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intranet.helbor.com.br/DocumentosRI/Documentos Helbor/Divulgação de Resultados/2026/1T26/"/>
    </mc:Choice>
  </mc:AlternateContent>
  <xr:revisionPtr revIDLastSave="0" documentId="13_ncr:20000001_{EA3022FE-ACF9-4712-A8EB-400C2245A12A}" xr6:coauthVersionLast="47" xr6:coauthVersionMax="47" xr10:uidLastSave="{00000000-0000-0000-0000-000000000000}"/>
  <bookViews>
    <workbookView xWindow="20370" yWindow="-2565" windowWidth="29040" windowHeight="15720" tabRatio="608" xr2:uid="{00000000-000D-0000-FFFF-FFFF00000000}"/>
  </bookViews>
  <sheets>
    <sheet name="Índice" sheetId="20" r:id="rId1"/>
    <sheet name="Principais indicadores" sheetId="14" r:id="rId2"/>
    <sheet name="Balanço patrimonial" sheetId="1" r:id="rId3"/>
    <sheet name="Fluxo de Caixa" sheetId="7" r:id="rId4"/>
    <sheet name="DRE" sheetId="6" r:id="rId5"/>
    <sheet name="Resultados a apropriar" sheetId="10" r:id="rId6"/>
    <sheet name="Endividamento" sheetId="12" r:id="rId7"/>
    <sheet name="Lançamentos" sheetId="15" r:id="rId8"/>
    <sheet name="Vendas" sheetId="16" r:id="rId9"/>
    <sheet name="Entregas" sheetId="18" r:id="rId10"/>
    <sheet name="Estoque" sheetId="19" r:id="rId11"/>
    <sheet name="Landbank" sheetId="17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6" l="1"/>
  <c r="D71" i="7"/>
  <c r="D72" i="7"/>
  <c r="D69" i="7"/>
  <c r="D64" i="7"/>
  <c r="E59" i="1"/>
  <c r="E51" i="1"/>
  <c r="E58" i="1"/>
  <c r="E57" i="1"/>
  <c r="E56" i="1"/>
  <c r="E55" i="1"/>
  <c r="E53" i="1"/>
  <c r="E52" i="1"/>
  <c r="E48" i="1"/>
  <c r="E47" i="1"/>
  <c r="E46" i="1"/>
  <c r="E45" i="1"/>
  <c r="E44" i="1"/>
  <c r="E43" i="1"/>
  <c r="E42" i="1"/>
  <c r="E40" i="1"/>
  <c r="E39" i="1"/>
  <c r="E38" i="1"/>
  <c r="E37" i="1"/>
  <c r="E36" i="1"/>
  <c r="E35" i="1"/>
  <c r="E34" i="1"/>
  <c r="E33" i="1"/>
  <c r="E32" i="1"/>
  <c r="E31" i="1"/>
  <c r="E24" i="1"/>
  <c r="E23" i="1"/>
  <c r="E22" i="1"/>
  <c r="E20" i="1"/>
  <c r="E19" i="1"/>
  <c r="E17" i="1"/>
  <c r="E16" i="1"/>
  <c r="E15" i="1"/>
  <c r="E13" i="1"/>
  <c r="E12" i="1"/>
  <c r="E11" i="1"/>
  <c r="E10" i="1"/>
  <c r="E9" i="1"/>
  <c r="D73" i="7" l="1"/>
  <c r="D26" i="14" l="1"/>
  <c r="D10" i="12"/>
  <c r="D9" i="12"/>
  <c r="D12" i="6" l="1"/>
  <c r="D17" i="6"/>
  <c r="D59" i="7"/>
  <c r="D55" i="7"/>
  <c r="D52" i="7"/>
  <c r="D51" i="7"/>
  <c r="D49" i="7"/>
  <c r="D48" i="7"/>
  <c r="D46" i="7"/>
  <c r="D44" i="7"/>
  <c r="D41" i="7"/>
  <c r="D37" i="7"/>
  <c r="D36" i="7"/>
  <c r="D35" i="7"/>
  <c r="D34" i="7"/>
  <c r="D33" i="7"/>
  <c r="D32" i="7"/>
  <c r="D31" i="7"/>
  <c r="D30" i="7"/>
  <c r="D27" i="7"/>
  <c r="D26" i="7"/>
  <c r="D23" i="7"/>
  <c r="D22" i="7"/>
  <c r="D19" i="7"/>
  <c r="D17" i="7"/>
  <c r="D16" i="7"/>
  <c r="D15" i="7"/>
  <c r="D14" i="7"/>
  <c r="D13" i="7"/>
  <c r="D12" i="7"/>
  <c r="D11" i="7"/>
  <c r="D10" i="7"/>
  <c r="D9" i="7"/>
  <c r="D7" i="7"/>
  <c r="D14" i="12" l="1"/>
  <c r="D15" i="12" s="1"/>
  <c r="D13" i="12"/>
  <c r="D12" i="12"/>
  <c r="D8" i="12"/>
  <c r="D11" i="12" s="1"/>
  <c r="D6" i="12"/>
  <c r="D9" i="10"/>
  <c r="D6" i="10"/>
  <c r="D8" i="10"/>
  <c r="D7" i="10"/>
  <c r="D36" i="6"/>
  <c r="D35" i="6"/>
  <c r="D32" i="6"/>
  <c r="D31" i="6"/>
  <c r="D30" i="6"/>
  <c r="D26" i="6"/>
  <c r="D25" i="6"/>
  <c r="D23" i="6"/>
  <c r="D22" i="6"/>
  <c r="D21" i="6"/>
  <c r="D20" i="6"/>
  <c r="D19" i="6"/>
  <c r="D11" i="6"/>
  <c r="D9" i="6"/>
  <c r="D8" i="6"/>
  <c r="D7" i="6"/>
  <c r="D24" i="14" s="1"/>
  <c r="E25" i="1" l="1"/>
  <c r="E26" i="1"/>
  <c r="E60" i="1" l="1"/>
  <c r="E41" i="1"/>
  <c r="E30" i="1"/>
  <c r="E8" i="1"/>
  <c r="E14" i="1"/>
  <c r="E7" i="1" l="1"/>
  <c r="E29" i="1"/>
  <c r="D15" i="14" l="1"/>
  <c r="D37" i="17" l="1"/>
  <c r="D36" i="17"/>
  <c r="D34" i="17"/>
  <c r="D32" i="17"/>
  <c r="D31" i="17"/>
  <c r="D27" i="17"/>
  <c r="D26" i="17"/>
  <c r="D20" i="17"/>
  <c r="D19" i="17"/>
  <c r="D18" i="17"/>
  <c r="D16" i="17"/>
  <c r="D14" i="17"/>
  <c r="D13" i="17"/>
  <c r="D9" i="17"/>
  <c r="D8" i="17"/>
  <c r="D24" i="17" l="1"/>
  <c r="D6" i="17"/>
  <c r="D38" i="19"/>
  <c r="D37" i="19"/>
  <c r="D36" i="19"/>
  <c r="D12" i="19" l="1"/>
  <c r="D26" i="19"/>
  <c r="D27" i="19"/>
  <c r="D15" i="19"/>
  <c r="D13" i="19"/>
  <c r="D31" i="19"/>
  <c r="D33" i="19"/>
  <c r="D11" i="19"/>
  <c r="D30" i="19"/>
  <c r="D9" i="19"/>
  <c r="D8" i="19"/>
  <c r="D29" i="19"/>
  <c r="D20" i="19" l="1"/>
  <c r="D19" i="19"/>
  <c r="D18" i="19"/>
  <c r="D24" i="19" l="1"/>
  <c r="D6" i="19"/>
  <c r="D50" i="16"/>
  <c r="D60" i="15"/>
  <c r="D59" i="15"/>
  <c r="D56" i="15"/>
  <c r="D50" i="15" s="1"/>
  <c r="D45" i="15"/>
  <c r="D44" i="15"/>
  <c r="D41" i="15"/>
  <c r="D35" i="15" s="1"/>
  <c r="D26" i="15"/>
  <c r="D20" i="15" s="1"/>
  <c r="D30" i="15"/>
  <c r="D29" i="15"/>
  <c r="D5" i="15"/>
  <c r="D24" i="16" l="1"/>
  <c r="D23" i="16"/>
  <c r="D13" i="16"/>
  <c r="D15" i="16"/>
  <c r="D8" i="16"/>
  <c r="D12" i="16"/>
  <c r="D9" i="16"/>
  <c r="D11" i="16"/>
  <c r="D47" i="16" l="1"/>
  <c r="D25" i="16"/>
  <c r="D63" i="16"/>
  <c r="D65" i="16"/>
  <c r="D31" i="16"/>
  <c r="D62" i="16"/>
  <c r="D43" i="16"/>
  <c r="D30" i="16"/>
  <c r="D37" i="16"/>
  <c r="D34" i="16"/>
  <c r="D19" i="16"/>
  <c r="D45" i="16"/>
  <c r="D33" i="16"/>
  <c r="D18" i="16"/>
  <c r="D21" i="16"/>
  <c r="D41" i="16" l="1"/>
  <c r="D46" i="16" l="1"/>
  <c r="D35" i="16"/>
  <c r="D40" i="16"/>
  <c r="H8" i="1" l="1"/>
  <c r="I8" i="1"/>
  <c r="J8" i="1"/>
  <c r="G9" i="1"/>
  <c r="G10" i="1"/>
  <c r="G11" i="1"/>
  <c r="G12" i="1"/>
  <c r="G13" i="1"/>
  <c r="H14" i="1"/>
  <c r="I14" i="1"/>
  <c r="J14" i="1"/>
  <c r="G15" i="1"/>
  <c r="G16" i="1"/>
  <c r="G17" i="1"/>
  <c r="G19" i="1"/>
  <c r="G20" i="1"/>
  <c r="G22" i="1"/>
  <c r="G23" i="1"/>
  <c r="G24" i="1"/>
  <c r="H30" i="1"/>
  <c r="I30" i="1"/>
  <c r="J30" i="1"/>
  <c r="G31" i="1"/>
  <c r="G32" i="1"/>
  <c r="G33" i="1"/>
  <c r="G34" i="1"/>
  <c r="G35" i="1"/>
  <c r="G36" i="1"/>
  <c r="G37" i="1"/>
  <c r="G38" i="1"/>
  <c r="G39" i="1"/>
  <c r="G40" i="1"/>
  <c r="H41" i="1"/>
  <c r="I41" i="1"/>
  <c r="J41" i="1"/>
  <c r="G42" i="1"/>
  <c r="G43" i="1"/>
  <c r="G44" i="1"/>
  <c r="G45" i="1"/>
  <c r="G46" i="1"/>
  <c r="G47" i="1"/>
  <c r="H60" i="1"/>
  <c r="G41" i="1" l="1"/>
  <c r="I29" i="1"/>
  <c r="J7" i="1"/>
  <c r="I7" i="1"/>
  <c r="H7" i="1"/>
  <c r="J29" i="1"/>
  <c r="H29" i="1"/>
  <c r="G30" i="1"/>
  <c r="G8" i="1"/>
  <c r="G60" i="1"/>
  <c r="G14" i="1"/>
  <c r="F37" i="17"/>
  <c r="F36" i="17"/>
  <c r="F34" i="17"/>
  <c r="F32" i="17"/>
  <c r="F31" i="17"/>
  <c r="F27" i="17"/>
  <c r="F26" i="17"/>
  <c r="F19" i="17"/>
  <c r="F18" i="17"/>
  <c r="F16" i="17"/>
  <c r="F14" i="17"/>
  <c r="F13" i="17"/>
  <c r="F9" i="17"/>
  <c r="F8" i="17"/>
  <c r="G7" i="1" l="1"/>
  <c r="G29" i="1"/>
  <c r="F38" i="19"/>
  <c r="F37" i="19"/>
  <c r="F36" i="19"/>
  <c r="F27" i="19"/>
  <c r="F29" i="19"/>
  <c r="F30" i="19"/>
  <c r="F31" i="19"/>
  <c r="F33" i="19"/>
  <c r="F26" i="19"/>
  <c r="F20" i="19"/>
  <c r="F19" i="19"/>
  <c r="F18" i="19"/>
  <c r="F9" i="19"/>
  <c r="F11" i="19"/>
  <c r="F12" i="19"/>
  <c r="F13" i="19"/>
  <c r="F15" i="19"/>
  <c r="F8" i="19"/>
  <c r="J47" i="16" l="1"/>
  <c r="J46" i="16"/>
  <c r="J45" i="16"/>
  <c r="J43" i="16"/>
  <c r="J42" i="16"/>
  <c r="J41" i="16"/>
  <c r="J40" i="16"/>
  <c r="J37" i="16"/>
  <c r="J35" i="16"/>
  <c r="J34" i="16"/>
  <c r="J33" i="16"/>
  <c r="J31" i="16"/>
  <c r="J30" i="16"/>
  <c r="F69" i="16"/>
  <c r="J69" i="16" s="1"/>
  <c r="F68" i="16"/>
  <c r="J68" i="16" s="1"/>
  <c r="F67" i="16"/>
  <c r="J67" i="16" s="1"/>
  <c r="F47" i="16"/>
  <c r="F46" i="16"/>
  <c r="F45" i="16"/>
  <c r="F25" i="16"/>
  <c r="F24" i="16"/>
  <c r="J24" i="16" s="1"/>
  <c r="F23" i="16"/>
  <c r="J23" i="16" s="1"/>
  <c r="F64" i="16"/>
  <c r="J64" i="16" s="1"/>
  <c r="F63" i="16"/>
  <c r="J63" i="16" s="1"/>
  <c r="F62" i="16"/>
  <c r="J62" i="16" s="1"/>
  <c r="F42" i="16"/>
  <c r="F41" i="16"/>
  <c r="F40" i="16"/>
  <c r="F20" i="16"/>
  <c r="J20" i="16" s="1"/>
  <c r="F19" i="16"/>
  <c r="F18" i="16"/>
  <c r="F59" i="16"/>
  <c r="F53" i="16"/>
  <c r="J53" i="16" s="1"/>
  <c r="F55" i="16"/>
  <c r="J55" i="16" s="1"/>
  <c r="F56" i="16"/>
  <c r="J56" i="16" s="1"/>
  <c r="F57" i="16"/>
  <c r="J57" i="16" s="1"/>
  <c r="F52" i="16"/>
  <c r="F31" i="16"/>
  <c r="F33" i="16"/>
  <c r="F34" i="16"/>
  <c r="F35" i="16"/>
  <c r="F37" i="16"/>
  <c r="F30" i="16"/>
  <c r="F9" i="16"/>
  <c r="F11" i="16"/>
  <c r="J11" i="16" s="1"/>
  <c r="F12" i="16"/>
  <c r="J12" i="16" s="1"/>
  <c r="F13" i="16"/>
  <c r="J13" i="16" s="1"/>
  <c r="F15" i="16"/>
  <c r="J15" i="16" s="1"/>
  <c r="F8" i="16"/>
  <c r="J8" i="16" s="1"/>
  <c r="J65" i="16"/>
  <c r="J9" i="16"/>
  <c r="J21" i="16"/>
  <c r="J25" i="16"/>
  <c r="F30" i="15"/>
  <c r="J28" i="16" l="1"/>
  <c r="F28" i="16"/>
  <c r="F50" i="16"/>
  <c r="J52" i="16"/>
  <c r="J59" i="16"/>
  <c r="F6" i="16"/>
  <c r="F29" i="15" l="1"/>
  <c r="F26" i="15"/>
  <c r="F25" i="15"/>
  <c r="F22" i="15"/>
  <c r="F60" i="15"/>
  <c r="F59" i="15"/>
  <c r="F56" i="15"/>
  <c r="F55" i="15"/>
  <c r="F52" i="15"/>
  <c r="F45" i="15"/>
  <c r="F44" i="15"/>
  <c r="F41" i="15"/>
  <c r="F40" i="15"/>
  <c r="F37" i="15"/>
  <c r="F50" i="18" l="1"/>
  <c r="F48" i="18"/>
  <c r="F45" i="18"/>
  <c r="F44" i="18"/>
  <c r="F34" i="18"/>
  <c r="F32" i="18"/>
  <c r="F28" i="18"/>
  <c r="F29" i="18"/>
  <c r="F18" i="18"/>
  <c r="F16" i="18"/>
  <c r="F13" i="18"/>
  <c r="F12" i="18"/>
  <c r="J20" i="14"/>
  <c r="J18" i="14"/>
  <c r="J19" i="14"/>
  <c r="F24" i="19" l="1"/>
  <c r="F6" i="19"/>
  <c r="F24" i="17"/>
  <c r="F38" i="17" s="1"/>
  <c r="F6" i="17"/>
  <c r="F20" i="17" s="1"/>
  <c r="J50" i="18" l="1"/>
  <c r="J48" i="18"/>
  <c r="H45" i="18"/>
  <c r="J32" i="18"/>
  <c r="J29" i="18"/>
  <c r="J28" i="18"/>
  <c r="J51" i="18"/>
  <c r="J45" i="18"/>
  <c r="J41" i="18"/>
  <c r="J40" i="18"/>
  <c r="J35" i="18"/>
  <c r="J34" i="18"/>
  <c r="J25" i="18"/>
  <c r="J24" i="18"/>
  <c r="J9" i="18"/>
  <c r="J12" i="18"/>
  <c r="J13" i="18"/>
  <c r="J16" i="18"/>
  <c r="J18" i="18"/>
  <c r="J19" i="18"/>
  <c r="J8" i="18"/>
  <c r="F38" i="18" l="1"/>
  <c r="J44" i="18"/>
  <c r="J38" i="18" s="1"/>
  <c r="F22" i="18"/>
  <c r="J22" i="18"/>
  <c r="F6" i="18"/>
  <c r="G53" i="15" l="1"/>
  <c r="G56" i="15"/>
  <c r="G45" i="15"/>
  <c r="G44" i="15"/>
  <c r="G41" i="15"/>
  <c r="G35" i="15" s="1"/>
  <c r="J23" i="15"/>
  <c r="J25" i="15"/>
  <c r="J27" i="15"/>
  <c r="J30" i="15"/>
  <c r="J31" i="15"/>
  <c r="J22" i="15"/>
  <c r="J15" i="15"/>
  <c r="J16" i="15"/>
  <c r="J14" i="15"/>
  <c r="J8" i="15"/>
  <c r="J10" i="15"/>
  <c r="J11" i="15"/>
  <c r="J12" i="15"/>
  <c r="J7" i="15"/>
  <c r="G5" i="15"/>
  <c r="H5" i="15"/>
  <c r="I5" i="15"/>
  <c r="F5" i="15"/>
  <c r="J5" i="15" s="1"/>
  <c r="F50" i="15" l="1"/>
  <c r="F35" i="15"/>
  <c r="F20" i="15"/>
  <c r="AF12" i="6" l="1"/>
  <c r="AH12" i="6"/>
  <c r="AD12" i="6"/>
  <c r="AB12" i="6"/>
  <c r="K24" i="19" l="1"/>
  <c r="K6" i="19"/>
  <c r="G24" i="19" l="1"/>
  <c r="H24" i="19"/>
  <c r="L24" i="19"/>
  <c r="M24" i="19"/>
  <c r="N24" i="19"/>
  <c r="P24" i="19"/>
  <c r="R24" i="19"/>
  <c r="T24" i="19"/>
  <c r="V24" i="19"/>
  <c r="X24" i="19"/>
  <c r="Z24" i="19"/>
  <c r="AB24" i="19"/>
  <c r="AD24" i="19"/>
  <c r="AF24" i="19"/>
  <c r="G6" i="19"/>
  <c r="H6" i="19"/>
  <c r="L6" i="19"/>
  <c r="M6" i="19"/>
  <c r="N6" i="19"/>
  <c r="P6" i="19"/>
  <c r="R6" i="19"/>
  <c r="V6" i="19"/>
  <c r="X6" i="19"/>
  <c r="Z6" i="19"/>
  <c r="AB6" i="19"/>
  <c r="AD6" i="19"/>
  <c r="AF6" i="19"/>
  <c r="AF38" i="18" l="1"/>
  <c r="AF22" i="18"/>
  <c r="AF6" i="18"/>
  <c r="S18" i="17" l="1"/>
  <c r="S14" i="17"/>
  <c r="S13" i="17"/>
  <c r="S9" i="17"/>
  <c r="S8" i="17"/>
  <c r="AB32" i="18" l="1"/>
  <c r="AL38" i="18"/>
  <c r="AJ38" i="18"/>
  <c r="AH38" i="18"/>
  <c r="AB38" i="18"/>
  <c r="AB28" i="18"/>
  <c r="AB16" i="18"/>
  <c r="AB12" i="18"/>
  <c r="AL22" i="18" l="1"/>
  <c r="AJ22" i="18"/>
  <c r="AH22" i="18"/>
  <c r="AB22" i="18"/>
  <c r="AL6" i="18"/>
  <c r="AJ6" i="18"/>
  <c r="AB6" i="18"/>
  <c r="Q39" i="17" l="1"/>
  <c r="Q38" i="17"/>
  <c r="Q37" i="17"/>
  <c r="Q36" i="17"/>
  <c r="Q21" i="17"/>
  <c r="Q20" i="17"/>
  <c r="Q19" i="17"/>
  <c r="Q18" i="17"/>
  <c r="Q16" i="17"/>
  <c r="Q14" i="17"/>
  <c r="Q13" i="17"/>
  <c r="Q9" i="17"/>
  <c r="Q8" i="17"/>
  <c r="T15" i="19" l="1"/>
  <c r="T13" i="19"/>
  <c r="T12" i="19"/>
  <c r="T11" i="19"/>
  <c r="T9" i="19"/>
  <c r="T8" i="19"/>
  <c r="T6" i="19" l="1"/>
  <c r="Z45" i="18"/>
  <c r="Z44" i="18"/>
  <c r="Z38" i="18" s="1"/>
  <c r="Z22" i="18" l="1"/>
  <c r="Z6" i="18"/>
  <c r="Z47" i="16" l="1"/>
  <c r="Z46" i="16"/>
  <c r="Z45" i="16"/>
  <c r="Z25" i="16"/>
  <c r="Z24" i="16"/>
  <c r="Z23" i="16"/>
  <c r="AF50" i="16" l="1"/>
  <c r="AD50" i="16"/>
  <c r="AB50" i="16"/>
  <c r="Z50" i="16"/>
  <c r="X50" i="16"/>
  <c r="AF28" i="16"/>
  <c r="AD28" i="16"/>
  <c r="AB28" i="16"/>
  <c r="Z28" i="16"/>
  <c r="X28" i="16"/>
  <c r="AF6" i="16"/>
  <c r="AD6" i="16"/>
  <c r="AB6" i="16"/>
  <c r="Z6" i="16"/>
  <c r="X6" i="16"/>
  <c r="AC24" i="17" l="1"/>
  <c r="AA24" i="17"/>
  <c r="Y24" i="17"/>
  <c r="W24" i="17"/>
  <c r="U24" i="17"/>
  <c r="S24" i="17"/>
  <c r="Q24" i="17"/>
  <c r="O24" i="17"/>
  <c r="M24" i="17"/>
  <c r="I24" i="17"/>
  <c r="H24" i="17"/>
  <c r="G24" i="17"/>
  <c r="AC6" i="17"/>
  <c r="AA6" i="17"/>
  <c r="W6" i="17"/>
  <c r="S6" i="17"/>
  <c r="Q6" i="17"/>
  <c r="O6" i="17"/>
  <c r="M6" i="17"/>
  <c r="AL50" i="16" l="1"/>
  <c r="AL28" i="16"/>
  <c r="AL6" i="16"/>
  <c r="AL26" i="15"/>
  <c r="AJ50" i="16" l="1"/>
  <c r="AH50" i="16"/>
  <c r="U50" i="16"/>
  <c r="T50" i="16"/>
  <c r="S50" i="16"/>
  <c r="R50" i="16"/>
  <c r="O50" i="16"/>
  <c r="N50" i="16"/>
  <c r="M50" i="16"/>
  <c r="L50" i="16"/>
  <c r="I50" i="16"/>
  <c r="H50" i="16"/>
  <c r="G50" i="16"/>
  <c r="H28" i="16"/>
  <c r="I28" i="16"/>
  <c r="G28" i="16"/>
  <c r="O28" i="16"/>
  <c r="N28" i="16"/>
  <c r="M28" i="16"/>
  <c r="L28" i="16"/>
  <c r="R28" i="16"/>
  <c r="S28" i="16"/>
  <c r="T28" i="16"/>
  <c r="U28" i="16"/>
  <c r="AJ28" i="16"/>
  <c r="AH28" i="16"/>
  <c r="H6" i="16"/>
  <c r="I6" i="16"/>
  <c r="G6" i="16"/>
  <c r="M6" i="16"/>
  <c r="N6" i="16"/>
  <c r="O6" i="16"/>
  <c r="L6" i="16"/>
  <c r="S6" i="16"/>
  <c r="T6" i="16"/>
  <c r="U6" i="16"/>
  <c r="R6" i="16"/>
  <c r="AH6" i="16"/>
  <c r="AJ6" i="16"/>
  <c r="J50" i="16" l="1"/>
  <c r="J6" i="16"/>
  <c r="V50" i="16"/>
  <c r="P50" i="16"/>
  <c r="Y6" i="17"/>
  <c r="U6" i="17"/>
  <c r="AH6" i="18"/>
  <c r="AF61" i="15" l="1"/>
  <c r="AF53" i="15"/>
  <c r="AF56" i="15"/>
  <c r="AF46" i="15"/>
  <c r="AF41" i="15"/>
  <c r="AF38" i="15"/>
  <c r="AF31" i="15"/>
  <c r="AF26" i="15"/>
  <c r="AF23" i="15"/>
  <c r="AD59" i="15"/>
  <c r="AD60" i="15"/>
  <c r="AD53" i="15"/>
  <c r="AD55" i="15"/>
  <c r="AD44" i="15"/>
  <c r="AD40" i="15"/>
  <c r="AD38" i="15"/>
  <c r="AD29" i="15"/>
  <c r="AD25" i="15"/>
  <c r="AD23" i="15"/>
  <c r="I38" i="19"/>
  <c r="I37" i="19"/>
  <c r="I36" i="19"/>
  <c r="I20" i="19"/>
  <c r="I19" i="19"/>
  <c r="I18" i="19"/>
  <c r="I33" i="19"/>
  <c r="I31" i="19"/>
  <c r="I30" i="19"/>
  <c r="I29" i="19"/>
  <c r="I27" i="19"/>
  <c r="I26" i="19"/>
  <c r="I15" i="19"/>
  <c r="I13" i="19"/>
  <c r="I12" i="19"/>
  <c r="I11" i="19"/>
  <c r="I9" i="19"/>
  <c r="I8" i="19"/>
  <c r="I24" i="19" l="1"/>
  <c r="I6" i="19"/>
  <c r="Z50" i="15"/>
  <c r="Z25" i="15"/>
  <c r="Z27" i="15"/>
  <c r="Z26" i="15"/>
  <c r="AL50" i="15"/>
  <c r="AJ50" i="15"/>
  <c r="AH50" i="15"/>
  <c r="AF50" i="15"/>
  <c r="AD50" i="15"/>
  <c r="AB50" i="15"/>
  <c r="AL35" i="15"/>
  <c r="AJ35" i="15"/>
  <c r="AH35" i="15"/>
  <c r="AF35" i="15"/>
  <c r="AD35" i="15"/>
  <c r="AB35" i="15"/>
  <c r="Z35" i="15"/>
  <c r="AL20" i="15"/>
  <c r="AJ20" i="15"/>
  <c r="AH20" i="15"/>
  <c r="AF20" i="15"/>
  <c r="AD20" i="15"/>
  <c r="AB20" i="15"/>
  <c r="AL5" i="15"/>
  <c r="AJ5" i="15"/>
  <c r="AH5" i="15"/>
  <c r="AF5" i="15"/>
  <c r="AD5" i="15"/>
  <c r="AB5" i="15"/>
  <c r="Z5" i="15"/>
  <c r="Z20" i="15" l="1"/>
  <c r="X50" i="15" l="1"/>
  <c r="X35" i="15"/>
  <c r="X20" i="15"/>
  <c r="X5" i="15"/>
  <c r="K38" i="17" l="1"/>
  <c r="K37" i="17"/>
  <c r="K36" i="17"/>
  <c r="K32" i="17"/>
  <c r="K34" i="17"/>
  <c r="K31" i="17"/>
  <c r="K27" i="17"/>
  <c r="K26" i="17"/>
  <c r="K20" i="17"/>
  <c r="K24" i="17" l="1"/>
  <c r="K19" i="17"/>
  <c r="K18" i="17"/>
  <c r="K16" i="17"/>
  <c r="K14" i="17"/>
  <c r="K13" i="17"/>
  <c r="K9" i="17"/>
  <c r="K8" i="17"/>
  <c r="K6" i="17" l="1"/>
  <c r="H13" i="12" l="1"/>
  <c r="I13" i="12"/>
  <c r="U28" i="18" l="1"/>
  <c r="U22" i="18" s="1"/>
  <c r="U12" i="18"/>
  <c r="U6" i="18" s="1"/>
  <c r="S22" i="18"/>
  <c r="V50" i="18"/>
  <c r="V49" i="18"/>
  <c r="V48" i="18"/>
  <c r="V34" i="18"/>
  <c r="V33" i="18"/>
  <c r="V18" i="18"/>
  <c r="V17" i="18"/>
  <c r="R48" i="18"/>
  <c r="R44" i="18"/>
  <c r="V44" i="18" s="1"/>
  <c r="R41" i="18"/>
  <c r="V41" i="18" s="1"/>
  <c r="R32" i="18"/>
  <c r="V32" i="18" s="1"/>
  <c r="R28" i="18"/>
  <c r="R25" i="18"/>
  <c r="U38" i="18"/>
  <c r="S38" i="18"/>
  <c r="R16" i="18"/>
  <c r="V16" i="18" s="1"/>
  <c r="R12" i="18"/>
  <c r="R9" i="18"/>
  <c r="S6" i="18"/>
  <c r="V69" i="16"/>
  <c r="V68" i="16"/>
  <c r="V67" i="16"/>
  <c r="V65" i="16"/>
  <c r="V64" i="16"/>
  <c r="V63" i="16"/>
  <c r="V62" i="16"/>
  <c r="V59" i="16"/>
  <c r="V57" i="16"/>
  <c r="V56" i="16"/>
  <c r="V55" i="16"/>
  <c r="V53" i="16"/>
  <c r="V52" i="16"/>
  <c r="V47" i="16"/>
  <c r="V46" i="16"/>
  <c r="V45" i="16"/>
  <c r="V43" i="16"/>
  <c r="V42" i="16"/>
  <c r="V41" i="16"/>
  <c r="V40" i="16"/>
  <c r="V37" i="16"/>
  <c r="V35" i="16"/>
  <c r="V34" i="16"/>
  <c r="V33" i="16"/>
  <c r="V31" i="16"/>
  <c r="V30" i="16"/>
  <c r="V25" i="16"/>
  <c r="V24" i="16"/>
  <c r="V23" i="16"/>
  <c r="V21" i="16"/>
  <c r="V20" i="16"/>
  <c r="V19" i="16"/>
  <c r="V18" i="16"/>
  <c r="V15" i="16"/>
  <c r="V13" i="16"/>
  <c r="V12" i="16"/>
  <c r="V11" i="16"/>
  <c r="V9" i="16"/>
  <c r="V8" i="16"/>
  <c r="V12" i="18" l="1"/>
  <c r="R6" i="18"/>
  <c r="V6" i="18" s="1"/>
  <c r="R22" i="18"/>
  <c r="V22" i="18" s="1"/>
  <c r="V25" i="18"/>
  <c r="R38" i="18"/>
  <c r="V38" i="18" s="1"/>
  <c r="V9" i="18"/>
  <c r="V28" i="18"/>
  <c r="P69" i="16" l="1"/>
  <c r="P68" i="16"/>
  <c r="P67" i="16"/>
  <c r="P65" i="16"/>
  <c r="P64" i="16"/>
  <c r="P63" i="16"/>
  <c r="P62" i="16"/>
  <c r="P59" i="16"/>
  <c r="P57" i="16"/>
  <c r="P56" i="16"/>
  <c r="P55" i="16"/>
  <c r="P53" i="16"/>
  <c r="P52" i="16"/>
  <c r="P47" i="16"/>
  <c r="P46" i="16"/>
  <c r="P45" i="16"/>
  <c r="P43" i="16"/>
  <c r="P42" i="16"/>
  <c r="P41" i="16"/>
  <c r="P40" i="16"/>
  <c r="P37" i="16"/>
  <c r="P35" i="16"/>
  <c r="P34" i="16"/>
  <c r="P33" i="16"/>
  <c r="P31" i="16"/>
  <c r="P30" i="16"/>
  <c r="P24" i="16"/>
  <c r="P25" i="16"/>
  <c r="P23" i="16"/>
  <c r="P19" i="16"/>
  <c r="P20" i="16"/>
  <c r="P21" i="16"/>
  <c r="P18" i="16"/>
  <c r="P9" i="16"/>
  <c r="P11" i="16"/>
  <c r="P12" i="16"/>
  <c r="P13" i="16"/>
  <c r="P15" i="16"/>
  <c r="P8" i="16"/>
  <c r="S53" i="15"/>
  <c r="S50" i="15" s="1"/>
  <c r="R61" i="15"/>
  <c r="V61" i="15" s="1"/>
  <c r="R59" i="15"/>
  <c r="V59" i="15" s="1"/>
  <c r="R56" i="15"/>
  <c r="V56" i="15" s="1"/>
  <c r="R53" i="15"/>
  <c r="V62" i="15"/>
  <c r="V60" i="15"/>
  <c r="V55" i="15"/>
  <c r="V47" i="15"/>
  <c r="V45" i="15"/>
  <c r="V40" i="15"/>
  <c r="S38" i="15"/>
  <c r="S35" i="15" s="1"/>
  <c r="R46" i="15"/>
  <c r="V46" i="15" s="1"/>
  <c r="R44" i="15"/>
  <c r="V44" i="15" s="1"/>
  <c r="R41" i="15"/>
  <c r="V41" i="15" s="1"/>
  <c r="R38" i="15"/>
  <c r="V30" i="15"/>
  <c r="V32" i="15"/>
  <c r="V15" i="15"/>
  <c r="V16" i="15"/>
  <c r="V17" i="15"/>
  <c r="V14" i="15"/>
  <c r="V8" i="15"/>
  <c r="V10" i="15"/>
  <c r="V11" i="15"/>
  <c r="R31" i="15"/>
  <c r="V31" i="15" s="1"/>
  <c r="R29" i="15"/>
  <c r="V29" i="15" s="1"/>
  <c r="R26" i="15"/>
  <c r="V26" i="15" s="1"/>
  <c r="R23" i="15"/>
  <c r="U50" i="15"/>
  <c r="T50" i="15"/>
  <c r="U35" i="15"/>
  <c r="T35" i="15"/>
  <c r="U20" i="15"/>
  <c r="T20" i="15"/>
  <c r="S20" i="15"/>
  <c r="U5" i="15"/>
  <c r="T5" i="15"/>
  <c r="S5" i="15"/>
  <c r="R5" i="15"/>
  <c r="L5" i="15"/>
  <c r="P40" i="18"/>
  <c r="P41" i="18"/>
  <c r="P44" i="18"/>
  <c r="P45" i="18"/>
  <c r="P46" i="18"/>
  <c r="P48" i="18"/>
  <c r="P49" i="18"/>
  <c r="P50" i="18"/>
  <c r="P24" i="18"/>
  <c r="P25" i="18"/>
  <c r="P28" i="18"/>
  <c r="P29" i="18"/>
  <c r="P30" i="18"/>
  <c r="P32" i="18"/>
  <c r="P33" i="18"/>
  <c r="P35" i="18"/>
  <c r="P16" i="18"/>
  <c r="P17" i="18"/>
  <c r="P19" i="18"/>
  <c r="P9" i="18"/>
  <c r="P12" i="18"/>
  <c r="P13" i="18"/>
  <c r="P14" i="18"/>
  <c r="P8" i="18"/>
  <c r="J6" i="18"/>
  <c r="V38" i="15" l="1"/>
  <c r="V35" i="15" s="1"/>
  <c r="V28" i="16"/>
  <c r="R35" i="15"/>
  <c r="V6" i="16"/>
  <c r="R20" i="15"/>
  <c r="V53" i="15"/>
  <c r="V50" i="15" s="1"/>
  <c r="V5" i="15"/>
  <c r="V23" i="15"/>
  <c r="V20" i="15" s="1"/>
  <c r="R50" i="15"/>
  <c r="O38" i="18"/>
  <c r="N38" i="18"/>
  <c r="M38" i="18"/>
  <c r="L38" i="18"/>
  <c r="O22" i="18"/>
  <c r="N22" i="18"/>
  <c r="M22" i="18"/>
  <c r="L22" i="18"/>
  <c r="O6" i="18"/>
  <c r="N6" i="18"/>
  <c r="M6" i="18"/>
  <c r="L6" i="18"/>
  <c r="P38" i="18" l="1"/>
  <c r="P6" i="18"/>
  <c r="P22" i="18"/>
  <c r="H41" i="16" l="1"/>
  <c r="H40" i="16"/>
  <c r="H19" i="16"/>
  <c r="J19" i="16" s="1"/>
  <c r="H18" i="16"/>
  <c r="J18" i="16" s="1"/>
  <c r="N59" i="15" l="1"/>
  <c r="N53" i="15"/>
  <c r="P53" i="15" s="1"/>
  <c r="N44" i="15"/>
  <c r="P44" i="15" s="1"/>
  <c r="N38" i="15"/>
  <c r="P38" i="15" s="1"/>
  <c r="N29" i="15"/>
  <c r="P29" i="15" s="1"/>
  <c r="N23" i="15"/>
  <c r="N20" i="15" s="1"/>
  <c r="M35" i="15"/>
  <c r="P62" i="15"/>
  <c r="P59" i="15"/>
  <c r="P55" i="15"/>
  <c r="P47" i="15"/>
  <c r="P40" i="15"/>
  <c r="P32" i="15"/>
  <c r="P30" i="15"/>
  <c r="P25" i="15"/>
  <c r="P8" i="15"/>
  <c r="P10" i="15"/>
  <c r="P11" i="15"/>
  <c r="P14" i="15"/>
  <c r="P15" i="15"/>
  <c r="P17" i="15"/>
  <c r="L60" i="15"/>
  <c r="P60" i="15" s="1"/>
  <c r="L56" i="15"/>
  <c r="P56" i="15" s="1"/>
  <c r="O35" i="15"/>
  <c r="O50" i="15"/>
  <c r="M50" i="15"/>
  <c r="L26" i="15"/>
  <c r="L20" i="15" s="1"/>
  <c r="L45" i="15"/>
  <c r="P45" i="15" s="1"/>
  <c r="L41" i="15"/>
  <c r="O20" i="15"/>
  <c r="M20" i="15"/>
  <c r="O5" i="15"/>
  <c r="N5" i="15"/>
  <c r="M5" i="15"/>
  <c r="H6" i="17"/>
  <c r="I6" i="17"/>
  <c r="G6" i="17"/>
  <c r="N50" i="15" l="1"/>
  <c r="L35" i="15"/>
  <c r="P41" i="15"/>
  <c r="P23" i="15"/>
  <c r="L50" i="15"/>
  <c r="P50" i="15" s="1"/>
  <c r="P26" i="15"/>
  <c r="N35" i="15"/>
  <c r="P20" i="15"/>
  <c r="P5" i="15"/>
  <c r="G38" i="18"/>
  <c r="I38" i="18"/>
  <c r="H38" i="18"/>
  <c r="I22" i="18"/>
  <c r="H22" i="18"/>
  <c r="G22" i="18"/>
  <c r="H6" i="18"/>
  <c r="I6" i="18"/>
  <c r="G6" i="18"/>
  <c r="P28" i="16" l="1"/>
  <c r="P6" i="16"/>
  <c r="P35" i="15"/>
  <c r="BX20" i="14"/>
  <c r="BR20" i="14"/>
  <c r="BL20" i="14"/>
  <c r="BF20" i="14"/>
  <c r="AZ20" i="14"/>
  <c r="AN20" i="14"/>
  <c r="AH20" i="14"/>
  <c r="V20" i="14"/>
  <c r="P20" i="14"/>
  <c r="H20" i="14"/>
  <c r="I20" i="14"/>
  <c r="G20" i="14"/>
  <c r="I14" i="14"/>
  <c r="G14" i="14"/>
  <c r="G9" i="14"/>
  <c r="H9" i="14"/>
  <c r="I9" i="14"/>
  <c r="I6" i="10"/>
  <c r="H6" i="10"/>
  <c r="I73" i="7" l="1"/>
  <c r="I69" i="7"/>
  <c r="J56" i="15" l="1"/>
  <c r="J61" i="15"/>
  <c r="J60" i="15"/>
  <c r="J57" i="15"/>
  <c r="J55" i="15"/>
  <c r="J53" i="15"/>
  <c r="J46" i="15"/>
  <c r="J45" i="15"/>
  <c r="J42" i="15"/>
  <c r="J40" i="15"/>
  <c r="J38" i="15"/>
  <c r="G59" i="15"/>
  <c r="J59" i="15" s="1"/>
  <c r="I50" i="15"/>
  <c r="H50" i="15"/>
  <c r="J44" i="15"/>
  <c r="H35" i="15"/>
  <c r="G50" i="15" l="1"/>
  <c r="J50" i="15" s="1"/>
  <c r="J41" i="15"/>
  <c r="I35" i="15" l="1"/>
  <c r="J35" i="15" s="1"/>
  <c r="I20" i="15"/>
  <c r="H20" i="15"/>
  <c r="G29" i="15"/>
  <c r="J29" i="15" s="1"/>
  <c r="G26" i="15"/>
  <c r="J26" i="15" s="1"/>
  <c r="G20" i="15" l="1"/>
  <c r="J20" i="15" s="1"/>
  <c r="J36" i="6" l="1"/>
  <c r="J35" i="6"/>
  <c r="J31" i="6"/>
  <c r="J30" i="6"/>
  <c r="J26" i="6"/>
  <c r="J25" i="6"/>
  <c r="J8" i="6"/>
  <c r="J7" i="6"/>
  <c r="F36" i="6" l="1"/>
  <c r="F35" i="6"/>
  <c r="F31" i="6"/>
  <c r="F30" i="6"/>
  <c r="F26" i="6"/>
  <c r="F25" i="6"/>
  <c r="F15" i="12" l="1"/>
  <c r="F14" i="12"/>
  <c r="F12" i="12"/>
  <c r="F8" i="12" l="1"/>
  <c r="F6" i="12"/>
  <c r="F9" i="12"/>
  <c r="F10" i="12"/>
  <c r="F67" i="7" l="1"/>
  <c r="F66" i="7"/>
  <c r="F65" i="7"/>
  <c r="F57" i="7"/>
  <c r="F40" i="7"/>
  <c r="F39" i="7"/>
  <c r="F38" i="7"/>
  <c r="F11" i="12" l="1"/>
  <c r="F13" i="12" l="1"/>
  <c r="G67" i="7" l="1"/>
  <c r="G66" i="7"/>
  <c r="G65" i="7"/>
  <c r="G57" i="7"/>
  <c r="G60" i="7" l="1"/>
  <c r="F60" i="7"/>
  <c r="G70" i="7"/>
  <c r="F70" i="7"/>
  <c r="J9" i="6" l="1"/>
  <c r="J23" i="6" l="1"/>
  <c r="J27" i="6" l="1"/>
  <c r="J32" i="6" l="1"/>
  <c r="H38" i="7" l="1"/>
  <c r="H39" i="7"/>
  <c r="H40" i="7"/>
  <c r="H57" i="7"/>
  <c r="H60" i="7"/>
  <c r="H65" i="7"/>
  <c r="H66" i="7"/>
  <c r="H67" i="7"/>
  <c r="H70" i="7"/>
  <c r="H12" i="14" l="1"/>
  <c r="H14" i="14" s="1"/>
  <c r="F73" i="7" l="1"/>
  <c r="F72" i="7"/>
  <c r="F71" i="7" s="1"/>
  <c r="H72" i="7" l="1"/>
  <c r="G72" i="7"/>
  <c r="H73" i="7"/>
  <c r="G73" i="7"/>
  <c r="G71" i="7" l="1"/>
  <c r="H71" i="7"/>
  <c r="F59" i="7"/>
  <c r="F64" i="7"/>
  <c r="F55" i="7"/>
  <c r="F49" i="7"/>
  <c r="F48" i="7"/>
  <c r="F46" i="7"/>
  <c r="F44" i="7"/>
  <c r="F37" i="7"/>
  <c r="F35" i="7"/>
  <c r="F34" i="7"/>
  <c r="F33" i="7"/>
  <c r="F32" i="7"/>
  <c r="F31" i="7"/>
  <c r="F30" i="7"/>
  <c r="F27" i="7"/>
  <c r="F26" i="7"/>
  <c r="F23" i="7"/>
  <c r="F22" i="7"/>
  <c r="F10" i="7"/>
  <c r="F11" i="7"/>
  <c r="F13" i="7"/>
  <c r="F14" i="7"/>
  <c r="F16" i="7"/>
  <c r="F18" i="7"/>
  <c r="F19" i="7"/>
  <c r="F9" i="7"/>
  <c r="H13" i="7" l="1"/>
  <c r="G13" i="7"/>
  <c r="H48" i="7"/>
  <c r="G48" i="7"/>
  <c r="H33" i="7"/>
  <c r="G33" i="7"/>
  <c r="H49" i="7"/>
  <c r="G49" i="7"/>
  <c r="H32" i="7"/>
  <c r="G32" i="7"/>
  <c r="H10" i="7"/>
  <c r="G10" i="7"/>
  <c r="H9" i="7"/>
  <c r="G9" i="7"/>
  <c r="H22" i="7"/>
  <c r="G22" i="7"/>
  <c r="H34" i="7"/>
  <c r="G34" i="7"/>
  <c r="H55" i="7"/>
  <c r="G55" i="7"/>
  <c r="H19" i="7"/>
  <c r="G19" i="7"/>
  <c r="H23" i="7"/>
  <c r="G23" i="7"/>
  <c r="H35" i="7"/>
  <c r="G35" i="7"/>
  <c r="H64" i="7"/>
  <c r="G64" i="7"/>
  <c r="H11" i="7"/>
  <c r="G11" i="7"/>
  <c r="H18" i="7"/>
  <c r="G18" i="7"/>
  <c r="H26" i="7"/>
  <c r="G26" i="7"/>
  <c r="H37" i="7"/>
  <c r="G37" i="7"/>
  <c r="H59" i="7"/>
  <c r="G59" i="7"/>
  <c r="H46" i="7"/>
  <c r="G46" i="7"/>
  <c r="H16" i="7"/>
  <c r="G16" i="7"/>
  <c r="H27" i="7"/>
  <c r="G27" i="7"/>
  <c r="G7" i="7"/>
  <c r="H31" i="7"/>
  <c r="G31" i="7"/>
  <c r="H14" i="7"/>
  <c r="G14" i="7"/>
  <c r="H30" i="7"/>
  <c r="G30" i="7"/>
  <c r="H44" i="7"/>
  <c r="G44" i="7"/>
  <c r="H7" i="7"/>
  <c r="F69" i="7"/>
  <c r="J20" i="6" l="1"/>
  <c r="F20" i="6"/>
  <c r="J22" i="6"/>
  <c r="F22" i="6"/>
  <c r="F7" i="7"/>
  <c r="H69" i="7"/>
  <c r="G69" i="7"/>
  <c r="J7" i="14" l="1"/>
  <c r="J9" i="14" l="1"/>
  <c r="J8" i="14"/>
  <c r="J18" i="6" l="1"/>
  <c r="F18" i="6"/>
  <c r="F8" i="6"/>
  <c r="F23" i="6" l="1"/>
  <c r="F32" i="6" l="1"/>
  <c r="F27" i="6"/>
  <c r="J26" i="14" l="1"/>
  <c r="G17" i="7"/>
  <c r="F7" i="10"/>
  <c r="J24" i="14" l="1"/>
  <c r="F36" i="7"/>
  <c r="F12" i="7"/>
  <c r="F17" i="7"/>
  <c r="G15" i="7"/>
  <c r="F15" i="7"/>
  <c r="F51" i="7"/>
  <c r="G51" i="7"/>
  <c r="G36" i="7"/>
  <c r="G12" i="7"/>
  <c r="H51" i="7"/>
  <c r="H12" i="7"/>
  <c r="F6" i="10"/>
  <c r="H52" i="7"/>
  <c r="H17" i="7"/>
  <c r="H15" i="7"/>
  <c r="J12" i="6"/>
  <c r="H36" i="7"/>
  <c r="F12" i="6"/>
  <c r="F13" i="6"/>
  <c r="F15" i="6"/>
  <c r="F14" i="6"/>
  <c r="F7" i="14"/>
  <c r="F15" i="14"/>
  <c r="J13" i="6"/>
  <c r="F18" i="14"/>
  <c r="F19" i="14"/>
  <c r="J14" i="6" l="1"/>
  <c r="F16" i="6"/>
  <c r="J15" i="6"/>
  <c r="J16" i="6"/>
  <c r="J15" i="14"/>
  <c r="F11" i="6"/>
  <c r="F17" i="6"/>
  <c r="F52" i="7"/>
  <c r="F41" i="7"/>
  <c r="G52" i="7"/>
  <c r="H41" i="7"/>
  <c r="G41" i="7"/>
  <c r="F8" i="10"/>
  <c r="J11" i="6" l="1"/>
  <c r="J19" i="6"/>
  <c r="F19" i="6"/>
  <c r="F21" i="6"/>
  <c r="F9" i="10"/>
  <c r="J17" i="6" l="1"/>
  <c r="J21" i="6"/>
  <c r="F26" i="14"/>
  <c r="J23" i="14" l="1"/>
  <c r="J25" i="14" l="1"/>
  <c r="F13" i="14" l="1"/>
  <c r="F12" i="14"/>
  <c r="J13" i="14" l="1"/>
  <c r="J12" i="14"/>
  <c r="F14" i="14"/>
  <c r="J14" i="14" l="1"/>
  <c r="F8" i="14" l="1"/>
  <c r="F9" i="14" l="1"/>
  <c r="F7" i="6" l="1"/>
  <c r="F9" i="6" l="1"/>
  <c r="F24" i="14"/>
  <c r="F25" i="14"/>
  <c r="F23" i="14" l="1"/>
  <c r="D8" i="14" l="1"/>
  <c r="D7" i="14"/>
  <c r="D9" i="14" l="1"/>
  <c r="D14" i="14"/>
  <c r="D23" i="14" l="1"/>
  <c r="D25" i="14" l="1"/>
</calcChain>
</file>

<file path=xl/sharedStrings.xml><?xml version="1.0" encoding="utf-8"?>
<sst xmlns="http://schemas.openxmlformats.org/spreadsheetml/2006/main" count="2761" uniqueCount="441">
  <si>
    <t>Consolidado</t>
  </si>
  <si>
    <t/>
  </si>
  <si>
    <t>ATIVO</t>
  </si>
  <si>
    <t>-</t>
  </si>
  <si>
    <t>PASSIVO</t>
  </si>
  <si>
    <t>1T08</t>
  </si>
  <si>
    <t>2T08</t>
  </si>
  <si>
    <t>3T08</t>
  </si>
  <si>
    <t>4T08</t>
  </si>
  <si>
    <t>1T14</t>
  </si>
  <si>
    <t>2T14</t>
  </si>
  <si>
    <t>3T14</t>
  </si>
  <si>
    <t>4T14</t>
  </si>
  <si>
    <t>1T15</t>
  </si>
  <si>
    <t>2T15</t>
  </si>
  <si>
    <t>3T15</t>
  </si>
  <si>
    <t>4T15</t>
  </si>
  <si>
    <t>1T16</t>
  </si>
  <si>
    <t>2T16</t>
  </si>
  <si>
    <t>3T16</t>
  </si>
  <si>
    <t>4T16</t>
  </si>
  <si>
    <t>1T17</t>
  </si>
  <si>
    <t>2T17</t>
  </si>
  <si>
    <t>3T17</t>
  </si>
  <si>
    <t>4T17</t>
  </si>
  <si>
    <t>1T18</t>
  </si>
  <si>
    <t>2T18</t>
  </si>
  <si>
    <t>3T18</t>
  </si>
  <si>
    <t>4T18</t>
  </si>
  <si>
    <t>1T19</t>
  </si>
  <si>
    <t>2T19</t>
  </si>
  <si>
    <t>3T19</t>
  </si>
  <si>
    <t>4T19</t>
  </si>
  <si>
    <t>1T20</t>
  </si>
  <si>
    <t>2T20</t>
  </si>
  <si>
    <t>3T20</t>
  </si>
  <si>
    <t>4T20</t>
  </si>
  <si>
    <t>1T21</t>
  </si>
  <si>
    <t>FLUXO DE CAIXA</t>
  </si>
  <si>
    <t>¹ Incluso no custo encargos financeiros referentes aos juros das debêntures</t>
  </si>
  <si>
    <t>Debêntures</t>
  </si>
  <si>
    <t>Curto Prazo</t>
  </si>
  <si>
    <t>Longo Prazo</t>
  </si>
  <si>
    <t>Endividamento Total</t>
  </si>
  <si>
    <t>Dívida Líquida</t>
  </si>
  <si>
    <t>Patrimônio Líquido Consolidado</t>
  </si>
  <si>
    <t>Patrimônio Líquido Controladora</t>
  </si>
  <si>
    <t>ENDIVIDAMENTO</t>
  </si>
  <si>
    <t>RESULTADOS A APROPRIAR</t>
  </si>
  <si>
    <t>INDICADORES</t>
  </si>
  <si>
    <t xml:space="preserve">Lançamentos </t>
  </si>
  <si>
    <t>VGV Total</t>
  </si>
  <si>
    <t>VGV Helbor</t>
  </si>
  <si>
    <t>Vendas Contratadas</t>
  </si>
  <si>
    <t>Vendas Contratadas Totais</t>
  </si>
  <si>
    <t>Vendas Contratadas Helbor</t>
  </si>
  <si>
    <t>Estoque Helbor</t>
  </si>
  <si>
    <t xml:space="preserve">Entregas </t>
  </si>
  <si>
    <t>Destaques Financeiros</t>
  </si>
  <si>
    <t>N.A</t>
  </si>
  <si>
    <t>Em R$ mil</t>
  </si>
  <si>
    <t>Investimentos</t>
  </si>
  <si>
    <t>Aplicações financeiras</t>
  </si>
  <si>
    <t>DEMONSTRAÇÃO DE RESULTADOS</t>
  </si>
  <si>
    <t>2T21</t>
  </si>
  <si>
    <t>3T21</t>
  </si>
  <si>
    <t>Participação Helbor (%)</t>
  </si>
  <si>
    <t xml:space="preserve">VGV Total  </t>
  </si>
  <si>
    <t xml:space="preserve">VGV Helbor  </t>
  </si>
  <si>
    <t>Margem Bruta (%)</t>
  </si>
  <si>
    <t>DGA / Receita Líquida (%)</t>
  </si>
  <si>
    <r>
      <t xml:space="preserve">Lucro por ação (R$) </t>
    </r>
    <r>
      <rPr>
        <sz val="11"/>
        <color theme="0"/>
        <rFont val="Calibri"/>
        <family val="2"/>
        <scheme val="minor"/>
      </rPr>
      <t>2</t>
    </r>
  </si>
  <si>
    <t>Empréstimos</t>
  </si>
  <si>
    <t>Disponibilidades</t>
  </si>
  <si>
    <t xml:space="preserve"> Custos das Unidades Vendidas a Apropriar ¹</t>
  </si>
  <si>
    <t xml:space="preserve"> Resultado a Apropriar</t>
  </si>
  <si>
    <t xml:space="preserve"> Margem a Apropriar (%)</t>
  </si>
  <si>
    <t>TOTAL DO ATIVO</t>
  </si>
  <si>
    <t>TOTAL DO ATIVO CIRCULANTE</t>
  </si>
  <si>
    <t>Caixa e equivalentes a caixa</t>
  </si>
  <si>
    <t>Contas a receber</t>
  </si>
  <si>
    <t>Imóveis a comercializar</t>
  </si>
  <si>
    <t>Outros ativos</t>
  </si>
  <si>
    <t>TOTAL DO ATIVO NÃO CIRCULANTE</t>
  </si>
  <si>
    <t>Imobilizado em Operação</t>
  </si>
  <si>
    <t>TOTAL DO PASSIVO E PATRIMÔNIO LÍQUIDO</t>
  </si>
  <si>
    <t>TOTAL DO PASSIVO CIRCULANTE</t>
  </si>
  <si>
    <t>Empréstimos, financiamentos e debêntures</t>
  </si>
  <si>
    <t>Tributos diferidos</t>
  </si>
  <si>
    <t>TOTAL DO PASSIVO NÃO CIRCULANTE</t>
  </si>
  <si>
    <t>TOTAL DO PATRIMÔNIO LÍQUIDO</t>
  </si>
  <si>
    <t>Participação de acionistas não controladores</t>
  </si>
  <si>
    <t>Propriedades para investimento</t>
  </si>
  <si>
    <t>4T21</t>
  </si>
  <si>
    <t>31/012/2021</t>
  </si>
  <si>
    <t>1T22</t>
  </si>
  <si>
    <t>2T22</t>
  </si>
  <si>
    <t>3T22</t>
  </si>
  <si>
    <t>4T22</t>
  </si>
  <si>
    <t>1T23</t>
  </si>
  <si>
    <t>2T23</t>
  </si>
  <si>
    <t>3T23</t>
  </si>
  <si>
    <t>4T23</t>
  </si>
  <si>
    <t>1T24</t>
  </si>
  <si>
    <t>2T24</t>
  </si>
  <si>
    <t>3T24</t>
  </si>
  <si>
    <t>4T24</t>
  </si>
  <si>
    <t>1T25</t>
  </si>
  <si>
    <t>Empréstimos_LP</t>
  </si>
  <si>
    <t>Partes relacionadas</t>
  </si>
  <si>
    <t>Depósitos judiciais</t>
  </si>
  <si>
    <t>Despesas com vendas a apropriar</t>
  </si>
  <si>
    <t>Imobilizado</t>
  </si>
  <si>
    <t>Fornecedores</t>
  </si>
  <si>
    <t>Obrigações trabalhistas e tributárias</t>
  </si>
  <si>
    <t xml:space="preserve">   Passivo a descoberto</t>
  </si>
  <si>
    <t>Adiantamento de clientes</t>
  </si>
  <si>
    <t xml:space="preserve">   Contas a pagar por aquisição de imóveis</t>
  </si>
  <si>
    <t>Partes Relacionadas</t>
  </si>
  <si>
    <t>Dividendos a pagar</t>
  </si>
  <si>
    <t>Contas a pagar</t>
  </si>
  <si>
    <t>Provisão para contingências</t>
  </si>
  <si>
    <t>Capital social</t>
  </si>
  <si>
    <t>(-) Gasto com oferta pública de ações</t>
  </si>
  <si>
    <t>Ações em Tesouraria</t>
  </si>
  <si>
    <t>Ajuste de avaliação patrimonial</t>
  </si>
  <si>
    <t>Reserva Legal</t>
  </si>
  <si>
    <t>Reserva de Lucro</t>
  </si>
  <si>
    <t xml:space="preserve">Lucros e Prejuizos acumulados </t>
  </si>
  <si>
    <t>Fluxo operacional</t>
  </si>
  <si>
    <t>Lucro antes do imposto de renda e contribuição social</t>
  </si>
  <si>
    <t>Ajustes por:</t>
  </si>
  <si>
    <t xml:space="preserve">   (+) Depreciação e Amortização</t>
  </si>
  <si>
    <t>Ajuste a Valor Presente</t>
  </si>
  <si>
    <t>Provisão para rescisões de contratos de clientes</t>
  </si>
  <si>
    <t>Provisão para perda na realização de imóveis</t>
  </si>
  <si>
    <t>Tributos diferidos (PIS e COFINS)</t>
  </si>
  <si>
    <t>Apropriação de encargos sobre financiamentos</t>
  </si>
  <si>
    <t>Encargos financeiros sobre financiamentos amortizados (capitalizados)</t>
  </si>
  <si>
    <t xml:space="preserve">Apropriação de encargos financeiros sobre mútuo </t>
  </si>
  <si>
    <t>Resultado de equivalência patrimonial</t>
  </si>
  <si>
    <t>Variação dos ativos e passivos</t>
  </si>
  <si>
    <t>Contas a receber de clientes</t>
  </si>
  <si>
    <t xml:space="preserve">Imóveis destinados à venda </t>
  </si>
  <si>
    <t>Tributos a recuperar</t>
  </si>
  <si>
    <t>Contas a receber de partes relacionadas</t>
  </si>
  <si>
    <t>Contas a pagar de partes relacionadas</t>
  </si>
  <si>
    <t>Credores por imóveis compromissados</t>
  </si>
  <si>
    <t>Imposto de renda e contribuição social pagos</t>
  </si>
  <si>
    <t>Pagamento de juros sobre empréstimos e financiamentos</t>
  </si>
  <si>
    <t>Ajuste a valor justo propriedades para investimentos</t>
  </si>
  <si>
    <t>Apropriação do Programa de opções de compra de ações</t>
  </si>
  <si>
    <t>Variação em investimentos</t>
  </si>
  <si>
    <t>Variação em ativos e passivos operacionais</t>
  </si>
  <si>
    <t>Fluxo de caixa das atividades de investimentos</t>
  </si>
  <si>
    <t>Acréscimos em investimentos</t>
  </si>
  <si>
    <t>Diminuição em Investimentos</t>
  </si>
  <si>
    <t>Propriedades para investimentos</t>
  </si>
  <si>
    <t>Variação do Intangível</t>
  </si>
  <si>
    <t>Variação do ativo imobilizado</t>
  </si>
  <si>
    <t>Aplicações Financeiras</t>
  </si>
  <si>
    <t>Aplicações financeiras (Cepac)</t>
  </si>
  <si>
    <t>Caixa líquido utilizado pelas atividades de investimento</t>
  </si>
  <si>
    <t>Fluxo de caixa das atividades de financiamentos</t>
  </si>
  <si>
    <t>Captação de empréstimos e financiamentos</t>
  </si>
  <si>
    <t>Conta corrente com parceiros nos empreendimentos</t>
  </si>
  <si>
    <t>Empréstimos e mútuos</t>
  </si>
  <si>
    <t>Recebimento de empréstimos e mútuos principal</t>
  </si>
  <si>
    <t xml:space="preserve">  Pagamentos de principal dos empréstimos e financiamentos</t>
  </si>
  <si>
    <t>Pagamento de dividendos</t>
  </si>
  <si>
    <t>Integralização de capital pela emissão de novas ações</t>
  </si>
  <si>
    <t>Despesas com Oferta Pública de ações</t>
  </si>
  <si>
    <t>Variação débitos com participantes em SCPs</t>
  </si>
  <si>
    <t xml:space="preserve">Variação das participações minoritárias </t>
  </si>
  <si>
    <t>Contas a pagar a partes relacionadas</t>
  </si>
  <si>
    <t>Caixa líquido proveniente das (utilizado nas) atividades operacionais</t>
  </si>
  <si>
    <t>Caixa líquido gerado pelas atividades de financiamento com terceiros</t>
  </si>
  <si>
    <t>Aumento (redução) de Caixa e Equivalentes de Caixa</t>
  </si>
  <si>
    <t xml:space="preserve"> Caixa e Equivalentes de Caixa</t>
  </si>
  <si>
    <t xml:space="preserve">   No início do exercício</t>
  </si>
  <si>
    <t xml:space="preserve">   No fim do exercício</t>
  </si>
  <si>
    <t xml:space="preserve">  Valor justo de propriedades para investimento</t>
  </si>
  <si>
    <t xml:space="preserve">  Provisão para demandas judiciais</t>
  </si>
  <si>
    <t xml:space="preserve">  Partes relacionadas, líquidas</t>
  </si>
  <si>
    <t>Receita líquida</t>
  </si>
  <si>
    <t>Custos dos imóveis vendidos</t>
  </si>
  <si>
    <t>Lucro bruto</t>
  </si>
  <si>
    <t>Despesas e receitas:</t>
  </si>
  <si>
    <t xml:space="preserve">     Despesas gerais e administrativas</t>
  </si>
  <si>
    <t xml:space="preserve">     Despesas comerciais</t>
  </si>
  <si>
    <t xml:space="preserve">     Despesas tributárias</t>
  </si>
  <si>
    <t xml:space="preserve">     Equivalência patrimonial</t>
  </si>
  <si>
    <t>Resultado antes do resultado financeiro</t>
  </si>
  <si>
    <t>Resultado financeiro:</t>
  </si>
  <si>
    <t xml:space="preserve">     Despesas financeiras</t>
  </si>
  <si>
    <t xml:space="preserve">     Receitas financeiras</t>
  </si>
  <si>
    <t>Lucro antes do imposto de renda e da contribuição social</t>
  </si>
  <si>
    <t xml:space="preserve">     Imposto de renda e contribuição social:</t>
  </si>
  <si>
    <t xml:space="preserve">     Correntes</t>
  </si>
  <si>
    <t xml:space="preserve">     Diferidos</t>
  </si>
  <si>
    <t>Lucro líquido do período</t>
  </si>
  <si>
    <t>Lucro líquido do período atribuivel à:</t>
  </si>
  <si>
    <t xml:space="preserve">     Acionistas controladores</t>
  </si>
  <si>
    <t xml:space="preserve">     Acionistas não controladores</t>
  </si>
  <si>
    <t xml:space="preserve">     Outras receitas (despesas) líquidas</t>
  </si>
  <si>
    <t>Margem Líquida Controlador (%)</t>
  </si>
  <si>
    <t>Programa de opções de compra de ações</t>
  </si>
  <si>
    <t>2T25</t>
  </si>
  <si>
    <t>Consolidated</t>
  </si>
  <si>
    <t>TOTAL ASSETS</t>
  </si>
  <si>
    <t>CURRENT ASSETS</t>
  </si>
  <si>
    <t>Cash and Cash equivalents</t>
  </si>
  <si>
    <t>3T25</t>
  </si>
  <si>
    <t>Médio Alto</t>
  </si>
  <si>
    <t xml:space="preserve">Alto </t>
  </si>
  <si>
    <t>Médio</t>
  </si>
  <si>
    <t>Econômico</t>
  </si>
  <si>
    <t>Por Segmento</t>
  </si>
  <si>
    <t>Empreendimentos lançados</t>
  </si>
  <si>
    <t>Por Região</t>
  </si>
  <si>
    <t>São Paulo - SP</t>
  </si>
  <si>
    <t xml:space="preserve">Mogi das Cruzes - SP </t>
  </si>
  <si>
    <t>Outros</t>
  </si>
  <si>
    <t>Unidades lançadas</t>
  </si>
  <si>
    <t>TOTAL</t>
  </si>
  <si>
    <t>VGV Total (R$ mil)</t>
  </si>
  <si>
    <t>Developments launched</t>
  </si>
  <si>
    <t>Per segment</t>
  </si>
  <si>
    <t>High</t>
  </si>
  <si>
    <t>Medium high</t>
  </si>
  <si>
    <t>Economic</t>
  </si>
  <si>
    <t>São Paulo - Other cities</t>
  </si>
  <si>
    <t>Others</t>
  </si>
  <si>
    <t>Per region</t>
  </si>
  <si>
    <t>9M25</t>
  </si>
  <si>
    <t>PATRIMÔNIO LÍQUIDO</t>
  </si>
  <si>
    <t>TOTAL DO PATROMÔNIO LÍQUIDO</t>
  </si>
  <si>
    <r>
      <t xml:space="preserve">Endividamento </t>
    </r>
    <r>
      <rPr>
        <sz val="11"/>
        <color theme="1"/>
        <rFont val="Calibri"/>
        <family val="2"/>
        <scheme val="minor"/>
      </rPr>
      <t>Total</t>
    </r>
  </si>
  <si>
    <t>Unidades vendidas</t>
  </si>
  <si>
    <t>Unidades totais</t>
  </si>
  <si>
    <t>Altíssimo</t>
  </si>
  <si>
    <t>Ultra high</t>
  </si>
  <si>
    <t>Comercial</t>
  </si>
  <si>
    <t>Commercial</t>
  </si>
  <si>
    <t>Medium</t>
  </si>
  <si>
    <t>R$ thousand</t>
  </si>
  <si>
    <t>INDICATORS</t>
  </si>
  <si>
    <t>Launches</t>
  </si>
  <si>
    <t>Total PSV</t>
  </si>
  <si>
    <t>Helbor PSV</t>
  </si>
  <si>
    <t>Helbor ownership (%)</t>
  </si>
  <si>
    <t>Contracted sales</t>
  </si>
  <si>
    <t>Total contracted sales</t>
  </si>
  <si>
    <t>Helbor contarcted sales</t>
  </si>
  <si>
    <t>Helbor inventory</t>
  </si>
  <si>
    <t>Deliveries</t>
  </si>
  <si>
    <t>Helbor Ownership (%)</t>
  </si>
  <si>
    <t>Financial highlights</t>
  </si>
  <si>
    <t>Gross margin (%)</t>
  </si>
  <si>
    <t>Net Margin - Controlling Shareholder (%)</t>
  </si>
  <si>
    <t>G&amp;A / Net revenue</t>
  </si>
  <si>
    <t>Earnings per share</t>
  </si>
  <si>
    <t>Por tipo de venda</t>
  </si>
  <si>
    <t>Pronto</t>
  </si>
  <si>
    <t>Em construção</t>
  </si>
  <si>
    <t>Lançamento</t>
  </si>
  <si>
    <t>CASH FLOW</t>
  </si>
  <si>
    <t>Sudeste</t>
  </si>
  <si>
    <t>Sul</t>
  </si>
  <si>
    <t>Nordeste</t>
  </si>
  <si>
    <t>Centro-Oeste</t>
  </si>
  <si>
    <t>R$ mil</t>
  </si>
  <si>
    <t>Southeast</t>
  </si>
  <si>
    <t>South</t>
  </si>
  <si>
    <t>Northeast</t>
  </si>
  <si>
    <t>Concluded</t>
  </si>
  <si>
    <t>Under construction</t>
  </si>
  <si>
    <t>Midwest</t>
  </si>
  <si>
    <t>2024</t>
  </si>
  <si>
    <t xml:space="preserve"> -</t>
  </si>
  <si>
    <t>30/09/2025</t>
  </si>
  <si>
    <t>30/06/2025</t>
  </si>
  <si>
    <t>31/03/2025</t>
  </si>
  <si>
    <t>VGV Helbor (R$ mil)</t>
  </si>
  <si>
    <t>Hotel</t>
  </si>
  <si>
    <t>Médio baixo</t>
  </si>
  <si>
    <t>Loteamento</t>
  </si>
  <si>
    <t>2017</t>
  </si>
  <si>
    <t>São Paulo - Outras cidades</t>
  </si>
  <si>
    <t>n/a</t>
  </si>
  <si>
    <t>Mall</t>
  </si>
  <si>
    <t>Net revenue</t>
  </si>
  <si>
    <t>Cost os real estate sold and services provided</t>
  </si>
  <si>
    <t>Gross profit</t>
  </si>
  <si>
    <t>Commercial expenses</t>
  </si>
  <si>
    <t>Tax expenses</t>
  </si>
  <si>
    <t>Equity Accouting</t>
  </si>
  <si>
    <t>Other income and expenses</t>
  </si>
  <si>
    <t>Result before financial result</t>
  </si>
  <si>
    <t>Financial expenses</t>
  </si>
  <si>
    <t>Financial income</t>
  </si>
  <si>
    <t>Income (loss) before income tax and social contribution</t>
  </si>
  <si>
    <t>Current</t>
  </si>
  <si>
    <t>Deferred</t>
  </si>
  <si>
    <t>Profit (loss) for the year</t>
  </si>
  <si>
    <t>Profit (loss) for the year attributable to:</t>
  </si>
  <si>
    <t>Income tax and social contribution:</t>
  </si>
  <si>
    <t>Financial result:</t>
  </si>
  <si>
    <t>Controlling shareholders</t>
  </si>
  <si>
    <t>Non-controlling Shareholders</t>
  </si>
  <si>
    <t>INCOME STATEMENT</t>
  </si>
  <si>
    <t>General and administrative expenses</t>
  </si>
  <si>
    <t>Revenues and expenses</t>
  </si>
  <si>
    <t>BACKLOG RESULTS</t>
  </si>
  <si>
    <t>Backlog revenues</t>
  </si>
  <si>
    <t>Costs of sold units to be recognized</t>
  </si>
  <si>
    <t>Backlog results</t>
  </si>
  <si>
    <t>Backlog margin (%)</t>
  </si>
  <si>
    <t>Securities</t>
  </si>
  <si>
    <t>Accounts receivable</t>
  </si>
  <si>
    <t>Real estate for sale</t>
  </si>
  <si>
    <t>Other assets</t>
  </si>
  <si>
    <t>NON-CURRENT ASSETS</t>
  </si>
  <si>
    <t>Related parties</t>
  </si>
  <si>
    <t>Judicial deposits</t>
  </si>
  <si>
    <t>Investments</t>
  </si>
  <si>
    <t>Assets for investments</t>
  </si>
  <si>
    <t>Fixed and intangible assets</t>
  </si>
  <si>
    <t>TOTAL CURRENT LIABILITIES</t>
  </si>
  <si>
    <t>Loans, financing and debentures</t>
  </si>
  <si>
    <t>Suppliers</t>
  </si>
  <si>
    <t>Labor and tax obligations</t>
  </si>
  <si>
    <t>Negative equity (deficit)</t>
  </si>
  <si>
    <t>Deferred taxes</t>
  </si>
  <si>
    <t>Costumes advances</t>
  </si>
  <si>
    <t>Accounts payable for property acquisitions</t>
  </si>
  <si>
    <t>Accounts payable</t>
  </si>
  <si>
    <t>Dividends payable</t>
  </si>
  <si>
    <t>TOTAL NON-CURRENT LIABILITIES</t>
  </si>
  <si>
    <t>Provision for contingencies</t>
  </si>
  <si>
    <t>TOTAL EQUITY</t>
  </si>
  <si>
    <t>TOTAL LIABILITIES AND EQUITY</t>
  </si>
  <si>
    <t>Capital</t>
  </si>
  <si>
    <t>(-) Public offering expenses</t>
  </si>
  <si>
    <t>Treasury shares</t>
  </si>
  <si>
    <t>Stock option plan</t>
  </si>
  <si>
    <t>Asset revaluation adjustment</t>
  </si>
  <si>
    <t>Legal reserve</t>
  </si>
  <si>
    <t>Profit reserve</t>
  </si>
  <si>
    <t>Retained earnings (losses)</t>
  </si>
  <si>
    <t>Non-controlling interests</t>
  </si>
  <si>
    <t>EQUITY</t>
  </si>
  <si>
    <t>Operating cash flow</t>
  </si>
  <si>
    <t>Profit before income tax and social contribution</t>
  </si>
  <si>
    <t>Adjustments for:</t>
  </si>
  <si>
    <t>(+) Depreciation and Amortization</t>
  </si>
  <si>
    <t>Present Value Adjustment</t>
  </si>
  <si>
    <t>Provision for contract termination with customers</t>
  </si>
  <si>
    <t>Provision for loss on realization of properties</t>
  </si>
  <si>
    <t>Deferred taxes (PIS and COFINS)</t>
  </si>
  <si>
    <t>Fair value of investment properties</t>
  </si>
  <si>
    <t>Recognition of financing charges</t>
  </si>
  <si>
    <t>Financial charges on amortized (capitalized) loans</t>
  </si>
  <si>
    <t>Recognition of financial charges on loans between related parties</t>
  </si>
  <si>
    <t>Equity in results of investees</t>
  </si>
  <si>
    <t>Changes in assets and liabilities</t>
  </si>
  <si>
    <t>Trade receivables</t>
  </si>
  <si>
    <t>Properties held for sale</t>
  </si>
  <si>
    <t>Taxes recoverable</t>
  </si>
  <si>
    <t>Selling expenses to be recognized</t>
  </si>
  <si>
    <t>Receivables from related parties</t>
  </si>
  <si>
    <t>Payables to related parties</t>
  </si>
  <si>
    <t>Customer advances</t>
  </si>
  <si>
    <t>Creditors for committed properties</t>
  </si>
  <si>
    <t>Income tax and social contribution paid</t>
  </si>
  <si>
    <t>Provision for legal claims</t>
  </si>
  <si>
    <t>Interest paid on loans and financing</t>
  </si>
  <si>
    <t>Changes in operating assets and liabilities</t>
  </si>
  <si>
    <t>Cash flow from investing activities</t>
  </si>
  <si>
    <t>Additions to investments</t>
  </si>
  <si>
    <t>Reduction in investments</t>
  </si>
  <si>
    <t>Investment properties</t>
  </si>
  <si>
    <t>Changes in intangible assets</t>
  </si>
  <si>
    <t>Changes in property, plant and equipment</t>
  </si>
  <si>
    <t>Financial investments</t>
  </si>
  <si>
    <t>Financial investments (Cepac)</t>
  </si>
  <si>
    <t>Related parties, net</t>
  </si>
  <si>
    <t>Net cash used in investing activities</t>
  </si>
  <si>
    <t>Cash flow from financing activities</t>
  </si>
  <si>
    <t>Public offering expenses</t>
  </si>
  <si>
    <t>Changes in payables to SCP participants</t>
  </si>
  <si>
    <t>Changes in non-controlling interests</t>
  </si>
  <si>
    <t>Net cash provided by (used in) financing activities</t>
  </si>
  <si>
    <t>Net cash generated from financing activities with third parties</t>
  </si>
  <si>
    <t>Cash and cash equivalents at the beginning of the period</t>
  </si>
  <si>
    <t>Cash and cash equivalents at the end of the period</t>
  </si>
  <si>
    <t>Increase (decrease) in cash and cash equivalents</t>
  </si>
  <si>
    <t>Proceeds from borrowings and financing</t>
  </si>
  <si>
    <t>Transactions with joint venture partners</t>
  </si>
  <si>
    <t>Receipt of principal from loans and intercompany borrowings</t>
  </si>
  <si>
    <t>Repayment of borrowings and financing principal</t>
  </si>
  <si>
    <t>Dividends paid</t>
  </si>
  <si>
    <t>Capital increase through issuance of new shares</t>
  </si>
  <si>
    <t>Net change in operating assets and liabilities</t>
  </si>
  <si>
    <t>INDEBTEDNESS</t>
  </si>
  <si>
    <t>Loans</t>
  </si>
  <si>
    <t>Debentures</t>
  </si>
  <si>
    <t>Total Debt</t>
  </si>
  <si>
    <t>Short-Term</t>
  </si>
  <si>
    <t>Long-Term</t>
  </si>
  <si>
    <t>Cash and Cash Equivalents</t>
  </si>
  <si>
    <t>Net Debt</t>
  </si>
  <si>
    <t>Consolidated Shareholders’ Equity</t>
  </si>
  <si>
    <t>Parent Company Shareholders’ Equity</t>
  </si>
  <si>
    <t>Lower Middle</t>
  </si>
  <si>
    <t>Allotment</t>
  </si>
  <si>
    <t>Pessoal</t>
  </si>
  <si>
    <t>Serviços Profissionais</t>
  </si>
  <si>
    <t>Ocupação</t>
  </si>
  <si>
    <t>Despesas legais</t>
  </si>
  <si>
    <t>Materiais gerais</t>
  </si>
  <si>
    <t>Outras Despesas Administrativas</t>
  </si>
  <si>
    <t>Depreciação e Amortização</t>
  </si>
  <si>
    <t>Personnel</t>
  </si>
  <si>
    <t>Third Party Services</t>
  </si>
  <si>
    <t>Occupancy</t>
  </si>
  <si>
    <t>Legal Expenses</t>
  </si>
  <si>
    <t>Supplies</t>
  </si>
  <si>
    <t>Other Administrative Expenses</t>
  </si>
  <si>
    <t>Depreciation and Amortization</t>
  </si>
  <si>
    <t>4T25</t>
  </si>
  <si>
    <t>31/12/2025</t>
  </si>
  <si>
    <t>31/03/2026</t>
  </si>
  <si>
    <t>1T26</t>
  </si>
  <si>
    <t>Total PSV (BRL thousand)</t>
  </si>
  <si>
    <t>Helbor PSV (BRL thousand)</t>
  </si>
  <si>
    <t>Units sold</t>
  </si>
  <si>
    <t>Units launched</t>
  </si>
  <si>
    <t>Total units</t>
  </si>
  <si>
    <t>BRL thousand</t>
  </si>
  <si>
    <t>Receita a Apropriar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</si>
</sst>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_(* #,##0_);_(* \(#,##0\);_(* &quot;-&quot;??_);_(@_)"/>
    <numFmt numFmtId="167" formatCode="#,##0;\(#,##0\)"/>
    <numFmt numFmtId="168" formatCode="#,##0.00;\(#,##0.00\)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9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8"/>
      <color rgb="FF000000"/>
      <name val="Calibri"/>
      <family val="2"/>
    </font>
    <font>
      <b/>
      <sz val="11"/>
      <color theme="1"/>
      <name val="Calibri"/>
      <family val="2"/>
    </font>
    <font>
      <i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b/>
      <sz val="11"/>
      <color indexed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1"/>
      <color rgb="FFFFFFFF"/>
      <name val="Calibri"/>
      <family val="2"/>
    </font>
    <font>
      <sz val="11"/>
      <color theme="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E588A"/>
        <bgColor indexed="64"/>
      </patternFill>
    </fill>
    <fill>
      <patternFill patternType="solid">
        <fgColor rgb="FF162D5C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244062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DCE6F1"/>
        <bgColor rgb="FF000000"/>
      </patternFill>
    </fill>
    <fill>
      <patternFill patternType="solid">
        <fgColor rgb="FF001245"/>
        <bgColor rgb="FF000000"/>
      </patternFill>
    </fill>
    <fill>
      <patternFill patternType="solid">
        <fgColor rgb="FF00D0D0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rgb="FFDDDDDD"/>
        <bgColor rgb="FFFFFFFF"/>
      </patternFill>
    </fill>
    <fill>
      <patternFill patternType="solid">
        <fgColor rgb="FFEAEAEA"/>
        <bgColor indexed="64"/>
      </patternFill>
    </fill>
    <fill>
      <patternFill patternType="solid">
        <fgColor rgb="FFEAEAEA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rgb="FF00124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rgb="FF000000"/>
      </patternFill>
    </fill>
  </fills>
  <borders count="16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/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  <border>
      <left style="thin">
        <color rgb="FFD0D7E5"/>
      </left>
      <right/>
      <top style="thin">
        <color rgb="FFD0D7E5"/>
      </top>
      <bottom/>
      <diagonal/>
    </border>
    <border>
      <left/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/>
      <bottom/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rgb="FFD0D7E5"/>
      </left>
      <right style="thin">
        <color rgb="FFD0D7E5"/>
      </right>
      <top style="thin">
        <color rgb="FF00D0D0"/>
      </top>
      <bottom style="thin">
        <color rgb="FF00D0D0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rgb="FFD0D7E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rgb="FFD9D9D9"/>
      </left>
      <right style="thin">
        <color rgb="FFD9D9D9"/>
      </right>
      <top style="thin">
        <color theme="3" tint="0.59999389629810485"/>
      </top>
      <bottom style="thin">
        <color theme="3" tint="0.59999389629810485"/>
      </bottom>
      <diagonal/>
    </border>
    <border>
      <left/>
      <right/>
      <top style="thin">
        <color rgb="FFD0D7E5"/>
      </top>
      <bottom style="thin">
        <color rgb="FFD0D7E5"/>
      </bottom>
      <diagonal/>
    </border>
  </borders>
  <cellStyleXfs count="17">
    <xf numFmtId="0" fontId="0" fillId="0" borderId="0"/>
    <xf numFmtId="0" fontId="6" fillId="0" borderId="0"/>
    <xf numFmtId="0" fontId="1" fillId="0" borderId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37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157">
    <xf numFmtId="0" fontId="0" fillId="0" borderId="0" xfId="0"/>
    <xf numFmtId="3" fontId="0" fillId="0" borderId="0" xfId="0" applyNumberFormat="1"/>
    <xf numFmtId="0" fontId="0" fillId="5" borderId="0" xfId="0" applyFill="1"/>
    <xf numFmtId="0" fontId="8" fillId="0" borderId="0" xfId="0" applyFont="1"/>
    <xf numFmtId="0" fontId="10" fillId="0" borderId="0" xfId="0" applyFont="1"/>
    <xf numFmtId="0" fontId="8" fillId="0" borderId="9" xfId="0" applyFont="1" applyBorder="1"/>
    <xf numFmtId="0" fontId="11" fillId="0" borderId="0" xfId="1" applyFont="1"/>
    <xf numFmtId="0" fontId="11" fillId="6" borderId="0" xfId="1" applyFont="1" applyFill="1"/>
    <xf numFmtId="0" fontId="13" fillId="0" borderId="0" xfId="1" applyFont="1" applyAlignment="1">
      <alignment vertical="center"/>
    </xf>
    <xf numFmtId="9" fontId="11" fillId="0" borderId="0" xfId="4" applyFont="1" applyFill="1" applyBorder="1"/>
    <xf numFmtId="0" fontId="8" fillId="3" borderId="0" xfId="0" applyFont="1" applyFill="1"/>
    <xf numFmtId="0" fontId="9" fillId="3" borderId="0" xfId="0" applyFont="1" applyFill="1" applyAlignment="1">
      <alignment horizontal="left" vertical="center"/>
    </xf>
    <xf numFmtId="0" fontId="9" fillId="3" borderId="0" xfId="0" applyFont="1" applyFill="1"/>
    <xf numFmtId="0" fontId="10" fillId="3" borderId="0" xfId="0" applyFont="1" applyFill="1"/>
    <xf numFmtId="14" fontId="14" fillId="11" borderId="1" xfId="0" applyNumberFormat="1" applyFont="1" applyFill="1" applyBorder="1" applyAlignment="1">
      <alignment horizontal="left" vertical="center" shrinkToFit="1"/>
    </xf>
    <xf numFmtId="49" fontId="14" fillId="11" borderId="1" xfId="0" applyNumberFormat="1" applyFont="1" applyFill="1" applyBorder="1" applyAlignment="1">
      <alignment horizontal="center" vertical="center" shrinkToFit="1"/>
    </xf>
    <xf numFmtId="0" fontId="10" fillId="12" borderId="1" xfId="0" applyFont="1" applyFill="1" applyBorder="1" applyAlignment="1">
      <alignment horizontal="left" vertical="center" shrinkToFit="1"/>
    </xf>
    <xf numFmtId="164" fontId="10" fillId="12" borderId="1" xfId="5" applyNumberFormat="1" applyFont="1" applyFill="1" applyBorder="1" applyAlignment="1">
      <alignment horizontal="left" vertical="center" shrinkToFit="1"/>
    </xf>
    <xf numFmtId="0" fontId="11" fillId="8" borderId="1" xfId="0" applyFont="1" applyFill="1" applyBorder="1" applyAlignment="1">
      <alignment horizontal="left" vertical="center" indent="2" shrinkToFit="1"/>
    </xf>
    <xf numFmtId="3" fontId="11" fillId="0" borderId="1" xfId="0" applyNumberFormat="1" applyFont="1" applyBorder="1" applyAlignment="1">
      <alignment horizontal="right" vertical="center" shrinkToFit="1"/>
    </xf>
    <xf numFmtId="0" fontId="10" fillId="8" borderId="10" xfId="0" applyFont="1" applyFill="1" applyBorder="1" applyAlignment="1">
      <alignment horizontal="left" vertical="center" indent="2" shrinkToFit="1"/>
    </xf>
    <xf numFmtId="0" fontId="8" fillId="3" borderId="0" xfId="0" applyFont="1" applyFill="1" applyAlignment="1">
      <alignment horizontal="right"/>
    </xf>
    <xf numFmtId="3" fontId="10" fillId="8" borderId="10" xfId="0" applyNumberFormat="1" applyFont="1" applyFill="1" applyBorder="1" applyAlignment="1">
      <alignment horizontal="right" vertical="center" indent="2" shrinkToFit="1"/>
    </xf>
    <xf numFmtId="0" fontId="11" fillId="0" borderId="0" xfId="0" applyFont="1" applyAlignment="1">
      <alignment horizontal="left" vertical="center"/>
    </xf>
    <xf numFmtId="0" fontId="11" fillId="0" borderId="0" xfId="0" applyFont="1"/>
    <xf numFmtId="0" fontId="11" fillId="8" borderId="1" xfId="0" applyFont="1" applyFill="1" applyBorder="1" applyAlignment="1">
      <alignment horizontal="right" vertical="center" shrinkToFit="1"/>
    </xf>
    <xf numFmtId="0" fontId="10" fillId="9" borderId="1" xfId="0" applyFont="1" applyFill="1" applyBorder="1" applyAlignment="1">
      <alignment horizontal="left" vertical="center" shrinkToFit="1"/>
    </xf>
    <xf numFmtId="3" fontId="10" fillId="9" borderId="1" xfId="0" applyNumberFormat="1" applyFont="1" applyFill="1" applyBorder="1" applyAlignment="1">
      <alignment horizontal="right" vertical="center" shrinkToFit="1"/>
    </xf>
    <xf numFmtId="0" fontId="10" fillId="9" borderId="1" xfId="0" applyFont="1" applyFill="1" applyBorder="1" applyAlignment="1">
      <alignment horizontal="left" vertical="center" indent="1" shrinkToFit="1"/>
    </xf>
    <xf numFmtId="3" fontId="11" fillId="8" borderId="1" xfId="0" applyNumberFormat="1" applyFont="1" applyFill="1" applyBorder="1" applyAlignment="1">
      <alignment horizontal="right" vertical="center" shrinkToFit="1"/>
    </xf>
    <xf numFmtId="0" fontId="15" fillId="0" borderId="0" xfId="0" applyFont="1" applyAlignment="1">
      <alignment horizontal="left" indent="2"/>
    </xf>
    <xf numFmtId="43" fontId="11" fillId="0" borderId="1" xfId="5" applyFont="1" applyFill="1" applyBorder="1" applyAlignment="1">
      <alignment horizontal="right" vertical="center" shrinkToFit="1"/>
    </xf>
    <xf numFmtId="0" fontId="11" fillId="8" borderId="1" xfId="0" applyFont="1" applyFill="1" applyBorder="1" applyAlignment="1">
      <alignment horizontal="left" vertical="center" shrinkToFit="1"/>
    </xf>
    <xf numFmtId="0" fontId="11" fillId="8" borderId="1" xfId="0" applyFont="1" applyFill="1" applyBorder="1" applyAlignment="1">
      <alignment horizontal="left" vertical="center" indent="3" shrinkToFit="1"/>
    </xf>
    <xf numFmtId="164" fontId="11" fillId="0" borderId="1" xfId="5" applyNumberFormat="1" applyFont="1" applyFill="1" applyBorder="1" applyAlignment="1">
      <alignment horizontal="right" vertical="center" shrinkToFit="1"/>
    </xf>
    <xf numFmtId="49" fontId="8" fillId="11" borderId="1" xfId="0" applyNumberFormat="1" applyFont="1" applyFill="1" applyBorder="1" applyAlignment="1">
      <alignment horizontal="center" vertical="center" shrinkToFit="1"/>
    </xf>
    <xf numFmtId="3" fontId="10" fillId="13" borderId="10" xfId="0" applyNumberFormat="1" applyFont="1" applyFill="1" applyBorder="1" applyAlignment="1">
      <alignment horizontal="right" vertical="center" indent="2" shrinkToFit="1"/>
    </xf>
    <xf numFmtId="3" fontId="11" fillId="14" borderId="1" xfId="0" applyNumberFormat="1" applyFont="1" applyFill="1" applyBorder="1" applyAlignment="1">
      <alignment horizontal="right" vertical="center" shrinkToFit="1"/>
    </xf>
    <xf numFmtId="14" fontId="12" fillId="10" borderId="4" xfId="0" applyNumberFormat="1" applyFont="1" applyFill="1" applyBorder="1" applyAlignment="1">
      <alignment horizontal="left" vertical="center" shrinkToFit="1"/>
    </xf>
    <xf numFmtId="14" fontId="12" fillId="10" borderId="4" xfId="0" applyNumberFormat="1" applyFont="1" applyFill="1" applyBorder="1" applyAlignment="1">
      <alignment horizontal="right" vertical="center" shrinkToFit="1"/>
    </xf>
    <xf numFmtId="0" fontId="10" fillId="16" borderId="0" xfId="0" applyFont="1" applyFill="1" applyAlignment="1">
      <alignment horizontal="left" vertical="center" shrinkToFit="1"/>
    </xf>
    <xf numFmtId="0" fontId="11" fillId="16" borderId="0" xfId="0" applyFont="1" applyFill="1" applyAlignment="1">
      <alignment horizontal="right" vertical="center" shrinkToFit="1"/>
    </xf>
    <xf numFmtId="0" fontId="12" fillId="7" borderId="1" xfId="0" applyFont="1" applyFill="1" applyBorder="1" applyAlignment="1">
      <alignment horizontal="center" vertical="center" shrinkToFit="1"/>
    </xf>
    <xf numFmtId="167" fontId="17" fillId="9" borderId="7" xfId="5" applyNumberFormat="1" applyFont="1" applyFill="1" applyBorder="1" applyAlignment="1">
      <alignment horizontal="center" vertical="center"/>
    </xf>
    <xf numFmtId="167" fontId="18" fillId="6" borderId="7" xfId="5" applyNumberFormat="1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right" vertical="center" shrinkToFit="1"/>
    </xf>
    <xf numFmtId="3" fontId="10" fillId="8" borderId="1" xfId="0" applyNumberFormat="1" applyFont="1" applyFill="1" applyBorder="1" applyAlignment="1">
      <alignment horizontal="right" vertical="center" shrinkToFit="1"/>
    </xf>
    <xf numFmtId="0" fontId="10" fillId="9" borderId="4" xfId="0" applyFont="1" applyFill="1" applyBorder="1" applyAlignment="1">
      <alignment horizontal="left" vertical="center" indent="1" shrinkToFit="1"/>
    </xf>
    <xf numFmtId="0" fontId="11" fillId="0" borderId="7" xfId="2" applyFont="1" applyBorder="1" applyAlignment="1">
      <alignment horizontal="left" vertical="center" wrapText="1" indent="1"/>
    </xf>
    <xf numFmtId="167" fontId="17" fillId="6" borderId="7" xfId="5" applyNumberFormat="1" applyFont="1" applyFill="1" applyBorder="1" applyAlignment="1">
      <alignment horizontal="center" vertical="center"/>
    </xf>
    <xf numFmtId="3" fontId="11" fillId="8" borderId="6" xfId="0" applyNumberFormat="1" applyFont="1" applyFill="1" applyBorder="1" applyAlignment="1">
      <alignment horizontal="right" vertical="center" shrinkToFit="1"/>
    </xf>
    <xf numFmtId="0" fontId="17" fillId="0" borderId="7" xfId="6" applyFont="1" applyBorder="1" applyAlignment="1">
      <alignment horizontal="left" vertical="center" wrapText="1" indent="1"/>
    </xf>
    <xf numFmtId="43" fontId="17" fillId="6" borderId="7" xfId="5" applyFont="1" applyFill="1" applyBorder="1" applyAlignment="1">
      <alignment horizontal="center" vertical="center"/>
    </xf>
    <xf numFmtId="0" fontId="10" fillId="9" borderId="7" xfId="0" applyFont="1" applyFill="1" applyBorder="1" applyAlignment="1">
      <alignment horizontal="left" vertical="center" indent="1" shrinkToFit="1"/>
    </xf>
    <xf numFmtId="43" fontId="17" fillId="9" borderId="7" xfId="5" applyFont="1" applyFill="1" applyBorder="1" applyAlignment="1">
      <alignment horizontal="center" vertical="center"/>
    </xf>
    <xf numFmtId="3" fontId="10" fillId="9" borderId="6" xfId="0" applyNumberFormat="1" applyFont="1" applyFill="1" applyBorder="1" applyAlignment="1">
      <alignment horizontal="right" vertical="center" shrinkToFit="1"/>
    </xf>
    <xf numFmtId="0" fontId="11" fillId="8" borderId="6" xfId="0" applyFont="1" applyFill="1" applyBorder="1" applyAlignment="1">
      <alignment horizontal="right" vertical="center" shrinkToFit="1"/>
    </xf>
    <xf numFmtId="0" fontId="17" fillId="6" borderId="7" xfId="6" applyFont="1" applyFill="1" applyBorder="1" applyAlignment="1">
      <alignment horizontal="left" vertical="center" wrapText="1" indent="1"/>
    </xf>
    <xf numFmtId="0" fontId="18" fillId="0" borderId="7" xfId="6" applyFont="1" applyBorder="1" applyAlignment="1">
      <alignment vertical="center" wrapText="1"/>
    </xf>
    <xf numFmtId="0" fontId="19" fillId="0" borderId="7" xfId="2" applyFont="1" applyBorder="1"/>
    <xf numFmtId="3" fontId="11" fillId="0" borderId="0" xfId="0" applyNumberFormat="1" applyFont="1"/>
    <xf numFmtId="0" fontId="10" fillId="9" borderId="4" xfId="0" applyFont="1" applyFill="1" applyBorder="1" applyAlignment="1">
      <alignment horizontal="left" vertical="center" shrinkToFit="1"/>
    </xf>
    <xf numFmtId="164" fontId="10" fillId="3" borderId="0" xfId="5" applyNumberFormat="1" applyFont="1" applyFill="1"/>
    <xf numFmtId="164" fontId="10" fillId="18" borderId="12" xfId="5" applyNumberFormat="1" applyFont="1" applyFill="1" applyBorder="1" applyAlignment="1">
      <alignment horizontal="left" vertical="center" shrinkToFit="1"/>
    </xf>
    <xf numFmtId="164" fontId="8" fillId="3" borderId="0" xfId="5" applyNumberFormat="1" applyFont="1" applyFill="1"/>
    <xf numFmtId="164" fontId="10" fillId="18" borderId="1" xfId="5" applyNumberFormat="1" applyFont="1" applyFill="1" applyBorder="1" applyAlignment="1">
      <alignment horizontal="right" vertical="center" shrinkToFit="1"/>
    </xf>
    <xf numFmtId="0" fontId="10" fillId="16" borderId="13" xfId="0" applyFont="1" applyFill="1" applyBorder="1" applyAlignment="1">
      <alignment horizontal="left" vertical="center" shrinkToFit="1"/>
    </xf>
    <xf numFmtId="0" fontId="12" fillId="10" borderId="3" xfId="0" applyFont="1" applyFill="1" applyBorder="1" applyAlignment="1">
      <alignment horizontal="center" vertical="center" shrinkToFit="1"/>
    </xf>
    <xf numFmtId="0" fontId="12" fillId="10" borderId="5" xfId="0" applyFont="1" applyFill="1" applyBorder="1" applyAlignment="1">
      <alignment horizontal="center" vertical="center" shrinkToFit="1"/>
    </xf>
    <xf numFmtId="0" fontId="11" fillId="8" borderId="11" xfId="0" applyFont="1" applyFill="1" applyBorder="1" applyAlignment="1">
      <alignment horizontal="left" vertical="center" indent="2" shrinkToFit="1"/>
    </xf>
    <xf numFmtId="167" fontId="17" fillId="6" borderId="7" xfId="5" applyNumberFormat="1" applyFont="1" applyFill="1" applyBorder="1" applyAlignment="1">
      <alignment horizontal="right" vertical="center"/>
    </xf>
    <xf numFmtId="167" fontId="18" fillId="6" borderId="14" xfId="5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10" fillId="9" borderId="8" xfId="0" applyFont="1" applyFill="1" applyBorder="1" applyAlignment="1">
      <alignment horizontal="center" vertical="center" shrinkToFit="1"/>
    </xf>
    <xf numFmtId="0" fontId="8" fillId="3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8" fillId="6" borderId="0" xfId="0" applyFont="1" applyFill="1" applyAlignment="1">
      <alignment horizontal="center"/>
    </xf>
    <xf numFmtId="0" fontId="8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0" fillId="9" borderId="8" xfId="0" applyFont="1" applyFill="1" applyBorder="1" applyAlignment="1">
      <alignment horizontal="right" vertical="center" shrinkToFit="1"/>
    </xf>
    <xf numFmtId="167" fontId="17" fillId="15" borderId="7" xfId="5" applyNumberFormat="1" applyFont="1" applyFill="1" applyBorder="1" applyAlignment="1">
      <alignment horizontal="right" vertical="center"/>
    </xf>
    <xf numFmtId="167" fontId="18" fillId="15" borderId="14" xfId="5" applyNumberFormat="1" applyFont="1" applyFill="1" applyBorder="1" applyAlignment="1">
      <alignment horizontal="right" vertical="center"/>
    </xf>
    <xf numFmtId="167" fontId="18" fillId="6" borderId="14" xfId="5" applyNumberFormat="1" applyFont="1" applyFill="1" applyBorder="1" applyAlignment="1">
      <alignment horizontal="right"/>
    </xf>
    <xf numFmtId="167" fontId="17" fillId="9" borderId="7" xfId="5" applyNumberFormat="1" applyFont="1" applyFill="1" applyBorder="1" applyAlignment="1">
      <alignment horizontal="right"/>
    </xf>
    <xf numFmtId="167" fontId="17" fillId="6" borderId="7" xfId="5" applyNumberFormat="1" applyFont="1" applyFill="1" applyBorder="1" applyAlignment="1">
      <alignment horizontal="right"/>
    </xf>
    <xf numFmtId="0" fontId="9" fillId="3" borderId="0" xfId="0" applyFont="1" applyFill="1" applyAlignment="1">
      <alignment horizontal="right"/>
    </xf>
    <xf numFmtId="43" fontId="17" fillId="9" borderId="7" xfId="5" applyFont="1" applyFill="1" applyBorder="1" applyAlignment="1">
      <alignment horizontal="right"/>
    </xf>
    <xf numFmtId="43" fontId="17" fillId="6" borderId="7" xfId="5" applyFont="1" applyFill="1" applyBorder="1" applyAlignment="1">
      <alignment horizontal="right"/>
    </xf>
    <xf numFmtId="164" fontId="8" fillId="0" borderId="0" xfId="0" applyNumberFormat="1" applyFont="1" applyAlignment="1">
      <alignment horizontal="right"/>
    </xf>
    <xf numFmtId="0" fontId="12" fillId="10" borderId="0" xfId="1" applyFont="1" applyFill="1"/>
    <xf numFmtId="14" fontId="12" fillId="10" borderId="2" xfId="0" applyNumberFormat="1" applyFont="1" applyFill="1" applyBorder="1" applyAlignment="1">
      <alignment horizontal="center" vertical="center" shrinkToFit="1"/>
    </xf>
    <xf numFmtId="167" fontId="17" fillId="6" borderId="9" xfId="5" applyNumberFormat="1" applyFont="1" applyFill="1" applyBorder="1" applyAlignment="1">
      <alignment horizontal="left"/>
    </xf>
    <xf numFmtId="14" fontId="12" fillId="10" borderId="15" xfId="0" applyNumberFormat="1" applyFont="1" applyFill="1" applyBorder="1" applyAlignment="1">
      <alignment horizontal="center" vertical="center" shrinkToFit="1"/>
    </xf>
    <xf numFmtId="167" fontId="17" fillId="6" borderId="0" xfId="5" applyNumberFormat="1" applyFont="1" applyFill="1" applyBorder="1" applyAlignment="1">
      <alignment horizontal="right"/>
    </xf>
    <xf numFmtId="9" fontId="17" fillId="6" borderId="7" xfId="3" applyFont="1" applyFill="1" applyBorder="1" applyAlignment="1">
      <alignment horizontal="right"/>
    </xf>
    <xf numFmtId="9" fontId="17" fillId="6" borderId="0" xfId="3" applyFont="1" applyFill="1" applyBorder="1" applyAlignment="1">
      <alignment horizontal="right"/>
    </xf>
    <xf numFmtId="0" fontId="6" fillId="0" borderId="0" xfId="1"/>
    <xf numFmtId="0" fontId="6" fillId="0" borderId="0" xfId="0" applyFont="1" applyAlignment="1">
      <alignment horizontal="left" vertical="center"/>
    </xf>
    <xf numFmtId="0" fontId="6" fillId="3" borderId="0" xfId="1" applyFill="1"/>
    <xf numFmtId="0" fontId="20" fillId="3" borderId="0" xfId="2" applyFont="1" applyFill="1"/>
    <xf numFmtId="164" fontId="20" fillId="3" borderId="0" xfId="5" applyNumberFormat="1" applyFont="1" applyFill="1"/>
    <xf numFmtId="165" fontId="21" fillId="3" borderId="0" xfId="2" applyNumberFormat="1" applyFont="1" applyFill="1"/>
    <xf numFmtId="166" fontId="21" fillId="3" borderId="0" xfId="5" applyNumberFormat="1" applyFont="1" applyFill="1" applyBorder="1" applyAlignment="1"/>
    <xf numFmtId="0" fontId="4" fillId="3" borderId="0" xfId="2" applyFont="1" applyFill="1" applyAlignment="1">
      <alignment horizontal="right" vertical="center"/>
    </xf>
    <xf numFmtId="166" fontId="3" fillId="3" borderId="0" xfId="5" applyNumberFormat="1" applyFont="1" applyFill="1" applyBorder="1" applyAlignment="1"/>
    <xf numFmtId="166" fontId="16" fillId="3" borderId="0" xfId="5" applyNumberFormat="1" applyFont="1" applyFill="1" applyBorder="1" applyAlignment="1"/>
    <xf numFmtId="0" fontId="4" fillId="4" borderId="0" xfId="2" applyFont="1" applyFill="1" applyAlignment="1">
      <alignment horizontal="right" vertical="center"/>
    </xf>
    <xf numFmtId="166" fontId="3" fillId="0" borderId="0" xfId="5" applyNumberFormat="1" applyFont="1" applyFill="1" applyBorder="1" applyAlignment="1"/>
    <xf numFmtId="166" fontId="16" fillId="2" borderId="0" xfId="5" applyNumberFormat="1" applyFont="1" applyFill="1" applyBorder="1" applyAlignment="1"/>
    <xf numFmtId="165" fontId="21" fillId="2" borderId="0" xfId="2" applyNumberFormat="1" applyFont="1" applyFill="1"/>
    <xf numFmtId="166" fontId="21" fillId="2" borderId="0" xfId="5" applyNumberFormat="1" applyFont="1" applyFill="1" applyBorder="1" applyAlignment="1"/>
    <xf numFmtId="14" fontId="4" fillId="17" borderId="0" xfId="0" applyNumberFormat="1" applyFont="1" applyFill="1" applyAlignment="1">
      <alignment horizontal="center" vertical="center" shrinkToFit="1"/>
    </xf>
    <xf numFmtId="0" fontId="4" fillId="17" borderId="0" xfId="1" applyFont="1" applyFill="1"/>
    <xf numFmtId="0" fontId="0" fillId="3" borderId="0" xfId="0" applyFill="1"/>
    <xf numFmtId="0" fontId="22" fillId="19" borderId="1" xfId="0" applyFont="1" applyFill="1" applyBorder="1" applyAlignment="1">
      <alignment horizontal="center" vertical="center" shrinkToFit="1"/>
    </xf>
    <xf numFmtId="0" fontId="4" fillId="19" borderId="0" xfId="0" applyFont="1" applyFill="1"/>
    <xf numFmtId="0" fontId="22" fillId="19" borderId="0" xfId="0" applyFont="1" applyFill="1" applyAlignment="1">
      <alignment horizontal="center" vertical="center" shrinkToFit="1"/>
    </xf>
    <xf numFmtId="0" fontId="10" fillId="20" borderId="1" xfId="0" applyFont="1" applyFill="1" applyBorder="1" applyAlignment="1">
      <alignment horizontal="left" vertical="center" shrinkToFit="1"/>
    </xf>
    <xf numFmtId="164" fontId="11" fillId="18" borderId="1" xfId="5" applyNumberFormat="1" applyFont="1" applyFill="1" applyBorder="1" applyAlignment="1">
      <alignment horizontal="left" vertical="center" shrinkToFit="1"/>
    </xf>
    <xf numFmtId="164" fontId="17" fillId="18" borderId="0" xfId="5" applyNumberFormat="1" applyFont="1" applyFill="1" applyBorder="1" applyAlignment="1">
      <alignment horizontal="right"/>
    </xf>
    <xf numFmtId="165" fontId="17" fillId="18" borderId="0" xfId="3" applyNumberFormat="1" applyFont="1" applyFill="1" applyBorder="1" applyAlignment="1">
      <alignment horizontal="right"/>
    </xf>
    <xf numFmtId="165" fontId="11" fillId="18" borderId="1" xfId="3" applyNumberFormat="1" applyFont="1" applyFill="1" applyBorder="1" applyAlignment="1">
      <alignment horizontal="right" vertical="center" shrinkToFit="1"/>
    </xf>
    <xf numFmtId="43" fontId="11" fillId="18" borderId="1" xfId="5" applyFont="1" applyFill="1" applyBorder="1" applyAlignment="1">
      <alignment horizontal="left" vertical="center" shrinkToFit="1"/>
    </xf>
    <xf numFmtId="43" fontId="17" fillId="18" borderId="0" xfId="5" applyFont="1" applyFill="1" applyBorder="1" applyAlignment="1">
      <alignment horizontal="right"/>
    </xf>
    <xf numFmtId="168" fontId="17" fillId="6" borderId="7" xfId="5" applyNumberFormat="1" applyFont="1" applyFill="1" applyBorder="1" applyAlignment="1">
      <alignment horizontal="right"/>
    </xf>
    <xf numFmtId="164" fontId="11" fillId="15" borderId="1" xfId="5" applyNumberFormat="1" applyFont="1" applyFill="1" applyBorder="1" applyAlignment="1">
      <alignment horizontal="left" vertical="center" shrinkToFit="1"/>
    </xf>
    <xf numFmtId="165" fontId="11" fillId="15" borderId="1" xfId="3" applyNumberFormat="1" applyFont="1" applyFill="1" applyBorder="1" applyAlignment="1">
      <alignment horizontal="right" vertical="center" shrinkToFit="1"/>
    </xf>
    <xf numFmtId="3" fontId="10" fillId="8" borderId="10" xfId="0" applyNumberFormat="1" applyFont="1" applyFill="1" applyBorder="1" applyAlignment="1">
      <alignment vertical="center" shrinkToFit="1"/>
    </xf>
    <xf numFmtId="164" fontId="14" fillId="3" borderId="0" xfId="5" applyNumberFormat="1" applyFont="1" applyFill="1"/>
    <xf numFmtId="43" fontId="11" fillId="15" borderId="1" xfId="5" applyFont="1" applyFill="1" applyBorder="1" applyAlignment="1">
      <alignment horizontal="right" vertical="center" shrinkToFit="1"/>
    </xf>
    <xf numFmtId="164" fontId="17" fillId="6" borderId="7" xfId="5" applyNumberFormat="1" applyFont="1" applyFill="1" applyBorder="1" applyAlignment="1">
      <alignment horizontal="right"/>
    </xf>
    <xf numFmtId="3" fontId="10" fillId="8" borderId="10" xfId="0" applyNumberFormat="1" applyFont="1" applyFill="1" applyBorder="1" applyAlignment="1">
      <alignment horizontal="right" vertical="center" shrinkToFit="1"/>
    </xf>
    <xf numFmtId="3" fontId="10" fillId="13" borderId="10" xfId="0" applyNumberFormat="1" applyFont="1" applyFill="1" applyBorder="1" applyAlignment="1">
      <alignment vertical="center" shrinkToFit="1"/>
    </xf>
    <xf numFmtId="3" fontId="10" fillId="13" borderId="10" xfId="0" applyNumberFormat="1" applyFont="1" applyFill="1" applyBorder="1" applyAlignment="1">
      <alignment horizontal="right" vertical="center" shrinkToFit="1"/>
    </xf>
    <xf numFmtId="0" fontId="10" fillId="8" borderId="10" xfId="0" applyFont="1" applyFill="1" applyBorder="1" applyAlignment="1">
      <alignment vertical="center" shrinkToFit="1"/>
    </xf>
    <xf numFmtId="0" fontId="10" fillId="8" borderId="10" xfId="0" applyFont="1" applyFill="1" applyBorder="1" applyAlignment="1">
      <alignment horizontal="right" vertical="center" shrinkToFit="1"/>
    </xf>
    <xf numFmtId="0" fontId="10" fillId="8" borderId="10" xfId="0" applyFont="1" applyFill="1" applyBorder="1" applyAlignment="1">
      <alignment horizontal="left" vertical="center" shrinkToFit="1"/>
    </xf>
    <xf numFmtId="9" fontId="10" fillId="3" borderId="0" xfId="0" applyNumberFormat="1" applyFont="1" applyFill="1"/>
    <xf numFmtId="9" fontId="8" fillId="3" borderId="0" xfId="0" applyNumberFormat="1" applyFont="1" applyFill="1"/>
    <xf numFmtId="0" fontId="14" fillId="11" borderId="1" xfId="0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left" vertical="center" indent="2" shrinkToFit="1"/>
    </xf>
    <xf numFmtId="0" fontId="10" fillId="0" borderId="10" xfId="0" applyFont="1" applyBorder="1" applyAlignment="1">
      <alignment horizontal="left" vertical="center" indent="2" shrinkToFit="1"/>
    </xf>
    <xf numFmtId="3" fontId="10" fillId="0" borderId="10" xfId="0" applyNumberFormat="1" applyFont="1" applyBorder="1" applyAlignment="1">
      <alignment vertical="center" shrinkToFit="1"/>
    </xf>
    <xf numFmtId="43" fontId="11" fillId="18" borderId="1" xfId="5" applyFont="1" applyFill="1" applyBorder="1" applyAlignment="1">
      <alignment horizontal="right" vertical="center" shrinkToFit="1"/>
    </xf>
    <xf numFmtId="0" fontId="11" fillId="0" borderId="7" xfId="2" applyFont="1" applyBorder="1" applyAlignment="1">
      <alignment horizontal="left" vertical="center" wrapText="1" indent="5"/>
    </xf>
    <xf numFmtId="3" fontId="11" fillId="0" borderId="1" xfId="0" quotePrefix="1" applyNumberFormat="1" applyFont="1" applyBorder="1" applyAlignment="1">
      <alignment horizontal="right" vertical="center" shrinkToFit="1"/>
    </xf>
    <xf numFmtId="3" fontId="11" fillId="14" borderId="1" xfId="0" quotePrefix="1" applyNumberFormat="1" applyFont="1" applyFill="1" applyBorder="1" applyAlignment="1">
      <alignment horizontal="right" vertical="center" shrinkToFit="1"/>
    </xf>
    <xf numFmtId="49" fontId="24" fillId="10" borderId="4" xfId="0" applyNumberFormat="1" applyFont="1" applyFill="1" applyBorder="1" applyAlignment="1">
      <alignment horizontal="center" vertical="center" shrinkToFit="1"/>
    </xf>
    <xf numFmtId="0" fontId="25" fillId="0" borderId="0" xfId="0" applyFont="1"/>
    <xf numFmtId="0" fontId="5" fillId="0" borderId="0" xfId="0" applyFont="1"/>
    <xf numFmtId="0" fontId="26" fillId="10" borderId="3" xfId="0" applyFont="1" applyFill="1" applyBorder="1" applyAlignment="1">
      <alignment horizontal="center" vertical="center" shrinkToFit="1"/>
    </xf>
    <xf numFmtId="0" fontId="27" fillId="19" borderId="1" xfId="0" applyFont="1" applyFill="1" applyBorder="1" applyAlignment="1">
      <alignment horizontal="center" vertical="center" shrinkToFit="1"/>
    </xf>
    <xf numFmtId="0" fontId="14" fillId="3" borderId="0" xfId="0" applyFont="1" applyFill="1"/>
    <xf numFmtId="167" fontId="17" fillId="0" borderId="7" xfId="5" applyNumberFormat="1" applyFont="1" applyFill="1" applyBorder="1" applyAlignment="1">
      <alignment horizontal="right"/>
    </xf>
    <xf numFmtId="164" fontId="10" fillId="0" borderId="12" xfId="5" applyNumberFormat="1" applyFont="1" applyFill="1" applyBorder="1" applyAlignment="1">
      <alignment horizontal="left" vertical="center" shrinkToFit="1"/>
    </xf>
    <xf numFmtId="165" fontId="11" fillId="0" borderId="1" xfId="3" applyNumberFormat="1" applyFont="1" applyFill="1" applyBorder="1" applyAlignment="1">
      <alignment horizontal="right" vertical="center" shrinkToFit="1"/>
    </xf>
  </cellXfs>
  <cellStyles count="17">
    <cellStyle name="A3 297 x 420 mm" xfId="10" xr:uid="{E3173C8B-FD0A-4818-8942-851319F94DB2}"/>
    <cellStyle name="Normal" xfId="0" builtinId="0"/>
    <cellStyle name="Normal 2" xfId="1" xr:uid="{00000000-0005-0000-0000-000001000000}"/>
    <cellStyle name="Normal 2 2" xfId="2" xr:uid="{00000000-0005-0000-0000-000002000000}"/>
    <cellStyle name="Normal 3 2" xfId="6" xr:uid="{3C04CCE0-A83C-40B8-915B-55034B98A0DA}"/>
    <cellStyle name="Normal 9 2" xfId="8" xr:uid="{F788DAE9-35D5-4CF4-8F7A-6C0DD46A04A8}"/>
    <cellStyle name="Porcentagem" xfId="3" builtinId="5"/>
    <cellStyle name="Porcentagem 2" xfId="4" xr:uid="{00000000-0005-0000-0000-000004000000}"/>
    <cellStyle name="Porcentagem 4 4" xfId="16" xr:uid="{270697BA-4021-4431-AA03-558B4FED3360}"/>
    <cellStyle name="Separador de milhares 2" xfId="12" xr:uid="{B4ACF224-EB52-4460-8314-9634E63FB1C4}"/>
    <cellStyle name="Separador de milhares 2 2" xfId="15" xr:uid="{E7830D98-7257-4CBB-AB79-C16D9B81C4CF}"/>
    <cellStyle name="Vírgula" xfId="5" builtinId="3"/>
    <cellStyle name="Vírgula 10" xfId="11" xr:uid="{70CB1342-D96F-488D-95FB-40287C48683C}"/>
    <cellStyle name="Vírgula 10 2" xfId="14" xr:uid="{6C8EDE4A-871F-438E-8B65-B03259F4D81C}"/>
    <cellStyle name="Vírgula 2" xfId="7" xr:uid="{B8F27DB7-7131-4B62-8727-7447008E4561}"/>
    <cellStyle name="Vírgula 2 2" xfId="13" xr:uid="{ADF921DA-A8DF-42B2-99A6-DF2A8A9563AC}"/>
    <cellStyle name="Vírgula 3" xfId="9" xr:uid="{DCFE71AC-92E2-4B33-B539-95E3A03190D3}"/>
  </cellStyles>
  <dxfs count="0"/>
  <tableStyles count="0" defaultTableStyle="TableStyleMedium2" defaultPivotStyle="PivotStyleLight16"/>
  <colors>
    <mruColors>
      <color rgb="FF001245"/>
      <color rgb="FFEAEAEA"/>
      <color rgb="FFDDDDDD"/>
      <color rgb="FFCCFFFF"/>
      <color rgb="FF00D0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Resultados a apropriar'!A1"/><Relationship Id="rId13" Type="http://schemas.openxmlformats.org/officeDocument/2006/relationships/hyperlink" Target="#Estoque!A1"/><Relationship Id="rId3" Type="http://schemas.openxmlformats.org/officeDocument/2006/relationships/image" Target="../media/image3.png"/><Relationship Id="rId7" Type="http://schemas.openxmlformats.org/officeDocument/2006/relationships/hyperlink" Target="#'Fluxo de Caixa'!A1"/><Relationship Id="rId12" Type="http://schemas.openxmlformats.org/officeDocument/2006/relationships/hyperlink" Target="#Entregas!A1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hyperlink" Target="#'Balan&#231;o patrimonial'!A1"/><Relationship Id="rId11" Type="http://schemas.openxmlformats.org/officeDocument/2006/relationships/hyperlink" Target="#Vendas!A1"/><Relationship Id="rId5" Type="http://schemas.openxmlformats.org/officeDocument/2006/relationships/hyperlink" Target="#'Principais indicadores'!A1"/><Relationship Id="rId10" Type="http://schemas.openxmlformats.org/officeDocument/2006/relationships/hyperlink" Target="#Lan&#231;amentos!A1"/><Relationship Id="rId4" Type="http://schemas.openxmlformats.org/officeDocument/2006/relationships/image" Target="../media/image4.svg"/><Relationship Id="rId9" Type="http://schemas.openxmlformats.org/officeDocument/2006/relationships/hyperlink" Target="#Endividamento!A1"/><Relationship Id="rId14" Type="http://schemas.openxmlformats.org/officeDocument/2006/relationships/hyperlink" Target="#Landbank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24</xdr:col>
      <xdr:colOff>602874</xdr:colOff>
      <xdr:row>43</xdr:row>
      <xdr:rowOff>0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AD29C514-EB77-4748-B434-8C60C34F3734}"/>
            </a:ext>
          </a:extLst>
        </xdr:cNvPr>
        <xdr:cNvGrpSpPr/>
      </xdr:nvGrpSpPr>
      <xdr:grpSpPr>
        <a:xfrm>
          <a:off x="0" y="0"/>
          <a:ext cx="15080874" cy="8191500"/>
          <a:chOff x="1" y="0"/>
          <a:chExt cx="12192000" cy="6858001"/>
        </a:xfrm>
      </xdr:grpSpPr>
      <xdr:sp macro="" textlink="">
        <xdr:nvSpPr>
          <xdr:cNvPr id="3" name="Retângulo 2">
            <a:extLst>
              <a:ext uri="{FF2B5EF4-FFF2-40B4-BE49-F238E27FC236}">
                <a16:creationId xmlns:a16="http://schemas.microsoft.com/office/drawing/2014/main" id="{FD287B09-4E01-A576-9E81-15C3DDD95FF8}"/>
              </a:ext>
            </a:extLst>
          </xdr:cNvPr>
          <xdr:cNvSpPr/>
        </xdr:nvSpPr>
        <xdr:spPr>
          <a:xfrm>
            <a:off x="1" y="0"/>
            <a:ext cx="12192000" cy="6858000"/>
          </a:xfrm>
          <a:prstGeom prst="rect">
            <a:avLst/>
          </a:prstGeom>
          <a:solidFill>
            <a:srgbClr val="39C0C3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pt-BR"/>
          </a:p>
        </xdr:txBody>
      </xdr:sp>
      <xdr:pic>
        <xdr:nvPicPr>
          <xdr:cNvPr id="4" name="Gráfico 1">
            <a:extLst>
              <a:ext uri="{FF2B5EF4-FFF2-40B4-BE49-F238E27FC236}">
                <a16:creationId xmlns:a16="http://schemas.microsoft.com/office/drawing/2014/main" id="{2F0639E3-53AA-981D-8A61-F8CA8631893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96DAC541-7B7A-43D3-8B79-37D633B846F1}">
                <asvg:svgBlip xmlns:asvg="http://schemas.microsoft.com/office/drawing/2016/SVG/main" r:embed="rId2"/>
              </a:ext>
            </a:extLst>
          </a:blip>
          <a:stretch>
            <a:fillRect/>
          </a:stretch>
        </xdr:blipFill>
        <xdr:spPr>
          <a:xfrm>
            <a:off x="9619967" y="352520"/>
            <a:ext cx="2191727" cy="615629"/>
          </a:xfrm>
          <a:prstGeom prst="rect">
            <a:avLst/>
          </a:prstGeom>
        </xdr:spPr>
      </xdr:pic>
      <xdr:pic>
        <xdr:nvPicPr>
          <xdr:cNvPr id="5" name="Gráfico 2">
            <a:extLst>
              <a:ext uri="{FF2B5EF4-FFF2-40B4-BE49-F238E27FC236}">
                <a16:creationId xmlns:a16="http://schemas.microsoft.com/office/drawing/2014/main" id="{915F7E8B-C9B0-B11E-A2D8-FA025D9D454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rcRect l="91339" b="8681"/>
          <a:stretch/>
        </xdr:blipFill>
        <xdr:spPr>
          <a:xfrm>
            <a:off x="1" y="1"/>
            <a:ext cx="1238075" cy="6858000"/>
          </a:xfrm>
          <a:prstGeom prst="rect">
            <a:avLst/>
          </a:prstGeom>
        </xdr:spPr>
      </xdr:pic>
    </xdr:grpSp>
    <xdr:clientData/>
  </xdr:twoCellAnchor>
  <xdr:twoCellAnchor>
    <xdr:from>
      <xdr:col>2</xdr:col>
      <xdr:colOff>591851</xdr:colOff>
      <xdr:row>2</xdr:row>
      <xdr:rowOff>119532</xdr:rowOff>
    </xdr:from>
    <xdr:to>
      <xdr:col>15</xdr:col>
      <xdr:colOff>474738</xdr:colOff>
      <xdr:row>5</xdr:row>
      <xdr:rowOff>187951</xdr:rowOff>
    </xdr:to>
    <xdr:sp macro="" textlink="">
      <xdr:nvSpPr>
        <xdr:cNvPr id="6" name="TextBox 2">
          <a:extLst>
            <a:ext uri="{FF2B5EF4-FFF2-40B4-BE49-F238E27FC236}">
              <a16:creationId xmlns:a16="http://schemas.microsoft.com/office/drawing/2014/main" id="{56F26342-4C4F-4047-B4FA-981F6927379C}"/>
            </a:ext>
          </a:extLst>
        </xdr:cNvPr>
        <xdr:cNvSpPr txBox="1"/>
      </xdr:nvSpPr>
      <xdr:spPr>
        <a:xfrm>
          <a:off x="1811051" y="500532"/>
          <a:ext cx="7807687" cy="63991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pt-BR" sz="3500" b="1" i="0">
              <a:solidFill>
                <a:schemeClr val="bg1"/>
              </a:solidFill>
              <a:latin typeface="PP Editorial New" panose="00000500000000000000" pitchFamily="50" charset="0"/>
            </a:rPr>
            <a:t>PLANILHA INTERATIVA</a:t>
          </a:r>
        </a:p>
      </xdr:txBody>
    </xdr:sp>
    <xdr:clientData/>
  </xdr:twoCellAnchor>
  <xdr:twoCellAnchor>
    <xdr:from>
      <xdr:col>7</xdr:col>
      <xdr:colOff>116869</xdr:colOff>
      <xdr:row>9</xdr:row>
      <xdr:rowOff>41141</xdr:rowOff>
    </xdr:from>
    <xdr:to>
      <xdr:col>14</xdr:col>
      <xdr:colOff>138035</xdr:colOff>
      <xdr:row>11</xdr:row>
      <xdr:rowOff>96671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945D85A2-2181-49E8-BACC-86DA47661440}"/>
            </a:ext>
          </a:extLst>
        </xdr:cNvPr>
        <xdr:cNvSpPr txBox="1"/>
      </xdr:nvSpPr>
      <xdr:spPr>
        <a:xfrm>
          <a:off x="4367400" y="1755641"/>
          <a:ext cx="4271698" cy="4365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2200" b="1">
              <a:solidFill>
                <a:schemeClr val="bg1"/>
              </a:solidFill>
              <a:latin typeface="PP Editorial New" panose="00000500000000000000" pitchFamily="50" charset="0"/>
            </a:rPr>
            <a:t>ÍNDICE</a:t>
          </a:r>
          <a:r>
            <a:rPr lang="pt-BR" sz="2200" b="1" baseline="0">
              <a:solidFill>
                <a:schemeClr val="bg1"/>
              </a:solidFill>
              <a:latin typeface="PP Editorial New" panose="00000500000000000000" pitchFamily="50" charset="0"/>
            </a:rPr>
            <a:t> / MENU</a:t>
          </a:r>
          <a:endParaRPr lang="pt-BR" sz="2200" b="1">
            <a:solidFill>
              <a:schemeClr val="bg1"/>
            </a:solidFill>
            <a:latin typeface="PP Editorial New" panose="00000500000000000000" pitchFamily="50" charset="0"/>
          </a:endParaRPr>
        </a:p>
      </xdr:txBody>
    </xdr:sp>
    <xdr:clientData/>
  </xdr:twoCellAnchor>
  <xdr:twoCellAnchor>
    <xdr:from>
      <xdr:col>2</xdr:col>
      <xdr:colOff>500065</xdr:colOff>
      <xdr:row>13</xdr:row>
      <xdr:rowOff>59531</xdr:rowOff>
    </xdr:from>
    <xdr:to>
      <xdr:col>6</xdr:col>
      <xdr:colOff>333378</xdr:colOff>
      <xdr:row>19</xdr:row>
      <xdr:rowOff>0</xdr:rowOff>
    </xdr:to>
    <xdr:sp macro="" textlink="">
      <xdr:nvSpPr>
        <xdr:cNvPr id="21" name="Retângulo: Cantos Arredondados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1DC367D-7E1A-6C00-5EB9-98FD26B63067}"/>
            </a:ext>
          </a:extLst>
        </xdr:cNvPr>
        <xdr:cNvSpPr/>
      </xdr:nvSpPr>
      <xdr:spPr>
        <a:xfrm>
          <a:off x="1714503" y="2536031"/>
          <a:ext cx="2262188" cy="1083469"/>
        </a:xfrm>
        <a:prstGeom prst="roundRect">
          <a:avLst/>
        </a:prstGeom>
        <a:solidFill>
          <a:srgbClr val="001245"/>
        </a:solidFill>
        <a:ln>
          <a:solidFill>
            <a:srgbClr val="001245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500" b="1">
              <a:solidFill>
                <a:schemeClr val="bg1"/>
              </a:solidFill>
            </a:rPr>
            <a:t>PRINCIPAIS</a:t>
          </a:r>
          <a:r>
            <a:rPr lang="pt-BR" sz="1500" b="1" baseline="0">
              <a:solidFill>
                <a:schemeClr val="bg1"/>
              </a:solidFill>
            </a:rPr>
            <a:t> INDICADORES / KEY INDICATORS</a:t>
          </a:r>
          <a:endParaRPr lang="pt-BR" sz="1500" b="1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497680</xdr:colOff>
      <xdr:row>13</xdr:row>
      <xdr:rowOff>57149</xdr:rowOff>
    </xdr:from>
    <xdr:to>
      <xdr:col>10</xdr:col>
      <xdr:colOff>330993</xdr:colOff>
      <xdr:row>18</xdr:row>
      <xdr:rowOff>188118</xdr:rowOff>
    </xdr:to>
    <xdr:sp macro="" textlink="">
      <xdr:nvSpPr>
        <xdr:cNvPr id="22" name="Retângulo: Cantos Arredondados 2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75AD9F8-0703-4869-96CF-E9010C07E78B}"/>
            </a:ext>
          </a:extLst>
        </xdr:cNvPr>
        <xdr:cNvSpPr/>
      </xdr:nvSpPr>
      <xdr:spPr>
        <a:xfrm>
          <a:off x="4140993" y="2533649"/>
          <a:ext cx="2262188" cy="1083469"/>
        </a:xfrm>
        <a:prstGeom prst="roundRect">
          <a:avLst/>
        </a:prstGeom>
        <a:solidFill>
          <a:srgbClr val="001245"/>
        </a:solidFill>
        <a:ln>
          <a:solidFill>
            <a:srgbClr val="001245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500" b="1">
              <a:solidFill>
                <a:schemeClr val="bg1"/>
              </a:solidFill>
            </a:rPr>
            <a:t>BALANÇO</a:t>
          </a:r>
          <a:r>
            <a:rPr lang="pt-BR" sz="1500" b="1" baseline="0">
              <a:solidFill>
                <a:schemeClr val="bg1"/>
              </a:solidFill>
            </a:rPr>
            <a:t> PATRIMONIAL / BALANCE SHEET</a:t>
          </a:r>
          <a:endParaRPr lang="pt-BR" sz="1500" b="1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495290</xdr:colOff>
      <xdr:row>13</xdr:row>
      <xdr:rowOff>66673</xdr:rowOff>
    </xdr:from>
    <xdr:to>
      <xdr:col>14</xdr:col>
      <xdr:colOff>328603</xdr:colOff>
      <xdr:row>19</xdr:row>
      <xdr:rowOff>7142</xdr:rowOff>
    </xdr:to>
    <xdr:sp macro="" textlink="">
      <xdr:nvSpPr>
        <xdr:cNvPr id="23" name="Retângulo: Cantos Arredondados 2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CE571D9-BAFE-454E-AD41-6E847FC28548}"/>
            </a:ext>
          </a:extLst>
        </xdr:cNvPr>
        <xdr:cNvSpPr/>
      </xdr:nvSpPr>
      <xdr:spPr>
        <a:xfrm>
          <a:off x="6567478" y="2543173"/>
          <a:ext cx="2262188" cy="1083469"/>
        </a:xfrm>
        <a:prstGeom prst="roundRect">
          <a:avLst/>
        </a:prstGeom>
        <a:solidFill>
          <a:srgbClr val="001245"/>
        </a:solidFill>
        <a:ln>
          <a:solidFill>
            <a:srgbClr val="001245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500" b="1">
              <a:solidFill>
                <a:schemeClr val="bg1"/>
              </a:solidFill>
            </a:rPr>
            <a:t>FLUXO DE CAIXA / CASH FLOW</a:t>
          </a:r>
        </a:p>
      </xdr:txBody>
    </xdr:sp>
    <xdr:clientData/>
  </xdr:twoCellAnchor>
  <xdr:twoCellAnchor>
    <xdr:from>
      <xdr:col>14</xdr:col>
      <xdr:colOff>516709</xdr:colOff>
      <xdr:row>13</xdr:row>
      <xdr:rowOff>88107</xdr:rowOff>
    </xdr:from>
    <xdr:to>
      <xdr:col>18</xdr:col>
      <xdr:colOff>350022</xdr:colOff>
      <xdr:row>19</xdr:row>
      <xdr:rowOff>28576</xdr:rowOff>
    </xdr:to>
    <xdr:sp macro="" textlink="">
      <xdr:nvSpPr>
        <xdr:cNvPr id="24" name="Retângulo: Cantos Arredondados 2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CB5B949-48C6-40E8-A712-27525B20FDDD}"/>
            </a:ext>
          </a:extLst>
        </xdr:cNvPr>
        <xdr:cNvSpPr/>
      </xdr:nvSpPr>
      <xdr:spPr>
        <a:xfrm>
          <a:off x="9017772" y="2564607"/>
          <a:ext cx="2262188" cy="1083469"/>
        </a:xfrm>
        <a:prstGeom prst="roundRect">
          <a:avLst/>
        </a:prstGeom>
        <a:solidFill>
          <a:srgbClr val="001245"/>
        </a:solidFill>
        <a:ln>
          <a:solidFill>
            <a:srgbClr val="001245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500" b="1">
              <a:solidFill>
                <a:schemeClr val="bg1"/>
              </a:solidFill>
            </a:rPr>
            <a:t>DEMONSTRAÇÃO</a:t>
          </a:r>
          <a:r>
            <a:rPr lang="pt-BR" sz="1500" b="1" baseline="0">
              <a:solidFill>
                <a:schemeClr val="bg1"/>
              </a:solidFill>
            </a:rPr>
            <a:t> DE RESULTADOS / INCOME STATEMENT</a:t>
          </a:r>
          <a:endParaRPr lang="pt-BR" sz="1500" b="1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497687</xdr:colOff>
      <xdr:row>22</xdr:row>
      <xdr:rowOff>33331</xdr:rowOff>
    </xdr:from>
    <xdr:to>
      <xdr:col>6</xdr:col>
      <xdr:colOff>331000</xdr:colOff>
      <xdr:row>27</xdr:row>
      <xdr:rowOff>164300</xdr:rowOff>
    </xdr:to>
    <xdr:sp macro="" textlink="">
      <xdr:nvSpPr>
        <xdr:cNvPr id="25" name="Retângulo: Cantos Arredondados 2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30E50A7-EE95-4C4D-8543-5B102E152C96}"/>
            </a:ext>
          </a:extLst>
        </xdr:cNvPr>
        <xdr:cNvSpPr/>
      </xdr:nvSpPr>
      <xdr:spPr>
        <a:xfrm>
          <a:off x="1712125" y="4224331"/>
          <a:ext cx="2262188" cy="1083469"/>
        </a:xfrm>
        <a:prstGeom prst="roundRect">
          <a:avLst/>
        </a:prstGeom>
        <a:solidFill>
          <a:srgbClr val="001245"/>
        </a:solidFill>
        <a:ln>
          <a:solidFill>
            <a:srgbClr val="001245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500" b="1">
              <a:solidFill>
                <a:schemeClr val="bg1"/>
              </a:solidFill>
            </a:rPr>
            <a:t>RESULTADOS A APROPRIAR / RESULTS TO BE APPROPRIATED</a:t>
          </a:r>
        </a:p>
      </xdr:txBody>
    </xdr:sp>
    <xdr:clientData/>
  </xdr:twoCellAnchor>
  <xdr:twoCellAnchor>
    <xdr:from>
      <xdr:col>19</xdr:col>
      <xdr:colOff>31750</xdr:colOff>
      <xdr:row>16</xdr:row>
      <xdr:rowOff>47627</xdr:rowOff>
    </xdr:from>
    <xdr:to>
      <xdr:col>24</xdr:col>
      <xdr:colOff>337343</xdr:colOff>
      <xdr:row>33</xdr:row>
      <xdr:rowOff>157223</xdr:rowOff>
    </xdr:to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77E2FD4D-F0F5-49A8-949A-B280F28D09AB}"/>
            </a:ext>
          </a:extLst>
        </xdr:cNvPr>
        <xdr:cNvSpPr txBox="1"/>
      </xdr:nvSpPr>
      <xdr:spPr>
        <a:xfrm>
          <a:off x="11493500" y="3095627"/>
          <a:ext cx="3321843" cy="334809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2000">
              <a:solidFill>
                <a:schemeClr val="bg1"/>
              </a:solidFill>
              <a:latin typeface="PP Editorial New" panose="00000500000000000000" pitchFamily="50" charset="0"/>
            </a:rPr>
            <a:t>TIME DE RI / IR TEAM</a:t>
          </a:r>
        </a:p>
        <a:p>
          <a:pPr algn="ctr"/>
          <a:br>
            <a:rPr lang="pt-BR" sz="2000"/>
          </a:br>
          <a:r>
            <a:rPr lang="pt-BR" sz="1800" b="0" i="0" kern="12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Roberval Toffoli</a:t>
          </a:r>
        </a:p>
        <a:p>
          <a:pPr algn="ctr"/>
          <a:r>
            <a:rPr lang="pt-BR" sz="1800" b="0" i="0" kern="120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Lúcia</a:t>
          </a:r>
          <a:r>
            <a:rPr lang="pt-BR" sz="1800" b="0" i="0" kern="12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Cesari</a:t>
          </a:r>
        </a:p>
        <a:p>
          <a:pPr algn="ctr"/>
          <a:r>
            <a:rPr lang="pt-BR" sz="1800" b="0" i="0" kern="1200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Izabel Kizirian</a:t>
          </a:r>
        </a:p>
        <a:p>
          <a:pPr algn="ctr"/>
          <a:endParaRPr lang="pt-BR" sz="1800" b="1" i="0" kern="1200" baseline="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800" b="1" i="0" kern="1200" baseline="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pt-BR" sz="1800" b="1" i="0" kern="1200" baseline="0">
            <a:solidFill>
              <a:schemeClr val="bg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2000" kern="1200">
              <a:solidFill>
                <a:schemeClr val="bg1"/>
              </a:solidFill>
              <a:effectLst/>
              <a:latin typeface="PP Editorial New" panose="00000500000000000000" pitchFamily="50" charset="0"/>
              <a:ea typeface="+mn-ea"/>
              <a:cs typeface="+mn-cs"/>
            </a:rPr>
            <a:t>CONTATO</a:t>
          </a:r>
          <a:r>
            <a:rPr lang="pt-BR" sz="2000" kern="1200" baseline="0">
              <a:solidFill>
                <a:schemeClr val="bg1"/>
              </a:solidFill>
              <a:effectLst/>
              <a:latin typeface="PP Editorial New" panose="00000500000000000000" pitchFamily="50" charset="0"/>
              <a:ea typeface="+mn-ea"/>
              <a:cs typeface="+mn-cs"/>
            </a:rPr>
            <a:t> </a:t>
          </a:r>
          <a:r>
            <a:rPr lang="pt-BR" sz="2000" kern="1200">
              <a:solidFill>
                <a:schemeClr val="bg1"/>
              </a:solidFill>
              <a:effectLst/>
              <a:latin typeface="PP Editorial New" panose="00000500000000000000" pitchFamily="50" charset="0"/>
              <a:ea typeface="+mn-ea"/>
              <a:cs typeface="+mn-cs"/>
            </a:rPr>
            <a:t>DE RI / 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2000" kern="1200">
              <a:solidFill>
                <a:schemeClr val="bg1"/>
              </a:solidFill>
              <a:effectLst/>
              <a:latin typeface="PP Editorial New" panose="00000500000000000000" pitchFamily="50" charset="0"/>
              <a:ea typeface="+mn-ea"/>
              <a:cs typeface="+mn-cs"/>
            </a:rPr>
            <a:t>IR CONTACT</a:t>
          </a:r>
          <a:endParaRPr lang="pt-BR" sz="2000">
            <a:solidFill>
              <a:schemeClr val="bg1"/>
            </a:solidFill>
            <a:effectLst/>
            <a:latin typeface="PP Editorial New" panose="00000500000000000000" pitchFamily="50" charset="0"/>
          </a:endParaRPr>
        </a:p>
        <a:p>
          <a:pPr algn="ctr"/>
          <a:r>
            <a:rPr lang="pt-BR" sz="2000">
              <a:solidFill>
                <a:schemeClr val="bg1"/>
              </a:solidFill>
              <a:latin typeface="+mn-lt"/>
            </a:rPr>
            <a:t>E-mail: ri@helbor.com.br</a:t>
          </a:r>
        </a:p>
      </xdr:txBody>
    </xdr:sp>
    <xdr:clientData/>
  </xdr:twoCellAnchor>
  <xdr:twoCellAnchor>
    <xdr:from>
      <xdr:col>6</xdr:col>
      <xdr:colOff>507200</xdr:colOff>
      <xdr:row>22</xdr:row>
      <xdr:rowOff>19045</xdr:rowOff>
    </xdr:from>
    <xdr:to>
      <xdr:col>10</xdr:col>
      <xdr:colOff>340513</xdr:colOff>
      <xdr:row>27</xdr:row>
      <xdr:rowOff>150014</xdr:rowOff>
    </xdr:to>
    <xdr:sp macro="" textlink="">
      <xdr:nvSpPr>
        <xdr:cNvPr id="27" name="Retângulo: Cantos Arredondados 2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4CE7329-2131-40FC-A531-97FFF77B12AA}"/>
            </a:ext>
          </a:extLst>
        </xdr:cNvPr>
        <xdr:cNvSpPr/>
      </xdr:nvSpPr>
      <xdr:spPr>
        <a:xfrm>
          <a:off x="4150513" y="4210045"/>
          <a:ext cx="2262188" cy="1083469"/>
        </a:xfrm>
        <a:prstGeom prst="roundRect">
          <a:avLst/>
        </a:prstGeom>
        <a:solidFill>
          <a:srgbClr val="001245"/>
        </a:solidFill>
        <a:ln>
          <a:solidFill>
            <a:srgbClr val="001245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500" b="1">
              <a:solidFill>
                <a:schemeClr val="bg1"/>
              </a:solidFill>
            </a:rPr>
            <a:t>ENDIVIDAMENTO</a:t>
          </a:r>
          <a:r>
            <a:rPr lang="pt-BR" sz="1500" b="1" baseline="0">
              <a:solidFill>
                <a:schemeClr val="bg1"/>
              </a:solidFill>
            </a:rPr>
            <a:t> / DEBT</a:t>
          </a:r>
          <a:endParaRPr lang="pt-BR" sz="1500" b="1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540526</xdr:colOff>
      <xdr:row>22</xdr:row>
      <xdr:rowOff>28572</xdr:rowOff>
    </xdr:from>
    <xdr:to>
      <xdr:col>14</xdr:col>
      <xdr:colOff>373839</xdr:colOff>
      <xdr:row>27</xdr:row>
      <xdr:rowOff>159541</xdr:rowOff>
    </xdr:to>
    <xdr:sp macro="" textlink="">
      <xdr:nvSpPr>
        <xdr:cNvPr id="28" name="Retângulo: Cantos Arredondados 2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D712E59C-C7A7-4659-BF0E-BA4DC1062629}"/>
            </a:ext>
          </a:extLst>
        </xdr:cNvPr>
        <xdr:cNvSpPr/>
      </xdr:nvSpPr>
      <xdr:spPr>
        <a:xfrm>
          <a:off x="6612714" y="4219572"/>
          <a:ext cx="2262188" cy="1083469"/>
        </a:xfrm>
        <a:prstGeom prst="roundRect">
          <a:avLst/>
        </a:prstGeom>
        <a:solidFill>
          <a:srgbClr val="001245"/>
        </a:solidFill>
        <a:ln>
          <a:solidFill>
            <a:srgbClr val="001245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500" b="1">
              <a:solidFill>
                <a:schemeClr val="bg1"/>
              </a:solidFill>
            </a:rPr>
            <a:t>LANÇAMENTOS / LAUNCHES</a:t>
          </a:r>
        </a:p>
      </xdr:txBody>
    </xdr:sp>
    <xdr:clientData/>
  </xdr:twoCellAnchor>
  <xdr:twoCellAnchor>
    <xdr:from>
      <xdr:col>14</xdr:col>
      <xdr:colOff>550042</xdr:colOff>
      <xdr:row>22</xdr:row>
      <xdr:rowOff>26195</xdr:rowOff>
    </xdr:from>
    <xdr:to>
      <xdr:col>18</xdr:col>
      <xdr:colOff>383355</xdr:colOff>
      <xdr:row>27</xdr:row>
      <xdr:rowOff>157164</xdr:rowOff>
    </xdr:to>
    <xdr:sp macro="" textlink="">
      <xdr:nvSpPr>
        <xdr:cNvPr id="29" name="Retângulo: Cantos Arredondados 2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05BD289-8501-4C7B-994E-CDA5789C6FF7}"/>
            </a:ext>
          </a:extLst>
        </xdr:cNvPr>
        <xdr:cNvSpPr/>
      </xdr:nvSpPr>
      <xdr:spPr>
        <a:xfrm>
          <a:off x="9051105" y="4217195"/>
          <a:ext cx="2262188" cy="1083469"/>
        </a:xfrm>
        <a:prstGeom prst="roundRect">
          <a:avLst/>
        </a:prstGeom>
        <a:solidFill>
          <a:srgbClr val="001245"/>
        </a:solidFill>
        <a:ln>
          <a:solidFill>
            <a:srgbClr val="001245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500" b="1">
              <a:solidFill>
                <a:schemeClr val="bg1"/>
              </a:solidFill>
            </a:rPr>
            <a:t>VENDAS / SALES</a:t>
          </a:r>
        </a:p>
      </xdr:txBody>
    </xdr:sp>
    <xdr:clientData/>
  </xdr:twoCellAnchor>
  <xdr:twoCellAnchor>
    <xdr:from>
      <xdr:col>4</xdr:col>
      <xdr:colOff>483400</xdr:colOff>
      <xdr:row>30</xdr:row>
      <xdr:rowOff>30946</xdr:rowOff>
    </xdr:from>
    <xdr:to>
      <xdr:col>8</xdr:col>
      <xdr:colOff>316713</xdr:colOff>
      <xdr:row>35</xdr:row>
      <xdr:rowOff>161915</xdr:rowOff>
    </xdr:to>
    <xdr:sp macro="" textlink="">
      <xdr:nvSpPr>
        <xdr:cNvPr id="30" name="Retângulo: Cantos Arredondados 2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AAC39430-4DC4-4B84-B814-10514F11645B}"/>
            </a:ext>
          </a:extLst>
        </xdr:cNvPr>
        <xdr:cNvSpPr/>
      </xdr:nvSpPr>
      <xdr:spPr>
        <a:xfrm>
          <a:off x="2912275" y="5745946"/>
          <a:ext cx="2262188" cy="1083469"/>
        </a:xfrm>
        <a:prstGeom prst="roundRect">
          <a:avLst/>
        </a:prstGeom>
        <a:solidFill>
          <a:srgbClr val="001245"/>
        </a:solidFill>
        <a:ln>
          <a:solidFill>
            <a:srgbClr val="001245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500" b="1">
              <a:solidFill>
                <a:schemeClr val="bg1"/>
              </a:solidFill>
            </a:rPr>
            <a:t>ENTREGAS / DELIVERIES</a:t>
          </a:r>
        </a:p>
      </xdr:txBody>
    </xdr:sp>
    <xdr:clientData/>
  </xdr:twoCellAnchor>
  <xdr:twoCellAnchor>
    <xdr:from>
      <xdr:col>8</xdr:col>
      <xdr:colOff>528644</xdr:colOff>
      <xdr:row>30</xdr:row>
      <xdr:rowOff>40473</xdr:rowOff>
    </xdr:from>
    <xdr:to>
      <xdr:col>12</xdr:col>
      <xdr:colOff>361957</xdr:colOff>
      <xdr:row>35</xdr:row>
      <xdr:rowOff>171442</xdr:rowOff>
    </xdr:to>
    <xdr:sp macro="" textlink="">
      <xdr:nvSpPr>
        <xdr:cNvPr id="31" name="Retângulo: Cantos Arredondados 3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9547115-309B-4E80-AA08-A3A44161EF71}"/>
            </a:ext>
          </a:extLst>
        </xdr:cNvPr>
        <xdr:cNvSpPr/>
      </xdr:nvSpPr>
      <xdr:spPr>
        <a:xfrm>
          <a:off x="5386394" y="5755473"/>
          <a:ext cx="2262188" cy="1083469"/>
        </a:xfrm>
        <a:prstGeom prst="roundRect">
          <a:avLst/>
        </a:prstGeom>
        <a:solidFill>
          <a:srgbClr val="001245"/>
        </a:solidFill>
        <a:ln>
          <a:solidFill>
            <a:srgbClr val="001245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500" b="1">
              <a:solidFill>
                <a:schemeClr val="bg1"/>
              </a:solidFill>
            </a:rPr>
            <a:t>ESTOQUE / INVENTORY</a:t>
          </a:r>
        </a:p>
      </xdr:txBody>
    </xdr:sp>
    <xdr:clientData/>
  </xdr:twoCellAnchor>
  <xdr:twoCellAnchor>
    <xdr:from>
      <xdr:col>12</xdr:col>
      <xdr:colOff>550075</xdr:colOff>
      <xdr:row>30</xdr:row>
      <xdr:rowOff>38091</xdr:rowOff>
    </xdr:from>
    <xdr:to>
      <xdr:col>16</xdr:col>
      <xdr:colOff>383388</xdr:colOff>
      <xdr:row>35</xdr:row>
      <xdr:rowOff>169060</xdr:rowOff>
    </xdr:to>
    <xdr:sp macro="" textlink="">
      <xdr:nvSpPr>
        <xdr:cNvPr id="32" name="Retângulo: Cantos Arredondados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EFA484F-1FB6-4CC7-99D3-2B002368E0D9}"/>
            </a:ext>
          </a:extLst>
        </xdr:cNvPr>
        <xdr:cNvSpPr/>
      </xdr:nvSpPr>
      <xdr:spPr>
        <a:xfrm>
          <a:off x="7836700" y="5753091"/>
          <a:ext cx="2262188" cy="1083469"/>
        </a:xfrm>
        <a:prstGeom prst="roundRect">
          <a:avLst/>
        </a:prstGeom>
        <a:solidFill>
          <a:srgbClr val="001245"/>
        </a:solidFill>
        <a:ln>
          <a:solidFill>
            <a:srgbClr val="001245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500" b="1">
              <a:solidFill>
                <a:schemeClr val="bg1"/>
              </a:solidFill>
            </a:rPr>
            <a:t>LANDBANK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200026</xdr:colOff>
      <xdr:row>1</xdr:row>
      <xdr:rowOff>228600</xdr:rowOff>
    </xdr:from>
    <xdr:to>
      <xdr:col>0</xdr:col>
      <xdr:colOff>1762126</xdr:colOff>
      <xdr:row>2</xdr:row>
      <xdr:rowOff>66675</xdr:rowOff>
    </xdr:to>
    <xdr:sp macro="" textlink="">
      <xdr:nvSpPr>
        <xdr:cNvPr id="4" name="Retângulo: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9E0C65-D437-4FC1-94F9-F83B05061378}"/>
            </a:ext>
          </a:extLst>
        </xdr:cNvPr>
        <xdr:cNvSpPr/>
      </xdr:nvSpPr>
      <xdr:spPr>
        <a:xfrm>
          <a:off x="200026" y="714375"/>
          <a:ext cx="1562100" cy="323850"/>
        </a:xfrm>
        <a:prstGeom prst="roundRect">
          <a:avLst/>
        </a:prstGeom>
        <a:solidFill>
          <a:srgbClr val="00D0D0"/>
        </a:solidFill>
        <a:ln>
          <a:solidFill>
            <a:srgbClr val="00D0D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ÍNDICE</a:t>
          </a:r>
        </a:p>
      </xdr:txBody>
    </xdr:sp>
    <xdr:clientData/>
  </xdr:twoCellAnchor>
  <xdr:twoCellAnchor editAs="oneCell">
    <xdr:from>
      <xdr:col>0</xdr:col>
      <xdr:colOff>371475</xdr:colOff>
      <xdr:row>0</xdr:row>
      <xdr:rowOff>133352</xdr:rowOff>
    </xdr:from>
    <xdr:to>
      <xdr:col>0</xdr:col>
      <xdr:colOff>1619250</xdr:colOff>
      <xdr:row>1</xdr:row>
      <xdr:rowOff>152401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3F5600AF-9461-4876-8125-9F9FB1AEB1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22580" b="-12790"/>
        <a:stretch/>
      </xdr:blipFill>
      <xdr:spPr>
        <a:xfrm>
          <a:off x="371475" y="133352"/>
          <a:ext cx="1247775" cy="5048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200026</xdr:colOff>
      <xdr:row>1</xdr:row>
      <xdr:rowOff>228600</xdr:rowOff>
    </xdr:from>
    <xdr:to>
      <xdr:col>0</xdr:col>
      <xdr:colOff>1762126</xdr:colOff>
      <xdr:row>2</xdr:row>
      <xdr:rowOff>66675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926A07-035D-4468-9171-87D2CB3D20C6}"/>
            </a:ext>
          </a:extLst>
        </xdr:cNvPr>
        <xdr:cNvSpPr/>
      </xdr:nvSpPr>
      <xdr:spPr>
        <a:xfrm>
          <a:off x="200026" y="714375"/>
          <a:ext cx="1562100" cy="323850"/>
        </a:xfrm>
        <a:prstGeom prst="roundRect">
          <a:avLst/>
        </a:prstGeom>
        <a:solidFill>
          <a:srgbClr val="00D0D0"/>
        </a:solidFill>
        <a:ln>
          <a:solidFill>
            <a:srgbClr val="00D0D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ÍNDICE</a:t>
          </a:r>
        </a:p>
      </xdr:txBody>
    </xdr:sp>
    <xdr:clientData/>
  </xdr:twoCellAnchor>
  <xdr:twoCellAnchor editAs="oneCell">
    <xdr:from>
      <xdr:col>0</xdr:col>
      <xdr:colOff>390525</xdr:colOff>
      <xdr:row>0</xdr:row>
      <xdr:rowOff>142877</xdr:rowOff>
    </xdr:from>
    <xdr:to>
      <xdr:col>0</xdr:col>
      <xdr:colOff>1638300</xdr:colOff>
      <xdr:row>1</xdr:row>
      <xdr:rowOff>152400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E4FA3F3-227E-4527-9DA5-C7267DB6E2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22580" b="-12790"/>
        <a:stretch/>
      </xdr:blipFill>
      <xdr:spPr>
        <a:xfrm>
          <a:off x="390525" y="142877"/>
          <a:ext cx="1247775" cy="49529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200026</xdr:colOff>
      <xdr:row>1</xdr:row>
      <xdr:rowOff>228600</xdr:rowOff>
    </xdr:from>
    <xdr:to>
      <xdr:col>0</xdr:col>
      <xdr:colOff>1762126</xdr:colOff>
      <xdr:row>2</xdr:row>
      <xdr:rowOff>66675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0B7B94-7151-41ED-976D-D4EA821B262D}"/>
            </a:ext>
          </a:extLst>
        </xdr:cNvPr>
        <xdr:cNvSpPr/>
      </xdr:nvSpPr>
      <xdr:spPr>
        <a:xfrm>
          <a:off x="200026" y="714375"/>
          <a:ext cx="1562100" cy="323850"/>
        </a:xfrm>
        <a:prstGeom prst="roundRect">
          <a:avLst/>
        </a:prstGeom>
        <a:solidFill>
          <a:srgbClr val="00D0D0"/>
        </a:solidFill>
        <a:ln>
          <a:solidFill>
            <a:srgbClr val="00D0D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ÍNDICE</a:t>
          </a:r>
        </a:p>
      </xdr:txBody>
    </xdr:sp>
    <xdr:clientData/>
  </xdr:twoCellAnchor>
  <xdr:twoCellAnchor editAs="oneCell">
    <xdr:from>
      <xdr:col>0</xdr:col>
      <xdr:colOff>390525</xdr:colOff>
      <xdr:row>0</xdr:row>
      <xdr:rowOff>142877</xdr:rowOff>
    </xdr:from>
    <xdr:to>
      <xdr:col>0</xdr:col>
      <xdr:colOff>1638300</xdr:colOff>
      <xdr:row>1</xdr:row>
      <xdr:rowOff>142875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7BB5EA0-F7CF-461B-8B11-E2DE20F42D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22580" b="-12790"/>
        <a:stretch/>
      </xdr:blipFill>
      <xdr:spPr>
        <a:xfrm>
          <a:off x="390525" y="142877"/>
          <a:ext cx="1247775" cy="4857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1</xdr:row>
      <xdr:rowOff>295274</xdr:rowOff>
    </xdr:from>
    <xdr:to>
      <xdr:col>0</xdr:col>
      <xdr:colOff>2028825</xdr:colOff>
      <xdr:row>2</xdr:row>
      <xdr:rowOff>161924</xdr:rowOff>
    </xdr:to>
    <xdr:sp macro="" textlink="">
      <xdr:nvSpPr>
        <xdr:cNvPr id="3" name="Retângulo: Canto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3BE849-F90A-463B-9865-3A545CA93173}"/>
            </a:ext>
          </a:extLst>
        </xdr:cNvPr>
        <xdr:cNvSpPr/>
      </xdr:nvSpPr>
      <xdr:spPr>
        <a:xfrm>
          <a:off x="285750" y="676274"/>
          <a:ext cx="1743075" cy="352425"/>
        </a:xfrm>
        <a:prstGeom prst="roundRect">
          <a:avLst/>
        </a:prstGeom>
        <a:solidFill>
          <a:srgbClr val="00B0F0"/>
        </a:solidFill>
        <a:ln>
          <a:solidFill>
            <a:srgbClr val="00B0F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  <xdr:twoCellAnchor editAs="oneCell">
    <xdr:from>
      <xdr:col>0</xdr:col>
      <xdr:colOff>438150</xdr:colOff>
      <xdr:row>0</xdr:row>
      <xdr:rowOff>142875</xdr:rowOff>
    </xdr:from>
    <xdr:to>
      <xdr:col>0</xdr:col>
      <xdr:colOff>1962151</xdr:colOff>
      <xdr:row>1</xdr:row>
      <xdr:rowOff>238124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ECBEE6B-95C2-40CA-803A-4D341DE5B7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22580" b="-12790"/>
        <a:stretch/>
      </xdr:blipFill>
      <xdr:spPr>
        <a:xfrm>
          <a:off x="438150" y="142875"/>
          <a:ext cx="1524001" cy="4762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1</xdr:row>
      <xdr:rowOff>361950</xdr:rowOff>
    </xdr:from>
    <xdr:to>
      <xdr:col>1</xdr:col>
      <xdr:colOff>2019300</xdr:colOff>
      <xdr:row>2</xdr:row>
      <xdr:rowOff>200025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891A3C-4714-4BBB-B830-298B3D66389D}"/>
            </a:ext>
          </a:extLst>
        </xdr:cNvPr>
        <xdr:cNvSpPr/>
      </xdr:nvSpPr>
      <xdr:spPr>
        <a:xfrm>
          <a:off x="276225" y="742950"/>
          <a:ext cx="1743075" cy="323850"/>
        </a:xfrm>
        <a:prstGeom prst="roundRect">
          <a:avLst/>
        </a:prstGeom>
        <a:solidFill>
          <a:srgbClr val="001245"/>
        </a:solidFill>
        <a:ln>
          <a:solidFill>
            <a:srgbClr val="001245"/>
          </a:solidFill>
        </a:ln>
        <a:scene3d>
          <a:camera prst="orthographicFront"/>
          <a:lightRig rig="threePt" dir="t"/>
        </a:scene3d>
        <a:sp3d>
          <a:bevelT w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/>
            <a:t>ÍNDICE</a:t>
          </a:r>
        </a:p>
      </xdr:txBody>
    </xdr:sp>
    <xdr:clientData/>
  </xdr:twoCellAnchor>
  <xdr:twoCellAnchor editAs="oneCell">
    <xdr:from>
      <xdr:col>1</xdr:col>
      <xdr:colOff>428624</xdr:colOff>
      <xdr:row>0</xdr:row>
      <xdr:rowOff>171451</xdr:rowOff>
    </xdr:from>
    <xdr:to>
      <xdr:col>1</xdr:col>
      <xdr:colOff>1952625</xdr:colOff>
      <xdr:row>1</xdr:row>
      <xdr:rowOff>266700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9E9E454-F31A-4EB2-B618-262D50BE54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22580" b="-12790"/>
        <a:stretch/>
      </xdr:blipFill>
      <xdr:spPr>
        <a:xfrm>
          <a:off x="428624" y="171451"/>
          <a:ext cx="1524001" cy="4762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355023</xdr:colOff>
      <xdr:row>1</xdr:row>
      <xdr:rowOff>387927</xdr:rowOff>
    </xdr:from>
    <xdr:to>
      <xdr:col>0</xdr:col>
      <xdr:colOff>2098098</xdr:colOff>
      <xdr:row>2</xdr:row>
      <xdr:rowOff>188768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4E62AA-4562-4226-9074-B197B26E7357}"/>
            </a:ext>
          </a:extLst>
        </xdr:cNvPr>
        <xdr:cNvSpPr/>
      </xdr:nvSpPr>
      <xdr:spPr>
        <a:xfrm>
          <a:off x="355023" y="768927"/>
          <a:ext cx="1743075" cy="285750"/>
        </a:xfrm>
        <a:prstGeom prst="roundRect">
          <a:avLst/>
        </a:prstGeom>
        <a:solidFill>
          <a:srgbClr val="001245"/>
        </a:solidFill>
        <a:ln>
          <a:solidFill>
            <a:srgbClr val="001245"/>
          </a:solidFill>
        </a:ln>
        <a:scene3d>
          <a:camera prst="orthographicFront"/>
          <a:lightRig rig="threePt" dir="t"/>
        </a:scene3d>
        <a:sp3d>
          <a:bevelT w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/>
            <a:t>ÍNDICE</a:t>
          </a:r>
        </a:p>
      </xdr:txBody>
    </xdr:sp>
    <xdr:clientData/>
  </xdr:twoCellAnchor>
  <xdr:twoCellAnchor editAs="oneCell">
    <xdr:from>
      <xdr:col>0</xdr:col>
      <xdr:colOff>551584</xdr:colOff>
      <xdr:row>0</xdr:row>
      <xdr:rowOff>216477</xdr:rowOff>
    </xdr:from>
    <xdr:to>
      <xdr:col>0</xdr:col>
      <xdr:colOff>2075585</xdr:colOff>
      <xdr:row>1</xdr:row>
      <xdr:rowOff>310860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49A9329-BB4F-44E2-A36F-622408310A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22580" b="-12790"/>
        <a:stretch/>
      </xdr:blipFill>
      <xdr:spPr>
        <a:xfrm>
          <a:off x="551584" y="216477"/>
          <a:ext cx="1524001" cy="47538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1</xdr:row>
      <xdr:rowOff>438150</xdr:rowOff>
    </xdr:from>
    <xdr:to>
      <xdr:col>0</xdr:col>
      <xdr:colOff>2076450</xdr:colOff>
      <xdr:row>2</xdr:row>
      <xdr:rowOff>219075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887D33-E413-471A-A24D-F024403AC0A7}"/>
            </a:ext>
          </a:extLst>
        </xdr:cNvPr>
        <xdr:cNvSpPr/>
      </xdr:nvSpPr>
      <xdr:spPr>
        <a:xfrm>
          <a:off x="333375" y="819150"/>
          <a:ext cx="1743075" cy="266700"/>
        </a:xfrm>
        <a:prstGeom prst="roundRect">
          <a:avLst/>
        </a:prstGeom>
        <a:solidFill>
          <a:srgbClr val="001245"/>
        </a:solidFill>
        <a:ln>
          <a:solidFill>
            <a:srgbClr val="001245"/>
          </a:solidFill>
        </a:ln>
        <a:scene3d>
          <a:camera prst="orthographicFront"/>
          <a:lightRig rig="threePt" dir="t"/>
        </a:scene3d>
        <a:sp3d>
          <a:bevelT w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 b="1"/>
            <a:t>ÍNDICE</a:t>
          </a:r>
        </a:p>
      </xdr:txBody>
    </xdr:sp>
    <xdr:clientData/>
  </xdr:twoCellAnchor>
  <xdr:twoCellAnchor editAs="oneCell">
    <xdr:from>
      <xdr:col>0</xdr:col>
      <xdr:colOff>533400</xdr:colOff>
      <xdr:row>0</xdr:row>
      <xdr:rowOff>219075</xdr:rowOff>
    </xdr:from>
    <xdr:to>
      <xdr:col>0</xdr:col>
      <xdr:colOff>2057401</xdr:colOff>
      <xdr:row>1</xdr:row>
      <xdr:rowOff>314324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EBFBCB4-9A54-4375-BDEB-56F66B135F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22580" b="-12790"/>
        <a:stretch/>
      </xdr:blipFill>
      <xdr:spPr>
        <a:xfrm>
          <a:off x="533400" y="219075"/>
          <a:ext cx="1524001" cy="47624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1</xdr:row>
      <xdr:rowOff>323850</xdr:rowOff>
    </xdr:from>
    <xdr:to>
      <xdr:col>0</xdr:col>
      <xdr:colOff>2114550</xdr:colOff>
      <xdr:row>2</xdr:row>
      <xdr:rowOff>161925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BBDA26-F47B-4A21-BF1B-20D189F6BD55}"/>
            </a:ext>
          </a:extLst>
        </xdr:cNvPr>
        <xdr:cNvSpPr/>
      </xdr:nvSpPr>
      <xdr:spPr>
        <a:xfrm>
          <a:off x="371475" y="704850"/>
          <a:ext cx="1743075" cy="323850"/>
        </a:xfrm>
        <a:prstGeom prst="roundRect">
          <a:avLst/>
        </a:prstGeom>
        <a:solidFill>
          <a:srgbClr val="001245"/>
        </a:solidFill>
        <a:ln>
          <a:solidFill>
            <a:srgbClr val="001245"/>
          </a:solidFill>
        </a:ln>
        <a:scene3d>
          <a:camera prst="orthographicFront"/>
          <a:lightRig rig="threePt" dir="t"/>
        </a:scene3d>
        <a:sp3d>
          <a:bevelT w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ÍNDICE</a:t>
          </a:r>
        </a:p>
      </xdr:txBody>
    </xdr:sp>
    <xdr:clientData/>
  </xdr:twoCellAnchor>
  <xdr:twoCellAnchor editAs="oneCell">
    <xdr:from>
      <xdr:col>0</xdr:col>
      <xdr:colOff>552450</xdr:colOff>
      <xdr:row>0</xdr:row>
      <xdr:rowOff>133350</xdr:rowOff>
    </xdr:from>
    <xdr:to>
      <xdr:col>0</xdr:col>
      <xdr:colOff>2076451</xdr:colOff>
      <xdr:row>1</xdr:row>
      <xdr:rowOff>228599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BA7893E-5214-45AE-962F-753D84BA4F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22580" b="-12790"/>
        <a:stretch/>
      </xdr:blipFill>
      <xdr:spPr>
        <a:xfrm>
          <a:off x="552450" y="133350"/>
          <a:ext cx="1524001" cy="47624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304800</xdr:rowOff>
    </xdr:from>
    <xdr:to>
      <xdr:col>0</xdr:col>
      <xdr:colOff>2019300</xdr:colOff>
      <xdr:row>2</xdr:row>
      <xdr:rowOff>142875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2A854C-F0A7-47DE-908E-4CDD9911F307}"/>
            </a:ext>
          </a:extLst>
        </xdr:cNvPr>
        <xdr:cNvSpPr/>
      </xdr:nvSpPr>
      <xdr:spPr>
        <a:xfrm>
          <a:off x="276225" y="685800"/>
          <a:ext cx="1743075" cy="323850"/>
        </a:xfrm>
        <a:prstGeom prst="roundRect">
          <a:avLst/>
        </a:prstGeom>
        <a:solidFill>
          <a:srgbClr val="001245"/>
        </a:solidFill>
        <a:ln>
          <a:solidFill>
            <a:srgbClr val="001245"/>
          </a:solidFill>
        </a:ln>
        <a:scene3d>
          <a:camera prst="orthographicFront"/>
          <a:lightRig rig="threePt" dir="t"/>
        </a:scene3d>
        <a:sp3d>
          <a:bevelT w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ÍNDICE</a:t>
          </a:r>
        </a:p>
      </xdr:txBody>
    </xdr:sp>
    <xdr:clientData/>
  </xdr:twoCellAnchor>
  <xdr:twoCellAnchor editAs="oneCell">
    <xdr:from>
      <xdr:col>0</xdr:col>
      <xdr:colOff>447675</xdr:colOff>
      <xdr:row>0</xdr:row>
      <xdr:rowOff>133350</xdr:rowOff>
    </xdr:from>
    <xdr:to>
      <xdr:col>0</xdr:col>
      <xdr:colOff>1971676</xdr:colOff>
      <xdr:row>1</xdr:row>
      <xdr:rowOff>228599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A78193D-7ED1-48AA-A257-148216B57E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22580" b="-12790"/>
        <a:stretch/>
      </xdr:blipFill>
      <xdr:spPr>
        <a:xfrm>
          <a:off x="447675" y="133350"/>
          <a:ext cx="1524001" cy="47624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200026</xdr:colOff>
      <xdr:row>1</xdr:row>
      <xdr:rowOff>352425</xdr:rowOff>
    </xdr:from>
    <xdr:to>
      <xdr:col>0</xdr:col>
      <xdr:colOff>1762126</xdr:colOff>
      <xdr:row>2</xdr:row>
      <xdr:rowOff>190500</xdr:rowOff>
    </xdr:to>
    <xdr:sp macro="" textlink="">
      <xdr:nvSpPr>
        <xdr:cNvPr id="4" name="Retângulo: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277151-6FA2-435F-8F9E-DBF6B8A2BC74}"/>
            </a:ext>
          </a:extLst>
        </xdr:cNvPr>
        <xdr:cNvSpPr/>
      </xdr:nvSpPr>
      <xdr:spPr>
        <a:xfrm>
          <a:off x="200026" y="838200"/>
          <a:ext cx="1562100" cy="323850"/>
        </a:xfrm>
        <a:prstGeom prst="roundRect">
          <a:avLst/>
        </a:prstGeom>
        <a:solidFill>
          <a:srgbClr val="00D0D0"/>
        </a:solidFill>
        <a:ln>
          <a:solidFill>
            <a:srgbClr val="00D0D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/>
              </a:solidFill>
            </a:rPr>
            <a:t>ÍNDICE</a:t>
          </a:r>
        </a:p>
      </xdr:txBody>
    </xdr:sp>
    <xdr:clientData/>
  </xdr:twoCellAnchor>
  <xdr:twoCellAnchor editAs="oneCell">
    <xdr:from>
      <xdr:col>0</xdr:col>
      <xdr:colOff>295275</xdr:colOff>
      <xdr:row>0</xdr:row>
      <xdr:rowOff>257175</xdr:rowOff>
    </xdr:from>
    <xdr:to>
      <xdr:col>0</xdr:col>
      <xdr:colOff>1819276</xdr:colOff>
      <xdr:row>1</xdr:row>
      <xdr:rowOff>247649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A42D4032-CA44-4049-BCE0-51AAD53651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22580" b="-12790"/>
        <a:stretch/>
      </xdr:blipFill>
      <xdr:spPr>
        <a:xfrm>
          <a:off x="2133600" y="257175"/>
          <a:ext cx="1524001" cy="47624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200026</xdr:colOff>
      <xdr:row>1</xdr:row>
      <xdr:rowOff>228600</xdr:rowOff>
    </xdr:from>
    <xdr:to>
      <xdr:col>0</xdr:col>
      <xdr:colOff>1762126</xdr:colOff>
      <xdr:row>2</xdr:row>
      <xdr:rowOff>66675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586838-F069-4718-AF1F-A6E58A5172F5}"/>
            </a:ext>
          </a:extLst>
        </xdr:cNvPr>
        <xdr:cNvSpPr/>
      </xdr:nvSpPr>
      <xdr:spPr>
        <a:xfrm>
          <a:off x="200026" y="714375"/>
          <a:ext cx="1562100" cy="323850"/>
        </a:xfrm>
        <a:prstGeom prst="roundRect">
          <a:avLst/>
        </a:prstGeom>
        <a:solidFill>
          <a:srgbClr val="00D0D0"/>
        </a:solidFill>
        <a:ln>
          <a:solidFill>
            <a:srgbClr val="00D0D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pt-BR" sz="1100" b="1">
              <a:solidFill>
                <a:schemeClr val="tx1"/>
              </a:solidFill>
            </a:rPr>
            <a:t>ÍNDICE</a:t>
          </a:r>
        </a:p>
      </xdr:txBody>
    </xdr:sp>
    <xdr:clientData/>
  </xdr:twoCellAnchor>
  <xdr:twoCellAnchor editAs="oneCell">
    <xdr:from>
      <xdr:col>0</xdr:col>
      <xdr:colOff>371475</xdr:colOff>
      <xdr:row>0</xdr:row>
      <xdr:rowOff>133351</xdr:rowOff>
    </xdr:from>
    <xdr:to>
      <xdr:col>0</xdr:col>
      <xdr:colOff>1619250</xdr:colOff>
      <xdr:row>1</xdr:row>
      <xdr:rowOff>104775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87A2FC7-1EDF-4E79-8AB0-E90AECE5EF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22580" b="-12790"/>
        <a:stretch/>
      </xdr:blipFill>
      <xdr:spPr>
        <a:xfrm>
          <a:off x="371475" y="133351"/>
          <a:ext cx="1247775" cy="4571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tranet.helbor.com.br/DocumentosRI/Documentos%20Helbor/Divulga&#231;&#227;o%20de%20Resultados/2026/1T26/Release/Tabelas/Vendas%20e%20Lan&#231;amentos%201T26%202904.xlsx" TargetMode="External"/><Relationship Id="rId1" Type="http://schemas.openxmlformats.org/officeDocument/2006/relationships/externalLinkPath" Target="Release/Tabelas/Vendas%20e%20Lan&#231;amentos%201T26%202904.xlsx" TargetMode="External"/></Relationships>
</file>

<file path=xl/externalLinks/_rels/externalLink10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Users/izabel.camargo/Downloads/Lan&#231;amentos%204T25_09012026%20(1).xlsx" TargetMode="External"/><Relationship Id="rId2" Type="http://schemas.openxmlformats.org/officeDocument/2006/relationships/externalLinkPath" Target="file:///C:\Users\izabel.camargo\Downloads\Lan&#231;amentos%204T25_09012026%20(1).xlsx" TargetMode="External"/><Relationship Id="rId1" Type="http://schemas.openxmlformats.org/officeDocument/2006/relationships/externalLinkPath" Target="/Users/izabel.camargo/Downloads/Lan&#231;amentos%204T25_09012026%20(1)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tranet.helbor.com.br/DocumentosRI/Documentos%20Helbor/Divulga&#231;&#227;o%20de%20Resultados/2026/1T26/Release/Tabelas/Estoque%201T26%202904.xlsx" TargetMode="External"/><Relationship Id="rId1" Type="http://schemas.openxmlformats.org/officeDocument/2006/relationships/externalLinkPath" Target="Release/Tabelas/Estoque%201T26%202904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tranet.helbor.com.br/DocumentosRI/Documentos%20Helbor/Divulga&#231;&#227;o%20de%20Resultados/2025/4T25/Estoque%204T25.xlsx" TargetMode="External"/><Relationship Id="rId1" Type="http://schemas.openxmlformats.org/officeDocument/2006/relationships/externalLinkPath" Target="Estoque%204T25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tranet.helbor.com.br/DocumentosRI/Documentos%20Helbor/Divulga&#231;&#227;o%20de%20Resultados/2026/1T26/Pr&#233;via/Landbank/Landbank%20-Mar2026.xlsm" TargetMode="External"/><Relationship Id="rId1" Type="http://schemas.openxmlformats.org/officeDocument/2006/relationships/externalLinkPath" Target="Pr&#233;via/Landbank/Landbank%20-Mar2026.xlsm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tranet.helbor.com.br/DocumentosRI/Documentos%20Helbor/Divulga&#231;&#227;o%20de%20Resultados/2025/4T25/LANDBANK/Landbank%20-%20Rela&#231;&#227;o%20de%20Empreendimentos%20Atualizada%20Final%20-%20Dezembro%2025%20R.I%202.xlsm" TargetMode="External"/><Relationship Id="rId1" Type="http://schemas.openxmlformats.org/officeDocument/2006/relationships/externalLinkPath" Target="LANDBANK/Landbank%20-%20Rela&#231;&#227;o%20de%20Empreendimentos%20Atualizada%20Final%20-%20Dezembro%2025%20R.I%202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tranet.helbor.com.br/DocumentosRI/Documentos%20Helbor/Divulga&#231;&#227;o%20de%20Resultados/2025/4T25/VENDAS%20+%20VSO%20+%20SHT/Vnedas%204T25%20120126.xlsx" TargetMode="External"/><Relationship Id="rId1" Type="http://schemas.openxmlformats.org/officeDocument/2006/relationships/externalLinkPath" Target="VENDAS%20+%20VSO%20+%20SHT/Vnedas%204T25%20120126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tranet.helbor.com.br/DocumentosRI/Documentos%20Helbor/Divulga&#231;&#227;o%20de%20Resultados/2026/1T26/Base%20Financeira%201T26.xlsx" TargetMode="External"/><Relationship Id="rId1" Type="http://schemas.openxmlformats.org/officeDocument/2006/relationships/externalLinkPath" Target="Base%20Financeira%201T26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tranet.helbor.com.br/DocumentosRI/Documentos%20Helbor/Divulga&#231;&#227;o%20de%20Resultados/2025/4T25/Base%20Geral%20Financeira%204T25.xlsx" TargetMode="External"/><Relationship Id="rId1" Type="http://schemas.openxmlformats.org/officeDocument/2006/relationships/externalLinkPath" Target="Base%20Geral%20Financeira%204T25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tranet.helbor.com.br/DocumentosRI/Documentos%20Helbor/Divulga&#231;&#227;o%20de%20Resultados/2025/4T25/ENTREGAS/Entregas%204T25.xlsx" TargetMode="External"/><Relationship Id="rId1" Type="http://schemas.openxmlformats.org/officeDocument/2006/relationships/externalLinkPath" Target="ENTREGAS/Entregas%204T25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tranet.helbor.com.br/DocumentosRI/Documentos%20Helbor/Divulga&#231;&#227;o%20de%20Resultados/2026/1T26/Consolidado%201T26.xlsb" TargetMode="External"/><Relationship Id="rId1" Type="http://schemas.openxmlformats.org/officeDocument/2006/relationships/externalLinkPath" Target="Consolidado%201T26.xlsb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zabel.camargo\Downloads\Base%20Financeira%201T26%201.xlsx" TargetMode="External"/><Relationship Id="rId1" Type="http://schemas.openxmlformats.org/officeDocument/2006/relationships/externalLinkPath" Target="file:///C:\Users\izabel.camargo\Downloads\Base%20Financeira%201T26%201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tranet.helbor.com.br/DocumentosRI/Documentos%20Helbor/Divulga&#231;&#227;o%20de%20Resultados/2025/4T25/LAN&#199;AMENTO/Lan&#231;amentos%204T25_09012026.xlsx" TargetMode="External"/><Relationship Id="rId1" Type="http://schemas.openxmlformats.org/officeDocument/2006/relationships/externalLinkPath" Target="LAN&#199;AMENTO/Lan&#231;amentos%204T25_09012026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tranet.helbor.com.br/DocumentosRI/Documentos%20Helbor/Divulga&#231;&#227;o%20de%20Resultados/2026/1T26/Pr&#233;via/Brase_Pr&#233;via%201T26%20v2.xlsx" TargetMode="External"/><Relationship Id="rId1" Type="http://schemas.openxmlformats.org/officeDocument/2006/relationships/externalLinkPath" Target="Pr&#233;via/Brase_Pr&#233;via%201T26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o"/>
      <sheetName val="Relatório Final"/>
      <sheetName val="Estoque"/>
      <sheetName val="ESTOQUE_PARCEIROS"/>
      <sheetName val="Grafico"/>
      <sheetName val="EMPRESAS DE VENDAS"/>
      <sheetName val="Levantamento 0"/>
      <sheetName val="Levantamento 0 (2)"/>
      <sheetName val="VENDAS"/>
      <sheetName val="ESTOQUE_FUNDO"/>
      <sheetName val="BASE DADOS"/>
      <sheetName val="VIABILIDADE 2026"/>
      <sheetName val="Estoque Consolidado"/>
      <sheetName val="Estoque PMT25"/>
      <sheetName val="Var_Estoque_Geral"/>
      <sheetName val="Dinâmica RI - 4 TRI"/>
      <sheetName val="Dinâmica RI - 2TRI25"/>
      <sheetName val="Empresas de Vendas - 2TRI25"/>
      <sheetName val="DINÂMICA - JUL25"/>
      <sheetName val="Dinâmica JAN25"/>
      <sheetName val="Dinâmica NOV25"/>
      <sheetName val="Empresas de Vendas - 1TRI26"/>
      <sheetName val="LANÇAMENTO"/>
      <sheetName val="Dinâmica RI - 1TRI26"/>
      <sheetName val="Vendas 1T26"/>
      <sheetName val="Comparativo"/>
      <sheetName val="Status 1T26"/>
      <sheetName val="Região 1T26"/>
      <sheetName val="Segmento 1T26"/>
      <sheetName val="DINÂMICA FEV26"/>
      <sheetName val="DINÂMICA FEV26 - RI"/>
      <sheetName val="VIABILIDADE 2026 -OLD"/>
      <sheetName val="Dinâmica - ABR25"/>
      <sheetName val="Dinâmica MAI25"/>
      <sheetName val="Dinâmica RI - 1TRI25"/>
      <sheetName val="ESTOQUE - RI - 1TRI25"/>
      <sheetName val="Dinâmica Empresas de Vendas - 1"/>
      <sheetName val="Dinâmica - FEV25"/>
      <sheetName val="Dinâmica RI - 3"/>
      <sheetName val="Dinâmica Empresas de Vendas - 4"/>
      <sheetName val="Dinâmica Empresas de Vendas - 3"/>
      <sheetName val="ESTOQUE - RI - 3"/>
      <sheetName val="Levantamento 1"/>
      <sheetName val="Levantamento 2"/>
      <sheetName val="Dinâmica de Vendas"/>
      <sheetName val="resumo Fazenda Itapet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1">
          <cell r="C11">
            <v>420008.04824000003</v>
          </cell>
        </row>
      </sheetData>
      <sheetData sheetId="26">
        <row r="6">
          <cell r="C6">
            <v>101882514.27</v>
          </cell>
          <cell r="E6">
            <v>53990221.12234734</v>
          </cell>
        </row>
        <row r="7">
          <cell r="C7">
            <v>231265447.44</v>
          </cell>
          <cell r="E7">
            <v>132279249.53667697</v>
          </cell>
        </row>
        <row r="8">
          <cell r="C8">
            <v>86860086.530000001</v>
          </cell>
          <cell r="E8">
            <v>39812122.347010002</v>
          </cell>
        </row>
      </sheetData>
      <sheetData sheetId="27">
        <row r="10">
          <cell r="C10">
            <v>409904508.24000001</v>
          </cell>
          <cell r="E10">
            <v>218025616.98148701</v>
          </cell>
          <cell r="F10">
            <v>482</v>
          </cell>
        </row>
        <row r="13">
          <cell r="C13">
            <v>9324540</v>
          </cell>
          <cell r="E13">
            <v>7354878</v>
          </cell>
          <cell r="F13">
            <v>18</v>
          </cell>
        </row>
        <row r="19">
          <cell r="C19">
            <v>779000</v>
          </cell>
          <cell r="E19">
            <v>701098.02454734489</v>
          </cell>
          <cell r="F19">
            <v>1</v>
          </cell>
        </row>
      </sheetData>
      <sheetData sheetId="28">
        <row r="5">
          <cell r="C5">
            <v>32128165</v>
          </cell>
          <cell r="D5">
            <v>19684165.5</v>
          </cell>
        </row>
        <row r="6">
          <cell r="C6">
            <v>62922407.93</v>
          </cell>
          <cell r="D6">
            <v>44263021.464499995</v>
          </cell>
        </row>
        <row r="7">
          <cell r="C7">
            <v>1109306.1000000001</v>
          </cell>
          <cell r="D7">
            <v>950144.79</v>
          </cell>
        </row>
        <row r="8">
          <cell r="C8">
            <v>125100647.42000002</v>
          </cell>
          <cell r="D8">
            <v>74014483.931800008</v>
          </cell>
        </row>
        <row r="9">
          <cell r="C9">
            <v>191154258.89999998</v>
          </cell>
          <cell r="D9">
            <v>83977381.531734332</v>
          </cell>
        </row>
        <row r="10">
          <cell r="C10">
            <v>7593262.8900000006</v>
          </cell>
          <cell r="D10">
            <v>3192395.7880000002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ançamentos"/>
    </sheetNames>
    <sheetDataSet>
      <sheetData sheetId="0">
        <row r="11">
          <cell r="F11">
            <v>216616.02273503772</v>
          </cell>
          <cell r="H11">
            <v>173292.81818803019</v>
          </cell>
        </row>
        <row r="12">
          <cell r="F12">
            <v>126386.88</v>
          </cell>
          <cell r="H12">
            <v>126386.88</v>
          </cell>
        </row>
        <row r="13">
          <cell r="F13">
            <v>244038.72</v>
          </cell>
          <cell r="H13">
            <v>244038.72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o"/>
      <sheetName val="Relatório Final"/>
      <sheetName val="Estoque"/>
      <sheetName val="ESTOQUE_PARCEIROS"/>
      <sheetName val="Grafico"/>
      <sheetName val="EMPRESAS DE VENDAS"/>
      <sheetName val="Levantamento 0"/>
      <sheetName val="Levantamento 0 (2)"/>
      <sheetName val="VENDAS"/>
      <sheetName val="ESTOQUE_FUNDO"/>
      <sheetName val="BASE DADOS"/>
      <sheetName val="VIABILIDADE 2026"/>
      <sheetName val="Estoque Consolidado"/>
      <sheetName val="Estoque PMT26"/>
      <sheetName val="Var_Estoque_Geral"/>
      <sheetName val="Dinâmica RI - 4 TRI"/>
      <sheetName val="Dinâmica RI - 2TRI25"/>
      <sheetName val="Empresas de Vendas - 2TRI25"/>
      <sheetName val="DINÂMICA - JUL25"/>
      <sheetName val="Dinâmica JAN25"/>
      <sheetName val="Dinâmica NOV25"/>
      <sheetName val="Dinâmica RI - 1TRI26"/>
      <sheetName val="Empresas de Vendas - 1TRI26"/>
      <sheetName val="LANÇAMENTO"/>
      <sheetName val="Base"/>
      <sheetName val="Estoque 1T26"/>
      <sheetName val="Região"/>
      <sheetName val="Segmento"/>
      <sheetName val="Variação estoque"/>
      <sheetName val="Dinâmica Legado x NV Ciclo"/>
      <sheetName val="Legado x NV Ciclo"/>
      <sheetName val="DINÂMICA FEV26"/>
      <sheetName val="DINÂMICA FEV26 - RI"/>
      <sheetName val="VIABILIDADE 2026 -OLD"/>
      <sheetName val="Dinâmica - ABR25"/>
      <sheetName val="Dinâmica MAI25"/>
      <sheetName val="Dinâmica RI - 1TRI25"/>
      <sheetName val="ESTOQUE - RI - 1TRI25"/>
      <sheetName val="Dinâmica Empresas de Vendas - 1"/>
      <sheetName val="Dinâmica - FEV25"/>
      <sheetName val="Dinâmica RI - 3"/>
      <sheetName val="Dinâmica Empresas de Vendas - 4"/>
      <sheetName val="Dinâmica Empresas de Vendas - 3"/>
      <sheetName val="ESTOQUE - RI - 3"/>
      <sheetName val="Levantamento 1"/>
      <sheetName val="Levantamento 2"/>
      <sheetName val="Dinâmica de Vendas"/>
      <sheetName val="resumo Fazenda Itapet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8">
          <cell r="C8">
            <v>3004537394.9524403</v>
          </cell>
          <cell r="E8">
            <v>1869236497.5257831</v>
          </cell>
        </row>
        <row r="11">
          <cell r="C11">
            <v>3459325.2501316983</v>
          </cell>
          <cell r="E11">
            <v>2421527.6750921886</v>
          </cell>
        </row>
        <row r="14">
          <cell r="C14">
            <v>523730</v>
          </cell>
          <cell r="E14">
            <v>523730</v>
          </cell>
        </row>
      </sheetData>
      <sheetData sheetId="27">
        <row r="4">
          <cell r="C4">
            <v>712146745.13820004</v>
          </cell>
          <cell r="E4">
            <v>517712662.35354519</v>
          </cell>
        </row>
        <row r="5">
          <cell r="C5">
            <v>521261609.44303662</v>
          </cell>
          <cell r="E5">
            <v>429685893.86319876</v>
          </cell>
        </row>
        <row r="6">
          <cell r="C6">
            <v>9381033.9759456497</v>
          </cell>
          <cell r="E6">
            <v>9111982.8257450052</v>
          </cell>
        </row>
        <row r="7">
          <cell r="C7">
            <v>1047181406.2251654</v>
          </cell>
          <cell r="E7">
            <v>577705906.06452715</v>
          </cell>
        </row>
        <row r="8">
          <cell r="C8">
            <v>710805061.96412301</v>
          </cell>
          <cell r="E8">
            <v>333303333.36580837</v>
          </cell>
        </row>
        <row r="9">
          <cell r="C9">
            <v>7744593.4561007265</v>
          </cell>
          <cell r="E9">
            <v>4661976.7280503633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o"/>
      <sheetName val="Relatório Final"/>
      <sheetName val="Estoque"/>
      <sheetName val="ESTOQUE_PARCEIROS"/>
      <sheetName val="Grafico"/>
      <sheetName val="EMPRESAS DE VENDAS"/>
      <sheetName val="Levantamento 0"/>
      <sheetName val="Levantamento 0 (2)"/>
      <sheetName val="LANÇAMENTO"/>
      <sheetName val="Dinâmica RI - 4TRI25"/>
      <sheetName val="Empresas de Vendas - 4TRI25"/>
      <sheetName val="VENDAS"/>
      <sheetName val="ESTOQUE - RI - 4TRI25"/>
      <sheetName val="Estoque 4T25"/>
      <sheetName val="Estoque 4T25 - Região"/>
      <sheetName val="Estoque 4T25 - Segmento"/>
      <sheetName val="Período de Lançamento"/>
      <sheetName val="Gra. Cas. 4T25"/>
      <sheetName val="Dinâmica Leg x NV Ciclo"/>
      <sheetName val="Legado x NV Ciclo"/>
      <sheetName val="ESTOQUE_FUNDO"/>
      <sheetName val="BASE DADOS"/>
      <sheetName val="VIABILIDADE 2025"/>
      <sheetName val="Estoque Consolidado"/>
      <sheetName val="Estoque PMT25"/>
      <sheetName val="Var_Estoque_Geral"/>
      <sheetName val="Dinâmica RI - 4 TRI"/>
      <sheetName val="Dinâmica RI - 2TRI25"/>
      <sheetName val="Empresas de Vendas - 2TRI25"/>
      <sheetName val="DINÂMICA - JUL25"/>
      <sheetName val="Dinâmica JAN25"/>
      <sheetName val="Dinâmica NOV25"/>
      <sheetName val="Dinâmica - ABR25"/>
      <sheetName val="Dinâmica MAI25"/>
      <sheetName val="Dinâmica RI - 1TRI25"/>
      <sheetName val="ESTOQUE - RI - 1TRI25"/>
      <sheetName val="Dinâmica Empresas de Vendas - 1"/>
      <sheetName val="Dinâmica - FEV25"/>
      <sheetName val="Dinâmica RI - 3"/>
      <sheetName val="Dinâmica Empresas de Vendas - 4"/>
      <sheetName val="Dinâmica Empresas de Vendas - 3"/>
      <sheetName val="ESTOQUE - RI - 3"/>
      <sheetName val="Levantamento 1"/>
      <sheetName val="Levantamento 2"/>
      <sheetName val="Dinâmica de Vendas"/>
      <sheetName val="resumo Fazenda Itapet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0">
          <cell r="C10">
            <v>2895065910.6554012</v>
          </cell>
          <cell r="E10">
            <v>1910157076.1177552</v>
          </cell>
        </row>
        <row r="13">
          <cell r="C13">
            <v>8811781.5394854322</v>
          </cell>
          <cell r="E13">
            <v>7097793.4776398027</v>
          </cell>
        </row>
        <row r="16">
          <cell r="C16">
            <v>510521</v>
          </cell>
          <cell r="E16">
            <v>510521</v>
          </cell>
        </row>
      </sheetData>
      <sheetData sheetId="15">
        <row r="4">
          <cell r="C4">
            <v>632752169.88936996</v>
          </cell>
          <cell r="E4">
            <v>474529261.48330724</v>
          </cell>
        </row>
        <row r="5">
          <cell r="C5">
            <v>650108734.56322312</v>
          </cell>
          <cell r="E5">
            <v>526165274.44257605</v>
          </cell>
        </row>
        <row r="6">
          <cell r="C6">
            <v>12223068.331287308</v>
          </cell>
          <cell r="E6">
            <v>11738966.659487309</v>
          </cell>
        </row>
        <row r="7">
          <cell r="C7">
            <v>1145380135.8922915</v>
          </cell>
          <cell r="E7">
            <v>638110480.94911766</v>
          </cell>
        </row>
        <row r="8">
          <cell r="C8">
            <v>447174083.34198374</v>
          </cell>
          <cell r="E8">
            <v>256405698.27254128</v>
          </cell>
        </row>
        <row r="9">
          <cell r="C9">
            <v>16750021.176730797</v>
          </cell>
          <cell r="E9">
            <v>10815708.788365398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andbank_dez2025"/>
      <sheetName val="Landbank_mar2026"/>
      <sheetName val="Tabelas"/>
      <sheetName val="Resumo"/>
      <sheetName val="Engenharia"/>
    </sheetNames>
    <sheetDataSet>
      <sheetData sheetId="0"/>
      <sheetData sheetId="1">
        <row r="38">
          <cell r="F38">
            <v>11938121964</v>
          </cell>
        </row>
      </sheetData>
      <sheetData sheetId="2">
        <row r="4">
          <cell r="D4">
            <v>4126.9060909999998</v>
          </cell>
          <cell r="F4">
            <v>3081.4027667</v>
          </cell>
        </row>
        <row r="5">
          <cell r="D5">
            <v>1221.1562719999999</v>
          </cell>
          <cell r="F5">
            <v>1167.1465255999999</v>
          </cell>
        </row>
        <row r="6">
          <cell r="D6">
            <v>1045.4178790000001</v>
          </cell>
          <cell r="F6">
            <v>1045.4178790000001</v>
          </cell>
        </row>
        <row r="7">
          <cell r="D7">
            <v>5490.3226880000002</v>
          </cell>
          <cell r="F7">
            <v>3277.0878911999998</v>
          </cell>
        </row>
        <row r="8">
          <cell r="D8">
            <v>54.319034000000002</v>
          </cell>
          <cell r="F8">
            <v>54.319034000000002</v>
          </cell>
        </row>
        <row r="14">
          <cell r="D14">
            <v>1368.4938159999999</v>
          </cell>
          <cell r="F14">
            <v>1257.2653495999998</v>
          </cell>
        </row>
        <row r="19">
          <cell r="D19">
            <v>9858.7598080000007</v>
          </cell>
          <cell r="F19">
            <v>6802.5347868999997</v>
          </cell>
        </row>
      </sheetData>
      <sheetData sheetId="3"/>
      <sheetData sheetId="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andbank"/>
      <sheetName val="Land Bank % Helbor"/>
      <sheetName val="Lançamentos"/>
      <sheetName val="Vel Vendas Lançamentos"/>
      <sheetName val="Resumo"/>
      <sheetName val="Tabela LandBank 4T25"/>
      <sheetName val="Engenharia"/>
    </sheetNames>
    <sheetDataSet>
      <sheetData sheetId="0"/>
      <sheetData sheetId="1"/>
      <sheetData sheetId="2"/>
      <sheetData sheetId="3"/>
      <sheetData sheetId="4"/>
      <sheetData sheetId="5">
        <row r="4">
          <cell r="D4">
            <v>4109.6412099999998</v>
          </cell>
          <cell r="F4">
            <v>2395.617448</v>
          </cell>
        </row>
        <row r="5">
          <cell r="D5">
            <v>1155.090367</v>
          </cell>
          <cell r="F5">
            <v>1014.4894006000001</v>
          </cell>
        </row>
        <row r="6">
          <cell r="D6">
            <v>733.08723255999996</v>
          </cell>
          <cell r="F6">
            <v>733.08723255999996</v>
          </cell>
        </row>
        <row r="7">
          <cell r="D7">
            <v>4697.3614699999998</v>
          </cell>
          <cell r="F7">
            <v>2346.2478074000001</v>
          </cell>
        </row>
        <row r="8">
          <cell r="D8">
            <v>64.737399999999994</v>
          </cell>
          <cell r="F8">
            <v>64.73092625999999</v>
          </cell>
        </row>
        <row r="14">
          <cell r="D14">
            <v>808.87670955999999</v>
          </cell>
          <cell r="F14">
            <v>705.22974316000011</v>
          </cell>
        </row>
        <row r="19">
          <cell r="D19">
            <v>9320.6105499999994</v>
          </cell>
          <cell r="F19">
            <v>5363.8070316599997</v>
          </cell>
        </row>
      </sheetData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o"/>
      <sheetName val="Relatório Final"/>
      <sheetName val="Estoque"/>
      <sheetName val="ESTOQUE_PARCEIROS"/>
      <sheetName val="Grafico"/>
      <sheetName val="EMPRESAS DE VENDAS"/>
      <sheetName val="Levantamento 0"/>
      <sheetName val="Levantamento 0 (2)"/>
      <sheetName val="Empresas de Vendas - 4TRI25"/>
      <sheetName val="VENDAS"/>
      <sheetName val="LANÇAMENTO"/>
      <sheetName val="Dinâmica RI - 4TRI25"/>
      <sheetName val="Vendas 4T25"/>
      <sheetName val="Status 4T25"/>
      <sheetName val="Status 2025"/>
      <sheetName val="Região 4T25"/>
      <sheetName val="Região 2025"/>
      <sheetName val="Segmento 4T25"/>
      <sheetName val="Segmento 2025"/>
      <sheetName val="ESTOQUE_FUNDO"/>
      <sheetName val="BASE DADOS"/>
      <sheetName val="VIABILIDADE 2025"/>
      <sheetName val="Estoque Consolidado"/>
      <sheetName val="Estoque PMT25"/>
      <sheetName val="Var_Estoque_Geral"/>
      <sheetName val="Dinâmica RI - 4 TRI"/>
      <sheetName val="Dinâmica RI - 2TRI25"/>
      <sheetName val="Empresas de Vendas - 2TRI25"/>
      <sheetName val="DINÂMICA - JUL25"/>
      <sheetName val="Dinâmica JAN25"/>
      <sheetName val="Dinâmica NOV25"/>
      <sheetName val="Dinâmica - ABR25"/>
      <sheetName val="Dinâmica MAI25"/>
      <sheetName val="Dinâmica RI - 1TRI25"/>
      <sheetName val="ESTOQUE - RI - 1TRI25"/>
      <sheetName val="Dinâmica Empresas de Vendas - 1"/>
      <sheetName val="Dinâmica - FEV25"/>
      <sheetName val="Dinâmica RI - 3"/>
      <sheetName val="Dinâmica Empresas de Vendas - 4"/>
      <sheetName val="Dinâmica Empresas de Vendas - 3"/>
      <sheetName val="ESTOQUE - RI - 3"/>
      <sheetName val="Levantamento 1"/>
      <sheetName val="Levantamento 2"/>
      <sheetName val="Dinâmica de Vendas"/>
      <sheetName val="resumo Fazenda Itapety"/>
      <sheetName val="Consolidado x Equivalênc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6">
          <cell r="C6">
            <v>150483134.89000002</v>
          </cell>
          <cell r="E6">
            <v>78639155.723639995</v>
          </cell>
          <cell r="G6">
            <v>168</v>
          </cell>
        </row>
        <row r="7">
          <cell r="C7">
            <v>190503811.64000002</v>
          </cell>
          <cell r="E7">
            <v>125290650.23630001</v>
          </cell>
          <cell r="G7">
            <v>308</v>
          </cell>
        </row>
        <row r="8">
          <cell r="C8">
            <v>320858450.94000006</v>
          </cell>
          <cell r="E8">
            <v>160012533.27486303</v>
          </cell>
          <cell r="G8">
            <v>446</v>
          </cell>
        </row>
      </sheetData>
      <sheetData sheetId="14">
        <row r="21">
          <cell r="D21">
            <v>324059.05622169998</v>
          </cell>
        </row>
        <row r="22">
          <cell r="D22">
            <v>549867.81176770001</v>
          </cell>
        </row>
        <row r="23">
          <cell r="D23">
            <v>356176.19162886305</v>
          </cell>
        </row>
      </sheetData>
      <sheetData sheetId="15">
        <row r="10">
          <cell r="C10">
            <v>635849339.56999993</v>
          </cell>
          <cell r="E10">
            <v>344259258.70480299</v>
          </cell>
          <cell r="F10">
            <v>856</v>
          </cell>
        </row>
        <row r="13">
          <cell r="C13">
            <v>25583257.900000006</v>
          </cell>
          <cell r="E13">
            <v>19270280.530000001</v>
          </cell>
          <cell r="F13">
            <v>65</v>
          </cell>
        </row>
        <row r="16">
          <cell r="C16">
            <v>412800</v>
          </cell>
          <cell r="E16">
            <v>412800</v>
          </cell>
          <cell r="F16">
            <v>1</v>
          </cell>
        </row>
      </sheetData>
      <sheetData sheetId="16">
        <row r="33">
          <cell r="D33">
            <v>1191309.587868263</v>
          </cell>
        </row>
        <row r="36">
          <cell r="D36">
            <v>37137.102650000001</v>
          </cell>
        </row>
        <row r="39">
          <cell r="D39">
            <v>937.8</v>
          </cell>
        </row>
        <row r="42">
          <cell r="D42">
            <v>718.2</v>
          </cell>
        </row>
      </sheetData>
      <sheetData sheetId="17">
        <row r="6">
          <cell r="C6">
            <v>65538381.659999996</v>
          </cell>
          <cell r="D6">
            <v>35936108.954999998</v>
          </cell>
          <cell r="E6">
            <v>17</v>
          </cell>
        </row>
        <row r="7">
          <cell r="C7">
            <v>48256370.230000004</v>
          </cell>
          <cell r="D7">
            <v>39430533.102500007</v>
          </cell>
          <cell r="E7">
            <v>55</v>
          </cell>
        </row>
        <row r="8">
          <cell r="C8">
            <v>4369648.0999999996</v>
          </cell>
          <cell r="D8">
            <v>4369494.8478399999</v>
          </cell>
          <cell r="E8">
            <v>13</v>
          </cell>
        </row>
        <row r="9">
          <cell r="C9">
            <v>124481789.68000002</v>
          </cell>
          <cell r="D9">
            <v>66291203.367800005</v>
          </cell>
          <cell r="E9">
            <v>129</v>
          </cell>
        </row>
        <row r="10">
          <cell r="C10">
            <v>408823977.91000009</v>
          </cell>
          <cell r="D10">
            <v>211058326.90366301</v>
          </cell>
          <cell r="E10">
            <v>682</v>
          </cell>
        </row>
        <row r="11">
          <cell r="C11">
            <v>10375229.889999999</v>
          </cell>
          <cell r="D11">
            <v>6856672.0580000002</v>
          </cell>
          <cell r="E11">
            <v>26</v>
          </cell>
        </row>
      </sheetData>
      <sheetData sheetId="18">
        <row r="16">
          <cell r="H16">
            <v>138805.67036249998</v>
          </cell>
        </row>
        <row r="17">
          <cell r="H17">
            <v>152530.24506799999</v>
          </cell>
        </row>
        <row r="18">
          <cell r="H18">
            <v>22711.138511699999</v>
          </cell>
        </row>
        <row r="19">
          <cell r="H19">
            <v>475325.04000810994</v>
          </cell>
        </row>
        <row r="20">
          <cell r="H20">
            <v>354360.81623106304</v>
          </cell>
        </row>
        <row r="21">
          <cell r="H21">
            <v>86370.096400000039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P"/>
      <sheetName val="DRE Tri"/>
      <sheetName val="DRE Acumulada"/>
      <sheetName val="Tabela indicadores"/>
      <sheetName val="Resultado Bruto"/>
      <sheetName val="DGA"/>
      <sheetName val="Desp Comerciais"/>
      <sheetName val="Equivalência Patrimonial"/>
      <sheetName val="Resultado Financeiro"/>
      <sheetName val="Resultados a Apropriar "/>
      <sheetName val="Recebíveis "/>
      <sheetName val="Alavancagem"/>
      <sheetName val="Geração CX"/>
    </sheetNames>
    <sheetDataSet>
      <sheetData sheetId="0" refreshError="1"/>
      <sheetData sheetId="1" refreshError="1"/>
      <sheetData sheetId="2" refreshError="1"/>
      <sheetData sheetId="3">
        <row r="5">
          <cell r="C5">
            <v>469721.77500000002</v>
          </cell>
        </row>
        <row r="6">
          <cell r="C6">
            <v>153582.9631925</v>
          </cell>
        </row>
        <row r="11">
          <cell r="C11">
            <v>0.53827919239501643</v>
          </cell>
        </row>
        <row r="19">
          <cell r="C19">
            <v>1872181.755200875</v>
          </cell>
        </row>
        <row r="27">
          <cell r="C27">
            <v>0.28799999999999998</v>
          </cell>
        </row>
      </sheetData>
      <sheetData sheetId="4" refreshError="1"/>
      <sheetData sheetId="5">
        <row r="11">
          <cell r="C11">
            <v>7.0999999999999994E-2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nanceiro_Base"/>
      <sheetName val="Resultado Bruto"/>
      <sheetName val="DGA"/>
      <sheetName val="Desp Comerciais"/>
      <sheetName val="Equivalência Patrimonial"/>
      <sheetName val="Resultado Financeiro"/>
      <sheetName val="EBITDA"/>
      <sheetName val="Resultados a Apropriar "/>
      <sheetName val="Recebíveis "/>
      <sheetName val="Alavancagem"/>
      <sheetName val="Alavancegem 2"/>
      <sheetName val="Taxas"/>
      <sheetName val="Caixa e Endividamento "/>
      <sheetName val="Tabelas Geração off balance"/>
      <sheetName val="Cash burn. Geração"/>
      <sheetName val="Controles"/>
      <sheetName val="Resultado líquido"/>
      <sheetName val="Resultado Líquido "/>
      <sheetName val="Conciliação LL"/>
      <sheetName val="Resumo LL"/>
      <sheetName val="Tab Final"/>
      <sheetName val="Indicadores_Base"/>
      <sheetName val="Tabela indicadores"/>
      <sheetName val="ATIVO"/>
      <sheetName val="PASSIVO CIRC E NÃO CIRC"/>
      <sheetName val="Planilha1"/>
      <sheetName val="DRE Tri"/>
      <sheetName val="DRE Acumulada"/>
      <sheetName val="DRE"/>
    </sheetNames>
    <sheetDataSet>
      <sheetData sheetId="0">
        <row r="76">
          <cell r="D76">
            <v>176663</v>
          </cell>
        </row>
        <row r="105">
          <cell r="D105">
            <v>-1324.6819999999998</v>
          </cell>
          <cell r="AW105">
            <v>-6178</v>
          </cell>
        </row>
        <row r="111">
          <cell r="D111">
            <v>-28587</v>
          </cell>
          <cell r="AW111">
            <v>-117566</v>
          </cell>
        </row>
        <row r="112">
          <cell r="D112">
            <v>-852</v>
          </cell>
          <cell r="AW112">
            <v>-4148</v>
          </cell>
        </row>
        <row r="120">
          <cell r="D120">
            <v>-24753</v>
          </cell>
          <cell r="AW120">
            <v>-96271</v>
          </cell>
        </row>
        <row r="142">
          <cell r="D142">
            <v>-25676</v>
          </cell>
          <cell r="AW142">
            <v>-50813</v>
          </cell>
        </row>
        <row r="151">
          <cell r="D151">
            <v>15995</v>
          </cell>
          <cell r="AW151">
            <v>43721</v>
          </cell>
        </row>
        <row r="168">
          <cell r="AW168">
            <v>115920</v>
          </cell>
          <cell r="AX168">
            <v>86178</v>
          </cell>
          <cell r="AY168">
            <v>67410</v>
          </cell>
        </row>
        <row r="170">
          <cell r="AW170">
            <v>1893</v>
          </cell>
          <cell r="AX170">
            <v>-12749</v>
          </cell>
          <cell r="AY170">
            <v>-1333</v>
          </cell>
        </row>
        <row r="171">
          <cell r="AW171">
            <v>24449</v>
          </cell>
          <cell r="AX171">
            <v>10159</v>
          </cell>
          <cell r="AY171">
            <v>2776</v>
          </cell>
        </row>
        <row r="172">
          <cell r="AW172">
            <v>9845</v>
          </cell>
          <cell r="AX172">
            <v>6226</v>
          </cell>
          <cell r="AY172">
            <v>3739</v>
          </cell>
        </row>
        <row r="173">
          <cell r="AW173">
            <v>-59267</v>
          </cell>
          <cell r="AX173">
            <v>-36490</v>
          </cell>
          <cell r="AY173">
            <v>-18304</v>
          </cell>
        </row>
        <row r="174">
          <cell r="AW174">
            <v>-80902</v>
          </cell>
          <cell r="AX174">
            <v>-54580</v>
          </cell>
          <cell r="AY174">
            <v>-31333</v>
          </cell>
        </row>
        <row r="175">
          <cell r="AW175">
            <v>-12936</v>
          </cell>
          <cell r="AX175">
            <v>-8795</v>
          </cell>
          <cell r="AY175">
            <v>-4749</v>
          </cell>
        </row>
        <row r="176">
          <cell r="AW176">
            <v>-7736</v>
          </cell>
          <cell r="AX176">
            <v>2679</v>
          </cell>
          <cell r="AY176">
            <v>1152</v>
          </cell>
        </row>
        <row r="177">
          <cell r="AW177">
            <v>682764</v>
          </cell>
          <cell r="AX177">
            <v>399993</v>
          </cell>
          <cell r="AY177">
            <v>196682</v>
          </cell>
        </row>
        <row r="178">
          <cell r="AW178">
            <v>389360</v>
          </cell>
          <cell r="AX178">
            <v>234023</v>
          </cell>
          <cell r="AY178">
            <v>114079</v>
          </cell>
        </row>
        <row r="179">
          <cell r="AW179">
            <v>24015.572229999998</v>
          </cell>
          <cell r="AX179">
            <v>17587.357970000001</v>
          </cell>
          <cell r="AY179">
            <v>11552.58956</v>
          </cell>
        </row>
        <row r="180">
          <cell r="AW180">
            <v>-111217</v>
          </cell>
          <cell r="AX180">
            <v>-67496</v>
          </cell>
          <cell r="AY180">
            <v>-39770</v>
          </cell>
        </row>
        <row r="182">
          <cell r="AW182">
            <v>636487</v>
          </cell>
          <cell r="AX182">
            <v>406692</v>
          </cell>
          <cell r="AY182">
            <v>209997</v>
          </cell>
        </row>
        <row r="183">
          <cell r="AW183">
            <v>-662948</v>
          </cell>
          <cell r="AX183">
            <v>-424991</v>
          </cell>
          <cell r="AY183">
            <v>-157116</v>
          </cell>
        </row>
        <row r="186">
          <cell r="AW186">
            <v>7427</v>
          </cell>
          <cell r="AX186">
            <v>5389</v>
          </cell>
          <cell r="AY186">
            <v>3152</v>
          </cell>
        </row>
        <row r="187">
          <cell r="AW187">
            <v>693612</v>
          </cell>
          <cell r="AX187">
            <v>503618</v>
          </cell>
          <cell r="AY187">
            <v>331581</v>
          </cell>
        </row>
        <row r="190">
          <cell r="AW190">
            <v>134225</v>
          </cell>
          <cell r="AX190">
            <v>90555</v>
          </cell>
          <cell r="AY190">
            <v>53792</v>
          </cell>
        </row>
        <row r="191">
          <cell r="AW191">
            <v>-11703</v>
          </cell>
          <cell r="AX191">
            <v>-12083</v>
          </cell>
          <cell r="AY191">
            <v>-13382</v>
          </cell>
        </row>
        <row r="192">
          <cell r="AW192">
            <v>-852742</v>
          </cell>
          <cell r="AX192">
            <v>-614923</v>
          </cell>
          <cell r="AY192">
            <v>-403293</v>
          </cell>
        </row>
        <row r="193">
          <cell r="AW193">
            <v>-141294</v>
          </cell>
          <cell r="AX193">
            <v>-141294</v>
          </cell>
          <cell r="AY193">
            <v>-73968</v>
          </cell>
        </row>
        <row r="194">
          <cell r="AW194">
            <v>-43506</v>
          </cell>
          <cell r="AX194">
            <v>6804</v>
          </cell>
          <cell r="AY194">
            <v>92</v>
          </cell>
        </row>
        <row r="195">
          <cell r="AW195">
            <v>-71308</v>
          </cell>
          <cell r="AX195">
            <v>-43100</v>
          </cell>
          <cell r="AY195">
            <v>-21256</v>
          </cell>
        </row>
        <row r="196">
          <cell r="AW196">
            <v>-12151</v>
          </cell>
          <cell r="AX196">
            <v>-12602</v>
          </cell>
          <cell r="AY196">
            <v>-6333</v>
          </cell>
        </row>
        <row r="197">
          <cell r="AW197">
            <v>-644968</v>
          </cell>
          <cell r="AX197">
            <v>-390897</v>
          </cell>
          <cell r="AY197">
            <v>-202424</v>
          </cell>
        </row>
        <row r="198">
          <cell r="AW198">
            <v>0</v>
          </cell>
          <cell r="AY198">
            <v>0</v>
          </cell>
        </row>
        <row r="199">
          <cell r="AW199">
            <v>0</v>
          </cell>
          <cell r="AY199">
            <v>0</v>
          </cell>
        </row>
        <row r="200">
          <cell r="AW200">
            <v>0</v>
          </cell>
          <cell r="AY200">
            <v>0</v>
          </cell>
        </row>
        <row r="201">
          <cell r="AW201">
            <v>7319.5722300000489</v>
          </cell>
          <cell r="AX201">
            <v>-50096.642029999988</v>
          </cell>
          <cell r="AY201">
            <v>22743.589559999993</v>
          </cell>
        </row>
        <row r="203">
          <cell r="AW203">
            <v>-257949.57223000002</v>
          </cell>
          <cell r="AX203">
            <v>-215481.35797000001</v>
          </cell>
          <cell r="AY203">
            <v>-150139.58955999999</v>
          </cell>
        </row>
        <row r="205">
          <cell r="AW205">
            <v>8659</v>
          </cell>
          <cell r="AX205">
            <v>5333</v>
          </cell>
          <cell r="AY205">
            <v>4986</v>
          </cell>
        </row>
        <row r="207">
          <cell r="AW207">
            <v>-60709</v>
          </cell>
          <cell r="AX207">
            <v>-36749</v>
          </cell>
          <cell r="AY207">
            <v>-16004</v>
          </cell>
        </row>
        <row r="208">
          <cell r="AW208">
            <v>475003</v>
          </cell>
          <cell r="AX208">
            <v>360651</v>
          </cell>
          <cell r="AY208">
            <v>241432</v>
          </cell>
        </row>
        <row r="210">
          <cell r="AW210">
            <v>13551</v>
          </cell>
          <cell r="AX210">
            <v>48578</v>
          </cell>
          <cell r="AY210">
            <v>-6430</v>
          </cell>
        </row>
        <row r="211">
          <cell r="AW211">
            <v>178554.42776999998</v>
          </cell>
          <cell r="AX211">
            <v>162331.64202999999</v>
          </cell>
          <cell r="AY211">
            <v>73844.410439999992</v>
          </cell>
        </row>
        <row r="213">
          <cell r="AW213">
            <v>2050851</v>
          </cell>
          <cell r="AX213">
            <v>1256474</v>
          </cell>
          <cell r="AY213">
            <v>597353</v>
          </cell>
        </row>
        <row r="215">
          <cell r="AW215">
            <v>0</v>
          </cell>
          <cell r="AX215">
            <v>0</v>
          </cell>
          <cell r="AY215">
            <v>0</v>
          </cell>
        </row>
        <row r="217">
          <cell r="AW217">
            <v>-2874503</v>
          </cell>
          <cell r="AX217">
            <v>-1924559</v>
          </cell>
          <cell r="AY217">
            <v>-1114218</v>
          </cell>
        </row>
        <row r="218">
          <cell r="AW218">
            <v>-35708</v>
          </cell>
          <cell r="AX218">
            <v>-26842</v>
          </cell>
          <cell r="AY218">
            <v>-13421</v>
          </cell>
        </row>
        <row r="222">
          <cell r="AW222">
            <v>116654</v>
          </cell>
          <cell r="AX222">
            <v>115459</v>
          </cell>
          <cell r="AY222">
            <v>92026</v>
          </cell>
        </row>
        <row r="223">
          <cell r="AW223">
            <v>0</v>
          </cell>
          <cell r="AX223">
            <v>0</v>
          </cell>
          <cell r="AY223">
            <v>0</v>
          </cell>
        </row>
        <row r="224">
          <cell r="AW224">
            <v>0</v>
          </cell>
          <cell r="AX224">
            <v>0</v>
          </cell>
          <cell r="AY224">
            <v>0</v>
          </cell>
        </row>
        <row r="225">
          <cell r="AW225">
            <v>0</v>
          </cell>
          <cell r="AX225">
            <v>0</v>
          </cell>
          <cell r="AY225">
            <v>0</v>
          </cell>
        </row>
        <row r="227">
          <cell r="AW227">
            <v>-742706</v>
          </cell>
          <cell r="AX227">
            <v>-579468</v>
          </cell>
          <cell r="AY227">
            <v>-438260</v>
          </cell>
        </row>
        <row r="228">
          <cell r="AW228">
            <v>-301714.99999999994</v>
          </cell>
          <cell r="AX228">
            <v>-185439</v>
          </cell>
          <cell r="AY228">
            <v>-150120</v>
          </cell>
        </row>
        <row r="230">
          <cell r="AW230">
            <v>906264</v>
          </cell>
          <cell r="AX230">
            <v>679698</v>
          </cell>
          <cell r="AY230">
            <v>453132</v>
          </cell>
        </row>
        <row r="231">
          <cell r="AW231">
            <v>470829</v>
          </cell>
          <cell r="AX231">
            <v>360539</v>
          </cell>
          <cell r="AY231">
            <v>169292</v>
          </cell>
        </row>
        <row r="235">
          <cell r="D235">
            <v>1864811</v>
          </cell>
        </row>
        <row r="237">
          <cell r="D237">
            <v>1864811</v>
          </cell>
        </row>
        <row r="238">
          <cell r="D238">
            <v>535097</v>
          </cell>
        </row>
        <row r="239">
          <cell r="D239">
            <v>1329714</v>
          </cell>
        </row>
        <row r="240">
          <cell r="D240">
            <v>1864811</v>
          </cell>
        </row>
        <row r="241">
          <cell r="D241">
            <v>250208</v>
          </cell>
        </row>
        <row r="242">
          <cell r="D242">
            <v>1614603</v>
          </cell>
        </row>
        <row r="246">
          <cell r="D246">
            <v>2786743</v>
          </cell>
        </row>
        <row r="247">
          <cell r="D247">
            <v>1445736</v>
          </cell>
        </row>
        <row r="262">
          <cell r="D262">
            <v>-217369</v>
          </cell>
        </row>
      </sheetData>
      <sheetData sheetId="1"/>
      <sheetData sheetId="2">
        <row r="6">
          <cell r="C6">
            <v>-17387</v>
          </cell>
          <cell r="H6">
            <v>-71285</v>
          </cell>
        </row>
        <row r="7">
          <cell r="C7">
            <v>-4553</v>
          </cell>
          <cell r="H7">
            <v>-19474</v>
          </cell>
        </row>
        <row r="8">
          <cell r="C8">
            <v>-676</v>
          </cell>
          <cell r="H8">
            <v>-2559</v>
          </cell>
        </row>
        <row r="9">
          <cell r="C9">
            <v>-1348</v>
          </cell>
          <cell r="H9">
            <v>-6782</v>
          </cell>
        </row>
        <row r="10">
          <cell r="C10">
            <v>-737</v>
          </cell>
          <cell r="H10">
            <v>-2994</v>
          </cell>
        </row>
        <row r="11">
          <cell r="C11">
            <v>-2561.3180000000002</v>
          </cell>
          <cell r="H11">
            <v>-8294</v>
          </cell>
        </row>
      </sheetData>
      <sheetData sheetId="3"/>
      <sheetData sheetId="4"/>
      <sheetData sheetId="5"/>
      <sheetData sheetId="6"/>
      <sheetData sheetId="7">
        <row r="6">
          <cell r="C6">
            <v>716701</v>
          </cell>
        </row>
        <row r="7">
          <cell r="C7">
            <v>-510117</v>
          </cell>
        </row>
        <row r="8">
          <cell r="C8">
            <v>206584</v>
          </cell>
        </row>
        <row r="9">
          <cell r="C9">
            <v>0.28799999999999998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8">
          <cell r="C8">
            <v>959281.72466948559</v>
          </cell>
        </row>
        <row r="9">
          <cell r="C9">
            <v>458705.0505847428</v>
          </cell>
        </row>
        <row r="10">
          <cell r="C10">
            <v>0.47817553361895504</v>
          </cell>
        </row>
        <row r="15">
          <cell r="C15">
            <v>661845.3974700002</v>
          </cell>
          <cell r="H15">
            <v>2226279.3046200001</v>
          </cell>
        </row>
        <row r="16">
          <cell r="C16">
            <v>363942.33923480305</v>
          </cell>
          <cell r="H16">
            <v>1230108.6413489431</v>
          </cell>
        </row>
        <row r="17">
          <cell r="C17">
            <v>0.54989026232716176</v>
          </cell>
          <cell r="H17">
            <v>0.55254012324338986</v>
          </cell>
        </row>
        <row r="27">
          <cell r="C27">
            <v>1917765.3905953949</v>
          </cell>
          <cell r="H27">
            <v>1917765.3905953949</v>
          </cell>
        </row>
        <row r="30">
          <cell r="C30">
            <v>330934</v>
          </cell>
        </row>
        <row r="31">
          <cell r="C31">
            <v>241521.5</v>
          </cell>
        </row>
        <row r="35">
          <cell r="C35">
            <v>311028</v>
          </cell>
        </row>
        <row r="36">
          <cell r="C36">
            <v>93659</v>
          </cell>
        </row>
        <row r="37">
          <cell r="C37">
            <v>0.30099999999999999</v>
          </cell>
          <cell r="H37">
            <v>0.31</v>
          </cell>
        </row>
        <row r="39">
          <cell r="C39">
            <v>8.7999999999999995E-2</v>
          </cell>
          <cell r="H39">
            <v>9.9000000000000005E-2</v>
          </cell>
        </row>
        <row r="44">
          <cell r="C44">
            <v>5.0767133505665082E-3</v>
          </cell>
          <cell r="H44">
            <v>4.4481318916604215E-2</v>
          </cell>
        </row>
        <row r="47">
          <cell r="C47">
            <v>1.1899558382443817E-2</v>
          </cell>
          <cell r="H47">
            <v>0.42585196014891402</v>
          </cell>
        </row>
      </sheetData>
      <sheetData sheetId="21">
        <row r="7">
          <cell r="AA7">
            <v>2249796.8450552337</v>
          </cell>
        </row>
        <row r="8">
          <cell r="AA8">
            <v>1360900.0865581864</v>
          </cell>
        </row>
        <row r="9">
          <cell r="AA9">
            <v>0.6048990999117414</v>
          </cell>
        </row>
        <row r="14">
          <cell r="E14">
            <v>467039.90312000003</v>
          </cell>
        </row>
      </sheetData>
      <sheetData sheetId="22"/>
      <sheetData sheetId="23">
        <row r="5">
          <cell r="E5">
            <v>110290</v>
          </cell>
        </row>
        <row r="6">
          <cell r="E6">
            <v>139918</v>
          </cell>
        </row>
        <row r="7">
          <cell r="E7">
            <v>627291</v>
          </cell>
        </row>
        <row r="8">
          <cell r="E8">
            <v>2007547</v>
          </cell>
        </row>
        <row r="9">
          <cell r="E9">
            <v>119451</v>
          </cell>
        </row>
        <row r="13">
          <cell r="E13">
            <v>212649</v>
          </cell>
        </row>
        <row r="14">
          <cell r="E14">
            <v>1338310</v>
          </cell>
        </row>
        <row r="15">
          <cell r="E15">
            <v>360398</v>
          </cell>
        </row>
        <row r="16">
          <cell r="E16">
            <v>8305</v>
          </cell>
        </row>
        <row r="17">
          <cell r="E17">
            <v>62749</v>
          </cell>
        </row>
        <row r="18">
          <cell r="E18">
            <v>669856</v>
          </cell>
        </row>
        <row r="19">
          <cell r="E19">
            <v>838585</v>
          </cell>
        </row>
        <row r="20">
          <cell r="E20">
            <v>72698</v>
          </cell>
        </row>
      </sheetData>
      <sheetData sheetId="24">
        <row r="5">
          <cell r="E5">
            <v>535097</v>
          </cell>
        </row>
        <row r="6">
          <cell r="E6">
            <v>105765</v>
          </cell>
        </row>
        <row r="7">
          <cell r="E7">
            <v>23281</v>
          </cell>
        </row>
        <row r="8">
          <cell r="E8">
            <v>1138</v>
          </cell>
        </row>
        <row r="9">
          <cell r="E9">
            <v>25936</v>
          </cell>
        </row>
        <row r="10">
          <cell r="E10">
            <v>222443</v>
          </cell>
        </row>
        <row r="11">
          <cell r="E11">
            <v>244076</v>
          </cell>
        </row>
        <row r="12">
          <cell r="E12">
            <v>57916</v>
          </cell>
        </row>
        <row r="13">
          <cell r="E13">
            <v>101099</v>
          </cell>
        </row>
        <row r="14">
          <cell r="E14">
            <v>18449</v>
          </cell>
        </row>
        <row r="18">
          <cell r="E18">
            <v>1329714</v>
          </cell>
        </row>
        <row r="19">
          <cell r="E19">
            <v>11674</v>
          </cell>
        </row>
        <row r="20">
          <cell r="E20">
            <v>440803</v>
          </cell>
        </row>
        <row r="21">
          <cell r="E21">
            <v>589247</v>
          </cell>
        </row>
        <row r="22">
          <cell r="E22">
            <v>42609</v>
          </cell>
        </row>
        <row r="23">
          <cell r="E23">
            <v>28277</v>
          </cell>
        </row>
      </sheetData>
      <sheetData sheetId="25"/>
      <sheetData sheetId="26">
        <row r="17">
          <cell r="E17">
            <v>33877</v>
          </cell>
        </row>
        <row r="20">
          <cell r="E20">
            <v>-16253</v>
          </cell>
        </row>
        <row r="21">
          <cell r="E21">
            <v>12118</v>
          </cell>
        </row>
        <row r="22">
          <cell r="E22">
            <v>29742</v>
          </cell>
        </row>
        <row r="25">
          <cell r="E25">
            <v>-6095</v>
          </cell>
        </row>
        <row r="26">
          <cell r="E26">
            <v>-538</v>
          </cell>
        </row>
        <row r="27">
          <cell r="E27">
            <v>23109</v>
          </cell>
        </row>
        <row r="30">
          <cell r="E30">
            <v>1580</v>
          </cell>
        </row>
        <row r="31">
          <cell r="E31">
            <v>21529</v>
          </cell>
        </row>
      </sheetData>
      <sheetData sheetId="27">
        <row r="7">
          <cell r="E7">
            <v>1128462</v>
          </cell>
        </row>
        <row r="8">
          <cell r="E8">
            <v>-778435</v>
          </cell>
        </row>
        <row r="9">
          <cell r="E9">
            <v>350027</v>
          </cell>
        </row>
        <row r="17">
          <cell r="E17">
            <v>124951</v>
          </cell>
        </row>
        <row r="20">
          <cell r="E20">
            <v>-66511</v>
          </cell>
        </row>
        <row r="21">
          <cell r="E21">
            <v>57480</v>
          </cell>
        </row>
        <row r="22">
          <cell r="E22">
            <v>115920</v>
          </cell>
        </row>
        <row r="25">
          <cell r="E25">
            <v>-27465</v>
          </cell>
        </row>
        <row r="26">
          <cell r="E26">
            <v>3573</v>
          </cell>
        </row>
        <row r="27">
          <cell r="E27">
            <v>92028</v>
          </cell>
        </row>
        <row r="30">
          <cell r="E30">
            <v>11260</v>
          </cell>
        </row>
        <row r="31">
          <cell r="E31">
            <v>80768</v>
          </cell>
        </row>
      </sheetData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se"/>
      <sheetName val="Entregas 2024"/>
      <sheetName val="Entregas 2025"/>
      <sheetName val="Recebimento"/>
    </sheetNames>
    <sheetDataSet>
      <sheetData sheetId="0"/>
      <sheetData sheetId="1"/>
      <sheetData sheetId="2">
        <row r="16">
          <cell r="G16">
            <v>213</v>
          </cell>
          <cell r="I16">
            <v>152109</v>
          </cell>
          <cell r="K16">
            <v>152109</v>
          </cell>
        </row>
        <row r="17">
          <cell r="G17">
            <v>330</v>
          </cell>
          <cell r="I17">
            <v>178825</v>
          </cell>
          <cell r="K17">
            <v>89412.5</v>
          </cell>
        </row>
        <row r="19">
          <cell r="I19">
            <v>2058304.4663043027</v>
          </cell>
          <cell r="J19">
            <v>0.5447143125271956</v>
          </cell>
          <cell r="K19">
            <v>1121187.9023346044</v>
          </cell>
        </row>
      </sheetData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P_Ativo"/>
      <sheetName val="BP_Passivo"/>
      <sheetName val="DRE"/>
      <sheetName val="DRA"/>
      <sheetName val="DMPL"/>
      <sheetName val="DVA"/>
      <sheetName val="DFC"/>
      <sheetName val="Consolidado 03.2026"/>
      <sheetName val="Equivalência"/>
      <sheetName val="Composicao Capital"/>
      <sheetName val="DF Ind Ativo"/>
      <sheetName val="DF Ind Passivo"/>
      <sheetName val="DF Ind Resultado Periodo"/>
      <sheetName val="DF Ind Resultado Abrangente"/>
      <sheetName val="DF Ind Fluxo de Caixa"/>
      <sheetName val="DF Ind Valor Adicionado"/>
      <sheetName val="DF Ind DMPL Atual"/>
      <sheetName val="DF Ind DMPL Anterior"/>
      <sheetName val="DF Cons Ativo"/>
      <sheetName val="DF Cons Passivo"/>
      <sheetName val="DF Cons Resultado Periodo"/>
      <sheetName val="DF Cons Resultado Abrangente"/>
      <sheetName val="DF Cons Fluxo de Caixa"/>
      <sheetName val="DF Cons Valor Adicionado"/>
      <sheetName val="DF Cons DMPL Atual"/>
      <sheetName val="DF Cons DMPL Anterior"/>
      <sheetName val="4"/>
      <sheetName val="5"/>
      <sheetName val="6"/>
      <sheetName val="7"/>
      <sheetName val="8 (i)"/>
      <sheetName val="8 (ii)"/>
      <sheetName val="8 (iii)"/>
      <sheetName val="9 a"/>
      <sheetName val="9 b_geral"/>
      <sheetName val="9 b_sintetico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1"/>
      <sheetName val="22"/>
      <sheetName val="23"/>
      <sheetName val="24 a"/>
      <sheetName val="24 b"/>
      <sheetName val="25"/>
      <sheetName val="26"/>
      <sheetName val="27"/>
      <sheetName val="28"/>
      <sheetName val="29"/>
    </sheetNames>
    <sheetDataSet>
      <sheetData sheetId="0">
        <row r="12">
          <cell r="F12">
            <v>31306</v>
          </cell>
          <cell r="J12">
            <v>150049</v>
          </cell>
        </row>
        <row r="13">
          <cell r="J13">
            <v>138198</v>
          </cell>
        </row>
        <row r="14">
          <cell r="J14">
            <v>582812</v>
          </cell>
        </row>
        <row r="15">
          <cell r="J15">
            <v>2048858</v>
          </cell>
        </row>
        <row r="16">
          <cell r="J16">
            <v>146893</v>
          </cell>
        </row>
        <row r="25">
          <cell r="J25">
            <v>288048</v>
          </cell>
        </row>
        <row r="26">
          <cell r="J26">
            <v>1182709</v>
          </cell>
        </row>
        <row r="27">
          <cell r="J27">
            <v>453656</v>
          </cell>
        </row>
        <row r="28">
          <cell r="J28">
            <v>7530</v>
          </cell>
        </row>
        <row r="29">
          <cell r="J29">
            <v>60990</v>
          </cell>
        </row>
        <row r="30">
          <cell r="J30">
            <v>693740</v>
          </cell>
        </row>
        <row r="31">
          <cell r="J31">
            <v>838247</v>
          </cell>
        </row>
        <row r="32">
          <cell r="J32">
            <v>72102</v>
          </cell>
        </row>
      </sheetData>
      <sheetData sheetId="1">
        <row r="11">
          <cell r="F11">
            <v>314268</v>
          </cell>
          <cell r="J11">
            <v>517744</v>
          </cell>
        </row>
        <row r="12">
          <cell r="J12">
            <v>109717</v>
          </cell>
        </row>
        <row r="13">
          <cell r="J13">
            <v>23922</v>
          </cell>
        </row>
        <row r="18">
          <cell r="J18">
            <v>1144</v>
          </cell>
        </row>
        <row r="19">
          <cell r="J19">
            <v>25172</v>
          </cell>
        </row>
        <row r="20">
          <cell r="J20">
            <v>247794</v>
          </cell>
        </row>
        <row r="21">
          <cell r="J21">
            <v>225248</v>
          </cell>
        </row>
        <row r="22">
          <cell r="J22">
            <v>37026</v>
          </cell>
        </row>
        <row r="25">
          <cell r="J25">
            <v>102326</v>
          </cell>
        </row>
        <row r="28">
          <cell r="J28">
            <v>18449</v>
          </cell>
        </row>
        <row r="32">
          <cell r="J32">
            <v>1439102</v>
          </cell>
        </row>
        <row r="33">
          <cell r="J33">
            <v>12402</v>
          </cell>
        </row>
        <row r="36">
          <cell r="J36">
            <v>440403</v>
          </cell>
        </row>
        <row r="37">
          <cell r="J37">
            <v>570817</v>
          </cell>
        </row>
        <row r="38">
          <cell r="J38">
            <v>33833</v>
          </cell>
        </row>
        <row r="39">
          <cell r="J39">
            <v>29566</v>
          </cell>
        </row>
        <row r="40">
          <cell r="J40">
            <v>3139</v>
          </cell>
        </row>
        <row r="44">
          <cell r="J44">
            <v>1310225</v>
          </cell>
        </row>
        <row r="45">
          <cell r="J45">
            <v>-36921</v>
          </cell>
        </row>
        <row r="46">
          <cell r="J46">
            <v>-25052</v>
          </cell>
        </row>
        <row r="47">
          <cell r="J47">
            <v>4384</v>
          </cell>
        </row>
        <row r="48">
          <cell r="J48">
            <v>14857</v>
          </cell>
        </row>
        <row r="49">
          <cell r="J49">
            <v>178243</v>
          </cell>
        </row>
        <row r="50">
          <cell r="J50">
            <v>1930</v>
          </cell>
        </row>
        <row r="53">
          <cell r="J53">
            <v>1378362</v>
          </cell>
        </row>
      </sheetData>
      <sheetData sheetId="2">
        <row r="10">
          <cell r="F10">
            <v>5644</v>
          </cell>
        </row>
        <row r="31">
          <cell r="J31">
            <v>29007</v>
          </cell>
        </row>
      </sheetData>
      <sheetData sheetId="3" refreshError="1"/>
      <sheetData sheetId="4" refreshError="1"/>
      <sheetData sheetId="5" refreshError="1"/>
      <sheetData sheetId="6">
        <row r="13">
          <cell r="G13">
            <v>29007</v>
          </cell>
        </row>
        <row r="16">
          <cell r="G16">
            <v>4107</v>
          </cell>
        </row>
        <row r="17">
          <cell r="G17">
            <v>2424</v>
          </cell>
        </row>
        <row r="18">
          <cell r="G18">
            <v>3746</v>
          </cell>
        </row>
        <row r="19">
          <cell r="G19">
            <v>-1674</v>
          </cell>
        </row>
        <row r="20">
          <cell r="G20">
            <v>-1835</v>
          </cell>
        </row>
        <row r="22">
          <cell r="G22">
            <v>-58</v>
          </cell>
        </row>
        <row r="23">
          <cell r="G23">
            <v>57871</v>
          </cell>
        </row>
        <row r="24">
          <cell r="G24">
            <v>36369</v>
          </cell>
        </row>
        <row r="25">
          <cell r="G25">
            <v>237</v>
          </cell>
        </row>
        <row r="26">
          <cell r="G26">
            <v>-11306</v>
          </cell>
        </row>
        <row r="29">
          <cell r="G29">
            <v>-31670</v>
          </cell>
        </row>
        <row r="30">
          <cell r="G30">
            <v>85374</v>
          </cell>
        </row>
        <row r="31">
          <cell r="G31">
            <v>775</v>
          </cell>
        </row>
        <row r="32">
          <cell r="G32">
            <v>-25683</v>
          </cell>
        </row>
        <row r="33">
          <cell r="G33">
            <v>3952</v>
          </cell>
        </row>
        <row r="34">
          <cell r="G34">
            <v>857</v>
          </cell>
        </row>
        <row r="35">
          <cell r="G35">
            <v>22807</v>
          </cell>
        </row>
        <row r="36">
          <cell r="G36">
            <v>-40732</v>
          </cell>
        </row>
        <row r="37">
          <cell r="G37">
            <v>-29666</v>
          </cell>
        </row>
        <row r="38">
          <cell r="G38">
            <v>-2457</v>
          </cell>
        </row>
        <row r="39">
          <cell r="G39">
            <v>-4992</v>
          </cell>
        </row>
        <row r="40">
          <cell r="G40">
            <v>-62602</v>
          </cell>
        </row>
        <row r="42">
          <cell r="G42">
            <v>34851</v>
          </cell>
        </row>
        <row r="45">
          <cell r="G45">
            <v>-12572</v>
          </cell>
        </row>
        <row r="46">
          <cell r="G46">
            <v>101</v>
          </cell>
        </row>
        <row r="47">
          <cell r="G47">
            <v>-92031</v>
          </cell>
        </row>
        <row r="48">
          <cell r="G48">
            <v>-3511</v>
          </cell>
        </row>
        <row r="49">
          <cell r="G49">
            <v>1720</v>
          </cell>
        </row>
        <row r="50">
          <cell r="G50">
            <v>-106293</v>
          </cell>
        </row>
        <row r="53">
          <cell r="G53">
            <v>285363</v>
          </cell>
        </row>
        <row r="54">
          <cell r="G54">
            <v>-188597</v>
          </cell>
        </row>
        <row r="56">
          <cell r="G56">
            <v>14435</v>
          </cell>
        </row>
        <row r="57">
          <cell r="G57">
            <v>111201</v>
          </cell>
        </row>
        <row r="59">
          <cell r="G59">
            <v>39759</v>
          </cell>
        </row>
        <row r="63">
          <cell r="G63">
            <v>110290</v>
          </cell>
        </row>
        <row r="64">
          <cell r="G64">
            <v>150049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P"/>
      <sheetName val="DRE Tri"/>
      <sheetName val="DRE Acumulada"/>
      <sheetName val="Tabela indicadores"/>
      <sheetName val="Resultado Bruto"/>
      <sheetName val="DGA"/>
      <sheetName val="Desp Comerciais"/>
      <sheetName val="Equivalência Patrimonial"/>
      <sheetName val="Resultado Financeiro"/>
      <sheetName val="Resultados a Apropriar "/>
      <sheetName val="Recebíveis "/>
      <sheetName val="Alavancagem"/>
      <sheetName val="Geração CX"/>
    </sheetNames>
    <sheetDataSet>
      <sheetData sheetId="0">
        <row r="5">
          <cell r="E5">
            <v>150049</v>
          </cell>
        </row>
        <row r="23">
          <cell r="E23">
            <v>6664908</v>
          </cell>
        </row>
      </sheetData>
      <sheetData sheetId="1">
        <row r="5">
          <cell r="E5">
            <v>346649</v>
          </cell>
        </row>
        <row r="6">
          <cell r="E6">
            <v>-246950</v>
          </cell>
        </row>
        <row r="7">
          <cell r="E7">
            <v>99699</v>
          </cell>
        </row>
        <row r="10">
          <cell r="E10">
            <v>-25770</v>
          </cell>
        </row>
        <row r="11">
          <cell r="E11">
            <v>-20415</v>
          </cell>
        </row>
        <row r="12">
          <cell r="E12">
            <v>-1275</v>
          </cell>
        </row>
        <row r="13">
          <cell r="E13">
            <v>-20021</v>
          </cell>
        </row>
        <row r="14">
          <cell r="E14">
            <v>11306</v>
          </cell>
        </row>
        <row r="15">
          <cell r="E15">
            <v>43524</v>
          </cell>
        </row>
        <row r="18">
          <cell r="E18">
            <v>-23216</v>
          </cell>
        </row>
        <row r="19">
          <cell r="E19">
            <v>8699</v>
          </cell>
        </row>
        <row r="23">
          <cell r="E23">
            <v>-4775</v>
          </cell>
        </row>
        <row r="24">
          <cell r="E24">
            <v>-23</v>
          </cell>
        </row>
        <row r="25">
          <cell r="E25">
            <v>24209</v>
          </cell>
        </row>
        <row r="28">
          <cell r="E28">
            <v>1930</v>
          </cell>
        </row>
        <row r="29">
          <cell r="E29">
            <v>22279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C3">
            <v>736957</v>
          </cell>
        </row>
        <row r="4">
          <cell r="C4">
            <v>-520811</v>
          </cell>
        </row>
        <row r="5">
          <cell r="C5">
            <v>216146</v>
          </cell>
        </row>
        <row r="6">
          <cell r="C6">
            <v>0.29299999999999998</v>
          </cell>
        </row>
      </sheetData>
      <sheetData sheetId="10" refreshError="1"/>
      <sheetData sheetId="11">
        <row r="8">
          <cell r="C8">
            <v>1956846</v>
          </cell>
        </row>
        <row r="11">
          <cell r="C11">
            <v>288247</v>
          </cell>
        </row>
        <row r="12">
          <cell r="C12">
            <v>1668599</v>
          </cell>
        </row>
        <row r="13">
          <cell r="C13">
            <v>2826028</v>
          </cell>
        </row>
      </sheetData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ançamentos"/>
    </sheetNames>
    <sheetDataSet>
      <sheetData sheetId="0">
        <row r="15">
          <cell r="E15">
            <v>40</v>
          </cell>
          <cell r="F15">
            <v>168900</v>
          </cell>
          <cell r="H15">
            <v>168900</v>
          </cell>
        </row>
        <row r="16">
          <cell r="E16">
            <v>467</v>
          </cell>
          <cell r="F16">
            <v>408200</v>
          </cell>
          <cell r="H16">
            <v>74578.14</v>
          </cell>
        </row>
        <row r="17">
          <cell r="E17">
            <v>357</v>
          </cell>
          <cell r="F17">
            <v>241200</v>
          </cell>
          <cell r="H17">
            <v>144720</v>
          </cell>
        </row>
        <row r="18">
          <cell r="E18">
            <v>114</v>
          </cell>
          <cell r="F18">
            <v>140931</v>
          </cell>
          <cell r="H18">
            <v>70465.5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icadores Operacionais"/>
      <sheetName val="Lançamentos"/>
      <sheetName val="VSO"/>
    </sheetNames>
    <sheetDataSet>
      <sheetData sheetId="0"/>
      <sheetData sheetId="1">
        <row r="4">
          <cell r="E4">
            <v>380</v>
          </cell>
          <cell r="F4">
            <v>386808.77500000002</v>
          </cell>
          <cell r="H4">
            <v>70669.963192499999</v>
          </cell>
        </row>
        <row r="5">
          <cell r="E5">
            <v>134</v>
          </cell>
          <cell r="F5">
            <v>82913</v>
          </cell>
          <cell r="H5">
            <v>82913</v>
          </cell>
        </row>
        <row r="7">
          <cell r="E7">
            <v>514</v>
          </cell>
          <cell r="F7">
            <v>469721.77500000002</v>
          </cell>
          <cell r="H7">
            <v>153582.9631925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67B1C-A22A-4CD9-BA04-BE872C7FF426}">
  <sheetPr codeName="Planilha1"/>
  <dimension ref="A1:Y53"/>
  <sheetViews>
    <sheetView tabSelected="1" zoomScale="60" zoomScaleNormal="60" workbookViewId="0">
      <selection activeCell="A15" sqref="A15"/>
    </sheetView>
  </sheetViews>
  <sheetFormatPr defaultColWidth="0" defaultRowHeight="15" customHeight="1" zeroHeight="1" x14ac:dyDescent="0.25"/>
  <cols>
    <col min="1" max="25" width="9.140625" style="2" customWidth="1"/>
    <col min="26" max="16384" width="9.140625" style="2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</sheetData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D50C5-B97E-4838-A6F2-8B5AD9D1F408}">
  <sheetPr codeName="Planilha9">
    <tabColor rgb="FF00D0D0"/>
  </sheetPr>
  <dimension ref="A1:AV51"/>
  <sheetViews>
    <sheetView workbookViewId="0">
      <pane xSplit="2" topLeftCell="C1" activePane="topRight" state="frozen"/>
      <selection pane="topRight" activeCell="D38" sqref="D38"/>
    </sheetView>
  </sheetViews>
  <sheetFormatPr defaultRowHeight="15" x14ac:dyDescent="0.25"/>
  <cols>
    <col min="1" max="1" width="28.140625" style="10" customWidth="1"/>
    <col min="2" max="2" width="28.85546875" style="10" customWidth="1"/>
    <col min="3" max="3" width="0.85546875" style="10" customWidth="1"/>
    <col min="4" max="4" width="13.28515625" style="10" bestFit="1" customWidth="1"/>
    <col min="5" max="5" width="0.85546875" style="10" customWidth="1"/>
    <col min="6" max="10" width="13.28515625" style="10" bestFit="1" customWidth="1"/>
    <col min="11" max="11" width="0.85546875" style="10" customWidth="1"/>
    <col min="12" max="15" width="11" style="10" customWidth="1"/>
    <col min="16" max="16" width="13.28515625" style="10" bestFit="1" customWidth="1"/>
    <col min="17" max="17" width="0.85546875" style="10" customWidth="1"/>
    <col min="18" max="21" width="11" style="10" customWidth="1"/>
    <col min="22" max="22" width="13.28515625" style="10" bestFit="1" customWidth="1"/>
    <col min="23" max="23" width="0.85546875" style="10" customWidth="1"/>
    <col min="24" max="24" width="13.28515625" style="10" bestFit="1" customWidth="1"/>
    <col min="25" max="25" width="0.85546875" style="10" customWidth="1"/>
    <col min="26" max="26" width="13.28515625" style="10" bestFit="1" customWidth="1"/>
    <col min="27" max="27" width="0.85546875" style="10" customWidth="1"/>
    <col min="28" max="28" width="13.28515625" style="10" bestFit="1" customWidth="1"/>
    <col min="29" max="29" width="0.85546875" style="10" customWidth="1"/>
    <col min="30" max="30" width="13.28515625" style="10" bestFit="1" customWidth="1"/>
    <col min="31" max="31" width="0.85546875" style="10" customWidth="1"/>
    <col min="32" max="32" width="13.28515625" style="10" bestFit="1" customWidth="1"/>
    <col min="33" max="33" width="0.85546875" style="10" customWidth="1"/>
    <col min="34" max="34" width="13.28515625" style="10" bestFit="1" customWidth="1"/>
    <col min="35" max="35" width="0.85546875" style="10" customWidth="1"/>
    <col min="36" max="36" width="13.28515625" style="10" bestFit="1" customWidth="1"/>
    <col min="37" max="37" width="0.85546875" style="10" customWidth="1"/>
    <col min="38" max="38" width="13.28515625" style="10" bestFit="1" customWidth="1"/>
    <col min="39" max="16384" width="9.140625" style="10"/>
  </cols>
  <sheetData>
    <row r="1" spans="1:48" ht="38.25" customHeight="1" x14ac:dyDescent="0.25">
      <c r="A1" s="11"/>
      <c r="B1" s="11"/>
    </row>
    <row r="2" spans="1:48" ht="38.25" customHeight="1" x14ac:dyDescent="0.25">
      <c r="A2" s="11"/>
      <c r="B2" s="11"/>
      <c r="L2" s="12"/>
      <c r="M2" s="12"/>
      <c r="N2" s="12"/>
      <c r="O2" s="12"/>
      <c r="R2" s="12"/>
      <c r="S2" s="12"/>
      <c r="T2" s="12"/>
      <c r="U2" s="12"/>
    </row>
    <row r="3" spans="1:48" ht="28.5" customHeight="1" x14ac:dyDescent="0.25"/>
    <row r="5" spans="1:48" s="3" customFormat="1" x14ac:dyDescent="0.25">
      <c r="A5" s="14" t="s">
        <v>225</v>
      </c>
      <c r="B5" s="14" t="s">
        <v>434</v>
      </c>
      <c r="C5" s="10"/>
      <c r="D5" s="35" t="s">
        <v>433</v>
      </c>
      <c r="E5" s="10"/>
      <c r="F5" s="35" t="s">
        <v>430</v>
      </c>
      <c r="G5" s="35" t="s">
        <v>212</v>
      </c>
      <c r="H5" s="35" t="s">
        <v>207</v>
      </c>
      <c r="I5" s="35" t="s">
        <v>107</v>
      </c>
      <c r="J5" s="140">
        <v>2025</v>
      </c>
      <c r="K5" s="10"/>
      <c r="L5" s="35" t="s">
        <v>106</v>
      </c>
      <c r="M5" s="35" t="s">
        <v>105</v>
      </c>
      <c r="N5" s="35" t="s">
        <v>104</v>
      </c>
      <c r="O5" s="35" t="s">
        <v>103</v>
      </c>
      <c r="P5" s="15">
        <v>2024</v>
      </c>
      <c r="Q5" s="10"/>
      <c r="R5" s="35" t="s">
        <v>102</v>
      </c>
      <c r="S5" s="35" t="s">
        <v>101</v>
      </c>
      <c r="T5" s="35" t="s">
        <v>100</v>
      </c>
      <c r="U5" s="35" t="s">
        <v>99</v>
      </c>
      <c r="V5" s="15">
        <v>2023</v>
      </c>
      <c r="W5" s="10"/>
      <c r="X5" s="15">
        <v>2022</v>
      </c>
      <c r="Y5" s="10"/>
      <c r="Z5" s="15">
        <v>2021</v>
      </c>
      <c r="AA5" s="10"/>
      <c r="AB5" s="15">
        <v>2020</v>
      </c>
      <c r="AC5" s="10"/>
      <c r="AD5" s="15">
        <v>2019</v>
      </c>
      <c r="AE5" s="10"/>
      <c r="AF5" s="15">
        <v>2018</v>
      </c>
      <c r="AG5" s="10"/>
      <c r="AH5" s="15">
        <v>2017</v>
      </c>
      <c r="AI5" s="10"/>
      <c r="AJ5" s="15">
        <v>2016</v>
      </c>
      <c r="AK5" s="10"/>
      <c r="AL5" s="15">
        <v>2015</v>
      </c>
      <c r="AM5" s="10"/>
      <c r="AN5" s="10"/>
      <c r="AO5" s="10"/>
      <c r="AP5" s="10"/>
      <c r="AQ5" s="10"/>
      <c r="AR5" s="10"/>
      <c r="AS5" s="10"/>
      <c r="AT5" s="10"/>
      <c r="AU5" s="10"/>
      <c r="AV5" s="10"/>
    </row>
    <row r="6" spans="1:48" s="3" customFormat="1" x14ac:dyDescent="0.25">
      <c r="A6" s="20" t="s">
        <v>224</v>
      </c>
      <c r="B6" s="20" t="s">
        <v>224</v>
      </c>
      <c r="C6" s="10"/>
      <c r="D6" s="22" t="s">
        <v>3</v>
      </c>
      <c r="E6" s="10"/>
      <c r="F6" s="22">
        <f>SUM(F8:F14)</f>
        <v>330934</v>
      </c>
      <c r="G6" s="22">
        <f>SUM(G8:G14)</f>
        <v>730937</v>
      </c>
      <c r="H6" s="22">
        <f t="shared" ref="H6:I6" si="0">SUM(H8:H14)</f>
        <v>399179</v>
      </c>
      <c r="I6" s="22">
        <f t="shared" si="0"/>
        <v>597254</v>
      </c>
      <c r="J6" s="36">
        <f>SUM(J8:J14)</f>
        <v>2058304</v>
      </c>
      <c r="K6" s="10"/>
      <c r="L6" s="128">
        <f t="shared" ref="L6:O6" si="1">SUM(L8:L14)</f>
        <v>102008</v>
      </c>
      <c r="M6" s="128">
        <f t="shared" si="1"/>
        <v>448854</v>
      </c>
      <c r="N6" s="128">
        <f t="shared" si="1"/>
        <v>403273</v>
      </c>
      <c r="O6" s="128">
        <f t="shared" si="1"/>
        <v>916489</v>
      </c>
      <c r="P6" s="36">
        <f>SUM(L6:O6)</f>
        <v>1870624</v>
      </c>
      <c r="Q6" s="10"/>
      <c r="R6" s="128">
        <f t="shared" ref="R6:U6" si="2">SUM(R8:R14)</f>
        <v>268969</v>
      </c>
      <c r="S6" s="128">
        <f t="shared" si="2"/>
        <v>107482</v>
      </c>
      <c r="T6" s="132" t="s">
        <v>3</v>
      </c>
      <c r="U6" s="128">
        <f t="shared" si="2"/>
        <v>345952</v>
      </c>
      <c r="V6" s="36">
        <f>SUM(R6:U6)</f>
        <v>722403</v>
      </c>
      <c r="W6" s="21"/>
      <c r="X6" s="36" t="s">
        <v>3</v>
      </c>
      <c r="Y6" s="21"/>
      <c r="Z6" s="133">
        <f t="shared" ref="Z6:AB6" si="3">SUM(Z8:Z14)</f>
        <v>1269192.6000000001</v>
      </c>
      <c r="AA6" s="21"/>
      <c r="AB6" s="133">
        <f t="shared" si="3"/>
        <v>881449</v>
      </c>
      <c r="AC6" s="21"/>
      <c r="AD6" s="36" t="s">
        <v>3</v>
      </c>
      <c r="AE6" s="21"/>
      <c r="AF6" s="133">
        <f>SUM(AF16:AF19)</f>
        <v>944569</v>
      </c>
      <c r="AG6" s="21"/>
      <c r="AH6" s="133">
        <f t="shared" ref="AH6" si="4">SUM(AH8:AH14)</f>
        <v>1967256</v>
      </c>
      <c r="AI6" s="21"/>
      <c r="AJ6" s="133">
        <f t="shared" ref="AJ6" si="5">SUM(AJ8:AJ14)</f>
        <v>1569719</v>
      </c>
      <c r="AK6" s="21"/>
      <c r="AL6" s="133">
        <f t="shared" ref="AL6" si="6">SUM(AL8:AL14)</f>
        <v>1563948.67</v>
      </c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s="4" customFormat="1" x14ac:dyDescent="0.25">
      <c r="A7" s="16" t="s">
        <v>217</v>
      </c>
      <c r="B7" s="16" t="s">
        <v>227</v>
      </c>
      <c r="C7" s="10"/>
      <c r="D7" s="17"/>
      <c r="E7" s="10"/>
      <c r="F7" s="17"/>
      <c r="G7" s="17"/>
      <c r="H7" s="17"/>
      <c r="I7" s="17"/>
      <c r="J7" s="17"/>
      <c r="K7" s="10"/>
      <c r="L7" s="17"/>
      <c r="M7" s="17"/>
      <c r="N7" s="17"/>
      <c r="O7" s="17"/>
      <c r="P7" s="17"/>
      <c r="Q7" s="10"/>
      <c r="R7" s="17"/>
      <c r="S7" s="17"/>
      <c r="T7" s="17"/>
      <c r="U7" s="17"/>
      <c r="V7" s="17"/>
      <c r="W7" s="10"/>
      <c r="X7" s="17"/>
      <c r="Y7" s="10"/>
      <c r="Z7" s="17"/>
      <c r="AA7" s="10"/>
      <c r="AB7" s="17"/>
      <c r="AC7" s="10"/>
      <c r="AD7" s="17"/>
      <c r="AE7" s="10"/>
      <c r="AF7" s="17"/>
      <c r="AG7" s="10"/>
      <c r="AH7" s="17"/>
      <c r="AI7" s="10"/>
      <c r="AJ7" s="17"/>
      <c r="AK7" s="10"/>
      <c r="AL7" s="17"/>
      <c r="AM7" s="10"/>
      <c r="AN7" s="10"/>
      <c r="AO7" s="10"/>
      <c r="AP7" s="10"/>
      <c r="AQ7" s="10"/>
      <c r="AR7" s="10"/>
      <c r="AS7" s="10"/>
      <c r="AT7" s="10"/>
      <c r="AU7" s="13"/>
      <c r="AV7" s="13"/>
    </row>
    <row r="8" spans="1:48" s="3" customFormat="1" x14ac:dyDescent="0.25">
      <c r="A8" s="18" t="s">
        <v>240</v>
      </c>
      <c r="B8" s="18" t="s">
        <v>241</v>
      </c>
      <c r="C8" s="13"/>
      <c r="D8" s="19" t="s">
        <v>3</v>
      </c>
      <c r="E8" s="13"/>
      <c r="F8" s="19" t="s">
        <v>3</v>
      </c>
      <c r="G8" s="19">
        <v>320565</v>
      </c>
      <c r="H8" s="19">
        <v>242676</v>
      </c>
      <c r="I8" s="19" t="s">
        <v>3</v>
      </c>
      <c r="J8" s="37">
        <f>SUM(F8:I8)</f>
        <v>563241</v>
      </c>
      <c r="K8" s="13"/>
      <c r="L8" s="19" t="s">
        <v>3</v>
      </c>
      <c r="M8" s="19" t="s">
        <v>3</v>
      </c>
      <c r="N8" s="19">
        <v>65235</v>
      </c>
      <c r="O8" s="19">
        <v>460270</v>
      </c>
      <c r="P8" s="37">
        <f>SUM(L8:O8)</f>
        <v>525505</v>
      </c>
      <c r="Q8" s="13"/>
      <c r="R8" s="19" t="s">
        <v>3</v>
      </c>
      <c r="S8" s="19" t="s">
        <v>3</v>
      </c>
      <c r="T8" s="19" t="s">
        <v>3</v>
      </c>
      <c r="U8" s="19" t="s">
        <v>279</v>
      </c>
      <c r="V8" s="37" t="s">
        <v>3</v>
      </c>
      <c r="W8" s="13"/>
      <c r="X8" s="37" t="s">
        <v>3</v>
      </c>
      <c r="Y8" s="13"/>
      <c r="Z8" s="37">
        <v>125457.60000000001</v>
      </c>
      <c r="AA8" s="13"/>
      <c r="AB8" s="37">
        <v>139465</v>
      </c>
      <c r="AC8" s="13"/>
      <c r="AD8" s="37" t="s">
        <v>3</v>
      </c>
      <c r="AE8" s="13"/>
      <c r="AF8" s="37" t="s">
        <v>289</v>
      </c>
      <c r="AG8" s="13"/>
      <c r="AH8" s="37" t="s">
        <v>3</v>
      </c>
      <c r="AI8" s="13"/>
      <c r="AJ8" s="37" t="s">
        <v>3</v>
      </c>
      <c r="AK8" s="13"/>
      <c r="AL8" s="37" t="s">
        <v>3</v>
      </c>
      <c r="AM8" s="13"/>
      <c r="AN8" s="13"/>
      <c r="AO8" s="13"/>
      <c r="AP8" s="13"/>
      <c r="AQ8" s="13"/>
      <c r="AR8" s="13"/>
      <c r="AS8" s="13"/>
      <c r="AT8" s="13"/>
      <c r="AU8" s="10"/>
      <c r="AV8" s="10"/>
    </row>
    <row r="9" spans="1:48" s="3" customFormat="1" x14ac:dyDescent="0.25">
      <c r="A9" s="18" t="s">
        <v>214</v>
      </c>
      <c r="B9" s="18" t="s">
        <v>228</v>
      </c>
      <c r="C9" s="13"/>
      <c r="D9" s="19" t="s">
        <v>3</v>
      </c>
      <c r="E9" s="13"/>
      <c r="F9" s="19" t="s">
        <v>3</v>
      </c>
      <c r="G9" s="19" t="s">
        <v>3</v>
      </c>
      <c r="H9" s="19" t="s">
        <v>3</v>
      </c>
      <c r="I9" s="19">
        <v>376193</v>
      </c>
      <c r="J9" s="37">
        <f t="shared" ref="J9:J19" si="7">SUM(F9:I9)</f>
        <v>376193</v>
      </c>
      <c r="K9" s="13"/>
      <c r="L9" s="19" t="s">
        <v>3</v>
      </c>
      <c r="M9" s="19" t="s">
        <v>3</v>
      </c>
      <c r="N9" s="19" t="s">
        <v>3</v>
      </c>
      <c r="O9" s="19">
        <v>199702</v>
      </c>
      <c r="P9" s="37">
        <f t="shared" ref="P9:P19" si="8">SUM(L9:O9)</f>
        <v>199702</v>
      </c>
      <c r="Q9" s="13"/>
      <c r="R9" s="19">
        <f>52835+77320</f>
        <v>130155</v>
      </c>
      <c r="S9" s="19">
        <v>107482</v>
      </c>
      <c r="T9" s="19" t="s">
        <v>3</v>
      </c>
      <c r="U9" s="19" t="s">
        <v>3</v>
      </c>
      <c r="V9" s="37">
        <f t="shared" ref="V9:V18" si="9">SUM(R9:U9)</f>
        <v>237637</v>
      </c>
      <c r="W9" s="13"/>
      <c r="X9" s="37" t="s">
        <v>3</v>
      </c>
      <c r="Y9" s="13"/>
      <c r="Z9" s="37">
        <v>542554</v>
      </c>
      <c r="AA9" s="13"/>
      <c r="AB9" s="37" t="s">
        <v>3</v>
      </c>
      <c r="AC9" s="13"/>
      <c r="AD9" s="37" t="s">
        <v>3</v>
      </c>
      <c r="AE9" s="13"/>
      <c r="AF9" s="37" t="s">
        <v>289</v>
      </c>
      <c r="AG9" s="13"/>
      <c r="AH9" s="37">
        <v>490824</v>
      </c>
      <c r="AI9" s="13"/>
      <c r="AJ9" s="37">
        <v>355139</v>
      </c>
      <c r="AK9" s="13"/>
      <c r="AL9" s="37">
        <v>40172.67</v>
      </c>
      <c r="AM9" s="13"/>
      <c r="AN9" s="13"/>
      <c r="AO9" s="13"/>
      <c r="AP9" s="13"/>
      <c r="AQ9" s="13"/>
      <c r="AR9" s="13"/>
      <c r="AS9" s="13"/>
      <c r="AT9" s="13"/>
      <c r="AU9" s="10"/>
      <c r="AV9" s="10"/>
    </row>
    <row r="10" spans="1:48" s="3" customFormat="1" x14ac:dyDescent="0.25">
      <c r="A10" s="18" t="s">
        <v>284</v>
      </c>
      <c r="B10" s="18" t="s">
        <v>284</v>
      </c>
      <c r="C10" s="13"/>
      <c r="D10" s="19" t="s">
        <v>3</v>
      </c>
      <c r="E10" s="13"/>
      <c r="F10" s="19" t="s">
        <v>3</v>
      </c>
      <c r="G10" s="19" t="s">
        <v>3</v>
      </c>
      <c r="H10" s="19" t="s">
        <v>3</v>
      </c>
      <c r="I10" s="19" t="s">
        <v>3</v>
      </c>
      <c r="J10" s="147" t="s">
        <v>3</v>
      </c>
      <c r="K10" s="13"/>
      <c r="L10" s="19" t="s">
        <v>3</v>
      </c>
      <c r="M10" s="19" t="s">
        <v>3</v>
      </c>
      <c r="N10" s="19" t="s">
        <v>3</v>
      </c>
      <c r="O10" s="19" t="s">
        <v>3</v>
      </c>
      <c r="P10" s="37" t="s">
        <v>3</v>
      </c>
      <c r="Q10" s="13"/>
      <c r="R10" s="19" t="s">
        <v>3</v>
      </c>
      <c r="S10" s="19" t="s">
        <v>3</v>
      </c>
      <c r="T10" s="19" t="s">
        <v>3</v>
      </c>
      <c r="U10" s="19" t="s">
        <v>3</v>
      </c>
      <c r="V10" s="37" t="s">
        <v>3</v>
      </c>
      <c r="W10" s="13"/>
      <c r="X10" s="37" t="s">
        <v>3</v>
      </c>
      <c r="Y10" s="13"/>
      <c r="Z10" s="37" t="s">
        <v>3</v>
      </c>
      <c r="AA10" s="13"/>
      <c r="AB10" s="37" t="s">
        <v>3</v>
      </c>
      <c r="AC10" s="13"/>
      <c r="AD10" s="37" t="s">
        <v>3</v>
      </c>
      <c r="AE10" s="13"/>
      <c r="AF10" s="37" t="s">
        <v>289</v>
      </c>
      <c r="AG10" s="13"/>
      <c r="AH10" s="37">
        <v>74334</v>
      </c>
      <c r="AI10" s="13"/>
      <c r="AJ10" s="37">
        <v>83238</v>
      </c>
      <c r="AK10" s="13"/>
      <c r="AL10" s="37" t="s">
        <v>3</v>
      </c>
      <c r="AM10" s="13"/>
      <c r="AN10" s="13"/>
      <c r="AO10" s="13"/>
      <c r="AP10" s="13"/>
      <c r="AQ10" s="13"/>
      <c r="AR10" s="13"/>
      <c r="AS10" s="13"/>
      <c r="AT10" s="13"/>
      <c r="AU10" s="10"/>
      <c r="AV10" s="10"/>
    </row>
    <row r="11" spans="1:48" s="3" customFormat="1" x14ac:dyDescent="0.25">
      <c r="A11" s="141" t="s">
        <v>242</v>
      </c>
      <c r="B11" s="141" t="s">
        <v>243</v>
      </c>
      <c r="C11" s="13"/>
      <c r="D11" s="146" t="s">
        <v>3</v>
      </c>
      <c r="E11" s="13"/>
      <c r="F11" s="146" t="s">
        <v>3</v>
      </c>
      <c r="G11" s="19" t="s">
        <v>3</v>
      </c>
      <c r="H11" s="19" t="s">
        <v>3</v>
      </c>
      <c r="I11" s="19" t="s">
        <v>3</v>
      </c>
      <c r="J11" s="37" t="s">
        <v>3</v>
      </c>
      <c r="K11" s="13"/>
      <c r="L11" s="19" t="s">
        <v>3</v>
      </c>
      <c r="M11" s="19" t="s">
        <v>3</v>
      </c>
      <c r="N11" s="19" t="s">
        <v>3</v>
      </c>
      <c r="O11" s="19" t="s">
        <v>3</v>
      </c>
      <c r="P11" s="37" t="s">
        <v>3</v>
      </c>
      <c r="Q11" s="13"/>
      <c r="R11" s="19" t="s">
        <v>3</v>
      </c>
      <c r="S11" s="19" t="s">
        <v>3</v>
      </c>
      <c r="T11" s="19" t="s">
        <v>3</v>
      </c>
      <c r="U11" s="19" t="s">
        <v>3</v>
      </c>
      <c r="V11" s="37" t="s">
        <v>3</v>
      </c>
      <c r="W11" s="13"/>
      <c r="X11" s="37" t="s">
        <v>3</v>
      </c>
      <c r="Y11" s="13"/>
      <c r="Z11" s="37" t="s">
        <v>3</v>
      </c>
      <c r="AA11" s="13"/>
      <c r="AB11" s="37" t="s">
        <v>3</v>
      </c>
      <c r="AC11" s="13"/>
      <c r="AD11" s="37" t="s">
        <v>3</v>
      </c>
      <c r="AE11" s="13"/>
      <c r="AF11" s="37" t="s">
        <v>289</v>
      </c>
      <c r="AG11" s="13"/>
      <c r="AH11" s="37">
        <v>148242</v>
      </c>
      <c r="AI11" s="13"/>
      <c r="AJ11" s="37">
        <v>329542</v>
      </c>
      <c r="AK11" s="13"/>
      <c r="AL11" s="37">
        <v>575210</v>
      </c>
      <c r="AM11" s="13"/>
      <c r="AN11" s="13"/>
      <c r="AO11" s="13"/>
      <c r="AP11" s="13"/>
      <c r="AQ11" s="13"/>
      <c r="AR11" s="13"/>
      <c r="AS11" s="13"/>
      <c r="AT11" s="13"/>
      <c r="AU11" s="10"/>
      <c r="AV11" s="10"/>
    </row>
    <row r="12" spans="1:48" s="3" customFormat="1" x14ac:dyDescent="0.25">
      <c r="A12" s="18" t="s">
        <v>213</v>
      </c>
      <c r="B12" s="18" t="s">
        <v>229</v>
      </c>
      <c r="C12" s="10"/>
      <c r="D12" s="19" t="s">
        <v>3</v>
      </c>
      <c r="E12" s="10"/>
      <c r="F12" s="19">
        <f>'[5]Entregas 2025'!$I$16</f>
        <v>152109</v>
      </c>
      <c r="G12" s="19">
        <v>305983</v>
      </c>
      <c r="H12" s="19" t="s">
        <v>3</v>
      </c>
      <c r="I12" s="19" t="s">
        <v>3</v>
      </c>
      <c r="J12" s="37">
        <f t="shared" si="7"/>
        <v>458092</v>
      </c>
      <c r="K12" s="10"/>
      <c r="L12" s="19" t="s">
        <v>3</v>
      </c>
      <c r="M12" s="19">
        <v>322854</v>
      </c>
      <c r="N12" s="19">
        <v>338038</v>
      </c>
      <c r="O12" s="19">
        <v>97340</v>
      </c>
      <c r="P12" s="37">
        <f t="shared" si="8"/>
        <v>758232</v>
      </c>
      <c r="Q12" s="10"/>
      <c r="R12" s="19">
        <f>91120+47694</f>
        <v>138814</v>
      </c>
      <c r="S12" s="19" t="s">
        <v>3</v>
      </c>
      <c r="T12" s="19" t="s">
        <v>3</v>
      </c>
      <c r="U12" s="19">
        <f>229989+115963</f>
        <v>345952</v>
      </c>
      <c r="V12" s="37">
        <f t="shared" si="9"/>
        <v>484766</v>
      </c>
      <c r="W12" s="10"/>
      <c r="X12" s="37" t="s">
        <v>3</v>
      </c>
      <c r="Y12" s="10"/>
      <c r="Z12" s="37">
        <v>419722</v>
      </c>
      <c r="AA12" s="10"/>
      <c r="AB12" s="37">
        <f>237864+205000</f>
        <v>442864</v>
      </c>
      <c r="AC12" s="10"/>
      <c r="AD12" s="37" t="s">
        <v>3</v>
      </c>
      <c r="AE12" s="10"/>
      <c r="AF12" s="37" t="s">
        <v>289</v>
      </c>
      <c r="AG12" s="10"/>
      <c r="AH12" s="37">
        <v>571813</v>
      </c>
      <c r="AI12" s="10"/>
      <c r="AJ12" s="37">
        <v>42429</v>
      </c>
      <c r="AK12" s="10"/>
      <c r="AL12" s="37">
        <v>288091</v>
      </c>
      <c r="AM12" s="10"/>
      <c r="AN12" s="10"/>
      <c r="AO12" s="10"/>
      <c r="AP12" s="10"/>
      <c r="AQ12" s="10"/>
      <c r="AR12" s="10"/>
      <c r="AS12" s="10"/>
      <c r="AT12" s="10"/>
      <c r="AU12" s="10"/>
      <c r="AV12" s="10"/>
    </row>
    <row r="13" spans="1:48" s="3" customFormat="1" x14ac:dyDescent="0.25">
      <c r="A13" s="18" t="s">
        <v>215</v>
      </c>
      <c r="B13" s="18" t="s">
        <v>244</v>
      </c>
      <c r="C13" s="10"/>
      <c r="D13" s="19" t="s">
        <v>3</v>
      </c>
      <c r="E13" s="10"/>
      <c r="F13" s="19">
        <f>'[5]Entregas 2025'!$I$17</f>
        <v>178825</v>
      </c>
      <c r="G13" s="19">
        <v>104389</v>
      </c>
      <c r="H13" s="19">
        <v>156503</v>
      </c>
      <c r="I13" s="19">
        <v>221061</v>
      </c>
      <c r="J13" s="37">
        <f t="shared" si="7"/>
        <v>660778</v>
      </c>
      <c r="K13" s="10"/>
      <c r="L13" s="19" t="s">
        <v>3</v>
      </c>
      <c r="M13" s="19" t="s">
        <v>3</v>
      </c>
      <c r="N13" s="19" t="s">
        <v>3</v>
      </c>
      <c r="O13" s="19">
        <v>159177</v>
      </c>
      <c r="P13" s="37">
        <f t="shared" si="8"/>
        <v>159177</v>
      </c>
      <c r="Q13" s="10"/>
      <c r="R13" s="19" t="s">
        <v>3</v>
      </c>
      <c r="S13" s="19" t="s">
        <v>3</v>
      </c>
      <c r="T13" s="19" t="s">
        <v>3</v>
      </c>
      <c r="U13" s="19" t="s">
        <v>3</v>
      </c>
      <c r="V13" s="37" t="s">
        <v>3</v>
      </c>
      <c r="W13" s="10"/>
      <c r="X13" s="37" t="s">
        <v>3</v>
      </c>
      <c r="Y13" s="10"/>
      <c r="Z13" s="37">
        <v>181459</v>
      </c>
      <c r="AA13" s="10"/>
      <c r="AB13" s="37">
        <v>299120</v>
      </c>
      <c r="AC13" s="10"/>
      <c r="AD13" s="37" t="s">
        <v>3</v>
      </c>
      <c r="AE13" s="10"/>
      <c r="AF13" s="37" t="s">
        <v>289</v>
      </c>
      <c r="AG13" s="10"/>
      <c r="AH13" s="37">
        <v>682043</v>
      </c>
      <c r="AI13" s="10"/>
      <c r="AJ13" s="37">
        <v>759371</v>
      </c>
      <c r="AK13" s="10"/>
      <c r="AL13" s="37">
        <v>660475</v>
      </c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3" customFormat="1" x14ac:dyDescent="0.25">
      <c r="A14" s="18" t="s">
        <v>216</v>
      </c>
      <c r="B14" s="18" t="s">
        <v>230</v>
      </c>
      <c r="C14" s="10"/>
      <c r="D14" s="19" t="s">
        <v>3</v>
      </c>
      <c r="E14" s="10"/>
      <c r="F14" s="19" t="s">
        <v>3</v>
      </c>
      <c r="G14" s="19" t="s">
        <v>3</v>
      </c>
      <c r="H14" s="19" t="s">
        <v>3</v>
      </c>
      <c r="I14" s="19" t="s">
        <v>3</v>
      </c>
      <c r="J14" s="37" t="s">
        <v>3</v>
      </c>
      <c r="K14" s="10"/>
      <c r="L14" s="19">
        <v>102008</v>
      </c>
      <c r="M14" s="19">
        <v>126000</v>
      </c>
      <c r="N14" s="19" t="s">
        <v>3</v>
      </c>
      <c r="O14" s="19" t="s">
        <v>3</v>
      </c>
      <c r="P14" s="37">
        <f t="shared" si="8"/>
        <v>228008</v>
      </c>
      <c r="Q14" s="10"/>
      <c r="R14" s="19" t="s">
        <v>3</v>
      </c>
      <c r="S14" s="19" t="s">
        <v>3</v>
      </c>
      <c r="T14" s="19" t="s">
        <v>3</v>
      </c>
      <c r="U14" s="19" t="s">
        <v>3</v>
      </c>
      <c r="V14" s="37" t="s">
        <v>3</v>
      </c>
      <c r="W14" s="10"/>
      <c r="X14" s="37" t="s">
        <v>3</v>
      </c>
      <c r="Y14" s="10"/>
      <c r="Z14" s="37" t="s">
        <v>3</v>
      </c>
      <c r="AA14" s="10"/>
      <c r="AB14" s="37" t="s">
        <v>3</v>
      </c>
      <c r="AC14" s="10"/>
      <c r="AD14" s="37" t="s">
        <v>3</v>
      </c>
      <c r="AE14" s="10"/>
      <c r="AF14" s="37" t="s">
        <v>289</v>
      </c>
      <c r="AG14" s="10"/>
      <c r="AH14" s="37" t="s">
        <v>3</v>
      </c>
      <c r="AI14" s="10"/>
      <c r="AJ14" s="37" t="s">
        <v>3</v>
      </c>
      <c r="AK14" s="10"/>
      <c r="AL14" s="37" t="s">
        <v>3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0"/>
    </row>
    <row r="15" spans="1:48" s="4" customFormat="1" x14ac:dyDescent="0.25">
      <c r="A15" s="16" t="s">
        <v>219</v>
      </c>
      <c r="B15" s="16" t="s">
        <v>233</v>
      </c>
      <c r="C15" s="10"/>
      <c r="D15" s="17"/>
      <c r="E15" s="10"/>
      <c r="F15" s="17"/>
      <c r="G15" s="17"/>
      <c r="H15" s="17"/>
      <c r="I15" s="17"/>
      <c r="J15" s="17"/>
      <c r="K15" s="10"/>
      <c r="L15" s="17"/>
      <c r="M15" s="17"/>
      <c r="N15" s="17"/>
      <c r="O15" s="17"/>
      <c r="P15" s="17"/>
      <c r="Q15" s="10"/>
      <c r="R15" s="17"/>
      <c r="S15" s="17"/>
      <c r="T15" s="17"/>
      <c r="U15" s="17"/>
      <c r="V15" s="17"/>
      <c r="W15" s="10"/>
      <c r="X15" s="17"/>
      <c r="Y15" s="10"/>
      <c r="Z15" s="17"/>
      <c r="AA15" s="10"/>
      <c r="AB15" s="17"/>
      <c r="AC15" s="10"/>
      <c r="AD15" s="17"/>
      <c r="AE15" s="10"/>
      <c r="AF15" s="17"/>
      <c r="AG15" s="10"/>
      <c r="AH15" s="17"/>
      <c r="AI15" s="10"/>
      <c r="AJ15" s="17"/>
      <c r="AK15" s="10"/>
      <c r="AL15" s="17"/>
      <c r="AM15" s="10"/>
      <c r="AN15" s="10"/>
      <c r="AO15" s="10"/>
      <c r="AP15" s="10"/>
      <c r="AQ15" s="10"/>
      <c r="AR15" s="10"/>
      <c r="AS15" s="10"/>
      <c r="AT15" s="10"/>
      <c r="AU15" s="13"/>
      <c r="AV15" s="13"/>
    </row>
    <row r="16" spans="1:48" s="3" customFormat="1" x14ac:dyDescent="0.25">
      <c r="A16" s="18" t="s">
        <v>220</v>
      </c>
      <c r="B16" s="18" t="s">
        <v>220</v>
      </c>
      <c r="C16" s="13"/>
      <c r="D16" s="19" t="s">
        <v>3</v>
      </c>
      <c r="E16" s="13"/>
      <c r="F16" s="19">
        <f>'[5]Entregas 2025'!$I$16</f>
        <v>152109</v>
      </c>
      <c r="G16" s="19">
        <v>626548</v>
      </c>
      <c r="H16" s="19">
        <v>242676</v>
      </c>
      <c r="I16" s="19">
        <v>597254</v>
      </c>
      <c r="J16" s="37">
        <f t="shared" si="7"/>
        <v>1618587</v>
      </c>
      <c r="K16" s="13"/>
      <c r="L16" s="19">
        <v>102008</v>
      </c>
      <c r="M16" s="19">
        <v>448854</v>
      </c>
      <c r="N16" s="19">
        <v>324105</v>
      </c>
      <c r="O16" s="19">
        <v>738817</v>
      </c>
      <c r="P16" s="37">
        <f t="shared" si="8"/>
        <v>1613784</v>
      </c>
      <c r="Q16" s="13"/>
      <c r="R16" s="19">
        <f>52835+77320</f>
        <v>130155</v>
      </c>
      <c r="S16" s="19">
        <v>107482</v>
      </c>
      <c r="T16" s="19" t="s">
        <v>3</v>
      </c>
      <c r="U16" s="19">
        <v>115963</v>
      </c>
      <c r="V16" s="37">
        <f t="shared" si="9"/>
        <v>353600</v>
      </c>
      <c r="W16" s="13"/>
      <c r="X16" s="37" t="s">
        <v>3</v>
      </c>
      <c r="Y16" s="13"/>
      <c r="Z16" s="37">
        <v>715327</v>
      </c>
      <c r="AA16" s="13"/>
      <c r="AB16" s="37">
        <f>344060+205000</f>
        <v>549060</v>
      </c>
      <c r="AC16" s="13"/>
      <c r="AD16" s="37" t="s">
        <v>3</v>
      </c>
      <c r="AE16" s="13"/>
      <c r="AF16" s="37">
        <v>275142</v>
      </c>
      <c r="AG16" s="13"/>
      <c r="AH16" s="37">
        <v>548694</v>
      </c>
      <c r="AI16" s="13"/>
      <c r="AJ16" s="37">
        <v>196041</v>
      </c>
      <c r="AK16" s="13"/>
      <c r="AL16" s="37">
        <v>424402</v>
      </c>
      <c r="AM16" s="13"/>
      <c r="AN16" s="13"/>
      <c r="AO16" s="13"/>
      <c r="AP16" s="13"/>
      <c r="AQ16" s="13"/>
      <c r="AR16" s="13"/>
      <c r="AS16" s="13"/>
      <c r="AT16" s="13"/>
      <c r="AU16" s="10"/>
      <c r="AV16" s="10"/>
    </row>
    <row r="17" spans="1:48" s="3" customFormat="1" x14ac:dyDescent="0.25">
      <c r="A17" s="18" t="s">
        <v>221</v>
      </c>
      <c r="B17" s="18" t="s">
        <v>221</v>
      </c>
      <c r="C17" s="13"/>
      <c r="D17" s="19" t="s">
        <v>3</v>
      </c>
      <c r="E17" s="13"/>
      <c r="F17" s="19" t="s">
        <v>3</v>
      </c>
      <c r="G17" s="19" t="s">
        <v>3</v>
      </c>
      <c r="H17" s="19" t="s">
        <v>3</v>
      </c>
      <c r="I17" s="19" t="s">
        <v>3</v>
      </c>
      <c r="J17" s="37" t="s">
        <v>3</v>
      </c>
      <c r="K17" s="13"/>
      <c r="L17" s="19" t="s">
        <v>3</v>
      </c>
      <c r="M17" s="19" t="s">
        <v>3</v>
      </c>
      <c r="N17" s="19">
        <v>79168</v>
      </c>
      <c r="O17" s="19">
        <v>97340</v>
      </c>
      <c r="P17" s="37">
        <f t="shared" si="8"/>
        <v>176508</v>
      </c>
      <c r="Q17" s="13"/>
      <c r="R17" s="19">
        <v>91120</v>
      </c>
      <c r="S17" s="19" t="s">
        <v>3</v>
      </c>
      <c r="T17" s="19" t="s">
        <v>3</v>
      </c>
      <c r="U17" s="19">
        <v>229989</v>
      </c>
      <c r="V17" s="37">
        <f t="shared" si="9"/>
        <v>321109</v>
      </c>
      <c r="W17" s="13"/>
      <c r="X17" s="37" t="s">
        <v>3</v>
      </c>
      <c r="Y17" s="13"/>
      <c r="Z17" s="37">
        <v>96110.63</v>
      </c>
      <c r="AA17" s="13"/>
      <c r="AB17" s="37" t="s">
        <v>3</v>
      </c>
      <c r="AC17" s="13"/>
      <c r="AD17" s="37" t="s">
        <v>3</v>
      </c>
      <c r="AE17" s="13"/>
      <c r="AF17" s="37" t="s">
        <v>3</v>
      </c>
      <c r="AG17" s="13"/>
      <c r="AH17" s="37">
        <v>137694</v>
      </c>
      <c r="AI17" s="13"/>
      <c r="AJ17" s="37">
        <v>386976</v>
      </c>
      <c r="AK17" s="13"/>
      <c r="AL17" s="37">
        <v>218870</v>
      </c>
      <c r="AM17" s="13"/>
      <c r="AN17" s="13"/>
      <c r="AO17" s="13"/>
      <c r="AP17" s="13"/>
      <c r="AQ17" s="13"/>
      <c r="AR17" s="13"/>
      <c r="AS17" s="13"/>
      <c r="AT17" s="13"/>
      <c r="AU17" s="10"/>
      <c r="AV17" s="10"/>
    </row>
    <row r="18" spans="1:48" s="3" customFormat="1" x14ac:dyDescent="0.25">
      <c r="A18" s="18" t="s">
        <v>288</v>
      </c>
      <c r="B18" s="18" t="s">
        <v>231</v>
      </c>
      <c r="C18" s="10"/>
      <c r="D18" s="19" t="s">
        <v>3</v>
      </c>
      <c r="E18" s="10"/>
      <c r="F18" s="19">
        <f>'[5]Entregas 2025'!$I$17</f>
        <v>178825</v>
      </c>
      <c r="G18" s="19">
        <v>104389</v>
      </c>
      <c r="H18" s="19">
        <v>93254</v>
      </c>
      <c r="I18" s="19" t="s">
        <v>3</v>
      </c>
      <c r="J18" s="37">
        <f t="shared" si="7"/>
        <v>376468</v>
      </c>
      <c r="K18" s="10"/>
      <c r="L18" s="19" t="s">
        <v>3</v>
      </c>
      <c r="M18" s="19" t="s">
        <v>3</v>
      </c>
      <c r="N18" s="19" t="s">
        <v>3</v>
      </c>
      <c r="O18" s="19" t="s">
        <v>3</v>
      </c>
      <c r="P18" s="37" t="s">
        <v>3</v>
      </c>
      <c r="Q18" s="10"/>
      <c r="R18" s="19">
        <v>47694</v>
      </c>
      <c r="S18" s="19" t="s">
        <v>3</v>
      </c>
      <c r="T18" s="19" t="s">
        <v>3</v>
      </c>
      <c r="U18" s="19" t="s">
        <v>3</v>
      </c>
      <c r="V18" s="37">
        <f t="shared" si="9"/>
        <v>47694</v>
      </c>
      <c r="W18" s="10"/>
      <c r="X18" s="37" t="s">
        <v>3</v>
      </c>
      <c r="Y18" s="10"/>
      <c r="Z18" s="37">
        <v>325770</v>
      </c>
      <c r="AA18" s="10"/>
      <c r="AB18" s="37">
        <v>200824</v>
      </c>
      <c r="AC18" s="10"/>
      <c r="AD18" s="37" t="s">
        <v>3</v>
      </c>
      <c r="AE18" s="10"/>
      <c r="AF18" s="37">
        <v>482436</v>
      </c>
      <c r="AG18" s="10"/>
      <c r="AH18" s="37">
        <v>695933</v>
      </c>
      <c r="AI18" s="10"/>
      <c r="AJ18" s="37">
        <v>751326</v>
      </c>
      <c r="AK18" s="10"/>
      <c r="AL18" s="37">
        <v>277870</v>
      </c>
      <c r="AM18" s="10"/>
      <c r="AN18" s="10"/>
      <c r="AO18" s="10"/>
      <c r="AP18" s="10"/>
      <c r="AQ18" s="10"/>
      <c r="AR18" s="10"/>
      <c r="AS18" s="10"/>
      <c r="AT18" s="10"/>
      <c r="AU18" s="10"/>
      <c r="AV18" s="10"/>
    </row>
    <row r="19" spans="1:48" s="3" customFormat="1" x14ac:dyDescent="0.25">
      <c r="A19" s="18" t="s">
        <v>222</v>
      </c>
      <c r="B19" s="18" t="s">
        <v>232</v>
      </c>
      <c r="C19" s="10"/>
      <c r="D19" s="19" t="s">
        <v>3</v>
      </c>
      <c r="E19" s="10"/>
      <c r="F19" s="19" t="s">
        <v>3</v>
      </c>
      <c r="G19" s="19" t="s">
        <v>3</v>
      </c>
      <c r="H19" s="19">
        <v>63249</v>
      </c>
      <c r="I19" s="19" t="s">
        <v>3</v>
      </c>
      <c r="J19" s="37">
        <f t="shared" si="7"/>
        <v>63249</v>
      </c>
      <c r="K19" s="10"/>
      <c r="L19" s="19" t="s">
        <v>3</v>
      </c>
      <c r="M19" s="19" t="s">
        <v>3</v>
      </c>
      <c r="N19" s="19" t="s">
        <v>3</v>
      </c>
      <c r="O19" s="19">
        <v>80332</v>
      </c>
      <c r="P19" s="37">
        <f t="shared" si="8"/>
        <v>80332</v>
      </c>
      <c r="Q19" s="10"/>
      <c r="R19" s="19" t="s">
        <v>3</v>
      </c>
      <c r="S19" s="19" t="s">
        <v>3</v>
      </c>
      <c r="T19" s="19" t="s">
        <v>3</v>
      </c>
      <c r="U19" s="19" t="s">
        <v>3</v>
      </c>
      <c r="V19" s="37" t="s">
        <v>3</v>
      </c>
      <c r="W19" s="10"/>
      <c r="X19" s="37" t="s">
        <v>3</v>
      </c>
      <c r="Y19" s="10"/>
      <c r="Z19" s="37">
        <v>131985</v>
      </c>
      <c r="AA19" s="10"/>
      <c r="AB19" s="37">
        <v>131565</v>
      </c>
      <c r="AC19" s="10"/>
      <c r="AD19" s="37" t="s">
        <v>3</v>
      </c>
      <c r="AE19" s="10"/>
      <c r="AF19" s="37">
        <v>186991</v>
      </c>
      <c r="AG19" s="10"/>
      <c r="AH19" s="37">
        <v>584935</v>
      </c>
      <c r="AI19" s="10"/>
      <c r="AJ19" s="37">
        <v>235376</v>
      </c>
      <c r="AK19" s="10"/>
      <c r="AL19" s="37">
        <v>642806</v>
      </c>
      <c r="AM19" s="10"/>
      <c r="AN19" s="10"/>
      <c r="AO19" s="10"/>
      <c r="AP19" s="10"/>
      <c r="AQ19" s="10"/>
      <c r="AR19" s="10"/>
      <c r="AS19" s="10"/>
      <c r="AT19" s="10"/>
      <c r="AU19" s="10"/>
      <c r="AV19" s="10"/>
    </row>
    <row r="21" spans="1:48" s="3" customFormat="1" x14ac:dyDescent="0.25">
      <c r="A21" s="14" t="s">
        <v>283</v>
      </c>
      <c r="B21" s="14" t="s">
        <v>435</v>
      </c>
      <c r="C21" s="10"/>
      <c r="D21" s="35" t="s">
        <v>433</v>
      </c>
      <c r="E21" s="10"/>
      <c r="F21" s="35" t="s">
        <v>430</v>
      </c>
      <c r="G21" s="35" t="s">
        <v>212</v>
      </c>
      <c r="H21" s="35" t="s">
        <v>207</v>
      </c>
      <c r="I21" s="35" t="s">
        <v>107</v>
      </c>
      <c r="J21" s="140">
        <v>2025</v>
      </c>
      <c r="K21" s="10"/>
      <c r="L21" s="35" t="s">
        <v>106</v>
      </c>
      <c r="M21" s="35" t="s">
        <v>105</v>
      </c>
      <c r="N21" s="35" t="s">
        <v>104</v>
      </c>
      <c r="O21" s="35" t="s">
        <v>103</v>
      </c>
      <c r="P21" s="15">
        <v>2024</v>
      </c>
      <c r="Q21" s="10"/>
      <c r="R21" s="35" t="s">
        <v>102</v>
      </c>
      <c r="S21" s="35" t="s">
        <v>101</v>
      </c>
      <c r="T21" s="35" t="s">
        <v>100</v>
      </c>
      <c r="U21" s="35" t="s">
        <v>99</v>
      </c>
      <c r="V21" s="15">
        <v>2023</v>
      </c>
      <c r="W21" s="10"/>
      <c r="X21" s="15">
        <v>2022</v>
      </c>
      <c r="Y21" s="10"/>
      <c r="Z21" s="15">
        <v>2021</v>
      </c>
      <c r="AA21" s="10"/>
      <c r="AB21" s="15">
        <v>2020</v>
      </c>
      <c r="AC21" s="10"/>
      <c r="AD21" s="15">
        <v>2019</v>
      </c>
      <c r="AE21" s="10"/>
      <c r="AF21" s="15">
        <v>2018</v>
      </c>
      <c r="AG21" s="10"/>
      <c r="AH21" s="15">
        <v>2017</v>
      </c>
      <c r="AI21" s="10"/>
      <c r="AJ21" s="15">
        <v>2016</v>
      </c>
      <c r="AK21" s="10"/>
      <c r="AL21" s="15">
        <v>2015</v>
      </c>
      <c r="AM21" s="10"/>
      <c r="AN21" s="10"/>
      <c r="AO21" s="10"/>
      <c r="AP21" s="10"/>
      <c r="AQ21" s="10"/>
      <c r="AR21" s="10"/>
      <c r="AS21" s="10"/>
      <c r="AT21" s="10"/>
      <c r="AU21" s="10"/>
      <c r="AV21" s="10"/>
    </row>
    <row r="22" spans="1:48" s="3" customFormat="1" x14ac:dyDescent="0.25">
      <c r="A22" s="20" t="s">
        <v>224</v>
      </c>
      <c r="B22" s="20" t="s">
        <v>224</v>
      </c>
      <c r="C22" s="10"/>
      <c r="D22" s="22" t="s">
        <v>3</v>
      </c>
      <c r="E22" s="10"/>
      <c r="F22" s="22">
        <f>SUM(F24:F30)</f>
        <v>241521.5</v>
      </c>
      <c r="G22" s="22">
        <f>SUM(G24:G30)</f>
        <v>361216</v>
      </c>
      <c r="H22" s="22">
        <f t="shared" ref="H22:I22" si="10">SUM(H24:H30)</f>
        <v>252349</v>
      </c>
      <c r="I22" s="22">
        <f t="shared" si="10"/>
        <v>266101</v>
      </c>
      <c r="J22" s="36">
        <f>SUM(J24:J30)</f>
        <v>1121187.5</v>
      </c>
      <c r="K22" s="10"/>
      <c r="L22" s="128">
        <f t="shared" ref="L22:O22" si="11">SUM(L24:L30)</f>
        <v>102008</v>
      </c>
      <c r="M22" s="128">
        <f t="shared" si="11"/>
        <v>186015</v>
      </c>
      <c r="N22" s="128">
        <f t="shared" si="11"/>
        <v>196714</v>
      </c>
      <c r="O22" s="128">
        <f t="shared" si="11"/>
        <v>523610</v>
      </c>
      <c r="P22" s="36">
        <f>SUM(L22:O22)</f>
        <v>1008347</v>
      </c>
      <c r="Q22" s="10"/>
      <c r="R22" s="128">
        <f t="shared" ref="R22:U22" si="12">SUM(R24:R30)</f>
        <v>168868</v>
      </c>
      <c r="S22" s="128">
        <f t="shared" si="12"/>
        <v>96734</v>
      </c>
      <c r="T22" s="132" t="s">
        <v>3</v>
      </c>
      <c r="U22" s="128">
        <f t="shared" si="12"/>
        <v>241973</v>
      </c>
      <c r="V22" s="36">
        <f>SUM(R22:U22)</f>
        <v>507575</v>
      </c>
      <c r="W22" s="21"/>
      <c r="X22" s="36" t="s">
        <v>3</v>
      </c>
      <c r="Y22" s="21"/>
      <c r="Z22" s="133">
        <f t="shared" ref="Z22" si="13">SUM(Z24:Z30)</f>
        <v>784934.8</v>
      </c>
      <c r="AA22" s="21"/>
      <c r="AB22" s="133">
        <f t="shared" ref="AB22" si="14">SUM(AB24:AB30)</f>
        <v>632604</v>
      </c>
      <c r="AC22" s="21"/>
      <c r="AD22" s="36" t="s">
        <v>3</v>
      </c>
      <c r="AE22" s="21"/>
      <c r="AF22" s="133">
        <f>SUM(AF32:AF35)</f>
        <v>724101</v>
      </c>
      <c r="AG22" s="21"/>
      <c r="AH22" s="133">
        <f t="shared" ref="AH22" si="15">SUM(AH24:AH30)</f>
        <v>1401860</v>
      </c>
      <c r="AI22" s="21"/>
      <c r="AJ22" s="133">
        <f t="shared" ref="AJ22" si="16">SUM(AJ24:AJ30)</f>
        <v>1225222.2999999998</v>
      </c>
      <c r="AK22" s="21"/>
      <c r="AL22" s="133">
        <f t="shared" ref="AL22" si="17">SUM(AL24:AL30)</f>
        <v>1217786.4029999999</v>
      </c>
      <c r="AM22" s="10"/>
      <c r="AN22" s="10"/>
      <c r="AO22" s="10"/>
      <c r="AP22" s="10"/>
      <c r="AQ22" s="10"/>
      <c r="AR22" s="10"/>
      <c r="AS22" s="10"/>
      <c r="AT22" s="10"/>
      <c r="AU22" s="10"/>
      <c r="AV22" s="10"/>
    </row>
    <row r="23" spans="1:48" s="4" customFormat="1" x14ac:dyDescent="0.25">
      <c r="A23" s="16" t="s">
        <v>217</v>
      </c>
      <c r="B23" s="16" t="s">
        <v>227</v>
      </c>
      <c r="C23" s="10"/>
      <c r="D23" s="17"/>
      <c r="E23" s="10"/>
      <c r="F23" s="17"/>
      <c r="G23" s="17"/>
      <c r="H23" s="17"/>
      <c r="I23" s="17"/>
      <c r="J23" s="17"/>
      <c r="K23" s="10"/>
      <c r="L23" s="17"/>
      <c r="M23" s="17"/>
      <c r="N23" s="17"/>
      <c r="O23" s="17"/>
      <c r="P23" s="17"/>
      <c r="Q23" s="10"/>
      <c r="R23" s="17"/>
      <c r="S23" s="17"/>
      <c r="T23" s="17"/>
      <c r="U23" s="17"/>
      <c r="V23" s="17"/>
      <c r="W23" s="10"/>
      <c r="X23" s="17"/>
      <c r="Y23" s="10"/>
      <c r="Z23" s="17"/>
      <c r="AA23" s="10"/>
      <c r="AB23" s="17"/>
      <c r="AC23" s="10"/>
      <c r="AD23" s="17"/>
      <c r="AE23" s="10"/>
      <c r="AF23" s="17"/>
      <c r="AG23" s="10"/>
      <c r="AH23" s="17"/>
      <c r="AI23" s="10"/>
      <c r="AJ23" s="17"/>
      <c r="AK23" s="10"/>
      <c r="AL23" s="17"/>
      <c r="AM23" s="10"/>
      <c r="AN23" s="10"/>
      <c r="AO23" s="10"/>
      <c r="AP23" s="10"/>
      <c r="AQ23" s="10"/>
      <c r="AR23" s="10"/>
      <c r="AS23" s="10"/>
      <c r="AT23" s="10"/>
      <c r="AU23" s="13"/>
      <c r="AV23" s="13"/>
    </row>
    <row r="24" spans="1:48" s="3" customFormat="1" x14ac:dyDescent="0.25">
      <c r="A24" s="18" t="s">
        <v>240</v>
      </c>
      <c r="B24" s="18" t="s">
        <v>241</v>
      </c>
      <c r="C24" s="13"/>
      <c r="D24" s="19" t="s">
        <v>3</v>
      </c>
      <c r="E24" s="13"/>
      <c r="F24" s="19" t="s">
        <v>3</v>
      </c>
      <c r="G24" s="19">
        <v>160283</v>
      </c>
      <c r="H24" s="19">
        <v>133472</v>
      </c>
      <c r="I24" s="19" t="s">
        <v>3</v>
      </c>
      <c r="J24" s="37">
        <f>SUM(F24:I24)</f>
        <v>293755</v>
      </c>
      <c r="K24" s="13"/>
      <c r="L24" s="19" t="s">
        <v>3</v>
      </c>
      <c r="M24" s="19" t="s">
        <v>3</v>
      </c>
      <c r="N24" s="1">
        <v>45665</v>
      </c>
      <c r="O24" s="19">
        <v>264655</v>
      </c>
      <c r="P24" s="37">
        <f t="shared" ref="P24:P35" si="18">SUM(L24:O24)</f>
        <v>310320</v>
      </c>
      <c r="Q24" s="13"/>
      <c r="R24" s="19" t="s">
        <v>3</v>
      </c>
      <c r="S24" s="19" t="s">
        <v>3</v>
      </c>
      <c r="T24" s="19" t="s">
        <v>3</v>
      </c>
      <c r="U24" s="19" t="s">
        <v>3</v>
      </c>
      <c r="V24" s="37" t="s">
        <v>3</v>
      </c>
      <c r="W24" s="13"/>
      <c r="X24" s="37" t="s">
        <v>3</v>
      </c>
      <c r="Y24" s="13"/>
      <c r="Z24" s="37">
        <v>62728.800000000003</v>
      </c>
      <c r="AA24" s="13"/>
      <c r="AB24" s="37">
        <v>62759</v>
      </c>
      <c r="AC24" s="13"/>
      <c r="AD24" s="37" t="s">
        <v>3</v>
      </c>
      <c r="AE24" s="13"/>
      <c r="AF24" s="37" t="s">
        <v>289</v>
      </c>
      <c r="AG24" s="13"/>
      <c r="AH24" s="37" t="s">
        <v>3</v>
      </c>
      <c r="AI24" s="13"/>
      <c r="AJ24" s="37" t="s">
        <v>3</v>
      </c>
      <c r="AK24" s="13"/>
      <c r="AL24" s="37" t="s">
        <v>3</v>
      </c>
      <c r="AM24" s="13"/>
      <c r="AN24" s="13"/>
      <c r="AO24" s="13"/>
      <c r="AP24" s="13"/>
      <c r="AQ24" s="13"/>
      <c r="AR24" s="13"/>
      <c r="AS24" s="13"/>
      <c r="AT24" s="13"/>
      <c r="AU24" s="10"/>
      <c r="AV24" s="10"/>
    </row>
    <row r="25" spans="1:48" s="3" customFormat="1" x14ac:dyDescent="0.25">
      <c r="A25" s="18" t="s">
        <v>214</v>
      </c>
      <c r="B25" s="18" t="s">
        <v>228</v>
      </c>
      <c r="C25" s="13"/>
      <c r="D25" s="19" t="s">
        <v>3</v>
      </c>
      <c r="E25" s="13"/>
      <c r="F25" s="19" t="s">
        <v>3</v>
      </c>
      <c r="G25" s="19" t="s">
        <v>3</v>
      </c>
      <c r="H25" s="19" t="s">
        <v>3</v>
      </c>
      <c r="I25" s="19">
        <v>225716</v>
      </c>
      <c r="J25" s="37">
        <f t="shared" ref="J25:J35" si="19">SUM(F25:I25)</f>
        <v>225716</v>
      </c>
      <c r="K25" s="13"/>
      <c r="L25" s="19" t="s">
        <v>3</v>
      </c>
      <c r="M25" s="19" t="s">
        <v>3</v>
      </c>
      <c r="N25" s="19" t="s">
        <v>3</v>
      </c>
      <c r="O25" s="19">
        <v>151954</v>
      </c>
      <c r="P25" s="37">
        <f t="shared" si="18"/>
        <v>151954</v>
      </c>
      <c r="Q25" s="13"/>
      <c r="R25" s="19">
        <f>44910+54124</f>
        <v>99034</v>
      </c>
      <c r="S25" s="19">
        <v>96734</v>
      </c>
      <c r="T25" s="19" t="s">
        <v>3</v>
      </c>
      <c r="U25" s="19" t="s">
        <v>3</v>
      </c>
      <c r="V25" s="37">
        <f t="shared" ref="V25:V34" si="20">SUM(R25:U25)</f>
        <v>195768</v>
      </c>
      <c r="W25" s="13"/>
      <c r="X25" s="37" t="s">
        <v>3</v>
      </c>
      <c r="Y25" s="13"/>
      <c r="Z25" s="37">
        <v>266103</v>
      </c>
      <c r="AA25" s="13"/>
      <c r="AB25" s="37" t="s">
        <v>3</v>
      </c>
      <c r="AC25" s="13"/>
      <c r="AD25" s="37" t="s">
        <v>3</v>
      </c>
      <c r="AE25" s="13"/>
      <c r="AF25" s="37" t="s">
        <v>289</v>
      </c>
      <c r="AG25" s="13"/>
      <c r="AH25" s="37">
        <v>365122</v>
      </c>
      <c r="AI25" s="13"/>
      <c r="AJ25" s="37">
        <v>274229</v>
      </c>
      <c r="AK25" s="13"/>
      <c r="AL25" s="37">
        <v>36155.402999999998</v>
      </c>
      <c r="AM25" s="13"/>
      <c r="AN25" s="13"/>
      <c r="AO25" s="13"/>
      <c r="AP25" s="13"/>
      <c r="AQ25" s="13"/>
      <c r="AR25" s="13"/>
      <c r="AS25" s="13"/>
      <c r="AT25" s="13"/>
      <c r="AU25" s="10"/>
      <c r="AV25" s="10"/>
    </row>
    <row r="26" spans="1:48" s="3" customFormat="1" x14ac:dyDescent="0.25">
      <c r="A26" s="18" t="s">
        <v>284</v>
      </c>
      <c r="B26" s="18" t="s">
        <v>284</v>
      </c>
      <c r="C26" s="13"/>
      <c r="D26" s="19" t="s">
        <v>3</v>
      </c>
      <c r="E26" s="13"/>
      <c r="F26" s="19" t="s">
        <v>3</v>
      </c>
      <c r="G26" s="19" t="s">
        <v>3</v>
      </c>
      <c r="H26" s="19" t="s">
        <v>3</v>
      </c>
      <c r="I26" s="19" t="s">
        <v>3</v>
      </c>
      <c r="J26" s="147" t="s">
        <v>3</v>
      </c>
      <c r="K26" s="13"/>
      <c r="L26" s="19" t="s">
        <v>3</v>
      </c>
      <c r="M26" s="19" t="s">
        <v>3</v>
      </c>
      <c r="N26" s="19" t="s">
        <v>3</v>
      </c>
      <c r="O26" s="19" t="s">
        <v>3</v>
      </c>
      <c r="P26" s="37" t="s">
        <v>3</v>
      </c>
      <c r="Q26" s="13"/>
      <c r="R26" s="19" t="s">
        <v>3</v>
      </c>
      <c r="S26" s="19" t="s">
        <v>3</v>
      </c>
      <c r="T26" s="19" t="s">
        <v>3</v>
      </c>
      <c r="U26" s="19" t="s">
        <v>3</v>
      </c>
      <c r="V26" s="37" t="s">
        <v>3</v>
      </c>
      <c r="W26" s="13"/>
      <c r="X26" s="37" t="s">
        <v>3</v>
      </c>
      <c r="Y26" s="13"/>
      <c r="Z26" s="37" t="s">
        <v>3</v>
      </c>
      <c r="AA26" s="13"/>
      <c r="AB26" s="37" t="s">
        <v>3</v>
      </c>
      <c r="AC26" s="13"/>
      <c r="AD26" s="37" t="s">
        <v>3</v>
      </c>
      <c r="AE26" s="13"/>
      <c r="AF26" s="37" t="s">
        <v>289</v>
      </c>
      <c r="AG26" s="13"/>
      <c r="AH26" s="37">
        <v>37167</v>
      </c>
      <c r="AI26" s="13"/>
      <c r="AJ26" s="37">
        <v>33295.200000000004</v>
      </c>
      <c r="AK26" s="13"/>
      <c r="AL26" s="37" t="s">
        <v>3</v>
      </c>
      <c r="AM26" s="13"/>
      <c r="AN26" s="13"/>
      <c r="AO26" s="13"/>
      <c r="AP26" s="13"/>
      <c r="AQ26" s="13"/>
      <c r="AR26" s="13"/>
      <c r="AS26" s="13"/>
      <c r="AT26" s="13"/>
      <c r="AU26" s="10"/>
      <c r="AV26" s="10"/>
    </row>
    <row r="27" spans="1:48" s="3" customFormat="1" x14ac:dyDescent="0.25">
      <c r="A27" s="18" t="s">
        <v>242</v>
      </c>
      <c r="B27" s="18" t="s">
        <v>243</v>
      </c>
      <c r="C27" s="13"/>
      <c r="D27" s="19" t="s">
        <v>3</v>
      </c>
      <c r="E27" s="13"/>
      <c r="F27" s="19" t="s">
        <v>3</v>
      </c>
      <c r="G27" s="19" t="s">
        <v>3</v>
      </c>
      <c r="H27" s="19" t="s">
        <v>3</v>
      </c>
      <c r="I27" s="19" t="s">
        <v>3</v>
      </c>
      <c r="J27" s="37" t="s">
        <v>3</v>
      </c>
      <c r="K27" s="13"/>
      <c r="L27" s="19" t="s">
        <v>3</v>
      </c>
      <c r="M27" s="19" t="s">
        <v>3</v>
      </c>
      <c r="N27" s="19" t="s">
        <v>3</v>
      </c>
      <c r="O27" s="19" t="s">
        <v>3</v>
      </c>
      <c r="P27" s="37" t="s">
        <v>3</v>
      </c>
      <c r="Q27" s="13"/>
      <c r="R27" s="19" t="s">
        <v>3</v>
      </c>
      <c r="S27" s="19" t="s">
        <v>3</v>
      </c>
      <c r="T27" s="19" t="s">
        <v>3</v>
      </c>
      <c r="U27" s="19" t="s">
        <v>3</v>
      </c>
      <c r="V27" s="37" t="s">
        <v>3</v>
      </c>
      <c r="W27" s="13"/>
      <c r="X27" s="37" t="s">
        <v>3</v>
      </c>
      <c r="Y27" s="13"/>
      <c r="Z27" s="37" t="s">
        <v>3</v>
      </c>
      <c r="AA27" s="13"/>
      <c r="AB27" s="37" t="s">
        <v>3</v>
      </c>
      <c r="AC27" s="13"/>
      <c r="AD27" s="37" t="s">
        <v>3</v>
      </c>
      <c r="AE27" s="13"/>
      <c r="AF27" s="37" t="s">
        <v>289</v>
      </c>
      <c r="AG27" s="13"/>
      <c r="AH27" s="37">
        <v>114184</v>
      </c>
      <c r="AI27" s="13"/>
      <c r="AJ27" s="37">
        <v>287698</v>
      </c>
      <c r="AK27" s="13"/>
      <c r="AL27" s="37">
        <v>441193</v>
      </c>
      <c r="AM27" s="13"/>
      <c r="AN27" s="13"/>
      <c r="AO27" s="13"/>
      <c r="AP27" s="13"/>
      <c r="AQ27" s="13"/>
      <c r="AR27" s="13"/>
      <c r="AS27" s="13"/>
      <c r="AT27" s="13"/>
      <c r="AU27" s="10"/>
      <c r="AV27" s="10"/>
    </row>
    <row r="28" spans="1:48" s="3" customFormat="1" x14ac:dyDescent="0.25">
      <c r="A28" s="18" t="s">
        <v>213</v>
      </c>
      <c r="B28" s="18" t="s">
        <v>229</v>
      </c>
      <c r="C28" s="10"/>
      <c r="D28" s="19" t="s">
        <v>3</v>
      </c>
      <c r="E28" s="10"/>
      <c r="F28" s="19">
        <f>'[5]Entregas 2025'!$K$16</f>
        <v>152109</v>
      </c>
      <c r="G28" s="19">
        <v>127861</v>
      </c>
      <c r="H28" s="19" t="s">
        <v>3</v>
      </c>
      <c r="I28" s="19" t="s">
        <v>3</v>
      </c>
      <c r="J28" s="37">
        <f t="shared" si="19"/>
        <v>279970</v>
      </c>
      <c r="K28" s="10"/>
      <c r="L28" s="19" t="s">
        <v>3</v>
      </c>
      <c r="M28" s="19">
        <v>123015</v>
      </c>
      <c r="N28" s="19">
        <v>151049</v>
      </c>
      <c r="O28" s="19">
        <v>77872</v>
      </c>
      <c r="P28" s="37">
        <f t="shared" si="18"/>
        <v>351936</v>
      </c>
      <c r="Q28" s="10"/>
      <c r="R28" s="19">
        <f>36448+33386</f>
        <v>69834</v>
      </c>
      <c r="S28" s="19" t="s">
        <v>3</v>
      </c>
      <c r="T28" s="19" t="s">
        <v>3</v>
      </c>
      <c r="U28" s="19">
        <f>183991+57982</f>
        <v>241973</v>
      </c>
      <c r="V28" s="37">
        <f t="shared" si="20"/>
        <v>311807</v>
      </c>
      <c r="W28" s="10"/>
      <c r="X28" s="37" t="s">
        <v>3</v>
      </c>
      <c r="Y28" s="10"/>
      <c r="Z28" s="37">
        <v>305879</v>
      </c>
      <c r="AA28" s="10"/>
      <c r="AB28" s="37">
        <f>105195+205000</f>
        <v>310195</v>
      </c>
      <c r="AC28" s="10"/>
      <c r="AD28" s="37" t="s">
        <v>3</v>
      </c>
      <c r="AE28" s="10"/>
      <c r="AF28" s="37" t="s">
        <v>289</v>
      </c>
      <c r="AG28" s="10"/>
      <c r="AH28" s="37">
        <v>352135</v>
      </c>
      <c r="AI28" s="10"/>
      <c r="AJ28" s="37">
        <v>38186.1</v>
      </c>
      <c r="AK28" s="10"/>
      <c r="AL28" s="37">
        <v>209513</v>
      </c>
      <c r="AM28" s="10"/>
      <c r="AN28" s="10"/>
      <c r="AO28" s="10"/>
      <c r="AP28" s="10"/>
      <c r="AQ28" s="10"/>
      <c r="AR28" s="10"/>
      <c r="AS28" s="10"/>
      <c r="AT28" s="10"/>
      <c r="AU28" s="10"/>
      <c r="AV28" s="10"/>
    </row>
    <row r="29" spans="1:48" s="3" customFormat="1" x14ac:dyDescent="0.25">
      <c r="A29" s="18" t="s">
        <v>215</v>
      </c>
      <c r="B29" s="18" t="s">
        <v>244</v>
      </c>
      <c r="C29" s="10"/>
      <c r="D29" s="19" t="s">
        <v>3</v>
      </c>
      <c r="E29" s="10"/>
      <c r="F29" s="19">
        <f>'[5]Entregas 2025'!$K$17</f>
        <v>89412.5</v>
      </c>
      <c r="G29" s="19">
        <v>73072</v>
      </c>
      <c r="H29" s="19">
        <v>118877</v>
      </c>
      <c r="I29" s="19">
        <v>40385</v>
      </c>
      <c r="J29" s="37">
        <f t="shared" si="19"/>
        <v>321746.5</v>
      </c>
      <c r="K29" s="10"/>
      <c r="L29" s="19" t="s">
        <v>3</v>
      </c>
      <c r="M29" s="19" t="s">
        <v>3</v>
      </c>
      <c r="N29" s="19" t="s">
        <v>3</v>
      </c>
      <c r="O29" s="19">
        <v>29129</v>
      </c>
      <c r="P29" s="37">
        <f t="shared" si="18"/>
        <v>29129</v>
      </c>
      <c r="Q29" s="10"/>
      <c r="R29" s="19" t="s">
        <v>3</v>
      </c>
      <c r="S29" s="19" t="s">
        <v>3</v>
      </c>
      <c r="T29" s="19" t="s">
        <v>3</v>
      </c>
      <c r="U29" s="19" t="s">
        <v>3</v>
      </c>
      <c r="V29" s="37" t="s">
        <v>3</v>
      </c>
      <c r="W29" s="10"/>
      <c r="X29" s="37" t="s">
        <v>3</v>
      </c>
      <c r="Y29" s="10"/>
      <c r="Z29" s="37">
        <v>150224</v>
      </c>
      <c r="AA29" s="10"/>
      <c r="AB29" s="37">
        <v>259650</v>
      </c>
      <c r="AC29" s="10"/>
      <c r="AD29" s="37" t="s">
        <v>3</v>
      </c>
      <c r="AE29" s="10"/>
      <c r="AF29" s="37" t="s">
        <v>289</v>
      </c>
      <c r="AG29" s="10"/>
      <c r="AH29" s="37">
        <v>533252</v>
      </c>
      <c r="AI29" s="10"/>
      <c r="AJ29" s="37">
        <v>591814</v>
      </c>
      <c r="AK29" s="10"/>
      <c r="AL29" s="37">
        <v>530925</v>
      </c>
      <c r="AM29" s="10"/>
      <c r="AN29" s="10"/>
      <c r="AO29" s="10"/>
      <c r="AP29" s="10"/>
      <c r="AQ29" s="10"/>
      <c r="AR29" s="10"/>
      <c r="AS29" s="10"/>
      <c r="AT29" s="10"/>
      <c r="AU29" s="10"/>
      <c r="AV29" s="10"/>
    </row>
    <row r="30" spans="1:48" s="3" customFormat="1" x14ac:dyDescent="0.25">
      <c r="A30" s="18" t="s">
        <v>216</v>
      </c>
      <c r="B30" s="18" t="s">
        <v>230</v>
      </c>
      <c r="C30" s="10"/>
      <c r="D30" s="19" t="s">
        <v>3</v>
      </c>
      <c r="E30" s="10"/>
      <c r="F30" s="19" t="s">
        <v>3</v>
      </c>
      <c r="G30" s="19" t="s">
        <v>3</v>
      </c>
      <c r="H30" s="19" t="s">
        <v>3</v>
      </c>
      <c r="I30" s="19" t="s">
        <v>3</v>
      </c>
      <c r="J30" s="37" t="s">
        <v>3</v>
      </c>
      <c r="K30" s="10"/>
      <c r="L30" s="19">
        <v>102008</v>
      </c>
      <c r="M30" s="19">
        <v>63000</v>
      </c>
      <c r="N30" s="19" t="s">
        <v>3</v>
      </c>
      <c r="O30" s="19" t="s">
        <v>3</v>
      </c>
      <c r="P30" s="37">
        <f t="shared" si="18"/>
        <v>165008</v>
      </c>
      <c r="Q30" s="10"/>
      <c r="R30" s="19" t="s">
        <v>3</v>
      </c>
      <c r="S30" s="19" t="s">
        <v>3</v>
      </c>
      <c r="T30" s="19" t="s">
        <v>3</v>
      </c>
      <c r="U30" s="19" t="s">
        <v>3</v>
      </c>
      <c r="V30" s="37" t="s">
        <v>3</v>
      </c>
      <c r="W30" s="10"/>
      <c r="X30" s="37" t="s">
        <v>3</v>
      </c>
      <c r="Y30" s="10"/>
      <c r="Z30" s="37" t="s">
        <v>3</v>
      </c>
      <c r="AA30" s="10"/>
      <c r="AB30" s="37" t="s">
        <v>3</v>
      </c>
      <c r="AC30" s="10"/>
      <c r="AD30" s="37" t="s">
        <v>3</v>
      </c>
      <c r="AE30" s="10"/>
      <c r="AF30" s="37" t="s">
        <v>289</v>
      </c>
      <c r="AG30" s="10"/>
      <c r="AH30" s="37" t="s">
        <v>3</v>
      </c>
      <c r="AI30" s="10"/>
      <c r="AJ30" s="37" t="s">
        <v>3</v>
      </c>
      <c r="AK30" s="10"/>
      <c r="AL30" s="37" t="s">
        <v>3</v>
      </c>
      <c r="AM30" s="10"/>
      <c r="AN30" s="10"/>
      <c r="AO30" s="10"/>
      <c r="AP30" s="10"/>
      <c r="AQ30" s="10"/>
      <c r="AR30" s="10"/>
      <c r="AS30" s="10"/>
      <c r="AT30" s="10"/>
      <c r="AU30" s="10"/>
      <c r="AV30" s="10"/>
    </row>
    <row r="31" spans="1:48" s="4" customFormat="1" x14ac:dyDescent="0.25">
      <c r="A31" s="16" t="s">
        <v>219</v>
      </c>
      <c r="B31" s="16" t="s">
        <v>233</v>
      </c>
      <c r="C31" s="10"/>
      <c r="D31" s="17"/>
      <c r="E31" s="10"/>
      <c r="F31" s="17"/>
      <c r="G31" s="17"/>
      <c r="H31" s="17"/>
      <c r="I31" s="17"/>
      <c r="J31" s="17"/>
      <c r="K31" s="10"/>
      <c r="L31" s="17"/>
      <c r="M31" s="17"/>
      <c r="N31" s="17"/>
      <c r="O31" s="17"/>
      <c r="P31" s="17"/>
      <c r="Q31" s="10"/>
      <c r="R31" s="17"/>
      <c r="S31" s="17"/>
      <c r="T31" s="17"/>
      <c r="U31" s="17"/>
      <c r="V31" s="17"/>
      <c r="W31" s="10"/>
      <c r="X31" s="17"/>
      <c r="Y31" s="10"/>
      <c r="Z31" s="17"/>
      <c r="AA31" s="10"/>
      <c r="AB31" s="17"/>
      <c r="AC31" s="10"/>
      <c r="AD31" s="17"/>
      <c r="AE31" s="10"/>
      <c r="AF31" s="17"/>
      <c r="AG31" s="10"/>
      <c r="AH31" s="17"/>
      <c r="AI31" s="10"/>
      <c r="AJ31" s="17"/>
      <c r="AK31" s="10"/>
      <c r="AL31" s="17"/>
      <c r="AM31" s="10"/>
      <c r="AN31" s="10"/>
      <c r="AO31" s="10"/>
      <c r="AP31" s="10"/>
      <c r="AQ31" s="10"/>
      <c r="AR31" s="10"/>
      <c r="AS31" s="10"/>
      <c r="AT31" s="10"/>
      <c r="AU31" s="13"/>
      <c r="AV31" s="13"/>
    </row>
    <row r="32" spans="1:48" s="3" customFormat="1" x14ac:dyDescent="0.25">
      <c r="A32" s="18" t="s">
        <v>220</v>
      </c>
      <c r="B32" s="18" t="s">
        <v>220</v>
      </c>
      <c r="C32" s="13"/>
      <c r="D32" s="19" t="s">
        <v>3</v>
      </c>
      <c r="E32" s="13"/>
      <c r="F32" s="19">
        <f>'[5]Entregas 2025'!$K$16</f>
        <v>152109</v>
      </c>
      <c r="G32" s="19">
        <v>288144</v>
      </c>
      <c r="H32" s="19">
        <v>133472</v>
      </c>
      <c r="I32" s="19">
        <v>266101</v>
      </c>
      <c r="J32" s="37">
        <f t="shared" si="19"/>
        <v>839826</v>
      </c>
      <c r="K32" s="13"/>
      <c r="L32" s="19">
        <v>102008</v>
      </c>
      <c r="M32" s="19">
        <v>186015</v>
      </c>
      <c r="N32" s="19">
        <v>149213</v>
      </c>
      <c r="O32" s="19">
        <v>365406</v>
      </c>
      <c r="P32" s="37">
        <f t="shared" si="18"/>
        <v>802642</v>
      </c>
      <c r="Q32" s="13"/>
      <c r="R32" s="19">
        <f>44910+54124</f>
        <v>99034</v>
      </c>
      <c r="S32" s="19">
        <v>96734</v>
      </c>
      <c r="T32" s="19" t="s">
        <v>3</v>
      </c>
      <c r="U32" s="19">
        <v>57982</v>
      </c>
      <c r="V32" s="37">
        <f t="shared" si="20"/>
        <v>253750</v>
      </c>
      <c r="W32" s="13"/>
      <c r="X32" s="37" t="s">
        <v>3</v>
      </c>
      <c r="Y32" s="13"/>
      <c r="Z32" s="37">
        <v>427289</v>
      </c>
      <c r="AA32" s="13"/>
      <c r="AB32" s="37">
        <f>211391+205000</f>
        <v>416391</v>
      </c>
      <c r="AC32" s="13"/>
      <c r="AD32" s="37" t="s">
        <v>3</v>
      </c>
      <c r="AE32" s="13"/>
      <c r="AF32" s="37">
        <v>198226</v>
      </c>
      <c r="AG32" s="13"/>
      <c r="AH32" s="37">
        <v>470081</v>
      </c>
      <c r="AI32" s="13"/>
      <c r="AJ32" s="37">
        <v>156689</v>
      </c>
      <c r="AK32" s="13"/>
      <c r="AL32" s="37">
        <v>310067</v>
      </c>
      <c r="AM32" s="13"/>
      <c r="AN32" s="13"/>
      <c r="AO32" s="13"/>
      <c r="AP32" s="13"/>
      <c r="AQ32" s="13"/>
      <c r="AR32" s="13"/>
      <c r="AS32" s="13"/>
      <c r="AT32" s="13"/>
      <c r="AU32" s="10"/>
      <c r="AV32" s="10"/>
    </row>
    <row r="33" spans="1:48" s="3" customFormat="1" x14ac:dyDescent="0.25">
      <c r="A33" s="18" t="s">
        <v>221</v>
      </c>
      <c r="B33" s="18" t="s">
        <v>221</v>
      </c>
      <c r="C33" s="13"/>
      <c r="D33" s="19" t="s">
        <v>3</v>
      </c>
      <c r="E33" s="13"/>
      <c r="F33" s="19" t="s">
        <v>3</v>
      </c>
      <c r="G33" s="19" t="s">
        <v>3</v>
      </c>
      <c r="H33" s="19" t="s">
        <v>3</v>
      </c>
      <c r="I33" s="19" t="s">
        <v>3</v>
      </c>
      <c r="J33" s="37" t="s">
        <v>3</v>
      </c>
      <c r="K33" s="13"/>
      <c r="L33" s="19" t="s">
        <v>3</v>
      </c>
      <c r="M33" s="19" t="s">
        <v>3</v>
      </c>
      <c r="N33" s="19">
        <v>47501</v>
      </c>
      <c r="O33" s="19">
        <v>77872</v>
      </c>
      <c r="P33" s="37">
        <f t="shared" si="18"/>
        <v>125373</v>
      </c>
      <c r="Q33" s="13"/>
      <c r="R33" s="19">
        <v>36448</v>
      </c>
      <c r="S33" s="19" t="s">
        <v>3</v>
      </c>
      <c r="T33" s="19" t="s">
        <v>3</v>
      </c>
      <c r="U33" s="19">
        <v>183991</v>
      </c>
      <c r="V33" s="37">
        <f t="shared" si="20"/>
        <v>220439</v>
      </c>
      <c r="W33" s="13"/>
      <c r="X33" s="37" t="s">
        <v>3</v>
      </c>
      <c r="Y33" s="13"/>
      <c r="Z33" s="37">
        <v>73410.63</v>
      </c>
      <c r="AA33" s="13"/>
      <c r="AB33" s="37" t="s">
        <v>3</v>
      </c>
      <c r="AC33" s="13"/>
      <c r="AD33" s="37" t="s">
        <v>3</v>
      </c>
      <c r="AE33" s="13"/>
      <c r="AF33" s="37" t="s">
        <v>3</v>
      </c>
      <c r="AG33" s="13"/>
      <c r="AH33" s="37">
        <v>110155</v>
      </c>
      <c r="AI33" s="13"/>
      <c r="AJ33" s="37">
        <v>309581</v>
      </c>
      <c r="AK33" s="13"/>
      <c r="AL33" s="37">
        <v>175096</v>
      </c>
      <c r="AM33" s="13"/>
      <c r="AN33" s="13"/>
      <c r="AO33" s="13"/>
      <c r="AP33" s="13"/>
      <c r="AQ33" s="13"/>
      <c r="AR33" s="13"/>
      <c r="AS33" s="13"/>
      <c r="AT33" s="13"/>
      <c r="AU33" s="10"/>
      <c r="AV33" s="10"/>
    </row>
    <row r="34" spans="1:48" s="3" customFormat="1" x14ac:dyDescent="0.25">
      <c r="A34" s="18" t="s">
        <v>288</v>
      </c>
      <c r="B34" s="18" t="s">
        <v>231</v>
      </c>
      <c r="C34" s="10"/>
      <c r="D34" s="19" t="s">
        <v>3</v>
      </c>
      <c r="E34" s="10"/>
      <c r="F34" s="19">
        <f>'[5]Entregas 2025'!$K$17</f>
        <v>89412.5</v>
      </c>
      <c r="G34" s="19">
        <v>73072</v>
      </c>
      <c r="H34" s="19">
        <v>74603</v>
      </c>
      <c r="I34" s="19" t="s">
        <v>3</v>
      </c>
      <c r="J34" s="37">
        <f t="shared" si="19"/>
        <v>237087.5</v>
      </c>
      <c r="K34" s="10"/>
      <c r="L34" s="19" t="s">
        <v>3</v>
      </c>
      <c r="M34" s="19" t="s">
        <v>3</v>
      </c>
      <c r="N34" s="19" t="s">
        <v>3</v>
      </c>
      <c r="O34" s="19" t="s">
        <v>3</v>
      </c>
      <c r="P34" s="37" t="s">
        <v>3</v>
      </c>
      <c r="Q34" s="10"/>
      <c r="R34" s="19">
        <v>33386</v>
      </c>
      <c r="S34" s="19" t="s">
        <v>3</v>
      </c>
      <c r="T34" s="19" t="s">
        <v>3</v>
      </c>
      <c r="U34" s="19" t="s">
        <v>3</v>
      </c>
      <c r="V34" s="37">
        <f t="shared" si="20"/>
        <v>33386</v>
      </c>
      <c r="W34" s="10"/>
      <c r="X34" s="37" t="s">
        <v>3</v>
      </c>
      <c r="Y34" s="10"/>
      <c r="Z34" s="37">
        <v>191846</v>
      </c>
      <c r="AA34" s="10"/>
      <c r="AB34" s="37">
        <v>124118</v>
      </c>
      <c r="AC34" s="10"/>
      <c r="AD34" s="37" t="s">
        <v>3</v>
      </c>
      <c r="AE34" s="10"/>
      <c r="AF34" s="37">
        <v>353309</v>
      </c>
      <c r="AG34" s="10"/>
      <c r="AH34" s="37">
        <v>464629</v>
      </c>
      <c r="AI34" s="10"/>
      <c r="AJ34" s="37">
        <v>576037</v>
      </c>
      <c r="AK34" s="10"/>
      <c r="AL34" s="37">
        <v>230832</v>
      </c>
      <c r="AM34" s="10"/>
      <c r="AN34" s="10"/>
      <c r="AO34" s="10"/>
      <c r="AP34" s="10"/>
      <c r="AQ34" s="10"/>
      <c r="AR34" s="10"/>
      <c r="AS34" s="10"/>
      <c r="AT34" s="10"/>
      <c r="AU34" s="10"/>
      <c r="AV34" s="10"/>
    </row>
    <row r="35" spans="1:48" s="3" customFormat="1" x14ac:dyDescent="0.25">
      <c r="A35" s="18" t="s">
        <v>222</v>
      </c>
      <c r="B35" s="18" t="s">
        <v>232</v>
      </c>
      <c r="C35" s="10"/>
      <c r="D35" s="19" t="s">
        <v>3</v>
      </c>
      <c r="E35" s="10"/>
      <c r="F35" s="19" t="s">
        <v>3</v>
      </c>
      <c r="G35" s="19" t="s">
        <v>3</v>
      </c>
      <c r="H35" s="19">
        <v>44274</v>
      </c>
      <c r="I35" s="19" t="s">
        <v>3</v>
      </c>
      <c r="J35" s="37">
        <f t="shared" si="19"/>
        <v>44274</v>
      </c>
      <c r="K35" s="10"/>
      <c r="L35" s="19" t="s">
        <v>3</v>
      </c>
      <c r="M35" s="19" t="s">
        <v>3</v>
      </c>
      <c r="N35" s="19" t="s">
        <v>3</v>
      </c>
      <c r="O35" s="19">
        <v>80332</v>
      </c>
      <c r="P35" s="37">
        <f t="shared" si="18"/>
        <v>80332</v>
      </c>
      <c r="Q35" s="10"/>
      <c r="R35" s="19" t="s">
        <v>3</v>
      </c>
      <c r="S35" s="19" t="s">
        <v>3</v>
      </c>
      <c r="T35" s="19" t="s">
        <v>3</v>
      </c>
      <c r="U35" s="19" t="s">
        <v>3</v>
      </c>
      <c r="V35" s="37" t="s">
        <v>3</v>
      </c>
      <c r="W35" s="10"/>
      <c r="X35" s="37" t="s">
        <v>3</v>
      </c>
      <c r="Y35" s="10"/>
      <c r="Z35" s="37">
        <v>92389.5</v>
      </c>
      <c r="AA35" s="10"/>
      <c r="AB35" s="37">
        <v>92095</v>
      </c>
      <c r="AC35" s="10"/>
      <c r="AD35" s="37" t="s">
        <v>3</v>
      </c>
      <c r="AE35" s="10"/>
      <c r="AF35" s="37">
        <v>172566</v>
      </c>
      <c r="AG35" s="10"/>
      <c r="AH35" s="37">
        <v>356996</v>
      </c>
      <c r="AI35" s="10"/>
      <c r="AJ35" s="37">
        <v>182915</v>
      </c>
      <c r="AK35" s="10"/>
      <c r="AL35" s="37">
        <v>501791</v>
      </c>
      <c r="AM35" s="10"/>
      <c r="AN35" s="10"/>
      <c r="AO35" s="10"/>
      <c r="AP35" s="10"/>
      <c r="AQ35" s="10"/>
      <c r="AR35" s="10"/>
      <c r="AS35" s="10"/>
      <c r="AT35" s="10"/>
      <c r="AU35" s="10"/>
      <c r="AV35" s="10"/>
    </row>
    <row r="37" spans="1:48" s="3" customFormat="1" x14ac:dyDescent="0.25">
      <c r="A37" s="14" t="s">
        <v>239</v>
      </c>
      <c r="B37" s="14" t="s">
        <v>438</v>
      </c>
      <c r="C37" s="10"/>
      <c r="D37" s="35" t="s">
        <v>433</v>
      </c>
      <c r="E37" s="10"/>
      <c r="F37" s="35" t="s">
        <v>430</v>
      </c>
      <c r="G37" s="35" t="s">
        <v>212</v>
      </c>
      <c r="H37" s="35" t="s">
        <v>207</v>
      </c>
      <c r="I37" s="35" t="s">
        <v>107</v>
      </c>
      <c r="J37" s="15" t="s">
        <v>234</v>
      </c>
      <c r="K37" s="10"/>
      <c r="L37" s="35" t="s">
        <v>106</v>
      </c>
      <c r="M37" s="35" t="s">
        <v>105</v>
      </c>
      <c r="N37" s="35" t="s">
        <v>104</v>
      </c>
      <c r="O37" s="35" t="s">
        <v>103</v>
      </c>
      <c r="P37" s="15">
        <v>2024</v>
      </c>
      <c r="Q37" s="10"/>
      <c r="R37" s="35" t="s">
        <v>102</v>
      </c>
      <c r="S37" s="35" t="s">
        <v>101</v>
      </c>
      <c r="T37" s="35" t="s">
        <v>100</v>
      </c>
      <c r="U37" s="35" t="s">
        <v>99</v>
      </c>
      <c r="V37" s="15">
        <v>2023</v>
      </c>
      <c r="W37" s="10"/>
      <c r="X37" s="15">
        <v>2022</v>
      </c>
      <c r="Y37" s="10"/>
      <c r="Z37" s="15">
        <v>2021</v>
      </c>
      <c r="AA37" s="10"/>
      <c r="AB37" s="15">
        <v>2020</v>
      </c>
      <c r="AC37" s="10"/>
      <c r="AD37" s="15">
        <v>2019</v>
      </c>
      <c r="AE37" s="10"/>
      <c r="AF37" s="15">
        <v>2018</v>
      </c>
      <c r="AG37" s="10"/>
      <c r="AH37" s="15">
        <v>2017</v>
      </c>
      <c r="AI37" s="10"/>
      <c r="AJ37" s="15">
        <v>2016</v>
      </c>
      <c r="AK37" s="10"/>
      <c r="AL37" s="15">
        <v>2015</v>
      </c>
      <c r="AM37" s="10"/>
      <c r="AN37" s="10"/>
      <c r="AO37" s="10"/>
      <c r="AP37" s="10"/>
      <c r="AQ37" s="10"/>
      <c r="AR37" s="10"/>
      <c r="AS37" s="10"/>
      <c r="AT37" s="10"/>
      <c r="AU37" s="10"/>
      <c r="AV37" s="10"/>
    </row>
    <row r="38" spans="1:48" s="3" customFormat="1" x14ac:dyDescent="0.25">
      <c r="A38" s="20" t="s">
        <v>224</v>
      </c>
      <c r="B38" s="20" t="s">
        <v>224</v>
      </c>
      <c r="C38" s="10"/>
      <c r="D38" s="22" t="s">
        <v>3</v>
      </c>
      <c r="E38" s="10"/>
      <c r="F38" s="22">
        <f>SUM(F40:F46)</f>
        <v>543</v>
      </c>
      <c r="G38" s="22">
        <f>SUM(G40:G46)</f>
        <v>438</v>
      </c>
      <c r="H38" s="22">
        <f t="shared" ref="H38:I38" si="21">SUM(H40:H46)</f>
        <v>374</v>
      </c>
      <c r="I38" s="22">
        <f t="shared" si="21"/>
        <v>616</v>
      </c>
      <c r="J38" s="36">
        <f>SUM(J40:J46)</f>
        <v>1971</v>
      </c>
      <c r="K38" s="10"/>
      <c r="L38" s="22">
        <f t="shared" ref="L38:O38" si="22">SUM(L40:L46)</f>
        <v>347</v>
      </c>
      <c r="M38" s="22">
        <f t="shared" si="22"/>
        <v>877</v>
      </c>
      <c r="N38" s="22">
        <f t="shared" si="22"/>
        <v>480</v>
      </c>
      <c r="O38" s="22">
        <f t="shared" si="22"/>
        <v>880</v>
      </c>
      <c r="P38" s="36">
        <f>SUM(L38:O38)</f>
        <v>2584</v>
      </c>
      <c r="Q38" s="10"/>
      <c r="R38" s="128">
        <f t="shared" ref="R38:U38" si="23">SUM(R40:R46)</f>
        <v>233</v>
      </c>
      <c r="S38" s="128">
        <f t="shared" si="23"/>
        <v>169</v>
      </c>
      <c r="T38" s="132" t="s">
        <v>3</v>
      </c>
      <c r="U38" s="128">
        <f t="shared" si="23"/>
        <v>171</v>
      </c>
      <c r="V38" s="36">
        <f>SUM(R38:U38)</f>
        <v>573</v>
      </c>
      <c r="W38" s="21"/>
      <c r="X38" s="36" t="s">
        <v>3</v>
      </c>
      <c r="Y38" s="21"/>
      <c r="Z38" s="133">
        <f t="shared" ref="Z38" si="24">SUM(Z40:Z46)</f>
        <v>1477</v>
      </c>
      <c r="AA38" s="21"/>
      <c r="AB38" s="133">
        <f t="shared" ref="AB38" si="25">SUM(AB40:AB46)</f>
        <v>1267</v>
      </c>
      <c r="AC38" s="21"/>
      <c r="AD38" s="36" t="s">
        <v>3</v>
      </c>
      <c r="AE38" s="21"/>
      <c r="AF38" s="133">
        <f>SUM(AF48:AF51)</f>
        <v>2767</v>
      </c>
      <c r="AG38" s="21"/>
      <c r="AH38" s="133">
        <f t="shared" ref="AH38" si="26">SUM(AH40:AH46)</f>
        <v>3436</v>
      </c>
      <c r="AI38" s="21"/>
      <c r="AJ38" s="133">
        <f t="shared" ref="AJ38" si="27">SUM(AJ40:AJ46)</f>
        <v>3603</v>
      </c>
      <c r="AK38" s="21"/>
      <c r="AL38" s="133">
        <f t="shared" ref="AL38" si="28">SUM(AL40:AL46)</f>
        <v>4197</v>
      </c>
      <c r="AM38" s="10"/>
      <c r="AN38" s="10"/>
      <c r="AO38" s="10"/>
      <c r="AP38" s="10"/>
      <c r="AQ38" s="10"/>
      <c r="AR38" s="10"/>
      <c r="AS38" s="10"/>
      <c r="AT38" s="10"/>
      <c r="AU38" s="10"/>
      <c r="AV38" s="10"/>
    </row>
    <row r="39" spans="1:48" s="4" customFormat="1" x14ac:dyDescent="0.25">
      <c r="A39" s="16" t="s">
        <v>217</v>
      </c>
      <c r="B39" s="16" t="s">
        <v>227</v>
      </c>
      <c r="C39" s="10"/>
      <c r="D39" s="17"/>
      <c r="E39" s="10"/>
      <c r="F39" s="17"/>
      <c r="G39" s="17"/>
      <c r="H39" s="17"/>
      <c r="I39" s="17"/>
      <c r="J39" s="17"/>
      <c r="K39" s="10"/>
      <c r="L39" s="17"/>
      <c r="M39" s="17"/>
      <c r="N39" s="17"/>
      <c r="O39" s="17"/>
      <c r="P39" s="17"/>
      <c r="Q39" s="10"/>
      <c r="R39" s="17"/>
      <c r="S39" s="17"/>
      <c r="T39" s="17"/>
      <c r="U39" s="17"/>
      <c r="V39" s="17"/>
      <c r="W39" s="10"/>
      <c r="X39" s="17"/>
      <c r="Y39" s="10"/>
      <c r="Z39" s="17"/>
      <c r="AA39" s="10"/>
      <c r="AB39" s="17"/>
      <c r="AC39" s="10"/>
      <c r="AD39" s="17"/>
      <c r="AE39" s="10"/>
      <c r="AF39" s="17"/>
      <c r="AG39" s="10"/>
      <c r="AH39" s="17"/>
      <c r="AI39" s="10"/>
      <c r="AJ39" s="17"/>
      <c r="AK39" s="10"/>
      <c r="AL39" s="17"/>
      <c r="AM39" s="10"/>
      <c r="AN39" s="10"/>
      <c r="AO39" s="10"/>
      <c r="AP39" s="10"/>
      <c r="AQ39" s="10"/>
      <c r="AR39" s="10"/>
      <c r="AS39" s="10"/>
      <c r="AT39" s="10"/>
      <c r="AU39" s="13"/>
      <c r="AV39" s="13"/>
    </row>
    <row r="40" spans="1:48" s="3" customFormat="1" x14ac:dyDescent="0.25">
      <c r="A40" s="18" t="s">
        <v>240</v>
      </c>
      <c r="B40" s="18" t="s">
        <v>241</v>
      </c>
      <c r="C40" s="13"/>
      <c r="D40" s="19" t="s">
        <v>3</v>
      </c>
      <c r="E40" s="13"/>
      <c r="F40" s="19" t="s">
        <v>3</v>
      </c>
      <c r="G40" s="19">
        <v>21</v>
      </c>
      <c r="H40" s="19">
        <v>17</v>
      </c>
      <c r="I40" s="19" t="s">
        <v>3</v>
      </c>
      <c r="J40" s="37">
        <f>SUM(F40:I40)</f>
        <v>38</v>
      </c>
      <c r="K40" s="13"/>
      <c r="L40" s="19" t="s">
        <v>3</v>
      </c>
      <c r="M40" s="19" t="s">
        <v>3</v>
      </c>
      <c r="N40" s="19">
        <v>12</v>
      </c>
      <c r="O40" s="19">
        <v>216</v>
      </c>
      <c r="P40" s="37">
        <f t="shared" ref="P40:P50" si="29">SUM(L40:O40)</f>
        <v>228</v>
      </c>
      <c r="Q40" s="13"/>
      <c r="R40" s="19" t="s">
        <v>3</v>
      </c>
      <c r="S40" s="19" t="s">
        <v>3</v>
      </c>
      <c r="T40" s="19" t="s">
        <v>3</v>
      </c>
      <c r="U40" s="19" t="s">
        <v>3</v>
      </c>
      <c r="V40" s="37" t="s">
        <v>3</v>
      </c>
      <c r="W40" s="13"/>
      <c r="X40" s="37" t="s">
        <v>3</v>
      </c>
      <c r="Y40" s="13"/>
      <c r="Z40" s="37">
        <v>19</v>
      </c>
      <c r="AA40" s="13"/>
      <c r="AB40" s="37">
        <v>78</v>
      </c>
      <c r="AC40" s="13"/>
      <c r="AD40" s="37" t="s">
        <v>3</v>
      </c>
      <c r="AE40" s="13"/>
      <c r="AF40" s="37" t="s">
        <v>289</v>
      </c>
      <c r="AG40" s="13"/>
      <c r="AH40" s="37" t="s">
        <v>3</v>
      </c>
      <c r="AI40" s="13"/>
      <c r="AJ40" s="37" t="s">
        <v>3</v>
      </c>
      <c r="AK40" s="13"/>
      <c r="AL40" s="37" t="s">
        <v>3</v>
      </c>
      <c r="AM40" s="13"/>
      <c r="AN40" s="13"/>
      <c r="AO40" s="13"/>
      <c r="AP40" s="13"/>
      <c r="AQ40" s="13"/>
      <c r="AR40" s="13"/>
      <c r="AS40" s="13"/>
      <c r="AT40" s="13"/>
      <c r="AU40" s="10"/>
      <c r="AV40" s="10"/>
    </row>
    <row r="41" spans="1:48" s="3" customFormat="1" x14ac:dyDescent="0.25">
      <c r="A41" s="18" t="s">
        <v>214</v>
      </c>
      <c r="B41" s="18" t="s">
        <v>228</v>
      </c>
      <c r="C41" s="13"/>
      <c r="D41" s="19" t="s">
        <v>3</v>
      </c>
      <c r="E41" s="13"/>
      <c r="F41" s="19" t="s">
        <v>3</v>
      </c>
      <c r="G41" s="19" t="s">
        <v>3</v>
      </c>
      <c r="H41" s="19" t="s">
        <v>3</v>
      </c>
      <c r="I41" s="19">
        <v>240</v>
      </c>
      <c r="J41" s="37">
        <f t="shared" ref="J41:J51" si="30">SUM(F41:I41)</f>
        <v>240</v>
      </c>
      <c r="K41" s="13"/>
      <c r="L41" s="19" t="s">
        <v>3</v>
      </c>
      <c r="M41" s="19" t="s">
        <v>3</v>
      </c>
      <c r="N41" s="19" t="s">
        <v>3</v>
      </c>
      <c r="O41" s="19">
        <v>245</v>
      </c>
      <c r="P41" s="37">
        <f t="shared" si="29"/>
        <v>245</v>
      </c>
      <c r="Q41" s="13"/>
      <c r="R41" s="19">
        <f>30+43</f>
        <v>73</v>
      </c>
      <c r="S41" s="19">
        <v>169</v>
      </c>
      <c r="T41" s="19" t="s">
        <v>3</v>
      </c>
      <c r="U41" s="19" t="s">
        <v>3</v>
      </c>
      <c r="V41" s="37">
        <f t="shared" ref="V41:V50" si="31">SUM(R41:U41)</f>
        <v>242</v>
      </c>
      <c r="W41" s="13"/>
      <c r="X41" s="37" t="s">
        <v>3</v>
      </c>
      <c r="Y41" s="13"/>
      <c r="Z41" s="37">
        <v>430</v>
      </c>
      <c r="AA41" s="13"/>
      <c r="AB41" s="37" t="s">
        <v>3</v>
      </c>
      <c r="AC41" s="13"/>
      <c r="AD41" s="37" t="s">
        <v>3</v>
      </c>
      <c r="AE41" s="13"/>
      <c r="AF41" s="37" t="s">
        <v>289</v>
      </c>
      <c r="AG41" s="13"/>
      <c r="AH41" s="37">
        <v>762</v>
      </c>
      <c r="AI41" s="13"/>
      <c r="AJ41" s="37">
        <v>241</v>
      </c>
      <c r="AK41" s="13"/>
      <c r="AL41" s="37">
        <v>32</v>
      </c>
      <c r="AM41" s="13"/>
      <c r="AN41" s="13"/>
      <c r="AO41" s="13"/>
      <c r="AP41" s="13"/>
      <c r="AQ41" s="13"/>
      <c r="AR41" s="13"/>
      <c r="AS41" s="13"/>
      <c r="AT41" s="13"/>
      <c r="AU41" s="10"/>
      <c r="AV41" s="10"/>
    </row>
    <row r="42" spans="1:48" s="3" customFormat="1" x14ac:dyDescent="0.25">
      <c r="A42" s="18" t="s">
        <v>284</v>
      </c>
      <c r="B42" s="18" t="s">
        <v>284</v>
      </c>
      <c r="C42" s="13"/>
      <c r="D42" s="19" t="s">
        <v>3</v>
      </c>
      <c r="E42" s="13"/>
      <c r="F42" s="19" t="s">
        <v>3</v>
      </c>
      <c r="G42" s="19" t="s">
        <v>3</v>
      </c>
      <c r="H42" s="19" t="s">
        <v>3</v>
      </c>
      <c r="I42" s="19" t="s">
        <v>3</v>
      </c>
      <c r="J42" s="147" t="s">
        <v>3</v>
      </c>
      <c r="K42" s="13"/>
      <c r="L42" s="19" t="s">
        <v>3</v>
      </c>
      <c r="M42" s="19" t="s">
        <v>3</v>
      </c>
      <c r="N42" s="19" t="s">
        <v>3</v>
      </c>
      <c r="O42" s="19" t="s">
        <v>3</v>
      </c>
      <c r="P42" s="37" t="s">
        <v>3</v>
      </c>
      <c r="Q42" s="13"/>
      <c r="R42" s="19" t="s">
        <v>3</v>
      </c>
      <c r="S42" s="19" t="s">
        <v>3</v>
      </c>
      <c r="T42" s="19" t="s">
        <v>3</v>
      </c>
      <c r="U42" s="19" t="s">
        <v>3</v>
      </c>
      <c r="V42" s="37" t="s">
        <v>3</v>
      </c>
      <c r="W42" s="13"/>
      <c r="X42" s="37" t="s">
        <v>3</v>
      </c>
      <c r="Y42" s="13"/>
      <c r="Z42" s="37" t="s">
        <v>3</v>
      </c>
      <c r="AA42" s="13"/>
      <c r="AB42" s="37" t="s">
        <v>3</v>
      </c>
      <c r="AC42" s="13"/>
      <c r="AD42" s="37" t="s">
        <v>3</v>
      </c>
      <c r="AE42" s="13"/>
      <c r="AF42" s="37" t="s">
        <v>289</v>
      </c>
      <c r="AG42" s="13"/>
      <c r="AH42" s="37">
        <v>241</v>
      </c>
      <c r="AI42" s="13"/>
      <c r="AJ42" s="37">
        <v>275</v>
      </c>
      <c r="AK42" s="13"/>
      <c r="AL42" s="37" t="s">
        <v>3</v>
      </c>
      <c r="AM42" s="13"/>
      <c r="AN42" s="13"/>
      <c r="AO42" s="13"/>
      <c r="AP42" s="13"/>
      <c r="AQ42" s="13"/>
      <c r="AR42" s="13"/>
      <c r="AS42" s="13"/>
      <c r="AT42" s="13"/>
      <c r="AU42" s="10"/>
      <c r="AV42" s="10"/>
    </row>
    <row r="43" spans="1:48" s="3" customFormat="1" x14ac:dyDescent="0.25">
      <c r="A43" s="18" t="s">
        <v>242</v>
      </c>
      <c r="B43" s="18" t="s">
        <v>243</v>
      </c>
      <c r="C43" s="13"/>
      <c r="D43" s="19" t="s">
        <v>3</v>
      </c>
      <c r="E43" s="13"/>
      <c r="F43" s="19" t="s">
        <v>3</v>
      </c>
      <c r="G43" s="19" t="s">
        <v>3</v>
      </c>
      <c r="H43" s="19" t="s">
        <v>3</v>
      </c>
      <c r="I43" s="19" t="s">
        <v>3</v>
      </c>
      <c r="J43" s="37" t="s">
        <v>3</v>
      </c>
      <c r="K43" s="13"/>
      <c r="L43" s="19" t="s">
        <v>3</v>
      </c>
      <c r="M43" s="19" t="s">
        <v>3</v>
      </c>
      <c r="N43" s="19" t="s">
        <v>3</v>
      </c>
      <c r="O43" s="19" t="s">
        <v>3</v>
      </c>
      <c r="P43" s="37" t="s">
        <v>3</v>
      </c>
      <c r="Q43" s="13"/>
      <c r="R43" s="19" t="s">
        <v>3</v>
      </c>
      <c r="S43" s="19" t="s">
        <v>3</v>
      </c>
      <c r="T43" s="19" t="s">
        <v>3</v>
      </c>
      <c r="U43" s="19" t="s">
        <v>3</v>
      </c>
      <c r="V43" s="37" t="s">
        <v>3</v>
      </c>
      <c r="W43" s="13"/>
      <c r="X43" s="37" t="s">
        <v>3</v>
      </c>
      <c r="Y43" s="13"/>
      <c r="Z43" s="37" t="s">
        <v>3</v>
      </c>
      <c r="AA43" s="13"/>
      <c r="AB43" s="37" t="s">
        <v>3</v>
      </c>
      <c r="AC43" s="13"/>
      <c r="AD43" s="37" t="s">
        <v>3</v>
      </c>
      <c r="AE43" s="13"/>
      <c r="AF43" s="37" t="s">
        <v>289</v>
      </c>
      <c r="AG43" s="13"/>
      <c r="AH43" s="37">
        <v>430</v>
      </c>
      <c r="AI43" s="13"/>
      <c r="AJ43" s="37">
        <v>1158</v>
      </c>
      <c r="AK43" s="13"/>
      <c r="AL43" s="37">
        <v>1791</v>
      </c>
      <c r="AM43" s="13"/>
      <c r="AN43" s="13"/>
      <c r="AO43" s="13"/>
      <c r="AP43" s="13"/>
      <c r="AQ43" s="13"/>
      <c r="AR43" s="13"/>
      <c r="AS43" s="13"/>
      <c r="AT43" s="13"/>
      <c r="AU43" s="10"/>
      <c r="AV43" s="10"/>
    </row>
    <row r="44" spans="1:48" s="3" customFormat="1" x14ac:dyDescent="0.25">
      <c r="A44" s="18" t="s">
        <v>213</v>
      </c>
      <c r="B44" s="18" t="s">
        <v>229</v>
      </c>
      <c r="C44" s="10"/>
      <c r="D44" s="19" t="s">
        <v>3</v>
      </c>
      <c r="E44" s="10"/>
      <c r="F44" s="19">
        <f>'[5]Entregas 2025'!$G$16</f>
        <v>213</v>
      </c>
      <c r="G44" s="19">
        <v>226</v>
      </c>
      <c r="H44" s="19" t="s">
        <v>3</v>
      </c>
      <c r="I44" s="19" t="s">
        <v>3</v>
      </c>
      <c r="J44" s="37">
        <f t="shared" si="30"/>
        <v>439</v>
      </c>
      <c r="K44" s="10"/>
      <c r="L44" s="19" t="s">
        <v>3</v>
      </c>
      <c r="M44" s="19">
        <v>477</v>
      </c>
      <c r="N44" s="19">
        <v>468</v>
      </c>
      <c r="O44" s="19">
        <v>108</v>
      </c>
      <c r="P44" s="37">
        <f t="shared" si="29"/>
        <v>1053</v>
      </c>
      <c r="Q44" s="10"/>
      <c r="R44" s="19">
        <f>70+90</f>
        <v>160</v>
      </c>
      <c r="S44" s="19" t="s">
        <v>3</v>
      </c>
      <c r="T44" s="19" t="s">
        <v>3</v>
      </c>
      <c r="U44" s="19">
        <v>171</v>
      </c>
      <c r="V44" s="37">
        <f t="shared" si="31"/>
        <v>331</v>
      </c>
      <c r="W44" s="10"/>
      <c r="X44" s="37" t="s">
        <v>3</v>
      </c>
      <c r="Y44" s="10"/>
      <c r="Z44" s="37">
        <f>192+182+216</f>
        <v>590</v>
      </c>
      <c r="AA44" s="10"/>
      <c r="AB44" s="37">
        <v>600</v>
      </c>
      <c r="AC44" s="10"/>
      <c r="AD44" s="37" t="s">
        <v>3</v>
      </c>
      <c r="AE44" s="10"/>
      <c r="AF44" s="37" t="s">
        <v>289</v>
      </c>
      <c r="AG44" s="10"/>
      <c r="AH44" s="37">
        <v>732</v>
      </c>
      <c r="AI44" s="10"/>
      <c r="AJ44" s="37">
        <v>60</v>
      </c>
      <c r="AK44" s="10"/>
      <c r="AL44" s="37">
        <v>404</v>
      </c>
      <c r="AM44" s="10"/>
      <c r="AN44" s="10"/>
      <c r="AO44" s="10"/>
      <c r="AP44" s="10"/>
      <c r="AQ44" s="10"/>
      <c r="AR44" s="10"/>
      <c r="AS44" s="10"/>
      <c r="AT44" s="10"/>
      <c r="AU44" s="10"/>
      <c r="AV44" s="10"/>
    </row>
    <row r="45" spans="1:48" s="3" customFormat="1" x14ac:dyDescent="0.25">
      <c r="A45" s="18" t="s">
        <v>215</v>
      </c>
      <c r="B45" s="18" t="s">
        <v>244</v>
      </c>
      <c r="C45" s="10"/>
      <c r="D45" s="19" t="s">
        <v>3</v>
      </c>
      <c r="E45" s="10"/>
      <c r="F45" s="19">
        <f>'[5]Entregas 2025'!$G$17</f>
        <v>330</v>
      </c>
      <c r="G45" s="19">
        <v>191</v>
      </c>
      <c r="H45" s="19">
        <f>211+146</f>
        <v>357</v>
      </c>
      <c r="I45" s="19">
        <v>376</v>
      </c>
      <c r="J45" s="37">
        <f t="shared" si="30"/>
        <v>1254</v>
      </c>
      <c r="K45" s="10"/>
      <c r="L45" s="19" t="s">
        <v>3</v>
      </c>
      <c r="M45" s="19" t="s">
        <v>3</v>
      </c>
      <c r="N45" s="19" t="s">
        <v>3</v>
      </c>
      <c r="O45" s="19">
        <v>311</v>
      </c>
      <c r="P45" s="37">
        <f t="shared" si="29"/>
        <v>311</v>
      </c>
      <c r="Q45" s="10"/>
      <c r="R45" s="19" t="s">
        <v>3</v>
      </c>
      <c r="S45" s="19" t="s">
        <v>3</v>
      </c>
      <c r="T45" s="19" t="s">
        <v>3</v>
      </c>
      <c r="U45" s="19" t="s">
        <v>3</v>
      </c>
      <c r="V45" s="37" t="s">
        <v>3</v>
      </c>
      <c r="W45" s="10"/>
      <c r="X45" s="37" t="s">
        <v>3</v>
      </c>
      <c r="Y45" s="10"/>
      <c r="Z45" s="37">
        <f>170+268</f>
        <v>438</v>
      </c>
      <c r="AA45" s="10"/>
      <c r="AB45" s="37">
        <v>589</v>
      </c>
      <c r="AC45" s="10"/>
      <c r="AD45" s="37" t="s">
        <v>3</v>
      </c>
      <c r="AE45" s="10"/>
      <c r="AF45" s="37" t="s">
        <v>289</v>
      </c>
      <c r="AG45" s="10"/>
      <c r="AH45" s="37">
        <v>1271</v>
      </c>
      <c r="AI45" s="10"/>
      <c r="AJ45" s="37">
        <v>1869</v>
      </c>
      <c r="AK45" s="10"/>
      <c r="AL45" s="37">
        <v>1970</v>
      </c>
      <c r="AM45" s="10"/>
      <c r="AN45" s="10"/>
      <c r="AO45" s="10"/>
      <c r="AP45" s="10"/>
      <c r="AQ45" s="10"/>
      <c r="AR45" s="10"/>
      <c r="AS45" s="10"/>
      <c r="AT45" s="10"/>
      <c r="AU45" s="10"/>
      <c r="AV45" s="10"/>
    </row>
    <row r="46" spans="1:48" s="3" customFormat="1" x14ac:dyDescent="0.25">
      <c r="A46" s="18" t="s">
        <v>216</v>
      </c>
      <c r="B46" s="18" t="s">
        <v>230</v>
      </c>
      <c r="C46" s="10"/>
      <c r="D46" s="19" t="s">
        <v>3</v>
      </c>
      <c r="E46" s="10"/>
      <c r="F46" s="19" t="s">
        <v>3</v>
      </c>
      <c r="G46" s="19" t="s">
        <v>3</v>
      </c>
      <c r="H46" s="19" t="s">
        <v>3</v>
      </c>
      <c r="I46" s="19" t="s">
        <v>3</v>
      </c>
      <c r="J46" s="37" t="s">
        <v>3</v>
      </c>
      <c r="K46" s="10"/>
      <c r="L46" s="19">
        <v>347</v>
      </c>
      <c r="M46" s="19">
        <v>400</v>
      </c>
      <c r="N46" s="19" t="s">
        <v>3</v>
      </c>
      <c r="O46" s="19" t="s">
        <v>3</v>
      </c>
      <c r="P46" s="37">
        <f t="shared" si="29"/>
        <v>747</v>
      </c>
      <c r="Q46" s="10"/>
      <c r="R46" s="19" t="s">
        <v>3</v>
      </c>
      <c r="S46" s="19" t="s">
        <v>3</v>
      </c>
      <c r="T46" s="19" t="s">
        <v>3</v>
      </c>
      <c r="U46" s="19" t="s">
        <v>3</v>
      </c>
      <c r="V46" s="37" t="s">
        <v>3</v>
      </c>
      <c r="W46" s="10"/>
      <c r="X46" s="37" t="s">
        <v>3</v>
      </c>
      <c r="Y46" s="10"/>
      <c r="Z46" s="37" t="s">
        <v>3</v>
      </c>
      <c r="AA46" s="10"/>
      <c r="AB46" s="37" t="s">
        <v>3</v>
      </c>
      <c r="AC46" s="10"/>
      <c r="AD46" s="37" t="s">
        <v>3</v>
      </c>
      <c r="AE46" s="10"/>
      <c r="AF46" s="37" t="s">
        <v>289</v>
      </c>
      <c r="AG46" s="10"/>
      <c r="AH46" s="37" t="s">
        <v>3</v>
      </c>
      <c r="AI46" s="10"/>
      <c r="AJ46" s="37" t="s">
        <v>3</v>
      </c>
      <c r="AK46" s="10"/>
      <c r="AL46" s="37" t="s">
        <v>3</v>
      </c>
      <c r="AM46" s="10"/>
      <c r="AN46" s="10"/>
      <c r="AO46" s="10"/>
      <c r="AP46" s="10"/>
      <c r="AQ46" s="10"/>
      <c r="AR46" s="10"/>
      <c r="AS46" s="10"/>
      <c r="AT46" s="10"/>
      <c r="AU46" s="10"/>
      <c r="AV46" s="10"/>
    </row>
    <row r="47" spans="1:48" s="4" customFormat="1" x14ac:dyDescent="0.25">
      <c r="A47" s="16" t="s">
        <v>219</v>
      </c>
      <c r="B47" s="16" t="s">
        <v>233</v>
      </c>
      <c r="C47" s="10"/>
      <c r="D47" s="17"/>
      <c r="E47" s="10"/>
      <c r="F47" s="17"/>
      <c r="G47" s="17"/>
      <c r="H47" s="17"/>
      <c r="I47" s="17"/>
      <c r="J47" s="17"/>
      <c r="K47" s="10"/>
      <c r="L47" s="17"/>
      <c r="M47" s="17"/>
      <c r="N47" s="17"/>
      <c r="O47" s="17"/>
      <c r="P47" s="17"/>
      <c r="Q47" s="10"/>
      <c r="R47" s="17"/>
      <c r="S47" s="17"/>
      <c r="T47" s="17"/>
      <c r="U47" s="17"/>
      <c r="V47" s="17"/>
      <c r="W47" s="10"/>
      <c r="X47" s="17"/>
      <c r="Y47" s="10"/>
      <c r="Z47" s="17"/>
      <c r="AA47" s="10"/>
      <c r="AB47" s="17"/>
      <c r="AC47" s="10"/>
      <c r="AD47" s="17"/>
      <c r="AE47" s="10"/>
      <c r="AF47" s="17"/>
      <c r="AG47" s="10"/>
      <c r="AH47" s="17"/>
      <c r="AI47" s="10"/>
      <c r="AJ47" s="17"/>
      <c r="AK47" s="10"/>
      <c r="AL47" s="17"/>
      <c r="AM47" s="10"/>
      <c r="AN47" s="10"/>
      <c r="AO47" s="10"/>
      <c r="AP47" s="10"/>
      <c r="AQ47" s="10"/>
      <c r="AR47" s="10"/>
      <c r="AS47" s="10"/>
      <c r="AT47" s="10"/>
      <c r="AU47" s="13"/>
      <c r="AV47" s="13"/>
    </row>
    <row r="48" spans="1:48" s="3" customFormat="1" x14ac:dyDescent="0.25">
      <c r="A48" s="18" t="s">
        <v>220</v>
      </c>
      <c r="B48" s="18" t="s">
        <v>220</v>
      </c>
      <c r="C48" s="13"/>
      <c r="D48" s="19" t="s">
        <v>3</v>
      </c>
      <c r="E48" s="13"/>
      <c r="F48" s="19">
        <f>'[5]Entregas 2025'!$G$16</f>
        <v>213</v>
      </c>
      <c r="G48" s="19">
        <v>247</v>
      </c>
      <c r="H48" s="19">
        <v>17</v>
      </c>
      <c r="I48" s="19">
        <v>616</v>
      </c>
      <c r="J48" s="37">
        <f t="shared" si="30"/>
        <v>1093</v>
      </c>
      <c r="K48" s="13"/>
      <c r="L48" s="19">
        <v>347</v>
      </c>
      <c r="M48" s="19">
        <v>877</v>
      </c>
      <c r="N48" s="19">
        <v>346</v>
      </c>
      <c r="O48" s="19">
        <v>709</v>
      </c>
      <c r="P48" s="37">
        <f t="shared" si="29"/>
        <v>2279</v>
      </c>
      <c r="Q48" s="13"/>
      <c r="R48" s="19">
        <f>30+43</f>
        <v>73</v>
      </c>
      <c r="S48" s="19">
        <v>169</v>
      </c>
      <c r="T48" s="19" t="s">
        <v>3</v>
      </c>
      <c r="U48" s="19">
        <v>171</v>
      </c>
      <c r="V48" s="37">
        <f t="shared" si="31"/>
        <v>413</v>
      </c>
      <c r="W48" s="13"/>
      <c r="X48" s="37" t="s">
        <v>3</v>
      </c>
      <c r="Y48" s="13"/>
      <c r="Z48" s="37">
        <v>787</v>
      </c>
      <c r="AA48" s="13"/>
      <c r="AB48" s="37">
        <v>804</v>
      </c>
      <c r="AC48" s="13"/>
      <c r="AD48" s="37" t="s">
        <v>3</v>
      </c>
      <c r="AE48" s="13"/>
      <c r="AF48" s="37">
        <v>823</v>
      </c>
      <c r="AG48" s="13"/>
      <c r="AH48" s="37">
        <v>960</v>
      </c>
      <c r="AI48" s="13"/>
      <c r="AJ48" s="37">
        <v>175</v>
      </c>
      <c r="AK48" s="13"/>
      <c r="AL48" s="37">
        <v>1165</v>
      </c>
      <c r="AM48" s="13"/>
      <c r="AN48" s="13"/>
      <c r="AO48" s="13"/>
      <c r="AP48" s="13"/>
      <c r="AQ48" s="13"/>
      <c r="AR48" s="13"/>
      <c r="AS48" s="13"/>
      <c r="AT48" s="13"/>
      <c r="AU48" s="10"/>
      <c r="AV48" s="10"/>
    </row>
    <row r="49" spans="1:48" s="3" customFormat="1" x14ac:dyDescent="0.25">
      <c r="A49" s="18" t="s">
        <v>221</v>
      </c>
      <c r="B49" s="18" t="s">
        <v>221</v>
      </c>
      <c r="C49" s="13"/>
      <c r="D49" s="19" t="s">
        <v>3</v>
      </c>
      <c r="E49" s="13"/>
      <c r="F49" s="19" t="s">
        <v>3</v>
      </c>
      <c r="G49" s="19" t="s">
        <v>3</v>
      </c>
      <c r="H49" s="19" t="s">
        <v>3</v>
      </c>
      <c r="I49" s="19" t="s">
        <v>3</v>
      </c>
      <c r="J49" s="37" t="s">
        <v>3</v>
      </c>
      <c r="K49" s="13"/>
      <c r="L49" s="19" t="s">
        <v>3</v>
      </c>
      <c r="M49" s="19" t="s">
        <v>3</v>
      </c>
      <c r="N49" s="19">
        <v>134</v>
      </c>
      <c r="O49" s="19">
        <v>108</v>
      </c>
      <c r="P49" s="37">
        <f t="shared" si="29"/>
        <v>242</v>
      </c>
      <c r="Q49" s="13"/>
      <c r="R49" s="19">
        <v>70</v>
      </c>
      <c r="S49" s="19" t="s">
        <v>3</v>
      </c>
      <c r="T49" s="19" t="s">
        <v>3</v>
      </c>
      <c r="U49" s="19" t="s">
        <v>3</v>
      </c>
      <c r="V49" s="37">
        <f t="shared" si="31"/>
        <v>70</v>
      </c>
      <c r="W49" s="13"/>
      <c r="X49" s="37" t="s">
        <v>3</v>
      </c>
      <c r="Y49" s="13"/>
      <c r="Z49" s="37">
        <v>268</v>
      </c>
      <c r="AA49" s="13"/>
      <c r="AB49" s="37" t="s">
        <v>3</v>
      </c>
      <c r="AC49" s="13"/>
      <c r="AD49" s="37" t="s">
        <v>3</v>
      </c>
      <c r="AE49" s="13"/>
      <c r="AF49" s="37" t="s">
        <v>3</v>
      </c>
      <c r="AG49" s="13"/>
      <c r="AH49" s="37">
        <v>216</v>
      </c>
      <c r="AI49" s="13"/>
      <c r="AJ49" s="37">
        <v>714</v>
      </c>
      <c r="AK49" s="13"/>
      <c r="AL49" s="37">
        <v>802</v>
      </c>
      <c r="AM49" s="13"/>
      <c r="AN49" s="13"/>
      <c r="AO49" s="13"/>
      <c r="AP49" s="13"/>
      <c r="AQ49" s="13"/>
      <c r="AR49" s="13"/>
      <c r="AS49" s="13"/>
      <c r="AT49" s="13"/>
      <c r="AU49" s="10"/>
      <c r="AV49" s="10"/>
    </row>
    <row r="50" spans="1:48" s="3" customFormat="1" x14ac:dyDescent="0.25">
      <c r="A50" s="18" t="s">
        <v>288</v>
      </c>
      <c r="B50" s="18" t="s">
        <v>231</v>
      </c>
      <c r="C50" s="10"/>
      <c r="D50" s="19" t="s">
        <v>3</v>
      </c>
      <c r="E50" s="10"/>
      <c r="F50" s="19">
        <f>'[5]Entregas 2025'!$G$17</f>
        <v>330</v>
      </c>
      <c r="G50" s="19">
        <v>191</v>
      </c>
      <c r="H50" s="19">
        <v>210</v>
      </c>
      <c r="I50" s="19" t="s">
        <v>3</v>
      </c>
      <c r="J50" s="37">
        <f t="shared" si="30"/>
        <v>731</v>
      </c>
      <c r="K50" s="10"/>
      <c r="L50" s="19" t="s">
        <v>3</v>
      </c>
      <c r="M50" s="19" t="s">
        <v>3</v>
      </c>
      <c r="N50" s="19" t="s">
        <v>3</v>
      </c>
      <c r="O50" s="19">
        <v>63</v>
      </c>
      <c r="P50" s="37">
        <f t="shared" si="29"/>
        <v>63</v>
      </c>
      <c r="Q50" s="10"/>
      <c r="R50" s="19">
        <v>90</v>
      </c>
      <c r="S50" s="19" t="s">
        <v>3</v>
      </c>
      <c r="T50" s="19" t="s">
        <v>3</v>
      </c>
      <c r="U50" s="19" t="s">
        <v>3</v>
      </c>
      <c r="V50" s="37">
        <f t="shared" si="31"/>
        <v>90</v>
      </c>
      <c r="W50" s="10"/>
      <c r="X50" s="37" t="s">
        <v>3</v>
      </c>
      <c r="Y50" s="10"/>
      <c r="Z50" s="37">
        <v>296</v>
      </c>
      <c r="AA50" s="10"/>
      <c r="AB50" s="37">
        <v>233</v>
      </c>
      <c r="AC50" s="10"/>
      <c r="AD50" s="37" t="s">
        <v>3</v>
      </c>
      <c r="AE50" s="10"/>
      <c r="AF50" s="37">
        <v>1534</v>
      </c>
      <c r="AG50" s="10"/>
      <c r="AH50" s="37">
        <v>1135</v>
      </c>
      <c r="AI50" s="10"/>
      <c r="AJ50" s="37">
        <v>2073</v>
      </c>
      <c r="AK50" s="10"/>
      <c r="AL50" s="37">
        <v>438</v>
      </c>
      <c r="AM50" s="10"/>
      <c r="AN50" s="10"/>
      <c r="AO50" s="10"/>
      <c r="AP50" s="10"/>
      <c r="AQ50" s="10"/>
      <c r="AR50" s="10"/>
      <c r="AS50" s="10"/>
      <c r="AT50" s="10"/>
      <c r="AU50" s="10"/>
      <c r="AV50" s="10"/>
    </row>
    <row r="51" spans="1:48" s="3" customFormat="1" x14ac:dyDescent="0.25">
      <c r="A51" s="18" t="s">
        <v>222</v>
      </c>
      <c r="B51" s="18" t="s">
        <v>232</v>
      </c>
      <c r="C51" s="10"/>
      <c r="D51" s="19" t="s">
        <v>3</v>
      </c>
      <c r="E51" s="10"/>
      <c r="F51" s="19" t="s">
        <v>3</v>
      </c>
      <c r="G51" s="19" t="s">
        <v>3</v>
      </c>
      <c r="H51" s="19">
        <v>146</v>
      </c>
      <c r="I51" s="19" t="s">
        <v>3</v>
      </c>
      <c r="J51" s="37">
        <f t="shared" si="30"/>
        <v>146</v>
      </c>
      <c r="K51" s="10"/>
      <c r="L51" s="19" t="s">
        <v>3</v>
      </c>
      <c r="M51" s="19" t="s">
        <v>3</v>
      </c>
      <c r="N51" s="19" t="s">
        <v>3</v>
      </c>
      <c r="O51" s="19"/>
      <c r="P51" s="37" t="s">
        <v>3</v>
      </c>
      <c r="Q51" s="10"/>
      <c r="R51" s="19" t="s">
        <v>3</v>
      </c>
      <c r="S51" s="19" t="s">
        <v>3</v>
      </c>
      <c r="T51" s="19" t="s">
        <v>3</v>
      </c>
      <c r="U51" s="19" t="s">
        <v>3</v>
      </c>
      <c r="V51" s="37" t="s">
        <v>3</v>
      </c>
      <c r="W51" s="10"/>
      <c r="X51" s="37" t="s">
        <v>3</v>
      </c>
      <c r="Y51" s="10"/>
      <c r="Z51" s="37">
        <v>126</v>
      </c>
      <c r="AA51" s="10"/>
      <c r="AB51" s="37">
        <v>230</v>
      </c>
      <c r="AC51" s="10"/>
      <c r="AD51" s="37" t="s">
        <v>3</v>
      </c>
      <c r="AE51" s="10"/>
      <c r="AF51" s="37">
        <v>410</v>
      </c>
      <c r="AG51" s="10"/>
      <c r="AH51" s="37">
        <v>1125</v>
      </c>
      <c r="AI51" s="10"/>
      <c r="AJ51" s="37">
        <v>641</v>
      </c>
      <c r="AK51" s="10"/>
      <c r="AL51" s="37">
        <v>1792</v>
      </c>
      <c r="AM51" s="10"/>
      <c r="AN51" s="10"/>
      <c r="AO51" s="10"/>
      <c r="AP51" s="10"/>
      <c r="AQ51" s="10"/>
      <c r="AR51" s="10"/>
      <c r="AS51" s="10"/>
      <c r="AT51" s="10"/>
      <c r="AU51" s="10"/>
      <c r="AV51" s="10"/>
    </row>
  </sheetData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058AA-B8C8-4EC5-8B1F-35D3F5E87E93}">
  <sheetPr codeName="Planilha11">
    <tabColor rgb="FF00D0D0"/>
  </sheetPr>
  <dimension ref="A1:AP39"/>
  <sheetViews>
    <sheetView topLeftCell="A3" workbookViewId="0">
      <pane xSplit="2" topLeftCell="C1" activePane="topRight" state="frozen"/>
      <selection pane="topRight" activeCell="D18" sqref="D18:D20"/>
    </sheetView>
  </sheetViews>
  <sheetFormatPr defaultRowHeight="15" x14ac:dyDescent="0.25"/>
  <cols>
    <col min="1" max="1" width="37.140625" style="10" bestFit="1" customWidth="1"/>
    <col min="2" max="2" width="24.42578125" style="10" customWidth="1"/>
    <col min="3" max="3" width="0.85546875" style="10" customWidth="1"/>
    <col min="4" max="4" width="13.28515625" style="10" bestFit="1" customWidth="1"/>
    <col min="5" max="5" width="0.85546875" style="10" customWidth="1"/>
    <col min="6" max="8" width="13.28515625" style="10" bestFit="1" customWidth="1"/>
    <col min="9" max="9" width="15.42578125" style="10" bestFit="1" customWidth="1"/>
    <col min="10" max="10" width="0.85546875" style="10" customWidth="1"/>
    <col min="11" max="14" width="11" style="10" customWidth="1"/>
    <col min="15" max="15" width="0.85546875" style="10" customWidth="1"/>
    <col min="16" max="16" width="11" style="10" customWidth="1"/>
    <col min="17" max="17" width="0.85546875" style="10" customWidth="1"/>
    <col min="18" max="18" width="11" style="10" customWidth="1"/>
    <col min="19" max="19" width="0.85546875" style="10" customWidth="1"/>
    <col min="20" max="20" width="11" style="10" customWidth="1"/>
    <col min="21" max="21" width="0.85546875" style="10" customWidth="1"/>
    <col min="22" max="22" width="11" style="10" customWidth="1"/>
    <col min="23" max="23" width="0.85546875" style="10" customWidth="1"/>
    <col min="24" max="24" width="11" style="10" customWidth="1"/>
    <col min="25" max="25" width="0.85546875" style="10" customWidth="1"/>
    <col min="26" max="26" width="11" style="10" customWidth="1"/>
    <col min="27" max="27" width="0.85546875" style="10" customWidth="1"/>
    <col min="28" max="28" width="11" style="10" customWidth="1"/>
    <col min="29" max="29" width="0.85546875" style="10" customWidth="1"/>
    <col min="30" max="30" width="11" style="10" customWidth="1"/>
    <col min="31" max="31" width="0.85546875" style="10" customWidth="1"/>
    <col min="32" max="32" width="11" style="10" customWidth="1"/>
    <col min="33" max="16384" width="9.140625" style="10"/>
  </cols>
  <sheetData>
    <row r="1" spans="1:42" ht="38.25" customHeight="1" x14ac:dyDescent="0.25">
      <c r="A1" s="11"/>
      <c r="B1" s="11"/>
    </row>
    <row r="2" spans="1:42" ht="38.25" customHeight="1" x14ac:dyDescent="0.25">
      <c r="A2" s="11"/>
      <c r="B2" s="11"/>
      <c r="K2" s="12"/>
      <c r="L2" s="12"/>
      <c r="M2" s="12"/>
      <c r="N2" s="12"/>
      <c r="P2" s="12"/>
      <c r="R2" s="12"/>
      <c r="T2" s="12"/>
      <c r="V2" s="12"/>
    </row>
    <row r="3" spans="1:42" ht="28.5" customHeight="1" x14ac:dyDescent="0.25"/>
    <row r="4" spans="1:42" x14ac:dyDescent="0.25">
      <c r="A4" s="10" t="s">
        <v>271</v>
      </c>
      <c r="B4" s="10" t="s">
        <v>245</v>
      </c>
    </row>
    <row r="5" spans="1:42" s="3" customFormat="1" x14ac:dyDescent="0.25">
      <c r="A5" s="14" t="s">
        <v>51</v>
      </c>
      <c r="B5" s="14" t="s">
        <v>248</v>
      </c>
      <c r="C5" s="10"/>
      <c r="D5" s="35" t="s">
        <v>433</v>
      </c>
      <c r="E5" s="10"/>
      <c r="F5" s="35" t="s">
        <v>430</v>
      </c>
      <c r="G5" s="35" t="s">
        <v>212</v>
      </c>
      <c r="H5" s="35" t="s">
        <v>207</v>
      </c>
      <c r="I5" s="35" t="s">
        <v>107</v>
      </c>
      <c r="J5" s="10"/>
      <c r="K5" s="35" t="s">
        <v>106</v>
      </c>
      <c r="L5" s="35" t="s">
        <v>105</v>
      </c>
      <c r="M5" s="35" t="s">
        <v>104</v>
      </c>
      <c r="N5" s="35" t="s">
        <v>103</v>
      </c>
      <c r="O5" s="10"/>
      <c r="P5" s="35">
        <v>2023</v>
      </c>
      <c r="Q5" s="10"/>
      <c r="R5" s="35">
        <v>2022</v>
      </c>
      <c r="S5" s="10"/>
      <c r="T5" s="35">
        <v>2021</v>
      </c>
      <c r="U5" s="10"/>
      <c r="V5" s="35">
        <v>2020</v>
      </c>
      <c r="W5" s="10"/>
      <c r="X5" s="15">
        <v>2019</v>
      </c>
      <c r="Y5" s="10"/>
      <c r="Z5" s="15">
        <v>2018</v>
      </c>
      <c r="AA5" s="10"/>
      <c r="AB5" s="15">
        <v>2017</v>
      </c>
      <c r="AC5" s="10"/>
      <c r="AD5" s="15">
        <v>2016</v>
      </c>
      <c r="AE5" s="10"/>
      <c r="AF5" s="15">
        <v>2015</v>
      </c>
      <c r="AG5" s="10"/>
      <c r="AH5" s="10"/>
      <c r="AI5" s="10"/>
      <c r="AJ5" s="10"/>
      <c r="AK5" s="10"/>
      <c r="AL5" s="10"/>
      <c r="AM5" s="10"/>
      <c r="AN5" s="10"/>
      <c r="AO5" s="10"/>
      <c r="AP5" s="10"/>
    </row>
    <row r="6" spans="1:42" s="3" customFormat="1" x14ac:dyDescent="0.25">
      <c r="A6" s="20" t="s">
        <v>224</v>
      </c>
      <c r="B6" s="20" t="s">
        <v>224</v>
      </c>
      <c r="C6" s="10"/>
      <c r="D6" s="128">
        <f>SUM(D8:D16)</f>
        <v>3008520.4502025712</v>
      </c>
      <c r="E6" s="10"/>
      <c r="F6" s="128">
        <f>SUM(F8:F16)</f>
        <v>2904388.2131948862</v>
      </c>
      <c r="G6" s="128">
        <f>SUM(G8:G16)</f>
        <v>2393572.0018287976</v>
      </c>
      <c r="H6" s="128">
        <f>SUM(H8:H16)</f>
        <v>2241866.7944582007</v>
      </c>
      <c r="I6" s="128">
        <f>SUM(I8:I16)</f>
        <v>2346203.6194288298</v>
      </c>
      <c r="J6" s="10"/>
      <c r="K6" s="128">
        <f>SUM(K8:K16)</f>
        <v>2381100</v>
      </c>
      <c r="L6" s="128">
        <f>SUM(L8:L16)</f>
        <v>2301361.7648988524</v>
      </c>
      <c r="M6" s="128">
        <f>SUM(M8:M16)</f>
        <v>2594001.8882861733</v>
      </c>
      <c r="N6" s="128">
        <f>SUM(N8:N16)</f>
        <v>2733325.7160439305</v>
      </c>
      <c r="O6" s="21"/>
      <c r="P6" s="128">
        <f>SUM(P8:P16)</f>
        <v>2810796.0968333553</v>
      </c>
      <c r="Q6" s="21"/>
      <c r="R6" s="128">
        <f>SUM(R8:R16)</f>
        <v>3195276.3005953766</v>
      </c>
      <c r="S6" s="21"/>
      <c r="T6" s="128">
        <f>SUM(T8:T16)</f>
        <v>2769686.903845055</v>
      </c>
      <c r="U6" s="21"/>
      <c r="V6" s="128">
        <f>SUM(V8:V16)</f>
        <v>2347867</v>
      </c>
      <c r="W6" s="21"/>
      <c r="X6" s="128">
        <f>SUM(X8:X16)</f>
        <v>2865148.3775594793</v>
      </c>
      <c r="Y6" s="21"/>
      <c r="Z6" s="128">
        <f>SUM(Z8:Z16)</f>
        <v>2788787.7881998657</v>
      </c>
      <c r="AA6" s="21"/>
      <c r="AB6" s="128">
        <f>SUM(AB8:AB16)</f>
        <v>2640231</v>
      </c>
      <c r="AC6" s="21"/>
      <c r="AD6" s="128">
        <f>SUM(AD8:AD16)</f>
        <v>2470910.208440105</v>
      </c>
      <c r="AE6" s="21"/>
      <c r="AF6" s="128">
        <f>SUM(AF8:AF16)</f>
        <v>3044321.7120499997</v>
      </c>
      <c r="AG6" s="10"/>
      <c r="AH6" s="10"/>
      <c r="AI6" s="10"/>
      <c r="AJ6" s="10"/>
      <c r="AK6" s="10"/>
      <c r="AL6" s="10"/>
      <c r="AM6" s="10"/>
      <c r="AN6" s="10"/>
      <c r="AO6" s="10"/>
      <c r="AP6" s="10"/>
    </row>
    <row r="7" spans="1:42" s="4" customFormat="1" x14ac:dyDescent="0.25">
      <c r="A7" s="16" t="s">
        <v>217</v>
      </c>
      <c r="B7" s="16" t="s">
        <v>227</v>
      </c>
      <c r="C7" s="10"/>
      <c r="D7" s="17"/>
      <c r="E7" s="10"/>
      <c r="F7" s="17"/>
      <c r="G7" s="17"/>
      <c r="H7" s="17"/>
      <c r="I7" s="17"/>
      <c r="J7" s="10"/>
      <c r="K7" s="17"/>
      <c r="L7" s="17"/>
      <c r="M7" s="17"/>
      <c r="N7" s="17"/>
      <c r="O7" s="10"/>
      <c r="P7" s="17"/>
      <c r="Q7" s="10"/>
      <c r="R7" s="17"/>
      <c r="S7" s="10"/>
      <c r="T7" s="17"/>
      <c r="U7" s="10"/>
      <c r="V7" s="17"/>
      <c r="W7" s="10"/>
      <c r="X7" s="17"/>
      <c r="Y7" s="10"/>
      <c r="Z7" s="17"/>
      <c r="AA7" s="10"/>
      <c r="AB7" s="17"/>
      <c r="AC7" s="10"/>
      <c r="AD7" s="17"/>
      <c r="AE7" s="10"/>
      <c r="AF7" s="17"/>
      <c r="AG7" s="10"/>
      <c r="AH7" s="10"/>
      <c r="AI7" s="10"/>
      <c r="AJ7" s="10"/>
      <c r="AK7" s="10"/>
      <c r="AL7" s="10"/>
      <c r="AM7" s="10"/>
      <c r="AN7" s="10"/>
      <c r="AO7" s="13"/>
      <c r="AP7" s="13"/>
    </row>
    <row r="8" spans="1:42" s="3" customFormat="1" x14ac:dyDescent="0.25">
      <c r="A8" s="18" t="s">
        <v>240</v>
      </c>
      <c r="B8" s="18" t="s">
        <v>241</v>
      </c>
      <c r="C8" s="13"/>
      <c r="D8" s="19">
        <f>[11]Segmento!$C4/1000</f>
        <v>712146.7451382</v>
      </c>
      <c r="E8" s="13"/>
      <c r="F8" s="19">
        <f>'[12]Estoque 4T25 - Segmento'!$C4/1000</f>
        <v>632752.16988936998</v>
      </c>
      <c r="G8" s="19">
        <v>332874.41589077201</v>
      </c>
      <c r="H8" s="19">
        <v>331650.1111454136</v>
      </c>
      <c r="I8" s="19">
        <f>346443225.20964/1000</f>
        <v>346443.22520964005</v>
      </c>
      <c r="J8" s="13"/>
      <c r="K8" s="19">
        <v>404787</v>
      </c>
      <c r="L8" s="19">
        <v>481865.7598310333</v>
      </c>
      <c r="M8" s="19">
        <v>579989.74219154019</v>
      </c>
      <c r="N8" s="19">
        <v>616240.24910218141</v>
      </c>
      <c r="O8" s="13"/>
      <c r="P8" s="19">
        <v>647913.09691911121</v>
      </c>
      <c r="Q8" s="13"/>
      <c r="R8" s="19">
        <v>848046.22099838022</v>
      </c>
      <c r="S8" s="13"/>
      <c r="T8" s="19">
        <f>458.481394521145*1000</f>
        <v>458481.39452114498</v>
      </c>
      <c r="U8" s="13"/>
      <c r="V8" s="19">
        <v>403215</v>
      </c>
      <c r="W8" s="13"/>
      <c r="X8" s="19">
        <v>421387.65825500881</v>
      </c>
      <c r="Y8" s="13"/>
      <c r="Z8" s="19"/>
      <c r="AA8" s="13"/>
      <c r="AB8" s="19" t="s">
        <v>3</v>
      </c>
      <c r="AC8" s="13"/>
      <c r="AD8" s="19" t="s">
        <v>3</v>
      </c>
      <c r="AE8" s="13"/>
      <c r="AF8" s="19" t="s">
        <v>3</v>
      </c>
      <c r="AG8" s="13"/>
      <c r="AH8" s="13"/>
      <c r="AI8" s="13"/>
      <c r="AJ8" s="13"/>
      <c r="AK8" s="13"/>
      <c r="AL8" s="13"/>
      <c r="AM8" s="13"/>
      <c r="AN8" s="13"/>
      <c r="AO8" s="10"/>
      <c r="AP8" s="10"/>
    </row>
    <row r="9" spans="1:42" s="3" customFormat="1" x14ac:dyDescent="0.25">
      <c r="A9" s="18" t="s">
        <v>214</v>
      </c>
      <c r="B9" s="18" t="s">
        <v>228</v>
      </c>
      <c r="C9" s="13"/>
      <c r="D9" s="19">
        <f>[11]Segmento!$C5/1000</f>
        <v>521261.60944303661</v>
      </c>
      <c r="E9" s="13"/>
      <c r="F9" s="19">
        <f>'[12]Estoque 4T25 - Segmento'!$C5/1000</f>
        <v>650108.73456322309</v>
      </c>
      <c r="G9" s="19">
        <v>680748.43499382399</v>
      </c>
      <c r="H9" s="19">
        <v>621456.09457820782</v>
      </c>
      <c r="I9" s="19">
        <f>624877367.405148/1000</f>
        <v>624877.36740514799</v>
      </c>
      <c r="J9" s="13"/>
      <c r="K9" s="19">
        <v>666708.00000000012</v>
      </c>
      <c r="L9" s="19">
        <v>678516.60317727574</v>
      </c>
      <c r="M9" s="19">
        <v>550919.31756892346</v>
      </c>
      <c r="N9" s="19">
        <v>504221.32304045599</v>
      </c>
      <c r="O9" s="13"/>
      <c r="P9" s="19">
        <v>531393.6933067916</v>
      </c>
      <c r="Q9" s="13"/>
      <c r="R9" s="19">
        <v>393934.27696774015</v>
      </c>
      <c r="S9" s="13"/>
      <c r="T9" s="19">
        <f>607.159284023605*1000</f>
        <v>607159.28402360494</v>
      </c>
      <c r="U9" s="13"/>
      <c r="V9" s="19">
        <v>329983</v>
      </c>
      <c r="W9" s="13"/>
      <c r="X9" s="19">
        <v>306318.19297841447</v>
      </c>
      <c r="Y9" s="13"/>
      <c r="Z9" s="19">
        <v>549067.74310284678</v>
      </c>
      <c r="AA9" s="13"/>
      <c r="AB9" s="19">
        <v>520047</v>
      </c>
      <c r="AC9" s="13"/>
      <c r="AD9" s="19">
        <v>354317.47895269317</v>
      </c>
      <c r="AE9" s="13"/>
      <c r="AF9" s="19">
        <v>586324.47809999995</v>
      </c>
      <c r="AG9" s="13"/>
      <c r="AH9" s="13"/>
      <c r="AI9" s="13"/>
      <c r="AJ9" s="13"/>
      <c r="AK9" s="13"/>
      <c r="AL9" s="13"/>
      <c r="AM9" s="13"/>
      <c r="AN9" s="13"/>
      <c r="AO9" s="10"/>
      <c r="AP9" s="10"/>
    </row>
    <row r="10" spans="1:42" s="3" customFormat="1" x14ac:dyDescent="0.25">
      <c r="A10" s="18" t="s">
        <v>284</v>
      </c>
      <c r="B10" s="18" t="s">
        <v>284</v>
      </c>
      <c r="C10" s="13"/>
      <c r="D10" s="19" t="s">
        <v>3</v>
      </c>
      <c r="E10" s="13"/>
      <c r="F10" s="19" t="s">
        <v>3</v>
      </c>
      <c r="G10" s="19" t="s">
        <v>3</v>
      </c>
      <c r="H10" s="19" t="s">
        <v>3</v>
      </c>
      <c r="I10" s="19" t="s">
        <v>3</v>
      </c>
      <c r="J10" s="13"/>
      <c r="K10" s="19" t="s">
        <v>3</v>
      </c>
      <c r="L10" s="19" t="s">
        <v>3</v>
      </c>
      <c r="M10" s="19" t="s">
        <v>3</v>
      </c>
      <c r="N10" s="19" t="s">
        <v>3</v>
      </c>
      <c r="O10" s="13"/>
      <c r="P10" s="19" t="s">
        <v>3</v>
      </c>
      <c r="Q10" s="13"/>
      <c r="R10" s="19" t="s">
        <v>3</v>
      </c>
      <c r="S10" s="13"/>
      <c r="T10" s="19" t="s">
        <v>3</v>
      </c>
      <c r="U10" s="13"/>
      <c r="V10" s="19" t="s">
        <v>3</v>
      </c>
      <c r="W10" s="13"/>
      <c r="X10" s="19">
        <v>236869.69532639498</v>
      </c>
      <c r="Y10" s="13"/>
      <c r="Z10" s="19">
        <v>187623.41856471609</v>
      </c>
      <c r="AA10" s="13"/>
      <c r="AB10" s="19">
        <v>209051</v>
      </c>
      <c r="AC10" s="13"/>
      <c r="AD10" s="19">
        <v>238599.86650551157</v>
      </c>
      <c r="AE10" s="13"/>
      <c r="AF10" s="19">
        <v>221259.89406000014</v>
      </c>
      <c r="AG10" s="13"/>
      <c r="AH10" s="13"/>
      <c r="AI10" s="13"/>
      <c r="AJ10" s="13"/>
      <c r="AK10" s="13"/>
      <c r="AL10" s="13"/>
      <c r="AM10" s="13"/>
      <c r="AN10" s="13"/>
      <c r="AO10" s="10"/>
      <c r="AP10" s="10"/>
    </row>
    <row r="11" spans="1:42" s="3" customFormat="1" x14ac:dyDescent="0.25">
      <c r="A11" s="18" t="s">
        <v>242</v>
      </c>
      <c r="B11" s="18" t="s">
        <v>243</v>
      </c>
      <c r="C11" s="13"/>
      <c r="D11" s="19">
        <f>[11]Segmento!$C6/1000</f>
        <v>9381.0339759456492</v>
      </c>
      <c r="E11" s="13"/>
      <c r="F11" s="19">
        <f>'[12]Estoque 4T25 - Segmento'!$C6/1000</f>
        <v>12223.068331287308</v>
      </c>
      <c r="G11" s="19">
        <v>13507.5500526221</v>
      </c>
      <c r="H11" s="19">
        <v>14647.325707222548</v>
      </c>
      <c r="I11" s="19">
        <f>18058230.3784114/1000</f>
        <v>18058.230378411401</v>
      </c>
      <c r="J11" s="13"/>
      <c r="K11" s="19">
        <v>23811</v>
      </c>
      <c r="L11" s="19">
        <v>39286.047815447506</v>
      </c>
      <c r="M11" s="19">
        <v>57980.524972456762</v>
      </c>
      <c r="N11" s="19">
        <v>66640.601648203155</v>
      </c>
      <c r="O11" s="13"/>
      <c r="P11" s="19">
        <v>98686.5360757866</v>
      </c>
      <c r="Q11" s="13"/>
      <c r="R11" s="19">
        <v>149061.65379430479</v>
      </c>
      <c r="S11" s="13"/>
      <c r="T11" s="19">
        <f>210.97698619276*1000</f>
        <v>210976.98619276</v>
      </c>
      <c r="U11" s="13"/>
      <c r="V11" s="19">
        <v>310487</v>
      </c>
      <c r="W11" s="13"/>
      <c r="X11" s="19">
        <v>458743.30650353513</v>
      </c>
      <c r="Y11" s="13"/>
      <c r="Z11" s="19">
        <v>637829.10928526649</v>
      </c>
      <c r="AA11" s="13"/>
      <c r="AB11" s="19">
        <v>576056</v>
      </c>
      <c r="AC11" s="13"/>
      <c r="AD11" s="19">
        <v>634368.06377296906</v>
      </c>
      <c r="AE11" s="13"/>
      <c r="AF11" s="19">
        <v>811840.74098999996</v>
      </c>
      <c r="AG11" s="13"/>
      <c r="AH11" s="13"/>
      <c r="AI11" s="13"/>
      <c r="AJ11" s="13"/>
      <c r="AK11" s="13"/>
      <c r="AL11" s="13"/>
      <c r="AM11" s="13"/>
      <c r="AN11" s="13"/>
      <c r="AO11" s="10"/>
      <c r="AP11" s="10"/>
    </row>
    <row r="12" spans="1:42" s="3" customFormat="1" x14ac:dyDescent="0.25">
      <c r="A12" s="18" t="s">
        <v>213</v>
      </c>
      <c r="B12" s="18" t="s">
        <v>229</v>
      </c>
      <c r="C12" s="10"/>
      <c r="D12" s="19">
        <f>[11]Segmento!$C7/1000</f>
        <v>1047181.4062251654</v>
      </c>
      <c r="E12" s="10"/>
      <c r="F12" s="19">
        <f>'[12]Estoque 4T25 - Segmento'!$C7/1000</f>
        <v>1145380.1358922916</v>
      </c>
      <c r="G12" s="19">
        <v>786063.99470928696</v>
      </c>
      <c r="H12" s="19">
        <v>760450.7461217806</v>
      </c>
      <c r="I12" s="19">
        <f>756332498.391947/1000</f>
        <v>756332.49839194701</v>
      </c>
      <c r="J12" s="10"/>
      <c r="K12" s="19">
        <v>714330</v>
      </c>
      <c r="L12" s="19">
        <v>476035.59137066198</v>
      </c>
      <c r="M12" s="19">
        <v>702453.73552323482</v>
      </c>
      <c r="N12" s="19">
        <v>734260.68375079916</v>
      </c>
      <c r="O12" s="10"/>
      <c r="P12" s="19">
        <v>893110.69782667374</v>
      </c>
      <c r="Q12" s="10"/>
      <c r="R12" s="19">
        <v>1095234.3332145021</v>
      </c>
      <c r="S12" s="10"/>
      <c r="T12" s="19">
        <f>1078.53314702647*1000</f>
        <v>1078533.1470264699</v>
      </c>
      <c r="U12" s="10"/>
      <c r="V12" s="19">
        <v>757967</v>
      </c>
      <c r="W12" s="10"/>
      <c r="X12" s="19">
        <v>301227.74413612566</v>
      </c>
      <c r="Y12" s="10"/>
      <c r="Z12" s="19">
        <v>600813.11283750844</v>
      </c>
      <c r="AA12" s="10"/>
      <c r="AB12" s="19">
        <v>550830</v>
      </c>
      <c r="AC12" s="10"/>
      <c r="AD12" s="19">
        <v>623716.74214594404</v>
      </c>
      <c r="AE12" s="10"/>
      <c r="AF12" s="19">
        <v>1089324.2380399997</v>
      </c>
      <c r="AG12" s="10"/>
      <c r="AH12" s="10"/>
      <c r="AI12" s="10"/>
      <c r="AJ12" s="10"/>
      <c r="AK12" s="10"/>
      <c r="AL12" s="10"/>
      <c r="AM12" s="10"/>
      <c r="AN12" s="10"/>
      <c r="AO12" s="10"/>
      <c r="AP12" s="10"/>
    </row>
    <row r="13" spans="1:42" s="3" customFormat="1" x14ac:dyDescent="0.25">
      <c r="A13" s="18" t="s">
        <v>215</v>
      </c>
      <c r="B13" s="18" t="s">
        <v>244</v>
      </c>
      <c r="C13" s="10"/>
      <c r="D13" s="19">
        <f>[11]Segmento!$C8/1000</f>
        <v>710805.06196412304</v>
      </c>
      <c r="E13" s="10"/>
      <c r="F13" s="19">
        <f>'[12]Estoque 4T25 - Segmento'!$C8/1000</f>
        <v>447174.08334198373</v>
      </c>
      <c r="G13" s="19">
        <v>555892.96781587496</v>
      </c>
      <c r="H13" s="19">
        <v>476281.92446570878</v>
      </c>
      <c r="I13" s="19">
        <f>548885663.783822/1000</f>
        <v>548885.66378382209</v>
      </c>
      <c r="J13" s="10"/>
      <c r="K13" s="19">
        <v>523842</v>
      </c>
      <c r="L13" s="19">
        <v>561726.37376624777</v>
      </c>
      <c r="M13" s="19">
        <v>614486.28002244444</v>
      </c>
      <c r="N13" s="19">
        <v>706283.06866510166</v>
      </c>
      <c r="O13" s="10"/>
      <c r="P13" s="19">
        <v>513826.50967769668</v>
      </c>
      <c r="Q13" s="10"/>
      <c r="R13" s="19">
        <v>508019.059940862</v>
      </c>
      <c r="S13" s="10"/>
      <c r="T13" s="19">
        <f>206.703523162385*1000</f>
        <v>206703.52316238501</v>
      </c>
      <c r="U13" s="10"/>
      <c r="V13" s="19">
        <v>546215</v>
      </c>
      <c r="W13" s="10"/>
      <c r="X13" s="19">
        <v>1140096</v>
      </c>
      <c r="Y13" s="10"/>
      <c r="Z13" s="19">
        <v>812948.40440952766</v>
      </c>
      <c r="AA13" s="10"/>
      <c r="AB13" s="19">
        <v>779750</v>
      </c>
      <c r="AC13" s="10"/>
      <c r="AD13" s="19">
        <v>619402.05706298724</v>
      </c>
      <c r="AE13" s="10"/>
      <c r="AF13" s="19">
        <v>334528.05742999993</v>
      </c>
      <c r="AG13" s="10"/>
      <c r="AH13" s="10"/>
      <c r="AI13" s="10"/>
      <c r="AJ13" s="10"/>
      <c r="AK13" s="10"/>
      <c r="AL13" s="10"/>
      <c r="AM13" s="10"/>
      <c r="AN13" s="10"/>
      <c r="AO13" s="10"/>
      <c r="AP13" s="10"/>
    </row>
    <row r="14" spans="1:42" s="3" customFormat="1" x14ac:dyDescent="0.25">
      <c r="A14" s="18" t="s">
        <v>285</v>
      </c>
      <c r="B14" s="18" t="s">
        <v>414</v>
      </c>
      <c r="C14" s="10"/>
      <c r="D14" s="19" t="s">
        <v>3</v>
      </c>
      <c r="E14" s="10"/>
      <c r="F14" s="19" t="s">
        <v>3</v>
      </c>
      <c r="G14" s="19" t="s">
        <v>3</v>
      </c>
      <c r="H14" s="19" t="s">
        <v>3</v>
      </c>
      <c r="I14" s="19" t="s">
        <v>3</v>
      </c>
      <c r="J14" s="10"/>
      <c r="K14" s="19" t="s">
        <v>3</v>
      </c>
      <c r="L14" s="19" t="s">
        <v>3</v>
      </c>
      <c r="M14" s="19" t="s">
        <v>3</v>
      </c>
      <c r="N14" s="19" t="s">
        <v>3</v>
      </c>
      <c r="O14" s="10"/>
      <c r="P14" s="19" t="s">
        <v>3</v>
      </c>
      <c r="Q14" s="10"/>
      <c r="R14" s="19" t="s">
        <v>3</v>
      </c>
      <c r="S14" s="10"/>
      <c r="T14" s="19" t="s">
        <v>3</v>
      </c>
      <c r="U14" s="10"/>
      <c r="V14" s="19" t="s">
        <v>3</v>
      </c>
      <c r="W14" s="10"/>
      <c r="X14" s="19" t="s">
        <v>3</v>
      </c>
      <c r="Y14" s="10"/>
      <c r="Z14" s="19" t="s">
        <v>3</v>
      </c>
      <c r="AA14" s="10"/>
      <c r="AB14" s="19">
        <v>3853</v>
      </c>
      <c r="AC14" s="10"/>
      <c r="AD14" s="19" t="s">
        <v>3</v>
      </c>
      <c r="AE14" s="10"/>
      <c r="AF14" s="19">
        <v>26.228259999999999</v>
      </c>
      <c r="AG14" s="10"/>
      <c r="AH14" s="10"/>
      <c r="AI14" s="10"/>
      <c r="AJ14" s="10"/>
      <c r="AK14" s="10"/>
      <c r="AL14" s="10"/>
      <c r="AM14" s="10"/>
      <c r="AN14" s="10"/>
      <c r="AO14" s="10"/>
      <c r="AP14" s="10"/>
    </row>
    <row r="15" spans="1:42" s="3" customFormat="1" x14ac:dyDescent="0.25">
      <c r="A15" s="18" t="s">
        <v>216</v>
      </c>
      <c r="B15" s="18" t="s">
        <v>230</v>
      </c>
      <c r="C15" s="10"/>
      <c r="D15" s="19">
        <f>[11]Segmento!$C9/1000</f>
        <v>7744.5934561007261</v>
      </c>
      <c r="E15" s="10"/>
      <c r="F15" s="19">
        <f>'[12]Estoque 4T25 - Segmento'!$C9/1000</f>
        <v>16750.021176730796</v>
      </c>
      <c r="G15" s="19">
        <v>24484.638366417399</v>
      </c>
      <c r="H15" s="19">
        <v>37380.592439866872</v>
      </c>
      <c r="I15" s="19">
        <f>51606634.2598611/1000</f>
        <v>51606.634259861094</v>
      </c>
      <c r="J15" s="10"/>
      <c r="K15" s="19">
        <v>47622</v>
      </c>
      <c r="L15" s="19">
        <v>63931.388938186181</v>
      </c>
      <c r="M15" s="19">
        <v>88172.288007573516</v>
      </c>
      <c r="N15" s="19">
        <v>105679.78983718914</v>
      </c>
      <c r="O15" s="10"/>
      <c r="P15" s="19">
        <v>125865.56302729531</v>
      </c>
      <c r="Q15" s="10"/>
      <c r="R15" s="19">
        <v>200980.75567958725</v>
      </c>
      <c r="S15" s="10"/>
      <c r="T15" s="19">
        <f>207.83256891869*1000</f>
        <v>207832.56891869</v>
      </c>
      <c r="U15" s="10"/>
      <c r="V15" s="19" t="s">
        <v>3</v>
      </c>
      <c r="W15" s="10"/>
      <c r="X15" s="19" t="s">
        <v>3</v>
      </c>
      <c r="Y15" s="10"/>
      <c r="Z15" s="19" t="s">
        <v>3</v>
      </c>
      <c r="AA15" s="10"/>
      <c r="AB15" s="19" t="s">
        <v>3</v>
      </c>
      <c r="AC15" s="10"/>
      <c r="AD15" s="19" t="s">
        <v>3</v>
      </c>
      <c r="AE15" s="10"/>
      <c r="AF15" s="19" t="s">
        <v>3</v>
      </c>
      <c r="AG15" s="10"/>
      <c r="AH15" s="10"/>
      <c r="AI15" s="10"/>
      <c r="AJ15" s="10"/>
      <c r="AK15" s="10"/>
      <c r="AL15" s="10"/>
      <c r="AM15" s="10"/>
      <c r="AN15" s="10"/>
      <c r="AO15" s="10"/>
      <c r="AP15" s="10"/>
    </row>
    <row r="16" spans="1:42" s="3" customFormat="1" x14ac:dyDescent="0.25">
      <c r="A16" s="18" t="s">
        <v>286</v>
      </c>
      <c r="B16" s="18" t="s">
        <v>415</v>
      </c>
      <c r="C16" s="10"/>
      <c r="D16" s="19" t="s">
        <v>3</v>
      </c>
      <c r="E16" s="10"/>
      <c r="F16" s="19" t="s">
        <v>3</v>
      </c>
      <c r="G16" s="19" t="s">
        <v>3</v>
      </c>
      <c r="H16" s="19" t="s">
        <v>3</v>
      </c>
      <c r="I16" s="19" t="s">
        <v>3</v>
      </c>
      <c r="J16" s="10"/>
      <c r="K16" s="19" t="s">
        <v>3</v>
      </c>
      <c r="L16" s="19" t="s">
        <v>3</v>
      </c>
      <c r="M16" s="19" t="s">
        <v>3</v>
      </c>
      <c r="N16" s="19" t="s">
        <v>3</v>
      </c>
      <c r="O16" s="10"/>
      <c r="P16" s="19" t="s">
        <v>3</v>
      </c>
      <c r="Q16" s="10"/>
      <c r="R16" s="19" t="s">
        <v>3</v>
      </c>
      <c r="S16" s="10"/>
      <c r="T16" s="19" t="s">
        <v>3</v>
      </c>
      <c r="U16" s="10"/>
      <c r="V16" s="19" t="s">
        <v>3</v>
      </c>
      <c r="W16" s="10"/>
      <c r="X16" s="19">
        <v>505.78035999999986</v>
      </c>
      <c r="Y16" s="10"/>
      <c r="Z16" s="19">
        <v>506</v>
      </c>
      <c r="AA16" s="10"/>
      <c r="AB16" s="19">
        <v>644</v>
      </c>
      <c r="AC16" s="10"/>
      <c r="AD16" s="19">
        <v>506</v>
      </c>
      <c r="AE16" s="10"/>
      <c r="AF16" s="19">
        <v>1018.07517</v>
      </c>
      <c r="AG16" s="10"/>
      <c r="AH16" s="10"/>
      <c r="AI16" s="10"/>
      <c r="AJ16" s="10"/>
      <c r="AK16" s="10"/>
      <c r="AL16" s="10"/>
      <c r="AM16" s="10"/>
      <c r="AN16" s="10"/>
      <c r="AO16" s="10"/>
      <c r="AP16" s="10"/>
    </row>
    <row r="17" spans="1:42" s="4" customFormat="1" x14ac:dyDescent="0.25">
      <c r="A17" s="16" t="s">
        <v>219</v>
      </c>
      <c r="B17" s="16" t="s">
        <v>233</v>
      </c>
      <c r="C17" s="10"/>
      <c r="D17" s="17"/>
      <c r="E17" s="10"/>
      <c r="F17" s="17"/>
      <c r="G17" s="17"/>
      <c r="H17" s="17"/>
      <c r="I17" s="17"/>
      <c r="J17" s="10"/>
      <c r="K17" s="17"/>
      <c r="L17" s="17"/>
      <c r="M17" s="17"/>
      <c r="N17" s="17"/>
      <c r="O17" s="10"/>
      <c r="P17" s="17"/>
      <c r="Q17" s="10"/>
      <c r="R17" s="17"/>
      <c r="S17" s="10"/>
      <c r="T17" s="17"/>
      <c r="U17" s="10"/>
      <c r="V17" s="17"/>
      <c r="W17" s="10"/>
      <c r="X17" s="17"/>
      <c r="Y17" s="10"/>
      <c r="Z17" s="17"/>
      <c r="AA17" s="10"/>
      <c r="AB17" s="17"/>
      <c r="AC17" s="10"/>
      <c r="AD17" s="17"/>
      <c r="AE17" s="10"/>
      <c r="AF17" s="17"/>
      <c r="AG17" s="10"/>
      <c r="AH17" s="10"/>
      <c r="AI17" s="10"/>
      <c r="AJ17" s="10"/>
      <c r="AK17" s="10"/>
      <c r="AL17" s="10"/>
      <c r="AM17" s="10"/>
      <c r="AN17" s="10"/>
      <c r="AO17" s="13"/>
      <c r="AP17" s="13"/>
    </row>
    <row r="18" spans="1:42" s="3" customFormat="1" x14ac:dyDescent="0.25">
      <c r="A18" s="18" t="s">
        <v>267</v>
      </c>
      <c r="B18" s="18" t="s">
        <v>272</v>
      </c>
      <c r="C18" s="13"/>
      <c r="D18" s="19">
        <f>[11]Região!$C$8/1000</f>
        <v>3004537.3949524402</v>
      </c>
      <c r="E18" s="13"/>
      <c r="F18" s="19">
        <f>'[12]Estoque 4T25 - Região'!$C$10/1000</f>
        <v>2895065.9106554012</v>
      </c>
      <c r="G18" s="19">
        <v>2345736.9877182958</v>
      </c>
      <c r="H18" s="19">
        <v>2186020.4377902867</v>
      </c>
      <c r="I18" s="19">
        <f>2290105725.71681/1000</f>
        <v>2290105.7257168102</v>
      </c>
      <c r="J18" s="13"/>
      <c r="K18" s="19" t="s">
        <v>289</v>
      </c>
      <c r="L18" s="19">
        <v>2222530.3840995072</v>
      </c>
      <c r="M18" s="19">
        <v>2506317.4690729384</v>
      </c>
      <c r="N18" s="19">
        <v>2605623.4731428712</v>
      </c>
      <c r="O18" s="13"/>
      <c r="P18" s="19">
        <v>2638080.6580530847</v>
      </c>
      <c r="Q18" s="13"/>
      <c r="R18" s="19">
        <v>3017195.5218044491</v>
      </c>
      <c r="S18" s="13"/>
      <c r="T18" s="19">
        <v>2578312.5660585854</v>
      </c>
      <c r="U18" s="13"/>
      <c r="V18" s="19">
        <v>2067550.977999975</v>
      </c>
      <c r="W18" s="13"/>
      <c r="X18" s="19">
        <v>2484819.9616443142</v>
      </c>
      <c r="Y18" s="13"/>
      <c r="Z18" s="19">
        <v>2358571.8165658987</v>
      </c>
      <c r="AA18" s="13"/>
      <c r="AB18" s="19">
        <v>2199250.505521765</v>
      </c>
      <c r="AC18" s="13"/>
      <c r="AD18" s="19">
        <v>2083916.3820012377</v>
      </c>
      <c r="AE18" s="13"/>
      <c r="AF18" s="19">
        <v>2583867.75183</v>
      </c>
      <c r="AG18" s="13"/>
      <c r="AH18" s="13"/>
      <c r="AI18" s="13"/>
      <c r="AJ18" s="13"/>
      <c r="AK18" s="13"/>
      <c r="AL18" s="13"/>
      <c r="AM18" s="13"/>
      <c r="AN18" s="13"/>
      <c r="AO18" s="10"/>
      <c r="AP18" s="10"/>
    </row>
    <row r="19" spans="1:42" s="3" customFormat="1" x14ac:dyDescent="0.25">
      <c r="A19" s="18" t="s">
        <v>268</v>
      </c>
      <c r="B19" s="18" t="s">
        <v>273</v>
      </c>
      <c r="C19" s="13"/>
      <c r="D19" s="19">
        <f>[11]Região!$C$11/1000</f>
        <v>3459.3252501316983</v>
      </c>
      <c r="E19" s="13"/>
      <c r="F19" s="19">
        <f>'[12]Estoque 4T25 - Região'!$C$13/1000</f>
        <v>8811.7815394854315</v>
      </c>
      <c r="G19" s="19">
        <v>47331.121108076404</v>
      </c>
      <c r="H19" s="19">
        <v>54864.875441602293</v>
      </c>
      <c r="I19" s="19">
        <f>55128168.854476/1000</f>
        <v>55128.168854475996</v>
      </c>
      <c r="J19" s="13"/>
      <c r="K19" s="19" t="s">
        <v>289</v>
      </c>
      <c r="L19" s="19">
        <v>77915.558367299178</v>
      </c>
      <c r="M19" s="19">
        <v>86804.385104543646</v>
      </c>
      <c r="N19" s="19">
        <v>126840.09565889704</v>
      </c>
      <c r="O19" s="13"/>
      <c r="P19" s="19">
        <v>171867.03696051275</v>
      </c>
      <c r="Q19" s="13"/>
      <c r="R19" s="19">
        <v>174441.20904862881</v>
      </c>
      <c r="S19" s="13"/>
      <c r="T19" s="19">
        <v>179076.87711268419</v>
      </c>
      <c r="U19" s="13"/>
      <c r="V19" s="19">
        <v>234067.55000000002</v>
      </c>
      <c r="W19" s="13"/>
      <c r="X19" s="19">
        <v>283097.69339733769</v>
      </c>
      <c r="Y19" s="13"/>
      <c r="Z19" s="19">
        <v>209951.73640502867</v>
      </c>
      <c r="AA19" s="13"/>
      <c r="AB19" s="19">
        <v>196385.37368965423</v>
      </c>
      <c r="AC19" s="13"/>
      <c r="AD19" s="19">
        <v>101748.12829973039</v>
      </c>
      <c r="AE19" s="13"/>
      <c r="AF19" s="19">
        <v>127096.46161000006</v>
      </c>
      <c r="AG19" s="13"/>
      <c r="AH19" s="13"/>
      <c r="AI19" s="13"/>
      <c r="AJ19" s="13"/>
      <c r="AK19" s="13"/>
      <c r="AL19" s="13"/>
      <c r="AM19" s="13"/>
      <c r="AN19" s="13"/>
      <c r="AO19" s="10"/>
      <c r="AP19" s="10"/>
    </row>
    <row r="20" spans="1:42" s="3" customFormat="1" x14ac:dyDescent="0.25">
      <c r="A20" s="18" t="s">
        <v>269</v>
      </c>
      <c r="B20" s="18" t="s">
        <v>274</v>
      </c>
      <c r="C20" s="10"/>
      <c r="D20" s="19">
        <f>[11]Região!$C$14/1000</f>
        <v>523.73</v>
      </c>
      <c r="E20" s="10"/>
      <c r="F20" s="19">
        <f>'[12]Estoque 4T25 - Região'!$C$16/1000</f>
        <v>510.52100000000002</v>
      </c>
      <c r="G20" s="19">
        <v>503.89300242503344</v>
      </c>
      <c r="H20" s="19">
        <v>981.48122631126739</v>
      </c>
      <c r="I20" s="19">
        <f>969724.8575444/1000</f>
        <v>969.72485754440004</v>
      </c>
      <c r="J20" s="10"/>
      <c r="K20" s="19" t="s">
        <v>289</v>
      </c>
      <c r="L20" s="19">
        <v>915.82243204597057</v>
      </c>
      <c r="M20" s="19">
        <v>880.034108691141</v>
      </c>
      <c r="N20" s="19">
        <v>862.14724216271964</v>
      </c>
      <c r="O20" s="10"/>
      <c r="P20" s="19">
        <v>848.40181975771793</v>
      </c>
      <c r="Q20" s="10"/>
      <c r="R20" s="19">
        <v>1090.2291727838838</v>
      </c>
      <c r="S20" s="10"/>
      <c r="T20" s="19">
        <v>4428.0279286907617</v>
      </c>
      <c r="U20" s="10"/>
      <c r="V20" s="19">
        <v>23186.6</v>
      </c>
      <c r="W20" s="10"/>
      <c r="X20" s="19">
        <v>40524.607261060461</v>
      </c>
      <c r="Y20" s="10"/>
      <c r="Z20" s="19">
        <v>126604.95020653334</v>
      </c>
      <c r="AA20" s="10"/>
      <c r="AB20" s="19">
        <v>171210.74303451675</v>
      </c>
      <c r="AC20" s="10"/>
      <c r="AD20" s="19">
        <v>225516.13181386099</v>
      </c>
      <c r="AE20" s="10"/>
      <c r="AF20" s="19">
        <v>262863.98110999999</v>
      </c>
      <c r="AG20" s="10"/>
      <c r="AH20" s="10"/>
      <c r="AI20" s="10"/>
      <c r="AJ20" s="10"/>
      <c r="AK20" s="10"/>
      <c r="AL20" s="10"/>
      <c r="AM20" s="10"/>
      <c r="AN20" s="10"/>
      <c r="AO20" s="10"/>
      <c r="AP20" s="10"/>
    </row>
    <row r="21" spans="1:42" s="3" customFormat="1" x14ac:dyDescent="0.25">
      <c r="A21" s="18" t="s">
        <v>270</v>
      </c>
      <c r="B21" s="18" t="s">
        <v>277</v>
      </c>
      <c r="C21" s="10"/>
      <c r="D21" s="19" t="s">
        <v>3</v>
      </c>
      <c r="E21" s="10"/>
      <c r="F21" s="19" t="s">
        <v>3</v>
      </c>
      <c r="G21" s="19" t="s">
        <v>3</v>
      </c>
      <c r="H21" s="19" t="s">
        <v>3</v>
      </c>
      <c r="I21" s="19" t="s">
        <v>3</v>
      </c>
      <c r="J21" s="10"/>
      <c r="K21" s="19" t="s">
        <v>289</v>
      </c>
      <c r="L21" s="19" t="s">
        <v>3</v>
      </c>
      <c r="M21" s="19" t="s">
        <v>3</v>
      </c>
      <c r="N21" s="19" t="s">
        <v>3</v>
      </c>
      <c r="O21" s="10"/>
      <c r="P21" s="19" t="s">
        <v>3</v>
      </c>
      <c r="Q21" s="10"/>
      <c r="R21" s="19">
        <v>2549.3405695146857</v>
      </c>
      <c r="S21" s="10"/>
      <c r="T21" s="19">
        <v>7869.4327450922374</v>
      </c>
      <c r="U21" s="10"/>
      <c r="V21" s="19">
        <v>23062.54</v>
      </c>
      <c r="W21" s="10"/>
      <c r="X21" s="19">
        <v>56706.423963085079</v>
      </c>
      <c r="Y21" s="10"/>
      <c r="Z21" s="19">
        <v>93659.06538240485</v>
      </c>
      <c r="AA21" s="10"/>
      <c r="AB21" s="19">
        <v>73384.903160485919</v>
      </c>
      <c r="AC21" s="10"/>
      <c r="AD21" s="19">
        <v>59729.346685275865</v>
      </c>
      <c r="AE21" s="10"/>
      <c r="AF21" s="19">
        <v>70493.517500000031</v>
      </c>
      <c r="AG21" s="10"/>
      <c r="AH21" s="10"/>
      <c r="AI21" s="10"/>
      <c r="AJ21" s="10"/>
      <c r="AK21" s="10"/>
      <c r="AL21" s="10"/>
      <c r="AM21" s="10"/>
      <c r="AN21" s="10"/>
      <c r="AO21" s="10"/>
      <c r="AP21" s="10"/>
    </row>
    <row r="23" spans="1:42" s="3" customFormat="1" x14ac:dyDescent="0.25">
      <c r="A23" s="14" t="s">
        <v>52</v>
      </c>
      <c r="B23" s="14" t="s">
        <v>249</v>
      </c>
      <c r="C23" s="10"/>
      <c r="D23" s="35" t="s">
        <v>433</v>
      </c>
      <c r="E23" s="10"/>
      <c r="F23" s="35" t="s">
        <v>430</v>
      </c>
      <c r="G23" s="35" t="s">
        <v>212</v>
      </c>
      <c r="H23" s="35" t="s">
        <v>207</v>
      </c>
      <c r="I23" s="35" t="s">
        <v>107</v>
      </c>
      <c r="J23" s="10"/>
      <c r="K23" s="35" t="s">
        <v>106</v>
      </c>
      <c r="L23" s="35" t="s">
        <v>105</v>
      </c>
      <c r="M23" s="35" t="s">
        <v>104</v>
      </c>
      <c r="N23" s="35" t="s">
        <v>103</v>
      </c>
      <c r="O23" s="10"/>
      <c r="P23" s="35">
        <v>2023</v>
      </c>
      <c r="Q23" s="10"/>
      <c r="R23" s="35">
        <v>2022</v>
      </c>
      <c r="S23" s="10"/>
      <c r="T23" s="35">
        <v>2021</v>
      </c>
      <c r="U23" s="10"/>
      <c r="V23" s="35">
        <v>2020</v>
      </c>
      <c r="W23" s="10"/>
      <c r="X23" s="15">
        <v>2019</v>
      </c>
      <c r="Y23" s="10"/>
      <c r="Z23" s="15">
        <v>2018</v>
      </c>
      <c r="AA23" s="10"/>
      <c r="AB23" s="15">
        <v>2017</v>
      </c>
      <c r="AC23" s="10"/>
      <c r="AD23" s="15">
        <v>2016</v>
      </c>
      <c r="AE23" s="10"/>
      <c r="AF23" s="15">
        <v>2015</v>
      </c>
      <c r="AG23" s="10"/>
      <c r="AH23" s="10"/>
      <c r="AI23" s="10"/>
      <c r="AJ23" s="10"/>
      <c r="AK23" s="10"/>
      <c r="AL23" s="10"/>
      <c r="AM23" s="10"/>
      <c r="AN23" s="10"/>
      <c r="AO23" s="10"/>
      <c r="AP23" s="10"/>
    </row>
    <row r="24" spans="1:42" s="3" customFormat="1" x14ac:dyDescent="0.25">
      <c r="A24" s="20" t="s">
        <v>224</v>
      </c>
      <c r="B24" s="20" t="s">
        <v>224</v>
      </c>
      <c r="C24" s="10"/>
      <c r="D24" s="128">
        <f>SUM(D26:D34)</f>
        <v>1872181.7552008748</v>
      </c>
      <c r="E24" s="10"/>
      <c r="F24" s="128">
        <f>SUM(F26:F34)</f>
        <v>1917765.3905953949</v>
      </c>
      <c r="G24" s="128">
        <f>SUM(G26:G34)</f>
        <v>1616885.9639897784</v>
      </c>
      <c r="H24" s="128">
        <f>SUM(H26:H34)</f>
        <v>1385647.9364066338</v>
      </c>
      <c r="I24" s="128">
        <f>SUM(I26:I34)</f>
        <v>1330592.7324214082</v>
      </c>
      <c r="J24" s="10"/>
      <c r="K24" s="128">
        <f>SUM(K26:K34)</f>
        <v>1409000</v>
      </c>
      <c r="L24" s="128">
        <f>SUM(L26:L34)</f>
        <v>1296865.6978544961</v>
      </c>
      <c r="M24" s="128">
        <f>SUM(M26:M34)</f>
        <v>1468369.4237578057</v>
      </c>
      <c r="N24" s="128">
        <f>SUM(N26:N34)</f>
        <v>1513147.8002872956</v>
      </c>
      <c r="O24" s="21"/>
      <c r="P24" s="128">
        <f>SUM(P26:P34)</f>
        <v>1714926.2433329527</v>
      </c>
      <c r="Q24" s="21"/>
      <c r="R24" s="128">
        <f>SUM(R26:R34)</f>
        <v>2009707.0174083076</v>
      </c>
      <c r="S24" s="21"/>
      <c r="T24" s="128">
        <f>SUM(T26:T34)</f>
        <v>1748228.4735419238</v>
      </c>
      <c r="U24" s="21"/>
      <c r="V24" s="128">
        <f>SUM(V26:V34)</f>
        <v>1611619</v>
      </c>
      <c r="W24" s="21"/>
      <c r="X24" s="128">
        <f>SUM(X26:X34)</f>
        <v>1987034.1495622015</v>
      </c>
      <c r="Y24" s="21"/>
      <c r="Z24" s="128">
        <f>SUM(Z26:Z34)</f>
        <v>2075882.6460258623</v>
      </c>
      <c r="AA24" s="21"/>
      <c r="AB24" s="128">
        <f>SUM(AB26:AB34)</f>
        <v>1942184.196420969</v>
      </c>
      <c r="AC24" s="21"/>
      <c r="AD24" s="128">
        <f>SUM(AD26:AD34)</f>
        <v>1862012.8928342555</v>
      </c>
      <c r="AE24" s="21"/>
      <c r="AF24" s="128">
        <f>SUM(AF26:AF34)</f>
        <v>2303827.696036438</v>
      </c>
      <c r="AG24" s="10"/>
      <c r="AH24" s="10"/>
      <c r="AI24" s="10"/>
      <c r="AJ24" s="10"/>
      <c r="AK24" s="10"/>
      <c r="AL24" s="10"/>
      <c r="AM24" s="10"/>
      <c r="AN24" s="10"/>
      <c r="AO24" s="10"/>
      <c r="AP24" s="10"/>
    </row>
    <row r="25" spans="1:42" s="4" customFormat="1" x14ac:dyDescent="0.25">
      <c r="A25" s="16" t="s">
        <v>217</v>
      </c>
      <c r="B25" s="16" t="s">
        <v>227</v>
      </c>
      <c r="C25" s="10"/>
      <c r="D25" s="17"/>
      <c r="E25" s="10"/>
      <c r="F25" s="17"/>
      <c r="G25" s="17"/>
      <c r="H25" s="17"/>
      <c r="I25" s="17"/>
      <c r="J25" s="10"/>
      <c r="K25" s="17"/>
      <c r="L25" s="17"/>
      <c r="M25" s="17"/>
      <c r="N25" s="17"/>
      <c r="O25" s="10"/>
      <c r="P25" s="17"/>
      <c r="Q25" s="10"/>
      <c r="R25" s="17"/>
      <c r="S25" s="10"/>
      <c r="T25" s="17"/>
      <c r="U25" s="10"/>
      <c r="V25" s="17"/>
      <c r="W25" s="10"/>
      <c r="X25" s="17"/>
      <c r="Y25" s="10"/>
      <c r="Z25" s="17"/>
      <c r="AA25" s="10"/>
      <c r="AB25" s="17"/>
      <c r="AC25" s="10"/>
      <c r="AD25" s="17"/>
      <c r="AE25" s="10"/>
      <c r="AF25" s="17"/>
      <c r="AG25" s="10"/>
      <c r="AH25" s="10"/>
      <c r="AI25" s="10"/>
      <c r="AJ25" s="10"/>
      <c r="AK25" s="10"/>
      <c r="AL25" s="10"/>
      <c r="AM25" s="10"/>
      <c r="AN25" s="10"/>
      <c r="AO25" s="13"/>
      <c r="AP25" s="13"/>
    </row>
    <row r="26" spans="1:42" s="3" customFormat="1" x14ac:dyDescent="0.25">
      <c r="A26" s="18" t="s">
        <v>240</v>
      </c>
      <c r="B26" s="18" t="s">
        <v>241</v>
      </c>
      <c r="C26" s="13"/>
      <c r="D26" s="19">
        <f>[11]Segmento!$E4/1000</f>
        <v>517712.66235354519</v>
      </c>
      <c r="E26" s="13"/>
      <c r="F26" s="19">
        <f>'[12]Estoque 4T25 - Segmento'!$E4/1000</f>
        <v>474529.26148330723</v>
      </c>
      <c r="G26" s="19">
        <v>172005.11714369402</v>
      </c>
      <c r="H26" s="19">
        <v>172464.22148141632</v>
      </c>
      <c r="I26" s="19">
        <f>182116689.731704/1000</f>
        <v>182116.68973170398</v>
      </c>
      <c r="J26" s="13"/>
      <c r="K26" s="19">
        <v>211350</v>
      </c>
      <c r="L26" s="19">
        <v>251218.33702642948</v>
      </c>
      <c r="M26" s="19">
        <v>308844.94137114193</v>
      </c>
      <c r="N26" s="19">
        <v>328417.12928467162</v>
      </c>
      <c r="O26" s="13"/>
      <c r="P26" s="19">
        <v>345816.90975378297</v>
      </c>
      <c r="Q26" s="138">
        <v>0.23</v>
      </c>
      <c r="R26" s="19">
        <v>458815.76612617658</v>
      </c>
      <c r="S26" s="13"/>
      <c r="T26" s="19">
        <v>191730.76182286479</v>
      </c>
      <c r="U26" s="13"/>
      <c r="V26" s="19">
        <v>226992</v>
      </c>
      <c r="W26" s="13"/>
      <c r="X26" s="19">
        <v>237380.59896775434</v>
      </c>
      <c r="Y26" s="13"/>
      <c r="Z26" s="19" t="s">
        <v>3</v>
      </c>
      <c r="AA26" s="13"/>
      <c r="AB26" s="19" t="s">
        <v>3</v>
      </c>
      <c r="AC26" s="13"/>
      <c r="AD26" s="19" t="s">
        <v>3</v>
      </c>
      <c r="AE26" s="13"/>
      <c r="AF26" s="19" t="s">
        <v>3</v>
      </c>
      <c r="AG26" s="13"/>
      <c r="AH26" s="13"/>
      <c r="AI26" s="13"/>
      <c r="AJ26" s="13"/>
      <c r="AK26" s="13"/>
      <c r="AL26" s="13"/>
      <c r="AM26" s="13"/>
      <c r="AN26" s="13"/>
      <c r="AO26" s="10"/>
      <c r="AP26" s="10"/>
    </row>
    <row r="27" spans="1:42" s="3" customFormat="1" x14ac:dyDescent="0.25">
      <c r="A27" s="18" t="s">
        <v>214</v>
      </c>
      <c r="B27" s="18" t="s">
        <v>228</v>
      </c>
      <c r="C27" s="13"/>
      <c r="D27" s="19">
        <f>[11]Segmento!$E5/1000</f>
        <v>429685.89386319875</v>
      </c>
      <c r="E27" s="13"/>
      <c r="F27" s="19">
        <f>'[12]Estoque 4T25 - Segmento'!$E5/1000</f>
        <v>526165.2744425761</v>
      </c>
      <c r="G27" s="19">
        <v>548841.84537665499</v>
      </c>
      <c r="H27" s="19">
        <v>482757.38422231306</v>
      </c>
      <c r="I27" s="19">
        <f>426209247.728815/1000</f>
        <v>426209.24772881501</v>
      </c>
      <c r="J27" s="13"/>
      <c r="K27" s="19">
        <v>450880</v>
      </c>
      <c r="L27" s="19">
        <v>456976.84811625094</v>
      </c>
      <c r="M27" s="19">
        <v>381243.8932068533</v>
      </c>
      <c r="N27" s="19">
        <v>360974.4114797634</v>
      </c>
      <c r="O27" s="13"/>
      <c r="P27" s="19">
        <v>384284.59868103632</v>
      </c>
      <c r="Q27" s="138">
        <v>0.19</v>
      </c>
      <c r="R27" s="19">
        <v>266773.07715717319</v>
      </c>
      <c r="S27" s="13"/>
      <c r="T27" s="19">
        <v>409250.63099216949</v>
      </c>
      <c r="U27" s="13"/>
      <c r="V27" s="19">
        <v>260247</v>
      </c>
      <c r="W27" s="13"/>
      <c r="X27" s="19">
        <v>202842.10633273135</v>
      </c>
      <c r="Y27" s="13"/>
      <c r="Z27" s="19">
        <v>318853.75913775334</v>
      </c>
      <c r="AA27" s="13"/>
      <c r="AB27" s="19">
        <v>343472.34911533649</v>
      </c>
      <c r="AC27" s="13"/>
      <c r="AD27" s="19">
        <v>280015.08543458109</v>
      </c>
      <c r="AE27" s="13"/>
      <c r="AF27" s="19">
        <v>447554.48661433399</v>
      </c>
      <c r="AG27" s="13"/>
      <c r="AH27" s="13"/>
      <c r="AI27" s="13"/>
      <c r="AJ27" s="13"/>
      <c r="AK27" s="13"/>
      <c r="AL27" s="13"/>
      <c r="AM27" s="13"/>
      <c r="AN27" s="13"/>
      <c r="AO27" s="10"/>
      <c r="AP27" s="10"/>
    </row>
    <row r="28" spans="1:42" s="3" customFormat="1" x14ac:dyDescent="0.25">
      <c r="A28" s="18" t="s">
        <v>284</v>
      </c>
      <c r="B28" s="18" t="s">
        <v>284</v>
      </c>
      <c r="C28" s="13"/>
      <c r="D28" s="19" t="s">
        <v>3</v>
      </c>
      <c r="E28" s="13"/>
      <c r="F28" s="19" t="s">
        <v>3</v>
      </c>
      <c r="G28" s="19" t="s">
        <v>3</v>
      </c>
      <c r="H28" s="19" t="s">
        <v>3</v>
      </c>
      <c r="I28" s="19" t="s">
        <v>3</v>
      </c>
      <c r="J28" s="13"/>
      <c r="K28" s="19" t="s">
        <v>3</v>
      </c>
      <c r="L28" s="19" t="s">
        <v>3</v>
      </c>
      <c r="M28" s="19" t="s">
        <v>3</v>
      </c>
      <c r="N28" s="19" t="s">
        <v>3</v>
      </c>
      <c r="O28" s="13"/>
      <c r="P28" s="19" t="s">
        <v>3</v>
      </c>
      <c r="Q28" s="138"/>
      <c r="R28" s="19" t="s">
        <v>3</v>
      </c>
      <c r="S28" s="13"/>
      <c r="T28" s="19" t="s">
        <v>3</v>
      </c>
      <c r="U28" s="13"/>
      <c r="V28" s="19" t="s">
        <v>3</v>
      </c>
      <c r="W28" s="13"/>
      <c r="X28" s="19">
        <v>166443.05989023912</v>
      </c>
      <c r="Y28" s="13"/>
      <c r="Z28" s="19">
        <v>130633.69412177609</v>
      </c>
      <c r="AA28" s="13"/>
      <c r="AB28" s="19">
        <v>139288.15323227312</v>
      </c>
      <c r="AC28" s="13"/>
      <c r="AD28" s="19">
        <v>143726.89448212704</v>
      </c>
      <c r="AE28" s="13"/>
      <c r="AF28" s="19">
        <v>136107.20291100012</v>
      </c>
      <c r="AG28" s="13"/>
      <c r="AH28" s="13"/>
      <c r="AI28" s="13"/>
      <c r="AJ28" s="13"/>
      <c r="AK28" s="13"/>
      <c r="AL28" s="13"/>
      <c r="AM28" s="13"/>
      <c r="AN28" s="13"/>
      <c r="AO28" s="10"/>
      <c r="AP28" s="10"/>
    </row>
    <row r="29" spans="1:42" s="3" customFormat="1" x14ac:dyDescent="0.25">
      <c r="A29" s="18" t="s">
        <v>242</v>
      </c>
      <c r="B29" s="18" t="s">
        <v>243</v>
      </c>
      <c r="C29" s="13"/>
      <c r="D29" s="19">
        <f>[11]Segmento!$E6/1000</f>
        <v>9111.9828257450044</v>
      </c>
      <c r="E29" s="13"/>
      <c r="F29" s="19">
        <f>'[12]Estoque 4T25 - Segmento'!$E6/1000</f>
        <v>11738.966659487309</v>
      </c>
      <c r="G29" s="19">
        <v>13179.7320334011</v>
      </c>
      <c r="H29" s="19">
        <v>14417.905732720666</v>
      </c>
      <c r="I29" s="19">
        <f>17573765.6663437/1000</f>
        <v>17573.765666343701</v>
      </c>
      <c r="J29" s="13"/>
      <c r="K29" s="19">
        <v>28180</v>
      </c>
      <c r="L29" s="19">
        <v>38498.598350790715</v>
      </c>
      <c r="M29" s="19">
        <v>57137.015789686127</v>
      </c>
      <c r="N29" s="19">
        <v>65187.657295575387</v>
      </c>
      <c r="O29" s="13"/>
      <c r="P29" s="19">
        <v>88480.093009124874</v>
      </c>
      <c r="Q29" s="138">
        <v>0.03</v>
      </c>
      <c r="R29" s="19">
        <v>133817.52255443457</v>
      </c>
      <c r="S29" s="13"/>
      <c r="T29" s="19">
        <v>186024.82928746697</v>
      </c>
      <c r="U29" s="13"/>
      <c r="V29" s="19">
        <v>264589</v>
      </c>
      <c r="W29" s="13"/>
      <c r="X29" s="19">
        <v>396373.79012838041</v>
      </c>
      <c r="Y29" s="13"/>
      <c r="Z29" s="19">
        <v>550451.67830778088</v>
      </c>
      <c r="AA29" s="13"/>
      <c r="AB29" s="19">
        <v>453480.47768785281</v>
      </c>
      <c r="AC29" s="13"/>
      <c r="AD29" s="19">
        <v>485119.44248494518</v>
      </c>
      <c r="AE29" s="13"/>
      <c r="AF29" s="19">
        <v>616083.8489933589</v>
      </c>
      <c r="AG29" s="13"/>
      <c r="AH29" s="13"/>
      <c r="AI29" s="13"/>
      <c r="AJ29" s="13"/>
      <c r="AK29" s="13"/>
      <c r="AL29" s="13"/>
      <c r="AM29" s="13"/>
      <c r="AN29" s="13"/>
      <c r="AO29" s="10"/>
      <c r="AP29" s="10"/>
    </row>
    <row r="30" spans="1:42" s="3" customFormat="1" x14ac:dyDescent="0.25">
      <c r="A30" s="18" t="s">
        <v>213</v>
      </c>
      <c r="B30" s="18" t="s">
        <v>229</v>
      </c>
      <c r="C30" s="10"/>
      <c r="D30" s="19">
        <f>[11]Segmento!$E7/1000</f>
        <v>577705.90606452711</v>
      </c>
      <c r="E30" s="10"/>
      <c r="F30" s="19">
        <f>'[12]Estoque 4T25 - Segmento'!$E7/1000</f>
        <v>638110.48094911769</v>
      </c>
      <c r="G30" s="19">
        <v>565574.962083088</v>
      </c>
      <c r="H30" s="19">
        <v>522311.54153876973</v>
      </c>
      <c r="I30" s="19">
        <f>484801360.895507/1000</f>
        <v>484801.36089550698</v>
      </c>
      <c r="J30" s="10"/>
      <c r="K30" s="19">
        <v>493149.99999999994</v>
      </c>
      <c r="L30" s="19">
        <v>207962.20042841474</v>
      </c>
      <c r="M30" s="19">
        <v>432706.5716811844</v>
      </c>
      <c r="N30" s="19">
        <v>420059.85819267668</v>
      </c>
      <c r="O30" s="10"/>
      <c r="P30" s="19">
        <v>532917.85683838301</v>
      </c>
      <c r="Q30" s="139">
        <v>0.34</v>
      </c>
      <c r="R30" s="19">
        <v>729529.47176673531</v>
      </c>
      <c r="S30" s="10"/>
      <c r="T30" s="19">
        <v>686366.05215352529</v>
      </c>
      <c r="U30" s="10"/>
      <c r="V30" s="19">
        <v>551838</v>
      </c>
      <c r="W30" s="10"/>
      <c r="X30" s="19">
        <v>250438.48350261772</v>
      </c>
      <c r="Y30" s="10"/>
      <c r="Z30" s="19">
        <v>379405.37179171038</v>
      </c>
      <c r="AA30" s="10"/>
      <c r="AB30" s="19">
        <v>349666.24805756152</v>
      </c>
      <c r="AC30" s="10"/>
      <c r="AD30" s="19">
        <v>436194.96514093439</v>
      </c>
      <c r="AE30" s="10"/>
      <c r="AF30" s="19">
        <v>826582.79289126082</v>
      </c>
      <c r="AG30" s="10"/>
      <c r="AH30" s="10"/>
      <c r="AI30" s="10"/>
      <c r="AJ30" s="10"/>
      <c r="AK30" s="10"/>
      <c r="AL30" s="10"/>
      <c r="AM30" s="10"/>
      <c r="AN30" s="10"/>
      <c r="AO30" s="10"/>
      <c r="AP30" s="10"/>
    </row>
    <row r="31" spans="1:42" s="3" customFormat="1" x14ac:dyDescent="0.25">
      <c r="A31" s="18" t="s">
        <v>215</v>
      </c>
      <c r="B31" s="18" t="s">
        <v>244</v>
      </c>
      <c r="C31" s="10"/>
      <c r="D31" s="19">
        <f>[11]Segmento!$E8/1000</f>
        <v>333303.33336580836</v>
      </c>
      <c r="E31" s="10"/>
      <c r="F31" s="19">
        <f>'[12]Estoque 4T25 - Segmento'!$E8/1000</f>
        <v>256405.69827254128</v>
      </c>
      <c r="G31" s="19">
        <v>302723.07387887296</v>
      </c>
      <c r="H31" s="19">
        <v>170291.29971024851</v>
      </c>
      <c r="I31" s="19">
        <f>193526265.380537/1000</f>
        <v>193526.26538053699</v>
      </c>
      <c r="J31" s="10"/>
      <c r="K31" s="19">
        <v>197260.00000000003</v>
      </c>
      <c r="L31" s="19">
        <v>296302.89974047802</v>
      </c>
      <c r="M31" s="19">
        <v>225390.76652809142</v>
      </c>
      <c r="N31" s="19">
        <v>260853.95271968166</v>
      </c>
      <c r="O31" s="10"/>
      <c r="P31" s="19">
        <v>270362.6800883612</v>
      </c>
      <c r="Q31" s="139">
        <v>0.17</v>
      </c>
      <c r="R31" s="19">
        <v>272370.14503039332</v>
      </c>
      <c r="S31" s="10"/>
      <c r="T31" s="19">
        <v>121210.45604949248</v>
      </c>
      <c r="U31" s="10"/>
      <c r="V31" s="19">
        <v>307953</v>
      </c>
      <c r="W31" s="10"/>
      <c r="X31" s="19">
        <v>551649.23661444755</v>
      </c>
      <c r="Y31" s="10"/>
      <c r="Z31" s="19">
        <v>696448.14266684162</v>
      </c>
      <c r="AA31" s="10"/>
      <c r="AB31" s="19">
        <v>652764.59009008633</v>
      </c>
      <c r="AC31" s="10"/>
      <c r="AD31" s="19">
        <v>516866.50529166771</v>
      </c>
      <c r="AE31" s="10"/>
      <c r="AF31" s="19">
        <v>277300.00484448404</v>
      </c>
      <c r="AG31" s="10"/>
      <c r="AH31" s="10"/>
      <c r="AI31" s="10"/>
      <c r="AJ31" s="10"/>
      <c r="AK31" s="10"/>
      <c r="AL31" s="10"/>
      <c r="AM31" s="10"/>
      <c r="AN31" s="10"/>
      <c r="AO31" s="10"/>
      <c r="AP31" s="10"/>
    </row>
    <row r="32" spans="1:42" s="3" customFormat="1" x14ac:dyDescent="0.25">
      <c r="A32" s="18" t="s">
        <v>285</v>
      </c>
      <c r="B32" s="18" t="s">
        <v>414</v>
      </c>
      <c r="C32" s="10"/>
      <c r="D32" s="19" t="s">
        <v>3</v>
      </c>
      <c r="E32" s="10"/>
      <c r="F32" s="19" t="s">
        <v>3</v>
      </c>
      <c r="G32" s="19" t="s">
        <v>3</v>
      </c>
      <c r="H32" s="19" t="s">
        <v>3</v>
      </c>
      <c r="I32" s="19" t="s">
        <v>3</v>
      </c>
      <c r="J32" s="10"/>
      <c r="K32" s="19" t="s">
        <v>3</v>
      </c>
      <c r="L32" s="19" t="s">
        <v>3</v>
      </c>
      <c r="M32" s="19" t="s">
        <v>3</v>
      </c>
      <c r="N32" s="19" t="s">
        <v>3</v>
      </c>
      <c r="O32" s="10"/>
      <c r="P32" s="19" t="s">
        <v>3</v>
      </c>
      <c r="Q32" s="139"/>
      <c r="R32" s="19" t="s">
        <v>3</v>
      </c>
      <c r="S32" s="10"/>
      <c r="T32" s="19" t="s">
        <v>3</v>
      </c>
      <c r="U32" s="10"/>
      <c r="V32" s="19" t="s">
        <v>3</v>
      </c>
      <c r="W32" s="10"/>
      <c r="X32" s="19">
        <v>181816.95765692493</v>
      </c>
      <c r="Y32" s="10"/>
      <c r="Z32" s="19" t="s">
        <v>3</v>
      </c>
      <c r="AA32" s="10"/>
      <c r="AB32" s="19">
        <v>3397.8506612980045</v>
      </c>
      <c r="AC32" s="10"/>
      <c r="AD32" s="19" t="s">
        <v>3</v>
      </c>
      <c r="AE32" s="10"/>
      <c r="AF32" s="19">
        <v>18.359781999999999</v>
      </c>
      <c r="AG32" s="10"/>
      <c r="AH32" s="10"/>
      <c r="AI32" s="10"/>
      <c r="AJ32" s="10"/>
      <c r="AK32" s="10"/>
      <c r="AL32" s="10"/>
      <c r="AM32" s="10"/>
      <c r="AN32" s="10"/>
      <c r="AO32" s="10"/>
      <c r="AP32" s="10"/>
    </row>
    <row r="33" spans="1:42" s="3" customFormat="1" x14ac:dyDescent="0.25">
      <c r="A33" s="18" t="s">
        <v>216</v>
      </c>
      <c r="B33" s="18" t="s">
        <v>230</v>
      </c>
      <c r="C33" s="10"/>
      <c r="D33" s="19">
        <f>[11]Segmento!$E9/1000</f>
        <v>4661.9767280503629</v>
      </c>
      <c r="E33" s="10"/>
      <c r="F33" s="19">
        <f>'[12]Estoque 4T25 - Segmento'!$E9/1000</f>
        <v>10815.708788365399</v>
      </c>
      <c r="G33" s="19">
        <v>14561.233474067199</v>
      </c>
      <c r="H33" s="19">
        <v>23405.583721165658</v>
      </c>
      <c r="I33" s="19">
        <f>26365403.0185015/1000</f>
        <v>26365.4030185015</v>
      </c>
      <c r="J33" s="10"/>
      <c r="K33" s="19">
        <v>28180</v>
      </c>
      <c r="L33" s="19">
        <v>45906.814192132057</v>
      </c>
      <c r="M33" s="19">
        <v>63046.23518084862</v>
      </c>
      <c r="N33" s="19">
        <v>77654.791314926857</v>
      </c>
      <c r="O33" s="10"/>
      <c r="P33" s="19">
        <v>93064.104962264159</v>
      </c>
      <c r="Q33" s="139">
        <v>0.04</v>
      </c>
      <c r="R33" s="19">
        <v>148401.0347733947</v>
      </c>
      <c r="S33" s="10"/>
      <c r="T33" s="19">
        <v>153645.74323640487</v>
      </c>
      <c r="U33" s="10"/>
      <c r="V33" s="19" t="s">
        <v>3</v>
      </c>
      <c r="W33" s="10"/>
      <c r="X33" s="19" t="s">
        <v>3</v>
      </c>
      <c r="Y33" s="10"/>
      <c r="Z33" s="19" t="s">
        <v>3</v>
      </c>
      <c r="AA33" s="10"/>
      <c r="AB33" s="19" t="s">
        <v>3</v>
      </c>
      <c r="AC33" s="10"/>
      <c r="AD33" s="19" t="s">
        <v>3</v>
      </c>
      <c r="AE33" s="10"/>
      <c r="AF33" s="19" t="s">
        <v>3</v>
      </c>
      <c r="AG33" s="10"/>
      <c r="AH33" s="10"/>
      <c r="AI33" s="10"/>
      <c r="AJ33" s="10"/>
      <c r="AK33" s="10"/>
      <c r="AL33" s="10"/>
      <c r="AM33" s="10"/>
      <c r="AN33" s="10"/>
      <c r="AO33" s="10"/>
      <c r="AP33" s="10"/>
    </row>
    <row r="34" spans="1:42" s="3" customFormat="1" x14ac:dyDescent="0.25">
      <c r="A34" s="18" t="s">
        <v>286</v>
      </c>
      <c r="B34" s="18" t="s">
        <v>415</v>
      </c>
      <c r="C34" s="10"/>
      <c r="D34" s="19" t="s">
        <v>3</v>
      </c>
      <c r="E34" s="10"/>
      <c r="F34" s="19" t="s">
        <v>3</v>
      </c>
      <c r="G34" s="19" t="s">
        <v>3</v>
      </c>
      <c r="H34" s="19" t="s">
        <v>3</v>
      </c>
      <c r="I34" s="19" t="s">
        <v>3</v>
      </c>
      <c r="J34" s="10"/>
      <c r="K34" s="19" t="s">
        <v>3</v>
      </c>
      <c r="L34" s="19" t="s">
        <v>3</v>
      </c>
      <c r="M34" s="19" t="s">
        <v>3</v>
      </c>
      <c r="N34" s="19" t="s">
        <v>3</v>
      </c>
      <c r="O34" s="10"/>
      <c r="P34" s="19" t="s">
        <v>3</v>
      </c>
      <c r="Q34" s="139"/>
      <c r="R34" s="19" t="s">
        <v>3</v>
      </c>
      <c r="S34" s="10"/>
      <c r="T34" s="19" t="s">
        <v>3</v>
      </c>
      <c r="U34" s="10"/>
      <c r="V34" s="19" t="s">
        <v>3</v>
      </c>
      <c r="W34" s="10"/>
      <c r="X34" s="19">
        <v>89.91646910597197</v>
      </c>
      <c r="Y34" s="10"/>
      <c r="Z34" s="19">
        <v>90</v>
      </c>
      <c r="AA34" s="10"/>
      <c r="AB34" s="19">
        <v>114.52757656083001</v>
      </c>
      <c r="AC34" s="10"/>
      <c r="AD34" s="19">
        <v>90</v>
      </c>
      <c r="AE34" s="10"/>
      <c r="AF34" s="19">
        <v>181</v>
      </c>
      <c r="AG34" s="10"/>
      <c r="AH34" s="10"/>
      <c r="AI34" s="10"/>
      <c r="AJ34" s="10"/>
      <c r="AK34" s="10"/>
      <c r="AL34" s="10"/>
      <c r="AM34" s="10"/>
      <c r="AN34" s="10"/>
      <c r="AO34" s="10"/>
      <c r="AP34" s="10"/>
    </row>
    <row r="35" spans="1:42" s="4" customFormat="1" x14ac:dyDescent="0.25">
      <c r="A35" s="16" t="s">
        <v>219</v>
      </c>
      <c r="B35" s="16" t="s">
        <v>233</v>
      </c>
      <c r="C35" s="10"/>
      <c r="D35" s="17"/>
      <c r="E35" s="10"/>
      <c r="F35" s="17"/>
      <c r="G35" s="17"/>
      <c r="H35" s="17"/>
      <c r="I35" s="17"/>
      <c r="J35" s="10"/>
      <c r="K35" s="17"/>
      <c r="L35" s="17"/>
      <c r="M35" s="17"/>
      <c r="N35" s="17"/>
      <c r="O35" s="10"/>
      <c r="P35" s="17"/>
      <c r="Q35" s="10"/>
      <c r="R35" s="17"/>
      <c r="S35" s="10"/>
      <c r="T35" s="17"/>
      <c r="U35" s="10"/>
      <c r="V35" s="17"/>
      <c r="W35" s="10"/>
      <c r="X35" s="17"/>
      <c r="Y35" s="10"/>
      <c r="Z35" s="17"/>
      <c r="AA35" s="10"/>
      <c r="AB35" s="17"/>
      <c r="AC35" s="10"/>
      <c r="AD35" s="17"/>
      <c r="AE35" s="10"/>
      <c r="AF35" s="17"/>
      <c r="AG35" s="10"/>
      <c r="AH35" s="10"/>
      <c r="AI35" s="10"/>
      <c r="AJ35" s="10"/>
      <c r="AK35" s="10"/>
      <c r="AL35" s="10"/>
      <c r="AM35" s="10"/>
      <c r="AN35" s="10"/>
      <c r="AO35" s="13"/>
      <c r="AP35" s="13"/>
    </row>
    <row r="36" spans="1:42" s="3" customFormat="1" x14ac:dyDescent="0.25">
      <c r="A36" s="18" t="s">
        <v>267</v>
      </c>
      <c r="B36" s="18" t="s">
        <v>272</v>
      </c>
      <c r="C36" s="13"/>
      <c r="D36" s="19">
        <f>[11]Região!$E$8/1000</f>
        <v>1869236.497525783</v>
      </c>
      <c r="E36" s="13"/>
      <c r="F36" s="19">
        <f>'[12]Estoque 4T25 - Região'!$E$10/1000</f>
        <v>1910157.0761177551</v>
      </c>
      <c r="G36" s="19">
        <v>1582331.1152247139</v>
      </c>
      <c r="H36" s="19">
        <v>1345366.5238453788</v>
      </c>
      <c r="I36" s="19">
        <f>1290146245.80305/1000</f>
        <v>1290146.24580305</v>
      </c>
      <c r="J36" s="13"/>
      <c r="K36" s="19" t="s">
        <v>289</v>
      </c>
      <c r="L36" s="19">
        <v>1237922.7068500181</v>
      </c>
      <c r="M36" s="19">
        <v>1403119.8062295583</v>
      </c>
      <c r="N36" s="19">
        <v>1416835.2419826158</v>
      </c>
      <c r="O36" s="13"/>
      <c r="P36" s="19">
        <v>1580668.9918776043</v>
      </c>
      <c r="Q36" s="13"/>
      <c r="R36" s="19">
        <v>1866861.5649087424</v>
      </c>
      <c r="S36" s="13"/>
      <c r="T36" s="19">
        <v>1587045.7323256428</v>
      </c>
      <c r="U36" s="13"/>
      <c r="V36" s="19">
        <v>1375473.5308863602</v>
      </c>
      <c r="W36" s="13"/>
      <c r="X36" s="19">
        <v>1674566.0682836825</v>
      </c>
      <c r="Y36" s="13"/>
      <c r="Z36" s="19">
        <v>1749320.2320355771</v>
      </c>
      <c r="AA36" s="13"/>
      <c r="AB36" s="19">
        <v>1600951.0822160575</v>
      </c>
      <c r="AC36" s="13"/>
      <c r="AD36" s="19">
        <v>1544945.6804006938</v>
      </c>
      <c r="AE36" s="13"/>
      <c r="AF36" s="19">
        <v>1933644.0920088999</v>
      </c>
      <c r="AG36" s="13"/>
      <c r="AH36" s="13"/>
      <c r="AI36" s="13"/>
      <c r="AJ36" s="13"/>
      <c r="AK36" s="13"/>
      <c r="AL36" s="13"/>
      <c r="AM36" s="13"/>
      <c r="AN36" s="13"/>
      <c r="AO36" s="10"/>
      <c r="AP36" s="10"/>
    </row>
    <row r="37" spans="1:42" s="3" customFormat="1" x14ac:dyDescent="0.25">
      <c r="A37" s="18" t="s">
        <v>268</v>
      </c>
      <c r="B37" s="18" t="s">
        <v>273</v>
      </c>
      <c r="C37" s="13"/>
      <c r="D37" s="19">
        <f>[11]Região!$E$11/1000</f>
        <v>2421.5276750921885</v>
      </c>
      <c r="E37" s="13"/>
      <c r="F37" s="19">
        <f>'[12]Estoque 4T25 - Região'!$E$13/1000</f>
        <v>7097.7934776398024</v>
      </c>
      <c r="G37" s="19">
        <v>34050.955762639038</v>
      </c>
      <c r="H37" s="19">
        <v>39299.93133494362</v>
      </c>
      <c r="I37" s="19">
        <f>39476761.7608181/1000</f>
        <v>39476.761760818103</v>
      </c>
      <c r="J37" s="13"/>
      <c r="K37" s="19" t="s">
        <v>289</v>
      </c>
      <c r="L37" s="19">
        <v>58027.168572431845</v>
      </c>
      <c r="M37" s="19">
        <v>64369.583419556213</v>
      </c>
      <c r="N37" s="19">
        <v>95450.411062517043</v>
      </c>
      <c r="O37" s="13"/>
      <c r="P37" s="19">
        <v>133408.84963559057</v>
      </c>
      <c r="Q37" s="13"/>
      <c r="R37" s="19">
        <v>139941.41680402472</v>
      </c>
      <c r="S37" s="13"/>
      <c r="T37" s="19">
        <v>152259.02144548201</v>
      </c>
      <c r="U37" s="13"/>
      <c r="V37" s="19">
        <v>202462.80859299999</v>
      </c>
      <c r="W37" s="13"/>
      <c r="X37" s="19">
        <v>240345.28532782337</v>
      </c>
      <c r="Y37" s="13"/>
      <c r="Z37" s="19">
        <v>166543.64002115224</v>
      </c>
      <c r="AA37" s="13"/>
      <c r="AB37" s="19">
        <v>156841.22543802438</v>
      </c>
      <c r="AC37" s="13"/>
      <c r="AD37" s="19">
        <v>91651.763362216006</v>
      </c>
      <c r="AE37" s="13"/>
      <c r="AF37" s="19">
        <v>117268.67725818805</v>
      </c>
      <c r="AG37" s="13"/>
      <c r="AH37" s="13"/>
      <c r="AI37" s="13"/>
      <c r="AJ37" s="13"/>
      <c r="AK37" s="13"/>
      <c r="AL37" s="13"/>
      <c r="AM37" s="13"/>
      <c r="AN37" s="13"/>
      <c r="AO37" s="10"/>
      <c r="AP37" s="10"/>
    </row>
    <row r="38" spans="1:42" s="3" customFormat="1" x14ac:dyDescent="0.25">
      <c r="A38" s="18" t="s">
        <v>269</v>
      </c>
      <c r="B38" s="18" t="s">
        <v>274</v>
      </c>
      <c r="C38" s="10"/>
      <c r="D38" s="19">
        <f>[11]Região!$E$14/1000</f>
        <v>523.73</v>
      </c>
      <c r="E38" s="10"/>
      <c r="F38" s="19">
        <f>'[12]Estoque 4T25 - Região'!$E$16/1000</f>
        <v>510.52100000000002</v>
      </c>
      <c r="G38" s="19">
        <v>503.89300242503344</v>
      </c>
      <c r="H38" s="19">
        <v>981.48122631126739</v>
      </c>
      <c r="I38" s="19">
        <f>969724.8575444/1000</f>
        <v>969.72485754440004</v>
      </c>
      <c r="J38" s="10"/>
      <c r="K38" s="19" t="s">
        <v>289</v>
      </c>
      <c r="L38" s="19">
        <v>915.82243204597057</v>
      </c>
      <c r="M38" s="19">
        <v>880.034108691141</v>
      </c>
      <c r="N38" s="19">
        <v>862.14724216271964</v>
      </c>
      <c r="O38" s="10"/>
      <c r="P38" s="19">
        <v>848.40181975771793</v>
      </c>
      <c r="Q38" s="10"/>
      <c r="R38" s="19">
        <v>1020.3235427433292</v>
      </c>
      <c r="S38" s="10"/>
      <c r="T38" s="19">
        <v>3793.624000390023</v>
      </c>
      <c r="U38" s="10"/>
      <c r="V38" s="19">
        <v>20090.160704999998</v>
      </c>
      <c r="W38" s="10"/>
      <c r="X38" s="19">
        <v>24073.690711292758</v>
      </c>
      <c r="Y38" s="10"/>
      <c r="Z38" s="19">
        <v>106778.44736342602</v>
      </c>
      <c r="AA38" s="10"/>
      <c r="AB38" s="19">
        <v>138848.27684903381</v>
      </c>
      <c r="AC38" s="10"/>
      <c r="AD38" s="19">
        <v>183407.17501581897</v>
      </c>
      <c r="AE38" s="10"/>
      <c r="AF38" s="19">
        <v>203721.3365795</v>
      </c>
      <c r="AG38" s="10"/>
      <c r="AH38" s="10"/>
      <c r="AI38" s="10"/>
      <c r="AJ38" s="10"/>
      <c r="AK38" s="10"/>
      <c r="AL38" s="10"/>
      <c r="AM38" s="10"/>
      <c r="AN38" s="10"/>
      <c r="AO38" s="10"/>
      <c r="AP38" s="10"/>
    </row>
    <row r="39" spans="1:42" s="3" customFormat="1" x14ac:dyDescent="0.25">
      <c r="A39" s="18" t="s">
        <v>270</v>
      </c>
      <c r="B39" s="18" t="s">
        <v>277</v>
      </c>
      <c r="C39" s="10"/>
      <c r="D39" s="19" t="s">
        <v>3</v>
      </c>
      <c r="E39" s="10"/>
      <c r="F39" s="19" t="s">
        <v>3</v>
      </c>
      <c r="G39" s="19" t="s">
        <v>3</v>
      </c>
      <c r="H39" s="19" t="s">
        <v>3</v>
      </c>
      <c r="I39" s="19" t="s">
        <v>3</v>
      </c>
      <c r="J39" s="10"/>
      <c r="K39" s="19" t="s">
        <v>289</v>
      </c>
      <c r="L39" s="19" t="s">
        <v>3</v>
      </c>
      <c r="M39" s="19" t="s">
        <v>3</v>
      </c>
      <c r="N39" s="19" t="s">
        <v>3</v>
      </c>
      <c r="O39" s="10"/>
      <c r="P39" s="19" t="s">
        <v>3</v>
      </c>
      <c r="Q39" s="10"/>
      <c r="R39" s="19">
        <v>1883.7121527973429</v>
      </c>
      <c r="S39" s="10"/>
      <c r="T39" s="19">
        <v>5130.0957704094517</v>
      </c>
      <c r="U39" s="10"/>
      <c r="V39" s="19">
        <v>13592.034</v>
      </c>
      <c r="W39" s="10"/>
      <c r="X39" s="19">
        <v>48049.105239403289</v>
      </c>
      <c r="Y39" s="10"/>
      <c r="Z39" s="19">
        <v>53240.243074813457</v>
      </c>
      <c r="AA39" s="10"/>
      <c r="AB39" s="19">
        <v>45543.611917853472</v>
      </c>
      <c r="AC39" s="10"/>
      <c r="AD39" s="19">
        <v>42008.190524632693</v>
      </c>
      <c r="AE39" s="10"/>
      <c r="AF39" s="19">
        <v>49193.581252000018</v>
      </c>
      <c r="AG39" s="10"/>
      <c r="AH39" s="10"/>
      <c r="AI39" s="10"/>
      <c r="AJ39" s="10"/>
      <c r="AK39" s="10"/>
      <c r="AL39" s="10"/>
      <c r="AM39" s="10"/>
      <c r="AN39" s="10"/>
      <c r="AO39" s="10"/>
      <c r="AP39" s="10"/>
    </row>
  </sheetData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CB304-01D1-4025-BD6F-D08AF2136ECE}">
  <sheetPr codeName="Planilha12">
    <tabColor rgb="FF00D0D0"/>
  </sheetPr>
  <dimension ref="A1:AR39"/>
  <sheetViews>
    <sheetView workbookViewId="0">
      <pane xSplit="2" topLeftCell="C1" activePane="topRight" state="frozen"/>
      <selection pane="topRight" activeCell="K6" sqref="K6"/>
    </sheetView>
  </sheetViews>
  <sheetFormatPr defaultRowHeight="15" x14ac:dyDescent="0.25"/>
  <cols>
    <col min="1" max="1" width="29" style="10" customWidth="1"/>
    <col min="2" max="2" width="26.140625" style="10" customWidth="1"/>
    <col min="3" max="3" width="0.85546875" style="10" customWidth="1"/>
    <col min="4" max="4" width="13.42578125" style="10" customWidth="1"/>
    <col min="5" max="5" width="0.85546875" style="10" customWidth="1"/>
    <col min="6" max="9" width="13.42578125" style="10" customWidth="1"/>
    <col min="10" max="10" width="0.85546875" style="10" customWidth="1"/>
    <col min="11" max="11" width="14.85546875" style="10" customWidth="1"/>
    <col min="12" max="12" width="0.85546875" style="10" customWidth="1"/>
    <col min="13" max="13" width="14.85546875" style="10" customWidth="1"/>
    <col min="14" max="14" width="0.85546875" style="10" customWidth="1"/>
    <col min="15" max="15" width="14.85546875" style="10" customWidth="1"/>
    <col min="16" max="16" width="0.85546875" style="10" customWidth="1"/>
    <col min="17" max="17" width="14.85546875" style="10" customWidth="1"/>
    <col min="18" max="18" width="0.85546875" style="10" customWidth="1"/>
    <col min="19" max="19" width="14.85546875" style="10" customWidth="1"/>
    <col min="20" max="20" width="0.85546875" style="10" customWidth="1"/>
    <col min="21" max="21" width="14.85546875" style="10" customWidth="1"/>
    <col min="22" max="22" width="0.85546875" style="10" customWidth="1"/>
    <col min="23" max="23" width="14.85546875" style="10" customWidth="1"/>
    <col min="24" max="24" width="0.85546875" style="10" customWidth="1"/>
    <col min="25" max="25" width="14.85546875" style="10" customWidth="1"/>
    <col min="26" max="26" width="0.85546875" style="10" customWidth="1"/>
    <col min="27" max="27" width="14.85546875" style="10" customWidth="1"/>
    <col min="28" max="28" width="0.85546875" style="10" customWidth="1"/>
    <col min="29" max="29" width="14.85546875" style="10" customWidth="1"/>
    <col min="30" max="16384" width="9.140625" style="10"/>
  </cols>
  <sheetData>
    <row r="1" spans="1:44" ht="38.25" customHeight="1" x14ac:dyDescent="0.25">
      <c r="A1" s="11"/>
      <c r="B1" s="11"/>
    </row>
    <row r="2" spans="1:44" ht="38.25" customHeight="1" x14ac:dyDescent="0.25">
      <c r="A2" s="11"/>
      <c r="B2" s="11"/>
    </row>
    <row r="3" spans="1:44" ht="28.5" customHeight="1" x14ac:dyDescent="0.25"/>
    <row r="4" spans="1:44" x14ac:dyDescent="0.25">
      <c r="A4" s="10" t="s">
        <v>271</v>
      </c>
      <c r="B4" s="10" t="s">
        <v>439</v>
      </c>
    </row>
    <row r="5" spans="1:44" s="3" customFormat="1" x14ac:dyDescent="0.25">
      <c r="A5" s="14" t="s">
        <v>51</v>
      </c>
      <c r="B5" s="14" t="s">
        <v>248</v>
      </c>
      <c r="C5" s="10"/>
      <c r="D5" s="15" t="s">
        <v>433</v>
      </c>
      <c r="E5" s="153"/>
      <c r="F5" s="15" t="s">
        <v>430</v>
      </c>
      <c r="G5" s="15" t="s">
        <v>212</v>
      </c>
      <c r="H5" s="15" t="s">
        <v>207</v>
      </c>
      <c r="I5" s="15" t="s">
        <v>107</v>
      </c>
      <c r="J5" s="10"/>
      <c r="K5" s="15">
        <v>2024</v>
      </c>
      <c r="L5" s="10"/>
      <c r="M5" s="15">
        <v>2023</v>
      </c>
      <c r="N5" s="10"/>
      <c r="O5" s="15">
        <v>2022</v>
      </c>
      <c r="P5" s="10"/>
      <c r="Q5" s="15">
        <v>2021</v>
      </c>
      <c r="R5" s="10"/>
      <c r="S5" s="15">
        <v>2020</v>
      </c>
      <c r="T5" s="10"/>
      <c r="U5" s="15">
        <v>2019</v>
      </c>
      <c r="V5" s="10"/>
      <c r="W5" s="15">
        <v>2018</v>
      </c>
      <c r="X5" s="10"/>
      <c r="Y5" s="140" t="s">
        <v>287</v>
      </c>
      <c r="Z5" s="10"/>
      <c r="AA5" s="140">
        <v>2016</v>
      </c>
      <c r="AB5" s="10"/>
      <c r="AC5" s="15">
        <v>2015</v>
      </c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</row>
    <row r="6" spans="1:44" s="3" customFormat="1" x14ac:dyDescent="0.25">
      <c r="A6" s="142" t="s">
        <v>224</v>
      </c>
      <c r="B6" s="142" t="s">
        <v>224</v>
      </c>
      <c r="D6" s="143">
        <f>SUM(D8:D16)</f>
        <v>11938121.964</v>
      </c>
      <c r="F6" s="143">
        <f>SUM(F8:F16)</f>
        <v>10759917.67956</v>
      </c>
      <c r="G6" s="143">
        <f>SUM(G8:G16)</f>
        <v>11686358.989560001</v>
      </c>
      <c r="H6" s="143">
        <f>SUM(H8:H16)</f>
        <v>11551711.123000002</v>
      </c>
      <c r="I6" s="143">
        <f>SUM(I8:I16)</f>
        <v>12099063.971771041</v>
      </c>
      <c r="K6" s="143">
        <f>SUM(K8:K16)</f>
        <v>11477596.403000003</v>
      </c>
      <c r="L6" s="78"/>
      <c r="M6" s="143">
        <f>SUM(M8:M16)</f>
        <v>11173432.994565779</v>
      </c>
      <c r="N6" s="78"/>
      <c r="O6" s="143">
        <f>SUM(O8:O16)</f>
        <v>9865125.5811599996</v>
      </c>
      <c r="P6" s="78"/>
      <c r="Q6" s="143">
        <f>SUM(Q8:Q16)</f>
        <v>10451123.111468442</v>
      </c>
      <c r="R6" s="78"/>
      <c r="S6" s="143">
        <f>SUM(S8:S16)</f>
        <v>8357655.0299649993</v>
      </c>
      <c r="T6" s="78"/>
      <c r="U6" s="143">
        <f>SUM(U8:U16)</f>
        <v>8980419.8319649994</v>
      </c>
      <c r="V6" s="78"/>
      <c r="W6" s="143">
        <f>SUM(W8:W16)</f>
        <v>5705229.5605444005</v>
      </c>
      <c r="X6" s="78"/>
      <c r="Y6" s="143">
        <f>SUM(Y8:Y16)</f>
        <v>5932109</v>
      </c>
      <c r="Z6" s="78"/>
      <c r="AA6" s="143">
        <f>SUM(AA8:AA16)</f>
        <v>6841394.2582624992</v>
      </c>
      <c r="AB6" s="78"/>
      <c r="AC6" s="143">
        <f>SUM(AC8:AC16)</f>
        <v>6408371.0977985002</v>
      </c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</row>
    <row r="7" spans="1:44" s="4" customFormat="1" x14ac:dyDescent="0.25">
      <c r="A7" s="16" t="s">
        <v>217</v>
      </c>
      <c r="B7" s="16" t="s">
        <v>227</v>
      </c>
      <c r="C7" s="10"/>
      <c r="D7" s="17"/>
      <c r="E7" s="10"/>
      <c r="F7" s="17"/>
      <c r="G7" s="17"/>
      <c r="H7" s="17"/>
      <c r="I7" s="17"/>
      <c r="J7" s="10"/>
      <c r="K7" s="17"/>
      <c r="L7" s="10"/>
      <c r="M7" s="17"/>
      <c r="N7" s="10"/>
      <c r="O7" s="17"/>
      <c r="P7" s="10"/>
      <c r="Q7" s="17"/>
      <c r="R7" s="10"/>
      <c r="S7" s="17"/>
      <c r="T7" s="10"/>
      <c r="U7" s="17"/>
      <c r="V7" s="10"/>
      <c r="W7" s="17"/>
      <c r="X7" s="10"/>
      <c r="Y7" s="17"/>
      <c r="Z7" s="10"/>
      <c r="AA7" s="17"/>
      <c r="AB7" s="10"/>
      <c r="AC7" s="17"/>
      <c r="AD7" s="10"/>
      <c r="AE7" s="10"/>
      <c r="AF7" s="10"/>
      <c r="AG7" s="10"/>
      <c r="AH7" s="10"/>
      <c r="AI7" s="10"/>
      <c r="AJ7" s="10"/>
      <c r="AK7" s="10"/>
      <c r="AL7" s="13"/>
      <c r="AM7" s="13"/>
      <c r="AN7" s="13"/>
      <c r="AO7" s="13"/>
      <c r="AP7" s="13"/>
      <c r="AQ7" s="13"/>
      <c r="AR7" s="13"/>
    </row>
    <row r="8" spans="1:44" s="3" customFormat="1" x14ac:dyDescent="0.25">
      <c r="A8" s="141" t="s">
        <v>240</v>
      </c>
      <c r="B8" s="141" t="s">
        <v>241</v>
      </c>
      <c r="C8" s="4"/>
      <c r="D8" s="19">
        <f>[13]Tabelas!$D$4*1000</f>
        <v>4126906.091</v>
      </c>
      <c r="E8" s="4"/>
      <c r="F8" s="19">
        <f>'[14]Tabela LandBank 4T25'!$D4*1000</f>
        <v>4109641.21</v>
      </c>
      <c r="G8" s="19">
        <v>4111285.7450000001</v>
      </c>
      <c r="H8" s="19">
        <v>3961740.5860000001</v>
      </c>
      <c r="I8" s="19">
        <v>3939732.1</v>
      </c>
      <c r="J8" s="4"/>
      <c r="K8" s="19">
        <f>3939135700/1000</f>
        <v>3939135.7</v>
      </c>
      <c r="L8" s="4"/>
      <c r="M8" s="19">
        <v>2945268.82</v>
      </c>
      <c r="N8" s="4"/>
      <c r="O8" s="19">
        <v>953542.29</v>
      </c>
      <c r="P8" s="4"/>
      <c r="Q8" s="19">
        <f>1631768412.50844/1000</f>
        <v>1631768.41250844</v>
      </c>
      <c r="R8" s="4"/>
      <c r="S8" s="19">
        <f>507473624.4/1000</f>
        <v>507473.62439999997</v>
      </c>
      <c r="T8" s="4"/>
      <c r="U8" s="19">
        <v>507473.62439999997</v>
      </c>
      <c r="V8" s="4"/>
      <c r="W8" s="19" t="s">
        <v>3</v>
      </c>
      <c r="X8" s="4"/>
      <c r="Y8" s="19" t="s">
        <v>3</v>
      </c>
      <c r="Z8" s="4"/>
      <c r="AA8" s="19" t="s">
        <v>3</v>
      </c>
      <c r="AB8" s="4"/>
      <c r="AC8" s="19" t="s">
        <v>3</v>
      </c>
      <c r="AD8" s="13"/>
      <c r="AE8" s="13"/>
      <c r="AF8" s="13"/>
      <c r="AG8" s="13"/>
      <c r="AH8" s="13"/>
      <c r="AI8" s="13"/>
      <c r="AJ8" s="13"/>
      <c r="AK8" s="13"/>
      <c r="AL8" s="10"/>
      <c r="AM8" s="10"/>
      <c r="AN8" s="10"/>
      <c r="AO8" s="10"/>
      <c r="AP8" s="10"/>
      <c r="AQ8" s="10"/>
      <c r="AR8" s="10"/>
    </row>
    <row r="9" spans="1:44" s="3" customFormat="1" x14ac:dyDescent="0.25">
      <c r="A9" s="141" t="s">
        <v>214</v>
      </c>
      <c r="B9" s="141" t="s">
        <v>228</v>
      </c>
      <c r="C9" s="4"/>
      <c r="D9" s="19">
        <f>[13]Tabelas!$D$5*1000</f>
        <v>1221156.2719999999</v>
      </c>
      <c r="E9" s="4"/>
      <c r="F9" s="19">
        <f>'[14]Tabela LandBank 4T25'!$D5*1000</f>
        <v>1155090.3670000001</v>
      </c>
      <c r="G9" s="19">
        <v>1353227.3870000001</v>
      </c>
      <c r="H9" s="19">
        <v>1439958.1470000001</v>
      </c>
      <c r="I9" s="19">
        <v>1433158.3622310399</v>
      </c>
      <c r="J9" s="4"/>
      <c r="K9" s="19">
        <f>1425245803/1000</f>
        <v>1425245.8030000001</v>
      </c>
      <c r="L9" s="4"/>
      <c r="M9" s="19">
        <v>1455315.852</v>
      </c>
      <c r="N9" s="4"/>
      <c r="O9" s="19">
        <v>2637278.63</v>
      </c>
      <c r="P9" s="4"/>
      <c r="Q9" s="19">
        <f>1621683602/1000</f>
        <v>1621683.602</v>
      </c>
      <c r="R9" s="4"/>
      <c r="S9" s="19">
        <f>822601320/1000</f>
        <v>822601.32</v>
      </c>
      <c r="T9" s="4"/>
      <c r="U9" s="19">
        <v>932202.64800000004</v>
      </c>
      <c r="V9" s="4"/>
      <c r="W9" s="19">
        <v>1246704.6099999999</v>
      </c>
      <c r="X9" s="4"/>
      <c r="Y9" s="19">
        <v>1076880</v>
      </c>
      <c r="Z9" s="4"/>
      <c r="AA9" s="19">
        <v>1535497.2423999999</v>
      </c>
      <c r="AB9" s="4"/>
      <c r="AC9" s="19">
        <v>1076362.601735</v>
      </c>
      <c r="AD9" s="13"/>
      <c r="AE9" s="13"/>
      <c r="AF9" s="13"/>
      <c r="AG9" s="13"/>
      <c r="AH9" s="13"/>
      <c r="AI9" s="13"/>
      <c r="AJ9" s="13"/>
      <c r="AK9" s="13"/>
      <c r="AL9" s="10"/>
      <c r="AM9" s="10"/>
      <c r="AN9" s="10"/>
      <c r="AO9" s="10"/>
      <c r="AP9" s="10"/>
      <c r="AQ9" s="10"/>
      <c r="AR9" s="10"/>
    </row>
    <row r="10" spans="1:44" s="3" customFormat="1" x14ac:dyDescent="0.25">
      <c r="A10" s="141" t="s">
        <v>284</v>
      </c>
      <c r="B10" s="141" t="s">
        <v>284</v>
      </c>
      <c r="C10" s="4"/>
      <c r="D10" s="19" t="s">
        <v>3</v>
      </c>
      <c r="E10" s="4"/>
      <c r="F10" s="19" t="s">
        <v>3</v>
      </c>
      <c r="G10" s="19" t="s">
        <v>3</v>
      </c>
      <c r="H10" s="19" t="s">
        <v>3</v>
      </c>
      <c r="I10" s="19" t="s">
        <v>3</v>
      </c>
      <c r="J10" s="4"/>
      <c r="K10" s="19" t="s">
        <v>3</v>
      </c>
      <c r="L10" s="4"/>
      <c r="M10" s="19" t="s">
        <v>3</v>
      </c>
      <c r="N10" s="4"/>
      <c r="O10" s="19" t="s">
        <v>3</v>
      </c>
      <c r="P10" s="4"/>
      <c r="Q10" s="19" t="s">
        <v>3</v>
      </c>
      <c r="R10" s="4"/>
      <c r="S10" s="19" t="s">
        <v>3</v>
      </c>
      <c r="T10" s="4"/>
      <c r="U10" s="19" t="s">
        <v>3</v>
      </c>
      <c r="V10" s="4"/>
      <c r="W10" s="19">
        <v>69120</v>
      </c>
      <c r="X10" s="4"/>
      <c r="Y10" s="19">
        <v>152001</v>
      </c>
      <c r="Z10" s="4"/>
      <c r="AA10" s="19">
        <v>245022.88665000003</v>
      </c>
      <c r="AB10" s="4"/>
      <c r="AC10" s="19">
        <v>245022.88665000003</v>
      </c>
      <c r="AD10" s="13"/>
      <c r="AE10" s="13"/>
      <c r="AF10" s="13"/>
      <c r="AG10" s="13"/>
      <c r="AH10" s="13"/>
      <c r="AI10" s="13"/>
      <c r="AJ10" s="13"/>
      <c r="AK10" s="13"/>
      <c r="AL10" s="10"/>
      <c r="AM10" s="10"/>
      <c r="AN10" s="10"/>
      <c r="AO10" s="10"/>
      <c r="AP10" s="10"/>
      <c r="AQ10" s="10"/>
      <c r="AR10" s="10"/>
    </row>
    <row r="11" spans="1:44" s="3" customFormat="1" x14ac:dyDescent="0.25">
      <c r="A11" s="141" t="s">
        <v>242</v>
      </c>
      <c r="B11" s="141" t="s">
        <v>243</v>
      </c>
      <c r="C11" s="4"/>
      <c r="D11" s="19" t="s">
        <v>3</v>
      </c>
      <c r="E11" s="4"/>
      <c r="F11" s="19" t="s">
        <v>3</v>
      </c>
      <c r="G11" s="19" t="s">
        <v>3</v>
      </c>
      <c r="H11" s="19" t="s">
        <v>3</v>
      </c>
      <c r="I11" s="19" t="s">
        <v>3</v>
      </c>
      <c r="J11" s="4"/>
      <c r="K11" s="19" t="s">
        <v>3</v>
      </c>
      <c r="L11" s="4"/>
      <c r="M11" s="19" t="s">
        <v>3</v>
      </c>
      <c r="N11" s="4"/>
      <c r="O11" s="19" t="s">
        <v>3</v>
      </c>
      <c r="P11" s="4"/>
      <c r="Q11" s="19" t="s">
        <v>3</v>
      </c>
      <c r="R11" s="4"/>
      <c r="S11" s="19" t="s">
        <v>3</v>
      </c>
      <c r="T11" s="4"/>
      <c r="U11" s="19" t="s">
        <v>3</v>
      </c>
      <c r="V11" s="4"/>
      <c r="W11" s="19">
        <v>774483.08000000007</v>
      </c>
      <c r="X11" s="4"/>
      <c r="Y11" s="19">
        <v>1054842</v>
      </c>
      <c r="Z11" s="4"/>
      <c r="AA11" s="19">
        <v>1076362.601735</v>
      </c>
      <c r="AB11" s="4"/>
      <c r="AC11" s="19">
        <v>521548.29000000004</v>
      </c>
      <c r="AD11" s="13"/>
      <c r="AE11" s="13"/>
      <c r="AF11" s="13"/>
      <c r="AG11" s="13"/>
      <c r="AH11" s="13"/>
      <c r="AI11" s="13"/>
      <c r="AJ11" s="13"/>
      <c r="AK11" s="13"/>
      <c r="AL11" s="10"/>
      <c r="AM11" s="10"/>
      <c r="AN11" s="10"/>
      <c r="AO11" s="10"/>
      <c r="AP11" s="10"/>
      <c r="AQ11" s="10"/>
      <c r="AR11" s="10"/>
    </row>
    <row r="12" spans="1:44" s="3" customFormat="1" x14ac:dyDescent="0.25">
      <c r="A12" s="141" t="s">
        <v>290</v>
      </c>
      <c r="B12" s="141" t="s">
        <v>290</v>
      </c>
      <c r="C12" s="4"/>
      <c r="D12" s="19" t="s">
        <v>3</v>
      </c>
      <c r="E12" s="4"/>
      <c r="F12" s="19" t="s">
        <v>3</v>
      </c>
      <c r="G12" s="19" t="s">
        <v>3</v>
      </c>
      <c r="H12" s="19" t="s">
        <v>3</v>
      </c>
      <c r="I12" s="19" t="s">
        <v>3</v>
      </c>
      <c r="J12" s="4"/>
      <c r="K12" s="19" t="s">
        <v>3</v>
      </c>
      <c r="L12" s="4"/>
      <c r="M12" s="19" t="s">
        <v>3</v>
      </c>
      <c r="N12" s="4"/>
      <c r="O12" s="19" t="s">
        <v>3</v>
      </c>
      <c r="P12" s="4"/>
      <c r="Q12" s="19" t="s">
        <v>3</v>
      </c>
      <c r="R12" s="4"/>
      <c r="S12" s="19" t="s">
        <v>3</v>
      </c>
      <c r="T12" s="4"/>
      <c r="U12" s="19" t="s">
        <v>3</v>
      </c>
      <c r="V12" s="4"/>
      <c r="W12" s="19">
        <v>10375</v>
      </c>
      <c r="X12" s="4"/>
      <c r="Y12" s="19" t="s">
        <v>3</v>
      </c>
      <c r="Z12" s="4"/>
      <c r="AA12" s="19" t="s">
        <v>3</v>
      </c>
      <c r="AB12" s="4"/>
      <c r="AC12" s="19" t="s">
        <v>3</v>
      </c>
      <c r="AD12" s="13"/>
      <c r="AE12" s="13"/>
      <c r="AF12" s="13"/>
      <c r="AG12" s="13"/>
      <c r="AH12" s="13"/>
      <c r="AI12" s="13"/>
      <c r="AJ12" s="13"/>
      <c r="AK12" s="13"/>
      <c r="AL12" s="10"/>
      <c r="AM12" s="10"/>
      <c r="AN12" s="10"/>
      <c r="AO12" s="10"/>
      <c r="AP12" s="10"/>
      <c r="AQ12" s="10"/>
      <c r="AR12" s="10"/>
    </row>
    <row r="13" spans="1:44" s="3" customFormat="1" x14ac:dyDescent="0.25">
      <c r="A13" s="141" t="s">
        <v>213</v>
      </c>
      <c r="B13" s="141" t="s">
        <v>229</v>
      </c>
      <c r="D13" s="19">
        <f>[13]Tabelas!$D$6*1000</f>
        <v>1045417.8790000001</v>
      </c>
      <c r="F13" s="19">
        <f>'[14]Tabela LandBank 4T25'!$D6*1000</f>
        <v>733087.23255999992</v>
      </c>
      <c r="G13" s="19">
        <v>733087.23255999992</v>
      </c>
      <c r="H13" s="19">
        <v>689937.52800000005</v>
      </c>
      <c r="I13" s="19">
        <v>1086315.70756</v>
      </c>
      <c r="K13" s="19">
        <f>1078379878/1000</f>
        <v>1078379.878</v>
      </c>
      <c r="M13" s="19">
        <v>2073631.0027600001</v>
      </c>
      <c r="O13" s="19">
        <v>2917578.9561600001</v>
      </c>
      <c r="Q13" s="19">
        <f>2655827505.66/1000</f>
        <v>2655827.5056599998</v>
      </c>
      <c r="S13" s="19">
        <f>1821947524/1000</f>
        <v>1821947.524</v>
      </c>
      <c r="U13" s="19">
        <v>1974037.3640000001</v>
      </c>
      <c r="W13" s="19">
        <v>2206592.4814804001</v>
      </c>
      <c r="Y13" s="19">
        <v>2105954</v>
      </c>
      <c r="AA13" s="19">
        <v>2133315.5418075002</v>
      </c>
      <c r="AC13" s="19">
        <v>2693328.4074074998</v>
      </c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</row>
    <row r="14" spans="1:44" s="3" customFormat="1" x14ac:dyDescent="0.25">
      <c r="A14" s="141" t="s">
        <v>215</v>
      </c>
      <c r="B14" s="141" t="s">
        <v>244</v>
      </c>
      <c r="D14" s="19">
        <f>[13]Tabelas!$D$7*1000</f>
        <v>5490322.6880000001</v>
      </c>
      <c r="F14" s="19">
        <f>'[14]Tabela LandBank 4T25'!$D7*1000</f>
        <v>4697361.47</v>
      </c>
      <c r="G14" s="19">
        <v>5424021.2249999996</v>
      </c>
      <c r="H14" s="19">
        <v>5395337.4620000003</v>
      </c>
      <c r="I14" s="19">
        <v>5575120.4019799996</v>
      </c>
      <c r="K14" s="19">
        <f>4970097622/1000</f>
        <v>4970097.6220000004</v>
      </c>
      <c r="M14" s="19">
        <v>4398444.674805779</v>
      </c>
      <c r="O14" s="19">
        <v>3211281.3149999999</v>
      </c>
      <c r="Q14" s="19">
        <f>4396399201.3/1000</f>
        <v>4396399.2012999998</v>
      </c>
      <c r="S14" s="19">
        <f>5205632561.565/1000</f>
        <v>5205632.5615649996</v>
      </c>
      <c r="U14" s="19">
        <v>5566706.1955650002</v>
      </c>
      <c r="W14" s="19">
        <v>1397954.389064</v>
      </c>
      <c r="Y14" s="19">
        <v>1516728</v>
      </c>
      <c r="AA14" s="19">
        <v>1825491.9856699996</v>
      </c>
      <c r="AC14" s="19">
        <v>1846404.9120059998</v>
      </c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</row>
    <row r="15" spans="1:44" s="3" customFormat="1" x14ac:dyDescent="0.25">
      <c r="A15" s="141" t="s">
        <v>285</v>
      </c>
      <c r="B15" s="18" t="s">
        <v>414</v>
      </c>
      <c r="D15" s="19" t="s">
        <v>3</v>
      </c>
      <c r="F15" s="19" t="s">
        <v>3</v>
      </c>
      <c r="G15" s="19" t="s">
        <v>3</v>
      </c>
      <c r="H15" s="19" t="s">
        <v>3</v>
      </c>
      <c r="I15" s="19" t="s">
        <v>3</v>
      </c>
      <c r="K15" s="19" t="s">
        <v>3</v>
      </c>
      <c r="M15" s="19" t="s">
        <v>3</v>
      </c>
      <c r="O15" s="19" t="s">
        <v>3</v>
      </c>
      <c r="Q15" s="19" t="s">
        <v>3</v>
      </c>
      <c r="S15" s="19" t="s">
        <v>3</v>
      </c>
      <c r="U15" s="19" t="s">
        <v>3</v>
      </c>
      <c r="W15" s="19" t="s">
        <v>3</v>
      </c>
      <c r="Y15" s="19">
        <v>25704</v>
      </c>
      <c r="AA15" s="19">
        <v>25704</v>
      </c>
      <c r="AC15" s="19">
        <v>25704</v>
      </c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</row>
    <row r="16" spans="1:44" s="3" customFormat="1" x14ac:dyDescent="0.25">
      <c r="A16" s="141" t="s">
        <v>216</v>
      </c>
      <c r="B16" s="141" t="s">
        <v>230</v>
      </c>
      <c r="D16" s="19">
        <f>[13]Tabelas!$D$8*1000</f>
        <v>54319.034</v>
      </c>
      <c r="F16" s="19">
        <f>'[14]Tabela LandBank 4T25'!$D$8*1000</f>
        <v>64737.399999999994</v>
      </c>
      <c r="G16" s="19">
        <v>64737.4</v>
      </c>
      <c r="H16" s="19">
        <v>64737.4</v>
      </c>
      <c r="I16" s="19">
        <v>64737.4</v>
      </c>
      <c r="K16" s="19">
        <f>64737400/1000</f>
        <v>64737.4</v>
      </c>
      <c r="M16" s="19">
        <v>300772.64500000002</v>
      </c>
      <c r="O16" s="19">
        <v>145444.39000000001</v>
      </c>
      <c r="Q16" s="19">
        <f>145444390/1000</f>
        <v>145444.39000000001</v>
      </c>
      <c r="S16" s="19" t="s">
        <v>3</v>
      </c>
      <c r="U16" s="19" t="s">
        <v>3</v>
      </c>
      <c r="W16" s="19" t="s">
        <v>3</v>
      </c>
      <c r="Y16" s="19" t="s">
        <v>3</v>
      </c>
      <c r="AA16" s="19" t="s">
        <v>3</v>
      </c>
      <c r="AC16" s="19" t="s">
        <v>3</v>
      </c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</row>
    <row r="17" spans="1:44" s="4" customFormat="1" x14ac:dyDescent="0.25">
      <c r="A17" s="16" t="s">
        <v>219</v>
      </c>
      <c r="B17" s="16" t="s">
        <v>233</v>
      </c>
      <c r="C17" s="10"/>
      <c r="D17" s="17"/>
      <c r="E17" s="10"/>
      <c r="F17" s="17"/>
      <c r="G17" s="17"/>
      <c r="H17" s="17"/>
      <c r="I17" s="17"/>
      <c r="J17" s="10"/>
      <c r="K17" s="17"/>
      <c r="L17" s="10"/>
      <c r="M17" s="17"/>
      <c r="N17" s="10"/>
      <c r="O17" s="17"/>
      <c r="P17" s="10"/>
      <c r="Q17" s="17"/>
      <c r="R17" s="10"/>
      <c r="S17" s="17"/>
      <c r="T17" s="10"/>
      <c r="U17" s="17"/>
      <c r="V17" s="10"/>
      <c r="W17" s="17"/>
      <c r="X17" s="10"/>
      <c r="Y17" s="17"/>
      <c r="Z17" s="10"/>
      <c r="AA17" s="17"/>
      <c r="AB17" s="10"/>
      <c r="AC17" s="17"/>
      <c r="AD17" s="10"/>
      <c r="AE17" s="10"/>
      <c r="AF17" s="10"/>
      <c r="AG17" s="10"/>
      <c r="AH17" s="10"/>
      <c r="AI17" s="10"/>
      <c r="AJ17" s="10"/>
      <c r="AK17" s="10"/>
      <c r="AL17" s="13"/>
      <c r="AM17" s="13"/>
      <c r="AN17" s="13"/>
      <c r="AO17" s="13"/>
      <c r="AP17" s="13"/>
      <c r="AQ17" s="13"/>
      <c r="AR17" s="13"/>
    </row>
    <row r="18" spans="1:44" s="3" customFormat="1" x14ac:dyDescent="0.25">
      <c r="A18" s="141" t="s">
        <v>220</v>
      </c>
      <c r="B18" s="141" t="s">
        <v>220</v>
      </c>
      <c r="C18" s="4"/>
      <c r="D18" s="19">
        <f>[13]Tabelas!$D$19*1000</f>
        <v>9858759.8080000002</v>
      </c>
      <c r="E18" s="4"/>
      <c r="F18" s="19">
        <f>'[14]Tabela LandBank 4T25'!$D$19*1000</f>
        <v>9320610.5499999989</v>
      </c>
      <c r="G18" s="19">
        <v>10027532.105</v>
      </c>
      <c r="H18" s="19">
        <v>10093262.846999999</v>
      </c>
      <c r="I18" s="19">
        <v>10493405.546211001</v>
      </c>
      <c r="J18" s="4"/>
      <c r="K18" s="19">
        <f>9397808587/1000</f>
        <v>9397808.5869999994</v>
      </c>
      <c r="L18" s="4"/>
      <c r="M18" s="19">
        <v>8741243.1639794037</v>
      </c>
      <c r="N18" s="4"/>
      <c r="O18" s="19">
        <v>7491725.5180000002</v>
      </c>
      <c r="P18" s="4"/>
      <c r="Q18" s="19">
        <f>7861005234.50844/1000</f>
        <v>7861005.2345084399</v>
      </c>
      <c r="R18" s="4"/>
      <c r="S18" s="19">
        <f>6024673055.965/1000</f>
        <v>6024673.0559649998</v>
      </c>
      <c r="T18" s="4"/>
      <c r="U18" s="19">
        <v>6368265.1099650003</v>
      </c>
      <c r="V18" s="4"/>
      <c r="W18" s="19">
        <v>3554003.6097443998</v>
      </c>
      <c r="X18" s="4"/>
      <c r="Y18" s="19">
        <v>2480750.5732639995</v>
      </c>
      <c r="Z18" s="4"/>
      <c r="AA18" s="19">
        <v>3352198.4098709994</v>
      </c>
      <c r="AB18" s="4"/>
      <c r="AC18" s="19">
        <v>3049254.8462069994</v>
      </c>
      <c r="AD18" s="13"/>
      <c r="AE18" s="13"/>
      <c r="AF18" s="13"/>
      <c r="AG18" s="13"/>
      <c r="AH18" s="13"/>
      <c r="AI18" s="13"/>
      <c r="AJ18" s="13"/>
      <c r="AK18" s="13"/>
      <c r="AL18" s="10"/>
      <c r="AM18" s="10"/>
      <c r="AN18" s="10"/>
      <c r="AO18" s="10"/>
      <c r="AP18" s="10"/>
      <c r="AQ18" s="10"/>
      <c r="AR18" s="10"/>
    </row>
    <row r="19" spans="1:44" s="3" customFormat="1" x14ac:dyDescent="0.25">
      <c r="A19" s="141" t="s">
        <v>221</v>
      </c>
      <c r="B19" s="141" t="s">
        <v>221</v>
      </c>
      <c r="C19" s="4"/>
      <c r="D19" s="19">
        <f>[13]Tabelas!$D$14*1000</f>
        <v>1368493.8159999999</v>
      </c>
      <c r="E19" s="4"/>
      <c r="F19" s="19">
        <f>'[14]Tabela LandBank 4T25'!$D$14*1000</f>
        <v>808876.70955999999</v>
      </c>
      <c r="G19" s="19">
        <v>1028396.46456</v>
      </c>
      <c r="H19" s="19">
        <v>850275.53599999996</v>
      </c>
      <c r="I19" s="19">
        <v>834715.28555999999</v>
      </c>
      <c r="J19" s="4"/>
      <c r="K19" s="19">
        <f>834715286/1000</f>
        <v>834715.28599999996</v>
      </c>
      <c r="L19" s="4"/>
      <c r="M19" s="19">
        <v>1099279.2897600001</v>
      </c>
      <c r="N19" s="4"/>
      <c r="O19" s="19">
        <v>943951.03475999995</v>
      </c>
      <c r="P19" s="4"/>
      <c r="Q19" s="19">
        <f>1283715721.56/1000</f>
        <v>1283715.72156</v>
      </c>
      <c r="R19" s="4"/>
      <c r="S19" s="19" t="s">
        <v>289</v>
      </c>
      <c r="T19" s="4"/>
      <c r="U19" s="19" t="s">
        <v>289</v>
      </c>
      <c r="V19" s="4"/>
      <c r="W19" s="19">
        <v>1041997.14</v>
      </c>
      <c r="X19" s="4"/>
      <c r="Y19" s="19">
        <v>942315.57</v>
      </c>
      <c r="Z19" s="4"/>
      <c r="AA19" s="19">
        <v>1067701.1399999999</v>
      </c>
      <c r="AB19" s="4"/>
      <c r="AC19" s="19">
        <v>1067701.1400000001</v>
      </c>
      <c r="AD19" s="13"/>
      <c r="AE19" s="13"/>
      <c r="AF19" s="13"/>
      <c r="AG19" s="13"/>
      <c r="AH19" s="13"/>
      <c r="AI19" s="13"/>
      <c r="AJ19" s="13"/>
      <c r="AK19" s="13"/>
      <c r="AL19" s="10"/>
      <c r="AM19" s="10"/>
      <c r="AN19" s="10"/>
      <c r="AO19" s="10"/>
      <c r="AP19" s="10"/>
      <c r="AQ19" s="10"/>
      <c r="AR19" s="10"/>
    </row>
    <row r="20" spans="1:44" s="3" customFormat="1" x14ac:dyDescent="0.25">
      <c r="A20" s="141" t="s">
        <v>288</v>
      </c>
      <c r="B20" s="141" t="s">
        <v>231</v>
      </c>
      <c r="D20" s="19">
        <f>710868</f>
        <v>710868</v>
      </c>
      <c r="F20" s="19">
        <f>F6-F19-F18</f>
        <v>630430.42000000179</v>
      </c>
      <c r="G20" s="19">
        <v>630430.42000000004</v>
      </c>
      <c r="H20" s="19">
        <v>608172.74</v>
      </c>
      <c r="I20" s="19">
        <v>770943.14</v>
      </c>
      <c r="K20" s="19">
        <f>1245072530/1000</f>
        <v>1245072.53</v>
      </c>
      <c r="M20" s="19">
        <v>986320</v>
      </c>
      <c r="O20" s="19">
        <v>655299</v>
      </c>
      <c r="Q20" s="19">
        <f>491567820/1000</f>
        <v>491567.82</v>
      </c>
      <c r="S20" s="19">
        <v>1726767</v>
      </c>
      <c r="U20" s="19">
        <v>1450035</v>
      </c>
      <c r="W20" s="19">
        <v>293159.06</v>
      </c>
      <c r="Y20" s="19">
        <v>1432965</v>
      </c>
      <c r="AA20" s="19">
        <v>1333065</v>
      </c>
      <c r="AC20" s="19">
        <v>1333065</v>
      </c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</row>
    <row r="21" spans="1:44" s="3" customFormat="1" x14ac:dyDescent="0.25">
      <c r="A21" s="141" t="s">
        <v>222</v>
      </c>
      <c r="B21" s="141" t="s">
        <v>232</v>
      </c>
      <c r="D21" s="19" t="s">
        <v>3</v>
      </c>
      <c r="F21" s="19" t="s">
        <v>3</v>
      </c>
      <c r="G21" s="19" t="s">
        <v>3</v>
      </c>
      <c r="H21" s="19" t="s">
        <v>3</v>
      </c>
      <c r="I21" s="19" t="s">
        <v>3</v>
      </c>
      <c r="K21" s="19" t="s">
        <v>3</v>
      </c>
      <c r="M21" s="19">
        <v>346590.05582637608</v>
      </c>
      <c r="O21" s="19">
        <v>774150</v>
      </c>
      <c r="Q21" s="19">
        <f>814834335/1000</f>
        <v>814834.33499999996</v>
      </c>
      <c r="S21" s="19">
        <v>606215</v>
      </c>
      <c r="U21" s="19">
        <v>681957</v>
      </c>
      <c r="W21" s="19">
        <v>816070</v>
      </c>
      <c r="Y21" s="19">
        <v>1076078</v>
      </c>
      <c r="AA21" s="19">
        <v>1088430</v>
      </c>
      <c r="AC21" s="19">
        <v>958350</v>
      </c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</row>
    <row r="23" spans="1:44" s="3" customFormat="1" x14ac:dyDescent="0.25">
      <c r="A23" s="14" t="s">
        <v>52</v>
      </c>
      <c r="B23" s="14" t="s">
        <v>249</v>
      </c>
      <c r="C23" s="10"/>
      <c r="D23" s="15" t="s">
        <v>433</v>
      </c>
      <c r="E23" s="153"/>
      <c r="F23" s="15" t="s">
        <v>430</v>
      </c>
      <c r="G23" s="15" t="s">
        <v>212</v>
      </c>
      <c r="H23" s="15" t="s">
        <v>207</v>
      </c>
      <c r="I23" s="15" t="s">
        <v>107</v>
      </c>
      <c r="J23" s="10"/>
      <c r="K23" s="15">
        <v>2024</v>
      </c>
      <c r="L23" s="10"/>
      <c r="M23" s="15">
        <v>2023</v>
      </c>
      <c r="N23" s="10"/>
      <c r="O23" s="15">
        <v>2022</v>
      </c>
      <c r="P23" s="10"/>
      <c r="Q23" s="15">
        <v>2021</v>
      </c>
      <c r="R23" s="10"/>
      <c r="S23" s="15">
        <v>2020</v>
      </c>
      <c r="T23" s="10"/>
      <c r="U23" s="15">
        <v>2019</v>
      </c>
      <c r="V23" s="10"/>
      <c r="W23" s="15">
        <v>2018</v>
      </c>
      <c r="X23" s="10"/>
      <c r="Y23" s="15" t="s">
        <v>287</v>
      </c>
      <c r="Z23" s="10"/>
      <c r="AA23" s="15">
        <v>2016</v>
      </c>
      <c r="AB23" s="10"/>
      <c r="AC23" s="15">
        <v>2015</v>
      </c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</row>
    <row r="24" spans="1:44" s="3" customFormat="1" x14ac:dyDescent="0.25">
      <c r="A24" s="142" t="s">
        <v>224</v>
      </c>
      <c r="B24" s="142" t="s">
        <v>224</v>
      </c>
      <c r="D24" s="143">
        <f>SUM(D26:D34)</f>
        <v>8625374.0965</v>
      </c>
      <c r="F24" s="143">
        <f>SUM(F26:F34)</f>
        <v>6554172.8148200009</v>
      </c>
      <c r="G24" s="143">
        <f>SUM(G26:G34)</f>
        <v>7287678.8463719999</v>
      </c>
      <c r="H24" s="143">
        <f>SUM(H26:H34)</f>
        <v>8096847.5190000003</v>
      </c>
      <c r="I24" s="143">
        <f>SUM(I26:I34)</f>
        <v>8603296.9726070687</v>
      </c>
      <c r="K24" s="143">
        <f>SUM(K26:K34)</f>
        <v>8041799.9180310704</v>
      </c>
      <c r="L24" s="78"/>
      <c r="M24" s="143">
        <f>SUM(M26:M34)</f>
        <v>7481735.9368307153</v>
      </c>
      <c r="N24" s="78"/>
      <c r="O24" s="143">
        <f>SUM(O26:O34)</f>
        <v>6532128.5605199002</v>
      </c>
      <c r="P24" s="78"/>
      <c r="Q24" s="143">
        <f>SUM(Q26:Q34)</f>
        <v>6456474.1241101641</v>
      </c>
      <c r="R24" s="78"/>
      <c r="S24" s="143">
        <f>SUM(S26:S34)</f>
        <v>5620021.2948946627</v>
      </c>
      <c r="T24" s="78"/>
      <c r="U24" s="143">
        <f>SUM(U26:U34)</f>
        <v>5280752.3216290083</v>
      </c>
      <c r="V24" s="78"/>
      <c r="W24" s="143">
        <f>SUM(W26:W34)</f>
        <v>3902313.1370668001</v>
      </c>
      <c r="X24" s="78"/>
      <c r="Y24" s="143">
        <f>SUM(Y26:Y34)</f>
        <v>4527095.3357755002</v>
      </c>
      <c r="Z24" s="78"/>
      <c r="AA24" s="143">
        <f>SUM(AA26:AA34)</f>
        <v>5014579.1039124997</v>
      </c>
      <c r="AB24" s="78"/>
      <c r="AC24" s="143">
        <f>SUM(AC27:AC34)</f>
        <v>5075413.5814235006</v>
      </c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</row>
    <row r="25" spans="1:44" s="4" customFormat="1" x14ac:dyDescent="0.25">
      <c r="A25" s="16" t="s">
        <v>217</v>
      </c>
      <c r="B25" s="16" t="s">
        <v>227</v>
      </c>
      <c r="C25" s="10"/>
      <c r="D25" s="17"/>
      <c r="E25" s="10"/>
      <c r="F25" s="17"/>
      <c r="G25" s="17"/>
      <c r="H25" s="17"/>
      <c r="I25" s="17"/>
      <c r="J25" s="10"/>
      <c r="K25" s="17"/>
      <c r="L25" s="10"/>
      <c r="M25" s="17"/>
      <c r="N25" s="10"/>
      <c r="O25" s="17"/>
      <c r="P25" s="10"/>
      <c r="Q25" s="17"/>
      <c r="R25" s="10"/>
      <c r="S25" s="17"/>
      <c r="T25" s="10"/>
      <c r="U25" s="17"/>
      <c r="V25" s="10"/>
      <c r="W25" s="17"/>
      <c r="X25" s="10"/>
      <c r="Y25" s="17"/>
      <c r="Z25" s="10"/>
      <c r="AA25" s="17"/>
      <c r="AB25" s="10"/>
      <c r="AC25" s="17"/>
      <c r="AD25" s="10"/>
      <c r="AE25" s="10"/>
      <c r="AF25" s="10"/>
      <c r="AG25" s="10"/>
      <c r="AH25" s="10"/>
      <c r="AI25" s="10"/>
      <c r="AJ25" s="10"/>
      <c r="AK25" s="10"/>
      <c r="AL25" s="13"/>
      <c r="AM25" s="13"/>
      <c r="AN25" s="13"/>
      <c r="AO25" s="13"/>
      <c r="AP25" s="13"/>
      <c r="AQ25" s="13"/>
      <c r="AR25" s="13"/>
    </row>
    <row r="26" spans="1:44" s="3" customFormat="1" x14ac:dyDescent="0.25">
      <c r="A26" s="141" t="s">
        <v>240</v>
      </c>
      <c r="B26" s="141" t="s">
        <v>241</v>
      </c>
      <c r="C26" s="4"/>
      <c r="D26" s="19">
        <f>[13]Tabelas!$F$4*1000</f>
        <v>3081402.7667</v>
      </c>
      <c r="E26" s="4"/>
      <c r="F26" s="19">
        <f>'[14]Tabela LandBank 4T25'!$F4*1000</f>
        <v>2395617.4479999999</v>
      </c>
      <c r="G26" s="19">
        <v>2401761.673</v>
      </c>
      <c r="H26" s="19">
        <v>2963360.1129999999</v>
      </c>
      <c r="I26" s="19">
        <v>2945940.86</v>
      </c>
      <c r="J26" s="4"/>
      <c r="K26" s="19">
        <f>2945583020/1000</f>
        <v>2945583.02</v>
      </c>
      <c r="L26" s="4"/>
      <c r="M26" s="19">
        <v>2060109.5120000001</v>
      </c>
      <c r="N26" s="4"/>
      <c r="O26" s="19">
        <v>717699.36199999996</v>
      </c>
      <c r="P26" s="4"/>
      <c r="Q26" s="19">
        <v>961056.98525422043</v>
      </c>
      <c r="R26" s="4"/>
      <c r="S26" s="19">
        <v>431050.59742755996</v>
      </c>
      <c r="T26" s="4"/>
      <c r="U26" s="19">
        <v>226281.18172000002</v>
      </c>
      <c r="V26" s="4"/>
      <c r="W26" s="19" t="s">
        <v>3</v>
      </c>
      <c r="X26" s="4"/>
      <c r="Y26" s="19" t="s">
        <v>3</v>
      </c>
      <c r="Z26" s="4"/>
      <c r="AA26" s="19" t="s">
        <v>3</v>
      </c>
      <c r="AB26" s="4"/>
      <c r="AC26" s="19" t="s">
        <v>3</v>
      </c>
      <c r="AD26" s="13"/>
      <c r="AE26" s="13"/>
      <c r="AF26" s="13"/>
      <c r="AG26" s="13"/>
      <c r="AH26" s="13"/>
      <c r="AI26" s="13"/>
      <c r="AJ26" s="13"/>
      <c r="AK26" s="13"/>
      <c r="AL26" s="10"/>
      <c r="AM26" s="10"/>
      <c r="AN26" s="10"/>
      <c r="AO26" s="10"/>
      <c r="AP26" s="10"/>
      <c r="AQ26" s="10"/>
      <c r="AR26" s="10"/>
    </row>
    <row r="27" spans="1:44" s="3" customFormat="1" ht="16.5" customHeight="1" x14ac:dyDescent="0.25">
      <c r="A27" s="141" t="s">
        <v>214</v>
      </c>
      <c r="B27" s="141" t="s">
        <v>228</v>
      </c>
      <c r="C27" s="4"/>
      <c r="D27" s="19">
        <f>[13]Tabelas!$F$5*1000</f>
        <v>1167146.5255999998</v>
      </c>
      <c r="E27" s="4"/>
      <c r="F27" s="19">
        <f>'[14]Tabela LandBank 4T25'!$F5*1000</f>
        <v>1014489.4006000001</v>
      </c>
      <c r="G27" s="19">
        <v>978188.23060000001</v>
      </c>
      <c r="H27" s="19">
        <v>1082587.551</v>
      </c>
      <c r="I27" s="19">
        <v>1070987.7376155199</v>
      </c>
      <c r="J27" s="4"/>
      <c r="K27" s="19">
        <f>1063075178.81552/1000</f>
        <v>1063075.1788155201</v>
      </c>
      <c r="L27" s="4"/>
      <c r="M27" s="19">
        <v>1142134.9856</v>
      </c>
      <c r="N27" s="4"/>
      <c r="O27" s="19">
        <v>1998164.6117999996</v>
      </c>
      <c r="P27" s="4"/>
      <c r="Q27" s="19">
        <v>1061969.131818</v>
      </c>
      <c r="R27" s="4"/>
      <c r="S27" s="19">
        <v>550326.08515199996</v>
      </c>
      <c r="T27" s="4"/>
      <c r="U27" s="19">
        <v>479710.53165120003</v>
      </c>
      <c r="V27" s="4"/>
      <c r="W27" s="19">
        <v>698847.59531999996</v>
      </c>
      <c r="X27" s="4"/>
      <c r="Y27" s="19">
        <v>701914.78972</v>
      </c>
      <c r="Z27" s="4"/>
      <c r="AA27" s="19">
        <v>880454.48514499993</v>
      </c>
      <c r="AB27" s="4"/>
      <c r="AC27" s="19">
        <v>751230.55275899987</v>
      </c>
      <c r="AD27" s="13"/>
      <c r="AE27" s="13"/>
      <c r="AF27" s="13"/>
      <c r="AG27" s="13"/>
      <c r="AH27" s="13"/>
      <c r="AI27" s="13"/>
      <c r="AJ27" s="13"/>
      <c r="AK27" s="13"/>
      <c r="AL27" s="10"/>
      <c r="AM27" s="10"/>
      <c r="AN27" s="10"/>
      <c r="AO27" s="10"/>
      <c r="AP27" s="10"/>
      <c r="AQ27" s="10"/>
      <c r="AR27" s="10"/>
    </row>
    <row r="28" spans="1:44" s="3" customFormat="1" ht="16.5" customHeight="1" x14ac:dyDescent="0.25">
      <c r="A28" s="141" t="s">
        <v>284</v>
      </c>
      <c r="B28" s="141" t="s">
        <v>284</v>
      </c>
      <c r="C28" s="4"/>
      <c r="D28" s="19" t="s">
        <v>3</v>
      </c>
      <c r="E28" s="4"/>
      <c r="F28" s="19" t="s">
        <v>3</v>
      </c>
      <c r="G28" s="19" t="s">
        <v>3</v>
      </c>
      <c r="H28" s="19" t="s">
        <v>3</v>
      </c>
      <c r="I28" s="19" t="s">
        <v>3</v>
      </c>
      <c r="J28" s="4"/>
      <c r="K28" s="19" t="s">
        <v>3</v>
      </c>
      <c r="L28" s="4"/>
      <c r="M28" s="19" t="s">
        <v>3</v>
      </c>
      <c r="N28" s="4"/>
      <c r="O28" s="19" t="s">
        <v>3</v>
      </c>
      <c r="P28" s="4"/>
      <c r="Q28" s="19" t="s">
        <v>3</v>
      </c>
      <c r="R28" s="4"/>
      <c r="S28" s="19" t="s">
        <v>3</v>
      </c>
      <c r="T28" s="4"/>
      <c r="U28" s="19" t="s">
        <v>3</v>
      </c>
      <c r="V28" s="4"/>
      <c r="W28" s="19">
        <v>51840</v>
      </c>
      <c r="X28" s="4"/>
      <c r="Y28" s="19">
        <v>134721</v>
      </c>
      <c r="Z28" s="4"/>
      <c r="AA28" s="19">
        <v>227742.88665000003</v>
      </c>
      <c r="AB28" s="4"/>
      <c r="AC28" s="19">
        <v>227742.88665000003</v>
      </c>
      <c r="AD28" s="13"/>
      <c r="AE28" s="13"/>
      <c r="AF28" s="13"/>
      <c r="AG28" s="13"/>
      <c r="AH28" s="13"/>
      <c r="AI28" s="13"/>
      <c r="AJ28" s="13"/>
      <c r="AK28" s="13"/>
      <c r="AL28" s="10"/>
      <c r="AM28" s="10"/>
      <c r="AN28" s="10"/>
      <c r="AO28" s="10"/>
      <c r="AP28" s="10"/>
      <c r="AQ28" s="10"/>
      <c r="AR28" s="10"/>
    </row>
    <row r="29" spans="1:44" s="3" customFormat="1" ht="16.5" customHeight="1" x14ac:dyDescent="0.25">
      <c r="A29" s="141" t="s">
        <v>290</v>
      </c>
      <c r="B29" s="141" t="s">
        <v>290</v>
      </c>
      <c r="C29" s="4"/>
      <c r="D29" s="19" t="s">
        <v>3</v>
      </c>
      <c r="E29" s="4"/>
      <c r="F29" s="19" t="s">
        <v>3</v>
      </c>
      <c r="G29" s="19"/>
      <c r="H29" s="19"/>
      <c r="I29" s="19"/>
      <c r="J29" s="4"/>
      <c r="K29" s="19"/>
      <c r="L29" s="4"/>
      <c r="M29" s="19"/>
      <c r="N29" s="4"/>
      <c r="O29" s="19"/>
      <c r="P29" s="4"/>
      <c r="Q29" s="19"/>
      <c r="R29" s="4"/>
      <c r="S29" s="19"/>
      <c r="T29" s="4"/>
      <c r="U29" s="19"/>
      <c r="V29" s="4"/>
      <c r="W29" s="19">
        <v>7262.5</v>
      </c>
      <c r="X29" s="4"/>
      <c r="Y29" s="19"/>
      <c r="Z29" s="4"/>
      <c r="AA29" s="19" t="s">
        <v>3</v>
      </c>
      <c r="AB29" s="4"/>
      <c r="AC29" s="19" t="s">
        <v>3</v>
      </c>
      <c r="AD29" s="13"/>
      <c r="AE29" s="13"/>
      <c r="AF29" s="13"/>
      <c r="AG29" s="13"/>
      <c r="AH29" s="13"/>
      <c r="AI29" s="13"/>
      <c r="AJ29" s="13"/>
      <c r="AK29" s="13"/>
      <c r="AL29" s="10"/>
      <c r="AM29" s="10"/>
      <c r="AN29" s="10"/>
      <c r="AO29" s="10"/>
      <c r="AP29" s="10"/>
      <c r="AQ29" s="10"/>
      <c r="AR29" s="10"/>
    </row>
    <row r="30" spans="1:44" s="3" customFormat="1" x14ac:dyDescent="0.25">
      <c r="A30" s="141" t="s">
        <v>242</v>
      </c>
      <c r="B30" s="141" t="s">
        <v>243</v>
      </c>
      <c r="C30" s="4"/>
      <c r="D30" s="19" t="s">
        <v>3</v>
      </c>
      <c r="E30" s="4"/>
      <c r="F30" s="19" t="s">
        <v>3</v>
      </c>
      <c r="G30" s="19" t="s">
        <v>3</v>
      </c>
      <c r="H30" s="19" t="s">
        <v>3</v>
      </c>
      <c r="I30" s="19" t="s">
        <v>3</v>
      </c>
      <c r="J30" s="4"/>
      <c r="K30" s="19" t="s">
        <v>3</v>
      </c>
      <c r="L30" s="4"/>
      <c r="M30" s="19" t="s">
        <v>3</v>
      </c>
      <c r="N30" s="4"/>
      <c r="O30" s="19" t="s">
        <v>3</v>
      </c>
      <c r="P30" s="4"/>
      <c r="Q30" s="19" t="s">
        <v>3</v>
      </c>
      <c r="R30" s="4"/>
      <c r="S30" s="19" t="s">
        <v>3</v>
      </c>
      <c r="T30" s="4"/>
      <c r="U30" s="19" t="s">
        <v>3</v>
      </c>
      <c r="V30" s="4"/>
      <c r="W30" s="19">
        <v>543182.2345284</v>
      </c>
      <c r="X30" s="4"/>
      <c r="Y30" s="19">
        <v>729709.74054400006</v>
      </c>
      <c r="Z30" s="4"/>
      <c r="AA30" s="19">
        <v>751230.55275899998</v>
      </c>
      <c r="AB30" s="4"/>
      <c r="AC30" s="19">
        <v>445439.77919999999</v>
      </c>
      <c r="AD30" s="13"/>
      <c r="AE30" s="13"/>
      <c r="AF30" s="13"/>
      <c r="AG30" s="13"/>
      <c r="AH30" s="13"/>
      <c r="AI30" s="13"/>
      <c r="AJ30" s="13"/>
      <c r="AK30" s="13"/>
      <c r="AL30" s="10"/>
      <c r="AM30" s="10"/>
      <c r="AN30" s="10"/>
      <c r="AO30" s="10"/>
      <c r="AP30" s="10"/>
      <c r="AQ30" s="10"/>
      <c r="AR30" s="10"/>
    </row>
    <row r="31" spans="1:44" s="3" customFormat="1" x14ac:dyDescent="0.25">
      <c r="A31" s="141" t="s">
        <v>213</v>
      </c>
      <c r="B31" s="141" t="s">
        <v>229</v>
      </c>
      <c r="D31" s="19">
        <f>[13]Tabelas!$F$6*1000</f>
        <v>1045417.8790000001</v>
      </c>
      <c r="F31" s="19">
        <f>'[14]Tabela LandBank 4T25'!$F6*1000</f>
        <v>733087.23255999992</v>
      </c>
      <c r="G31" s="19">
        <v>733087.23255999992</v>
      </c>
      <c r="H31" s="19">
        <v>689937.52800000005</v>
      </c>
      <c r="I31" s="19">
        <v>1045623.1075599999</v>
      </c>
      <c r="K31" s="19">
        <f>1037687277.56/1000</f>
        <v>1037687.27756</v>
      </c>
      <c r="M31" s="19">
        <v>1818438.92732</v>
      </c>
      <c r="O31" s="19">
        <v>2150021.9584159004</v>
      </c>
      <c r="Q31" s="19">
        <v>1855986.7002234438</v>
      </c>
      <c r="S31" s="19">
        <v>1472529.059196</v>
      </c>
      <c r="U31" s="19">
        <v>1475026.6718280001</v>
      </c>
      <c r="W31" s="19">
        <v>1599786.0273704003</v>
      </c>
      <c r="Y31" s="19">
        <v>1718981.1840074998</v>
      </c>
      <c r="AA31" s="19">
        <v>1690652.9833034999</v>
      </c>
      <c r="AC31" s="19">
        <v>2167181.9968075003</v>
      </c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</row>
    <row r="32" spans="1:44" s="3" customFormat="1" x14ac:dyDescent="0.25">
      <c r="A32" s="141" t="s">
        <v>215</v>
      </c>
      <c r="B32" s="141" t="s">
        <v>244</v>
      </c>
      <c r="D32" s="19">
        <f>[13]Tabelas!$F$7*1000</f>
        <v>3277087.8912</v>
      </c>
      <c r="F32" s="19">
        <f>'[14]Tabela LandBank 4T25'!$F7*1000</f>
        <v>2346247.8074000003</v>
      </c>
      <c r="G32" s="19">
        <v>3109910.7839520001</v>
      </c>
      <c r="H32" s="19">
        <v>3296231.4010000001</v>
      </c>
      <c r="I32" s="19">
        <v>3476014.3411715496</v>
      </c>
      <c r="K32" s="19">
        <f>2930723515.39555/1000</f>
        <v>2930723.5153955496</v>
      </c>
      <c r="M32" s="19">
        <v>2160286.3406507145</v>
      </c>
      <c r="O32" s="19">
        <v>1520804.7120440002</v>
      </c>
      <c r="Q32" s="19">
        <v>2432031.4612535001</v>
      </c>
      <c r="S32" s="19">
        <v>3166115.5531191025</v>
      </c>
      <c r="U32" s="19">
        <v>3099733.9364298079</v>
      </c>
      <c r="W32" s="19">
        <v>1001394.7798479999</v>
      </c>
      <c r="Y32" s="19">
        <v>1216064.6215040002</v>
      </c>
      <c r="AA32" s="19">
        <v>1438794.1960549999</v>
      </c>
      <c r="AC32" s="19">
        <v>1458114.366007</v>
      </c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</row>
    <row r="33" spans="1:44" s="3" customFormat="1" x14ac:dyDescent="0.25">
      <c r="A33" s="141" t="s">
        <v>285</v>
      </c>
      <c r="B33" s="18" t="s">
        <v>414</v>
      </c>
      <c r="D33" s="19" t="s">
        <v>3</v>
      </c>
      <c r="F33" s="19" t="s">
        <v>3</v>
      </c>
      <c r="G33" s="19" t="s">
        <v>3</v>
      </c>
      <c r="H33" s="19" t="s">
        <v>3</v>
      </c>
      <c r="I33" s="19" t="s">
        <v>3</v>
      </c>
      <c r="K33" s="19" t="s">
        <v>3</v>
      </c>
      <c r="M33" s="19" t="s">
        <v>3</v>
      </c>
      <c r="O33" s="19" t="s">
        <v>3</v>
      </c>
      <c r="Q33" s="19" t="s">
        <v>3</v>
      </c>
      <c r="S33" s="19" t="s">
        <v>3</v>
      </c>
      <c r="U33" s="19" t="s">
        <v>3</v>
      </c>
      <c r="W33" s="19" t="s">
        <v>3</v>
      </c>
      <c r="Y33" s="19">
        <v>25704</v>
      </c>
      <c r="AA33" s="19">
        <v>25704</v>
      </c>
      <c r="AC33" s="19">
        <v>25704</v>
      </c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</row>
    <row r="34" spans="1:44" s="3" customFormat="1" x14ac:dyDescent="0.25">
      <c r="A34" s="141" t="s">
        <v>216</v>
      </c>
      <c r="B34" s="141" t="s">
        <v>230</v>
      </c>
      <c r="D34" s="19">
        <f>[13]Tabelas!$F$8*1000</f>
        <v>54319.034</v>
      </c>
      <c r="F34" s="19">
        <f>'[14]Tabela LandBank 4T25'!$F$8*1000</f>
        <v>64730.926259999993</v>
      </c>
      <c r="G34" s="19">
        <v>64730.92626</v>
      </c>
      <c r="H34" s="19">
        <v>64730.925999999999</v>
      </c>
      <c r="I34" s="19">
        <v>64730.92626</v>
      </c>
      <c r="K34" s="19">
        <f>64730926.26/1000</f>
        <v>64730.92626</v>
      </c>
      <c r="M34" s="19">
        <v>300766.17125999997</v>
      </c>
      <c r="O34" s="19">
        <v>145437.91626</v>
      </c>
      <c r="Q34" s="19">
        <v>145429.84556099999</v>
      </c>
      <c r="S34" s="19" t="s">
        <v>3</v>
      </c>
      <c r="U34" s="19" t="s">
        <v>3</v>
      </c>
      <c r="W34" s="19" t="s">
        <v>3</v>
      </c>
      <c r="Y34" s="19" t="s">
        <v>3</v>
      </c>
      <c r="AA34" s="19" t="s">
        <v>3</v>
      </c>
      <c r="AC34" s="19" t="s">
        <v>3</v>
      </c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</row>
    <row r="35" spans="1:44" s="4" customFormat="1" x14ac:dyDescent="0.25">
      <c r="A35" s="16" t="s">
        <v>219</v>
      </c>
      <c r="B35" s="16" t="s">
        <v>233</v>
      </c>
      <c r="C35" s="10"/>
      <c r="D35" s="17"/>
      <c r="E35" s="10"/>
      <c r="F35" s="17"/>
      <c r="G35" s="17"/>
      <c r="H35" s="17"/>
      <c r="I35" s="17"/>
      <c r="J35" s="10"/>
      <c r="K35" s="17"/>
      <c r="L35" s="10"/>
      <c r="M35" s="17"/>
      <c r="N35" s="10"/>
      <c r="O35" s="17"/>
      <c r="P35" s="10"/>
      <c r="Q35" s="17"/>
      <c r="R35" s="10"/>
      <c r="S35" s="17"/>
      <c r="T35" s="10"/>
      <c r="U35" s="17"/>
      <c r="V35" s="10"/>
      <c r="W35" s="17"/>
      <c r="X35" s="10"/>
      <c r="Y35" s="17"/>
      <c r="Z35" s="10"/>
      <c r="AA35" s="17"/>
      <c r="AB35" s="10"/>
      <c r="AC35" s="17"/>
      <c r="AD35" s="10"/>
      <c r="AE35" s="10"/>
      <c r="AF35" s="10"/>
      <c r="AG35" s="10"/>
      <c r="AH35" s="10"/>
      <c r="AI35" s="10"/>
      <c r="AJ35" s="10"/>
      <c r="AK35" s="10"/>
      <c r="AL35" s="13"/>
      <c r="AM35" s="13"/>
      <c r="AN35" s="13"/>
      <c r="AO35" s="13"/>
      <c r="AP35" s="13"/>
      <c r="AQ35" s="13"/>
      <c r="AR35" s="13"/>
    </row>
    <row r="36" spans="1:44" s="3" customFormat="1" x14ac:dyDescent="0.25">
      <c r="A36" s="141" t="s">
        <v>220</v>
      </c>
      <c r="B36" s="141" t="s">
        <v>220</v>
      </c>
      <c r="C36" s="4"/>
      <c r="D36" s="19">
        <f>[13]Tabelas!$F$19*1000</f>
        <v>6802534.7868999997</v>
      </c>
      <c r="E36" s="4"/>
      <c r="F36" s="19">
        <f>'[14]Tabela LandBank 4T25'!$F$19*1000</f>
        <v>5363807.0316599999</v>
      </c>
      <c r="G36" s="19">
        <v>5877793.3082119999</v>
      </c>
      <c r="H36" s="19">
        <v>6811502.0899999999</v>
      </c>
      <c r="I36" s="19">
        <v>7211433.99344707</v>
      </c>
      <c r="J36" s="4"/>
      <c r="K36" s="19">
        <f>6321559518.87107/1000</f>
        <v>6321559.5188710699</v>
      </c>
      <c r="L36" s="4"/>
      <c r="M36" s="19">
        <v>5709607.4862454394</v>
      </c>
      <c r="N36" s="4"/>
      <c r="O36" s="19">
        <v>4505131.7036958998</v>
      </c>
      <c r="P36" s="4"/>
      <c r="Q36" s="19">
        <f>4446538735.09272/1000</f>
        <v>4446538.73509272</v>
      </c>
      <c r="R36" s="4"/>
      <c r="S36" s="19" t="s">
        <v>3</v>
      </c>
      <c r="T36" s="4"/>
      <c r="U36" s="19" t="s">
        <v>3</v>
      </c>
      <c r="V36" s="4"/>
      <c r="W36" s="19">
        <v>2256004.7028667997</v>
      </c>
      <c r="X36" s="4"/>
      <c r="Y36" s="19">
        <v>1749350.0488720001</v>
      </c>
      <c r="Z36" s="4"/>
      <c r="AA36" s="19">
        <v>2190121.5255189999</v>
      </c>
      <c r="AB36" s="4"/>
      <c r="AC36" s="19">
        <v>2366453.68463</v>
      </c>
      <c r="AD36" s="13"/>
      <c r="AE36" s="13"/>
      <c r="AF36" s="13"/>
      <c r="AG36" s="13"/>
      <c r="AH36" s="13"/>
      <c r="AI36" s="13"/>
      <c r="AJ36" s="13"/>
      <c r="AK36" s="13"/>
      <c r="AL36" s="10"/>
      <c r="AM36" s="10"/>
      <c r="AN36" s="10"/>
      <c r="AO36" s="10"/>
      <c r="AP36" s="10"/>
      <c r="AQ36" s="10"/>
      <c r="AR36" s="10"/>
    </row>
    <row r="37" spans="1:44" s="3" customFormat="1" x14ac:dyDescent="0.25">
      <c r="A37" s="141" t="s">
        <v>221</v>
      </c>
      <c r="B37" s="141" t="s">
        <v>221</v>
      </c>
      <c r="C37" s="4"/>
      <c r="D37" s="19">
        <f>[13]Tabelas!$F$14*1000</f>
        <v>1257265.3495999998</v>
      </c>
      <c r="E37" s="4"/>
      <c r="F37" s="19">
        <f>'[14]Tabela LandBank 4T25'!$F$14*1000</f>
        <v>705229.74316000007</v>
      </c>
      <c r="G37" s="19">
        <v>924749.49815999996</v>
      </c>
      <c r="H37" s="19">
        <v>822467.06900000002</v>
      </c>
      <c r="I37" s="19">
        <v>806906.81915999996</v>
      </c>
      <c r="J37" s="4"/>
      <c r="K37" s="19">
        <f>806906819.16/1000</f>
        <v>806906.81915999996</v>
      </c>
      <c r="L37" s="4"/>
      <c r="M37" s="19">
        <v>999536.97192000004</v>
      </c>
      <c r="N37" s="4"/>
      <c r="O37" s="19">
        <v>844208.71692000004</v>
      </c>
      <c r="P37" s="4"/>
      <c r="Q37" s="19">
        <f>1014046536.37544/1000</f>
        <v>1014046.53637544</v>
      </c>
      <c r="R37" s="4"/>
      <c r="S37" s="19" t="s">
        <v>3</v>
      </c>
      <c r="T37" s="4"/>
      <c r="U37" s="19" t="s">
        <v>3</v>
      </c>
      <c r="V37" s="4"/>
      <c r="W37" s="19">
        <v>853814.98440000007</v>
      </c>
      <c r="X37" s="4"/>
      <c r="Y37" s="19">
        <v>815495.8284</v>
      </c>
      <c r="Z37" s="4"/>
      <c r="AA37" s="19">
        <v>915804.2844</v>
      </c>
      <c r="AB37" s="4"/>
      <c r="AC37" s="19">
        <v>915804.2844</v>
      </c>
      <c r="AD37" s="13"/>
      <c r="AE37" s="13"/>
      <c r="AF37" s="13"/>
      <c r="AG37" s="13"/>
      <c r="AH37" s="13"/>
      <c r="AI37" s="13"/>
      <c r="AJ37" s="13"/>
      <c r="AK37" s="13"/>
      <c r="AL37" s="10"/>
      <c r="AM37" s="10"/>
      <c r="AN37" s="10"/>
      <c r="AO37" s="10"/>
      <c r="AP37" s="10"/>
      <c r="AQ37" s="10"/>
      <c r="AR37" s="10"/>
    </row>
    <row r="38" spans="1:44" s="3" customFormat="1" x14ac:dyDescent="0.25">
      <c r="A38" s="141" t="s">
        <v>288</v>
      </c>
      <c r="B38" s="141" t="s">
        <v>231</v>
      </c>
      <c r="D38" s="19">
        <v>565574</v>
      </c>
      <c r="F38" s="19">
        <f>F24-F36-F37</f>
        <v>485136.04000000097</v>
      </c>
      <c r="G38" s="19">
        <v>485136.04</v>
      </c>
      <c r="H38" s="19">
        <v>462878.36</v>
      </c>
      <c r="I38" s="19">
        <v>584956.16000000003</v>
      </c>
      <c r="K38" s="19">
        <f>913333580/1000</f>
        <v>913333.58</v>
      </c>
      <c r="M38" s="19">
        <v>703273</v>
      </c>
      <c r="O38" s="19">
        <v>438991</v>
      </c>
      <c r="Q38" s="19">
        <f>421830494/1000</f>
        <v>421830.49400000001</v>
      </c>
      <c r="S38" s="19" t="s">
        <v>3</v>
      </c>
      <c r="U38" s="19" t="s">
        <v>3</v>
      </c>
      <c r="W38" s="19">
        <v>587672</v>
      </c>
      <c r="Y38" s="19">
        <v>1188343</v>
      </c>
      <c r="AA38" s="19">
        <v>1103428</v>
      </c>
      <c r="AC38" s="19">
        <v>1103428</v>
      </c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</row>
    <row r="39" spans="1:44" s="3" customFormat="1" x14ac:dyDescent="0.25">
      <c r="A39" s="141" t="s">
        <v>222</v>
      </c>
      <c r="B39" s="141" t="s">
        <v>232</v>
      </c>
      <c r="D39" s="19" t="s">
        <v>3</v>
      </c>
      <c r="F39" s="19" t="s">
        <v>3</v>
      </c>
      <c r="G39" s="19" t="s">
        <v>3</v>
      </c>
      <c r="H39" s="19" t="s">
        <v>3</v>
      </c>
      <c r="I39" s="19" t="s">
        <v>3</v>
      </c>
      <c r="K39" s="19" t="s">
        <v>3</v>
      </c>
      <c r="M39" s="19">
        <v>69318.011165275209</v>
      </c>
      <c r="O39" s="19">
        <v>743797</v>
      </c>
      <c r="Q39" s="19">
        <f>574058358/1000</f>
        <v>574058.35800000001</v>
      </c>
      <c r="S39" s="19" t="s">
        <v>3</v>
      </c>
      <c r="U39" s="19" t="s">
        <v>3</v>
      </c>
      <c r="W39" s="19">
        <v>204821.348</v>
      </c>
      <c r="Y39" s="19">
        <v>773906</v>
      </c>
      <c r="AA39" s="19">
        <v>805225</v>
      </c>
      <c r="AC39" s="19">
        <v>689727</v>
      </c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</row>
  </sheetData>
  <pageMargins left="0.511811024" right="0.511811024" top="0.78740157499999996" bottom="0.78740157499999996" header="0.31496062000000002" footer="0.31496062000000002"/>
  <ignoredErrors>
    <ignoredError sqref="Y5 Y23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41616-878C-4080-8E7E-6B06F7C20657}">
  <sheetPr codeName="Planilha2">
    <tabColor rgb="FF00B0F0"/>
  </sheetPr>
  <dimension ref="A1:BX72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7" sqref="D7"/>
    </sheetView>
  </sheetViews>
  <sheetFormatPr defaultRowHeight="15" outlineLevelCol="1" x14ac:dyDescent="0.25"/>
  <cols>
    <col min="1" max="1" width="36.28515625" customWidth="1"/>
    <col min="2" max="2" width="40.5703125" bestFit="1" customWidth="1"/>
    <col min="3" max="3" width="0.85546875" style="3" customWidth="1" collapsed="1"/>
    <col min="4" max="4" width="10.5703125" bestFit="1" customWidth="1" collapsed="1"/>
    <col min="5" max="5" width="0.85546875" style="3" customWidth="1"/>
    <col min="6" max="10" width="10.5703125" bestFit="1" customWidth="1" collapsed="1"/>
    <col min="11" max="11" width="0.85546875" style="3" customWidth="1" collapsed="1"/>
    <col min="12" max="15" width="10.5703125" hidden="1" customWidth="1" outlineLevel="1"/>
    <col min="16" max="16" width="11.28515625" bestFit="1" customWidth="1" collapsed="1"/>
    <col min="17" max="17" width="0.85546875" style="3" customWidth="1" collapsed="1"/>
    <col min="18" max="21" width="10.5703125" hidden="1" customWidth="1" outlineLevel="1"/>
    <col min="22" max="22" width="10.5703125" bestFit="1" customWidth="1" collapsed="1"/>
    <col min="23" max="23" width="0.85546875" style="3" customWidth="1" collapsed="1"/>
    <col min="24" max="27" width="10.5703125" hidden="1" customWidth="1" outlineLevel="1"/>
    <col min="28" max="28" width="10.5703125" bestFit="1" customWidth="1" collapsed="1"/>
    <col min="29" max="29" width="0.85546875" style="3" customWidth="1" collapsed="1"/>
    <col min="30" max="33" width="10.5703125" hidden="1" customWidth="1" outlineLevel="1"/>
    <col min="34" max="34" width="10.5703125" bestFit="1" customWidth="1" collapsed="1"/>
    <col min="35" max="35" width="0.85546875" style="3" customWidth="1" collapsed="1"/>
    <col min="36" max="37" width="9.42578125" hidden="1" customWidth="1" outlineLevel="1"/>
    <col min="38" max="39" width="11.5703125" hidden="1" customWidth="1" outlineLevel="1"/>
    <col min="40" max="40" width="10.5703125" bestFit="1" customWidth="1" collapsed="1"/>
    <col min="41" max="41" width="0.85546875" style="3" customWidth="1" collapsed="1"/>
    <col min="42" max="45" width="10.5703125" hidden="1" customWidth="1" outlineLevel="1"/>
    <col min="46" max="46" width="10.5703125" bestFit="1" customWidth="1" collapsed="1"/>
    <col min="47" max="47" width="0.85546875" style="3" customWidth="1" collapsed="1"/>
    <col min="48" max="51" width="10.5703125" hidden="1" customWidth="1" outlineLevel="1"/>
    <col min="52" max="52" width="10.7109375" customWidth="1" collapsed="1"/>
    <col min="53" max="53" width="0.85546875" style="3" customWidth="1" collapsed="1"/>
    <col min="54" max="57" width="10.5703125" hidden="1" customWidth="1" outlineLevel="1"/>
    <col min="58" max="58" width="10.7109375" customWidth="1" collapsed="1"/>
    <col min="59" max="59" width="0.85546875" style="3" customWidth="1" collapsed="1"/>
    <col min="60" max="63" width="10.5703125" hidden="1" customWidth="1" outlineLevel="1"/>
    <col min="64" max="64" width="10.7109375" customWidth="1" collapsed="1"/>
    <col min="65" max="65" width="0.85546875" style="3" customWidth="1" collapsed="1"/>
    <col min="66" max="69" width="10.5703125" hidden="1" customWidth="1" outlineLevel="1"/>
    <col min="70" max="70" width="10.7109375" customWidth="1" collapsed="1"/>
    <col min="71" max="71" width="0.85546875" style="3" customWidth="1" collapsed="1"/>
    <col min="72" max="75" width="10.5703125" hidden="1" customWidth="1"/>
    <col min="76" max="76" width="10.7109375" customWidth="1"/>
  </cols>
  <sheetData>
    <row r="1" spans="1:76" s="3" customFormat="1" ht="30" customHeight="1" x14ac:dyDescent="0.25">
      <c r="C1" s="23"/>
      <c r="E1" s="23"/>
      <c r="K1" s="23"/>
      <c r="Q1" s="23"/>
      <c r="W1" s="23"/>
      <c r="AC1" s="23"/>
      <c r="AI1" s="23"/>
      <c r="AO1" s="23"/>
      <c r="AU1" s="23"/>
      <c r="AV1" s="23"/>
      <c r="AX1" s="23"/>
      <c r="AZ1" s="23"/>
      <c r="BA1" s="23"/>
      <c r="BC1" s="23"/>
      <c r="BE1" s="23"/>
      <c r="BG1" s="23"/>
      <c r="BH1" s="23"/>
      <c r="BJ1" s="23"/>
      <c r="BL1" s="23"/>
      <c r="BM1" s="23"/>
      <c r="BN1" s="23"/>
      <c r="BO1" s="23"/>
      <c r="BQ1" s="23"/>
      <c r="BS1" s="23"/>
    </row>
    <row r="2" spans="1:76" s="3" customFormat="1" ht="38.25" customHeight="1" x14ac:dyDescent="0.25">
      <c r="C2" s="23"/>
      <c r="E2" s="23"/>
      <c r="K2" s="23"/>
      <c r="Q2" s="23"/>
      <c r="W2" s="23"/>
      <c r="AC2" s="23"/>
      <c r="AI2" s="23"/>
      <c r="AK2" s="24"/>
      <c r="AM2" s="24"/>
      <c r="AO2" s="23"/>
      <c r="AP2" s="24"/>
      <c r="AR2" s="24"/>
      <c r="AT2" s="24"/>
      <c r="AU2" s="23"/>
      <c r="AV2" s="23"/>
      <c r="AW2" s="24"/>
      <c r="AX2" s="23"/>
      <c r="AY2" s="24"/>
      <c r="AZ2" s="23"/>
      <c r="BA2" s="23"/>
      <c r="BB2" s="24"/>
      <c r="BC2" s="23"/>
      <c r="BD2" s="24"/>
      <c r="BE2" s="23"/>
      <c r="BF2" s="24"/>
      <c r="BG2" s="23"/>
      <c r="BH2" s="23"/>
      <c r="BI2" s="24"/>
      <c r="BJ2" s="23"/>
      <c r="BK2" s="24"/>
      <c r="BL2" s="23"/>
      <c r="BM2" s="23"/>
      <c r="BN2" s="23"/>
      <c r="BO2" s="23"/>
      <c r="BP2" s="24"/>
      <c r="BQ2" s="23"/>
      <c r="BR2" s="24"/>
      <c r="BS2" s="23"/>
    </row>
    <row r="3" spans="1:76" s="3" customFormat="1" ht="28.5" customHeight="1" x14ac:dyDescent="0.25"/>
    <row r="4" spans="1:76" x14ac:dyDescent="0.25">
      <c r="A4" s="98" t="s">
        <v>60</v>
      </c>
      <c r="B4" t="s">
        <v>245</v>
      </c>
      <c r="D4" s="150"/>
      <c r="F4" s="150"/>
      <c r="G4" s="150"/>
      <c r="H4" s="150"/>
      <c r="I4" s="150"/>
      <c r="J4" s="150"/>
    </row>
    <row r="5" spans="1:76" x14ac:dyDescent="0.25">
      <c r="A5" s="116" t="s">
        <v>49</v>
      </c>
      <c r="B5" s="116" t="s">
        <v>246</v>
      </c>
      <c r="D5" s="152" t="s">
        <v>433</v>
      </c>
      <c r="F5" s="152" t="s">
        <v>430</v>
      </c>
      <c r="G5" s="152" t="s">
        <v>212</v>
      </c>
      <c r="H5" s="152" t="s">
        <v>207</v>
      </c>
      <c r="I5" s="152" t="s">
        <v>107</v>
      </c>
      <c r="J5" s="115">
        <v>2025</v>
      </c>
      <c r="L5" s="117" t="s">
        <v>103</v>
      </c>
      <c r="M5" s="117" t="s">
        <v>104</v>
      </c>
      <c r="N5" s="117" t="s">
        <v>105</v>
      </c>
      <c r="O5" s="117" t="s">
        <v>106</v>
      </c>
      <c r="P5" s="115">
        <v>2024</v>
      </c>
      <c r="R5" s="115" t="s">
        <v>99</v>
      </c>
      <c r="S5" s="115" t="s">
        <v>100</v>
      </c>
      <c r="T5" s="115" t="s">
        <v>101</v>
      </c>
      <c r="U5" s="115" t="s">
        <v>102</v>
      </c>
      <c r="V5" s="115">
        <v>2023</v>
      </c>
      <c r="X5" s="115" t="s">
        <v>95</v>
      </c>
      <c r="Y5" s="115" t="s">
        <v>96</v>
      </c>
      <c r="Z5" s="115" t="s">
        <v>97</v>
      </c>
      <c r="AA5" s="115" t="s">
        <v>98</v>
      </c>
      <c r="AB5" s="115">
        <v>2022</v>
      </c>
      <c r="AD5" s="115" t="s">
        <v>37</v>
      </c>
      <c r="AE5" s="115" t="s">
        <v>64</v>
      </c>
      <c r="AF5" s="115" t="s">
        <v>65</v>
      </c>
      <c r="AG5" s="115" t="s">
        <v>93</v>
      </c>
      <c r="AH5" s="115">
        <v>2021</v>
      </c>
      <c r="AJ5" s="115" t="s">
        <v>33</v>
      </c>
      <c r="AK5" s="115" t="s">
        <v>34</v>
      </c>
      <c r="AL5" s="115" t="s">
        <v>35</v>
      </c>
      <c r="AM5" s="115" t="s">
        <v>36</v>
      </c>
      <c r="AN5" s="115">
        <v>2020</v>
      </c>
      <c r="AP5" s="115" t="s">
        <v>29</v>
      </c>
      <c r="AQ5" s="115" t="s">
        <v>30</v>
      </c>
      <c r="AR5" s="115" t="s">
        <v>31</v>
      </c>
      <c r="AS5" s="115" t="s">
        <v>32</v>
      </c>
      <c r="AT5" s="115">
        <v>2019</v>
      </c>
      <c r="AV5" s="115" t="s">
        <v>25</v>
      </c>
      <c r="AW5" s="115" t="s">
        <v>26</v>
      </c>
      <c r="AX5" s="115" t="s">
        <v>27</v>
      </c>
      <c r="AY5" s="115" t="s">
        <v>28</v>
      </c>
      <c r="AZ5" s="115">
        <v>2018</v>
      </c>
      <c r="BB5" s="115" t="s">
        <v>21</v>
      </c>
      <c r="BC5" s="115" t="s">
        <v>22</v>
      </c>
      <c r="BD5" s="115" t="s">
        <v>23</v>
      </c>
      <c r="BE5" s="115" t="s">
        <v>24</v>
      </c>
      <c r="BF5" s="115">
        <v>2017</v>
      </c>
      <c r="BH5" s="115" t="s">
        <v>17</v>
      </c>
      <c r="BI5" s="115" t="s">
        <v>18</v>
      </c>
      <c r="BJ5" s="115" t="s">
        <v>19</v>
      </c>
      <c r="BK5" s="115" t="s">
        <v>20</v>
      </c>
      <c r="BL5" s="115">
        <v>2016</v>
      </c>
      <c r="BN5" s="115" t="s">
        <v>13</v>
      </c>
      <c r="BO5" s="115" t="s">
        <v>14</v>
      </c>
      <c r="BP5" s="115" t="s">
        <v>15</v>
      </c>
      <c r="BQ5" s="115" t="s">
        <v>16</v>
      </c>
      <c r="BR5" s="115">
        <v>2015</v>
      </c>
      <c r="BT5" s="115" t="s">
        <v>9</v>
      </c>
      <c r="BU5" s="115" t="s">
        <v>10</v>
      </c>
      <c r="BV5" s="115" t="s">
        <v>11</v>
      </c>
      <c r="BW5" s="115" t="s">
        <v>12</v>
      </c>
      <c r="BX5" s="115">
        <v>2014</v>
      </c>
    </row>
    <row r="6" spans="1:76" x14ac:dyDescent="0.25">
      <c r="A6" s="118" t="s">
        <v>50</v>
      </c>
      <c r="B6" s="118" t="s">
        <v>247</v>
      </c>
      <c r="C6" s="94"/>
      <c r="D6" s="118"/>
      <c r="E6" s="94"/>
      <c r="F6" s="118"/>
      <c r="G6" s="118"/>
      <c r="H6" s="118"/>
      <c r="I6" s="118"/>
      <c r="J6" s="118"/>
      <c r="K6" s="94"/>
      <c r="L6" s="118"/>
      <c r="M6" s="118"/>
      <c r="N6" s="118"/>
      <c r="O6" s="118"/>
      <c r="P6" s="118"/>
      <c r="Q6" s="94"/>
      <c r="R6" s="118"/>
      <c r="S6" s="118"/>
      <c r="T6" s="118"/>
      <c r="U6" s="118"/>
      <c r="V6" s="118"/>
      <c r="W6" s="94"/>
      <c r="X6" s="118"/>
      <c r="Y6" s="118"/>
      <c r="Z6" s="118"/>
      <c r="AA6" s="118"/>
      <c r="AB6" s="118"/>
      <c r="AC6" s="94"/>
      <c r="AD6" s="118"/>
      <c r="AE6" s="118"/>
      <c r="AF6" s="118"/>
      <c r="AG6" s="118"/>
      <c r="AH6" s="118"/>
      <c r="AI6" s="94"/>
      <c r="AJ6" s="118"/>
      <c r="AK6" s="118"/>
      <c r="AL6" s="118"/>
      <c r="AM6" s="118"/>
      <c r="AN6" s="118"/>
      <c r="AO6" s="94"/>
      <c r="AP6" s="118"/>
      <c r="AQ6" s="118"/>
      <c r="AR6" s="118"/>
      <c r="AS6" s="118"/>
      <c r="AT6" s="118"/>
      <c r="AU6" s="94"/>
      <c r="AV6" s="118"/>
      <c r="AW6" s="118"/>
      <c r="AX6" s="118"/>
      <c r="AY6" s="118"/>
      <c r="AZ6" s="118"/>
      <c r="BA6" s="94"/>
      <c r="BB6" s="118"/>
      <c r="BC6" s="118"/>
      <c r="BD6" s="118"/>
      <c r="BE6" s="118"/>
      <c r="BF6" s="118"/>
      <c r="BG6" s="94"/>
      <c r="BH6" s="118"/>
      <c r="BI6" s="118"/>
      <c r="BJ6" s="118"/>
      <c r="BK6" s="118"/>
      <c r="BL6" s="118"/>
      <c r="BM6" s="94"/>
      <c r="BN6" s="118"/>
      <c r="BO6" s="118"/>
      <c r="BP6" s="118"/>
      <c r="BQ6" s="118"/>
      <c r="BR6" s="118"/>
      <c r="BS6" s="94"/>
      <c r="BT6" s="118"/>
      <c r="BU6" s="118"/>
      <c r="BV6" s="118"/>
      <c r="BW6" s="118"/>
      <c r="BX6" s="118"/>
    </row>
    <row r="7" spans="1:76" x14ac:dyDescent="0.25">
      <c r="A7" s="18" t="s">
        <v>51</v>
      </c>
      <c r="B7" s="18" t="s">
        <v>248</v>
      </c>
      <c r="C7" s="94"/>
      <c r="D7" s="119">
        <f>'[3]Tabela indicadores'!$C$5</f>
        <v>469721.77500000002</v>
      </c>
      <c r="E7" s="94"/>
      <c r="F7" s="119">
        <f>'[4]Tab Final'!$C$8</f>
        <v>959281.72466948559</v>
      </c>
      <c r="G7" s="119">
        <v>587041.6227350377</v>
      </c>
      <c r="H7" s="119">
        <v>212124.98696517458</v>
      </c>
      <c r="I7" s="119">
        <v>491348.51068553596</v>
      </c>
      <c r="J7" s="126">
        <f>[4]Indicadores_Base!$AA$7</f>
        <v>2249796.8450552337</v>
      </c>
      <c r="K7" s="120"/>
      <c r="L7" s="119">
        <v>349408.93394000002</v>
      </c>
      <c r="M7" s="119">
        <v>267451.7799229371</v>
      </c>
      <c r="N7" s="119">
        <v>0</v>
      </c>
      <c r="O7" s="119">
        <v>505009.79000000004</v>
      </c>
      <c r="P7" s="119">
        <v>1121870.503862937</v>
      </c>
      <c r="Q7" s="120"/>
      <c r="R7" s="119">
        <v>212431.43737325573</v>
      </c>
      <c r="S7" s="119">
        <v>0</v>
      </c>
      <c r="T7" s="119">
        <v>357900.7317190707</v>
      </c>
      <c r="U7" s="119">
        <v>544683.63173156208</v>
      </c>
      <c r="V7" s="119">
        <v>1115015.8008238885</v>
      </c>
      <c r="W7" s="120"/>
      <c r="X7" s="119">
        <v>750046.99000000022</v>
      </c>
      <c r="Y7" s="119">
        <v>387849.0428586388</v>
      </c>
      <c r="Z7" s="119">
        <v>228116.67100999999</v>
      </c>
      <c r="AA7" s="119">
        <v>311766.88246806071</v>
      </c>
      <c r="AB7" s="119">
        <v>1677779.5863366998</v>
      </c>
      <c r="AC7" s="120"/>
      <c r="AD7" s="119">
        <v>124657</v>
      </c>
      <c r="AE7" s="119">
        <v>750897</v>
      </c>
      <c r="AF7" s="119">
        <v>278956.46927</v>
      </c>
      <c r="AG7" s="119">
        <v>359052</v>
      </c>
      <c r="AH7" s="119">
        <v>1513562.46927</v>
      </c>
      <c r="AI7" s="120"/>
      <c r="AJ7" s="119">
        <v>0</v>
      </c>
      <c r="AK7" s="119">
        <v>0</v>
      </c>
      <c r="AL7" s="119">
        <v>215712</v>
      </c>
      <c r="AM7" s="119">
        <v>433457</v>
      </c>
      <c r="AN7" s="119">
        <v>649169</v>
      </c>
      <c r="AO7" s="120"/>
      <c r="AP7" s="119">
        <v>280885</v>
      </c>
      <c r="AQ7" s="119">
        <v>138601</v>
      </c>
      <c r="AR7" s="119">
        <v>460270</v>
      </c>
      <c r="AS7" s="119">
        <v>539515</v>
      </c>
      <c r="AT7" s="119">
        <v>1419271</v>
      </c>
      <c r="AU7" s="120"/>
      <c r="AV7" s="119">
        <v>145182</v>
      </c>
      <c r="AW7" s="119">
        <v>120732</v>
      </c>
      <c r="AX7" s="119">
        <v>145204</v>
      </c>
      <c r="AY7" s="119">
        <v>157469</v>
      </c>
      <c r="AZ7" s="119">
        <v>568587</v>
      </c>
      <c r="BA7" s="120"/>
      <c r="BB7" s="119">
        <v>116856</v>
      </c>
      <c r="BC7" s="119">
        <v>271030</v>
      </c>
      <c r="BD7" s="119">
        <v>0</v>
      </c>
      <c r="BE7" s="119">
        <v>407302</v>
      </c>
      <c r="BF7" s="119">
        <v>795188</v>
      </c>
      <c r="BG7" s="120"/>
      <c r="BH7" s="119">
        <v>53853</v>
      </c>
      <c r="BI7" s="119">
        <v>0</v>
      </c>
      <c r="BJ7" s="119">
        <v>0</v>
      </c>
      <c r="BK7" s="119">
        <v>227284</v>
      </c>
      <c r="BL7" s="119">
        <v>281137</v>
      </c>
      <c r="BM7" s="120"/>
      <c r="BN7" s="119">
        <v>57191</v>
      </c>
      <c r="BO7" s="119">
        <v>107930</v>
      </c>
      <c r="BP7" s="119">
        <v>113657</v>
      </c>
      <c r="BQ7" s="119">
        <v>69651</v>
      </c>
      <c r="BR7" s="119">
        <v>348429</v>
      </c>
      <c r="BS7" s="120"/>
      <c r="BT7" s="119">
        <v>247874</v>
      </c>
      <c r="BU7" s="119">
        <v>267015</v>
      </c>
      <c r="BV7" s="119">
        <v>427958</v>
      </c>
      <c r="BW7" s="119">
        <v>319918</v>
      </c>
      <c r="BX7" s="119">
        <v>1262765</v>
      </c>
    </row>
    <row r="8" spans="1:76" x14ac:dyDescent="0.25">
      <c r="A8" s="18" t="s">
        <v>52</v>
      </c>
      <c r="B8" s="18" t="s">
        <v>249</v>
      </c>
      <c r="C8" s="94"/>
      <c r="D8" s="119">
        <f>'[3]Tabela indicadores'!$C$6</f>
        <v>153582.9631925</v>
      </c>
      <c r="E8" s="94"/>
      <c r="F8" s="119">
        <f>'[4]Tab Final'!$C$9</f>
        <v>458705.0505847428</v>
      </c>
      <c r="G8" s="119">
        <v>543718.41818803013</v>
      </c>
      <c r="H8" s="119">
        <v>212124.98696517458</v>
      </c>
      <c r="I8" s="119">
        <v>146351.63082023896</v>
      </c>
      <c r="J8" s="126">
        <f>[4]Indicadores_Base!$AA$8</f>
        <v>1360900.0865581864</v>
      </c>
      <c r="K8" s="120"/>
      <c r="L8" s="119">
        <v>69881.786788000012</v>
      </c>
      <c r="M8" s="119">
        <v>160134.82785909751</v>
      </c>
      <c r="N8" s="119">
        <v>0</v>
      </c>
      <c r="O8" s="119">
        <v>404007.83200000005</v>
      </c>
      <c r="P8" s="119">
        <v>634024.44664709759</v>
      </c>
      <c r="Q8" s="120"/>
      <c r="R8" s="119">
        <v>81085.079645371705</v>
      </c>
      <c r="S8" s="119">
        <v>0</v>
      </c>
      <c r="T8" s="119">
        <v>256409.09941336236</v>
      </c>
      <c r="U8" s="119">
        <v>375788.55577881151</v>
      </c>
      <c r="V8" s="119">
        <v>713282.73483754555</v>
      </c>
      <c r="W8" s="120"/>
      <c r="X8" s="119">
        <v>415133.61400000018</v>
      </c>
      <c r="Y8" s="119">
        <v>288944.27526836563</v>
      </c>
      <c r="Z8" s="119">
        <v>79074.798113450001</v>
      </c>
      <c r="AA8" s="119">
        <v>180899.46843403034</v>
      </c>
      <c r="AB8" s="119">
        <v>964052.15581584617</v>
      </c>
      <c r="AC8" s="120"/>
      <c r="AD8" s="119">
        <v>74794</v>
      </c>
      <c r="AE8" s="119">
        <v>434353</v>
      </c>
      <c r="AF8" s="119">
        <v>190476.094417316</v>
      </c>
      <c r="AG8" s="119">
        <v>168698.41200000001</v>
      </c>
      <c r="AH8" s="119">
        <v>868321.50641731604</v>
      </c>
      <c r="AI8" s="120"/>
      <c r="AJ8" s="119">
        <v>0</v>
      </c>
      <c r="AK8" s="119">
        <v>0</v>
      </c>
      <c r="AL8" s="119">
        <v>137159</v>
      </c>
      <c r="AM8" s="119">
        <v>259105</v>
      </c>
      <c r="AN8" s="119">
        <v>396264</v>
      </c>
      <c r="AO8" s="120"/>
      <c r="AP8" s="119">
        <v>171528</v>
      </c>
      <c r="AQ8" s="119">
        <v>101711</v>
      </c>
      <c r="AR8" s="119">
        <v>264655</v>
      </c>
      <c r="AS8" s="119">
        <v>332286</v>
      </c>
      <c r="AT8" s="119">
        <v>870180</v>
      </c>
      <c r="AU8" s="120"/>
      <c r="AV8" s="119">
        <v>65332</v>
      </c>
      <c r="AW8" s="119">
        <v>96586</v>
      </c>
      <c r="AX8" s="119">
        <v>106741</v>
      </c>
      <c r="AY8" s="119">
        <v>134769</v>
      </c>
      <c r="AZ8" s="119">
        <v>403428</v>
      </c>
      <c r="BA8" s="120"/>
      <c r="BB8" s="119">
        <v>44639</v>
      </c>
      <c r="BC8" s="119">
        <v>154854</v>
      </c>
      <c r="BD8" s="119">
        <v>0</v>
      </c>
      <c r="BE8" s="119">
        <v>225514</v>
      </c>
      <c r="BF8" s="119">
        <v>425007</v>
      </c>
      <c r="BG8" s="120"/>
      <c r="BH8" s="119">
        <v>37697</v>
      </c>
      <c r="BI8" s="119">
        <v>0</v>
      </c>
      <c r="BJ8" s="119">
        <v>0</v>
      </c>
      <c r="BK8" s="119">
        <v>166742</v>
      </c>
      <c r="BL8" s="119">
        <v>204439</v>
      </c>
      <c r="BM8" s="120"/>
      <c r="BN8" s="119">
        <v>40034</v>
      </c>
      <c r="BO8" s="119">
        <v>64758</v>
      </c>
      <c r="BP8" s="119">
        <v>79560</v>
      </c>
      <c r="BQ8" s="119">
        <v>48756</v>
      </c>
      <c r="BR8" s="119">
        <v>233108</v>
      </c>
      <c r="BS8" s="120"/>
      <c r="BT8" s="119">
        <v>163593</v>
      </c>
      <c r="BU8" s="119">
        <v>208456</v>
      </c>
      <c r="BV8" s="119">
        <v>325050</v>
      </c>
      <c r="BW8" s="119">
        <v>245463</v>
      </c>
      <c r="BX8" s="119">
        <v>942562</v>
      </c>
    </row>
    <row r="9" spans="1:76" x14ac:dyDescent="0.25">
      <c r="A9" s="18" t="s">
        <v>66</v>
      </c>
      <c r="B9" s="18" t="s">
        <v>250</v>
      </c>
      <c r="C9" s="94"/>
      <c r="D9" s="122">
        <f>D8/D7</f>
        <v>0.32696581543936298</v>
      </c>
      <c r="E9" s="94"/>
      <c r="F9" s="122">
        <f>'[4]Tab Final'!$C$10</f>
        <v>0.47817553361895504</v>
      </c>
      <c r="G9" s="122">
        <f t="shared" ref="G9:I9" si="0">G8/G7</f>
        <v>0.92620079587344428</v>
      </c>
      <c r="H9" s="122">
        <f t="shared" si="0"/>
        <v>1</v>
      </c>
      <c r="I9" s="122">
        <f t="shared" si="0"/>
        <v>0.29785707626557617</v>
      </c>
      <c r="J9" s="127">
        <f>[4]Indicadores_Base!$AA$9</f>
        <v>0.6048990999117414</v>
      </c>
      <c r="K9" s="121"/>
      <c r="L9" s="122">
        <v>0.20000000000000004</v>
      </c>
      <c r="M9" s="122">
        <v>0.59874280105833799</v>
      </c>
      <c r="N9" s="122">
        <v>0</v>
      </c>
      <c r="O9" s="122">
        <v>0.8</v>
      </c>
      <c r="P9" s="122">
        <v>0.56514940402119596</v>
      </c>
      <c r="Q9" s="121"/>
      <c r="R9" s="122">
        <v>0.38169999999999998</v>
      </c>
      <c r="S9" s="122">
        <v>0</v>
      </c>
      <c r="T9" s="122">
        <v>0.72652748575497039</v>
      </c>
      <c r="U9" s="122">
        <v>0.68992077948839925</v>
      </c>
      <c r="V9" s="122">
        <v>0.63970639188296596</v>
      </c>
      <c r="W9" s="121"/>
      <c r="X9" s="122">
        <v>0.55347680816637912</v>
      </c>
      <c r="Y9" s="122">
        <v>0.74499159038450569</v>
      </c>
      <c r="Z9" s="122">
        <v>0.34664190812246065</v>
      </c>
      <c r="AA9" s="122">
        <v>0.58023952705291837</v>
      </c>
      <c r="AB9" s="122">
        <v>0.5746000032821823</v>
      </c>
      <c r="AC9" s="121"/>
      <c r="AD9" s="122">
        <v>0.59999839559751955</v>
      </c>
      <c r="AE9" s="122">
        <v>0.5784455125003829</v>
      </c>
      <c r="AF9" s="122">
        <v>0.68281655168554467</v>
      </c>
      <c r="AG9" s="122">
        <v>0.46984395575014209</v>
      </c>
      <c r="AH9" s="122">
        <v>0.57369386731431871</v>
      </c>
      <c r="AI9" s="121"/>
      <c r="AJ9" s="122" t="s">
        <v>59</v>
      </c>
      <c r="AK9" s="122" t="s">
        <v>59</v>
      </c>
      <c r="AL9" s="122">
        <v>0.63584316125203977</v>
      </c>
      <c r="AM9" s="122">
        <v>0.59776402272889817</v>
      </c>
      <c r="AN9" s="122">
        <v>0.61041731814057665</v>
      </c>
      <c r="AO9" s="121"/>
      <c r="AP9" s="122">
        <v>0.61066984709044625</v>
      </c>
      <c r="AQ9" s="122">
        <v>0.73384030418250945</v>
      </c>
      <c r="AR9" s="122">
        <v>0.57499945684055009</v>
      </c>
      <c r="AS9" s="122">
        <v>0.61589761174388102</v>
      </c>
      <c r="AT9" s="122">
        <v>0.61311757937701816</v>
      </c>
      <c r="AU9" s="121"/>
      <c r="AV9" s="122">
        <v>0.45000068879062144</v>
      </c>
      <c r="AW9" s="122">
        <v>0.80000331312328132</v>
      </c>
      <c r="AX9" s="122">
        <v>0.73511060301369113</v>
      </c>
      <c r="AY9" s="122">
        <v>0.85584464243755909</v>
      </c>
      <c r="AZ9" s="122">
        <v>0.70952730189047586</v>
      </c>
      <c r="BA9" s="121"/>
      <c r="BB9" s="122">
        <v>0.38200006846032725</v>
      </c>
      <c r="BC9" s="122">
        <v>0.57135372467992473</v>
      </c>
      <c r="BD9" s="122" t="s">
        <v>59</v>
      </c>
      <c r="BE9" s="122">
        <v>0.5536776151356978</v>
      </c>
      <c r="BF9" s="122">
        <v>0.53447360875667138</v>
      </c>
      <c r="BG9" s="121"/>
      <c r="BH9" s="122">
        <v>0.69999814309323527</v>
      </c>
      <c r="BI9" s="122" t="s">
        <v>59</v>
      </c>
      <c r="BJ9" s="122" t="s">
        <v>59</v>
      </c>
      <c r="BK9" s="122">
        <v>0.73362841203076323</v>
      </c>
      <c r="BL9" s="122">
        <v>0.7271863895538474</v>
      </c>
      <c r="BM9" s="121"/>
      <c r="BN9" s="122">
        <v>0.7000052455805984</v>
      </c>
      <c r="BO9" s="122">
        <v>0.6</v>
      </c>
      <c r="BP9" s="122">
        <v>0.70000087984022097</v>
      </c>
      <c r="BQ9" s="122">
        <v>0.70000430718869788</v>
      </c>
      <c r="BR9" s="122">
        <v>0.66902582735650595</v>
      </c>
      <c r="BS9" s="121"/>
      <c r="BT9" s="122">
        <v>0.65998450825822796</v>
      </c>
      <c r="BU9" s="122">
        <v>0.78069022339568939</v>
      </c>
      <c r="BV9" s="122">
        <v>0.7595371508419051</v>
      </c>
      <c r="BW9" s="122">
        <v>0.76726848754993471</v>
      </c>
      <c r="BX9" s="122">
        <v>0.7464270865917253</v>
      </c>
    </row>
    <row r="10" spans="1:76" x14ac:dyDescent="0.25">
      <c r="C10" s="94"/>
      <c r="D10" s="114"/>
      <c r="E10" s="94"/>
      <c r="F10" s="114"/>
      <c r="G10" s="114"/>
      <c r="H10" s="114"/>
      <c r="I10" s="114"/>
      <c r="J10" s="114"/>
      <c r="K10" s="94"/>
      <c r="L10" s="114"/>
      <c r="M10" s="114"/>
      <c r="N10" s="114"/>
      <c r="O10" s="114"/>
      <c r="P10" s="114"/>
      <c r="Q10" s="94"/>
      <c r="R10" s="114"/>
      <c r="S10" s="114"/>
      <c r="T10" s="114"/>
      <c r="U10" s="114"/>
      <c r="V10" s="114"/>
      <c r="W10" s="94"/>
      <c r="X10" s="114"/>
      <c r="Y10" s="114"/>
      <c r="Z10" s="114"/>
      <c r="AA10" s="114"/>
      <c r="AB10" s="114"/>
      <c r="AC10" s="94"/>
      <c r="AD10" s="114"/>
      <c r="AE10" s="114"/>
      <c r="AF10" s="114"/>
      <c r="AG10" s="114"/>
      <c r="AH10" s="114"/>
      <c r="AI10" s="94"/>
      <c r="AJ10" s="114"/>
      <c r="AK10" s="114"/>
      <c r="AL10" s="114"/>
      <c r="AM10" s="114"/>
      <c r="AN10" s="114"/>
      <c r="AO10" s="94"/>
      <c r="AP10" s="114"/>
      <c r="AQ10" s="114"/>
      <c r="AR10" s="114"/>
      <c r="AS10" s="114"/>
      <c r="AT10" s="114"/>
      <c r="AU10" s="94"/>
      <c r="AV10" s="114"/>
      <c r="AW10" s="114"/>
      <c r="AX10" s="114"/>
      <c r="AY10" s="114"/>
      <c r="AZ10" s="114"/>
      <c r="BA10" s="94"/>
      <c r="BB10" s="114"/>
      <c r="BC10" s="114"/>
      <c r="BD10" s="114"/>
      <c r="BE10" s="114"/>
      <c r="BF10" s="114"/>
      <c r="BG10" s="94"/>
      <c r="BH10" s="114"/>
      <c r="BI10" s="114"/>
      <c r="BJ10" s="114"/>
      <c r="BK10" s="114"/>
      <c r="BL10" s="114"/>
      <c r="BM10" s="94"/>
      <c r="BN10" s="114"/>
      <c r="BO10" s="114"/>
      <c r="BP10" s="114"/>
      <c r="BQ10" s="114"/>
      <c r="BR10" s="114"/>
      <c r="BS10" s="94"/>
      <c r="BT10" s="114"/>
      <c r="BU10" s="114"/>
      <c r="BV10" s="114"/>
      <c r="BW10" s="114"/>
      <c r="BX10" s="114"/>
    </row>
    <row r="11" spans="1:76" x14ac:dyDescent="0.25">
      <c r="A11" s="118" t="s">
        <v>53</v>
      </c>
      <c r="B11" s="118" t="s">
        <v>251</v>
      </c>
      <c r="C11" s="94"/>
      <c r="D11" s="118"/>
      <c r="E11" s="94"/>
      <c r="F11" s="118"/>
      <c r="G11" s="118"/>
      <c r="H11" s="118"/>
      <c r="I11" s="118"/>
      <c r="J11" s="118"/>
      <c r="K11" s="94"/>
      <c r="L11" s="118"/>
      <c r="M11" s="118"/>
      <c r="N11" s="118"/>
      <c r="O11" s="118"/>
      <c r="P11" s="118"/>
      <c r="Q11" s="94"/>
      <c r="R11" s="118"/>
      <c r="S11" s="118"/>
      <c r="T11" s="118"/>
      <c r="U11" s="118"/>
      <c r="V11" s="118"/>
      <c r="W11" s="94"/>
      <c r="X11" s="118"/>
      <c r="Y11" s="118"/>
      <c r="Z11" s="118"/>
      <c r="AA11" s="118"/>
      <c r="AB11" s="118"/>
      <c r="AC11" s="94"/>
      <c r="AD11" s="118"/>
      <c r="AE11" s="118"/>
      <c r="AF11" s="118"/>
      <c r="AG11" s="118"/>
      <c r="AH11" s="118"/>
      <c r="AI11" s="94"/>
      <c r="AJ11" s="118"/>
      <c r="AK11" s="118"/>
      <c r="AL11" s="118"/>
      <c r="AM11" s="118"/>
      <c r="AN11" s="118"/>
      <c r="AO11" s="94"/>
      <c r="AP11" s="118"/>
      <c r="AQ11" s="118"/>
      <c r="AR11" s="118"/>
      <c r="AS11" s="118"/>
      <c r="AT11" s="118"/>
      <c r="AU11" s="94"/>
      <c r="AV11" s="118"/>
      <c r="AW11" s="118"/>
      <c r="AX11" s="118"/>
      <c r="AY11" s="118"/>
      <c r="AZ11" s="118"/>
      <c r="BA11" s="94"/>
      <c r="BB11" s="118"/>
      <c r="BC11" s="118"/>
      <c r="BD11" s="118"/>
      <c r="BE11" s="118"/>
      <c r="BF11" s="118"/>
      <c r="BG11" s="94"/>
      <c r="BH11" s="118"/>
      <c r="BI11" s="118"/>
      <c r="BJ11" s="118"/>
      <c r="BK11" s="118"/>
      <c r="BL11" s="118"/>
      <c r="BM11" s="94"/>
      <c r="BN11" s="118"/>
      <c r="BO11" s="118"/>
      <c r="BP11" s="118"/>
      <c r="BQ11" s="118"/>
      <c r="BR11" s="118"/>
      <c r="BS11" s="94"/>
      <c r="BT11" s="118"/>
      <c r="BU11" s="118"/>
      <c r="BV11" s="118"/>
      <c r="BW11" s="118"/>
      <c r="BX11" s="118"/>
    </row>
    <row r="12" spans="1:76" x14ac:dyDescent="0.25">
      <c r="A12" s="18" t="s">
        <v>54</v>
      </c>
      <c r="B12" s="18" t="s">
        <v>252</v>
      </c>
      <c r="C12" s="94"/>
      <c r="D12" s="119">
        <v>420007</v>
      </c>
      <c r="E12" s="94"/>
      <c r="F12" s="119">
        <f>'[4]Tab Final'!$C15</f>
        <v>661845.3974700002</v>
      </c>
      <c r="G12" s="119">
        <v>478813.65634999995</v>
      </c>
      <c r="H12" s="119">
        <f>[4]Indicadores_Base!$E$14</f>
        <v>467039.90312000003</v>
      </c>
      <c r="I12" s="119">
        <v>618580.34768000012</v>
      </c>
      <c r="J12" s="126">
        <f>'[4]Tab Final'!$H$15</f>
        <v>2226279.3046200001</v>
      </c>
      <c r="K12" s="120"/>
      <c r="L12" s="119">
        <v>443346.60093000007</v>
      </c>
      <c r="M12" s="119">
        <v>531959.12583000003</v>
      </c>
      <c r="N12" s="119">
        <v>494034.01795000001</v>
      </c>
      <c r="O12" s="119">
        <v>574502.38173999998</v>
      </c>
      <c r="P12" s="119">
        <v>2043842.1264499999</v>
      </c>
      <c r="Q12" s="120"/>
      <c r="R12" s="119">
        <v>353693.76184789994</v>
      </c>
      <c r="S12" s="119">
        <v>366956.19983439997</v>
      </c>
      <c r="T12" s="119">
        <v>394748.12888009998</v>
      </c>
      <c r="U12" s="119">
        <v>426007.00328479998</v>
      </c>
      <c r="V12" s="119">
        <v>1541405.0938471998</v>
      </c>
      <c r="W12" s="120"/>
      <c r="X12" s="119">
        <v>325474.00490409991</v>
      </c>
      <c r="Y12" s="119">
        <v>374018.68868690007</v>
      </c>
      <c r="Z12" s="119">
        <v>469658.35957070003</v>
      </c>
      <c r="AA12" s="119">
        <v>268216.07327680005</v>
      </c>
      <c r="AB12" s="119">
        <v>1437367.1264385001</v>
      </c>
      <c r="AC12" s="120"/>
      <c r="AD12" s="119">
        <v>321738</v>
      </c>
      <c r="AE12" s="119">
        <v>468173</v>
      </c>
      <c r="AF12" s="119">
        <v>420531.06782229996</v>
      </c>
      <c r="AG12" s="119">
        <v>258259.03042709996</v>
      </c>
      <c r="AH12" s="119">
        <v>1468701.0982493998</v>
      </c>
      <c r="AI12" s="120"/>
      <c r="AJ12" s="119">
        <v>351314</v>
      </c>
      <c r="AK12" s="119">
        <v>219420</v>
      </c>
      <c r="AL12" s="119">
        <v>465946</v>
      </c>
      <c r="AM12" s="119">
        <v>408983</v>
      </c>
      <c r="AN12" s="119">
        <v>1445663</v>
      </c>
      <c r="AO12" s="120"/>
      <c r="AP12" s="119">
        <v>300069</v>
      </c>
      <c r="AQ12" s="119">
        <v>400275</v>
      </c>
      <c r="AR12" s="119">
        <v>342106</v>
      </c>
      <c r="AS12" s="119">
        <v>689922</v>
      </c>
      <c r="AT12" s="119">
        <v>1732372</v>
      </c>
      <c r="AU12" s="120"/>
      <c r="AV12" s="119">
        <v>266504</v>
      </c>
      <c r="AW12" s="119">
        <v>345445</v>
      </c>
      <c r="AX12" s="119">
        <v>331278</v>
      </c>
      <c r="AY12" s="119">
        <v>295350</v>
      </c>
      <c r="AZ12" s="119">
        <v>1238577</v>
      </c>
      <c r="BA12" s="120"/>
      <c r="BB12" s="119">
        <v>261502</v>
      </c>
      <c r="BC12" s="119">
        <v>332739</v>
      </c>
      <c r="BD12" s="119">
        <v>213236</v>
      </c>
      <c r="BE12" s="119">
        <v>340858</v>
      </c>
      <c r="BF12" s="119">
        <v>1148335</v>
      </c>
      <c r="BG12" s="120"/>
      <c r="BH12" s="119">
        <v>264577</v>
      </c>
      <c r="BI12" s="119">
        <v>214056</v>
      </c>
      <c r="BJ12" s="119">
        <v>145712</v>
      </c>
      <c r="BK12" s="119">
        <v>265756</v>
      </c>
      <c r="BL12" s="119">
        <v>890101</v>
      </c>
      <c r="BM12" s="120"/>
      <c r="BN12" s="119">
        <v>225963</v>
      </c>
      <c r="BO12" s="119">
        <v>243509</v>
      </c>
      <c r="BP12" s="119">
        <v>226089</v>
      </c>
      <c r="BQ12" s="119">
        <v>269165</v>
      </c>
      <c r="BR12" s="119">
        <v>964726</v>
      </c>
      <c r="BS12" s="120"/>
      <c r="BT12" s="119">
        <v>412357</v>
      </c>
      <c r="BU12" s="119">
        <v>239541</v>
      </c>
      <c r="BV12" s="119">
        <v>380756</v>
      </c>
      <c r="BW12" s="119">
        <v>364167</v>
      </c>
      <c r="BX12" s="119">
        <v>1396821</v>
      </c>
    </row>
    <row r="13" spans="1:76" x14ac:dyDescent="0.25">
      <c r="A13" s="18" t="s">
        <v>55</v>
      </c>
      <c r="B13" s="18" t="s">
        <v>253</v>
      </c>
      <c r="C13" s="94"/>
      <c r="D13" s="119">
        <v>226080</v>
      </c>
      <c r="E13" s="94"/>
      <c r="F13" s="119">
        <f>'[4]Tab Final'!$C16</f>
        <v>363942.33923480305</v>
      </c>
      <c r="G13" s="119">
        <v>315083.99408345</v>
      </c>
      <c r="H13" s="119">
        <v>277878.72630000999</v>
      </c>
      <c r="I13" s="119">
        <v>273203.58173068007</v>
      </c>
      <c r="J13" s="126">
        <f>'[4]Tab Final'!$H$16</f>
        <v>1230108.6413489431</v>
      </c>
      <c r="K13" s="120"/>
      <c r="L13" s="119">
        <v>224270.644242165</v>
      </c>
      <c r="M13" s="119">
        <v>284545.6521335665</v>
      </c>
      <c r="N13" s="119">
        <v>276445.68818941998</v>
      </c>
      <c r="O13" s="119">
        <v>370771.47022855002</v>
      </c>
      <c r="P13" s="119">
        <v>1156033.4547937014</v>
      </c>
      <c r="Q13" s="120"/>
      <c r="R13" s="119">
        <v>222790.55829489583</v>
      </c>
      <c r="S13" s="119">
        <v>221728.55556285082</v>
      </c>
      <c r="T13" s="119">
        <v>247225.3002096577</v>
      </c>
      <c r="U13" s="119">
        <v>257729.88150644759</v>
      </c>
      <c r="V13" s="119">
        <v>949474.29557385191</v>
      </c>
      <c r="W13" s="120"/>
      <c r="X13" s="119">
        <v>189705.32713138266</v>
      </c>
      <c r="Y13" s="119">
        <v>247599.14037356307</v>
      </c>
      <c r="Z13" s="119">
        <v>256572.41952126607</v>
      </c>
      <c r="AA13" s="119">
        <v>178253.82099110523</v>
      </c>
      <c r="AB13" s="119">
        <v>872130.70801731688</v>
      </c>
      <c r="AC13" s="120"/>
      <c r="AD13" s="119">
        <v>204771</v>
      </c>
      <c r="AE13" s="119">
        <v>335632</v>
      </c>
      <c r="AF13" s="119">
        <v>267710.06933154096</v>
      </c>
      <c r="AG13" s="119">
        <v>164125.52775943905</v>
      </c>
      <c r="AH13" s="119">
        <v>972238.59709098004</v>
      </c>
      <c r="AI13" s="120"/>
      <c r="AJ13" s="119">
        <v>242308</v>
      </c>
      <c r="AK13" s="119">
        <v>154639</v>
      </c>
      <c r="AL13" s="119">
        <v>308782</v>
      </c>
      <c r="AM13" s="119">
        <v>249665</v>
      </c>
      <c r="AN13" s="119">
        <v>955394</v>
      </c>
      <c r="AO13" s="120"/>
      <c r="AP13" s="119">
        <v>220048</v>
      </c>
      <c r="AQ13" s="119">
        <v>301848</v>
      </c>
      <c r="AR13" s="119">
        <v>241078</v>
      </c>
      <c r="AS13" s="119">
        <v>479541</v>
      </c>
      <c r="AT13" s="119">
        <v>1242515</v>
      </c>
      <c r="AU13" s="120"/>
      <c r="AV13" s="119">
        <v>173143</v>
      </c>
      <c r="AW13" s="119">
        <v>256811</v>
      </c>
      <c r="AX13" s="119">
        <v>235671</v>
      </c>
      <c r="AY13" s="119">
        <v>237253</v>
      </c>
      <c r="AZ13" s="119">
        <v>902878</v>
      </c>
      <c r="BA13" s="120"/>
      <c r="BB13" s="119">
        <v>203408</v>
      </c>
      <c r="BC13" s="119">
        <v>215378</v>
      </c>
      <c r="BD13" s="119">
        <v>164738</v>
      </c>
      <c r="BE13" s="119">
        <v>236841</v>
      </c>
      <c r="BF13" s="119">
        <v>820365</v>
      </c>
      <c r="BG13" s="120"/>
      <c r="BH13" s="119">
        <v>206651</v>
      </c>
      <c r="BI13" s="119">
        <v>160419</v>
      </c>
      <c r="BJ13" s="119">
        <v>113359</v>
      </c>
      <c r="BK13" s="119">
        <v>207124</v>
      </c>
      <c r="BL13" s="119">
        <v>687553</v>
      </c>
      <c r="BM13" s="120"/>
      <c r="BN13" s="119">
        <v>173625</v>
      </c>
      <c r="BO13" s="119">
        <v>181858</v>
      </c>
      <c r="BP13" s="119">
        <v>166119</v>
      </c>
      <c r="BQ13" s="119">
        <v>206260</v>
      </c>
      <c r="BR13" s="119">
        <v>727862</v>
      </c>
      <c r="BS13" s="120"/>
      <c r="BT13" s="119">
        <v>297019</v>
      </c>
      <c r="BU13" s="119">
        <v>177456</v>
      </c>
      <c r="BV13" s="119">
        <v>266461</v>
      </c>
      <c r="BW13" s="119">
        <v>274160</v>
      </c>
      <c r="BX13" s="119">
        <v>1015096</v>
      </c>
    </row>
    <row r="14" spans="1:76" x14ac:dyDescent="0.25">
      <c r="A14" s="18" t="s">
        <v>66</v>
      </c>
      <c r="B14" s="18" t="s">
        <v>250</v>
      </c>
      <c r="C14" s="94"/>
      <c r="D14" s="122">
        <f>'[3]Tabela indicadores'!$C$11</f>
        <v>0.53827919239501643</v>
      </c>
      <c r="E14" s="94"/>
      <c r="F14" s="122">
        <f>'[4]Tab Final'!$C17</f>
        <v>0.54989026232716176</v>
      </c>
      <c r="G14" s="122">
        <f>G13/G12</f>
        <v>0.65805139411715541</v>
      </c>
      <c r="H14" s="122">
        <f t="shared" ref="H14:I14" si="1">H13/H12</f>
        <v>0.59497855417422985</v>
      </c>
      <c r="I14" s="122">
        <f t="shared" si="1"/>
        <v>0.44166223960288492</v>
      </c>
      <c r="J14" s="127">
        <f>'[4]Tab Final'!$H$17</f>
        <v>0.55254012324338986</v>
      </c>
      <c r="K14" s="121"/>
      <c r="L14" s="122">
        <v>0.50585849484740963</v>
      </c>
      <c r="M14" s="122">
        <v>0.53490134545506363</v>
      </c>
      <c r="N14" s="122">
        <v>0.53490134545506363</v>
      </c>
      <c r="O14" s="122">
        <v>0.64537847363764012</v>
      </c>
      <c r="P14" s="122">
        <v>0.56561778418847086</v>
      </c>
      <c r="Q14" s="121"/>
      <c r="R14" s="122">
        <v>0.62989677038947378</v>
      </c>
      <c r="S14" s="122">
        <v>0.60423711511867761</v>
      </c>
      <c r="T14" s="122">
        <v>0.62628618636150502</v>
      </c>
      <c r="U14" s="122">
        <v>0.60498977603461257</v>
      </c>
      <c r="V14" s="122">
        <v>0.61597973132686024</v>
      </c>
      <c r="W14" s="121"/>
      <c r="X14" s="122">
        <v>0.58285861320101073</v>
      </c>
      <c r="Y14" s="122">
        <v>0.66199670728441651</v>
      </c>
      <c r="Z14" s="122">
        <v>0.54629586441470113</v>
      </c>
      <c r="AA14" s="122">
        <v>0.58023952705291837</v>
      </c>
      <c r="AB14" s="122">
        <v>0.60675570769332765</v>
      </c>
      <c r="AC14" s="121"/>
      <c r="AD14" s="122">
        <v>0.6364526415903623</v>
      </c>
      <c r="AE14" s="122">
        <v>0.71689738622261434</v>
      </c>
      <c r="AF14" s="122">
        <v>0.63659997992030593</v>
      </c>
      <c r="AG14" s="122">
        <v>0.63550741086580342</v>
      </c>
      <c r="AH14" s="122">
        <v>0.66197172334781251</v>
      </c>
      <c r="AI14" s="121"/>
      <c r="AJ14" s="122">
        <v>0.68971916860700111</v>
      </c>
      <c r="AK14" s="122">
        <v>0.70476255582900371</v>
      </c>
      <c r="AL14" s="122">
        <v>0.6626991110557876</v>
      </c>
      <c r="AM14" s="122">
        <v>0.61045324622294816</v>
      </c>
      <c r="AN14" s="122">
        <v>0.6608690960479725</v>
      </c>
      <c r="AO14" s="121"/>
      <c r="AP14" s="122">
        <v>0.7333246686595416</v>
      </c>
      <c r="AQ14" s="122">
        <v>0.75410155518081323</v>
      </c>
      <c r="AR14" s="122">
        <v>0.70468802067195546</v>
      </c>
      <c r="AS14" s="122">
        <v>0.69506552914677311</v>
      </c>
      <c r="AT14" s="122">
        <v>0.71723336558198814</v>
      </c>
      <c r="AU14" s="121"/>
      <c r="AV14" s="122">
        <v>0.64968255635937922</v>
      </c>
      <c r="AW14" s="122">
        <v>0.74342080504856056</v>
      </c>
      <c r="AX14" s="122">
        <v>0.71139948925071994</v>
      </c>
      <c r="AY14" s="122">
        <v>0.803294396478754</v>
      </c>
      <c r="AZ14" s="122">
        <v>0.72896396429127941</v>
      </c>
      <c r="BA14" s="121"/>
      <c r="BB14" s="122">
        <v>0.7778449113199899</v>
      </c>
      <c r="BC14" s="122">
        <v>0.64728811470852532</v>
      </c>
      <c r="BD14" s="122">
        <v>0.77256185634695829</v>
      </c>
      <c r="BE14" s="122">
        <v>0.69483773301492113</v>
      </c>
      <c r="BF14" s="122">
        <v>0.71439518955705439</v>
      </c>
      <c r="BG14" s="121"/>
      <c r="BH14" s="122">
        <v>0.78106184588985439</v>
      </c>
      <c r="BI14" s="122">
        <v>0.74942538401166048</v>
      </c>
      <c r="BJ14" s="122">
        <v>0.77796612495882289</v>
      </c>
      <c r="BK14" s="122">
        <v>0.77937657098993063</v>
      </c>
      <c r="BL14" s="122">
        <v>0.7724438013214231</v>
      </c>
      <c r="BM14" s="121"/>
      <c r="BN14" s="122">
        <v>0.76837800878904949</v>
      </c>
      <c r="BO14" s="122">
        <v>0.74682249937373979</v>
      </c>
      <c r="BP14" s="122">
        <v>0.73475047437071239</v>
      </c>
      <c r="BQ14" s="122">
        <v>0.76629576653725406</v>
      </c>
      <c r="BR14" s="122">
        <v>0.75447536398936066</v>
      </c>
      <c r="BS14" s="121"/>
      <c r="BT14" s="122">
        <v>0.7202957631372815</v>
      </c>
      <c r="BU14" s="122">
        <v>0.74081681215324313</v>
      </c>
      <c r="BV14" s="122">
        <v>0.69982088266501385</v>
      </c>
      <c r="BW14" s="122">
        <v>0.75284141616346345</v>
      </c>
      <c r="BX14" s="122">
        <v>0.72671874205785847</v>
      </c>
    </row>
    <row r="15" spans="1:76" x14ac:dyDescent="0.25">
      <c r="A15" s="18" t="s">
        <v>56</v>
      </c>
      <c r="B15" s="18" t="s">
        <v>254</v>
      </c>
      <c r="C15" s="94"/>
      <c r="D15" s="119">
        <f>'[3]Tabela indicadores'!$C$19</f>
        <v>1872181.755200875</v>
      </c>
      <c r="E15" s="94"/>
      <c r="F15" s="119">
        <f>'[4]Tab Final'!$C$27</f>
        <v>1917765.3905953949</v>
      </c>
      <c r="G15" s="119">
        <v>1616885.963989778</v>
      </c>
      <c r="H15" s="119">
        <v>1385647.9364066336</v>
      </c>
      <c r="I15" s="119">
        <v>1330592.7324214079</v>
      </c>
      <c r="J15" s="126">
        <f>'[4]Tab Final'!$H$27</f>
        <v>1917765.3905953949</v>
      </c>
      <c r="K15" s="120"/>
      <c r="L15" s="119">
        <v>1513147.8002872956</v>
      </c>
      <c r="M15" s="119">
        <v>1468369.4237578057</v>
      </c>
      <c r="N15" s="119">
        <v>1296865.6978544958</v>
      </c>
      <c r="O15" s="119">
        <v>1408716.6002569969</v>
      </c>
      <c r="P15" s="119">
        <v>1408716.6002569969</v>
      </c>
      <c r="Q15" s="120"/>
      <c r="R15" s="119">
        <v>1856738.2696152234</v>
      </c>
      <c r="S15" s="119">
        <v>1650992.2490268208</v>
      </c>
      <c r="T15" s="119">
        <v>1690693.7855887781</v>
      </c>
      <c r="U15" s="119">
        <v>1714926.2433329527</v>
      </c>
      <c r="V15" s="119">
        <v>1714926.2433329527</v>
      </c>
      <c r="W15" s="120"/>
      <c r="X15" s="119">
        <v>1991655.3235884744</v>
      </c>
      <c r="Y15" s="119">
        <v>2161560.316598061</v>
      </c>
      <c r="Z15" s="119">
        <v>2063140.5382498817</v>
      </c>
      <c r="AA15" s="119">
        <v>2009707.0174083074</v>
      </c>
      <c r="AB15" s="119">
        <v>2009707.0174083074</v>
      </c>
      <c r="AC15" s="120"/>
      <c r="AD15" s="119">
        <v>1462711</v>
      </c>
      <c r="AE15" s="119">
        <v>1707052</v>
      </c>
      <c r="AF15" s="119">
        <v>1679545.4463926514</v>
      </c>
      <c r="AG15" s="119">
        <v>1748228.4735419238</v>
      </c>
      <c r="AH15" s="119">
        <v>1748228.4735419238</v>
      </c>
      <c r="AI15" s="120"/>
      <c r="AJ15" s="119">
        <v>1805799</v>
      </c>
      <c r="AK15" s="119">
        <v>1681265</v>
      </c>
      <c r="AL15" s="119">
        <v>1556590</v>
      </c>
      <c r="AM15" s="119">
        <v>1611619</v>
      </c>
      <c r="AN15" s="119">
        <v>1611619</v>
      </c>
      <c r="AO15" s="120"/>
      <c r="AP15" s="119">
        <v>2087328</v>
      </c>
      <c r="AQ15" s="119">
        <v>2025691</v>
      </c>
      <c r="AR15" s="119">
        <v>1977348</v>
      </c>
      <c r="AS15" s="119">
        <v>1987034</v>
      </c>
      <c r="AT15" s="119">
        <v>1987034</v>
      </c>
      <c r="AU15" s="120"/>
      <c r="AV15" s="119">
        <v>1963846</v>
      </c>
      <c r="AW15" s="119">
        <v>1963172</v>
      </c>
      <c r="AX15" s="119">
        <v>2031783</v>
      </c>
      <c r="AY15" s="119">
        <v>2075883</v>
      </c>
      <c r="AZ15" s="119">
        <v>2075883</v>
      </c>
      <c r="BA15" s="120"/>
      <c r="BB15" s="119">
        <v>1823990</v>
      </c>
      <c r="BC15" s="119">
        <v>1786346</v>
      </c>
      <c r="BD15" s="119">
        <v>1742440</v>
      </c>
      <c r="BE15" s="119">
        <v>1942184</v>
      </c>
      <c r="BF15" s="119">
        <v>1942184</v>
      </c>
      <c r="BG15" s="120"/>
      <c r="BH15" s="119">
        <v>1956317</v>
      </c>
      <c r="BI15" s="119">
        <v>1849435</v>
      </c>
      <c r="BJ15" s="119">
        <v>1925920</v>
      </c>
      <c r="BK15" s="119">
        <v>1862013</v>
      </c>
      <c r="BL15" s="119">
        <v>1862013</v>
      </c>
      <c r="BM15" s="120"/>
      <c r="BN15" s="119">
        <v>2423173</v>
      </c>
      <c r="BO15" s="119">
        <v>2426036</v>
      </c>
      <c r="BP15" s="119">
        <v>2384224</v>
      </c>
      <c r="BQ15" s="119">
        <v>2303828</v>
      </c>
      <c r="BR15" s="119">
        <v>2303828</v>
      </c>
      <c r="BS15" s="120"/>
      <c r="BT15" s="119">
        <v>2007867</v>
      </c>
      <c r="BU15" s="119">
        <v>2151304</v>
      </c>
      <c r="BV15" s="119">
        <v>2373079</v>
      </c>
      <c r="BW15" s="119">
        <v>2426844</v>
      </c>
      <c r="BX15" s="119">
        <v>2426844</v>
      </c>
    </row>
    <row r="16" spans="1:76" x14ac:dyDescent="0.25">
      <c r="C16" s="94"/>
      <c r="D16" s="114"/>
      <c r="E16" s="94"/>
      <c r="F16" s="114"/>
      <c r="G16" s="114"/>
      <c r="H16" s="114"/>
      <c r="I16" s="114"/>
      <c r="J16" s="114"/>
      <c r="K16" s="94"/>
      <c r="L16" s="114"/>
      <c r="M16" s="114"/>
      <c r="N16" s="114"/>
      <c r="O16" s="114"/>
      <c r="P16" s="114"/>
      <c r="Q16" s="94"/>
      <c r="R16" s="114"/>
      <c r="S16" s="114"/>
      <c r="T16" s="114"/>
      <c r="U16" s="114"/>
      <c r="V16" s="114"/>
      <c r="W16" s="94"/>
      <c r="X16" s="114"/>
      <c r="Y16" s="114"/>
      <c r="Z16" s="114"/>
      <c r="AA16" s="114"/>
      <c r="AB16" s="114"/>
      <c r="AC16" s="94"/>
      <c r="AD16" s="114"/>
      <c r="AE16" s="114"/>
      <c r="AF16" s="114"/>
      <c r="AG16" s="114"/>
      <c r="AH16" s="114"/>
      <c r="AI16" s="94"/>
      <c r="AJ16" s="114"/>
      <c r="AK16" s="114"/>
      <c r="AL16" s="114"/>
      <c r="AM16" s="114"/>
      <c r="AN16" s="114"/>
      <c r="AO16" s="94"/>
      <c r="AP16" s="114"/>
      <c r="AQ16" s="114"/>
      <c r="AR16" s="114"/>
      <c r="AS16" s="114"/>
      <c r="AT16" s="114"/>
      <c r="AU16" s="94"/>
      <c r="AV16" s="114"/>
      <c r="AW16" s="114"/>
      <c r="AX16" s="114"/>
      <c r="AY16" s="114"/>
      <c r="AZ16" s="114"/>
      <c r="BA16" s="94"/>
      <c r="BB16" s="114"/>
      <c r="BC16" s="114"/>
      <c r="BD16" s="114"/>
      <c r="BE16" s="114"/>
      <c r="BF16" s="114"/>
      <c r="BG16" s="94"/>
      <c r="BH16" s="114"/>
      <c r="BI16" s="114"/>
      <c r="BJ16" s="114"/>
      <c r="BK16" s="114"/>
      <c r="BL16" s="114"/>
      <c r="BM16" s="94"/>
      <c r="BN16" s="114"/>
      <c r="BO16" s="114"/>
      <c r="BP16" s="114"/>
      <c r="BQ16" s="114"/>
      <c r="BR16" s="114"/>
      <c r="BS16" s="94"/>
      <c r="BT16" s="114"/>
      <c r="BU16" s="114"/>
      <c r="BV16" s="114"/>
      <c r="BW16" s="114"/>
      <c r="BX16" s="114"/>
    </row>
    <row r="17" spans="1:76" x14ac:dyDescent="0.25">
      <c r="A17" s="118" t="s">
        <v>57</v>
      </c>
      <c r="B17" s="118" t="s">
        <v>255</v>
      </c>
      <c r="C17" s="94"/>
      <c r="D17" s="118"/>
      <c r="E17" s="94"/>
      <c r="F17" s="118"/>
      <c r="G17" s="118"/>
      <c r="H17" s="118"/>
      <c r="I17" s="118"/>
      <c r="J17" s="118"/>
      <c r="K17" s="94"/>
      <c r="L17" s="118"/>
      <c r="M17" s="118"/>
      <c r="N17" s="118"/>
      <c r="O17" s="118"/>
      <c r="P17" s="118"/>
      <c r="Q17" s="94"/>
      <c r="R17" s="118"/>
      <c r="S17" s="118"/>
      <c r="T17" s="118"/>
      <c r="U17" s="118"/>
      <c r="V17" s="118"/>
      <c r="W17" s="94"/>
      <c r="X17" s="118"/>
      <c r="Y17" s="118"/>
      <c r="Z17" s="118"/>
      <c r="AA17" s="118"/>
      <c r="AB17" s="118"/>
      <c r="AC17" s="94"/>
      <c r="AD17" s="118"/>
      <c r="AE17" s="118"/>
      <c r="AF17" s="118"/>
      <c r="AG17" s="118"/>
      <c r="AH17" s="118"/>
      <c r="AI17" s="94"/>
      <c r="AJ17" s="118"/>
      <c r="AK17" s="118"/>
      <c r="AL17" s="118"/>
      <c r="AM17" s="118"/>
      <c r="AN17" s="118"/>
      <c r="AO17" s="94"/>
      <c r="AP17" s="118"/>
      <c r="AQ17" s="118"/>
      <c r="AR17" s="118"/>
      <c r="AS17" s="118"/>
      <c r="AT17" s="118"/>
      <c r="AU17" s="94"/>
      <c r="AV17" s="118"/>
      <c r="AW17" s="118"/>
      <c r="AX17" s="118"/>
      <c r="AY17" s="118"/>
      <c r="AZ17" s="118"/>
      <c r="BA17" s="94"/>
      <c r="BB17" s="118"/>
      <c r="BC17" s="118"/>
      <c r="BD17" s="118"/>
      <c r="BE17" s="118"/>
      <c r="BF17" s="118"/>
      <c r="BG17" s="94"/>
      <c r="BH17" s="118"/>
      <c r="BI17" s="118"/>
      <c r="BJ17" s="118"/>
      <c r="BK17" s="118"/>
      <c r="BL17" s="118"/>
      <c r="BM17" s="94"/>
      <c r="BN17" s="118"/>
      <c r="BO17" s="118"/>
      <c r="BP17" s="118"/>
      <c r="BQ17" s="118"/>
      <c r="BR17" s="118"/>
      <c r="BS17" s="94"/>
      <c r="BT17" s="118"/>
      <c r="BU17" s="118"/>
      <c r="BV17" s="118"/>
      <c r="BW17" s="118"/>
      <c r="BX17" s="118"/>
    </row>
    <row r="18" spans="1:76" x14ac:dyDescent="0.25">
      <c r="A18" s="18" t="s">
        <v>67</v>
      </c>
      <c r="B18" s="18" t="s">
        <v>248</v>
      </c>
      <c r="C18" s="94"/>
      <c r="D18" s="119">
        <v>0</v>
      </c>
      <c r="E18" s="94"/>
      <c r="F18" s="119">
        <f>'[4]Tab Final'!$C$30</f>
        <v>330934</v>
      </c>
      <c r="G18" s="119">
        <v>730936.64245430264</v>
      </c>
      <c r="H18" s="119">
        <v>399179.82385000004</v>
      </c>
      <c r="I18" s="119">
        <v>597254</v>
      </c>
      <c r="J18" s="126">
        <f>'[5]Entregas 2025'!$I$19</f>
        <v>2058304.4663043027</v>
      </c>
      <c r="K18" s="120"/>
      <c r="L18" s="119">
        <v>937800.08000000007</v>
      </c>
      <c r="M18" s="119">
        <v>403272.58835870831</v>
      </c>
      <c r="N18" s="119">
        <v>448854.02558000002</v>
      </c>
      <c r="O18" s="119">
        <v>102008</v>
      </c>
      <c r="P18" s="119">
        <v>1870623.6939387084</v>
      </c>
      <c r="Q18" s="120"/>
      <c r="R18" s="119">
        <v>345952</v>
      </c>
      <c r="S18" s="119">
        <v>0</v>
      </c>
      <c r="T18" s="119">
        <v>453434</v>
      </c>
      <c r="U18" s="119">
        <v>268969</v>
      </c>
      <c r="V18" s="119">
        <v>268969</v>
      </c>
      <c r="W18" s="120"/>
      <c r="X18" s="119">
        <v>0</v>
      </c>
      <c r="Y18" s="119">
        <v>0</v>
      </c>
      <c r="Z18" s="119">
        <v>0</v>
      </c>
      <c r="AA18" s="119">
        <v>0</v>
      </c>
      <c r="AB18" s="119">
        <v>0</v>
      </c>
      <c r="AC18" s="120"/>
      <c r="AD18" s="119">
        <v>85348</v>
      </c>
      <c r="AE18" s="119">
        <v>627412</v>
      </c>
      <c r="AF18" s="119">
        <v>298990.44</v>
      </c>
      <c r="AG18" s="119">
        <v>257442.6</v>
      </c>
      <c r="AH18" s="119">
        <v>1269193.04</v>
      </c>
      <c r="AI18" s="120"/>
      <c r="AJ18" s="119">
        <v>405419</v>
      </c>
      <c r="AK18" s="119">
        <v>139465</v>
      </c>
      <c r="AL18" s="119">
        <v>131565</v>
      </c>
      <c r="AM18" s="119">
        <v>205531</v>
      </c>
      <c r="AN18" s="119">
        <v>881980</v>
      </c>
      <c r="AO18" s="120"/>
      <c r="AP18" s="119">
        <v>0</v>
      </c>
      <c r="AQ18" s="119">
        <v>0</v>
      </c>
      <c r="AR18" s="119">
        <v>0</v>
      </c>
      <c r="AS18" s="119">
        <v>0</v>
      </c>
      <c r="AT18" s="119">
        <v>0</v>
      </c>
      <c r="AU18" s="120"/>
      <c r="AV18" s="119">
        <v>52997</v>
      </c>
      <c r="AW18" s="119">
        <v>177099</v>
      </c>
      <c r="AX18" s="119">
        <v>496729</v>
      </c>
      <c r="AY18" s="119">
        <v>217744</v>
      </c>
      <c r="AZ18" s="119">
        <v>944569</v>
      </c>
      <c r="BA18" s="120"/>
      <c r="BB18" s="119">
        <v>519727</v>
      </c>
      <c r="BC18" s="119">
        <v>562256</v>
      </c>
      <c r="BD18" s="119">
        <v>543577</v>
      </c>
      <c r="BE18" s="119">
        <v>341696</v>
      </c>
      <c r="BF18" s="119">
        <v>1967256</v>
      </c>
      <c r="BG18" s="120"/>
      <c r="BH18" s="119">
        <v>35481</v>
      </c>
      <c r="BI18" s="119">
        <v>894723</v>
      </c>
      <c r="BJ18" s="119">
        <v>301397</v>
      </c>
      <c r="BK18" s="119">
        <v>338118</v>
      </c>
      <c r="BL18" s="119">
        <v>1569719</v>
      </c>
      <c r="BM18" s="120"/>
      <c r="BN18" s="119">
        <v>425992</v>
      </c>
      <c r="BO18" s="119">
        <v>280609</v>
      </c>
      <c r="BP18" s="119">
        <v>411143</v>
      </c>
      <c r="BQ18" s="119">
        <v>446204</v>
      </c>
      <c r="BR18" s="119">
        <v>1563948</v>
      </c>
      <c r="BS18" s="120"/>
      <c r="BT18" s="119">
        <v>593985</v>
      </c>
      <c r="BU18" s="119">
        <v>367723</v>
      </c>
      <c r="BV18" s="119">
        <v>51548</v>
      </c>
      <c r="BW18" s="119">
        <v>614496</v>
      </c>
      <c r="BX18" s="119">
        <v>1627752</v>
      </c>
    </row>
    <row r="19" spans="1:76" x14ac:dyDescent="0.25">
      <c r="A19" s="18" t="s">
        <v>68</v>
      </c>
      <c r="B19" s="18" t="s">
        <v>249</v>
      </c>
      <c r="C19" s="94"/>
      <c r="D19" s="119">
        <v>0</v>
      </c>
      <c r="E19" s="94"/>
      <c r="F19" s="119">
        <f>'[4]Tab Final'!$C$31</f>
        <v>241521.5</v>
      </c>
      <c r="G19" s="119">
        <v>361215.45120210445</v>
      </c>
      <c r="H19" s="119">
        <v>252349.869695</v>
      </c>
      <c r="I19" s="119">
        <v>266101.08143750002</v>
      </c>
      <c r="J19" s="126">
        <f>'[5]Entregas 2025'!$K$19</f>
        <v>1121187.9023346044</v>
      </c>
      <c r="K19" s="120"/>
      <c r="L19" s="119">
        <v>538567.78200000001</v>
      </c>
      <c r="M19" s="119">
        <v>180879.33534348334</v>
      </c>
      <c r="N19" s="119">
        <v>186015.53009999997</v>
      </c>
      <c r="O19" s="119">
        <v>102008</v>
      </c>
      <c r="P19" s="119">
        <v>1008347.6974659197</v>
      </c>
      <c r="Q19" s="120"/>
      <c r="R19" s="119">
        <v>241973</v>
      </c>
      <c r="S19" s="119">
        <v>0</v>
      </c>
      <c r="T19" s="119">
        <v>338707</v>
      </c>
      <c r="U19" s="119">
        <v>168867.55</v>
      </c>
      <c r="V19" s="119">
        <v>168867.55</v>
      </c>
      <c r="W19" s="120"/>
      <c r="X19" s="119">
        <v>0</v>
      </c>
      <c r="Y19" s="119">
        <v>0</v>
      </c>
      <c r="Z19" s="119">
        <v>0</v>
      </c>
      <c r="AA19" s="119">
        <v>0</v>
      </c>
      <c r="AB19" s="119">
        <v>0</v>
      </c>
      <c r="AC19" s="120"/>
      <c r="AD19" s="119">
        <v>76813</v>
      </c>
      <c r="AE19" s="119">
        <v>343710</v>
      </c>
      <c r="AF19" s="119">
        <v>209293.20799999998</v>
      </c>
      <c r="AG19" s="119">
        <v>155118.29999999999</v>
      </c>
      <c r="AH19" s="119">
        <v>784934.50799999991</v>
      </c>
      <c r="AI19" s="120"/>
      <c r="AJ19" s="119">
        <v>272750</v>
      </c>
      <c r="AK19" s="119">
        <v>62759</v>
      </c>
      <c r="AL19" s="119">
        <v>92095</v>
      </c>
      <c r="AM19" s="119">
        <v>78454</v>
      </c>
      <c r="AN19" s="119">
        <v>506058</v>
      </c>
      <c r="AO19" s="120"/>
      <c r="AP19" s="119">
        <v>0</v>
      </c>
      <c r="AQ19" s="119">
        <v>0</v>
      </c>
      <c r="AR19" s="119">
        <v>0</v>
      </c>
      <c r="AS19" s="119">
        <v>0</v>
      </c>
      <c r="AT19" s="119">
        <v>0</v>
      </c>
      <c r="AU19" s="120"/>
      <c r="AV19" s="119">
        <v>52992</v>
      </c>
      <c r="AW19" s="119">
        <v>141679</v>
      </c>
      <c r="AX19" s="119">
        <v>342544</v>
      </c>
      <c r="AY19" s="119">
        <v>186886</v>
      </c>
      <c r="AZ19" s="119">
        <v>724101</v>
      </c>
      <c r="BA19" s="120"/>
      <c r="BB19" s="119">
        <v>375926</v>
      </c>
      <c r="BC19" s="119">
        <v>349682</v>
      </c>
      <c r="BD19" s="119">
        <v>398347</v>
      </c>
      <c r="BE19" s="119">
        <v>277906</v>
      </c>
      <c r="BF19" s="119">
        <v>1401861</v>
      </c>
      <c r="BG19" s="120"/>
      <c r="BH19" s="119">
        <v>31933</v>
      </c>
      <c r="BI19" s="119">
        <v>695542</v>
      </c>
      <c r="BJ19" s="119">
        <v>219840</v>
      </c>
      <c r="BK19" s="119">
        <v>277908</v>
      </c>
      <c r="BL19" s="119">
        <v>1225223</v>
      </c>
      <c r="BM19" s="120"/>
      <c r="BN19" s="119">
        <v>347945</v>
      </c>
      <c r="BO19" s="119">
        <v>210444</v>
      </c>
      <c r="BP19" s="119">
        <v>284581</v>
      </c>
      <c r="BQ19" s="119">
        <v>374816</v>
      </c>
      <c r="BR19" s="119">
        <v>1217786</v>
      </c>
      <c r="BS19" s="120"/>
      <c r="BT19" s="119">
        <v>398441</v>
      </c>
      <c r="BU19" s="119">
        <v>294179</v>
      </c>
      <c r="BV19" s="119">
        <v>41238</v>
      </c>
      <c r="BW19" s="119">
        <v>495427</v>
      </c>
      <c r="BX19" s="119">
        <v>1229285</v>
      </c>
    </row>
    <row r="20" spans="1:76" x14ac:dyDescent="0.25">
      <c r="A20" s="18" t="s">
        <v>66</v>
      </c>
      <c r="B20" s="18" t="s">
        <v>256</v>
      </c>
      <c r="C20" s="94"/>
      <c r="D20" s="119">
        <v>0</v>
      </c>
      <c r="E20" s="94"/>
      <c r="F20" s="122">
        <v>0.73</v>
      </c>
      <c r="G20" s="122">
        <f>G19/G18</f>
        <v>0.49418161605530297</v>
      </c>
      <c r="H20" s="122">
        <f t="shared" ref="H20:I20" si="2">H19/H18</f>
        <v>0.63217090298087208</v>
      </c>
      <c r="I20" s="122">
        <f t="shared" si="2"/>
        <v>0.44554089455658735</v>
      </c>
      <c r="J20" s="127">
        <f>'[5]Entregas 2025'!$J$19</f>
        <v>0.5447143125271956</v>
      </c>
      <c r="K20" s="120"/>
      <c r="L20" s="119"/>
      <c r="M20" s="119"/>
      <c r="N20" s="119"/>
      <c r="O20" s="119"/>
      <c r="P20" s="122">
        <f t="shared" ref="P20" si="3">P19/P18</f>
        <v>0.53904358248707107</v>
      </c>
      <c r="Q20" s="120"/>
      <c r="R20" s="119"/>
      <c r="S20" s="119"/>
      <c r="T20" s="119"/>
      <c r="U20" s="119"/>
      <c r="V20" s="122">
        <f t="shared" ref="V20" si="4">V19/V18</f>
        <v>0.62783276139629474</v>
      </c>
      <c r="W20" s="120"/>
      <c r="X20" s="119"/>
      <c r="Y20" s="119"/>
      <c r="Z20" s="119"/>
      <c r="AA20" s="119"/>
      <c r="AB20" s="119">
        <v>0</v>
      </c>
      <c r="AC20" s="120"/>
      <c r="AD20" s="119"/>
      <c r="AE20" s="119"/>
      <c r="AF20" s="119"/>
      <c r="AG20" s="119"/>
      <c r="AH20" s="122">
        <f t="shared" ref="AH20" si="5">AH19/AH18</f>
        <v>0.61845163285799287</v>
      </c>
      <c r="AI20" s="120"/>
      <c r="AJ20" s="119"/>
      <c r="AK20" s="119"/>
      <c r="AL20" s="119"/>
      <c r="AM20" s="119"/>
      <c r="AN20" s="122">
        <f t="shared" ref="AN20" si="6">AN19/AN18</f>
        <v>0.57377491553096438</v>
      </c>
      <c r="AO20" s="120"/>
      <c r="AP20" s="119"/>
      <c r="AQ20" s="119"/>
      <c r="AR20" s="119"/>
      <c r="AS20" s="119"/>
      <c r="AT20" s="119">
        <v>0</v>
      </c>
      <c r="AU20" s="120"/>
      <c r="AV20" s="119"/>
      <c r="AW20" s="119"/>
      <c r="AX20" s="119"/>
      <c r="AY20" s="119"/>
      <c r="AZ20" s="122">
        <f t="shared" ref="AZ20" si="7">AZ19/AZ18</f>
        <v>0.76659407624006293</v>
      </c>
      <c r="BA20" s="120"/>
      <c r="BB20" s="119"/>
      <c r="BC20" s="119"/>
      <c r="BD20" s="119"/>
      <c r="BE20" s="119"/>
      <c r="BF20" s="122">
        <f t="shared" ref="BF20" si="8">BF19/BF18</f>
        <v>0.71259714038233968</v>
      </c>
      <c r="BG20" s="120"/>
      <c r="BH20" s="119"/>
      <c r="BI20" s="119"/>
      <c r="BJ20" s="119"/>
      <c r="BK20" s="119"/>
      <c r="BL20" s="122">
        <f t="shared" ref="BL20" si="9">BL19/BL18</f>
        <v>0.78053651640835076</v>
      </c>
      <c r="BM20" s="120"/>
      <c r="BN20" s="119"/>
      <c r="BO20" s="119"/>
      <c r="BP20" s="119"/>
      <c r="BQ20" s="119"/>
      <c r="BR20" s="122">
        <f t="shared" ref="BR20" si="10">BR19/BR18</f>
        <v>0.77866143887136907</v>
      </c>
      <c r="BS20" s="120"/>
      <c r="BT20" s="119"/>
      <c r="BU20" s="119"/>
      <c r="BV20" s="119"/>
      <c r="BW20" s="119"/>
      <c r="BX20" s="122">
        <f t="shared" ref="BX20" si="11">BX19/BX18</f>
        <v>0.75520410971695939</v>
      </c>
    </row>
    <row r="21" spans="1:76" x14ac:dyDescent="0.25">
      <c r="D21" s="114"/>
      <c r="F21" s="114"/>
      <c r="G21" s="114"/>
      <c r="H21" s="114"/>
      <c r="I21" s="114"/>
      <c r="J21" s="114"/>
      <c r="L21" s="114"/>
      <c r="M21" s="114"/>
      <c r="N21" s="114"/>
      <c r="O21" s="114"/>
      <c r="P21" s="114"/>
      <c r="R21" s="114"/>
      <c r="S21" s="114"/>
      <c r="T21" s="114"/>
      <c r="U21" s="114"/>
      <c r="V21" s="114"/>
      <c r="X21" s="114"/>
      <c r="Y21" s="114"/>
      <c r="Z21" s="114"/>
      <c r="AA21" s="114"/>
      <c r="AB21" s="114"/>
      <c r="AD21" s="114"/>
      <c r="AE21" s="114"/>
      <c r="AF21" s="114"/>
      <c r="AG21" s="114"/>
      <c r="AH21" s="114"/>
      <c r="AJ21" s="114"/>
      <c r="AK21" s="114"/>
      <c r="AL21" s="114"/>
      <c r="AM21" s="114"/>
      <c r="AN21" s="114"/>
      <c r="AP21" s="114"/>
      <c r="AQ21" s="114"/>
      <c r="AR21" s="114"/>
      <c r="AS21" s="114"/>
      <c r="AT21" s="114"/>
      <c r="AV21" s="114"/>
      <c r="AW21" s="114"/>
      <c r="AX21" s="114"/>
      <c r="AY21" s="114"/>
      <c r="AZ21" s="114"/>
      <c r="BB21" s="114"/>
      <c r="BC21" s="114"/>
      <c r="BD21" s="114"/>
      <c r="BE21" s="114"/>
      <c r="BF21" s="114"/>
      <c r="BH21" s="114"/>
      <c r="BI21" s="114"/>
      <c r="BJ21" s="114"/>
      <c r="BK21" s="114"/>
      <c r="BL21" s="114"/>
      <c r="BN21" s="114"/>
      <c r="BO21" s="114"/>
      <c r="BP21" s="114"/>
      <c r="BQ21" s="114"/>
      <c r="BR21" s="114"/>
      <c r="BT21" s="114"/>
      <c r="BU21" s="114"/>
      <c r="BV21" s="114"/>
      <c r="BW21" s="114"/>
      <c r="BX21" s="114"/>
    </row>
    <row r="22" spans="1:76" x14ac:dyDescent="0.25">
      <c r="A22" s="118" t="s">
        <v>58</v>
      </c>
      <c r="B22" s="118" t="s">
        <v>257</v>
      </c>
      <c r="C22" s="94"/>
      <c r="D22" s="118"/>
      <c r="E22" s="94"/>
      <c r="F22" s="118"/>
      <c r="G22" s="118"/>
      <c r="H22" s="118"/>
      <c r="I22" s="118"/>
      <c r="J22" s="118"/>
      <c r="K22" s="94"/>
      <c r="L22" s="118"/>
      <c r="M22" s="118"/>
      <c r="N22" s="118"/>
      <c r="O22" s="118"/>
      <c r="P22" s="118"/>
      <c r="Q22" s="94"/>
      <c r="R22" s="118"/>
      <c r="S22" s="118"/>
      <c r="T22" s="118"/>
      <c r="U22" s="118"/>
      <c r="V22" s="118"/>
      <c r="W22" s="94"/>
      <c r="X22" s="118"/>
      <c r="Y22" s="118"/>
      <c r="Z22" s="118"/>
      <c r="AA22" s="118"/>
      <c r="AB22" s="118"/>
      <c r="AC22" s="94"/>
      <c r="AD22" s="118"/>
      <c r="AE22" s="118"/>
      <c r="AF22" s="118"/>
      <c r="AG22" s="118"/>
      <c r="AH22" s="118"/>
      <c r="AI22" s="94"/>
      <c r="AJ22" s="118"/>
      <c r="AK22" s="118"/>
      <c r="AL22" s="118"/>
      <c r="AM22" s="118"/>
      <c r="AN22" s="118"/>
      <c r="AO22" s="94"/>
      <c r="AP22" s="118"/>
      <c r="AQ22" s="118"/>
      <c r="AR22" s="118"/>
      <c r="AS22" s="118"/>
      <c r="AT22" s="118"/>
      <c r="AU22" s="94"/>
      <c r="AV22" s="118"/>
      <c r="AW22" s="118"/>
      <c r="AX22" s="118"/>
      <c r="AY22" s="118"/>
      <c r="AZ22" s="118"/>
      <c r="BA22" s="94"/>
      <c r="BB22" s="118"/>
      <c r="BC22" s="118"/>
      <c r="BD22" s="118"/>
      <c r="BE22" s="118"/>
      <c r="BF22" s="118"/>
      <c r="BG22" s="94"/>
      <c r="BH22" s="118"/>
      <c r="BI22" s="118"/>
      <c r="BJ22" s="118"/>
      <c r="BK22" s="118"/>
      <c r="BL22" s="118"/>
      <c r="BM22" s="94"/>
      <c r="BN22" s="118"/>
      <c r="BO22" s="118"/>
      <c r="BP22" s="118"/>
      <c r="BQ22" s="118"/>
      <c r="BR22" s="118"/>
      <c r="BS22" s="94"/>
      <c r="BT22" s="118"/>
      <c r="BU22" s="118"/>
      <c r="BV22" s="118"/>
      <c r="BW22" s="118"/>
      <c r="BX22" s="118"/>
    </row>
    <row r="23" spans="1:76" x14ac:dyDescent="0.25">
      <c r="A23" s="18" t="s">
        <v>69</v>
      </c>
      <c r="B23" s="18" t="s">
        <v>258</v>
      </c>
      <c r="C23" s="94"/>
      <c r="D23" s="122">
        <f>'[3]Tabela indicadores'!$C$27</f>
        <v>0.28799999999999998</v>
      </c>
      <c r="E23" s="94"/>
      <c r="F23" s="122">
        <f>'[4]Tab Final'!$C$37</f>
        <v>0.30099999999999999</v>
      </c>
      <c r="G23" s="122">
        <v>0.30399999999999999</v>
      </c>
      <c r="H23" s="122">
        <v>0.32</v>
      </c>
      <c r="I23" s="122">
        <v>0.315</v>
      </c>
      <c r="J23" s="127">
        <f>'[4]Tab Final'!$H$37</f>
        <v>0.31</v>
      </c>
      <c r="K23" s="121"/>
      <c r="L23" s="122">
        <v>0.312</v>
      </c>
      <c r="M23" s="122">
        <v>0.32400000000000001</v>
      </c>
      <c r="N23" s="122">
        <v>0.32300000000000001</v>
      </c>
      <c r="O23" s="122">
        <v>0.38500000000000001</v>
      </c>
      <c r="P23" s="122">
        <v>0.33500000000000002</v>
      </c>
      <c r="Q23" s="121"/>
      <c r="R23" s="122">
        <v>0.29299999999999998</v>
      </c>
      <c r="S23" s="122">
        <v>0.26400000000000001</v>
      </c>
      <c r="T23" s="122">
        <v>0.28999999999999998</v>
      </c>
      <c r="U23" s="122">
        <v>0.33800000000000002</v>
      </c>
      <c r="V23" s="122">
        <v>0.29699999999999999</v>
      </c>
      <c r="W23" s="121"/>
      <c r="X23" s="122">
        <v>0.28000000000000003</v>
      </c>
      <c r="Y23" s="122">
        <v>0.27600000000000002</v>
      </c>
      <c r="Z23" s="122">
        <v>0.27300000000000002</v>
      </c>
      <c r="AA23" s="122">
        <v>0.28899999999999998</v>
      </c>
      <c r="AB23" s="122">
        <v>0.27900000000000003</v>
      </c>
      <c r="AC23" s="121"/>
      <c r="AD23" s="122">
        <v>0.23699999999999999</v>
      </c>
      <c r="AE23" s="122">
        <v>0.26200000000000001</v>
      </c>
      <c r="AF23" s="122">
        <v>0.28100000000000003</v>
      </c>
      <c r="AG23" s="122">
        <v>0.28199999999999997</v>
      </c>
      <c r="AH23" s="122">
        <v>0.26500000000000001</v>
      </c>
      <c r="AI23" s="121"/>
      <c r="AJ23" s="122">
        <v>0.19500000000000001</v>
      </c>
      <c r="AK23" s="122">
        <v>0.14099999999999999</v>
      </c>
      <c r="AL23" s="122">
        <v>0.188</v>
      </c>
      <c r="AM23" s="122">
        <v>0.26100000000000001</v>
      </c>
      <c r="AN23" s="122">
        <v>0.19700000000000001</v>
      </c>
      <c r="AO23" s="121"/>
      <c r="AP23" s="122">
        <v>0.109</v>
      </c>
      <c r="AQ23" s="122">
        <v>0.155</v>
      </c>
      <c r="AR23" s="122">
        <v>0.16400000000000001</v>
      </c>
      <c r="AS23" s="122">
        <v>6.5000000000000002E-2</v>
      </c>
      <c r="AT23" s="122">
        <v>0.11700000000000001</v>
      </c>
      <c r="AU23" s="121"/>
      <c r="AV23" s="122">
        <v>-0.16</v>
      </c>
      <c r="AW23" s="122">
        <v>-0.44900000000000001</v>
      </c>
      <c r="AX23" s="122">
        <v>-1.125</v>
      </c>
      <c r="AY23" s="122">
        <v>0.14000000000000001</v>
      </c>
      <c r="AZ23" s="122">
        <v>-0.112</v>
      </c>
      <c r="BA23" s="121"/>
      <c r="BB23" s="122">
        <v>-1.6E-2</v>
      </c>
      <c r="BC23" s="122">
        <v>-0.111</v>
      </c>
      <c r="BD23" s="122">
        <v>-0.124</v>
      </c>
      <c r="BE23" s="122">
        <v>-2.8000000000000001E-2</v>
      </c>
      <c r="BF23" s="122">
        <v>-5.8999999999999997E-2</v>
      </c>
      <c r="BG23" s="121"/>
      <c r="BH23" s="122">
        <v>0.152</v>
      </c>
      <c r="BI23" s="122">
        <v>0.223</v>
      </c>
      <c r="BJ23" s="122">
        <v>0.126</v>
      </c>
      <c r="BK23" s="122">
        <v>-0.129</v>
      </c>
      <c r="BL23" s="122">
        <v>0.107</v>
      </c>
      <c r="BM23" s="121"/>
      <c r="BN23" s="122">
        <v>0.26600000000000001</v>
      </c>
      <c r="BO23" s="122">
        <v>0.214</v>
      </c>
      <c r="BP23" s="122">
        <v>0.27100000000000002</v>
      </c>
      <c r="BQ23" s="122">
        <v>0.16300000000000001</v>
      </c>
      <c r="BR23" s="122">
        <v>0.22900000000000001</v>
      </c>
      <c r="BS23" s="121"/>
      <c r="BT23" s="122">
        <v>0.29299999999999998</v>
      </c>
      <c r="BU23" s="122">
        <v>0.29699999999999999</v>
      </c>
      <c r="BV23" s="122">
        <v>0.29499999999999998</v>
      </c>
      <c r="BW23" s="122">
        <v>0.23599999999999999</v>
      </c>
      <c r="BX23" s="122">
        <v>0.27800000000000002</v>
      </c>
    </row>
    <row r="24" spans="1:76" x14ac:dyDescent="0.25">
      <c r="A24" s="18" t="s">
        <v>205</v>
      </c>
      <c r="B24" s="18" t="s">
        <v>259</v>
      </c>
      <c r="C24" s="94"/>
      <c r="D24" s="156">
        <f>1918/DRE!D7</f>
        <v>5.5329742765737096E-3</v>
      </c>
      <c r="E24" s="94"/>
      <c r="F24" s="122">
        <f>'[4]Tab Final'!$C$44</f>
        <v>5.0767133505665082E-3</v>
      </c>
      <c r="G24" s="122">
        <v>1.9988823453552852E-3</v>
      </c>
      <c r="H24" s="122">
        <v>5.760691423048369E-3</v>
      </c>
      <c r="I24" s="122">
        <v>2.5300085547773084E-2</v>
      </c>
      <c r="J24" s="127">
        <f>'[4]Tab Final'!$H$44</f>
        <v>4.4481318916604215E-2</v>
      </c>
      <c r="K24" s="121"/>
      <c r="L24" s="122">
        <v>2.3608398602485522E-2</v>
      </c>
      <c r="M24" s="122">
        <v>9.7606202070462819E-2</v>
      </c>
      <c r="N24" s="122">
        <v>0.10280530243133905</v>
      </c>
      <c r="O24" s="122">
        <v>0.10404469332182657</v>
      </c>
      <c r="P24" s="122">
        <v>4.4481318916604215E-2</v>
      </c>
      <c r="Q24" s="121"/>
      <c r="R24" s="122">
        <v>2.4321834146774666E-2</v>
      </c>
      <c r="S24" s="122">
        <v>2.115851232202107E-2</v>
      </c>
      <c r="T24" s="122">
        <v>2.6280120017990377E-2</v>
      </c>
      <c r="U24" s="122">
        <v>8.2632766635637109E-2</v>
      </c>
      <c r="V24" s="122">
        <v>3.9846750500944682E-2</v>
      </c>
      <c r="W24" s="121"/>
      <c r="X24" s="122">
        <v>5.1498945608602312E-2</v>
      </c>
      <c r="Y24" s="122">
        <v>5.5001985378272958E-2</v>
      </c>
      <c r="Z24" s="122">
        <v>3.7913537497564119E-2</v>
      </c>
      <c r="AA24" s="122">
        <v>8.5212577914224583E-2</v>
      </c>
      <c r="AB24" s="122">
        <v>5.6322722925035054E-2</v>
      </c>
      <c r="AC24" s="121"/>
      <c r="AD24" s="122">
        <v>0.114</v>
      </c>
      <c r="AE24" s="122">
        <v>0.114</v>
      </c>
      <c r="AF24" s="122">
        <v>7.7641274174717556E-2</v>
      </c>
      <c r="AG24" s="122">
        <v>0.13519809044775929</v>
      </c>
      <c r="AH24" s="122">
        <v>0.10650704691862789</v>
      </c>
      <c r="AI24" s="121"/>
      <c r="AJ24" s="122">
        <v>2.1000000000000001E-2</v>
      </c>
      <c r="AK24" s="122">
        <v>-0.113</v>
      </c>
      <c r="AL24" s="122">
        <v>4.7E-2</v>
      </c>
      <c r="AM24" s="122">
        <v>0.123</v>
      </c>
      <c r="AN24" s="122">
        <v>2.7E-2</v>
      </c>
      <c r="AO24" s="121"/>
      <c r="AP24" s="122">
        <v>-0.16900000000000001</v>
      </c>
      <c r="AQ24" s="122">
        <v>-5.0999999999999997E-2</v>
      </c>
      <c r="AR24" s="122">
        <v>-7.6999999999999999E-2</v>
      </c>
      <c r="AS24" s="122">
        <v>-0.06</v>
      </c>
      <c r="AT24" s="122">
        <v>-8.1000000000000003E-2</v>
      </c>
      <c r="AU24" s="121"/>
      <c r="AV24" s="122">
        <v>-0.84299999999999997</v>
      </c>
      <c r="AW24" s="122">
        <v>-1.002</v>
      </c>
      <c r="AX24" s="122">
        <v>-2.0950000000000002</v>
      </c>
      <c r="AY24" s="122">
        <v>-0.11600000000000001</v>
      </c>
      <c r="AZ24" s="122">
        <v>-0.53800000000000003</v>
      </c>
      <c r="BA24" s="121"/>
      <c r="BB24" s="122">
        <v>-0.25800000000000001</v>
      </c>
      <c r="BC24" s="122">
        <v>-0.66200000000000003</v>
      </c>
      <c r="BD24" s="122">
        <v>-0.84299999999999997</v>
      </c>
      <c r="BE24" s="122">
        <v>-0.88200000000000001</v>
      </c>
      <c r="BF24" s="122">
        <v>-0.59699999999999998</v>
      </c>
      <c r="BG24" s="121"/>
      <c r="BH24" s="122">
        <v>1.6E-2</v>
      </c>
      <c r="BI24" s="122">
        <v>1.7000000000000001E-2</v>
      </c>
      <c r="BJ24" s="122">
        <v>-0.20699999999999999</v>
      </c>
      <c r="BK24" s="122">
        <v>-0.41699999999999998</v>
      </c>
      <c r="BL24" s="122">
        <v>-0.114</v>
      </c>
      <c r="BM24" s="121"/>
      <c r="BN24" s="122">
        <v>9.4E-2</v>
      </c>
      <c r="BO24" s="122">
        <v>1.7000000000000001E-2</v>
      </c>
      <c r="BP24" s="122">
        <v>0.06</v>
      </c>
      <c r="BQ24" s="122">
        <v>3.6999999999999998E-2</v>
      </c>
      <c r="BR24" s="122">
        <v>5.2999999999999999E-2</v>
      </c>
      <c r="BS24" s="121"/>
      <c r="BT24" s="122">
        <v>0.121</v>
      </c>
      <c r="BU24" s="122">
        <v>0.11899999999999999</v>
      </c>
      <c r="BV24" s="122">
        <v>0.11</v>
      </c>
      <c r="BW24" s="122">
        <v>0.108</v>
      </c>
      <c r="BX24" s="122">
        <v>0.114</v>
      </c>
    </row>
    <row r="25" spans="1:76" x14ac:dyDescent="0.25">
      <c r="A25" s="18" t="s">
        <v>70</v>
      </c>
      <c r="B25" s="18" t="s">
        <v>260</v>
      </c>
      <c r="C25" s="94"/>
      <c r="D25" s="122">
        <f>[3]DGA!$C$11</f>
        <v>7.0999999999999994E-2</v>
      </c>
      <c r="E25" s="94"/>
      <c r="F25" s="122">
        <f>'[4]Tab Final'!$C$39</f>
        <v>8.7999999999999995E-2</v>
      </c>
      <c r="G25" s="122">
        <v>0.123</v>
      </c>
      <c r="H25" s="122">
        <v>9.8000000000000004E-2</v>
      </c>
      <c r="I25" s="122">
        <v>9.1999999999999998E-2</v>
      </c>
      <c r="J25" s="127">
        <f>'[4]Tab Final'!$H$39</f>
        <v>9.9000000000000005E-2</v>
      </c>
      <c r="K25" s="121"/>
      <c r="L25" s="122">
        <v>9.5000000000000001E-2</v>
      </c>
      <c r="M25" s="122">
        <v>9.0999999999999998E-2</v>
      </c>
      <c r="N25" s="122">
        <v>7.3999999999999996E-2</v>
      </c>
      <c r="O25" s="122">
        <v>8.5999999999999993E-2</v>
      </c>
      <c r="P25" s="122">
        <v>8.1000000000000003E-2</v>
      </c>
      <c r="Q25" s="121"/>
      <c r="R25" s="122">
        <v>8.8999999999999996E-2</v>
      </c>
      <c r="S25" s="122">
        <v>0.08</v>
      </c>
      <c r="T25" s="122">
        <v>7.5999999999999998E-2</v>
      </c>
      <c r="U25" s="122">
        <v>7.1999999999999995E-2</v>
      </c>
      <c r="V25" s="122">
        <v>7.9000000000000001E-2</v>
      </c>
      <c r="W25" s="121"/>
      <c r="X25" s="122">
        <v>0.11600000000000001</v>
      </c>
      <c r="Y25" s="122">
        <v>0.11600000000000001</v>
      </c>
      <c r="Z25" s="122">
        <v>9.5000000000000001E-2</v>
      </c>
      <c r="AA25" s="122">
        <v>8.5000000000000006E-2</v>
      </c>
      <c r="AB25" s="122">
        <v>0.10199999999999999</v>
      </c>
      <c r="AC25" s="121"/>
      <c r="AD25" s="122">
        <v>9.7000000000000003E-2</v>
      </c>
      <c r="AE25" s="122">
        <v>0.08</v>
      </c>
      <c r="AF25" s="122">
        <v>7.4999999999999997E-2</v>
      </c>
      <c r="AG25" s="122">
        <v>0.128</v>
      </c>
      <c r="AH25" s="122">
        <v>9.0999999999999998E-2</v>
      </c>
      <c r="AI25" s="121"/>
      <c r="AJ25" s="122">
        <v>7.4999999999999997E-2</v>
      </c>
      <c r="AK25" s="122">
        <v>0.115</v>
      </c>
      <c r="AL25" s="122">
        <v>6.3E-2</v>
      </c>
      <c r="AM25" s="122">
        <v>9.7000000000000003E-2</v>
      </c>
      <c r="AN25" s="122">
        <v>8.5999999999999993E-2</v>
      </c>
      <c r="AO25" s="121"/>
      <c r="AP25" s="122">
        <v>9.0999999999999998E-2</v>
      </c>
      <c r="AQ25" s="122">
        <v>6.2E-2</v>
      </c>
      <c r="AR25" s="122">
        <v>7.6999999999999999E-2</v>
      </c>
      <c r="AS25" s="122">
        <v>4.4999999999999998E-2</v>
      </c>
      <c r="AT25" s="122">
        <v>6.5000000000000002E-2</v>
      </c>
      <c r="AU25" s="121"/>
      <c r="AV25" s="122">
        <v>0.25</v>
      </c>
      <c r="AW25" s="122">
        <v>0.22700000000000001</v>
      </c>
      <c r="AX25" s="122">
        <v>0.44800000000000001</v>
      </c>
      <c r="AY25" s="122">
        <v>7.4999999999999997E-2</v>
      </c>
      <c r="AZ25" s="122">
        <v>0.157</v>
      </c>
      <c r="BA25" s="121"/>
      <c r="BB25" s="122">
        <v>9.8000000000000004E-2</v>
      </c>
      <c r="BC25" s="122">
        <v>0.16400000000000001</v>
      </c>
      <c r="BD25" s="122">
        <v>0.23</v>
      </c>
      <c r="BE25" s="122">
        <v>0.17599999999999999</v>
      </c>
      <c r="BF25" s="122">
        <v>0.154</v>
      </c>
      <c r="BG25" s="121"/>
      <c r="BH25" s="122">
        <v>0.06</v>
      </c>
      <c r="BI25" s="122">
        <v>7.0999999999999994E-2</v>
      </c>
      <c r="BJ25" s="122">
        <v>0.17</v>
      </c>
      <c r="BK25" s="122">
        <v>0.129</v>
      </c>
      <c r="BL25" s="122">
        <v>9.6000000000000002E-2</v>
      </c>
      <c r="BM25" s="121"/>
      <c r="BN25" s="122">
        <v>6.6000000000000003E-2</v>
      </c>
      <c r="BO25" s="122">
        <v>7.0000000000000007E-2</v>
      </c>
      <c r="BP25" s="122">
        <v>6.6000000000000003E-2</v>
      </c>
      <c r="BQ25" s="122">
        <v>6.5000000000000002E-2</v>
      </c>
      <c r="BR25" s="122">
        <v>6.7000000000000004E-2</v>
      </c>
      <c r="BS25" s="121"/>
      <c r="BT25" s="122">
        <v>4.7E-2</v>
      </c>
      <c r="BU25" s="122">
        <v>0.05</v>
      </c>
      <c r="BV25" s="122">
        <v>4.3999999999999997E-2</v>
      </c>
      <c r="BW25" s="122">
        <v>4.2999999999999997E-2</v>
      </c>
      <c r="BX25" s="122">
        <v>4.5999999999999999E-2</v>
      </c>
    </row>
    <row r="26" spans="1:76" x14ac:dyDescent="0.25">
      <c r="A26" s="18" t="s">
        <v>71</v>
      </c>
      <c r="B26" s="18" t="s">
        <v>261</v>
      </c>
      <c r="C26" s="94"/>
      <c r="D26" s="31">
        <f>1918/132694</f>
        <v>1.4454308408820293E-2</v>
      </c>
      <c r="E26" s="94"/>
      <c r="F26" s="144">
        <f>'[4]Tab Final'!$C$47</f>
        <v>1.1899558382443817E-2</v>
      </c>
      <c r="G26" s="144">
        <v>3.5043031335252536E-3</v>
      </c>
      <c r="H26" s="125">
        <v>1.2396943343331274E-2</v>
      </c>
      <c r="I26" s="125">
        <v>5.7056083922407949E-2</v>
      </c>
      <c r="J26" s="130">
        <f>'[4]Tab Final'!$H$47</f>
        <v>0.42585196014891402</v>
      </c>
      <c r="K26" s="124"/>
      <c r="L26" s="123">
        <v>5.2654980632131067E-2</v>
      </c>
      <c r="M26" s="123">
        <v>6.4064690189458456E-2</v>
      </c>
      <c r="N26" s="123">
        <v>6.9272160007234684E-2</v>
      </c>
      <c r="O26" s="123">
        <v>0.23986012932008982</v>
      </c>
      <c r="P26" s="125">
        <v>0.42585196014891402</v>
      </c>
      <c r="Q26" s="124"/>
      <c r="R26" s="123">
        <v>4.9535020422927942E-2</v>
      </c>
      <c r="S26" s="123">
        <v>5.3295552172667945E-2</v>
      </c>
      <c r="T26" s="123">
        <v>6.4290774262589112E-2</v>
      </c>
      <c r="U26" s="123">
        <v>0.21607608482674423</v>
      </c>
      <c r="V26" s="125">
        <v>0.167121346858185</v>
      </c>
      <c r="W26" s="124"/>
      <c r="X26" s="123">
        <v>8.1714320165192089E-2</v>
      </c>
      <c r="Y26" s="123">
        <v>8.8730462568013632E-2</v>
      </c>
      <c r="Z26" s="123">
        <v>7.6243085595430082E-2</v>
      </c>
      <c r="AA26" s="123">
        <v>0.13805447118935293</v>
      </c>
      <c r="AB26" s="125">
        <v>0.24668786832863582</v>
      </c>
      <c r="AC26" s="124"/>
      <c r="AD26" s="123">
        <v>0.2</v>
      </c>
      <c r="AE26" s="123">
        <v>0.22982953260885949</v>
      </c>
      <c r="AF26" s="123">
        <v>0.16588542059173739</v>
      </c>
      <c r="AG26" s="123">
        <v>0.15921594043438286</v>
      </c>
      <c r="AH26" s="125">
        <v>0.2</v>
      </c>
      <c r="AI26" s="124"/>
      <c r="AJ26" s="123">
        <v>-1E-4</v>
      </c>
      <c r="AK26" s="123">
        <v>-3.0099999999999998E-2</v>
      </c>
      <c r="AL26" s="123">
        <v>0.11</v>
      </c>
      <c r="AM26" s="123">
        <v>0.2</v>
      </c>
      <c r="AN26" s="125">
        <v>0.2</v>
      </c>
      <c r="AO26" s="124"/>
      <c r="AP26" s="123">
        <v>-8.6900000000000005E-2</v>
      </c>
      <c r="AQ26" s="123">
        <v>-3.7600000000000001E-2</v>
      </c>
      <c r="AR26" s="123">
        <v>-4.6399999999999997E-2</v>
      </c>
      <c r="AS26" s="123">
        <v>1E-4</v>
      </c>
      <c r="AT26" s="125">
        <v>-1E-4</v>
      </c>
      <c r="AU26" s="124"/>
      <c r="AV26" s="123">
        <v>-0.15010000000000001</v>
      </c>
      <c r="AW26" s="123">
        <v>-0.21729999999999999</v>
      </c>
      <c r="AX26" s="123">
        <v>-0.28589999999999999</v>
      </c>
      <c r="AY26" s="123">
        <v>-0.1008</v>
      </c>
      <c r="AZ26" s="125">
        <v>-0.75409999999999999</v>
      </c>
      <c r="BA26" s="124"/>
      <c r="BB26" s="123">
        <v>-0.1522</v>
      </c>
      <c r="BC26" s="123">
        <v>-0.24790000000000001</v>
      </c>
      <c r="BD26" s="123">
        <v>-0.23350000000000001</v>
      </c>
      <c r="BE26" s="123">
        <v>-0.2351</v>
      </c>
      <c r="BF26" s="125">
        <v>-0.68369999999999997</v>
      </c>
      <c r="BG26" s="124"/>
      <c r="BH26" s="123">
        <v>1.89E-2</v>
      </c>
      <c r="BI26" s="123">
        <v>1.83E-2</v>
      </c>
      <c r="BJ26" s="123">
        <v>-0.1173</v>
      </c>
      <c r="BK26" s="123">
        <v>-0.25929999999999997</v>
      </c>
      <c r="BL26" s="125">
        <v>-0.32240000000000002</v>
      </c>
      <c r="BM26" s="124"/>
      <c r="BN26" s="123">
        <v>0.1179</v>
      </c>
      <c r="BO26" s="123">
        <v>2.01E-2</v>
      </c>
      <c r="BP26" s="123">
        <v>8.3299999999999999E-2</v>
      </c>
      <c r="BQ26" s="123">
        <v>4.8899999999999999E-2</v>
      </c>
      <c r="BR26" s="125">
        <v>0.27339999999999998</v>
      </c>
      <c r="BS26" s="124"/>
      <c r="BT26" s="123">
        <v>0.20050000000000001</v>
      </c>
      <c r="BU26" s="123">
        <v>0.193</v>
      </c>
      <c r="BV26" s="123">
        <v>0.20250000000000001</v>
      </c>
      <c r="BW26" s="123">
        <v>0.2218</v>
      </c>
      <c r="BX26" s="125">
        <v>0.81779999999999997</v>
      </c>
    </row>
    <row r="27" spans="1:76" x14ac:dyDescent="0.25">
      <c r="D27" s="114"/>
      <c r="F27" s="114"/>
      <c r="G27" s="114"/>
      <c r="H27" s="114"/>
      <c r="I27" s="114"/>
      <c r="J27" s="114"/>
      <c r="L27" s="114"/>
      <c r="M27" s="114"/>
      <c r="N27" s="114"/>
      <c r="O27" s="114"/>
      <c r="P27" s="114"/>
      <c r="R27" s="114"/>
      <c r="S27" s="114"/>
      <c r="T27" s="114"/>
      <c r="U27" s="114"/>
      <c r="V27" s="114"/>
      <c r="X27" s="114"/>
      <c r="Y27" s="114"/>
      <c r="Z27" s="114"/>
      <c r="AA27" s="114"/>
      <c r="AB27" s="114"/>
      <c r="AD27" s="114"/>
      <c r="AE27" s="114"/>
      <c r="AF27" s="114"/>
      <c r="AG27" s="114"/>
      <c r="AH27" s="114"/>
      <c r="AJ27" s="114"/>
      <c r="AK27" s="114"/>
      <c r="AL27" s="114"/>
      <c r="AM27" s="114"/>
      <c r="AN27" s="114"/>
      <c r="AP27" s="114"/>
      <c r="AQ27" s="114"/>
      <c r="AR27" s="114"/>
      <c r="AS27" s="114"/>
      <c r="AT27" s="114"/>
      <c r="AV27" s="114"/>
      <c r="AW27" s="114"/>
      <c r="AX27" s="114"/>
      <c r="AY27" s="114"/>
      <c r="AZ27" s="114"/>
      <c r="BB27" s="114"/>
      <c r="BC27" s="114"/>
      <c r="BD27" s="114"/>
      <c r="BE27" s="114"/>
      <c r="BF27" s="114"/>
      <c r="BH27" s="114"/>
      <c r="BI27" s="114"/>
      <c r="BJ27" s="114"/>
      <c r="BK27" s="114"/>
      <c r="BL27" s="114"/>
      <c r="BN27" s="114"/>
      <c r="BO27" s="114"/>
      <c r="BP27" s="114"/>
      <c r="BQ27" s="114"/>
      <c r="BR27" s="114"/>
      <c r="BT27" s="114"/>
      <c r="BU27" s="114"/>
      <c r="BV27" s="114"/>
      <c r="BW27" s="114"/>
      <c r="BX27" s="114"/>
    </row>
    <row r="32" spans="1:76" x14ac:dyDescent="0.25">
      <c r="C32" s="4"/>
      <c r="E32" s="4"/>
      <c r="K32" s="4"/>
      <c r="Q32" s="4"/>
      <c r="W32" s="4"/>
      <c r="AC32" s="4"/>
      <c r="AI32" s="4"/>
      <c r="AO32" s="4"/>
      <c r="AU32" s="4"/>
      <c r="BA32" s="4"/>
      <c r="BG32" s="4"/>
      <c r="BM32" s="4"/>
      <c r="BS32" s="4"/>
    </row>
    <row r="39" spans="3:71" x14ac:dyDescent="0.25">
      <c r="C39" s="10"/>
      <c r="E39" s="10"/>
      <c r="K39" s="10"/>
      <c r="Q39" s="10"/>
      <c r="W39" s="10"/>
      <c r="AC39" s="10"/>
      <c r="AI39" s="10"/>
      <c r="AO39" s="10"/>
      <c r="AU39" s="10"/>
      <c r="BA39" s="10"/>
      <c r="BG39" s="10"/>
      <c r="BM39" s="10"/>
      <c r="BS39" s="10"/>
    </row>
    <row r="40" spans="3:71" x14ac:dyDescent="0.25">
      <c r="C40" s="4"/>
      <c r="E40" s="4"/>
      <c r="K40" s="4"/>
      <c r="Q40" s="4"/>
      <c r="W40" s="4"/>
      <c r="AC40" s="4"/>
      <c r="AI40" s="4"/>
      <c r="AO40" s="4"/>
      <c r="AU40" s="4"/>
      <c r="BA40" s="4"/>
      <c r="BG40" s="4"/>
      <c r="BM40" s="4"/>
      <c r="BS40" s="4"/>
    </row>
    <row r="41" spans="3:71" x14ac:dyDescent="0.25">
      <c r="C41" s="10"/>
      <c r="E41" s="10"/>
      <c r="K41" s="10"/>
      <c r="Q41" s="10"/>
      <c r="W41" s="10"/>
      <c r="AC41" s="10"/>
      <c r="AI41" s="10"/>
      <c r="AO41" s="10"/>
      <c r="AU41" s="10"/>
      <c r="BA41" s="10"/>
      <c r="BG41" s="10"/>
      <c r="BM41" s="10"/>
      <c r="BS41" s="10"/>
    </row>
    <row r="43" spans="3:71" x14ac:dyDescent="0.25">
      <c r="C43" s="4"/>
      <c r="E43" s="4"/>
      <c r="K43" s="4"/>
      <c r="Q43" s="4"/>
      <c r="W43" s="4"/>
      <c r="AC43" s="4"/>
      <c r="AI43" s="4"/>
      <c r="AO43" s="4"/>
      <c r="AU43" s="4"/>
      <c r="BA43" s="4"/>
      <c r="BG43" s="4"/>
      <c r="BM43" s="4"/>
      <c r="BS43" s="4"/>
    </row>
    <row r="48" spans="3:71" x14ac:dyDescent="0.25">
      <c r="C48" s="10"/>
      <c r="E48" s="10"/>
      <c r="K48" s="10"/>
      <c r="Q48" s="10"/>
      <c r="W48" s="10"/>
      <c r="AC48" s="10"/>
      <c r="AI48" s="10"/>
      <c r="AO48" s="10"/>
      <c r="AU48" s="10"/>
      <c r="BA48" s="10"/>
      <c r="BG48" s="10"/>
      <c r="BM48" s="10"/>
      <c r="BS48" s="10"/>
    </row>
    <row r="51" spans="3:71" x14ac:dyDescent="0.25">
      <c r="C51" s="4"/>
      <c r="E51" s="4"/>
      <c r="K51" s="4"/>
      <c r="Q51" s="4"/>
      <c r="W51" s="4"/>
      <c r="AC51" s="4"/>
      <c r="AI51" s="4"/>
      <c r="AO51" s="4"/>
      <c r="AU51" s="4"/>
      <c r="BA51" s="4"/>
      <c r="BG51" s="4"/>
      <c r="BM51" s="4"/>
      <c r="BS51" s="4"/>
    </row>
    <row r="52" spans="3:71" x14ac:dyDescent="0.25">
      <c r="C52" s="10"/>
      <c r="E52" s="10"/>
      <c r="K52" s="10"/>
      <c r="Q52" s="10"/>
      <c r="W52" s="10"/>
      <c r="AC52" s="10"/>
      <c r="AI52" s="10"/>
      <c r="AO52" s="10"/>
      <c r="AU52" s="10"/>
      <c r="BA52" s="10"/>
      <c r="BG52" s="10"/>
      <c r="BM52" s="10"/>
      <c r="BS52" s="10"/>
    </row>
    <row r="68" spans="3:71" x14ac:dyDescent="0.25">
      <c r="C68" s="4"/>
      <c r="E68" s="4"/>
      <c r="K68" s="4"/>
      <c r="Q68" s="4"/>
      <c r="W68" s="4"/>
      <c r="AC68" s="4"/>
      <c r="AI68" s="4"/>
      <c r="AO68" s="4"/>
      <c r="AU68" s="4"/>
      <c r="BA68" s="4"/>
      <c r="BG68" s="4"/>
      <c r="BM68" s="4"/>
      <c r="BS68" s="4"/>
    </row>
    <row r="72" spans="3:71" x14ac:dyDescent="0.25">
      <c r="C72" s="4"/>
      <c r="E72" s="4"/>
      <c r="K72" s="4"/>
      <c r="Q72" s="4"/>
      <c r="W72" s="4"/>
      <c r="AC72" s="4"/>
      <c r="AI72" s="4"/>
      <c r="AO72" s="4"/>
      <c r="AU72" s="4"/>
      <c r="BA72" s="4"/>
      <c r="BG72" s="4"/>
      <c r="BM72" s="4"/>
      <c r="BS72" s="4"/>
    </row>
  </sheetData>
  <phoneticPr fontId="7" type="noConversion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3">
    <tabColor rgb="FF002060"/>
  </sheetPr>
  <dimension ref="A1:AI60"/>
  <sheetViews>
    <sheetView showGridLines="0" topLeftCell="B1" zoomScale="90" zoomScaleNormal="90" zoomScaleSheetLayoutView="100" workbookViewId="0">
      <pane xSplit="2" ySplit="5" topLeftCell="D31" activePane="bottomRight" state="frozen"/>
      <selection activeCell="B1" sqref="B1"/>
      <selection pane="topRight" activeCell="D1" sqref="D1"/>
      <selection pane="bottomLeft" activeCell="B6" sqref="B6"/>
      <selection pane="bottomRight" activeCell="E23" sqref="E23"/>
    </sheetView>
  </sheetViews>
  <sheetFormatPr defaultRowHeight="15" outlineLevelCol="1" x14ac:dyDescent="0.25"/>
  <cols>
    <col min="1" max="1" width="13" style="3" hidden="1" customWidth="1"/>
    <col min="2" max="2" width="46.140625" style="3" bestFit="1" customWidth="1"/>
    <col min="3" max="3" width="45.140625" style="3" bestFit="1" customWidth="1"/>
    <col min="4" max="4" width="0.85546875" style="3" customWidth="1" collapsed="1"/>
    <col min="5" max="5" width="11.85546875" style="3" bestFit="1" customWidth="1"/>
    <col min="6" max="6" width="0.85546875" style="3" customWidth="1"/>
    <col min="7" max="8" width="11.85546875" style="3" bestFit="1" customWidth="1"/>
    <col min="9" max="10" width="13.85546875" style="3" bestFit="1" customWidth="1"/>
    <col min="11" max="11" width="0.85546875" style="3" customWidth="1" collapsed="1"/>
    <col min="12" max="12" width="11.85546875" style="3" bestFit="1" customWidth="1"/>
    <col min="13" max="13" width="0.85546875" style="3" customWidth="1" collapsed="1"/>
    <col min="14" max="14" width="11.85546875" style="3" bestFit="1" customWidth="1"/>
    <col min="15" max="15" width="0.85546875" style="3" customWidth="1" collapsed="1"/>
    <col min="16" max="16" width="11.85546875" style="3" bestFit="1" customWidth="1"/>
    <col min="17" max="17" width="0.85546875" style="3" customWidth="1" collapsed="1"/>
    <col min="18" max="18" width="11.85546875" style="3" bestFit="1" customWidth="1"/>
    <col min="19" max="19" width="0.85546875" style="3" customWidth="1" collapsed="1"/>
    <col min="20" max="20" width="11.85546875" style="3" bestFit="1" customWidth="1"/>
    <col min="21" max="21" width="0.85546875" style="3" customWidth="1" collapsed="1"/>
    <col min="22" max="22" width="11.85546875" style="3" bestFit="1" customWidth="1"/>
    <col min="23" max="23" width="0.85546875" style="3" customWidth="1" collapsed="1"/>
    <col min="24" max="24" width="11.85546875" style="3" bestFit="1" customWidth="1"/>
    <col min="25" max="25" width="0.85546875" style="3" customWidth="1" collapsed="1"/>
    <col min="26" max="26" width="11.85546875" style="3" bestFit="1" customWidth="1"/>
    <col min="27" max="27" width="0.85546875" style="3" customWidth="1" collapsed="1"/>
    <col min="28" max="28" width="11.85546875" style="3" bestFit="1" customWidth="1"/>
    <col min="29" max="29" width="0.85546875" style="3" customWidth="1" collapsed="1"/>
    <col min="30" max="30" width="11.85546875" style="3" bestFit="1" customWidth="1"/>
    <col min="31" max="31" width="9.28515625" style="3" hidden="1" customWidth="1"/>
    <col min="32" max="34" width="9.28515625" style="3" hidden="1" customWidth="1" outlineLevel="1"/>
    <col min="35" max="35" width="9.140625" style="3" collapsed="1"/>
    <col min="36" max="16384" width="9.140625" style="3"/>
  </cols>
  <sheetData>
    <row r="1" spans="1:34" ht="30" customHeight="1" x14ac:dyDescent="0.25">
      <c r="B1" s="23"/>
      <c r="C1" s="23"/>
    </row>
    <row r="2" spans="1:34" ht="38.25" customHeight="1" x14ac:dyDescent="0.25">
      <c r="B2" s="23"/>
      <c r="C2" s="23"/>
      <c r="E2" s="24"/>
      <c r="G2" s="24"/>
      <c r="H2" s="24"/>
      <c r="I2" s="24"/>
      <c r="J2" s="24"/>
      <c r="L2" s="24"/>
      <c r="N2" s="24"/>
      <c r="P2" s="24"/>
      <c r="R2" s="24"/>
      <c r="T2" s="24"/>
      <c r="V2" s="24"/>
      <c r="X2" s="24"/>
      <c r="Z2" s="24"/>
      <c r="AB2" s="24"/>
      <c r="AD2" s="24"/>
    </row>
    <row r="3" spans="1:34" ht="28.5" customHeight="1" x14ac:dyDescent="0.25"/>
    <row r="4" spans="1:34" x14ac:dyDescent="0.25">
      <c r="B4" s="23" t="s">
        <v>60</v>
      </c>
      <c r="C4" s="23" t="s">
        <v>245</v>
      </c>
    </row>
    <row r="5" spans="1:34" x14ac:dyDescent="0.25">
      <c r="B5" s="38" t="s">
        <v>0</v>
      </c>
      <c r="C5" s="38" t="s">
        <v>208</v>
      </c>
      <c r="E5" s="148" t="s">
        <v>432</v>
      </c>
      <c r="G5" s="148" t="s">
        <v>431</v>
      </c>
      <c r="H5" s="148" t="s">
        <v>280</v>
      </c>
      <c r="I5" s="148" t="s">
        <v>281</v>
      </c>
      <c r="J5" s="148" t="s">
        <v>282</v>
      </c>
      <c r="L5" s="148">
        <v>2024</v>
      </c>
      <c r="N5" s="148">
        <v>2023</v>
      </c>
      <c r="P5" s="148">
        <v>2022</v>
      </c>
      <c r="R5" s="148">
        <v>2021</v>
      </c>
      <c r="T5" s="148">
        <v>2020</v>
      </c>
      <c r="V5" s="148">
        <v>2019</v>
      </c>
      <c r="X5" s="148">
        <v>2018</v>
      </c>
      <c r="Z5" s="148">
        <v>2017</v>
      </c>
      <c r="AB5" s="148">
        <v>2016</v>
      </c>
      <c r="AD5" s="148">
        <v>2015</v>
      </c>
      <c r="AE5" s="39">
        <v>42004</v>
      </c>
      <c r="AF5" s="39">
        <v>39721</v>
      </c>
      <c r="AG5" s="39">
        <v>39629</v>
      </c>
      <c r="AH5" s="39">
        <v>39538</v>
      </c>
    </row>
    <row r="6" spans="1:34" x14ac:dyDescent="0.25">
      <c r="A6" s="4"/>
      <c r="B6" s="61" t="s">
        <v>2</v>
      </c>
      <c r="C6" s="26"/>
      <c r="E6" s="27"/>
      <c r="G6" s="27"/>
      <c r="H6" s="27"/>
      <c r="I6" s="27"/>
      <c r="J6" s="27"/>
      <c r="L6" s="27"/>
      <c r="N6" s="27"/>
      <c r="P6" s="27"/>
      <c r="R6" s="27"/>
      <c r="T6" s="27" t="s">
        <v>1</v>
      </c>
      <c r="V6" s="27" t="s">
        <v>1</v>
      </c>
      <c r="X6" s="27" t="s">
        <v>1</v>
      </c>
      <c r="Z6" s="27" t="s">
        <v>1</v>
      </c>
      <c r="AB6" s="27" t="s">
        <v>1</v>
      </c>
      <c r="AD6" s="27" t="s">
        <v>1</v>
      </c>
      <c r="AE6" s="27" t="s">
        <v>1</v>
      </c>
      <c r="AF6" s="27" t="s">
        <v>1</v>
      </c>
      <c r="AG6" s="27" t="s">
        <v>1</v>
      </c>
      <c r="AH6" s="27" t="s">
        <v>1</v>
      </c>
    </row>
    <row r="7" spans="1:34" s="64" customFormat="1" x14ac:dyDescent="0.25">
      <c r="A7" s="62" t="s">
        <v>77</v>
      </c>
      <c r="B7" s="66" t="s">
        <v>77</v>
      </c>
      <c r="C7" s="63" t="s">
        <v>209</v>
      </c>
      <c r="E7" s="63">
        <f>SUM(E8,E14)</f>
        <v>6663832</v>
      </c>
      <c r="G7" s="63">
        <f>SUM(G8,G14)</f>
        <v>6568047</v>
      </c>
      <c r="H7" s="63">
        <f>SUM(H8,H14)</f>
        <v>6584084</v>
      </c>
      <c r="I7" s="63">
        <f>SUM(I8,I14)</f>
        <v>6462804</v>
      </c>
      <c r="J7" s="63">
        <f>SUM(J8,J14)</f>
        <v>6384577</v>
      </c>
      <c r="L7" s="63">
        <v>6697413</v>
      </c>
      <c r="N7" s="63">
        <v>6080884</v>
      </c>
      <c r="O7" s="129"/>
      <c r="P7" s="63">
        <v>5197531</v>
      </c>
      <c r="Q7" s="129"/>
      <c r="R7" s="63">
        <v>4306710</v>
      </c>
      <c r="S7" s="129"/>
      <c r="T7" s="63">
        <v>4354640</v>
      </c>
      <c r="U7" s="129"/>
      <c r="V7" s="63">
        <v>4627984</v>
      </c>
      <c r="W7" s="129"/>
      <c r="X7" s="63">
        <v>4138007</v>
      </c>
      <c r="Y7" s="129"/>
      <c r="Z7" s="63">
        <v>4968060</v>
      </c>
      <c r="AA7" s="129"/>
      <c r="AB7" s="63">
        <v>5359180</v>
      </c>
      <c r="AC7" s="129"/>
      <c r="AD7" s="63">
        <v>5083155</v>
      </c>
      <c r="AE7" s="65">
        <v>5052055</v>
      </c>
      <c r="AF7" s="65">
        <v>914158</v>
      </c>
      <c r="AG7" s="65">
        <v>832194</v>
      </c>
      <c r="AH7" s="65">
        <v>743936</v>
      </c>
    </row>
    <row r="8" spans="1:34" s="64" customFormat="1" x14ac:dyDescent="0.25">
      <c r="A8" s="62" t="s">
        <v>78</v>
      </c>
      <c r="B8" s="63" t="s">
        <v>78</v>
      </c>
      <c r="C8" s="63" t="s">
        <v>210</v>
      </c>
      <c r="E8" s="63">
        <f>SUM(E9:E13)</f>
        <v>3066810</v>
      </c>
      <c r="G8" s="63">
        <f>SUM(G9:G13)</f>
        <v>3004497</v>
      </c>
      <c r="H8" s="63">
        <f>SUM(H9:H13)</f>
        <v>2744379</v>
      </c>
      <c r="I8" s="63">
        <f>SUM(I9:I13)</f>
        <v>3179783</v>
      </c>
      <c r="J8" s="63">
        <f>SUM(J9:J13)</f>
        <v>2475692</v>
      </c>
      <c r="L8" s="63">
        <v>2926495</v>
      </c>
      <c r="N8" s="63">
        <v>3203364</v>
      </c>
      <c r="O8" s="129"/>
      <c r="P8" s="63">
        <v>3006275</v>
      </c>
      <c r="Q8" s="129"/>
      <c r="R8" s="63">
        <v>2669440</v>
      </c>
      <c r="S8" s="129"/>
      <c r="T8" s="63">
        <v>3178735</v>
      </c>
      <c r="U8" s="129"/>
      <c r="V8" s="63">
        <v>3489631</v>
      </c>
      <c r="W8" s="129"/>
      <c r="X8" s="63">
        <v>2645322</v>
      </c>
      <c r="Y8" s="129"/>
      <c r="Z8" s="63">
        <v>3654495</v>
      </c>
      <c r="AA8" s="129"/>
      <c r="AB8" s="63">
        <v>3914591</v>
      </c>
      <c r="AC8" s="129"/>
      <c r="AD8" s="63">
        <v>3812225</v>
      </c>
      <c r="AE8" s="65">
        <v>3018678</v>
      </c>
      <c r="AF8" s="65">
        <v>413510</v>
      </c>
      <c r="AG8" s="65">
        <v>433012</v>
      </c>
      <c r="AH8" s="65">
        <v>445471</v>
      </c>
    </row>
    <row r="9" spans="1:34" x14ac:dyDescent="0.25">
      <c r="A9" s="3" t="s">
        <v>79</v>
      </c>
      <c r="B9" s="51" t="s">
        <v>79</v>
      </c>
      <c r="C9" s="51" t="s">
        <v>211</v>
      </c>
      <c r="E9" s="19">
        <f>[6]BP_Ativo!$J$12</f>
        <v>150049</v>
      </c>
      <c r="G9" s="19">
        <f>[4]ATIVO!$E$5</f>
        <v>110290</v>
      </c>
      <c r="H9" s="19">
        <v>191247</v>
      </c>
      <c r="I9" s="19">
        <v>76446</v>
      </c>
      <c r="J9" s="19">
        <v>92846</v>
      </c>
      <c r="L9" s="19">
        <v>226566</v>
      </c>
      <c r="N9" s="19">
        <v>128866</v>
      </c>
      <c r="P9" s="19">
        <v>153144</v>
      </c>
      <c r="R9" s="19">
        <v>136313</v>
      </c>
      <c r="T9" s="19">
        <v>115886</v>
      </c>
      <c r="V9" s="19">
        <v>194196</v>
      </c>
      <c r="X9" s="19">
        <v>60337</v>
      </c>
      <c r="Z9" s="19">
        <v>151440</v>
      </c>
      <c r="AB9" s="19">
        <v>78535</v>
      </c>
      <c r="AD9" s="19">
        <v>136404</v>
      </c>
      <c r="AE9" s="29">
        <v>235917</v>
      </c>
      <c r="AF9" s="25" t="s">
        <v>3</v>
      </c>
      <c r="AG9" s="25" t="s">
        <v>3</v>
      </c>
      <c r="AH9" s="25" t="s">
        <v>3</v>
      </c>
    </row>
    <row r="10" spans="1:34" x14ac:dyDescent="0.25">
      <c r="A10" s="3" t="s">
        <v>62</v>
      </c>
      <c r="B10" s="51" t="s">
        <v>62</v>
      </c>
      <c r="C10" s="51" t="s">
        <v>318</v>
      </c>
      <c r="E10" s="19">
        <f>[6]BP_Ativo!$J$13</f>
        <v>138198</v>
      </c>
      <c r="G10" s="19">
        <f>[4]ATIVO!$E$6</f>
        <v>139918</v>
      </c>
      <c r="H10" s="19">
        <v>135051</v>
      </c>
      <c r="I10" s="19">
        <v>133970</v>
      </c>
      <c r="J10" s="19">
        <v>133138</v>
      </c>
      <c r="L10" s="19">
        <v>254270</v>
      </c>
      <c r="N10" s="19">
        <v>149060</v>
      </c>
      <c r="P10" s="19">
        <v>182322</v>
      </c>
      <c r="R10" s="19">
        <v>239665</v>
      </c>
      <c r="T10" s="19">
        <v>333621</v>
      </c>
      <c r="V10" s="19">
        <v>386754</v>
      </c>
      <c r="X10" s="19">
        <v>160575</v>
      </c>
      <c r="Z10" s="19">
        <v>199558</v>
      </c>
      <c r="AB10" s="19">
        <v>190336</v>
      </c>
      <c r="AD10" s="19">
        <v>198948</v>
      </c>
      <c r="AE10" s="29">
        <v>28646</v>
      </c>
      <c r="AF10" s="25" t="s">
        <v>3</v>
      </c>
      <c r="AG10" s="25" t="s">
        <v>3</v>
      </c>
      <c r="AH10" s="25" t="s">
        <v>3</v>
      </c>
    </row>
    <row r="11" spans="1:34" x14ac:dyDescent="0.25">
      <c r="A11" s="3" t="s">
        <v>80</v>
      </c>
      <c r="B11" s="51" t="s">
        <v>80</v>
      </c>
      <c r="C11" s="51" t="s">
        <v>319</v>
      </c>
      <c r="E11" s="19">
        <f>[6]BP_Ativo!$J$14</f>
        <v>582812</v>
      </c>
      <c r="G11" s="19">
        <f>[4]ATIVO!$E$7</f>
        <v>627291</v>
      </c>
      <c r="H11" s="19">
        <v>664793</v>
      </c>
      <c r="I11" s="19">
        <v>749308</v>
      </c>
      <c r="J11" s="19">
        <v>776061</v>
      </c>
      <c r="L11" s="19">
        <v>857887</v>
      </c>
      <c r="N11" s="19">
        <v>731001</v>
      </c>
      <c r="P11" s="19">
        <v>457848</v>
      </c>
      <c r="R11" s="19">
        <v>406155</v>
      </c>
      <c r="T11" s="19">
        <v>584510</v>
      </c>
      <c r="V11" s="19">
        <v>545929</v>
      </c>
      <c r="X11" s="19">
        <v>372780</v>
      </c>
      <c r="Z11" s="19">
        <v>1088599</v>
      </c>
      <c r="AB11" s="19">
        <v>1477747</v>
      </c>
      <c r="AD11" s="19">
        <v>1344788</v>
      </c>
      <c r="AE11" s="29">
        <v>1214118</v>
      </c>
      <c r="AF11" s="25" t="s">
        <v>3</v>
      </c>
      <c r="AG11" s="25" t="s">
        <v>3</v>
      </c>
      <c r="AH11" s="25" t="s">
        <v>3</v>
      </c>
    </row>
    <row r="12" spans="1:34" x14ac:dyDescent="0.25">
      <c r="A12" s="3" t="s">
        <v>81</v>
      </c>
      <c r="B12" s="51" t="s">
        <v>81</v>
      </c>
      <c r="C12" s="51" t="s">
        <v>320</v>
      </c>
      <c r="E12" s="19">
        <f>[6]BP_Ativo!$J$15</f>
        <v>2048858</v>
      </c>
      <c r="G12" s="19">
        <f>[4]ATIVO!$E$8</f>
        <v>2007547</v>
      </c>
      <c r="H12" s="19">
        <v>1618868</v>
      </c>
      <c r="I12" s="19">
        <v>2066041</v>
      </c>
      <c r="J12" s="19">
        <v>1331117</v>
      </c>
      <c r="L12" s="19">
        <v>1318413</v>
      </c>
      <c r="N12" s="19">
        <v>2064466</v>
      </c>
      <c r="P12" s="19">
        <v>2135996</v>
      </c>
      <c r="R12" s="19">
        <v>1795658</v>
      </c>
      <c r="T12" s="19">
        <v>2074035</v>
      </c>
      <c r="V12" s="19">
        <v>2321538</v>
      </c>
      <c r="X12" s="19">
        <v>2031761</v>
      </c>
      <c r="Z12" s="19">
        <v>2192843</v>
      </c>
      <c r="AB12" s="19">
        <v>2131199</v>
      </c>
      <c r="AD12" s="19">
        <v>2085329</v>
      </c>
      <c r="AE12" s="29">
        <v>1499874</v>
      </c>
      <c r="AF12" s="29">
        <v>97033</v>
      </c>
      <c r="AG12" s="29">
        <v>72403</v>
      </c>
      <c r="AH12" s="29">
        <v>73840</v>
      </c>
    </row>
    <row r="13" spans="1:34" x14ac:dyDescent="0.25">
      <c r="B13" s="51" t="s">
        <v>82</v>
      </c>
      <c r="C13" s="51" t="s">
        <v>321</v>
      </c>
      <c r="E13" s="19">
        <f>[6]BP_Ativo!$J$16</f>
        <v>146893</v>
      </c>
      <c r="G13" s="19">
        <f>[4]ATIVO!$E$9</f>
        <v>119451</v>
      </c>
      <c r="H13" s="19">
        <v>134420</v>
      </c>
      <c r="I13" s="19">
        <v>154018</v>
      </c>
      <c r="J13" s="19">
        <v>142530</v>
      </c>
      <c r="L13" s="19">
        <v>269359</v>
      </c>
      <c r="N13" s="19">
        <v>129971</v>
      </c>
      <c r="P13" s="19">
        <v>76965</v>
      </c>
      <c r="R13" s="19">
        <v>91649</v>
      </c>
      <c r="T13" s="19">
        <v>70683</v>
      </c>
      <c r="V13" s="19">
        <v>27453</v>
      </c>
      <c r="X13" s="19">
        <v>13243</v>
      </c>
      <c r="Z13" s="19">
        <v>15473</v>
      </c>
      <c r="AB13" s="19">
        <v>24553</v>
      </c>
      <c r="AD13" s="19">
        <v>20595</v>
      </c>
      <c r="AE13" s="29">
        <v>0</v>
      </c>
      <c r="AF13" s="25" t="s">
        <v>3</v>
      </c>
      <c r="AG13" s="25" t="s">
        <v>3</v>
      </c>
      <c r="AH13" s="25" t="s">
        <v>3</v>
      </c>
    </row>
    <row r="14" spans="1:34" s="64" customFormat="1" x14ac:dyDescent="0.25">
      <c r="A14" s="62" t="s">
        <v>83</v>
      </c>
      <c r="B14" s="63" t="s">
        <v>83</v>
      </c>
      <c r="C14" s="63" t="s">
        <v>322</v>
      </c>
      <c r="E14" s="63">
        <f t="shared" ref="E14:I14" si="0">SUM(E15:E24)</f>
        <v>3597022</v>
      </c>
      <c r="G14" s="63">
        <f t="shared" si="0"/>
        <v>3563550</v>
      </c>
      <c r="H14" s="63">
        <f t="shared" si="0"/>
        <v>3839705</v>
      </c>
      <c r="I14" s="63">
        <f t="shared" si="0"/>
        <v>3283021</v>
      </c>
      <c r="J14" s="63">
        <f>SUM(J15:J24)</f>
        <v>3908885</v>
      </c>
      <c r="L14" s="63">
        <v>3770918</v>
      </c>
      <c r="N14" s="63">
        <v>2877520</v>
      </c>
      <c r="P14" s="63">
        <v>2191256</v>
      </c>
      <c r="R14" s="63">
        <v>1637270</v>
      </c>
      <c r="T14" s="63">
        <v>1175905</v>
      </c>
      <c r="V14" s="63">
        <v>1138353</v>
      </c>
      <c r="X14" s="63">
        <v>1492685</v>
      </c>
      <c r="Z14" s="63">
        <v>1313565</v>
      </c>
      <c r="AB14" s="63">
        <v>1444589</v>
      </c>
      <c r="AD14" s="63">
        <v>1270930</v>
      </c>
      <c r="AE14" s="65">
        <v>2033377</v>
      </c>
      <c r="AF14" s="65">
        <v>500648</v>
      </c>
      <c r="AG14" s="65">
        <v>399182</v>
      </c>
      <c r="AH14" s="65">
        <v>298465</v>
      </c>
    </row>
    <row r="15" spans="1:34" x14ac:dyDescent="0.25">
      <c r="B15" s="51" t="s">
        <v>80</v>
      </c>
      <c r="C15" s="18" t="s">
        <v>319</v>
      </c>
      <c r="E15" s="19">
        <f>[6]BP_Ativo!$J$25</f>
        <v>288048</v>
      </c>
      <c r="G15" s="19">
        <f>[4]ATIVO!$E$13</f>
        <v>212649</v>
      </c>
      <c r="H15" s="19">
        <v>210563</v>
      </c>
      <c r="I15" s="19">
        <v>212261</v>
      </c>
      <c r="J15" s="19">
        <v>190397</v>
      </c>
      <c r="L15" s="19">
        <v>203361</v>
      </c>
      <c r="N15" s="19">
        <v>326392</v>
      </c>
      <c r="P15" s="19">
        <v>319229</v>
      </c>
      <c r="R15" s="19">
        <v>370726</v>
      </c>
      <c r="T15" s="19">
        <v>231329</v>
      </c>
      <c r="V15" s="19">
        <v>236617</v>
      </c>
      <c r="X15" s="19">
        <v>253759</v>
      </c>
      <c r="Z15" s="19">
        <v>224203</v>
      </c>
      <c r="AB15" s="19">
        <v>424161</v>
      </c>
      <c r="AD15" s="19">
        <v>811085</v>
      </c>
      <c r="AE15" s="29">
        <v>1991393</v>
      </c>
      <c r="AF15" s="29">
        <v>461450</v>
      </c>
      <c r="AG15" s="29">
        <v>358847</v>
      </c>
      <c r="AH15" s="29">
        <v>253584</v>
      </c>
    </row>
    <row r="16" spans="1:34" x14ac:dyDescent="0.25">
      <c r="A16" s="3" t="s">
        <v>61</v>
      </c>
      <c r="B16" s="51" t="s">
        <v>81</v>
      </c>
      <c r="C16" s="18" t="s">
        <v>320</v>
      </c>
      <c r="E16" s="19">
        <f>[6]BP_Ativo!$J$26</f>
        <v>1182709</v>
      </c>
      <c r="G16" s="19">
        <f>[4]ATIVO!$E$14</f>
        <v>1338310</v>
      </c>
      <c r="H16" s="19">
        <v>1629979</v>
      </c>
      <c r="I16" s="19">
        <v>1069403</v>
      </c>
      <c r="J16" s="19">
        <v>1729863</v>
      </c>
      <c r="L16" s="19">
        <v>1629248</v>
      </c>
      <c r="N16" s="19">
        <v>1316690</v>
      </c>
      <c r="P16" s="19">
        <v>993325</v>
      </c>
      <c r="R16" s="19">
        <v>653339</v>
      </c>
      <c r="T16" s="19">
        <v>491690</v>
      </c>
      <c r="V16" s="19">
        <v>519440</v>
      </c>
      <c r="X16" s="19">
        <v>880077</v>
      </c>
      <c r="Z16" s="19">
        <v>882595</v>
      </c>
      <c r="AB16" s="19">
        <v>910834</v>
      </c>
      <c r="AD16" s="19">
        <v>393347</v>
      </c>
      <c r="AE16" s="29">
        <v>7665</v>
      </c>
      <c r="AF16" s="25" t="s">
        <v>3</v>
      </c>
      <c r="AG16" s="25" t="s">
        <v>3</v>
      </c>
      <c r="AH16" s="25" t="s">
        <v>3</v>
      </c>
    </row>
    <row r="17" spans="1:34" x14ac:dyDescent="0.25">
      <c r="B17" s="51" t="s">
        <v>82</v>
      </c>
      <c r="C17" s="18" t="s">
        <v>321</v>
      </c>
      <c r="E17" s="19">
        <f>[6]BP_Ativo!$J$29</f>
        <v>60990</v>
      </c>
      <c r="G17" s="19">
        <f>[4]ATIVO!$E$17</f>
        <v>62749</v>
      </c>
      <c r="H17" s="19">
        <v>65737</v>
      </c>
      <c r="I17" s="19">
        <v>57491</v>
      </c>
      <c r="J17" s="19">
        <v>58768</v>
      </c>
      <c r="L17" s="19">
        <v>102835</v>
      </c>
      <c r="N17" s="19">
        <v>32571</v>
      </c>
      <c r="P17" s="19">
        <v>56016</v>
      </c>
      <c r="R17" s="19">
        <v>13691</v>
      </c>
      <c r="T17" s="19">
        <v>68756</v>
      </c>
      <c r="V17" s="19">
        <v>69868</v>
      </c>
      <c r="X17" s="19" t="s">
        <v>3</v>
      </c>
      <c r="Z17" s="19" t="s">
        <v>3</v>
      </c>
      <c r="AB17" s="19" t="s">
        <v>3</v>
      </c>
      <c r="AD17" s="19" t="s">
        <v>3</v>
      </c>
      <c r="AE17" s="25" t="s">
        <v>3</v>
      </c>
      <c r="AF17" s="25" t="s">
        <v>3</v>
      </c>
      <c r="AG17" s="25" t="s">
        <v>3</v>
      </c>
      <c r="AH17" s="25" t="s">
        <v>3</v>
      </c>
    </row>
    <row r="18" spans="1:34" hidden="1" x14ac:dyDescent="0.25">
      <c r="A18" s="30" t="s">
        <v>84</v>
      </c>
      <c r="B18" s="51" t="s">
        <v>108</v>
      </c>
      <c r="C18" s="18"/>
      <c r="E18" s="19" t="s">
        <v>3</v>
      </c>
      <c r="G18" s="19" t="s">
        <v>3</v>
      </c>
      <c r="H18" s="19" t="s">
        <v>3</v>
      </c>
      <c r="I18" s="31">
        <v>0</v>
      </c>
      <c r="J18" s="31">
        <v>0</v>
      </c>
      <c r="L18" s="19">
        <v>0</v>
      </c>
      <c r="N18" s="19">
        <v>0</v>
      </c>
      <c r="P18" s="19">
        <v>0</v>
      </c>
      <c r="R18" s="19">
        <v>0</v>
      </c>
      <c r="T18" s="19">
        <v>0</v>
      </c>
      <c r="V18" s="19">
        <v>0</v>
      </c>
      <c r="X18" s="19" t="s">
        <v>3</v>
      </c>
      <c r="Z18" s="19">
        <v>1696</v>
      </c>
      <c r="AB18" s="19">
        <v>3130</v>
      </c>
      <c r="AD18" s="19">
        <v>12299</v>
      </c>
      <c r="AE18" s="29">
        <v>33276</v>
      </c>
      <c r="AF18" s="29">
        <v>1175</v>
      </c>
      <c r="AG18" s="29">
        <v>1167</v>
      </c>
      <c r="AH18" s="29">
        <v>1140</v>
      </c>
    </row>
    <row r="19" spans="1:34" x14ac:dyDescent="0.25">
      <c r="B19" s="51" t="s">
        <v>109</v>
      </c>
      <c r="C19" s="18" t="s">
        <v>323</v>
      </c>
      <c r="E19" s="19">
        <f>[6]BP_Ativo!$J$27</f>
        <v>453656</v>
      </c>
      <c r="G19" s="19">
        <f>[4]ATIVO!$E$15</f>
        <v>360398</v>
      </c>
      <c r="H19" s="19">
        <v>345994</v>
      </c>
      <c r="I19" s="19">
        <v>355122</v>
      </c>
      <c r="J19" s="19">
        <v>358399</v>
      </c>
      <c r="L19" s="19">
        <v>340412</v>
      </c>
      <c r="N19" s="19">
        <v>310243</v>
      </c>
      <c r="P19" s="19">
        <v>58390</v>
      </c>
      <c r="R19" s="19">
        <v>49779</v>
      </c>
      <c r="T19" s="19">
        <v>30522</v>
      </c>
      <c r="V19" s="19">
        <v>0</v>
      </c>
      <c r="X19" s="19">
        <v>11440</v>
      </c>
      <c r="Z19" s="19" t="s">
        <v>3</v>
      </c>
      <c r="AB19" s="19">
        <v>2070</v>
      </c>
      <c r="AD19" s="19">
        <v>3070</v>
      </c>
      <c r="AE19" s="29">
        <v>1043</v>
      </c>
      <c r="AF19" s="25" t="s">
        <v>3</v>
      </c>
      <c r="AG19" s="25" t="s">
        <v>3</v>
      </c>
      <c r="AH19" s="25" t="s">
        <v>3</v>
      </c>
    </row>
    <row r="20" spans="1:34" x14ac:dyDescent="0.25">
      <c r="B20" s="51" t="s">
        <v>110</v>
      </c>
      <c r="C20" s="18" t="s">
        <v>324</v>
      </c>
      <c r="E20" s="19">
        <f>[6]BP_Ativo!$J$28</f>
        <v>7530</v>
      </c>
      <c r="G20" s="19">
        <f>[4]ATIVO!$E$16</f>
        <v>8305</v>
      </c>
      <c r="H20" s="19">
        <v>8106</v>
      </c>
      <c r="I20" s="19">
        <v>8777</v>
      </c>
      <c r="J20" s="19">
        <v>8757</v>
      </c>
      <c r="L20" s="19">
        <v>10343</v>
      </c>
      <c r="N20" s="19">
        <v>17596</v>
      </c>
      <c r="P20" s="19">
        <v>15992</v>
      </c>
      <c r="R20" s="19">
        <v>21278</v>
      </c>
      <c r="T20" s="19">
        <v>18702</v>
      </c>
      <c r="V20" s="19">
        <v>13539</v>
      </c>
      <c r="X20" s="19">
        <v>1003</v>
      </c>
      <c r="Z20" s="19">
        <v>10204</v>
      </c>
      <c r="AB20" s="19">
        <v>7413</v>
      </c>
      <c r="AD20" s="19">
        <v>6925</v>
      </c>
      <c r="AE20" s="29"/>
      <c r="AF20" s="25"/>
      <c r="AG20" s="25"/>
      <c r="AH20" s="25"/>
    </row>
    <row r="21" spans="1:34" hidden="1" x14ac:dyDescent="0.25">
      <c r="B21" s="51" t="s">
        <v>111</v>
      </c>
      <c r="C21" s="18"/>
      <c r="E21" s="19" t="s">
        <v>3</v>
      </c>
      <c r="G21" s="19" t="s">
        <v>3</v>
      </c>
      <c r="H21" s="19" t="s">
        <v>3</v>
      </c>
      <c r="I21" s="19" t="s">
        <v>3</v>
      </c>
      <c r="J21" s="19" t="s">
        <v>3</v>
      </c>
      <c r="L21" s="19" t="s">
        <v>3</v>
      </c>
      <c r="N21" s="19" t="s">
        <v>3</v>
      </c>
      <c r="P21" s="19" t="s">
        <v>3</v>
      </c>
      <c r="R21" s="19" t="s">
        <v>3</v>
      </c>
      <c r="T21" s="19" t="s">
        <v>3</v>
      </c>
      <c r="V21" s="19" t="s">
        <v>3</v>
      </c>
      <c r="X21" s="19" t="s">
        <v>3</v>
      </c>
      <c r="Z21" s="19" t="s">
        <v>3</v>
      </c>
      <c r="AB21" s="19" t="s">
        <v>3</v>
      </c>
      <c r="AD21" s="19" t="s">
        <v>3</v>
      </c>
      <c r="AE21" s="29"/>
      <c r="AF21" s="25"/>
      <c r="AG21" s="25"/>
      <c r="AH21" s="25"/>
    </row>
    <row r="22" spans="1:34" x14ac:dyDescent="0.25">
      <c r="B22" s="51" t="s">
        <v>61</v>
      </c>
      <c r="C22" s="18" t="s">
        <v>325</v>
      </c>
      <c r="E22" s="19">
        <f>[6]BP_Ativo!$J$30</f>
        <v>693740</v>
      </c>
      <c r="G22" s="19">
        <f>[4]ATIVO!$E$18</f>
        <v>669856</v>
      </c>
      <c r="H22" s="19">
        <v>676995</v>
      </c>
      <c r="I22" s="19">
        <v>678454</v>
      </c>
      <c r="J22" s="19">
        <v>679677</v>
      </c>
      <c r="L22" s="19">
        <v>589843</v>
      </c>
      <c r="N22" s="19">
        <v>556138</v>
      </c>
      <c r="P22" s="19">
        <v>482095</v>
      </c>
      <c r="R22" s="19">
        <v>331902</v>
      </c>
      <c r="T22" s="19">
        <v>263573</v>
      </c>
      <c r="V22" s="19">
        <v>237518</v>
      </c>
      <c r="X22" s="19">
        <v>210739</v>
      </c>
      <c r="Z22" s="19">
        <v>171</v>
      </c>
      <c r="AB22" s="19">
        <v>939</v>
      </c>
      <c r="AD22" s="19">
        <v>2377</v>
      </c>
      <c r="AE22" s="29"/>
      <c r="AF22" s="25"/>
      <c r="AG22" s="25"/>
      <c r="AH22" s="25"/>
    </row>
    <row r="23" spans="1:34" x14ac:dyDescent="0.25">
      <c r="B23" s="51" t="s">
        <v>92</v>
      </c>
      <c r="C23" s="18" t="s">
        <v>326</v>
      </c>
      <c r="E23" s="19">
        <f>[6]BP_Ativo!$J$31</f>
        <v>838247</v>
      </c>
      <c r="G23" s="19">
        <f>[4]ATIVO!$E$19</f>
        <v>838585</v>
      </c>
      <c r="H23" s="19">
        <v>829622</v>
      </c>
      <c r="I23" s="19">
        <v>832070</v>
      </c>
      <c r="J23" s="19">
        <v>824784</v>
      </c>
      <c r="L23" s="19">
        <v>831496</v>
      </c>
      <c r="N23" s="19">
        <v>237300</v>
      </c>
      <c r="P23" s="19">
        <v>170031</v>
      </c>
      <c r="R23" s="19">
        <v>101332</v>
      </c>
      <c r="T23" s="19">
        <v>0</v>
      </c>
      <c r="V23" s="19" t="s">
        <v>3</v>
      </c>
      <c r="X23" s="19">
        <v>101264</v>
      </c>
      <c r="Z23" s="19">
        <v>167290</v>
      </c>
      <c r="AB23" s="19">
        <v>67770</v>
      </c>
      <c r="AD23" s="19">
        <v>16145</v>
      </c>
      <c r="AE23" s="29"/>
      <c r="AF23" s="25"/>
      <c r="AG23" s="25"/>
      <c r="AH23" s="25"/>
    </row>
    <row r="24" spans="1:34" x14ac:dyDescent="0.25">
      <c r="B24" s="51" t="s">
        <v>112</v>
      </c>
      <c r="C24" s="18" t="s">
        <v>327</v>
      </c>
      <c r="E24" s="19">
        <f>[6]BP_Ativo!$J$32</f>
        <v>72102</v>
      </c>
      <c r="G24" s="19">
        <f>[4]ATIVO!$E$20</f>
        <v>72698</v>
      </c>
      <c r="H24" s="19">
        <v>72709</v>
      </c>
      <c r="I24" s="19">
        <v>69443</v>
      </c>
      <c r="J24" s="19">
        <v>58240</v>
      </c>
      <c r="L24" s="19">
        <v>63380</v>
      </c>
      <c r="N24" s="19">
        <v>80590</v>
      </c>
      <c r="P24" s="19">
        <v>96178</v>
      </c>
      <c r="R24" s="19">
        <v>95223</v>
      </c>
      <c r="T24" s="19">
        <v>71333</v>
      </c>
      <c r="V24" s="19">
        <v>60775</v>
      </c>
      <c r="X24" s="19">
        <v>33883</v>
      </c>
      <c r="Z24" s="19">
        <v>26826</v>
      </c>
      <c r="AB24" s="19">
        <v>27567</v>
      </c>
      <c r="AD24" s="19">
        <v>24769</v>
      </c>
      <c r="AE24" s="29"/>
      <c r="AF24" s="25"/>
      <c r="AG24" s="25"/>
      <c r="AH24" s="25"/>
    </row>
    <row r="25" spans="1:34" s="4" customFormat="1" hidden="1" x14ac:dyDescent="0.25">
      <c r="A25" s="3"/>
      <c r="B25" s="18"/>
      <c r="C25" s="18"/>
      <c r="E25" s="19">
        <f>[7]BP!$E23</f>
        <v>6664908</v>
      </c>
      <c r="G25" s="29"/>
      <c r="H25" s="29"/>
      <c r="I25" s="29"/>
      <c r="J25" s="29"/>
      <c r="L25" s="29"/>
      <c r="N25" s="29"/>
      <c r="P25" s="29"/>
      <c r="R25" s="29"/>
      <c r="T25" s="29"/>
      <c r="V25" s="29"/>
      <c r="X25" s="29"/>
      <c r="Z25" s="29"/>
      <c r="AB25" s="29"/>
      <c r="AD25" s="29"/>
      <c r="AE25" s="29"/>
      <c r="AF25" s="25"/>
      <c r="AG25" s="25"/>
      <c r="AH25" s="25"/>
    </row>
    <row r="26" spans="1:34" s="4" customFormat="1" hidden="1" x14ac:dyDescent="0.25">
      <c r="A26" s="3"/>
      <c r="B26" s="32"/>
      <c r="C26" s="32"/>
      <c r="E26" s="19">
        <f>[7]BP!$E24</f>
        <v>0</v>
      </c>
      <c r="G26" s="25"/>
      <c r="H26" s="25"/>
      <c r="I26" s="25"/>
      <c r="J26" s="25"/>
      <c r="L26" s="25"/>
      <c r="N26" s="25"/>
      <c r="P26" s="25"/>
      <c r="R26" s="25"/>
      <c r="T26" s="25"/>
      <c r="V26" s="25"/>
      <c r="X26" s="25"/>
      <c r="Z26" s="25"/>
      <c r="AB26" s="25"/>
      <c r="AD26" s="25"/>
      <c r="AE26" s="25"/>
      <c r="AF26" s="25"/>
      <c r="AG26" s="25"/>
      <c r="AH26" s="25"/>
    </row>
    <row r="27" spans="1:34" s="10" customFormat="1" x14ac:dyDescent="0.25">
      <c r="S27" s="12"/>
      <c r="U27" s="12"/>
      <c r="W27" s="12"/>
    </row>
    <row r="28" spans="1:34" x14ac:dyDescent="0.25">
      <c r="A28" s="4"/>
      <c r="B28" s="61" t="s">
        <v>4</v>
      </c>
      <c r="C28" s="26"/>
      <c r="E28" s="27"/>
      <c r="G28" s="27"/>
      <c r="H28" s="27"/>
      <c r="I28" s="27"/>
      <c r="J28" s="27"/>
      <c r="L28" s="27"/>
      <c r="N28" s="27"/>
      <c r="P28" s="27"/>
      <c r="R28" s="27"/>
      <c r="T28" s="27" t="s">
        <v>1</v>
      </c>
      <c r="V28" s="27" t="s">
        <v>1</v>
      </c>
      <c r="X28" s="27" t="s">
        <v>1</v>
      </c>
      <c r="Z28" s="27" t="s">
        <v>1</v>
      </c>
      <c r="AB28" s="27" t="s">
        <v>1</v>
      </c>
      <c r="AD28" s="27" t="s">
        <v>1</v>
      </c>
      <c r="AE28" s="27" t="s">
        <v>1</v>
      </c>
      <c r="AF28" s="27" t="s">
        <v>1</v>
      </c>
      <c r="AG28" s="27" t="s">
        <v>1</v>
      </c>
      <c r="AH28" s="27" t="s">
        <v>1</v>
      </c>
    </row>
    <row r="29" spans="1:34" s="64" customFormat="1" x14ac:dyDescent="0.25">
      <c r="A29" s="62" t="s">
        <v>85</v>
      </c>
      <c r="B29" s="66" t="s">
        <v>85</v>
      </c>
      <c r="C29" s="63" t="s">
        <v>341</v>
      </c>
      <c r="E29" s="63">
        <f>SUM(E30,E41,E60)</f>
        <v>6663832</v>
      </c>
      <c r="G29" s="63">
        <f>SUM(G30,G41,G60)</f>
        <v>6568047</v>
      </c>
      <c r="H29" s="63">
        <f>SUM(H30,H41,H60)</f>
        <v>6584084</v>
      </c>
      <c r="I29" s="63">
        <f>SUM(I30,I41,I60)</f>
        <v>6462804</v>
      </c>
      <c r="J29" s="63">
        <f>SUM(J30,J41,J60)</f>
        <v>6384577</v>
      </c>
      <c r="L29" s="63">
        <v>6697413</v>
      </c>
      <c r="N29" s="63">
        <v>6080884</v>
      </c>
      <c r="P29" s="63">
        <v>5197531</v>
      </c>
      <c r="R29" s="63">
        <v>4306710</v>
      </c>
      <c r="T29" s="63">
        <v>4354640</v>
      </c>
      <c r="V29" s="63">
        <v>4627984</v>
      </c>
      <c r="X29" s="63">
        <v>4138007</v>
      </c>
      <c r="Z29" s="63">
        <v>4968060</v>
      </c>
      <c r="AB29" s="63">
        <v>5359180</v>
      </c>
      <c r="AD29" s="63">
        <v>5083155</v>
      </c>
      <c r="AE29" s="65">
        <v>5052055</v>
      </c>
      <c r="AF29" s="65">
        <v>914158</v>
      </c>
      <c r="AG29" s="65">
        <v>832194</v>
      </c>
      <c r="AH29" s="65">
        <v>743936</v>
      </c>
    </row>
    <row r="30" spans="1:34" s="64" customFormat="1" x14ac:dyDescent="0.25">
      <c r="A30" s="62" t="s">
        <v>86</v>
      </c>
      <c r="B30" s="63" t="s">
        <v>86</v>
      </c>
      <c r="C30" s="63" t="s">
        <v>328</v>
      </c>
      <c r="E30" s="63">
        <f>SUM(E31:E40)</f>
        <v>1308542</v>
      </c>
      <c r="G30" s="63">
        <f>SUM(G31:G40)</f>
        <v>1335200</v>
      </c>
      <c r="H30" s="63">
        <f>SUM(H31:H40)</f>
        <v>1489987</v>
      </c>
      <c r="I30" s="63">
        <f>SUM(I31:I40)</f>
        <v>1376050</v>
      </c>
      <c r="J30" s="63">
        <f t="shared" ref="J30" si="1">SUM(J31:J40)</f>
        <v>1528189</v>
      </c>
      <c r="L30" s="63">
        <v>1921140</v>
      </c>
      <c r="N30" s="63">
        <v>1457487</v>
      </c>
      <c r="P30" s="63">
        <v>990136</v>
      </c>
      <c r="R30" s="63">
        <v>846822</v>
      </c>
      <c r="T30" s="63">
        <v>1017436</v>
      </c>
      <c r="V30" s="63">
        <v>1268913</v>
      </c>
      <c r="X30" s="63">
        <v>1343288</v>
      </c>
      <c r="Z30" s="63">
        <v>1008991</v>
      </c>
      <c r="AB30" s="63">
        <v>1710014</v>
      </c>
      <c r="AD30" s="63">
        <v>1249605</v>
      </c>
      <c r="AE30" s="65">
        <v>1253496</v>
      </c>
      <c r="AF30" s="65">
        <v>183934</v>
      </c>
      <c r="AG30" s="65">
        <v>179313</v>
      </c>
      <c r="AH30" s="65">
        <v>138770</v>
      </c>
    </row>
    <row r="31" spans="1:34" x14ac:dyDescent="0.25">
      <c r="B31" s="51" t="s">
        <v>87</v>
      </c>
      <c r="C31" s="18" t="s">
        <v>329</v>
      </c>
      <c r="E31" s="19">
        <f>[6]BP_Passivo!$J$11</f>
        <v>517744</v>
      </c>
      <c r="G31" s="19">
        <f>'[4]PASSIVO CIRC E NÃO CIRC'!$E5</f>
        <v>535097</v>
      </c>
      <c r="H31" s="19">
        <v>582871</v>
      </c>
      <c r="I31" s="19">
        <v>524430</v>
      </c>
      <c r="J31" s="19">
        <v>554014</v>
      </c>
      <c r="L31" s="19">
        <v>836026</v>
      </c>
      <c r="N31" s="19">
        <v>803573</v>
      </c>
      <c r="P31" s="19">
        <v>644290</v>
      </c>
      <c r="R31" s="19">
        <v>435408</v>
      </c>
      <c r="T31" s="19">
        <v>460706</v>
      </c>
      <c r="V31" s="19">
        <v>478203</v>
      </c>
      <c r="X31" s="19">
        <v>743852</v>
      </c>
      <c r="Z31" s="19">
        <v>499146</v>
      </c>
      <c r="AB31" s="19">
        <v>1162441</v>
      </c>
      <c r="AD31" s="19">
        <v>778112</v>
      </c>
      <c r="AE31" s="29">
        <v>14074</v>
      </c>
      <c r="AF31" s="29" t="s">
        <v>3</v>
      </c>
      <c r="AG31" s="29" t="s">
        <v>3</v>
      </c>
      <c r="AH31" s="29" t="s">
        <v>3</v>
      </c>
    </row>
    <row r="32" spans="1:34" x14ac:dyDescent="0.25">
      <c r="B32" s="51" t="s">
        <v>113</v>
      </c>
      <c r="C32" s="18" t="s">
        <v>330</v>
      </c>
      <c r="E32" s="19">
        <f>[6]BP_Passivo!$J$12</f>
        <v>109717</v>
      </c>
      <c r="G32" s="19">
        <f>'[4]PASSIVO CIRC E NÃO CIRC'!$E6</f>
        <v>105765</v>
      </c>
      <c r="H32" s="19">
        <v>98858</v>
      </c>
      <c r="I32" s="19">
        <v>98405</v>
      </c>
      <c r="J32" s="19">
        <v>79577</v>
      </c>
      <c r="L32" s="19">
        <v>62095</v>
      </c>
      <c r="N32" s="19">
        <v>41455</v>
      </c>
      <c r="P32" s="19">
        <v>30382</v>
      </c>
      <c r="R32" s="19">
        <v>54063</v>
      </c>
      <c r="T32" s="19">
        <v>62615</v>
      </c>
      <c r="V32" s="19">
        <v>58408</v>
      </c>
      <c r="X32" s="19">
        <v>28414</v>
      </c>
      <c r="Z32" s="19">
        <v>41861</v>
      </c>
      <c r="AB32" s="19">
        <v>28441</v>
      </c>
      <c r="AD32" s="19">
        <v>33816</v>
      </c>
      <c r="AE32" s="29">
        <v>54193</v>
      </c>
      <c r="AF32" s="29">
        <v>24376</v>
      </c>
      <c r="AG32" s="29">
        <v>18643</v>
      </c>
      <c r="AH32" s="29">
        <v>13666</v>
      </c>
    </row>
    <row r="33" spans="1:34" x14ac:dyDescent="0.25">
      <c r="B33" s="51" t="s">
        <v>114</v>
      </c>
      <c r="C33" s="18" t="s">
        <v>331</v>
      </c>
      <c r="E33" s="19">
        <f>[6]BP_Passivo!$J$13</f>
        <v>23922</v>
      </c>
      <c r="G33" s="19">
        <f>'[4]PASSIVO CIRC E NÃO CIRC'!$E7</f>
        <v>23281</v>
      </c>
      <c r="H33" s="19">
        <v>24469</v>
      </c>
      <c r="I33" s="19">
        <v>16803</v>
      </c>
      <c r="J33" s="19">
        <v>16581</v>
      </c>
      <c r="L33" s="19">
        <v>22912</v>
      </c>
      <c r="N33" s="19">
        <v>20039</v>
      </c>
      <c r="P33" s="19">
        <v>16493</v>
      </c>
      <c r="R33" s="19">
        <v>14316</v>
      </c>
      <c r="T33" s="19">
        <v>13775</v>
      </c>
      <c r="V33" s="19">
        <v>11232</v>
      </c>
      <c r="X33" s="19">
        <v>9106</v>
      </c>
      <c r="Z33" s="19">
        <v>6807</v>
      </c>
      <c r="AB33" s="19">
        <v>6925</v>
      </c>
      <c r="AD33" s="19">
        <v>12808</v>
      </c>
      <c r="AE33" s="29">
        <v>4765</v>
      </c>
      <c r="AF33" s="25" t="s">
        <v>3</v>
      </c>
      <c r="AG33" s="25" t="s">
        <v>3</v>
      </c>
      <c r="AH33" s="25" t="s">
        <v>3</v>
      </c>
    </row>
    <row r="34" spans="1:34" s="4" customFormat="1" x14ac:dyDescent="0.25">
      <c r="A34" s="3" t="s">
        <v>87</v>
      </c>
      <c r="B34" s="51" t="s">
        <v>115</v>
      </c>
      <c r="C34" s="18" t="s">
        <v>332</v>
      </c>
      <c r="E34" s="19">
        <f>[6]BP_Passivo!$J$18</f>
        <v>1144</v>
      </c>
      <c r="G34" s="19">
        <f>'[4]PASSIVO CIRC E NÃO CIRC'!$E8</f>
        <v>1138</v>
      </c>
      <c r="H34" s="19">
        <v>1005</v>
      </c>
      <c r="I34" s="19">
        <v>946</v>
      </c>
      <c r="J34" s="19">
        <v>914</v>
      </c>
      <c r="L34" s="19">
        <v>886</v>
      </c>
      <c r="N34" s="19">
        <v>50</v>
      </c>
      <c r="P34" s="19">
        <v>0</v>
      </c>
      <c r="R34" s="19">
        <v>0</v>
      </c>
      <c r="T34" s="19">
        <v>0</v>
      </c>
      <c r="V34" s="19">
        <v>0</v>
      </c>
      <c r="X34" s="19">
        <v>0</v>
      </c>
      <c r="Z34" s="19">
        <v>0</v>
      </c>
      <c r="AB34" s="19">
        <v>0</v>
      </c>
      <c r="AD34" s="19">
        <v>0</v>
      </c>
      <c r="AE34" s="29">
        <v>720649</v>
      </c>
      <c r="AF34" s="29">
        <v>33022</v>
      </c>
      <c r="AG34" s="29">
        <v>56196</v>
      </c>
      <c r="AH34" s="29">
        <v>46117</v>
      </c>
    </row>
    <row r="35" spans="1:34" x14ac:dyDescent="0.25">
      <c r="B35" s="51" t="s">
        <v>88</v>
      </c>
      <c r="C35" s="18" t="s">
        <v>333</v>
      </c>
      <c r="E35" s="19">
        <f>[6]BP_Passivo!$J$19</f>
        <v>25172</v>
      </c>
      <c r="G35" s="19">
        <f>'[4]PASSIVO CIRC E NÃO CIRC'!$E9</f>
        <v>25936</v>
      </c>
      <c r="H35" s="19">
        <v>26912</v>
      </c>
      <c r="I35" s="19">
        <v>29031</v>
      </c>
      <c r="J35" s="19">
        <v>30919</v>
      </c>
      <c r="L35" s="19">
        <v>38805</v>
      </c>
      <c r="N35" s="19">
        <v>13939</v>
      </c>
      <c r="P35" s="19">
        <v>10521</v>
      </c>
      <c r="R35" s="19">
        <v>7775</v>
      </c>
      <c r="T35" s="19">
        <v>10378</v>
      </c>
      <c r="V35" s="19">
        <v>12065</v>
      </c>
      <c r="X35" s="19">
        <v>9993</v>
      </c>
      <c r="Z35" s="19">
        <v>23964</v>
      </c>
      <c r="AB35" s="19">
        <v>31448</v>
      </c>
      <c r="AD35" s="19">
        <v>28102</v>
      </c>
      <c r="AE35" s="29">
        <v>432590</v>
      </c>
      <c r="AF35" s="25" t="s">
        <v>3</v>
      </c>
      <c r="AG35" s="25" t="s">
        <v>3</v>
      </c>
      <c r="AH35" s="25" t="s">
        <v>3</v>
      </c>
    </row>
    <row r="36" spans="1:34" x14ac:dyDescent="0.25">
      <c r="A36" s="3" t="s">
        <v>88</v>
      </c>
      <c r="B36" s="51" t="s">
        <v>116</v>
      </c>
      <c r="C36" s="18" t="s">
        <v>334</v>
      </c>
      <c r="E36" s="19">
        <f>[6]BP_Passivo!$J$20</f>
        <v>247794</v>
      </c>
      <c r="G36" s="19">
        <f>'[4]PASSIVO CIRC E NÃO CIRC'!$E10</f>
        <v>222443</v>
      </c>
      <c r="H36" s="19">
        <v>236598</v>
      </c>
      <c r="I36" s="19">
        <v>236071</v>
      </c>
      <c r="J36" s="19">
        <v>367796</v>
      </c>
      <c r="L36" s="19">
        <v>474642</v>
      </c>
      <c r="N36" s="19">
        <v>331178</v>
      </c>
      <c r="P36" s="19">
        <v>147241</v>
      </c>
      <c r="R36" s="19">
        <v>82554</v>
      </c>
      <c r="T36" s="19">
        <v>143102</v>
      </c>
      <c r="V36" s="19">
        <v>252776</v>
      </c>
      <c r="X36" s="19">
        <v>333073</v>
      </c>
      <c r="Z36" s="19">
        <v>236347</v>
      </c>
      <c r="AB36" s="19">
        <v>285362</v>
      </c>
      <c r="AD36" s="19">
        <v>231008</v>
      </c>
      <c r="AE36" s="29">
        <v>27225</v>
      </c>
      <c r="AF36" s="29">
        <v>6788</v>
      </c>
      <c r="AG36" s="29">
        <v>6038</v>
      </c>
      <c r="AH36" s="29">
        <v>5937</v>
      </c>
    </row>
    <row r="37" spans="1:34" x14ac:dyDescent="0.25">
      <c r="B37" s="51" t="s">
        <v>117</v>
      </c>
      <c r="C37" s="18" t="s">
        <v>335</v>
      </c>
      <c r="E37" s="19">
        <f>[6]BP_Passivo!$J$21</f>
        <v>225248</v>
      </c>
      <c r="G37" s="19">
        <f>'[4]PASSIVO CIRC E NÃO CIRC'!$E11</f>
        <v>244076</v>
      </c>
      <c r="H37" s="19">
        <v>225416</v>
      </c>
      <c r="I37" s="19">
        <v>222545</v>
      </c>
      <c r="J37" s="19">
        <v>228012</v>
      </c>
      <c r="L37" s="19">
        <v>242817</v>
      </c>
      <c r="N37" s="19">
        <v>157184</v>
      </c>
      <c r="P37" s="19">
        <v>85235</v>
      </c>
      <c r="R37" s="19">
        <v>91003</v>
      </c>
      <c r="T37" s="19">
        <v>149016</v>
      </c>
      <c r="V37" s="19">
        <v>181382</v>
      </c>
      <c r="X37" s="19">
        <v>89926</v>
      </c>
      <c r="Z37" s="19">
        <v>115435</v>
      </c>
      <c r="AB37" s="19">
        <v>96448</v>
      </c>
      <c r="AD37" s="19">
        <v>28036</v>
      </c>
      <c r="AE37" s="29"/>
      <c r="AF37" s="29"/>
      <c r="AG37" s="29"/>
      <c r="AH37" s="29"/>
    </row>
    <row r="38" spans="1:34" x14ac:dyDescent="0.25">
      <c r="B38" s="51" t="s">
        <v>120</v>
      </c>
      <c r="C38" s="18" t="s">
        <v>336</v>
      </c>
      <c r="E38" s="19">
        <f>[6]BP_Passivo!$J$22</f>
        <v>37026</v>
      </c>
      <c r="G38" s="19">
        <f>'[4]PASSIVO CIRC E NÃO CIRC'!$E12</f>
        <v>57916</v>
      </c>
      <c r="H38" s="19">
        <v>117128</v>
      </c>
      <c r="I38" s="19">
        <v>114822</v>
      </c>
      <c r="J38" s="19">
        <v>111405</v>
      </c>
      <c r="L38" s="19">
        <v>113396</v>
      </c>
      <c r="N38" s="19">
        <v>36803</v>
      </c>
      <c r="P38" s="19">
        <v>18171</v>
      </c>
      <c r="R38" s="19">
        <v>62653</v>
      </c>
      <c r="T38" s="19">
        <v>88832</v>
      </c>
      <c r="V38" s="19">
        <v>235715</v>
      </c>
      <c r="X38" s="19">
        <v>90239</v>
      </c>
      <c r="Z38" s="19">
        <v>75270</v>
      </c>
      <c r="AB38" s="19">
        <v>92026</v>
      </c>
      <c r="AD38" s="19">
        <v>91916</v>
      </c>
      <c r="AE38" s="29"/>
      <c r="AF38" s="29"/>
      <c r="AG38" s="29"/>
      <c r="AH38" s="29"/>
    </row>
    <row r="39" spans="1:34" x14ac:dyDescent="0.25">
      <c r="B39" s="51" t="s">
        <v>118</v>
      </c>
      <c r="C39" s="18" t="s">
        <v>323</v>
      </c>
      <c r="E39" s="19">
        <f>[6]BP_Passivo!$J$25</f>
        <v>102326</v>
      </c>
      <c r="G39" s="19">
        <f>'[4]PASSIVO CIRC E NÃO CIRC'!$E13</f>
        <v>101099</v>
      </c>
      <c r="H39" s="19">
        <v>176730</v>
      </c>
      <c r="I39" s="19">
        <v>132997</v>
      </c>
      <c r="J39" s="19">
        <v>125550</v>
      </c>
      <c r="L39" s="19">
        <v>116140</v>
      </c>
      <c r="N39" s="19">
        <v>41189</v>
      </c>
      <c r="P39" s="19">
        <v>25678</v>
      </c>
      <c r="R39" s="19">
        <v>75070</v>
      </c>
      <c r="T39" s="19">
        <v>82714</v>
      </c>
      <c r="V39" s="19" t="s">
        <v>3</v>
      </c>
      <c r="X39" s="19" t="s">
        <v>3</v>
      </c>
      <c r="Z39" s="19" t="s">
        <v>3</v>
      </c>
      <c r="AB39" s="19" t="s">
        <v>3</v>
      </c>
      <c r="AD39" s="19" t="s">
        <v>3</v>
      </c>
      <c r="AE39" s="29"/>
      <c r="AF39" s="29"/>
      <c r="AG39" s="29"/>
      <c r="AH39" s="29"/>
    </row>
    <row r="40" spans="1:34" x14ac:dyDescent="0.25">
      <c r="B40" s="51" t="s">
        <v>119</v>
      </c>
      <c r="C40" s="18" t="s">
        <v>337</v>
      </c>
      <c r="E40" s="19">
        <f>[6]BP_Passivo!$J$28</f>
        <v>18449</v>
      </c>
      <c r="G40" s="19">
        <f>'[4]PASSIVO CIRC E NÃO CIRC'!$E14</f>
        <v>18449</v>
      </c>
      <c r="H40" s="19" t="s">
        <v>3</v>
      </c>
      <c r="I40" s="19" t="s">
        <v>3</v>
      </c>
      <c r="J40" s="19">
        <v>13421</v>
      </c>
      <c r="L40" s="19">
        <v>13421</v>
      </c>
      <c r="N40" s="19">
        <v>12077</v>
      </c>
      <c r="P40" s="19">
        <v>12125</v>
      </c>
      <c r="R40" s="19">
        <v>23980</v>
      </c>
      <c r="T40" s="19">
        <v>6298</v>
      </c>
      <c r="V40" s="19" t="s">
        <v>3</v>
      </c>
      <c r="X40" s="19">
        <v>4966</v>
      </c>
      <c r="Z40" s="19" t="s">
        <v>3</v>
      </c>
      <c r="AB40" s="19" t="s">
        <v>3</v>
      </c>
      <c r="AD40" s="19">
        <v>16357</v>
      </c>
      <c r="AE40" s="29"/>
      <c r="AF40" s="29"/>
      <c r="AG40" s="29"/>
      <c r="AH40" s="29"/>
    </row>
    <row r="41" spans="1:34" s="64" customFormat="1" x14ac:dyDescent="0.25">
      <c r="A41" s="62" t="s">
        <v>89</v>
      </c>
      <c r="B41" s="63" t="s">
        <v>89</v>
      </c>
      <c r="C41" s="63" t="s">
        <v>338</v>
      </c>
      <c r="E41" s="63">
        <f>SUM(E42:E48)</f>
        <v>2529262</v>
      </c>
      <c r="G41" s="63">
        <f>SUM(G42:G48)</f>
        <v>2446104</v>
      </c>
      <c r="H41" s="63">
        <f>SUM(H42:H47)</f>
        <v>2290551</v>
      </c>
      <c r="I41" s="63">
        <f>SUM(I42:I47)</f>
        <v>2267050</v>
      </c>
      <c r="J41" s="63">
        <f>SUM(J42:J47)</f>
        <v>2070190</v>
      </c>
      <c r="L41" s="63">
        <v>2065079</v>
      </c>
      <c r="N41" s="63">
        <v>2253800</v>
      </c>
      <c r="P41" s="63">
        <v>2082578</v>
      </c>
      <c r="R41" s="63">
        <v>1645499</v>
      </c>
      <c r="T41" s="63">
        <v>1662257</v>
      </c>
      <c r="V41" s="63">
        <v>1755589</v>
      </c>
      <c r="X41" s="63">
        <v>1645664</v>
      </c>
      <c r="Z41" s="63">
        <v>2163746</v>
      </c>
      <c r="AB41" s="63">
        <v>1773522</v>
      </c>
      <c r="AD41" s="63">
        <v>1963238</v>
      </c>
      <c r="AE41" s="65">
        <v>2019543</v>
      </c>
      <c r="AF41" s="65">
        <v>341157</v>
      </c>
      <c r="AG41" s="65">
        <v>291101</v>
      </c>
      <c r="AH41" s="65">
        <v>252837</v>
      </c>
    </row>
    <row r="42" spans="1:34" x14ac:dyDescent="0.25">
      <c r="A42" s="3" t="s">
        <v>87</v>
      </c>
      <c r="B42" s="18" t="s">
        <v>87</v>
      </c>
      <c r="C42" s="18" t="s">
        <v>329</v>
      </c>
      <c r="E42" s="19">
        <f>[6]BP_Passivo!$J$32</f>
        <v>1439102</v>
      </c>
      <c r="G42" s="19">
        <f>'[4]PASSIVO CIRC E NÃO CIRC'!$E18</f>
        <v>1329714</v>
      </c>
      <c r="H42" s="19">
        <v>1272425</v>
      </c>
      <c r="I42" s="19">
        <v>1215945</v>
      </c>
      <c r="J42" s="19">
        <v>1166360</v>
      </c>
      <c r="L42" s="19">
        <v>1155652</v>
      </c>
      <c r="N42" s="19">
        <v>1119735</v>
      </c>
      <c r="P42" s="19">
        <v>1171660</v>
      </c>
      <c r="R42" s="19">
        <v>859357</v>
      </c>
      <c r="T42" s="19">
        <v>968465</v>
      </c>
      <c r="V42" s="19">
        <v>1023685</v>
      </c>
      <c r="X42" s="19">
        <v>1075475</v>
      </c>
      <c r="Z42" s="19">
        <v>1551823</v>
      </c>
      <c r="AB42" s="19">
        <v>1008780</v>
      </c>
      <c r="AD42" s="19">
        <v>1189566</v>
      </c>
      <c r="AE42" s="29">
        <v>733187</v>
      </c>
      <c r="AF42" s="29">
        <v>169816</v>
      </c>
      <c r="AG42" s="29">
        <v>157604</v>
      </c>
      <c r="AH42" s="29">
        <v>163805</v>
      </c>
    </row>
    <row r="43" spans="1:34" s="4" customFormat="1" x14ac:dyDescent="0.25">
      <c r="A43" s="3"/>
      <c r="B43" s="18" t="s">
        <v>88</v>
      </c>
      <c r="C43" s="18" t="s">
        <v>333</v>
      </c>
      <c r="E43" s="19">
        <f>[6]BP_Passivo!$J$33</f>
        <v>12402</v>
      </c>
      <c r="G43" s="19">
        <f>'[4]PASSIVO CIRC E NÃO CIRC'!$E19</f>
        <v>11674</v>
      </c>
      <c r="H43" s="19">
        <v>10255</v>
      </c>
      <c r="I43" s="19">
        <v>11544</v>
      </c>
      <c r="J43" s="19">
        <v>11011</v>
      </c>
      <c r="L43" s="19">
        <v>7251</v>
      </c>
      <c r="N43" s="19">
        <v>25735</v>
      </c>
      <c r="P43" s="19">
        <v>24382</v>
      </c>
      <c r="R43" s="19">
        <v>23194</v>
      </c>
      <c r="T43" s="19">
        <v>23341</v>
      </c>
      <c r="V43" s="19">
        <v>24284</v>
      </c>
      <c r="X43" s="19">
        <v>24199</v>
      </c>
      <c r="Z43" s="19">
        <v>60653</v>
      </c>
      <c r="AB43" s="19">
        <v>66672</v>
      </c>
      <c r="AD43" s="19">
        <v>78461</v>
      </c>
      <c r="AE43" s="29">
        <v>1224632</v>
      </c>
      <c r="AF43" s="25" t="s">
        <v>3</v>
      </c>
      <c r="AG43" s="25" t="s">
        <v>3</v>
      </c>
      <c r="AH43" s="25" t="s">
        <v>3</v>
      </c>
    </row>
    <row r="44" spans="1:34" x14ac:dyDescent="0.25">
      <c r="B44" s="18" t="s">
        <v>116</v>
      </c>
      <c r="C44" s="18" t="s">
        <v>334</v>
      </c>
      <c r="E44" s="19">
        <f>[6]BP_Passivo!$J$36</f>
        <v>440403</v>
      </c>
      <c r="G44" s="19">
        <f>'[4]PASSIVO CIRC E NÃO CIRC'!$E20</f>
        <v>440803</v>
      </c>
      <c r="H44" s="19">
        <v>434833</v>
      </c>
      <c r="I44" s="19">
        <v>439032</v>
      </c>
      <c r="J44" s="19">
        <v>284026</v>
      </c>
      <c r="L44" s="19">
        <v>300866</v>
      </c>
      <c r="N44" s="19">
        <v>664231</v>
      </c>
      <c r="P44" s="19">
        <v>505380</v>
      </c>
      <c r="R44" s="19">
        <v>532243</v>
      </c>
      <c r="T44" s="19">
        <v>459324</v>
      </c>
      <c r="V44" s="19">
        <v>253834</v>
      </c>
      <c r="X44" s="19">
        <v>267709</v>
      </c>
      <c r="Z44" s="19">
        <v>265358</v>
      </c>
      <c r="AB44" s="19">
        <v>391901</v>
      </c>
      <c r="AD44" s="19">
        <v>643577</v>
      </c>
      <c r="AE44" s="29">
        <v>58265</v>
      </c>
      <c r="AF44" s="25" t="s">
        <v>3</v>
      </c>
      <c r="AG44" s="25" t="s">
        <v>3</v>
      </c>
      <c r="AH44" s="25" t="s">
        <v>3</v>
      </c>
    </row>
    <row r="45" spans="1:34" x14ac:dyDescent="0.25">
      <c r="B45" s="18" t="s">
        <v>117</v>
      </c>
      <c r="C45" s="18" t="s">
        <v>335</v>
      </c>
      <c r="E45" s="19">
        <f>[6]BP_Passivo!$J$37</f>
        <v>570817</v>
      </c>
      <c r="G45" s="19">
        <f>'[4]PASSIVO CIRC E NÃO CIRC'!$E21</f>
        <v>589247</v>
      </c>
      <c r="H45" s="19">
        <v>512194</v>
      </c>
      <c r="I45" s="19">
        <v>539779</v>
      </c>
      <c r="J45" s="19">
        <v>548188</v>
      </c>
      <c r="L45" s="19">
        <v>539664</v>
      </c>
      <c r="N45" s="19">
        <v>380378</v>
      </c>
      <c r="P45" s="19">
        <v>323300</v>
      </c>
      <c r="R45" s="19">
        <v>172081</v>
      </c>
      <c r="T45" s="19">
        <v>155227</v>
      </c>
      <c r="V45" s="19">
        <v>396879</v>
      </c>
      <c r="X45" s="19">
        <v>249729</v>
      </c>
      <c r="Z45" s="19">
        <v>263556</v>
      </c>
      <c r="AB45" s="19">
        <v>290503</v>
      </c>
      <c r="AD45" s="19">
        <v>25791</v>
      </c>
      <c r="AE45" s="29">
        <v>3459</v>
      </c>
      <c r="AF45" s="29">
        <v>11964</v>
      </c>
      <c r="AG45" s="29">
        <v>9172</v>
      </c>
      <c r="AH45" s="29">
        <v>7609</v>
      </c>
    </row>
    <row r="46" spans="1:34" x14ac:dyDescent="0.25">
      <c r="B46" s="18" t="s">
        <v>120</v>
      </c>
      <c r="C46" s="18" t="s">
        <v>336</v>
      </c>
      <c r="E46" s="19">
        <f>[6]BP_Passivo!$J$38</f>
        <v>33833</v>
      </c>
      <c r="G46" s="19">
        <f>'[4]PASSIVO CIRC E NÃO CIRC'!$E22</f>
        <v>42609</v>
      </c>
      <c r="H46" s="19">
        <v>40419</v>
      </c>
      <c r="I46" s="19">
        <v>39468</v>
      </c>
      <c r="J46" s="19">
        <v>36067</v>
      </c>
      <c r="L46" s="19">
        <v>37439</v>
      </c>
      <c r="N46" s="19">
        <v>38523</v>
      </c>
      <c r="P46" s="19">
        <v>40044</v>
      </c>
      <c r="R46" s="19">
        <v>46059</v>
      </c>
      <c r="T46" s="19">
        <v>32762</v>
      </c>
      <c r="V46" s="19">
        <v>32186</v>
      </c>
      <c r="X46" s="19">
        <v>11587</v>
      </c>
      <c r="Z46" s="19">
        <v>4324</v>
      </c>
      <c r="AB46" s="19">
        <v>4771</v>
      </c>
      <c r="AD46" s="19">
        <v>14949</v>
      </c>
      <c r="AE46" s="29"/>
      <c r="AF46" s="29"/>
      <c r="AG46" s="29"/>
      <c r="AH46" s="29"/>
    </row>
    <row r="47" spans="1:34" x14ac:dyDescent="0.25">
      <c r="B47" s="18" t="s">
        <v>121</v>
      </c>
      <c r="C47" s="18" t="s">
        <v>339</v>
      </c>
      <c r="E47" s="19">
        <f>[6]BP_Passivo!$J$39</f>
        <v>29566</v>
      </c>
      <c r="G47" s="19">
        <f>'[4]PASSIVO CIRC E NÃO CIRC'!$E23</f>
        <v>28277</v>
      </c>
      <c r="H47" s="19">
        <v>20425</v>
      </c>
      <c r="I47" s="19">
        <v>21282</v>
      </c>
      <c r="J47" s="19">
        <v>24538</v>
      </c>
      <c r="L47" s="19">
        <v>24207</v>
      </c>
      <c r="N47" s="19">
        <v>25198</v>
      </c>
      <c r="P47" s="19">
        <v>17812</v>
      </c>
      <c r="R47" s="19">
        <v>12565</v>
      </c>
      <c r="T47" s="19">
        <v>23138</v>
      </c>
      <c r="V47" s="19">
        <v>24504</v>
      </c>
      <c r="X47" s="19">
        <v>16291</v>
      </c>
      <c r="Z47" s="19">
        <v>13467</v>
      </c>
      <c r="AB47" s="19">
        <v>9871</v>
      </c>
      <c r="AD47" s="19">
        <v>6532</v>
      </c>
      <c r="AE47" s="29"/>
      <c r="AF47" s="29"/>
      <c r="AG47" s="29"/>
      <c r="AH47" s="29"/>
    </row>
    <row r="48" spans="1:34" x14ac:dyDescent="0.25">
      <c r="B48" s="18" t="s">
        <v>119</v>
      </c>
      <c r="C48" s="18" t="s">
        <v>337</v>
      </c>
      <c r="E48" s="19">
        <f>[6]BP_Passivo!$J$40</f>
        <v>3139</v>
      </c>
      <c r="G48" s="19">
        <v>3780</v>
      </c>
      <c r="H48" s="19" t="s">
        <v>3</v>
      </c>
      <c r="I48" s="19" t="s">
        <v>3</v>
      </c>
      <c r="J48" s="19" t="s">
        <v>3</v>
      </c>
      <c r="L48" s="19" t="s">
        <v>3</v>
      </c>
      <c r="N48" s="19" t="s">
        <v>3</v>
      </c>
      <c r="P48" s="19" t="s">
        <v>3</v>
      </c>
      <c r="R48" s="19" t="s">
        <v>3</v>
      </c>
      <c r="T48" s="19" t="s">
        <v>3</v>
      </c>
      <c r="V48" s="19" t="s">
        <v>3</v>
      </c>
      <c r="X48" s="19" t="s">
        <v>3</v>
      </c>
      <c r="Z48" s="19" t="s">
        <v>3</v>
      </c>
      <c r="AB48" s="19" t="s">
        <v>3</v>
      </c>
      <c r="AD48" s="19" t="s">
        <v>3</v>
      </c>
      <c r="AE48" s="29"/>
      <c r="AF48" s="29"/>
      <c r="AG48" s="29"/>
      <c r="AH48" s="29"/>
    </row>
    <row r="49" spans="1:34" s="10" customFormat="1" x14ac:dyDescent="0.25">
      <c r="B49" s="40"/>
      <c r="C49" s="40"/>
      <c r="E49" s="41"/>
      <c r="G49" s="41"/>
      <c r="H49" s="41"/>
      <c r="I49" s="41"/>
      <c r="J49" s="41"/>
      <c r="L49" s="41"/>
      <c r="N49" s="41"/>
      <c r="P49" s="41"/>
      <c r="R49" s="41"/>
      <c r="T49" s="41"/>
      <c r="V49" s="41"/>
      <c r="X49" s="41"/>
      <c r="Z49" s="41"/>
      <c r="AB49" s="41"/>
      <c r="AD49" s="41"/>
      <c r="AE49" s="41"/>
      <c r="AF49" s="41"/>
      <c r="AG49" s="41"/>
      <c r="AH49" s="41"/>
    </row>
    <row r="50" spans="1:34" x14ac:dyDescent="0.25">
      <c r="A50" s="4" t="s">
        <v>90</v>
      </c>
      <c r="B50" s="28" t="s">
        <v>235</v>
      </c>
      <c r="C50" s="28" t="s">
        <v>351</v>
      </c>
      <c r="E50" s="27"/>
      <c r="G50" s="27"/>
      <c r="H50" s="27"/>
      <c r="I50" s="27"/>
      <c r="J50" s="27"/>
      <c r="L50" s="27"/>
      <c r="N50" s="27"/>
      <c r="P50" s="27"/>
      <c r="R50" s="27"/>
      <c r="T50" s="27"/>
      <c r="V50" s="27"/>
      <c r="X50" s="27"/>
      <c r="Z50" s="27"/>
      <c r="AB50" s="27"/>
      <c r="AD50" s="27"/>
      <c r="AE50" s="27">
        <v>1779016</v>
      </c>
      <c r="AF50" s="27">
        <v>389067</v>
      </c>
      <c r="AG50" s="27">
        <v>361780</v>
      </c>
      <c r="AH50" s="27">
        <v>352329</v>
      </c>
    </row>
    <row r="51" spans="1:34" x14ac:dyDescent="0.25">
      <c r="A51" s="3" t="s">
        <v>91</v>
      </c>
      <c r="B51" s="18" t="s">
        <v>122</v>
      </c>
      <c r="C51" s="18" t="s">
        <v>342</v>
      </c>
      <c r="E51" s="19">
        <f>[6]BP_Passivo!$J$44</f>
        <v>1310225</v>
      </c>
      <c r="G51" s="19">
        <v>1310225</v>
      </c>
      <c r="H51" s="19">
        <v>1310225</v>
      </c>
      <c r="I51" s="19">
        <v>1310225</v>
      </c>
      <c r="J51" s="19">
        <v>1310225</v>
      </c>
      <c r="L51" s="19">
        <v>1310225</v>
      </c>
      <c r="N51" s="19">
        <v>1310225</v>
      </c>
      <c r="P51" s="19">
        <v>1310225</v>
      </c>
      <c r="R51" s="19">
        <v>1310225</v>
      </c>
      <c r="T51" s="19">
        <v>1310225</v>
      </c>
      <c r="V51" s="19">
        <v>1750496</v>
      </c>
      <c r="X51" s="19">
        <v>1190439</v>
      </c>
      <c r="Z51" s="19">
        <v>1190439</v>
      </c>
      <c r="AB51" s="19">
        <v>926376</v>
      </c>
      <c r="AD51" s="19">
        <v>806376</v>
      </c>
      <c r="AE51" s="29">
        <v>461258</v>
      </c>
      <c r="AF51" s="29">
        <v>0</v>
      </c>
      <c r="AG51" s="29">
        <v>0</v>
      </c>
      <c r="AH51" s="29">
        <v>0</v>
      </c>
    </row>
    <row r="52" spans="1:34" x14ac:dyDescent="0.25">
      <c r="B52" s="18" t="s">
        <v>123</v>
      </c>
      <c r="C52" s="18" t="s">
        <v>343</v>
      </c>
      <c r="E52" s="85">
        <f>[6]BP_Passivo!$J$45</f>
        <v>-36921</v>
      </c>
      <c r="G52" s="85">
        <v>-36921</v>
      </c>
      <c r="H52" s="85">
        <v>-36921</v>
      </c>
      <c r="I52" s="85">
        <v>-36921</v>
      </c>
      <c r="J52" s="85">
        <v>-36921</v>
      </c>
      <c r="L52" s="85">
        <v>-36921</v>
      </c>
      <c r="N52" s="85">
        <v>-36921</v>
      </c>
      <c r="P52" s="85">
        <v>-36921</v>
      </c>
      <c r="R52" s="85">
        <v>-36921</v>
      </c>
      <c r="T52" s="85">
        <v>-36921</v>
      </c>
      <c r="V52" s="85">
        <v>-36921</v>
      </c>
      <c r="X52" s="85">
        <v>-13236</v>
      </c>
      <c r="Z52" s="85">
        <v>-13236</v>
      </c>
      <c r="AB52" s="85">
        <v>-13236</v>
      </c>
      <c r="AD52" s="85">
        <v>-13236</v>
      </c>
      <c r="AE52" s="29">
        <v>1317758</v>
      </c>
      <c r="AF52" s="29">
        <v>389067</v>
      </c>
      <c r="AG52" s="29">
        <v>361780</v>
      </c>
      <c r="AH52" s="29">
        <v>352329</v>
      </c>
    </row>
    <row r="53" spans="1:34" x14ac:dyDescent="0.25">
      <c r="B53" s="33" t="s">
        <v>124</v>
      </c>
      <c r="C53" s="33" t="s">
        <v>344</v>
      </c>
      <c r="E53" s="85">
        <f>[6]BP_Passivo!$J$46</f>
        <v>-25052</v>
      </c>
      <c r="G53" s="85">
        <v>-25052</v>
      </c>
      <c r="H53" s="85">
        <v>-25052</v>
      </c>
      <c r="I53" s="85">
        <v>-25052</v>
      </c>
      <c r="J53" s="85">
        <v>-25052</v>
      </c>
      <c r="L53" s="85">
        <v>-25052</v>
      </c>
      <c r="N53" s="85">
        <v>-25052</v>
      </c>
      <c r="P53" s="85">
        <v>-25052</v>
      </c>
      <c r="R53" s="85">
        <v>-25052</v>
      </c>
      <c r="T53" s="85">
        <v>-25052</v>
      </c>
      <c r="V53" s="85">
        <v>-25052</v>
      </c>
      <c r="X53" s="85">
        <v>-25052</v>
      </c>
      <c r="Z53" s="85">
        <v>-25052</v>
      </c>
      <c r="AB53" s="85">
        <v>-25052</v>
      </c>
      <c r="AD53" s="85">
        <v>-25052</v>
      </c>
      <c r="AE53" s="29">
        <v>806376</v>
      </c>
      <c r="AF53" s="29">
        <v>340941</v>
      </c>
      <c r="AG53" s="29">
        <v>340941</v>
      </c>
      <c r="AH53" s="29">
        <v>340941</v>
      </c>
    </row>
    <row r="54" spans="1:34" x14ac:dyDescent="0.25">
      <c r="B54" s="33" t="s">
        <v>206</v>
      </c>
      <c r="C54" s="33" t="s">
        <v>345</v>
      </c>
      <c r="E54" s="19" t="s">
        <v>3</v>
      </c>
      <c r="G54" s="19" t="s">
        <v>3</v>
      </c>
      <c r="H54" s="19" t="s">
        <v>3</v>
      </c>
      <c r="I54" s="19" t="s">
        <v>3</v>
      </c>
      <c r="J54" s="19" t="s">
        <v>3</v>
      </c>
      <c r="L54" s="19" t="s">
        <v>3</v>
      </c>
      <c r="N54" s="19" t="s">
        <v>3</v>
      </c>
      <c r="P54" s="19" t="s">
        <v>3</v>
      </c>
      <c r="R54" s="19" t="s">
        <v>3</v>
      </c>
      <c r="T54" s="19" t="s">
        <v>3</v>
      </c>
      <c r="V54" s="19" t="s">
        <v>3</v>
      </c>
      <c r="X54" s="19">
        <v>7438</v>
      </c>
      <c r="Z54" s="19">
        <v>7438</v>
      </c>
      <c r="AB54" s="19">
        <v>7438</v>
      </c>
      <c r="AD54" s="19">
        <v>7438</v>
      </c>
      <c r="AE54" s="29"/>
      <c r="AF54" s="29"/>
      <c r="AG54" s="29"/>
      <c r="AH54" s="29"/>
    </row>
    <row r="55" spans="1:34" x14ac:dyDescent="0.25">
      <c r="B55" s="33" t="s">
        <v>125</v>
      </c>
      <c r="C55" s="33" t="s">
        <v>346</v>
      </c>
      <c r="E55" s="19">
        <f>[6]BP_Passivo!$J$47</f>
        <v>4384</v>
      </c>
      <c r="G55" s="19">
        <v>4384</v>
      </c>
      <c r="H55" s="19">
        <v>4384</v>
      </c>
      <c r="I55" s="19">
        <v>4384</v>
      </c>
      <c r="J55" s="19">
        <v>4384</v>
      </c>
      <c r="L55" s="19">
        <v>4384</v>
      </c>
      <c r="N55" s="19">
        <v>4830</v>
      </c>
      <c r="P55" s="19">
        <v>6243</v>
      </c>
      <c r="R55" s="19">
        <v>-12239</v>
      </c>
      <c r="T55" s="19">
        <v>-4145</v>
      </c>
      <c r="V55" s="19">
        <v>2450</v>
      </c>
      <c r="X55" s="19">
        <v>7264</v>
      </c>
      <c r="Z55" s="19">
        <v>46106</v>
      </c>
      <c r="AB55" s="19">
        <v>31541</v>
      </c>
      <c r="AD55" s="19">
        <v>33274</v>
      </c>
      <c r="AE55" s="29">
        <v>-16178</v>
      </c>
      <c r="AF55" s="29">
        <v>0</v>
      </c>
      <c r="AG55" s="29">
        <v>0</v>
      </c>
      <c r="AH55" s="29">
        <v>0</v>
      </c>
    </row>
    <row r="56" spans="1:34" x14ac:dyDescent="0.25">
      <c r="B56" s="33" t="s">
        <v>126</v>
      </c>
      <c r="C56" s="33" t="s">
        <v>347</v>
      </c>
      <c r="E56" s="19">
        <f>[6]BP_Passivo!$J$48</f>
        <v>14857</v>
      </c>
      <c r="G56" s="19">
        <v>14857</v>
      </c>
      <c r="H56" s="19">
        <v>14294</v>
      </c>
      <c r="I56" s="19">
        <v>14294</v>
      </c>
      <c r="J56" s="19">
        <v>14294</v>
      </c>
      <c r="L56" s="19">
        <v>14294</v>
      </c>
      <c r="N56" s="19">
        <v>11469</v>
      </c>
      <c r="P56" s="19">
        <v>8926</v>
      </c>
      <c r="R56" s="19">
        <v>6374</v>
      </c>
      <c r="T56" s="19">
        <v>1326</v>
      </c>
      <c r="V56" s="19" t="s">
        <v>3</v>
      </c>
      <c r="X56" s="19" t="s">
        <v>3</v>
      </c>
      <c r="Z56" s="19">
        <v>69242</v>
      </c>
      <c r="AB56" s="19">
        <v>69242</v>
      </c>
      <c r="AD56" s="19">
        <v>69242</v>
      </c>
      <c r="AE56" s="29">
        <v>0</v>
      </c>
      <c r="AF56" s="29">
        <v>0</v>
      </c>
      <c r="AG56" s="29">
        <v>0</v>
      </c>
      <c r="AH56" s="29">
        <v>0</v>
      </c>
    </row>
    <row r="57" spans="1:34" x14ac:dyDescent="0.25">
      <c r="B57" s="33" t="s">
        <v>127</v>
      </c>
      <c r="C57" s="33" t="s">
        <v>348</v>
      </c>
      <c r="E57" s="19">
        <f>[6]BP_Passivo!$J$49</f>
        <v>178243</v>
      </c>
      <c r="G57" s="19">
        <v>178243</v>
      </c>
      <c r="H57" s="19">
        <v>185220</v>
      </c>
      <c r="I57" s="19">
        <v>185220</v>
      </c>
      <c r="J57" s="19">
        <v>185220</v>
      </c>
      <c r="L57" s="19">
        <v>185220</v>
      </c>
      <c r="N57" s="19">
        <v>144958</v>
      </c>
      <c r="P57" s="19">
        <v>108729</v>
      </c>
      <c r="R57" s="19">
        <v>90835</v>
      </c>
      <c r="T57" s="19">
        <v>18894</v>
      </c>
      <c r="V57" s="19" t="s">
        <v>3</v>
      </c>
      <c r="X57" s="19" t="s">
        <v>3</v>
      </c>
      <c r="Z57" s="19" t="s">
        <v>3</v>
      </c>
      <c r="AB57" s="19" t="s">
        <v>3</v>
      </c>
      <c r="AD57" s="19" t="s">
        <v>3</v>
      </c>
      <c r="AE57" s="29">
        <v>519324</v>
      </c>
      <c r="AF57" s="29">
        <v>4932</v>
      </c>
      <c r="AG57" s="29">
        <v>4932</v>
      </c>
      <c r="AH57" s="29">
        <v>4932</v>
      </c>
    </row>
    <row r="58" spans="1:34" x14ac:dyDescent="0.25">
      <c r="B58" s="33" t="s">
        <v>128</v>
      </c>
      <c r="C58" s="33" t="s">
        <v>349</v>
      </c>
      <c r="E58" s="19">
        <f>[6]BP_Passivo!$J$50</f>
        <v>1930</v>
      </c>
      <c r="G58" s="19" t="s">
        <v>3</v>
      </c>
      <c r="H58" s="19">
        <v>9681</v>
      </c>
      <c r="I58" s="31">
        <v>9216</v>
      </c>
      <c r="J58" s="31">
        <v>7571</v>
      </c>
      <c r="L58" s="19" t="s">
        <v>3</v>
      </c>
      <c r="N58" s="19" t="s">
        <v>3</v>
      </c>
      <c r="P58" s="19" t="s">
        <v>3</v>
      </c>
      <c r="R58" s="19" t="s">
        <v>3</v>
      </c>
      <c r="T58" s="19" t="s">
        <v>3</v>
      </c>
      <c r="V58" s="19">
        <v>-440271</v>
      </c>
      <c r="X58" s="19">
        <v>-343515</v>
      </c>
      <c r="Z58" s="19">
        <v>90268</v>
      </c>
      <c r="AB58" s="19">
        <v>399391</v>
      </c>
      <c r="AD58" s="19">
        <v>502598</v>
      </c>
      <c r="AE58" s="29">
        <v>0</v>
      </c>
      <c r="AF58" s="29">
        <v>43194</v>
      </c>
      <c r="AG58" s="29">
        <v>15907</v>
      </c>
      <c r="AH58" s="29">
        <v>6456</v>
      </c>
    </row>
    <row r="59" spans="1:34" x14ac:dyDescent="0.25">
      <c r="B59" s="33" t="s">
        <v>91</v>
      </c>
      <c r="C59" s="33" t="s">
        <v>350</v>
      </c>
      <c r="E59" s="19">
        <f>[6]BP_Passivo!$J$53</f>
        <v>1378362</v>
      </c>
      <c r="G59" s="19">
        <v>1341007</v>
      </c>
      <c r="H59" s="19">
        <v>1341715</v>
      </c>
      <c r="I59" s="34">
        <v>1358338</v>
      </c>
      <c r="J59" s="34">
        <v>1326477</v>
      </c>
      <c r="L59" s="19">
        <v>1259044</v>
      </c>
      <c r="N59" s="19">
        <v>960088</v>
      </c>
      <c r="P59" s="19">
        <v>752667</v>
      </c>
      <c r="R59" s="19">
        <v>481167</v>
      </c>
      <c r="T59" s="19">
        <v>410620</v>
      </c>
      <c r="V59" s="19">
        <v>352780</v>
      </c>
      <c r="X59" s="19">
        <v>325717</v>
      </c>
      <c r="Z59" s="19">
        <v>430118</v>
      </c>
      <c r="AB59" s="19">
        <v>479944</v>
      </c>
      <c r="AD59" s="19">
        <v>488776</v>
      </c>
      <c r="AE59" s="29"/>
      <c r="AF59" s="29"/>
      <c r="AG59" s="29"/>
      <c r="AH59" s="29"/>
    </row>
    <row r="60" spans="1:34" s="64" customFormat="1" x14ac:dyDescent="0.25">
      <c r="A60" s="62"/>
      <c r="B60" s="63" t="s">
        <v>236</v>
      </c>
      <c r="C60" s="63" t="s">
        <v>340</v>
      </c>
      <c r="E60" s="63">
        <f>SUM(E51:E59)</f>
        <v>2826028</v>
      </c>
      <c r="G60" s="63">
        <f>SUM(G51:G59)</f>
        <v>2786743</v>
      </c>
      <c r="H60" s="63">
        <f>SUM(H51:H59)</f>
        <v>2803546</v>
      </c>
      <c r="I60" s="63">
        <v>2819704</v>
      </c>
      <c r="J60" s="63">
        <v>2786198</v>
      </c>
      <c r="L60" s="63">
        <v>2711194</v>
      </c>
      <c r="N60" s="63">
        <v>2369597</v>
      </c>
      <c r="P60" s="63">
        <v>2124817</v>
      </c>
      <c r="R60" s="63">
        <v>1814389</v>
      </c>
      <c r="T60" s="63">
        <v>1674947</v>
      </c>
      <c r="V60" s="63">
        <v>1603482</v>
      </c>
      <c r="X60" s="63">
        <v>1149055</v>
      </c>
      <c r="Z60" s="63">
        <v>1795323</v>
      </c>
      <c r="AB60" s="63">
        <v>1875644</v>
      </c>
      <c r="AD60" s="63">
        <v>1870312</v>
      </c>
      <c r="AE60" s="65"/>
      <c r="AF60" s="65"/>
      <c r="AG60" s="65"/>
      <c r="AH60" s="65"/>
    </row>
  </sheetData>
  <phoneticPr fontId="7" type="noConversion"/>
  <pageMargins left="0.7" right="0.7" top="0.75" bottom="0.75" header="0.3" footer="0.3"/>
  <pageSetup paperSize="5" orientation="portrait" r:id="rId1"/>
  <ignoredErrors>
    <ignoredError sqref="I8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4">
    <tabColor rgb="FF002060"/>
  </sheetPr>
  <dimension ref="A1:AI77"/>
  <sheetViews>
    <sheetView showGridLines="0" zoomScale="95" zoomScaleNormal="9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7" sqref="B7"/>
    </sheetView>
  </sheetViews>
  <sheetFormatPr defaultRowHeight="15" outlineLevelCol="1" x14ac:dyDescent="0.25"/>
  <cols>
    <col min="1" max="1" width="66.28515625" style="24" bestFit="1" customWidth="1"/>
    <col min="2" max="2" width="59.140625" style="24" bestFit="1" customWidth="1"/>
    <col min="3" max="3" width="0.85546875" style="3" customWidth="1" collapsed="1"/>
    <col min="4" max="4" width="11.85546875" style="24" bestFit="1" customWidth="1"/>
    <col min="5" max="5" width="0.85546875" style="3" customWidth="1"/>
    <col min="6" max="8" width="11.85546875" style="24" bestFit="1" customWidth="1"/>
    <col min="9" max="9" width="11.28515625" style="24" bestFit="1" customWidth="1"/>
    <col min="10" max="10" width="0.85546875" style="3" customWidth="1" collapsed="1"/>
    <col min="11" max="11" width="11.85546875" style="24" bestFit="1" customWidth="1"/>
    <col min="12" max="12" width="0.85546875" style="3" customWidth="1"/>
    <col min="13" max="13" width="11.85546875" style="24" bestFit="1" customWidth="1"/>
    <col min="14" max="14" width="0.85546875" style="3" customWidth="1" collapsed="1"/>
    <col min="15" max="15" width="11.85546875" style="24" bestFit="1" customWidth="1"/>
    <col min="16" max="16" width="0.85546875" style="3" customWidth="1" collapsed="1"/>
    <col min="17" max="17" width="11.85546875" style="24" bestFit="1" customWidth="1"/>
    <col min="18" max="18" width="0.85546875" style="3" customWidth="1" collapsed="1"/>
    <col min="19" max="19" width="11.85546875" style="24" bestFit="1" customWidth="1"/>
    <col min="20" max="20" width="0.85546875" style="3" customWidth="1" collapsed="1"/>
    <col min="21" max="21" width="11.85546875" style="24" bestFit="1" customWidth="1"/>
    <col min="22" max="22" width="0.85546875" style="3" customWidth="1" collapsed="1"/>
    <col min="23" max="23" width="11.85546875" style="24" bestFit="1" customWidth="1"/>
    <col min="24" max="24" width="0.85546875" style="3" customWidth="1" collapsed="1"/>
    <col min="25" max="25" width="11.85546875" style="24" bestFit="1" customWidth="1"/>
    <col min="26" max="26" width="0.85546875" style="3" customWidth="1" collapsed="1"/>
    <col min="27" max="27" width="7.85546875" style="24" hidden="1" customWidth="1"/>
    <col min="28" max="28" width="0.85546875" style="3" hidden="1" customWidth="1" collapsed="1"/>
    <col min="29" max="29" width="7.85546875" style="24" hidden="1" customWidth="1"/>
    <col min="30" max="30" width="0.85546875" style="3" hidden="1" customWidth="1" collapsed="1"/>
    <col min="31" max="34" width="6.42578125" style="24" hidden="1" customWidth="1" outlineLevel="1"/>
    <col min="35" max="35" width="9.140625" style="24" collapsed="1"/>
    <col min="36" max="16384" width="9.140625" style="24"/>
  </cols>
  <sheetData>
    <row r="1" spans="1:35" s="3" customFormat="1" ht="30" customHeight="1" x14ac:dyDescent="0.25">
      <c r="C1" s="23"/>
      <c r="E1" s="23"/>
    </row>
    <row r="2" spans="1:35" s="3" customFormat="1" ht="38.25" customHeight="1" x14ac:dyDescent="0.25">
      <c r="C2" s="23"/>
      <c r="E2" s="23"/>
      <c r="I2" s="24"/>
      <c r="J2" s="24"/>
      <c r="N2" s="24"/>
      <c r="P2" s="24"/>
      <c r="AA2" s="24"/>
      <c r="AC2" s="24"/>
      <c r="AE2" s="24"/>
      <c r="AG2" s="24"/>
      <c r="AI2" s="24"/>
    </row>
    <row r="3" spans="1:35" s="3" customFormat="1" ht="28.5" customHeight="1" x14ac:dyDescent="0.25"/>
    <row r="4" spans="1:35" x14ac:dyDescent="0.25">
      <c r="A4" s="23" t="s">
        <v>60</v>
      </c>
      <c r="B4" s="23" t="s">
        <v>245</v>
      </c>
      <c r="D4" s="149"/>
      <c r="F4" s="149"/>
      <c r="G4" s="149"/>
      <c r="H4" s="149"/>
      <c r="I4" s="149"/>
      <c r="K4" s="149"/>
      <c r="M4" s="149"/>
      <c r="O4" s="149"/>
      <c r="Q4" s="149"/>
      <c r="S4" s="149"/>
      <c r="U4" s="149"/>
      <c r="W4" s="149"/>
      <c r="Y4" s="149"/>
    </row>
    <row r="5" spans="1:35" x14ac:dyDescent="0.25">
      <c r="A5" s="38" t="s">
        <v>38</v>
      </c>
      <c r="B5" s="38" t="s">
        <v>266</v>
      </c>
      <c r="D5" s="148" t="s">
        <v>432</v>
      </c>
      <c r="F5" s="148" t="s">
        <v>431</v>
      </c>
      <c r="G5" s="148" t="s">
        <v>280</v>
      </c>
      <c r="H5" s="148" t="s">
        <v>281</v>
      </c>
      <c r="I5" s="148" t="s">
        <v>282</v>
      </c>
      <c r="K5" s="148">
        <v>2024</v>
      </c>
      <c r="M5" s="148">
        <v>2023</v>
      </c>
      <c r="O5" s="148">
        <v>2022</v>
      </c>
      <c r="Q5" s="148">
        <v>2021</v>
      </c>
      <c r="S5" s="148">
        <v>2020</v>
      </c>
      <c r="U5" s="148">
        <v>2019</v>
      </c>
      <c r="W5" s="148">
        <v>2018</v>
      </c>
      <c r="Y5" s="148">
        <v>2017</v>
      </c>
      <c r="AA5" s="42">
        <v>2016</v>
      </c>
      <c r="AC5" s="42">
        <v>2015</v>
      </c>
      <c r="AE5" s="42" t="s">
        <v>8</v>
      </c>
      <c r="AF5" s="42" t="s">
        <v>7</v>
      </c>
      <c r="AG5" s="42" t="s">
        <v>6</v>
      </c>
      <c r="AH5" s="42" t="s">
        <v>5</v>
      </c>
    </row>
    <row r="6" spans="1:35" s="4" customFormat="1" x14ac:dyDescent="0.25">
      <c r="A6" s="28" t="s">
        <v>129</v>
      </c>
      <c r="B6" s="28" t="s">
        <v>352</v>
      </c>
      <c r="C6" s="10"/>
      <c r="D6" s="43"/>
      <c r="E6" s="10"/>
      <c r="F6" s="43"/>
      <c r="G6" s="43"/>
      <c r="H6" s="43"/>
      <c r="I6" s="43"/>
      <c r="J6" s="10"/>
      <c r="K6" s="43"/>
      <c r="L6" s="10"/>
      <c r="M6" s="43"/>
      <c r="N6" s="10"/>
      <c r="O6" s="43"/>
      <c r="P6" s="10"/>
      <c r="Q6" s="43"/>
      <c r="R6" s="10"/>
      <c r="S6" s="43"/>
      <c r="T6" s="10"/>
      <c r="U6" s="43"/>
      <c r="V6" s="10"/>
      <c r="W6" s="43"/>
      <c r="X6" s="10"/>
      <c r="Y6" s="43"/>
      <c r="Z6" s="10"/>
      <c r="AA6" s="43">
        <v>-224514</v>
      </c>
      <c r="AB6" s="10"/>
      <c r="AC6" s="43">
        <v>-369654</v>
      </c>
      <c r="AD6" s="10"/>
      <c r="AE6" s="27">
        <v>-23922</v>
      </c>
      <c r="AF6" s="27">
        <v>-23059</v>
      </c>
      <c r="AG6" s="27">
        <v>-47326</v>
      </c>
      <c r="AH6" s="27">
        <v>-47366</v>
      </c>
    </row>
    <row r="7" spans="1:35" x14ac:dyDescent="0.25">
      <c r="A7" s="63" t="s">
        <v>130</v>
      </c>
      <c r="B7" s="63" t="s">
        <v>353</v>
      </c>
      <c r="C7" s="4"/>
      <c r="D7" s="83">
        <f>[6]DFC!$G$13</f>
        <v>29007</v>
      </c>
      <c r="E7" s="4"/>
      <c r="F7" s="83">
        <f>[4]Financeiro_Base!$AW168</f>
        <v>115920</v>
      </c>
      <c r="G7" s="83">
        <f>[4]Financeiro_Base!$AX168</f>
        <v>86178</v>
      </c>
      <c r="H7" s="83">
        <f>[4]Financeiro_Base!$AY168</f>
        <v>67410</v>
      </c>
      <c r="I7" s="83">
        <v>41418</v>
      </c>
      <c r="J7" s="79"/>
      <c r="K7" s="83">
        <v>192162</v>
      </c>
      <c r="L7" s="79"/>
      <c r="M7" s="83">
        <v>200881</v>
      </c>
      <c r="N7" s="79"/>
      <c r="O7" s="83">
        <v>126420</v>
      </c>
      <c r="P7" s="79"/>
      <c r="Q7" s="83">
        <v>166276</v>
      </c>
      <c r="R7" s="79"/>
      <c r="S7" s="83">
        <v>66483</v>
      </c>
      <c r="T7" s="79"/>
      <c r="U7" s="83">
        <v>-65862</v>
      </c>
      <c r="V7" s="79"/>
      <c r="W7" s="83">
        <v>-401403</v>
      </c>
      <c r="X7" s="79"/>
      <c r="Y7" s="83">
        <v>-357021</v>
      </c>
      <c r="Z7" s="4"/>
      <c r="AA7" s="44">
        <v>-94718</v>
      </c>
      <c r="AB7" s="4"/>
      <c r="AC7" s="44">
        <v>155380</v>
      </c>
      <c r="AD7" s="4"/>
      <c r="AE7" s="45">
        <v>0</v>
      </c>
      <c r="AF7" s="46">
        <v>27287</v>
      </c>
      <c r="AG7" s="46">
        <v>9451</v>
      </c>
      <c r="AH7" s="46">
        <v>6456</v>
      </c>
    </row>
    <row r="8" spans="1:35" x14ac:dyDescent="0.25">
      <c r="A8" s="47" t="s">
        <v>131</v>
      </c>
      <c r="B8" s="47" t="s">
        <v>354</v>
      </c>
      <c r="D8" s="84"/>
      <c r="F8" s="84"/>
      <c r="G8" s="84"/>
      <c r="H8" s="84"/>
      <c r="I8" s="84"/>
      <c r="J8" s="78"/>
      <c r="K8" s="84"/>
      <c r="L8" s="78"/>
      <c r="M8" s="84"/>
      <c r="N8" s="78"/>
      <c r="O8" s="84"/>
      <c r="P8" s="78"/>
      <c r="Q8" s="84"/>
      <c r="R8" s="78"/>
      <c r="S8" s="84"/>
      <c r="T8" s="78"/>
      <c r="U8" s="84"/>
      <c r="V8" s="78"/>
      <c r="W8" s="84"/>
      <c r="X8" s="78"/>
      <c r="Y8" s="84"/>
      <c r="AA8" s="43">
        <v>3956</v>
      </c>
      <c r="AC8" s="43">
        <v>5092</v>
      </c>
      <c r="AE8" s="29">
        <v>8029</v>
      </c>
      <c r="AF8" s="29">
        <v>1121</v>
      </c>
      <c r="AG8" s="29">
        <v>5271</v>
      </c>
      <c r="AH8" s="29">
        <v>3030</v>
      </c>
    </row>
    <row r="9" spans="1:35" x14ac:dyDescent="0.25">
      <c r="A9" s="48" t="s">
        <v>132</v>
      </c>
      <c r="B9" s="48" t="s">
        <v>355</v>
      </c>
      <c r="D9" s="85">
        <f>[6]DFC!$G$16</f>
        <v>4107</v>
      </c>
      <c r="F9" s="85">
        <f>[4]Financeiro_Base!$AW170</f>
        <v>1893</v>
      </c>
      <c r="G9" s="85">
        <f>[4]Financeiro_Base!$AX170</f>
        <v>-12749</v>
      </c>
      <c r="H9" s="85">
        <f>[4]Financeiro_Base!$AY170</f>
        <v>-1333</v>
      </c>
      <c r="I9" s="85">
        <v>6874</v>
      </c>
      <c r="J9" s="78"/>
      <c r="K9" s="85">
        <v>30753</v>
      </c>
      <c r="L9" s="78"/>
      <c r="M9" s="85">
        <v>28944</v>
      </c>
      <c r="N9" s="78"/>
      <c r="O9" s="85">
        <v>23458</v>
      </c>
      <c r="P9" s="78"/>
      <c r="Q9" s="85">
        <v>19363</v>
      </c>
      <c r="R9" s="78"/>
      <c r="S9" s="85">
        <v>13249</v>
      </c>
      <c r="T9" s="78"/>
      <c r="U9" s="85">
        <v>9171</v>
      </c>
      <c r="V9" s="78"/>
      <c r="W9" s="85">
        <v>3621</v>
      </c>
      <c r="X9" s="78"/>
      <c r="Y9" s="85">
        <v>4757</v>
      </c>
      <c r="AA9" s="49">
        <v>83532</v>
      </c>
      <c r="AC9" s="49">
        <v>81499</v>
      </c>
      <c r="AE9" s="25">
        <v>0</v>
      </c>
      <c r="AF9" s="29">
        <v>0</v>
      </c>
      <c r="AG9" s="29">
        <v>0</v>
      </c>
      <c r="AH9" s="50">
        <v>0</v>
      </c>
    </row>
    <row r="10" spans="1:35" x14ac:dyDescent="0.25">
      <c r="A10" s="51" t="s">
        <v>133</v>
      </c>
      <c r="B10" s="51" t="s">
        <v>356</v>
      </c>
      <c r="D10" s="85">
        <f>[6]DFC!$G$17</f>
        <v>2424</v>
      </c>
      <c r="F10" s="85">
        <f>[4]Financeiro_Base!$AW171</f>
        <v>24449</v>
      </c>
      <c r="G10" s="85">
        <f>[4]Financeiro_Base!$AX171</f>
        <v>10159</v>
      </c>
      <c r="H10" s="85">
        <f>[4]Financeiro_Base!$AY171</f>
        <v>2776</v>
      </c>
      <c r="I10" s="85">
        <v>-166</v>
      </c>
      <c r="J10" s="78"/>
      <c r="K10" s="85">
        <v>-2833</v>
      </c>
      <c r="L10" s="78"/>
      <c r="M10" s="85">
        <v>1485</v>
      </c>
      <c r="N10" s="78"/>
      <c r="O10" s="85">
        <v>7093</v>
      </c>
      <c r="P10" s="78"/>
      <c r="Q10" s="85">
        <v>-105</v>
      </c>
      <c r="R10" s="78"/>
      <c r="S10" s="85">
        <v>5099</v>
      </c>
      <c r="T10" s="78"/>
      <c r="U10" s="85">
        <v>-389</v>
      </c>
      <c r="V10" s="78"/>
      <c r="W10" s="85">
        <v>-7365</v>
      </c>
      <c r="X10" s="78"/>
      <c r="Y10" s="85">
        <v>-8531</v>
      </c>
      <c r="AA10" s="49">
        <v>0</v>
      </c>
      <c r="AC10" s="49">
        <v>0</v>
      </c>
      <c r="AE10" s="25">
        <v>0</v>
      </c>
      <c r="AF10" s="29">
        <v>0</v>
      </c>
      <c r="AG10" s="29">
        <v>0</v>
      </c>
      <c r="AH10" s="50">
        <v>0</v>
      </c>
    </row>
    <row r="11" spans="1:35" x14ac:dyDescent="0.25">
      <c r="A11" s="48" t="s">
        <v>121</v>
      </c>
      <c r="B11" s="48" t="s">
        <v>339</v>
      </c>
      <c r="D11" s="85">
        <f>[6]DFC!$G$18</f>
        <v>3746</v>
      </c>
      <c r="F11" s="85">
        <f>[4]Financeiro_Base!$AW172</f>
        <v>9845</v>
      </c>
      <c r="G11" s="85">
        <f>[4]Financeiro_Base!$AX172</f>
        <v>6226</v>
      </c>
      <c r="H11" s="85">
        <f>[4]Financeiro_Base!$AY172</f>
        <v>3739</v>
      </c>
      <c r="I11" s="85">
        <v>1318</v>
      </c>
      <c r="J11" s="78"/>
      <c r="K11" s="85">
        <v>1738</v>
      </c>
      <c r="L11" s="78"/>
      <c r="M11" s="85">
        <v>5374</v>
      </c>
      <c r="N11" s="78"/>
      <c r="O11" s="85">
        <v>-8327</v>
      </c>
      <c r="P11" s="78"/>
      <c r="Q11" s="85">
        <v>-10573</v>
      </c>
      <c r="R11" s="78"/>
      <c r="S11" s="85">
        <v>-1366</v>
      </c>
      <c r="T11" s="78"/>
      <c r="U11" s="85">
        <v>8213</v>
      </c>
      <c r="V11" s="78"/>
      <c r="W11" s="85">
        <v>2824</v>
      </c>
      <c r="X11" s="78"/>
      <c r="Y11" s="85">
        <v>3596</v>
      </c>
      <c r="AA11" s="49">
        <v>-430</v>
      </c>
      <c r="AC11" s="49">
        <v>-333</v>
      </c>
      <c r="AE11" s="25">
        <v>0</v>
      </c>
      <c r="AF11" s="29">
        <v>0</v>
      </c>
      <c r="AG11" s="29">
        <v>0</v>
      </c>
      <c r="AH11" s="50">
        <v>0</v>
      </c>
    </row>
    <row r="12" spans="1:35" x14ac:dyDescent="0.25">
      <c r="A12" s="48" t="s">
        <v>134</v>
      </c>
      <c r="B12" s="48" t="s">
        <v>357</v>
      </c>
      <c r="D12" s="85">
        <f>[6]DFC!$G$19</f>
        <v>-1674</v>
      </c>
      <c r="F12" s="85">
        <f>[4]Financeiro_Base!$AW173</f>
        <v>-59267</v>
      </c>
      <c r="G12" s="85">
        <f>[4]Financeiro_Base!$AX173</f>
        <v>-36490</v>
      </c>
      <c r="H12" s="85">
        <f>[4]Financeiro_Base!$AY173</f>
        <v>-18304</v>
      </c>
      <c r="I12" s="85">
        <v>-4728</v>
      </c>
      <c r="J12" s="78"/>
      <c r="K12" s="85">
        <v>-16339</v>
      </c>
      <c r="L12" s="78"/>
      <c r="M12" s="85">
        <v>28881</v>
      </c>
      <c r="N12" s="78"/>
      <c r="O12" s="85">
        <v>-6130</v>
      </c>
      <c r="P12" s="78"/>
      <c r="Q12" s="85">
        <v>-7058</v>
      </c>
      <c r="R12" s="78"/>
      <c r="S12" s="85">
        <v>-12492</v>
      </c>
      <c r="T12" s="78"/>
      <c r="U12" s="85">
        <v>-84129</v>
      </c>
      <c r="V12" s="78"/>
      <c r="W12" s="85">
        <v>-129153</v>
      </c>
      <c r="X12" s="78"/>
      <c r="Y12" s="85">
        <v>21489</v>
      </c>
      <c r="AA12" s="49">
        <v>-4104</v>
      </c>
      <c r="AC12" s="49">
        <v>1280</v>
      </c>
      <c r="AE12" s="25">
        <v>0</v>
      </c>
      <c r="AF12" s="29">
        <v>1982</v>
      </c>
      <c r="AG12" s="29">
        <v>3204</v>
      </c>
      <c r="AH12" s="50">
        <v>1776</v>
      </c>
    </row>
    <row r="13" spans="1:35" x14ac:dyDescent="0.25">
      <c r="A13" s="48" t="s">
        <v>135</v>
      </c>
      <c r="B13" s="48" t="s">
        <v>358</v>
      </c>
      <c r="D13" s="85">
        <f>[6]DFC!$G$20</f>
        <v>-1835</v>
      </c>
      <c r="F13" s="85">
        <f>[4]Financeiro_Base!$AW174</f>
        <v>-80902</v>
      </c>
      <c r="G13" s="85">
        <f>[4]Financeiro_Base!$AX174</f>
        <v>-54580</v>
      </c>
      <c r="H13" s="85">
        <f>[4]Financeiro_Base!$AY174</f>
        <v>-31333</v>
      </c>
      <c r="I13" s="85">
        <v>-13492</v>
      </c>
      <c r="J13" s="78"/>
      <c r="K13" s="85">
        <v>-15668</v>
      </c>
      <c r="L13" s="78"/>
      <c r="M13" s="85">
        <v>45403</v>
      </c>
      <c r="N13" s="78"/>
      <c r="O13" s="85">
        <v>224</v>
      </c>
      <c r="P13" s="78"/>
      <c r="Q13" s="85">
        <v>-11011</v>
      </c>
      <c r="R13" s="78"/>
      <c r="S13" s="85">
        <v>-3425</v>
      </c>
      <c r="T13" s="78"/>
      <c r="U13" s="85">
        <v>-18813</v>
      </c>
      <c r="V13" s="78"/>
      <c r="W13" s="85">
        <v>20294</v>
      </c>
      <c r="X13" s="78"/>
      <c r="Y13" s="85">
        <v>29601</v>
      </c>
      <c r="AA13" s="49">
        <v>864</v>
      </c>
      <c r="AC13" s="49">
        <v>-5280</v>
      </c>
      <c r="AE13" s="25">
        <v>0</v>
      </c>
      <c r="AF13" s="29">
        <v>3043</v>
      </c>
      <c r="AG13" s="29">
        <v>1065</v>
      </c>
      <c r="AH13" s="50">
        <v>1700</v>
      </c>
    </row>
    <row r="14" spans="1:35" x14ac:dyDescent="0.25">
      <c r="A14" s="51" t="s">
        <v>136</v>
      </c>
      <c r="B14" s="51" t="s">
        <v>359</v>
      </c>
      <c r="D14" s="85">
        <f>[6]DFC!$G$22</f>
        <v>-58</v>
      </c>
      <c r="F14" s="85">
        <f>[4]Financeiro_Base!$AW175</f>
        <v>-12936</v>
      </c>
      <c r="G14" s="85">
        <f>[4]Financeiro_Base!$AX175</f>
        <v>-8795</v>
      </c>
      <c r="H14" s="85">
        <f>[4]Financeiro_Base!$AY175</f>
        <v>-4749</v>
      </c>
      <c r="I14" s="85">
        <v>-2226</v>
      </c>
      <c r="J14" s="78"/>
      <c r="K14" s="85">
        <v>3883</v>
      </c>
      <c r="L14" s="78"/>
      <c r="M14" s="85">
        <v>1547</v>
      </c>
      <c r="N14" s="78"/>
      <c r="O14" s="85">
        <v>2061</v>
      </c>
      <c r="P14" s="78"/>
      <c r="Q14" s="85">
        <v>-1306</v>
      </c>
      <c r="R14" s="78"/>
      <c r="S14" s="85">
        <v>-1268</v>
      </c>
      <c r="T14" s="78"/>
      <c r="U14" s="85">
        <v>1410</v>
      </c>
      <c r="V14" s="78"/>
      <c r="W14" s="85">
        <v>-13652</v>
      </c>
      <c r="X14" s="78"/>
      <c r="Y14" s="85">
        <v>-11594</v>
      </c>
      <c r="AA14" s="49">
        <v>-213614</v>
      </c>
      <c r="AC14" s="49">
        <v>-607292</v>
      </c>
      <c r="AE14" s="29">
        <v>-30176</v>
      </c>
      <c r="AF14" s="29">
        <v>-56492</v>
      </c>
      <c r="AG14" s="29">
        <v>-66317</v>
      </c>
      <c r="AH14" s="50">
        <v>-60328</v>
      </c>
    </row>
    <row r="15" spans="1:35" x14ac:dyDescent="0.25">
      <c r="A15" s="51" t="s">
        <v>181</v>
      </c>
      <c r="B15" s="51" t="s">
        <v>360</v>
      </c>
      <c r="D15" s="85">
        <f>[6]DFC!$G$25</f>
        <v>237</v>
      </c>
      <c r="F15" s="85">
        <f>[4]Financeiro_Base!$AW176</f>
        <v>-7736</v>
      </c>
      <c r="G15" s="85">
        <f>[4]Financeiro_Base!$AX176</f>
        <v>2679</v>
      </c>
      <c r="H15" s="85">
        <f>[4]Financeiro_Base!$AY176</f>
        <v>1152</v>
      </c>
      <c r="I15" s="85">
        <v>193</v>
      </c>
      <c r="J15" s="78"/>
      <c r="K15" s="85">
        <v>-4040</v>
      </c>
      <c r="L15" s="78"/>
      <c r="M15" s="85">
        <v>-41374</v>
      </c>
      <c r="N15" s="78"/>
      <c r="O15" s="85">
        <v>0</v>
      </c>
      <c r="P15" s="78"/>
      <c r="Q15" s="85">
        <v>0</v>
      </c>
      <c r="R15" s="78"/>
      <c r="S15" s="85">
        <v>0</v>
      </c>
      <c r="T15" s="78"/>
      <c r="U15" s="85">
        <v>-45449</v>
      </c>
      <c r="V15" s="78"/>
      <c r="W15" s="85">
        <v>0</v>
      </c>
      <c r="X15" s="78"/>
      <c r="Y15" s="85">
        <v>0</v>
      </c>
      <c r="AA15" s="52">
        <v>256440</v>
      </c>
      <c r="AC15" s="52">
        <v>-33383</v>
      </c>
      <c r="AE15" s="25">
        <v>0</v>
      </c>
      <c r="AF15" s="29">
        <v>-35981</v>
      </c>
      <c r="AG15" s="29">
        <v>-53301</v>
      </c>
      <c r="AH15" s="50">
        <v>-21724</v>
      </c>
    </row>
    <row r="16" spans="1:35" x14ac:dyDescent="0.25">
      <c r="A16" s="48" t="s">
        <v>137</v>
      </c>
      <c r="B16" s="48" t="s">
        <v>361</v>
      </c>
      <c r="D16" s="85">
        <f>[6]DFC!$G$23</f>
        <v>57871</v>
      </c>
      <c r="F16" s="85">
        <f>[4]Financeiro_Base!$AW177</f>
        <v>682764</v>
      </c>
      <c r="G16" s="85">
        <f>[4]Financeiro_Base!$AX177</f>
        <v>399993</v>
      </c>
      <c r="H16" s="85">
        <f>[4]Financeiro_Base!$AY177</f>
        <v>196682</v>
      </c>
      <c r="I16" s="85">
        <v>66917</v>
      </c>
      <c r="J16" s="78"/>
      <c r="K16" s="85">
        <v>257892</v>
      </c>
      <c r="L16" s="78"/>
      <c r="M16" s="85">
        <v>281782</v>
      </c>
      <c r="N16" s="78"/>
      <c r="O16" s="85">
        <v>214068</v>
      </c>
      <c r="P16" s="78"/>
      <c r="Q16" s="85">
        <v>74924</v>
      </c>
      <c r="R16" s="78"/>
      <c r="S16" s="85">
        <v>87136</v>
      </c>
      <c r="T16" s="78"/>
      <c r="U16" s="85">
        <v>141758</v>
      </c>
      <c r="V16" s="78"/>
      <c r="W16" s="85">
        <v>190373</v>
      </c>
      <c r="X16" s="78"/>
      <c r="Y16" s="85">
        <v>125056</v>
      </c>
      <c r="AA16" s="49">
        <v>-264929</v>
      </c>
      <c r="AC16" s="49">
        <v>-2414</v>
      </c>
      <c r="AE16" s="25">
        <v>0</v>
      </c>
      <c r="AF16" s="29">
        <v>-79588</v>
      </c>
      <c r="AG16" s="29">
        <v>-75968</v>
      </c>
      <c r="AH16" s="50">
        <v>-49430</v>
      </c>
    </row>
    <row r="17" spans="1:34" x14ac:dyDescent="0.25">
      <c r="A17" s="48" t="s">
        <v>138</v>
      </c>
      <c r="B17" s="48" t="s">
        <v>362</v>
      </c>
      <c r="D17" s="85">
        <f>[6]DFC!$G$24</f>
        <v>36369</v>
      </c>
      <c r="F17" s="85">
        <f>[4]Financeiro_Base!$AW178</f>
        <v>389360</v>
      </c>
      <c r="G17" s="85">
        <f>[4]Financeiro_Base!$AX178</f>
        <v>234023</v>
      </c>
      <c r="H17" s="85">
        <f>[4]Financeiro_Base!$AY178</f>
        <v>114079</v>
      </c>
      <c r="I17" s="85">
        <v>38557</v>
      </c>
      <c r="J17" s="78"/>
      <c r="K17" s="85">
        <v>156490</v>
      </c>
      <c r="L17" s="78"/>
      <c r="M17" s="85">
        <v>130512</v>
      </c>
      <c r="N17" s="78"/>
      <c r="O17" s="85">
        <v>57586</v>
      </c>
      <c r="P17" s="78"/>
      <c r="Q17" s="85">
        <v>-26824</v>
      </c>
      <c r="R17" s="78"/>
      <c r="S17" s="85">
        <v>-23901</v>
      </c>
      <c r="T17" s="78"/>
      <c r="U17" s="85">
        <v>17283</v>
      </c>
      <c r="V17" s="78"/>
      <c r="W17" s="85">
        <v>11700</v>
      </c>
      <c r="X17" s="78"/>
      <c r="Y17" s="85">
        <v>-26603</v>
      </c>
      <c r="AA17" s="49">
        <v>6960</v>
      </c>
      <c r="AC17" s="49">
        <v>16443</v>
      </c>
      <c r="AE17" s="25">
        <v>0</v>
      </c>
      <c r="AF17" s="29">
        <v>-3819</v>
      </c>
      <c r="AG17" s="29">
        <v>-3623</v>
      </c>
      <c r="AH17" s="50">
        <v>-5252</v>
      </c>
    </row>
    <row r="18" spans="1:34" ht="15" customHeight="1" x14ac:dyDescent="0.25">
      <c r="A18" s="48" t="s">
        <v>139</v>
      </c>
      <c r="B18" s="48" t="s">
        <v>363</v>
      </c>
      <c r="D18" s="85" t="s">
        <v>3</v>
      </c>
      <c r="F18" s="85">
        <f>[4]Financeiro_Base!$AW179</f>
        <v>24015.572229999998</v>
      </c>
      <c r="G18" s="85">
        <f>[4]Financeiro_Base!$AX179</f>
        <v>17587.357970000001</v>
      </c>
      <c r="H18" s="85">
        <f>[4]Financeiro_Base!$AY179</f>
        <v>11552.58956</v>
      </c>
      <c r="I18" s="85">
        <v>5669.2767100000001</v>
      </c>
      <c r="J18" s="78"/>
      <c r="K18" s="85">
        <v>8940</v>
      </c>
      <c r="L18" s="78"/>
      <c r="M18" s="85">
        <v>0</v>
      </c>
      <c r="N18" s="78"/>
      <c r="O18" s="85">
        <v>0</v>
      </c>
      <c r="P18" s="78"/>
      <c r="Q18" s="85">
        <v>-1</v>
      </c>
      <c r="R18" s="78"/>
      <c r="S18" s="85">
        <v>177</v>
      </c>
      <c r="T18" s="78"/>
      <c r="U18" s="85">
        <v>-98</v>
      </c>
      <c r="V18" s="78"/>
      <c r="W18" s="85">
        <v>-230</v>
      </c>
      <c r="X18" s="78"/>
      <c r="Y18" s="85">
        <v>-1306</v>
      </c>
      <c r="AA18" s="49">
        <v>87993</v>
      </c>
      <c r="AC18" s="49">
        <v>-40316</v>
      </c>
      <c r="AE18" s="25">
        <v>0</v>
      </c>
      <c r="AF18" s="29">
        <v>57028</v>
      </c>
      <c r="AG18" s="29">
        <v>64596</v>
      </c>
      <c r="AH18" s="50">
        <v>18737</v>
      </c>
    </row>
    <row r="19" spans="1:34" x14ac:dyDescent="0.25">
      <c r="A19" s="48" t="s">
        <v>140</v>
      </c>
      <c r="B19" s="48" t="s">
        <v>364</v>
      </c>
      <c r="D19" s="85">
        <f>[6]DFC!$G$26</f>
        <v>-11306</v>
      </c>
      <c r="F19" s="85">
        <f>[4]Financeiro_Base!$AW180</f>
        <v>-111217</v>
      </c>
      <c r="G19" s="85">
        <f>[4]Financeiro_Base!$AX180</f>
        <v>-67496</v>
      </c>
      <c r="H19" s="85">
        <f>[4]Financeiro_Base!$AY180</f>
        <v>-39770</v>
      </c>
      <c r="I19" s="85">
        <v>-15736</v>
      </c>
      <c r="J19" s="78"/>
      <c r="K19" s="85">
        <v>-58113</v>
      </c>
      <c r="L19" s="78"/>
      <c r="M19" s="85">
        <v>-46344</v>
      </c>
      <c r="N19" s="78"/>
      <c r="O19" s="85">
        <v>-37972</v>
      </c>
      <c r="P19" s="78"/>
      <c r="Q19" s="85">
        <v>-18160</v>
      </c>
      <c r="R19" s="78"/>
      <c r="S19" s="85">
        <v>-41151</v>
      </c>
      <c r="T19" s="78"/>
      <c r="U19" s="85">
        <v>-19568</v>
      </c>
      <c r="V19" s="78"/>
      <c r="W19" s="85">
        <v>125</v>
      </c>
      <c r="X19" s="78"/>
      <c r="Y19" s="85">
        <v>2212</v>
      </c>
      <c r="AA19" s="49">
        <v>-27172</v>
      </c>
      <c r="AC19" s="49">
        <v>-28273</v>
      </c>
      <c r="AE19" s="25">
        <v>0</v>
      </c>
      <c r="AF19" s="29">
        <v>750</v>
      </c>
      <c r="AG19" s="29">
        <v>101</v>
      </c>
      <c r="AH19" s="50">
        <v>397</v>
      </c>
    </row>
    <row r="20" spans="1:34" s="10" customFormat="1" x14ac:dyDescent="0.25">
      <c r="D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86"/>
      <c r="Y20" s="21"/>
      <c r="Z20" s="12"/>
      <c r="AB20" s="12"/>
    </row>
    <row r="21" spans="1:34" x14ac:dyDescent="0.25">
      <c r="A21" s="53" t="s">
        <v>141</v>
      </c>
      <c r="B21" s="53" t="s">
        <v>365</v>
      </c>
      <c r="D21" s="87"/>
      <c r="F21" s="87"/>
      <c r="G21" s="87"/>
      <c r="H21" s="87"/>
      <c r="I21" s="87"/>
      <c r="J21" s="78"/>
      <c r="K21" s="87"/>
      <c r="L21" s="78"/>
      <c r="M21" s="87"/>
      <c r="N21" s="78"/>
      <c r="O21" s="87"/>
      <c r="P21" s="78"/>
      <c r="Q21" s="87"/>
      <c r="R21" s="78"/>
      <c r="S21" s="87"/>
      <c r="T21" s="78"/>
      <c r="U21" s="87"/>
      <c r="V21" s="78"/>
      <c r="W21" s="87"/>
      <c r="X21" s="78"/>
      <c r="Y21" s="87"/>
      <c r="AA21" s="54">
        <v>-272905.9999999</v>
      </c>
      <c r="AC21" s="54">
        <v>-519349</v>
      </c>
      <c r="AE21" s="25">
        <v>0</v>
      </c>
      <c r="AF21" s="29">
        <v>5118</v>
      </c>
      <c r="AG21" s="29">
        <v>1878</v>
      </c>
      <c r="AH21" s="50">
        <v>-3056</v>
      </c>
    </row>
    <row r="22" spans="1:34" x14ac:dyDescent="0.25">
      <c r="A22" s="48" t="s">
        <v>142</v>
      </c>
      <c r="B22" s="48" t="s">
        <v>366</v>
      </c>
      <c r="D22" s="85">
        <f>[6]DFC!$G$29</f>
        <v>-31670</v>
      </c>
      <c r="F22" s="85">
        <f>[4]Financeiro_Base!$AW182</f>
        <v>636487</v>
      </c>
      <c r="G22" s="85">
        <f>[4]Financeiro_Base!$AX182</f>
        <v>406692</v>
      </c>
      <c r="H22" s="85">
        <f>[4]Financeiro_Base!$AY182</f>
        <v>209997</v>
      </c>
      <c r="I22" s="85">
        <v>99684</v>
      </c>
      <c r="J22" s="78"/>
      <c r="K22" s="85">
        <v>15317</v>
      </c>
      <c r="L22" s="78"/>
      <c r="M22" s="85">
        <v>-310682</v>
      </c>
      <c r="N22" s="78"/>
      <c r="O22" s="85">
        <v>-152100</v>
      </c>
      <c r="P22" s="78"/>
      <c r="Q22" s="85">
        <v>0</v>
      </c>
      <c r="R22" s="78"/>
      <c r="S22" s="85">
        <v>-25900</v>
      </c>
      <c r="T22" s="78"/>
      <c r="U22" s="85">
        <v>-71489</v>
      </c>
      <c r="V22" s="78"/>
      <c r="W22" s="85">
        <v>611588</v>
      </c>
      <c r="X22" s="78"/>
      <c r="Y22" s="85">
        <v>576147</v>
      </c>
      <c r="AA22" s="49">
        <v>0</v>
      </c>
      <c r="AC22" s="49">
        <v>0</v>
      </c>
      <c r="AE22" s="29">
        <v>-11491</v>
      </c>
      <c r="AF22" s="29">
        <v>0</v>
      </c>
      <c r="AG22" s="29">
        <v>0</v>
      </c>
      <c r="AH22" s="50">
        <v>0</v>
      </c>
    </row>
    <row r="23" spans="1:34" s="4" customFormat="1" x14ac:dyDescent="0.25">
      <c r="A23" s="48" t="s">
        <v>143</v>
      </c>
      <c r="B23" s="48" t="s">
        <v>367</v>
      </c>
      <c r="C23" s="3"/>
      <c r="D23" s="85">
        <f>[6]DFC!$G$30</f>
        <v>85374</v>
      </c>
      <c r="E23" s="3"/>
      <c r="F23" s="85">
        <f>[4]Financeiro_Base!$AW183</f>
        <v>-662948</v>
      </c>
      <c r="G23" s="85">
        <f>[4]Financeiro_Base!$AX183</f>
        <v>-424991</v>
      </c>
      <c r="H23" s="85">
        <f>[4]Financeiro_Base!$AY183</f>
        <v>-157116</v>
      </c>
      <c r="I23" s="85">
        <v>-40788</v>
      </c>
      <c r="J23" s="78"/>
      <c r="K23" s="85">
        <v>510702</v>
      </c>
      <c r="L23" s="78"/>
      <c r="M23" s="85">
        <v>-164890</v>
      </c>
      <c r="N23" s="78"/>
      <c r="O23" s="85">
        <v>-334272</v>
      </c>
      <c r="P23" s="78"/>
      <c r="Q23" s="85">
        <v>46121</v>
      </c>
      <c r="R23" s="78"/>
      <c r="S23" s="85">
        <v>302579</v>
      </c>
      <c r="T23" s="78"/>
      <c r="U23" s="85">
        <v>336928</v>
      </c>
      <c r="V23" s="78"/>
      <c r="W23" s="85">
        <v>30341</v>
      </c>
      <c r="X23" s="78"/>
      <c r="Y23" s="85">
        <v>-36403</v>
      </c>
      <c r="Z23" s="3"/>
      <c r="AA23" s="49">
        <v>-80501</v>
      </c>
      <c r="AB23" s="3"/>
      <c r="AC23" s="49">
        <v>-12154</v>
      </c>
      <c r="AD23" s="3"/>
      <c r="AE23" s="27">
        <v>-10474</v>
      </c>
      <c r="AF23" s="27">
        <v>-1003</v>
      </c>
      <c r="AG23" s="27">
        <v>294</v>
      </c>
      <c r="AH23" s="55">
        <v>-805</v>
      </c>
    </row>
    <row r="24" spans="1:34" x14ac:dyDescent="0.25">
      <c r="A24" s="48" t="s">
        <v>144</v>
      </c>
      <c r="B24" s="48" t="s">
        <v>368</v>
      </c>
      <c r="D24" s="85" t="s">
        <v>3</v>
      </c>
      <c r="F24" s="85" t="s">
        <v>3</v>
      </c>
      <c r="G24" s="85" t="s">
        <v>3</v>
      </c>
      <c r="H24" s="85" t="s">
        <v>3</v>
      </c>
      <c r="I24" s="88">
        <v>0</v>
      </c>
      <c r="J24" s="78"/>
      <c r="K24" s="88">
        <v>0</v>
      </c>
      <c r="L24" s="78"/>
      <c r="M24" s="88">
        <v>0</v>
      </c>
      <c r="N24" s="78"/>
      <c r="O24" s="88">
        <v>0</v>
      </c>
      <c r="P24" s="78"/>
      <c r="Q24" s="88">
        <v>155183</v>
      </c>
      <c r="R24" s="89"/>
      <c r="S24" s="88">
        <v>1378</v>
      </c>
      <c r="T24" s="78"/>
      <c r="U24" s="85">
        <v>-2319</v>
      </c>
      <c r="V24" s="78"/>
      <c r="W24" s="85">
        <v>-602</v>
      </c>
      <c r="X24" s="78"/>
      <c r="Y24" s="85">
        <v>-1160</v>
      </c>
      <c r="AA24" s="49">
        <v>-56387</v>
      </c>
      <c r="AC24" s="49">
        <v>-98</v>
      </c>
      <c r="AE24" s="29">
        <v>-11467</v>
      </c>
      <c r="AF24" s="25">
        <v>0</v>
      </c>
      <c r="AG24" s="25">
        <v>0</v>
      </c>
      <c r="AH24" s="56">
        <v>0</v>
      </c>
    </row>
    <row r="25" spans="1:34" x14ac:dyDescent="0.25">
      <c r="A25" s="48" t="s">
        <v>111</v>
      </c>
      <c r="B25" s="48" t="s">
        <v>369</v>
      </c>
      <c r="C25" s="4"/>
      <c r="D25" s="85" t="s">
        <v>3</v>
      </c>
      <c r="E25" s="4"/>
      <c r="F25" s="85" t="s">
        <v>3</v>
      </c>
      <c r="G25" s="85" t="s">
        <v>3</v>
      </c>
      <c r="H25" s="85" t="s">
        <v>3</v>
      </c>
      <c r="I25" s="88">
        <v>0</v>
      </c>
      <c r="J25" s="79"/>
      <c r="K25" s="88">
        <v>0</v>
      </c>
      <c r="L25" s="79"/>
      <c r="M25" s="88">
        <v>0</v>
      </c>
      <c r="N25" s="79"/>
      <c r="O25" s="88">
        <v>0</v>
      </c>
      <c r="P25" s="79"/>
      <c r="Q25" s="88">
        <v>0</v>
      </c>
      <c r="R25" s="79"/>
      <c r="S25" s="88">
        <v>0</v>
      </c>
      <c r="T25" s="79"/>
      <c r="U25" s="88">
        <v>0</v>
      </c>
      <c r="V25" s="79"/>
      <c r="W25" s="88">
        <v>638</v>
      </c>
      <c r="X25" s="79"/>
      <c r="Y25" s="88">
        <v>1706</v>
      </c>
      <c r="Z25" s="4"/>
      <c r="AA25" s="49">
        <v>0</v>
      </c>
      <c r="AB25" s="4"/>
      <c r="AC25" s="49">
        <v>0</v>
      </c>
      <c r="AD25" s="4"/>
      <c r="AE25" s="29">
        <v>0</v>
      </c>
      <c r="AF25" s="29">
        <v>0</v>
      </c>
      <c r="AG25" s="25">
        <v>0</v>
      </c>
      <c r="AH25" s="56">
        <v>0</v>
      </c>
    </row>
    <row r="26" spans="1:34" x14ac:dyDescent="0.25">
      <c r="A26" s="48" t="s">
        <v>110</v>
      </c>
      <c r="B26" s="48" t="s">
        <v>324</v>
      </c>
      <c r="C26" s="4"/>
      <c r="D26" s="85">
        <f>[6]DFC!$G$31</f>
        <v>775</v>
      </c>
      <c r="E26" s="4"/>
      <c r="F26" s="85">
        <f>[4]Financeiro_Base!$AW186</f>
        <v>7427</v>
      </c>
      <c r="G26" s="85">
        <f>[4]Financeiro_Base!$AX186</f>
        <v>5389</v>
      </c>
      <c r="H26" s="85">
        <f>[4]Financeiro_Base!$AY186</f>
        <v>3152</v>
      </c>
      <c r="I26" s="85">
        <v>1586</v>
      </c>
      <c r="J26" s="79"/>
      <c r="K26" s="131">
        <v>7253</v>
      </c>
      <c r="L26" s="79"/>
      <c r="M26" s="131">
        <v>-1604</v>
      </c>
      <c r="N26" s="79"/>
      <c r="O26" s="131">
        <v>5286</v>
      </c>
      <c r="P26" s="79"/>
      <c r="Q26" s="131">
        <v>0</v>
      </c>
      <c r="R26" s="79"/>
      <c r="S26" s="85">
        <v>-5163</v>
      </c>
      <c r="T26" s="79"/>
      <c r="U26" s="85">
        <v>-2099</v>
      </c>
      <c r="V26" s="79"/>
      <c r="W26" s="85">
        <v>-1236</v>
      </c>
      <c r="X26" s="79"/>
      <c r="Y26" s="85">
        <v>-2791</v>
      </c>
      <c r="Z26" s="4"/>
      <c r="AA26" s="49">
        <v>141003</v>
      </c>
      <c r="AB26" s="4"/>
      <c r="AC26" s="49">
        <v>425311</v>
      </c>
      <c r="AD26" s="4"/>
      <c r="AE26" s="29">
        <v>21102</v>
      </c>
      <c r="AF26" s="29">
        <v>-7735</v>
      </c>
      <c r="AG26" s="29">
        <v>3878</v>
      </c>
      <c r="AH26" s="50">
        <v>5284</v>
      </c>
    </row>
    <row r="27" spans="1:34" x14ac:dyDescent="0.25">
      <c r="A27" s="48" t="s">
        <v>82</v>
      </c>
      <c r="B27" s="48" t="s">
        <v>321</v>
      </c>
      <c r="C27" s="10"/>
      <c r="D27" s="85">
        <f>[6]DFC!$G$32</f>
        <v>-25683</v>
      </c>
      <c r="E27" s="10"/>
      <c r="F27" s="85">
        <f>[4]Financeiro_Base!$AW187</f>
        <v>693612</v>
      </c>
      <c r="G27" s="85">
        <f>[4]Financeiro_Base!$AX187</f>
        <v>503618</v>
      </c>
      <c r="H27" s="85">
        <f>[4]Financeiro_Base!$AY187</f>
        <v>331581</v>
      </c>
      <c r="I27" s="85">
        <v>170896</v>
      </c>
      <c r="J27" s="21"/>
      <c r="K27" s="131">
        <v>-163649</v>
      </c>
      <c r="L27" s="21"/>
      <c r="M27" s="131">
        <v>-29561</v>
      </c>
      <c r="N27" s="21"/>
      <c r="O27" s="131">
        <v>41749</v>
      </c>
      <c r="P27" s="21"/>
      <c r="Q27" s="85">
        <v>-2576</v>
      </c>
      <c r="R27" s="21"/>
      <c r="S27" s="85">
        <v>-29912</v>
      </c>
      <c r="T27" s="21"/>
      <c r="U27" s="85">
        <v>-87983</v>
      </c>
      <c r="V27" s="21"/>
      <c r="W27" s="131">
        <v>2231</v>
      </c>
      <c r="X27" s="21"/>
      <c r="Y27" s="131">
        <v>9080</v>
      </c>
      <c r="Z27" s="10"/>
      <c r="AA27" s="49">
        <v>1009607</v>
      </c>
      <c r="AB27" s="10"/>
      <c r="AC27" s="49">
        <v>1402677</v>
      </c>
      <c r="AD27" s="10"/>
      <c r="AE27" s="29">
        <v>-57535</v>
      </c>
      <c r="AF27" s="25">
        <v>0</v>
      </c>
      <c r="AG27" s="25">
        <v>0</v>
      </c>
      <c r="AH27" s="50">
        <v>0</v>
      </c>
    </row>
    <row r="28" spans="1:34" x14ac:dyDescent="0.25">
      <c r="A28" s="48" t="s">
        <v>145</v>
      </c>
      <c r="B28" s="48" t="s">
        <v>370</v>
      </c>
      <c r="D28" s="85" t="s">
        <v>3</v>
      </c>
      <c r="F28" s="85" t="s">
        <v>3</v>
      </c>
      <c r="G28" s="85" t="s">
        <v>3</v>
      </c>
      <c r="H28" s="85" t="s">
        <v>3</v>
      </c>
      <c r="I28" s="88">
        <v>0</v>
      </c>
      <c r="J28" s="78"/>
      <c r="K28" s="88">
        <v>0</v>
      </c>
      <c r="L28" s="78"/>
      <c r="M28" s="88">
        <v>0</v>
      </c>
      <c r="N28" s="78"/>
      <c r="O28" s="85">
        <v>-10117</v>
      </c>
      <c r="P28" s="78"/>
      <c r="Q28" s="88">
        <v>34099</v>
      </c>
      <c r="R28" s="78"/>
      <c r="S28" s="85">
        <v>-30522</v>
      </c>
      <c r="T28" s="78"/>
      <c r="U28" s="88">
        <v>0</v>
      </c>
      <c r="V28" s="78"/>
      <c r="W28" s="88">
        <v>0</v>
      </c>
      <c r="X28" s="78"/>
      <c r="Y28" s="88">
        <v>2070</v>
      </c>
      <c r="AA28" s="49">
        <v>-868604</v>
      </c>
      <c r="AC28" s="49">
        <v>-977366</v>
      </c>
      <c r="AE28" s="29">
        <v>80540</v>
      </c>
      <c r="AF28" s="25">
        <v>0</v>
      </c>
      <c r="AG28" s="25">
        <v>0</v>
      </c>
      <c r="AH28" s="50">
        <v>5284</v>
      </c>
    </row>
    <row r="29" spans="1:34" x14ac:dyDescent="0.25">
      <c r="A29" s="48" t="s">
        <v>146</v>
      </c>
      <c r="B29" s="48" t="s">
        <v>371</v>
      </c>
      <c r="D29" s="85" t="s">
        <v>3</v>
      </c>
      <c r="F29" s="85" t="s">
        <v>3</v>
      </c>
      <c r="G29" s="85" t="s">
        <v>3</v>
      </c>
      <c r="H29" s="85" t="s">
        <v>3</v>
      </c>
      <c r="I29" s="88">
        <v>0</v>
      </c>
      <c r="J29" s="78"/>
      <c r="K29" s="88">
        <v>0</v>
      </c>
      <c r="L29" s="78"/>
      <c r="M29" s="88">
        <v>0</v>
      </c>
      <c r="N29" s="78"/>
      <c r="O29" s="88">
        <v>31725</v>
      </c>
      <c r="P29" s="78"/>
      <c r="Q29" s="85">
        <v>-19257</v>
      </c>
      <c r="R29" s="78"/>
      <c r="S29" s="88">
        <v>45129</v>
      </c>
      <c r="T29" s="89"/>
      <c r="U29" s="88">
        <v>4841</v>
      </c>
      <c r="V29" s="89"/>
      <c r="W29" s="88">
        <v>32744</v>
      </c>
      <c r="X29" s="78"/>
      <c r="Y29" s="88">
        <v>0</v>
      </c>
      <c r="AA29" s="52">
        <v>122865</v>
      </c>
      <c r="AC29" s="52">
        <v>-42587</v>
      </c>
      <c r="AE29" s="29">
        <v>0</v>
      </c>
      <c r="AF29" s="29">
        <v>0</v>
      </c>
      <c r="AG29" s="29">
        <v>0</v>
      </c>
      <c r="AH29" s="50">
        <v>0</v>
      </c>
    </row>
    <row r="30" spans="1:34" x14ac:dyDescent="0.25">
      <c r="A30" s="48" t="s">
        <v>113</v>
      </c>
      <c r="B30" s="48" t="s">
        <v>330</v>
      </c>
      <c r="D30" s="85">
        <f>[6]DFC!$G$33</f>
        <v>3952</v>
      </c>
      <c r="F30" s="85">
        <f>[4]Financeiro_Base!$AW190</f>
        <v>134225</v>
      </c>
      <c r="G30" s="85">
        <f>[4]Financeiro_Base!$AX190</f>
        <v>90555</v>
      </c>
      <c r="H30" s="85">
        <f>[4]Financeiro_Base!$AY190</f>
        <v>53792</v>
      </c>
      <c r="I30" s="85">
        <v>17482</v>
      </c>
      <c r="J30" s="78"/>
      <c r="K30" s="85">
        <v>20638</v>
      </c>
      <c r="L30" s="78"/>
      <c r="M30" s="85">
        <v>11073</v>
      </c>
      <c r="N30" s="78"/>
      <c r="O30" s="85">
        <v>-23682</v>
      </c>
      <c r="P30" s="78"/>
      <c r="Q30" s="85">
        <v>-7644</v>
      </c>
      <c r="R30" s="78"/>
      <c r="S30" s="85">
        <v>4207</v>
      </c>
      <c r="T30" s="78"/>
      <c r="U30" s="85">
        <v>29994</v>
      </c>
      <c r="V30" s="78"/>
      <c r="W30" s="85">
        <v>-13447</v>
      </c>
      <c r="X30" s="78"/>
      <c r="Y30" s="85">
        <v>13420</v>
      </c>
      <c r="AA30" s="49">
        <v>122865</v>
      </c>
      <c r="AC30" s="49">
        <v>0</v>
      </c>
      <c r="AE30" s="29">
        <v>0</v>
      </c>
      <c r="AF30" s="29">
        <v>0</v>
      </c>
      <c r="AG30" s="29">
        <v>0</v>
      </c>
      <c r="AH30" s="50">
        <v>0</v>
      </c>
    </row>
    <row r="31" spans="1:34" x14ac:dyDescent="0.25">
      <c r="A31" s="48" t="s">
        <v>114</v>
      </c>
      <c r="B31" s="48" t="s">
        <v>331</v>
      </c>
      <c r="D31" s="85">
        <f>[6]DFC!$G$34</f>
        <v>857</v>
      </c>
      <c r="F31" s="85">
        <f>[4]Financeiro_Base!$AW191</f>
        <v>-11703</v>
      </c>
      <c r="G31" s="85">
        <f>[4]Financeiro_Base!$AX191</f>
        <v>-12083</v>
      </c>
      <c r="H31" s="85">
        <f>[4]Financeiro_Base!$AY191</f>
        <v>-13382</v>
      </c>
      <c r="I31" s="85">
        <v>-6646</v>
      </c>
      <c r="J31" s="78"/>
      <c r="K31" s="85">
        <v>2768</v>
      </c>
      <c r="L31" s="78"/>
      <c r="M31" s="85">
        <v>4101</v>
      </c>
      <c r="N31" s="78"/>
      <c r="O31" s="85">
        <v>2177</v>
      </c>
      <c r="P31" s="78"/>
      <c r="Q31" s="85">
        <v>-8552</v>
      </c>
      <c r="R31" s="78"/>
      <c r="S31" s="85">
        <v>1282</v>
      </c>
      <c r="T31" s="78"/>
      <c r="U31" s="85">
        <v>2125</v>
      </c>
      <c r="V31" s="78"/>
      <c r="W31" s="85">
        <v>2301</v>
      </c>
      <c r="X31" s="78"/>
      <c r="Y31" s="85">
        <v>-118</v>
      </c>
      <c r="AA31" s="49">
        <v>0</v>
      </c>
      <c r="AC31" s="49">
        <v>-42587</v>
      </c>
      <c r="AE31" s="29">
        <v>0</v>
      </c>
      <c r="AF31" s="29">
        <v>0</v>
      </c>
      <c r="AG31" s="29">
        <v>0</v>
      </c>
      <c r="AH31" s="50">
        <v>0</v>
      </c>
    </row>
    <row r="32" spans="1:34" x14ac:dyDescent="0.25">
      <c r="A32" s="48" t="s">
        <v>116</v>
      </c>
      <c r="B32" s="48" t="s">
        <v>372</v>
      </c>
      <c r="D32" s="85">
        <f>[6]DFC!$G$35</f>
        <v>22807</v>
      </c>
      <c r="F32" s="85">
        <f>[4]Financeiro_Base!$AW192</f>
        <v>-852742</v>
      </c>
      <c r="G32" s="85">
        <f>[4]Financeiro_Base!$AX192</f>
        <v>-614923</v>
      </c>
      <c r="H32" s="85">
        <f>[4]Financeiro_Base!$AY192</f>
        <v>-403293</v>
      </c>
      <c r="I32" s="85">
        <v>-199798</v>
      </c>
      <c r="J32" s="78"/>
      <c r="K32" s="85">
        <v>-280506</v>
      </c>
      <c r="L32" s="78"/>
      <c r="M32" s="85">
        <v>259296</v>
      </c>
      <c r="N32" s="78"/>
      <c r="O32" s="85">
        <v>-82176</v>
      </c>
      <c r="P32" s="78"/>
      <c r="Q32" s="85">
        <v>541</v>
      </c>
      <c r="R32" s="78"/>
      <c r="S32" s="85">
        <v>95816</v>
      </c>
      <c r="T32" s="78"/>
      <c r="U32" s="85">
        <v>-94172</v>
      </c>
      <c r="V32" s="78"/>
      <c r="W32" s="85">
        <v>99077</v>
      </c>
      <c r="X32" s="78"/>
      <c r="Y32" s="85">
        <v>-175558</v>
      </c>
      <c r="AA32" s="49">
        <v>-16357</v>
      </c>
      <c r="AC32" s="49">
        <v>-100110</v>
      </c>
      <c r="AE32" s="29">
        <v>0</v>
      </c>
      <c r="AF32" s="29">
        <v>0</v>
      </c>
      <c r="AG32" s="29">
        <v>0</v>
      </c>
      <c r="AH32" s="50">
        <v>0</v>
      </c>
    </row>
    <row r="33" spans="1:34" x14ac:dyDescent="0.25">
      <c r="A33" s="48" t="s">
        <v>147</v>
      </c>
      <c r="B33" s="48" t="s">
        <v>373</v>
      </c>
      <c r="C33" s="4"/>
      <c r="D33" s="85">
        <f>[6]DFC!$G$36</f>
        <v>-40732</v>
      </c>
      <c r="E33" s="4"/>
      <c r="F33" s="85">
        <f>[4]Financeiro_Base!$AW193</f>
        <v>-141294</v>
      </c>
      <c r="G33" s="85">
        <f>[4]Financeiro_Base!$AX193</f>
        <v>-141294</v>
      </c>
      <c r="H33" s="85">
        <f>[4]Financeiro_Base!$AY193</f>
        <v>-73968</v>
      </c>
      <c r="I33" s="85">
        <v>-27765</v>
      </c>
      <c r="J33" s="79"/>
      <c r="K33" s="85">
        <v>41492</v>
      </c>
      <c r="L33" s="79"/>
      <c r="M33" s="85">
        <v>-50341</v>
      </c>
      <c r="N33" s="79"/>
      <c r="O33" s="85">
        <v>-46741</v>
      </c>
      <c r="P33" s="79"/>
      <c r="Q33" s="85">
        <v>12371</v>
      </c>
      <c r="R33" s="79"/>
      <c r="S33" s="85">
        <v>-274018</v>
      </c>
      <c r="T33" s="79"/>
      <c r="U33" s="85">
        <v>152976</v>
      </c>
      <c r="V33" s="79"/>
      <c r="W33" s="85">
        <v>-39336</v>
      </c>
      <c r="X33" s="79"/>
      <c r="Y33" s="85">
        <v>-7960</v>
      </c>
      <c r="Z33" s="4"/>
      <c r="AA33" s="49">
        <v>-365</v>
      </c>
      <c r="AB33" s="4"/>
      <c r="AC33" s="49">
        <v>-319</v>
      </c>
      <c r="AD33" s="4"/>
      <c r="AE33" s="29">
        <v>3582</v>
      </c>
      <c r="AF33" s="29">
        <v>-4490</v>
      </c>
      <c r="AG33" s="29">
        <v>3066</v>
      </c>
      <c r="AH33" s="50">
        <v>1424</v>
      </c>
    </row>
    <row r="34" spans="1:34" x14ac:dyDescent="0.25">
      <c r="A34" s="48" t="s">
        <v>120</v>
      </c>
      <c r="B34" s="48" t="s">
        <v>336</v>
      </c>
      <c r="D34" s="85">
        <f>[6]DFC!$G$37</f>
        <v>-29666</v>
      </c>
      <c r="F34" s="85">
        <f>[4]Financeiro_Base!$AW194</f>
        <v>-43506</v>
      </c>
      <c r="G34" s="85">
        <f>[4]Financeiro_Base!$AX194</f>
        <v>6804</v>
      </c>
      <c r="H34" s="85">
        <f>[4]Financeiro_Base!$AY194</f>
        <v>92</v>
      </c>
      <c r="I34" s="85">
        <v>-3363</v>
      </c>
      <c r="J34" s="78"/>
      <c r="K34" s="85">
        <v>75509</v>
      </c>
      <c r="L34" s="78"/>
      <c r="M34" s="85">
        <v>17111</v>
      </c>
      <c r="N34" s="78"/>
      <c r="O34" s="85">
        <v>-108879</v>
      </c>
      <c r="P34" s="78"/>
      <c r="Q34" s="85">
        <v>-41159</v>
      </c>
      <c r="R34" s="78"/>
      <c r="S34" s="85">
        <v>-146307</v>
      </c>
      <c r="T34" s="78"/>
      <c r="U34" s="85">
        <v>138014</v>
      </c>
      <c r="V34" s="78"/>
      <c r="W34" s="85">
        <v>22232</v>
      </c>
      <c r="X34" s="78"/>
      <c r="Y34" s="85">
        <v>-17203</v>
      </c>
      <c r="AA34" s="49"/>
      <c r="AC34" s="49"/>
    </row>
    <row r="35" spans="1:34" x14ac:dyDescent="0.25">
      <c r="A35" s="48" t="s">
        <v>148</v>
      </c>
      <c r="B35" s="48" t="s">
        <v>374</v>
      </c>
      <c r="D35" s="85">
        <f>[6]DFC!$G$39</f>
        <v>-4992</v>
      </c>
      <c r="F35" s="85">
        <f>[4]Financeiro_Base!$AW195</f>
        <v>-71308</v>
      </c>
      <c r="G35" s="85">
        <f>[4]Financeiro_Base!$AX195</f>
        <v>-43100</v>
      </c>
      <c r="H35" s="85">
        <f>[4]Financeiro_Base!$AY195</f>
        <v>-21256</v>
      </c>
      <c r="I35" s="85">
        <v>-7426</v>
      </c>
      <c r="J35" s="78"/>
      <c r="K35" s="85">
        <v>-26536</v>
      </c>
      <c r="L35" s="78"/>
      <c r="M35" s="85">
        <v>-25372</v>
      </c>
      <c r="N35" s="78"/>
      <c r="O35" s="85">
        <v>-16804</v>
      </c>
      <c r="P35" s="78"/>
      <c r="Q35" s="85">
        <v>-12891</v>
      </c>
      <c r="R35" s="78"/>
      <c r="S35" s="85">
        <v>-23368</v>
      </c>
      <c r="T35" s="78"/>
      <c r="U35" s="85">
        <v>-22894</v>
      </c>
      <c r="V35" s="78"/>
      <c r="W35" s="85">
        <v>-19616</v>
      </c>
      <c r="X35" s="78"/>
      <c r="Y35" s="85">
        <v>-14868</v>
      </c>
      <c r="AA35" s="49"/>
      <c r="AC35" s="49"/>
    </row>
    <row r="36" spans="1:34" x14ac:dyDescent="0.25">
      <c r="A36" s="48" t="s">
        <v>182</v>
      </c>
      <c r="B36" s="48" t="s">
        <v>375</v>
      </c>
      <c r="D36" s="85">
        <f>[6]DFC!$G$38</f>
        <v>-2457</v>
      </c>
      <c r="F36" s="85">
        <f>[4]Financeiro_Base!$AW196</f>
        <v>-12151</v>
      </c>
      <c r="G36" s="85">
        <f>[4]Financeiro_Base!$AX196</f>
        <v>-12602</v>
      </c>
      <c r="H36" s="85">
        <f>[4]Financeiro_Base!$AY196</f>
        <v>-6333</v>
      </c>
      <c r="I36" s="85">
        <v>-987</v>
      </c>
      <c r="J36" s="78"/>
      <c r="K36" s="85">
        <v>1738</v>
      </c>
      <c r="L36" s="78"/>
      <c r="M36" s="85">
        <v>5374</v>
      </c>
      <c r="N36" s="78"/>
      <c r="O36" s="85">
        <v>0</v>
      </c>
      <c r="P36" s="78"/>
      <c r="Q36" s="85">
        <v>0</v>
      </c>
      <c r="R36" s="78"/>
      <c r="S36" s="85">
        <v>0</v>
      </c>
      <c r="T36" s="78"/>
      <c r="U36" s="85">
        <v>0</v>
      </c>
      <c r="V36" s="78"/>
      <c r="W36" s="85">
        <v>0</v>
      </c>
      <c r="X36" s="78"/>
      <c r="Y36" s="85">
        <v>280</v>
      </c>
      <c r="AA36" s="49"/>
      <c r="AC36" s="49"/>
    </row>
    <row r="37" spans="1:34" x14ac:dyDescent="0.25">
      <c r="A37" s="48" t="s">
        <v>149</v>
      </c>
      <c r="B37" s="48" t="s">
        <v>376</v>
      </c>
      <c r="D37" s="85">
        <f>[6]DFC!$G$40</f>
        <v>-62602</v>
      </c>
      <c r="F37" s="85">
        <f>[4]Financeiro_Base!$AW197</f>
        <v>-644968</v>
      </c>
      <c r="G37" s="85">
        <f>[4]Financeiro_Base!$AX197</f>
        <v>-390897</v>
      </c>
      <c r="H37" s="85">
        <f>[4]Financeiro_Base!$AY197</f>
        <v>-202424</v>
      </c>
      <c r="I37" s="85">
        <v>-71632</v>
      </c>
      <c r="J37" s="78"/>
      <c r="K37" s="85">
        <v>-228228</v>
      </c>
      <c r="L37" s="78"/>
      <c r="M37" s="85">
        <v>-249720</v>
      </c>
      <c r="N37" s="78"/>
      <c r="O37" s="85">
        <v>-190169</v>
      </c>
      <c r="P37" s="78"/>
      <c r="Q37" s="85">
        <v>-23257</v>
      </c>
      <c r="R37" s="78"/>
      <c r="S37" s="85">
        <v>-91533</v>
      </c>
      <c r="T37" s="78"/>
      <c r="U37" s="85">
        <v>-168253</v>
      </c>
      <c r="V37" s="78"/>
      <c r="W37" s="85">
        <v>-201024</v>
      </c>
      <c r="X37" s="78"/>
      <c r="Y37" s="85">
        <v>-120179</v>
      </c>
      <c r="AA37" s="49"/>
      <c r="AC37" s="49"/>
    </row>
    <row r="38" spans="1:34" hidden="1" x14ac:dyDescent="0.25">
      <c r="A38" s="48" t="s">
        <v>150</v>
      </c>
      <c r="B38" s="48" t="s">
        <v>377</v>
      </c>
      <c r="D38" s="85"/>
      <c r="F38" s="85">
        <f>[4]Financeiro_Base!$AW198</f>
        <v>0</v>
      </c>
      <c r="G38" s="85"/>
      <c r="H38" s="85">
        <f>[4]Financeiro_Base!$AY198</f>
        <v>0</v>
      </c>
      <c r="I38" s="85">
        <v>0</v>
      </c>
      <c r="J38" s="78"/>
      <c r="K38" s="85">
        <v>0</v>
      </c>
      <c r="L38" s="78"/>
      <c r="M38" s="85">
        <v>0</v>
      </c>
      <c r="N38" s="78"/>
      <c r="O38" s="85">
        <v>0</v>
      </c>
      <c r="P38" s="78"/>
      <c r="Q38" s="85">
        <v>0</v>
      </c>
      <c r="R38" s="78"/>
      <c r="S38" s="85">
        <v>0</v>
      </c>
      <c r="T38" s="78"/>
      <c r="U38" s="85">
        <v>0</v>
      </c>
      <c r="V38" s="78"/>
      <c r="W38" s="85">
        <v>0</v>
      </c>
      <c r="X38" s="78"/>
      <c r="Y38" s="85">
        <v>0</v>
      </c>
      <c r="AA38" s="49"/>
      <c r="AC38" s="49"/>
    </row>
    <row r="39" spans="1:34" hidden="1" x14ac:dyDescent="0.25">
      <c r="A39" s="48" t="s">
        <v>151</v>
      </c>
      <c r="B39" s="48"/>
      <c r="D39" s="85"/>
      <c r="F39" s="85">
        <f>[4]Financeiro_Base!$AW199</f>
        <v>0</v>
      </c>
      <c r="G39" s="85"/>
      <c r="H39" s="85">
        <f>[4]Financeiro_Base!$AY199</f>
        <v>0</v>
      </c>
      <c r="I39" s="85">
        <v>0</v>
      </c>
      <c r="J39" s="78"/>
      <c r="K39" s="85">
        <v>0</v>
      </c>
      <c r="L39" s="78"/>
      <c r="M39" s="85">
        <v>0</v>
      </c>
      <c r="N39" s="78"/>
      <c r="O39" s="85">
        <v>0</v>
      </c>
      <c r="P39" s="78"/>
      <c r="Q39" s="85">
        <v>0</v>
      </c>
      <c r="R39" s="78"/>
      <c r="S39" s="85">
        <v>0</v>
      </c>
      <c r="T39" s="78"/>
      <c r="U39" s="85">
        <v>0</v>
      </c>
      <c r="V39" s="78"/>
      <c r="W39" s="85">
        <v>0</v>
      </c>
      <c r="X39" s="78"/>
      <c r="Y39" s="85">
        <v>0</v>
      </c>
      <c r="AA39" s="49"/>
      <c r="AC39" s="49"/>
    </row>
    <row r="40" spans="1:34" hidden="1" x14ac:dyDescent="0.25">
      <c r="A40" s="48" t="s">
        <v>152</v>
      </c>
      <c r="B40" s="48"/>
      <c r="C40" s="10"/>
      <c r="D40" s="85"/>
      <c r="E40" s="10"/>
      <c r="F40" s="85">
        <f>[4]Financeiro_Base!$AW200</f>
        <v>0</v>
      </c>
      <c r="G40" s="85"/>
      <c r="H40" s="85">
        <f>[4]Financeiro_Base!$AY200</f>
        <v>0</v>
      </c>
      <c r="I40" s="85">
        <v>0</v>
      </c>
      <c r="J40" s="21"/>
      <c r="K40" s="85">
        <v>0</v>
      </c>
      <c r="L40" s="21"/>
      <c r="M40" s="85">
        <v>0</v>
      </c>
      <c r="N40" s="21"/>
      <c r="O40" s="85">
        <v>0</v>
      </c>
      <c r="P40" s="21"/>
      <c r="Q40" s="85">
        <v>0</v>
      </c>
      <c r="R40" s="21"/>
      <c r="S40" s="85">
        <v>0</v>
      </c>
      <c r="T40" s="21"/>
      <c r="U40" s="85">
        <v>0</v>
      </c>
      <c r="V40" s="21"/>
      <c r="W40" s="85">
        <v>0</v>
      </c>
      <c r="X40" s="21"/>
      <c r="Y40" s="85">
        <v>0</v>
      </c>
      <c r="Z40" s="10"/>
      <c r="AA40" s="49"/>
      <c r="AB40" s="10"/>
      <c r="AC40" s="49"/>
      <c r="AD40" s="10"/>
    </row>
    <row r="41" spans="1:34" x14ac:dyDescent="0.25">
      <c r="A41" s="63" t="s">
        <v>153</v>
      </c>
      <c r="B41" s="63" t="s">
        <v>403</v>
      </c>
      <c r="C41" s="4"/>
      <c r="D41" s="83">
        <f>[6]DFC!$G$42</f>
        <v>34851</v>
      </c>
      <c r="E41" s="4"/>
      <c r="F41" s="83">
        <f>[4]Financeiro_Base!$AW201</f>
        <v>7319.5722300000489</v>
      </c>
      <c r="G41" s="83">
        <f>[4]Financeiro_Base!$AX$201</f>
        <v>-50096.642029999988</v>
      </c>
      <c r="H41" s="83">
        <f>[4]Financeiro_Base!$AY$201</f>
        <v>22743.589559999993</v>
      </c>
      <c r="I41" s="83">
        <v>55841.276710000006</v>
      </c>
      <c r="J41" s="79"/>
      <c r="K41" s="83">
        <v>531363</v>
      </c>
      <c r="L41" s="79"/>
      <c r="M41" s="83">
        <v>101876</v>
      </c>
      <c r="N41" s="79"/>
      <c r="O41" s="83">
        <v>-570581</v>
      </c>
      <c r="P41" s="79"/>
      <c r="Q41" s="83">
        <v>318504</v>
      </c>
      <c r="R41" s="79"/>
      <c r="S41" s="83">
        <v>-87791</v>
      </c>
      <c r="T41" s="79"/>
      <c r="U41" s="83">
        <v>127001</v>
      </c>
      <c r="V41" s="79"/>
      <c r="W41" s="83">
        <v>203025</v>
      </c>
      <c r="X41" s="79"/>
      <c r="Y41" s="83">
        <v>8119</v>
      </c>
      <c r="Z41" s="4"/>
      <c r="AA41" s="44"/>
      <c r="AB41" s="4"/>
      <c r="AC41" s="44"/>
      <c r="AD41" s="4"/>
      <c r="AE41" s="45"/>
      <c r="AF41" s="46"/>
      <c r="AG41" s="46"/>
      <c r="AH41" s="46"/>
    </row>
    <row r="42" spans="1:34" s="10" customFormat="1" x14ac:dyDescent="0.25">
      <c r="D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86"/>
      <c r="Y42" s="21"/>
      <c r="Z42" s="12"/>
      <c r="AB42" s="12"/>
    </row>
    <row r="43" spans="1:34" x14ac:dyDescent="0.25">
      <c r="A43" s="53" t="s">
        <v>154</v>
      </c>
      <c r="B43" s="53" t="s">
        <v>378</v>
      </c>
      <c r="D43" s="84"/>
      <c r="F43" s="84"/>
      <c r="G43" s="84"/>
      <c r="H43" s="84"/>
      <c r="I43" s="84"/>
      <c r="J43" s="78"/>
      <c r="K43" s="84"/>
      <c r="L43" s="78"/>
      <c r="M43" s="84"/>
      <c r="N43" s="78"/>
      <c r="O43" s="84"/>
      <c r="P43" s="78"/>
      <c r="Q43" s="84"/>
      <c r="R43" s="78"/>
      <c r="S43" s="84"/>
      <c r="T43" s="78"/>
      <c r="U43" s="84"/>
      <c r="V43" s="78"/>
      <c r="W43" s="84"/>
      <c r="X43" s="78"/>
      <c r="Y43" s="84"/>
      <c r="AA43" s="43"/>
      <c r="AC43" s="43"/>
    </row>
    <row r="44" spans="1:34" x14ac:dyDescent="0.25">
      <c r="A44" s="48" t="s">
        <v>155</v>
      </c>
      <c r="B44" s="48" t="s">
        <v>379</v>
      </c>
      <c r="C44" s="4"/>
      <c r="D44" s="85">
        <f>[6]DFC!$G$45</f>
        <v>-12572</v>
      </c>
      <c r="E44" s="4"/>
      <c r="F44" s="85">
        <f>[4]Financeiro_Base!$AW203</f>
        <v>-257949.57223000002</v>
      </c>
      <c r="G44" s="85">
        <f>[4]Financeiro_Base!$AX203</f>
        <v>-215481.35797000001</v>
      </c>
      <c r="H44" s="85">
        <f>[4]Financeiro_Base!$AY203</f>
        <v>-150139.58955999999</v>
      </c>
      <c r="I44" s="85">
        <v>-79739.276710000006</v>
      </c>
      <c r="J44" s="79"/>
      <c r="K44" s="85">
        <v>15858</v>
      </c>
      <c r="L44" s="79"/>
      <c r="M44" s="85">
        <v>-29062</v>
      </c>
      <c r="N44" s="79"/>
      <c r="O44" s="85">
        <v>-43936</v>
      </c>
      <c r="P44" s="79"/>
      <c r="Q44" s="88">
        <v>0</v>
      </c>
      <c r="R44" s="79"/>
      <c r="S44" s="85">
        <v>7611</v>
      </c>
      <c r="T44" s="79"/>
      <c r="U44" s="85">
        <v>-10574</v>
      </c>
      <c r="V44" s="79"/>
      <c r="W44" s="85">
        <v>-146476</v>
      </c>
      <c r="X44" s="79"/>
      <c r="Y44" s="85">
        <v>-106977</v>
      </c>
      <c r="Z44" s="4"/>
      <c r="AA44" s="49"/>
      <c r="AB44" s="4"/>
      <c r="AC44" s="49"/>
      <c r="AD44" s="4"/>
    </row>
    <row r="45" spans="1:34" x14ac:dyDescent="0.25">
      <c r="A45" s="48" t="s">
        <v>156</v>
      </c>
      <c r="B45" s="48" t="s">
        <v>380</v>
      </c>
      <c r="D45" s="85" t="s">
        <v>3</v>
      </c>
      <c r="F45" s="85" t="s">
        <v>3</v>
      </c>
      <c r="G45" s="85" t="s">
        <v>3</v>
      </c>
      <c r="H45" s="85" t="s">
        <v>3</v>
      </c>
      <c r="I45" s="88">
        <v>0</v>
      </c>
      <c r="J45" s="78"/>
      <c r="K45" s="88">
        <v>0</v>
      </c>
      <c r="L45" s="78"/>
      <c r="M45" s="88">
        <v>0</v>
      </c>
      <c r="N45" s="78"/>
      <c r="O45" s="88">
        <v>0</v>
      </c>
      <c r="P45" s="78"/>
      <c r="Q45" s="88">
        <v>0</v>
      </c>
      <c r="R45" s="78"/>
      <c r="S45" s="88">
        <v>0</v>
      </c>
      <c r="T45" s="78"/>
      <c r="U45" s="88">
        <v>0</v>
      </c>
      <c r="V45" s="78"/>
      <c r="W45" s="88">
        <v>105085</v>
      </c>
      <c r="X45" s="89"/>
      <c r="Y45" s="88">
        <v>13916</v>
      </c>
      <c r="AA45" s="49"/>
      <c r="AC45" s="49"/>
    </row>
    <row r="46" spans="1:34" x14ac:dyDescent="0.25">
      <c r="A46" s="48" t="s">
        <v>157</v>
      </c>
      <c r="B46" s="48" t="s">
        <v>381</v>
      </c>
      <c r="D46" s="85">
        <f>[6]DFC!$G$46</f>
        <v>101</v>
      </c>
      <c r="F46" s="85">
        <f>[4]Financeiro_Base!$AW205</f>
        <v>8659</v>
      </c>
      <c r="G46" s="85">
        <f>[4]Financeiro_Base!$AX205</f>
        <v>5333</v>
      </c>
      <c r="H46" s="85">
        <f>[4]Financeiro_Base!$AY205</f>
        <v>4986</v>
      </c>
      <c r="I46" s="85">
        <v>6519</v>
      </c>
      <c r="J46" s="78"/>
      <c r="K46" s="85">
        <v>-590155</v>
      </c>
      <c r="L46" s="78"/>
      <c r="M46" s="85">
        <v>-25895</v>
      </c>
      <c r="N46" s="78"/>
      <c r="O46" s="88">
        <v>0</v>
      </c>
      <c r="P46" s="78"/>
      <c r="Q46" s="88">
        <v>0</v>
      </c>
      <c r="R46" s="78"/>
      <c r="S46" s="85">
        <v>-420</v>
      </c>
      <c r="T46" s="78"/>
      <c r="U46" s="88">
        <v>0</v>
      </c>
      <c r="V46" s="78"/>
      <c r="W46" s="85">
        <v>0</v>
      </c>
      <c r="X46" s="78"/>
      <c r="Y46" s="85">
        <v>0</v>
      </c>
      <c r="AA46" s="52"/>
      <c r="AC46" s="52"/>
    </row>
    <row r="47" spans="1:34" x14ac:dyDescent="0.25">
      <c r="A47" s="51" t="s">
        <v>158</v>
      </c>
      <c r="B47" s="51" t="s">
        <v>382</v>
      </c>
      <c r="D47" s="85" t="s">
        <v>3</v>
      </c>
      <c r="F47" s="85" t="s">
        <v>3</v>
      </c>
      <c r="G47" s="85" t="s">
        <v>3</v>
      </c>
      <c r="H47" s="85" t="s">
        <v>3</v>
      </c>
      <c r="I47" s="88">
        <v>0</v>
      </c>
      <c r="J47" s="78"/>
      <c r="K47" s="88">
        <v>0</v>
      </c>
      <c r="L47" s="78"/>
      <c r="M47" s="88">
        <v>0</v>
      </c>
      <c r="N47" s="78"/>
      <c r="O47" s="88">
        <v>0</v>
      </c>
      <c r="P47" s="78"/>
      <c r="Q47" s="88">
        <v>0</v>
      </c>
      <c r="R47" s="78"/>
      <c r="S47" s="85">
        <v>-22571</v>
      </c>
      <c r="T47" s="78"/>
      <c r="U47" s="85">
        <v>-339</v>
      </c>
      <c r="V47" s="78"/>
      <c r="W47" s="85">
        <v>-249</v>
      </c>
      <c r="X47" s="78"/>
      <c r="Y47" s="85">
        <v>-318</v>
      </c>
      <c r="AA47" s="49"/>
      <c r="AC47" s="49"/>
    </row>
    <row r="48" spans="1:34" x14ac:dyDescent="0.25">
      <c r="A48" s="48" t="s">
        <v>159</v>
      </c>
      <c r="B48" s="48" t="s">
        <v>383</v>
      </c>
      <c r="D48" s="85">
        <f>[6]DFC!$G$48</f>
        <v>-3511</v>
      </c>
      <c r="F48" s="85">
        <f>[4]Financeiro_Base!$AW207</f>
        <v>-60709</v>
      </c>
      <c r="G48" s="85">
        <f>[4]Financeiro_Base!$AX207</f>
        <v>-36749</v>
      </c>
      <c r="H48" s="85">
        <f>[4]Financeiro_Base!$AY207</f>
        <v>-16004</v>
      </c>
      <c r="I48" s="85">
        <v>-1734</v>
      </c>
      <c r="J48" s="78"/>
      <c r="K48" s="85">
        <v>-13543</v>
      </c>
      <c r="L48" s="78"/>
      <c r="M48" s="85">
        <v>-13355</v>
      </c>
      <c r="N48" s="78"/>
      <c r="O48" s="85">
        <v>-24413</v>
      </c>
      <c r="P48" s="78"/>
      <c r="Q48" s="85">
        <v>-52753</v>
      </c>
      <c r="R48" s="78"/>
      <c r="S48" s="85">
        <v>52913</v>
      </c>
      <c r="T48" s="78"/>
      <c r="U48" s="85">
        <v>-12707</v>
      </c>
      <c r="V48" s="78"/>
      <c r="W48" s="85">
        <v>-10369</v>
      </c>
      <c r="X48" s="78"/>
      <c r="Y48" s="85">
        <v>-4016</v>
      </c>
      <c r="AA48" s="49"/>
      <c r="AC48" s="49"/>
    </row>
    <row r="49" spans="1:34" x14ac:dyDescent="0.25">
      <c r="A49" s="48" t="s">
        <v>160</v>
      </c>
      <c r="B49" s="48" t="s">
        <v>384</v>
      </c>
      <c r="C49" s="10"/>
      <c r="D49" s="85">
        <f>[6]DFC!$G$49</f>
        <v>1720</v>
      </c>
      <c r="E49" s="10"/>
      <c r="F49" s="85">
        <f>[4]Financeiro_Base!$AW208</f>
        <v>475003</v>
      </c>
      <c r="G49" s="85">
        <f>[4]Financeiro_Base!$AX208</f>
        <v>360651</v>
      </c>
      <c r="H49" s="85">
        <f>[4]Financeiro_Base!$AY208</f>
        <v>241432</v>
      </c>
      <c r="I49" s="85">
        <v>121132</v>
      </c>
      <c r="J49" s="21"/>
      <c r="K49" s="85">
        <v>-105210</v>
      </c>
      <c r="L49" s="21"/>
      <c r="M49" s="85">
        <v>33262</v>
      </c>
      <c r="N49" s="21"/>
      <c r="O49" s="85">
        <v>23148</v>
      </c>
      <c r="P49" s="21"/>
      <c r="Q49" s="85">
        <v>-83172</v>
      </c>
      <c r="R49" s="21"/>
      <c r="S49" s="85">
        <v>53133</v>
      </c>
      <c r="T49" s="21"/>
      <c r="U49" s="85">
        <v>-226179</v>
      </c>
      <c r="V49" s="21"/>
      <c r="W49" s="85">
        <v>-25990</v>
      </c>
      <c r="X49" s="21"/>
      <c r="Y49" s="85">
        <v>-479</v>
      </c>
      <c r="Z49" s="10"/>
      <c r="AA49" s="49"/>
      <c r="AB49" s="10"/>
      <c r="AC49" s="49"/>
      <c r="AD49" s="10"/>
    </row>
    <row r="50" spans="1:34" x14ac:dyDescent="0.25">
      <c r="A50" s="48" t="s">
        <v>161</v>
      </c>
      <c r="B50" s="48" t="s">
        <v>385</v>
      </c>
      <c r="D50" s="85" t="s">
        <v>3</v>
      </c>
      <c r="F50" s="85" t="s">
        <v>3</v>
      </c>
      <c r="G50" s="85" t="s">
        <v>3</v>
      </c>
      <c r="H50" s="85" t="s">
        <v>3</v>
      </c>
      <c r="I50" s="88">
        <v>0</v>
      </c>
      <c r="J50" s="78"/>
      <c r="K50" s="88">
        <v>0</v>
      </c>
      <c r="L50" s="78"/>
      <c r="M50" s="88">
        <v>0</v>
      </c>
      <c r="N50" s="78"/>
      <c r="O50" s="88">
        <v>0</v>
      </c>
      <c r="P50" s="78"/>
      <c r="Q50" s="88">
        <v>0</v>
      </c>
      <c r="R50" s="78"/>
      <c r="S50" s="88">
        <v>0</v>
      </c>
      <c r="T50" s="78"/>
      <c r="U50" s="88">
        <v>0</v>
      </c>
      <c r="V50" s="78"/>
      <c r="W50" s="85">
        <v>-8024</v>
      </c>
      <c r="X50" s="78"/>
      <c r="Y50" s="88">
        <v>0</v>
      </c>
      <c r="AA50" s="52"/>
      <c r="AC50" s="52"/>
    </row>
    <row r="51" spans="1:34" x14ac:dyDescent="0.25">
      <c r="A51" s="48" t="s">
        <v>183</v>
      </c>
      <c r="B51" s="48" t="s">
        <v>386</v>
      </c>
      <c r="D51" s="85">
        <f>[6]DFC!$G$47</f>
        <v>-92031</v>
      </c>
      <c r="F51" s="85">
        <f>[4]Financeiro_Base!$AW210</f>
        <v>13551</v>
      </c>
      <c r="G51" s="85">
        <f>[4]Financeiro_Base!$AX210</f>
        <v>48578</v>
      </c>
      <c r="H51" s="85">
        <f>[4]Financeiro_Base!$AY210</f>
        <v>-6430</v>
      </c>
      <c r="I51" s="85">
        <v>-8577</v>
      </c>
      <c r="J51" s="78"/>
      <c r="K51" s="85">
        <v>44782</v>
      </c>
      <c r="L51" s="78"/>
      <c r="M51" s="85">
        <v>-236342</v>
      </c>
      <c r="N51" s="78"/>
      <c r="O51" s="85">
        <v>-85483</v>
      </c>
      <c r="P51" s="78"/>
      <c r="Q51" s="85">
        <v>0</v>
      </c>
      <c r="R51" s="78"/>
      <c r="S51" s="85">
        <v>0</v>
      </c>
      <c r="T51" s="78"/>
      <c r="U51" s="85">
        <v>0</v>
      </c>
      <c r="V51" s="78"/>
      <c r="W51" s="85">
        <v>0</v>
      </c>
      <c r="X51" s="78"/>
      <c r="Y51" s="85">
        <v>6662</v>
      </c>
      <c r="AA51" s="49"/>
      <c r="AC51" s="49"/>
    </row>
    <row r="52" spans="1:34" x14ac:dyDescent="0.25">
      <c r="A52" s="63" t="s">
        <v>162</v>
      </c>
      <c r="B52" s="63" t="s">
        <v>387</v>
      </c>
      <c r="C52" s="4"/>
      <c r="D52" s="83">
        <f>[6]DFC!$G$50</f>
        <v>-106293</v>
      </c>
      <c r="E52" s="4"/>
      <c r="F52" s="83">
        <f>[4]Financeiro_Base!$AW211</f>
        <v>178554.42776999998</v>
      </c>
      <c r="G52" s="83">
        <f>[4]Financeiro_Base!$AX211</f>
        <v>162331.64202999999</v>
      </c>
      <c r="H52" s="83">
        <f>[4]Financeiro_Base!$AY211</f>
        <v>73844.410439999992</v>
      </c>
      <c r="I52" s="83">
        <v>37600.723289999994</v>
      </c>
      <c r="J52" s="79"/>
      <c r="K52" s="83">
        <v>-648268</v>
      </c>
      <c r="L52" s="79"/>
      <c r="M52" s="83">
        <v>-271392</v>
      </c>
      <c r="N52" s="79"/>
      <c r="O52" s="83">
        <v>-130684</v>
      </c>
      <c r="P52" s="79"/>
      <c r="Q52" s="83">
        <v>-135925</v>
      </c>
      <c r="R52" s="79"/>
      <c r="S52" s="83">
        <v>90666</v>
      </c>
      <c r="T52" s="79"/>
      <c r="U52" s="83">
        <v>-249799</v>
      </c>
      <c r="V52" s="79"/>
      <c r="W52" s="83">
        <v>-86023</v>
      </c>
      <c r="X52" s="79"/>
      <c r="Y52" s="83">
        <v>-91212</v>
      </c>
      <c r="Z52" s="4"/>
      <c r="AA52" s="44"/>
      <c r="AB52" s="4"/>
      <c r="AC52" s="44"/>
      <c r="AD52" s="4"/>
      <c r="AE52" s="45"/>
      <c r="AF52" s="46"/>
      <c r="AG52" s="46"/>
      <c r="AH52" s="46"/>
    </row>
    <row r="53" spans="1:34" s="10" customFormat="1" x14ac:dyDescent="0.25">
      <c r="D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86"/>
      <c r="Y53" s="21"/>
      <c r="Z53" s="12"/>
      <c r="AB53" s="12"/>
    </row>
    <row r="54" spans="1:34" x14ac:dyDescent="0.25">
      <c r="A54" s="53" t="s">
        <v>163</v>
      </c>
      <c r="B54" s="53" t="s">
        <v>388</v>
      </c>
      <c r="D54" s="84"/>
      <c r="F54" s="84"/>
      <c r="G54" s="84"/>
      <c r="H54" s="84"/>
      <c r="I54" s="84"/>
      <c r="J54" s="78"/>
      <c r="K54" s="84"/>
      <c r="L54" s="78"/>
      <c r="M54" s="84"/>
      <c r="N54" s="78"/>
      <c r="O54" s="84"/>
      <c r="P54" s="78"/>
      <c r="Q54" s="84"/>
      <c r="R54" s="78"/>
      <c r="S54" s="84"/>
      <c r="T54" s="78"/>
      <c r="U54" s="84"/>
      <c r="V54" s="78"/>
      <c r="W54" s="84"/>
      <c r="X54" s="78"/>
      <c r="Y54" s="84"/>
      <c r="AA54" s="43"/>
      <c r="AC54" s="43"/>
    </row>
    <row r="55" spans="1:34" x14ac:dyDescent="0.25">
      <c r="A55" s="57" t="s">
        <v>164</v>
      </c>
      <c r="B55" s="57" t="s">
        <v>397</v>
      </c>
      <c r="D55" s="85">
        <f>[6]DFC!$G$53</f>
        <v>285363</v>
      </c>
      <c r="F55" s="85">
        <f>[4]Financeiro_Base!$AW213</f>
        <v>2050851</v>
      </c>
      <c r="G55" s="85">
        <f>[4]Financeiro_Base!$AX213</f>
        <v>1256474</v>
      </c>
      <c r="H55" s="85">
        <f>[4]Financeiro_Base!$AY213</f>
        <v>597353</v>
      </c>
      <c r="I55" s="85">
        <v>165432</v>
      </c>
      <c r="J55" s="78"/>
      <c r="K55" s="85">
        <v>1197903</v>
      </c>
      <c r="L55" s="78"/>
      <c r="M55" s="85">
        <v>1018418</v>
      </c>
      <c r="N55" s="78"/>
      <c r="O55" s="85">
        <v>950336</v>
      </c>
      <c r="P55" s="78"/>
      <c r="Q55" s="85">
        <v>0</v>
      </c>
      <c r="R55" s="78"/>
      <c r="S55" s="85">
        <v>1077599</v>
      </c>
      <c r="T55" s="78"/>
      <c r="U55" s="85">
        <v>1597739</v>
      </c>
      <c r="V55" s="78"/>
      <c r="W55" s="85">
        <v>538515</v>
      </c>
      <c r="X55" s="78"/>
      <c r="Y55" s="85">
        <v>791705</v>
      </c>
      <c r="AA55" s="49"/>
      <c r="AC55" s="49"/>
    </row>
    <row r="56" spans="1:34" x14ac:dyDescent="0.25">
      <c r="A56" s="51" t="s">
        <v>165</v>
      </c>
      <c r="B56" s="51" t="s">
        <v>398</v>
      </c>
      <c r="D56" s="85" t="s">
        <v>3</v>
      </c>
      <c r="F56" s="85" t="s">
        <v>3</v>
      </c>
      <c r="G56" s="85" t="s">
        <v>3</v>
      </c>
      <c r="H56" s="85" t="s">
        <v>3</v>
      </c>
      <c r="I56" s="88">
        <v>0</v>
      </c>
      <c r="J56" s="78"/>
      <c r="K56" s="88">
        <v>0</v>
      </c>
      <c r="L56" s="78"/>
      <c r="M56" s="88">
        <v>0</v>
      </c>
      <c r="N56" s="78"/>
      <c r="O56" s="88">
        <v>0</v>
      </c>
      <c r="P56" s="78"/>
      <c r="Q56" s="88">
        <v>0</v>
      </c>
      <c r="R56" s="78"/>
      <c r="S56" s="88">
        <v>0</v>
      </c>
      <c r="T56" s="78"/>
      <c r="U56" s="88">
        <v>0</v>
      </c>
      <c r="V56" s="78"/>
      <c r="W56" s="85">
        <v>-705</v>
      </c>
      <c r="X56" s="78"/>
      <c r="Y56" s="85">
        <v>-16616</v>
      </c>
      <c r="AA56" s="49"/>
      <c r="AC56" s="49"/>
    </row>
    <row r="57" spans="1:34" hidden="1" x14ac:dyDescent="0.25">
      <c r="A57" s="48" t="s">
        <v>166</v>
      </c>
      <c r="B57" s="48" t="s">
        <v>399</v>
      </c>
      <c r="D57" s="85"/>
      <c r="F57" s="85">
        <f>[4]Financeiro_Base!$AW215</f>
        <v>0</v>
      </c>
      <c r="G57" s="85">
        <f>[4]Financeiro_Base!$AX215</f>
        <v>0</v>
      </c>
      <c r="H57" s="85">
        <f>[4]Financeiro_Base!$AY215</f>
        <v>0</v>
      </c>
      <c r="I57" s="88">
        <v>0</v>
      </c>
      <c r="J57" s="78"/>
      <c r="K57" s="88">
        <v>0</v>
      </c>
      <c r="L57" s="78"/>
      <c r="M57" s="88">
        <v>0</v>
      </c>
      <c r="N57" s="78"/>
      <c r="O57" s="88">
        <v>0</v>
      </c>
      <c r="P57" s="78"/>
      <c r="Q57" s="88">
        <v>0</v>
      </c>
      <c r="R57" s="78"/>
      <c r="S57" s="88">
        <v>0</v>
      </c>
      <c r="T57" s="78"/>
      <c r="U57" s="88">
        <v>0</v>
      </c>
      <c r="V57" s="78"/>
      <c r="W57" s="88">
        <v>0</v>
      </c>
      <c r="X57" s="78"/>
      <c r="Y57" s="88">
        <v>0</v>
      </c>
      <c r="AA57" s="49"/>
      <c r="AC57" s="49"/>
    </row>
    <row r="58" spans="1:34" x14ac:dyDescent="0.25">
      <c r="A58" s="48" t="s">
        <v>167</v>
      </c>
      <c r="B58" s="24" t="s">
        <v>399</v>
      </c>
      <c r="D58" s="85" t="s">
        <v>3</v>
      </c>
      <c r="F58" s="85" t="s">
        <v>3</v>
      </c>
      <c r="G58" s="85" t="s">
        <v>3</v>
      </c>
      <c r="H58" s="85" t="s">
        <v>3</v>
      </c>
      <c r="I58" s="88">
        <v>0</v>
      </c>
      <c r="J58" s="78"/>
      <c r="K58" s="88">
        <v>0</v>
      </c>
      <c r="L58" s="78"/>
      <c r="M58" s="88">
        <v>0</v>
      </c>
      <c r="N58" s="78"/>
      <c r="O58" s="88">
        <v>0</v>
      </c>
      <c r="P58" s="78"/>
      <c r="Q58" s="88">
        <v>0</v>
      </c>
      <c r="R58" s="78"/>
      <c r="S58" s="88">
        <v>0</v>
      </c>
      <c r="T58" s="78"/>
      <c r="U58" s="88">
        <v>0</v>
      </c>
      <c r="V58" s="78"/>
      <c r="W58" s="88">
        <v>23</v>
      </c>
      <c r="X58" s="89"/>
      <c r="Y58" s="88">
        <v>24937</v>
      </c>
      <c r="AA58" s="49"/>
      <c r="AC58" s="49"/>
    </row>
    <row r="59" spans="1:34" x14ac:dyDescent="0.25">
      <c r="A59" s="51" t="s">
        <v>168</v>
      </c>
      <c r="B59" s="48" t="s">
        <v>400</v>
      </c>
      <c r="D59" s="85">
        <f>[6]DFC!$G$54</f>
        <v>-188597</v>
      </c>
      <c r="F59" s="85">
        <f>[4]Financeiro_Base!$AW217</f>
        <v>-2874503</v>
      </c>
      <c r="G59" s="85">
        <f>[4]Financeiro_Base!$AX217</f>
        <v>-1924559</v>
      </c>
      <c r="H59" s="85">
        <f>[4]Financeiro_Base!$AY217</f>
        <v>-1114218</v>
      </c>
      <c r="I59" s="85">
        <v>-432021</v>
      </c>
      <c r="J59" s="78"/>
      <c r="K59" s="85">
        <v>-1159197</v>
      </c>
      <c r="L59" s="78"/>
      <c r="M59" s="85">
        <v>-943121</v>
      </c>
      <c r="N59" s="78"/>
      <c r="O59" s="85">
        <v>-453051</v>
      </c>
      <c r="P59" s="78"/>
      <c r="Q59" s="85">
        <v>0</v>
      </c>
      <c r="R59" s="78"/>
      <c r="S59" s="85">
        <v>-1145918</v>
      </c>
      <c r="T59" s="78"/>
      <c r="U59" s="85">
        <v>-1888684</v>
      </c>
      <c r="V59" s="78"/>
      <c r="W59" s="85">
        <v>-759505</v>
      </c>
      <c r="X59" s="78"/>
      <c r="Y59" s="85">
        <v>-916832</v>
      </c>
      <c r="AA59" s="49"/>
      <c r="AC59" s="49"/>
    </row>
    <row r="60" spans="1:34" x14ac:dyDescent="0.25">
      <c r="A60" s="48" t="s">
        <v>169</v>
      </c>
      <c r="B60" s="51" t="s">
        <v>401</v>
      </c>
      <c r="D60" s="85" t="s">
        <v>3</v>
      </c>
      <c r="F60" s="85">
        <f>[4]Financeiro_Base!$AW218</f>
        <v>-35708</v>
      </c>
      <c r="G60" s="85">
        <f>[4]Financeiro_Base!$AX218</f>
        <v>-26842</v>
      </c>
      <c r="H60" s="85">
        <f>[4]Financeiro_Base!$AY218</f>
        <v>-13421</v>
      </c>
      <c r="I60" s="88">
        <v>0</v>
      </c>
      <c r="J60" s="78"/>
      <c r="K60" s="85">
        <v>-12077</v>
      </c>
      <c r="L60" s="78"/>
      <c r="M60" s="85">
        <v>-12125</v>
      </c>
      <c r="N60" s="78"/>
      <c r="O60" s="85">
        <v>-23980</v>
      </c>
      <c r="P60" s="78"/>
      <c r="Q60" s="85">
        <v>729255</v>
      </c>
      <c r="R60" s="78"/>
      <c r="S60" s="85">
        <v>0</v>
      </c>
      <c r="T60" s="78"/>
      <c r="U60" s="85">
        <v>0</v>
      </c>
      <c r="V60" s="78"/>
      <c r="W60" s="85">
        <v>0</v>
      </c>
      <c r="X60" s="78"/>
      <c r="Y60" s="85">
        <v>0</v>
      </c>
      <c r="AA60" s="52"/>
      <c r="AC60" s="52"/>
    </row>
    <row r="61" spans="1:34" x14ac:dyDescent="0.25">
      <c r="A61" s="51" t="s">
        <v>170</v>
      </c>
      <c r="B61" s="48" t="s">
        <v>402</v>
      </c>
      <c r="D61" s="85" t="s">
        <v>3</v>
      </c>
      <c r="F61" s="85" t="s">
        <v>3</v>
      </c>
      <c r="G61" s="85" t="s">
        <v>3</v>
      </c>
      <c r="H61" s="85" t="s">
        <v>3</v>
      </c>
      <c r="I61" s="88">
        <v>0</v>
      </c>
      <c r="J61" s="78"/>
      <c r="K61" s="88">
        <v>0</v>
      </c>
      <c r="L61" s="78"/>
      <c r="M61" s="88">
        <v>0</v>
      </c>
      <c r="N61" s="78"/>
      <c r="O61" s="88">
        <v>0</v>
      </c>
      <c r="P61" s="78"/>
      <c r="Q61" s="88">
        <v>0</v>
      </c>
      <c r="R61" s="78"/>
      <c r="S61" s="88">
        <v>0</v>
      </c>
      <c r="T61" s="78"/>
      <c r="U61" s="88">
        <v>560057</v>
      </c>
      <c r="V61" s="78"/>
      <c r="W61" s="88">
        <v>0</v>
      </c>
      <c r="X61" s="78"/>
      <c r="Y61" s="88">
        <v>264063</v>
      </c>
      <c r="AA61" s="49"/>
      <c r="AC61" s="49"/>
    </row>
    <row r="62" spans="1:34" x14ac:dyDescent="0.25">
      <c r="A62" s="51" t="s">
        <v>171</v>
      </c>
      <c r="B62" s="51" t="s">
        <v>389</v>
      </c>
      <c r="D62" s="85" t="s">
        <v>3</v>
      </c>
      <c r="F62" s="85" t="s">
        <v>3</v>
      </c>
      <c r="G62" s="85" t="s">
        <v>3</v>
      </c>
      <c r="H62" s="85" t="s">
        <v>3</v>
      </c>
      <c r="I62" s="88">
        <v>0</v>
      </c>
      <c r="J62" s="78"/>
      <c r="K62" s="88">
        <v>0</v>
      </c>
      <c r="L62" s="78"/>
      <c r="M62" s="88">
        <v>0</v>
      </c>
      <c r="N62" s="78"/>
      <c r="O62" s="88">
        <v>0</v>
      </c>
      <c r="P62" s="78"/>
      <c r="Q62" s="88">
        <v>0</v>
      </c>
      <c r="R62" s="78"/>
      <c r="S62" s="88">
        <v>0</v>
      </c>
      <c r="T62" s="78"/>
      <c r="U62" s="85">
        <v>-23685</v>
      </c>
      <c r="V62" s="78"/>
      <c r="W62" s="88">
        <v>0</v>
      </c>
      <c r="X62" s="78"/>
      <c r="Y62" s="88">
        <v>0</v>
      </c>
      <c r="AA62" s="52"/>
      <c r="AC62" s="52"/>
    </row>
    <row r="63" spans="1:34" x14ac:dyDescent="0.25">
      <c r="A63" s="48" t="s">
        <v>172</v>
      </c>
      <c r="B63" s="51" t="s">
        <v>390</v>
      </c>
      <c r="D63" s="85" t="s">
        <v>3</v>
      </c>
      <c r="F63" s="85" t="s">
        <v>3</v>
      </c>
      <c r="G63" s="85" t="s">
        <v>3</v>
      </c>
      <c r="H63" s="85" t="s">
        <v>3</v>
      </c>
      <c r="I63" s="88">
        <v>0</v>
      </c>
      <c r="J63" s="78"/>
      <c r="K63" s="88">
        <v>0</v>
      </c>
      <c r="L63" s="78"/>
      <c r="M63" s="88">
        <v>0</v>
      </c>
      <c r="N63" s="78"/>
      <c r="O63" s="88">
        <v>0</v>
      </c>
      <c r="P63" s="78"/>
      <c r="Q63" s="88">
        <v>0</v>
      </c>
      <c r="R63" s="78"/>
      <c r="S63" s="85">
        <v>-148</v>
      </c>
      <c r="T63" s="78"/>
      <c r="U63" s="85">
        <v>-456</v>
      </c>
      <c r="V63" s="78"/>
      <c r="W63" s="88">
        <v>633</v>
      </c>
      <c r="X63" s="78"/>
      <c r="Y63" s="85">
        <v>-227</v>
      </c>
      <c r="AA63" s="49"/>
      <c r="AC63" s="49"/>
    </row>
    <row r="64" spans="1:34" x14ac:dyDescent="0.25">
      <c r="A64" s="51" t="s">
        <v>173</v>
      </c>
      <c r="B64" s="48" t="s">
        <v>391</v>
      </c>
      <c r="D64" s="85">
        <f>[6]DFC!$G$56</f>
        <v>14435</v>
      </c>
      <c r="F64" s="85">
        <f>[4]Financeiro_Base!$AW222</f>
        <v>116654</v>
      </c>
      <c r="G64" s="85">
        <f>[4]Financeiro_Base!$AX222</f>
        <v>115459</v>
      </c>
      <c r="H64" s="85">
        <f>[4]Financeiro_Base!$AY222</f>
        <v>92026</v>
      </c>
      <c r="I64" s="85">
        <v>39427</v>
      </c>
      <c r="J64" s="78"/>
      <c r="K64" s="85">
        <v>192443</v>
      </c>
      <c r="L64" s="78"/>
      <c r="M64" s="85">
        <v>85428</v>
      </c>
      <c r="N64" s="78"/>
      <c r="O64" s="85">
        <v>214812</v>
      </c>
      <c r="P64" s="78"/>
      <c r="Q64" s="85">
        <v>-850976</v>
      </c>
      <c r="R64" s="78"/>
      <c r="S64" s="85">
        <v>22335</v>
      </c>
      <c r="T64" s="78"/>
      <c r="U64" s="85">
        <v>11686</v>
      </c>
      <c r="V64" s="78"/>
      <c r="W64" s="85">
        <v>12934</v>
      </c>
      <c r="X64" s="78"/>
      <c r="Y64" s="85">
        <v>8968</v>
      </c>
      <c r="AA64" s="49"/>
      <c r="AC64" s="49"/>
    </row>
    <row r="65" spans="1:34" hidden="1" x14ac:dyDescent="0.25">
      <c r="A65" s="51" t="s">
        <v>145</v>
      </c>
      <c r="B65" s="51"/>
      <c r="D65" s="85"/>
      <c r="F65" s="85">
        <f>[4]Financeiro_Base!$AW223</f>
        <v>0</v>
      </c>
      <c r="G65" s="85">
        <f>[4]Financeiro_Base!$AX223</f>
        <v>0</v>
      </c>
      <c r="H65" s="85">
        <f>[4]Financeiro_Base!$AY223</f>
        <v>0</v>
      </c>
      <c r="I65" s="85">
        <v>0</v>
      </c>
      <c r="J65" s="78"/>
      <c r="K65" s="85">
        <v>0</v>
      </c>
      <c r="L65" s="78"/>
      <c r="M65" s="85">
        <v>0</v>
      </c>
      <c r="N65" s="78"/>
      <c r="O65" s="85">
        <v>0</v>
      </c>
      <c r="P65" s="78"/>
      <c r="Q65" s="85">
        <v>0</v>
      </c>
      <c r="R65" s="78"/>
      <c r="S65" s="85">
        <v>0</v>
      </c>
      <c r="T65" s="78"/>
      <c r="U65" s="85">
        <v>0</v>
      </c>
      <c r="V65" s="78"/>
      <c r="W65" s="85">
        <v>0</v>
      </c>
      <c r="X65" s="78"/>
      <c r="Y65" s="85">
        <v>0</v>
      </c>
      <c r="AA65" s="49"/>
      <c r="AC65" s="49"/>
    </row>
    <row r="66" spans="1:34" hidden="1" x14ac:dyDescent="0.25">
      <c r="A66" s="51" t="s">
        <v>174</v>
      </c>
      <c r="B66" s="51"/>
      <c r="D66" s="85"/>
      <c r="F66" s="85">
        <f>[4]Financeiro_Base!$AW224</f>
        <v>0</v>
      </c>
      <c r="G66" s="85">
        <f>[4]Financeiro_Base!$AX224</f>
        <v>0</v>
      </c>
      <c r="H66" s="85">
        <f>[4]Financeiro_Base!$AY224</f>
        <v>0</v>
      </c>
      <c r="I66" s="85">
        <v>0</v>
      </c>
      <c r="J66" s="78"/>
      <c r="K66" s="85">
        <v>0</v>
      </c>
      <c r="L66" s="78"/>
      <c r="M66" s="85">
        <v>0</v>
      </c>
      <c r="N66" s="78"/>
      <c r="O66" s="85">
        <v>0</v>
      </c>
      <c r="P66" s="78"/>
      <c r="Q66" s="85">
        <v>0</v>
      </c>
      <c r="R66" s="78"/>
      <c r="S66" s="85">
        <v>0</v>
      </c>
      <c r="T66" s="78"/>
      <c r="U66" s="85">
        <v>0</v>
      </c>
      <c r="V66" s="78"/>
      <c r="W66" s="85">
        <v>0</v>
      </c>
      <c r="X66" s="78"/>
      <c r="Y66" s="85">
        <v>0</v>
      </c>
      <c r="AA66" s="49"/>
      <c r="AC66" s="49"/>
    </row>
    <row r="67" spans="1:34" hidden="1" x14ac:dyDescent="0.25">
      <c r="A67" s="51" t="s">
        <v>124</v>
      </c>
      <c r="B67" s="51"/>
      <c r="D67" s="85"/>
      <c r="F67" s="85">
        <f>[4]Financeiro_Base!$AW225</f>
        <v>0</v>
      </c>
      <c r="G67" s="85">
        <f>[4]Financeiro_Base!$AX225</f>
        <v>0</v>
      </c>
      <c r="H67" s="85">
        <f>[4]Financeiro_Base!$AY225</f>
        <v>0</v>
      </c>
      <c r="I67" s="85">
        <v>0</v>
      </c>
      <c r="J67" s="78"/>
      <c r="K67" s="85">
        <v>0</v>
      </c>
      <c r="L67" s="78"/>
      <c r="M67" s="85">
        <v>0</v>
      </c>
      <c r="N67" s="78"/>
      <c r="O67" s="85">
        <v>0</v>
      </c>
      <c r="P67" s="78"/>
      <c r="Q67" s="85">
        <v>0</v>
      </c>
      <c r="R67" s="78"/>
      <c r="S67" s="85">
        <v>0</v>
      </c>
      <c r="T67" s="78"/>
      <c r="U67" s="85">
        <v>0</v>
      </c>
      <c r="V67" s="78"/>
      <c r="W67" s="85">
        <v>0</v>
      </c>
      <c r="X67" s="78"/>
      <c r="Y67" s="85">
        <v>0</v>
      </c>
      <c r="AA67" s="49"/>
      <c r="AC67" s="49"/>
    </row>
    <row r="68" spans="1:34" x14ac:dyDescent="0.25">
      <c r="A68" s="58" t="s">
        <v>175</v>
      </c>
      <c r="B68" s="58" t="s">
        <v>392</v>
      </c>
      <c r="D68" s="85" t="s">
        <v>3</v>
      </c>
      <c r="F68" s="85" t="s">
        <v>3</v>
      </c>
      <c r="G68" s="85" t="s">
        <v>3</v>
      </c>
      <c r="H68" s="85" t="s">
        <v>3</v>
      </c>
      <c r="I68" s="88">
        <v>0</v>
      </c>
      <c r="J68" s="78"/>
      <c r="K68" s="88">
        <v>0</v>
      </c>
      <c r="L68" s="78"/>
      <c r="M68" s="88">
        <v>0</v>
      </c>
      <c r="N68" s="78"/>
      <c r="O68" s="88">
        <v>0</v>
      </c>
      <c r="P68" s="78"/>
      <c r="Q68" s="88">
        <v>0</v>
      </c>
      <c r="R68" s="78"/>
      <c r="S68" s="88">
        <v>0</v>
      </c>
      <c r="T68" s="78"/>
      <c r="U68" s="88">
        <v>0</v>
      </c>
      <c r="V68" s="78"/>
      <c r="W68" s="88">
        <v>0</v>
      </c>
      <c r="X68" s="78"/>
      <c r="Y68" s="88">
        <v>0</v>
      </c>
      <c r="AA68" s="52"/>
      <c r="AC68" s="52"/>
    </row>
    <row r="69" spans="1:34" x14ac:dyDescent="0.25">
      <c r="A69" s="63" t="s">
        <v>176</v>
      </c>
      <c r="B69" s="63" t="s">
        <v>393</v>
      </c>
      <c r="C69" s="4"/>
      <c r="D69" s="83">
        <f>[6]DFC!$G$57</f>
        <v>111201</v>
      </c>
      <c r="E69" s="4"/>
      <c r="F69" s="83">
        <f>[4]Financeiro_Base!$AW227</f>
        <v>-742706</v>
      </c>
      <c r="G69" s="83">
        <f>[4]Financeiro_Base!$AX227</f>
        <v>-579468</v>
      </c>
      <c r="H69" s="83">
        <f>[4]Financeiro_Base!$AY227</f>
        <v>-438260</v>
      </c>
      <c r="I69" s="83">
        <f>SUM(I55:I68)</f>
        <v>-227162</v>
      </c>
      <c r="J69" s="79"/>
      <c r="K69" s="83">
        <v>219072</v>
      </c>
      <c r="L69" s="79"/>
      <c r="M69" s="83">
        <v>148600</v>
      </c>
      <c r="N69" s="79"/>
      <c r="O69" s="83">
        <v>688117</v>
      </c>
      <c r="P69" s="79"/>
      <c r="Q69" s="83">
        <v>-121721</v>
      </c>
      <c r="R69" s="79"/>
      <c r="S69" s="83">
        <v>-46132</v>
      </c>
      <c r="T69" s="79"/>
      <c r="U69" s="83">
        <v>256657</v>
      </c>
      <c r="V69" s="79"/>
      <c r="W69" s="83">
        <v>-208105</v>
      </c>
      <c r="X69" s="79"/>
      <c r="Y69" s="83">
        <v>155998</v>
      </c>
      <c r="Z69" s="4"/>
      <c r="AA69" s="44"/>
      <c r="AB69" s="4"/>
      <c r="AC69" s="44"/>
      <c r="AD69" s="4"/>
      <c r="AE69" s="45"/>
      <c r="AF69" s="46"/>
      <c r="AG69" s="46"/>
      <c r="AH69" s="46"/>
    </row>
    <row r="70" spans="1:34" hidden="1" x14ac:dyDescent="0.25">
      <c r="A70" s="48" t="s">
        <v>178</v>
      </c>
      <c r="B70" s="48"/>
      <c r="D70" s="85"/>
      <c r="F70" s="85">
        <f>[4]Financeiro_Base!$AW228</f>
        <v>-301714.99999999994</v>
      </c>
      <c r="G70" s="85">
        <f>[4]Financeiro_Base!$AX228</f>
        <v>-185439</v>
      </c>
      <c r="H70" s="85">
        <f>[4]Financeiro_Base!$AY228</f>
        <v>-150120</v>
      </c>
      <c r="I70" s="85">
        <v>0</v>
      </c>
      <c r="J70" s="78"/>
      <c r="K70" s="85">
        <v>0</v>
      </c>
      <c r="L70" s="78"/>
      <c r="M70" s="85">
        <v>0</v>
      </c>
      <c r="N70" s="78"/>
      <c r="O70" s="85">
        <v>0</v>
      </c>
      <c r="P70" s="78"/>
      <c r="Q70" s="85">
        <v>0</v>
      </c>
      <c r="R70" s="78"/>
      <c r="S70" s="85">
        <v>0</v>
      </c>
      <c r="T70" s="78"/>
      <c r="U70" s="85">
        <v>0</v>
      </c>
      <c r="V70" s="78"/>
      <c r="W70" s="85">
        <v>0</v>
      </c>
      <c r="X70" s="78"/>
      <c r="Y70" s="85">
        <v>0</v>
      </c>
      <c r="AA70" s="49"/>
      <c r="AC70" s="49"/>
    </row>
    <row r="71" spans="1:34" x14ac:dyDescent="0.25">
      <c r="A71" s="59" t="s">
        <v>179</v>
      </c>
      <c r="B71" s="59" t="s">
        <v>394</v>
      </c>
      <c r="D71" s="85">
        <f>[6]DFC!$G$63</f>
        <v>110290</v>
      </c>
      <c r="F71" s="85">
        <f>F72-F73</f>
        <v>435435</v>
      </c>
      <c r="G71" s="85">
        <f>G72-G73</f>
        <v>319159</v>
      </c>
      <c r="H71" s="85">
        <f>H72-H73</f>
        <v>283840</v>
      </c>
      <c r="I71" s="85">
        <v>226566</v>
      </c>
      <c r="J71" s="78"/>
      <c r="K71" s="85">
        <v>128866</v>
      </c>
      <c r="L71" s="78"/>
      <c r="M71" s="85">
        <v>153144</v>
      </c>
      <c r="N71" s="78"/>
      <c r="O71" s="85">
        <v>408939</v>
      </c>
      <c r="P71" s="78"/>
      <c r="Q71" s="85">
        <v>347658</v>
      </c>
      <c r="R71" s="78"/>
      <c r="S71" s="85">
        <v>582588</v>
      </c>
      <c r="T71" s="78"/>
      <c r="U71" s="85">
        <v>-60337</v>
      </c>
      <c r="V71" s="78"/>
      <c r="W71" s="85">
        <v>-151440</v>
      </c>
      <c r="X71" s="78"/>
      <c r="Y71" s="85">
        <v>-78535</v>
      </c>
      <c r="AA71" s="49"/>
      <c r="AC71" s="49"/>
    </row>
    <row r="72" spans="1:34" x14ac:dyDescent="0.25">
      <c r="A72" s="59" t="s">
        <v>180</v>
      </c>
      <c r="B72" s="59" t="s">
        <v>395</v>
      </c>
      <c r="D72" s="85">
        <f>[6]DFC!$G$64</f>
        <v>150049</v>
      </c>
      <c r="F72" s="85">
        <f>[4]Financeiro_Base!$AW230</f>
        <v>906264</v>
      </c>
      <c r="G72" s="85">
        <f>[4]Financeiro_Base!$AX230</f>
        <v>679698</v>
      </c>
      <c r="H72" s="85">
        <f>[4]Financeiro_Base!$AY230</f>
        <v>453132</v>
      </c>
      <c r="I72" s="85">
        <v>92846</v>
      </c>
      <c r="J72" s="78"/>
      <c r="K72" s="85">
        <v>226566</v>
      </c>
      <c r="L72" s="78"/>
      <c r="M72" s="85">
        <v>128866</v>
      </c>
      <c r="N72" s="78"/>
      <c r="O72" s="85">
        <v>531462</v>
      </c>
      <c r="P72" s="78"/>
      <c r="Q72" s="85">
        <v>476001</v>
      </c>
      <c r="R72" s="78"/>
      <c r="S72" s="85">
        <v>513222</v>
      </c>
      <c r="T72" s="78"/>
      <c r="U72" s="85">
        <v>194196</v>
      </c>
      <c r="V72" s="78"/>
      <c r="W72" s="85">
        <v>60337</v>
      </c>
      <c r="X72" s="78"/>
      <c r="Y72" s="85">
        <v>151440</v>
      </c>
      <c r="AA72" s="49"/>
      <c r="AC72" s="49"/>
    </row>
    <row r="73" spans="1:34" x14ac:dyDescent="0.25">
      <c r="A73" s="63" t="s">
        <v>177</v>
      </c>
      <c r="B73" s="63" t="s">
        <v>396</v>
      </c>
      <c r="C73" s="4"/>
      <c r="D73" s="83">
        <f>[6]DFC!$G$59</f>
        <v>39759</v>
      </c>
      <c r="E73" s="4"/>
      <c r="F73" s="83">
        <f>[4]Financeiro_Base!$AW231</f>
        <v>470829</v>
      </c>
      <c r="G73" s="83">
        <f>[4]Financeiro_Base!$AX231</f>
        <v>360539</v>
      </c>
      <c r="H73" s="83">
        <f>[4]Financeiro_Base!$AY231</f>
        <v>169292</v>
      </c>
      <c r="I73" s="83">
        <f>I72-I71</f>
        <v>-133720</v>
      </c>
      <c r="J73" s="79"/>
      <c r="K73" s="83">
        <v>97700</v>
      </c>
      <c r="L73" s="79"/>
      <c r="M73" s="83">
        <v>-24278</v>
      </c>
      <c r="N73" s="79"/>
      <c r="O73" s="83">
        <v>-13790</v>
      </c>
      <c r="P73" s="79"/>
      <c r="Q73" s="83">
        <v>128343</v>
      </c>
      <c r="R73" s="79"/>
      <c r="S73" s="83">
        <v>-69366</v>
      </c>
      <c r="T73" s="79"/>
      <c r="U73" s="83">
        <v>133859</v>
      </c>
      <c r="V73" s="79"/>
      <c r="W73" s="83">
        <v>-91103</v>
      </c>
      <c r="X73" s="79"/>
      <c r="Y73" s="83">
        <v>72905</v>
      </c>
      <c r="Z73" s="4"/>
      <c r="AA73" s="44"/>
      <c r="AB73" s="4"/>
      <c r="AC73" s="44"/>
      <c r="AD73" s="4"/>
      <c r="AE73" s="45"/>
      <c r="AF73" s="46"/>
      <c r="AG73" s="46"/>
      <c r="AH73" s="46"/>
    </row>
    <row r="77" spans="1:34" x14ac:dyDescent="0.25">
      <c r="I77" s="60"/>
      <c r="AA77" s="60"/>
      <c r="AC77" s="60"/>
    </row>
  </sheetData>
  <phoneticPr fontId="2" type="noConversion"/>
  <pageMargins left="0.7" right="0.7" top="0.75" bottom="0.75" header="0.3" footer="0.3"/>
  <pageSetup paperSize="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5">
    <tabColor rgb="FF002060"/>
  </sheetPr>
  <dimension ref="A1:AJ80"/>
  <sheetViews>
    <sheetView showGridLines="0" zoomScaleNormal="100" workbookViewId="0">
      <pane xSplit="2" topLeftCell="C1" activePane="topRight" state="frozen"/>
      <selection pane="topRight" activeCell="D35" sqref="D35"/>
    </sheetView>
  </sheetViews>
  <sheetFormatPr defaultRowHeight="15" outlineLevelCol="1" x14ac:dyDescent="0.25"/>
  <cols>
    <col min="1" max="1" width="53.5703125" style="3" bestFit="1" customWidth="1"/>
    <col min="2" max="2" width="52.85546875" style="3" bestFit="1" customWidth="1"/>
    <col min="3" max="3" width="1" style="3" customWidth="1" collapsed="1"/>
    <col min="4" max="4" width="9.28515625" style="72" bestFit="1" customWidth="1"/>
    <col min="5" max="5" width="1" style="3" customWidth="1"/>
    <col min="6" max="10" width="9.28515625" style="72" bestFit="1" customWidth="1"/>
    <col min="11" max="11" width="0.85546875" style="72" customWidth="1" collapsed="1"/>
    <col min="12" max="15" width="10.5703125" style="72" hidden="1" customWidth="1" outlineLevel="1"/>
    <col min="16" max="16" width="9.28515625" style="72" bestFit="1" customWidth="1" collapsed="1"/>
    <col min="17" max="17" width="0.85546875" style="72" customWidth="1" collapsed="1"/>
    <col min="18" max="18" width="9.28515625" style="72" bestFit="1" customWidth="1"/>
    <col min="19" max="19" width="0.85546875" style="72" customWidth="1" collapsed="1"/>
    <col min="20" max="20" width="9.28515625" style="72" bestFit="1" customWidth="1"/>
    <col min="21" max="21" width="0.85546875" style="72" customWidth="1" collapsed="1"/>
    <col min="22" max="22" width="9.28515625" style="72" bestFit="1" customWidth="1"/>
    <col min="23" max="23" width="0.85546875" style="72" customWidth="1" collapsed="1"/>
    <col min="24" max="24" width="9.28515625" style="72" bestFit="1" customWidth="1"/>
    <col min="25" max="25" width="0.85546875" style="72" customWidth="1" collapsed="1"/>
    <col min="26" max="26" width="10.5703125" style="72" bestFit="1" customWidth="1"/>
    <col min="27" max="27" width="0.85546875" style="72" customWidth="1" collapsed="1"/>
    <col min="28" max="28" width="9.28515625" style="72" bestFit="1" customWidth="1"/>
    <col min="29" max="29" width="0.85546875" style="72" customWidth="1" collapsed="1"/>
    <col min="30" max="30" width="9.28515625" style="72" bestFit="1" customWidth="1"/>
    <col min="31" max="31" width="0.85546875" style="72" customWidth="1" collapsed="1"/>
    <col min="32" max="32" width="9.28515625" style="72" bestFit="1" customWidth="1"/>
    <col min="33" max="33" width="0.85546875" style="72" customWidth="1" collapsed="1"/>
    <col min="34" max="34" width="10.5703125" style="72" bestFit="1" customWidth="1"/>
    <col min="35" max="16384" width="9.140625" style="3"/>
  </cols>
  <sheetData>
    <row r="1" spans="1:36" ht="30" customHeight="1" x14ac:dyDescent="0.25">
      <c r="C1" s="23"/>
      <c r="D1" s="23"/>
      <c r="E1" s="23"/>
      <c r="F1" s="23"/>
      <c r="G1" s="2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6" ht="38.25" customHeight="1" x14ac:dyDescent="0.25">
      <c r="C2" s="23"/>
      <c r="D2" s="23"/>
      <c r="E2" s="23"/>
      <c r="F2" s="23"/>
      <c r="G2" s="23"/>
      <c r="H2" s="3"/>
      <c r="I2" s="24"/>
      <c r="J2" s="24"/>
      <c r="K2" s="24"/>
      <c r="L2" s="24"/>
      <c r="M2" s="3"/>
      <c r="N2" s="24"/>
      <c r="O2" s="24"/>
      <c r="P2" s="24"/>
      <c r="Q2" s="24"/>
      <c r="R2" s="24"/>
      <c r="S2" s="3"/>
      <c r="T2" s="24"/>
      <c r="U2" s="3"/>
      <c r="V2" s="24"/>
      <c r="W2" s="3"/>
      <c r="X2" s="24"/>
      <c r="Y2" s="3"/>
      <c r="Z2" s="24"/>
      <c r="AA2" s="3"/>
      <c r="AB2" s="24"/>
      <c r="AC2" s="3"/>
      <c r="AD2" s="24"/>
      <c r="AE2" s="3"/>
      <c r="AF2" s="24"/>
      <c r="AG2" s="3"/>
      <c r="AH2" s="24"/>
      <c r="AJ2" s="24"/>
    </row>
    <row r="3" spans="1:36" ht="28.5" customHeight="1" x14ac:dyDescent="0.25">
      <c r="D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6" x14ac:dyDescent="0.25">
      <c r="A4" s="23" t="s">
        <v>60</v>
      </c>
      <c r="B4" s="23" t="s">
        <v>245</v>
      </c>
      <c r="L4" s="73"/>
      <c r="M4" s="73"/>
      <c r="N4" s="73"/>
      <c r="O4" s="73"/>
    </row>
    <row r="5" spans="1:36" x14ac:dyDescent="0.25">
      <c r="A5" s="38" t="s">
        <v>0</v>
      </c>
      <c r="B5" s="38" t="s">
        <v>208</v>
      </c>
      <c r="D5" s="151" t="s">
        <v>433</v>
      </c>
      <c r="F5" s="151" t="s">
        <v>430</v>
      </c>
      <c r="G5" s="151" t="s">
        <v>212</v>
      </c>
      <c r="H5" s="151" t="s">
        <v>207</v>
      </c>
      <c r="I5" s="151" t="s">
        <v>107</v>
      </c>
      <c r="J5" s="67">
        <v>2025</v>
      </c>
      <c r="L5" s="68" t="s">
        <v>106</v>
      </c>
      <c r="M5" s="68" t="s">
        <v>105</v>
      </c>
      <c r="N5" s="68" t="s">
        <v>104</v>
      </c>
      <c r="O5" s="68" t="s">
        <v>103</v>
      </c>
      <c r="P5" s="67">
        <v>2024</v>
      </c>
      <c r="R5" s="67">
        <v>2023</v>
      </c>
      <c r="T5" s="67">
        <v>2022</v>
      </c>
      <c r="V5" s="67">
        <v>2021</v>
      </c>
      <c r="X5" s="67">
        <v>2020</v>
      </c>
      <c r="Z5" s="67">
        <v>2019</v>
      </c>
      <c r="AB5" s="67">
        <v>2018</v>
      </c>
      <c r="AD5" s="67">
        <v>2017</v>
      </c>
      <c r="AF5" s="67">
        <v>2016</v>
      </c>
      <c r="AH5" s="67">
        <v>2015</v>
      </c>
    </row>
    <row r="6" spans="1:36" x14ac:dyDescent="0.25">
      <c r="A6" s="61" t="s">
        <v>63</v>
      </c>
      <c r="B6" s="61" t="s">
        <v>310</v>
      </c>
      <c r="C6" s="10"/>
      <c r="D6" s="74"/>
      <c r="E6" s="10"/>
      <c r="F6" s="74"/>
      <c r="G6" s="74"/>
      <c r="H6" s="74"/>
      <c r="I6" s="74"/>
      <c r="J6" s="74"/>
      <c r="K6" s="75"/>
      <c r="L6" s="74"/>
      <c r="M6" s="74"/>
      <c r="N6" s="74"/>
      <c r="O6" s="74"/>
      <c r="P6" s="74"/>
      <c r="Q6" s="75"/>
      <c r="R6" s="74"/>
      <c r="S6" s="75"/>
      <c r="T6" s="74"/>
      <c r="U6" s="75"/>
      <c r="V6" s="74"/>
      <c r="W6" s="75"/>
      <c r="X6" s="74"/>
      <c r="Y6" s="75"/>
      <c r="Z6" s="74"/>
      <c r="AA6" s="75"/>
      <c r="AB6" s="74"/>
      <c r="AC6" s="75"/>
      <c r="AD6" s="74"/>
      <c r="AE6" s="75"/>
      <c r="AF6" s="74"/>
      <c r="AG6" s="75"/>
      <c r="AH6" s="74"/>
    </row>
    <row r="7" spans="1:36" s="4" customFormat="1" x14ac:dyDescent="0.25">
      <c r="A7" s="18" t="s">
        <v>184</v>
      </c>
      <c r="B7" s="18" t="s">
        <v>291</v>
      </c>
      <c r="C7" s="3"/>
      <c r="D7" s="70">
        <f>'[7]DRE Tri'!$E$5</f>
        <v>346649</v>
      </c>
      <c r="E7" s="3"/>
      <c r="F7" s="70">
        <f>'[4]Tab Final'!$C$35</f>
        <v>311028</v>
      </c>
      <c r="G7" s="70">
        <v>232630</v>
      </c>
      <c r="H7" s="70">
        <v>285556</v>
      </c>
      <c r="I7" s="70">
        <v>299248</v>
      </c>
      <c r="J7" s="81">
        <f>'[4]DRE Acumulada'!$E$7</f>
        <v>1128462</v>
      </c>
      <c r="K7" s="78"/>
      <c r="L7" s="70">
        <v>1307399</v>
      </c>
      <c r="M7" s="70">
        <v>1307399</v>
      </c>
      <c r="N7" s="70">
        <v>1307399</v>
      </c>
      <c r="O7" s="70">
        <v>1307399</v>
      </c>
      <c r="P7" s="81">
        <v>1270376</v>
      </c>
      <c r="Q7" s="78"/>
      <c r="R7" s="81">
        <v>1276089</v>
      </c>
      <c r="S7" s="78"/>
      <c r="T7" s="81">
        <v>906437</v>
      </c>
      <c r="U7" s="78"/>
      <c r="V7" s="81">
        <v>948003</v>
      </c>
      <c r="W7" s="78"/>
      <c r="X7" s="81">
        <v>973820.87733000005</v>
      </c>
      <c r="Y7" s="78"/>
      <c r="Z7" s="81">
        <v>1290899</v>
      </c>
      <c r="AA7" s="78"/>
      <c r="AB7" s="81">
        <v>633604</v>
      </c>
      <c r="AC7" s="78"/>
      <c r="AD7" s="81">
        <v>518142</v>
      </c>
      <c r="AE7" s="78"/>
      <c r="AF7" s="81">
        <v>901954</v>
      </c>
      <c r="AG7" s="78"/>
      <c r="AH7" s="81">
        <v>1307399</v>
      </c>
    </row>
    <row r="8" spans="1:36" x14ac:dyDescent="0.25">
      <c r="A8" s="18" t="s">
        <v>185</v>
      </c>
      <c r="B8" s="18" t="s">
        <v>292</v>
      </c>
      <c r="C8" s="4"/>
      <c r="D8" s="70">
        <f>'[7]DRE Tri'!$E$6</f>
        <v>-246950</v>
      </c>
      <c r="E8" s="4"/>
      <c r="F8" s="70">
        <f>[4]Financeiro_Base!$D$262</f>
        <v>-217369</v>
      </c>
      <c r="G8" s="70">
        <v>-161959</v>
      </c>
      <c r="H8" s="70">
        <v>-194197</v>
      </c>
      <c r="I8" s="70">
        <v>-204910</v>
      </c>
      <c r="J8" s="81">
        <f>'[4]DRE Acumulada'!$E$8</f>
        <v>-778435</v>
      </c>
      <c r="K8" s="79"/>
      <c r="L8" s="70">
        <v>-1007566</v>
      </c>
      <c r="M8" s="70">
        <v>-1007566</v>
      </c>
      <c r="N8" s="70">
        <v>-1007566</v>
      </c>
      <c r="O8" s="70">
        <v>-1007566</v>
      </c>
      <c r="P8" s="81">
        <v>-844229</v>
      </c>
      <c r="Q8" s="79"/>
      <c r="R8" s="81">
        <v>-897396</v>
      </c>
      <c r="S8" s="79"/>
      <c r="T8" s="81">
        <v>-653507</v>
      </c>
      <c r="U8" s="79"/>
      <c r="V8" s="81">
        <v>-697165</v>
      </c>
      <c r="W8" s="79"/>
      <c r="X8" s="81">
        <v>-780832</v>
      </c>
      <c r="Y8" s="79"/>
      <c r="Z8" s="81">
        <v>-1139543</v>
      </c>
      <c r="AA8" s="79"/>
      <c r="AB8" s="81">
        <v>-704782</v>
      </c>
      <c r="AC8" s="79"/>
      <c r="AD8" s="81">
        <v>-548739</v>
      </c>
      <c r="AE8" s="79"/>
      <c r="AF8" s="81">
        <v>-805371</v>
      </c>
      <c r="AG8" s="79"/>
      <c r="AH8" s="81">
        <v>-1007566</v>
      </c>
    </row>
    <row r="9" spans="1:36" s="4" customFormat="1" x14ac:dyDescent="0.25">
      <c r="A9" s="63" t="s">
        <v>186</v>
      </c>
      <c r="B9" s="63" t="s">
        <v>293</v>
      </c>
      <c r="C9" s="3"/>
      <c r="D9" s="71">
        <f>'[7]DRE Tri'!$E$7</f>
        <v>99699</v>
      </c>
      <c r="E9" s="3"/>
      <c r="F9" s="71">
        <f>'[4]Tab Final'!$C$36</f>
        <v>93659</v>
      </c>
      <c r="G9" s="71">
        <v>70671</v>
      </c>
      <c r="H9" s="71">
        <v>91359</v>
      </c>
      <c r="I9" s="71">
        <v>94338</v>
      </c>
      <c r="J9" s="82">
        <f>'[4]DRE Acumulada'!$E$9</f>
        <v>350027</v>
      </c>
      <c r="K9" s="78"/>
      <c r="L9" s="71">
        <v>299833</v>
      </c>
      <c r="M9" s="71">
        <v>299833</v>
      </c>
      <c r="N9" s="71">
        <v>299833</v>
      </c>
      <c r="O9" s="71">
        <v>299833</v>
      </c>
      <c r="P9" s="82">
        <v>426147</v>
      </c>
      <c r="Q9" s="78"/>
      <c r="R9" s="82">
        <v>378693</v>
      </c>
      <c r="S9" s="78"/>
      <c r="T9" s="82">
        <v>252930</v>
      </c>
      <c r="U9" s="78"/>
      <c r="V9" s="82">
        <v>250837</v>
      </c>
      <c r="W9" s="78"/>
      <c r="X9" s="82">
        <v>192113</v>
      </c>
      <c r="Y9" s="78"/>
      <c r="Z9" s="82">
        <v>151356</v>
      </c>
      <c r="AA9" s="78"/>
      <c r="AB9" s="82">
        <v>-71178</v>
      </c>
      <c r="AC9" s="78"/>
      <c r="AD9" s="82">
        <v>-30597</v>
      </c>
      <c r="AE9" s="78"/>
      <c r="AF9" s="82">
        <v>96583</v>
      </c>
      <c r="AG9" s="78"/>
      <c r="AH9" s="82">
        <v>299833</v>
      </c>
    </row>
    <row r="10" spans="1:36" x14ac:dyDescent="0.25">
      <c r="A10" s="61" t="s">
        <v>187</v>
      </c>
      <c r="B10" s="61" t="s">
        <v>312</v>
      </c>
      <c r="C10" s="10"/>
      <c r="D10" s="80"/>
      <c r="E10" s="10"/>
      <c r="F10" s="80"/>
      <c r="G10" s="80"/>
      <c r="H10" s="80"/>
      <c r="I10" s="80"/>
      <c r="J10" s="80"/>
      <c r="K10" s="21"/>
      <c r="L10" s="80"/>
      <c r="M10" s="80"/>
      <c r="N10" s="80"/>
      <c r="O10" s="80"/>
      <c r="P10" s="80"/>
      <c r="Q10" s="21"/>
      <c r="R10" s="80"/>
      <c r="S10" s="21"/>
      <c r="T10" s="80"/>
      <c r="U10" s="21"/>
      <c r="V10" s="80"/>
      <c r="W10" s="21"/>
      <c r="X10" s="80"/>
      <c r="Y10" s="21"/>
      <c r="Z10" s="80"/>
      <c r="AA10" s="21"/>
      <c r="AB10" s="80"/>
      <c r="AC10" s="21"/>
      <c r="AD10" s="80"/>
      <c r="AE10" s="21"/>
      <c r="AF10" s="80"/>
      <c r="AG10" s="21"/>
      <c r="AH10" s="80"/>
    </row>
    <row r="11" spans="1:36" x14ac:dyDescent="0.25">
      <c r="A11" s="18" t="s">
        <v>188</v>
      </c>
      <c r="B11" s="18" t="s">
        <v>311</v>
      </c>
      <c r="D11" s="70">
        <f>'[7]DRE Tri'!$E$10</f>
        <v>-25770</v>
      </c>
      <c r="F11" s="70">
        <f>[4]Financeiro_Base!$D$111</f>
        <v>-28587</v>
      </c>
      <c r="G11" s="70">
        <v>-29866</v>
      </c>
      <c r="H11" s="70">
        <v>-29864</v>
      </c>
      <c r="I11" s="70">
        <v>-29249</v>
      </c>
      <c r="J11" s="81">
        <f>[4]Financeiro_Base!$AW$111</f>
        <v>-117566</v>
      </c>
      <c r="K11" s="78"/>
      <c r="L11" s="70">
        <v>-87123</v>
      </c>
      <c r="M11" s="70">
        <v>-87123</v>
      </c>
      <c r="N11" s="70">
        <v>-87123</v>
      </c>
      <c r="O11" s="70">
        <v>-87123</v>
      </c>
      <c r="P11" s="81">
        <v>-111014</v>
      </c>
      <c r="Q11" s="78"/>
      <c r="R11" s="81">
        <v>-100608</v>
      </c>
      <c r="S11" s="78"/>
      <c r="T11" s="81">
        <v>-92835</v>
      </c>
      <c r="U11" s="78"/>
      <c r="V11" s="81">
        <v>-86145</v>
      </c>
      <c r="W11" s="78"/>
      <c r="X11" s="81">
        <v>-84085</v>
      </c>
      <c r="Y11" s="78"/>
      <c r="Z11" s="81">
        <v>-83410</v>
      </c>
      <c r="AA11" s="78"/>
      <c r="AB11" s="81">
        <v>-99303</v>
      </c>
      <c r="AC11" s="78"/>
      <c r="AD11" s="81">
        <v>-79716</v>
      </c>
      <c r="AE11" s="78"/>
      <c r="AF11" s="81">
        <v>-86340</v>
      </c>
      <c r="AG11" s="78"/>
      <c r="AH11" s="81">
        <v>-87123</v>
      </c>
    </row>
    <row r="12" spans="1:36" x14ac:dyDescent="0.25">
      <c r="A12" s="145" t="s">
        <v>416</v>
      </c>
      <c r="B12" s="145" t="s">
        <v>423</v>
      </c>
      <c r="D12" s="70">
        <f>-12056-4070</f>
        <v>-16126</v>
      </c>
      <c r="F12" s="70">
        <f>[4]DGA!$C6</f>
        <v>-17387</v>
      </c>
      <c r="G12" s="70">
        <v>-18285</v>
      </c>
      <c r="H12" s="70">
        <v>-18208</v>
      </c>
      <c r="I12" s="70">
        <v>-17405</v>
      </c>
      <c r="J12" s="81">
        <f>[4]DGA!$H6</f>
        <v>-71285</v>
      </c>
      <c r="K12" s="78"/>
      <c r="L12" s="70"/>
      <c r="M12" s="70"/>
      <c r="N12" s="70"/>
      <c r="O12" s="70"/>
      <c r="P12" s="81">
        <v>-62521</v>
      </c>
      <c r="Q12" s="78"/>
      <c r="R12" s="81">
        <v>-55962</v>
      </c>
      <c r="S12" s="78"/>
      <c r="T12" s="81">
        <v>-51315</v>
      </c>
      <c r="U12" s="78"/>
      <c r="V12" s="81">
        <v>-44558</v>
      </c>
      <c r="W12" s="78"/>
      <c r="X12" s="81">
        <v>-41021</v>
      </c>
      <c r="Y12" s="78"/>
      <c r="Z12" s="81">
        <v>-40975</v>
      </c>
      <c r="AA12" s="78"/>
      <c r="AB12" s="81">
        <f>-29794-8615</f>
        <v>-38409</v>
      </c>
      <c r="AC12" s="78"/>
      <c r="AD12" s="81">
        <f>-24543-8343</f>
        <v>-32886</v>
      </c>
      <c r="AE12" s="78"/>
      <c r="AF12" s="81">
        <f>-20243-7846</f>
        <v>-28089</v>
      </c>
      <c r="AG12" s="78"/>
      <c r="AH12" s="81">
        <f>-29139-6830</f>
        <v>-35969</v>
      </c>
    </row>
    <row r="13" spans="1:36" x14ac:dyDescent="0.25">
      <c r="A13" s="145" t="s">
        <v>417</v>
      </c>
      <c r="B13" s="145" t="s">
        <v>424</v>
      </c>
      <c r="D13" s="70">
        <v>-4192</v>
      </c>
      <c r="F13" s="70">
        <f>[4]DGA!$C7</f>
        <v>-4553</v>
      </c>
      <c r="G13" s="70">
        <v>-5246</v>
      </c>
      <c r="H13" s="70">
        <v>-5082</v>
      </c>
      <c r="I13" s="70">
        <v>-4593</v>
      </c>
      <c r="J13" s="81">
        <f>[4]DGA!$H7</f>
        <v>-19474</v>
      </c>
      <c r="K13" s="78"/>
      <c r="L13" s="70"/>
      <c r="M13" s="70"/>
      <c r="N13" s="70"/>
      <c r="O13" s="70"/>
      <c r="P13" s="81">
        <v>-17846</v>
      </c>
      <c r="Q13" s="78"/>
      <c r="R13" s="81">
        <v>-17000</v>
      </c>
      <c r="S13" s="78"/>
      <c r="T13" s="81">
        <v>-15198</v>
      </c>
      <c r="U13" s="78"/>
      <c r="V13" s="81">
        <v>-16200</v>
      </c>
      <c r="W13" s="78"/>
      <c r="X13" s="81">
        <v>-12242</v>
      </c>
      <c r="Y13" s="78"/>
      <c r="Z13" s="81">
        <v>-13020</v>
      </c>
      <c r="AA13" s="78"/>
      <c r="AB13" s="81">
        <v>-12743</v>
      </c>
      <c r="AC13" s="78"/>
      <c r="AD13" s="81">
        <v>-11429</v>
      </c>
      <c r="AE13" s="78"/>
      <c r="AF13" s="81">
        <v>-11801</v>
      </c>
      <c r="AG13" s="78"/>
      <c r="AH13" s="81">
        <v>-13399</v>
      </c>
    </row>
    <row r="14" spans="1:36" x14ac:dyDescent="0.25">
      <c r="A14" s="145" t="s">
        <v>418</v>
      </c>
      <c r="B14" s="145" t="s">
        <v>425</v>
      </c>
      <c r="D14" s="70">
        <v>-919</v>
      </c>
      <c r="F14" s="70">
        <f>[4]DGA!$C8</f>
        <v>-676</v>
      </c>
      <c r="G14" s="70">
        <v>-615</v>
      </c>
      <c r="H14" s="70">
        <v>-561</v>
      </c>
      <c r="I14" s="70">
        <v>-707</v>
      </c>
      <c r="J14" s="81">
        <f>[4]DGA!$H8</f>
        <v>-2559</v>
      </c>
      <c r="K14" s="78"/>
      <c r="L14" s="70"/>
      <c r="M14" s="70"/>
      <c r="N14" s="70"/>
      <c r="O14" s="70"/>
      <c r="P14" s="81">
        <v>-2366</v>
      </c>
      <c r="Q14" s="78"/>
      <c r="R14" s="81">
        <v>-3921</v>
      </c>
      <c r="S14" s="78"/>
      <c r="T14" s="81">
        <v>-4756</v>
      </c>
      <c r="U14" s="78"/>
      <c r="V14" s="81">
        <v>-3753</v>
      </c>
      <c r="W14" s="78"/>
      <c r="X14" s="81">
        <v>-3162</v>
      </c>
      <c r="Y14" s="78"/>
      <c r="Z14" s="81">
        <v>-3919</v>
      </c>
      <c r="AA14" s="78"/>
      <c r="AB14" s="81">
        <v>-9465</v>
      </c>
      <c r="AC14" s="78"/>
      <c r="AD14" s="81">
        <v>-9054</v>
      </c>
      <c r="AE14" s="78"/>
      <c r="AF14" s="81">
        <v>-23607</v>
      </c>
      <c r="AH14" s="81">
        <v>-17339</v>
      </c>
    </row>
    <row r="15" spans="1:36" x14ac:dyDescent="0.25">
      <c r="A15" s="145" t="s">
        <v>419</v>
      </c>
      <c r="B15" s="145" t="s">
        <v>426</v>
      </c>
      <c r="D15" s="70">
        <v>-1428</v>
      </c>
      <c r="F15" s="70">
        <f>[4]DGA!$C9</f>
        <v>-1348</v>
      </c>
      <c r="G15" s="70">
        <v>-1752</v>
      </c>
      <c r="H15" s="70">
        <v>-1912</v>
      </c>
      <c r="I15" s="70">
        <v>-1770</v>
      </c>
      <c r="J15" s="81">
        <f>[4]DGA!$H9</f>
        <v>-6782</v>
      </c>
      <c r="K15" s="78"/>
      <c r="L15" s="70"/>
      <c r="M15" s="70"/>
      <c r="N15" s="70"/>
      <c r="O15" s="70"/>
      <c r="P15" s="81">
        <v>-6280</v>
      </c>
      <c r="Q15" s="78"/>
      <c r="R15" s="81">
        <v>-6007</v>
      </c>
      <c r="S15" s="78"/>
      <c r="T15" s="81">
        <v>-7251</v>
      </c>
      <c r="U15" s="78"/>
      <c r="V15" s="81">
        <v>-10905</v>
      </c>
      <c r="W15" s="78"/>
      <c r="X15" s="81">
        <v>-15262</v>
      </c>
      <c r="Y15" s="78"/>
      <c r="Z15" s="81">
        <v>-8348</v>
      </c>
      <c r="AA15" s="78"/>
      <c r="AB15" s="81">
        <v>-22604</v>
      </c>
      <c r="AC15" s="78"/>
      <c r="AD15" s="81">
        <v>-11867</v>
      </c>
      <c r="AE15" s="78"/>
      <c r="AF15" s="81">
        <v>-8901</v>
      </c>
      <c r="AG15" s="78"/>
      <c r="AH15" s="81">
        <v>-7155</v>
      </c>
    </row>
    <row r="16" spans="1:36" x14ac:dyDescent="0.25">
      <c r="A16" s="145" t="s">
        <v>420</v>
      </c>
      <c r="B16" s="145" t="s">
        <v>427</v>
      </c>
      <c r="D16" s="70">
        <v>-564</v>
      </c>
      <c r="F16" s="70">
        <f>[4]DGA!$C10</f>
        <v>-737</v>
      </c>
      <c r="G16" s="70">
        <v>-882</v>
      </c>
      <c r="H16" s="70">
        <v>-861</v>
      </c>
      <c r="I16" s="70">
        <v>-514</v>
      </c>
      <c r="J16" s="81">
        <f>[4]DGA!$H10</f>
        <v>-2994</v>
      </c>
      <c r="K16" s="78"/>
      <c r="L16" s="70"/>
      <c r="M16" s="70"/>
      <c r="N16" s="70"/>
      <c r="O16" s="70"/>
      <c r="P16" s="81">
        <v>-3171</v>
      </c>
      <c r="Q16" s="78"/>
      <c r="R16" s="81">
        <v>-4046</v>
      </c>
      <c r="S16" s="78"/>
      <c r="T16" s="81">
        <v>-2983</v>
      </c>
      <c r="U16" s="78"/>
      <c r="V16" s="81">
        <v>-2741</v>
      </c>
      <c r="W16" s="78"/>
      <c r="X16" s="81">
        <v>-2179</v>
      </c>
      <c r="Y16" s="78"/>
      <c r="Z16" s="81">
        <v>-2944</v>
      </c>
      <c r="AA16" s="78"/>
      <c r="AB16" s="81">
        <v>-2681</v>
      </c>
      <c r="AC16" s="78"/>
      <c r="AD16" s="81">
        <v>-2698</v>
      </c>
      <c r="AE16" s="78"/>
      <c r="AF16" s="81">
        <v>-2240</v>
      </c>
      <c r="AG16" s="78"/>
      <c r="AH16" s="81">
        <v>-2610</v>
      </c>
    </row>
    <row r="17" spans="1:34" x14ac:dyDescent="0.25">
      <c r="A17" s="145" t="s">
        <v>421</v>
      </c>
      <c r="B17" s="145" t="s">
        <v>428</v>
      </c>
      <c r="D17" s="70">
        <f>-683-611</f>
        <v>-1294</v>
      </c>
      <c r="F17" s="70">
        <f>[4]DGA!$C11</f>
        <v>-2561.3180000000002</v>
      </c>
      <c r="G17" s="70">
        <v>-1774</v>
      </c>
      <c r="H17" s="70">
        <v>-1486.6819999999998</v>
      </c>
      <c r="I17" s="70">
        <v>-2472</v>
      </c>
      <c r="J17" s="81">
        <f>[4]DGA!$H11</f>
        <v>-8294</v>
      </c>
      <c r="K17" s="78"/>
      <c r="L17" s="70"/>
      <c r="M17" s="70"/>
      <c r="N17" s="70"/>
      <c r="O17" s="70"/>
      <c r="P17" s="81">
        <v>-10713.762000000001</v>
      </c>
      <c r="Q17" s="78"/>
      <c r="R17" s="81">
        <v>-5057</v>
      </c>
      <c r="S17" s="78"/>
      <c r="T17" s="81">
        <v>-5339</v>
      </c>
      <c r="U17" s="78"/>
      <c r="V17" s="81">
        <v>-2793</v>
      </c>
      <c r="W17" s="78"/>
      <c r="X17" s="81">
        <v>-3741</v>
      </c>
      <c r="Y17" s="78"/>
      <c r="Z17" s="81">
        <v>-7638</v>
      </c>
      <c r="AA17" s="78"/>
      <c r="AB17" s="81">
        <v>-11030</v>
      </c>
      <c r="AC17" s="78"/>
      <c r="AD17" s="81">
        <v>-9230</v>
      </c>
      <c r="AE17" s="78"/>
      <c r="AF17" s="81">
        <v>-10177</v>
      </c>
      <c r="AG17" s="78"/>
      <c r="AH17" s="81">
        <v>-9115</v>
      </c>
    </row>
    <row r="18" spans="1:34" x14ac:dyDescent="0.25">
      <c r="A18" s="145" t="s">
        <v>422</v>
      </c>
      <c r="B18" s="145" t="s">
        <v>429</v>
      </c>
      <c r="D18" s="70">
        <v>-1247</v>
      </c>
      <c r="F18" s="70">
        <f>[4]Financeiro_Base!$D$105</f>
        <v>-1324.6819999999998</v>
      </c>
      <c r="G18" s="70">
        <v>-1312</v>
      </c>
      <c r="H18" s="70">
        <v>-1753.318</v>
      </c>
      <c r="I18" s="70">
        <v>-1788</v>
      </c>
      <c r="J18" s="81">
        <f>[4]Financeiro_Base!$AW$105</f>
        <v>-6178</v>
      </c>
      <c r="K18" s="78"/>
      <c r="L18" s="70"/>
      <c r="M18" s="70"/>
      <c r="N18" s="70"/>
      <c r="O18" s="70"/>
      <c r="P18" s="81">
        <v>-8116.2379999999994</v>
      </c>
      <c r="Q18" s="78"/>
      <c r="R18" s="81">
        <v>-8615</v>
      </c>
      <c r="S18" s="78"/>
      <c r="T18" s="81">
        <v>-5993</v>
      </c>
      <c r="U18" s="78"/>
      <c r="V18" s="81">
        <v>-5195</v>
      </c>
      <c r="W18" s="78"/>
      <c r="X18" s="81">
        <v>-6479</v>
      </c>
      <c r="Y18" s="78"/>
      <c r="Z18" s="81">
        <v>-6566</v>
      </c>
      <c r="AA18" s="78"/>
      <c r="AB18" s="81">
        <v>-2371</v>
      </c>
      <c r="AC18" s="78"/>
      <c r="AD18" s="81">
        <v>-2552</v>
      </c>
      <c r="AE18" s="78"/>
      <c r="AF18" s="81">
        <v>-1525</v>
      </c>
      <c r="AG18" s="78"/>
      <c r="AH18" s="81">
        <v>-1536</v>
      </c>
    </row>
    <row r="19" spans="1:34" x14ac:dyDescent="0.25">
      <c r="A19" s="18" t="s">
        <v>189</v>
      </c>
      <c r="B19" s="18" t="s">
        <v>294</v>
      </c>
      <c r="D19" s="70">
        <f>'[7]DRE Tri'!$E$11</f>
        <v>-20415</v>
      </c>
      <c r="F19" s="70">
        <f>[4]Financeiro_Base!$D$120</f>
        <v>-24753</v>
      </c>
      <c r="G19" s="70">
        <v>-17977</v>
      </c>
      <c r="H19" s="70">
        <v>-28169</v>
      </c>
      <c r="I19" s="70">
        <v>-25372</v>
      </c>
      <c r="J19" s="81">
        <f>[4]Financeiro_Base!$AW$120</f>
        <v>-96271</v>
      </c>
      <c r="K19" s="78"/>
      <c r="L19" s="70">
        <v>-84171</v>
      </c>
      <c r="M19" s="70">
        <v>-84171</v>
      </c>
      <c r="N19" s="70">
        <v>-84171</v>
      </c>
      <c r="O19" s="70">
        <v>-84171</v>
      </c>
      <c r="P19" s="81">
        <v>-95767</v>
      </c>
      <c r="Q19" s="78"/>
      <c r="R19" s="81">
        <v>-109289</v>
      </c>
      <c r="S19" s="78"/>
      <c r="T19" s="81">
        <v>-87607</v>
      </c>
      <c r="U19" s="78"/>
      <c r="V19" s="81">
        <v>-85936.124190000002</v>
      </c>
      <c r="W19" s="78"/>
      <c r="X19" s="81">
        <v>-84944</v>
      </c>
      <c r="Y19" s="78"/>
      <c r="Z19" s="81">
        <v>-98040</v>
      </c>
      <c r="AA19" s="78"/>
      <c r="AB19" s="81">
        <v>-99111</v>
      </c>
      <c r="AC19" s="78"/>
      <c r="AD19" s="81">
        <v>-78372</v>
      </c>
      <c r="AE19" s="78"/>
      <c r="AF19" s="81">
        <v>-51353</v>
      </c>
      <c r="AG19" s="78"/>
      <c r="AH19" s="81">
        <v>-84171</v>
      </c>
    </row>
    <row r="20" spans="1:34" s="4" customFormat="1" x14ac:dyDescent="0.25">
      <c r="A20" s="18" t="s">
        <v>190</v>
      </c>
      <c r="B20" s="18" t="s">
        <v>295</v>
      </c>
      <c r="C20" s="3"/>
      <c r="D20" s="70">
        <f>'[7]DRE Tri'!$E$12</f>
        <v>-1275</v>
      </c>
      <c r="E20" s="3"/>
      <c r="F20" s="70">
        <f>[4]Financeiro_Base!$D$112</f>
        <v>-852</v>
      </c>
      <c r="G20" s="70">
        <v>-624</v>
      </c>
      <c r="H20" s="70">
        <v>-1124</v>
      </c>
      <c r="I20" s="70">
        <v>-1548</v>
      </c>
      <c r="J20" s="81">
        <f>[4]Financeiro_Base!$AW$112</f>
        <v>-4148</v>
      </c>
      <c r="K20" s="78"/>
      <c r="L20" s="70">
        <v>-8226</v>
      </c>
      <c r="M20" s="70">
        <v>-8226</v>
      </c>
      <c r="N20" s="70">
        <v>-8226</v>
      </c>
      <c r="O20" s="70">
        <v>-8226</v>
      </c>
      <c r="P20" s="81">
        <v>-8331</v>
      </c>
      <c r="Q20" s="78"/>
      <c r="R20" s="81">
        <v>-9036</v>
      </c>
      <c r="S20" s="78"/>
      <c r="T20" s="81">
        <v>-8468</v>
      </c>
      <c r="U20" s="78"/>
      <c r="V20" s="81">
        <v>-7909</v>
      </c>
      <c r="W20" s="78"/>
      <c r="X20" s="81">
        <v>-11658</v>
      </c>
      <c r="Y20" s="78"/>
      <c r="Z20" s="81">
        <v>-17444</v>
      </c>
      <c r="AA20" s="78"/>
      <c r="AB20" s="81">
        <v>-13677</v>
      </c>
      <c r="AC20" s="78"/>
      <c r="AD20" s="81">
        <v>-8568</v>
      </c>
      <c r="AE20" s="78"/>
      <c r="AF20" s="81">
        <v>-6749</v>
      </c>
      <c r="AG20" s="78"/>
      <c r="AH20" s="81">
        <v>-8226</v>
      </c>
    </row>
    <row r="21" spans="1:34" x14ac:dyDescent="0.25">
      <c r="A21" s="18" t="s">
        <v>204</v>
      </c>
      <c r="B21" s="18" t="s">
        <v>297</v>
      </c>
      <c r="D21" s="70">
        <f>'[7]DRE Tri'!$E$13</f>
        <v>-20021</v>
      </c>
      <c r="F21" s="70">
        <f>[4]Financeiro_Base!$D$142</f>
        <v>-25676</v>
      </c>
      <c r="G21" s="70">
        <v>-3448</v>
      </c>
      <c r="H21" s="70">
        <v>-11964</v>
      </c>
      <c r="I21" s="70">
        <v>-9725</v>
      </c>
      <c r="J21" s="81">
        <f>[4]Financeiro_Base!$AW$142</f>
        <v>-50813</v>
      </c>
      <c r="K21" s="78"/>
      <c r="L21" s="70">
        <v>-9943</v>
      </c>
      <c r="M21" s="70">
        <v>-9943</v>
      </c>
      <c r="N21" s="70">
        <v>-9943</v>
      </c>
      <c r="O21" s="70">
        <v>-9943</v>
      </c>
      <c r="P21" s="81">
        <v>-29145</v>
      </c>
      <c r="Q21" s="78"/>
      <c r="R21" s="81">
        <v>21301</v>
      </c>
      <c r="S21" s="78"/>
      <c r="T21" s="81">
        <v>45289</v>
      </c>
      <c r="U21" s="78"/>
      <c r="V21" s="81">
        <v>56008</v>
      </c>
      <c r="W21" s="78"/>
      <c r="X21" s="81">
        <v>564</v>
      </c>
      <c r="Y21" s="78"/>
      <c r="Z21" s="81">
        <v>40981</v>
      </c>
      <c r="AA21" s="78"/>
      <c r="AB21" s="81">
        <v>-25675</v>
      </c>
      <c r="AC21" s="78"/>
      <c r="AD21" s="81">
        <v>-49334</v>
      </c>
      <c r="AE21" s="78"/>
      <c r="AF21" s="81">
        <v>-18428</v>
      </c>
      <c r="AG21" s="78"/>
      <c r="AH21" s="81">
        <v>-9943</v>
      </c>
    </row>
    <row r="22" spans="1:34" x14ac:dyDescent="0.25">
      <c r="A22" s="18" t="s">
        <v>191</v>
      </c>
      <c r="B22" s="18" t="s">
        <v>296</v>
      </c>
      <c r="D22" s="70">
        <f>'[7]DRE Tri'!$E$14</f>
        <v>11306</v>
      </c>
      <c r="F22" s="70">
        <f>[4]Financeiro_Base!$D$151</f>
        <v>15995</v>
      </c>
      <c r="G22" s="70">
        <v>3692</v>
      </c>
      <c r="H22" s="70">
        <v>8298</v>
      </c>
      <c r="I22" s="70">
        <v>15736</v>
      </c>
      <c r="J22" s="81">
        <f>[4]Financeiro_Base!$AW$151</f>
        <v>43721</v>
      </c>
      <c r="K22" s="78"/>
      <c r="L22" s="70" t="e">
        <v>#N/A</v>
      </c>
      <c r="M22" s="70" t="e">
        <v>#N/A</v>
      </c>
      <c r="N22" s="70" t="e">
        <v>#N/A</v>
      </c>
      <c r="O22" s="70" t="e">
        <v>#N/A</v>
      </c>
      <c r="P22" s="81">
        <v>58113</v>
      </c>
      <c r="Q22" s="78"/>
      <c r="R22" s="81">
        <v>48778</v>
      </c>
      <c r="S22" s="78"/>
      <c r="T22" s="81">
        <v>37972</v>
      </c>
      <c r="U22" s="78"/>
      <c r="V22" s="81">
        <v>23852</v>
      </c>
      <c r="W22" s="78"/>
      <c r="X22" s="81">
        <v>41149</v>
      </c>
      <c r="Y22" s="78"/>
      <c r="Z22" s="81">
        <v>19568</v>
      </c>
      <c r="AA22" s="78"/>
      <c r="AB22" s="81">
        <v>-125</v>
      </c>
      <c r="AC22" s="78"/>
      <c r="AD22" s="81">
        <v>-2212</v>
      </c>
      <c r="AE22" s="78"/>
      <c r="AF22" s="81">
        <v>430</v>
      </c>
      <c r="AG22" s="78"/>
      <c r="AH22" s="81">
        <v>333</v>
      </c>
    </row>
    <row r="23" spans="1:34" s="4" customFormat="1" x14ac:dyDescent="0.25">
      <c r="A23" s="63" t="s">
        <v>192</v>
      </c>
      <c r="B23" s="63" t="s">
        <v>298</v>
      </c>
      <c r="C23" s="3"/>
      <c r="D23" s="71">
        <f>'[7]DRE Tri'!$E$15</f>
        <v>43524</v>
      </c>
      <c r="E23" s="3"/>
      <c r="F23" s="71">
        <f>'[4]DRE Tri'!$E$17</f>
        <v>33877</v>
      </c>
      <c r="G23" s="71">
        <v>22448</v>
      </c>
      <c r="H23" s="71">
        <v>28536</v>
      </c>
      <c r="I23" s="71">
        <v>44180</v>
      </c>
      <c r="J23" s="82">
        <f>'[4]DRE Acumulada'!$E$17</f>
        <v>124951</v>
      </c>
      <c r="K23" s="78"/>
      <c r="L23" s="71" t="e">
        <v>#N/A</v>
      </c>
      <c r="M23" s="71" t="e">
        <v>#N/A</v>
      </c>
      <c r="N23" s="71" t="e">
        <v>#N/A</v>
      </c>
      <c r="O23" s="71" t="e">
        <v>#N/A</v>
      </c>
      <c r="P23" s="82">
        <v>240003</v>
      </c>
      <c r="Q23" s="78"/>
      <c r="R23" s="82">
        <v>229839</v>
      </c>
      <c r="S23" s="78"/>
      <c r="T23" s="82">
        <v>147281</v>
      </c>
      <c r="U23" s="78"/>
      <c r="V23" s="82">
        <v>150706.87581</v>
      </c>
      <c r="W23" s="78"/>
      <c r="X23" s="82">
        <v>53139</v>
      </c>
      <c r="Y23" s="78"/>
      <c r="Z23" s="82">
        <v>13011</v>
      </c>
      <c r="AA23" s="78"/>
      <c r="AB23" s="82">
        <v>-309069</v>
      </c>
      <c r="AC23" s="78"/>
      <c r="AD23" s="82">
        <v>-248799</v>
      </c>
      <c r="AE23" s="78"/>
      <c r="AF23" s="82">
        <v>-65857</v>
      </c>
      <c r="AG23" s="78"/>
      <c r="AH23" s="82">
        <v>110703</v>
      </c>
    </row>
    <row r="24" spans="1:34" x14ac:dyDescent="0.25">
      <c r="A24" s="61" t="s">
        <v>193</v>
      </c>
      <c r="B24" s="61" t="s">
        <v>307</v>
      </c>
      <c r="C24" s="10"/>
      <c r="D24" s="80"/>
      <c r="E24" s="10"/>
      <c r="F24" s="80"/>
      <c r="G24" s="80"/>
      <c r="H24" s="80"/>
      <c r="I24" s="80"/>
      <c r="J24" s="80"/>
      <c r="K24" s="21"/>
      <c r="L24" s="80"/>
      <c r="M24" s="80"/>
      <c r="N24" s="80"/>
      <c r="O24" s="80"/>
      <c r="P24" s="80"/>
      <c r="Q24" s="21"/>
      <c r="R24" s="80"/>
      <c r="S24" s="21"/>
      <c r="T24" s="80"/>
      <c r="U24" s="21"/>
      <c r="V24" s="80"/>
      <c r="W24" s="21"/>
      <c r="X24" s="80"/>
      <c r="Y24" s="21"/>
      <c r="Z24" s="80"/>
      <c r="AA24" s="21"/>
      <c r="AB24" s="80"/>
      <c r="AC24" s="21"/>
      <c r="AD24" s="80"/>
      <c r="AE24" s="21"/>
      <c r="AF24" s="80"/>
      <c r="AG24" s="21"/>
      <c r="AH24" s="80"/>
    </row>
    <row r="25" spans="1:34" x14ac:dyDescent="0.25">
      <c r="A25" s="18" t="s">
        <v>194</v>
      </c>
      <c r="B25" s="18" t="s">
        <v>299</v>
      </c>
      <c r="D25" s="70">
        <f>'[7]DRE Tri'!$E$18</f>
        <v>-23216</v>
      </c>
      <c r="F25" s="70">
        <f>'[4]DRE Tri'!$E$20</f>
        <v>-16253</v>
      </c>
      <c r="G25" s="70">
        <v>-16401</v>
      </c>
      <c r="H25" s="70">
        <v>-16678</v>
      </c>
      <c r="I25" s="70">
        <v>-17179</v>
      </c>
      <c r="J25" s="81">
        <f>'[4]DRE Acumulada'!$E$20</f>
        <v>-66511</v>
      </c>
      <c r="K25" s="78"/>
      <c r="L25" s="70">
        <v>-65132</v>
      </c>
      <c r="M25" s="70">
        <v>-65132</v>
      </c>
      <c r="N25" s="70">
        <v>-65132</v>
      </c>
      <c r="O25" s="70">
        <v>-65132</v>
      </c>
      <c r="P25" s="81">
        <v>-99894</v>
      </c>
      <c r="Q25" s="78"/>
      <c r="R25" s="81">
        <v>-70566</v>
      </c>
      <c r="S25" s="78"/>
      <c r="T25" s="81">
        <v>-80667</v>
      </c>
      <c r="U25" s="78"/>
      <c r="V25" s="81">
        <v>-63440</v>
      </c>
      <c r="W25" s="78"/>
      <c r="X25" s="81">
        <v>-54706.031010000006</v>
      </c>
      <c r="Y25" s="78"/>
      <c r="Z25" s="81">
        <v>-129835</v>
      </c>
      <c r="AA25" s="78"/>
      <c r="AB25" s="81">
        <v>-174025</v>
      </c>
      <c r="AC25" s="78"/>
      <c r="AD25" s="81">
        <v>-148130</v>
      </c>
      <c r="AE25" s="78"/>
      <c r="AF25" s="81">
        <v>-103765</v>
      </c>
      <c r="AG25" s="78"/>
      <c r="AH25" s="81">
        <v>-65132</v>
      </c>
    </row>
    <row r="26" spans="1:34" x14ac:dyDescent="0.25">
      <c r="A26" s="18" t="s">
        <v>195</v>
      </c>
      <c r="B26" s="18" t="s">
        <v>300</v>
      </c>
      <c r="D26" s="70">
        <f>'[7]DRE Tri'!$E$19</f>
        <v>8699</v>
      </c>
      <c r="F26" s="70">
        <f>'[4]DRE Tri'!$E$21</f>
        <v>12118</v>
      </c>
      <c r="G26" s="70">
        <v>12721</v>
      </c>
      <c r="H26" s="70">
        <v>14134</v>
      </c>
      <c r="I26" s="70">
        <v>14417</v>
      </c>
      <c r="J26" s="81">
        <f>'[4]DRE Acumulada'!$E$21</f>
        <v>57480</v>
      </c>
      <c r="K26" s="78"/>
      <c r="L26" s="70">
        <v>109808</v>
      </c>
      <c r="M26" s="70">
        <v>109808</v>
      </c>
      <c r="N26" s="70">
        <v>109808</v>
      </c>
      <c r="O26" s="70">
        <v>109808</v>
      </c>
      <c r="P26" s="81">
        <v>52053</v>
      </c>
      <c r="Q26" s="78"/>
      <c r="R26" s="81">
        <v>44042</v>
      </c>
      <c r="S26" s="78"/>
      <c r="T26" s="81">
        <v>59803</v>
      </c>
      <c r="U26" s="78"/>
      <c r="V26" s="81">
        <v>79008</v>
      </c>
      <c r="W26" s="78"/>
      <c r="X26" s="81">
        <v>86129</v>
      </c>
      <c r="Y26" s="78"/>
      <c r="Z26" s="81">
        <v>50962</v>
      </c>
      <c r="AA26" s="78"/>
      <c r="AB26" s="81">
        <v>81691</v>
      </c>
      <c r="AC26" s="78"/>
      <c r="AD26" s="81">
        <v>39908</v>
      </c>
      <c r="AE26" s="78"/>
      <c r="AF26" s="81">
        <v>74904</v>
      </c>
      <c r="AG26" s="78"/>
      <c r="AH26" s="81">
        <v>109808</v>
      </c>
    </row>
    <row r="27" spans="1:34" s="4" customFormat="1" x14ac:dyDescent="0.25">
      <c r="A27" s="63" t="s">
        <v>196</v>
      </c>
      <c r="B27" s="63" t="s">
        <v>301</v>
      </c>
      <c r="C27" s="3"/>
      <c r="D27" s="71">
        <f>[6]DRE!$J$31</f>
        <v>29007</v>
      </c>
      <c r="E27" s="3"/>
      <c r="F27" s="71">
        <f>'[4]DRE Tri'!$E$22</f>
        <v>29742</v>
      </c>
      <c r="G27" s="71">
        <v>18768</v>
      </c>
      <c r="H27" s="71">
        <v>25992</v>
      </c>
      <c r="I27" s="71">
        <v>41418</v>
      </c>
      <c r="J27" s="82">
        <f>'[4]DRE Acumulada'!$E$22</f>
        <v>115920</v>
      </c>
      <c r="K27" s="78"/>
      <c r="L27" s="71" t="e">
        <v>#N/A</v>
      </c>
      <c r="M27" s="71" t="e">
        <v>#N/A</v>
      </c>
      <c r="N27" s="71" t="e">
        <v>#N/A</v>
      </c>
      <c r="O27" s="71" t="e">
        <v>#N/A</v>
      </c>
      <c r="P27" s="82">
        <v>192162</v>
      </c>
      <c r="Q27" s="78"/>
      <c r="R27" s="82">
        <v>203315</v>
      </c>
      <c r="S27" s="78"/>
      <c r="T27" s="82">
        <v>126417</v>
      </c>
      <c r="U27" s="78"/>
      <c r="V27" s="82">
        <v>166274.87581</v>
      </c>
      <c r="W27" s="78"/>
      <c r="X27" s="82">
        <v>84561.968989999994</v>
      </c>
      <c r="Y27" s="78"/>
      <c r="Z27" s="82">
        <v>-65862</v>
      </c>
      <c r="AA27" s="78"/>
      <c r="AB27" s="82">
        <v>-401403</v>
      </c>
      <c r="AC27" s="78"/>
      <c r="AD27" s="82">
        <v>-357021</v>
      </c>
      <c r="AE27" s="78"/>
      <c r="AF27" s="82">
        <v>-94718</v>
      </c>
      <c r="AG27" s="78"/>
      <c r="AH27" s="82">
        <v>155379</v>
      </c>
    </row>
    <row r="28" spans="1:34" hidden="1" x14ac:dyDescent="0.25">
      <c r="A28" s="5"/>
      <c r="B28" s="5"/>
      <c r="C28" s="10"/>
      <c r="D28" s="70"/>
      <c r="E28" s="10"/>
      <c r="F28" s="70"/>
      <c r="G28" s="70"/>
      <c r="H28" s="70"/>
      <c r="I28" s="70"/>
      <c r="J28" s="70"/>
      <c r="K28" s="21"/>
      <c r="L28" s="70"/>
      <c r="M28" s="70"/>
      <c r="N28" s="70"/>
      <c r="O28" s="70"/>
      <c r="P28" s="70"/>
      <c r="Q28" s="21"/>
      <c r="R28" s="70"/>
      <c r="S28" s="21"/>
      <c r="T28" s="70"/>
      <c r="U28" s="21"/>
      <c r="V28" s="70"/>
      <c r="W28" s="21"/>
      <c r="X28" s="70"/>
      <c r="Y28" s="21"/>
      <c r="Z28" s="70"/>
      <c r="AA28" s="21"/>
      <c r="AB28" s="70"/>
      <c r="AC28" s="21"/>
      <c r="AD28" s="70"/>
      <c r="AE28" s="21"/>
      <c r="AF28" s="70"/>
      <c r="AG28" s="21"/>
      <c r="AH28" s="70"/>
    </row>
    <row r="29" spans="1:34" x14ac:dyDescent="0.25">
      <c r="A29" s="61" t="s">
        <v>197</v>
      </c>
      <c r="B29" s="61" t="s">
        <v>306</v>
      </c>
      <c r="C29" s="10"/>
      <c r="D29" s="80"/>
      <c r="E29" s="10"/>
      <c r="F29" s="80"/>
      <c r="G29" s="80"/>
      <c r="H29" s="80"/>
      <c r="I29" s="80"/>
      <c r="J29" s="80"/>
      <c r="K29" s="21"/>
      <c r="L29" s="80"/>
      <c r="M29" s="80"/>
      <c r="N29" s="80"/>
      <c r="O29" s="80"/>
      <c r="P29" s="80"/>
      <c r="Q29" s="21"/>
      <c r="R29" s="80"/>
      <c r="S29" s="21"/>
      <c r="T29" s="80"/>
      <c r="U29" s="21"/>
      <c r="V29" s="80"/>
      <c r="W29" s="21"/>
      <c r="X29" s="80"/>
      <c r="Y29" s="21"/>
      <c r="Z29" s="80"/>
      <c r="AA29" s="21"/>
      <c r="AB29" s="80"/>
      <c r="AC29" s="21"/>
      <c r="AD29" s="80"/>
      <c r="AE29" s="21"/>
      <c r="AF29" s="80"/>
      <c r="AG29" s="21"/>
      <c r="AH29" s="80"/>
    </row>
    <row r="30" spans="1:34" x14ac:dyDescent="0.25">
      <c r="A30" s="18" t="s">
        <v>198</v>
      </c>
      <c r="B30" s="18" t="s">
        <v>302</v>
      </c>
      <c r="D30" s="70">
        <f>'[7]DRE Tri'!$E$23</f>
        <v>-4775</v>
      </c>
      <c r="F30" s="70">
        <f>'[4]DRE Tri'!$E$25</f>
        <v>-6095</v>
      </c>
      <c r="G30" s="70">
        <v>-7645</v>
      </c>
      <c r="H30" s="70">
        <v>-6718</v>
      </c>
      <c r="I30" s="70">
        <v>-7007</v>
      </c>
      <c r="J30" s="81">
        <f>'[4]DRE Acumulada'!$E$25</f>
        <v>-27465</v>
      </c>
      <c r="K30" s="78"/>
      <c r="L30" s="70" t="e">
        <v>#N/A</v>
      </c>
      <c r="M30" s="70" t="e">
        <v>#N/A</v>
      </c>
      <c r="N30" s="70" t="e">
        <v>#N/A</v>
      </c>
      <c r="O30" s="70" t="e">
        <v>#N/A</v>
      </c>
      <c r="P30" s="81">
        <v>-27448</v>
      </c>
      <c r="Q30" s="78"/>
      <c r="R30" s="81">
        <v>-23961</v>
      </c>
      <c r="S30" s="78"/>
      <c r="T30" s="81">
        <v>-16599</v>
      </c>
      <c r="U30" s="78"/>
      <c r="V30" s="81">
        <v>-22373</v>
      </c>
      <c r="W30" s="78"/>
      <c r="X30" s="81">
        <v>0</v>
      </c>
      <c r="Y30" s="78"/>
      <c r="Z30" s="81">
        <v>0</v>
      </c>
      <c r="AA30" s="78"/>
      <c r="AB30" s="81">
        <v>0</v>
      </c>
      <c r="AC30" s="78"/>
      <c r="AD30" s="81">
        <v>0</v>
      </c>
      <c r="AE30" s="78"/>
      <c r="AF30" s="81">
        <v>0</v>
      </c>
      <c r="AG30" s="78"/>
      <c r="AH30" s="81">
        <v>0</v>
      </c>
    </row>
    <row r="31" spans="1:34" x14ac:dyDescent="0.25">
      <c r="A31" s="18" t="s">
        <v>199</v>
      </c>
      <c r="B31" s="18" t="s">
        <v>303</v>
      </c>
      <c r="D31" s="70">
        <f>'[7]DRE Tri'!$E$24</f>
        <v>-23</v>
      </c>
      <c r="F31" s="70">
        <f>'[4]DRE Tri'!$E$26</f>
        <v>-538</v>
      </c>
      <c r="G31" s="70">
        <v>1885</v>
      </c>
      <c r="H31" s="70">
        <v>1059</v>
      </c>
      <c r="I31" s="70">
        <v>1167</v>
      </c>
      <c r="J31" s="81">
        <f>'[4]DRE Acumulada'!$E$26</f>
        <v>3573</v>
      </c>
      <c r="K31" s="78"/>
      <c r="L31" s="70" t="e">
        <v>#N/A</v>
      </c>
      <c r="M31" s="70" t="e">
        <v>#N/A</v>
      </c>
      <c r="N31" s="70" t="e">
        <v>#N/A</v>
      </c>
      <c r="O31" s="70" t="e">
        <v>#N/A</v>
      </c>
      <c r="P31" s="81">
        <v>-1694</v>
      </c>
      <c r="Q31" s="78"/>
      <c r="R31" s="81">
        <v>-4079</v>
      </c>
      <c r="S31" s="78"/>
      <c r="T31" s="81">
        <v>-2080</v>
      </c>
      <c r="U31" s="78"/>
      <c r="V31" s="81">
        <v>996</v>
      </c>
      <c r="W31" s="78"/>
      <c r="X31" s="81">
        <v>0</v>
      </c>
      <c r="Y31" s="78"/>
      <c r="Z31" s="81">
        <v>0</v>
      </c>
      <c r="AA31" s="78"/>
      <c r="AB31" s="81">
        <v>0</v>
      </c>
      <c r="AC31" s="78"/>
      <c r="AD31" s="81">
        <v>0</v>
      </c>
      <c r="AE31" s="78"/>
      <c r="AF31" s="81">
        <v>0</v>
      </c>
      <c r="AG31" s="78"/>
      <c r="AH31" s="81">
        <v>0</v>
      </c>
    </row>
    <row r="32" spans="1:34" s="4" customFormat="1" x14ac:dyDescent="0.25">
      <c r="A32" s="63" t="s">
        <v>200</v>
      </c>
      <c r="B32" s="63" t="s">
        <v>304</v>
      </c>
      <c r="C32" s="3"/>
      <c r="D32" s="71">
        <f>'[7]DRE Tri'!$E$25</f>
        <v>24209</v>
      </c>
      <c r="E32" s="3"/>
      <c r="F32" s="71">
        <f>'[4]DRE Tri'!$E$27</f>
        <v>23109</v>
      </c>
      <c r="G32" s="71">
        <v>13008</v>
      </c>
      <c r="H32" s="71">
        <v>20333</v>
      </c>
      <c r="I32" s="71">
        <v>35578</v>
      </c>
      <c r="J32" s="82">
        <f>'[4]DRE Acumulada'!$E$27</f>
        <v>92028</v>
      </c>
      <c r="K32" s="78"/>
      <c r="L32" s="71" t="e">
        <v>#N/A</v>
      </c>
      <c r="M32" s="71" t="e">
        <v>#N/A</v>
      </c>
      <c r="N32" s="71" t="e">
        <v>#N/A</v>
      </c>
      <c r="O32" s="71" t="e">
        <v>#N/A</v>
      </c>
      <c r="P32" s="82">
        <v>163020</v>
      </c>
      <c r="Q32" s="78"/>
      <c r="R32" s="82">
        <v>172841</v>
      </c>
      <c r="S32" s="78"/>
      <c r="T32" s="82">
        <v>107740</v>
      </c>
      <c r="U32" s="78"/>
      <c r="V32" s="82">
        <v>144897.87581</v>
      </c>
      <c r="W32" s="78"/>
      <c r="X32" s="82">
        <v>61951.489999999991</v>
      </c>
      <c r="Y32" s="78"/>
      <c r="Z32" s="82">
        <v>-88818</v>
      </c>
      <c r="AA32" s="78"/>
      <c r="AB32" s="82">
        <v>-408181</v>
      </c>
      <c r="AC32" s="78"/>
      <c r="AD32" s="82">
        <v>-367964</v>
      </c>
      <c r="AE32" s="78"/>
      <c r="AF32" s="82">
        <v>-113564</v>
      </c>
      <c r="AG32" s="78"/>
      <c r="AH32" s="82">
        <v>124094</v>
      </c>
    </row>
    <row r="33" spans="1:34" hidden="1" x14ac:dyDescent="0.25">
      <c r="A33" s="5"/>
      <c r="B33" s="5"/>
      <c r="C33" s="4"/>
      <c r="D33" s="70"/>
      <c r="E33" s="4"/>
      <c r="F33" s="70"/>
      <c r="G33" s="70"/>
      <c r="H33" s="70"/>
      <c r="I33" s="70"/>
      <c r="J33" s="70"/>
      <c r="K33" s="79"/>
      <c r="L33" s="70"/>
      <c r="M33" s="70"/>
      <c r="N33" s="70"/>
      <c r="O33" s="70"/>
      <c r="P33" s="70"/>
      <c r="Q33" s="79"/>
      <c r="R33" s="70"/>
      <c r="S33" s="79"/>
      <c r="T33" s="70"/>
      <c r="U33" s="79"/>
      <c r="V33" s="70"/>
      <c r="W33" s="79"/>
      <c r="X33" s="70"/>
      <c r="Y33" s="79"/>
      <c r="Z33" s="70"/>
      <c r="AA33" s="79"/>
      <c r="AB33" s="70"/>
      <c r="AC33" s="79"/>
      <c r="AD33" s="70"/>
      <c r="AE33" s="79"/>
      <c r="AF33" s="70"/>
      <c r="AG33" s="79"/>
      <c r="AH33" s="70"/>
    </row>
    <row r="34" spans="1:34" x14ac:dyDescent="0.25">
      <c r="A34" s="61" t="s">
        <v>201</v>
      </c>
      <c r="B34" s="61" t="s">
        <v>305</v>
      </c>
      <c r="C34" s="10"/>
      <c r="D34" s="80"/>
      <c r="E34" s="10"/>
      <c r="F34" s="80"/>
      <c r="G34" s="80"/>
      <c r="H34" s="80"/>
      <c r="I34" s="80"/>
      <c r="J34" s="80"/>
      <c r="K34" s="21"/>
      <c r="L34" s="80"/>
      <c r="M34" s="80"/>
      <c r="N34" s="80"/>
      <c r="O34" s="80"/>
      <c r="P34" s="80"/>
      <c r="Q34" s="21"/>
      <c r="R34" s="80"/>
      <c r="S34" s="21"/>
      <c r="T34" s="80"/>
      <c r="U34" s="21"/>
      <c r="V34" s="80"/>
      <c r="W34" s="21"/>
      <c r="X34" s="80"/>
      <c r="Y34" s="21"/>
      <c r="Z34" s="80"/>
      <c r="AA34" s="21"/>
      <c r="AB34" s="80"/>
      <c r="AC34" s="21"/>
      <c r="AD34" s="80"/>
      <c r="AE34" s="21"/>
      <c r="AF34" s="80"/>
      <c r="AG34" s="21"/>
      <c r="AH34" s="80"/>
    </row>
    <row r="35" spans="1:34" x14ac:dyDescent="0.25">
      <c r="A35" s="69" t="s">
        <v>202</v>
      </c>
      <c r="B35" s="69" t="s">
        <v>308</v>
      </c>
      <c r="D35" s="70">
        <f>'[7]DRE Tri'!$E$28</f>
        <v>1930</v>
      </c>
      <c r="F35" s="70">
        <f>'[4]DRE Tri'!$E$30</f>
        <v>1580</v>
      </c>
      <c r="G35" s="70">
        <v>465</v>
      </c>
      <c r="H35" s="70">
        <v>1645</v>
      </c>
      <c r="I35" s="70">
        <v>7571</v>
      </c>
      <c r="J35" s="81">
        <f>'[4]DRE Acumulada'!$E$30</f>
        <v>11260</v>
      </c>
      <c r="K35" s="78"/>
      <c r="L35" s="70" t="e">
        <v>#N/A</v>
      </c>
      <c r="M35" s="70" t="e">
        <v>#N/A</v>
      </c>
      <c r="N35" s="70" t="e">
        <v>#N/A</v>
      </c>
      <c r="O35" s="70" t="e">
        <v>#N/A</v>
      </c>
      <c r="P35" s="81">
        <v>56508</v>
      </c>
      <c r="Q35" s="78"/>
      <c r="R35" s="81">
        <v>50848</v>
      </c>
      <c r="S35" s="78"/>
      <c r="T35" s="81">
        <v>51053</v>
      </c>
      <c r="U35" s="78"/>
      <c r="V35" s="81">
        <v>100969</v>
      </c>
      <c r="W35" s="78"/>
      <c r="X35" s="81">
        <v>26518</v>
      </c>
      <c r="Y35" s="78"/>
      <c r="Z35" s="81">
        <v>-104194</v>
      </c>
      <c r="AA35" s="78"/>
      <c r="AB35" s="81">
        <v>-340931</v>
      </c>
      <c r="AC35" s="78"/>
      <c r="AD35" s="81">
        <v>-309123</v>
      </c>
      <c r="AE35" s="78"/>
      <c r="AF35" s="81">
        <v>-103207</v>
      </c>
      <c r="AG35" s="78"/>
      <c r="AH35" s="81">
        <v>68873</v>
      </c>
    </row>
    <row r="36" spans="1:34" x14ac:dyDescent="0.25">
      <c r="A36" s="18" t="s">
        <v>203</v>
      </c>
      <c r="B36" s="18" t="s">
        <v>309</v>
      </c>
      <c r="D36" s="70">
        <f>'[7]DRE Tri'!$E$29</f>
        <v>22279</v>
      </c>
      <c r="F36" s="70">
        <f>'[4]DRE Tri'!$E$31</f>
        <v>21529</v>
      </c>
      <c r="G36" s="70">
        <v>12543</v>
      </c>
      <c r="H36" s="70">
        <v>18688</v>
      </c>
      <c r="I36" s="70">
        <v>28007</v>
      </c>
      <c r="J36" s="81">
        <f>'[4]DRE Acumulada'!$E$31</f>
        <v>80768</v>
      </c>
      <c r="K36" s="78"/>
      <c r="L36" s="70" t="e">
        <v>#N/A</v>
      </c>
      <c r="M36" s="70" t="e">
        <v>#N/A</v>
      </c>
      <c r="N36" s="70" t="e">
        <v>#N/A</v>
      </c>
      <c r="O36" s="70" t="e">
        <v>#N/A</v>
      </c>
      <c r="P36" s="81">
        <v>106512</v>
      </c>
      <c r="Q36" s="78"/>
      <c r="R36" s="81">
        <v>121993</v>
      </c>
      <c r="S36" s="78"/>
      <c r="T36" s="81">
        <v>56688</v>
      </c>
      <c r="U36" s="78"/>
      <c r="V36" s="81">
        <v>43930</v>
      </c>
      <c r="W36" s="78"/>
      <c r="X36" s="81">
        <v>35436</v>
      </c>
      <c r="Y36" s="78"/>
      <c r="Z36" s="81">
        <v>15376</v>
      </c>
      <c r="AA36" s="78"/>
      <c r="AB36" s="81">
        <v>-67250</v>
      </c>
      <c r="AC36" s="78"/>
      <c r="AD36" s="81">
        <v>-58841</v>
      </c>
      <c r="AE36" s="78"/>
      <c r="AF36" s="81">
        <v>-10357</v>
      </c>
      <c r="AG36" s="78"/>
      <c r="AH36" s="81">
        <v>55222</v>
      </c>
    </row>
    <row r="37" spans="1:34" x14ac:dyDescent="0.25">
      <c r="D37" s="77"/>
      <c r="F37" s="77"/>
      <c r="G37" s="77"/>
      <c r="H37" s="77"/>
      <c r="I37" s="77"/>
      <c r="J37" s="77"/>
      <c r="L37" s="77"/>
      <c r="M37" s="77"/>
      <c r="N37" s="77"/>
      <c r="O37" s="77"/>
      <c r="P37" s="77"/>
      <c r="R37" s="77"/>
      <c r="T37" s="77"/>
      <c r="V37" s="77"/>
      <c r="X37" s="77"/>
      <c r="Z37" s="77"/>
      <c r="AB37" s="77"/>
      <c r="AD37" s="77"/>
      <c r="AF37" s="77"/>
      <c r="AH37" s="77"/>
    </row>
    <row r="38" spans="1:34" x14ac:dyDescent="0.25">
      <c r="D38" s="77"/>
      <c r="F38" s="77"/>
      <c r="G38" s="77"/>
      <c r="H38" s="77"/>
      <c r="I38" s="77"/>
      <c r="J38" s="77"/>
      <c r="L38" s="77"/>
      <c r="M38" s="77"/>
      <c r="N38" s="77"/>
      <c r="O38" s="77"/>
      <c r="P38" s="77"/>
      <c r="R38" s="77"/>
      <c r="T38" s="77"/>
      <c r="V38" s="77"/>
      <c r="X38" s="77"/>
      <c r="Z38" s="77"/>
      <c r="AB38" s="77"/>
      <c r="AD38" s="77"/>
      <c r="AF38" s="77"/>
      <c r="AH38" s="77"/>
    </row>
    <row r="39" spans="1:34" x14ac:dyDescent="0.25">
      <c r="D39" s="77"/>
      <c r="F39" s="77"/>
      <c r="G39" s="77"/>
      <c r="H39" s="77"/>
      <c r="I39" s="77"/>
      <c r="J39" s="77"/>
      <c r="L39" s="77"/>
      <c r="M39" s="77"/>
      <c r="N39" s="77"/>
      <c r="O39" s="77"/>
      <c r="P39" s="77"/>
      <c r="R39" s="77"/>
      <c r="T39" s="77"/>
      <c r="V39" s="77"/>
      <c r="X39" s="77"/>
      <c r="Z39" s="77"/>
      <c r="AB39" s="77"/>
      <c r="AD39" s="77"/>
      <c r="AF39" s="77"/>
      <c r="AH39" s="77"/>
    </row>
    <row r="40" spans="1:34" x14ac:dyDescent="0.25">
      <c r="C40" s="4"/>
      <c r="D40" s="77"/>
      <c r="E40" s="4"/>
      <c r="F40" s="77"/>
      <c r="G40" s="77"/>
      <c r="H40" s="77"/>
      <c r="I40" s="77"/>
      <c r="J40" s="77"/>
      <c r="K40" s="76"/>
      <c r="L40" s="77"/>
      <c r="M40" s="77"/>
      <c r="N40" s="77"/>
      <c r="O40" s="77"/>
      <c r="P40" s="77"/>
      <c r="Q40" s="76"/>
      <c r="R40" s="77"/>
      <c r="S40" s="76"/>
      <c r="T40" s="77"/>
      <c r="U40" s="76"/>
      <c r="V40" s="77"/>
      <c r="W40" s="76"/>
      <c r="X40" s="77"/>
      <c r="Y40" s="76"/>
      <c r="Z40" s="77"/>
      <c r="AA40" s="76"/>
      <c r="AB40" s="77"/>
      <c r="AC40" s="76"/>
      <c r="AD40" s="77"/>
      <c r="AE40" s="76"/>
      <c r="AF40" s="77"/>
      <c r="AG40" s="76"/>
      <c r="AH40" s="77"/>
    </row>
    <row r="41" spans="1:34" x14ac:dyDescent="0.25">
      <c r="D41" s="77"/>
      <c r="F41" s="77"/>
      <c r="G41" s="77"/>
      <c r="H41" s="77"/>
      <c r="I41" s="77"/>
      <c r="J41" s="77"/>
      <c r="L41" s="77"/>
      <c r="M41" s="77"/>
      <c r="N41" s="77"/>
      <c r="O41" s="77"/>
      <c r="P41" s="77"/>
      <c r="R41" s="77"/>
      <c r="T41" s="77"/>
      <c r="V41" s="77"/>
      <c r="X41" s="77"/>
      <c r="Z41" s="77"/>
      <c r="AB41" s="77"/>
      <c r="AD41" s="77"/>
      <c r="AF41" s="77"/>
      <c r="AH41" s="77"/>
    </row>
    <row r="42" spans="1:34" x14ac:dyDescent="0.25">
      <c r="D42" s="77"/>
      <c r="F42" s="77"/>
      <c r="G42" s="77"/>
      <c r="H42" s="77"/>
      <c r="I42" s="77"/>
      <c r="J42" s="77"/>
      <c r="L42" s="77"/>
      <c r="M42" s="77"/>
      <c r="N42" s="77"/>
      <c r="O42" s="77"/>
      <c r="P42" s="77"/>
      <c r="R42" s="77"/>
      <c r="T42" s="77"/>
      <c r="V42" s="77"/>
      <c r="X42" s="77"/>
      <c r="Z42" s="77"/>
      <c r="AB42" s="77"/>
      <c r="AD42" s="77"/>
      <c r="AF42" s="77"/>
      <c r="AH42" s="77"/>
    </row>
    <row r="43" spans="1:34" x14ac:dyDescent="0.25">
      <c r="D43" s="77"/>
      <c r="F43" s="77"/>
      <c r="G43" s="77"/>
      <c r="H43" s="77"/>
      <c r="I43" s="77"/>
      <c r="J43" s="77"/>
      <c r="L43" s="77"/>
      <c r="M43" s="77"/>
      <c r="N43" s="77"/>
      <c r="O43" s="77"/>
      <c r="P43" s="77"/>
      <c r="R43" s="77"/>
      <c r="T43" s="77"/>
      <c r="V43" s="77"/>
      <c r="X43" s="77"/>
      <c r="Z43" s="77"/>
      <c r="AB43" s="77"/>
      <c r="AD43" s="77"/>
      <c r="AF43" s="77"/>
      <c r="AH43" s="77"/>
    </row>
    <row r="44" spans="1:34" x14ac:dyDescent="0.25">
      <c r="D44" s="77"/>
      <c r="F44" s="77"/>
      <c r="G44" s="77"/>
      <c r="H44" s="77"/>
      <c r="I44" s="77"/>
      <c r="J44" s="77"/>
      <c r="L44" s="77"/>
      <c r="M44" s="77"/>
      <c r="N44" s="77"/>
      <c r="O44" s="77"/>
      <c r="P44" s="77"/>
      <c r="R44" s="77"/>
      <c r="T44" s="77"/>
      <c r="V44" s="77"/>
      <c r="X44" s="77"/>
      <c r="Z44" s="77"/>
      <c r="AB44" s="77"/>
      <c r="AD44" s="77"/>
      <c r="AF44" s="77"/>
      <c r="AH44" s="77"/>
    </row>
    <row r="47" spans="1:34" x14ac:dyDescent="0.25">
      <c r="C47" s="10"/>
      <c r="E47" s="10"/>
      <c r="K47" s="75"/>
      <c r="Q47" s="75"/>
      <c r="S47" s="75"/>
      <c r="U47" s="75"/>
      <c r="W47" s="75"/>
      <c r="Y47" s="75"/>
      <c r="AA47" s="75"/>
      <c r="AC47" s="75"/>
      <c r="AE47" s="75"/>
      <c r="AG47" s="75"/>
    </row>
    <row r="48" spans="1:34" x14ac:dyDescent="0.25">
      <c r="C48" s="4"/>
      <c r="E48" s="4"/>
      <c r="K48" s="76"/>
      <c r="Q48" s="76"/>
      <c r="S48" s="76"/>
      <c r="U48" s="76"/>
      <c r="W48" s="76"/>
      <c r="Y48" s="76"/>
      <c r="AA48" s="76"/>
      <c r="AC48" s="76"/>
      <c r="AE48" s="76"/>
      <c r="AG48" s="76"/>
    </row>
    <row r="49" spans="3:33" x14ac:dyDescent="0.25">
      <c r="C49" s="10"/>
      <c r="E49" s="10"/>
      <c r="K49" s="75"/>
      <c r="Q49" s="75"/>
      <c r="S49" s="75"/>
      <c r="U49" s="75"/>
      <c r="W49" s="75"/>
      <c r="Y49" s="75"/>
      <c r="AA49" s="75"/>
      <c r="AC49" s="75"/>
      <c r="AE49" s="75"/>
      <c r="AG49" s="75"/>
    </row>
    <row r="51" spans="3:33" x14ac:dyDescent="0.25">
      <c r="C51" s="4"/>
      <c r="E51" s="4"/>
      <c r="K51" s="76"/>
      <c r="Q51" s="76"/>
      <c r="S51" s="76"/>
      <c r="U51" s="76"/>
      <c r="W51" s="76"/>
      <c r="Y51" s="76"/>
      <c r="AA51" s="76"/>
      <c r="AC51" s="76"/>
      <c r="AE51" s="76"/>
      <c r="AG51" s="76"/>
    </row>
    <row r="56" spans="3:33" x14ac:dyDescent="0.25">
      <c r="C56" s="10"/>
      <c r="E56" s="10"/>
      <c r="K56" s="75"/>
      <c r="Q56" s="75"/>
      <c r="S56" s="75"/>
      <c r="U56" s="75"/>
      <c r="W56" s="75"/>
      <c r="Y56" s="75"/>
      <c r="AA56" s="75"/>
      <c r="AC56" s="75"/>
      <c r="AE56" s="75"/>
      <c r="AG56" s="75"/>
    </row>
    <row r="59" spans="3:33" x14ac:dyDescent="0.25">
      <c r="C59" s="4"/>
      <c r="E59" s="4"/>
      <c r="K59" s="76"/>
      <c r="Q59" s="76"/>
      <c r="S59" s="76"/>
      <c r="U59" s="76"/>
      <c r="W59" s="76"/>
      <c r="Y59" s="76"/>
      <c r="AA59" s="76"/>
      <c r="AC59" s="76"/>
      <c r="AE59" s="76"/>
      <c r="AG59" s="76"/>
    </row>
    <row r="60" spans="3:33" x14ac:dyDescent="0.25">
      <c r="C60" s="10"/>
      <c r="E60" s="10"/>
      <c r="K60" s="75"/>
      <c r="Q60" s="75"/>
      <c r="S60" s="75"/>
      <c r="U60" s="75"/>
      <c r="W60" s="75"/>
      <c r="Y60" s="75"/>
      <c r="AA60" s="75"/>
      <c r="AC60" s="75"/>
      <c r="AE60" s="75"/>
      <c r="AG60" s="75"/>
    </row>
    <row r="76" spans="3:33" x14ac:dyDescent="0.25">
      <c r="C76" s="4"/>
      <c r="E76" s="4"/>
      <c r="K76" s="76"/>
      <c r="Q76" s="76"/>
      <c r="S76" s="76"/>
      <c r="U76" s="76"/>
      <c r="W76" s="76"/>
      <c r="Y76" s="76"/>
      <c r="AA76" s="76"/>
      <c r="AC76" s="76"/>
      <c r="AE76" s="76"/>
      <c r="AG76" s="76"/>
    </row>
    <row r="80" spans="3:33" x14ac:dyDescent="0.25">
      <c r="C80" s="4"/>
      <c r="E80" s="4"/>
      <c r="K80" s="76"/>
      <c r="Q80" s="76"/>
      <c r="S80" s="76"/>
      <c r="U80" s="76"/>
      <c r="W80" s="76"/>
      <c r="Y80" s="76"/>
      <c r="AA80" s="76"/>
      <c r="AC80" s="76"/>
      <c r="AE80" s="76"/>
      <c r="AG80" s="76"/>
    </row>
  </sheetData>
  <phoneticPr fontId="2" type="noConversion"/>
  <pageMargins left="0.7" right="0.7" top="0.75" bottom="0.75" header="0.3" footer="0.3"/>
  <pageSetup paperSize="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6">
    <tabColor rgb="FF002060"/>
  </sheetPr>
  <dimension ref="A1:AK73"/>
  <sheetViews>
    <sheetView showGridLines="0" zoomScaleNormal="100" workbookViewId="0">
      <pane xSplit="2" topLeftCell="C1" activePane="topRight" state="frozen"/>
      <selection pane="topRight" activeCell="A27" sqref="A27"/>
    </sheetView>
  </sheetViews>
  <sheetFormatPr defaultRowHeight="15" outlineLevelCol="1" x14ac:dyDescent="0.25"/>
  <cols>
    <col min="1" max="1" width="48.42578125" style="6" customWidth="1"/>
    <col min="2" max="2" width="39.7109375" style="6" customWidth="1"/>
    <col min="3" max="3" width="0.85546875" style="3" customWidth="1" collapsed="1"/>
    <col min="4" max="4" width="9" style="6" bestFit="1" customWidth="1"/>
    <col min="5" max="5" width="0.85546875" style="3" customWidth="1"/>
    <col min="6" max="9" width="9" style="6" bestFit="1" customWidth="1"/>
    <col min="10" max="10" width="0.85546875" style="3" customWidth="1" collapsed="1"/>
    <col min="11" max="11" width="10.7109375" style="7" bestFit="1" customWidth="1" outlineLevel="1"/>
    <col min="12" max="12" width="0.85546875" style="3" customWidth="1"/>
    <col min="13" max="13" width="10.7109375" style="7" bestFit="1" customWidth="1"/>
    <col min="14" max="14" width="0.85546875" style="3" customWidth="1" collapsed="1"/>
    <col min="15" max="15" width="10.7109375" style="7" bestFit="1" customWidth="1"/>
    <col min="16" max="16" width="0.85546875" style="3" customWidth="1" collapsed="1"/>
    <col min="17" max="17" width="10.7109375" style="7" bestFit="1" customWidth="1"/>
    <col min="18" max="18" width="0.85546875" style="3" customWidth="1" collapsed="1"/>
    <col min="19" max="19" width="10.7109375" style="6" bestFit="1" customWidth="1"/>
    <col min="20" max="20" width="0.85546875" style="3" customWidth="1" collapsed="1"/>
    <col min="21" max="21" width="10.7109375" style="6" bestFit="1" customWidth="1"/>
    <col min="22" max="22" width="0.85546875" style="3" customWidth="1" collapsed="1"/>
    <col min="23" max="23" width="10.7109375" style="6" bestFit="1" customWidth="1"/>
    <col min="24" max="24" width="0.85546875" style="3" customWidth="1" collapsed="1"/>
    <col min="25" max="25" width="10.7109375" style="6" bestFit="1" customWidth="1"/>
    <col min="26" max="26" width="0.85546875" style="3" customWidth="1" collapsed="1"/>
    <col min="27" max="27" width="10.7109375" style="6" bestFit="1" customWidth="1"/>
    <col min="28" max="28" width="0.85546875" style="3" customWidth="1" collapsed="1"/>
    <col min="29" max="29" width="10.7109375" style="6" bestFit="1" customWidth="1"/>
    <col min="30" max="16384" width="9.140625" style="6"/>
  </cols>
  <sheetData>
    <row r="1" spans="1:37" s="3" customFormat="1" ht="30" customHeight="1" x14ac:dyDescent="0.25">
      <c r="C1" s="23"/>
      <c r="D1" s="23"/>
      <c r="E1" s="23"/>
      <c r="F1" s="23"/>
      <c r="G1" s="23"/>
      <c r="H1" s="23"/>
      <c r="J1" s="23"/>
      <c r="L1" s="23"/>
      <c r="N1" s="23"/>
      <c r="P1" s="23"/>
      <c r="R1" s="23"/>
      <c r="T1" s="23"/>
      <c r="V1" s="23"/>
      <c r="X1" s="23"/>
      <c r="Z1" s="23"/>
      <c r="AB1" s="23"/>
    </row>
    <row r="2" spans="1:37" s="3" customFormat="1" ht="38.25" customHeight="1" x14ac:dyDescent="0.25">
      <c r="C2" s="23"/>
      <c r="D2" s="23"/>
      <c r="E2" s="23"/>
      <c r="F2" s="23"/>
      <c r="G2" s="23"/>
      <c r="H2" s="23"/>
      <c r="J2" s="23"/>
      <c r="K2" s="24"/>
      <c r="L2" s="23"/>
      <c r="M2" s="24"/>
      <c r="N2" s="23"/>
      <c r="O2" s="24"/>
      <c r="P2" s="23"/>
      <c r="Q2" s="24"/>
      <c r="R2" s="23"/>
      <c r="S2" s="24"/>
      <c r="T2" s="23"/>
      <c r="U2" s="24"/>
      <c r="V2" s="23"/>
      <c r="W2" s="24"/>
      <c r="X2" s="23"/>
      <c r="Y2" s="24"/>
      <c r="Z2" s="23"/>
      <c r="AA2" s="24"/>
      <c r="AB2" s="23"/>
      <c r="AC2" s="24"/>
      <c r="AE2" s="24"/>
      <c r="AG2" s="24"/>
      <c r="AI2" s="24"/>
      <c r="AK2" s="24"/>
    </row>
    <row r="3" spans="1:37" s="3" customFormat="1" ht="28.5" customHeight="1" x14ac:dyDescent="0.25"/>
    <row r="4" spans="1:37" x14ac:dyDescent="0.25">
      <c r="A4" s="23" t="s">
        <v>60</v>
      </c>
      <c r="B4" s="23"/>
    </row>
    <row r="5" spans="1:37" x14ac:dyDescent="0.25">
      <c r="A5" s="90" t="s">
        <v>48</v>
      </c>
      <c r="B5" s="90" t="s">
        <v>313</v>
      </c>
      <c r="D5" s="93" t="s">
        <v>433</v>
      </c>
      <c r="F5" s="93" t="s">
        <v>430</v>
      </c>
      <c r="G5" s="93" t="s">
        <v>212</v>
      </c>
      <c r="H5" s="93" t="s">
        <v>207</v>
      </c>
      <c r="I5" s="91" t="s">
        <v>107</v>
      </c>
      <c r="K5" s="91">
        <v>45657</v>
      </c>
      <c r="M5" s="91">
        <v>45291</v>
      </c>
      <c r="O5" s="91">
        <v>44926</v>
      </c>
      <c r="Q5" s="91">
        <v>44561</v>
      </c>
      <c r="S5" s="91">
        <v>44196</v>
      </c>
      <c r="U5" s="91">
        <v>43830</v>
      </c>
      <c r="W5" s="91">
        <v>43465</v>
      </c>
      <c r="Y5" s="91">
        <v>43100</v>
      </c>
      <c r="AA5" s="91">
        <v>42735</v>
      </c>
      <c r="AC5" s="91">
        <v>42369</v>
      </c>
    </row>
    <row r="6" spans="1:37" x14ac:dyDescent="0.25">
      <c r="A6" s="63" t="s">
        <v>440</v>
      </c>
      <c r="B6" s="63" t="s">
        <v>314</v>
      </c>
      <c r="C6" s="94"/>
      <c r="D6" s="71">
        <f>'[7]Resultados a Apropriar '!$C$3</f>
        <v>736957</v>
      </c>
      <c r="E6" s="94"/>
      <c r="F6" s="71">
        <f>'[4]Resultados a Apropriar '!$C$6</f>
        <v>716701</v>
      </c>
      <c r="G6" s="71">
        <v>550693</v>
      </c>
      <c r="H6" s="71">
        <f>H8-H7</f>
        <v>484218</v>
      </c>
      <c r="I6" s="71">
        <f>I8-I7</f>
        <v>475837</v>
      </c>
      <c r="J6" s="94"/>
      <c r="K6" s="71">
        <v>443206</v>
      </c>
      <c r="L6" s="94"/>
      <c r="M6" s="71">
        <v>449579</v>
      </c>
      <c r="N6" s="94"/>
      <c r="O6" s="71">
        <v>612457</v>
      </c>
      <c r="P6" s="94"/>
      <c r="Q6" s="71">
        <v>527014</v>
      </c>
      <c r="R6" s="94"/>
      <c r="S6" s="71">
        <v>416098</v>
      </c>
      <c r="T6" s="94"/>
      <c r="U6" s="71">
        <v>338352</v>
      </c>
      <c r="V6" s="94"/>
      <c r="W6" s="71">
        <v>275260</v>
      </c>
      <c r="X6" s="94"/>
      <c r="Y6" s="71">
        <v>226308</v>
      </c>
      <c r="Z6" s="94"/>
      <c r="AA6" s="71">
        <v>399844</v>
      </c>
      <c r="AB6" s="94"/>
      <c r="AC6" s="71">
        <v>1066072</v>
      </c>
    </row>
    <row r="7" spans="1:37" x14ac:dyDescent="0.25">
      <c r="A7" s="92" t="s">
        <v>74</v>
      </c>
      <c r="B7" s="92" t="s">
        <v>315</v>
      </c>
      <c r="C7" s="94"/>
      <c r="D7" s="85">
        <f>'[7]Resultados a Apropriar '!$C$4</f>
        <v>-520811</v>
      </c>
      <c r="E7" s="94"/>
      <c r="F7" s="85">
        <f>'[4]Resultados a Apropriar '!$C$7</f>
        <v>-510117</v>
      </c>
      <c r="G7" s="85">
        <v>-405574</v>
      </c>
      <c r="H7" s="85">
        <v>-354388</v>
      </c>
      <c r="I7" s="85">
        <v>-339267</v>
      </c>
      <c r="J7" s="94"/>
      <c r="K7" s="85">
        <v>-318981</v>
      </c>
      <c r="L7" s="94"/>
      <c r="M7" s="85">
        <v>-320258</v>
      </c>
      <c r="N7" s="94"/>
      <c r="O7" s="85">
        <v>-415910</v>
      </c>
      <c r="P7" s="94"/>
      <c r="Q7" s="85">
        <v>-335736</v>
      </c>
      <c r="R7" s="94"/>
      <c r="S7" s="85">
        <v>-259554</v>
      </c>
      <c r="T7" s="94"/>
      <c r="U7" s="85">
        <v>-219182</v>
      </c>
      <c r="V7" s="94"/>
      <c r="W7" s="85">
        <v>-186976</v>
      </c>
      <c r="X7" s="94"/>
      <c r="Y7" s="85">
        <v>-154663</v>
      </c>
      <c r="Z7" s="94"/>
      <c r="AA7" s="85">
        <v>-258235</v>
      </c>
      <c r="AB7" s="94"/>
      <c r="AC7" s="85">
        <v>-677956</v>
      </c>
    </row>
    <row r="8" spans="1:37" x14ac:dyDescent="0.25">
      <c r="A8" s="92" t="s">
        <v>75</v>
      </c>
      <c r="B8" s="92" t="s">
        <v>316</v>
      </c>
      <c r="C8" s="94"/>
      <c r="D8" s="85">
        <f>'[7]Resultados a Apropriar '!$C$5</f>
        <v>216146</v>
      </c>
      <c r="E8" s="94"/>
      <c r="F8" s="85">
        <f>'[4]Resultados a Apropriar '!$C$8</f>
        <v>206584</v>
      </c>
      <c r="G8" s="85">
        <v>145119</v>
      </c>
      <c r="H8" s="85">
        <v>129830</v>
      </c>
      <c r="I8" s="85">
        <v>136570</v>
      </c>
      <c r="J8" s="94"/>
      <c r="K8" s="85">
        <v>124225</v>
      </c>
      <c r="L8" s="94"/>
      <c r="M8" s="85">
        <v>129321</v>
      </c>
      <c r="N8" s="94"/>
      <c r="O8" s="85">
        <v>196547</v>
      </c>
      <c r="P8" s="94"/>
      <c r="Q8" s="85">
        <v>191278</v>
      </c>
      <c r="R8" s="94"/>
      <c r="S8" s="85">
        <v>156544</v>
      </c>
      <c r="T8" s="94"/>
      <c r="U8" s="85">
        <v>119170</v>
      </c>
      <c r="V8" s="94"/>
      <c r="W8" s="85">
        <v>88284</v>
      </c>
      <c r="X8" s="94"/>
      <c r="Y8" s="85">
        <v>71645</v>
      </c>
      <c r="Z8" s="94"/>
      <c r="AA8" s="85">
        <v>141609</v>
      </c>
      <c r="AB8" s="94"/>
      <c r="AC8" s="85">
        <v>388116</v>
      </c>
    </row>
    <row r="9" spans="1:37" x14ac:dyDescent="0.25">
      <c r="A9" s="92" t="s">
        <v>76</v>
      </c>
      <c r="B9" s="92" t="s">
        <v>317</v>
      </c>
      <c r="C9" s="94"/>
      <c r="D9" s="95">
        <f>'[7]Resultados a Apropriar '!$C$6</f>
        <v>0.29299999999999998</v>
      </c>
      <c r="E9" s="94"/>
      <c r="F9" s="95">
        <f>'[4]Resultados a Apropriar '!$C$9</f>
        <v>0.28799999999999998</v>
      </c>
      <c r="G9" s="95">
        <v>0.26400000000000001</v>
      </c>
      <c r="H9" s="95">
        <v>0.26800000000000002</v>
      </c>
      <c r="I9" s="95">
        <v>0.28699999999999998</v>
      </c>
      <c r="J9" s="96"/>
      <c r="K9" s="95">
        <v>0.28000000000000003</v>
      </c>
      <c r="L9" s="96"/>
      <c r="M9" s="95">
        <v>0.28799999999999998</v>
      </c>
      <c r="N9" s="96"/>
      <c r="O9" s="95">
        <v>0.32100000000000001</v>
      </c>
      <c r="P9" s="96"/>
      <c r="Q9" s="95">
        <v>0.36299999999999999</v>
      </c>
      <c r="R9" s="96"/>
      <c r="S9" s="95">
        <v>0.37621906377824454</v>
      </c>
      <c r="T9" s="96"/>
      <c r="U9" s="95">
        <v>0.35220716886556014</v>
      </c>
      <c r="V9" s="96"/>
      <c r="W9" s="95">
        <v>0.32072949211654433</v>
      </c>
      <c r="X9" s="96"/>
      <c r="Y9" s="95">
        <v>0.31658182653728545</v>
      </c>
      <c r="Z9" s="96"/>
      <c r="AA9" s="95">
        <v>0.35416062264283071</v>
      </c>
      <c r="AB9" s="96"/>
      <c r="AC9" s="95">
        <v>0.36406171440578122</v>
      </c>
    </row>
    <row r="10" spans="1:37" x14ac:dyDescent="0.25">
      <c r="A10" s="8" t="s">
        <v>39</v>
      </c>
      <c r="B10" s="8"/>
      <c r="C10" s="10"/>
      <c r="E10" s="10"/>
      <c r="J10" s="10"/>
      <c r="L10" s="10"/>
      <c r="N10" s="10"/>
      <c r="P10" s="10"/>
      <c r="R10" s="10"/>
      <c r="T10" s="10"/>
      <c r="V10" s="10"/>
      <c r="X10" s="10"/>
      <c r="Z10" s="10"/>
      <c r="AB10" s="10"/>
    </row>
    <row r="11" spans="1:37" x14ac:dyDescent="0.25">
      <c r="Y11" s="9"/>
    </row>
    <row r="17" spans="3:28" x14ac:dyDescent="0.25">
      <c r="C17" s="10"/>
      <c r="E17" s="10"/>
      <c r="J17" s="10"/>
      <c r="L17" s="10"/>
      <c r="N17" s="10"/>
      <c r="P17" s="10"/>
      <c r="R17" s="10"/>
      <c r="T17" s="10"/>
      <c r="V17" s="10"/>
      <c r="X17" s="10"/>
      <c r="Z17" s="10"/>
      <c r="AB17" s="10"/>
    </row>
    <row r="21" spans="3:28" x14ac:dyDescent="0.25">
      <c r="C21" s="10"/>
      <c r="E21" s="10"/>
      <c r="J21" s="10"/>
      <c r="L21" s="10"/>
      <c r="N21" s="10"/>
      <c r="P21" s="10"/>
      <c r="R21" s="10"/>
      <c r="T21" s="10"/>
      <c r="V21" s="10"/>
      <c r="X21" s="10"/>
      <c r="Z21" s="10"/>
      <c r="AB21" s="10"/>
    </row>
    <row r="22" spans="3:28" x14ac:dyDescent="0.25">
      <c r="C22" s="10"/>
      <c r="E22" s="10"/>
      <c r="J22" s="10"/>
      <c r="L22" s="10"/>
      <c r="N22" s="10"/>
      <c r="P22" s="10"/>
      <c r="R22" s="10"/>
      <c r="T22" s="10"/>
      <c r="V22" s="10"/>
      <c r="X22" s="10"/>
      <c r="Z22" s="10"/>
      <c r="AB22" s="10"/>
    </row>
    <row r="26" spans="3:28" x14ac:dyDescent="0.25">
      <c r="C26" s="4"/>
      <c r="E26" s="4"/>
      <c r="J26" s="4"/>
      <c r="L26" s="4"/>
      <c r="N26" s="4"/>
      <c r="P26" s="4"/>
      <c r="R26" s="4"/>
      <c r="T26" s="4"/>
      <c r="V26" s="4"/>
      <c r="X26" s="4"/>
      <c r="Z26" s="4"/>
      <c r="AB26" s="4"/>
    </row>
    <row r="27" spans="3:28" x14ac:dyDescent="0.25">
      <c r="C27" s="10"/>
      <c r="E27" s="10"/>
      <c r="J27" s="10"/>
      <c r="L27" s="10"/>
      <c r="N27" s="10"/>
      <c r="P27" s="10"/>
      <c r="R27" s="10"/>
      <c r="T27" s="10"/>
      <c r="V27" s="10"/>
      <c r="X27" s="10"/>
      <c r="Z27" s="10"/>
      <c r="AB27" s="10"/>
    </row>
    <row r="33" spans="3:28" x14ac:dyDescent="0.25">
      <c r="C33" s="4"/>
      <c r="E33" s="4"/>
      <c r="J33" s="4"/>
      <c r="L33" s="4"/>
      <c r="N33" s="4"/>
      <c r="P33" s="4"/>
      <c r="R33" s="4"/>
      <c r="T33" s="4"/>
      <c r="V33" s="4"/>
      <c r="X33" s="4"/>
      <c r="Z33" s="4"/>
      <c r="AB33" s="4"/>
    </row>
    <row r="40" spans="3:28" x14ac:dyDescent="0.25">
      <c r="C40" s="10"/>
      <c r="E40" s="10"/>
      <c r="J40" s="10"/>
      <c r="L40" s="10"/>
      <c r="N40" s="10"/>
      <c r="P40" s="10"/>
      <c r="R40" s="10"/>
      <c r="T40" s="10"/>
      <c r="V40" s="10"/>
      <c r="X40" s="10"/>
      <c r="Z40" s="10"/>
      <c r="AB40" s="10"/>
    </row>
    <row r="41" spans="3:28" x14ac:dyDescent="0.25">
      <c r="C41" s="4"/>
      <c r="E41" s="4"/>
      <c r="J41" s="4"/>
      <c r="L41" s="4"/>
      <c r="N41" s="4"/>
      <c r="P41" s="4"/>
      <c r="R41" s="4"/>
      <c r="T41" s="4"/>
      <c r="V41" s="4"/>
      <c r="X41" s="4"/>
      <c r="Z41" s="4"/>
      <c r="AB41" s="4"/>
    </row>
    <row r="42" spans="3:28" x14ac:dyDescent="0.25">
      <c r="C42" s="10"/>
      <c r="E42" s="10"/>
      <c r="J42" s="10"/>
      <c r="L42" s="10"/>
      <c r="N42" s="10"/>
      <c r="P42" s="10"/>
      <c r="R42" s="10"/>
      <c r="T42" s="10"/>
      <c r="V42" s="10"/>
      <c r="X42" s="10"/>
      <c r="Z42" s="10"/>
      <c r="AB42" s="10"/>
    </row>
    <row r="44" spans="3:28" x14ac:dyDescent="0.25">
      <c r="C44" s="4"/>
      <c r="E44" s="4"/>
      <c r="J44" s="4"/>
      <c r="L44" s="4"/>
      <c r="N44" s="4"/>
      <c r="P44" s="4"/>
      <c r="R44" s="4"/>
      <c r="T44" s="4"/>
      <c r="V44" s="4"/>
      <c r="X44" s="4"/>
      <c r="Z44" s="4"/>
      <c r="AB44" s="4"/>
    </row>
    <row r="49" spans="3:28" x14ac:dyDescent="0.25">
      <c r="C49" s="10"/>
      <c r="E49" s="10"/>
      <c r="J49" s="10"/>
      <c r="L49" s="10"/>
      <c r="N49" s="10"/>
      <c r="P49" s="10"/>
      <c r="R49" s="10"/>
      <c r="T49" s="10"/>
      <c r="V49" s="10"/>
      <c r="X49" s="10"/>
      <c r="Z49" s="10"/>
      <c r="AB49" s="10"/>
    </row>
    <row r="52" spans="3:28" x14ac:dyDescent="0.25">
      <c r="C52" s="4"/>
      <c r="E52" s="4"/>
      <c r="J52" s="4"/>
      <c r="L52" s="4"/>
      <c r="N52" s="4"/>
      <c r="P52" s="4"/>
      <c r="R52" s="4"/>
      <c r="T52" s="4"/>
      <c r="V52" s="4"/>
      <c r="X52" s="4"/>
      <c r="Z52" s="4"/>
      <c r="AB52" s="4"/>
    </row>
    <row r="53" spans="3:28" x14ac:dyDescent="0.25">
      <c r="C53" s="10"/>
      <c r="E53" s="10"/>
      <c r="J53" s="10"/>
      <c r="L53" s="10"/>
      <c r="N53" s="10"/>
      <c r="P53" s="10"/>
      <c r="R53" s="10"/>
      <c r="T53" s="10"/>
      <c r="V53" s="10"/>
      <c r="X53" s="10"/>
      <c r="Z53" s="10"/>
      <c r="AB53" s="10"/>
    </row>
    <row r="69" spans="3:28" x14ac:dyDescent="0.25">
      <c r="C69" s="4"/>
      <c r="E69" s="4"/>
      <c r="J69" s="4"/>
      <c r="L69" s="4"/>
      <c r="N69" s="4"/>
      <c r="P69" s="4"/>
      <c r="R69" s="4"/>
      <c r="T69" s="4"/>
      <c r="V69" s="4"/>
      <c r="X69" s="4"/>
      <c r="Z69" s="4"/>
      <c r="AB69" s="4"/>
    </row>
    <row r="73" spans="3:28" x14ac:dyDescent="0.25">
      <c r="C73" s="4"/>
      <c r="E73" s="4"/>
      <c r="J73" s="4"/>
      <c r="L73" s="4"/>
      <c r="N73" s="4"/>
      <c r="P73" s="4"/>
      <c r="R73" s="4"/>
      <c r="T73" s="4"/>
      <c r="V73" s="4"/>
      <c r="X73" s="4"/>
      <c r="Z73" s="4"/>
      <c r="AB73" s="4"/>
    </row>
  </sheetData>
  <phoneticPr fontId="7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7">
    <tabColor rgb="FF002060"/>
  </sheetPr>
  <dimension ref="A1:AM65533"/>
  <sheetViews>
    <sheetView showGridLines="0" zoomScaleNormal="100" workbookViewId="0">
      <pane xSplit="2" topLeftCell="C1" activePane="topRight" state="frozen"/>
      <selection pane="topRight" activeCell="F11" sqref="F11"/>
    </sheetView>
  </sheetViews>
  <sheetFormatPr defaultRowHeight="15" outlineLevelCol="1" x14ac:dyDescent="0.25"/>
  <cols>
    <col min="1" max="1" width="36.28515625" style="97" customWidth="1"/>
    <col min="2" max="2" width="56.85546875" style="97" bestFit="1" customWidth="1"/>
    <col min="3" max="3" width="0.85546875" style="3" customWidth="1" collapsed="1"/>
    <col min="4" max="4" width="10.7109375" style="97" bestFit="1" customWidth="1"/>
    <col min="5" max="5" width="0.85546875" style="3" customWidth="1"/>
    <col min="6" max="9" width="10.7109375" style="97" bestFit="1" customWidth="1"/>
    <col min="10" max="10" width="0.85546875" style="3" customWidth="1" collapsed="1"/>
    <col min="11" max="11" width="13.28515625" style="97" customWidth="1" outlineLevel="1"/>
    <col min="12" max="12" width="0.85546875" style="3" customWidth="1"/>
    <col min="13" max="13" width="13.28515625" style="97" customWidth="1"/>
    <col min="14" max="14" width="0.85546875" style="3" customWidth="1" collapsed="1"/>
    <col min="15" max="15" width="13.28515625" style="97" customWidth="1"/>
    <col min="16" max="16" width="0.85546875" style="3" customWidth="1" collapsed="1"/>
    <col min="17" max="17" width="13.28515625" style="97" bestFit="1" customWidth="1"/>
    <col min="18" max="18" width="0.85546875" style="3" customWidth="1" collapsed="1"/>
    <col min="19" max="19" width="13.7109375" style="97" customWidth="1"/>
    <col min="20" max="20" width="0.85546875" style="3" customWidth="1" collapsed="1"/>
    <col min="21" max="21" width="13.7109375" style="97" customWidth="1"/>
    <col min="22" max="22" width="0.85546875" style="3" customWidth="1" collapsed="1"/>
    <col min="23" max="23" width="13.7109375" style="97" customWidth="1"/>
    <col min="24" max="24" width="0.85546875" style="3" customWidth="1" collapsed="1"/>
    <col min="25" max="25" width="13.7109375" style="97" customWidth="1"/>
    <col min="26" max="26" width="0.85546875" style="3" customWidth="1" collapsed="1"/>
    <col min="27" max="27" width="13.7109375" style="97" customWidth="1"/>
    <col min="28" max="28" width="0.85546875" style="3" customWidth="1" collapsed="1"/>
    <col min="29" max="29" width="13.7109375" style="97" customWidth="1"/>
    <col min="30" max="16384" width="9.140625" style="97"/>
  </cols>
  <sheetData>
    <row r="1" spans="1:39" s="3" customFormat="1" ht="30" customHeight="1" x14ac:dyDescent="0.25">
      <c r="D1" s="23"/>
      <c r="F1" s="23"/>
      <c r="G1" s="23"/>
      <c r="H1" s="23"/>
      <c r="I1" s="23"/>
      <c r="K1" s="23"/>
      <c r="L1" s="23"/>
      <c r="N1" s="23"/>
      <c r="P1" s="23"/>
      <c r="R1" s="23"/>
      <c r="T1" s="23"/>
      <c r="V1" s="23"/>
      <c r="X1" s="23"/>
      <c r="Z1" s="23"/>
      <c r="AB1" s="23"/>
      <c r="AD1" s="23"/>
    </row>
    <row r="2" spans="1:39" s="3" customFormat="1" ht="38.25" customHeight="1" x14ac:dyDescent="0.25">
      <c r="D2" s="23"/>
      <c r="F2" s="23"/>
      <c r="G2" s="23"/>
      <c r="H2" s="23"/>
      <c r="I2" s="23"/>
      <c r="K2" s="23"/>
      <c r="L2" s="23"/>
      <c r="M2" s="24"/>
      <c r="N2" s="23"/>
      <c r="O2" s="24"/>
      <c r="P2" s="23"/>
      <c r="Q2" s="24"/>
      <c r="R2" s="23"/>
      <c r="S2" s="24"/>
      <c r="T2" s="23"/>
      <c r="U2" s="24"/>
      <c r="V2" s="23"/>
      <c r="W2" s="24"/>
      <c r="X2" s="23"/>
      <c r="Y2" s="24"/>
      <c r="Z2" s="23"/>
      <c r="AA2" s="24"/>
      <c r="AB2" s="23"/>
      <c r="AC2" s="24"/>
      <c r="AD2" s="23"/>
      <c r="AE2" s="24"/>
      <c r="AG2" s="24"/>
      <c r="AI2" s="24"/>
      <c r="AK2" s="24"/>
      <c r="AM2" s="24"/>
    </row>
    <row r="3" spans="1:39" s="3" customFormat="1" ht="28.5" customHeight="1" x14ac:dyDescent="0.25"/>
    <row r="4" spans="1:39" x14ac:dyDescent="0.25">
      <c r="A4" s="98" t="s">
        <v>60</v>
      </c>
      <c r="B4" s="98" t="s">
        <v>245</v>
      </c>
    </row>
    <row r="5" spans="1:39" s="99" customFormat="1" x14ac:dyDescent="0.25">
      <c r="A5" s="113" t="s">
        <v>47</v>
      </c>
      <c r="B5" s="113" t="s">
        <v>404</v>
      </c>
      <c r="C5" s="3"/>
      <c r="D5" s="112">
        <v>46112</v>
      </c>
      <c r="E5" s="3"/>
      <c r="F5" s="112">
        <v>46022</v>
      </c>
      <c r="G5" s="112">
        <v>45930</v>
      </c>
      <c r="H5" s="112">
        <v>45838</v>
      </c>
      <c r="I5" s="112">
        <v>45747</v>
      </c>
      <c r="J5" s="3"/>
      <c r="K5" s="112">
        <v>45657</v>
      </c>
      <c r="L5" s="3"/>
      <c r="M5" s="112">
        <v>45291</v>
      </c>
      <c r="N5" s="3"/>
      <c r="O5" s="112">
        <v>44926</v>
      </c>
      <c r="P5" s="3"/>
      <c r="Q5" s="112" t="s">
        <v>94</v>
      </c>
      <c r="R5" s="3"/>
      <c r="S5" s="112">
        <v>44196</v>
      </c>
      <c r="T5" s="3"/>
      <c r="U5" s="112">
        <v>43830</v>
      </c>
      <c r="V5" s="3"/>
      <c r="W5" s="112">
        <v>43465</v>
      </c>
      <c r="X5" s="3"/>
      <c r="Y5" s="112">
        <v>43100</v>
      </c>
      <c r="Z5" s="3"/>
      <c r="AA5" s="112">
        <v>42735</v>
      </c>
      <c r="AB5" s="3"/>
      <c r="AC5" s="112">
        <v>42369</v>
      </c>
    </row>
    <row r="6" spans="1:39" s="99" customFormat="1" x14ac:dyDescent="0.25">
      <c r="A6" s="92" t="s">
        <v>72</v>
      </c>
      <c r="B6" s="92" t="s">
        <v>405</v>
      </c>
      <c r="C6" s="94"/>
      <c r="D6" s="85">
        <f>[7]Alavancagem!$C$8</f>
        <v>1956846</v>
      </c>
      <c r="E6" s="94"/>
      <c r="F6" s="85">
        <f>[4]Financeiro_Base!$D$235</f>
        <v>1864811</v>
      </c>
      <c r="G6" s="85">
        <v>1855296</v>
      </c>
      <c r="H6" s="85">
        <v>1740375</v>
      </c>
      <c r="I6" s="85">
        <v>1720374</v>
      </c>
      <c r="J6" s="94"/>
      <c r="K6" s="85">
        <v>1991678</v>
      </c>
      <c r="L6" s="94"/>
      <c r="M6" s="85">
        <v>1882006</v>
      </c>
      <c r="N6" s="94"/>
      <c r="O6" s="85">
        <v>1729409</v>
      </c>
      <c r="P6" s="94"/>
      <c r="Q6" s="85">
        <v>1200670</v>
      </c>
      <c r="R6" s="94"/>
      <c r="S6" s="85">
        <v>1382024</v>
      </c>
      <c r="T6" s="94"/>
      <c r="U6" s="85">
        <v>1438240</v>
      </c>
      <c r="V6" s="94"/>
      <c r="W6" s="85">
        <v>1707106</v>
      </c>
      <c r="X6" s="94"/>
      <c r="Y6" s="85">
        <v>2050969</v>
      </c>
      <c r="Z6" s="94"/>
      <c r="AA6" s="85">
        <v>1914064</v>
      </c>
      <c r="AB6" s="94"/>
      <c r="AC6" s="85">
        <v>1638874</v>
      </c>
    </row>
    <row r="7" spans="1:39" s="99" customFormat="1" x14ac:dyDescent="0.25">
      <c r="A7" s="92" t="s">
        <v>40</v>
      </c>
      <c r="B7" s="92" t="s">
        <v>406</v>
      </c>
      <c r="C7" s="94"/>
      <c r="D7" s="85" t="s">
        <v>3</v>
      </c>
      <c r="E7" s="94"/>
      <c r="F7" s="85" t="s">
        <v>3</v>
      </c>
      <c r="G7" s="85" t="s">
        <v>3</v>
      </c>
      <c r="H7" s="85" t="s">
        <v>3</v>
      </c>
      <c r="I7" s="85" t="s">
        <v>3</v>
      </c>
      <c r="J7" s="94"/>
      <c r="K7" s="85" t="s">
        <v>3</v>
      </c>
      <c r="L7" s="94"/>
      <c r="M7" s="85">
        <v>41302</v>
      </c>
      <c r="N7" s="94"/>
      <c r="O7" s="85">
        <v>86541</v>
      </c>
      <c r="P7" s="94"/>
      <c r="Q7" s="85">
        <v>94095</v>
      </c>
      <c r="R7" s="94"/>
      <c r="S7" s="85">
        <v>47147</v>
      </c>
      <c r="T7" s="94"/>
      <c r="U7" s="85">
        <v>63647</v>
      </c>
      <c r="V7" s="94"/>
      <c r="W7" s="85">
        <v>112221</v>
      </c>
      <c r="X7" s="94"/>
      <c r="Y7" s="85">
        <v>0</v>
      </c>
      <c r="Z7" s="94"/>
      <c r="AA7" s="85">
        <v>257157</v>
      </c>
      <c r="AB7" s="94"/>
      <c r="AC7" s="85">
        <v>328804</v>
      </c>
    </row>
    <row r="8" spans="1:39" s="99" customFormat="1" x14ac:dyDescent="0.25">
      <c r="A8" s="63" t="s">
        <v>237</v>
      </c>
      <c r="B8" s="63" t="s">
        <v>407</v>
      </c>
      <c r="C8" s="94"/>
      <c r="D8" s="63">
        <f>[7]Alavancagem!$C$8</f>
        <v>1956846</v>
      </c>
      <c r="E8" s="94"/>
      <c r="F8" s="63">
        <f>[4]Financeiro_Base!$D$237</f>
        <v>1864811</v>
      </c>
      <c r="G8" s="63">
        <v>1855296</v>
      </c>
      <c r="H8" s="63">
        <v>1740375</v>
      </c>
      <c r="I8" s="63">
        <v>1720374</v>
      </c>
      <c r="J8" s="94"/>
      <c r="K8" s="63">
        <v>1991678</v>
      </c>
      <c r="L8" s="94"/>
      <c r="M8" s="63">
        <v>1923308</v>
      </c>
      <c r="N8" s="94"/>
      <c r="O8" s="63">
        <v>1815950</v>
      </c>
      <c r="P8" s="94"/>
      <c r="Q8" s="63">
        <v>1294765</v>
      </c>
      <c r="R8" s="94"/>
      <c r="S8" s="63">
        <v>1429171</v>
      </c>
      <c r="T8" s="94"/>
      <c r="U8" s="63">
        <v>1501887</v>
      </c>
      <c r="V8" s="94"/>
      <c r="W8" s="63">
        <v>1819327</v>
      </c>
      <c r="X8" s="94"/>
      <c r="Y8" s="63">
        <v>2050969</v>
      </c>
      <c r="Z8" s="94"/>
      <c r="AA8" s="63">
        <v>2171221</v>
      </c>
      <c r="AB8" s="94"/>
      <c r="AC8" s="63">
        <v>1967678</v>
      </c>
    </row>
    <row r="9" spans="1:39" s="99" customFormat="1" x14ac:dyDescent="0.25">
      <c r="A9" s="92" t="s">
        <v>41</v>
      </c>
      <c r="B9" s="92" t="s">
        <v>408</v>
      </c>
      <c r="C9" s="94"/>
      <c r="D9" s="154">
        <f>'Balanço patrimonial'!E31</f>
        <v>517744</v>
      </c>
      <c r="E9" s="94"/>
      <c r="F9" s="85">
        <f>[4]Financeiro_Base!$D$238</f>
        <v>535097</v>
      </c>
      <c r="G9" s="85">
        <v>582871</v>
      </c>
      <c r="H9" s="85">
        <v>524430</v>
      </c>
      <c r="I9" s="85">
        <v>554014</v>
      </c>
      <c r="J9" s="94"/>
      <c r="K9" s="85">
        <v>836026</v>
      </c>
      <c r="L9" s="94"/>
      <c r="M9" s="85">
        <v>803573</v>
      </c>
      <c r="N9" s="94"/>
      <c r="O9" s="85">
        <v>644290</v>
      </c>
      <c r="P9" s="94"/>
      <c r="Q9" s="85">
        <v>435408</v>
      </c>
      <c r="R9" s="94"/>
      <c r="S9" s="85">
        <v>460706</v>
      </c>
      <c r="T9" s="94"/>
      <c r="U9" s="85">
        <v>478203</v>
      </c>
      <c r="V9" s="94"/>
      <c r="W9" s="85">
        <v>743852</v>
      </c>
      <c r="X9" s="94"/>
      <c r="Y9" s="85">
        <v>499146</v>
      </c>
      <c r="Z9" s="94"/>
      <c r="AA9" s="85">
        <v>1162441</v>
      </c>
      <c r="AB9" s="94"/>
      <c r="AC9" s="85">
        <v>778112</v>
      </c>
    </row>
    <row r="10" spans="1:39" s="99" customFormat="1" x14ac:dyDescent="0.25">
      <c r="A10" s="92" t="s">
        <v>42</v>
      </c>
      <c r="B10" s="92" t="s">
        <v>409</v>
      </c>
      <c r="C10" s="94"/>
      <c r="D10" s="154">
        <f>'Balanço patrimonial'!E42</f>
        <v>1439102</v>
      </c>
      <c r="E10" s="94"/>
      <c r="F10" s="85">
        <f>[4]Financeiro_Base!$D$239</f>
        <v>1329714</v>
      </c>
      <c r="G10" s="85">
        <v>1272425</v>
      </c>
      <c r="H10" s="85">
        <v>1215945</v>
      </c>
      <c r="I10" s="85">
        <v>1166360</v>
      </c>
      <c r="J10" s="94"/>
      <c r="K10" s="85">
        <v>1155652</v>
      </c>
      <c r="L10" s="94"/>
      <c r="M10" s="85">
        <v>1119735</v>
      </c>
      <c r="N10" s="94"/>
      <c r="O10" s="85">
        <v>1171660</v>
      </c>
      <c r="P10" s="94"/>
      <c r="Q10" s="85">
        <v>859357</v>
      </c>
      <c r="R10" s="94"/>
      <c r="S10" s="85">
        <v>968465</v>
      </c>
      <c r="T10" s="94"/>
      <c r="U10" s="85">
        <v>1023685</v>
      </c>
      <c r="V10" s="94"/>
      <c r="W10" s="85">
        <v>1075475</v>
      </c>
      <c r="X10" s="94"/>
      <c r="Y10" s="85">
        <v>1551823</v>
      </c>
      <c r="Z10" s="94"/>
      <c r="AA10" s="85">
        <v>1008780</v>
      </c>
      <c r="AB10" s="94"/>
      <c r="AC10" s="85">
        <v>1189566</v>
      </c>
    </row>
    <row r="11" spans="1:39" s="99" customFormat="1" x14ac:dyDescent="0.25">
      <c r="A11" s="63" t="s">
        <v>43</v>
      </c>
      <c r="B11" s="63" t="s">
        <v>407</v>
      </c>
      <c r="C11" s="94"/>
      <c r="D11" s="63">
        <f>D8</f>
        <v>1956846</v>
      </c>
      <c r="E11" s="94"/>
      <c r="F11" s="63">
        <f>[4]Financeiro_Base!$D$240</f>
        <v>1864811</v>
      </c>
      <c r="G11" s="63">
        <v>1855296</v>
      </c>
      <c r="H11" s="63">
        <v>1740375</v>
      </c>
      <c r="I11" s="63">
        <v>1720374</v>
      </c>
      <c r="J11" s="94"/>
      <c r="K11" s="63">
        <v>1991678</v>
      </c>
      <c r="L11" s="94"/>
      <c r="M11" s="63">
        <v>1923308</v>
      </c>
      <c r="N11" s="94"/>
      <c r="O11" s="63">
        <v>1815950</v>
      </c>
      <c r="P11" s="94"/>
      <c r="Q11" s="63">
        <v>1294765</v>
      </c>
      <c r="R11" s="94"/>
      <c r="S11" s="63">
        <v>1429171</v>
      </c>
      <c r="T11" s="94"/>
      <c r="U11" s="63">
        <v>1501888</v>
      </c>
      <c r="V11" s="94"/>
      <c r="W11" s="63">
        <v>1819327</v>
      </c>
      <c r="X11" s="94"/>
      <c r="Y11" s="63">
        <v>2050969</v>
      </c>
      <c r="Z11" s="94"/>
      <c r="AA11" s="63">
        <v>2171221</v>
      </c>
      <c r="AB11" s="94"/>
      <c r="AC11" s="63">
        <v>1967678</v>
      </c>
    </row>
    <row r="12" spans="1:39" s="99" customFormat="1" x14ac:dyDescent="0.25">
      <c r="A12" s="92" t="s">
        <v>73</v>
      </c>
      <c r="B12" s="92" t="s">
        <v>410</v>
      </c>
      <c r="C12" s="94"/>
      <c r="D12" s="85">
        <f>[7]Alavancagem!$C$11</f>
        <v>288247</v>
      </c>
      <c r="E12" s="94"/>
      <c r="F12" s="85">
        <f>[4]Financeiro_Base!$D$241</f>
        <v>250208</v>
      </c>
      <c r="G12" s="85">
        <v>326298</v>
      </c>
      <c r="H12" s="85">
        <v>210416</v>
      </c>
      <c r="I12" s="85">
        <v>225984</v>
      </c>
      <c r="J12" s="94"/>
      <c r="K12" s="85">
        <v>480836</v>
      </c>
      <c r="L12" s="94"/>
      <c r="M12" s="85">
        <v>277926</v>
      </c>
      <c r="N12" s="94"/>
      <c r="O12" s="85">
        <v>335466</v>
      </c>
      <c r="P12" s="94"/>
      <c r="Q12" s="85">
        <v>375978</v>
      </c>
      <c r="R12" s="94"/>
      <c r="S12" s="85">
        <v>449507</v>
      </c>
      <c r="T12" s="94"/>
      <c r="U12" s="85">
        <v>580950</v>
      </c>
      <c r="V12" s="94"/>
      <c r="W12" s="85">
        <v>220912</v>
      </c>
      <c r="X12" s="94"/>
      <c r="Y12" s="85">
        <v>350998</v>
      </c>
      <c r="Z12" s="94"/>
      <c r="AA12" s="85">
        <v>268871</v>
      </c>
      <c r="AB12" s="94"/>
      <c r="AC12" s="85">
        <v>335352</v>
      </c>
    </row>
    <row r="13" spans="1:39" s="99" customFormat="1" x14ac:dyDescent="0.25">
      <c r="A13" s="63" t="s">
        <v>44</v>
      </c>
      <c r="B13" s="63" t="s">
        <v>411</v>
      </c>
      <c r="C13" s="94"/>
      <c r="D13" s="63">
        <f>[7]Alavancagem!$C$12</f>
        <v>1668599</v>
      </c>
      <c r="E13" s="94"/>
      <c r="F13" s="63">
        <f>[4]Financeiro_Base!$D$242</f>
        <v>1614603</v>
      </c>
      <c r="G13" s="63">
        <v>1528998</v>
      </c>
      <c r="H13" s="63">
        <f>H11-H12</f>
        <v>1529959</v>
      </c>
      <c r="I13" s="63">
        <f>I11-I12</f>
        <v>1494390</v>
      </c>
      <c r="J13" s="94"/>
      <c r="K13" s="63">
        <v>1510842</v>
      </c>
      <c r="L13" s="94"/>
      <c r="M13" s="63">
        <v>1645382</v>
      </c>
      <c r="N13" s="94"/>
      <c r="O13" s="63">
        <v>1480484</v>
      </c>
      <c r="P13" s="94"/>
      <c r="Q13" s="63">
        <v>918787</v>
      </c>
      <c r="R13" s="94"/>
      <c r="S13" s="63">
        <v>979664</v>
      </c>
      <c r="T13" s="94"/>
      <c r="U13" s="63">
        <v>920938</v>
      </c>
      <c r="V13" s="94"/>
      <c r="W13" s="63">
        <v>1598415</v>
      </c>
      <c r="X13" s="94"/>
      <c r="Y13" s="63">
        <v>1699971</v>
      </c>
      <c r="Z13" s="94"/>
      <c r="AA13" s="63">
        <v>1902350</v>
      </c>
      <c r="AB13" s="94"/>
      <c r="AC13" s="63">
        <v>1632326</v>
      </c>
    </row>
    <row r="14" spans="1:39" s="99" customFormat="1" x14ac:dyDescent="0.25">
      <c r="A14" s="63" t="s">
        <v>45</v>
      </c>
      <c r="B14" s="63" t="s">
        <v>412</v>
      </c>
      <c r="C14" s="94"/>
      <c r="D14" s="63">
        <f>[7]Alavancagem!$C$13</f>
        <v>2826028</v>
      </c>
      <c r="E14" s="94"/>
      <c r="F14" s="63">
        <f>[4]Financeiro_Base!$D$246</f>
        <v>2786743</v>
      </c>
      <c r="G14" s="63">
        <v>2803546</v>
      </c>
      <c r="H14" s="63">
        <v>2819704</v>
      </c>
      <c r="I14" s="63">
        <v>2786198</v>
      </c>
      <c r="J14" s="94"/>
      <c r="K14" s="63">
        <v>2711194</v>
      </c>
      <c r="L14" s="94"/>
      <c r="M14" s="63">
        <v>2369597</v>
      </c>
      <c r="N14" s="94"/>
      <c r="O14" s="63">
        <v>2124817</v>
      </c>
      <c r="P14" s="94"/>
      <c r="Q14" s="63">
        <v>1814389</v>
      </c>
      <c r="R14" s="94"/>
      <c r="S14" s="63">
        <v>1674947</v>
      </c>
      <c r="T14" s="94"/>
      <c r="U14" s="63">
        <v>1603482</v>
      </c>
      <c r="V14" s="94"/>
      <c r="W14" s="63">
        <v>1149055</v>
      </c>
      <c r="X14" s="94"/>
      <c r="Y14" s="63">
        <v>1795323</v>
      </c>
      <c r="Z14" s="94"/>
      <c r="AA14" s="63">
        <v>1875644</v>
      </c>
      <c r="AB14" s="94"/>
      <c r="AC14" s="63">
        <v>1870312</v>
      </c>
    </row>
    <row r="15" spans="1:39" s="99" customFormat="1" x14ac:dyDescent="0.25">
      <c r="A15" s="63" t="s">
        <v>46</v>
      </c>
      <c r="B15" s="63" t="s">
        <v>413</v>
      </c>
      <c r="C15" s="94"/>
      <c r="D15" s="155">
        <f>D14-'Balanço patrimonial'!E59</f>
        <v>1447666</v>
      </c>
      <c r="E15" s="94"/>
      <c r="F15" s="63">
        <f>[4]Financeiro_Base!$D$247</f>
        <v>1445736</v>
      </c>
      <c r="G15" s="63">
        <v>1461831</v>
      </c>
      <c r="H15" s="63">
        <v>1461366</v>
      </c>
      <c r="I15" s="63">
        <v>1459721</v>
      </c>
      <c r="J15" s="94"/>
      <c r="K15" s="63">
        <v>1452150</v>
      </c>
      <c r="L15" s="94"/>
      <c r="M15" s="63">
        <v>1409509</v>
      </c>
      <c r="N15" s="94"/>
      <c r="O15" s="63">
        <v>1372150</v>
      </c>
      <c r="P15" s="94"/>
      <c r="Q15" s="63">
        <v>1333222</v>
      </c>
      <c r="R15" s="94"/>
      <c r="S15" s="63">
        <v>1264327</v>
      </c>
      <c r="T15" s="94"/>
      <c r="U15" s="63">
        <v>1250702</v>
      </c>
      <c r="V15" s="94"/>
      <c r="W15" s="63">
        <v>823338</v>
      </c>
      <c r="X15" s="94"/>
      <c r="Y15" s="63">
        <v>1365205</v>
      </c>
      <c r="Z15" s="94"/>
      <c r="AA15" s="63">
        <v>1395700</v>
      </c>
      <c r="AB15" s="94"/>
      <c r="AC15" s="63">
        <v>1381536</v>
      </c>
    </row>
    <row r="16" spans="1:39" s="99" customFormat="1" x14ac:dyDescent="0.25">
      <c r="A16" s="100"/>
      <c r="B16" s="100"/>
      <c r="C16" s="3"/>
      <c r="E16" s="3"/>
      <c r="J16" s="3"/>
      <c r="L16" s="3"/>
      <c r="N16" s="3"/>
      <c r="P16" s="3"/>
      <c r="R16" s="3"/>
      <c r="S16" s="101"/>
      <c r="T16" s="3"/>
      <c r="U16" s="101"/>
      <c r="V16" s="3"/>
      <c r="W16" s="101"/>
      <c r="X16" s="3"/>
      <c r="Y16" s="101"/>
      <c r="Z16" s="3"/>
      <c r="AA16" s="101"/>
      <c r="AB16" s="3"/>
      <c r="AC16" s="101"/>
    </row>
    <row r="17" spans="3:29" s="99" customFormat="1" x14ac:dyDescent="0.25">
      <c r="C17" s="3"/>
      <c r="E17" s="3"/>
      <c r="J17" s="3"/>
      <c r="L17" s="3"/>
      <c r="N17" s="3"/>
      <c r="P17" s="3"/>
      <c r="R17" s="3"/>
      <c r="S17" s="102"/>
      <c r="T17" s="3"/>
      <c r="U17" s="102"/>
      <c r="V17" s="3"/>
      <c r="W17" s="102"/>
      <c r="X17" s="3"/>
      <c r="Y17" s="102"/>
      <c r="Z17" s="3"/>
      <c r="AA17" s="102"/>
      <c r="AB17" s="3"/>
      <c r="AC17" s="102"/>
    </row>
    <row r="18" spans="3:29" s="99" customFormat="1" x14ac:dyDescent="0.25">
      <c r="C18" s="10"/>
      <c r="E18" s="10"/>
      <c r="J18" s="10"/>
      <c r="L18" s="10"/>
      <c r="N18" s="10"/>
      <c r="P18" s="10"/>
      <c r="R18" s="10"/>
      <c r="S18" s="102"/>
      <c r="T18" s="10"/>
      <c r="U18" s="102"/>
      <c r="V18" s="10"/>
      <c r="W18" s="102"/>
      <c r="X18" s="10"/>
      <c r="Y18" s="102"/>
      <c r="Z18" s="10"/>
      <c r="AA18" s="102"/>
      <c r="AB18" s="10"/>
      <c r="AC18" s="102"/>
    </row>
    <row r="19" spans="3:29" s="99" customFormat="1" x14ac:dyDescent="0.25">
      <c r="C19" s="10"/>
      <c r="E19" s="10"/>
      <c r="J19" s="10"/>
      <c r="L19" s="10"/>
      <c r="N19" s="10"/>
      <c r="P19" s="10"/>
      <c r="R19" s="10"/>
      <c r="S19" s="102"/>
      <c r="T19" s="10"/>
      <c r="U19" s="102"/>
      <c r="V19" s="10"/>
      <c r="W19" s="102"/>
      <c r="X19" s="10"/>
      <c r="Y19" s="102"/>
      <c r="Z19" s="10"/>
      <c r="AA19" s="102"/>
      <c r="AB19" s="10"/>
      <c r="AC19" s="102"/>
    </row>
    <row r="20" spans="3:29" s="99" customFormat="1" x14ac:dyDescent="0.25">
      <c r="C20" s="3"/>
      <c r="E20" s="3"/>
      <c r="J20" s="3"/>
      <c r="L20" s="3"/>
      <c r="N20" s="3"/>
      <c r="P20" s="3"/>
      <c r="R20" s="3"/>
      <c r="S20" s="102"/>
      <c r="T20" s="3"/>
      <c r="U20" s="102"/>
      <c r="V20" s="3"/>
      <c r="W20" s="102"/>
      <c r="X20" s="3"/>
      <c r="Y20" s="102"/>
      <c r="Z20" s="3"/>
      <c r="AA20" s="102"/>
      <c r="AB20" s="3"/>
      <c r="AC20" s="102"/>
    </row>
    <row r="21" spans="3:29" s="99" customFormat="1" x14ac:dyDescent="0.25">
      <c r="C21" s="3"/>
      <c r="E21" s="3"/>
      <c r="J21" s="3"/>
      <c r="L21" s="3"/>
      <c r="N21" s="3"/>
      <c r="P21" s="3"/>
      <c r="R21" s="3"/>
      <c r="S21" s="103"/>
      <c r="T21" s="3"/>
      <c r="U21" s="103"/>
      <c r="V21" s="3"/>
      <c r="W21" s="103"/>
      <c r="X21" s="3"/>
      <c r="Y21" s="103"/>
      <c r="Z21" s="3"/>
      <c r="AA21" s="103"/>
      <c r="AB21" s="3"/>
      <c r="AC21" s="103"/>
    </row>
    <row r="22" spans="3:29" s="99" customFormat="1" x14ac:dyDescent="0.25">
      <c r="C22" s="3"/>
      <c r="E22" s="3"/>
      <c r="J22" s="3"/>
      <c r="L22" s="3"/>
      <c r="N22" s="3"/>
      <c r="P22" s="3"/>
      <c r="R22" s="3"/>
      <c r="S22" s="104"/>
      <c r="T22" s="3"/>
      <c r="U22" s="104"/>
      <c r="V22" s="3"/>
      <c r="W22" s="104"/>
      <c r="X22" s="3"/>
      <c r="Y22" s="104"/>
      <c r="Z22" s="3"/>
      <c r="AA22" s="104"/>
      <c r="AB22" s="3"/>
      <c r="AC22" s="104"/>
    </row>
    <row r="23" spans="3:29" s="99" customFormat="1" x14ac:dyDescent="0.25">
      <c r="C23" s="4"/>
      <c r="E23" s="4"/>
      <c r="J23" s="4"/>
      <c r="L23" s="4"/>
      <c r="N23" s="4"/>
      <c r="P23" s="4"/>
      <c r="R23" s="4"/>
      <c r="S23" s="105"/>
      <c r="T23" s="4"/>
      <c r="U23" s="105"/>
      <c r="V23" s="4"/>
      <c r="W23" s="105"/>
      <c r="X23" s="4"/>
      <c r="Y23" s="105"/>
      <c r="Z23" s="4"/>
      <c r="AA23" s="105"/>
      <c r="AB23" s="4"/>
      <c r="AC23" s="105"/>
    </row>
    <row r="24" spans="3:29" s="99" customFormat="1" x14ac:dyDescent="0.25">
      <c r="C24" s="10"/>
      <c r="E24" s="10"/>
      <c r="J24" s="10"/>
      <c r="L24" s="10"/>
      <c r="N24" s="10"/>
      <c r="P24" s="10"/>
      <c r="R24" s="10"/>
      <c r="S24" s="105"/>
      <c r="T24" s="10"/>
      <c r="U24" s="105"/>
      <c r="V24" s="10"/>
      <c r="W24" s="105"/>
      <c r="X24" s="10"/>
      <c r="Y24" s="105"/>
      <c r="Z24" s="10"/>
      <c r="AA24" s="105"/>
      <c r="AB24" s="10"/>
      <c r="AC24" s="105"/>
    </row>
    <row r="25" spans="3:29" s="99" customFormat="1" x14ac:dyDescent="0.25">
      <c r="C25" s="3"/>
      <c r="E25" s="3"/>
      <c r="J25" s="3"/>
      <c r="L25" s="3"/>
      <c r="N25" s="3"/>
      <c r="P25" s="3"/>
      <c r="R25" s="3"/>
      <c r="S25" s="106"/>
      <c r="T25" s="3"/>
      <c r="U25" s="106"/>
      <c r="V25" s="3"/>
      <c r="W25" s="106"/>
      <c r="X25" s="3"/>
      <c r="Y25" s="106"/>
      <c r="Z25" s="3"/>
      <c r="AA25" s="106"/>
      <c r="AB25" s="3"/>
      <c r="AC25" s="106"/>
    </row>
    <row r="26" spans="3:29" s="99" customFormat="1" x14ac:dyDescent="0.25">
      <c r="C26" s="3"/>
      <c r="E26" s="3"/>
      <c r="J26" s="3"/>
      <c r="L26" s="3"/>
      <c r="N26" s="3"/>
      <c r="P26" s="3"/>
      <c r="R26" s="3"/>
      <c r="S26" s="105"/>
      <c r="T26" s="3"/>
      <c r="U26" s="105"/>
      <c r="V26" s="3"/>
      <c r="W26" s="105"/>
      <c r="X26" s="3"/>
      <c r="Y26" s="105"/>
      <c r="Z26" s="3"/>
      <c r="AA26" s="105"/>
      <c r="AB26" s="3"/>
      <c r="AC26" s="105"/>
    </row>
    <row r="27" spans="3:29" s="99" customFormat="1" x14ac:dyDescent="0.25">
      <c r="C27" s="3"/>
      <c r="E27" s="3"/>
      <c r="J27" s="3"/>
      <c r="L27" s="3"/>
      <c r="N27" s="3"/>
      <c r="P27" s="3"/>
      <c r="R27" s="3"/>
      <c r="S27" s="105"/>
      <c r="T27" s="3"/>
      <c r="U27" s="105"/>
      <c r="V27" s="3"/>
      <c r="W27" s="105"/>
      <c r="X27" s="3"/>
      <c r="Y27" s="105"/>
      <c r="Z27" s="3"/>
      <c r="AA27" s="105"/>
      <c r="AB27" s="3"/>
      <c r="AC27" s="105"/>
    </row>
    <row r="28" spans="3:29" s="99" customFormat="1" x14ac:dyDescent="0.25">
      <c r="C28" s="3"/>
      <c r="E28" s="3"/>
      <c r="J28" s="3"/>
      <c r="L28" s="3"/>
      <c r="N28" s="3"/>
      <c r="P28" s="3"/>
      <c r="R28" s="3"/>
      <c r="S28" s="106"/>
      <c r="T28" s="3"/>
      <c r="U28" s="106"/>
      <c r="V28" s="3"/>
      <c r="W28" s="106"/>
      <c r="X28" s="3"/>
      <c r="Y28" s="106"/>
      <c r="Z28" s="3"/>
      <c r="AA28" s="106"/>
      <c r="AB28" s="3"/>
      <c r="AC28" s="106"/>
    </row>
    <row r="29" spans="3:29" s="99" customFormat="1" x14ac:dyDescent="0.25">
      <c r="C29" s="3"/>
      <c r="E29" s="3"/>
      <c r="J29" s="3"/>
      <c r="L29" s="3"/>
      <c r="N29" s="3"/>
      <c r="P29" s="3"/>
      <c r="R29" s="3"/>
      <c r="S29" s="105"/>
      <c r="T29" s="3"/>
      <c r="U29" s="105"/>
      <c r="V29" s="3"/>
      <c r="W29" s="105"/>
      <c r="X29" s="3"/>
      <c r="Y29" s="105"/>
      <c r="Z29" s="3"/>
      <c r="AA29" s="105"/>
      <c r="AB29" s="3"/>
      <c r="AC29" s="105"/>
    </row>
    <row r="30" spans="3:29" s="99" customFormat="1" x14ac:dyDescent="0.25">
      <c r="C30" s="4"/>
      <c r="E30" s="4"/>
      <c r="J30" s="4"/>
      <c r="L30" s="4"/>
      <c r="N30" s="4"/>
      <c r="P30" s="4"/>
      <c r="R30" s="4"/>
      <c r="S30" s="106"/>
      <c r="T30" s="4"/>
      <c r="U30" s="106"/>
      <c r="V30" s="4"/>
      <c r="W30" s="106"/>
      <c r="X30" s="4"/>
      <c r="Y30" s="106"/>
      <c r="Z30" s="4"/>
      <c r="AA30" s="106"/>
      <c r="AB30" s="4"/>
      <c r="AC30" s="106"/>
    </row>
    <row r="31" spans="3:29" s="99" customFormat="1" x14ac:dyDescent="0.25">
      <c r="C31" s="3"/>
      <c r="E31" s="3"/>
      <c r="J31" s="3"/>
      <c r="L31" s="3"/>
      <c r="N31" s="3"/>
      <c r="P31" s="3"/>
      <c r="R31" s="3"/>
      <c r="S31" s="105"/>
      <c r="T31" s="3"/>
      <c r="U31" s="105"/>
      <c r="V31" s="3"/>
      <c r="W31" s="105"/>
      <c r="X31" s="3"/>
      <c r="Y31" s="105"/>
      <c r="Z31" s="3"/>
      <c r="AA31" s="105"/>
      <c r="AB31" s="3"/>
      <c r="AC31" s="105"/>
    </row>
    <row r="32" spans="3:29" s="99" customFormat="1" x14ac:dyDescent="0.25">
      <c r="C32" s="3"/>
      <c r="E32" s="3"/>
      <c r="J32" s="3"/>
      <c r="L32" s="3"/>
      <c r="N32" s="3"/>
      <c r="P32" s="3"/>
      <c r="R32" s="3"/>
      <c r="S32" s="105"/>
      <c r="T32" s="3"/>
      <c r="U32" s="105"/>
      <c r="V32" s="3"/>
      <c r="W32" s="105"/>
      <c r="X32" s="3"/>
      <c r="Y32" s="105"/>
      <c r="Z32" s="3"/>
      <c r="AA32" s="105"/>
      <c r="AB32" s="3"/>
      <c r="AC32" s="105"/>
    </row>
    <row r="33" spans="3:29" s="99" customFormat="1" x14ac:dyDescent="0.25">
      <c r="C33" s="3"/>
      <c r="E33" s="3"/>
      <c r="J33" s="3"/>
      <c r="L33" s="3"/>
      <c r="N33" s="3"/>
      <c r="P33" s="3"/>
      <c r="R33" s="3"/>
      <c r="S33" s="105"/>
      <c r="T33" s="3"/>
      <c r="U33" s="105"/>
      <c r="V33" s="3"/>
      <c r="W33" s="105"/>
      <c r="X33" s="3"/>
      <c r="Y33" s="105"/>
      <c r="Z33" s="3"/>
      <c r="AA33" s="105"/>
      <c r="AB33" s="3"/>
      <c r="AC33" s="105"/>
    </row>
    <row r="34" spans="3:29" s="99" customFormat="1" x14ac:dyDescent="0.25">
      <c r="C34" s="3"/>
      <c r="E34" s="3"/>
      <c r="J34" s="3"/>
      <c r="L34" s="3"/>
      <c r="N34" s="3"/>
      <c r="P34" s="3"/>
      <c r="R34" s="3"/>
      <c r="S34" s="102"/>
      <c r="T34" s="3"/>
      <c r="U34" s="102"/>
      <c r="V34" s="3"/>
      <c r="W34" s="102"/>
      <c r="X34" s="3"/>
      <c r="Y34" s="102"/>
      <c r="Z34" s="3"/>
      <c r="AA34" s="102"/>
      <c r="AB34" s="3"/>
      <c r="AC34" s="102"/>
    </row>
    <row r="35" spans="3:29" s="99" customFormat="1" x14ac:dyDescent="0.25">
      <c r="C35" s="3"/>
      <c r="E35" s="3"/>
      <c r="J35" s="3"/>
      <c r="L35" s="3"/>
      <c r="N35" s="3"/>
      <c r="P35" s="3"/>
      <c r="R35" s="3"/>
      <c r="S35" s="102"/>
      <c r="T35" s="3"/>
      <c r="U35" s="102"/>
      <c r="V35" s="3"/>
      <c r="W35" s="102"/>
      <c r="X35" s="3"/>
      <c r="Y35" s="102"/>
      <c r="Z35" s="3"/>
      <c r="AA35" s="102"/>
      <c r="AB35" s="3"/>
      <c r="AC35" s="102"/>
    </row>
    <row r="36" spans="3:29" s="99" customFormat="1" x14ac:dyDescent="0.25">
      <c r="C36" s="3"/>
      <c r="E36" s="3"/>
      <c r="J36" s="3"/>
      <c r="L36" s="3"/>
      <c r="N36" s="3"/>
      <c r="P36" s="3"/>
      <c r="R36" s="3"/>
      <c r="S36" s="102"/>
      <c r="T36" s="3"/>
      <c r="U36" s="102"/>
      <c r="V36" s="3"/>
      <c r="W36" s="102"/>
      <c r="X36" s="3"/>
      <c r="Y36" s="102"/>
      <c r="Z36" s="3"/>
      <c r="AA36" s="102"/>
      <c r="AB36" s="3"/>
      <c r="AC36" s="102"/>
    </row>
    <row r="37" spans="3:29" s="99" customFormat="1" x14ac:dyDescent="0.25">
      <c r="C37" s="10"/>
      <c r="E37" s="10"/>
      <c r="J37" s="10"/>
      <c r="L37" s="10"/>
      <c r="N37" s="10"/>
      <c r="P37" s="10"/>
      <c r="R37" s="10"/>
      <c r="S37" s="102"/>
      <c r="T37" s="10"/>
      <c r="U37" s="102"/>
      <c r="V37" s="10"/>
      <c r="W37" s="102"/>
      <c r="X37" s="10"/>
      <c r="Y37" s="102"/>
      <c r="Z37" s="10"/>
      <c r="AA37" s="102"/>
      <c r="AB37" s="10"/>
      <c r="AC37" s="102"/>
    </row>
    <row r="38" spans="3:29" s="99" customFormat="1" x14ac:dyDescent="0.25">
      <c r="C38" s="4"/>
      <c r="E38" s="4"/>
      <c r="J38" s="4"/>
      <c r="L38" s="4"/>
      <c r="N38" s="4"/>
      <c r="P38" s="4"/>
      <c r="R38" s="4"/>
      <c r="S38" s="103"/>
      <c r="T38" s="4"/>
      <c r="U38" s="103"/>
      <c r="V38" s="4"/>
      <c r="W38" s="103"/>
      <c r="X38" s="4"/>
      <c r="Y38" s="103"/>
      <c r="Z38" s="4"/>
      <c r="AA38" s="103"/>
      <c r="AB38" s="4"/>
      <c r="AC38" s="103"/>
    </row>
    <row r="39" spans="3:29" s="99" customFormat="1" x14ac:dyDescent="0.25">
      <c r="C39" s="10"/>
      <c r="E39" s="10"/>
      <c r="J39" s="10"/>
      <c r="L39" s="10"/>
      <c r="N39" s="10"/>
      <c r="P39" s="10"/>
      <c r="R39" s="10"/>
      <c r="S39" s="104"/>
      <c r="T39" s="10"/>
      <c r="U39" s="104"/>
      <c r="V39" s="10"/>
      <c r="W39" s="104"/>
      <c r="X39" s="10"/>
      <c r="Y39" s="104"/>
      <c r="Z39" s="10"/>
      <c r="AA39" s="104"/>
      <c r="AB39" s="10"/>
      <c r="AC39" s="104"/>
    </row>
    <row r="40" spans="3:29" s="99" customFormat="1" x14ac:dyDescent="0.25">
      <c r="C40" s="3"/>
      <c r="E40" s="3"/>
      <c r="J40" s="3"/>
      <c r="L40" s="3"/>
      <c r="N40" s="3"/>
      <c r="P40" s="3"/>
      <c r="R40" s="3"/>
      <c r="S40" s="105"/>
      <c r="T40" s="3"/>
      <c r="U40" s="105"/>
      <c r="V40" s="3"/>
      <c r="W40" s="105"/>
      <c r="X40" s="3"/>
      <c r="Y40" s="105"/>
      <c r="Z40" s="3"/>
      <c r="AA40" s="105"/>
      <c r="AB40" s="3"/>
      <c r="AC40" s="105"/>
    </row>
    <row r="41" spans="3:29" s="99" customFormat="1" x14ac:dyDescent="0.25">
      <c r="C41" s="4"/>
      <c r="E41" s="4"/>
      <c r="J41" s="4"/>
      <c r="L41" s="4"/>
      <c r="N41" s="4"/>
      <c r="P41" s="4"/>
      <c r="R41" s="4"/>
      <c r="S41" s="105"/>
      <c r="T41" s="4"/>
      <c r="U41" s="105"/>
      <c r="V41" s="4"/>
      <c r="W41" s="105"/>
      <c r="X41" s="4"/>
      <c r="Y41" s="105"/>
      <c r="Z41" s="4"/>
      <c r="AA41" s="105"/>
      <c r="AB41" s="4"/>
      <c r="AC41" s="105"/>
    </row>
    <row r="42" spans="3:29" s="99" customFormat="1" x14ac:dyDescent="0.25">
      <c r="C42" s="3"/>
      <c r="E42" s="3"/>
      <c r="J42" s="3"/>
      <c r="L42" s="3"/>
      <c r="N42" s="3"/>
      <c r="P42" s="3"/>
      <c r="R42" s="3"/>
      <c r="S42" s="106"/>
      <c r="T42" s="3"/>
      <c r="U42" s="106"/>
      <c r="V42" s="3"/>
      <c r="W42" s="106"/>
      <c r="X42" s="3"/>
      <c r="Y42" s="106"/>
      <c r="Z42" s="3"/>
      <c r="AA42" s="106"/>
      <c r="AB42" s="3"/>
      <c r="AC42" s="106"/>
    </row>
    <row r="43" spans="3:29" s="99" customFormat="1" x14ac:dyDescent="0.25">
      <c r="C43" s="3"/>
      <c r="E43" s="3"/>
      <c r="J43" s="3"/>
      <c r="L43" s="3"/>
      <c r="N43" s="3"/>
      <c r="P43" s="3"/>
      <c r="R43" s="3"/>
      <c r="S43" s="105"/>
      <c r="T43" s="3"/>
      <c r="U43" s="105"/>
      <c r="V43" s="3"/>
      <c r="W43" s="105"/>
      <c r="X43" s="3"/>
      <c r="Y43" s="105"/>
      <c r="Z43" s="3"/>
      <c r="AA43" s="105"/>
      <c r="AB43" s="3"/>
      <c r="AC43" s="105"/>
    </row>
    <row r="44" spans="3:29" s="99" customFormat="1" x14ac:dyDescent="0.25">
      <c r="C44" s="3"/>
      <c r="E44" s="3"/>
      <c r="J44" s="3"/>
      <c r="L44" s="3"/>
      <c r="N44" s="3"/>
      <c r="P44" s="3"/>
      <c r="R44" s="3"/>
      <c r="S44" s="105"/>
      <c r="T44" s="3"/>
      <c r="U44" s="105"/>
      <c r="V44" s="3"/>
      <c r="W44" s="105"/>
      <c r="X44" s="3"/>
      <c r="Y44" s="105"/>
      <c r="Z44" s="3"/>
      <c r="AA44" s="105"/>
      <c r="AB44" s="3"/>
      <c r="AC44" s="105"/>
    </row>
    <row r="45" spans="3:29" s="99" customFormat="1" x14ac:dyDescent="0.25">
      <c r="C45" s="3"/>
      <c r="E45" s="3"/>
      <c r="J45" s="3"/>
      <c r="L45" s="3"/>
      <c r="N45" s="3"/>
      <c r="P45" s="3"/>
      <c r="R45" s="3"/>
      <c r="S45" s="106"/>
      <c r="T45" s="3"/>
      <c r="U45" s="106"/>
      <c r="V45" s="3"/>
      <c r="W45" s="106"/>
      <c r="X45" s="3"/>
      <c r="Y45" s="106"/>
      <c r="Z45" s="3"/>
      <c r="AA45" s="106"/>
      <c r="AB45" s="3"/>
      <c r="AC45" s="106"/>
    </row>
    <row r="46" spans="3:29" s="99" customFormat="1" x14ac:dyDescent="0.25">
      <c r="C46" s="10"/>
      <c r="E46" s="10"/>
      <c r="J46" s="10"/>
      <c r="L46" s="10"/>
      <c r="N46" s="10"/>
      <c r="P46" s="10"/>
      <c r="R46" s="10"/>
      <c r="S46" s="105"/>
      <c r="T46" s="10"/>
      <c r="U46" s="105"/>
      <c r="V46" s="10"/>
      <c r="W46" s="105"/>
      <c r="X46" s="10"/>
      <c r="Y46" s="105"/>
      <c r="Z46" s="10"/>
      <c r="AA46" s="105"/>
      <c r="AB46" s="10"/>
      <c r="AC46" s="105"/>
    </row>
    <row r="47" spans="3:29" s="99" customFormat="1" x14ac:dyDescent="0.25">
      <c r="C47" s="3"/>
      <c r="E47" s="3"/>
      <c r="J47" s="3"/>
      <c r="L47" s="3"/>
      <c r="N47" s="3"/>
      <c r="P47" s="3"/>
      <c r="R47" s="3"/>
      <c r="S47" s="106"/>
      <c r="T47" s="3"/>
      <c r="U47" s="106"/>
      <c r="V47" s="3"/>
      <c r="W47" s="106"/>
      <c r="X47" s="3"/>
      <c r="Y47" s="106"/>
      <c r="Z47" s="3"/>
      <c r="AA47" s="106"/>
      <c r="AB47" s="3"/>
      <c r="AC47" s="106"/>
    </row>
    <row r="48" spans="3:29" s="99" customFormat="1" x14ac:dyDescent="0.25">
      <c r="C48" s="3"/>
      <c r="E48" s="3"/>
      <c r="J48" s="3"/>
      <c r="L48" s="3"/>
      <c r="N48" s="3"/>
      <c r="P48" s="3"/>
      <c r="R48" s="3"/>
      <c r="S48" s="105"/>
      <c r="T48" s="3"/>
      <c r="U48" s="105"/>
      <c r="V48" s="3"/>
      <c r="W48" s="105"/>
      <c r="X48" s="3"/>
      <c r="Y48" s="105"/>
      <c r="Z48" s="3"/>
      <c r="AA48" s="105"/>
      <c r="AB48" s="3"/>
      <c r="AC48" s="105"/>
    </row>
    <row r="49" spans="3:29" s="99" customFormat="1" x14ac:dyDescent="0.25">
      <c r="C49" s="4"/>
      <c r="E49" s="4"/>
      <c r="J49" s="4"/>
      <c r="L49" s="4"/>
      <c r="N49" s="4"/>
      <c r="P49" s="4"/>
      <c r="R49" s="4"/>
      <c r="S49" s="105"/>
      <c r="T49" s="4"/>
      <c r="U49" s="105"/>
      <c r="V49" s="4"/>
      <c r="W49" s="105"/>
      <c r="X49" s="4"/>
      <c r="Y49" s="105"/>
      <c r="Z49" s="4"/>
      <c r="AA49" s="105"/>
      <c r="AB49" s="4"/>
      <c r="AC49" s="105"/>
    </row>
    <row r="50" spans="3:29" s="99" customFormat="1" x14ac:dyDescent="0.25">
      <c r="C50" s="10"/>
      <c r="E50" s="10"/>
      <c r="J50" s="10"/>
      <c r="L50" s="10"/>
      <c r="N50" s="10"/>
      <c r="P50" s="10"/>
      <c r="R50" s="10"/>
      <c r="S50" s="105"/>
      <c r="T50" s="10"/>
      <c r="U50" s="105"/>
      <c r="V50" s="10"/>
      <c r="W50" s="105"/>
      <c r="X50" s="10"/>
      <c r="Y50" s="105"/>
      <c r="Z50" s="10"/>
      <c r="AA50" s="105"/>
      <c r="AB50" s="10"/>
      <c r="AC50" s="105"/>
    </row>
    <row r="51" spans="3:29" s="99" customFormat="1" x14ac:dyDescent="0.25">
      <c r="C51" s="3"/>
      <c r="E51" s="3"/>
      <c r="J51" s="3"/>
      <c r="L51" s="3"/>
      <c r="N51" s="3"/>
      <c r="P51" s="3"/>
      <c r="R51" s="3"/>
      <c r="S51" s="102"/>
      <c r="T51" s="3"/>
      <c r="U51" s="102"/>
      <c r="V51" s="3"/>
      <c r="W51" s="102"/>
      <c r="X51" s="3"/>
      <c r="Y51" s="102"/>
      <c r="Z51" s="3"/>
      <c r="AA51" s="102"/>
      <c r="AB51" s="3"/>
      <c r="AC51" s="102"/>
    </row>
    <row r="52" spans="3:29" s="99" customFormat="1" x14ac:dyDescent="0.25">
      <c r="C52" s="3"/>
      <c r="E52" s="3"/>
      <c r="J52" s="3"/>
      <c r="L52" s="3"/>
      <c r="N52" s="3"/>
      <c r="P52" s="3"/>
      <c r="R52" s="3"/>
      <c r="S52" s="102"/>
      <c r="T52" s="3"/>
      <c r="U52" s="102"/>
      <c r="V52" s="3"/>
      <c r="W52" s="102"/>
      <c r="X52" s="3"/>
      <c r="Y52" s="102"/>
      <c r="Z52" s="3"/>
      <c r="AA52" s="102"/>
      <c r="AB52" s="3"/>
      <c r="AC52" s="102"/>
    </row>
    <row r="53" spans="3:29" s="99" customFormat="1" x14ac:dyDescent="0.25">
      <c r="C53" s="3"/>
      <c r="E53" s="3"/>
      <c r="J53" s="3"/>
      <c r="L53" s="3"/>
      <c r="N53" s="3"/>
      <c r="P53" s="3"/>
      <c r="R53" s="3"/>
      <c r="S53" s="102"/>
      <c r="T53" s="3"/>
      <c r="U53" s="102"/>
      <c r="V53" s="3"/>
      <c r="W53" s="102"/>
      <c r="X53" s="3"/>
      <c r="Y53" s="102"/>
      <c r="Z53" s="3"/>
      <c r="AA53" s="102"/>
      <c r="AB53" s="3"/>
      <c r="AC53" s="102"/>
    </row>
    <row r="54" spans="3:29" s="99" customFormat="1" x14ac:dyDescent="0.25">
      <c r="C54" s="3"/>
      <c r="E54" s="3"/>
      <c r="J54" s="3"/>
      <c r="L54" s="3"/>
      <c r="N54" s="3"/>
      <c r="P54" s="3"/>
      <c r="R54" s="3"/>
      <c r="S54" s="102"/>
      <c r="T54" s="3"/>
      <c r="U54" s="102"/>
      <c r="V54" s="3"/>
      <c r="W54" s="102"/>
      <c r="X54" s="3"/>
      <c r="Y54" s="102"/>
      <c r="Z54" s="3"/>
      <c r="AA54" s="102"/>
      <c r="AB54" s="3"/>
      <c r="AC54" s="102"/>
    </row>
    <row r="55" spans="3:29" s="99" customFormat="1" x14ac:dyDescent="0.25">
      <c r="C55" s="3"/>
      <c r="E55" s="3"/>
      <c r="J55" s="3"/>
      <c r="L55" s="3"/>
      <c r="N55" s="3"/>
      <c r="P55" s="3"/>
      <c r="R55" s="3"/>
      <c r="S55" s="103"/>
      <c r="T55" s="3"/>
      <c r="U55" s="103"/>
      <c r="V55" s="3"/>
      <c r="W55" s="103"/>
      <c r="X55" s="3"/>
      <c r="Y55" s="103"/>
      <c r="Z55" s="3"/>
      <c r="AA55" s="103"/>
      <c r="AB55" s="3"/>
      <c r="AC55" s="103"/>
    </row>
    <row r="56" spans="3:29" s="99" customFormat="1" x14ac:dyDescent="0.25">
      <c r="C56" s="3"/>
      <c r="E56" s="3"/>
      <c r="J56" s="3"/>
      <c r="L56" s="3"/>
      <c r="N56" s="3"/>
      <c r="P56" s="3"/>
      <c r="R56" s="3"/>
      <c r="S56" s="104"/>
      <c r="T56" s="3"/>
      <c r="U56" s="104"/>
      <c r="V56" s="3"/>
      <c r="W56" s="104"/>
      <c r="X56" s="3"/>
      <c r="Y56" s="104"/>
      <c r="Z56" s="3"/>
      <c r="AA56" s="104"/>
      <c r="AB56" s="3"/>
      <c r="AC56" s="104"/>
    </row>
    <row r="57" spans="3:29" s="99" customFormat="1" x14ac:dyDescent="0.25">
      <c r="C57" s="3"/>
      <c r="E57" s="3"/>
      <c r="J57" s="3"/>
      <c r="L57" s="3"/>
      <c r="N57" s="3"/>
      <c r="P57" s="3"/>
      <c r="R57" s="3"/>
      <c r="S57" s="105"/>
      <c r="T57" s="3"/>
      <c r="U57" s="105"/>
      <c r="V57" s="3"/>
      <c r="W57" s="105"/>
      <c r="X57" s="3"/>
      <c r="Y57" s="105"/>
      <c r="Z57" s="3"/>
      <c r="AA57" s="105"/>
      <c r="AB57" s="3"/>
      <c r="AC57" s="105"/>
    </row>
    <row r="58" spans="3:29" s="99" customFormat="1" x14ac:dyDescent="0.25">
      <c r="C58" s="3"/>
      <c r="E58" s="3"/>
      <c r="J58" s="3"/>
      <c r="L58" s="3"/>
      <c r="N58" s="3"/>
      <c r="P58" s="3"/>
      <c r="R58" s="3"/>
      <c r="S58" s="105"/>
      <c r="T58" s="3"/>
      <c r="U58" s="105"/>
      <c r="V58" s="3"/>
      <c r="W58" s="105"/>
      <c r="X58" s="3"/>
      <c r="Y58" s="105"/>
      <c r="Z58" s="3"/>
      <c r="AA58" s="105"/>
      <c r="AB58" s="3"/>
      <c r="AC58" s="105"/>
    </row>
    <row r="59" spans="3:29" s="99" customFormat="1" x14ac:dyDescent="0.25">
      <c r="C59" s="3"/>
      <c r="E59" s="3"/>
      <c r="J59" s="3"/>
      <c r="L59" s="3"/>
      <c r="N59" s="3"/>
      <c r="P59" s="3"/>
      <c r="R59" s="3"/>
      <c r="S59" s="106"/>
      <c r="T59" s="3"/>
      <c r="U59" s="106"/>
      <c r="V59" s="3"/>
      <c r="W59" s="106"/>
      <c r="X59" s="3"/>
      <c r="Y59" s="106"/>
      <c r="Z59" s="3"/>
      <c r="AA59" s="106"/>
      <c r="AB59" s="3"/>
      <c r="AC59" s="106"/>
    </row>
    <row r="60" spans="3:29" s="99" customFormat="1" x14ac:dyDescent="0.25">
      <c r="C60" s="3"/>
      <c r="E60" s="3"/>
      <c r="J60" s="3"/>
      <c r="L60" s="3"/>
      <c r="N60" s="3"/>
      <c r="P60" s="3"/>
      <c r="R60" s="3"/>
      <c r="S60" s="105"/>
      <c r="T60" s="3"/>
      <c r="U60" s="105"/>
      <c r="V60" s="3"/>
      <c r="W60" s="105"/>
      <c r="X60" s="3"/>
      <c r="Y60" s="105"/>
      <c r="Z60" s="3"/>
      <c r="AA60" s="105"/>
      <c r="AB60" s="3"/>
      <c r="AC60" s="105"/>
    </row>
    <row r="61" spans="3:29" s="99" customFormat="1" x14ac:dyDescent="0.25">
      <c r="C61" s="3"/>
      <c r="E61" s="3"/>
      <c r="J61" s="3"/>
      <c r="L61" s="3"/>
      <c r="N61" s="3"/>
      <c r="P61" s="3"/>
      <c r="R61" s="3"/>
      <c r="S61" s="105"/>
      <c r="T61" s="3"/>
      <c r="U61" s="105"/>
      <c r="V61" s="3"/>
      <c r="W61" s="105"/>
      <c r="X61" s="3"/>
      <c r="Y61" s="105"/>
      <c r="Z61" s="3"/>
      <c r="AA61" s="105"/>
      <c r="AB61" s="3"/>
      <c r="AC61" s="105"/>
    </row>
    <row r="62" spans="3:29" s="99" customFormat="1" x14ac:dyDescent="0.25">
      <c r="C62" s="3"/>
      <c r="E62" s="3"/>
      <c r="J62" s="3"/>
      <c r="L62" s="3"/>
      <c r="N62" s="3"/>
      <c r="P62" s="3"/>
      <c r="R62" s="3"/>
      <c r="S62" s="106"/>
      <c r="T62" s="3"/>
      <c r="U62" s="106"/>
      <c r="V62" s="3"/>
      <c r="W62" s="106"/>
      <c r="X62" s="3"/>
      <c r="Y62" s="106"/>
      <c r="Z62" s="3"/>
      <c r="AA62" s="106"/>
      <c r="AB62" s="3"/>
      <c r="AC62" s="106"/>
    </row>
    <row r="63" spans="3:29" s="99" customFormat="1" x14ac:dyDescent="0.25">
      <c r="C63" s="3"/>
      <c r="E63" s="3"/>
      <c r="J63" s="3"/>
      <c r="L63" s="3"/>
      <c r="N63" s="3"/>
      <c r="P63" s="3"/>
      <c r="R63" s="3"/>
      <c r="S63" s="105"/>
      <c r="T63" s="3"/>
      <c r="U63" s="105"/>
      <c r="V63" s="3"/>
      <c r="W63" s="105"/>
      <c r="X63" s="3"/>
      <c r="Y63" s="105"/>
      <c r="Z63" s="3"/>
      <c r="AA63" s="105"/>
      <c r="AB63" s="3"/>
      <c r="AC63" s="105"/>
    </row>
    <row r="64" spans="3:29" s="99" customFormat="1" x14ac:dyDescent="0.25">
      <c r="C64" s="3"/>
      <c r="E64" s="3"/>
      <c r="J64" s="3"/>
      <c r="L64" s="3"/>
      <c r="N64" s="3"/>
      <c r="P64" s="3"/>
      <c r="R64" s="3"/>
      <c r="S64" s="106"/>
      <c r="T64" s="3"/>
      <c r="U64" s="106"/>
      <c r="V64" s="3"/>
      <c r="W64" s="106"/>
      <c r="X64" s="3"/>
      <c r="Y64" s="106"/>
      <c r="Z64" s="3"/>
      <c r="AA64" s="106"/>
      <c r="AB64" s="3"/>
      <c r="AC64" s="106"/>
    </row>
    <row r="65" spans="3:29" s="99" customFormat="1" x14ac:dyDescent="0.25">
      <c r="C65" s="3"/>
      <c r="E65" s="3"/>
      <c r="J65" s="3"/>
      <c r="L65" s="3"/>
      <c r="N65" s="3"/>
      <c r="P65" s="3"/>
      <c r="R65" s="3"/>
      <c r="S65" s="105"/>
      <c r="T65" s="3"/>
      <c r="U65" s="105"/>
      <c r="V65" s="3"/>
      <c r="W65" s="105"/>
      <c r="X65" s="3"/>
      <c r="Y65" s="105"/>
      <c r="Z65" s="3"/>
      <c r="AA65" s="105"/>
      <c r="AB65" s="3"/>
      <c r="AC65" s="105"/>
    </row>
    <row r="66" spans="3:29" s="99" customFormat="1" x14ac:dyDescent="0.25">
      <c r="C66" s="4"/>
      <c r="E66" s="4"/>
      <c r="J66" s="4"/>
      <c r="L66" s="4"/>
      <c r="N66" s="4"/>
      <c r="P66" s="4"/>
      <c r="R66" s="4"/>
      <c r="S66" s="105"/>
      <c r="T66" s="4"/>
      <c r="U66" s="105"/>
      <c r="V66" s="4"/>
      <c r="W66" s="105"/>
      <c r="X66" s="4"/>
      <c r="Y66" s="105"/>
      <c r="Z66" s="4"/>
      <c r="AA66" s="105"/>
      <c r="AB66" s="4"/>
      <c r="AC66" s="105"/>
    </row>
    <row r="67" spans="3:29" s="99" customFormat="1" x14ac:dyDescent="0.25">
      <c r="C67" s="3"/>
      <c r="E67" s="3"/>
      <c r="J67" s="3"/>
      <c r="L67" s="3"/>
      <c r="N67" s="3"/>
      <c r="P67" s="3"/>
      <c r="R67" s="3"/>
      <c r="S67" s="105"/>
      <c r="T67" s="3"/>
      <c r="U67" s="105"/>
      <c r="V67" s="3"/>
      <c r="W67" s="105"/>
      <c r="X67" s="3"/>
      <c r="Y67" s="105"/>
      <c r="Z67" s="3"/>
      <c r="AA67" s="105"/>
      <c r="AB67" s="3"/>
      <c r="AC67" s="105"/>
    </row>
    <row r="68" spans="3:29" s="99" customFormat="1" x14ac:dyDescent="0.25">
      <c r="C68" s="3"/>
      <c r="E68" s="3"/>
      <c r="J68" s="3"/>
      <c r="L68" s="3"/>
      <c r="N68" s="3"/>
      <c r="P68" s="3"/>
      <c r="R68" s="3"/>
      <c r="S68" s="102"/>
      <c r="T68" s="3"/>
      <c r="U68" s="102"/>
      <c r="V68" s="3"/>
      <c r="W68" s="102"/>
      <c r="X68" s="3"/>
      <c r="Y68" s="102"/>
      <c r="Z68" s="3"/>
      <c r="AA68" s="102"/>
      <c r="AB68" s="3"/>
      <c r="AC68" s="102"/>
    </row>
    <row r="69" spans="3:29" s="99" customFormat="1" x14ac:dyDescent="0.25">
      <c r="C69" s="3"/>
      <c r="E69" s="3"/>
      <c r="J69" s="3"/>
      <c r="L69" s="3"/>
      <c r="N69" s="3"/>
      <c r="P69" s="3"/>
      <c r="R69" s="3"/>
      <c r="S69" s="102"/>
      <c r="T69" s="3"/>
      <c r="U69" s="102"/>
      <c r="V69" s="3"/>
      <c r="W69" s="102"/>
      <c r="X69" s="3"/>
      <c r="Y69" s="102"/>
      <c r="Z69" s="3"/>
      <c r="AA69" s="102"/>
      <c r="AB69" s="3"/>
      <c r="AC69" s="102"/>
    </row>
    <row r="70" spans="3:29" s="99" customFormat="1" x14ac:dyDescent="0.25">
      <c r="C70" s="4"/>
      <c r="E70" s="4"/>
      <c r="J70" s="4"/>
      <c r="L70" s="4"/>
      <c r="N70" s="4"/>
      <c r="P70" s="4"/>
      <c r="R70" s="4"/>
      <c r="S70" s="102"/>
      <c r="T70" s="4"/>
      <c r="U70" s="102"/>
      <c r="V70" s="4"/>
      <c r="W70" s="102"/>
      <c r="X70" s="4"/>
      <c r="Y70" s="102"/>
      <c r="Z70" s="4"/>
      <c r="AA70" s="102"/>
      <c r="AB70" s="4"/>
      <c r="AC70" s="102"/>
    </row>
    <row r="71" spans="3:29" s="99" customFormat="1" x14ac:dyDescent="0.25">
      <c r="C71" s="3"/>
      <c r="E71" s="3"/>
      <c r="J71" s="3"/>
      <c r="L71" s="3"/>
      <c r="N71" s="3"/>
      <c r="P71" s="3"/>
      <c r="R71" s="3"/>
      <c r="S71" s="102"/>
      <c r="T71" s="3"/>
      <c r="U71" s="102"/>
      <c r="V71" s="3"/>
      <c r="W71" s="102"/>
      <c r="X71" s="3"/>
      <c r="Y71" s="102"/>
      <c r="Z71" s="3"/>
      <c r="AA71" s="102"/>
      <c r="AB71" s="3"/>
      <c r="AC71" s="102"/>
    </row>
    <row r="72" spans="3:29" s="99" customFormat="1" x14ac:dyDescent="0.25">
      <c r="C72" s="3"/>
      <c r="E72" s="3"/>
      <c r="J72" s="3"/>
      <c r="L72" s="3"/>
      <c r="N72" s="3"/>
      <c r="P72" s="3"/>
      <c r="R72" s="3"/>
      <c r="S72" s="103"/>
      <c r="T72" s="3"/>
      <c r="U72" s="103"/>
      <c r="V72" s="3"/>
      <c r="W72" s="103"/>
      <c r="X72" s="3"/>
      <c r="Y72" s="103"/>
      <c r="Z72" s="3"/>
      <c r="AA72" s="103"/>
      <c r="AB72" s="3"/>
      <c r="AC72" s="103"/>
    </row>
    <row r="73" spans="3:29" s="99" customFormat="1" x14ac:dyDescent="0.25">
      <c r="C73" s="3"/>
      <c r="E73" s="3"/>
      <c r="J73" s="3"/>
      <c r="L73" s="3"/>
      <c r="N73" s="3"/>
      <c r="P73" s="3"/>
      <c r="R73" s="3"/>
      <c r="S73" s="104"/>
      <c r="T73" s="3"/>
      <c r="U73" s="104"/>
      <c r="V73" s="3"/>
      <c r="W73" s="104"/>
      <c r="X73" s="3"/>
      <c r="Y73" s="104"/>
      <c r="Z73" s="3"/>
      <c r="AA73" s="104"/>
      <c r="AB73" s="3"/>
      <c r="AC73" s="104"/>
    </row>
    <row r="74" spans="3:29" s="99" customFormat="1" x14ac:dyDescent="0.25">
      <c r="C74" s="3"/>
      <c r="E74" s="3"/>
      <c r="J74" s="3"/>
      <c r="L74" s="3"/>
      <c r="N74" s="3"/>
      <c r="P74" s="3"/>
      <c r="R74" s="3"/>
      <c r="S74" s="105"/>
      <c r="T74" s="3"/>
      <c r="U74" s="105"/>
      <c r="V74" s="3"/>
      <c r="W74" s="105"/>
      <c r="X74" s="3"/>
      <c r="Y74" s="105"/>
      <c r="Z74" s="3"/>
      <c r="AA74" s="105"/>
      <c r="AB74" s="3"/>
      <c r="AC74" s="105"/>
    </row>
    <row r="75" spans="3:29" s="99" customFormat="1" x14ac:dyDescent="0.25">
      <c r="C75" s="3"/>
      <c r="E75" s="3"/>
      <c r="J75" s="3"/>
      <c r="L75" s="3"/>
      <c r="N75" s="3"/>
      <c r="P75" s="3"/>
      <c r="R75" s="3"/>
      <c r="S75" s="105"/>
      <c r="T75" s="3"/>
      <c r="U75" s="105"/>
      <c r="V75" s="3"/>
      <c r="W75" s="105"/>
      <c r="X75" s="3"/>
      <c r="Y75" s="105"/>
      <c r="Z75" s="3"/>
      <c r="AA75" s="105"/>
      <c r="AB75" s="3"/>
      <c r="AC75" s="105"/>
    </row>
    <row r="76" spans="3:29" s="99" customFormat="1" x14ac:dyDescent="0.25">
      <c r="C76" s="3"/>
      <c r="E76" s="3"/>
      <c r="J76" s="3"/>
      <c r="L76" s="3"/>
      <c r="N76" s="3"/>
      <c r="P76" s="3"/>
      <c r="R76" s="3"/>
      <c r="S76" s="106"/>
      <c r="T76" s="3"/>
      <c r="U76" s="106"/>
      <c r="V76" s="3"/>
      <c r="W76" s="106"/>
      <c r="X76" s="3"/>
      <c r="Y76" s="106"/>
      <c r="Z76" s="3"/>
      <c r="AA76" s="106"/>
      <c r="AB76" s="3"/>
      <c r="AC76" s="106"/>
    </row>
    <row r="77" spans="3:29" s="99" customFormat="1" x14ac:dyDescent="0.25">
      <c r="C77" s="3"/>
      <c r="E77" s="3"/>
      <c r="J77" s="3"/>
      <c r="L77" s="3"/>
      <c r="N77" s="3"/>
      <c r="P77" s="3"/>
      <c r="R77" s="3"/>
      <c r="S77" s="105"/>
      <c r="T77" s="3"/>
      <c r="U77" s="105"/>
      <c r="V77" s="3"/>
      <c r="W77" s="105"/>
      <c r="X77" s="3"/>
      <c r="Y77" s="105"/>
      <c r="Z77" s="3"/>
      <c r="AA77" s="105"/>
      <c r="AB77" s="3"/>
      <c r="AC77" s="105"/>
    </row>
    <row r="78" spans="3:29" s="99" customFormat="1" x14ac:dyDescent="0.25">
      <c r="C78" s="3"/>
      <c r="E78" s="3"/>
      <c r="J78" s="3"/>
      <c r="L78" s="3"/>
      <c r="N78" s="3"/>
      <c r="P78" s="3"/>
      <c r="R78" s="3"/>
      <c r="S78" s="105"/>
      <c r="T78" s="3"/>
      <c r="U78" s="105"/>
      <c r="V78" s="3"/>
      <c r="W78" s="105"/>
      <c r="X78" s="3"/>
      <c r="Y78" s="105"/>
      <c r="Z78" s="3"/>
      <c r="AA78" s="105"/>
      <c r="AB78" s="3"/>
      <c r="AC78" s="105"/>
    </row>
    <row r="79" spans="3:29" s="99" customFormat="1" x14ac:dyDescent="0.25">
      <c r="C79" s="3"/>
      <c r="E79" s="3"/>
      <c r="J79" s="3"/>
      <c r="L79" s="3"/>
      <c r="N79" s="3"/>
      <c r="P79" s="3"/>
      <c r="R79" s="3"/>
      <c r="S79" s="106"/>
      <c r="T79" s="3"/>
      <c r="U79" s="106"/>
      <c r="V79" s="3"/>
      <c r="W79" s="106"/>
      <c r="X79" s="3"/>
      <c r="Y79" s="106"/>
      <c r="Z79" s="3"/>
      <c r="AA79" s="106"/>
      <c r="AB79" s="3"/>
      <c r="AC79" s="106"/>
    </row>
    <row r="80" spans="3:29" s="99" customFormat="1" x14ac:dyDescent="0.25">
      <c r="C80" s="3"/>
      <c r="E80" s="3"/>
      <c r="J80" s="3"/>
      <c r="L80" s="3"/>
      <c r="N80" s="3"/>
      <c r="P80" s="3"/>
      <c r="R80" s="3"/>
      <c r="S80" s="105"/>
      <c r="T80" s="3"/>
      <c r="U80" s="105"/>
      <c r="V80" s="3"/>
      <c r="W80" s="105"/>
      <c r="X80" s="3"/>
      <c r="Y80" s="105"/>
      <c r="Z80" s="3"/>
      <c r="AA80" s="105"/>
      <c r="AB80" s="3"/>
      <c r="AC80" s="105"/>
    </row>
    <row r="81" spans="3:29" s="99" customFormat="1" x14ac:dyDescent="0.25">
      <c r="C81" s="3"/>
      <c r="E81" s="3"/>
      <c r="J81" s="3"/>
      <c r="L81" s="3"/>
      <c r="N81" s="3"/>
      <c r="P81" s="3"/>
      <c r="R81" s="3"/>
      <c r="S81" s="106"/>
      <c r="T81" s="3"/>
      <c r="U81" s="106"/>
      <c r="V81" s="3"/>
      <c r="W81" s="106"/>
      <c r="X81" s="3"/>
      <c r="Y81" s="106"/>
      <c r="Z81" s="3"/>
      <c r="AA81" s="106"/>
      <c r="AB81" s="3"/>
      <c r="AC81" s="106"/>
    </row>
    <row r="82" spans="3:29" s="99" customFormat="1" x14ac:dyDescent="0.25">
      <c r="C82" s="3"/>
      <c r="E82" s="3"/>
      <c r="J82" s="3"/>
      <c r="L82" s="3"/>
      <c r="N82" s="3"/>
      <c r="P82" s="3"/>
      <c r="R82" s="3"/>
      <c r="S82" s="105"/>
      <c r="T82" s="3"/>
      <c r="U82" s="105"/>
      <c r="V82" s="3"/>
      <c r="W82" s="105"/>
      <c r="X82" s="3"/>
      <c r="Y82" s="105"/>
      <c r="Z82" s="3"/>
      <c r="AA82" s="105"/>
      <c r="AB82" s="3"/>
      <c r="AC82" s="105"/>
    </row>
    <row r="83" spans="3:29" s="99" customFormat="1" x14ac:dyDescent="0.25">
      <c r="C83" s="3"/>
      <c r="E83" s="3"/>
      <c r="J83" s="3"/>
      <c r="L83" s="3"/>
      <c r="N83" s="3"/>
      <c r="P83" s="3"/>
      <c r="R83" s="3"/>
      <c r="S83" s="105"/>
      <c r="T83" s="3"/>
      <c r="U83" s="105"/>
      <c r="V83" s="3"/>
      <c r="W83" s="105"/>
      <c r="X83" s="3"/>
      <c r="Y83" s="105"/>
      <c r="Z83" s="3"/>
      <c r="AA83" s="105"/>
      <c r="AB83" s="3"/>
      <c r="AC83" s="105"/>
    </row>
    <row r="84" spans="3:29" s="99" customFormat="1" x14ac:dyDescent="0.25">
      <c r="C84" s="3"/>
      <c r="E84" s="3"/>
      <c r="J84" s="3"/>
      <c r="L84" s="3"/>
      <c r="N84" s="3"/>
      <c r="P84" s="3"/>
      <c r="R84" s="3"/>
      <c r="S84" s="105"/>
      <c r="T84" s="3"/>
      <c r="U84" s="105"/>
      <c r="V84" s="3"/>
      <c r="W84" s="105"/>
      <c r="X84" s="3"/>
      <c r="Y84" s="105"/>
      <c r="Z84" s="3"/>
      <c r="AA84" s="105"/>
      <c r="AB84" s="3"/>
      <c r="AC84" s="105"/>
    </row>
    <row r="85" spans="3:29" s="99" customFormat="1" x14ac:dyDescent="0.25">
      <c r="C85" s="3"/>
      <c r="E85" s="3"/>
      <c r="J85" s="3"/>
      <c r="L85" s="3"/>
      <c r="N85" s="3"/>
      <c r="P85" s="3"/>
      <c r="R85" s="3"/>
      <c r="S85" s="102"/>
      <c r="T85" s="3"/>
      <c r="U85" s="102"/>
      <c r="V85" s="3"/>
      <c r="W85" s="102"/>
      <c r="X85" s="3"/>
      <c r="Y85" s="102"/>
      <c r="Z85" s="3"/>
      <c r="AA85" s="102"/>
      <c r="AB85" s="3"/>
      <c r="AC85" s="102"/>
    </row>
    <row r="86" spans="3:29" s="99" customFormat="1" x14ac:dyDescent="0.25">
      <c r="C86" s="3"/>
      <c r="E86" s="3"/>
      <c r="J86" s="3"/>
      <c r="L86" s="3"/>
      <c r="N86" s="3"/>
      <c r="P86" s="3"/>
      <c r="R86" s="3"/>
      <c r="S86" s="102"/>
      <c r="T86" s="3"/>
      <c r="U86" s="102"/>
      <c r="V86" s="3"/>
      <c r="W86" s="102"/>
      <c r="X86" s="3"/>
      <c r="Y86" s="102"/>
      <c r="Z86" s="3"/>
      <c r="AA86" s="102"/>
      <c r="AB86" s="3"/>
      <c r="AC86" s="102"/>
    </row>
    <row r="87" spans="3:29" s="99" customFormat="1" x14ac:dyDescent="0.25">
      <c r="C87" s="3"/>
      <c r="E87" s="3"/>
      <c r="J87" s="3"/>
      <c r="L87" s="3"/>
      <c r="N87" s="3"/>
      <c r="P87" s="3"/>
      <c r="R87" s="3"/>
      <c r="S87" s="102"/>
      <c r="T87" s="3"/>
      <c r="U87" s="102"/>
      <c r="V87" s="3"/>
      <c r="W87" s="102"/>
      <c r="X87" s="3"/>
      <c r="Y87" s="102"/>
      <c r="Z87" s="3"/>
      <c r="AA87" s="102"/>
      <c r="AB87" s="3"/>
      <c r="AC87" s="102"/>
    </row>
    <row r="88" spans="3:29" s="99" customFormat="1" x14ac:dyDescent="0.25">
      <c r="C88" s="3"/>
      <c r="E88" s="3"/>
      <c r="J88" s="3"/>
      <c r="L88" s="3"/>
      <c r="N88" s="3"/>
      <c r="P88" s="3"/>
      <c r="R88" s="3"/>
      <c r="S88" s="102"/>
      <c r="T88" s="3"/>
      <c r="U88" s="102"/>
      <c r="V88" s="3"/>
      <c r="W88" s="102"/>
      <c r="X88" s="3"/>
      <c r="Y88" s="102"/>
      <c r="Z88" s="3"/>
      <c r="AA88" s="102"/>
      <c r="AB88" s="3"/>
      <c r="AC88" s="102"/>
    </row>
    <row r="89" spans="3:29" s="99" customFormat="1" x14ac:dyDescent="0.25">
      <c r="C89" s="3"/>
      <c r="E89" s="3"/>
      <c r="J89" s="3"/>
      <c r="L89" s="3"/>
      <c r="N89" s="3"/>
      <c r="P89" s="3"/>
      <c r="R89" s="3"/>
      <c r="S89" s="103"/>
      <c r="T89" s="3"/>
      <c r="U89" s="103"/>
      <c r="V89" s="3"/>
      <c r="W89" s="103"/>
      <c r="X89" s="3"/>
      <c r="Y89" s="103"/>
      <c r="Z89" s="3"/>
      <c r="AA89" s="103"/>
      <c r="AB89" s="3"/>
      <c r="AC89" s="103"/>
    </row>
    <row r="90" spans="3:29" s="99" customFormat="1" x14ac:dyDescent="0.25">
      <c r="C90" s="3"/>
      <c r="E90" s="3"/>
      <c r="J90" s="3"/>
      <c r="L90" s="3"/>
      <c r="N90" s="3"/>
      <c r="P90" s="3"/>
      <c r="R90" s="3"/>
      <c r="S90" s="104"/>
      <c r="T90" s="3"/>
      <c r="U90" s="104"/>
      <c r="V90" s="3"/>
      <c r="W90" s="104"/>
      <c r="X90" s="3"/>
      <c r="Y90" s="104"/>
      <c r="Z90" s="3"/>
      <c r="AA90" s="104"/>
      <c r="AB90" s="3"/>
      <c r="AC90" s="104"/>
    </row>
    <row r="91" spans="3:29" s="99" customFormat="1" x14ac:dyDescent="0.25">
      <c r="C91" s="3"/>
      <c r="E91" s="3"/>
      <c r="J91" s="3"/>
      <c r="L91" s="3"/>
      <c r="N91" s="3"/>
      <c r="P91" s="3"/>
      <c r="R91" s="3"/>
      <c r="S91" s="105"/>
      <c r="T91" s="3"/>
      <c r="U91" s="105"/>
      <c r="V91" s="3"/>
      <c r="W91" s="105"/>
      <c r="X91" s="3"/>
      <c r="Y91" s="105"/>
      <c r="Z91" s="3"/>
      <c r="AA91" s="105"/>
      <c r="AB91" s="3"/>
      <c r="AC91" s="105"/>
    </row>
    <row r="92" spans="3:29" s="99" customFormat="1" x14ac:dyDescent="0.25">
      <c r="C92" s="3"/>
      <c r="E92" s="3"/>
      <c r="J92" s="3"/>
      <c r="L92" s="3"/>
      <c r="N92" s="3"/>
      <c r="P92" s="3"/>
      <c r="R92" s="3"/>
      <c r="S92" s="105"/>
      <c r="T92" s="3"/>
      <c r="U92" s="105"/>
      <c r="V92" s="3"/>
      <c r="W92" s="105"/>
      <c r="X92" s="3"/>
      <c r="Y92" s="105"/>
      <c r="Z92" s="3"/>
      <c r="AA92" s="105"/>
      <c r="AB92" s="3"/>
      <c r="AC92" s="105"/>
    </row>
    <row r="93" spans="3:29" s="99" customFormat="1" x14ac:dyDescent="0.25">
      <c r="C93" s="3"/>
      <c r="E93" s="3"/>
      <c r="J93" s="3"/>
      <c r="L93" s="3"/>
      <c r="N93" s="3"/>
      <c r="P93" s="3"/>
      <c r="R93" s="3"/>
      <c r="S93" s="106"/>
      <c r="T93" s="3"/>
      <c r="U93" s="106"/>
      <c r="V93" s="3"/>
      <c r="W93" s="106"/>
      <c r="X93" s="3"/>
      <c r="Y93" s="106"/>
      <c r="Z93" s="3"/>
      <c r="AA93" s="106"/>
      <c r="AB93" s="3"/>
      <c r="AC93" s="106"/>
    </row>
    <row r="94" spans="3:29" s="99" customFormat="1" x14ac:dyDescent="0.25">
      <c r="C94" s="3"/>
      <c r="E94" s="3"/>
      <c r="J94" s="3"/>
      <c r="L94" s="3"/>
      <c r="N94" s="3"/>
      <c r="P94" s="3"/>
      <c r="R94" s="3"/>
      <c r="S94" s="105"/>
      <c r="T94" s="3"/>
      <c r="U94" s="105"/>
      <c r="V94" s="3"/>
      <c r="W94" s="105"/>
      <c r="X94" s="3"/>
      <c r="Y94" s="105"/>
      <c r="Z94" s="3"/>
      <c r="AA94" s="105"/>
      <c r="AB94" s="3"/>
      <c r="AC94" s="105"/>
    </row>
    <row r="95" spans="3:29" s="99" customFormat="1" x14ac:dyDescent="0.25">
      <c r="C95" s="3"/>
      <c r="E95" s="3"/>
      <c r="J95" s="3"/>
      <c r="L95" s="3"/>
      <c r="N95" s="3"/>
      <c r="P95" s="3"/>
      <c r="R95" s="3"/>
      <c r="S95" s="105"/>
      <c r="T95" s="3"/>
      <c r="U95" s="105"/>
      <c r="V95" s="3"/>
      <c r="W95" s="105"/>
      <c r="X95" s="3"/>
      <c r="Y95" s="105"/>
      <c r="Z95" s="3"/>
      <c r="AA95" s="105"/>
      <c r="AB95" s="3"/>
      <c r="AC95" s="105"/>
    </row>
    <row r="96" spans="3:29" s="99" customFormat="1" x14ac:dyDescent="0.25">
      <c r="C96" s="3"/>
      <c r="E96" s="3"/>
      <c r="J96" s="3"/>
      <c r="L96" s="3"/>
      <c r="N96" s="3"/>
      <c r="P96" s="3"/>
      <c r="R96" s="3"/>
      <c r="S96" s="106"/>
      <c r="T96" s="3"/>
      <c r="U96" s="106"/>
      <c r="V96" s="3"/>
      <c r="W96" s="106"/>
      <c r="X96" s="3"/>
      <c r="Y96" s="106"/>
      <c r="Z96" s="3"/>
      <c r="AA96" s="106"/>
      <c r="AB96" s="3"/>
      <c r="AC96" s="106"/>
    </row>
    <row r="97" spans="3:29" s="99" customFormat="1" x14ac:dyDescent="0.25">
      <c r="C97" s="3"/>
      <c r="E97" s="3"/>
      <c r="J97" s="3"/>
      <c r="L97" s="3"/>
      <c r="N97" s="3"/>
      <c r="P97" s="3"/>
      <c r="R97" s="3"/>
      <c r="S97" s="105"/>
      <c r="T97" s="3"/>
      <c r="U97" s="105"/>
      <c r="V97" s="3"/>
      <c r="W97" s="105"/>
      <c r="X97" s="3"/>
      <c r="Y97" s="105"/>
      <c r="Z97" s="3"/>
      <c r="AA97" s="105"/>
      <c r="AB97" s="3"/>
      <c r="AC97" s="105"/>
    </row>
    <row r="98" spans="3:29" s="99" customFormat="1" x14ac:dyDescent="0.25">
      <c r="C98" s="3"/>
      <c r="E98" s="3"/>
      <c r="J98" s="3"/>
      <c r="L98" s="3"/>
      <c r="N98" s="3"/>
      <c r="P98" s="3"/>
      <c r="R98" s="3"/>
      <c r="S98" s="106"/>
      <c r="T98" s="3"/>
      <c r="U98" s="106"/>
      <c r="V98" s="3"/>
      <c r="W98" s="106"/>
      <c r="X98" s="3"/>
      <c r="Y98" s="106"/>
      <c r="Z98" s="3"/>
      <c r="AA98" s="106"/>
      <c r="AB98" s="3"/>
      <c r="AC98" s="106"/>
    </row>
    <row r="99" spans="3:29" s="99" customFormat="1" x14ac:dyDescent="0.25">
      <c r="C99" s="3"/>
      <c r="E99" s="3"/>
      <c r="J99" s="3"/>
      <c r="L99" s="3"/>
      <c r="N99" s="3"/>
      <c r="P99" s="3"/>
      <c r="R99" s="3"/>
      <c r="S99" s="105"/>
      <c r="T99" s="3"/>
      <c r="U99" s="105"/>
      <c r="V99" s="3"/>
      <c r="W99" s="105"/>
      <c r="X99" s="3"/>
      <c r="Y99" s="105"/>
      <c r="Z99" s="3"/>
      <c r="AA99" s="105"/>
      <c r="AB99" s="3"/>
      <c r="AC99" s="105"/>
    </row>
    <row r="100" spans="3:29" s="99" customFormat="1" x14ac:dyDescent="0.25">
      <c r="C100" s="3"/>
      <c r="E100" s="3"/>
      <c r="J100" s="3"/>
      <c r="L100" s="3"/>
      <c r="N100" s="3"/>
      <c r="P100" s="3"/>
      <c r="R100" s="3"/>
      <c r="S100" s="105"/>
      <c r="T100" s="3"/>
      <c r="U100" s="105"/>
      <c r="V100" s="3"/>
      <c r="W100" s="105"/>
      <c r="X100" s="3"/>
      <c r="Y100" s="105"/>
      <c r="Z100" s="3"/>
      <c r="AA100" s="105"/>
      <c r="AB100" s="3"/>
      <c r="AC100" s="105"/>
    </row>
    <row r="101" spans="3:29" s="99" customFormat="1" x14ac:dyDescent="0.25">
      <c r="C101" s="3"/>
      <c r="E101" s="3"/>
      <c r="J101" s="3"/>
      <c r="L101" s="3"/>
      <c r="N101" s="3"/>
      <c r="P101" s="3"/>
      <c r="R101" s="3"/>
      <c r="S101" s="105"/>
      <c r="T101" s="3"/>
      <c r="U101" s="105"/>
      <c r="V101" s="3"/>
      <c r="W101" s="105"/>
      <c r="X101" s="3"/>
      <c r="Y101" s="105"/>
      <c r="Z101" s="3"/>
      <c r="AA101" s="105"/>
      <c r="AB101" s="3"/>
      <c r="AC101" s="105"/>
    </row>
    <row r="102" spans="3:29" s="99" customFormat="1" x14ac:dyDescent="0.25">
      <c r="C102" s="3"/>
      <c r="E102" s="3"/>
      <c r="J102" s="3"/>
      <c r="L102" s="3"/>
      <c r="N102" s="3"/>
      <c r="P102" s="3"/>
      <c r="R102" s="3"/>
      <c r="S102" s="102"/>
      <c r="T102" s="3"/>
      <c r="U102" s="102"/>
      <c r="V102" s="3"/>
      <c r="W102" s="102"/>
      <c r="X102" s="3"/>
      <c r="Y102" s="102"/>
      <c r="Z102" s="3"/>
      <c r="AA102" s="102"/>
      <c r="AB102" s="3"/>
      <c r="AC102" s="102"/>
    </row>
    <row r="103" spans="3:29" s="99" customFormat="1" x14ac:dyDescent="0.25">
      <c r="C103" s="3"/>
      <c r="E103" s="3"/>
      <c r="J103" s="3"/>
      <c r="L103" s="3"/>
      <c r="N103" s="3"/>
      <c r="P103" s="3"/>
      <c r="R103" s="3"/>
      <c r="S103" s="102"/>
      <c r="T103" s="3"/>
      <c r="U103" s="102"/>
      <c r="V103" s="3"/>
      <c r="W103" s="102"/>
      <c r="X103" s="3"/>
      <c r="Y103" s="102"/>
      <c r="Z103" s="3"/>
      <c r="AA103" s="102"/>
      <c r="AB103" s="3"/>
      <c r="AC103" s="102"/>
    </row>
    <row r="104" spans="3:29" s="99" customFormat="1" x14ac:dyDescent="0.25">
      <c r="C104" s="3"/>
      <c r="E104" s="3"/>
      <c r="J104" s="3"/>
      <c r="L104" s="3"/>
      <c r="N104" s="3"/>
      <c r="P104" s="3"/>
      <c r="R104" s="3"/>
      <c r="S104" s="102"/>
      <c r="T104" s="3"/>
      <c r="U104" s="102"/>
      <c r="V104" s="3"/>
      <c r="W104" s="102"/>
      <c r="X104" s="3"/>
      <c r="Y104" s="102"/>
      <c r="Z104" s="3"/>
      <c r="AA104" s="102"/>
      <c r="AB104" s="3"/>
      <c r="AC104" s="102"/>
    </row>
    <row r="105" spans="3:29" s="99" customFormat="1" x14ac:dyDescent="0.25">
      <c r="C105" s="3"/>
      <c r="E105" s="3"/>
      <c r="J105" s="3"/>
      <c r="L105" s="3"/>
      <c r="N105" s="3"/>
      <c r="P105" s="3"/>
      <c r="R105" s="3"/>
      <c r="S105" s="102"/>
      <c r="T105" s="3"/>
      <c r="U105" s="102"/>
      <c r="V105" s="3"/>
      <c r="W105" s="102"/>
      <c r="X105" s="3"/>
      <c r="Y105" s="102"/>
      <c r="Z105" s="3"/>
      <c r="AA105" s="102"/>
      <c r="AB105" s="3"/>
      <c r="AC105" s="102"/>
    </row>
    <row r="106" spans="3:29" s="99" customFormat="1" x14ac:dyDescent="0.25">
      <c r="C106" s="3"/>
      <c r="E106" s="3"/>
      <c r="J106" s="3"/>
      <c r="L106" s="3"/>
      <c r="N106" s="3"/>
      <c r="P106" s="3"/>
      <c r="R106" s="3"/>
      <c r="S106" s="103"/>
      <c r="T106" s="3"/>
      <c r="U106" s="103"/>
      <c r="V106" s="3"/>
      <c r="W106" s="103"/>
      <c r="X106" s="3"/>
      <c r="Y106" s="103"/>
      <c r="Z106" s="3"/>
      <c r="AA106" s="103"/>
      <c r="AB106" s="3"/>
      <c r="AC106" s="103"/>
    </row>
    <row r="107" spans="3:29" s="99" customFormat="1" x14ac:dyDescent="0.25">
      <c r="C107" s="3"/>
      <c r="E107" s="3"/>
      <c r="J107" s="3"/>
      <c r="L107" s="3"/>
      <c r="N107" s="3"/>
      <c r="P107" s="3"/>
      <c r="R107" s="3"/>
      <c r="S107" s="104"/>
      <c r="T107" s="3"/>
      <c r="U107" s="104"/>
      <c r="V107" s="3"/>
      <c r="W107" s="104"/>
      <c r="X107" s="3"/>
      <c r="Y107" s="104"/>
      <c r="Z107" s="3"/>
      <c r="AA107" s="104"/>
      <c r="AB107" s="3"/>
      <c r="AC107" s="104"/>
    </row>
    <row r="108" spans="3:29" s="99" customFormat="1" x14ac:dyDescent="0.25">
      <c r="C108" s="3"/>
      <c r="E108" s="3"/>
      <c r="J108" s="3"/>
      <c r="L108" s="3"/>
      <c r="N108" s="3"/>
      <c r="P108" s="3"/>
      <c r="R108" s="3"/>
      <c r="S108" s="105"/>
      <c r="T108" s="3"/>
      <c r="U108" s="105"/>
      <c r="V108" s="3"/>
      <c r="W108" s="105"/>
      <c r="X108" s="3"/>
      <c r="Y108" s="105"/>
      <c r="Z108" s="3"/>
      <c r="AA108" s="105"/>
      <c r="AB108" s="3"/>
      <c r="AC108" s="105"/>
    </row>
    <row r="109" spans="3:29" s="99" customFormat="1" x14ac:dyDescent="0.25">
      <c r="C109" s="3"/>
      <c r="E109" s="3"/>
      <c r="J109" s="3"/>
      <c r="L109" s="3"/>
      <c r="N109" s="3"/>
      <c r="P109" s="3"/>
      <c r="R109" s="3"/>
      <c r="S109" s="105"/>
      <c r="T109" s="3"/>
      <c r="U109" s="105"/>
      <c r="V109" s="3"/>
      <c r="W109" s="105"/>
      <c r="X109" s="3"/>
      <c r="Y109" s="105"/>
      <c r="Z109" s="3"/>
      <c r="AA109" s="105"/>
      <c r="AB109" s="3"/>
      <c r="AC109" s="105"/>
    </row>
    <row r="110" spans="3:29" s="99" customFormat="1" x14ac:dyDescent="0.25">
      <c r="C110" s="3"/>
      <c r="E110" s="3"/>
      <c r="J110" s="3"/>
      <c r="L110" s="3"/>
      <c r="N110" s="3"/>
      <c r="P110" s="3"/>
      <c r="R110" s="3"/>
      <c r="S110" s="106"/>
      <c r="T110" s="3"/>
      <c r="U110" s="106"/>
      <c r="V110" s="3"/>
      <c r="W110" s="106"/>
      <c r="X110" s="3"/>
      <c r="Y110" s="106"/>
      <c r="Z110" s="3"/>
      <c r="AA110" s="106"/>
      <c r="AB110" s="3"/>
      <c r="AC110" s="106"/>
    </row>
    <row r="111" spans="3:29" s="99" customFormat="1" x14ac:dyDescent="0.25">
      <c r="C111" s="3"/>
      <c r="E111" s="3"/>
      <c r="J111" s="3"/>
      <c r="L111" s="3"/>
      <c r="N111" s="3"/>
      <c r="P111" s="3"/>
      <c r="R111" s="3"/>
      <c r="S111" s="105"/>
      <c r="T111" s="3"/>
      <c r="U111" s="105"/>
      <c r="V111" s="3"/>
      <c r="W111" s="105"/>
      <c r="X111" s="3"/>
      <c r="Y111" s="105"/>
      <c r="Z111" s="3"/>
      <c r="AA111" s="105"/>
      <c r="AB111" s="3"/>
      <c r="AC111" s="105"/>
    </row>
    <row r="112" spans="3:29" s="99" customFormat="1" x14ac:dyDescent="0.25">
      <c r="C112" s="3"/>
      <c r="E112" s="3"/>
      <c r="J112" s="3"/>
      <c r="L112" s="3"/>
      <c r="N112" s="3"/>
      <c r="P112" s="3"/>
      <c r="R112" s="3"/>
      <c r="S112" s="105"/>
      <c r="T112" s="3"/>
      <c r="U112" s="105"/>
      <c r="V112" s="3"/>
      <c r="W112" s="105"/>
      <c r="X112" s="3"/>
      <c r="Y112" s="105"/>
      <c r="Z112" s="3"/>
      <c r="AA112" s="105"/>
      <c r="AB112" s="3"/>
      <c r="AC112" s="105"/>
    </row>
    <row r="113" spans="3:29" s="99" customFormat="1" x14ac:dyDescent="0.25">
      <c r="C113" s="3"/>
      <c r="E113" s="3"/>
      <c r="J113" s="3"/>
      <c r="L113" s="3"/>
      <c r="N113" s="3"/>
      <c r="P113" s="3"/>
      <c r="R113" s="3"/>
      <c r="S113" s="106"/>
      <c r="T113" s="3"/>
      <c r="U113" s="106"/>
      <c r="V113" s="3"/>
      <c r="W113" s="106"/>
      <c r="X113" s="3"/>
      <c r="Y113" s="106"/>
      <c r="Z113" s="3"/>
      <c r="AA113" s="106"/>
      <c r="AB113" s="3"/>
      <c r="AC113" s="106"/>
    </row>
    <row r="114" spans="3:29" s="99" customFormat="1" x14ac:dyDescent="0.25">
      <c r="C114" s="3"/>
      <c r="E114" s="3"/>
      <c r="J114" s="3"/>
      <c r="L114" s="3"/>
      <c r="N114" s="3"/>
      <c r="P114" s="3"/>
      <c r="R114" s="3"/>
      <c r="S114" s="105"/>
      <c r="T114" s="3"/>
      <c r="U114" s="105"/>
      <c r="V114" s="3"/>
      <c r="W114" s="105"/>
      <c r="X114" s="3"/>
      <c r="Y114" s="105"/>
      <c r="Z114" s="3"/>
      <c r="AA114" s="105"/>
      <c r="AB114" s="3"/>
      <c r="AC114" s="105"/>
    </row>
    <row r="115" spans="3:29" s="99" customFormat="1" x14ac:dyDescent="0.25">
      <c r="C115" s="3"/>
      <c r="E115" s="3"/>
      <c r="J115" s="3"/>
      <c r="L115" s="3"/>
      <c r="N115" s="3"/>
      <c r="P115" s="3"/>
      <c r="R115" s="3"/>
      <c r="S115" s="106"/>
      <c r="T115" s="3"/>
      <c r="U115" s="106"/>
      <c r="V115" s="3"/>
      <c r="W115" s="106"/>
      <c r="X115" s="3"/>
      <c r="Y115" s="106"/>
      <c r="Z115" s="3"/>
      <c r="AA115" s="106"/>
      <c r="AB115" s="3"/>
      <c r="AC115" s="106"/>
    </row>
    <row r="116" spans="3:29" s="99" customFormat="1" x14ac:dyDescent="0.25">
      <c r="C116" s="3"/>
      <c r="E116" s="3"/>
      <c r="J116" s="3"/>
      <c r="L116" s="3"/>
      <c r="N116" s="3"/>
      <c r="P116" s="3"/>
      <c r="R116" s="3"/>
      <c r="S116" s="105"/>
      <c r="T116" s="3"/>
      <c r="U116" s="105"/>
      <c r="V116" s="3"/>
      <c r="W116" s="105"/>
      <c r="X116" s="3"/>
      <c r="Y116" s="105"/>
      <c r="Z116" s="3"/>
      <c r="AA116" s="105"/>
      <c r="AB116" s="3"/>
      <c r="AC116" s="105"/>
    </row>
    <row r="117" spans="3:29" s="99" customFormat="1" x14ac:dyDescent="0.25">
      <c r="C117" s="3"/>
      <c r="E117" s="3"/>
      <c r="J117" s="3"/>
      <c r="L117" s="3"/>
      <c r="N117" s="3"/>
      <c r="P117" s="3"/>
      <c r="R117" s="3"/>
      <c r="S117" s="105"/>
      <c r="T117" s="3"/>
      <c r="U117" s="105"/>
      <c r="V117" s="3"/>
      <c r="W117" s="105"/>
      <c r="X117" s="3"/>
      <c r="Y117" s="105"/>
      <c r="Z117" s="3"/>
      <c r="AA117" s="105"/>
      <c r="AB117" s="3"/>
      <c r="AC117" s="105"/>
    </row>
    <row r="118" spans="3:29" s="99" customFormat="1" x14ac:dyDescent="0.25">
      <c r="C118" s="3"/>
      <c r="E118" s="3"/>
      <c r="J118" s="3"/>
      <c r="L118" s="3"/>
      <c r="N118" s="3"/>
      <c r="P118" s="3"/>
      <c r="R118" s="3"/>
      <c r="S118" s="105"/>
      <c r="T118" s="3"/>
      <c r="U118" s="105"/>
      <c r="V118" s="3"/>
      <c r="W118" s="105"/>
      <c r="X118" s="3"/>
      <c r="Y118" s="105"/>
      <c r="Z118" s="3"/>
      <c r="AA118" s="105"/>
      <c r="AB118" s="3"/>
      <c r="AC118" s="105"/>
    </row>
    <row r="119" spans="3:29" s="99" customFormat="1" x14ac:dyDescent="0.25">
      <c r="C119" s="3"/>
      <c r="E119" s="3"/>
      <c r="J119" s="3"/>
      <c r="L119" s="3"/>
      <c r="N119" s="3"/>
      <c r="P119" s="3"/>
      <c r="R119" s="3"/>
      <c r="S119" s="102"/>
      <c r="T119" s="3"/>
      <c r="U119" s="102"/>
      <c r="V119" s="3"/>
      <c r="W119" s="102"/>
      <c r="X119" s="3"/>
      <c r="Y119" s="102"/>
      <c r="Z119" s="3"/>
      <c r="AA119" s="102"/>
      <c r="AB119" s="3"/>
      <c r="AC119" s="102"/>
    </row>
    <row r="120" spans="3:29" s="99" customFormat="1" x14ac:dyDescent="0.25">
      <c r="C120" s="3"/>
      <c r="E120" s="3"/>
      <c r="J120" s="3"/>
      <c r="L120" s="3"/>
      <c r="N120" s="3"/>
      <c r="P120" s="3"/>
      <c r="R120" s="3"/>
      <c r="S120" s="102"/>
      <c r="T120" s="3"/>
      <c r="U120" s="102"/>
      <c r="V120" s="3"/>
      <c r="W120" s="102"/>
      <c r="X120" s="3"/>
      <c r="Y120" s="102"/>
      <c r="Z120" s="3"/>
      <c r="AA120" s="102"/>
      <c r="AB120" s="3"/>
      <c r="AC120" s="102"/>
    </row>
    <row r="121" spans="3:29" s="99" customFormat="1" x14ac:dyDescent="0.25">
      <c r="C121" s="3"/>
      <c r="E121" s="3"/>
      <c r="J121" s="3"/>
      <c r="L121" s="3"/>
      <c r="N121" s="3"/>
      <c r="P121" s="3"/>
      <c r="R121" s="3"/>
      <c r="S121" s="102"/>
      <c r="T121" s="3"/>
      <c r="U121" s="102"/>
      <c r="V121" s="3"/>
      <c r="W121" s="102"/>
      <c r="X121" s="3"/>
      <c r="Y121" s="102"/>
      <c r="Z121" s="3"/>
      <c r="AA121" s="102"/>
      <c r="AB121" s="3"/>
      <c r="AC121" s="102"/>
    </row>
    <row r="122" spans="3:29" s="99" customFormat="1" x14ac:dyDescent="0.25">
      <c r="C122" s="3"/>
      <c r="E122" s="3"/>
      <c r="J122" s="3"/>
      <c r="L122" s="3"/>
      <c r="N122" s="3"/>
      <c r="P122" s="3"/>
      <c r="R122" s="3"/>
      <c r="S122" s="102"/>
      <c r="T122" s="3"/>
      <c r="U122" s="102"/>
      <c r="V122" s="3"/>
      <c r="W122" s="102"/>
      <c r="X122" s="3"/>
      <c r="Y122" s="102"/>
      <c r="Z122" s="3"/>
      <c r="AA122" s="102"/>
      <c r="AB122" s="3"/>
      <c r="AC122" s="102"/>
    </row>
    <row r="123" spans="3:29" s="99" customFormat="1" x14ac:dyDescent="0.25">
      <c r="C123" s="3"/>
      <c r="E123" s="3"/>
      <c r="J123" s="3"/>
      <c r="L123" s="3"/>
      <c r="N123" s="3"/>
      <c r="P123" s="3"/>
      <c r="R123" s="3"/>
      <c r="S123" s="103"/>
      <c r="T123" s="3"/>
      <c r="U123" s="103"/>
      <c r="V123" s="3"/>
      <c r="W123" s="103"/>
      <c r="X123" s="3"/>
      <c r="Y123" s="103"/>
      <c r="Z123" s="3"/>
      <c r="AA123" s="103"/>
      <c r="AB123" s="3"/>
      <c r="AC123" s="103"/>
    </row>
    <row r="124" spans="3:29" s="99" customFormat="1" x14ac:dyDescent="0.25">
      <c r="C124" s="3"/>
      <c r="E124" s="3"/>
      <c r="J124" s="3"/>
      <c r="L124" s="3"/>
      <c r="N124" s="3"/>
      <c r="P124" s="3"/>
      <c r="R124" s="3"/>
      <c r="S124" s="104"/>
      <c r="T124" s="3"/>
      <c r="U124" s="104"/>
      <c r="V124" s="3"/>
      <c r="W124" s="104"/>
      <c r="X124" s="3"/>
      <c r="Y124" s="104"/>
      <c r="Z124" s="3"/>
      <c r="AA124" s="104"/>
      <c r="AB124" s="3"/>
      <c r="AC124" s="104"/>
    </row>
    <row r="125" spans="3:29" s="99" customFormat="1" x14ac:dyDescent="0.25">
      <c r="C125" s="3"/>
      <c r="E125" s="3"/>
      <c r="J125" s="3"/>
      <c r="L125" s="3"/>
      <c r="N125" s="3"/>
      <c r="P125" s="3"/>
      <c r="R125" s="3"/>
      <c r="S125" s="105"/>
      <c r="T125" s="3"/>
      <c r="U125" s="105"/>
      <c r="V125" s="3"/>
      <c r="W125" s="105"/>
      <c r="X125" s="3"/>
      <c r="Y125" s="105"/>
      <c r="Z125" s="3"/>
      <c r="AA125" s="105"/>
      <c r="AB125" s="3"/>
      <c r="AC125" s="105"/>
    </row>
    <row r="126" spans="3:29" s="99" customFormat="1" x14ac:dyDescent="0.25">
      <c r="C126" s="3"/>
      <c r="E126" s="3"/>
      <c r="J126" s="3"/>
      <c r="L126" s="3"/>
      <c r="N126" s="3"/>
      <c r="P126" s="3"/>
      <c r="R126" s="3"/>
      <c r="S126" s="105"/>
      <c r="T126" s="3"/>
      <c r="U126" s="105"/>
      <c r="V126" s="3"/>
      <c r="W126" s="105"/>
      <c r="X126" s="3"/>
      <c r="Y126" s="105"/>
      <c r="Z126" s="3"/>
      <c r="AA126" s="105"/>
      <c r="AB126" s="3"/>
      <c r="AC126" s="105"/>
    </row>
    <row r="127" spans="3:29" s="99" customFormat="1" x14ac:dyDescent="0.25">
      <c r="C127" s="3"/>
      <c r="E127" s="3"/>
      <c r="J127" s="3"/>
      <c r="L127" s="3"/>
      <c r="N127" s="3"/>
      <c r="P127" s="3"/>
      <c r="R127" s="3"/>
      <c r="S127" s="106"/>
      <c r="T127" s="3"/>
      <c r="U127" s="106"/>
      <c r="V127" s="3"/>
      <c r="W127" s="106"/>
      <c r="X127" s="3"/>
      <c r="Y127" s="106"/>
      <c r="Z127" s="3"/>
      <c r="AA127" s="106"/>
      <c r="AB127" s="3"/>
      <c r="AC127" s="106"/>
    </row>
    <row r="128" spans="3:29" s="99" customFormat="1" x14ac:dyDescent="0.25">
      <c r="C128" s="3"/>
      <c r="E128" s="3"/>
      <c r="J128" s="3"/>
      <c r="L128" s="3"/>
      <c r="N128" s="3"/>
      <c r="P128" s="3"/>
      <c r="R128" s="3"/>
      <c r="S128" s="105"/>
      <c r="T128" s="3"/>
      <c r="U128" s="105"/>
      <c r="V128" s="3"/>
      <c r="W128" s="105"/>
      <c r="X128" s="3"/>
      <c r="Y128" s="105"/>
      <c r="Z128" s="3"/>
      <c r="AA128" s="105"/>
      <c r="AB128" s="3"/>
      <c r="AC128" s="105"/>
    </row>
    <row r="129" spans="3:29" s="99" customFormat="1" x14ac:dyDescent="0.25">
      <c r="C129" s="3"/>
      <c r="E129" s="3"/>
      <c r="J129" s="3"/>
      <c r="L129" s="3"/>
      <c r="N129" s="3"/>
      <c r="P129" s="3"/>
      <c r="R129" s="3"/>
      <c r="S129" s="105"/>
      <c r="T129" s="3"/>
      <c r="U129" s="105"/>
      <c r="V129" s="3"/>
      <c r="W129" s="105"/>
      <c r="X129" s="3"/>
      <c r="Y129" s="105"/>
      <c r="Z129" s="3"/>
      <c r="AA129" s="105"/>
      <c r="AB129" s="3"/>
      <c r="AC129" s="105"/>
    </row>
    <row r="130" spans="3:29" s="99" customFormat="1" x14ac:dyDescent="0.25">
      <c r="C130" s="3"/>
      <c r="E130" s="3"/>
      <c r="J130" s="3"/>
      <c r="L130" s="3"/>
      <c r="N130" s="3"/>
      <c r="P130" s="3"/>
      <c r="R130" s="3"/>
      <c r="S130" s="106"/>
      <c r="T130" s="3"/>
      <c r="U130" s="106"/>
      <c r="V130" s="3"/>
      <c r="W130" s="106"/>
      <c r="X130" s="3"/>
      <c r="Y130" s="106"/>
      <c r="Z130" s="3"/>
      <c r="AA130" s="106"/>
      <c r="AB130" s="3"/>
      <c r="AC130" s="106"/>
    </row>
    <row r="131" spans="3:29" s="99" customFormat="1" x14ac:dyDescent="0.25">
      <c r="C131" s="3"/>
      <c r="E131" s="3"/>
      <c r="J131" s="3"/>
      <c r="L131" s="3"/>
      <c r="N131" s="3"/>
      <c r="P131" s="3"/>
      <c r="R131" s="3"/>
      <c r="S131" s="105"/>
      <c r="T131" s="3"/>
      <c r="U131" s="105"/>
      <c r="V131" s="3"/>
      <c r="W131" s="105"/>
      <c r="X131" s="3"/>
      <c r="Y131" s="105"/>
      <c r="Z131" s="3"/>
      <c r="AA131" s="105"/>
      <c r="AB131" s="3"/>
      <c r="AC131" s="105"/>
    </row>
    <row r="132" spans="3:29" s="99" customFormat="1" x14ac:dyDescent="0.25">
      <c r="C132" s="3"/>
      <c r="E132" s="3"/>
      <c r="J132" s="3"/>
      <c r="L132" s="3"/>
      <c r="N132" s="3"/>
      <c r="P132" s="3"/>
      <c r="R132" s="3"/>
      <c r="S132" s="106"/>
      <c r="T132" s="3"/>
      <c r="U132" s="106"/>
      <c r="V132" s="3"/>
      <c r="W132" s="106"/>
      <c r="X132" s="3"/>
      <c r="Y132" s="106"/>
      <c r="Z132" s="3"/>
      <c r="AA132" s="106"/>
      <c r="AB132" s="3"/>
      <c r="AC132" s="106"/>
    </row>
    <row r="133" spans="3:29" s="99" customFormat="1" x14ac:dyDescent="0.25">
      <c r="C133" s="3"/>
      <c r="E133" s="3"/>
      <c r="J133" s="3"/>
      <c r="L133" s="3"/>
      <c r="N133" s="3"/>
      <c r="P133" s="3"/>
      <c r="R133" s="3"/>
      <c r="S133" s="105"/>
      <c r="T133" s="3"/>
      <c r="U133" s="105"/>
      <c r="V133" s="3"/>
      <c r="W133" s="105"/>
      <c r="X133" s="3"/>
      <c r="Y133" s="105"/>
      <c r="Z133" s="3"/>
      <c r="AA133" s="105"/>
      <c r="AB133" s="3"/>
      <c r="AC133" s="105"/>
    </row>
    <row r="134" spans="3:29" s="99" customFormat="1" x14ac:dyDescent="0.25">
      <c r="C134" s="3"/>
      <c r="E134" s="3"/>
      <c r="J134" s="3"/>
      <c r="L134" s="3"/>
      <c r="N134" s="3"/>
      <c r="P134" s="3"/>
      <c r="R134" s="3"/>
      <c r="S134" s="105"/>
      <c r="T134" s="3"/>
      <c r="U134" s="105"/>
      <c r="V134" s="3"/>
      <c r="W134" s="105"/>
      <c r="X134" s="3"/>
      <c r="Y134" s="105"/>
      <c r="Z134" s="3"/>
      <c r="AA134" s="105"/>
      <c r="AB134" s="3"/>
      <c r="AC134" s="105"/>
    </row>
    <row r="135" spans="3:29" s="99" customFormat="1" x14ac:dyDescent="0.25">
      <c r="C135" s="3"/>
      <c r="E135" s="3"/>
      <c r="J135" s="3"/>
      <c r="L135" s="3"/>
      <c r="N135" s="3"/>
      <c r="P135" s="3"/>
      <c r="R135" s="3"/>
      <c r="S135" s="105"/>
      <c r="T135" s="3"/>
      <c r="U135" s="105"/>
      <c r="V135" s="3"/>
      <c r="W135" s="105"/>
      <c r="X135" s="3"/>
      <c r="Y135" s="105"/>
      <c r="Z135" s="3"/>
      <c r="AA135" s="105"/>
      <c r="AB135" s="3"/>
      <c r="AC135" s="105"/>
    </row>
    <row r="136" spans="3:29" s="99" customFormat="1" x14ac:dyDescent="0.25">
      <c r="C136" s="3"/>
      <c r="E136" s="3"/>
      <c r="J136" s="3"/>
      <c r="L136" s="3"/>
      <c r="N136" s="3"/>
      <c r="P136" s="3"/>
      <c r="R136" s="3"/>
      <c r="S136" s="102"/>
      <c r="T136" s="3"/>
      <c r="U136" s="102"/>
      <c r="V136" s="3"/>
      <c r="W136" s="102"/>
      <c r="X136" s="3"/>
      <c r="Y136" s="102"/>
      <c r="Z136" s="3"/>
      <c r="AA136" s="102"/>
      <c r="AB136" s="3"/>
      <c r="AC136" s="102"/>
    </row>
    <row r="137" spans="3:29" s="99" customFormat="1" x14ac:dyDescent="0.25">
      <c r="C137" s="3"/>
      <c r="E137" s="3"/>
      <c r="J137" s="3"/>
      <c r="L137" s="3"/>
      <c r="N137" s="3"/>
      <c r="P137" s="3"/>
      <c r="R137" s="3"/>
      <c r="S137" s="102"/>
      <c r="T137" s="3"/>
      <c r="U137" s="102"/>
      <c r="V137" s="3"/>
      <c r="W137" s="102"/>
      <c r="X137" s="3"/>
      <c r="Y137" s="102"/>
      <c r="Z137" s="3"/>
      <c r="AA137" s="102"/>
      <c r="AB137" s="3"/>
      <c r="AC137" s="102"/>
    </row>
    <row r="138" spans="3:29" s="99" customFormat="1" x14ac:dyDescent="0.25">
      <c r="C138" s="3"/>
      <c r="E138" s="3"/>
      <c r="J138" s="3"/>
      <c r="L138" s="3"/>
      <c r="N138" s="3"/>
      <c r="P138" s="3"/>
      <c r="R138" s="3"/>
      <c r="S138" s="102"/>
      <c r="T138" s="3"/>
      <c r="U138" s="102"/>
      <c r="V138" s="3"/>
      <c r="W138" s="102"/>
      <c r="X138" s="3"/>
      <c r="Y138" s="102"/>
      <c r="Z138" s="3"/>
      <c r="AA138" s="102"/>
      <c r="AB138" s="3"/>
      <c r="AC138" s="102"/>
    </row>
    <row r="139" spans="3:29" s="99" customFormat="1" x14ac:dyDescent="0.25">
      <c r="C139" s="3"/>
      <c r="E139" s="3"/>
      <c r="J139" s="3"/>
      <c r="L139" s="3"/>
      <c r="N139" s="3"/>
      <c r="P139" s="3"/>
      <c r="R139" s="3"/>
      <c r="S139" s="102"/>
      <c r="T139" s="3"/>
      <c r="U139" s="102"/>
      <c r="V139" s="3"/>
      <c r="W139" s="102"/>
      <c r="X139" s="3"/>
      <c r="Y139" s="102"/>
      <c r="Z139" s="3"/>
      <c r="AA139" s="102"/>
      <c r="AB139" s="3"/>
      <c r="AC139" s="102"/>
    </row>
    <row r="140" spans="3:29" s="99" customFormat="1" x14ac:dyDescent="0.25">
      <c r="C140" s="3"/>
      <c r="E140" s="3"/>
      <c r="J140" s="3"/>
      <c r="L140" s="3"/>
      <c r="N140" s="3"/>
      <c r="P140" s="3"/>
      <c r="R140" s="3"/>
      <c r="S140" s="103"/>
      <c r="T140" s="3"/>
      <c r="U140" s="103"/>
      <c r="V140" s="3"/>
      <c r="W140" s="103"/>
      <c r="X140" s="3"/>
      <c r="Y140" s="103"/>
      <c r="Z140" s="3"/>
      <c r="AA140" s="103"/>
      <c r="AB140" s="3"/>
      <c r="AC140" s="103"/>
    </row>
    <row r="141" spans="3:29" s="99" customFormat="1" x14ac:dyDescent="0.25">
      <c r="C141" s="3"/>
      <c r="E141" s="3"/>
      <c r="J141" s="3"/>
      <c r="L141" s="3"/>
      <c r="N141" s="3"/>
      <c r="P141" s="3"/>
      <c r="R141" s="3"/>
      <c r="S141" s="104"/>
      <c r="T141" s="3"/>
      <c r="U141" s="104"/>
      <c r="V141" s="3"/>
      <c r="W141" s="104"/>
      <c r="X141" s="3"/>
      <c r="Y141" s="104"/>
      <c r="Z141" s="3"/>
      <c r="AA141" s="104"/>
      <c r="AB141" s="3"/>
      <c r="AC141" s="104"/>
    </row>
    <row r="142" spans="3:29" s="99" customFormat="1" x14ac:dyDescent="0.25">
      <c r="C142" s="3"/>
      <c r="E142" s="3"/>
      <c r="J142" s="3"/>
      <c r="L142" s="3"/>
      <c r="N142" s="3"/>
      <c r="P142" s="3"/>
      <c r="R142" s="3"/>
      <c r="S142" s="105"/>
      <c r="T142" s="3"/>
      <c r="U142" s="105"/>
      <c r="V142" s="3"/>
      <c r="W142" s="105"/>
      <c r="X142" s="3"/>
      <c r="Y142" s="105"/>
      <c r="Z142" s="3"/>
      <c r="AA142" s="105"/>
      <c r="AB142" s="3"/>
      <c r="AC142" s="105"/>
    </row>
    <row r="143" spans="3:29" s="99" customFormat="1" x14ac:dyDescent="0.25">
      <c r="C143" s="3"/>
      <c r="E143" s="3"/>
      <c r="J143" s="3"/>
      <c r="L143" s="3"/>
      <c r="N143" s="3"/>
      <c r="P143" s="3"/>
      <c r="R143" s="3"/>
      <c r="S143" s="105"/>
      <c r="T143" s="3"/>
      <c r="U143" s="105"/>
      <c r="V143" s="3"/>
      <c r="W143" s="105"/>
      <c r="X143" s="3"/>
      <c r="Y143" s="105"/>
      <c r="Z143" s="3"/>
      <c r="AA143" s="105"/>
      <c r="AB143" s="3"/>
      <c r="AC143" s="105"/>
    </row>
    <row r="144" spans="3:29" s="99" customFormat="1" x14ac:dyDescent="0.25">
      <c r="C144" s="3"/>
      <c r="E144" s="3"/>
      <c r="J144" s="3"/>
      <c r="L144" s="3"/>
      <c r="N144" s="3"/>
      <c r="P144" s="3"/>
      <c r="R144" s="3"/>
      <c r="S144" s="106"/>
      <c r="T144" s="3"/>
      <c r="U144" s="106"/>
      <c r="V144" s="3"/>
      <c r="W144" s="106"/>
      <c r="X144" s="3"/>
      <c r="Y144" s="106"/>
      <c r="Z144" s="3"/>
      <c r="AA144" s="106"/>
      <c r="AB144" s="3"/>
      <c r="AC144" s="106"/>
    </row>
    <row r="145" spans="3:29" s="99" customFormat="1" x14ac:dyDescent="0.25">
      <c r="C145" s="3"/>
      <c r="E145" s="3"/>
      <c r="J145" s="3"/>
      <c r="L145" s="3"/>
      <c r="N145" s="3"/>
      <c r="P145" s="3"/>
      <c r="R145" s="3"/>
      <c r="S145" s="105"/>
      <c r="T145" s="3"/>
      <c r="U145" s="105"/>
      <c r="V145" s="3"/>
      <c r="W145" s="105"/>
      <c r="X145" s="3"/>
      <c r="Y145" s="105"/>
      <c r="Z145" s="3"/>
      <c r="AA145" s="105"/>
      <c r="AB145" s="3"/>
      <c r="AC145" s="105"/>
    </row>
    <row r="146" spans="3:29" s="99" customFormat="1" x14ac:dyDescent="0.25">
      <c r="C146" s="3"/>
      <c r="E146" s="3"/>
      <c r="J146" s="3"/>
      <c r="L146" s="3"/>
      <c r="N146" s="3"/>
      <c r="P146" s="3"/>
      <c r="R146" s="3"/>
      <c r="S146" s="105"/>
      <c r="T146" s="3"/>
      <c r="U146" s="105"/>
      <c r="V146" s="3"/>
      <c r="W146" s="105"/>
      <c r="X146" s="3"/>
      <c r="Y146" s="105"/>
      <c r="Z146" s="3"/>
      <c r="AA146" s="105"/>
      <c r="AB146" s="3"/>
      <c r="AC146" s="105"/>
    </row>
    <row r="147" spans="3:29" s="99" customFormat="1" x14ac:dyDescent="0.25">
      <c r="C147" s="3"/>
      <c r="E147" s="3"/>
      <c r="J147" s="3"/>
      <c r="L147" s="3"/>
      <c r="N147" s="3"/>
      <c r="P147" s="3"/>
      <c r="R147" s="3"/>
      <c r="S147" s="106"/>
      <c r="T147" s="3"/>
      <c r="U147" s="106"/>
      <c r="V147" s="3"/>
      <c r="W147" s="106"/>
      <c r="X147" s="3"/>
      <c r="Y147" s="106"/>
      <c r="Z147" s="3"/>
      <c r="AA147" s="106"/>
      <c r="AB147" s="3"/>
      <c r="AC147" s="106"/>
    </row>
    <row r="148" spans="3:29" s="99" customFormat="1" x14ac:dyDescent="0.25">
      <c r="C148" s="3"/>
      <c r="E148" s="3"/>
      <c r="J148" s="3"/>
      <c r="L148" s="3"/>
      <c r="N148" s="3"/>
      <c r="P148" s="3"/>
      <c r="R148" s="3"/>
      <c r="S148" s="105"/>
      <c r="T148" s="3"/>
      <c r="U148" s="105"/>
      <c r="V148" s="3"/>
      <c r="W148" s="105"/>
      <c r="X148" s="3"/>
      <c r="Y148" s="105"/>
      <c r="Z148" s="3"/>
      <c r="AA148" s="105"/>
      <c r="AB148" s="3"/>
      <c r="AC148" s="105"/>
    </row>
    <row r="149" spans="3:29" s="99" customFormat="1" x14ac:dyDescent="0.25">
      <c r="C149" s="3"/>
      <c r="E149" s="3"/>
      <c r="J149" s="3"/>
      <c r="L149" s="3"/>
      <c r="N149" s="3"/>
      <c r="P149" s="3"/>
      <c r="R149" s="3"/>
      <c r="S149" s="106"/>
      <c r="T149" s="3"/>
      <c r="U149" s="106"/>
      <c r="V149" s="3"/>
      <c r="W149" s="106"/>
      <c r="X149" s="3"/>
      <c r="Y149" s="106"/>
      <c r="Z149" s="3"/>
      <c r="AA149" s="106"/>
      <c r="AB149" s="3"/>
      <c r="AC149" s="106"/>
    </row>
    <row r="150" spans="3:29" s="99" customFormat="1" x14ac:dyDescent="0.25">
      <c r="C150" s="3"/>
      <c r="E150" s="3"/>
      <c r="J150" s="3"/>
      <c r="L150" s="3"/>
      <c r="N150" s="3"/>
      <c r="P150" s="3"/>
      <c r="R150" s="3"/>
      <c r="S150" s="105"/>
      <c r="T150" s="3"/>
      <c r="U150" s="105"/>
      <c r="V150" s="3"/>
      <c r="W150" s="105"/>
      <c r="X150" s="3"/>
      <c r="Y150" s="105"/>
      <c r="Z150" s="3"/>
      <c r="AA150" s="105"/>
      <c r="AB150" s="3"/>
      <c r="AC150" s="105"/>
    </row>
    <row r="151" spans="3:29" s="99" customFormat="1" x14ac:dyDescent="0.25">
      <c r="C151" s="3"/>
      <c r="E151" s="3"/>
      <c r="J151" s="3"/>
      <c r="L151" s="3"/>
      <c r="N151" s="3"/>
      <c r="P151" s="3"/>
      <c r="R151" s="3"/>
      <c r="S151" s="105"/>
      <c r="T151" s="3"/>
      <c r="U151" s="105"/>
      <c r="V151" s="3"/>
      <c r="W151" s="105"/>
      <c r="X151" s="3"/>
      <c r="Y151" s="105"/>
      <c r="Z151" s="3"/>
      <c r="AA151" s="105"/>
      <c r="AB151" s="3"/>
      <c r="AC151" s="105"/>
    </row>
    <row r="152" spans="3:29" s="99" customFormat="1" x14ac:dyDescent="0.25">
      <c r="C152" s="3"/>
      <c r="E152" s="3"/>
      <c r="J152" s="3"/>
      <c r="L152" s="3"/>
      <c r="N152" s="3"/>
      <c r="P152" s="3"/>
      <c r="R152" s="3"/>
      <c r="S152" s="105"/>
      <c r="T152" s="3"/>
      <c r="U152" s="105"/>
      <c r="V152" s="3"/>
      <c r="W152" s="105"/>
      <c r="X152" s="3"/>
      <c r="Y152" s="105"/>
      <c r="Z152" s="3"/>
      <c r="AA152" s="105"/>
      <c r="AB152" s="3"/>
      <c r="AC152" s="105"/>
    </row>
    <row r="153" spans="3:29" s="99" customFormat="1" x14ac:dyDescent="0.25">
      <c r="C153" s="3"/>
      <c r="E153" s="3"/>
      <c r="J153" s="3"/>
      <c r="L153" s="3"/>
      <c r="N153" s="3"/>
      <c r="P153" s="3"/>
      <c r="R153" s="3"/>
      <c r="S153" s="102"/>
      <c r="T153" s="3"/>
      <c r="U153" s="102"/>
      <c r="V153" s="3"/>
      <c r="W153" s="102"/>
      <c r="X153" s="3"/>
      <c r="Y153" s="102"/>
      <c r="Z153" s="3"/>
      <c r="AA153" s="102"/>
      <c r="AB153" s="3"/>
      <c r="AC153" s="102"/>
    </row>
    <row r="154" spans="3:29" s="99" customFormat="1" x14ac:dyDescent="0.25">
      <c r="C154" s="3"/>
      <c r="E154" s="3"/>
      <c r="J154" s="3"/>
      <c r="L154" s="3"/>
      <c r="N154" s="3"/>
      <c r="P154" s="3"/>
      <c r="R154" s="3"/>
      <c r="S154" s="102"/>
      <c r="T154" s="3"/>
      <c r="U154" s="102"/>
      <c r="V154" s="3"/>
      <c r="W154" s="102"/>
      <c r="X154" s="3"/>
      <c r="Y154" s="102"/>
      <c r="Z154" s="3"/>
      <c r="AA154" s="102"/>
      <c r="AB154" s="3"/>
      <c r="AC154" s="102"/>
    </row>
    <row r="155" spans="3:29" s="99" customFormat="1" x14ac:dyDescent="0.25">
      <c r="C155" s="3"/>
      <c r="E155" s="3"/>
      <c r="J155" s="3"/>
      <c r="L155" s="3"/>
      <c r="N155" s="3"/>
      <c r="P155" s="3"/>
      <c r="R155" s="3"/>
      <c r="S155" s="102"/>
      <c r="T155" s="3"/>
      <c r="U155" s="102"/>
      <c r="V155" s="3"/>
      <c r="W155" s="102"/>
      <c r="X155" s="3"/>
      <c r="Y155" s="102"/>
      <c r="Z155" s="3"/>
      <c r="AA155" s="102"/>
      <c r="AB155" s="3"/>
      <c r="AC155" s="102"/>
    </row>
    <row r="156" spans="3:29" s="99" customFormat="1" x14ac:dyDescent="0.25">
      <c r="C156" s="3"/>
      <c r="E156" s="3"/>
      <c r="J156" s="3"/>
      <c r="L156" s="3"/>
      <c r="N156" s="3"/>
      <c r="P156" s="3"/>
      <c r="R156" s="3"/>
      <c r="S156" s="102"/>
      <c r="T156" s="3"/>
      <c r="U156" s="102"/>
      <c r="V156" s="3"/>
      <c r="W156" s="102"/>
      <c r="X156" s="3"/>
      <c r="Y156" s="102"/>
      <c r="Z156" s="3"/>
      <c r="AA156" s="102"/>
      <c r="AB156" s="3"/>
      <c r="AC156" s="102"/>
    </row>
    <row r="157" spans="3:29" s="99" customFormat="1" x14ac:dyDescent="0.25">
      <c r="C157" s="3"/>
      <c r="E157" s="3"/>
      <c r="J157" s="3"/>
      <c r="L157" s="3"/>
      <c r="N157" s="3"/>
      <c r="P157" s="3"/>
      <c r="R157" s="3"/>
      <c r="S157" s="103"/>
      <c r="T157" s="3"/>
      <c r="U157" s="103"/>
      <c r="V157" s="3"/>
      <c r="W157" s="103"/>
      <c r="X157" s="3"/>
      <c r="Y157" s="103"/>
      <c r="Z157" s="3"/>
      <c r="AA157" s="103"/>
      <c r="AB157" s="3"/>
      <c r="AC157" s="103"/>
    </row>
    <row r="158" spans="3:29" s="99" customFormat="1" x14ac:dyDescent="0.25">
      <c r="C158" s="3"/>
      <c r="E158" s="3"/>
      <c r="J158" s="3"/>
      <c r="L158" s="3"/>
      <c r="N158" s="3"/>
      <c r="P158" s="3"/>
      <c r="R158" s="3"/>
      <c r="S158" s="104"/>
      <c r="T158" s="3"/>
      <c r="U158" s="104"/>
      <c r="V158" s="3"/>
      <c r="W158" s="104"/>
      <c r="X158" s="3"/>
      <c r="Y158" s="104"/>
      <c r="Z158" s="3"/>
      <c r="AA158" s="104"/>
      <c r="AB158" s="3"/>
      <c r="AC158" s="104"/>
    </row>
    <row r="159" spans="3:29" s="99" customFormat="1" x14ac:dyDescent="0.25">
      <c r="C159" s="3"/>
      <c r="E159" s="3"/>
      <c r="J159" s="3"/>
      <c r="L159" s="3"/>
      <c r="N159" s="3"/>
      <c r="P159" s="3"/>
      <c r="R159" s="3"/>
      <c r="S159" s="105"/>
      <c r="T159" s="3"/>
      <c r="U159" s="105"/>
      <c r="V159" s="3"/>
      <c r="W159" s="105"/>
      <c r="X159" s="3"/>
      <c r="Y159" s="105"/>
      <c r="Z159" s="3"/>
      <c r="AA159" s="105"/>
      <c r="AB159" s="3"/>
      <c r="AC159" s="105"/>
    </row>
    <row r="160" spans="3:29" s="99" customFormat="1" x14ac:dyDescent="0.25">
      <c r="C160" s="3"/>
      <c r="E160" s="3"/>
      <c r="J160" s="3"/>
      <c r="L160" s="3"/>
      <c r="N160" s="3"/>
      <c r="P160" s="3"/>
      <c r="R160" s="3"/>
      <c r="S160" s="105"/>
      <c r="T160" s="3"/>
      <c r="U160" s="105"/>
      <c r="V160" s="3"/>
      <c r="W160" s="105"/>
      <c r="X160" s="3"/>
      <c r="Y160" s="105"/>
      <c r="Z160" s="3"/>
      <c r="AA160" s="105"/>
      <c r="AB160" s="3"/>
      <c r="AC160" s="105"/>
    </row>
    <row r="161" spans="3:29" s="99" customFormat="1" x14ac:dyDescent="0.25">
      <c r="C161" s="3"/>
      <c r="E161" s="3"/>
      <c r="J161" s="3"/>
      <c r="L161" s="3"/>
      <c r="N161" s="3"/>
      <c r="P161" s="3"/>
      <c r="R161" s="3"/>
      <c r="S161" s="106"/>
      <c r="T161" s="3"/>
      <c r="U161" s="106"/>
      <c r="V161" s="3"/>
      <c r="W161" s="106"/>
      <c r="X161" s="3"/>
      <c r="Y161" s="106"/>
      <c r="Z161" s="3"/>
      <c r="AA161" s="106"/>
      <c r="AB161" s="3"/>
      <c r="AC161" s="106"/>
    </row>
    <row r="162" spans="3:29" s="99" customFormat="1" x14ac:dyDescent="0.25">
      <c r="C162" s="3"/>
      <c r="E162" s="3"/>
      <c r="J162" s="3"/>
      <c r="L162" s="3"/>
      <c r="N162" s="3"/>
      <c r="P162" s="3"/>
      <c r="R162" s="3"/>
      <c r="S162" s="105"/>
      <c r="T162" s="3"/>
      <c r="U162" s="105"/>
      <c r="V162" s="3"/>
      <c r="W162" s="105"/>
      <c r="X162" s="3"/>
      <c r="Y162" s="105"/>
      <c r="Z162" s="3"/>
      <c r="AA162" s="105"/>
      <c r="AB162" s="3"/>
      <c r="AC162" s="105"/>
    </row>
    <row r="163" spans="3:29" s="99" customFormat="1" x14ac:dyDescent="0.25">
      <c r="C163" s="3"/>
      <c r="E163" s="3"/>
      <c r="J163" s="3"/>
      <c r="L163" s="3"/>
      <c r="N163" s="3"/>
      <c r="P163" s="3"/>
      <c r="R163" s="3"/>
      <c r="S163" s="105"/>
      <c r="T163" s="3"/>
      <c r="U163" s="105"/>
      <c r="V163" s="3"/>
      <c r="W163" s="105"/>
      <c r="X163" s="3"/>
      <c r="Y163" s="105"/>
      <c r="Z163" s="3"/>
      <c r="AA163" s="105"/>
      <c r="AB163" s="3"/>
      <c r="AC163" s="105"/>
    </row>
    <row r="164" spans="3:29" s="99" customFormat="1" x14ac:dyDescent="0.25">
      <c r="C164" s="3"/>
      <c r="E164" s="3"/>
      <c r="J164" s="3"/>
      <c r="L164" s="3"/>
      <c r="N164" s="3"/>
      <c r="P164" s="3"/>
      <c r="R164" s="3"/>
      <c r="S164" s="106"/>
      <c r="T164" s="3"/>
      <c r="U164" s="106"/>
      <c r="V164" s="3"/>
      <c r="W164" s="106"/>
      <c r="X164" s="3"/>
      <c r="Y164" s="106"/>
      <c r="Z164" s="3"/>
      <c r="AA164" s="106"/>
      <c r="AB164" s="3"/>
      <c r="AC164" s="106"/>
    </row>
    <row r="165" spans="3:29" s="99" customFormat="1" x14ac:dyDescent="0.25">
      <c r="C165" s="3"/>
      <c r="E165" s="3"/>
      <c r="J165" s="3"/>
      <c r="L165" s="3"/>
      <c r="N165" s="3"/>
      <c r="P165" s="3"/>
      <c r="R165" s="3"/>
      <c r="S165" s="105"/>
      <c r="T165" s="3"/>
      <c r="U165" s="105"/>
      <c r="V165" s="3"/>
      <c r="W165" s="105"/>
      <c r="X165" s="3"/>
      <c r="Y165" s="105"/>
      <c r="Z165" s="3"/>
      <c r="AA165" s="105"/>
      <c r="AB165" s="3"/>
      <c r="AC165" s="105"/>
    </row>
    <row r="166" spans="3:29" s="99" customFormat="1" x14ac:dyDescent="0.25">
      <c r="C166" s="3"/>
      <c r="E166" s="3"/>
      <c r="J166" s="3"/>
      <c r="L166" s="3"/>
      <c r="N166" s="3"/>
      <c r="P166" s="3"/>
      <c r="R166" s="3"/>
      <c r="S166" s="106"/>
      <c r="T166" s="3"/>
      <c r="U166" s="106"/>
      <c r="V166" s="3"/>
      <c r="W166" s="106"/>
      <c r="X166" s="3"/>
      <c r="Y166" s="106"/>
      <c r="Z166" s="3"/>
      <c r="AA166" s="106"/>
      <c r="AB166" s="3"/>
      <c r="AC166" s="106"/>
    </row>
    <row r="167" spans="3:29" s="99" customFormat="1" x14ac:dyDescent="0.25">
      <c r="C167" s="3"/>
      <c r="E167" s="3"/>
      <c r="J167" s="3"/>
      <c r="L167" s="3"/>
      <c r="N167" s="3"/>
      <c r="P167" s="3"/>
      <c r="R167" s="3"/>
      <c r="S167" s="105"/>
      <c r="T167" s="3"/>
      <c r="U167" s="105"/>
      <c r="V167" s="3"/>
      <c r="W167" s="105"/>
      <c r="X167" s="3"/>
      <c r="Y167" s="105"/>
      <c r="Z167" s="3"/>
      <c r="AA167" s="105"/>
      <c r="AB167" s="3"/>
      <c r="AC167" s="105"/>
    </row>
    <row r="168" spans="3:29" s="99" customFormat="1" x14ac:dyDescent="0.25">
      <c r="C168" s="3"/>
      <c r="E168" s="3"/>
      <c r="J168" s="3"/>
      <c r="L168" s="3"/>
      <c r="N168" s="3"/>
      <c r="P168" s="3"/>
      <c r="R168" s="3"/>
      <c r="S168" s="105"/>
      <c r="T168" s="3"/>
      <c r="U168" s="105"/>
      <c r="V168" s="3"/>
      <c r="W168" s="105"/>
      <c r="X168" s="3"/>
      <c r="Y168" s="105"/>
      <c r="Z168" s="3"/>
      <c r="AA168" s="105"/>
      <c r="AB168" s="3"/>
      <c r="AC168" s="105"/>
    </row>
    <row r="169" spans="3:29" s="99" customFormat="1" x14ac:dyDescent="0.25">
      <c r="C169" s="3"/>
      <c r="E169" s="3"/>
      <c r="J169" s="3"/>
      <c r="L169" s="3"/>
      <c r="N169" s="3"/>
      <c r="P169" s="3"/>
      <c r="R169" s="3"/>
      <c r="S169" s="105"/>
      <c r="T169" s="3"/>
      <c r="U169" s="105"/>
      <c r="V169" s="3"/>
      <c r="W169" s="105"/>
      <c r="X169" s="3"/>
      <c r="Y169" s="105"/>
      <c r="Z169" s="3"/>
      <c r="AA169" s="105"/>
      <c r="AB169" s="3"/>
      <c r="AC169" s="105"/>
    </row>
    <row r="170" spans="3:29" s="99" customFormat="1" x14ac:dyDescent="0.25">
      <c r="C170" s="3"/>
      <c r="E170" s="3"/>
      <c r="J170" s="3"/>
      <c r="L170" s="3"/>
      <c r="N170" s="3"/>
      <c r="P170" s="3"/>
      <c r="R170" s="3"/>
      <c r="S170" s="102"/>
      <c r="T170" s="3"/>
      <c r="U170" s="102"/>
      <c r="V170" s="3"/>
      <c r="W170" s="102"/>
      <c r="X170" s="3"/>
      <c r="Y170" s="102"/>
      <c r="Z170" s="3"/>
      <c r="AA170" s="102"/>
      <c r="AB170" s="3"/>
      <c r="AC170" s="102"/>
    </row>
    <row r="171" spans="3:29" s="99" customFormat="1" x14ac:dyDescent="0.25">
      <c r="C171" s="3"/>
      <c r="E171" s="3"/>
      <c r="J171" s="3"/>
      <c r="L171" s="3"/>
      <c r="N171" s="3"/>
      <c r="P171" s="3"/>
      <c r="R171" s="3"/>
      <c r="S171" s="102"/>
      <c r="T171" s="3"/>
      <c r="U171" s="102"/>
      <c r="V171" s="3"/>
      <c r="W171" s="102"/>
      <c r="X171" s="3"/>
      <c r="Y171" s="102"/>
      <c r="Z171" s="3"/>
      <c r="AA171" s="102"/>
      <c r="AB171" s="3"/>
      <c r="AC171" s="102"/>
    </row>
    <row r="172" spans="3:29" s="99" customFormat="1" x14ac:dyDescent="0.25">
      <c r="C172" s="3"/>
      <c r="E172" s="3"/>
      <c r="J172" s="3"/>
      <c r="L172" s="3"/>
      <c r="N172" s="3"/>
      <c r="P172" s="3"/>
      <c r="R172" s="3"/>
      <c r="S172" s="102"/>
      <c r="T172" s="3"/>
      <c r="U172" s="102"/>
      <c r="V172" s="3"/>
      <c r="W172" s="102"/>
      <c r="X172" s="3"/>
      <c r="Y172" s="102"/>
      <c r="Z172" s="3"/>
      <c r="AA172" s="102"/>
      <c r="AB172" s="3"/>
      <c r="AC172" s="102"/>
    </row>
    <row r="173" spans="3:29" s="99" customFormat="1" x14ac:dyDescent="0.25">
      <c r="C173" s="3"/>
      <c r="E173" s="3"/>
      <c r="J173" s="3"/>
      <c r="L173" s="3"/>
      <c r="N173" s="3"/>
      <c r="P173" s="3"/>
      <c r="R173" s="3"/>
      <c r="S173" s="102"/>
      <c r="T173" s="3"/>
      <c r="U173" s="102"/>
      <c r="V173" s="3"/>
      <c r="W173" s="102"/>
      <c r="X173" s="3"/>
      <c r="Y173" s="102"/>
      <c r="Z173" s="3"/>
      <c r="AA173" s="102"/>
      <c r="AB173" s="3"/>
      <c r="AC173" s="102"/>
    </row>
    <row r="174" spans="3:29" s="99" customFormat="1" x14ac:dyDescent="0.25">
      <c r="C174" s="3"/>
      <c r="E174" s="3"/>
      <c r="J174" s="3"/>
      <c r="L174" s="3"/>
      <c r="N174" s="3"/>
      <c r="P174" s="3"/>
      <c r="R174" s="3"/>
      <c r="S174" s="103"/>
      <c r="T174" s="3"/>
      <c r="U174" s="103"/>
      <c r="V174" s="3"/>
      <c r="W174" s="103"/>
      <c r="X174" s="3"/>
      <c r="Y174" s="103"/>
      <c r="Z174" s="3"/>
      <c r="AA174" s="103"/>
      <c r="AB174" s="3"/>
      <c r="AC174" s="103"/>
    </row>
    <row r="175" spans="3:29" s="99" customFormat="1" x14ac:dyDescent="0.25">
      <c r="C175" s="3"/>
      <c r="E175" s="3"/>
      <c r="J175" s="3"/>
      <c r="L175" s="3"/>
      <c r="N175" s="3"/>
      <c r="P175" s="3"/>
      <c r="R175" s="3"/>
      <c r="S175" s="104"/>
      <c r="T175" s="3"/>
      <c r="U175" s="104"/>
      <c r="V175" s="3"/>
      <c r="W175" s="104"/>
      <c r="X175" s="3"/>
      <c r="Y175" s="104"/>
      <c r="Z175" s="3"/>
      <c r="AA175" s="104"/>
      <c r="AB175" s="3"/>
      <c r="AC175" s="104"/>
    </row>
    <row r="176" spans="3:29" s="99" customFormat="1" x14ac:dyDescent="0.25">
      <c r="C176" s="3"/>
      <c r="E176" s="3"/>
      <c r="J176" s="3"/>
      <c r="L176" s="3"/>
      <c r="N176" s="3"/>
      <c r="P176" s="3"/>
      <c r="R176" s="3"/>
      <c r="S176" s="105"/>
      <c r="T176" s="3"/>
      <c r="U176" s="105"/>
      <c r="V176" s="3"/>
      <c r="W176" s="105"/>
      <c r="X176" s="3"/>
      <c r="Y176" s="105"/>
      <c r="Z176" s="3"/>
      <c r="AA176" s="105"/>
      <c r="AB176" s="3"/>
      <c r="AC176" s="105"/>
    </row>
    <row r="177" spans="3:29" s="99" customFormat="1" x14ac:dyDescent="0.25">
      <c r="C177" s="3"/>
      <c r="E177" s="3"/>
      <c r="J177" s="3"/>
      <c r="L177" s="3"/>
      <c r="N177" s="3"/>
      <c r="P177" s="3"/>
      <c r="R177" s="3"/>
      <c r="S177" s="105"/>
      <c r="T177" s="3"/>
      <c r="U177" s="105"/>
      <c r="V177" s="3"/>
      <c r="W177" s="105"/>
      <c r="X177" s="3"/>
      <c r="Y177" s="105"/>
      <c r="Z177" s="3"/>
      <c r="AA177" s="105"/>
      <c r="AB177" s="3"/>
      <c r="AC177" s="105"/>
    </row>
    <row r="178" spans="3:29" s="99" customFormat="1" x14ac:dyDescent="0.25">
      <c r="C178" s="3"/>
      <c r="E178" s="3"/>
      <c r="J178" s="3"/>
      <c r="L178" s="3"/>
      <c r="N178" s="3"/>
      <c r="P178" s="3"/>
      <c r="R178" s="3"/>
      <c r="S178" s="106"/>
      <c r="T178" s="3"/>
      <c r="U178" s="106"/>
      <c r="V178" s="3"/>
      <c r="W178" s="106"/>
      <c r="X178" s="3"/>
      <c r="Y178" s="106"/>
      <c r="Z178" s="3"/>
      <c r="AA178" s="106"/>
      <c r="AB178" s="3"/>
      <c r="AC178" s="106"/>
    </row>
    <row r="179" spans="3:29" s="99" customFormat="1" x14ac:dyDescent="0.25">
      <c r="C179" s="3"/>
      <c r="E179" s="3"/>
      <c r="J179" s="3"/>
      <c r="L179" s="3"/>
      <c r="N179" s="3"/>
      <c r="P179" s="3"/>
      <c r="R179" s="3"/>
      <c r="S179" s="105"/>
      <c r="T179" s="3"/>
      <c r="U179" s="105"/>
      <c r="V179" s="3"/>
      <c r="W179" s="105"/>
      <c r="X179" s="3"/>
      <c r="Y179" s="105"/>
      <c r="Z179" s="3"/>
      <c r="AA179" s="105"/>
      <c r="AB179" s="3"/>
      <c r="AC179" s="105"/>
    </row>
    <row r="180" spans="3:29" s="99" customFormat="1" x14ac:dyDescent="0.25">
      <c r="C180" s="3"/>
      <c r="E180" s="3"/>
      <c r="J180" s="3"/>
      <c r="L180" s="3"/>
      <c r="N180" s="3"/>
      <c r="P180" s="3"/>
      <c r="R180" s="3"/>
      <c r="S180" s="105"/>
      <c r="T180" s="3"/>
      <c r="U180" s="105"/>
      <c r="V180" s="3"/>
      <c r="W180" s="105"/>
      <c r="X180" s="3"/>
      <c r="Y180" s="105"/>
      <c r="Z180" s="3"/>
      <c r="AA180" s="105"/>
      <c r="AB180" s="3"/>
      <c r="AC180" s="105"/>
    </row>
    <row r="181" spans="3:29" s="99" customFormat="1" x14ac:dyDescent="0.25">
      <c r="C181" s="3"/>
      <c r="E181" s="3"/>
      <c r="J181" s="3"/>
      <c r="L181" s="3"/>
      <c r="N181" s="3"/>
      <c r="P181" s="3"/>
      <c r="R181" s="3"/>
      <c r="S181" s="106"/>
      <c r="T181" s="3"/>
      <c r="U181" s="106"/>
      <c r="V181" s="3"/>
      <c r="W181" s="106"/>
      <c r="X181" s="3"/>
      <c r="Y181" s="106"/>
      <c r="Z181" s="3"/>
      <c r="AA181" s="106"/>
      <c r="AB181" s="3"/>
      <c r="AC181" s="106"/>
    </row>
    <row r="182" spans="3:29" s="99" customFormat="1" x14ac:dyDescent="0.25">
      <c r="C182" s="3"/>
      <c r="E182" s="3"/>
      <c r="J182" s="3"/>
      <c r="L182" s="3"/>
      <c r="N182" s="3"/>
      <c r="P182" s="3"/>
      <c r="R182" s="3"/>
      <c r="S182" s="105"/>
      <c r="T182" s="3"/>
      <c r="U182" s="105"/>
      <c r="V182" s="3"/>
      <c r="W182" s="105"/>
      <c r="X182" s="3"/>
      <c r="Y182" s="105"/>
      <c r="Z182" s="3"/>
      <c r="AA182" s="105"/>
      <c r="AB182" s="3"/>
      <c r="AC182" s="105"/>
    </row>
    <row r="183" spans="3:29" s="99" customFormat="1" x14ac:dyDescent="0.25">
      <c r="C183" s="3"/>
      <c r="E183" s="3"/>
      <c r="J183" s="3"/>
      <c r="L183" s="3"/>
      <c r="N183" s="3"/>
      <c r="P183" s="3"/>
      <c r="R183" s="3"/>
      <c r="S183" s="106"/>
      <c r="T183" s="3"/>
      <c r="U183" s="106"/>
      <c r="V183" s="3"/>
      <c r="W183" s="106"/>
      <c r="X183" s="3"/>
      <c r="Y183" s="106"/>
      <c r="Z183" s="3"/>
      <c r="AA183" s="106"/>
      <c r="AB183" s="3"/>
      <c r="AC183" s="106"/>
    </row>
    <row r="184" spans="3:29" s="99" customFormat="1" x14ac:dyDescent="0.25">
      <c r="C184" s="3"/>
      <c r="E184" s="3"/>
      <c r="J184" s="3"/>
      <c r="L184" s="3"/>
      <c r="N184" s="3"/>
      <c r="P184" s="3"/>
      <c r="R184" s="3"/>
      <c r="S184" s="105"/>
      <c r="T184" s="3"/>
      <c r="U184" s="105"/>
      <c r="V184" s="3"/>
      <c r="W184" s="105"/>
      <c r="X184" s="3"/>
      <c r="Y184" s="105"/>
      <c r="Z184" s="3"/>
      <c r="AA184" s="105"/>
      <c r="AB184" s="3"/>
      <c r="AC184" s="105"/>
    </row>
    <row r="185" spans="3:29" s="99" customFormat="1" x14ac:dyDescent="0.25">
      <c r="C185" s="3"/>
      <c r="E185" s="3"/>
      <c r="J185" s="3"/>
      <c r="L185" s="3"/>
      <c r="N185" s="3"/>
      <c r="P185" s="3"/>
      <c r="R185" s="3"/>
      <c r="S185" s="105"/>
      <c r="T185" s="3"/>
      <c r="U185" s="105"/>
      <c r="V185" s="3"/>
      <c r="W185" s="105"/>
      <c r="X185" s="3"/>
      <c r="Y185" s="105"/>
      <c r="Z185" s="3"/>
      <c r="AA185" s="105"/>
      <c r="AB185" s="3"/>
      <c r="AC185" s="105"/>
    </row>
    <row r="186" spans="3:29" s="99" customFormat="1" x14ac:dyDescent="0.25">
      <c r="C186" s="3"/>
      <c r="E186" s="3"/>
      <c r="J186" s="3"/>
      <c r="L186" s="3"/>
      <c r="N186" s="3"/>
      <c r="P186" s="3"/>
      <c r="R186" s="3"/>
      <c r="S186" s="105"/>
      <c r="T186" s="3"/>
      <c r="U186" s="105"/>
      <c r="V186" s="3"/>
      <c r="W186" s="105"/>
      <c r="X186" s="3"/>
      <c r="Y186" s="105"/>
      <c r="Z186" s="3"/>
      <c r="AA186" s="105"/>
      <c r="AB186" s="3"/>
      <c r="AC186" s="105"/>
    </row>
    <row r="187" spans="3:29" s="99" customFormat="1" x14ac:dyDescent="0.25">
      <c r="C187" s="3"/>
      <c r="E187" s="3"/>
      <c r="J187" s="3"/>
      <c r="L187" s="3"/>
      <c r="N187" s="3"/>
      <c r="P187" s="3"/>
      <c r="R187" s="3"/>
      <c r="S187" s="102"/>
      <c r="T187" s="3"/>
      <c r="U187" s="102"/>
      <c r="V187" s="3"/>
      <c r="W187" s="102"/>
      <c r="X187" s="3"/>
      <c r="Y187" s="102"/>
      <c r="Z187" s="3"/>
      <c r="AA187" s="102"/>
      <c r="AB187" s="3"/>
      <c r="AC187" s="102"/>
    </row>
    <row r="188" spans="3:29" s="99" customFormat="1" x14ac:dyDescent="0.25">
      <c r="C188" s="3"/>
      <c r="E188" s="3"/>
      <c r="J188" s="3"/>
      <c r="L188" s="3"/>
      <c r="N188" s="3"/>
      <c r="P188" s="3"/>
      <c r="R188" s="3"/>
      <c r="S188" s="102"/>
      <c r="T188" s="3"/>
      <c r="U188" s="102"/>
      <c r="V188" s="3"/>
      <c r="W188" s="102"/>
      <c r="X188" s="3"/>
      <c r="Y188" s="102"/>
      <c r="Z188" s="3"/>
      <c r="AA188" s="102"/>
      <c r="AB188" s="3"/>
      <c r="AC188" s="102"/>
    </row>
    <row r="189" spans="3:29" s="99" customFormat="1" x14ac:dyDescent="0.25">
      <c r="C189" s="3"/>
      <c r="E189" s="3"/>
      <c r="J189" s="3"/>
      <c r="L189" s="3"/>
      <c r="N189" s="3"/>
      <c r="P189" s="3"/>
      <c r="R189" s="3"/>
      <c r="S189" s="102"/>
      <c r="T189" s="3"/>
      <c r="U189" s="102"/>
      <c r="V189" s="3"/>
      <c r="W189" s="102"/>
      <c r="X189" s="3"/>
      <c r="Y189" s="102"/>
      <c r="Z189" s="3"/>
      <c r="AA189" s="102"/>
      <c r="AB189" s="3"/>
      <c r="AC189" s="102"/>
    </row>
    <row r="190" spans="3:29" s="99" customFormat="1" x14ac:dyDescent="0.25">
      <c r="C190" s="3"/>
      <c r="E190" s="3"/>
      <c r="J190" s="3"/>
      <c r="L190" s="3"/>
      <c r="N190" s="3"/>
      <c r="P190" s="3"/>
      <c r="R190" s="3"/>
      <c r="S190" s="102"/>
      <c r="T190" s="3"/>
      <c r="U190" s="102"/>
      <c r="V190" s="3"/>
      <c r="W190" s="102"/>
      <c r="X190" s="3"/>
      <c r="Y190" s="102"/>
      <c r="Z190" s="3"/>
      <c r="AA190" s="102"/>
      <c r="AB190" s="3"/>
      <c r="AC190" s="102"/>
    </row>
    <row r="191" spans="3:29" s="99" customFormat="1" x14ac:dyDescent="0.25">
      <c r="C191" s="3"/>
      <c r="E191" s="3"/>
      <c r="J191" s="3"/>
      <c r="L191" s="3"/>
      <c r="N191" s="3"/>
      <c r="P191" s="3"/>
      <c r="R191" s="3"/>
      <c r="S191" s="103"/>
      <c r="T191" s="3"/>
      <c r="U191" s="103"/>
      <c r="V191" s="3"/>
      <c r="W191" s="103"/>
      <c r="X191" s="3"/>
      <c r="Y191" s="103"/>
      <c r="Z191" s="3"/>
      <c r="AA191" s="103"/>
      <c r="AB191" s="3"/>
      <c r="AC191" s="103"/>
    </row>
    <row r="192" spans="3:29" s="99" customFormat="1" x14ac:dyDescent="0.25">
      <c r="C192" s="3"/>
      <c r="E192" s="3"/>
      <c r="J192" s="3"/>
      <c r="L192" s="3"/>
      <c r="N192" s="3"/>
      <c r="P192" s="3"/>
      <c r="R192" s="3"/>
      <c r="S192" s="104"/>
      <c r="T192" s="3"/>
      <c r="U192" s="104"/>
      <c r="V192" s="3"/>
      <c r="W192" s="104"/>
      <c r="X192" s="3"/>
      <c r="Y192" s="104"/>
      <c r="Z192" s="3"/>
      <c r="AA192" s="104"/>
      <c r="AB192" s="3"/>
      <c r="AC192" s="104"/>
    </row>
    <row r="193" spans="3:29" s="99" customFormat="1" x14ac:dyDescent="0.25">
      <c r="C193" s="3"/>
      <c r="E193" s="3"/>
      <c r="J193" s="3"/>
      <c r="L193" s="3"/>
      <c r="N193" s="3"/>
      <c r="P193" s="3"/>
      <c r="R193" s="3"/>
      <c r="S193" s="105"/>
      <c r="T193" s="3"/>
      <c r="U193" s="105"/>
      <c r="V193" s="3"/>
      <c r="W193" s="105"/>
      <c r="X193" s="3"/>
      <c r="Y193" s="105"/>
      <c r="Z193" s="3"/>
      <c r="AA193" s="105"/>
      <c r="AB193" s="3"/>
      <c r="AC193" s="105"/>
    </row>
    <row r="194" spans="3:29" s="99" customFormat="1" x14ac:dyDescent="0.25">
      <c r="C194" s="3"/>
      <c r="E194" s="3"/>
      <c r="J194" s="3"/>
      <c r="L194" s="3"/>
      <c r="N194" s="3"/>
      <c r="P194" s="3"/>
      <c r="R194" s="3"/>
      <c r="S194" s="105"/>
      <c r="T194" s="3"/>
      <c r="U194" s="105"/>
      <c r="V194" s="3"/>
      <c r="W194" s="105"/>
      <c r="X194" s="3"/>
      <c r="Y194" s="105"/>
      <c r="Z194" s="3"/>
      <c r="AA194" s="105"/>
      <c r="AB194" s="3"/>
      <c r="AC194" s="105"/>
    </row>
    <row r="195" spans="3:29" s="99" customFormat="1" x14ac:dyDescent="0.25">
      <c r="C195" s="3"/>
      <c r="E195" s="3"/>
      <c r="J195" s="3"/>
      <c r="L195" s="3"/>
      <c r="N195" s="3"/>
      <c r="P195" s="3"/>
      <c r="R195" s="3"/>
      <c r="S195" s="106"/>
      <c r="T195" s="3"/>
      <c r="U195" s="106"/>
      <c r="V195" s="3"/>
      <c r="W195" s="106"/>
      <c r="X195" s="3"/>
      <c r="Y195" s="106"/>
      <c r="Z195" s="3"/>
      <c r="AA195" s="106"/>
      <c r="AB195" s="3"/>
      <c r="AC195" s="106"/>
    </row>
    <row r="196" spans="3:29" s="99" customFormat="1" x14ac:dyDescent="0.25">
      <c r="C196" s="3"/>
      <c r="E196" s="3"/>
      <c r="J196" s="3"/>
      <c r="L196" s="3"/>
      <c r="N196" s="3"/>
      <c r="P196" s="3"/>
      <c r="R196" s="3"/>
      <c r="S196" s="105"/>
      <c r="T196" s="3"/>
      <c r="U196" s="105"/>
      <c r="V196" s="3"/>
      <c r="W196" s="105"/>
      <c r="X196" s="3"/>
      <c r="Y196" s="105"/>
      <c r="Z196" s="3"/>
      <c r="AA196" s="105"/>
      <c r="AB196" s="3"/>
      <c r="AC196" s="105"/>
    </row>
    <row r="197" spans="3:29" s="99" customFormat="1" x14ac:dyDescent="0.25">
      <c r="C197" s="3"/>
      <c r="E197" s="3"/>
      <c r="J197" s="3"/>
      <c r="L197" s="3"/>
      <c r="N197" s="3"/>
      <c r="P197" s="3"/>
      <c r="R197" s="3"/>
      <c r="S197" s="105"/>
      <c r="T197" s="3"/>
      <c r="U197" s="105"/>
      <c r="V197" s="3"/>
      <c r="W197" s="105"/>
      <c r="X197" s="3"/>
      <c r="Y197" s="105"/>
      <c r="Z197" s="3"/>
      <c r="AA197" s="105"/>
      <c r="AB197" s="3"/>
      <c r="AC197" s="105"/>
    </row>
    <row r="198" spans="3:29" s="99" customFormat="1" x14ac:dyDescent="0.25">
      <c r="C198" s="3"/>
      <c r="E198" s="3"/>
      <c r="J198" s="3"/>
      <c r="L198" s="3"/>
      <c r="N198" s="3"/>
      <c r="P198" s="3"/>
      <c r="R198" s="3"/>
      <c r="S198" s="106"/>
      <c r="T198" s="3"/>
      <c r="U198" s="106"/>
      <c r="V198" s="3"/>
      <c r="W198" s="106"/>
      <c r="X198" s="3"/>
      <c r="Y198" s="106"/>
      <c r="Z198" s="3"/>
      <c r="AA198" s="106"/>
      <c r="AB198" s="3"/>
      <c r="AC198" s="106"/>
    </row>
    <row r="199" spans="3:29" s="99" customFormat="1" x14ac:dyDescent="0.25">
      <c r="C199" s="3"/>
      <c r="E199" s="3"/>
      <c r="J199" s="3"/>
      <c r="L199" s="3"/>
      <c r="N199" s="3"/>
      <c r="P199" s="3"/>
      <c r="R199" s="3"/>
      <c r="S199" s="105"/>
      <c r="T199" s="3"/>
      <c r="U199" s="105"/>
      <c r="V199" s="3"/>
      <c r="W199" s="105"/>
      <c r="X199" s="3"/>
      <c r="Y199" s="105"/>
      <c r="Z199" s="3"/>
      <c r="AA199" s="105"/>
      <c r="AB199" s="3"/>
      <c r="AC199" s="105"/>
    </row>
    <row r="200" spans="3:29" s="99" customFormat="1" x14ac:dyDescent="0.25">
      <c r="C200" s="3"/>
      <c r="E200" s="3"/>
      <c r="J200" s="3"/>
      <c r="L200" s="3"/>
      <c r="N200" s="3"/>
      <c r="P200" s="3"/>
      <c r="R200" s="3"/>
      <c r="S200" s="106"/>
      <c r="T200" s="3"/>
      <c r="U200" s="106"/>
      <c r="V200" s="3"/>
      <c r="W200" s="106"/>
      <c r="X200" s="3"/>
      <c r="Y200" s="106"/>
      <c r="Z200" s="3"/>
      <c r="AA200" s="106"/>
      <c r="AB200" s="3"/>
      <c r="AC200" s="106"/>
    </row>
    <row r="201" spans="3:29" s="99" customFormat="1" x14ac:dyDescent="0.25">
      <c r="C201" s="3"/>
      <c r="E201" s="3"/>
      <c r="J201" s="3"/>
      <c r="L201" s="3"/>
      <c r="N201" s="3"/>
      <c r="P201" s="3"/>
      <c r="R201" s="3"/>
      <c r="S201" s="105"/>
      <c r="T201" s="3"/>
      <c r="U201" s="105"/>
      <c r="V201" s="3"/>
      <c r="W201" s="105"/>
      <c r="X201" s="3"/>
      <c r="Y201" s="105"/>
      <c r="Z201" s="3"/>
      <c r="AA201" s="105"/>
      <c r="AB201" s="3"/>
      <c r="AC201" s="105"/>
    </row>
    <row r="202" spans="3:29" s="99" customFormat="1" x14ac:dyDescent="0.25">
      <c r="C202" s="3"/>
      <c r="E202" s="3"/>
      <c r="J202" s="3"/>
      <c r="L202" s="3"/>
      <c r="N202" s="3"/>
      <c r="P202" s="3"/>
      <c r="R202" s="3"/>
      <c r="S202" s="105"/>
      <c r="T202" s="3"/>
      <c r="U202" s="105"/>
      <c r="V202" s="3"/>
      <c r="W202" s="105"/>
      <c r="X202" s="3"/>
      <c r="Y202" s="105"/>
      <c r="Z202" s="3"/>
      <c r="AA202" s="105"/>
      <c r="AB202" s="3"/>
      <c r="AC202" s="105"/>
    </row>
    <row r="203" spans="3:29" s="99" customFormat="1" x14ac:dyDescent="0.25">
      <c r="C203" s="3"/>
      <c r="E203" s="3"/>
      <c r="J203" s="3"/>
      <c r="L203" s="3"/>
      <c r="N203" s="3"/>
      <c r="P203" s="3"/>
      <c r="R203" s="3"/>
      <c r="S203" s="105"/>
      <c r="T203" s="3"/>
      <c r="U203" s="105"/>
      <c r="V203" s="3"/>
      <c r="W203" s="105"/>
      <c r="X203" s="3"/>
      <c r="Y203" s="105"/>
      <c r="Z203" s="3"/>
      <c r="AA203" s="105"/>
      <c r="AB203" s="3"/>
      <c r="AC203" s="105"/>
    </row>
    <row r="204" spans="3:29" s="99" customFormat="1" x14ac:dyDescent="0.25">
      <c r="C204" s="3"/>
      <c r="E204" s="3"/>
      <c r="J204" s="3"/>
      <c r="L204" s="3"/>
      <c r="N204" s="3"/>
      <c r="P204" s="3"/>
      <c r="R204" s="3"/>
      <c r="S204" s="102"/>
      <c r="T204" s="3"/>
      <c r="U204" s="102"/>
      <c r="V204" s="3"/>
      <c r="W204" s="102"/>
      <c r="X204" s="3"/>
      <c r="Y204" s="102"/>
      <c r="Z204" s="3"/>
      <c r="AA204" s="102"/>
      <c r="AB204" s="3"/>
      <c r="AC204" s="102"/>
    </row>
    <row r="205" spans="3:29" s="99" customFormat="1" x14ac:dyDescent="0.25">
      <c r="C205" s="3"/>
      <c r="E205" s="3"/>
      <c r="J205" s="3"/>
      <c r="L205" s="3"/>
      <c r="N205" s="3"/>
      <c r="P205" s="3"/>
      <c r="R205" s="3"/>
      <c r="S205" s="102"/>
      <c r="T205" s="3"/>
      <c r="U205" s="102"/>
      <c r="V205" s="3"/>
      <c r="W205" s="102"/>
      <c r="X205" s="3"/>
      <c r="Y205" s="102"/>
      <c r="Z205" s="3"/>
      <c r="AA205" s="102"/>
      <c r="AB205" s="3"/>
      <c r="AC205" s="102"/>
    </row>
    <row r="206" spans="3:29" s="99" customFormat="1" x14ac:dyDescent="0.25">
      <c r="C206" s="3"/>
      <c r="E206" s="3"/>
      <c r="J206" s="3"/>
      <c r="L206" s="3"/>
      <c r="N206" s="3"/>
      <c r="P206" s="3"/>
      <c r="R206" s="3"/>
      <c r="S206" s="102"/>
      <c r="T206" s="3"/>
      <c r="U206" s="102"/>
      <c r="V206" s="3"/>
      <c r="W206" s="102"/>
      <c r="X206" s="3"/>
      <c r="Y206" s="102"/>
      <c r="Z206" s="3"/>
      <c r="AA206" s="102"/>
      <c r="AB206" s="3"/>
      <c r="AC206" s="102"/>
    </row>
    <row r="207" spans="3:29" s="99" customFormat="1" x14ac:dyDescent="0.25">
      <c r="C207" s="3"/>
      <c r="E207" s="3"/>
      <c r="J207" s="3"/>
      <c r="L207" s="3"/>
      <c r="N207" s="3"/>
      <c r="P207" s="3"/>
      <c r="R207" s="3"/>
      <c r="S207" s="102"/>
      <c r="T207" s="3"/>
      <c r="U207" s="102"/>
      <c r="V207" s="3"/>
      <c r="W207" s="102"/>
      <c r="X207" s="3"/>
      <c r="Y207" s="102"/>
      <c r="Z207" s="3"/>
      <c r="AA207" s="102"/>
      <c r="AB207" s="3"/>
      <c r="AC207" s="102"/>
    </row>
    <row r="208" spans="3:29" s="99" customFormat="1" x14ac:dyDescent="0.25">
      <c r="C208" s="3"/>
      <c r="E208" s="3"/>
      <c r="J208" s="3"/>
      <c r="L208" s="3"/>
      <c r="N208" s="3"/>
      <c r="P208" s="3"/>
      <c r="R208" s="3"/>
      <c r="S208" s="103"/>
      <c r="T208" s="3"/>
      <c r="U208" s="103"/>
      <c r="V208" s="3"/>
      <c r="W208" s="103"/>
      <c r="X208" s="3"/>
      <c r="Y208" s="103"/>
      <c r="Z208" s="3"/>
      <c r="AA208" s="103"/>
      <c r="AB208" s="3"/>
      <c r="AC208" s="103"/>
    </row>
    <row r="209" spans="3:29" s="99" customFormat="1" x14ac:dyDescent="0.25">
      <c r="C209" s="3"/>
      <c r="E209" s="3"/>
      <c r="J209" s="3"/>
      <c r="L209" s="3"/>
      <c r="N209" s="3"/>
      <c r="P209" s="3"/>
      <c r="R209" s="3"/>
      <c r="S209" s="104"/>
      <c r="T209" s="3"/>
      <c r="U209" s="104"/>
      <c r="V209" s="3"/>
      <c r="W209" s="104"/>
      <c r="X209" s="3"/>
      <c r="Y209" s="104"/>
      <c r="Z209" s="3"/>
      <c r="AA209" s="104"/>
      <c r="AB209" s="3"/>
      <c r="AC209" s="104"/>
    </row>
    <row r="210" spans="3:29" s="99" customFormat="1" x14ac:dyDescent="0.25">
      <c r="C210" s="3"/>
      <c r="E210" s="3"/>
      <c r="J210" s="3"/>
      <c r="L210" s="3"/>
      <c r="N210" s="3"/>
      <c r="P210" s="3"/>
      <c r="R210" s="3"/>
      <c r="S210" s="105"/>
      <c r="T210" s="3"/>
      <c r="U210" s="105"/>
      <c r="V210" s="3"/>
      <c r="W210" s="105"/>
      <c r="X210" s="3"/>
      <c r="Y210" s="105"/>
      <c r="Z210" s="3"/>
      <c r="AA210" s="105"/>
      <c r="AB210" s="3"/>
      <c r="AC210" s="105"/>
    </row>
    <row r="211" spans="3:29" s="99" customFormat="1" x14ac:dyDescent="0.25">
      <c r="C211" s="3"/>
      <c r="E211" s="3"/>
      <c r="J211" s="3"/>
      <c r="L211" s="3"/>
      <c r="N211" s="3"/>
      <c r="P211" s="3"/>
      <c r="R211" s="3"/>
      <c r="S211" s="105"/>
      <c r="T211" s="3"/>
      <c r="U211" s="105"/>
      <c r="V211" s="3"/>
      <c r="W211" s="105"/>
      <c r="X211" s="3"/>
      <c r="Y211" s="105"/>
      <c r="Z211" s="3"/>
      <c r="AA211" s="105"/>
      <c r="AB211" s="3"/>
      <c r="AC211" s="105"/>
    </row>
    <row r="212" spans="3:29" s="99" customFormat="1" x14ac:dyDescent="0.25">
      <c r="C212" s="3"/>
      <c r="E212" s="3"/>
      <c r="J212" s="3"/>
      <c r="L212" s="3"/>
      <c r="N212" s="3"/>
      <c r="P212" s="3"/>
      <c r="R212" s="3"/>
      <c r="S212" s="106"/>
      <c r="T212" s="3"/>
      <c r="U212" s="106"/>
      <c r="V212" s="3"/>
      <c r="W212" s="106"/>
      <c r="X212" s="3"/>
      <c r="Y212" s="106"/>
      <c r="Z212" s="3"/>
      <c r="AA212" s="106"/>
      <c r="AB212" s="3"/>
      <c r="AC212" s="106"/>
    </row>
    <row r="213" spans="3:29" s="99" customFormat="1" x14ac:dyDescent="0.25">
      <c r="C213" s="3"/>
      <c r="E213" s="3"/>
      <c r="J213" s="3"/>
      <c r="L213" s="3"/>
      <c r="N213" s="3"/>
      <c r="P213" s="3"/>
      <c r="R213" s="3"/>
      <c r="S213" s="105"/>
      <c r="T213" s="3"/>
      <c r="U213" s="105"/>
      <c r="V213" s="3"/>
      <c r="W213" s="105"/>
      <c r="X213" s="3"/>
      <c r="Y213" s="105"/>
      <c r="Z213" s="3"/>
      <c r="AA213" s="105"/>
      <c r="AB213" s="3"/>
      <c r="AC213" s="105"/>
    </row>
    <row r="214" spans="3:29" s="99" customFormat="1" x14ac:dyDescent="0.25">
      <c r="C214" s="3"/>
      <c r="E214" s="3"/>
      <c r="J214" s="3"/>
      <c r="L214" s="3"/>
      <c r="N214" s="3"/>
      <c r="P214" s="3"/>
      <c r="R214" s="3"/>
      <c r="S214" s="105"/>
      <c r="T214" s="3"/>
      <c r="U214" s="105"/>
      <c r="V214" s="3"/>
      <c r="W214" s="105"/>
      <c r="X214" s="3"/>
      <c r="Y214" s="105"/>
      <c r="Z214" s="3"/>
      <c r="AA214" s="105"/>
      <c r="AB214" s="3"/>
      <c r="AC214" s="105"/>
    </row>
    <row r="215" spans="3:29" s="99" customFormat="1" x14ac:dyDescent="0.25">
      <c r="C215" s="3"/>
      <c r="E215" s="3"/>
      <c r="J215" s="3"/>
      <c r="L215" s="3"/>
      <c r="N215" s="3"/>
      <c r="P215" s="3"/>
      <c r="R215" s="3"/>
      <c r="S215" s="106"/>
      <c r="T215" s="3"/>
      <c r="U215" s="106"/>
      <c r="V215" s="3"/>
      <c r="W215" s="106"/>
      <c r="X215" s="3"/>
      <c r="Y215" s="106"/>
      <c r="Z215" s="3"/>
      <c r="AA215" s="106"/>
      <c r="AB215" s="3"/>
      <c r="AC215" s="106"/>
    </row>
    <row r="216" spans="3:29" s="99" customFormat="1" x14ac:dyDescent="0.25">
      <c r="C216" s="3"/>
      <c r="E216" s="3"/>
      <c r="J216" s="3"/>
      <c r="L216" s="3"/>
      <c r="N216" s="3"/>
      <c r="P216" s="3"/>
      <c r="R216" s="3"/>
      <c r="S216" s="105"/>
      <c r="T216" s="3"/>
      <c r="U216" s="105"/>
      <c r="V216" s="3"/>
      <c r="W216" s="105"/>
      <c r="X216" s="3"/>
      <c r="Y216" s="105"/>
      <c r="Z216" s="3"/>
      <c r="AA216" s="105"/>
      <c r="AB216" s="3"/>
      <c r="AC216" s="105"/>
    </row>
    <row r="217" spans="3:29" s="99" customFormat="1" x14ac:dyDescent="0.25">
      <c r="C217" s="3"/>
      <c r="E217" s="3"/>
      <c r="J217" s="3"/>
      <c r="L217" s="3"/>
      <c r="N217" s="3"/>
      <c r="P217" s="3"/>
      <c r="R217" s="3"/>
      <c r="S217" s="106"/>
      <c r="T217" s="3"/>
      <c r="U217" s="106"/>
      <c r="V217" s="3"/>
      <c r="W217" s="106"/>
      <c r="X217" s="3"/>
      <c r="Y217" s="106"/>
      <c r="Z217" s="3"/>
      <c r="AA217" s="106"/>
      <c r="AB217" s="3"/>
      <c r="AC217" s="106"/>
    </row>
    <row r="218" spans="3:29" s="99" customFormat="1" x14ac:dyDescent="0.25">
      <c r="C218" s="3"/>
      <c r="E218" s="3"/>
      <c r="J218" s="3"/>
      <c r="L218" s="3"/>
      <c r="N218" s="3"/>
      <c r="P218" s="3"/>
      <c r="R218" s="3"/>
      <c r="S218" s="105"/>
      <c r="T218" s="3"/>
      <c r="U218" s="105"/>
      <c r="V218" s="3"/>
      <c r="W218" s="105"/>
      <c r="X218" s="3"/>
      <c r="Y218" s="105"/>
      <c r="Z218" s="3"/>
      <c r="AA218" s="105"/>
      <c r="AB218" s="3"/>
      <c r="AC218" s="105"/>
    </row>
    <row r="219" spans="3:29" s="99" customFormat="1" x14ac:dyDescent="0.25">
      <c r="C219" s="3"/>
      <c r="E219" s="3"/>
      <c r="J219" s="3"/>
      <c r="L219" s="3"/>
      <c r="N219" s="3"/>
      <c r="P219" s="3"/>
      <c r="R219" s="3"/>
      <c r="S219" s="105"/>
      <c r="T219" s="3"/>
      <c r="U219" s="105"/>
      <c r="V219" s="3"/>
      <c r="W219" s="105"/>
      <c r="X219" s="3"/>
      <c r="Y219" s="105"/>
      <c r="Z219" s="3"/>
      <c r="AA219" s="105"/>
      <c r="AB219" s="3"/>
      <c r="AC219" s="105"/>
    </row>
    <row r="220" spans="3:29" s="99" customFormat="1" x14ac:dyDescent="0.25">
      <c r="C220" s="3"/>
      <c r="E220" s="3"/>
      <c r="J220" s="3"/>
      <c r="L220" s="3"/>
      <c r="N220" s="3"/>
      <c r="P220" s="3"/>
      <c r="R220" s="3"/>
      <c r="S220" s="105"/>
      <c r="T220" s="3"/>
      <c r="U220" s="105"/>
      <c r="V220" s="3"/>
      <c r="W220" s="105"/>
      <c r="X220" s="3"/>
      <c r="Y220" s="105"/>
      <c r="Z220" s="3"/>
      <c r="AA220" s="105"/>
      <c r="AB220" s="3"/>
      <c r="AC220" s="105"/>
    </row>
    <row r="221" spans="3:29" s="99" customFormat="1" x14ac:dyDescent="0.25">
      <c r="C221" s="3"/>
      <c r="E221" s="3"/>
      <c r="J221" s="3"/>
      <c r="L221" s="3"/>
      <c r="N221" s="3"/>
      <c r="P221" s="3"/>
      <c r="R221" s="3"/>
      <c r="S221" s="102"/>
      <c r="T221" s="3"/>
      <c r="U221" s="102"/>
      <c r="V221" s="3"/>
      <c r="W221" s="102"/>
      <c r="X221" s="3"/>
      <c r="Y221" s="102"/>
      <c r="Z221" s="3"/>
      <c r="AA221" s="102"/>
      <c r="AB221" s="3"/>
      <c r="AC221" s="102"/>
    </row>
    <row r="222" spans="3:29" s="99" customFormat="1" x14ac:dyDescent="0.25">
      <c r="C222" s="3"/>
      <c r="E222" s="3"/>
      <c r="J222" s="3"/>
      <c r="L222" s="3"/>
      <c r="N222" s="3"/>
      <c r="P222" s="3"/>
      <c r="R222" s="3"/>
      <c r="S222" s="102"/>
      <c r="T222" s="3"/>
      <c r="U222" s="102"/>
      <c r="V222" s="3"/>
      <c r="W222" s="102"/>
      <c r="X222" s="3"/>
      <c r="Y222" s="102"/>
      <c r="Z222" s="3"/>
      <c r="AA222" s="102"/>
      <c r="AB222" s="3"/>
      <c r="AC222" s="102"/>
    </row>
    <row r="223" spans="3:29" s="99" customFormat="1" x14ac:dyDescent="0.25">
      <c r="C223" s="3"/>
      <c r="E223" s="3"/>
      <c r="J223" s="3"/>
      <c r="L223" s="3"/>
      <c r="N223" s="3"/>
      <c r="P223" s="3"/>
      <c r="R223" s="3"/>
      <c r="S223" s="102"/>
      <c r="T223" s="3"/>
      <c r="U223" s="102"/>
      <c r="V223" s="3"/>
      <c r="W223" s="102"/>
      <c r="X223" s="3"/>
      <c r="Y223" s="102"/>
      <c r="Z223" s="3"/>
      <c r="AA223" s="102"/>
      <c r="AB223" s="3"/>
      <c r="AC223" s="102"/>
    </row>
    <row r="224" spans="3:29" s="99" customFormat="1" x14ac:dyDescent="0.25">
      <c r="C224" s="3"/>
      <c r="E224" s="3"/>
      <c r="J224" s="3"/>
      <c r="L224" s="3"/>
      <c r="N224" s="3"/>
      <c r="P224" s="3"/>
      <c r="R224" s="3"/>
      <c r="S224" s="102"/>
      <c r="T224" s="3"/>
      <c r="U224" s="102"/>
      <c r="V224" s="3"/>
      <c r="W224" s="102"/>
      <c r="X224" s="3"/>
      <c r="Y224" s="102"/>
      <c r="Z224" s="3"/>
      <c r="AA224" s="102"/>
      <c r="AB224" s="3"/>
      <c r="AC224" s="102"/>
    </row>
    <row r="225" spans="3:29" s="99" customFormat="1" x14ac:dyDescent="0.25">
      <c r="C225" s="3"/>
      <c r="E225" s="3"/>
      <c r="J225" s="3"/>
      <c r="L225" s="3"/>
      <c r="N225" s="3"/>
      <c r="P225" s="3"/>
      <c r="R225" s="3"/>
      <c r="S225" s="103"/>
      <c r="T225" s="3"/>
      <c r="U225" s="103"/>
      <c r="V225" s="3"/>
      <c r="W225" s="103"/>
      <c r="X225" s="3"/>
      <c r="Y225" s="103"/>
      <c r="Z225" s="3"/>
      <c r="AA225" s="103"/>
      <c r="AB225" s="3"/>
      <c r="AC225" s="103"/>
    </row>
    <row r="226" spans="3:29" s="99" customFormat="1" x14ac:dyDescent="0.25">
      <c r="C226" s="3"/>
      <c r="E226" s="3"/>
      <c r="J226" s="3"/>
      <c r="L226" s="3"/>
      <c r="N226" s="3"/>
      <c r="P226" s="3"/>
      <c r="R226" s="3"/>
      <c r="S226" s="104"/>
      <c r="T226" s="3"/>
      <c r="U226" s="104"/>
      <c r="V226" s="3"/>
      <c r="W226" s="104"/>
      <c r="X226" s="3"/>
      <c r="Y226" s="104"/>
      <c r="Z226" s="3"/>
      <c r="AA226" s="104"/>
      <c r="AB226" s="3"/>
      <c r="AC226" s="104"/>
    </row>
    <row r="227" spans="3:29" s="99" customFormat="1" x14ac:dyDescent="0.25">
      <c r="C227" s="3"/>
      <c r="E227" s="3"/>
      <c r="J227" s="3"/>
      <c r="L227" s="3"/>
      <c r="N227" s="3"/>
      <c r="P227" s="3"/>
      <c r="R227" s="3"/>
      <c r="S227" s="105"/>
      <c r="T227" s="3"/>
      <c r="U227" s="105"/>
      <c r="V227" s="3"/>
      <c r="W227" s="105"/>
      <c r="X227" s="3"/>
      <c r="Y227" s="105"/>
      <c r="Z227" s="3"/>
      <c r="AA227" s="105"/>
      <c r="AB227" s="3"/>
      <c r="AC227" s="105"/>
    </row>
    <row r="228" spans="3:29" s="99" customFormat="1" x14ac:dyDescent="0.25">
      <c r="C228" s="3"/>
      <c r="E228" s="3"/>
      <c r="J228" s="3"/>
      <c r="L228" s="3"/>
      <c r="N228" s="3"/>
      <c r="P228" s="3"/>
      <c r="R228" s="3"/>
      <c r="S228" s="105"/>
      <c r="T228" s="3"/>
      <c r="U228" s="105"/>
      <c r="V228" s="3"/>
      <c r="W228" s="105"/>
      <c r="X228" s="3"/>
      <c r="Y228" s="105"/>
      <c r="Z228" s="3"/>
      <c r="AA228" s="105"/>
      <c r="AB228" s="3"/>
      <c r="AC228" s="105"/>
    </row>
    <row r="229" spans="3:29" s="99" customFormat="1" x14ac:dyDescent="0.25">
      <c r="C229" s="3"/>
      <c r="E229" s="3"/>
      <c r="J229" s="3"/>
      <c r="L229" s="3"/>
      <c r="N229" s="3"/>
      <c r="P229" s="3"/>
      <c r="R229" s="3"/>
      <c r="S229" s="106"/>
      <c r="T229" s="3"/>
      <c r="U229" s="106"/>
      <c r="V229" s="3"/>
      <c r="W229" s="106"/>
      <c r="X229" s="3"/>
      <c r="Y229" s="106"/>
      <c r="Z229" s="3"/>
      <c r="AA229" s="106"/>
      <c r="AB229" s="3"/>
      <c r="AC229" s="106"/>
    </row>
    <row r="230" spans="3:29" s="99" customFormat="1" x14ac:dyDescent="0.25">
      <c r="C230" s="3"/>
      <c r="E230" s="3"/>
      <c r="J230" s="3"/>
      <c r="L230" s="3"/>
      <c r="N230" s="3"/>
      <c r="P230" s="3"/>
      <c r="R230" s="3"/>
      <c r="S230" s="105"/>
      <c r="T230" s="3"/>
      <c r="U230" s="105"/>
      <c r="V230" s="3"/>
      <c r="W230" s="105"/>
      <c r="X230" s="3"/>
      <c r="Y230" s="105"/>
      <c r="Z230" s="3"/>
      <c r="AA230" s="105"/>
      <c r="AB230" s="3"/>
      <c r="AC230" s="105"/>
    </row>
    <row r="231" spans="3:29" s="99" customFormat="1" x14ac:dyDescent="0.25">
      <c r="C231" s="3"/>
      <c r="E231" s="3"/>
      <c r="J231" s="3"/>
      <c r="L231" s="3"/>
      <c r="N231" s="3"/>
      <c r="P231" s="3"/>
      <c r="R231" s="3"/>
      <c r="S231" s="105"/>
      <c r="T231" s="3"/>
      <c r="U231" s="105"/>
      <c r="V231" s="3"/>
      <c r="W231" s="105"/>
      <c r="X231" s="3"/>
      <c r="Y231" s="105"/>
      <c r="Z231" s="3"/>
      <c r="AA231" s="105"/>
      <c r="AB231" s="3"/>
      <c r="AC231" s="105"/>
    </row>
    <row r="232" spans="3:29" s="99" customFormat="1" x14ac:dyDescent="0.25">
      <c r="C232" s="3"/>
      <c r="E232" s="3"/>
      <c r="J232" s="3"/>
      <c r="L232" s="3"/>
      <c r="N232" s="3"/>
      <c r="P232" s="3"/>
      <c r="R232" s="3"/>
      <c r="S232" s="106"/>
      <c r="T232" s="3"/>
      <c r="U232" s="106"/>
      <c r="V232" s="3"/>
      <c r="W232" s="106"/>
      <c r="X232" s="3"/>
      <c r="Y232" s="106"/>
      <c r="Z232" s="3"/>
      <c r="AA232" s="106"/>
      <c r="AB232" s="3"/>
      <c r="AC232" s="106"/>
    </row>
    <row r="233" spans="3:29" s="99" customFormat="1" x14ac:dyDescent="0.25">
      <c r="C233" s="3"/>
      <c r="E233" s="3"/>
      <c r="J233" s="3"/>
      <c r="L233" s="3"/>
      <c r="N233" s="3"/>
      <c r="P233" s="3"/>
      <c r="R233" s="3"/>
      <c r="S233" s="105"/>
      <c r="T233" s="3"/>
      <c r="U233" s="105"/>
      <c r="V233" s="3"/>
      <c r="W233" s="105"/>
      <c r="X233" s="3"/>
      <c r="Y233" s="105"/>
      <c r="Z233" s="3"/>
      <c r="AA233" s="105"/>
      <c r="AB233" s="3"/>
      <c r="AC233" s="105"/>
    </row>
    <row r="234" spans="3:29" s="99" customFormat="1" x14ac:dyDescent="0.25">
      <c r="C234" s="3"/>
      <c r="E234" s="3"/>
      <c r="J234" s="3"/>
      <c r="L234" s="3"/>
      <c r="N234" s="3"/>
      <c r="P234" s="3"/>
      <c r="R234" s="3"/>
      <c r="S234" s="106"/>
      <c r="T234" s="3"/>
      <c r="U234" s="106"/>
      <c r="V234" s="3"/>
      <c r="W234" s="106"/>
      <c r="X234" s="3"/>
      <c r="Y234" s="106"/>
      <c r="Z234" s="3"/>
      <c r="AA234" s="106"/>
      <c r="AB234" s="3"/>
      <c r="AC234" s="106"/>
    </row>
    <row r="235" spans="3:29" s="99" customFormat="1" x14ac:dyDescent="0.25">
      <c r="C235" s="3"/>
      <c r="E235" s="3"/>
      <c r="J235" s="3"/>
      <c r="L235" s="3"/>
      <c r="N235" s="3"/>
      <c r="P235" s="3"/>
      <c r="R235" s="3"/>
      <c r="S235" s="105"/>
      <c r="T235" s="3"/>
      <c r="U235" s="105"/>
      <c r="V235" s="3"/>
      <c r="W235" s="105"/>
      <c r="X235" s="3"/>
      <c r="Y235" s="105"/>
      <c r="Z235" s="3"/>
      <c r="AA235" s="105"/>
      <c r="AB235" s="3"/>
      <c r="AC235" s="105"/>
    </row>
    <row r="236" spans="3:29" s="99" customFormat="1" x14ac:dyDescent="0.25">
      <c r="C236" s="3"/>
      <c r="E236" s="3"/>
      <c r="J236" s="3"/>
      <c r="L236" s="3"/>
      <c r="N236" s="3"/>
      <c r="P236" s="3"/>
      <c r="R236" s="3"/>
      <c r="S236" s="105"/>
      <c r="T236" s="3"/>
      <c r="U236" s="105"/>
      <c r="V236" s="3"/>
      <c r="W236" s="105"/>
      <c r="X236" s="3"/>
      <c r="Y236" s="105"/>
      <c r="Z236" s="3"/>
      <c r="AA236" s="105"/>
      <c r="AB236" s="3"/>
      <c r="AC236" s="105"/>
    </row>
    <row r="237" spans="3:29" s="99" customFormat="1" x14ac:dyDescent="0.25">
      <c r="C237" s="3"/>
      <c r="E237" s="3"/>
      <c r="J237" s="3"/>
      <c r="L237" s="3"/>
      <c r="N237" s="3"/>
      <c r="P237" s="3"/>
      <c r="R237" s="3"/>
      <c r="S237" s="105"/>
      <c r="T237" s="3"/>
      <c r="U237" s="105"/>
      <c r="V237" s="3"/>
      <c r="W237" s="105"/>
      <c r="X237" s="3"/>
      <c r="Y237" s="105"/>
      <c r="Z237" s="3"/>
      <c r="AA237" s="105"/>
      <c r="AB237" s="3"/>
      <c r="AC237" s="105"/>
    </row>
    <row r="238" spans="3:29" s="99" customFormat="1" x14ac:dyDescent="0.25">
      <c r="C238" s="3"/>
      <c r="E238" s="3"/>
      <c r="J238" s="3"/>
      <c r="L238" s="3"/>
      <c r="N238" s="3"/>
      <c r="P238" s="3"/>
      <c r="R238" s="3"/>
      <c r="S238" s="102"/>
      <c r="T238" s="3"/>
      <c r="U238" s="102"/>
      <c r="V238" s="3"/>
      <c r="W238" s="102"/>
      <c r="X238" s="3"/>
      <c r="Y238" s="102"/>
      <c r="Z238" s="3"/>
      <c r="AA238" s="102"/>
      <c r="AB238" s="3"/>
      <c r="AC238" s="102"/>
    </row>
    <row r="239" spans="3:29" s="99" customFormat="1" x14ac:dyDescent="0.25">
      <c r="C239" s="3"/>
      <c r="E239" s="3"/>
      <c r="J239" s="3"/>
      <c r="L239" s="3"/>
      <c r="N239" s="3"/>
      <c r="P239" s="3"/>
      <c r="R239" s="3"/>
      <c r="S239" s="102"/>
      <c r="T239" s="3"/>
      <c r="U239" s="102"/>
      <c r="V239" s="3"/>
      <c r="W239" s="102"/>
      <c r="X239" s="3"/>
      <c r="Y239" s="102"/>
      <c r="Z239" s="3"/>
      <c r="AA239" s="102"/>
      <c r="AB239" s="3"/>
      <c r="AC239" s="102"/>
    </row>
    <row r="240" spans="3:29" s="99" customFormat="1" x14ac:dyDescent="0.25">
      <c r="C240" s="3"/>
      <c r="E240" s="3"/>
      <c r="J240" s="3"/>
      <c r="L240" s="3"/>
      <c r="N240" s="3"/>
      <c r="P240" s="3"/>
      <c r="R240" s="3"/>
      <c r="S240" s="102"/>
      <c r="T240" s="3"/>
      <c r="U240" s="102"/>
      <c r="V240" s="3"/>
      <c r="W240" s="102"/>
      <c r="X240" s="3"/>
      <c r="Y240" s="102"/>
      <c r="Z240" s="3"/>
      <c r="AA240" s="102"/>
      <c r="AB240" s="3"/>
      <c r="AC240" s="102"/>
    </row>
    <row r="241" spans="3:29" s="99" customFormat="1" x14ac:dyDescent="0.25">
      <c r="C241" s="3"/>
      <c r="E241" s="3"/>
      <c r="J241" s="3"/>
      <c r="L241" s="3"/>
      <c r="N241" s="3"/>
      <c r="P241" s="3"/>
      <c r="R241" s="3"/>
      <c r="S241" s="102"/>
      <c r="T241" s="3"/>
      <c r="U241" s="102"/>
      <c r="V241" s="3"/>
      <c r="W241" s="102"/>
      <c r="X241" s="3"/>
      <c r="Y241" s="102"/>
      <c r="Z241" s="3"/>
      <c r="AA241" s="102"/>
      <c r="AB241" s="3"/>
      <c r="AC241" s="102"/>
    </row>
    <row r="242" spans="3:29" s="99" customFormat="1" x14ac:dyDescent="0.25">
      <c r="C242" s="3"/>
      <c r="E242" s="3"/>
      <c r="J242" s="3"/>
      <c r="L242" s="3"/>
      <c r="N242" s="3"/>
      <c r="P242" s="3"/>
      <c r="R242" s="3"/>
      <c r="S242" s="103"/>
      <c r="T242" s="3"/>
      <c r="U242" s="103"/>
      <c r="V242" s="3"/>
      <c r="W242" s="103"/>
      <c r="X242" s="3"/>
      <c r="Y242" s="103"/>
      <c r="Z242" s="3"/>
      <c r="AA242" s="103"/>
      <c r="AB242" s="3"/>
      <c r="AC242" s="103"/>
    </row>
    <row r="243" spans="3:29" s="99" customFormat="1" x14ac:dyDescent="0.25">
      <c r="C243" s="3"/>
      <c r="E243" s="3"/>
      <c r="J243" s="3"/>
      <c r="L243" s="3"/>
      <c r="N243" s="3"/>
      <c r="P243" s="3"/>
      <c r="R243" s="3"/>
      <c r="S243" s="104"/>
      <c r="T243" s="3"/>
      <c r="U243" s="104"/>
      <c r="V243" s="3"/>
      <c r="W243" s="104"/>
      <c r="X243" s="3"/>
      <c r="Y243" s="104"/>
      <c r="Z243" s="3"/>
      <c r="AA243" s="104"/>
      <c r="AB243" s="3"/>
      <c r="AC243" s="104"/>
    </row>
    <row r="244" spans="3:29" s="99" customFormat="1" x14ac:dyDescent="0.25">
      <c r="C244" s="3"/>
      <c r="E244" s="3"/>
      <c r="J244" s="3"/>
      <c r="L244" s="3"/>
      <c r="N244" s="3"/>
      <c r="P244" s="3"/>
      <c r="R244" s="3"/>
      <c r="S244" s="105"/>
      <c r="T244" s="3"/>
      <c r="U244" s="105"/>
      <c r="V244" s="3"/>
      <c r="W244" s="105"/>
      <c r="X244" s="3"/>
      <c r="Y244" s="105"/>
      <c r="Z244" s="3"/>
      <c r="AA244" s="105"/>
      <c r="AB244" s="3"/>
      <c r="AC244" s="105"/>
    </row>
    <row r="245" spans="3:29" s="99" customFormat="1" x14ac:dyDescent="0.25">
      <c r="C245" s="3"/>
      <c r="E245" s="3"/>
      <c r="J245" s="3"/>
      <c r="L245" s="3"/>
      <c r="N245" s="3"/>
      <c r="P245" s="3"/>
      <c r="R245" s="3"/>
      <c r="S245" s="105"/>
      <c r="T245" s="3"/>
      <c r="U245" s="105"/>
      <c r="V245" s="3"/>
      <c r="W245" s="105"/>
      <c r="X245" s="3"/>
      <c r="Y245" s="105"/>
      <c r="Z245" s="3"/>
      <c r="AA245" s="105"/>
      <c r="AB245" s="3"/>
      <c r="AC245" s="105"/>
    </row>
    <row r="246" spans="3:29" s="99" customFormat="1" x14ac:dyDescent="0.25">
      <c r="C246" s="3"/>
      <c r="E246" s="3"/>
      <c r="J246" s="3"/>
      <c r="L246" s="3"/>
      <c r="N246" s="3"/>
      <c r="P246" s="3"/>
      <c r="R246" s="3"/>
      <c r="S246" s="106"/>
      <c r="T246" s="3"/>
      <c r="U246" s="106"/>
      <c r="V246" s="3"/>
      <c r="W246" s="106"/>
      <c r="X246" s="3"/>
      <c r="Y246" s="106"/>
      <c r="Z246" s="3"/>
      <c r="AA246" s="106"/>
      <c r="AB246" s="3"/>
      <c r="AC246" s="106"/>
    </row>
    <row r="247" spans="3:29" s="99" customFormat="1" x14ac:dyDescent="0.25">
      <c r="C247" s="3"/>
      <c r="E247" s="3"/>
      <c r="J247" s="3"/>
      <c r="L247" s="3"/>
      <c r="N247" s="3"/>
      <c r="P247" s="3"/>
      <c r="R247" s="3"/>
      <c r="S247" s="105"/>
      <c r="T247" s="3"/>
      <c r="U247" s="105"/>
      <c r="V247" s="3"/>
      <c r="W247" s="105"/>
      <c r="X247" s="3"/>
      <c r="Y247" s="105"/>
      <c r="Z247" s="3"/>
      <c r="AA247" s="105"/>
      <c r="AB247" s="3"/>
      <c r="AC247" s="105"/>
    </row>
    <row r="248" spans="3:29" s="99" customFormat="1" x14ac:dyDescent="0.25">
      <c r="C248" s="3"/>
      <c r="E248" s="3"/>
      <c r="J248" s="3"/>
      <c r="L248" s="3"/>
      <c r="N248" s="3"/>
      <c r="P248" s="3"/>
      <c r="R248" s="3"/>
      <c r="S248" s="105"/>
      <c r="T248" s="3"/>
      <c r="U248" s="105"/>
      <c r="V248" s="3"/>
      <c r="W248" s="105"/>
      <c r="X248" s="3"/>
      <c r="Y248" s="105"/>
      <c r="Z248" s="3"/>
      <c r="AA248" s="105"/>
      <c r="AB248" s="3"/>
      <c r="AC248" s="105"/>
    </row>
    <row r="249" spans="3:29" s="99" customFormat="1" x14ac:dyDescent="0.25">
      <c r="C249" s="3"/>
      <c r="E249" s="3"/>
      <c r="J249" s="3"/>
      <c r="L249" s="3"/>
      <c r="N249" s="3"/>
      <c r="P249" s="3"/>
      <c r="R249" s="3"/>
      <c r="S249" s="106"/>
      <c r="T249" s="3"/>
      <c r="U249" s="106"/>
      <c r="V249" s="3"/>
      <c r="W249" s="106"/>
      <c r="X249" s="3"/>
      <c r="Y249" s="106"/>
      <c r="Z249" s="3"/>
      <c r="AA249" s="106"/>
      <c r="AB249" s="3"/>
      <c r="AC249" s="106"/>
    </row>
    <row r="250" spans="3:29" s="99" customFormat="1" x14ac:dyDescent="0.25">
      <c r="C250" s="3"/>
      <c r="E250" s="3"/>
      <c r="J250" s="3"/>
      <c r="L250" s="3"/>
      <c r="N250" s="3"/>
      <c r="P250" s="3"/>
      <c r="R250" s="3"/>
      <c r="S250" s="105"/>
      <c r="T250" s="3"/>
      <c r="U250" s="105"/>
      <c r="V250" s="3"/>
      <c r="W250" s="105"/>
      <c r="X250" s="3"/>
      <c r="Y250" s="105"/>
      <c r="Z250" s="3"/>
      <c r="AA250" s="105"/>
      <c r="AB250" s="3"/>
      <c r="AC250" s="105"/>
    </row>
    <row r="251" spans="3:29" s="99" customFormat="1" x14ac:dyDescent="0.25">
      <c r="C251" s="3"/>
      <c r="E251" s="3"/>
      <c r="J251" s="3"/>
      <c r="L251" s="3"/>
      <c r="N251" s="3"/>
      <c r="P251" s="3"/>
      <c r="R251" s="3"/>
      <c r="S251" s="106"/>
      <c r="T251" s="3"/>
      <c r="U251" s="106"/>
      <c r="V251" s="3"/>
      <c r="W251" s="106"/>
      <c r="X251" s="3"/>
      <c r="Y251" s="106"/>
      <c r="Z251" s="3"/>
      <c r="AA251" s="106"/>
      <c r="AB251" s="3"/>
      <c r="AC251" s="106"/>
    </row>
    <row r="252" spans="3:29" s="99" customFormat="1" x14ac:dyDescent="0.25">
      <c r="C252" s="3"/>
      <c r="E252" s="3"/>
      <c r="J252" s="3"/>
      <c r="L252" s="3"/>
      <c r="N252" s="3"/>
      <c r="P252" s="3"/>
      <c r="R252" s="3"/>
      <c r="S252" s="105"/>
      <c r="T252" s="3"/>
      <c r="U252" s="105"/>
      <c r="V252" s="3"/>
      <c r="W252" s="105"/>
      <c r="X252" s="3"/>
      <c r="Y252" s="105"/>
      <c r="Z252" s="3"/>
      <c r="AA252" s="105"/>
      <c r="AB252" s="3"/>
      <c r="AC252" s="105"/>
    </row>
    <row r="253" spans="3:29" s="99" customFormat="1" x14ac:dyDescent="0.25">
      <c r="C253" s="3"/>
      <c r="E253" s="3"/>
      <c r="J253" s="3"/>
      <c r="L253" s="3"/>
      <c r="N253" s="3"/>
      <c r="P253" s="3"/>
      <c r="R253" s="3"/>
      <c r="S253" s="105"/>
      <c r="T253" s="3"/>
      <c r="U253" s="105"/>
      <c r="V253" s="3"/>
      <c r="W253" s="105"/>
      <c r="X253" s="3"/>
      <c r="Y253" s="105"/>
      <c r="Z253" s="3"/>
      <c r="AA253" s="105"/>
      <c r="AB253" s="3"/>
      <c r="AC253" s="105"/>
    </row>
    <row r="254" spans="3:29" s="99" customFormat="1" x14ac:dyDescent="0.25">
      <c r="C254" s="3"/>
      <c r="E254" s="3"/>
      <c r="J254" s="3"/>
      <c r="L254" s="3"/>
      <c r="N254" s="3"/>
      <c r="P254" s="3"/>
      <c r="R254" s="3"/>
      <c r="S254" s="105"/>
      <c r="T254" s="3"/>
      <c r="U254" s="105"/>
      <c r="V254" s="3"/>
      <c r="W254" s="105"/>
      <c r="X254" s="3"/>
      <c r="Y254" s="105"/>
      <c r="Z254" s="3"/>
      <c r="AA254" s="105"/>
      <c r="AB254" s="3"/>
      <c r="AC254" s="105"/>
    </row>
    <row r="255" spans="3:29" s="99" customFormat="1" x14ac:dyDescent="0.25">
      <c r="C255" s="3"/>
      <c r="E255" s="3"/>
      <c r="J255" s="3"/>
      <c r="L255" s="3"/>
      <c r="N255" s="3"/>
      <c r="P255" s="3"/>
      <c r="R255" s="3"/>
      <c r="S255" s="102"/>
      <c r="T255" s="3"/>
      <c r="U255" s="102"/>
      <c r="V255" s="3"/>
      <c r="W255" s="102"/>
      <c r="X255" s="3"/>
      <c r="Y255" s="102"/>
      <c r="Z255" s="3"/>
      <c r="AA255" s="102"/>
      <c r="AB255" s="3"/>
      <c r="AC255" s="102"/>
    </row>
    <row r="256" spans="3:29" s="99" customFormat="1" x14ac:dyDescent="0.25">
      <c r="C256" s="3"/>
      <c r="E256" s="3"/>
      <c r="J256" s="3"/>
      <c r="L256" s="3"/>
      <c r="N256" s="3"/>
      <c r="P256" s="3"/>
      <c r="R256" s="3"/>
      <c r="S256" s="102"/>
      <c r="T256" s="3"/>
      <c r="U256" s="102"/>
      <c r="V256" s="3"/>
      <c r="W256" s="102"/>
      <c r="X256" s="3"/>
      <c r="Y256" s="102"/>
      <c r="Z256" s="3"/>
      <c r="AA256" s="102"/>
      <c r="AB256" s="3"/>
      <c r="AC256" s="102"/>
    </row>
    <row r="257" spans="3:29" s="99" customFormat="1" x14ac:dyDescent="0.25">
      <c r="C257" s="3"/>
      <c r="E257" s="3"/>
      <c r="J257" s="3"/>
      <c r="L257" s="3"/>
      <c r="N257" s="3"/>
      <c r="P257" s="3"/>
      <c r="R257" s="3"/>
      <c r="S257" s="102"/>
      <c r="T257" s="3"/>
      <c r="U257" s="102"/>
      <c r="V257" s="3"/>
      <c r="W257" s="102"/>
      <c r="X257" s="3"/>
      <c r="Y257" s="102"/>
      <c r="Z257" s="3"/>
      <c r="AA257" s="102"/>
      <c r="AB257" s="3"/>
      <c r="AC257" s="102"/>
    </row>
    <row r="258" spans="3:29" s="99" customFormat="1" x14ac:dyDescent="0.25">
      <c r="C258" s="3"/>
      <c r="E258" s="3"/>
      <c r="J258" s="3"/>
      <c r="L258" s="3"/>
      <c r="N258" s="3"/>
      <c r="P258" s="3"/>
      <c r="R258" s="3"/>
      <c r="S258" s="102"/>
      <c r="T258" s="3"/>
      <c r="U258" s="102"/>
      <c r="V258" s="3"/>
      <c r="W258" s="102"/>
      <c r="X258" s="3"/>
      <c r="Y258" s="102"/>
      <c r="Z258" s="3"/>
      <c r="AA258" s="102"/>
      <c r="AB258" s="3"/>
      <c r="AC258" s="102"/>
    </row>
    <row r="259" spans="3:29" s="99" customFormat="1" x14ac:dyDescent="0.25">
      <c r="C259" s="3"/>
      <c r="E259" s="3"/>
      <c r="J259" s="3"/>
      <c r="L259" s="3"/>
      <c r="N259" s="3"/>
      <c r="P259" s="3"/>
      <c r="R259" s="3"/>
      <c r="S259" s="103"/>
      <c r="T259" s="3"/>
      <c r="U259" s="103"/>
      <c r="V259" s="3"/>
      <c r="W259" s="103"/>
      <c r="X259" s="3"/>
      <c r="Y259" s="103"/>
      <c r="Z259" s="3"/>
      <c r="AA259" s="103"/>
      <c r="AB259" s="3"/>
      <c r="AC259" s="103"/>
    </row>
    <row r="260" spans="3:29" s="99" customFormat="1" x14ac:dyDescent="0.25">
      <c r="C260" s="3"/>
      <c r="E260" s="3"/>
      <c r="J260" s="3"/>
      <c r="L260" s="3"/>
      <c r="N260" s="3"/>
      <c r="P260" s="3"/>
      <c r="R260" s="3"/>
      <c r="S260" s="104"/>
      <c r="T260" s="3"/>
      <c r="U260" s="104"/>
      <c r="V260" s="3"/>
      <c r="W260" s="104"/>
      <c r="X260" s="3"/>
      <c r="Y260" s="104"/>
      <c r="Z260" s="3"/>
      <c r="AA260" s="104"/>
      <c r="AB260" s="3"/>
      <c r="AC260" s="104"/>
    </row>
    <row r="261" spans="3:29" s="99" customFormat="1" x14ac:dyDescent="0.25">
      <c r="C261" s="3"/>
      <c r="E261" s="3"/>
      <c r="J261" s="3"/>
      <c r="L261" s="3"/>
      <c r="N261" s="3"/>
      <c r="P261" s="3"/>
      <c r="R261" s="3"/>
      <c r="S261" s="105"/>
      <c r="T261" s="3"/>
      <c r="U261" s="105"/>
      <c r="V261" s="3"/>
      <c r="W261" s="105"/>
      <c r="X261" s="3"/>
      <c r="Y261" s="105"/>
      <c r="Z261" s="3"/>
      <c r="AA261" s="105"/>
      <c r="AB261" s="3"/>
      <c r="AC261" s="105"/>
    </row>
    <row r="262" spans="3:29" s="99" customFormat="1" x14ac:dyDescent="0.25">
      <c r="C262" s="3"/>
      <c r="E262" s="3"/>
      <c r="J262" s="3"/>
      <c r="L262" s="3"/>
      <c r="N262" s="3"/>
      <c r="P262" s="3"/>
      <c r="R262" s="3"/>
      <c r="S262" s="105"/>
      <c r="T262" s="3"/>
      <c r="U262" s="105"/>
      <c r="V262" s="3"/>
      <c r="W262" s="105"/>
      <c r="X262" s="3"/>
      <c r="Y262" s="105"/>
      <c r="Z262" s="3"/>
      <c r="AA262" s="105"/>
      <c r="AB262" s="3"/>
      <c r="AC262" s="105"/>
    </row>
    <row r="263" spans="3:29" s="99" customFormat="1" x14ac:dyDescent="0.25">
      <c r="C263" s="3"/>
      <c r="E263" s="3"/>
      <c r="J263" s="3"/>
      <c r="L263" s="3"/>
      <c r="N263" s="3"/>
      <c r="P263" s="3"/>
      <c r="R263" s="3"/>
      <c r="S263" s="106"/>
      <c r="T263" s="3"/>
      <c r="U263" s="106"/>
      <c r="V263" s="3"/>
      <c r="W263" s="106"/>
      <c r="X263" s="3"/>
      <c r="Y263" s="106"/>
      <c r="Z263" s="3"/>
      <c r="AA263" s="106"/>
      <c r="AB263" s="3"/>
      <c r="AC263" s="106"/>
    </row>
    <row r="264" spans="3:29" s="99" customFormat="1" x14ac:dyDescent="0.25">
      <c r="C264" s="3"/>
      <c r="E264" s="3"/>
      <c r="J264" s="3"/>
      <c r="L264" s="3"/>
      <c r="N264" s="3"/>
      <c r="P264" s="3"/>
      <c r="R264" s="3"/>
      <c r="S264" s="105"/>
      <c r="T264" s="3"/>
      <c r="U264" s="105"/>
      <c r="V264" s="3"/>
      <c r="W264" s="105"/>
      <c r="X264" s="3"/>
      <c r="Y264" s="105"/>
      <c r="Z264" s="3"/>
      <c r="AA264" s="105"/>
      <c r="AB264" s="3"/>
      <c r="AC264" s="105"/>
    </row>
    <row r="265" spans="3:29" s="99" customFormat="1" x14ac:dyDescent="0.25">
      <c r="C265" s="3"/>
      <c r="E265" s="3"/>
      <c r="J265" s="3"/>
      <c r="L265" s="3"/>
      <c r="N265" s="3"/>
      <c r="P265" s="3"/>
      <c r="R265" s="3"/>
      <c r="S265" s="105"/>
      <c r="T265" s="3"/>
      <c r="U265" s="105"/>
      <c r="V265" s="3"/>
      <c r="W265" s="105"/>
      <c r="X265" s="3"/>
      <c r="Y265" s="105"/>
      <c r="Z265" s="3"/>
      <c r="AA265" s="105"/>
      <c r="AB265" s="3"/>
      <c r="AC265" s="105"/>
    </row>
    <row r="266" spans="3:29" s="99" customFormat="1" x14ac:dyDescent="0.25">
      <c r="C266" s="3"/>
      <c r="E266" s="3"/>
      <c r="J266" s="3"/>
      <c r="L266" s="3"/>
      <c r="N266" s="3"/>
      <c r="P266" s="3"/>
      <c r="R266" s="3"/>
      <c r="S266" s="106"/>
      <c r="T266" s="3"/>
      <c r="U266" s="106"/>
      <c r="V266" s="3"/>
      <c r="W266" s="106"/>
      <c r="X266" s="3"/>
      <c r="Y266" s="106"/>
      <c r="Z266" s="3"/>
      <c r="AA266" s="106"/>
      <c r="AB266" s="3"/>
      <c r="AC266" s="106"/>
    </row>
    <row r="267" spans="3:29" s="99" customFormat="1" x14ac:dyDescent="0.25">
      <c r="C267" s="3"/>
      <c r="E267" s="3"/>
      <c r="J267" s="3"/>
      <c r="L267" s="3"/>
      <c r="N267" s="3"/>
      <c r="P267" s="3"/>
      <c r="R267" s="3"/>
      <c r="S267" s="105"/>
      <c r="T267" s="3"/>
      <c r="U267" s="105"/>
      <c r="V267" s="3"/>
      <c r="W267" s="105"/>
      <c r="X267" s="3"/>
      <c r="Y267" s="105"/>
      <c r="Z267" s="3"/>
      <c r="AA267" s="105"/>
      <c r="AB267" s="3"/>
      <c r="AC267" s="105"/>
    </row>
    <row r="268" spans="3:29" s="99" customFormat="1" x14ac:dyDescent="0.25">
      <c r="C268" s="3"/>
      <c r="E268" s="3"/>
      <c r="J268" s="3"/>
      <c r="L268" s="3"/>
      <c r="N268" s="3"/>
      <c r="P268" s="3"/>
      <c r="R268" s="3"/>
      <c r="S268" s="106"/>
      <c r="T268" s="3"/>
      <c r="U268" s="106"/>
      <c r="V268" s="3"/>
      <c r="W268" s="106"/>
      <c r="X268" s="3"/>
      <c r="Y268" s="106"/>
      <c r="Z268" s="3"/>
      <c r="AA268" s="106"/>
      <c r="AB268" s="3"/>
      <c r="AC268" s="106"/>
    </row>
    <row r="269" spans="3:29" s="99" customFormat="1" x14ac:dyDescent="0.25">
      <c r="C269" s="3"/>
      <c r="E269" s="3"/>
      <c r="J269" s="3"/>
      <c r="L269" s="3"/>
      <c r="N269" s="3"/>
      <c r="P269" s="3"/>
      <c r="R269" s="3"/>
      <c r="S269" s="105"/>
      <c r="T269" s="3"/>
      <c r="U269" s="105"/>
      <c r="V269" s="3"/>
      <c r="W269" s="105"/>
      <c r="X269" s="3"/>
      <c r="Y269" s="105"/>
      <c r="Z269" s="3"/>
      <c r="AA269" s="105"/>
      <c r="AB269" s="3"/>
      <c r="AC269" s="105"/>
    </row>
    <row r="270" spans="3:29" s="99" customFormat="1" x14ac:dyDescent="0.25">
      <c r="C270" s="3"/>
      <c r="E270" s="3"/>
      <c r="J270" s="3"/>
      <c r="L270" s="3"/>
      <c r="N270" s="3"/>
      <c r="P270" s="3"/>
      <c r="R270" s="3"/>
      <c r="S270" s="105"/>
      <c r="T270" s="3"/>
      <c r="U270" s="105"/>
      <c r="V270" s="3"/>
      <c r="W270" s="105"/>
      <c r="X270" s="3"/>
      <c r="Y270" s="105"/>
      <c r="Z270" s="3"/>
      <c r="AA270" s="105"/>
      <c r="AB270" s="3"/>
      <c r="AC270" s="105"/>
    </row>
    <row r="271" spans="3:29" s="99" customFormat="1" x14ac:dyDescent="0.25">
      <c r="C271" s="3"/>
      <c r="E271" s="3"/>
      <c r="J271" s="3"/>
      <c r="L271" s="3"/>
      <c r="N271" s="3"/>
      <c r="P271" s="3"/>
      <c r="R271" s="3"/>
      <c r="S271" s="105"/>
      <c r="T271" s="3"/>
      <c r="U271" s="105"/>
      <c r="V271" s="3"/>
      <c r="W271" s="105"/>
      <c r="X271" s="3"/>
      <c r="Y271" s="105"/>
      <c r="Z271" s="3"/>
      <c r="AA271" s="105"/>
      <c r="AB271" s="3"/>
      <c r="AC271" s="105"/>
    </row>
    <row r="272" spans="3:29" s="99" customFormat="1" x14ac:dyDescent="0.25">
      <c r="C272" s="3"/>
      <c r="E272" s="3"/>
      <c r="J272" s="3"/>
      <c r="L272" s="3"/>
      <c r="N272" s="3"/>
      <c r="P272" s="3"/>
      <c r="R272" s="3"/>
      <c r="S272" s="102"/>
      <c r="T272" s="3"/>
      <c r="U272" s="102"/>
      <c r="V272" s="3"/>
      <c r="W272" s="102"/>
      <c r="X272" s="3"/>
      <c r="Y272" s="102"/>
      <c r="Z272" s="3"/>
      <c r="AA272" s="102"/>
      <c r="AB272" s="3"/>
      <c r="AC272" s="102"/>
    </row>
    <row r="273" spans="3:29" s="99" customFormat="1" x14ac:dyDescent="0.25">
      <c r="C273" s="3"/>
      <c r="E273" s="3"/>
      <c r="J273" s="3"/>
      <c r="L273" s="3"/>
      <c r="N273" s="3"/>
      <c r="P273" s="3"/>
      <c r="R273" s="3"/>
      <c r="S273" s="102"/>
      <c r="T273" s="3"/>
      <c r="U273" s="102"/>
      <c r="V273" s="3"/>
      <c r="W273" s="102"/>
      <c r="X273" s="3"/>
      <c r="Y273" s="102"/>
      <c r="Z273" s="3"/>
      <c r="AA273" s="102"/>
      <c r="AB273" s="3"/>
      <c r="AC273" s="102"/>
    </row>
    <row r="274" spans="3:29" s="99" customFormat="1" x14ac:dyDescent="0.25">
      <c r="C274" s="3"/>
      <c r="E274" s="3"/>
      <c r="J274" s="3"/>
      <c r="L274" s="3"/>
      <c r="N274" s="3"/>
      <c r="P274" s="3"/>
      <c r="R274" s="3"/>
      <c r="S274" s="102"/>
      <c r="T274" s="3"/>
      <c r="U274" s="102"/>
      <c r="V274" s="3"/>
      <c r="W274" s="102"/>
      <c r="X274" s="3"/>
      <c r="Y274" s="102"/>
      <c r="Z274" s="3"/>
      <c r="AA274" s="102"/>
      <c r="AB274" s="3"/>
      <c r="AC274" s="102"/>
    </row>
    <row r="275" spans="3:29" s="99" customFormat="1" x14ac:dyDescent="0.25">
      <c r="C275" s="3"/>
      <c r="E275" s="3"/>
      <c r="J275" s="3"/>
      <c r="L275" s="3"/>
      <c r="N275" s="3"/>
      <c r="P275" s="3"/>
      <c r="R275" s="3"/>
      <c r="S275" s="102"/>
      <c r="T275" s="3"/>
      <c r="U275" s="102"/>
      <c r="V275" s="3"/>
      <c r="W275" s="102"/>
      <c r="X275" s="3"/>
      <c r="Y275" s="102"/>
      <c r="Z275" s="3"/>
      <c r="AA275" s="102"/>
      <c r="AB275" s="3"/>
      <c r="AC275" s="102"/>
    </row>
    <row r="276" spans="3:29" s="99" customFormat="1" x14ac:dyDescent="0.25">
      <c r="C276" s="3"/>
      <c r="E276" s="3"/>
      <c r="J276" s="3"/>
      <c r="L276" s="3"/>
      <c r="N276" s="3"/>
      <c r="P276" s="3"/>
      <c r="R276" s="3"/>
      <c r="S276" s="103"/>
      <c r="T276" s="3"/>
      <c r="U276" s="103"/>
      <c r="V276" s="3"/>
      <c r="W276" s="103"/>
      <c r="X276" s="3"/>
      <c r="Y276" s="103"/>
      <c r="Z276" s="3"/>
      <c r="AA276" s="103"/>
      <c r="AB276" s="3"/>
      <c r="AC276" s="103"/>
    </row>
    <row r="277" spans="3:29" s="99" customFormat="1" x14ac:dyDescent="0.25">
      <c r="C277" s="3"/>
      <c r="E277" s="3"/>
      <c r="J277" s="3"/>
      <c r="L277" s="3"/>
      <c r="N277" s="3"/>
      <c r="P277" s="3"/>
      <c r="R277" s="3"/>
      <c r="S277" s="104"/>
      <c r="T277" s="3"/>
      <c r="U277" s="104"/>
      <c r="V277" s="3"/>
      <c r="W277" s="104"/>
      <c r="X277" s="3"/>
      <c r="Y277" s="104"/>
      <c r="Z277" s="3"/>
      <c r="AA277" s="104"/>
      <c r="AB277" s="3"/>
      <c r="AC277" s="104"/>
    </row>
    <row r="278" spans="3:29" s="99" customFormat="1" x14ac:dyDescent="0.25">
      <c r="C278" s="3"/>
      <c r="E278" s="3"/>
      <c r="J278" s="3"/>
      <c r="L278" s="3"/>
      <c r="N278" s="3"/>
      <c r="P278" s="3"/>
      <c r="R278" s="3"/>
      <c r="S278" s="105"/>
      <c r="T278" s="3"/>
      <c r="U278" s="105"/>
      <c r="V278" s="3"/>
      <c r="W278" s="105"/>
      <c r="X278" s="3"/>
      <c r="Y278" s="105"/>
      <c r="Z278" s="3"/>
      <c r="AA278" s="105"/>
      <c r="AB278" s="3"/>
      <c r="AC278" s="105"/>
    </row>
    <row r="279" spans="3:29" s="99" customFormat="1" x14ac:dyDescent="0.25">
      <c r="C279" s="3"/>
      <c r="E279" s="3"/>
      <c r="J279" s="3"/>
      <c r="L279" s="3"/>
      <c r="N279" s="3"/>
      <c r="P279" s="3"/>
      <c r="R279" s="3"/>
      <c r="S279" s="105"/>
      <c r="T279" s="3"/>
      <c r="U279" s="105"/>
      <c r="V279" s="3"/>
      <c r="W279" s="105"/>
      <c r="X279" s="3"/>
      <c r="Y279" s="105"/>
      <c r="Z279" s="3"/>
      <c r="AA279" s="105"/>
      <c r="AB279" s="3"/>
      <c r="AC279" s="105"/>
    </row>
    <row r="280" spans="3:29" s="99" customFormat="1" x14ac:dyDescent="0.25">
      <c r="C280" s="3"/>
      <c r="E280" s="3"/>
      <c r="J280" s="3"/>
      <c r="L280" s="3"/>
      <c r="N280" s="3"/>
      <c r="P280" s="3"/>
      <c r="R280" s="3"/>
      <c r="S280" s="106"/>
      <c r="T280" s="3"/>
      <c r="U280" s="106"/>
      <c r="V280" s="3"/>
      <c r="W280" s="106"/>
      <c r="X280" s="3"/>
      <c r="Y280" s="106"/>
      <c r="Z280" s="3"/>
      <c r="AA280" s="106"/>
      <c r="AB280" s="3"/>
      <c r="AC280" s="106"/>
    </row>
    <row r="281" spans="3:29" s="99" customFormat="1" x14ac:dyDescent="0.25">
      <c r="C281" s="3"/>
      <c r="E281" s="3"/>
      <c r="J281" s="3"/>
      <c r="L281" s="3"/>
      <c r="N281" s="3"/>
      <c r="P281" s="3"/>
      <c r="R281" s="3"/>
      <c r="S281" s="105"/>
      <c r="T281" s="3"/>
      <c r="U281" s="105"/>
      <c r="V281" s="3"/>
      <c r="W281" s="105"/>
      <c r="X281" s="3"/>
      <c r="Y281" s="105"/>
      <c r="Z281" s="3"/>
      <c r="AA281" s="105"/>
      <c r="AB281" s="3"/>
      <c r="AC281" s="105"/>
    </row>
    <row r="282" spans="3:29" s="99" customFormat="1" x14ac:dyDescent="0.25">
      <c r="C282" s="3"/>
      <c r="E282" s="3"/>
      <c r="J282" s="3"/>
      <c r="L282" s="3"/>
      <c r="N282" s="3"/>
      <c r="P282" s="3"/>
      <c r="R282" s="3"/>
      <c r="S282" s="105"/>
      <c r="T282" s="3"/>
      <c r="U282" s="105"/>
      <c r="V282" s="3"/>
      <c r="W282" s="105"/>
      <c r="X282" s="3"/>
      <c r="Y282" s="105"/>
      <c r="Z282" s="3"/>
      <c r="AA282" s="105"/>
      <c r="AB282" s="3"/>
      <c r="AC282" s="105"/>
    </row>
    <row r="283" spans="3:29" s="99" customFormat="1" x14ac:dyDescent="0.25">
      <c r="C283" s="3"/>
      <c r="E283" s="3"/>
      <c r="J283" s="3"/>
      <c r="L283" s="3"/>
      <c r="N283" s="3"/>
      <c r="P283" s="3"/>
      <c r="R283" s="3"/>
      <c r="S283" s="106"/>
      <c r="T283" s="3"/>
      <c r="U283" s="106"/>
      <c r="V283" s="3"/>
      <c r="W283" s="106"/>
      <c r="X283" s="3"/>
      <c r="Y283" s="106"/>
      <c r="Z283" s="3"/>
      <c r="AA283" s="106"/>
      <c r="AB283" s="3"/>
      <c r="AC283" s="106"/>
    </row>
    <row r="284" spans="3:29" s="99" customFormat="1" x14ac:dyDescent="0.25">
      <c r="C284" s="3"/>
      <c r="E284" s="3"/>
      <c r="J284" s="3"/>
      <c r="L284" s="3"/>
      <c r="N284" s="3"/>
      <c r="P284" s="3"/>
      <c r="R284" s="3"/>
      <c r="S284" s="105"/>
      <c r="T284" s="3"/>
      <c r="U284" s="105"/>
      <c r="V284" s="3"/>
      <c r="W284" s="105"/>
      <c r="X284" s="3"/>
      <c r="Y284" s="105"/>
      <c r="Z284" s="3"/>
      <c r="AA284" s="105"/>
      <c r="AB284" s="3"/>
      <c r="AC284" s="105"/>
    </row>
    <row r="285" spans="3:29" s="99" customFormat="1" x14ac:dyDescent="0.25">
      <c r="C285" s="3"/>
      <c r="E285" s="3"/>
      <c r="J285" s="3"/>
      <c r="L285" s="3"/>
      <c r="N285" s="3"/>
      <c r="P285" s="3"/>
      <c r="R285" s="3"/>
      <c r="S285" s="106"/>
      <c r="T285" s="3"/>
      <c r="U285" s="106"/>
      <c r="V285" s="3"/>
      <c r="W285" s="106"/>
      <c r="X285" s="3"/>
      <c r="Y285" s="106"/>
      <c r="Z285" s="3"/>
      <c r="AA285" s="106"/>
      <c r="AB285" s="3"/>
      <c r="AC285" s="106"/>
    </row>
    <row r="286" spans="3:29" s="99" customFormat="1" x14ac:dyDescent="0.25">
      <c r="C286" s="3"/>
      <c r="E286" s="3"/>
      <c r="J286" s="3"/>
      <c r="L286" s="3"/>
      <c r="N286" s="3"/>
      <c r="P286" s="3"/>
      <c r="R286" s="3"/>
      <c r="S286" s="105"/>
      <c r="T286" s="3"/>
      <c r="U286" s="105"/>
      <c r="V286" s="3"/>
      <c r="W286" s="105"/>
      <c r="X286" s="3"/>
      <c r="Y286" s="105"/>
      <c r="Z286" s="3"/>
      <c r="AA286" s="105"/>
      <c r="AB286" s="3"/>
      <c r="AC286" s="105"/>
    </row>
    <row r="287" spans="3:29" s="99" customFormat="1" x14ac:dyDescent="0.25">
      <c r="C287" s="3"/>
      <c r="E287" s="3"/>
      <c r="J287" s="3"/>
      <c r="L287" s="3"/>
      <c r="N287" s="3"/>
      <c r="P287" s="3"/>
      <c r="R287" s="3"/>
      <c r="S287" s="105"/>
      <c r="T287" s="3"/>
      <c r="U287" s="105"/>
      <c r="V287" s="3"/>
      <c r="W287" s="105"/>
      <c r="X287" s="3"/>
      <c r="Y287" s="105"/>
      <c r="Z287" s="3"/>
      <c r="AA287" s="105"/>
      <c r="AB287" s="3"/>
      <c r="AC287" s="105"/>
    </row>
    <row r="288" spans="3:29" s="99" customFormat="1" x14ac:dyDescent="0.25">
      <c r="C288" s="3"/>
      <c r="E288" s="3"/>
      <c r="J288" s="3"/>
      <c r="L288" s="3"/>
      <c r="N288" s="3"/>
      <c r="P288" s="3"/>
      <c r="R288" s="3"/>
      <c r="S288" s="105"/>
      <c r="T288" s="3"/>
      <c r="U288" s="105"/>
      <c r="V288" s="3"/>
      <c r="W288" s="105"/>
      <c r="X288" s="3"/>
      <c r="Y288" s="105"/>
      <c r="Z288" s="3"/>
      <c r="AA288" s="105"/>
      <c r="AB288" s="3"/>
      <c r="AC288" s="105"/>
    </row>
    <row r="289" spans="3:29" s="99" customFormat="1" x14ac:dyDescent="0.25">
      <c r="C289" s="3"/>
      <c r="E289" s="3"/>
      <c r="J289" s="3"/>
      <c r="L289" s="3"/>
      <c r="N289" s="3"/>
      <c r="P289" s="3"/>
      <c r="R289" s="3"/>
      <c r="S289" s="102"/>
      <c r="T289" s="3"/>
      <c r="U289" s="102"/>
      <c r="V289" s="3"/>
      <c r="W289" s="102"/>
      <c r="X289" s="3"/>
      <c r="Y289" s="102"/>
      <c r="Z289" s="3"/>
      <c r="AA289" s="102"/>
      <c r="AB289" s="3"/>
      <c r="AC289" s="102"/>
    </row>
    <row r="290" spans="3:29" s="99" customFormat="1" x14ac:dyDescent="0.25">
      <c r="C290" s="3"/>
      <c r="E290" s="3"/>
      <c r="J290" s="3"/>
      <c r="L290" s="3"/>
      <c r="N290" s="3"/>
      <c r="P290" s="3"/>
      <c r="R290" s="3"/>
      <c r="S290" s="102"/>
      <c r="T290" s="3"/>
      <c r="U290" s="102"/>
      <c r="V290" s="3"/>
      <c r="W290" s="102"/>
      <c r="X290" s="3"/>
      <c r="Y290" s="102"/>
      <c r="Z290" s="3"/>
      <c r="AA290" s="102"/>
      <c r="AB290" s="3"/>
      <c r="AC290" s="102"/>
    </row>
    <row r="291" spans="3:29" s="99" customFormat="1" x14ac:dyDescent="0.25">
      <c r="C291" s="3"/>
      <c r="E291" s="3"/>
      <c r="J291" s="3"/>
      <c r="L291" s="3"/>
      <c r="N291" s="3"/>
      <c r="P291" s="3"/>
      <c r="R291" s="3"/>
      <c r="S291" s="102"/>
      <c r="T291" s="3"/>
      <c r="U291" s="102"/>
      <c r="V291" s="3"/>
      <c r="W291" s="102"/>
      <c r="X291" s="3"/>
      <c r="Y291" s="102"/>
      <c r="Z291" s="3"/>
      <c r="AA291" s="102"/>
      <c r="AB291" s="3"/>
      <c r="AC291" s="102"/>
    </row>
    <row r="292" spans="3:29" s="99" customFormat="1" x14ac:dyDescent="0.25">
      <c r="C292" s="3"/>
      <c r="E292" s="3"/>
      <c r="J292" s="3"/>
      <c r="L292" s="3"/>
      <c r="N292" s="3"/>
      <c r="P292" s="3"/>
      <c r="R292" s="3"/>
      <c r="S292" s="102"/>
      <c r="T292" s="3"/>
      <c r="U292" s="102"/>
      <c r="V292" s="3"/>
      <c r="W292" s="102"/>
      <c r="X292" s="3"/>
      <c r="Y292" s="102"/>
      <c r="Z292" s="3"/>
      <c r="AA292" s="102"/>
      <c r="AB292" s="3"/>
      <c r="AC292" s="102"/>
    </row>
    <row r="293" spans="3:29" s="99" customFormat="1" x14ac:dyDescent="0.25">
      <c r="C293" s="3"/>
      <c r="E293" s="3"/>
      <c r="J293" s="3"/>
      <c r="L293" s="3"/>
      <c r="N293" s="3"/>
      <c r="P293" s="3"/>
      <c r="R293" s="3"/>
      <c r="S293" s="103"/>
      <c r="T293" s="3"/>
      <c r="U293" s="103"/>
      <c r="V293" s="3"/>
      <c r="W293" s="103"/>
      <c r="X293" s="3"/>
      <c r="Y293" s="103"/>
      <c r="Z293" s="3"/>
      <c r="AA293" s="103"/>
      <c r="AB293" s="3"/>
      <c r="AC293" s="103"/>
    </row>
    <row r="294" spans="3:29" s="99" customFormat="1" x14ac:dyDescent="0.25">
      <c r="C294" s="3"/>
      <c r="E294" s="3"/>
      <c r="J294" s="3"/>
      <c r="L294" s="3"/>
      <c r="N294" s="3"/>
      <c r="P294" s="3"/>
      <c r="R294" s="3"/>
      <c r="S294" s="104"/>
      <c r="T294" s="3"/>
      <c r="U294" s="104"/>
      <c r="V294" s="3"/>
      <c r="W294" s="104"/>
      <c r="X294" s="3"/>
      <c r="Y294" s="104"/>
      <c r="Z294" s="3"/>
      <c r="AA294" s="104"/>
      <c r="AB294" s="3"/>
      <c r="AC294" s="104"/>
    </row>
    <row r="295" spans="3:29" s="99" customFormat="1" x14ac:dyDescent="0.25">
      <c r="C295" s="3"/>
      <c r="E295" s="3"/>
      <c r="J295" s="3"/>
      <c r="L295" s="3"/>
      <c r="N295" s="3"/>
      <c r="P295" s="3"/>
      <c r="R295" s="3"/>
      <c r="S295" s="105"/>
      <c r="T295" s="3"/>
      <c r="U295" s="105"/>
      <c r="V295" s="3"/>
      <c r="W295" s="105"/>
      <c r="X295" s="3"/>
      <c r="Y295" s="105"/>
      <c r="Z295" s="3"/>
      <c r="AA295" s="105"/>
      <c r="AB295" s="3"/>
      <c r="AC295" s="105"/>
    </row>
    <row r="296" spans="3:29" s="99" customFormat="1" x14ac:dyDescent="0.25">
      <c r="C296" s="3"/>
      <c r="E296" s="3"/>
      <c r="J296" s="3"/>
      <c r="L296" s="3"/>
      <c r="N296" s="3"/>
      <c r="P296" s="3"/>
      <c r="R296" s="3"/>
      <c r="S296" s="105"/>
      <c r="T296" s="3"/>
      <c r="U296" s="105"/>
      <c r="V296" s="3"/>
      <c r="W296" s="105"/>
      <c r="X296" s="3"/>
      <c r="Y296" s="105"/>
      <c r="Z296" s="3"/>
      <c r="AA296" s="105"/>
      <c r="AB296" s="3"/>
      <c r="AC296" s="105"/>
    </row>
    <row r="297" spans="3:29" s="99" customFormat="1" x14ac:dyDescent="0.25">
      <c r="C297" s="3"/>
      <c r="E297" s="3"/>
      <c r="J297" s="3"/>
      <c r="L297" s="3"/>
      <c r="N297" s="3"/>
      <c r="P297" s="3"/>
      <c r="R297" s="3"/>
      <c r="S297" s="106"/>
      <c r="T297" s="3"/>
      <c r="U297" s="106"/>
      <c r="V297" s="3"/>
      <c r="W297" s="106"/>
      <c r="X297" s="3"/>
      <c r="Y297" s="106"/>
      <c r="Z297" s="3"/>
      <c r="AA297" s="106"/>
      <c r="AB297" s="3"/>
      <c r="AC297" s="106"/>
    </row>
    <row r="298" spans="3:29" s="99" customFormat="1" x14ac:dyDescent="0.25">
      <c r="C298" s="3"/>
      <c r="E298" s="3"/>
      <c r="J298" s="3"/>
      <c r="L298" s="3"/>
      <c r="N298" s="3"/>
      <c r="P298" s="3"/>
      <c r="R298" s="3"/>
      <c r="S298" s="105"/>
      <c r="T298" s="3"/>
      <c r="U298" s="105"/>
      <c r="V298" s="3"/>
      <c r="W298" s="105"/>
      <c r="X298" s="3"/>
      <c r="Y298" s="105"/>
      <c r="Z298" s="3"/>
      <c r="AA298" s="105"/>
      <c r="AB298" s="3"/>
      <c r="AC298" s="105"/>
    </row>
    <row r="299" spans="3:29" s="99" customFormat="1" x14ac:dyDescent="0.25">
      <c r="C299" s="3"/>
      <c r="E299" s="3"/>
      <c r="J299" s="3"/>
      <c r="L299" s="3"/>
      <c r="N299" s="3"/>
      <c r="P299" s="3"/>
      <c r="R299" s="3"/>
      <c r="S299" s="105"/>
      <c r="T299" s="3"/>
      <c r="U299" s="105"/>
      <c r="V299" s="3"/>
      <c r="W299" s="105"/>
      <c r="X299" s="3"/>
      <c r="Y299" s="105"/>
      <c r="Z299" s="3"/>
      <c r="AA299" s="105"/>
      <c r="AB299" s="3"/>
      <c r="AC299" s="105"/>
    </row>
    <row r="300" spans="3:29" s="99" customFormat="1" x14ac:dyDescent="0.25">
      <c r="C300" s="3"/>
      <c r="E300" s="3"/>
      <c r="J300" s="3"/>
      <c r="L300" s="3"/>
      <c r="N300" s="3"/>
      <c r="P300" s="3"/>
      <c r="R300" s="3"/>
      <c r="S300" s="106"/>
      <c r="T300" s="3"/>
      <c r="U300" s="106"/>
      <c r="V300" s="3"/>
      <c r="W300" s="106"/>
      <c r="X300" s="3"/>
      <c r="Y300" s="106"/>
      <c r="Z300" s="3"/>
      <c r="AA300" s="106"/>
      <c r="AB300" s="3"/>
      <c r="AC300" s="106"/>
    </row>
    <row r="301" spans="3:29" s="99" customFormat="1" x14ac:dyDescent="0.25">
      <c r="C301" s="3"/>
      <c r="E301" s="3"/>
      <c r="J301" s="3"/>
      <c r="L301" s="3"/>
      <c r="N301" s="3"/>
      <c r="P301" s="3"/>
      <c r="R301" s="3"/>
      <c r="S301" s="105"/>
      <c r="T301" s="3"/>
      <c r="U301" s="105"/>
      <c r="V301" s="3"/>
      <c r="W301" s="105"/>
      <c r="X301" s="3"/>
      <c r="Y301" s="105"/>
      <c r="Z301" s="3"/>
      <c r="AA301" s="105"/>
      <c r="AB301" s="3"/>
      <c r="AC301" s="105"/>
    </row>
    <row r="302" spans="3:29" s="99" customFormat="1" x14ac:dyDescent="0.25">
      <c r="C302" s="3"/>
      <c r="E302" s="3"/>
      <c r="J302" s="3"/>
      <c r="L302" s="3"/>
      <c r="N302" s="3"/>
      <c r="P302" s="3"/>
      <c r="R302" s="3"/>
      <c r="S302" s="106"/>
      <c r="T302" s="3"/>
      <c r="U302" s="106"/>
      <c r="V302" s="3"/>
      <c r="W302" s="106"/>
      <c r="X302" s="3"/>
      <c r="Y302" s="106"/>
      <c r="Z302" s="3"/>
      <c r="AA302" s="106"/>
      <c r="AB302" s="3"/>
      <c r="AC302" s="106"/>
    </row>
    <row r="303" spans="3:29" s="99" customFormat="1" x14ac:dyDescent="0.25">
      <c r="C303" s="3"/>
      <c r="E303" s="3"/>
      <c r="J303" s="3"/>
      <c r="L303" s="3"/>
      <c r="N303" s="3"/>
      <c r="P303" s="3"/>
      <c r="R303" s="3"/>
      <c r="S303" s="105"/>
      <c r="T303" s="3"/>
      <c r="U303" s="105"/>
      <c r="V303" s="3"/>
      <c r="W303" s="105"/>
      <c r="X303" s="3"/>
      <c r="Y303" s="105"/>
      <c r="Z303" s="3"/>
      <c r="AA303" s="105"/>
      <c r="AB303" s="3"/>
      <c r="AC303" s="105"/>
    </row>
    <row r="304" spans="3:29" s="99" customFormat="1" x14ac:dyDescent="0.25">
      <c r="C304" s="3"/>
      <c r="E304" s="3"/>
      <c r="J304" s="3"/>
      <c r="L304" s="3"/>
      <c r="N304" s="3"/>
      <c r="P304" s="3"/>
      <c r="R304" s="3"/>
      <c r="S304" s="105"/>
      <c r="T304" s="3"/>
      <c r="U304" s="105"/>
      <c r="V304" s="3"/>
      <c r="W304" s="105"/>
      <c r="X304" s="3"/>
      <c r="Y304" s="105"/>
      <c r="Z304" s="3"/>
      <c r="AA304" s="105"/>
      <c r="AB304" s="3"/>
      <c r="AC304" s="105"/>
    </row>
    <row r="305" spans="3:29" s="99" customFormat="1" x14ac:dyDescent="0.25">
      <c r="C305" s="3"/>
      <c r="E305" s="3"/>
      <c r="J305" s="3"/>
      <c r="L305" s="3"/>
      <c r="N305" s="3"/>
      <c r="P305" s="3"/>
      <c r="R305" s="3"/>
      <c r="S305" s="105"/>
      <c r="T305" s="3"/>
      <c r="U305" s="105"/>
      <c r="V305" s="3"/>
      <c r="W305" s="105"/>
      <c r="X305" s="3"/>
      <c r="Y305" s="105"/>
      <c r="Z305" s="3"/>
      <c r="AA305" s="105"/>
      <c r="AB305" s="3"/>
      <c r="AC305" s="105"/>
    </row>
    <row r="306" spans="3:29" s="99" customFormat="1" x14ac:dyDescent="0.25">
      <c r="C306" s="3"/>
      <c r="E306" s="3"/>
      <c r="J306" s="3"/>
      <c r="L306" s="3"/>
      <c r="N306" s="3"/>
      <c r="P306" s="3"/>
      <c r="R306" s="3"/>
      <c r="S306" s="102"/>
      <c r="T306" s="3"/>
      <c r="U306" s="102"/>
      <c r="V306" s="3"/>
      <c r="W306" s="102"/>
      <c r="X306" s="3"/>
      <c r="Y306" s="102"/>
      <c r="Z306" s="3"/>
      <c r="AA306" s="102"/>
      <c r="AB306" s="3"/>
      <c r="AC306" s="102"/>
    </row>
    <row r="307" spans="3:29" s="99" customFormat="1" x14ac:dyDescent="0.25">
      <c r="C307" s="3"/>
      <c r="E307" s="3"/>
      <c r="J307" s="3"/>
      <c r="L307" s="3"/>
      <c r="N307" s="3"/>
      <c r="P307" s="3"/>
      <c r="R307" s="3"/>
      <c r="S307" s="102"/>
      <c r="T307" s="3"/>
      <c r="U307" s="102"/>
      <c r="V307" s="3"/>
      <c r="W307" s="102"/>
      <c r="X307" s="3"/>
      <c r="Y307" s="102"/>
      <c r="Z307" s="3"/>
      <c r="AA307" s="102"/>
      <c r="AB307" s="3"/>
      <c r="AC307" s="102"/>
    </row>
    <row r="308" spans="3:29" s="99" customFormat="1" x14ac:dyDescent="0.25">
      <c r="C308" s="3"/>
      <c r="E308" s="3"/>
      <c r="J308" s="3"/>
      <c r="L308" s="3"/>
      <c r="N308" s="3"/>
      <c r="P308" s="3"/>
      <c r="R308" s="3"/>
      <c r="S308" s="102"/>
      <c r="T308" s="3"/>
      <c r="U308" s="102"/>
      <c r="V308" s="3"/>
      <c r="W308" s="102"/>
      <c r="X308" s="3"/>
      <c r="Y308" s="102"/>
      <c r="Z308" s="3"/>
      <c r="AA308" s="102"/>
      <c r="AB308" s="3"/>
      <c r="AC308" s="102"/>
    </row>
    <row r="309" spans="3:29" s="99" customFormat="1" x14ac:dyDescent="0.25">
      <c r="C309" s="3"/>
      <c r="E309" s="3"/>
      <c r="J309" s="3"/>
      <c r="L309" s="3"/>
      <c r="N309" s="3"/>
      <c r="P309" s="3"/>
      <c r="R309" s="3"/>
      <c r="S309" s="102"/>
      <c r="T309" s="3"/>
      <c r="U309" s="102"/>
      <c r="V309" s="3"/>
      <c r="W309" s="102"/>
      <c r="X309" s="3"/>
      <c r="Y309" s="102"/>
      <c r="Z309" s="3"/>
      <c r="AA309" s="102"/>
      <c r="AB309" s="3"/>
      <c r="AC309" s="102"/>
    </row>
    <row r="310" spans="3:29" s="99" customFormat="1" x14ac:dyDescent="0.25">
      <c r="C310" s="3"/>
      <c r="E310" s="3"/>
      <c r="J310" s="3"/>
      <c r="L310" s="3"/>
      <c r="N310" s="3"/>
      <c r="P310" s="3"/>
      <c r="R310" s="3"/>
      <c r="S310" s="103"/>
      <c r="T310" s="3"/>
      <c r="U310" s="103"/>
      <c r="V310" s="3"/>
      <c r="W310" s="103"/>
      <c r="X310" s="3"/>
      <c r="Y310" s="103"/>
      <c r="Z310" s="3"/>
      <c r="AA310" s="103"/>
      <c r="AB310" s="3"/>
      <c r="AC310" s="103"/>
    </row>
    <row r="311" spans="3:29" s="99" customFormat="1" x14ac:dyDescent="0.25">
      <c r="C311" s="3"/>
      <c r="E311" s="3"/>
      <c r="J311" s="3"/>
      <c r="L311" s="3"/>
      <c r="N311" s="3"/>
      <c r="P311" s="3"/>
      <c r="R311" s="3"/>
      <c r="S311" s="104"/>
      <c r="T311" s="3"/>
      <c r="U311" s="104"/>
      <c r="V311" s="3"/>
      <c r="W311" s="104"/>
      <c r="X311" s="3"/>
      <c r="Y311" s="104"/>
      <c r="Z311" s="3"/>
      <c r="AA311" s="104"/>
      <c r="AB311" s="3"/>
      <c r="AC311" s="104"/>
    </row>
    <row r="312" spans="3:29" s="99" customFormat="1" x14ac:dyDescent="0.25">
      <c r="C312" s="3"/>
      <c r="E312" s="3"/>
      <c r="J312" s="3"/>
      <c r="L312" s="3"/>
      <c r="N312" s="3"/>
      <c r="P312" s="3"/>
      <c r="R312" s="3"/>
      <c r="S312" s="105"/>
      <c r="T312" s="3"/>
      <c r="U312" s="105"/>
      <c r="V312" s="3"/>
      <c r="W312" s="105"/>
      <c r="X312" s="3"/>
      <c r="Y312" s="105"/>
      <c r="Z312" s="3"/>
      <c r="AA312" s="105"/>
      <c r="AB312" s="3"/>
      <c r="AC312" s="105"/>
    </row>
    <row r="313" spans="3:29" s="99" customFormat="1" x14ac:dyDescent="0.25">
      <c r="C313" s="3"/>
      <c r="E313" s="3"/>
      <c r="J313" s="3"/>
      <c r="L313" s="3"/>
      <c r="N313" s="3"/>
      <c r="P313" s="3"/>
      <c r="R313" s="3"/>
      <c r="S313" s="105"/>
      <c r="T313" s="3"/>
      <c r="U313" s="105"/>
      <c r="V313" s="3"/>
      <c r="W313" s="105"/>
      <c r="X313" s="3"/>
      <c r="Y313" s="105"/>
      <c r="Z313" s="3"/>
      <c r="AA313" s="105"/>
      <c r="AB313" s="3"/>
      <c r="AC313" s="105"/>
    </row>
    <row r="314" spans="3:29" s="99" customFormat="1" x14ac:dyDescent="0.25">
      <c r="C314" s="3"/>
      <c r="E314" s="3"/>
      <c r="J314" s="3"/>
      <c r="L314" s="3"/>
      <c r="N314" s="3"/>
      <c r="P314" s="3"/>
      <c r="R314" s="3"/>
      <c r="S314" s="106"/>
      <c r="T314" s="3"/>
      <c r="U314" s="106"/>
      <c r="V314" s="3"/>
      <c r="W314" s="106"/>
      <c r="X314" s="3"/>
      <c r="Y314" s="106"/>
      <c r="Z314" s="3"/>
      <c r="AA314" s="106"/>
      <c r="AB314" s="3"/>
      <c r="AC314" s="106"/>
    </row>
    <row r="315" spans="3:29" s="99" customFormat="1" x14ac:dyDescent="0.25">
      <c r="C315" s="3"/>
      <c r="E315" s="3"/>
      <c r="J315" s="3"/>
      <c r="L315" s="3"/>
      <c r="N315" s="3"/>
      <c r="P315" s="3"/>
      <c r="R315" s="3"/>
      <c r="S315" s="105"/>
      <c r="T315" s="3"/>
      <c r="U315" s="105"/>
      <c r="V315" s="3"/>
      <c r="W315" s="105"/>
      <c r="X315" s="3"/>
      <c r="Y315" s="105"/>
      <c r="Z315" s="3"/>
      <c r="AA315" s="105"/>
      <c r="AB315" s="3"/>
      <c r="AC315" s="105"/>
    </row>
    <row r="316" spans="3:29" s="99" customFormat="1" x14ac:dyDescent="0.25">
      <c r="C316" s="3"/>
      <c r="E316" s="3"/>
      <c r="J316" s="3"/>
      <c r="L316" s="3"/>
      <c r="N316" s="3"/>
      <c r="P316" s="3"/>
      <c r="R316" s="3"/>
      <c r="S316" s="105"/>
      <c r="T316" s="3"/>
      <c r="U316" s="105"/>
      <c r="V316" s="3"/>
      <c r="W316" s="105"/>
      <c r="X316" s="3"/>
      <c r="Y316" s="105"/>
      <c r="Z316" s="3"/>
      <c r="AA316" s="105"/>
      <c r="AB316" s="3"/>
      <c r="AC316" s="105"/>
    </row>
    <row r="317" spans="3:29" s="99" customFormat="1" x14ac:dyDescent="0.25">
      <c r="C317" s="3"/>
      <c r="E317" s="3"/>
      <c r="J317" s="3"/>
      <c r="L317" s="3"/>
      <c r="N317" s="3"/>
      <c r="P317" s="3"/>
      <c r="R317" s="3"/>
      <c r="S317" s="106"/>
      <c r="T317" s="3"/>
      <c r="U317" s="106"/>
      <c r="V317" s="3"/>
      <c r="W317" s="106"/>
      <c r="X317" s="3"/>
      <c r="Y317" s="106"/>
      <c r="Z317" s="3"/>
      <c r="AA317" s="106"/>
      <c r="AB317" s="3"/>
      <c r="AC317" s="106"/>
    </row>
    <row r="318" spans="3:29" s="99" customFormat="1" x14ac:dyDescent="0.25">
      <c r="C318" s="3"/>
      <c r="E318" s="3"/>
      <c r="J318" s="3"/>
      <c r="L318" s="3"/>
      <c r="N318" s="3"/>
      <c r="P318" s="3"/>
      <c r="R318" s="3"/>
      <c r="S318" s="105"/>
      <c r="T318" s="3"/>
      <c r="U318" s="105"/>
      <c r="V318" s="3"/>
      <c r="W318" s="105"/>
      <c r="X318" s="3"/>
      <c r="Y318" s="105"/>
      <c r="Z318" s="3"/>
      <c r="AA318" s="105"/>
      <c r="AB318" s="3"/>
      <c r="AC318" s="105"/>
    </row>
    <row r="319" spans="3:29" s="99" customFormat="1" x14ac:dyDescent="0.25">
      <c r="C319" s="3"/>
      <c r="E319" s="3"/>
      <c r="J319" s="3"/>
      <c r="L319" s="3"/>
      <c r="N319" s="3"/>
      <c r="P319" s="3"/>
      <c r="R319" s="3"/>
      <c r="S319" s="106"/>
      <c r="T319" s="3"/>
      <c r="U319" s="106"/>
      <c r="V319" s="3"/>
      <c r="W319" s="106"/>
      <c r="X319" s="3"/>
      <c r="Y319" s="106"/>
      <c r="Z319" s="3"/>
      <c r="AA319" s="106"/>
      <c r="AB319" s="3"/>
      <c r="AC319" s="106"/>
    </row>
    <row r="320" spans="3:29" s="99" customFormat="1" x14ac:dyDescent="0.25">
      <c r="C320" s="3"/>
      <c r="E320" s="3"/>
      <c r="J320" s="3"/>
      <c r="L320" s="3"/>
      <c r="N320" s="3"/>
      <c r="P320" s="3"/>
      <c r="R320" s="3"/>
      <c r="S320" s="105"/>
      <c r="T320" s="3"/>
      <c r="U320" s="105"/>
      <c r="V320" s="3"/>
      <c r="W320" s="105"/>
      <c r="X320" s="3"/>
      <c r="Y320" s="105"/>
      <c r="Z320" s="3"/>
      <c r="AA320" s="105"/>
      <c r="AB320" s="3"/>
      <c r="AC320" s="105"/>
    </row>
    <row r="321" spans="3:29" s="99" customFormat="1" x14ac:dyDescent="0.25">
      <c r="C321" s="3"/>
      <c r="E321" s="3"/>
      <c r="J321" s="3"/>
      <c r="L321" s="3"/>
      <c r="N321" s="3"/>
      <c r="P321" s="3"/>
      <c r="R321" s="3"/>
      <c r="S321" s="105"/>
      <c r="T321" s="3"/>
      <c r="U321" s="105"/>
      <c r="V321" s="3"/>
      <c r="W321" s="105"/>
      <c r="X321" s="3"/>
      <c r="Y321" s="105"/>
      <c r="Z321" s="3"/>
      <c r="AA321" s="105"/>
      <c r="AB321" s="3"/>
      <c r="AC321" s="105"/>
    </row>
    <row r="322" spans="3:29" s="99" customFormat="1" x14ac:dyDescent="0.25">
      <c r="C322" s="3"/>
      <c r="E322" s="3"/>
      <c r="J322" s="3"/>
      <c r="L322" s="3"/>
      <c r="N322" s="3"/>
      <c r="P322" s="3"/>
      <c r="R322" s="3"/>
      <c r="S322" s="105"/>
      <c r="T322" s="3"/>
      <c r="U322" s="105"/>
      <c r="V322" s="3"/>
      <c r="W322" s="105"/>
      <c r="X322" s="3"/>
      <c r="Y322" s="105"/>
      <c r="Z322" s="3"/>
      <c r="AA322" s="105"/>
      <c r="AB322" s="3"/>
      <c r="AC322" s="105"/>
    </row>
    <row r="323" spans="3:29" s="99" customFormat="1" x14ac:dyDescent="0.25">
      <c r="C323" s="3"/>
      <c r="E323" s="3"/>
      <c r="J323" s="3"/>
      <c r="L323" s="3"/>
      <c r="N323" s="3"/>
      <c r="P323" s="3"/>
      <c r="R323" s="3"/>
      <c r="S323" s="102"/>
      <c r="T323" s="3"/>
      <c r="U323" s="102"/>
      <c r="V323" s="3"/>
      <c r="W323" s="102"/>
      <c r="X323" s="3"/>
      <c r="Y323" s="102"/>
      <c r="Z323" s="3"/>
      <c r="AA323" s="102"/>
      <c r="AB323" s="3"/>
      <c r="AC323" s="102"/>
    </row>
    <row r="324" spans="3:29" s="99" customFormat="1" x14ac:dyDescent="0.25">
      <c r="C324" s="3"/>
      <c r="E324" s="3"/>
      <c r="J324" s="3"/>
      <c r="L324" s="3"/>
      <c r="N324" s="3"/>
      <c r="P324" s="3"/>
      <c r="R324" s="3"/>
      <c r="S324" s="102"/>
      <c r="T324" s="3"/>
      <c r="U324" s="102"/>
      <c r="V324" s="3"/>
      <c r="W324" s="102"/>
      <c r="X324" s="3"/>
      <c r="Y324" s="102"/>
      <c r="Z324" s="3"/>
      <c r="AA324" s="102"/>
      <c r="AB324" s="3"/>
      <c r="AC324" s="102"/>
    </row>
    <row r="325" spans="3:29" s="99" customFormat="1" x14ac:dyDescent="0.25">
      <c r="C325" s="3"/>
      <c r="E325" s="3"/>
      <c r="J325" s="3"/>
      <c r="L325" s="3"/>
      <c r="N325" s="3"/>
      <c r="P325" s="3"/>
      <c r="R325" s="3"/>
      <c r="S325" s="102"/>
      <c r="T325" s="3"/>
      <c r="U325" s="102"/>
      <c r="V325" s="3"/>
      <c r="W325" s="102"/>
      <c r="X325" s="3"/>
      <c r="Y325" s="102"/>
      <c r="Z325" s="3"/>
      <c r="AA325" s="102"/>
      <c r="AB325" s="3"/>
      <c r="AC325" s="102"/>
    </row>
    <row r="326" spans="3:29" s="99" customFormat="1" x14ac:dyDescent="0.25">
      <c r="C326" s="3"/>
      <c r="E326" s="3"/>
      <c r="J326" s="3"/>
      <c r="L326" s="3"/>
      <c r="N326" s="3"/>
      <c r="P326" s="3"/>
      <c r="R326" s="3"/>
      <c r="S326" s="102"/>
      <c r="T326" s="3"/>
      <c r="U326" s="102"/>
      <c r="V326" s="3"/>
      <c r="W326" s="102"/>
      <c r="X326" s="3"/>
      <c r="Y326" s="102"/>
      <c r="Z326" s="3"/>
      <c r="AA326" s="102"/>
      <c r="AB326" s="3"/>
      <c r="AC326" s="102"/>
    </row>
    <row r="327" spans="3:29" s="99" customFormat="1" x14ac:dyDescent="0.25">
      <c r="C327" s="3"/>
      <c r="E327" s="3"/>
      <c r="J327" s="3"/>
      <c r="L327" s="3"/>
      <c r="N327" s="3"/>
      <c r="P327" s="3"/>
      <c r="R327" s="3"/>
      <c r="S327" s="103"/>
      <c r="T327" s="3"/>
      <c r="U327" s="103"/>
      <c r="V327" s="3"/>
      <c r="W327" s="103"/>
      <c r="X327" s="3"/>
      <c r="Y327" s="103"/>
      <c r="Z327" s="3"/>
      <c r="AA327" s="103"/>
      <c r="AB327" s="3"/>
      <c r="AC327" s="103"/>
    </row>
    <row r="328" spans="3:29" s="99" customFormat="1" x14ac:dyDescent="0.25">
      <c r="C328" s="3"/>
      <c r="E328" s="3"/>
      <c r="J328" s="3"/>
      <c r="L328" s="3"/>
      <c r="N328" s="3"/>
      <c r="P328" s="3"/>
      <c r="R328" s="3"/>
      <c r="S328" s="104"/>
      <c r="T328" s="3"/>
      <c r="U328" s="104"/>
      <c r="V328" s="3"/>
      <c r="W328" s="104"/>
      <c r="X328" s="3"/>
      <c r="Y328" s="104"/>
      <c r="Z328" s="3"/>
      <c r="AA328" s="104"/>
      <c r="AB328" s="3"/>
      <c r="AC328" s="104"/>
    </row>
    <row r="329" spans="3:29" s="99" customFormat="1" x14ac:dyDescent="0.25">
      <c r="C329" s="3"/>
      <c r="E329" s="3"/>
      <c r="J329" s="3"/>
      <c r="L329" s="3"/>
      <c r="N329" s="3"/>
      <c r="P329" s="3"/>
      <c r="R329" s="3"/>
      <c r="S329" s="105"/>
      <c r="T329" s="3"/>
      <c r="U329" s="105"/>
      <c r="V329" s="3"/>
      <c r="W329" s="105"/>
      <c r="X329" s="3"/>
      <c r="Y329" s="105"/>
      <c r="Z329" s="3"/>
      <c r="AA329" s="105"/>
      <c r="AB329" s="3"/>
      <c r="AC329" s="105"/>
    </row>
    <row r="330" spans="3:29" s="99" customFormat="1" x14ac:dyDescent="0.25">
      <c r="C330" s="3"/>
      <c r="E330" s="3"/>
      <c r="J330" s="3"/>
      <c r="L330" s="3"/>
      <c r="N330" s="3"/>
      <c r="P330" s="3"/>
      <c r="R330" s="3"/>
      <c r="S330" s="105"/>
      <c r="T330" s="3"/>
      <c r="U330" s="105"/>
      <c r="V330" s="3"/>
      <c r="W330" s="105"/>
      <c r="X330" s="3"/>
      <c r="Y330" s="105"/>
      <c r="Z330" s="3"/>
      <c r="AA330" s="105"/>
      <c r="AB330" s="3"/>
      <c r="AC330" s="105"/>
    </row>
    <row r="331" spans="3:29" s="99" customFormat="1" x14ac:dyDescent="0.25">
      <c r="C331" s="3"/>
      <c r="E331" s="3"/>
      <c r="J331" s="3"/>
      <c r="L331" s="3"/>
      <c r="N331" s="3"/>
      <c r="P331" s="3"/>
      <c r="R331" s="3"/>
      <c r="S331" s="106"/>
      <c r="T331" s="3"/>
      <c r="U331" s="106"/>
      <c r="V331" s="3"/>
      <c r="W331" s="106"/>
      <c r="X331" s="3"/>
      <c r="Y331" s="106"/>
      <c r="Z331" s="3"/>
      <c r="AA331" s="106"/>
      <c r="AB331" s="3"/>
      <c r="AC331" s="106"/>
    </row>
    <row r="332" spans="3:29" s="99" customFormat="1" x14ac:dyDescent="0.25">
      <c r="C332" s="3"/>
      <c r="E332" s="3"/>
      <c r="J332" s="3"/>
      <c r="L332" s="3"/>
      <c r="N332" s="3"/>
      <c r="P332" s="3"/>
      <c r="R332" s="3"/>
      <c r="S332" s="105"/>
      <c r="T332" s="3"/>
      <c r="U332" s="105"/>
      <c r="V332" s="3"/>
      <c r="W332" s="105"/>
      <c r="X332" s="3"/>
      <c r="Y332" s="105"/>
      <c r="Z332" s="3"/>
      <c r="AA332" s="105"/>
      <c r="AB332" s="3"/>
      <c r="AC332" s="105"/>
    </row>
    <row r="333" spans="3:29" s="99" customFormat="1" x14ac:dyDescent="0.25">
      <c r="C333" s="3"/>
      <c r="E333" s="3"/>
      <c r="J333" s="3"/>
      <c r="L333" s="3"/>
      <c r="N333" s="3"/>
      <c r="P333" s="3"/>
      <c r="R333" s="3"/>
      <c r="S333" s="105"/>
      <c r="T333" s="3"/>
      <c r="U333" s="105"/>
      <c r="V333" s="3"/>
      <c r="W333" s="105"/>
      <c r="X333" s="3"/>
      <c r="Y333" s="105"/>
      <c r="Z333" s="3"/>
      <c r="AA333" s="105"/>
      <c r="AB333" s="3"/>
      <c r="AC333" s="105"/>
    </row>
    <row r="334" spans="3:29" s="99" customFormat="1" x14ac:dyDescent="0.25">
      <c r="C334" s="3"/>
      <c r="E334" s="3"/>
      <c r="J334" s="3"/>
      <c r="L334" s="3"/>
      <c r="N334" s="3"/>
      <c r="P334" s="3"/>
      <c r="R334" s="3"/>
      <c r="S334" s="106"/>
      <c r="T334" s="3"/>
      <c r="U334" s="106"/>
      <c r="V334" s="3"/>
      <c r="W334" s="106"/>
      <c r="X334" s="3"/>
      <c r="Y334" s="106"/>
      <c r="Z334" s="3"/>
      <c r="AA334" s="106"/>
      <c r="AB334" s="3"/>
      <c r="AC334" s="106"/>
    </row>
    <row r="335" spans="3:29" s="99" customFormat="1" x14ac:dyDescent="0.25">
      <c r="C335" s="3"/>
      <c r="E335" s="3"/>
      <c r="J335" s="3"/>
      <c r="L335" s="3"/>
      <c r="N335" s="3"/>
      <c r="P335" s="3"/>
      <c r="R335" s="3"/>
      <c r="S335" s="105"/>
      <c r="T335" s="3"/>
      <c r="U335" s="105"/>
      <c r="V335" s="3"/>
      <c r="W335" s="105"/>
      <c r="X335" s="3"/>
      <c r="Y335" s="105"/>
      <c r="Z335" s="3"/>
      <c r="AA335" s="105"/>
      <c r="AB335" s="3"/>
      <c r="AC335" s="105"/>
    </row>
    <row r="336" spans="3:29" s="99" customFormat="1" x14ac:dyDescent="0.25">
      <c r="C336" s="3"/>
      <c r="E336" s="3"/>
      <c r="J336" s="3"/>
      <c r="L336" s="3"/>
      <c r="N336" s="3"/>
      <c r="P336" s="3"/>
      <c r="R336" s="3"/>
      <c r="S336" s="106"/>
      <c r="T336" s="3"/>
      <c r="U336" s="106"/>
      <c r="V336" s="3"/>
      <c r="W336" s="106"/>
      <c r="X336" s="3"/>
      <c r="Y336" s="106"/>
      <c r="Z336" s="3"/>
      <c r="AA336" s="106"/>
      <c r="AB336" s="3"/>
      <c r="AC336" s="106"/>
    </row>
    <row r="337" spans="3:29" s="99" customFormat="1" x14ac:dyDescent="0.25">
      <c r="C337" s="3"/>
      <c r="E337" s="3"/>
      <c r="J337" s="3"/>
      <c r="L337" s="3"/>
      <c r="N337" s="3"/>
      <c r="P337" s="3"/>
      <c r="R337" s="3"/>
      <c r="S337" s="105"/>
      <c r="T337" s="3"/>
      <c r="U337" s="105"/>
      <c r="V337" s="3"/>
      <c r="W337" s="105"/>
      <c r="X337" s="3"/>
      <c r="Y337" s="105"/>
      <c r="Z337" s="3"/>
      <c r="AA337" s="105"/>
      <c r="AB337" s="3"/>
      <c r="AC337" s="105"/>
    </row>
    <row r="338" spans="3:29" s="99" customFormat="1" x14ac:dyDescent="0.25">
      <c r="C338" s="3"/>
      <c r="E338" s="3"/>
      <c r="J338" s="3"/>
      <c r="L338" s="3"/>
      <c r="N338" s="3"/>
      <c r="P338" s="3"/>
      <c r="R338" s="3"/>
      <c r="S338" s="105"/>
      <c r="T338" s="3"/>
      <c r="U338" s="105"/>
      <c r="V338" s="3"/>
      <c r="W338" s="105"/>
      <c r="X338" s="3"/>
      <c r="Y338" s="105"/>
      <c r="Z338" s="3"/>
      <c r="AA338" s="105"/>
      <c r="AB338" s="3"/>
      <c r="AC338" s="105"/>
    </row>
    <row r="339" spans="3:29" s="99" customFormat="1" x14ac:dyDescent="0.25">
      <c r="C339" s="3"/>
      <c r="E339" s="3"/>
      <c r="J339" s="3"/>
      <c r="L339" s="3"/>
      <c r="N339" s="3"/>
      <c r="P339" s="3"/>
      <c r="R339" s="3"/>
      <c r="S339" s="105"/>
      <c r="T339" s="3"/>
      <c r="U339" s="105"/>
      <c r="V339" s="3"/>
      <c r="W339" s="105"/>
      <c r="X339" s="3"/>
      <c r="Y339" s="105"/>
      <c r="Z339" s="3"/>
      <c r="AA339" s="105"/>
      <c r="AB339" s="3"/>
      <c r="AC339" s="105"/>
    </row>
    <row r="340" spans="3:29" s="99" customFormat="1" x14ac:dyDescent="0.25">
      <c r="C340" s="3"/>
      <c r="E340" s="3"/>
      <c r="J340" s="3"/>
      <c r="L340" s="3"/>
      <c r="N340" s="3"/>
      <c r="P340" s="3"/>
      <c r="R340" s="3"/>
      <c r="S340" s="102"/>
      <c r="T340" s="3"/>
      <c r="U340" s="102"/>
      <c r="V340" s="3"/>
      <c r="W340" s="102"/>
      <c r="X340" s="3"/>
      <c r="Y340" s="102"/>
      <c r="Z340" s="3"/>
      <c r="AA340" s="102"/>
      <c r="AB340" s="3"/>
      <c r="AC340" s="102"/>
    </row>
    <row r="341" spans="3:29" s="99" customFormat="1" x14ac:dyDescent="0.25">
      <c r="C341" s="3"/>
      <c r="E341" s="3"/>
      <c r="J341" s="3"/>
      <c r="L341" s="3"/>
      <c r="N341" s="3"/>
      <c r="P341" s="3"/>
      <c r="R341" s="3"/>
      <c r="S341" s="102"/>
      <c r="T341" s="3"/>
      <c r="U341" s="102"/>
      <c r="V341" s="3"/>
      <c r="W341" s="102"/>
      <c r="X341" s="3"/>
      <c r="Y341" s="102"/>
      <c r="Z341" s="3"/>
      <c r="AA341" s="102"/>
      <c r="AB341" s="3"/>
      <c r="AC341" s="102"/>
    </row>
    <row r="342" spans="3:29" s="99" customFormat="1" x14ac:dyDescent="0.25">
      <c r="C342" s="3"/>
      <c r="E342" s="3"/>
      <c r="J342" s="3"/>
      <c r="L342" s="3"/>
      <c r="N342" s="3"/>
      <c r="P342" s="3"/>
      <c r="R342" s="3"/>
      <c r="S342" s="102"/>
      <c r="T342" s="3"/>
      <c r="U342" s="102"/>
      <c r="V342" s="3"/>
      <c r="W342" s="102"/>
      <c r="X342" s="3"/>
      <c r="Y342" s="102"/>
      <c r="Z342" s="3"/>
      <c r="AA342" s="102"/>
      <c r="AB342" s="3"/>
      <c r="AC342" s="102"/>
    </row>
    <row r="343" spans="3:29" s="99" customFormat="1" x14ac:dyDescent="0.25">
      <c r="C343" s="3"/>
      <c r="E343" s="3"/>
      <c r="J343" s="3"/>
      <c r="L343" s="3"/>
      <c r="N343" s="3"/>
      <c r="P343" s="3"/>
      <c r="R343" s="3"/>
      <c r="S343" s="102"/>
      <c r="T343" s="3"/>
      <c r="U343" s="102"/>
      <c r="V343" s="3"/>
      <c r="W343" s="102"/>
      <c r="X343" s="3"/>
      <c r="Y343" s="102"/>
      <c r="Z343" s="3"/>
      <c r="AA343" s="102"/>
      <c r="AB343" s="3"/>
      <c r="AC343" s="102"/>
    </row>
    <row r="344" spans="3:29" s="99" customFormat="1" x14ac:dyDescent="0.25">
      <c r="C344" s="3"/>
      <c r="E344" s="3"/>
      <c r="J344" s="3"/>
      <c r="L344" s="3"/>
      <c r="N344" s="3"/>
      <c r="P344" s="3"/>
      <c r="R344" s="3"/>
      <c r="S344" s="103"/>
      <c r="T344" s="3"/>
      <c r="U344" s="103"/>
      <c r="V344" s="3"/>
      <c r="W344" s="103"/>
      <c r="X344" s="3"/>
      <c r="Y344" s="103"/>
      <c r="Z344" s="3"/>
      <c r="AA344" s="103"/>
      <c r="AB344" s="3"/>
      <c r="AC344" s="103"/>
    </row>
    <row r="345" spans="3:29" s="99" customFormat="1" x14ac:dyDescent="0.25">
      <c r="C345" s="3"/>
      <c r="E345" s="3"/>
      <c r="J345" s="3"/>
      <c r="L345" s="3"/>
      <c r="N345" s="3"/>
      <c r="P345" s="3"/>
      <c r="R345" s="3"/>
      <c r="S345" s="104"/>
      <c r="T345" s="3"/>
      <c r="U345" s="104"/>
      <c r="V345" s="3"/>
      <c r="W345" s="104"/>
      <c r="X345" s="3"/>
      <c r="Y345" s="104"/>
      <c r="Z345" s="3"/>
      <c r="AA345" s="104"/>
      <c r="AB345" s="3"/>
      <c r="AC345" s="104"/>
    </row>
    <row r="346" spans="3:29" s="99" customFormat="1" x14ac:dyDescent="0.25">
      <c r="C346" s="3"/>
      <c r="E346" s="3"/>
      <c r="J346" s="3"/>
      <c r="L346" s="3"/>
      <c r="N346" s="3"/>
      <c r="P346" s="3"/>
      <c r="R346" s="3"/>
      <c r="S346" s="105"/>
      <c r="T346" s="3"/>
      <c r="U346" s="105"/>
      <c r="V346" s="3"/>
      <c r="W346" s="105"/>
      <c r="X346" s="3"/>
      <c r="Y346" s="105"/>
      <c r="Z346" s="3"/>
      <c r="AA346" s="105"/>
      <c r="AB346" s="3"/>
      <c r="AC346" s="105"/>
    </row>
    <row r="347" spans="3:29" s="99" customFormat="1" x14ac:dyDescent="0.25">
      <c r="C347" s="3"/>
      <c r="E347" s="3"/>
      <c r="J347" s="3"/>
      <c r="L347" s="3"/>
      <c r="N347" s="3"/>
      <c r="P347" s="3"/>
      <c r="R347" s="3"/>
      <c r="S347" s="105"/>
      <c r="T347" s="3"/>
      <c r="U347" s="105"/>
      <c r="V347" s="3"/>
      <c r="W347" s="105"/>
      <c r="X347" s="3"/>
      <c r="Y347" s="105"/>
      <c r="Z347" s="3"/>
      <c r="AA347" s="105"/>
      <c r="AB347" s="3"/>
      <c r="AC347" s="105"/>
    </row>
    <row r="348" spans="3:29" s="99" customFormat="1" x14ac:dyDescent="0.25">
      <c r="C348" s="3"/>
      <c r="E348" s="3"/>
      <c r="J348" s="3"/>
      <c r="L348" s="3"/>
      <c r="N348" s="3"/>
      <c r="P348" s="3"/>
      <c r="R348" s="3"/>
      <c r="S348" s="106"/>
      <c r="T348" s="3"/>
      <c r="U348" s="106"/>
      <c r="V348" s="3"/>
      <c r="W348" s="106"/>
      <c r="X348" s="3"/>
      <c r="Y348" s="106"/>
      <c r="Z348" s="3"/>
      <c r="AA348" s="106"/>
      <c r="AB348" s="3"/>
      <c r="AC348" s="106"/>
    </row>
    <row r="349" spans="3:29" s="99" customFormat="1" x14ac:dyDescent="0.25">
      <c r="C349" s="3"/>
      <c r="E349" s="3"/>
      <c r="J349" s="3"/>
      <c r="L349" s="3"/>
      <c r="N349" s="3"/>
      <c r="P349" s="3"/>
      <c r="R349" s="3"/>
      <c r="S349" s="105"/>
      <c r="T349" s="3"/>
      <c r="U349" s="105"/>
      <c r="V349" s="3"/>
      <c r="W349" s="105"/>
      <c r="X349" s="3"/>
      <c r="Y349" s="105"/>
      <c r="Z349" s="3"/>
      <c r="AA349" s="105"/>
      <c r="AB349" s="3"/>
      <c r="AC349" s="105"/>
    </row>
    <row r="350" spans="3:29" s="99" customFormat="1" x14ac:dyDescent="0.25">
      <c r="C350" s="3"/>
      <c r="E350" s="3"/>
      <c r="J350" s="3"/>
      <c r="L350" s="3"/>
      <c r="N350" s="3"/>
      <c r="P350" s="3"/>
      <c r="R350" s="3"/>
      <c r="S350" s="105"/>
      <c r="T350" s="3"/>
      <c r="U350" s="105"/>
      <c r="V350" s="3"/>
      <c r="W350" s="105"/>
      <c r="X350" s="3"/>
      <c r="Y350" s="105"/>
      <c r="Z350" s="3"/>
      <c r="AA350" s="105"/>
      <c r="AB350" s="3"/>
      <c r="AC350" s="105"/>
    </row>
    <row r="351" spans="3:29" s="99" customFormat="1" x14ac:dyDescent="0.25">
      <c r="C351" s="3"/>
      <c r="E351" s="3"/>
      <c r="J351" s="3"/>
      <c r="L351" s="3"/>
      <c r="N351" s="3"/>
      <c r="P351" s="3"/>
      <c r="R351" s="3"/>
      <c r="S351" s="106"/>
      <c r="T351" s="3"/>
      <c r="U351" s="106"/>
      <c r="V351" s="3"/>
      <c r="W351" s="106"/>
      <c r="X351" s="3"/>
      <c r="Y351" s="106"/>
      <c r="Z351" s="3"/>
      <c r="AA351" s="106"/>
      <c r="AB351" s="3"/>
      <c r="AC351" s="106"/>
    </row>
    <row r="352" spans="3:29" s="99" customFormat="1" x14ac:dyDescent="0.25">
      <c r="C352" s="3"/>
      <c r="E352" s="3"/>
      <c r="J352" s="3"/>
      <c r="L352" s="3"/>
      <c r="N352" s="3"/>
      <c r="P352" s="3"/>
      <c r="R352" s="3"/>
      <c r="S352" s="105"/>
      <c r="T352" s="3"/>
      <c r="U352" s="105"/>
      <c r="V352" s="3"/>
      <c r="W352" s="105"/>
      <c r="X352" s="3"/>
      <c r="Y352" s="105"/>
      <c r="Z352" s="3"/>
      <c r="AA352" s="105"/>
      <c r="AB352" s="3"/>
      <c r="AC352" s="105"/>
    </row>
    <row r="353" spans="3:29" s="99" customFormat="1" x14ac:dyDescent="0.25">
      <c r="C353" s="3"/>
      <c r="E353" s="3"/>
      <c r="J353" s="3"/>
      <c r="L353" s="3"/>
      <c r="N353" s="3"/>
      <c r="P353" s="3"/>
      <c r="R353" s="3"/>
      <c r="S353" s="106"/>
      <c r="T353" s="3"/>
      <c r="U353" s="106"/>
      <c r="V353" s="3"/>
      <c r="W353" s="106"/>
      <c r="X353" s="3"/>
      <c r="Y353" s="106"/>
      <c r="Z353" s="3"/>
      <c r="AA353" s="106"/>
      <c r="AB353" s="3"/>
      <c r="AC353" s="106"/>
    </row>
    <row r="354" spans="3:29" s="99" customFormat="1" x14ac:dyDescent="0.25">
      <c r="C354" s="3"/>
      <c r="E354" s="3"/>
      <c r="J354" s="3"/>
      <c r="L354" s="3"/>
      <c r="N354" s="3"/>
      <c r="P354" s="3"/>
      <c r="R354" s="3"/>
      <c r="S354" s="105"/>
      <c r="T354" s="3"/>
      <c r="U354" s="105"/>
      <c r="V354" s="3"/>
      <c r="W354" s="105"/>
      <c r="X354" s="3"/>
      <c r="Y354" s="105"/>
      <c r="Z354" s="3"/>
      <c r="AA354" s="105"/>
      <c r="AB354" s="3"/>
      <c r="AC354" s="105"/>
    </row>
    <row r="355" spans="3:29" s="99" customFormat="1" x14ac:dyDescent="0.25">
      <c r="C355" s="3"/>
      <c r="E355" s="3"/>
      <c r="J355" s="3"/>
      <c r="L355" s="3"/>
      <c r="N355" s="3"/>
      <c r="P355" s="3"/>
      <c r="R355" s="3"/>
      <c r="S355" s="105"/>
      <c r="T355" s="3"/>
      <c r="U355" s="105"/>
      <c r="V355" s="3"/>
      <c r="W355" s="105"/>
      <c r="X355" s="3"/>
      <c r="Y355" s="105"/>
      <c r="Z355" s="3"/>
      <c r="AA355" s="105"/>
      <c r="AB355" s="3"/>
      <c r="AC355" s="105"/>
    </row>
    <row r="356" spans="3:29" s="99" customFormat="1" x14ac:dyDescent="0.25">
      <c r="C356" s="3"/>
      <c r="E356" s="3"/>
      <c r="J356" s="3"/>
      <c r="L356" s="3"/>
      <c r="N356" s="3"/>
      <c r="P356" s="3"/>
      <c r="R356" s="3"/>
      <c r="S356" s="105"/>
      <c r="T356" s="3"/>
      <c r="U356" s="105"/>
      <c r="V356" s="3"/>
      <c r="W356" s="105"/>
      <c r="X356" s="3"/>
      <c r="Y356" s="105"/>
      <c r="Z356" s="3"/>
      <c r="AA356" s="105"/>
      <c r="AB356" s="3"/>
      <c r="AC356" s="105"/>
    </row>
    <row r="357" spans="3:29" s="99" customFormat="1" x14ac:dyDescent="0.25">
      <c r="C357" s="3"/>
      <c r="E357" s="3"/>
      <c r="J357" s="3"/>
      <c r="L357" s="3"/>
      <c r="N357" s="3"/>
      <c r="P357" s="3"/>
      <c r="R357" s="3"/>
      <c r="S357" s="102"/>
      <c r="T357" s="3"/>
      <c r="U357" s="102"/>
      <c r="V357" s="3"/>
      <c r="W357" s="102"/>
      <c r="X357" s="3"/>
      <c r="Y357" s="102"/>
      <c r="Z357" s="3"/>
      <c r="AA357" s="102"/>
      <c r="AB357" s="3"/>
      <c r="AC357" s="102"/>
    </row>
    <row r="358" spans="3:29" s="99" customFormat="1" x14ac:dyDescent="0.25">
      <c r="C358" s="3"/>
      <c r="E358" s="3"/>
      <c r="J358" s="3"/>
      <c r="L358" s="3"/>
      <c r="N358" s="3"/>
      <c r="P358" s="3"/>
      <c r="R358" s="3"/>
      <c r="S358" s="102"/>
      <c r="T358" s="3"/>
      <c r="U358" s="102"/>
      <c r="V358" s="3"/>
      <c r="W358" s="102"/>
      <c r="X358" s="3"/>
      <c r="Y358" s="102"/>
      <c r="Z358" s="3"/>
      <c r="AA358" s="102"/>
      <c r="AB358" s="3"/>
      <c r="AC358" s="102"/>
    </row>
    <row r="359" spans="3:29" s="99" customFormat="1" x14ac:dyDescent="0.25">
      <c r="C359" s="3"/>
      <c r="E359" s="3"/>
      <c r="J359" s="3"/>
      <c r="L359" s="3"/>
      <c r="N359" s="3"/>
      <c r="P359" s="3"/>
      <c r="R359" s="3"/>
      <c r="S359" s="102"/>
      <c r="T359" s="3"/>
      <c r="U359" s="102"/>
      <c r="V359" s="3"/>
      <c r="W359" s="102"/>
      <c r="X359" s="3"/>
      <c r="Y359" s="102"/>
      <c r="Z359" s="3"/>
      <c r="AA359" s="102"/>
      <c r="AB359" s="3"/>
      <c r="AC359" s="102"/>
    </row>
    <row r="360" spans="3:29" s="99" customFormat="1" x14ac:dyDescent="0.25">
      <c r="C360" s="3"/>
      <c r="E360" s="3"/>
      <c r="J360" s="3"/>
      <c r="L360" s="3"/>
      <c r="N360" s="3"/>
      <c r="P360" s="3"/>
      <c r="R360" s="3"/>
      <c r="S360" s="102"/>
      <c r="T360" s="3"/>
      <c r="U360" s="102"/>
      <c r="V360" s="3"/>
      <c r="W360" s="102"/>
      <c r="X360" s="3"/>
      <c r="Y360" s="102"/>
      <c r="Z360" s="3"/>
      <c r="AA360" s="102"/>
      <c r="AB360" s="3"/>
      <c r="AC360" s="102"/>
    </row>
    <row r="361" spans="3:29" s="99" customFormat="1" x14ac:dyDescent="0.25">
      <c r="C361" s="3"/>
      <c r="E361" s="3"/>
      <c r="J361" s="3"/>
      <c r="L361" s="3"/>
      <c r="N361" s="3"/>
      <c r="P361" s="3"/>
      <c r="R361" s="3"/>
      <c r="S361" s="103"/>
      <c r="T361" s="3"/>
      <c r="U361" s="103"/>
      <c r="V361" s="3"/>
      <c r="W361" s="103"/>
      <c r="X361" s="3"/>
      <c r="Y361" s="103"/>
      <c r="Z361" s="3"/>
      <c r="AA361" s="103"/>
      <c r="AB361" s="3"/>
      <c r="AC361" s="103"/>
    </row>
    <row r="362" spans="3:29" s="99" customFormat="1" x14ac:dyDescent="0.25">
      <c r="C362" s="3"/>
      <c r="E362" s="3"/>
      <c r="J362" s="3"/>
      <c r="L362" s="3"/>
      <c r="N362" s="3"/>
      <c r="P362" s="3"/>
      <c r="R362" s="3"/>
      <c r="S362" s="104"/>
      <c r="T362" s="3"/>
      <c r="U362" s="104"/>
      <c r="V362" s="3"/>
      <c r="W362" s="104"/>
      <c r="X362" s="3"/>
      <c r="Y362" s="104"/>
      <c r="Z362" s="3"/>
      <c r="AA362" s="104"/>
      <c r="AB362" s="3"/>
      <c r="AC362" s="104"/>
    </row>
    <row r="363" spans="3:29" s="99" customFormat="1" x14ac:dyDescent="0.25">
      <c r="C363" s="3"/>
      <c r="E363" s="3"/>
      <c r="J363" s="3"/>
      <c r="L363" s="3"/>
      <c r="N363" s="3"/>
      <c r="P363" s="3"/>
      <c r="R363" s="3"/>
      <c r="S363" s="105"/>
      <c r="T363" s="3"/>
      <c r="U363" s="105"/>
      <c r="V363" s="3"/>
      <c r="W363" s="105"/>
      <c r="X363" s="3"/>
      <c r="Y363" s="105"/>
      <c r="Z363" s="3"/>
      <c r="AA363" s="105"/>
      <c r="AB363" s="3"/>
      <c r="AC363" s="105"/>
    </row>
    <row r="364" spans="3:29" s="99" customFormat="1" x14ac:dyDescent="0.25">
      <c r="C364" s="3"/>
      <c r="E364" s="3"/>
      <c r="J364" s="3"/>
      <c r="L364" s="3"/>
      <c r="N364" s="3"/>
      <c r="P364" s="3"/>
      <c r="R364" s="3"/>
      <c r="S364" s="105"/>
      <c r="T364" s="3"/>
      <c r="U364" s="105"/>
      <c r="V364" s="3"/>
      <c r="W364" s="105"/>
      <c r="X364" s="3"/>
      <c r="Y364" s="105"/>
      <c r="Z364" s="3"/>
      <c r="AA364" s="105"/>
      <c r="AB364" s="3"/>
      <c r="AC364" s="105"/>
    </row>
    <row r="365" spans="3:29" s="99" customFormat="1" x14ac:dyDescent="0.25">
      <c r="C365" s="3"/>
      <c r="E365" s="3"/>
      <c r="J365" s="3"/>
      <c r="L365" s="3"/>
      <c r="N365" s="3"/>
      <c r="P365" s="3"/>
      <c r="R365" s="3"/>
      <c r="S365" s="106"/>
      <c r="T365" s="3"/>
      <c r="U365" s="106"/>
      <c r="V365" s="3"/>
      <c r="W365" s="106"/>
      <c r="X365" s="3"/>
      <c r="Y365" s="106"/>
      <c r="Z365" s="3"/>
      <c r="AA365" s="106"/>
      <c r="AB365" s="3"/>
      <c r="AC365" s="106"/>
    </row>
    <row r="366" spans="3:29" s="99" customFormat="1" x14ac:dyDescent="0.25">
      <c r="C366" s="3"/>
      <c r="E366" s="3"/>
      <c r="J366" s="3"/>
      <c r="L366" s="3"/>
      <c r="N366" s="3"/>
      <c r="P366" s="3"/>
      <c r="R366" s="3"/>
      <c r="S366" s="105"/>
      <c r="T366" s="3"/>
      <c r="U366" s="105"/>
      <c r="V366" s="3"/>
      <c r="W366" s="105"/>
      <c r="X366" s="3"/>
      <c r="Y366" s="105"/>
      <c r="Z366" s="3"/>
      <c r="AA366" s="105"/>
      <c r="AB366" s="3"/>
      <c r="AC366" s="105"/>
    </row>
    <row r="367" spans="3:29" s="99" customFormat="1" x14ac:dyDescent="0.25">
      <c r="C367" s="3"/>
      <c r="E367" s="3"/>
      <c r="J367" s="3"/>
      <c r="L367" s="3"/>
      <c r="N367" s="3"/>
      <c r="P367" s="3"/>
      <c r="R367" s="3"/>
      <c r="S367" s="105"/>
      <c r="T367" s="3"/>
      <c r="U367" s="105"/>
      <c r="V367" s="3"/>
      <c r="W367" s="105"/>
      <c r="X367" s="3"/>
      <c r="Y367" s="105"/>
      <c r="Z367" s="3"/>
      <c r="AA367" s="105"/>
      <c r="AB367" s="3"/>
      <c r="AC367" s="105"/>
    </row>
    <row r="368" spans="3:29" s="99" customFormat="1" x14ac:dyDescent="0.25">
      <c r="C368" s="3"/>
      <c r="E368" s="3"/>
      <c r="J368" s="3"/>
      <c r="L368" s="3"/>
      <c r="N368" s="3"/>
      <c r="P368" s="3"/>
      <c r="R368" s="3"/>
      <c r="S368" s="106"/>
      <c r="T368" s="3"/>
      <c r="U368" s="106"/>
      <c r="V368" s="3"/>
      <c r="W368" s="106"/>
      <c r="X368" s="3"/>
      <c r="Y368" s="106"/>
      <c r="Z368" s="3"/>
      <c r="AA368" s="106"/>
      <c r="AB368" s="3"/>
      <c r="AC368" s="106"/>
    </row>
    <row r="369" spans="1:29" s="99" customFormat="1" x14ac:dyDescent="0.25">
      <c r="C369" s="3"/>
      <c r="E369" s="3"/>
      <c r="J369" s="3"/>
      <c r="L369" s="3"/>
      <c r="N369" s="3"/>
      <c r="P369" s="3"/>
      <c r="R369" s="3"/>
      <c r="S369" s="105"/>
      <c r="T369" s="3"/>
      <c r="U369" s="105"/>
      <c r="V369" s="3"/>
      <c r="W369" s="105"/>
      <c r="X369" s="3"/>
      <c r="Y369" s="105"/>
      <c r="Z369" s="3"/>
      <c r="AA369" s="105"/>
      <c r="AB369" s="3"/>
      <c r="AC369" s="105"/>
    </row>
    <row r="370" spans="1:29" s="99" customFormat="1" x14ac:dyDescent="0.25">
      <c r="C370" s="3"/>
      <c r="E370" s="3"/>
      <c r="J370" s="3"/>
      <c r="L370" s="3"/>
      <c r="N370" s="3"/>
      <c r="P370" s="3"/>
      <c r="R370" s="3"/>
      <c r="S370" s="106"/>
      <c r="T370" s="3"/>
      <c r="U370" s="106"/>
      <c r="V370" s="3"/>
      <c r="W370" s="106"/>
      <c r="X370" s="3"/>
      <c r="Y370" s="106"/>
      <c r="Z370" s="3"/>
      <c r="AA370" s="106"/>
      <c r="AB370" s="3"/>
      <c r="AC370" s="106"/>
    </row>
    <row r="371" spans="1:29" s="99" customFormat="1" x14ac:dyDescent="0.25">
      <c r="C371" s="3"/>
      <c r="E371" s="3"/>
      <c r="J371" s="3"/>
      <c r="L371" s="3"/>
      <c r="N371" s="3"/>
      <c r="P371" s="3"/>
      <c r="R371" s="3"/>
      <c r="S371" s="105"/>
      <c r="T371" s="3"/>
      <c r="U371" s="105"/>
      <c r="V371" s="3"/>
      <c r="W371" s="105"/>
      <c r="X371" s="3"/>
      <c r="Y371" s="105"/>
      <c r="Z371" s="3"/>
      <c r="AA371" s="105"/>
      <c r="AB371" s="3"/>
      <c r="AC371" s="105"/>
    </row>
    <row r="372" spans="1:29" s="99" customFormat="1" x14ac:dyDescent="0.25">
      <c r="C372" s="3"/>
      <c r="E372" s="3"/>
      <c r="J372" s="3"/>
      <c r="L372" s="3"/>
      <c r="N372" s="3"/>
      <c r="P372" s="3"/>
      <c r="R372" s="3"/>
      <c r="S372" s="105"/>
      <c r="T372" s="3"/>
      <c r="U372" s="105"/>
      <c r="V372" s="3"/>
      <c r="W372" s="105"/>
      <c r="X372" s="3"/>
      <c r="Y372" s="105"/>
      <c r="Z372" s="3"/>
      <c r="AA372" s="105"/>
      <c r="AB372" s="3"/>
      <c r="AC372" s="105"/>
    </row>
    <row r="373" spans="1:29" s="99" customFormat="1" x14ac:dyDescent="0.25">
      <c r="C373" s="3"/>
      <c r="E373" s="3"/>
      <c r="J373" s="3"/>
      <c r="L373" s="3"/>
      <c r="N373" s="3"/>
      <c r="P373" s="3"/>
      <c r="R373" s="3"/>
      <c r="S373" s="105"/>
      <c r="T373" s="3"/>
      <c r="U373" s="105"/>
      <c r="V373" s="3"/>
      <c r="W373" s="105"/>
      <c r="X373" s="3"/>
      <c r="Y373" s="105"/>
      <c r="Z373" s="3"/>
      <c r="AA373" s="105"/>
      <c r="AB373" s="3"/>
      <c r="AC373" s="105"/>
    </row>
    <row r="374" spans="1:29" s="99" customFormat="1" x14ac:dyDescent="0.25">
      <c r="C374" s="3"/>
      <c r="E374" s="3"/>
      <c r="J374" s="3"/>
      <c r="L374" s="3"/>
      <c r="N374" s="3"/>
      <c r="P374" s="3"/>
      <c r="R374" s="3"/>
      <c r="S374" s="102"/>
      <c r="T374" s="3"/>
      <c r="U374" s="102"/>
      <c r="V374" s="3"/>
      <c r="W374" s="102"/>
      <c r="X374" s="3"/>
      <c r="Y374" s="102"/>
      <c r="Z374" s="3"/>
      <c r="AA374" s="102"/>
      <c r="AB374" s="3"/>
      <c r="AC374" s="102"/>
    </row>
    <row r="375" spans="1:29" s="99" customFormat="1" x14ac:dyDescent="0.25">
      <c r="C375" s="3"/>
      <c r="E375" s="3"/>
      <c r="J375" s="3"/>
      <c r="L375" s="3"/>
      <c r="N375" s="3"/>
      <c r="P375" s="3"/>
      <c r="R375" s="3"/>
      <c r="S375" s="102"/>
      <c r="T375" s="3"/>
      <c r="U375" s="102"/>
      <c r="V375" s="3"/>
      <c r="W375" s="102"/>
      <c r="X375" s="3"/>
      <c r="Y375" s="102"/>
      <c r="Z375" s="3"/>
      <c r="AA375" s="102"/>
      <c r="AB375" s="3"/>
      <c r="AC375" s="102"/>
    </row>
    <row r="376" spans="1:29" s="99" customFormat="1" x14ac:dyDescent="0.25">
      <c r="C376" s="3"/>
      <c r="E376" s="3"/>
      <c r="J376" s="3"/>
      <c r="L376" s="3"/>
      <c r="N376" s="3"/>
      <c r="P376" s="3"/>
      <c r="R376" s="3"/>
      <c r="S376" s="102"/>
      <c r="T376" s="3"/>
      <c r="U376" s="102"/>
      <c r="V376" s="3"/>
      <c r="W376" s="102"/>
      <c r="X376" s="3"/>
      <c r="Y376" s="102"/>
      <c r="Z376" s="3"/>
      <c r="AA376" s="102"/>
      <c r="AB376" s="3"/>
      <c r="AC376" s="102"/>
    </row>
    <row r="377" spans="1:29" s="99" customFormat="1" x14ac:dyDescent="0.25">
      <c r="C377" s="3"/>
      <c r="E377" s="3"/>
      <c r="J377" s="3"/>
      <c r="L377" s="3"/>
      <c r="N377" s="3"/>
      <c r="P377" s="3"/>
      <c r="R377" s="3"/>
      <c r="S377" s="102"/>
      <c r="T377" s="3"/>
      <c r="U377" s="102"/>
      <c r="V377" s="3"/>
      <c r="W377" s="102"/>
      <c r="X377" s="3"/>
      <c r="Y377" s="102"/>
      <c r="Z377" s="3"/>
      <c r="AA377" s="102"/>
      <c r="AB377" s="3"/>
      <c r="AC377" s="102"/>
    </row>
    <row r="378" spans="1:29" s="99" customFormat="1" x14ac:dyDescent="0.25">
      <c r="A378" s="97"/>
      <c r="B378" s="97"/>
      <c r="C378" s="3"/>
      <c r="E378" s="3"/>
      <c r="J378" s="3"/>
      <c r="L378" s="3"/>
      <c r="N378" s="3"/>
      <c r="P378" s="3"/>
      <c r="R378" s="3"/>
      <c r="S378" s="103"/>
      <c r="T378" s="3"/>
      <c r="U378" s="103"/>
      <c r="V378" s="3"/>
      <c r="W378" s="103"/>
      <c r="X378" s="3"/>
      <c r="Y378" s="103"/>
      <c r="Z378" s="3"/>
      <c r="AA378" s="103"/>
      <c r="AB378" s="3"/>
      <c r="AC378" s="103"/>
    </row>
    <row r="379" spans="1:29" x14ac:dyDescent="0.25">
      <c r="S379" s="107"/>
      <c r="U379" s="107"/>
      <c r="W379" s="107"/>
      <c r="Y379" s="107"/>
      <c r="AA379" s="107"/>
      <c r="AC379" s="107"/>
    </row>
    <row r="380" spans="1:29" x14ac:dyDescent="0.25">
      <c r="S380" s="108"/>
      <c r="U380" s="108"/>
      <c r="W380" s="108"/>
      <c r="Y380" s="108"/>
      <c r="AA380" s="108"/>
      <c r="AC380" s="108"/>
    </row>
    <row r="381" spans="1:29" x14ac:dyDescent="0.25">
      <c r="S381" s="108"/>
      <c r="U381" s="108"/>
      <c r="W381" s="108"/>
      <c r="Y381" s="108"/>
      <c r="AA381" s="108"/>
      <c r="AC381" s="108"/>
    </row>
    <row r="382" spans="1:29" x14ac:dyDescent="0.25">
      <c r="S382" s="109"/>
      <c r="U382" s="109"/>
      <c r="W382" s="109"/>
      <c r="Y382" s="109"/>
      <c r="AA382" s="109"/>
      <c r="AC382" s="109"/>
    </row>
    <row r="383" spans="1:29" x14ac:dyDescent="0.25">
      <c r="S383" s="108"/>
      <c r="U383" s="108"/>
      <c r="W383" s="108"/>
      <c r="Y383" s="108"/>
      <c r="AA383" s="108"/>
      <c r="AC383" s="108"/>
    </row>
    <row r="384" spans="1:29" x14ac:dyDescent="0.25">
      <c r="S384" s="108"/>
      <c r="U384" s="108"/>
      <c r="W384" s="108"/>
      <c r="Y384" s="108"/>
      <c r="AA384" s="108"/>
      <c r="AC384" s="108"/>
    </row>
    <row r="385" spans="19:29" x14ac:dyDescent="0.25">
      <c r="S385" s="109"/>
      <c r="U385" s="109"/>
      <c r="W385" s="109"/>
      <c r="Y385" s="109"/>
      <c r="AA385" s="109"/>
      <c r="AC385" s="109"/>
    </row>
    <row r="386" spans="19:29" x14ac:dyDescent="0.25">
      <c r="S386" s="108"/>
      <c r="U386" s="108"/>
      <c r="W386" s="108"/>
      <c r="Y386" s="108"/>
      <c r="AA386" s="108"/>
      <c r="AC386" s="108"/>
    </row>
    <row r="387" spans="19:29" x14ac:dyDescent="0.25">
      <c r="S387" s="109"/>
      <c r="U387" s="109"/>
      <c r="W387" s="109"/>
      <c r="Y387" s="109"/>
      <c r="AA387" s="109"/>
      <c r="AC387" s="109"/>
    </row>
    <row r="388" spans="19:29" x14ac:dyDescent="0.25">
      <c r="S388" s="108"/>
      <c r="U388" s="108"/>
      <c r="W388" s="108"/>
      <c r="Y388" s="108"/>
      <c r="AA388" s="108"/>
      <c r="AC388" s="108"/>
    </row>
    <row r="389" spans="19:29" x14ac:dyDescent="0.25">
      <c r="S389" s="108"/>
      <c r="U389" s="108"/>
      <c r="W389" s="108"/>
      <c r="Y389" s="108"/>
      <c r="AA389" s="108"/>
      <c r="AC389" s="108"/>
    </row>
    <row r="390" spans="19:29" x14ac:dyDescent="0.25">
      <c r="S390" s="108"/>
      <c r="U390" s="108"/>
      <c r="W390" s="108"/>
      <c r="Y390" s="108"/>
      <c r="AA390" s="108"/>
      <c r="AC390" s="108"/>
    </row>
    <row r="391" spans="19:29" x14ac:dyDescent="0.25">
      <c r="S391" s="110"/>
      <c r="U391" s="110"/>
      <c r="W391" s="110"/>
      <c r="Y391" s="110"/>
      <c r="AA391" s="110"/>
      <c r="AC391" s="110"/>
    </row>
    <row r="392" spans="19:29" x14ac:dyDescent="0.25">
      <c r="S392" s="110"/>
      <c r="U392" s="110"/>
      <c r="W392" s="110"/>
      <c r="Y392" s="110"/>
      <c r="AA392" s="110"/>
      <c r="AC392" s="110"/>
    </row>
    <row r="393" spans="19:29" x14ac:dyDescent="0.25">
      <c r="S393" s="110"/>
      <c r="U393" s="110"/>
      <c r="W393" s="110"/>
      <c r="Y393" s="110"/>
      <c r="AA393" s="110"/>
      <c r="AC393" s="110"/>
    </row>
    <row r="394" spans="19:29" x14ac:dyDescent="0.25">
      <c r="S394" s="110"/>
      <c r="U394" s="110"/>
      <c r="W394" s="110"/>
      <c r="Y394" s="110"/>
      <c r="AA394" s="110"/>
      <c r="AC394" s="110"/>
    </row>
    <row r="395" spans="19:29" x14ac:dyDescent="0.25">
      <c r="S395" s="111"/>
      <c r="U395" s="111"/>
      <c r="W395" s="111"/>
      <c r="Y395" s="111"/>
      <c r="AA395" s="111"/>
      <c r="AC395" s="111"/>
    </row>
    <row r="396" spans="19:29" x14ac:dyDescent="0.25">
      <c r="S396" s="107"/>
      <c r="U396" s="107"/>
      <c r="W396" s="107"/>
      <c r="Y396" s="107"/>
      <c r="AA396" s="107"/>
      <c r="AC396" s="107"/>
    </row>
    <row r="397" spans="19:29" x14ac:dyDescent="0.25">
      <c r="S397" s="108"/>
      <c r="U397" s="108"/>
      <c r="W397" s="108"/>
      <c r="Y397" s="108"/>
      <c r="AA397" s="108"/>
      <c r="AC397" s="108"/>
    </row>
    <row r="398" spans="19:29" x14ac:dyDescent="0.25">
      <c r="S398" s="108"/>
      <c r="U398" s="108"/>
      <c r="W398" s="108"/>
      <c r="Y398" s="108"/>
      <c r="AA398" s="108"/>
      <c r="AC398" s="108"/>
    </row>
    <row r="399" spans="19:29" x14ac:dyDescent="0.25">
      <c r="S399" s="109"/>
      <c r="U399" s="109"/>
      <c r="W399" s="109"/>
      <c r="Y399" s="109"/>
      <c r="AA399" s="109"/>
      <c r="AC399" s="109"/>
    </row>
    <row r="400" spans="19:29" x14ac:dyDescent="0.25">
      <c r="S400" s="108"/>
      <c r="U400" s="108"/>
      <c r="W400" s="108"/>
      <c r="Y400" s="108"/>
      <c r="AA400" s="108"/>
      <c r="AC400" s="108"/>
    </row>
    <row r="401" spans="19:29" x14ac:dyDescent="0.25">
      <c r="S401" s="108"/>
      <c r="U401" s="108"/>
      <c r="W401" s="108"/>
      <c r="Y401" s="108"/>
      <c r="AA401" s="108"/>
      <c r="AC401" s="108"/>
    </row>
    <row r="402" spans="19:29" x14ac:dyDescent="0.25">
      <c r="S402" s="109"/>
      <c r="U402" s="109"/>
      <c r="W402" s="109"/>
      <c r="Y402" s="109"/>
      <c r="AA402" s="109"/>
      <c r="AC402" s="109"/>
    </row>
    <row r="403" spans="19:29" x14ac:dyDescent="0.25">
      <c r="S403" s="108"/>
      <c r="U403" s="108"/>
      <c r="W403" s="108"/>
      <c r="Y403" s="108"/>
      <c r="AA403" s="108"/>
      <c r="AC403" s="108"/>
    </row>
    <row r="404" spans="19:29" x14ac:dyDescent="0.25">
      <c r="S404" s="109"/>
      <c r="U404" s="109"/>
      <c r="W404" s="109"/>
      <c r="Y404" s="109"/>
      <c r="AA404" s="109"/>
      <c r="AC404" s="109"/>
    </row>
    <row r="405" spans="19:29" x14ac:dyDescent="0.25">
      <c r="S405" s="108"/>
      <c r="U405" s="108"/>
      <c r="W405" s="108"/>
      <c r="Y405" s="108"/>
      <c r="AA405" s="108"/>
      <c r="AC405" s="108"/>
    </row>
    <row r="406" spans="19:29" x14ac:dyDescent="0.25">
      <c r="S406" s="108"/>
      <c r="U406" s="108"/>
      <c r="W406" s="108"/>
      <c r="Y406" s="108"/>
      <c r="AA406" s="108"/>
      <c r="AC406" s="108"/>
    </row>
    <row r="407" spans="19:29" x14ac:dyDescent="0.25">
      <c r="S407" s="108"/>
      <c r="U407" s="108"/>
      <c r="W407" s="108"/>
      <c r="Y407" s="108"/>
      <c r="AA407" s="108"/>
      <c r="AC407" s="108"/>
    </row>
    <row r="408" spans="19:29" x14ac:dyDescent="0.25">
      <c r="S408" s="110"/>
      <c r="U408" s="110"/>
      <c r="W408" s="110"/>
      <c r="Y408" s="110"/>
      <c r="AA408" s="110"/>
      <c r="AC408" s="110"/>
    </row>
    <row r="409" spans="19:29" x14ac:dyDescent="0.25">
      <c r="S409" s="110"/>
      <c r="U409" s="110"/>
      <c r="W409" s="110"/>
      <c r="Y409" s="110"/>
      <c r="AA409" s="110"/>
      <c r="AC409" s="110"/>
    </row>
    <row r="410" spans="19:29" x14ac:dyDescent="0.25">
      <c r="S410" s="110"/>
      <c r="U410" s="110"/>
      <c r="W410" s="110"/>
      <c r="Y410" s="110"/>
      <c r="AA410" s="110"/>
      <c r="AC410" s="110"/>
    </row>
    <row r="411" spans="19:29" x14ac:dyDescent="0.25">
      <c r="S411" s="110"/>
      <c r="U411" s="110"/>
      <c r="W411" s="110"/>
      <c r="Y411" s="110"/>
      <c r="AA411" s="110"/>
      <c r="AC411" s="110"/>
    </row>
    <row r="412" spans="19:29" x14ac:dyDescent="0.25">
      <c r="S412" s="111"/>
      <c r="U412" s="111"/>
      <c r="W412" s="111"/>
      <c r="Y412" s="111"/>
      <c r="AA412" s="111"/>
      <c r="AC412" s="111"/>
    </row>
    <row r="413" spans="19:29" x14ac:dyDescent="0.25">
      <c r="S413" s="107"/>
      <c r="U413" s="107"/>
      <c r="W413" s="107"/>
      <c r="Y413" s="107"/>
      <c r="AA413" s="107"/>
      <c r="AC413" s="107"/>
    </row>
    <row r="414" spans="19:29" x14ac:dyDescent="0.25">
      <c r="S414" s="108"/>
      <c r="U414" s="108"/>
      <c r="W414" s="108"/>
      <c r="Y414" s="108"/>
      <c r="AA414" s="108"/>
      <c r="AC414" s="108"/>
    </row>
    <row r="415" spans="19:29" x14ac:dyDescent="0.25">
      <c r="S415" s="108"/>
      <c r="U415" s="108"/>
      <c r="W415" s="108"/>
      <c r="Y415" s="108"/>
      <c r="AA415" s="108"/>
      <c r="AC415" s="108"/>
    </row>
    <row r="416" spans="19:29" x14ac:dyDescent="0.25">
      <c r="S416" s="109"/>
      <c r="U416" s="109"/>
      <c r="W416" s="109"/>
      <c r="Y416" s="109"/>
      <c r="AA416" s="109"/>
      <c r="AC416" s="109"/>
    </row>
    <row r="417" spans="19:29" x14ac:dyDescent="0.25">
      <c r="S417" s="108"/>
      <c r="U417" s="108"/>
      <c r="W417" s="108"/>
      <c r="Y417" s="108"/>
      <c r="AA417" s="108"/>
      <c r="AC417" s="108"/>
    </row>
    <row r="418" spans="19:29" x14ac:dyDescent="0.25">
      <c r="S418" s="108"/>
      <c r="U418" s="108"/>
      <c r="W418" s="108"/>
      <c r="Y418" s="108"/>
      <c r="AA418" s="108"/>
      <c r="AC418" s="108"/>
    </row>
    <row r="419" spans="19:29" x14ac:dyDescent="0.25">
      <c r="S419" s="109"/>
      <c r="U419" s="109"/>
      <c r="W419" s="109"/>
      <c r="Y419" s="109"/>
      <c r="AA419" s="109"/>
      <c r="AC419" s="109"/>
    </row>
    <row r="420" spans="19:29" x14ac:dyDescent="0.25">
      <c r="S420" s="108"/>
      <c r="U420" s="108"/>
      <c r="W420" s="108"/>
      <c r="Y420" s="108"/>
      <c r="AA420" s="108"/>
      <c r="AC420" s="108"/>
    </row>
    <row r="421" spans="19:29" x14ac:dyDescent="0.25">
      <c r="S421" s="109"/>
      <c r="U421" s="109"/>
      <c r="W421" s="109"/>
      <c r="Y421" s="109"/>
      <c r="AA421" s="109"/>
      <c r="AC421" s="109"/>
    </row>
    <row r="422" spans="19:29" x14ac:dyDescent="0.25">
      <c r="S422" s="108"/>
      <c r="U422" s="108"/>
      <c r="W422" s="108"/>
      <c r="Y422" s="108"/>
      <c r="AA422" s="108"/>
      <c r="AC422" s="108"/>
    </row>
    <row r="423" spans="19:29" x14ac:dyDescent="0.25">
      <c r="S423" s="108"/>
      <c r="U423" s="108"/>
      <c r="W423" s="108"/>
      <c r="Y423" s="108"/>
      <c r="AA423" s="108"/>
      <c r="AC423" s="108"/>
    </row>
    <row r="424" spans="19:29" x14ac:dyDescent="0.25">
      <c r="S424" s="108"/>
      <c r="U424" s="108"/>
      <c r="W424" s="108"/>
      <c r="Y424" s="108"/>
      <c r="AA424" s="108"/>
      <c r="AC424" s="108"/>
    </row>
    <row r="425" spans="19:29" x14ac:dyDescent="0.25">
      <c r="S425" s="110"/>
      <c r="U425" s="110"/>
      <c r="W425" s="110"/>
      <c r="Y425" s="110"/>
      <c r="AA425" s="110"/>
      <c r="AC425" s="110"/>
    </row>
    <row r="426" spans="19:29" x14ac:dyDescent="0.25">
      <c r="S426" s="110"/>
      <c r="U426" s="110"/>
      <c r="W426" s="110"/>
      <c r="Y426" s="110"/>
      <c r="AA426" s="110"/>
      <c r="AC426" s="110"/>
    </row>
    <row r="427" spans="19:29" x14ac:dyDescent="0.25">
      <c r="S427" s="110"/>
      <c r="U427" s="110"/>
      <c r="W427" s="110"/>
      <c r="Y427" s="110"/>
      <c r="AA427" s="110"/>
      <c r="AC427" s="110"/>
    </row>
    <row r="428" spans="19:29" x14ac:dyDescent="0.25">
      <c r="S428" s="110"/>
      <c r="U428" s="110"/>
      <c r="W428" s="110"/>
      <c r="Y428" s="110"/>
      <c r="AA428" s="110"/>
      <c r="AC428" s="110"/>
    </row>
    <row r="429" spans="19:29" x14ac:dyDescent="0.25">
      <c r="S429" s="111"/>
      <c r="U429" s="111"/>
      <c r="W429" s="111"/>
      <c r="Y429" s="111"/>
      <c r="AA429" s="111"/>
      <c r="AC429" s="111"/>
    </row>
    <row r="430" spans="19:29" x14ac:dyDescent="0.25">
      <c r="S430" s="107"/>
      <c r="U430" s="107"/>
      <c r="W430" s="107"/>
      <c r="Y430" s="107"/>
      <c r="AA430" s="107"/>
      <c r="AC430" s="107"/>
    </row>
    <row r="431" spans="19:29" x14ac:dyDescent="0.25">
      <c r="S431" s="108"/>
      <c r="U431" s="108"/>
      <c r="W431" s="108"/>
      <c r="Y431" s="108"/>
      <c r="AA431" s="108"/>
      <c r="AC431" s="108"/>
    </row>
    <row r="432" spans="19:29" x14ac:dyDescent="0.25">
      <c r="S432" s="108"/>
      <c r="U432" s="108"/>
      <c r="W432" s="108"/>
      <c r="Y432" s="108"/>
      <c r="AA432" s="108"/>
      <c r="AC432" s="108"/>
    </row>
    <row r="433" spans="19:29" x14ac:dyDescent="0.25">
      <c r="S433" s="109"/>
      <c r="U433" s="109"/>
      <c r="W433" s="109"/>
      <c r="Y433" s="109"/>
      <c r="AA433" s="109"/>
      <c r="AC433" s="109"/>
    </row>
    <row r="434" spans="19:29" x14ac:dyDescent="0.25">
      <c r="S434" s="108"/>
      <c r="U434" s="108"/>
      <c r="W434" s="108"/>
      <c r="Y434" s="108"/>
      <c r="AA434" s="108"/>
      <c r="AC434" s="108"/>
    </row>
    <row r="435" spans="19:29" x14ac:dyDescent="0.25">
      <c r="S435" s="108"/>
      <c r="U435" s="108"/>
      <c r="W435" s="108"/>
      <c r="Y435" s="108"/>
      <c r="AA435" s="108"/>
      <c r="AC435" s="108"/>
    </row>
    <row r="436" spans="19:29" x14ac:dyDescent="0.25">
      <c r="S436" s="109"/>
      <c r="U436" s="109"/>
      <c r="W436" s="109"/>
      <c r="Y436" s="109"/>
      <c r="AA436" s="109"/>
      <c r="AC436" s="109"/>
    </row>
    <row r="437" spans="19:29" x14ac:dyDescent="0.25">
      <c r="S437" s="108"/>
      <c r="U437" s="108"/>
      <c r="W437" s="108"/>
      <c r="Y437" s="108"/>
      <c r="AA437" s="108"/>
      <c r="AC437" s="108"/>
    </row>
    <row r="438" spans="19:29" x14ac:dyDescent="0.25">
      <c r="S438" s="109"/>
      <c r="U438" s="109"/>
      <c r="W438" s="109"/>
      <c r="Y438" s="109"/>
      <c r="AA438" s="109"/>
      <c r="AC438" s="109"/>
    </row>
    <row r="439" spans="19:29" x14ac:dyDescent="0.25">
      <c r="S439" s="108"/>
      <c r="U439" s="108"/>
      <c r="W439" s="108"/>
      <c r="Y439" s="108"/>
      <c r="AA439" s="108"/>
      <c r="AC439" s="108"/>
    </row>
    <row r="440" spans="19:29" x14ac:dyDescent="0.25">
      <c r="S440" s="108"/>
      <c r="U440" s="108"/>
      <c r="W440" s="108"/>
      <c r="Y440" s="108"/>
      <c r="AA440" s="108"/>
      <c r="AC440" s="108"/>
    </row>
    <row r="441" spans="19:29" x14ac:dyDescent="0.25">
      <c r="S441" s="108"/>
      <c r="U441" s="108"/>
      <c r="W441" s="108"/>
      <c r="Y441" s="108"/>
      <c r="AA441" s="108"/>
      <c r="AC441" s="108"/>
    </row>
    <row r="442" spans="19:29" x14ac:dyDescent="0.25">
      <c r="S442" s="110"/>
      <c r="U442" s="110"/>
      <c r="W442" s="110"/>
      <c r="Y442" s="110"/>
      <c r="AA442" s="110"/>
      <c r="AC442" s="110"/>
    </row>
    <row r="443" spans="19:29" x14ac:dyDescent="0.25">
      <c r="S443" s="110"/>
      <c r="U443" s="110"/>
      <c r="W443" s="110"/>
      <c r="Y443" s="110"/>
      <c r="AA443" s="110"/>
      <c r="AC443" s="110"/>
    </row>
    <row r="444" spans="19:29" x14ac:dyDescent="0.25">
      <c r="S444" s="110"/>
      <c r="U444" s="110"/>
      <c r="W444" s="110"/>
      <c r="Y444" s="110"/>
      <c r="AA444" s="110"/>
      <c r="AC444" s="110"/>
    </row>
    <row r="445" spans="19:29" x14ac:dyDescent="0.25">
      <c r="S445" s="110"/>
      <c r="U445" s="110"/>
      <c r="W445" s="110"/>
      <c r="Y445" s="110"/>
      <c r="AA445" s="110"/>
      <c r="AC445" s="110"/>
    </row>
    <row r="446" spans="19:29" x14ac:dyDescent="0.25">
      <c r="S446" s="111"/>
      <c r="U446" s="111"/>
      <c r="W446" s="111"/>
      <c r="Y446" s="111"/>
      <c r="AA446" s="111"/>
      <c r="AC446" s="111"/>
    </row>
    <row r="447" spans="19:29" x14ac:dyDescent="0.25">
      <c r="S447" s="107"/>
      <c r="U447" s="107"/>
      <c r="W447" s="107"/>
      <c r="Y447" s="107"/>
      <c r="AA447" s="107"/>
      <c r="AC447" s="107"/>
    </row>
    <row r="448" spans="19:29" x14ac:dyDescent="0.25">
      <c r="S448" s="108"/>
      <c r="U448" s="108"/>
      <c r="W448" s="108"/>
      <c r="Y448" s="108"/>
      <c r="AA448" s="108"/>
      <c r="AC448" s="108"/>
    </row>
    <row r="449" spans="19:29" x14ac:dyDescent="0.25">
      <c r="S449" s="108"/>
      <c r="U449" s="108"/>
      <c r="W449" s="108"/>
      <c r="Y449" s="108"/>
      <c r="AA449" s="108"/>
      <c r="AC449" s="108"/>
    </row>
    <row r="450" spans="19:29" x14ac:dyDescent="0.25">
      <c r="S450" s="109"/>
      <c r="U450" s="109"/>
      <c r="W450" s="109"/>
      <c r="Y450" s="109"/>
      <c r="AA450" s="109"/>
      <c r="AC450" s="109"/>
    </row>
    <row r="451" spans="19:29" x14ac:dyDescent="0.25">
      <c r="S451" s="108"/>
      <c r="U451" s="108"/>
      <c r="W451" s="108"/>
      <c r="Y451" s="108"/>
      <c r="AA451" s="108"/>
      <c r="AC451" s="108"/>
    </row>
    <row r="452" spans="19:29" x14ac:dyDescent="0.25">
      <c r="S452" s="108"/>
      <c r="U452" s="108"/>
      <c r="W452" s="108"/>
      <c r="Y452" s="108"/>
      <c r="AA452" s="108"/>
      <c r="AC452" s="108"/>
    </row>
    <row r="453" spans="19:29" x14ac:dyDescent="0.25">
      <c r="S453" s="109"/>
      <c r="U453" s="109"/>
      <c r="W453" s="109"/>
      <c r="Y453" s="109"/>
      <c r="AA453" s="109"/>
      <c r="AC453" s="109"/>
    </row>
    <row r="454" spans="19:29" x14ac:dyDescent="0.25">
      <c r="S454" s="108"/>
      <c r="U454" s="108"/>
      <c r="W454" s="108"/>
      <c r="Y454" s="108"/>
      <c r="AA454" s="108"/>
      <c r="AC454" s="108"/>
    </row>
    <row r="455" spans="19:29" x14ac:dyDescent="0.25">
      <c r="S455" s="109"/>
      <c r="U455" s="109"/>
      <c r="W455" s="109"/>
      <c r="Y455" s="109"/>
      <c r="AA455" s="109"/>
      <c r="AC455" s="109"/>
    </row>
    <row r="456" spans="19:29" x14ac:dyDescent="0.25">
      <c r="S456" s="108"/>
      <c r="U456" s="108"/>
      <c r="W456" s="108"/>
      <c r="Y456" s="108"/>
      <c r="AA456" s="108"/>
      <c r="AC456" s="108"/>
    </row>
    <row r="457" spans="19:29" x14ac:dyDescent="0.25">
      <c r="S457" s="108"/>
      <c r="U457" s="108"/>
      <c r="W457" s="108"/>
      <c r="Y457" s="108"/>
      <c r="AA457" s="108"/>
      <c r="AC457" s="108"/>
    </row>
    <row r="458" spans="19:29" x14ac:dyDescent="0.25">
      <c r="S458" s="108"/>
      <c r="U458" s="108"/>
      <c r="W458" s="108"/>
      <c r="Y458" s="108"/>
      <c r="AA458" s="108"/>
      <c r="AC458" s="108"/>
    </row>
    <row r="459" spans="19:29" x14ac:dyDescent="0.25">
      <c r="S459" s="110"/>
      <c r="U459" s="110"/>
      <c r="W459" s="110"/>
      <c r="Y459" s="110"/>
      <c r="AA459" s="110"/>
      <c r="AC459" s="110"/>
    </row>
    <row r="460" spans="19:29" x14ac:dyDescent="0.25">
      <c r="S460" s="110"/>
      <c r="U460" s="110"/>
      <c r="W460" s="110"/>
      <c r="Y460" s="110"/>
      <c r="AA460" s="110"/>
      <c r="AC460" s="110"/>
    </row>
    <row r="461" spans="19:29" x14ac:dyDescent="0.25">
      <c r="S461" s="110"/>
      <c r="U461" s="110"/>
      <c r="W461" s="110"/>
      <c r="Y461" s="110"/>
      <c r="AA461" s="110"/>
      <c r="AC461" s="110"/>
    </row>
    <row r="462" spans="19:29" x14ac:dyDescent="0.25">
      <c r="S462" s="110"/>
      <c r="U462" s="110"/>
      <c r="W462" s="110"/>
      <c r="Y462" s="110"/>
      <c r="AA462" s="110"/>
      <c r="AC462" s="110"/>
    </row>
    <row r="463" spans="19:29" x14ac:dyDescent="0.25">
      <c r="S463" s="111"/>
      <c r="U463" s="111"/>
      <c r="W463" s="111"/>
      <c r="Y463" s="111"/>
      <c r="AA463" s="111"/>
      <c r="AC463" s="111"/>
    </row>
    <row r="464" spans="19:29" x14ac:dyDescent="0.25">
      <c r="S464" s="107"/>
      <c r="U464" s="107"/>
      <c r="W464" s="107"/>
      <c r="Y464" s="107"/>
      <c r="AA464" s="107"/>
      <c r="AC464" s="107"/>
    </row>
    <row r="465" spans="19:29" x14ac:dyDescent="0.25">
      <c r="S465" s="108"/>
      <c r="U465" s="108"/>
      <c r="W465" s="108"/>
      <c r="Y465" s="108"/>
      <c r="AA465" s="108"/>
      <c r="AC465" s="108"/>
    </row>
    <row r="466" spans="19:29" x14ac:dyDescent="0.25">
      <c r="S466" s="108"/>
      <c r="U466" s="108"/>
      <c r="W466" s="108"/>
      <c r="Y466" s="108"/>
      <c r="AA466" s="108"/>
      <c r="AC466" s="108"/>
    </row>
    <row r="467" spans="19:29" x14ac:dyDescent="0.25">
      <c r="S467" s="109"/>
      <c r="U467" s="109"/>
      <c r="W467" s="109"/>
      <c r="Y467" s="109"/>
      <c r="AA467" s="109"/>
      <c r="AC467" s="109"/>
    </row>
    <row r="468" spans="19:29" x14ac:dyDescent="0.25">
      <c r="S468" s="108"/>
      <c r="U468" s="108"/>
      <c r="W468" s="108"/>
      <c r="Y468" s="108"/>
      <c r="AA468" s="108"/>
      <c r="AC468" s="108"/>
    </row>
    <row r="469" spans="19:29" x14ac:dyDescent="0.25">
      <c r="S469" s="108"/>
      <c r="U469" s="108"/>
      <c r="W469" s="108"/>
      <c r="Y469" s="108"/>
      <c r="AA469" s="108"/>
      <c r="AC469" s="108"/>
    </row>
    <row r="470" spans="19:29" x14ac:dyDescent="0.25">
      <c r="S470" s="109"/>
      <c r="U470" s="109"/>
      <c r="W470" s="109"/>
      <c r="Y470" s="109"/>
      <c r="AA470" s="109"/>
      <c r="AC470" s="109"/>
    </row>
    <row r="471" spans="19:29" x14ac:dyDescent="0.25">
      <c r="S471" s="108"/>
      <c r="U471" s="108"/>
      <c r="W471" s="108"/>
      <c r="Y471" s="108"/>
      <c r="AA471" s="108"/>
      <c r="AC471" s="108"/>
    </row>
    <row r="472" spans="19:29" x14ac:dyDescent="0.25">
      <c r="S472" s="109"/>
      <c r="U472" s="109"/>
      <c r="W472" s="109"/>
      <c r="Y472" s="109"/>
      <c r="AA472" s="109"/>
      <c r="AC472" s="109"/>
    </row>
    <row r="473" spans="19:29" x14ac:dyDescent="0.25">
      <c r="S473" s="108"/>
      <c r="U473" s="108"/>
      <c r="W473" s="108"/>
      <c r="Y473" s="108"/>
      <c r="AA473" s="108"/>
      <c r="AC473" s="108"/>
    </row>
    <row r="474" spans="19:29" x14ac:dyDescent="0.25">
      <c r="S474" s="108"/>
      <c r="U474" s="108"/>
      <c r="W474" s="108"/>
      <c r="Y474" s="108"/>
      <c r="AA474" s="108"/>
      <c r="AC474" s="108"/>
    </row>
    <row r="475" spans="19:29" x14ac:dyDescent="0.25">
      <c r="S475" s="108"/>
      <c r="U475" s="108"/>
      <c r="W475" s="108"/>
      <c r="Y475" s="108"/>
      <c r="AA475" s="108"/>
      <c r="AC475" s="108"/>
    </row>
    <row r="476" spans="19:29" x14ac:dyDescent="0.25">
      <c r="S476" s="110"/>
      <c r="U476" s="110"/>
      <c r="W476" s="110"/>
      <c r="Y476" s="110"/>
      <c r="AA476" s="110"/>
      <c r="AC476" s="110"/>
    </row>
    <row r="477" spans="19:29" x14ac:dyDescent="0.25">
      <c r="S477" s="110"/>
      <c r="U477" s="110"/>
      <c r="W477" s="110"/>
      <c r="Y477" s="110"/>
      <c r="AA477" s="110"/>
      <c r="AC477" s="110"/>
    </row>
    <row r="478" spans="19:29" x14ac:dyDescent="0.25">
      <c r="S478" s="110"/>
      <c r="U478" s="110"/>
      <c r="W478" s="110"/>
      <c r="Y478" s="110"/>
      <c r="AA478" s="110"/>
      <c r="AC478" s="110"/>
    </row>
    <row r="479" spans="19:29" x14ac:dyDescent="0.25">
      <c r="S479" s="110"/>
      <c r="U479" s="110"/>
      <c r="W479" s="110"/>
      <c r="Y479" s="110"/>
      <c r="AA479" s="110"/>
      <c r="AC479" s="110"/>
    </row>
    <row r="480" spans="19:29" x14ac:dyDescent="0.25">
      <c r="S480" s="111"/>
      <c r="U480" s="111"/>
      <c r="W480" s="111"/>
      <c r="Y480" s="111"/>
      <c r="AA480" s="111"/>
      <c r="AC480" s="111"/>
    </row>
    <row r="481" spans="19:29" x14ac:dyDescent="0.25">
      <c r="S481" s="107"/>
      <c r="U481" s="107"/>
      <c r="W481" s="107"/>
      <c r="Y481" s="107"/>
      <c r="AA481" s="107"/>
      <c r="AC481" s="107"/>
    </row>
    <row r="482" spans="19:29" x14ac:dyDescent="0.25">
      <c r="S482" s="108"/>
      <c r="U482" s="108"/>
      <c r="W482" s="108"/>
      <c r="Y482" s="108"/>
      <c r="AA482" s="108"/>
      <c r="AC482" s="108"/>
    </row>
    <row r="483" spans="19:29" x14ac:dyDescent="0.25">
      <c r="S483" s="108"/>
      <c r="U483" s="108"/>
      <c r="W483" s="108"/>
      <c r="Y483" s="108"/>
      <c r="AA483" s="108"/>
      <c r="AC483" s="108"/>
    </row>
    <row r="484" spans="19:29" x14ac:dyDescent="0.25">
      <c r="S484" s="109"/>
      <c r="U484" s="109"/>
      <c r="W484" s="109"/>
      <c r="Y484" s="109"/>
      <c r="AA484" s="109"/>
      <c r="AC484" s="109"/>
    </row>
    <row r="485" spans="19:29" x14ac:dyDescent="0.25">
      <c r="S485" s="108"/>
      <c r="U485" s="108"/>
      <c r="W485" s="108"/>
      <c r="Y485" s="108"/>
      <c r="AA485" s="108"/>
      <c r="AC485" s="108"/>
    </row>
    <row r="486" spans="19:29" x14ac:dyDescent="0.25">
      <c r="S486" s="108"/>
      <c r="U486" s="108"/>
      <c r="W486" s="108"/>
      <c r="Y486" s="108"/>
      <c r="AA486" s="108"/>
      <c r="AC486" s="108"/>
    </row>
    <row r="487" spans="19:29" x14ac:dyDescent="0.25">
      <c r="S487" s="109"/>
      <c r="U487" s="109"/>
      <c r="W487" s="109"/>
      <c r="Y487" s="109"/>
      <c r="AA487" s="109"/>
      <c r="AC487" s="109"/>
    </row>
    <row r="488" spans="19:29" x14ac:dyDescent="0.25">
      <c r="S488" s="108"/>
      <c r="U488" s="108"/>
      <c r="W488" s="108"/>
      <c r="Y488" s="108"/>
      <c r="AA488" s="108"/>
      <c r="AC488" s="108"/>
    </row>
    <row r="489" spans="19:29" x14ac:dyDescent="0.25">
      <c r="S489" s="109"/>
      <c r="U489" s="109"/>
      <c r="W489" s="109"/>
      <c r="Y489" s="109"/>
      <c r="AA489" s="109"/>
      <c r="AC489" s="109"/>
    </row>
    <row r="490" spans="19:29" x14ac:dyDescent="0.25">
      <c r="S490" s="108"/>
      <c r="U490" s="108"/>
      <c r="W490" s="108"/>
      <c r="Y490" s="108"/>
      <c r="AA490" s="108"/>
      <c r="AC490" s="108"/>
    </row>
    <row r="491" spans="19:29" x14ac:dyDescent="0.25">
      <c r="S491" s="108"/>
      <c r="U491" s="108"/>
      <c r="W491" s="108"/>
      <c r="Y491" s="108"/>
      <c r="AA491" s="108"/>
      <c r="AC491" s="108"/>
    </row>
    <row r="492" spans="19:29" x14ac:dyDescent="0.25">
      <c r="S492" s="108"/>
      <c r="U492" s="108"/>
      <c r="W492" s="108"/>
      <c r="Y492" s="108"/>
      <c r="AA492" s="108"/>
      <c r="AC492" s="108"/>
    </row>
    <row r="493" spans="19:29" x14ac:dyDescent="0.25">
      <c r="S493" s="110"/>
      <c r="U493" s="110"/>
      <c r="W493" s="110"/>
      <c r="Y493" s="110"/>
      <c r="AA493" s="110"/>
      <c r="AC493" s="110"/>
    </row>
    <row r="494" spans="19:29" x14ac:dyDescent="0.25">
      <c r="S494" s="110"/>
      <c r="U494" s="110"/>
      <c r="W494" s="110"/>
      <c r="Y494" s="110"/>
      <c r="AA494" s="110"/>
      <c r="AC494" s="110"/>
    </row>
    <row r="495" spans="19:29" x14ac:dyDescent="0.25">
      <c r="S495" s="110"/>
      <c r="U495" s="110"/>
      <c r="W495" s="110"/>
      <c r="Y495" s="110"/>
      <c r="AA495" s="110"/>
      <c r="AC495" s="110"/>
    </row>
    <row r="496" spans="19:29" x14ac:dyDescent="0.25">
      <c r="S496" s="110"/>
      <c r="U496" s="110"/>
      <c r="W496" s="110"/>
      <c r="Y496" s="110"/>
      <c r="AA496" s="110"/>
      <c r="AC496" s="110"/>
    </row>
    <row r="497" spans="19:29" x14ac:dyDescent="0.25">
      <c r="S497" s="111"/>
      <c r="U497" s="111"/>
      <c r="W497" s="111"/>
      <c r="Y497" s="111"/>
      <c r="AA497" s="111"/>
      <c r="AC497" s="111"/>
    </row>
    <row r="498" spans="19:29" x14ac:dyDescent="0.25">
      <c r="S498" s="107"/>
      <c r="U498" s="107"/>
      <c r="W498" s="107"/>
      <c r="Y498" s="107"/>
      <c r="AA498" s="107"/>
      <c r="AC498" s="107"/>
    </row>
    <row r="499" spans="19:29" x14ac:dyDescent="0.25">
      <c r="S499" s="108"/>
      <c r="U499" s="108"/>
      <c r="W499" s="108"/>
      <c r="Y499" s="108"/>
      <c r="AA499" s="108"/>
      <c r="AC499" s="108"/>
    </row>
    <row r="500" spans="19:29" x14ac:dyDescent="0.25">
      <c r="S500" s="108"/>
      <c r="U500" s="108"/>
      <c r="W500" s="108"/>
      <c r="Y500" s="108"/>
      <c r="AA500" s="108"/>
      <c r="AC500" s="108"/>
    </row>
    <row r="501" spans="19:29" x14ac:dyDescent="0.25">
      <c r="S501" s="109"/>
      <c r="U501" s="109"/>
      <c r="W501" s="109"/>
      <c r="Y501" s="109"/>
      <c r="AA501" s="109"/>
      <c r="AC501" s="109"/>
    </row>
    <row r="502" spans="19:29" x14ac:dyDescent="0.25">
      <c r="S502" s="108"/>
      <c r="U502" s="108"/>
      <c r="W502" s="108"/>
      <c r="Y502" s="108"/>
      <c r="AA502" s="108"/>
      <c r="AC502" s="108"/>
    </row>
    <row r="503" spans="19:29" x14ac:dyDescent="0.25">
      <c r="S503" s="108"/>
      <c r="U503" s="108"/>
      <c r="W503" s="108"/>
      <c r="Y503" s="108"/>
      <c r="AA503" s="108"/>
      <c r="AC503" s="108"/>
    </row>
    <row r="504" spans="19:29" x14ac:dyDescent="0.25">
      <c r="S504" s="109"/>
      <c r="U504" s="109"/>
      <c r="W504" s="109"/>
      <c r="Y504" s="109"/>
      <c r="AA504" s="109"/>
      <c r="AC504" s="109"/>
    </row>
    <row r="505" spans="19:29" x14ac:dyDescent="0.25">
      <c r="S505" s="108"/>
      <c r="U505" s="108"/>
      <c r="W505" s="108"/>
      <c r="Y505" s="108"/>
      <c r="AA505" s="108"/>
      <c r="AC505" s="108"/>
    </row>
    <row r="506" spans="19:29" x14ac:dyDescent="0.25">
      <c r="S506" s="109"/>
      <c r="U506" s="109"/>
      <c r="W506" s="109"/>
      <c r="Y506" s="109"/>
      <c r="AA506" s="109"/>
      <c r="AC506" s="109"/>
    </row>
    <row r="507" spans="19:29" x14ac:dyDescent="0.25">
      <c r="S507" s="108"/>
      <c r="U507" s="108"/>
      <c r="W507" s="108"/>
      <c r="Y507" s="108"/>
      <c r="AA507" s="108"/>
      <c r="AC507" s="108"/>
    </row>
    <row r="508" spans="19:29" x14ac:dyDescent="0.25">
      <c r="S508" s="108"/>
      <c r="U508" s="108"/>
      <c r="W508" s="108"/>
      <c r="Y508" s="108"/>
      <c r="AA508" s="108"/>
      <c r="AC508" s="108"/>
    </row>
    <row r="509" spans="19:29" x14ac:dyDescent="0.25">
      <c r="S509" s="108"/>
      <c r="U509" s="108"/>
      <c r="W509" s="108"/>
      <c r="Y509" s="108"/>
      <c r="AA509" s="108"/>
      <c r="AC509" s="108"/>
    </row>
    <row r="510" spans="19:29" x14ac:dyDescent="0.25">
      <c r="S510" s="110"/>
      <c r="U510" s="110"/>
      <c r="W510" s="110"/>
      <c r="Y510" s="110"/>
      <c r="AA510" s="110"/>
      <c r="AC510" s="110"/>
    </row>
    <row r="511" spans="19:29" x14ac:dyDescent="0.25">
      <c r="S511" s="110"/>
      <c r="U511" s="110"/>
      <c r="W511" s="110"/>
      <c r="Y511" s="110"/>
      <c r="AA511" s="110"/>
      <c r="AC511" s="110"/>
    </row>
    <row r="512" spans="19:29" x14ac:dyDescent="0.25">
      <c r="S512" s="110"/>
      <c r="U512" s="110"/>
      <c r="W512" s="110"/>
      <c r="Y512" s="110"/>
      <c r="AA512" s="110"/>
      <c r="AC512" s="110"/>
    </row>
    <row r="513" spans="19:29" x14ac:dyDescent="0.25">
      <c r="S513" s="110"/>
      <c r="U513" s="110"/>
      <c r="W513" s="110"/>
      <c r="Y513" s="110"/>
      <c r="AA513" s="110"/>
      <c r="AC513" s="110"/>
    </row>
    <row r="514" spans="19:29" x14ac:dyDescent="0.25">
      <c r="S514" s="111"/>
      <c r="U514" s="111"/>
      <c r="W514" s="111"/>
      <c r="Y514" s="111"/>
      <c r="AA514" s="111"/>
      <c r="AC514" s="111"/>
    </row>
    <row r="515" spans="19:29" x14ac:dyDescent="0.25">
      <c r="S515" s="107"/>
      <c r="U515" s="107"/>
      <c r="W515" s="107"/>
      <c r="Y515" s="107"/>
      <c r="AA515" s="107"/>
      <c r="AC515" s="107"/>
    </row>
    <row r="516" spans="19:29" x14ac:dyDescent="0.25">
      <c r="S516" s="108"/>
      <c r="U516" s="108"/>
      <c r="W516" s="108"/>
      <c r="Y516" s="108"/>
      <c r="AA516" s="108"/>
      <c r="AC516" s="108"/>
    </row>
    <row r="517" spans="19:29" x14ac:dyDescent="0.25">
      <c r="S517" s="108"/>
      <c r="U517" s="108"/>
      <c r="W517" s="108"/>
      <c r="Y517" s="108"/>
      <c r="AA517" s="108"/>
      <c r="AC517" s="108"/>
    </row>
    <row r="518" spans="19:29" x14ac:dyDescent="0.25">
      <c r="S518" s="109"/>
      <c r="U518" s="109"/>
      <c r="W518" s="109"/>
      <c r="Y518" s="109"/>
      <c r="AA518" s="109"/>
      <c r="AC518" s="109"/>
    </row>
    <row r="519" spans="19:29" x14ac:dyDescent="0.25">
      <c r="S519" s="108"/>
      <c r="U519" s="108"/>
      <c r="W519" s="108"/>
      <c r="Y519" s="108"/>
      <c r="AA519" s="108"/>
      <c r="AC519" s="108"/>
    </row>
    <row r="520" spans="19:29" x14ac:dyDescent="0.25">
      <c r="S520" s="108"/>
      <c r="U520" s="108"/>
      <c r="W520" s="108"/>
      <c r="Y520" s="108"/>
      <c r="AA520" s="108"/>
      <c r="AC520" s="108"/>
    </row>
    <row r="521" spans="19:29" x14ac:dyDescent="0.25">
      <c r="S521" s="109"/>
      <c r="U521" s="109"/>
      <c r="W521" s="109"/>
      <c r="Y521" s="109"/>
      <c r="AA521" s="109"/>
      <c r="AC521" s="109"/>
    </row>
    <row r="522" spans="19:29" x14ac:dyDescent="0.25">
      <c r="S522" s="108"/>
      <c r="U522" s="108"/>
      <c r="W522" s="108"/>
      <c r="Y522" s="108"/>
      <c r="AA522" s="108"/>
      <c r="AC522" s="108"/>
    </row>
    <row r="523" spans="19:29" x14ac:dyDescent="0.25">
      <c r="S523" s="109"/>
      <c r="U523" s="109"/>
      <c r="W523" s="109"/>
      <c r="Y523" s="109"/>
      <c r="AA523" s="109"/>
      <c r="AC523" s="109"/>
    </row>
    <row r="524" spans="19:29" x14ac:dyDescent="0.25">
      <c r="S524" s="108"/>
      <c r="U524" s="108"/>
      <c r="W524" s="108"/>
      <c r="Y524" s="108"/>
      <c r="AA524" s="108"/>
      <c r="AC524" s="108"/>
    </row>
    <row r="525" spans="19:29" x14ac:dyDescent="0.25">
      <c r="S525" s="108"/>
      <c r="U525" s="108"/>
      <c r="W525" s="108"/>
      <c r="Y525" s="108"/>
      <c r="AA525" s="108"/>
      <c r="AC525" s="108"/>
    </row>
    <row r="526" spans="19:29" x14ac:dyDescent="0.25">
      <c r="S526" s="108"/>
      <c r="U526" s="108"/>
      <c r="W526" s="108"/>
      <c r="Y526" s="108"/>
      <c r="AA526" s="108"/>
      <c r="AC526" s="108"/>
    </row>
    <row r="527" spans="19:29" x14ac:dyDescent="0.25">
      <c r="S527" s="110"/>
      <c r="U527" s="110"/>
      <c r="W527" s="110"/>
      <c r="Y527" s="110"/>
      <c r="AA527" s="110"/>
      <c r="AC527" s="110"/>
    </row>
    <row r="528" spans="19:29" x14ac:dyDescent="0.25">
      <c r="S528" s="110"/>
      <c r="U528" s="110"/>
      <c r="W528" s="110"/>
      <c r="Y528" s="110"/>
      <c r="AA528" s="110"/>
      <c r="AC528" s="110"/>
    </row>
    <row r="529" spans="19:29" x14ac:dyDescent="0.25">
      <c r="S529" s="110"/>
      <c r="U529" s="110"/>
      <c r="W529" s="110"/>
      <c r="Y529" s="110"/>
      <c r="AA529" s="110"/>
      <c r="AC529" s="110"/>
    </row>
    <row r="530" spans="19:29" x14ac:dyDescent="0.25">
      <c r="S530" s="110"/>
      <c r="U530" s="110"/>
      <c r="W530" s="110"/>
      <c r="Y530" s="110"/>
      <c r="AA530" s="110"/>
      <c r="AC530" s="110"/>
    </row>
    <row r="531" spans="19:29" x14ac:dyDescent="0.25">
      <c r="S531" s="111"/>
      <c r="U531" s="111"/>
      <c r="W531" s="111"/>
      <c r="Y531" s="111"/>
      <c r="AA531" s="111"/>
      <c r="AC531" s="111"/>
    </row>
    <row r="532" spans="19:29" x14ac:dyDescent="0.25">
      <c r="S532" s="107"/>
      <c r="U532" s="107"/>
      <c r="W532" s="107"/>
      <c r="Y532" s="107"/>
      <c r="AA532" s="107"/>
      <c r="AC532" s="107"/>
    </row>
    <row r="533" spans="19:29" x14ac:dyDescent="0.25">
      <c r="S533" s="108"/>
      <c r="U533" s="108"/>
      <c r="W533" s="108"/>
      <c r="Y533" s="108"/>
      <c r="AA533" s="108"/>
      <c r="AC533" s="108"/>
    </row>
    <row r="534" spans="19:29" x14ac:dyDescent="0.25">
      <c r="S534" s="108"/>
      <c r="U534" s="108"/>
      <c r="W534" s="108"/>
      <c r="Y534" s="108"/>
      <c r="AA534" s="108"/>
      <c r="AC534" s="108"/>
    </row>
    <row r="535" spans="19:29" x14ac:dyDescent="0.25">
      <c r="S535" s="109"/>
      <c r="U535" s="109"/>
      <c r="W535" s="109"/>
      <c r="Y535" s="109"/>
      <c r="AA535" s="109"/>
      <c r="AC535" s="109"/>
    </row>
    <row r="536" spans="19:29" x14ac:dyDescent="0.25">
      <c r="S536" s="108"/>
      <c r="U536" s="108"/>
      <c r="W536" s="108"/>
      <c r="Y536" s="108"/>
      <c r="AA536" s="108"/>
      <c r="AC536" s="108"/>
    </row>
    <row r="537" spans="19:29" x14ac:dyDescent="0.25">
      <c r="S537" s="108"/>
      <c r="U537" s="108"/>
      <c r="W537" s="108"/>
      <c r="Y537" s="108"/>
      <c r="AA537" s="108"/>
      <c r="AC537" s="108"/>
    </row>
    <row r="538" spans="19:29" x14ac:dyDescent="0.25">
      <c r="S538" s="109"/>
      <c r="U538" s="109"/>
      <c r="W538" s="109"/>
      <c r="Y538" s="109"/>
      <c r="AA538" s="109"/>
      <c r="AC538" s="109"/>
    </row>
    <row r="539" spans="19:29" x14ac:dyDescent="0.25">
      <c r="S539" s="108"/>
      <c r="U539" s="108"/>
      <c r="W539" s="108"/>
      <c r="Y539" s="108"/>
      <c r="AA539" s="108"/>
      <c r="AC539" s="108"/>
    </row>
    <row r="540" spans="19:29" x14ac:dyDescent="0.25">
      <c r="S540" s="109"/>
      <c r="U540" s="109"/>
      <c r="W540" s="109"/>
      <c r="Y540" s="109"/>
      <c r="AA540" s="109"/>
      <c r="AC540" s="109"/>
    </row>
    <row r="541" spans="19:29" x14ac:dyDescent="0.25">
      <c r="S541" s="108"/>
      <c r="U541" s="108"/>
      <c r="W541" s="108"/>
      <c r="Y541" s="108"/>
      <c r="AA541" s="108"/>
      <c r="AC541" s="108"/>
    </row>
    <row r="542" spans="19:29" x14ac:dyDescent="0.25">
      <c r="S542" s="108"/>
      <c r="U542" s="108"/>
      <c r="W542" s="108"/>
      <c r="Y542" s="108"/>
      <c r="AA542" s="108"/>
      <c r="AC542" s="108"/>
    </row>
    <row r="543" spans="19:29" x14ac:dyDescent="0.25">
      <c r="S543" s="108"/>
      <c r="U543" s="108"/>
      <c r="W543" s="108"/>
      <c r="Y543" s="108"/>
      <c r="AA543" s="108"/>
      <c r="AC543" s="108"/>
    </row>
    <row r="544" spans="19:29" x14ac:dyDescent="0.25">
      <c r="S544" s="110"/>
      <c r="U544" s="110"/>
      <c r="W544" s="110"/>
      <c r="Y544" s="110"/>
      <c r="AA544" s="110"/>
      <c r="AC544" s="110"/>
    </row>
    <row r="545" spans="19:29" x14ac:dyDescent="0.25">
      <c r="S545" s="110"/>
      <c r="U545" s="110"/>
      <c r="W545" s="110"/>
      <c r="Y545" s="110"/>
      <c r="AA545" s="110"/>
      <c r="AC545" s="110"/>
    </row>
    <row r="546" spans="19:29" x14ac:dyDescent="0.25">
      <c r="S546" s="110"/>
      <c r="U546" s="110"/>
      <c r="W546" s="110"/>
      <c r="Y546" s="110"/>
      <c r="AA546" s="110"/>
      <c r="AC546" s="110"/>
    </row>
    <row r="547" spans="19:29" x14ac:dyDescent="0.25">
      <c r="S547" s="110"/>
      <c r="U547" s="110"/>
      <c r="W547" s="110"/>
      <c r="Y547" s="110"/>
      <c r="AA547" s="110"/>
      <c r="AC547" s="110"/>
    </row>
    <row r="548" spans="19:29" x14ac:dyDescent="0.25">
      <c r="S548" s="111"/>
      <c r="U548" s="111"/>
      <c r="W548" s="111"/>
      <c r="Y548" s="111"/>
      <c r="AA548" s="111"/>
      <c r="AC548" s="111"/>
    </row>
    <row r="549" spans="19:29" x14ac:dyDescent="0.25">
      <c r="S549" s="107"/>
      <c r="U549" s="107"/>
      <c r="W549" s="107"/>
      <c r="Y549" s="107"/>
      <c r="AA549" s="107"/>
      <c r="AC549" s="107"/>
    </row>
    <row r="550" spans="19:29" x14ac:dyDescent="0.25">
      <c r="S550" s="108"/>
      <c r="U550" s="108"/>
      <c r="W550" s="108"/>
      <c r="Y550" s="108"/>
      <c r="AA550" s="108"/>
      <c r="AC550" s="108"/>
    </row>
    <row r="551" spans="19:29" x14ac:dyDescent="0.25">
      <c r="S551" s="108"/>
      <c r="U551" s="108"/>
      <c r="W551" s="108"/>
      <c r="Y551" s="108"/>
      <c r="AA551" s="108"/>
      <c r="AC551" s="108"/>
    </row>
    <row r="552" spans="19:29" x14ac:dyDescent="0.25">
      <c r="S552" s="109"/>
      <c r="U552" s="109"/>
      <c r="W552" s="109"/>
      <c r="Y552" s="109"/>
      <c r="AA552" s="109"/>
      <c r="AC552" s="109"/>
    </row>
    <row r="553" spans="19:29" x14ac:dyDescent="0.25">
      <c r="S553" s="108"/>
      <c r="U553" s="108"/>
      <c r="W553" s="108"/>
      <c r="Y553" s="108"/>
      <c r="AA553" s="108"/>
      <c r="AC553" s="108"/>
    </row>
    <row r="554" spans="19:29" x14ac:dyDescent="0.25">
      <c r="S554" s="108"/>
      <c r="U554" s="108"/>
      <c r="W554" s="108"/>
      <c r="Y554" s="108"/>
      <c r="AA554" s="108"/>
      <c r="AC554" s="108"/>
    </row>
    <row r="555" spans="19:29" x14ac:dyDescent="0.25">
      <c r="S555" s="109"/>
      <c r="U555" s="109"/>
      <c r="W555" s="109"/>
      <c r="Y555" s="109"/>
      <c r="AA555" s="109"/>
      <c r="AC555" s="109"/>
    </row>
    <row r="556" spans="19:29" x14ac:dyDescent="0.25">
      <c r="S556" s="108"/>
      <c r="U556" s="108"/>
      <c r="W556" s="108"/>
      <c r="Y556" s="108"/>
      <c r="AA556" s="108"/>
      <c r="AC556" s="108"/>
    </row>
    <row r="557" spans="19:29" x14ac:dyDescent="0.25">
      <c r="S557" s="109"/>
      <c r="U557" s="109"/>
      <c r="W557" s="109"/>
      <c r="Y557" s="109"/>
      <c r="AA557" s="109"/>
      <c r="AC557" s="109"/>
    </row>
    <row r="558" spans="19:29" x14ac:dyDescent="0.25">
      <c r="S558" s="108"/>
      <c r="U558" s="108"/>
      <c r="W558" s="108"/>
      <c r="Y558" s="108"/>
      <c r="AA558" s="108"/>
      <c r="AC558" s="108"/>
    </row>
    <row r="559" spans="19:29" x14ac:dyDescent="0.25">
      <c r="S559" s="108"/>
      <c r="U559" s="108"/>
      <c r="W559" s="108"/>
      <c r="Y559" s="108"/>
      <c r="AA559" s="108"/>
      <c r="AC559" s="108"/>
    </row>
    <row r="560" spans="19:29" x14ac:dyDescent="0.25">
      <c r="S560" s="108"/>
      <c r="U560" s="108"/>
      <c r="W560" s="108"/>
      <c r="Y560" s="108"/>
      <c r="AA560" s="108"/>
      <c r="AC560" s="108"/>
    </row>
    <row r="561" spans="19:29" x14ac:dyDescent="0.25">
      <c r="S561" s="110"/>
      <c r="U561" s="110"/>
      <c r="W561" s="110"/>
      <c r="Y561" s="110"/>
      <c r="AA561" s="110"/>
      <c r="AC561" s="110"/>
    </row>
    <row r="562" spans="19:29" x14ac:dyDescent="0.25">
      <c r="S562" s="110"/>
      <c r="U562" s="110"/>
      <c r="W562" s="110"/>
      <c r="Y562" s="110"/>
      <c r="AA562" s="110"/>
      <c r="AC562" s="110"/>
    </row>
    <row r="563" spans="19:29" x14ac:dyDescent="0.25">
      <c r="S563" s="110"/>
      <c r="U563" s="110"/>
      <c r="W563" s="110"/>
      <c r="Y563" s="110"/>
      <c r="AA563" s="110"/>
      <c r="AC563" s="110"/>
    </row>
    <row r="564" spans="19:29" x14ac:dyDescent="0.25">
      <c r="S564" s="110"/>
      <c r="U564" s="110"/>
      <c r="W564" s="110"/>
      <c r="Y564" s="110"/>
      <c r="AA564" s="110"/>
      <c r="AC564" s="110"/>
    </row>
    <row r="565" spans="19:29" x14ac:dyDescent="0.25">
      <c r="S565" s="111"/>
      <c r="U565" s="111"/>
      <c r="W565" s="111"/>
      <c r="Y565" s="111"/>
      <c r="AA565" s="111"/>
      <c r="AC565" s="111"/>
    </row>
    <row r="566" spans="19:29" x14ac:dyDescent="0.25">
      <c r="S566" s="107"/>
      <c r="U566" s="107"/>
      <c r="W566" s="107"/>
      <c r="Y566" s="107"/>
      <c r="AA566" s="107"/>
      <c r="AC566" s="107"/>
    </row>
    <row r="567" spans="19:29" x14ac:dyDescent="0.25">
      <c r="S567" s="108"/>
      <c r="U567" s="108"/>
      <c r="W567" s="108"/>
      <c r="Y567" s="108"/>
      <c r="AA567" s="108"/>
      <c r="AC567" s="108"/>
    </row>
    <row r="568" spans="19:29" x14ac:dyDescent="0.25">
      <c r="S568" s="108"/>
      <c r="U568" s="108"/>
      <c r="W568" s="108"/>
      <c r="Y568" s="108"/>
      <c r="AA568" s="108"/>
      <c r="AC568" s="108"/>
    </row>
    <row r="569" spans="19:29" x14ac:dyDescent="0.25">
      <c r="S569" s="109"/>
      <c r="U569" s="109"/>
      <c r="W569" s="109"/>
      <c r="Y569" s="109"/>
      <c r="AA569" s="109"/>
      <c r="AC569" s="109"/>
    </row>
    <row r="570" spans="19:29" x14ac:dyDescent="0.25">
      <c r="S570" s="108"/>
      <c r="U570" s="108"/>
      <c r="W570" s="108"/>
      <c r="Y570" s="108"/>
      <c r="AA570" s="108"/>
      <c r="AC570" s="108"/>
    </row>
    <row r="571" spans="19:29" x14ac:dyDescent="0.25">
      <c r="S571" s="108"/>
      <c r="U571" s="108"/>
      <c r="W571" s="108"/>
      <c r="Y571" s="108"/>
      <c r="AA571" s="108"/>
      <c r="AC571" s="108"/>
    </row>
    <row r="572" spans="19:29" x14ac:dyDescent="0.25">
      <c r="S572" s="109"/>
      <c r="U572" s="109"/>
      <c r="W572" s="109"/>
      <c r="Y572" s="109"/>
      <c r="AA572" s="109"/>
      <c r="AC572" s="109"/>
    </row>
    <row r="573" spans="19:29" x14ac:dyDescent="0.25">
      <c r="S573" s="108"/>
      <c r="U573" s="108"/>
      <c r="W573" s="108"/>
      <c r="Y573" s="108"/>
      <c r="AA573" s="108"/>
      <c r="AC573" s="108"/>
    </row>
    <row r="574" spans="19:29" x14ac:dyDescent="0.25">
      <c r="S574" s="109"/>
      <c r="U574" s="109"/>
      <c r="W574" s="109"/>
      <c r="Y574" s="109"/>
      <c r="AA574" s="109"/>
      <c r="AC574" s="109"/>
    </row>
    <row r="575" spans="19:29" x14ac:dyDescent="0.25">
      <c r="S575" s="108"/>
      <c r="U575" s="108"/>
      <c r="W575" s="108"/>
      <c r="Y575" s="108"/>
      <c r="AA575" s="108"/>
      <c r="AC575" s="108"/>
    </row>
    <row r="576" spans="19:29" x14ac:dyDescent="0.25">
      <c r="S576" s="108"/>
      <c r="U576" s="108"/>
      <c r="W576" s="108"/>
      <c r="Y576" s="108"/>
      <c r="AA576" s="108"/>
      <c r="AC576" s="108"/>
    </row>
    <row r="577" spans="19:29" x14ac:dyDescent="0.25">
      <c r="S577" s="108"/>
      <c r="U577" s="108"/>
      <c r="W577" s="108"/>
      <c r="Y577" s="108"/>
      <c r="AA577" s="108"/>
      <c r="AC577" s="108"/>
    </row>
    <row r="578" spans="19:29" x14ac:dyDescent="0.25">
      <c r="S578" s="110"/>
      <c r="U578" s="110"/>
      <c r="W578" s="110"/>
      <c r="Y578" s="110"/>
      <c r="AA578" s="110"/>
      <c r="AC578" s="110"/>
    </row>
    <row r="579" spans="19:29" x14ac:dyDescent="0.25">
      <c r="S579" s="110"/>
      <c r="U579" s="110"/>
      <c r="W579" s="110"/>
      <c r="Y579" s="110"/>
      <c r="AA579" s="110"/>
      <c r="AC579" s="110"/>
    </row>
    <row r="580" spans="19:29" x14ac:dyDescent="0.25">
      <c r="S580" s="110"/>
      <c r="U580" s="110"/>
      <c r="W580" s="110"/>
      <c r="Y580" s="110"/>
      <c r="AA580" s="110"/>
      <c r="AC580" s="110"/>
    </row>
    <row r="581" spans="19:29" x14ac:dyDescent="0.25">
      <c r="S581" s="110"/>
      <c r="U581" s="110"/>
      <c r="W581" s="110"/>
      <c r="Y581" s="110"/>
      <c r="AA581" s="110"/>
      <c r="AC581" s="110"/>
    </row>
    <row r="582" spans="19:29" x14ac:dyDescent="0.25">
      <c r="S582" s="111"/>
      <c r="U582" s="111"/>
      <c r="W582" s="111"/>
      <c r="Y582" s="111"/>
      <c r="AA582" s="111"/>
      <c r="AC582" s="111"/>
    </row>
    <row r="583" spans="19:29" x14ac:dyDescent="0.25">
      <c r="S583" s="107"/>
      <c r="U583" s="107"/>
      <c r="W583" s="107"/>
      <c r="Y583" s="107"/>
      <c r="AA583" s="107"/>
      <c r="AC583" s="107"/>
    </row>
    <row r="584" spans="19:29" x14ac:dyDescent="0.25">
      <c r="S584" s="108"/>
      <c r="U584" s="108"/>
      <c r="W584" s="108"/>
      <c r="Y584" s="108"/>
      <c r="AA584" s="108"/>
      <c r="AC584" s="108"/>
    </row>
    <row r="585" spans="19:29" x14ac:dyDescent="0.25">
      <c r="S585" s="108"/>
      <c r="U585" s="108"/>
      <c r="W585" s="108"/>
      <c r="Y585" s="108"/>
      <c r="AA585" s="108"/>
      <c r="AC585" s="108"/>
    </row>
    <row r="586" spans="19:29" x14ac:dyDescent="0.25">
      <c r="S586" s="109"/>
      <c r="U586" s="109"/>
      <c r="W586" s="109"/>
      <c r="Y586" s="109"/>
      <c r="AA586" s="109"/>
      <c r="AC586" s="109"/>
    </row>
    <row r="587" spans="19:29" x14ac:dyDescent="0.25">
      <c r="S587" s="108"/>
      <c r="U587" s="108"/>
      <c r="W587" s="108"/>
      <c r="Y587" s="108"/>
      <c r="AA587" s="108"/>
      <c r="AC587" s="108"/>
    </row>
    <row r="588" spans="19:29" x14ac:dyDescent="0.25">
      <c r="S588" s="108"/>
      <c r="U588" s="108"/>
      <c r="W588" s="108"/>
      <c r="Y588" s="108"/>
      <c r="AA588" s="108"/>
      <c r="AC588" s="108"/>
    </row>
    <row r="589" spans="19:29" x14ac:dyDescent="0.25">
      <c r="S589" s="109"/>
      <c r="U589" s="109"/>
      <c r="W589" s="109"/>
      <c r="Y589" s="109"/>
      <c r="AA589" s="109"/>
      <c r="AC589" s="109"/>
    </row>
    <row r="590" spans="19:29" x14ac:dyDescent="0.25">
      <c r="S590" s="108"/>
      <c r="U590" s="108"/>
      <c r="W590" s="108"/>
      <c r="Y590" s="108"/>
      <c r="AA590" s="108"/>
      <c r="AC590" s="108"/>
    </row>
    <row r="591" spans="19:29" x14ac:dyDescent="0.25">
      <c r="S591" s="109"/>
      <c r="U591" s="109"/>
      <c r="W591" s="109"/>
      <c r="Y591" s="109"/>
      <c r="AA591" s="109"/>
      <c r="AC591" s="109"/>
    </row>
    <row r="592" spans="19:29" x14ac:dyDescent="0.25">
      <c r="S592" s="108"/>
      <c r="U592" s="108"/>
      <c r="W592" s="108"/>
      <c r="Y592" s="108"/>
      <c r="AA592" s="108"/>
      <c r="AC592" s="108"/>
    </row>
    <row r="593" spans="19:29" x14ac:dyDescent="0.25">
      <c r="S593" s="108"/>
      <c r="U593" s="108"/>
      <c r="W593" s="108"/>
      <c r="Y593" s="108"/>
      <c r="AA593" s="108"/>
      <c r="AC593" s="108"/>
    </row>
    <row r="594" spans="19:29" x14ac:dyDescent="0.25">
      <c r="S594" s="108"/>
      <c r="U594" s="108"/>
      <c r="W594" s="108"/>
      <c r="Y594" s="108"/>
      <c r="AA594" s="108"/>
      <c r="AC594" s="108"/>
    </row>
    <row r="595" spans="19:29" x14ac:dyDescent="0.25">
      <c r="S595" s="110"/>
      <c r="U595" s="110"/>
      <c r="W595" s="110"/>
      <c r="Y595" s="110"/>
      <c r="AA595" s="110"/>
      <c r="AC595" s="110"/>
    </row>
    <row r="596" spans="19:29" x14ac:dyDescent="0.25">
      <c r="S596" s="110"/>
      <c r="U596" s="110"/>
      <c r="W596" s="110"/>
      <c r="Y596" s="110"/>
      <c r="AA596" s="110"/>
      <c r="AC596" s="110"/>
    </row>
    <row r="597" spans="19:29" x14ac:dyDescent="0.25">
      <c r="S597" s="110"/>
      <c r="U597" s="110"/>
      <c r="W597" s="110"/>
      <c r="Y597" s="110"/>
      <c r="AA597" s="110"/>
      <c r="AC597" s="110"/>
    </row>
    <row r="598" spans="19:29" x14ac:dyDescent="0.25">
      <c r="S598" s="110"/>
      <c r="U598" s="110"/>
      <c r="W598" s="110"/>
      <c r="Y598" s="110"/>
      <c r="AA598" s="110"/>
      <c r="AC598" s="110"/>
    </row>
    <row r="599" spans="19:29" x14ac:dyDescent="0.25">
      <c r="S599" s="111"/>
      <c r="U599" s="111"/>
      <c r="W599" s="111"/>
      <c r="Y599" s="111"/>
      <c r="AA599" s="111"/>
      <c r="AC599" s="111"/>
    </row>
    <row r="600" spans="19:29" x14ac:dyDescent="0.25">
      <c r="S600" s="107"/>
      <c r="U600" s="107"/>
      <c r="W600" s="107"/>
      <c r="Y600" s="107"/>
      <c r="AA600" s="107"/>
      <c r="AC600" s="107"/>
    </row>
    <row r="601" spans="19:29" x14ac:dyDescent="0.25">
      <c r="S601" s="108"/>
      <c r="U601" s="108"/>
      <c r="W601" s="108"/>
      <c r="Y601" s="108"/>
      <c r="AA601" s="108"/>
      <c r="AC601" s="108"/>
    </row>
    <row r="602" spans="19:29" x14ac:dyDescent="0.25">
      <c r="S602" s="108"/>
      <c r="U602" s="108"/>
      <c r="W602" s="108"/>
      <c r="Y602" s="108"/>
      <c r="AA602" s="108"/>
      <c r="AC602" s="108"/>
    </row>
    <row r="603" spans="19:29" x14ac:dyDescent="0.25">
      <c r="S603" s="109"/>
      <c r="U603" s="109"/>
      <c r="W603" s="109"/>
      <c r="Y603" s="109"/>
      <c r="AA603" s="109"/>
      <c r="AC603" s="109"/>
    </row>
    <row r="604" spans="19:29" x14ac:dyDescent="0.25">
      <c r="S604" s="108"/>
      <c r="U604" s="108"/>
      <c r="W604" s="108"/>
      <c r="Y604" s="108"/>
      <c r="AA604" s="108"/>
      <c r="AC604" s="108"/>
    </row>
    <row r="605" spans="19:29" x14ac:dyDescent="0.25">
      <c r="S605" s="108"/>
      <c r="U605" s="108"/>
      <c r="W605" s="108"/>
      <c r="Y605" s="108"/>
      <c r="AA605" s="108"/>
      <c r="AC605" s="108"/>
    </row>
    <row r="606" spans="19:29" x14ac:dyDescent="0.25">
      <c r="S606" s="109"/>
      <c r="U606" s="109"/>
      <c r="W606" s="109"/>
      <c r="Y606" s="109"/>
      <c r="AA606" s="109"/>
      <c r="AC606" s="109"/>
    </row>
    <row r="607" spans="19:29" x14ac:dyDescent="0.25">
      <c r="S607" s="108"/>
      <c r="U607" s="108"/>
      <c r="W607" s="108"/>
      <c r="Y607" s="108"/>
      <c r="AA607" s="108"/>
      <c r="AC607" s="108"/>
    </row>
    <row r="608" spans="19:29" x14ac:dyDescent="0.25">
      <c r="S608" s="109"/>
      <c r="U608" s="109"/>
      <c r="W608" s="109"/>
      <c r="Y608" s="109"/>
      <c r="AA608" s="109"/>
      <c r="AC608" s="109"/>
    </row>
    <row r="609" spans="19:29" x14ac:dyDescent="0.25">
      <c r="S609" s="108"/>
      <c r="U609" s="108"/>
      <c r="W609" s="108"/>
      <c r="Y609" s="108"/>
      <c r="AA609" s="108"/>
      <c r="AC609" s="108"/>
    </row>
    <row r="610" spans="19:29" x14ac:dyDescent="0.25">
      <c r="S610" s="108"/>
      <c r="U610" s="108"/>
      <c r="W610" s="108"/>
      <c r="Y610" s="108"/>
      <c r="AA610" s="108"/>
      <c r="AC610" s="108"/>
    </row>
    <row r="611" spans="19:29" x14ac:dyDescent="0.25">
      <c r="S611" s="108"/>
      <c r="U611" s="108"/>
      <c r="W611" s="108"/>
      <c r="Y611" s="108"/>
      <c r="AA611" s="108"/>
      <c r="AC611" s="108"/>
    </row>
    <row r="612" spans="19:29" x14ac:dyDescent="0.25">
      <c r="S612" s="110"/>
      <c r="U612" s="110"/>
      <c r="W612" s="110"/>
      <c r="Y612" s="110"/>
      <c r="AA612" s="110"/>
      <c r="AC612" s="110"/>
    </row>
    <row r="613" spans="19:29" x14ac:dyDescent="0.25">
      <c r="S613" s="110"/>
      <c r="U613" s="110"/>
      <c r="W613" s="110"/>
      <c r="Y613" s="110"/>
      <c r="AA613" s="110"/>
      <c r="AC613" s="110"/>
    </row>
    <row r="614" spans="19:29" x14ac:dyDescent="0.25">
      <c r="S614" s="110"/>
      <c r="U614" s="110"/>
      <c r="W614" s="110"/>
      <c r="Y614" s="110"/>
      <c r="AA614" s="110"/>
      <c r="AC614" s="110"/>
    </row>
    <row r="615" spans="19:29" x14ac:dyDescent="0.25">
      <c r="S615" s="110"/>
      <c r="U615" s="110"/>
      <c r="W615" s="110"/>
      <c r="Y615" s="110"/>
      <c r="AA615" s="110"/>
      <c r="AC615" s="110"/>
    </row>
    <row r="616" spans="19:29" x14ac:dyDescent="0.25">
      <c r="S616" s="111"/>
      <c r="U616" s="111"/>
      <c r="W616" s="111"/>
      <c r="Y616" s="111"/>
      <c r="AA616" s="111"/>
      <c r="AC616" s="111"/>
    </row>
    <row r="617" spans="19:29" x14ac:dyDescent="0.25">
      <c r="S617" s="107"/>
      <c r="U617" s="107"/>
      <c r="W617" s="107"/>
      <c r="Y617" s="107"/>
      <c r="AA617" s="107"/>
      <c r="AC617" s="107"/>
    </row>
    <row r="618" spans="19:29" x14ac:dyDescent="0.25">
      <c r="S618" s="108"/>
      <c r="U618" s="108"/>
      <c r="W618" s="108"/>
      <c r="Y618" s="108"/>
      <c r="AA618" s="108"/>
      <c r="AC618" s="108"/>
    </row>
    <row r="619" spans="19:29" x14ac:dyDescent="0.25">
      <c r="S619" s="108"/>
      <c r="U619" s="108"/>
      <c r="W619" s="108"/>
      <c r="Y619" s="108"/>
      <c r="AA619" s="108"/>
      <c r="AC619" s="108"/>
    </row>
    <row r="620" spans="19:29" x14ac:dyDescent="0.25">
      <c r="S620" s="109"/>
      <c r="U620" s="109"/>
      <c r="W620" s="109"/>
      <c r="Y620" s="109"/>
      <c r="AA620" s="109"/>
      <c r="AC620" s="109"/>
    </row>
    <row r="621" spans="19:29" x14ac:dyDescent="0.25">
      <c r="S621" s="108"/>
      <c r="U621" s="108"/>
      <c r="W621" s="108"/>
      <c r="Y621" s="108"/>
      <c r="AA621" s="108"/>
      <c r="AC621" s="108"/>
    </row>
    <row r="622" spans="19:29" x14ac:dyDescent="0.25">
      <c r="S622" s="108"/>
      <c r="U622" s="108"/>
      <c r="W622" s="108"/>
      <c r="Y622" s="108"/>
      <c r="AA622" s="108"/>
      <c r="AC622" s="108"/>
    </row>
    <row r="623" spans="19:29" x14ac:dyDescent="0.25">
      <c r="S623" s="109"/>
      <c r="U623" s="109"/>
      <c r="W623" s="109"/>
      <c r="Y623" s="109"/>
      <c r="AA623" s="109"/>
      <c r="AC623" s="109"/>
    </row>
    <row r="624" spans="19:29" x14ac:dyDescent="0.25">
      <c r="S624" s="108"/>
      <c r="U624" s="108"/>
      <c r="W624" s="108"/>
      <c r="Y624" s="108"/>
      <c r="AA624" s="108"/>
      <c r="AC624" s="108"/>
    </row>
    <row r="625" spans="19:29" x14ac:dyDescent="0.25">
      <c r="S625" s="109"/>
      <c r="U625" s="109"/>
      <c r="W625" s="109"/>
      <c r="Y625" s="109"/>
      <c r="AA625" s="109"/>
      <c r="AC625" s="109"/>
    </row>
    <row r="626" spans="19:29" x14ac:dyDescent="0.25">
      <c r="S626" s="108"/>
      <c r="U626" s="108"/>
      <c r="W626" s="108"/>
      <c r="Y626" s="108"/>
      <c r="AA626" s="108"/>
      <c r="AC626" s="108"/>
    </row>
    <row r="627" spans="19:29" x14ac:dyDescent="0.25">
      <c r="S627" s="108"/>
      <c r="U627" s="108"/>
      <c r="W627" s="108"/>
      <c r="Y627" s="108"/>
      <c r="AA627" s="108"/>
      <c r="AC627" s="108"/>
    </row>
    <row r="628" spans="19:29" x14ac:dyDescent="0.25">
      <c r="S628" s="108"/>
      <c r="U628" s="108"/>
      <c r="W628" s="108"/>
      <c r="Y628" s="108"/>
      <c r="AA628" s="108"/>
      <c r="AC628" s="108"/>
    </row>
    <row r="629" spans="19:29" x14ac:dyDescent="0.25">
      <c r="S629" s="110"/>
      <c r="U629" s="110"/>
      <c r="W629" s="110"/>
      <c r="Y629" s="110"/>
      <c r="AA629" s="110"/>
      <c r="AC629" s="110"/>
    </row>
    <row r="630" spans="19:29" x14ac:dyDescent="0.25">
      <c r="S630" s="110"/>
      <c r="U630" s="110"/>
      <c r="W630" s="110"/>
      <c r="Y630" s="110"/>
      <c r="AA630" s="110"/>
      <c r="AC630" s="110"/>
    </row>
    <row r="631" spans="19:29" x14ac:dyDescent="0.25">
      <c r="S631" s="110"/>
      <c r="U631" s="110"/>
      <c r="W631" s="110"/>
      <c r="Y631" s="110"/>
      <c r="AA631" s="110"/>
      <c r="AC631" s="110"/>
    </row>
    <row r="632" spans="19:29" x14ac:dyDescent="0.25">
      <c r="S632" s="110"/>
      <c r="U632" s="110"/>
      <c r="W632" s="110"/>
      <c r="Y632" s="110"/>
      <c r="AA632" s="110"/>
      <c r="AC632" s="110"/>
    </row>
    <row r="633" spans="19:29" x14ac:dyDescent="0.25">
      <c r="S633" s="111"/>
      <c r="U633" s="111"/>
      <c r="W633" s="111"/>
      <c r="Y633" s="111"/>
      <c r="AA633" s="111"/>
      <c r="AC633" s="111"/>
    </row>
    <row r="634" spans="19:29" x14ac:dyDescent="0.25">
      <c r="S634" s="107"/>
      <c r="U634" s="107"/>
      <c r="W634" s="107"/>
      <c r="Y634" s="107"/>
      <c r="AA634" s="107"/>
      <c r="AC634" s="107"/>
    </row>
    <row r="635" spans="19:29" x14ac:dyDescent="0.25">
      <c r="S635" s="108"/>
      <c r="U635" s="108"/>
      <c r="W635" s="108"/>
      <c r="Y635" s="108"/>
      <c r="AA635" s="108"/>
      <c r="AC635" s="108"/>
    </row>
    <row r="636" spans="19:29" x14ac:dyDescent="0.25">
      <c r="S636" s="108"/>
      <c r="U636" s="108"/>
      <c r="W636" s="108"/>
      <c r="Y636" s="108"/>
      <c r="AA636" s="108"/>
      <c r="AC636" s="108"/>
    </row>
    <row r="637" spans="19:29" x14ac:dyDescent="0.25">
      <c r="S637" s="109"/>
      <c r="U637" s="109"/>
      <c r="W637" s="109"/>
      <c r="Y637" s="109"/>
      <c r="AA637" s="109"/>
      <c r="AC637" s="109"/>
    </row>
    <row r="638" spans="19:29" x14ac:dyDescent="0.25">
      <c r="S638" s="108"/>
      <c r="U638" s="108"/>
      <c r="W638" s="108"/>
      <c r="Y638" s="108"/>
      <c r="AA638" s="108"/>
      <c r="AC638" s="108"/>
    </row>
    <row r="639" spans="19:29" x14ac:dyDescent="0.25">
      <c r="S639" s="108"/>
      <c r="U639" s="108"/>
      <c r="W639" s="108"/>
      <c r="Y639" s="108"/>
      <c r="AA639" s="108"/>
      <c r="AC639" s="108"/>
    </row>
    <row r="640" spans="19:29" x14ac:dyDescent="0.25">
      <c r="S640" s="109"/>
      <c r="U640" s="109"/>
      <c r="W640" s="109"/>
      <c r="Y640" s="109"/>
      <c r="AA640" s="109"/>
      <c r="AC640" s="109"/>
    </row>
    <row r="641" spans="19:29" x14ac:dyDescent="0.25">
      <c r="S641" s="108"/>
      <c r="U641" s="108"/>
      <c r="W641" s="108"/>
      <c r="Y641" s="108"/>
      <c r="AA641" s="108"/>
      <c r="AC641" s="108"/>
    </row>
    <row r="642" spans="19:29" x14ac:dyDescent="0.25">
      <c r="S642" s="109"/>
      <c r="U642" s="109"/>
      <c r="W642" s="109"/>
      <c r="Y642" s="109"/>
      <c r="AA642" s="109"/>
      <c r="AC642" s="109"/>
    </row>
    <row r="643" spans="19:29" x14ac:dyDescent="0.25">
      <c r="S643" s="108"/>
      <c r="U643" s="108"/>
      <c r="W643" s="108"/>
      <c r="Y643" s="108"/>
      <c r="AA643" s="108"/>
      <c r="AC643" s="108"/>
    </row>
    <row r="644" spans="19:29" x14ac:dyDescent="0.25">
      <c r="S644" s="108"/>
      <c r="U644" s="108"/>
      <c r="W644" s="108"/>
      <c r="Y644" s="108"/>
      <c r="AA644" s="108"/>
      <c r="AC644" s="108"/>
    </row>
    <row r="645" spans="19:29" x14ac:dyDescent="0.25">
      <c r="S645" s="108"/>
      <c r="U645" s="108"/>
      <c r="W645" s="108"/>
      <c r="Y645" s="108"/>
      <c r="AA645" s="108"/>
      <c r="AC645" s="108"/>
    </row>
    <row r="646" spans="19:29" x14ac:dyDescent="0.25">
      <c r="S646" s="110"/>
      <c r="U646" s="110"/>
      <c r="W646" s="110"/>
      <c r="Y646" s="110"/>
      <c r="AA646" s="110"/>
      <c r="AC646" s="110"/>
    </row>
    <row r="647" spans="19:29" x14ac:dyDescent="0.25">
      <c r="S647" s="110"/>
      <c r="U647" s="110"/>
      <c r="W647" s="110"/>
      <c r="Y647" s="110"/>
      <c r="AA647" s="110"/>
      <c r="AC647" s="110"/>
    </row>
    <row r="648" spans="19:29" x14ac:dyDescent="0.25">
      <c r="S648" s="110"/>
      <c r="U648" s="110"/>
      <c r="W648" s="110"/>
      <c r="Y648" s="110"/>
      <c r="AA648" s="110"/>
      <c r="AC648" s="110"/>
    </row>
    <row r="649" spans="19:29" x14ac:dyDescent="0.25">
      <c r="S649" s="110"/>
      <c r="U649" s="110"/>
      <c r="W649" s="110"/>
      <c r="Y649" s="110"/>
      <c r="AA649" s="110"/>
      <c r="AC649" s="110"/>
    </row>
    <row r="650" spans="19:29" x14ac:dyDescent="0.25">
      <c r="S650" s="111"/>
      <c r="U650" s="111"/>
      <c r="W650" s="111"/>
      <c r="Y650" s="111"/>
      <c r="AA650" s="111"/>
      <c r="AC650" s="111"/>
    </row>
    <row r="651" spans="19:29" x14ac:dyDescent="0.25">
      <c r="S651" s="107"/>
      <c r="U651" s="107"/>
      <c r="W651" s="107"/>
      <c r="Y651" s="107"/>
      <c r="AA651" s="107"/>
      <c r="AC651" s="107"/>
    </row>
    <row r="652" spans="19:29" x14ac:dyDescent="0.25">
      <c r="S652" s="108"/>
      <c r="U652" s="108"/>
      <c r="W652" s="108"/>
      <c r="Y652" s="108"/>
      <c r="AA652" s="108"/>
      <c r="AC652" s="108"/>
    </row>
    <row r="653" spans="19:29" x14ac:dyDescent="0.25">
      <c r="S653" s="108"/>
      <c r="U653" s="108"/>
      <c r="W653" s="108"/>
      <c r="Y653" s="108"/>
      <c r="AA653" s="108"/>
      <c r="AC653" s="108"/>
    </row>
    <row r="654" spans="19:29" x14ac:dyDescent="0.25">
      <c r="S654" s="109"/>
      <c r="U654" s="109"/>
      <c r="W654" s="109"/>
      <c r="Y654" s="109"/>
      <c r="AA654" s="109"/>
      <c r="AC654" s="109"/>
    </row>
    <row r="655" spans="19:29" x14ac:dyDescent="0.25">
      <c r="S655" s="108"/>
      <c r="U655" s="108"/>
      <c r="W655" s="108"/>
      <c r="Y655" s="108"/>
      <c r="AA655" s="108"/>
      <c r="AC655" s="108"/>
    </row>
    <row r="656" spans="19:29" x14ac:dyDescent="0.25">
      <c r="S656" s="108"/>
      <c r="U656" s="108"/>
      <c r="W656" s="108"/>
      <c r="Y656" s="108"/>
      <c r="AA656" s="108"/>
      <c r="AC656" s="108"/>
    </row>
    <row r="657" spans="19:29" x14ac:dyDescent="0.25">
      <c r="S657" s="109"/>
      <c r="U657" s="109"/>
      <c r="W657" s="109"/>
      <c r="Y657" s="109"/>
      <c r="AA657" s="109"/>
      <c r="AC657" s="109"/>
    </row>
    <row r="658" spans="19:29" x14ac:dyDescent="0.25">
      <c r="S658" s="108"/>
      <c r="U658" s="108"/>
      <c r="W658" s="108"/>
      <c r="Y658" s="108"/>
      <c r="AA658" s="108"/>
      <c r="AC658" s="108"/>
    </row>
    <row r="659" spans="19:29" x14ac:dyDescent="0.25">
      <c r="S659" s="109"/>
      <c r="U659" s="109"/>
      <c r="W659" s="109"/>
      <c r="Y659" s="109"/>
      <c r="AA659" s="109"/>
      <c r="AC659" s="109"/>
    </row>
    <row r="660" spans="19:29" x14ac:dyDescent="0.25">
      <c r="S660" s="108"/>
      <c r="U660" s="108"/>
      <c r="W660" s="108"/>
      <c r="Y660" s="108"/>
      <c r="AA660" s="108"/>
      <c r="AC660" s="108"/>
    </row>
    <row r="661" spans="19:29" x14ac:dyDescent="0.25">
      <c r="S661" s="108"/>
      <c r="U661" s="108"/>
      <c r="W661" s="108"/>
      <c r="Y661" s="108"/>
      <c r="AA661" s="108"/>
      <c r="AC661" s="108"/>
    </row>
    <row r="662" spans="19:29" x14ac:dyDescent="0.25">
      <c r="S662" s="108"/>
      <c r="U662" s="108"/>
      <c r="W662" s="108"/>
      <c r="Y662" s="108"/>
      <c r="AA662" s="108"/>
      <c r="AC662" s="108"/>
    </row>
    <row r="663" spans="19:29" x14ac:dyDescent="0.25">
      <c r="S663" s="110"/>
      <c r="U663" s="110"/>
      <c r="W663" s="110"/>
      <c r="Y663" s="110"/>
      <c r="AA663" s="110"/>
      <c r="AC663" s="110"/>
    </row>
    <row r="664" spans="19:29" x14ac:dyDescent="0.25">
      <c r="S664" s="110"/>
      <c r="U664" s="110"/>
      <c r="W664" s="110"/>
      <c r="Y664" s="110"/>
      <c r="AA664" s="110"/>
      <c r="AC664" s="110"/>
    </row>
    <row r="665" spans="19:29" x14ac:dyDescent="0.25">
      <c r="S665" s="110"/>
      <c r="U665" s="110"/>
      <c r="W665" s="110"/>
      <c r="Y665" s="110"/>
      <c r="AA665" s="110"/>
      <c r="AC665" s="110"/>
    </row>
    <row r="666" spans="19:29" x14ac:dyDescent="0.25">
      <c r="S666" s="110"/>
      <c r="U666" s="110"/>
      <c r="W666" s="110"/>
      <c r="Y666" s="110"/>
      <c r="AA666" s="110"/>
      <c r="AC666" s="110"/>
    </row>
    <row r="667" spans="19:29" x14ac:dyDescent="0.25">
      <c r="S667" s="111"/>
      <c r="U667" s="111"/>
      <c r="W667" s="111"/>
      <c r="Y667" s="111"/>
      <c r="AA667" s="111"/>
      <c r="AC667" s="111"/>
    </row>
    <row r="668" spans="19:29" x14ac:dyDescent="0.25">
      <c r="S668" s="107"/>
      <c r="U668" s="107"/>
      <c r="W668" s="107"/>
      <c r="Y668" s="107"/>
      <c r="AA668" s="107"/>
      <c r="AC668" s="107"/>
    </row>
    <row r="669" spans="19:29" x14ac:dyDescent="0.25">
      <c r="S669" s="108"/>
      <c r="U669" s="108"/>
      <c r="W669" s="108"/>
      <c r="Y669" s="108"/>
      <c r="AA669" s="108"/>
      <c r="AC669" s="108"/>
    </row>
    <row r="670" spans="19:29" x14ac:dyDescent="0.25">
      <c r="S670" s="108"/>
      <c r="U670" s="108"/>
      <c r="W670" s="108"/>
      <c r="Y670" s="108"/>
      <c r="AA670" s="108"/>
      <c r="AC670" s="108"/>
    </row>
    <row r="671" spans="19:29" x14ac:dyDescent="0.25">
      <c r="S671" s="109"/>
      <c r="U671" s="109"/>
      <c r="W671" s="109"/>
      <c r="Y671" s="109"/>
      <c r="AA671" s="109"/>
      <c r="AC671" s="109"/>
    </row>
    <row r="672" spans="19:29" x14ac:dyDescent="0.25">
      <c r="S672" s="108"/>
      <c r="U672" s="108"/>
      <c r="W672" s="108"/>
      <c r="Y672" s="108"/>
      <c r="AA672" s="108"/>
      <c r="AC672" s="108"/>
    </row>
    <row r="673" spans="19:29" x14ac:dyDescent="0.25">
      <c r="S673" s="108"/>
      <c r="U673" s="108"/>
      <c r="W673" s="108"/>
      <c r="Y673" s="108"/>
      <c r="AA673" s="108"/>
      <c r="AC673" s="108"/>
    </row>
    <row r="674" spans="19:29" x14ac:dyDescent="0.25">
      <c r="S674" s="109"/>
      <c r="U674" s="109"/>
      <c r="W674" s="109"/>
      <c r="Y674" s="109"/>
      <c r="AA674" s="109"/>
      <c r="AC674" s="109"/>
    </row>
    <row r="675" spans="19:29" x14ac:dyDescent="0.25">
      <c r="S675" s="108"/>
      <c r="U675" s="108"/>
      <c r="W675" s="108"/>
      <c r="Y675" s="108"/>
      <c r="AA675" s="108"/>
      <c r="AC675" s="108"/>
    </row>
    <row r="676" spans="19:29" x14ac:dyDescent="0.25">
      <c r="S676" s="109"/>
      <c r="U676" s="109"/>
      <c r="W676" s="109"/>
      <c r="Y676" s="109"/>
      <c r="AA676" s="109"/>
      <c r="AC676" s="109"/>
    </row>
    <row r="677" spans="19:29" x14ac:dyDescent="0.25">
      <c r="S677" s="108"/>
      <c r="U677" s="108"/>
      <c r="W677" s="108"/>
      <c r="Y677" s="108"/>
      <c r="AA677" s="108"/>
      <c r="AC677" s="108"/>
    </row>
    <row r="678" spans="19:29" x14ac:dyDescent="0.25">
      <c r="S678" s="108"/>
      <c r="U678" s="108"/>
      <c r="W678" s="108"/>
      <c r="Y678" s="108"/>
      <c r="AA678" s="108"/>
      <c r="AC678" s="108"/>
    </row>
    <row r="679" spans="19:29" x14ac:dyDescent="0.25">
      <c r="S679" s="108"/>
      <c r="U679" s="108"/>
      <c r="W679" s="108"/>
      <c r="Y679" s="108"/>
      <c r="AA679" s="108"/>
      <c r="AC679" s="108"/>
    </row>
    <row r="680" spans="19:29" x14ac:dyDescent="0.25">
      <c r="S680" s="110"/>
      <c r="U680" s="110"/>
      <c r="W680" s="110"/>
      <c r="Y680" s="110"/>
      <c r="AA680" s="110"/>
      <c r="AC680" s="110"/>
    </row>
    <row r="681" spans="19:29" x14ac:dyDescent="0.25">
      <c r="S681" s="110"/>
      <c r="U681" s="110"/>
      <c r="W681" s="110"/>
      <c r="Y681" s="110"/>
      <c r="AA681" s="110"/>
      <c r="AC681" s="110"/>
    </row>
    <row r="682" spans="19:29" x14ac:dyDescent="0.25">
      <c r="S682" s="110"/>
      <c r="U682" s="110"/>
      <c r="W682" s="110"/>
      <c r="Y682" s="110"/>
      <c r="AA682" s="110"/>
      <c r="AC682" s="110"/>
    </row>
    <row r="683" spans="19:29" x14ac:dyDescent="0.25">
      <c r="S683" s="110"/>
      <c r="U683" s="110"/>
      <c r="W683" s="110"/>
      <c r="Y683" s="110"/>
      <c r="AA683" s="110"/>
      <c r="AC683" s="110"/>
    </row>
    <row r="684" spans="19:29" x14ac:dyDescent="0.25">
      <c r="S684" s="111"/>
      <c r="U684" s="111"/>
      <c r="W684" s="111"/>
      <c r="Y684" s="111"/>
      <c r="AA684" s="111"/>
      <c r="AC684" s="111"/>
    </row>
    <row r="685" spans="19:29" x14ac:dyDescent="0.25">
      <c r="S685" s="107"/>
      <c r="U685" s="107"/>
      <c r="W685" s="107"/>
      <c r="Y685" s="107"/>
      <c r="AA685" s="107"/>
      <c r="AC685" s="107"/>
    </row>
    <row r="686" spans="19:29" x14ac:dyDescent="0.25">
      <c r="S686" s="108"/>
      <c r="U686" s="108"/>
      <c r="W686" s="108"/>
      <c r="Y686" s="108"/>
      <c r="AA686" s="108"/>
      <c r="AC686" s="108"/>
    </row>
    <row r="687" spans="19:29" x14ac:dyDescent="0.25">
      <c r="S687" s="108"/>
      <c r="U687" s="108"/>
      <c r="W687" s="108"/>
      <c r="Y687" s="108"/>
      <c r="AA687" s="108"/>
      <c r="AC687" s="108"/>
    </row>
    <row r="688" spans="19:29" x14ac:dyDescent="0.25">
      <c r="S688" s="109"/>
      <c r="U688" s="109"/>
      <c r="W688" s="109"/>
      <c r="Y688" s="109"/>
      <c r="AA688" s="109"/>
      <c r="AC688" s="109"/>
    </row>
    <row r="689" spans="19:29" x14ac:dyDescent="0.25">
      <c r="S689" s="108"/>
      <c r="U689" s="108"/>
      <c r="W689" s="108"/>
      <c r="Y689" s="108"/>
      <c r="AA689" s="108"/>
      <c r="AC689" s="108"/>
    </row>
    <row r="690" spans="19:29" x14ac:dyDescent="0.25">
      <c r="S690" s="108"/>
      <c r="U690" s="108"/>
      <c r="W690" s="108"/>
      <c r="Y690" s="108"/>
      <c r="AA690" s="108"/>
      <c r="AC690" s="108"/>
    </row>
    <row r="691" spans="19:29" x14ac:dyDescent="0.25">
      <c r="S691" s="109"/>
      <c r="U691" s="109"/>
      <c r="W691" s="109"/>
      <c r="Y691" s="109"/>
      <c r="AA691" s="109"/>
      <c r="AC691" s="109"/>
    </row>
    <row r="692" spans="19:29" x14ac:dyDescent="0.25">
      <c r="S692" s="108"/>
      <c r="U692" s="108"/>
      <c r="W692" s="108"/>
      <c r="Y692" s="108"/>
      <c r="AA692" s="108"/>
      <c r="AC692" s="108"/>
    </row>
    <row r="693" spans="19:29" x14ac:dyDescent="0.25">
      <c r="S693" s="109"/>
      <c r="U693" s="109"/>
      <c r="W693" s="109"/>
      <c r="Y693" s="109"/>
      <c r="AA693" s="109"/>
      <c r="AC693" s="109"/>
    </row>
    <row r="694" spans="19:29" x14ac:dyDescent="0.25">
      <c r="S694" s="108"/>
      <c r="U694" s="108"/>
      <c r="W694" s="108"/>
      <c r="Y694" s="108"/>
      <c r="AA694" s="108"/>
      <c r="AC694" s="108"/>
    </row>
    <row r="695" spans="19:29" x14ac:dyDescent="0.25">
      <c r="S695" s="108"/>
      <c r="U695" s="108"/>
      <c r="W695" s="108"/>
      <c r="Y695" s="108"/>
      <c r="AA695" s="108"/>
      <c r="AC695" s="108"/>
    </row>
    <row r="696" spans="19:29" x14ac:dyDescent="0.25">
      <c r="S696" s="108"/>
      <c r="U696" s="108"/>
      <c r="W696" s="108"/>
      <c r="Y696" s="108"/>
      <c r="AA696" s="108"/>
      <c r="AC696" s="108"/>
    </row>
    <row r="697" spans="19:29" x14ac:dyDescent="0.25">
      <c r="S697" s="110"/>
      <c r="U697" s="110"/>
      <c r="W697" s="110"/>
      <c r="Y697" s="110"/>
      <c r="AA697" s="110"/>
      <c r="AC697" s="110"/>
    </row>
    <row r="698" spans="19:29" x14ac:dyDescent="0.25">
      <c r="S698" s="110"/>
      <c r="U698" s="110"/>
      <c r="W698" s="110"/>
      <c r="Y698" s="110"/>
      <c r="AA698" s="110"/>
      <c r="AC698" s="110"/>
    </row>
    <row r="699" spans="19:29" x14ac:dyDescent="0.25">
      <c r="S699" s="110"/>
      <c r="U699" s="110"/>
      <c r="W699" s="110"/>
      <c r="Y699" s="110"/>
      <c r="AA699" s="110"/>
      <c r="AC699" s="110"/>
    </row>
    <row r="700" spans="19:29" x14ac:dyDescent="0.25">
      <c r="S700" s="110"/>
      <c r="U700" s="110"/>
      <c r="W700" s="110"/>
      <c r="Y700" s="110"/>
      <c r="AA700" s="110"/>
      <c r="AC700" s="110"/>
    </row>
    <row r="701" spans="19:29" x14ac:dyDescent="0.25">
      <c r="S701" s="111"/>
      <c r="U701" s="111"/>
      <c r="W701" s="111"/>
      <c r="Y701" s="111"/>
      <c r="AA701" s="111"/>
      <c r="AC701" s="111"/>
    </row>
    <row r="702" spans="19:29" x14ac:dyDescent="0.25">
      <c r="S702" s="107"/>
      <c r="U702" s="107"/>
      <c r="W702" s="107"/>
      <c r="Y702" s="107"/>
      <c r="AA702" s="107"/>
      <c r="AC702" s="107"/>
    </row>
    <row r="703" spans="19:29" x14ac:dyDescent="0.25">
      <c r="S703" s="108"/>
      <c r="U703" s="108"/>
      <c r="W703" s="108"/>
      <c r="Y703" s="108"/>
      <c r="AA703" s="108"/>
      <c r="AC703" s="108"/>
    </row>
    <row r="704" spans="19:29" x14ac:dyDescent="0.25">
      <c r="S704" s="108"/>
      <c r="U704" s="108"/>
      <c r="W704" s="108"/>
      <c r="Y704" s="108"/>
      <c r="AA704" s="108"/>
      <c r="AC704" s="108"/>
    </row>
    <row r="705" spans="19:29" x14ac:dyDescent="0.25">
      <c r="S705" s="109"/>
      <c r="U705" s="109"/>
      <c r="W705" s="109"/>
      <c r="Y705" s="109"/>
      <c r="AA705" s="109"/>
      <c r="AC705" s="109"/>
    </row>
    <row r="706" spans="19:29" x14ac:dyDescent="0.25">
      <c r="S706" s="108"/>
      <c r="U706" s="108"/>
      <c r="W706" s="108"/>
      <c r="Y706" s="108"/>
      <c r="AA706" s="108"/>
      <c r="AC706" s="108"/>
    </row>
    <row r="707" spans="19:29" x14ac:dyDescent="0.25">
      <c r="S707" s="108"/>
      <c r="U707" s="108"/>
      <c r="W707" s="108"/>
      <c r="Y707" s="108"/>
      <c r="AA707" s="108"/>
      <c r="AC707" s="108"/>
    </row>
    <row r="708" spans="19:29" x14ac:dyDescent="0.25">
      <c r="S708" s="109"/>
      <c r="U708" s="109"/>
      <c r="W708" s="109"/>
      <c r="Y708" s="109"/>
      <c r="AA708" s="109"/>
      <c r="AC708" s="109"/>
    </row>
    <row r="709" spans="19:29" x14ac:dyDescent="0.25">
      <c r="S709" s="108"/>
      <c r="U709" s="108"/>
      <c r="W709" s="108"/>
      <c r="Y709" s="108"/>
      <c r="AA709" s="108"/>
      <c r="AC709" s="108"/>
    </row>
    <row r="710" spans="19:29" x14ac:dyDescent="0.25">
      <c r="S710" s="109"/>
      <c r="U710" s="109"/>
      <c r="W710" s="109"/>
      <c r="Y710" s="109"/>
      <c r="AA710" s="109"/>
      <c r="AC710" s="109"/>
    </row>
    <row r="711" spans="19:29" x14ac:dyDescent="0.25">
      <c r="S711" s="108"/>
      <c r="U711" s="108"/>
      <c r="W711" s="108"/>
      <c r="Y711" s="108"/>
      <c r="AA711" s="108"/>
      <c r="AC711" s="108"/>
    </row>
    <row r="712" spans="19:29" x14ac:dyDescent="0.25">
      <c r="S712" s="108"/>
      <c r="U712" s="108"/>
      <c r="W712" s="108"/>
      <c r="Y712" s="108"/>
      <c r="AA712" s="108"/>
      <c r="AC712" s="108"/>
    </row>
    <row r="713" spans="19:29" x14ac:dyDescent="0.25">
      <c r="S713" s="108"/>
      <c r="U713" s="108"/>
      <c r="W713" s="108"/>
      <c r="Y713" s="108"/>
      <c r="AA713" s="108"/>
      <c r="AC713" s="108"/>
    </row>
    <row r="714" spans="19:29" x14ac:dyDescent="0.25">
      <c r="S714" s="110"/>
      <c r="U714" s="110"/>
      <c r="W714" s="110"/>
      <c r="Y714" s="110"/>
      <c r="AA714" s="110"/>
      <c r="AC714" s="110"/>
    </row>
    <row r="715" spans="19:29" x14ac:dyDescent="0.25">
      <c r="S715" s="110"/>
      <c r="U715" s="110"/>
      <c r="W715" s="110"/>
      <c r="Y715" s="110"/>
      <c r="AA715" s="110"/>
      <c r="AC715" s="110"/>
    </row>
    <row r="716" spans="19:29" x14ac:dyDescent="0.25">
      <c r="S716" s="110"/>
      <c r="U716" s="110"/>
      <c r="W716" s="110"/>
      <c r="Y716" s="110"/>
      <c r="AA716" s="110"/>
      <c r="AC716" s="110"/>
    </row>
    <row r="717" spans="19:29" x14ac:dyDescent="0.25">
      <c r="S717" s="110"/>
      <c r="U717" s="110"/>
      <c r="W717" s="110"/>
      <c r="Y717" s="110"/>
      <c r="AA717" s="110"/>
      <c r="AC717" s="110"/>
    </row>
    <row r="718" spans="19:29" x14ac:dyDescent="0.25">
      <c r="S718" s="111"/>
      <c r="U718" s="111"/>
      <c r="W718" s="111"/>
      <c r="Y718" s="111"/>
      <c r="AA718" s="111"/>
      <c r="AC718" s="111"/>
    </row>
    <row r="719" spans="19:29" x14ac:dyDescent="0.25">
      <c r="S719" s="107"/>
      <c r="U719" s="107"/>
      <c r="W719" s="107"/>
      <c r="Y719" s="107"/>
      <c r="AA719" s="107"/>
      <c r="AC719" s="107"/>
    </row>
    <row r="720" spans="19:29" x14ac:dyDescent="0.25">
      <c r="S720" s="108"/>
      <c r="U720" s="108"/>
      <c r="W720" s="108"/>
      <c r="Y720" s="108"/>
      <c r="AA720" s="108"/>
      <c r="AC720" s="108"/>
    </row>
    <row r="721" spans="19:29" x14ac:dyDescent="0.25">
      <c r="S721" s="108"/>
      <c r="U721" s="108"/>
      <c r="W721" s="108"/>
      <c r="Y721" s="108"/>
      <c r="AA721" s="108"/>
      <c r="AC721" s="108"/>
    </row>
    <row r="722" spans="19:29" x14ac:dyDescent="0.25">
      <c r="S722" s="109"/>
      <c r="U722" s="109"/>
      <c r="W722" s="109"/>
      <c r="Y722" s="109"/>
      <c r="AA722" s="109"/>
      <c r="AC722" s="109"/>
    </row>
    <row r="723" spans="19:29" x14ac:dyDescent="0.25">
      <c r="S723" s="108"/>
      <c r="U723" s="108"/>
      <c r="W723" s="108"/>
      <c r="Y723" s="108"/>
      <c r="AA723" s="108"/>
      <c r="AC723" s="108"/>
    </row>
    <row r="724" spans="19:29" x14ac:dyDescent="0.25">
      <c r="S724" s="108"/>
      <c r="U724" s="108"/>
      <c r="W724" s="108"/>
      <c r="Y724" s="108"/>
      <c r="AA724" s="108"/>
      <c r="AC724" s="108"/>
    </row>
    <row r="725" spans="19:29" x14ac:dyDescent="0.25">
      <c r="S725" s="109"/>
      <c r="U725" s="109"/>
      <c r="W725" s="109"/>
      <c r="Y725" s="109"/>
      <c r="AA725" s="109"/>
      <c r="AC725" s="109"/>
    </row>
    <row r="726" spans="19:29" x14ac:dyDescent="0.25">
      <c r="S726" s="108"/>
      <c r="U726" s="108"/>
      <c r="W726" s="108"/>
      <c r="Y726" s="108"/>
      <c r="AA726" s="108"/>
      <c r="AC726" s="108"/>
    </row>
    <row r="727" spans="19:29" x14ac:dyDescent="0.25">
      <c r="S727" s="109"/>
      <c r="U727" s="109"/>
      <c r="W727" s="109"/>
      <c r="Y727" s="109"/>
      <c r="AA727" s="109"/>
      <c r="AC727" s="109"/>
    </row>
    <row r="728" spans="19:29" x14ac:dyDescent="0.25">
      <c r="S728" s="108"/>
      <c r="U728" s="108"/>
      <c r="W728" s="108"/>
      <c r="Y728" s="108"/>
      <c r="AA728" s="108"/>
      <c r="AC728" s="108"/>
    </row>
    <row r="729" spans="19:29" x14ac:dyDescent="0.25">
      <c r="S729" s="108"/>
      <c r="U729" s="108"/>
      <c r="W729" s="108"/>
      <c r="Y729" s="108"/>
      <c r="AA729" s="108"/>
      <c r="AC729" s="108"/>
    </row>
    <row r="730" spans="19:29" x14ac:dyDescent="0.25">
      <c r="S730" s="108"/>
      <c r="U730" s="108"/>
      <c r="W730" s="108"/>
      <c r="Y730" s="108"/>
      <c r="AA730" s="108"/>
      <c r="AC730" s="108"/>
    </row>
    <row r="731" spans="19:29" x14ac:dyDescent="0.25">
      <c r="S731" s="110"/>
      <c r="U731" s="110"/>
      <c r="W731" s="110"/>
      <c r="Y731" s="110"/>
      <c r="AA731" s="110"/>
      <c r="AC731" s="110"/>
    </row>
    <row r="732" spans="19:29" x14ac:dyDescent="0.25">
      <c r="S732" s="110"/>
      <c r="U732" s="110"/>
      <c r="W732" s="110"/>
      <c r="Y732" s="110"/>
      <c r="AA732" s="110"/>
      <c r="AC732" s="110"/>
    </row>
    <row r="733" spans="19:29" x14ac:dyDescent="0.25">
      <c r="S733" s="110"/>
      <c r="U733" s="110"/>
      <c r="W733" s="110"/>
      <c r="Y733" s="110"/>
      <c r="AA733" s="110"/>
      <c r="AC733" s="110"/>
    </row>
    <row r="734" spans="19:29" x14ac:dyDescent="0.25">
      <c r="S734" s="110"/>
      <c r="U734" s="110"/>
      <c r="W734" s="110"/>
      <c r="Y734" s="110"/>
      <c r="AA734" s="110"/>
      <c r="AC734" s="110"/>
    </row>
    <row r="735" spans="19:29" x14ac:dyDescent="0.25">
      <c r="S735" s="111"/>
      <c r="U735" s="111"/>
      <c r="W735" s="111"/>
      <c r="Y735" s="111"/>
      <c r="AA735" s="111"/>
      <c r="AC735" s="111"/>
    </row>
    <row r="736" spans="19:29" x14ac:dyDescent="0.25">
      <c r="S736" s="107"/>
      <c r="U736" s="107"/>
      <c r="W736" s="107"/>
      <c r="Y736" s="107"/>
      <c r="AA736" s="107"/>
      <c r="AC736" s="107"/>
    </row>
    <row r="737" spans="19:29" x14ac:dyDescent="0.25">
      <c r="S737" s="108"/>
      <c r="U737" s="108"/>
      <c r="W737" s="108"/>
      <c r="Y737" s="108"/>
      <c r="AA737" s="108"/>
      <c r="AC737" s="108"/>
    </row>
    <row r="738" spans="19:29" x14ac:dyDescent="0.25">
      <c r="S738" s="108"/>
      <c r="U738" s="108"/>
      <c r="W738" s="108"/>
      <c r="Y738" s="108"/>
      <c r="AA738" s="108"/>
      <c r="AC738" s="108"/>
    </row>
    <row r="739" spans="19:29" x14ac:dyDescent="0.25">
      <c r="S739" s="109"/>
      <c r="U739" s="109"/>
      <c r="W739" s="109"/>
      <c r="Y739" s="109"/>
      <c r="AA739" s="109"/>
      <c r="AC739" s="109"/>
    </row>
    <row r="740" spans="19:29" x14ac:dyDescent="0.25">
      <c r="S740" s="108"/>
      <c r="U740" s="108"/>
      <c r="W740" s="108"/>
      <c r="Y740" s="108"/>
      <c r="AA740" s="108"/>
      <c r="AC740" s="108"/>
    </row>
    <row r="741" spans="19:29" x14ac:dyDescent="0.25">
      <c r="S741" s="108"/>
      <c r="U741" s="108"/>
      <c r="W741" s="108"/>
      <c r="Y741" s="108"/>
      <c r="AA741" s="108"/>
      <c r="AC741" s="108"/>
    </row>
    <row r="742" spans="19:29" x14ac:dyDescent="0.25">
      <c r="S742" s="109"/>
      <c r="U742" s="109"/>
      <c r="W742" s="109"/>
      <c r="Y742" s="109"/>
      <c r="AA742" s="109"/>
      <c r="AC742" s="109"/>
    </row>
    <row r="743" spans="19:29" x14ac:dyDescent="0.25">
      <c r="S743" s="108"/>
      <c r="U743" s="108"/>
      <c r="W743" s="108"/>
      <c r="Y743" s="108"/>
      <c r="AA743" s="108"/>
      <c r="AC743" s="108"/>
    </row>
    <row r="744" spans="19:29" x14ac:dyDescent="0.25">
      <c r="S744" s="109"/>
      <c r="U744" s="109"/>
      <c r="W744" s="109"/>
      <c r="Y744" s="109"/>
      <c r="AA744" s="109"/>
      <c r="AC744" s="109"/>
    </row>
    <row r="745" spans="19:29" x14ac:dyDescent="0.25">
      <c r="S745" s="108"/>
      <c r="U745" s="108"/>
      <c r="W745" s="108"/>
      <c r="Y745" s="108"/>
      <c r="AA745" s="108"/>
      <c r="AC745" s="108"/>
    </row>
    <row r="746" spans="19:29" x14ac:dyDescent="0.25">
      <c r="S746" s="108"/>
      <c r="U746" s="108"/>
      <c r="W746" s="108"/>
      <c r="Y746" s="108"/>
      <c r="AA746" s="108"/>
      <c r="AC746" s="108"/>
    </row>
    <row r="747" spans="19:29" x14ac:dyDescent="0.25">
      <c r="S747" s="108"/>
      <c r="U747" s="108"/>
      <c r="W747" s="108"/>
      <c r="Y747" s="108"/>
      <c r="AA747" s="108"/>
      <c r="AC747" s="108"/>
    </row>
    <row r="748" spans="19:29" x14ac:dyDescent="0.25">
      <c r="S748" s="110"/>
      <c r="U748" s="110"/>
      <c r="W748" s="110"/>
      <c r="Y748" s="110"/>
      <c r="AA748" s="110"/>
      <c r="AC748" s="110"/>
    </row>
    <row r="749" spans="19:29" x14ac:dyDescent="0.25">
      <c r="S749" s="110"/>
      <c r="U749" s="110"/>
      <c r="W749" s="110"/>
      <c r="Y749" s="110"/>
      <c r="AA749" s="110"/>
      <c r="AC749" s="110"/>
    </row>
    <row r="750" spans="19:29" x14ac:dyDescent="0.25">
      <c r="S750" s="110"/>
      <c r="U750" s="110"/>
      <c r="W750" s="110"/>
      <c r="Y750" s="110"/>
      <c r="AA750" s="110"/>
      <c r="AC750" s="110"/>
    </row>
    <row r="751" spans="19:29" x14ac:dyDescent="0.25">
      <c r="S751" s="110"/>
      <c r="U751" s="110"/>
      <c r="W751" s="110"/>
      <c r="Y751" s="110"/>
      <c r="AA751" s="110"/>
      <c r="AC751" s="110"/>
    </row>
    <row r="752" spans="19:29" x14ac:dyDescent="0.25">
      <c r="S752" s="111"/>
      <c r="U752" s="111"/>
      <c r="W752" s="111"/>
      <c r="Y752" s="111"/>
      <c r="AA752" s="111"/>
      <c r="AC752" s="111"/>
    </row>
    <row r="753" spans="19:29" x14ac:dyDescent="0.25">
      <c r="S753" s="107"/>
      <c r="U753" s="107"/>
      <c r="W753" s="107"/>
      <c r="Y753" s="107"/>
      <c r="AA753" s="107"/>
      <c r="AC753" s="107"/>
    </row>
    <row r="754" spans="19:29" x14ac:dyDescent="0.25">
      <c r="S754" s="108"/>
      <c r="U754" s="108"/>
      <c r="W754" s="108"/>
      <c r="Y754" s="108"/>
      <c r="AA754" s="108"/>
      <c r="AC754" s="108"/>
    </row>
    <row r="755" spans="19:29" x14ac:dyDescent="0.25">
      <c r="S755" s="108"/>
      <c r="U755" s="108"/>
      <c r="W755" s="108"/>
      <c r="Y755" s="108"/>
      <c r="AA755" s="108"/>
      <c r="AC755" s="108"/>
    </row>
    <row r="756" spans="19:29" x14ac:dyDescent="0.25">
      <c r="S756" s="109"/>
      <c r="U756" s="109"/>
      <c r="W756" s="109"/>
      <c r="Y756" s="109"/>
      <c r="AA756" s="109"/>
      <c r="AC756" s="109"/>
    </row>
    <row r="757" spans="19:29" x14ac:dyDescent="0.25">
      <c r="S757" s="108"/>
      <c r="U757" s="108"/>
      <c r="W757" s="108"/>
      <c r="Y757" s="108"/>
      <c r="AA757" s="108"/>
      <c r="AC757" s="108"/>
    </row>
    <row r="758" spans="19:29" x14ac:dyDescent="0.25">
      <c r="S758" s="108"/>
      <c r="U758" s="108"/>
      <c r="W758" s="108"/>
      <c r="Y758" s="108"/>
      <c r="AA758" s="108"/>
      <c r="AC758" s="108"/>
    </row>
    <row r="759" spans="19:29" x14ac:dyDescent="0.25">
      <c r="S759" s="109"/>
      <c r="U759" s="109"/>
      <c r="W759" s="109"/>
      <c r="Y759" s="109"/>
      <c r="AA759" s="109"/>
      <c r="AC759" s="109"/>
    </row>
    <row r="760" spans="19:29" x14ac:dyDescent="0.25">
      <c r="S760" s="108"/>
      <c r="U760" s="108"/>
      <c r="W760" s="108"/>
      <c r="Y760" s="108"/>
      <c r="AA760" s="108"/>
      <c r="AC760" s="108"/>
    </row>
    <row r="761" spans="19:29" x14ac:dyDescent="0.25">
      <c r="S761" s="109"/>
      <c r="U761" s="109"/>
      <c r="W761" s="109"/>
      <c r="Y761" s="109"/>
      <c r="AA761" s="109"/>
      <c r="AC761" s="109"/>
    </row>
    <row r="762" spans="19:29" x14ac:dyDescent="0.25">
      <c r="S762" s="108"/>
      <c r="U762" s="108"/>
      <c r="W762" s="108"/>
      <c r="Y762" s="108"/>
      <c r="AA762" s="108"/>
      <c r="AC762" s="108"/>
    </row>
    <row r="763" spans="19:29" x14ac:dyDescent="0.25">
      <c r="S763" s="108"/>
      <c r="U763" s="108"/>
      <c r="W763" s="108"/>
      <c r="Y763" s="108"/>
      <c r="AA763" s="108"/>
      <c r="AC763" s="108"/>
    </row>
    <row r="764" spans="19:29" x14ac:dyDescent="0.25">
      <c r="S764" s="108"/>
      <c r="U764" s="108"/>
      <c r="W764" s="108"/>
      <c r="Y764" s="108"/>
      <c r="AA764" s="108"/>
      <c r="AC764" s="108"/>
    </row>
    <row r="765" spans="19:29" x14ac:dyDescent="0.25">
      <c r="S765" s="110"/>
      <c r="U765" s="110"/>
      <c r="W765" s="110"/>
      <c r="Y765" s="110"/>
      <c r="AA765" s="110"/>
      <c r="AC765" s="110"/>
    </row>
    <row r="766" spans="19:29" x14ac:dyDescent="0.25">
      <c r="S766" s="110"/>
      <c r="U766" s="110"/>
      <c r="W766" s="110"/>
      <c r="Y766" s="110"/>
      <c r="AA766" s="110"/>
      <c r="AC766" s="110"/>
    </row>
    <row r="767" spans="19:29" x14ac:dyDescent="0.25">
      <c r="S767" s="110"/>
      <c r="U767" s="110"/>
      <c r="W767" s="110"/>
      <c r="Y767" s="110"/>
      <c r="AA767" s="110"/>
      <c r="AC767" s="110"/>
    </row>
    <row r="768" spans="19:29" x14ac:dyDescent="0.25">
      <c r="S768" s="110"/>
      <c r="U768" s="110"/>
      <c r="W768" s="110"/>
      <c r="Y768" s="110"/>
      <c r="AA768" s="110"/>
      <c r="AC768" s="110"/>
    </row>
    <row r="769" spans="19:29" x14ac:dyDescent="0.25">
      <c r="S769" s="111"/>
      <c r="U769" s="111"/>
      <c r="W769" s="111"/>
      <c r="Y769" s="111"/>
      <c r="AA769" s="111"/>
      <c r="AC769" s="111"/>
    </row>
    <row r="770" spans="19:29" x14ac:dyDescent="0.25">
      <c r="S770" s="107"/>
      <c r="U770" s="107"/>
      <c r="W770" s="107"/>
      <c r="Y770" s="107"/>
      <c r="AA770" s="107"/>
      <c r="AC770" s="107"/>
    </row>
    <row r="771" spans="19:29" x14ac:dyDescent="0.25">
      <c r="S771" s="108"/>
      <c r="U771" s="108"/>
      <c r="W771" s="108"/>
      <c r="Y771" s="108"/>
      <c r="AA771" s="108"/>
      <c r="AC771" s="108"/>
    </row>
    <row r="772" spans="19:29" x14ac:dyDescent="0.25">
      <c r="S772" s="108"/>
      <c r="U772" s="108"/>
      <c r="W772" s="108"/>
      <c r="Y772" s="108"/>
      <c r="AA772" s="108"/>
      <c r="AC772" s="108"/>
    </row>
    <row r="773" spans="19:29" x14ac:dyDescent="0.25">
      <c r="S773" s="109"/>
      <c r="U773" s="109"/>
      <c r="W773" s="109"/>
      <c r="Y773" s="109"/>
      <c r="AA773" s="109"/>
      <c r="AC773" s="109"/>
    </row>
    <row r="774" spans="19:29" x14ac:dyDescent="0.25">
      <c r="S774" s="108"/>
      <c r="U774" s="108"/>
      <c r="W774" s="108"/>
      <c r="Y774" s="108"/>
      <c r="AA774" s="108"/>
      <c r="AC774" s="108"/>
    </row>
    <row r="775" spans="19:29" x14ac:dyDescent="0.25">
      <c r="S775" s="108"/>
      <c r="U775" s="108"/>
      <c r="W775" s="108"/>
      <c r="Y775" s="108"/>
      <c r="AA775" s="108"/>
      <c r="AC775" s="108"/>
    </row>
    <row r="776" spans="19:29" x14ac:dyDescent="0.25">
      <c r="S776" s="109"/>
      <c r="U776" s="109"/>
      <c r="W776" s="109"/>
      <c r="Y776" s="109"/>
      <c r="AA776" s="109"/>
      <c r="AC776" s="109"/>
    </row>
    <row r="777" spans="19:29" x14ac:dyDescent="0.25">
      <c r="S777" s="108"/>
      <c r="U777" s="108"/>
      <c r="W777" s="108"/>
      <c r="Y777" s="108"/>
      <c r="AA777" s="108"/>
      <c r="AC777" s="108"/>
    </row>
    <row r="778" spans="19:29" x14ac:dyDescent="0.25">
      <c r="S778" s="109"/>
      <c r="U778" s="109"/>
      <c r="W778" s="109"/>
      <c r="Y778" s="109"/>
      <c r="AA778" s="109"/>
      <c r="AC778" s="109"/>
    </row>
    <row r="779" spans="19:29" x14ac:dyDescent="0.25">
      <c r="S779" s="108"/>
      <c r="U779" s="108"/>
      <c r="W779" s="108"/>
      <c r="Y779" s="108"/>
      <c r="AA779" s="108"/>
      <c r="AC779" s="108"/>
    </row>
    <row r="780" spans="19:29" x14ac:dyDescent="0.25">
      <c r="S780" s="108"/>
      <c r="U780" s="108"/>
      <c r="W780" s="108"/>
      <c r="Y780" s="108"/>
      <c r="AA780" s="108"/>
      <c r="AC780" s="108"/>
    </row>
    <row r="781" spans="19:29" x14ac:dyDescent="0.25">
      <c r="S781" s="108"/>
      <c r="U781" s="108"/>
      <c r="W781" s="108"/>
      <c r="Y781" s="108"/>
      <c r="AA781" s="108"/>
      <c r="AC781" s="108"/>
    </row>
    <row r="782" spans="19:29" x14ac:dyDescent="0.25">
      <c r="S782" s="110"/>
      <c r="U782" s="110"/>
      <c r="W782" s="110"/>
      <c r="Y782" s="110"/>
      <c r="AA782" s="110"/>
      <c r="AC782" s="110"/>
    </row>
    <row r="783" spans="19:29" x14ac:dyDescent="0.25">
      <c r="S783" s="110"/>
      <c r="U783" s="110"/>
      <c r="W783" s="110"/>
      <c r="Y783" s="110"/>
      <c r="AA783" s="110"/>
      <c r="AC783" s="110"/>
    </row>
    <row r="784" spans="19:29" x14ac:dyDescent="0.25">
      <c r="S784" s="110"/>
      <c r="U784" s="110"/>
      <c r="W784" s="110"/>
      <c r="Y784" s="110"/>
      <c r="AA784" s="110"/>
      <c r="AC784" s="110"/>
    </row>
    <row r="785" spans="19:29" x14ac:dyDescent="0.25">
      <c r="S785" s="110"/>
      <c r="U785" s="110"/>
      <c r="W785" s="110"/>
      <c r="Y785" s="110"/>
      <c r="AA785" s="110"/>
      <c r="AC785" s="110"/>
    </row>
    <row r="786" spans="19:29" x14ac:dyDescent="0.25">
      <c r="S786" s="111"/>
      <c r="U786" s="111"/>
      <c r="W786" s="111"/>
      <c r="Y786" s="111"/>
      <c r="AA786" s="111"/>
      <c r="AC786" s="111"/>
    </row>
    <row r="787" spans="19:29" x14ac:dyDescent="0.25">
      <c r="S787" s="107"/>
      <c r="U787" s="107"/>
      <c r="W787" s="107"/>
      <c r="Y787" s="107"/>
      <c r="AA787" s="107"/>
      <c r="AC787" s="107"/>
    </row>
    <row r="788" spans="19:29" x14ac:dyDescent="0.25">
      <c r="S788" s="108"/>
      <c r="U788" s="108"/>
      <c r="W788" s="108"/>
      <c r="Y788" s="108"/>
      <c r="AA788" s="108"/>
      <c r="AC788" s="108"/>
    </row>
    <row r="789" spans="19:29" x14ac:dyDescent="0.25">
      <c r="S789" s="108"/>
      <c r="U789" s="108"/>
      <c r="W789" s="108"/>
      <c r="Y789" s="108"/>
      <c r="AA789" s="108"/>
      <c r="AC789" s="108"/>
    </row>
    <row r="790" spans="19:29" x14ac:dyDescent="0.25">
      <c r="S790" s="109"/>
      <c r="U790" s="109"/>
      <c r="W790" s="109"/>
      <c r="Y790" s="109"/>
      <c r="AA790" s="109"/>
      <c r="AC790" s="109"/>
    </row>
    <row r="791" spans="19:29" x14ac:dyDescent="0.25">
      <c r="S791" s="108"/>
      <c r="U791" s="108"/>
      <c r="W791" s="108"/>
      <c r="Y791" s="108"/>
      <c r="AA791" s="108"/>
      <c r="AC791" s="108"/>
    </row>
    <row r="792" spans="19:29" x14ac:dyDescent="0.25">
      <c r="S792" s="108"/>
      <c r="U792" s="108"/>
      <c r="W792" s="108"/>
      <c r="Y792" s="108"/>
      <c r="AA792" s="108"/>
      <c r="AC792" s="108"/>
    </row>
    <row r="793" spans="19:29" x14ac:dyDescent="0.25">
      <c r="S793" s="109"/>
      <c r="U793" s="109"/>
      <c r="W793" s="109"/>
      <c r="Y793" s="109"/>
      <c r="AA793" s="109"/>
      <c r="AC793" s="109"/>
    </row>
    <row r="794" spans="19:29" x14ac:dyDescent="0.25">
      <c r="S794" s="108"/>
      <c r="U794" s="108"/>
      <c r="W794" s="108"/>
      <c r="Y794" s="108"/>
      <c r="AA794" s="108"/>
      <c r="AC794" s="108"/>
    </row>
    <row r="795" spans="19:29" x14ac:dyDescent="0.25">
      <c r="S795" s="109"/>
      <c r="U795" s="109"/>
      <c r="W795" s="109"/>
      <c r="Y795" s="109"/>
      <c r="AA795" s="109"/>
      <c r="AC795" s="109"/>
    </row>
    <row r="796" spans="19:29" x14ac:dyDescent="0.25">
      <c r="S796" s="108"/>
      <c r="U796" s="108"/>
      <c r="W796" s="108"/>
      <c r="Y796" s="108"/>
      <c r="AA796" s="108"/>
      <c r="AC796" s="108"/>
    </row>
    <row r="797" spans="19:29" x14ac:dyDescent="0.25">
      <c r="S797" s="108"/>
      <c r="U797" s="108"/>
      <c r="W797" s="108"/>
      <c r="Y797" s="108"/>
      <c r="AA797" s="108"/>
      <c r="AC797" s="108"/>
    </row>
    <row r="798" spans="19:29" x14ac:dyDescent="0.25">
      <c r="S798" s="108"/>
      <c r="U798" s="108"/>
      <c r="W798" s="108"/>
      <c r="Y798" s="108"/>
      <c r="AA798" s="108"/>
      <c r="AC798" s="108"/>
    </row>
    <row r="799" spans="19:29" x14ac:dyDescent="0.25">
      <c r="S799" s="110"/>
      <c r="U799" s="110"/>
      <c r="W799" s="110"/>
      <c r="Y799" s="110"/>
      <c r="AA799" s="110"/>
      <c r="AC799" s="110"/>
    </row>
    <row r="800" spans="19:29" x14ac:dyDescent="0.25">
      <c r="S800" s="110"/>
      <c r="U800" s="110"/>
      <c r="W800" s="110"/>
      <c r="Y800" s="110"/>
      <c r="AA800" s="110"/>
      <c r="AC800" s="110"/>
    </row>
    <row r="801" spans="19:29" x14ac:dyDescent="0.25">
      <c r="S801" s="110"/>
      <c r="U801" s="110"/>
      <c r="W801" s="110"/>
      <c r="Y801" s="110"/>
      <c r="AA801" s="110"/>
      <c r="AC801" s="110"/>
    </row>
    <row r="802" spans="19:29" x14ac:dyDescent="0.25">
      <c r="S802" s="110"/>
      <c r="U802" s="110"/>
      <c r="W802" s="110"/>
      <c r="Y802" s="110"/>
      <c r="AA802" s="110"/>
      <c r="AC802" s="110"/>
    </row>
    <row r="803" spans="19:29" x14ac:dyDescent="0.25">
      <c r="S803" s="111"/>
      <c r="U803" s="111"/>
      <c r="W803" s="111"/>
      <c r="Y803" s="111"/>
      <c r="AA803" s="111"/>
      <c r="AC803" s="111"/>
    </row>
    <row r="804" spans="19:29" x14ac:dyDescent="0.25">
      <c r="S804" s="107"/>
      <c r="U804" s="107"/>
      <c r="W804" s="107"/>
      <c r="Y804" s="107"/>
      <c r="AA804" s="107"/>
      <c r="AC804" s="107"/>
    </row>
    <row r="805" spans="19:29" x14ac:dyDescent="0.25">
      <c r="S805" s="108"/>
      <c r="U805" s="108"/>
      <c r="W805" s="108"/>
      <c r="Y805" s="108"/>
      <c r="AA805" s="108"/>
      <c r="AC805" s="108"/>
    </row>
    <row r="806" spans="19:29" x14ac:dyDescent="0.25">
      <c r="S806" s="108"/>
      <c r="U806" s="108"/>
      <c r="W806" s="108"/>
      <c r="Y806" s="108"/>
      <c r="AA806" s="108"/>
      <c r="AC806" s="108"/>
    </row>
    <row r="807" spans="19:29" x14ac:dyDescent="0.25">
      <c r="S807" s="109"/>
      <c r="U807" s="109"/>
      <c r="W807" s="109"/>
      <c r="Y807" s="109"/>
      <c r="AA807" s="109"/>
      <c r="AC807" s="109"/>
    </row>
    <row r="808" spans="19:29" x14ac:dyDescent="0.25">
      <c r="S808" s="108"/>
      <c r="U808" s="108"/>
      <c r="W808" s="108"/>
      <c r="Y808" s="108"/>
      <c r="AA808" s="108"/>
      <c r="AC808" s="108"/>
    </row>
    <row r="809" spans="19:29" x14ac:dyDescent="0.25">
      <c r="S809" s="108"/>
      <c r="U809" s="108"/>
      <c r="W809" s="108"/>
      <c r="Y809" s="108"/>
      <c r="AA809" s="108"/>
      <c r="AC809" s="108"/>
    </row>
    <row r="810" spans="19:29" x14ac:dyDescent="0.25">
      <c r="S810" s="109"/>
      <c r="U810" s="109"/>
      <c r="W810" s="109"/>
      <c r="Y810" s="109"/>
      <c r="AA810" s="109"/>
      <c r="AC810" s="109"/>
    </row>
    <row r="811" spans="19:29" x14ac:dyDescent="0.25">
      <c r="S811" s="108"/>
      <c r="U811" s="108"/>
      <c r="W811" s="108"/>
      <c r="Y811" s="108"/>
      <c r="AA811" s="108"/>
      <c r="AC811" s="108"/>
    </row>
    <row r="812" spans="19:29" x14ac:dyDescent="0.25">
      <c r="S812" s="109"/>
      <c r="U812" s="109"/>
      <c r="W812" s="109"/>
      <c r="Y812" s="109"/>
      <c r="AA812" s="109"/>
      <c r="AC812" s="109"/>
    </row>
    <row r="813" spans="19:29" x14ac:dyDescent="0.25">
      <c r="S813" s="108"/>
      <c r="U813" s="108"/>
      <c r="W813" s="108"/>
      <c r="Y813" s="108"/>
      <c r="AA813" s="108"/>
      <c r="AC813" s="108"/>
    </row>
    <row r="814" spans="19:29" x14ac:dyDescent="0.25">
      <c r="S814" s="108"/>
      <c r="U814" s="108"/>
      <c r="W814" s="108"/>
      <c r="Y814" s="108"/>
      <c r="AA814" s="108"/>
      <c r="AC814" s="108"/>
    </row>
    <row r="815" spans="19:29" x14ac:dyDescent="0.25">
      <c r="S815" s="108"/>
      <c r="U815" s="108"/>
      <c r="W815" s="108"/>
      <c r="Y815" s="108"/>
      <c r="AA815" s="108"/>
      <c r="AC815" s="108"/>
    </row>
    <row r="816" spans="19:29" x14ac:dyDescent="0.25">
      <c r="S816" s="110"/>
      <c r="U816" s="110"/>
      <c r="W816" s="110"/>
      <c r="Y816" s="110"/>
      <c r="AA816" s="110"/>
      <c r="AC816" s="110"/>
    </row>
    <row r="817" spans="19:29" x14ac:dyDescent="0.25">
      <c r="S817" s="110"/>
      <c r="U817" s="110"/>
      <c r="W817" s="110"/>
      <c r="Y817" s="110"/>
      <c r="AA817" s="110"/>
      <c r="AC817" s="110"/>
    </row>
    <row r="818" spans="19:29" x14ac:dyDescent="0.25">
      <c r="S818" s="110"/>
      <c r="U818" s="110"/>
      <c r="W818" s="110"/>
      <c r="Y818" s="110"/>
      <c r="AA818" s="110"/>
      <c r="AC818" s="110"/>
    </row>
    <row r="819" spans="19:29" x14ac:dyDescent="0.25">
      <c r="S819" s="110"/>
      <c r="U819" s="110"/>
      <c r="W819" s="110"/>
      <c r="Y819" s="110"/>
      <c r="AA819" s="110"/>
      <c r="AC819" s="110"/>
    </row>
    <row r="820" spans="19:29" x14ac:dyDescent="0.25">
      <c r="S820" s="111"/>
      <c r="U820" s="111"/>
      <c r="W820" s="111"/>
      <c r="Y820" s="111"/>
      <c r="AA820" s="111"/>
      <c r="AC820" s="111"/>
    </row>
    <row r="821" spans="19:29" x14ac:dyDescent="0.25">
      <c r="S821" s="107"/>
      <c r="U821" s="107"/>
      <c r="W821" s="107"/>
      <c r="Y821" s="107"/>
      <c r="AA821" s="107"/>
      <c r="AC821" s="107"/>
    </row>
    <row r="822" spans="19:29" x14ac:dyDescent="0.25">
      <c r="S822" s="108"/>
      <c r="U822" s="108"/>
      <c r="W822" s="108"/>
      <c r="Y822" s="108"/>
      <c r="AA822" s="108"/>
      <c r="AC822" s="108"/>
    </row>
    <row r="823" spans="19:29" x14ac:dyDescent="0.25">
      <c r="S823" s="108"/>
      <c r="U823" s="108"/>
      <c r="W823" s="108"/>
      <c r="Y823" s="108"/>
      <c r="AA823" s="108"/>
      <c r="AC823" s="108"/>
    </row>
    <row r="824" spans="19:29" x14ac:dyDescent="0.25">
      <c r="S824" s="109"/>
      <c r="U824" s="109"/>
      <c r="W824" s="109"/>
      <c r="Y824" s="109"/>
      <c r="AA824" s="109"/>
      <c r="AC824" s="109"/>
    </row>
    <row r="825" spans="19:29" x14ac:dyDescent="0.25">
      <c r="S825" s="108"/>
      <c r="U825" s="108"/>
      <c r="W825" s="108"/>
      <c r="Y825" s="108"/>
      <c r="AA825" s="108"/>
      <c r="AC825" s="108"/>
    </row>
    <row r="826" spans="19:29" x14ac:dyDescent="0.25">
      <c r="S826" s="108"/>
      <c r="U826" s="108"/>
      <c r="W826" s="108"/>
      <c r="Y826" s="108"/>
      <c r="AA826" s="108"/>
      <c r="AC826" s="108"/>
    </row>
    <row r="827" spans="19:29" x14ac:dyDescent="0.25">
      <c r="S827" s="109"/>
      <c r="U827" s="109"/>
      <c r="W827" s="109"/>
      <c r="Y827" s="109"/>
      <c r="AA827" s="109"/>
      <c r="AC827" s="109"/>
    </row>
    <row r="828" spans="19:29" x14ac:dyDescent="0.25">
      <c r="S828" s="108"/>
      <c r="U828" s="108"/>
      <c r="W828" s="108"/>
      <c r="Y828" s="108"/>
      <c r="AA828" s="108"/>
      <c r="AC828" s="108"/>
    </row>
    <row r="829" spans="19:29" x14ac:dyDescent="0.25">
      <c r="S829" s="109"/>
      <c r="U829" s="109"/>
      <c r="W829" s="109"/>
      <c r="Y829" s="109"/>
      <c r="AA829" s="109"/>
      <c r="AC829" s="109"/>
    </row>
    <row r="830" spans="19:29" x14ac:dyDescent="0.25">
      <c r="S830" s="108"/>
      <c r="U830" s="108"/>
      <c r="W830" s="108"/>
      <c r="Y830" s="108"/>
      <c r="AA830" s="108"/>
      <c r="AC830" s="108"/>
    </row>
    <row r="831" spans="19:29" x14ac:dyDescent="0.25">
      <c r="S831" s="108"/>
      <c r="U831" s="108"/>
      <c r="W831" s="108"/>
      <c r="Y831" s="108"/>
      <c r="AA831" s="108"/>
      <c r="AC831" s="108"/>
    </row>
    <row r="832" spans="19:29" x14ac:dyDescent="0.25">
      <c r="S832" s="108"/>
      <c r="U832" s="108"/>
      <c r="W832" s="108"/>
      <c r="Y832" s="108"/>
      <c r="AA832" s="108"/>
      <c r="AC832" s="108"/>
    </row>
    <row r="833" spans="19:29" x14ac:dyDescent="0.25">
      <c r="S833" s="110"/>
      <c r="U833" s="110"/>
      <c r="W833" s="110"/>
      <c r="Y833" s="110"/>
      <c r="AA833" s="110"/>
      <c r="AC833" s="110"/>
    </row>
    <row r="834" spans="19:29" x14ac:dyDescent="0.25">
      <c r="S834" s="110"/>
      <c r="U834" s="110"/>
      <c r="W834" s="110"/>
      <c r="Y834" s="110"/>
      <c r="AA834" s="110"/>
      <c r="AC834" s="110"/>
    </row>
    <row r="835" spans="19:29" x14ac:dyDescent="0.25">
      <c r="S835" s="110"/>
      <c r="U835" s="110"/>
      <c r="W835" s="110"/>
      <c r="Y835" s="110"/>
      <c r="AA835" s="110"/>
      <c r="AC835" s="110"/>
    </row>
    <row r="836" spans="19:29" x14ac:dyDescent="0.25">
      <c r="S836" s="110"/>
      <c r="U836" s="110"/>
      <c r="W836" s="110"/>
      <c r="Y836" s="110"/>
      <c r="AA836" s="110"/>
      <c r="AC836" s="110"/>
    </row>
    <row r="837" spans="19:29" x14ac:dyDescent="0.25">
      <c r="S837" s="111"/>
      <c r="U837" s="111"/>
      <c r="W837" s="111"/>
      <c r="Y837" s="111"/>
      <c r="AA837" s="111"/>
      <c r="AC837" s="111"/>
    </row>
    <row r="838" spans="19:29" x14ac:dyDescent="0.25">
      <c r="S838" s="107"/>
      <c r="U838" s="107"/>
      <c r="W838" s="107"/>
      <c r="Y838" s="107"/>
      <c r="AA838" s="107"/>
      <c r="AC838" s="107"/>
    </row>
    <row r="839" spans="19:29" x14ac:dyDescent="0.25">
      <c r="S839" s="108"/>
      <c r="U839" s="108"/>
      <c r="W839" s="108"/>
      <c r="Y839" s="108"/>
      <c r="AA839" s="108"/>
      <c r="AC839" s="108"/>
    </row>
    <row r="840" spans="19:29" x14ac:dyDescent="0.25">
      <c r="S840" s="108"/>
      <c r="U840" s="108"/>
      <c r="W840" s="108"/>
      <c r="Y840" s="108"/>
      <c r="AA840" s="108"/>
      <c r="AC840" s="108"/>
    </row>
    <row r="841" spans="19:29" x14ac:dyDescent="0.25">
      <c r="S841" s="109"/>
      <c r="U841" s="109"/>
      <c r="W841" s="109"/>
      <c r="Y841" s="109"/>
      <c r="AA841" s="109"/>
      <c r="AC841" s="109"/>
    </row>
    <row r="842" spans="19:29" x14ac:dyDescent="0.25">
      <c r="S842" s="108"/>
      <c r="U842" s="108"/>
      <c r="W842" s="108"/>
      <c r="Y842" s="108"/>
      <c r="AA842" s="108"/>
      <c r="AC842" s="108"/>
    </row>
    <row r="843" spans="19:29" x14ac:dyDescent="0.25">
      <c r="S843" s="108"/>
      <c r="U843" s="108"/>
      <c r="W843" s="108"/>
      <c r="Y843" s="108"/>
      <c r="AA843" s="108"/>
      <c r="AC843" s="108"/>
    </row>
    <row r="844" spans="19:29" x14ac:dyDescent="0.25">
      <c r="S844" s="109"/>
      <c r="U844" s="109"/>
      <c r="W844" s="109"/>
      <c r="Y844" s="109"/>
      <c r="AA844" s="109"/>
      <c r="AC844" s="109"/>
    </row>
    <row r="845" spans="19:29" x14ac:dyDescent="0.25">
      <c r="S845" s="108"/>
      <c r="U845" s="108"/>
      <c r="W845" s="108"/>
      <c r="Y845" s="108"/>
      <c r="AA845" s="108"/>
      <c r="AC845" s="108"/>
    </row>
    <row r="846" spans="19:29" x14ac:dyDescent="0.25">
      <c r="S846" s="109"/>
      <c r="U846" s="109"/>
      <c r="W846" s="109"/>
      <c r="Y846" s="109"/>
      <c r="AA846" s="109"/>
      <c r="AC846" s="109"/>
    </row>
    <row r="847" spans="19:29" x14ac:dyDescent="0.25">
      <c r="S847" s="108"/>
      <c r="U847" s="108"/>
      <c r="W847" s="108"/>
      <c r="Y847" s="108"/>
      <c r="AA847" s="108"/>
      <c r="AC847" s="108"/>
    </row>
    <row r="848" spans="19:29" x14ac:dyDescent="0.25">
      <c r="S848" s="108"/>
      <c r="U848" s="108"/>
      <c r="W848" s="108"/>
      <c r="Y848" s="108"/>
      <c r="AA848" s="108"/>
      <c r="AC848" s="108"/>
    </row>
    <row r="849" spans="19:29" x14ac:dyDescent="0.25">
      <c r="S849" s="108"/>
      <c r="U849" s="108"/>
      <c r="W849" s="108"/>
      <c r="Y849" s="108"/>
      <c r="AA849" s="108"/>
      <c r="AC849" s="108"/>
    </row>
    <row r="850" spans="19:29" x14ac:dyDescent="0.25">
      <c r="S850" s="110"/>
      <c r="U850" s="110"/>
      <c r="W850" s="110"/>
      <c r="Y850" s="110"/>
      <c r="AA850" s="110"/>
      <c r="AC850" s="110"/>
    </row>
    <row r="851" spans="19:29" x14ac:dyDescent="0.25">
      <c r="S851" s="110"/>
      <c r="U851" s="110"/>
      <c r="W851" s="110"/>
      <c r="Y851" s="110"/>
      <c r="AA851" s="110"/>
      <c r="AC851" s="110"/>
    </row>
    <row r="852" spans="19:29" x14ac:dyDescent="0.25">
      <c r="S852" s="110"/>
      <c r="U852" s="110"/>
      <c r="W852" s="110"/>
      <c r="Y852" s="110"/>
      <c r="AA852" s="110"/>
      <c r="AC852" s="110"/>
    </row>
    <row r="853" spans="19:29" x14ac:dyDescent="0.25">
      <c r="S853" s="110"/>
      <c r="U853" s="110"/>
      <c r="W853" s="110"/>
      <c r="Y853" s="110"/>
      <c r="AA853" s="110"/>
      <c r="AC853" s="110"/>
    </row>
    <row r="854" spans="19:29" x14ac:dyDescent="0.25">
      <c r="S854" s="111"/>
      <c r="U854" s="111"/>
      <c r="W854" s="111"/>
      <c r="Y854" s="111"/>
      <c r="AA854" s="111"/>
      <c r="AC854" s="111"/>
    </row>
    <row r="855" spans="19:29" x14ac:dyDescent="0.25">
      <c r="S855" s="107"/>
      <c r="U855" s="107"/>
      <c r="W855" s="107"/>
      <c r="Y855" s="107"/>
      <c r="AA855" s="107"/>
      <c r="AC855" s="107"/>
    </row>
    <row r="856" spans="19:29" x14ac:dyDescent="0.25">
      <c r="S856" s="108"/>
      <c r="U856" s="108"/>
      <c r="W856" s="108"/>
      <c r="Y856" s="108"/>
      <c r="AA856" s="108"/>
      <c r="AC856" s="108"/>
    </row>
    <row r="857" spans="19:29" x14ac:dyDescent="0.25">
      <c r="S857" s="108"/>
      <c r="U857" s="108"/>
      <c r="W857" s="108"/>
      <c r="Y857" s="108"/>
      <c r="AA857" s="108"/>
      <c r="AC857" s="108"/>
    </row>
    <row r="858" spans="19:29" x14ac:dyDescent="0.25">
      <c r="S858" s="109"/>
      <c r="U858" s="109"/>
      <c r="W858" s="109"/>
      <c r="Y858" s="109"/>
      <c r="AA858" s="109"/>
      <c r="AC858" s="109"/>
    </row>
    <row r="859" spans="19:29" x14ac:dyDescent="0.25">
      <c r="S859" s="108"/>
      <c r="U859" s="108"/>
      <c r="W859" s="108"/>
      <c r="Y859" s="108"/>
      <c r="AA859" s="108"/>
      <c r="AC859" s="108"/>
    </row>
    <row r="860" spans="19:29" x14ac:dyDescent="0.25">
      <c r="S860" s="108"/>
      <c r="U860" s="108"/>
      <c r="W860" s="108"/>
      <c r="Y860" s="108"/>
      <c r="AA860" s="108"/>
      <c r="AC860" s="108"/>
    </row>
    <row r="861" spans="19:29" x14ac:dyDescent="0.25">
      <c r="S861" s="109"/>
      <c r="U861" s="109"/>
      <c r="W861" s="109"/>
      <c r="Y861" s="109"/>
      <c r="AA861" s="109"/>
      <c r="AC861" s="109"/>
    </row>
    <row r="862" spans="19:29" x14ac:dyDescent="0.25">
      <c r="S862" s="108"/>
      <c r="U862" s="108"/>
      <c r="W862" s="108"/>
      <c r="Y862" s="108"/>
      <c r="AA862" s="108"/>
      <c r="AC862" s="108"/>
    </row>
    <row r="863" spans="19:29" x14ac:dyDescent="0.25">
      <c r="S863" s="109"/>
      <c r="U863" s="109"/>
      <c r="W863" s="109"/>
      <c r="Y863" s="109"/>
      <c r="AA863" s="109"/>
      <c r="AC863" s="109"/>
    </row>
    <row r="864" spans="19:29" x14ac:dyDescent="0.25">
      <c r="S864" s="108"/>
      <c r="U864" s="108"/>
      <c r="W864" s="108"/>
      <c r="Y864" s="108"/>
      <c r="AA864" s="108"/>
      <c r="AC864" s="108"/>
    </row>
    <row r="865" spans="19:29" x14ac:dyDescent="0.25">
      <c r="S865" s="108"/>
      <c r="U865" s="108"/>
      <c r="W865" s="108"/>
      <c r="Y865" s="108"/>
      <c r="AA865" s="108"/>
      <c r="AC865" s="108"/>
    </row>
    <row r="866" spans="19:29" x14ac:dyDescent="0.25">
      <c r="S866" s="108"/>
      <c r="U866" s="108"/>
      <c r="W866" s="108"/>
      <c r="Y866" s="108"/>
      <c r="AA866" s="108"/>
      <c r="AC866" s="108"/>
    </row>
    <row r="867" spans="19:29" x14ac:dyDescent="0.25">
      <c r="S867" s="110"/>
      <c r="U867" s="110"/>
      <c r="W867" s="110"/>
      <c r="Y867" s="110"/>
      <c r="AA867" s="110"/>
      <c r="AC867" s="110"/>
    </row>
    <row r="868" spans="19:29" x14ac:dyDescent="0.25">
      <c r="S868" s="110"/>
      <c r="U868" s="110"/>
      <c r="W868" s="110"/>
      <c r="Y868" s="110"/>
      <c r="AA868" s="110"/>
      <c r="AC868" s="110"/>
    </row>
    <row r="869" spans="19:29" x14ac:dyDescent="0.25">
      <c r="S869" s="110"/>
      <c r="U869" s="110"/>
      <c r="W869" s="110"/>
      <c r="Y869" s="110"/>
      <c r="AA869" s="110"/>
      <c r="AC869" s="110"/>
    </row>
    <row r="870" spans="19:29" x14ac:dyDescent="0.25">
      <c r="S870" s="110"/>
      <c r="U870" s="110"/>
      <c r="W870" s="110"/>
      <c r="Y870" s="110"/>
      <c r="AA870" s="110"/>
      <c r="AC870" s="110"/>
    </row>
    <row r="871" spans="19:29" x14ac:dyDescent="0.25">
      <c r="S871" s="111"/>
      <c r="U871" s="111"/>
      <c r="W871" s="111"/>
      <c r="Y871" s="111"/>
      <c r="AA871" s="111"/>
      <c r="AC871" s="111"/>
    </row>
    <row r="872" spans="19:29" x14ac:dyDescent="0.25">
      <c r="S872" s="107"/>
      <c r="U872" s="107"/>
      <c r="W872" s="107"/>
      <c r="Y872" s="107"/>
      <c r="AA872" s="107"/>
      <c r="AC872" s="107"/>
    </row>
    <row r="873" spans="19:29" x14ac:dyDescent="0.25">
      <c r="S873" s="108"/>
      <c r="U873" s="108"/>
      <c r="W873" s="108"/>
      <c r="Y873" s="108"/>
      <c r="AA873" s="108"/>
      <c r="AC873" s="108"/>
    </row>
    <row r="874" spans="19:29" x14ac:dyDescent="0.25">
      <c r="S874" s="108"/>
      <c r="U874" s="108"/>
      <c r="W874" s="108"/>
      <c r="Y874" s="108"/>
      <c r="AA874" s="108"/>
      <c r="AC874" s="108"/>
    </row>
    <row r="875" spans="19:29" x14ac:dyDescent="0.25">
      <c r="S875" s="109"/>
      <c r="U875" s="109"/>
      <c r="W875" s="109"/>
      <c r="Y875" s="109"/>
      <c r="AA875" s="109"/>
      <c r="AC875" s="109"/>
    </row>
    <row r="876" spans="19:29" x14ac:dyDescent="0.25">
      <c r="S876" s="108"/>
      <c r="U876" s="108"/>
      <c r="W876" s="108"/>
      <c r="Y876" s="108"/>
      <c r="AA876" s="108"/>
      <c r="AC876" s="108"/>
    </row>
    <row r="877" spans="19:29" x14ac:dyDescent="0.25">
      <c r="S877" s="108"/>
      <c r="U877" s="108"/>
      <c r="W877" s="108"/>
      <c r="Y877" s="108"/>
      <c r="AA877" s="108"/>
      <c r="AC877" s="108"/>
    </row>
    <row r="878" spans="19:29" x14ac:dyDescent="0.25">
      <c r="S878" s="109"/>
      <c r="U878" s="109"/>
      <c r="W878" s="109"/>
      <c r="Y878" s="109"/>
      <c r="AA878" s="109"/>
      <c r="AC878" s="109"/>
    </row>
    <row r="879" spans="19:29" x14ac:dyDescent="0.25">
      <c r="S879" s="108"/>
      <c r="U879" s="108"/>
      <c r="W879" s="108"/>
      <c r="Y879" s="108"/>
      <c r="AA879" s="108"/>
      <c r="AC879" s="108"/>
    </row>
    <row r="880" spans="19:29" x14ac:dyDescent="0.25">
      <c r="S880" s="109"/>
      <c r="U880" s="109"/>
      <c r="W880" s="109"/>
      <c r="Y880" s="109"/>
      <c r="AA880" s="109"/>
      <c r="AC880" s="109"/>
    </row>
    <row r="881" spans="19:29" x14ac:dyDescent="0.25">
      <c r="S881" s="108"/>
      <c r="U881" s="108"/>
      <c r="W881" s="108"/>
      <c r="Y881" s="108"/>
      <c r="AA881" s="108"/>
      <c r="AC881" s="108"/>
    </row>
    <row r="882" spans="19:29" x14ac:dyDescent="0.25">
      <c r="S882" s="108"/>
      <c r="U882" s="108"/>
      <c r="W882" s="108"/>
      <c r="Y882" s="108"/>
      <c r="AA882" s="108"/>
      <c r="AC882" s="108"/>
    </row>
    <row r="883" spans="19:29" x14ac:dyDescent="0.25">
      <c r="S883" s="108"/>
      <c r="U883" s="108"/>
      <c r="W883" s="108"/>
      <c r="Y883" s="108"/>
      <c r="AA883" s="108"/>
      <c r="AC883" s="108"/>
    </row>
    <row r="884" spans="19:29" x14ac:dyDescent="0.25">
      <c r="S884" s="110"/>
      <c r="U884" s="110"/>
      <c r="W884" s="110"/>
      <c r="Y884" s="110"/>
      <c r="AA884" s="110"/>
      <c r="AC884" s="110"/>
    </row>
    <row r="885" spans="19:29" x14ac:dyDescent="0.25">
      <c r="S885" s="110"/>
      <c r="U885" s="110"/>
      <c r="W885" s="110"/>
      <c r="Y885" s="110"/>
      <c r="AA885" s="110"/>
      <c r="AC885" s="110"/>
    </row>
    <row r="886" spans="19:29" x14ac:dyDescent="0.25">
      <c r="S886" s="110"/>
      <c r="U886" s="110"/>
      <c r="W886" s="110"/>
      <c r="Y886" s="110"/>
      <c r="AA886" s="110"/>
      <c r="AC886" s="110"/>
    </row>
    <row r="887" spans="19:29" x14ac:dyDescent="0.25">
      <c r="S887" s="110"/>
      <c r="U887" s="110"/>
      <c r="W887" s="110"/>
      <c r="Y887" s="110"/>
      <c r="AA887" s="110"/>
      <c r="AC887" s="110"/>
    </row>
    <row r="888" spans="19:29" x14ac:dyDescent="0.25">
      <c r="S888" s="111"/>
      <c r="U888" s="111"/>
      <c r="W888" s="111"/>
      <c r="Y888" s="111"/>
      <c r="AA888" s="111"/>
      <c r="AC888" s="111"/>
    </row>
    <row r="889" spans="19:29" x14ac:dyDescent="0.25">
      <c r="S889" s="107"/>
      <c r="U889" s="107"/>
      <c r="W889" s="107"/>
      <c r="Y889" s="107"/>
      <c r="AA889" s="107"/>
      <c r="AC889" s="107"/>
    </row>
    <row r="890" spans="19:29" x14ac:dyDescent="0.25">
      <c r="S890" s="108"/>
      <c r="U890" s="108"/>
      <c r="W890" s="108"/>
      <c r="Y890" s="108"/>
      <c r="AA890" s="108"/>
      <c r="AC890" s="108"/>
    </row>
    <row r="891" spans="19:29" x14ac:dyDescent="0.25">
      <c r="S891" s="108"/>
      <c r="U891" s="108"/>
      <c r="W891" s="108"/>
      <c r="Y891" s="108"/>
      <c r="AA891" s="108"/>
      <c r="AC891" s="108"/>
    </row>
    <row r="892" spans="19:29" x14ac:dyDescent="0.25">
      <c r="S892" s="109"/>
      <c r="U892" s="109"/>
      <c r="W892" s="109"/>
      <c r="Y892" s="109"/>
      <c r="AA892" s="109"/>
      <c r="AC892" s="109"/>
    </row>
    <row r="893" spans="19:29" x14ac:dyDescent="0.25">
      <c r="S893" s="108"/>
      <c r="U893" s="108"/>
      <c r="W893" s="108"/>
      <c r="Y893" s="108"/>
      <c r="AA893" s="108"/>
      <c r="AC893" s="108"/>
    </row>
    <row r="894" spans="19:29" x14ac:dyDescent="0.25">
      <c r="S894" s="108"/>
      <c r="U894" s="108"/>
      <c r="W894" s="108"/>
      <c r="Y894" s="108"/>
      <c r="AA894" s="108"/>
      <c r="AC894" s="108"/>
    </row>
    <row r="895" spans="19:29" x14ac:dyDescent="0.25">
      <c r="S895" s="109"/>
      <c r="U895" s="109"/>
      <c r="W895" s="109"/>
      <c r="Y895" s="109"/>
      <c r="AA895" s="109"/>
      <c r="AC895" s="109"/>
    </row>
    <row r="896" spans="19:29" x14ac:dyDescent="0.25">
      <c r="S896" s="108"/>
      <c r="U896" s="108"/>
      <c r="W896" s="108"/>
      <c r="Y896" s="108"/>
      <c r="AA896" s="108"/>
      <c r="AC896" s="108"/>
    </row>
    <row r="897" spans="19:29" x14ac:dyDescent="0.25">
      <c r="S897" s="109"/>
      <c r="U897" s="109"/>
      <c r="W897" s="109"/>
      <c r="Y897" s="109"/>
      <c r="AA897" s="109"/>
      <c r="AC897" s="109"/>
    </row>
    <row r="898" spans="19:29" x14ac:dyDescent="0.25">
      <c r="S898" s="108"/>
      <c r="U898" s="108"/>
      <c r="W898" s="108"/>
      <c r="Y898" s="108"/>
      <c r="AA898" s="108"/>
      <c r="AC898" s="108"/>
    </row>
    <row r="899" spans="19:29" x14ac:dyDescent="0.25">
      <c r="S899" s="108"/>
      <c r="U899" s="108"/>
      <c r="W899" s="108"/>
      <c r="Y899" s="108"/>
      <c r="AA899" s="108"/>
      <c r="AC899" s="108"/>
    </row>
    <row r="900" spans="19:29" x14ac:dyDescent="0.25">
      <c r="S900" s="108"/>
      <c r="U900" s="108"/>
      <c r="W900" s="108"/>
      <c r="Y900" s="108"/>
      <c r="AA900" s="108"/>
      <c r="AC900" s="108"/>
    </row>
    <row r="901" spans="19:29" x14ac:dyDescent="0.25">
      <c r="S901" s="110"/>
      <c r="U901" s="110"/>
      <c r="W901" s="110"/>
      <c r="Y901" s="110"/>
      <c r="AA901" s="110"/>
      <c r="AC901" s="110"/>
    </row>
    <row r="902" spans="19:29" x14ac:dyDescent="0.25">
      <c r="S902" s="110"/>
      <c r="U902" s="110"/>
      <c r="W902" s="110"/>
      <c r="Y902" s="110"/>
      <c r="AA902" s="110"/>
      <c r="AC902" s="110"/>
    </row>
    <row r="903" spans="19:29" x14ac:dyDescent="0.25">
      <c r="S903" s="110"/>
      <c r="U903" s="110"/>
      <c r="W903" s="110"/>
      <c r="Y903" s="110"/>
      <c r="AA903" s="110"/>
      <c r="AC903" s="110"/>
    </row>
    <row r="904" spans="19:29" x14ac:dyDescent="0.25">
      <c r="S904" s="110"/>
      <c r="U904" s="110"/>
      <c r="W904" s="110"/>
      <c r="Y904" s="110"/>
      <c r="AA904" s="110"/>
      <c r="AC904" s="110"/>
    </row>
    <row r="905" spans="19:29" x14ac:dyDescent="0.25">
      <c r="S905" s="111"/>
      <c r="U905" s="111"/>
      <c r="W905" s="111"/>
      <c r="Y905" s="111"/>
      <c r="AA905" s="111"/>
      <c r="AC905" s="111"/>
    </row>
    <row r="906" spans="19:29" x14ac:dyDescent="0.25">
      <c r="S906" s="107"/>
      <c r="U906" s="107"/>
      <c r="W906" s="107"/>
      <c r="Y906" s="107"/>
      <c r="AA906" s="107"/>
      <c r="AC906" s="107"/>
    </row>
    <row r="907" spans="19:29" x14ac:dyDescent="0.25">
      <c r="S907" s="108"/>
      <c r="U907" s="108"/>
      <c r="W907" s="108"/>
      <c r="Y907" s="108"/>
      <c r="AA907" s="108"/>
      <c r="AC907" s="108"/>
    </row>
    <row r="908" spans="19:29" x14ac:dyDescent="0.25">
      <c r="S908" s="108"/>
      <c r="U908" s="108"/>
      <c r="W908" s="108"/>
      <c r="Y908" s="108"/>
      <c r="AA908" s="108"/>
      <c r="AC908" s="108"/>
    </row>
    <row r="909" spans="19:29" x14ac:dyDescent="0.25">
      <c r="S909" s="109"/>
      <c r="U909" s="109"/>
      <c r="W909" s="109"/>
      <c r="Y909" s="109"/>
      <c r="AA909" s="109"/>
      <c r="AC909" s="109"/>
    </row>
    <row r="910" spans="19:29" x14ac:dyDescent="0.25">
      <c r="S910" s="108"/>
      <c r="U910" s="108"/>
      <c r="W910" s="108"/>
      <c r="Y910" s="108"/>
      <c r="AA910" s="108"/>
      <c r="AC910" s="108"/>
    </row>
    <row r="911" spans="19:29" x14ac:dyDescent="0.25">
      <c r="S911" s="108"/>
      <c r="U911" s="108"/>
      <c r="W911" s="108"/>
      <c r="Y911" s="108"/>
      <c r="AA911" s="108"/>
      <c r="AC911" s="108"/>
    </row>
    <row r="912" spans="19:29" x14ac:dyDescent="0.25">
      <c r="S912" s="109"/>
      <c r="U912" s="109"/>
      <c r="W912" s="109"/>
      <c r="Y912" s="109"/>
      <c r="AA912" s="109"/>
      <c r="AC912" s="109"/>
    </row>
    <row r="913" spans="19:29" x14ac:dyDescent="0.25">
      <c r="S913" s="108"/>
      <c r="U913" s="108"/>
      <c r="W913" s="108"/>
      <c r="Y913" s="108"/>
      <c r="AA913" s="108"/>
      <c r="AC913" s="108"/>
    </row>
    <row r="914" spans="19:29" x14ac:dyDescent="0.25">
      <c r="S914" s="109"/>
      <c r="U914" s="109"/>
      <c r="W914" s="109"/>
      <c r="Y914" s="109"/>
      <c r="AA914" s="109"/>
      <c r="AC914" s="109"/>
    </row>
    <row r="915" spans="19:29" x14ac:dyDescent="0.25">
      <c r="S915" s="108"/>
      <c r="U915" s="108"/>
      <c r="W915" s="108"/>
      <c r="Y915" s="108"/>
      <c r="AA915" s="108"/>
      <c r="AC915" s="108"/>
    </row>
    <row r="916" spans="19:29" x14ac:dyDescent="0.25">
      <c r="S916" s="108"/>
      <c r="U916" s="108"/>
      <c r="W916" s="108"/>
      <c r="Y916" s="108"/>
      <c r="AA916" s="108"/>
      <c r="AC916" s="108"/>
    </row>
    <row r="917" spans="19:29" x14ac:dyDescent="0.25">
      <c r="S917" s="108"/>
      <c r="U917" s="108"/>
      <c r="W917" s="108"/>
      <c r="Y917" s="108"/>
      <c r="AA917" s="108"/>
      <c r="AC917" s="108"/>
    </row>
    <row r="918" spans="19:29" x14ac:dyDescent="0.25">
      <c r="S918" s="110"/>
      <c r="U918" s="110"/>
      <c r="W918" s="110"/>
      <c r="Y918" s="110"/>
      <c r="AA918" s="110"/>
      <c r="AC918" s="110"/>
    </row>
    <row r="919" spans="19:29" x14ac:dyDescent="0.25">
      <c r="S919" s="110"/>
      <c r="U919" s="110"/>
      <c r="W919" s="110"/>
      <c r="Y919" s="110"/>
      <c r="AA919" s="110"/>
      <c r="AC919" s="110"/>
    </row>
    <row r="920" spans="19:29" x14ac:dyDescent="0.25">
      <c r="S920" s="110"/>
      <c r="U920" s="110"/>
      <c r="W920" s="110"/>
      <c r="Y920" s="110"/>
      <c r="AA920" s="110"/>
      <c r="AC920" s="110"/>
    </row>
    <row r="921" spans="19:29" x14ac:dyDescent="0.25">
      <c r="S921" s="110"/>
      <c r="U921" s="110"/>
      <c r="W921" s="110"/>
      <c r="Y921" s="110"/>
      <c r="AA921" s="110"/>
      <c r="AC921" s="110"/>
    </row>
    <row r="922" spans="19:29" x14ac:dyDescent="0.25">
      <c r="S922" s="111"/>
      <c r="U922" s="111"/>
      <c r="W922" s="111"/>
      <c r="Y922" s="111"/>
      <c r="AA922" s="111"/>
      <c r="AC922" s="111"/>
    </row>
    <row r="923" spans="19:29" x14ac:dyDescent="0.25">
      <c r="S923" s="107"/>
      <c r="U923" s="107"/>
      <c r="W923" s="107"/>
      <c r="Y923" s="107"/>
      <c r="AA923" s="107"/>
      <c r="AC923" s="107"/>
    </row>
    <row r="924" spans="19:29" x14ac:dyDescent="0.25">
      <c r="S924" s="108"/>
      <c r="U924" s="108"/>
      <c r="W924" s="108"/>
      <c r="Y924" s="108"/>
      <c r="AA924" s="108"/>
      <c r="AC924" s="108"/>
    </row>
    <row r="925" spans="19:29" x14ac:dyDescent="0.25">
      <c r="S925" s="108"/>
      <c r="U925" s="108"/>
      <c r="W925" s="108"/>
      <c r="Y925" s="108"/>
      <c r="AA925" s="108"/>
      <c r="AC925" s="108"/>
    </row>
    <row r="926" spans="19:29" x14ac:dyDescent="0.25">
      <c r="S926" s="109"/>
      <c r="U926" s="109"/>
      <c r="W926" s="109"/>
      <c r="Y926" s="109"/>
      <c r="AA926" s="109"/>
      <c r="AC926" s="109"/>
    </row>
    <row r="927" spans="19:29" x14ac:dyDescent="0.25">
      <c r="S927" s="108"/>
      <c r="U927" s="108"/>
      <c r="W927" s="108"/>
      <c r="Y927" s="108"/>
      <c r="AA927" s="108"/>
      <c r="AC927" s="108"/>
    </row>
    <row r="928" spans="19:29" x14ac:dyDescent="0.25">
      <c r="S928" s="108"/>
      <c r="U928" s="108"/>
      <c r="W928" s="108"/>
      <c r="Y928" s="108"/>
      <c r="AA928" s="108"/>
      <c r="AC928" s="108"/>
    </row>
    <row r="929" spans="19:29" x14ac:dyDescent="0.25">
      <c r="S929" s="109"/>
      <c r="U929" s="109"/>
      <c r="W929" s="109"/>
      <c r="Y929" s="109"/>
      <c r="AA929" s="109"/>
      <c r="AC929" s="109"/>
    </row>
    <row r="930" spans="19:29" x14ac:dyDescent="0.25">
      <c r="S930" s="108"/>
      <c r="U930" s="108"/>
      <c r="W930" s="108"/>
      <c r="Y930" s="108"/>
      <c r="AA930" s="108"/>
      <c r="AC930" s="108"/>
    </row>
    <row r="931" spans="19:29" x14ac:dyDescent="0.25">
      <c r="S931" s="109"/>
      <c r="U931" s="109"/>
      <c r="W931" s="109"/>
      <c r="Y931" s="109"/>
      <c r="AA931" s="109"/>
      <c r="AC931" s="109"/>
    </row>
    <row r="932" spans="19:29" x14ac:dyDescent="0.25">
      <c r="S932" s="108"/>
      <c r="U932" s="108"/>
      <c r="W932" s="108"/>
      <c r="Y932" s="108"/>
      <c r="AA932" s="108"/>
      <c r="AC932" s="108"/>
    </row>
    <row r="933" spans="19:29" x14ac:dyDescent="0.25">
      <c r="S933" s="108"/>
      <c r="U933" s="108"/>
      <c r="W933" s="108"/>
      <c r="Y933" s="108"/>
      <c r="AA933" s="108"/>
      <c r="AC933" s="108"/>
    </row>
    <row r="934" spans="19:29" x14ac:dyDescent="0.25">
      <c r="S934" s="108"/>
      <c r="U934" s="108"/>
      <c r="W934" s="108"/>
      <c r="Y934" s="108"/>
      <c r="AA934" s="108"/>
      <c r="AC934" s="108"/>
    </row>
    <row r="935" spans="19:29" x14ac:dyDescent="0.25">
      <c r="S935" s="110"/>
      <c r="U935" s="110"/>
      <c r="W935" s="110"/>
      <c r="Y935" s="110"/>
      <c r="AA935" s="110"/>
      <c r="AC935" s="110"/>
    </row>
    <row r="936" spans="19:29" x14ac:dyDescent="0.25">
      <c r="S936" s="110"/>
      <c r="U936" s="110"/>
      <c r="W936" s="110"/>
      <c r="Y936" s="110"/>
      <c r="AA936" s="110"/>
      <c r="AC936" s="110"/>
    </row>
    <row r="937" spans="19:29" x14ac:dyDescent="0.25">
      <c r="S937" s="110"/>
      <c r="U937" s="110"/>
      <c r="W937" s="110"/>
      <c r="Y937" s="110"/>
      <c r="AA937" s="110"/>
      <c r="AC937" s="110"/>
    </row>
    <row r="938" spans="19:29" x14ac:dyDescent="0.25">
      <c r="S938" s="110"/>
      <c r="U938" s="110"/>
      <c r="W938" s="110"/>
      <c r="Y938" s="110"/>
      <c r="AA938" s="110"/>
      <c r="AC938" s="110"/>
    </row>
    <row r="939" spans="19:29" x14ac:dyDescent="0.25">
      <c r="S939" s="111"/>
      <c r="U939" s="111"/>
      <c r="W939" s="111"/>
      <c r="Y939" s="111"/>
      <c r="AA939" s="111"/>
      <c r="AC939" s="111"/>
    </row>
    <row r="940" spans="19:29" x14ac:dyDescent="0.25">
      <c r="S940" s="107"/>
      <c r="U940" s="107"/>
      <c r="W940" s="107"/>
      <c r="Y940" s="107"/>
      <c r="AA940" s="107"/>
      <c r="AC940" s="107"/>
    </row>
    <row r="941" spans="19:29" x14ac:dyDescent="0.25">
      <c r="S941" s="108"/>
      <c r="U941" s="108"/>
      <c r="W941" s="108"/>
      <c r="Y941" s="108"/>
      <c r="AA941" s="108"/>
      <c r="AC941" s="108"/>
    </row>
    <row r="942" spans="19:29" x14ac:dyDescent="0.25">
      <c r="S942" s="108"/>
      <c r="U942" s="108"/>
      <c r="W942" s="108"/>
      <c r="Y942" s="108"/>
      <c r="AA942" s="108"/>
      <c r="AC942" s="108"/>
    </row>
    <row r="943" spans="19:29" x14ac:dyDescent="0.25">
      <c r="S943" s="109"/>
      <c r="U943" s="109"/>
      <c r="W943" s="109"/>
      <c r="Y943" s="109"/>
      <c r="AA943" s="109"/>
      <c r="AC943" s="109"/>
    </row>
    <row r="944" spans="19:29" x14ac:dyDescent="0.25">
      <c r="S944" s="108"/>
      <c r="U944" s="108"/>
      <c r="W944" s="108"/>
      <c r="Y944" s="108"/>
      <c r="AA944" s="108"/>
      <c r="AC944" s="108"/>
    </row>
    <row r="945" spans="19:29" x14ac:dyDescent="0.25">
      <c r="S945" s="108"/>
      <c r="U945" s="108"/>
      <c r="W945" s="108"/>
      <c r="Y945" s="108"/>
      <c r="AA945" s="108"/>
      <c r="AC945" s="108"/>
    </row>
    <row r="946" spans="19:29" x14ac:dyDescent="0.25">
      <c r="S946" s="109"/>
      <c r="U946" s="109"/>
      <c r="W946" s="109"/>
      <c r="Y946" s="109"/>
      <c r="AA946" s="109"/>
      <c r="AC946" s="109"/>
    </row>
    <row r="947" spans="19:29" x14ac:dyDescent="0.25">
      <c r="S947" s="108"/>
      <c r="U947" s="108"/>
      <c r="W947" s="108"/>
      <c r="Y947" s="108"/>
      <c r="AA947" s="108"/>
      <c r="AC947" s="108"/>
    </row>
    <row r="948" spans="19:29" x14ac:dyDescent="0.25">
      <c r="S948" s="109"/>
      <c r="U948" s="109"/>
      <c r="W948" s="109"/>
      <c r="Y948" s="109"/>
      <c r="AA948" s="109"/>
      <c r="AC948" s="109"/>
    </row>
    <row r="949" spans="19:29" x14ac:dyDescent="0.25">
      <c r="S949" s="108"/>
      <c r="U949" s="108"/>
      <c r="W949" s="108"/>
      <c r="Y949" s="108"/>
      <c r="AA949" s="108"/>
      <c r="AC949" s="108"/>
    </row>
    <row r="950" spans="19:29" x14ac:dyDescent="0.25">
      <c r="S950" s="108"/>
      <c r="U950" s="108"/>
      <c r="W950" s="108"/>
      <c r="Y950" s="108"/>
      <c r="AA950" s="108"/>
      <c r="AC950" s="108"/>
    </row>
    <row r="951" spans="19:29" x14ac:dyDescent="0.25">
      <c r="S951" s="108"/>
      <c r="U951" s="108"/>
      <c r="W951" s="108"/>
      <c r="Y951" s="108"/>
      <c r="AA951" s="108"/>
      <c r="AC951" s="108"/>
    </row>
    <row r="952" spans="19:29" x14ac:dyDescent="0.25">
      <c r="S952" s="110"/>
      <c r="U952" s="110"/>
      <c r="W952" s="110"/>
      <c r="Y952" s="110"/>
      <c r="AA952" s="110"/>
      <c r="AC952" s="110"/>
    </row>
    <row r="953" spans="19:29" x14ac:dyDescent="0.25">
      <c r="S953" s="110"/>
      <c r="U953" s="110"/>
      <c r="W953" s="110"/>
      <c r="Y953" s="110"/>
      <c r="AA953" s="110"/>
      <c r="AC953" s="110"/>
    </row>
    <row r="954" spans="19:29" x14ac:dyDescent="0.25">
      <c r="S954" s="110"/>
      <c r="U954" s="110"/>
      <c r="W954" s="110"/>
      <c r="Y954" s="110"/>
      <c r="AA954" s="110"/>
      <c r="AC954" s="110"/>
    </row>
    <row r="955" spans="19:29" x14ac:dyDescent="0.25">
      <c r="S955" s="110"/>
      <c r="U955" s="110"/>
      <c r="W955" s="110"/>
      <c r="Y955" s="110"/>
      <c r="AA955" s="110"/>
      <c r="AC955" s="110"/>
    </row>
    <row r="956" spans="19:29" x14ac:dyDescent="0.25">
      <c r="S956" s="111"/>
      <c r="U956" s="111"/>
      <c r="W956" s="111"/>
      <c r="Y956" s="111"/>
      <c r="AA956" s="111"/>
      <c r="AC956" s="111"/>
    </row>
    <row r="957" spans="19:29" x14ac:dyDescent="0.25">
      <c r="S957" s="107"/>
      <c r="U957" s="107"/>
      <c r="W957" s="107"/>
      <c r="Y957" s="107"/>
      <c r="AA957" s="107"/>
      <c r="AC957" s="107"/>
    </row>
    <row r="958" spans="19:29" x14ac:dyDescent="0.25">
      <c r="S958" s="108"/>
      <c r="U958" s="108"/>
      <c r="W958" s="108"/>
      <c r="Y958" s="108"/>
      <c r="AA958" s="108"/>
      <c r="AC958" s="108"/>
    </row>
    <row r="959" spans="19:29" x14ac:dyDescent="0.25">
      <c r="S959" s="108"/>
      <c r="U959" s="108"/>
      <c r="W959" s="108"/>
      <c r="Y959" s="108"/>
      <c r="AA959" s="108"/>
      <c r="AC959" s="108"/>
    </row>
    <row r="960" spans="19:29" x14ac:dyDescent="0.25">
      <c r="S960" s="109"/>
      <c r="U960" s="109"/>
      <c r="W960" s="109"/>
      <c r="Y960" s="109"/>
      <c r="AA960" s="109"/>
      <c r="AC960" s="109"/>
    </row>
    <row r="961" spans="19:29" x14ac:dyDescent="0.25">
      <c r="S961" s="108"/>
      <c r="U961" s="108"/>
      <c r="W961" s="108"/>
      <c r="Y961" s="108"/>
      <c r="AA961" s="108"/>
      <c r="AC961" s="108"/>
    </row>
    <row r="962" spans="19:29" x14ac:dyDescent="0.25">
      <c r="S962" s="108"/>
      <c r="U962" s="108"/>
      <c r="W962" s="108"/>
      <c r="Y962" s="108"/>
      <c r="AA962" s="108"/>
      <c r="AC962" s="108"/>
    </row>
    <row r="963" spans="19:29" x14ac:dyDescent="0.25">
      <c r="S963" s="109"/>
      <c r="U963" s="109"/>
      <c r="W963" s="109"/>
      <c r="Y963" s="109"/>
      <c r="AA963" s="109"/>
      <c r="AC963" s="109"/>
    </row>
    <row r="964" spans="19:29" x14ac:dyDescent="0.25">
      <c r="S964" s="108"/>
      <c r="U964" s="108"/>
      <c r="W964" s="108"/>
      <c r="Y964" s="108"/>
      <c r="AA964" s="108"/>
      <c r="AC964" s="108"/>
    </row>
    <row r="965" spans="19:29" x14ac:dyDescent="0.25">
      <c r="S965" s="109"/>
      <c r="U965" s="109"/>
      <c r="W965" s="109"/>
      <c r="Y965" s="109"/>
      <c r="AA965" s="109"/>
      <c r="AC965" s="109"/>
    </row>
    <row r="966" spans="19:29" x14ac:dyDescent="0.25">
      <c r="S966" s="108"/>
      <c r="U966" s="108"/>
      <c r="W966" s="108"/>
      <c r="Y966" s="108"/>
      <c r="AA966" s="108"/>
      <c r="AC966" s="108"/>
    </row>
    <row r="967" spans="19:29" x14ac:dyDescent="0.25">
      <c r="S967" s="108"/>
      <c r="U967" s="108"/>
      <c r="W967" s="108"/>
      <c r="Y967" s="108"/>
      <c r="AA967" s="108"/>
      <c r="AC967" s="108"/>
    </row>
    <row r="968" spans="19:29" x14ac:dyDescent="0.25">
      <c r="S968" s="108"/>
      <c r="U968" s="108"/>
      <c r="W968" s="108"/>
      <c r="Y968" s="108"/>
      <c r="AA968" s="108"/>
      <c r="AC968" s="108"/>
    </row>
    <row r="969" spans="19:29" x14ac:dyDescent="0.25">
      <c r="S969" s="110"/>
      <c r="U969" s="110"/>
      <c r="W969" s="110"/>
      <c r="Y969" s="110"/>
      <c r="AA969" s="110"/>
      <c r="AC969" s="110"/>
    </row>
    <row r="970" spans="19:29" x14ac:dyDescent="0.25">
      <c r="S970" s="110"/>
      <c r="U970" s="110"/>
      <c r="W970" s="110"/>
      <c r="Y970" s="110"/>
      <c r="AA970" s="110"/>
      <c r="AC970" s="110"/>
    </row>
    <row r="971" spans="19:29" x14ac:dyDescent="0.25">
      <c r="S971" s="110"/>
      <c r="U971" s="110"/>
      <c r="W971" s="110"/>
      <c r="Y971" s="110"/>
      <c r="AA971" s="110"/>
      <c r="AC971" s="110"/>
    </row>
    <row r="972" spans="19:29" x14ac:dyDescent="0.25">
      <c r="S972" s="110"/>
      <c r="U972" s="110"/>
      <c r="W972" s="110"/>
      <c r="Y972" s="110"/>
      <c r="AA972" s="110"/>
      <c r="AC972" s="110"/>
    </row>
    <row r="973" spans="19:29" x14ac:dyDescent="0.25">
      <c r="S973" s="111"/>
      <c r="U973" s="111"/>
      <c r="W973" s="111"/>
      <c r="Y973" s="111"/>
      <c r="AA973" s="111"/>
      <c r="AC973" s="111"/>
    </row>
    <row r="974" spans="19:29" x14ac:dyDescent="0.25">
      <c r="S974" s="107"/>
      <c r="U974" s="107"/>
      <c r="W974" s="107"/>
      <c r="Y974" s="107"/>
      <c r="AA974" s="107"/>
      <c r="AC974" s="107"/>
    </row>
    <row r="975" spans="19:29" x14ac:dyDescent="0.25">
      <c r="S975" s="108"/>
      <c r="U975" s="108"/>
      <c r="W975" s="108"/>
      <c r="Y975" s="108"/>
      <c r="AA975" s="108"/>
      <c r="AC975" s="108"/>
    </row>
    <row r="976" spans="19:29" x14ac:dyDescent="0.25">
      <c r="S976" s="108"/>
      <c r="U976" s="108"/>
      <c r="W976" s="108"/>
      <c r="Y976" s="108"/>
      <c r="AA976" s="108"/>
      <c r="AC976" s="108"/>
    </row>
    <row r="977" spans="19:29" x14ac:dyDescent="0.25">
      <c r="S977" s="109"/>
      <c r="U977" s="109"/>
      <c r="W977" s="109"/>
      <c r="Y977" s="109"/>
      <c r="AA977" s="109"/>
      <c r="AC977" s="109"/>
    </row>
    <row r="978" spans="19:29" x14ac:dyDescent="0.25">
      <c r="S978" s="108"/>
      <c r="U978" s="108"/>
      <c r="W978" s="108"/>
      <c r="Y978" s="108"/>
      <c r="AA978" s="108"/>
      <c r="AC978" s="108"/>
    </row>
    <row r="979" spans="19:29" x14ac:dyDescent="0.25">
      <c r="S979" s="108"/>
      <c r="U979" s="108"/>
      <c r="W979" s="108"/>
      <c r="Y979" s="108"/>
      <c r="AA979" s="108"/>
      <c r="AC979" s="108"/>
    </row>
    <row r="980" spans="19:29" x14ac:dyDescent="0.25">
      <c r="S980" s="109"/>
      <c r="U980" s="109"/>
      <c r="W980" s="109"/>
      <c r="Y980" s="109"/>
      <c r="AA980" s="109"/>
      <c r="AC980" s="109"/>
    </row>
    <row r="981" spans="19:29" x14ac:dyDescent="0.25">
      <c r="S981" s="108"/>
      <c r="U981" s="108"/>
      <c r="W981" s="108"/>
      <c r="Y981" s="108"/>
      <c r="AA981" s="108"/>
      <c r="AC981" s="108"/>
    </row>
    <row r="982" spans="19:29" x14ac:dyDescent="0.25">
      <c r="S982" s="109"/>
      <c r="U982" s="109"/>
      <c r="W982" s="109"/>
      <c r="Y982" s="109"/>
      <c r="AA982" s="109"/>
      <c r="AC982" s="109"/>
    </row>
    <row r="983" spans="19:29" x14ac:dyDescent="0.25">
      <c r="S983" s="108"/>
      <c r="U983" s="108"/>
      <c r="W983" s="108"/>
      <c r="Y983" s="108"/>
      <c r="AA983" s="108"/>
      <c r="AC983" s="108"/>
    </row>
    <row r="984" spans="19:29" x14ac:dyDescent="0.25">
      <c r="S984" s="108"/>
      <c r="U984" s="108"/>
      <c r="W984" s="108"/>
      <c r="Y984" s="108"/>
      <c r="AA984" s="108"/>
      <c r="AC984" s="108"/>
    </row>
    <row r="985" spans="19:29" x14ac:dyDescent="0.25">
      <c r="S985" s="108"/>
      <c r="U985" s="108"/>
      <c r="W985" s="108"/>
      <c r="Y985" s="108"/>
      <c r="AA985" s="108"/>
      <c r="AC985" s="108"/>
    </row>
    <row r="986" spans="19:29" x14ac:dyDescent="0.25">
      <c r="S986" s="110"/>
      <c r="U986" s="110"/>
      <c r="W986" s="110"/>
      <c r="Y986" s="110"/>
      <c r="AA986" s="110"/>
      <c r="AC986" s="110"/>
    </row>
    <row r="987" spans="19:29" x14ac:dyDescent="0.25">
      <c r="S987" s="110"/>
      <c r="U987" s="110"/>
      <c r="W987" s="110"/>
      <c r="Y987" s="110"/>
      <c r="AA987" s="110"/>
      <c r="AC987" s="110"/>
    </row>
    <row r="988" spans="19:29" x14ac:dyDescent="0.25">
      <c r="S988" s="110"/>
      <c r="U988" s="110"/>
      <c r="W988" s="110"/>
      <c r="Y988" s="110"/>
      <c r="AA988" s="110"/>
      <c r="AC988" s="110"/>
    </row>
    <row r="989" spans="19:29" x14ac:dyDescent="0.25">
      <c r="S989" s="110"/>
      <c r="U989" s="110"/>
      <c r="W989" s="110"/>
      <c r="Y989" s="110"/>
      <c r="AA989" s="110"/>
      <c r="AC989" s="110"/>
    </row>
    <row r="990" spans="19:29" x14ac:dyDescent="0.25">
      <c r="S990" s="111"/>
      <c r="U990" s="111"/>
      <c r="W990" s="111"/>
      <c r="Y990" s="111"/>
      <c r="AA990" s="111"/>
      <c r="AC990" s="111"/>
    </row>
    <row r="991" spans="19:29" x14ac:dyDescent="0.25">
      <c r="S991" s="107"/>
      <c r="U991" s="107"/>
      <c r="W991" s="107"/>
      <c r="Y991" s="107"/>
      <c r="AA991" s="107"/>
      <c r="AC991" s="107"/>
    </row>
    <row r="992" spans="19:29" x14ac:dyDescent="0.25">
      <c r="S992" s="108"/>
      <c r="U992" s="108"/>
      <c r="W992" s="108"/>
      <c r="Y992" s="108"/>
      <c r="AA992" s="108"/>
      <c r="AC992" s="108"/>
    </row>
    <row r="993" spans="19:29" x14ac:dyDescent="0.25">
      <c r="S993" s="108"/>
      <c r="U993" s="108"/>
      <c r="W993" s="108"/>
      <c r="Y993" s="108"/>
      <c r="AA993" s="108"/>
      <c r="AC993" s="108"/>
    </row>
    <row r="994" spans="19:29" x14ac:dyDescent="0.25">
      <c r="S994" s="109"/>
      <c r="U994" s="109"/>
      <c r="W994" s="109"/>
      <c r="Y994" s="109"/>
      <c r="AA994" s="109"/>
      <c r="AC994" s="109"/>
    </row>
    <row r="995" spans="19:29" x14ac:dyDescent="0.25">
      <c r="S995" s="108"/>
      <c r="U995" s="108"/>
      <c r="W995" s="108"/>
      <c r="Y995" s="108"/>
      <c r="AA995" s="108"/>
      <c r="AC995" s="108"/>
    </row>
    <row r="996" spans="19:29" x14ac:dyDescent="0.25">
      <c r="S996" s="108"/>
      <c r="U996" s="108"/>
      <c r="W996" s="108"/>
      <c r="Y996" s="108"/>
      <c r="AA996" s="108"/>
      <c r="AC996" s="108"/>
    </row>
    <row r="997" spans="19:29" x14ac:dyDescent="0.25">
      <c r="S997" s="109"/>
      <c r="U997" s="109"/>
      <c r="W997" s="109"/>
      <c r="Y997" s="109"/>
      <c r="AA997" s="109"/>
      <c r="AC997" s="109"/>
    </row>
    <row r="998" spans="19:29" x14ac:dyDescent="0.25">
      <c r="S998" s="108"/>
      <c r="U998" s="108"/>
      <c r="W998" s="108"/>
      <c r="Y998" s="108"/>
      <c r="AA998" s="108"/>
      <c r="AC998" s="108"/>
    </row>
    <row r="999" spans="19:29" x14ac:dyDescent="0.25">
      <c r="S999" s="109"/>
      <c r="U999" s="109"/>
      <c r="W999" s="109"/>
      <c r="Y999" s="109"/>
      <c r="AA999" s="109"/>
      <c r="AC999" s="109"/>
    </row>
    <row r="1000" spans="19:29" x14ac:dyDescent="0.25">
      <c r="S1000" s="108"/>
      <c r="U1000" s="108"/>
      <c r="W1000" s="108"/>
      <c r="Y1000" s="108"/>
      <c r="AA1000" s="108"/>
      <c r="AC1000" s="108"/>
    </row>
    <row r="1001" spans="19:29" x14ac:dyDescent="0.25">
      <c r="S1001" s="108"/>
      <c r="U1001" s="108"/>
      <c r="W1001" s="108"/>
      <c r="Y1001" s="108"/>
      <c r="AA1001" s="108"/>
      <c r="AC1001" s="108"/>
    </row>
    <row r="1002" spans="19:29" x14ac:dyDescent="0.25">
      <c r="S1002" s="108"/>
      <c r="U1002" s="108"/>
      <c r="W1002" s="108"/>
      <c r="Y1002" s="108"/>
      <c r="AA1002" s="108"/>
      <c r="AC1002" s="108"/>
    </row>
    <row r="1003" spans="19:29" x14ac:dyDescent="0.25">
      <c r="S1003" s="110"/>
      <c r="U1003" s="110"/>
      <c r="W1003" s="110"/>
      <c r="Y1003" s="110"/>
      <c r="AA1003" s="110"/>
      <c r="AC1003" s="110"/>
    </row>
    <row r="1004" spans="19:29" x14ac:dyDescent="0.25">
      <c r="S1004" s="110"/>
      <c r="U1004" s="110"/>
      <c r="W1004" s="110"/>
      <c r="Y1004" s="110"/>
      <c r="AA1004" s="110"/>
      <c r="AC1004" s="110"/>
    </row>
    <row r="1005" spans="19:29" x14ac:dyDescent="0.25">
      <c r="S1005" s="110"/>
      <c r="U1005" s="110"/>
      <c r="W1005" s="110"/>
      <c r="Y1005" s="110"/>
      <c r="AA1005" s="110"/>
      <c r="AC1005" s="110"/>
    </row>
    <row r="1006" spans="19:29" x14ac:dyDescent="0.25">
      <c r="S1006" s="110"/>
      <c r="U1006" s="110"/>
      <c r="W1006" s="110"/>
      <c r="Y1006" s="110"/>
      <c r="AA1006" s="110"/>
      <c r="AC1006" s="110"/>
    </row>
    <row r="1007" spans="19:29" x14ac:dyDescent="0.25">
      <c r="S1007" s="111"/>
      <c r="U1007" s="111"/>
      <c r="W1007" s="111"/>
      <c r="Y1007" s="111"/>
      <c r="AA1007" s="111"/>
      <c r="AC1007" s="111"/>
    </row>
    <row r="1008" spans="19:29" x14ac:dyDescent="0.25">
      <c r="S1008" s="107"/>
      <c r="U1008" s="107"/>
      <c r="W1008" s="107"/>
      <c r="Y1008" s="107"/>
      <c r="AA1008" s="107"/>
      <c r="AC1008" s="107"/>
    </row>
    <row r="1009" spans="19:29" x14ac:dyDescent="0.25">
      <c r="S1009" s="108"/>
      <c r="U1009" s="108"/>
      <c r="W1009" s="108"/>
      <c r="Y1009" s="108"/>
      <c r="AA1009" s="108"/>
      <c r="AC1009" s="108"/>
    </row>
    <row r="1010" spans="19:29" x14ac:dyDescent="0.25">
      <c r="S1010" s="108"/>
      <c r="U1010" s="108"/>
      <c r="W1010" s="108"/>
      <c r="Y1010" s="108"/>
      <c r="AA1010" s="108"/>
      <c r="AC1010" s="108"/>
    </row>
    <row r="1011" spans="19:29" x14ac:dyDescent="0.25">
      <c r="S1011" s="109"/>
      <c r="U1011" s="109"/>
      <c r="W1011" s="109"/>
      <c r="Y1011" s="109"/>
      <c r="AA1011" s="109"/>
      <c r="AC1011" s="109"/>
    </row>
    <row r="1012" spans="19:29" x14ac:dyDescent="0.25">
      <c r="S1012" s="108"/>
      <c r="U1012" s="108"/>
      <c r="W1012" s="108"/>
      <c r="Y1012" s="108"/>
      <c r="AA1012" s="108"/>
      <c r="AC1012" s="108"/>
    </row>
    <row r="1013" spans="19:29" x14ac:dyDescent="0.25">
      <c r="S1013" s="108"/>
      <c r="U1013" s="108"/>
      <c r="W1013" s="108"/>
      <c r="Y1013" s="108"/>
      <c r="AA1013" s="108"/>
      <c r="AC1013" s="108"/>
    </row>
    <row r="1014" spans="19:29" x14ac:dyDescent="0.25">
      <c r="S1014" s="109"/>
      <c r="U1014" s="109"/>
      <c r="W1014" s="109"/>
      <c r="Y1014" s="109"/>
      <c r="AA1014" s="109"/>
      <c r="AC1014" s="109"/>
    </row>
    <row r="1015" spans="19:29" x14ac:dyDescent="0.25">
      <c r="S1015" s="108"/>
      <c r="U1015" s="108"/>
      <c r="W1015" s="108"/>
      <c r="Y1015" s="108"/>
      <c r="AA1015" s="108"/>
      <c r="AC1015" s="108"/>
    </row>
    <row r="1016" spans="19:29" x14ac:dyDescent="0.25">
      <c r="S1016" s="109"/>
      <c r="U1016" s="109"/>
      <c r="W1016" s="109"/>
      <c r="Y1016" s="109"/>
      <c r="AA1016" s="109"/>
      <c r="AC1016" s="109"/>
    </row>
    <row r="1017" spans="19:29" x14ac:dyDescent="0.25">
      <c r="S1017" s="108"/>
      <c r="U1017" s="108"/>
      <c r="W1017" s="108"/>
      <c r="Y1017" s="108"/>
      <c r="AA1017" s="108"/>
      <c r="AC1017" s="108"/>
    </row>
    <row r="1018" spans="19:29" x14ac:dyDescent="0.25">
      <c r="S1018" s="108"/>
      <c r="U1018" s="108"/>
      <c r="W1018" s="108"/>
      <c r="Y1018" s="108"/>
      <c r="AA1018" s="108"/>
      <c r="AC1018" s="108"/>
    </row>
    <row r="1019" spans="19:29" x14ac:dyDescent="0.25">
      <c r="S1019" s="108"/>
      <c r="U1019" s="108"/>
      <c r="W1019" s="108"/>
      <c r="Y1019" s="108"/>
      <c r="AA1019" s="108"/>
      <c r="AC1019" s="108"/>
    </row>
    <row r="1020" spans="19:29" x14ac:dyDescent="0.25">
      <c r="S1020" s="110"/>
      <c r="U1020" s="110"/>
      <c r="W1020" s="110"/>
      <c r="Y1020" s="110"/>
      <c r="AA1020" s="110"/>
      <c r="AC1020" s="110"/>
    </row>
    <row r="1021" spans="19:29" x14ac:dyDescent="0.25">
      <c r="S1021" s="110"/>
      <c r="U1021" s="110"/>
      <c r="W1021" s="110"/>
      <c r="Y1021" s="110"/>
      <c r="AA1021" s="110"/>
      <c r="AC1021" s="110"/>
    </row>
    <row r="1022" spans="19:29" x14ac:dyDescent="0.25">
      <c r="S1022" s="110"/>
      <c r="U1022" s="110"/>
      <c r="W1022" s="110"/>
      <c r="Y1022" s="110"/>
      <c r="AA1022" s="110"/>
      <c r="AC1022" s="110"/>
    </row>
    <row r="1023" spans="19:29" x14ac:dyDescent="0.25">
      <c r="S1023" s="110"/>
      <c r="U1023" s="110"/>
      <c r="W1023" s="110"/>
      <c r="Y1023" s="110"/>
      <c r="AA1023" s="110"/>
      <c r="AC1023" s="110"/>
    </row>
    <row r="1024" spans="19:29" x14ac:dyDescent="0.25">
      <c r="S1024" s="111"/>
      <c r="U1024" s="111"/>
      <c r="W1024" s="111"/>
      <c r="Y1024" s="111"/>
      <c r="AA1024" s="111"/>
      <c r="AC1024" s="111"/>
    </row>
    <row r="1025" spans="19:29" x14ac:dyDescent="0.25">
      <c r="S1025" s="107"/>
      <c r="U1025" s="107"/>
      <c r="W1025" s="107"/>
      <c r="Y1025" s="107"/>
      <c r="AA1025" s="107"/>
      <c r="AC1025" s="107"/>
    </row>
    <row r="1026" spans="19:29" x14ac:dyDescent="0.25">
      <c r="S1026" s="108"/>
      <c r="U1026" s="108"/>
      <c r="W1026" s="108"/>
      <c r="Y1026" s="108"/>
      <c r="AA1026" s="108"/>
      <c r="AC1026" s="108"/>
    </row>
    <row r="1027" spans="19:29" x14ac:dyDescent="0.25">
      <c r="S1027" s="108"/>
      <c r="U1027" s="108"/>
      <c r="W1027" s="108"/>
      <c r="Y1027" s="108"/>
      <c r="AA1027" s="108"/>
      <c r="AC1027" s="108"/>
    </row>
    <row r="1028" spans="19:29" x14ac:dyDescent="0.25">
      <c r="S1028" s="109"/>
      <c r="U1028" s="109"/>
      <c r="W1028" s="109"/>
      <c r="Y1028" s="109"/>
      <c r="AA1028" s="109"/>
      <c r="AC1028" s="109"/>
    </row>
    <row r="1029" spans="19:29" x14ac:dyDescent="0.25">
      <c r="S1029" s="108"/>
      <c r="U1029" s="108"/>
      <c r="W1029" s="108"/>
      <c r="Y1029" s="108"/>
      <c r="AA1029" s="108"/>
      <c r="AC1029" s="108"/>
    </row>
    <row r="1030" spans="19:29" x14ac:dyDescent="0.25">
      <c r="S1030" s="108"/>
      <c r="U1030" s="108"/>
      <c r="W1030" s="108"/>
      <c r="Y1030" s="108"/>
      <c r="AA1030" s="108"/>
      <c r="AC1030" s="108"/>
    </row>
    <row r="1031" spans="19:29" x14ac:dyDescent="0.25">
      <c r="S1031" s="109"/>
      <c r="U1031" s="109"/>
      <c r="W1031" s="109"/>
      <c r="Y1031" s="109"/>
      <c r="AA1031" s="109"/>
      <c r="AC1031" s="109"/>
    </row>
    <row r="1032" spans="19:29" x14ac:dyDescent="0.25">
      <c r="S1032" s="108"/>
      <c r="U1032" s="108"/>
      <c r="W1032" s="108"/>
      <c r="Y1032" s="108"/>
      <c r="AA1032" s="108"/>
      <c r="AC1032" s="108"/>
    </row>
    <row r="1033" spans="19:29" x14ac:dyDescent="0.25">
      <c r="S1033" s="109"/>
      <c r="U1033" s="109"/>
      <c r="W1033" s="109"/>
      <c r="Y1033" s="109"/>
      <c r="AA1033" s="109"/>
      <c r="AC1033" s="109"/>
    </row>
    <row r="1034" spans="19:29" x14ac:dyDescent="0.25">
      <c r="S1034" s="108"/>
      <c r="U1034" s="108"/>
      <c r="W1034" s="108"/>
      <c r="Y1034" s="108"/>
      <c r="AA1034" s="108"/>
      <c r="AC1034" s="108"/>
    </row>
    <row r="1035" spans="19:29" x14ac:dyDescent="0.25">
      <c r="S1035" s="108"/>
      <c r="U1035" s="108"/>
      <c r="W1035" s="108"/>
      <c r="Y1035" s="108"/>
      <c r="AA1035" s="108"/>
      <c r="AC1035" s="108"/>
    </row>
    <row r="1036" spans="19:29" x14ac:dyDescent="0.25">
      <c r="S1036" s="108"/>
      <c r="U1036" s="108"/>
      <c r="W1036" s="108"/>
      <c r="Y1036" s="108"/>
      <c r="AA1036" s="108"/>
      <c r="AC1036" s="108"/>
    </row>
    <row r="1037" spans="19:29" x14ac:dyDescent="0.25">
      <c r="S1037" s="110"/>
      <c r="U1037" s="110"/>
      <c r="W1037" s="110"/>
      <c r="Y1037" s="110"/>
      <c r="AA1037" s="110"/>
      <c r="AC1037" s="110"/>
    </row>
    <row r="1038" spans="19:29" x14ac:dyDescent="0.25">
      <c r="S1038" s="110"/>
      <c r="U1038" s="110"/>
      <c r="W1038" s="110"/>
      <c r="Y1038" s="110"/>
      <c r="AA1038" s="110"/>
      <c r="AC1038" s="110"/>
    </row>
    <row r="1039" spans="19:29" x14ac:dyDescent="0.25">
      <c r="S1039" s="110"/>
      <c r="U1039" s="110"/>
      <c r="W1039" s="110"/>
      <c r="Y1039" s="110"/>
      <c r="AA1039" s="110"/>
      <c r="AC1039" s="110"/>
    </row>
    <row r="1040" spans="19:29" x14ac:dyDescent="0.25">
      <c r="S1040" s="110"/>
      <c r="U1040" s="110"/>
      <c r="W1040" s="110"/>
      <c r="Y1040" s="110"/>
      <c r="AA1040" s="110"/>
      <c r="AC1040" s="110"/>
    </row>
    <row r="1041" spans="19:29" x14ac:dyDescent="0.25">
      <c r="S1041" s="111"/>
      <c r="U1041" s="111"/>
      <c r="W1041" s="111"/>
      <c r="Y1041" s="111"/>
      <c r="AA1041" s="111"/>
      <c r="AC1041" s="111"/>
    </row>
    <row r="1042" spans="19:29" x14ac:dyDescent="0.25">
      <c r="S1042" s="107"/>
      <c r="U1042" s="107"/>
      <c r="W1042" s="107"/>
      <c r="Y1042" s="107"/>
      <c r="AA1042" s="107"/>
      <c r="AC1042" s="107"/>
    </row>
    <row r="1043" spans="19:29" x14ac:dyDescent="0.25">
      <c r="S1043" s="108"/>
      <c r="U1043" s="108"/>
      <c r="W1043" s="108"/>
      <c r="Y1043" s="108"/>
      <c r="AA1043" s="108"/>
      <c r="AC1043" s="108"/>
    </row>
    <row r="1044" spans="19:29" x14ac:dyDescent="0.25">
      <c r="S1044" s="108"/>
      <c r="U1044" s="108"/>
      <c r="W1044" s="108"/>
      <c r="Y1044" s="108"/>
      <c r="AA1044" s="108"/>
      <c r="AC1044" s="108"/>
    </row>
    <row r="1045" spans="19:29" x14ac:dyDescent="0.25">
      <c r="S1045" s="109"/>
      <c r="U1045" s="109"/>
      <c r="W1045" s="109"/>
      <c r="Y1045" s="109"/>
      <c r="AA1045" s="109"/>
      <c r="AC1045" s="109"/>
    </row>
    <row r="1046" spans="19:29" x14ac:dyDescent="0.25">
      <c r="S1046" s="108"/>
      <c r="U1046" s="108"/>
      <c r="W1046" s="108"/>
      <c r="Y1046" s="108"/>
      <c r="AA1046" s="108"/>
      <c r="AC1046" s="108"/>
    </row>
    <row r="1047" spans="19:29" x14ac:dyDescent="0.25">
      <c r="S1047" s="108"/>
      <c r="U1047" s="108"/>
      <c r="W1047" s="108"/>
      <c r="Y1047" s="108"/>
      <c r="AA1047" s="108"/>
      <c r="AC1047" s="108"/>
    </row>
    <row r="1048" spans="19:29" x14ac:dyDescent="0.25">
      <c r="S1048" s="109"/>
      <c r="U1048" s="109"/>
      <c r="W1048" s="109"/>
      <c r="Y1048" s="109"/>
      <c r="AA1048" s="109"/>
      <c r="AC1048" s="109"/>
    </row>
    <row r="1049" spans="19:29" x14ac:dyDescent="0.25">
      <c r="S1049" s="108"/>
      <c r="U1049" s="108"/>
      <c r="W1049" s="108"/>
      <c r="Y1049" s="108"/>
      <c r="AA1049" s="108"/>
      <c r="AC1049" s="108"/>
    </row>
    <row r="1050" spans="19:29" x14ac:dyDescent="0.25">
      <c r="S1050" s="109"/>
      <c r="U1050" s="109"/>
      <c r="W1050" s="109"/>
      <c r="Y1050" s="109"/>
      <c r="AA1050" s="109"/>
      <c r="AC1050" s="109"/>
    </row>
    <row r="1051" spans="19:29" x14ac:dyDescent="0.25">
      <c r="S1051" s="108"/>
      <c r="U1051" s="108"/>
      <c r="W1051" s="108"/>
      <c r="Y1051" s="108"/>
      <c r="AA1051" s="108"/>
      <c r="AC1051" s="108"/>
    </row>
    <row r="1052" spans="19:29" x14ac:dyDescent="0.25">
      <c r="S1052" s="108"/>
      <c r="U1052" s="108"/>
      <c r="W1052" s="108"/>
      <c r="Y1052" s="108"/>
      <c r="AA1052" s="108"/>
      <c r="AC1052" s="108"/>
    </row>
    <row r="1053" spans="19:29" x14ac:dyDescent="0.25">
      <c r="S1053" s="108"/>
      <c r="U1053" s="108"/>
      <c r="W1053" s="108"/>
      <c r="Y1053" s="108"/>
      <c r="AA1053" s="108"/>
      <c r="AC1053" s="108"/>
    </row>
    <row r="1054" spans="19:29" x14ac:dyDescent="0.25">
      <c r="S1054" s="110"/>
      <c r="U1054" s="110"/>
      <c r="W1054" s="110"/>
      <c r="Y1054" s="110"/>
      <c r="AA1054" s="110"/>
      <c r="AC1054" s="110"/>
    </row>
    <row r="1055" spans="19:29" x14ac:dyDescent="0.25">
      <c r="S1055" s="110"/>
      <c r="U1055" s="110"/>
      <c r="W1055" s="110"/>
      <c r="Y1055" s="110"/>
      <c r="AA1055" s="110"/>
      <c r="AC1055" s="110"/>
    </row>
    <row r="1056" spans="19:29" x14ac:dyDescent="0.25">
      <c r="S1056" s="110"/>
      <c r="U1056" s="110"/>
      <c r="W1056" s="110"/>
      <c r="Y1056" s="110"/>
      <c r="AA1056" s="110"/>
      <c r="AC1056" s="110"/>
    </row>
    <row r="1057" spans="19:29" x14ac:dyDescent="0.25">
      <c r="S1057" s="110"/>
      <c r="U1057" s="110"/>
      <c r="W1057" s="110"/>
      <c r="Y1057" s="110"/>
      <c r="AA1057" s="110"/>
      <c r="AC1057" s="110"/>
    </row>
    <row r="1058" spans="19:29" x14ac:dyDescent="0.25">
      <c r="S1058" s="111"/>
      <c r="U1058" s="111"/>
      <c r="W1058" s="111"/>
      <c r="Y1058" s="111"/>
      <c r="AA1058" s="111"/>
      <c r="AC1058" s="111"/>
    </row>
    <row r="1059" spans="19:29" x14ac:dyDescent="0.25">
      <c r="S1059" s="107"/>
      <c r="U1059" s="107"/>
      <c r="W1059" s="107"/>
      <c r="Y1059" s="107"/>
      <c r="AA1059" s="107"/>
      <c r="AC1059" s="107"/>
    </row>
    <row r="1060" spans="19:29" x14ac:dyDescent="0.25">
      <c r="S1060" s="108"/>
      <c r="U1060" s="108"/>
      <c r="W1060" s="108"/>
      <c r="Y1060" s="108"/>
      <c r="AA1060" s="108"/>
      <c r="AC1060" s="108"/>
    </row>
    <row r="1061" spans="19:29" x14ac:dyDescent="0.25">
      <c r="S1061" s="108"/>
      <c r="U1061" s="108"/>
      <c r="W1061" s="108"/>
      <c r="Y1061" s="108"/>
      <c r="AA1061" s="108"/>
      <c r="AC1061" s="108"/>
    </row>
    <row r="1062" spans="19:29" x14ac:dyDescent="0.25">
      <c r="S1062" s="109"/>
      <c r="U1062" s="109"/>
      <c r="W1062" s="109"/>
      <c r="Y1062" s="109"/>
      <c r="AA1062" s="109"/>
      <c r="AC1062" s="109"/>
    </row>
    <row r="1063" spans="19:29" x14ac:dyDescent="0.25">
      <c r="S1063" s="108"/>
      <c r="U1063" s="108"/>
      <c r="W1063" s="108"/>
      <c r="Y1063" s="108"/>
      <c r="AA1063" s="108"/>
      <c r="AC1063" s="108"/>
    </row>
    <row r="1064" spans="19:29" x14ac:dyDescent="0.25">
      <c r="S1064" s="108"/>
      <c r="U1064" s="108"/>
      <c r="W1064" s="108"/>
      <c r="Y1064" s="108"/>
      <c r="AA1064" s="108"/>
      <c r="AC1064" s="108"/>
    </row>
    <row r="1065" spans="19:29" x14ac:dyDescent="0.25">
      <c r="S1065" s="109"/>
      <c r="U1065" s="109"/>
      <c r="W1065" s="109"/>
      <c r="Y1065" s="109"/>
      <c r="AA1065" s="109"/>
      <c r="AC1065" s="109"/>
    </row>
    <row r="1066" spans="19:29" x14ac:dyDescent="0.25">
      <c r="S1066" s="108"/>
      <c r="U1066" s="108"/>
      <c r="W1066" s="108"/>
      <c r="Y1066" s="108"/>
      <c r="AA1066" s="108"/>
      <c r="AC1066" s="108"/>
    </row>
    <row r="1067" spans="19:29" x14ac:dyDescent="0.25">
      <c r="S1067" s="109"/>
      <c r="U1067" s="109"/>
      <c r="W1067" s="109"/>
      <c r="Y1067" s="109"/>
      <c r="AA1067" s="109"/>
      <c r="AC1067" s="109"/>
    </row>
    <row r="1068" spans="19:29" x14ac:dyDescent="0.25">
      <c r="S1068" s="108"/>
      <c r="U1068" s="108"/>
      <c r="W1068" s="108"/>
      <c r="Y1068" s="108"/>
      <c r="AA1068" s="108"/>
      <c r="AC1068" s="108"/>
    </row>
    <row r="1069" spans="19:29" x14ac:dyDescent="0.25">
      <c r="S1069" s="108"/>
      <c r="U1069" s="108"/>
      <c r="W1069" s="108"/>
      <c r="Y1069" s="108"/>
      <c r="AA1069" s="108"/>
      <c r="AC1069" s="108"/>
    </row>
    <row r="1070" spans="19:29" x14ac:dyDescent="0.25">
      <c r="S1070" s="108"/>
      <c r="U1070" s="108"/>
      <c r="W1070" s="108"/>
      <c r="Y1070" s="108"/>
      <c r="AA1070" s="108"/>
      <c r="AC1070" s="108"/>
    </row>
    <row r="1071" spans="19:29" x14ac:dyDescent="0.25">
      <c r="S1071" s="110"/>
      <c r="U1071" s="110"/>
      <c r="W1071" s="110"/>
      <c r="Y1071" s="110"/>
      <c r="AA1071" s="110"/>
      <c r="AC1071" s="110"/>
    </row>
    <row r="1072" spans="19:29" x14ac:dyDescent="0.25">
      <c r="S1072" s="110"/>
      <c r="U1072" s="110"/>
      <c r="W1072" s="110"/>
      <c r="Y1072" s="110"/>
      <c r="AA1072" s="110"/>
      <c r="AC1072" s="110"/>
    </row>
    <row r="1073" spans="19:29" x14ac:dyDescent="0.25">
      <c r="S1073" s="110"/>
      <c r="U1073" s="110"/>
      <c r="W1073" s="110"/>
      <c r="Y1073" s="110"/>
      <c r="AA1073" s="110"/>
      <c r="AC1073" s="110"/>
    </row>
    <row r="1074" spans="19:29" x14ac:dyDescent="0.25">
      <c r="S1074" s="110"/>
      <c r="U1074" s="110"/>
      <c r="W1074" s="110"/>
      <c r="Y1074" s="110"/>
      <c r="AA1074" s="110"/>
      <c r="AC1074" s="110"/>
    </row>
    <row r="1075" spans="19:29" x14ac:dyDescent="0.25">
      <c r="S1075" s="111"/>
      <c r="U1075" s="111"/>
      <c r="W1075" s="111"/>
      <c r="Y1075" s="111"/>
      <c r="AA1075" s="111"/>
      <c r="AC1075" s="111"/>
    </row>
    <row r="1076" spans="19:29" x14ac:dyDescent="0.25">
      <c r="S1076" s="107"/>
      <c r="U1076" s="107"/>
      <c r="W1076" s="107"/>
      <c r="Y1076" s="107"/>
      <c r="AA1076" s="107"/>
      <c r="AC1076" s="107"/>
    </row>
    <row r="1077" spans="19:29" x14ac:dyDescent="0.25">
      <c r="S1077" s="108"/>
      <c r="U1077" s="108"/>
      <c r="W1077" s="108"/>
      <c r="Y1077" s="108"/>
      <c r="AA1077" s="108"/>
      <c r="AC1077" s="108"/>
    </row>
    <row r="1078" spans="19:29" x14ac:dyDescent="0.25">
      <c r="S1078" s="108"/>
      <c r="U1078" s="108"/>
      <c r="W1078" s="108"/>
      <c r="Y1078" s="108"/>
      <c r="AA1078" s="108"/>
      <c r="AC1078" s="108"/>
    </row>
    <row r="1079" spans="19:29" x14ac:dyDescent="0.25">
      <c r="S1079" s="109"/>
      <c r="U1079" s="109"/>
      <c r="W1079" s="109"/>
      <c r="Y1079" s="109"/>
      <c r="AA1079" s="109"/>
      <c r="AC1079" s="109"/>
    </row>
    <row r="1080" spans="19:29" x14ac:dyDescent="0.25">
      <c r="S1080" s="108"/>
      <c r="U1080" s="108"/>
      <c r="W1080" s="108"/>
      <c r="Y1080" s="108"/>
      <c r="AA1080" s="108"/>
      <c r="AC1080" s="108"/>
    </row>
    <row r="1081" spans="19:29" x14ac:dyDescent="0.25">
      <c r="S1081" s="108"/>
      <c r="U1081" s="108"/>
      <c r="W1081" s="108"/>
      <c r="Y1081" s="108"/>
      <c r="AA1081" s="108"/>
      <c r="AC1081" s="108"/>
    </row>
    <row r="1082" spans="19:29" x14ac:dyDescent="0.25">
      <c r="S1082" s="109"/>
      <c r="U1082" s="109"/>
      <c r="W1082" s="109"/>
      <c r="Y1082" s="109"/>
      <c r="AA1082" s="109"/>
      <c r="AC1082" s="109"/>
    </row>
    <row r="1083" spans="19:29" x14ac:dyDescent="0.25">
      <c r="S1083" s="108"/>
      <c r="U1083" s="108"/>
      <c r="W1083" s="108"/>
      <c r="Y1083" s="108"/>
      <c r="AA1083" s="108"/>
      <c r="AC1083" s="108"/>
    </row>
    <row r="1084" spans="19:29" x14ac:dyDescent="0.25">
      <c r="S1084" s="109"/>
      <c r="U1084" s="109"/>
      <c r="W1084" s="109"/>
      <c r="Y1084" s="109"/>
      <c r="AA1084" s="109"/>
      <c r="AC1084" s="109"/>
    </row>
    <row r="1085" spans="19:29" x14ac:dyDescent="0.25">
      <c r="S1085" s="108"/>
      <c r="U1085" s="108"/>
      <c r="W1085" s="108"/>
      <c r="Y1085" s="108"/>
      <c r="AA1085" s="108"/>
      <c r="AC1085" s="108"/>
    </row>
    <row r="1086" spans="19:29" x14ac:dyDescent="0.25">
      <c r="S1086" s="108"/>
      <c r="U1086" s="108"/>
      <c r="W1086" s="108"/>
      <c r="Y1086" s="108"/>
      <c r="AA1086" s="108"/>
      <c r="AC1086" s="108"/>
    </row>
    <row r="1087" spans="19:29" x14ac:dyDescent="0.25">
      <c r="S1087" s="108"/>
      <c r="U1087" s="108"/>
      <c r="W1087" s="108"/>
      <c r="Y1087" s="108"/>
      <c r="AA1087" s="108"/>
      <c r="AC1087" s="108"/>
    </row>
    <row r="1088" spans="19:29" x14ac:dyDescent="0.25">
      <c r="S1088" s="110"/>
      <c r="U1088" s="110"/>
      <c r="W1088" s="110"/>
      <c r="Y1088" s="110"/>
      <c r="AA1088" s="110"/>
      <c r="AC1088" s="110"/>
    </row>
    <row r="1089" spans="19:29" x14ac:dyDescent="0.25">
      <c r="S1089" s="110"/>
      <c r="U1089" s="110"/>
      <c r="W1089" s="110"/>
      <c r="Y1089" s="110"/>
      <c r="AA1089" s="110"/>
      <c r="AC1089" s="110"/>
    </row>
    <row r="1090" spans="19:29" x14ac:dyDescent="0.25">
      <c r="S1090" s="110"/>
      <c r="U1090" s="110"/>
      <c r="W1090" s="110"/>
      <c r="Y1090" s="110"/>
      <c r="AA1090" s="110"/>
      <c r="AC1090" s="110"/>
    </row>
    <row r="1091" spans="19:29" x14ac:dyDescent="0.25">
      <c r="S1091" s="110"/>
      <c r="U1091" s="110"/>
      <c r="W1091" s="110"/>
      <c r="Y1091" s="110"/>
      <c r="AA1091" s="110"/>
      <c r="AC1091" s="110"/>
    </row>
    <row r="1092" spans="19:29" x14ac:dyDescent="0.25">
      <c r="S1092" s="111"/>
      <c r="U1092" s="111"/>
      <c r="W1092" s="111"/>
      <c r="Y1092" s="111"/>
      <c r="AA1092" s="111"/>
      <c r="AC1092" s="111"/>
    </row>
    <row r="1093" spans="19:29" x14ac:dyDescent="0.25">
      <c r="S1093" s="107"/>
      <c r="U1093" s="107"/>
      <c r="W1093" s="107"/>
      <c r="Y1093" s="107"/>
      <c r="AA1093" s="107"/>
      <c r="AC1093" s="107"/>
    </row>
    <row r="1094" spans="19:29" x14ac:dyDescent="0.25">
      <c r="S1094" s="108"/>
      <c r="U1094" s="108"/>
      <c r="W1094" s="108"/>
      <c r="Y1094" s="108"/>
      <c r="AA1094" s="108"/>
      <c r="AC1094" s="108"/>
    </row>
    <row r="1095" spans="19:29" x14ac:dyDescent="0.25">
      <c r="S1095" s="108"/>
      <c r="U1095" s="108"/>
      <c r="W1095" s="108"/>
      <c r="Y1095" s="108"/>
      <c r="AA1095" s="108"/>
      <c r="AC1095" s="108"/>
    </row>
    <row r="1096" spans="19:29" x14ac:dyDescent="0.25">
      <c r="S1096" s="109"/>
      <c r="U1096" s="109"/>
      <c r="W1096" s="109"/>
      <c r="Y1096" s="109"/>
      <c r="AA1096" s="109"/>
      <c r="AC1096" s="109"/>
    </row>
    <row r="1097" spans="19:29" x14ac:dyDescent="0.25">
      <c r="S1097" s="108"/>
      <c r="U1097" s="108"/>
      <c r="W1097" s="108"/>
      <c r="Y1097" s="108"/>
      <c r="AA1097" s="108"/>
      <c r="AC1097" s="108"/>
    </row>
    <row r="1098" spans="19:29" x14ac:dyDescent="0.25">
      <c r="S1098" s="108"/>
      <c r="U1098" s="108"/>
      <c r="W1098" s="108"/>
      <c r="Y1098" s="108"/>
      <c r="AA1098" s="108"/>
      <c r="AC1098" s="108"/>
    </row>
    <row r="1099" spans="19:29" x14ac:dyDescent="0.25">
      <c r="S1099" s="109"/>
      <c r="U1099" s="109"/>
      <c r="W1099" s="109"/>
      <c r="Y1099" s="109"/>
      <c r="AA1099" s="109"/>
      <c r="AC1099" s="109"/>
    </row>
    <row r="1100" spans="19:29" x14ac:dyDescent="0.25">
      <c r="S1100" s="108"/>
      <c r="U1100" s="108"/>
      <c r="W1100" s="108"/>
      <c r="Y1100" s="108"/>
      <c r="AA1100" s="108"/>
      <c r="AC1100" s="108"/>
    </row>
    <row r="1101" spans="19:29" x14ac:dyDescent="0.25">
      <c r="S1101" s="109"/>
      <c r="U1101" s="109"/>
      <c r="W1101" s="109"/>
      <c r="Y1101" s="109"/>
      <c r="AA1101" s="109"/>
      <c r="AC1101" s="109"/>
    </row>
    <row r="1102" spans="19:29" x14ac:dyDescent="0.25">
      <c r="S1102" s="108"/>
      <c r="U1102" s="108"/>
      <c r="W1102" s="108"/>
      <c r="Y1102" s="108"/>
      <c r="AA1102" s="108"/>
      <c r="AC1102" s="108"/>
    </row>
    <row r="1103" spans="19:29" x14ac:dyDescent="0.25">
      <c r="S1103" s="108"/>
      <c r="U1103" s="108"/>
      <c r="W1103" s="108"/>
      <c r="Y1103" s="108"/>
      <c r="AA1103" s="108"/>
      <c r="AC1103" s="108"/>
    </row>
    <row r="1104" spans="19:29" x14ac:dyDescent="0.25">
      <c r="S1104" s="108"/>
      <c r="U1104" s="108"/>
      <c r="W1104" s="108"/>
      <c r="Y1104" s="108"/>
      <c r="AA1104" s="108"/>
      <c r="AC1104" s="108"/>
    </row>
    <row r="1105" spans="19:29" x14ac:dyDescent="0.25">
      <c r="S1105" s="110"/>
      <c r="U1105" s="110"/>
      <c r="W1105" s="110"/>
      <c r="Y1105" s="110"/>
      <c r="AA1105" s="110"/>
      <c r="AC1105" s="110"/>
    </row>
    <row r="1106" spans="19:29" x14ac:dyDescent="0.25">
      <c r="S1106" s="110"/>
      <c r="U1106" s="110"/>
      <c r="W1106" s="110"/>
      <c r="Y1106" s="110"/>
      <c r="AA1106" s="110"/>
      <c r="AC1106" s="110"/>
    </row>
    <row r="1107" spans="19:29" x14ac:dyDescent="0.25">
      <c r="S1107" s="110"/>
      <c r="U1107" s="110"/>
      <c r="W1107" s="110"/>
      <c r="Y1107" s="110"/>
      <c r="AA1107" s="110"/>
      <c r="AC1107" s="110"/>
    </row>
    <row r="1108" spans="19:29" x14ac:dyDescent="0.25">
      <c r="S1108" s="110"/>
      <c r="U1108" s="110"/>
      <c r="W1108" s="110"/>
      <c r="Y1108" s="110"/>
      <c r="AA1108" s="110"/>
      <c r="AC1108" s="110"/>
    </row>
    <row r="1109" spans="19:29" x14ac:dyDescent="0.25">
      <c r="S1109" s="111"/>
      <c r="U1109" s="111"/>
      <c r="W1109" s="111"/>
      <c r="Y1109" s="111"/>
      <c r="AA1109" s="111"/>
      <c r="AC1109" s="111"/>
    </row>
    <row r="1110" spans="19:29" x14ac:dyDescent="0.25">
      <c r="S1110" s="107"/>
      <c r="U1110" s="107"/>
      <c r="W1110" s="107"/>
      <c r="Y1110" s="107"/>
      <c r="AA1110" s="107"/>
      <c r="AC1110" s="107"/>
    </row>
    <row r="1111" spans="19:29" x14ac:dyDescent="0.25">
      <c r="S1111" s="108"/>
      <c r="U1111" s="108"/>
      <c r="W1111" s="108"/>
      <c r="Y1111" s="108"/>
      <c r="AA1111" s="108"/>
      <c r="AC1111" s="108"/>
    </row>
    <row r="1112" spans="19:29" x14ac:dyDescent="0.25">
      <c r="S1112" s="108"/>
      <c r="U1112" s="108"/>
      <c r="W1112" s="108"/>
      <c r="Y1112" s="108"/>
      <c r="AA1112" s="108"/>
      <c r="AC1112" s="108"/>
    </row>
    <row r="1113" spans="19:29" x14ac:dyDescent="0.25">
      <c r="S1113" s="109"/>
      <c r="U1113" s="109"/>
      <c r="W1113" s="109"/>
      <c r="Y1113" s="109"/>
      <c r="AA1113" s="109"/>
      <c r="AC1113" s="109"/>
    </row>
    <row r="1114" spans="19:29" x14ac:dyDescent="0.25">
      <c r="S1114" s="108"/>
      <c r="U1114" s="108"/>
      <c r="W1114" s="108"/>
      <c r="Y1114" s="108"/>
      <c r="AA1114" s="108"/>
      <c r="AC1114" s="108"/>
    </row>
    <row r="1115" spans="19:29" x14ac:dyDescent="0.25">
      <c r="S1115" s="108"/>
      <c r="U1115" s="108"/>
      <c r="W1115" s="108"/>
      <c r="Y1115" s="108"/>
      <c r="AA1115" s="108"/>
      <c r="AC1115" s="108"/>
    </row>
    <row r="1116" spans="19:29" x14ac:dyDescent="0.25">
      <c r="S1116" s="109"/>
      <c r="U1116" s="109"/>
      <c r="W1116" s="109"/>
      <c r="Y1116" s="109"/>
      <c r="AA1116" s="109"/>
      <c r="AC1116" s="109"/>
    </row>
    <row r="1117" spans="19:29" x14ac:dyDescent="0.25">
      <c r="S1117" s="108"/>
      <c r="U1117" s="108"/>
      <c r="W1117" s="108"/>
      <c r="Y1117" s="108"/>
      <c r="AA1117" s="108"/>
      <c r="AC1117" s="108"/>
    </row>
    <row r="1118" spans="19:29" x14ac:dyDescent="0.25">
      <c r="S1118" s="109"/>
      <c r="U1118" s="109"/>
      <c r="W1118" s="109"/>
      <c r="Y1118" s="109"/>
      <c r="AA1118" s="109"/>
      <c r="AC1118" s="109"/>
    </row>
    <row r="1119" spans="19:29" x14ac:dyDescent="0.25">
      <c r="S1119" s="108"/>
      <c r="U1119" s="108"/>
      <c r="W1119" s="108"/>
      <c r="Y1119" s="108"/>
      <c r="AA1119" s="108"/>
      <c r="AC1119" s="108"/>
    </row>
    <row r="1120" spans="19:29" x14ac:dyDescent="0.25">
      <c r="S1120" s="108"/>
      <c r="U1120" s="108"/>
      <c r="W1120" s="108"/>
      <c r="Y1120" s="108"/>
      <c r="AA1120" s="108"/>
      <c r="AC1120" s="108"/>
    </row>
    <row r="1121" spans="19:29" x14ac:dyDescent="0.25">
      <c r="S1121" s="108"/>
      <c r="U1121" s="108"/>
      <c r="W1121" s="108"/>
      <c r="Y1121" s="108"/>
      <c r="AA1121" s="108"/>
      <c r="AC1121" s="108"/>
    </row>
    <row r="1122" spans="19:29" x14ac:dyDescent="0.25">
      <c r="S1122" s="110"/>
      <c r="U1122" s="110"/>
      <c r="W1122" s="110"/>
      <c r="Y1122" s="110"/>
      <c r="AA1122" s="110"/>
      <c r="AC1122" s="110"/>
    </row>
    <row r="1123" spans="19:29" x14ac:dyDescent="0.25">
      <c r="S1123" s="110"/>
      <c r="U1123" s="110"/>
      <c r="W1123" s="110"/>
      <c r="Y1123" s="110"/>
      <c r="AA1123" s="110"/>
      <c r="AC1123" s="110"/>
    </row>
    <row r="1124" spans="19:29" x14ac:dyDescent="0.25">
      <c r="S1124" s="110"/>
      <c r="U1124" s="110"/>
      <c r="W1124" s="110"/>
      <c r="Y1124" s="110"/>
      <c r="AA1124" s="110"/>
      <c r="AC1124" s="110"/>
    </row>
    <row r="1125" spans="19:29" x14ac:dyDescent="0.25">
      <c r="S1125" s="110"/>
      <c r="U1125" s="110"/>
      <c r="W1125" s="110"/>
      <c r="Y1125" s="110"/>
      <c r="AA1125" s="110"/>
      <c r="AC1125" s="110"/>
    </row>
    <row r="1126" spans="19:29" x14ac:dyDescent="0.25">
      <c r="S1126" s="111"/>
      <c r="U1126" s="111"/>
      <c r="W1126" s="111"/>
      <c r="Y1126" s="111"/>
      <c r="AA1126" s="111"/>
      <c r="AC1126" s="111"/>
    </row>
    <row r="1127" spans="19:29" x14ac:dyDescent="0.25">
      <c r="S1127" s="107"/>
      <c r="U1127" s="107"/>
      <c r="W1127" s="107"/>
      <c r="Y1127" s="107"/>
      <c r="AA1127" s="107"/>
      <c r="AC1127" s="107"/>
    </row>
    <row r="1128" spans="19:29" x14ac:dyDescent="0.25">
      <c r="S1128" s="108"/>
      <c r="U1128" s="108"/>
      <c r="W1128" s="108"/>
      <c r="Y1128" s="108"/>
      <c r="AA1128" s="108"/>
      <c r="AC1128" s="108"/>
    </row>
    <row r="1129" spans="19:29" x14ac:dyDescent="0.25">
      <c r="S1129" s="108"/>
      <c r="U1129" s="108"/>
      <c r="W1129" s="108"/>
      <c r="Y1129" s="108"/>
      <c r="AA1129" s="108"/>
      <c r="AC1129" s="108"/>
    </row>
    <row r="1130" spans="19:29" x14ac:dyDescent="0.25">
      <c r="S1130" s="109"/>
      <c r="U1130" s="109"/>
      <c r="W1130" s="109"/>
      <c r="Y1130" s="109"/>
      <c r="AA1130" s="109"/>
      <c r="AC1130" s="109"/>
    </row>
    <row r="1131" spans="19:29" x14ac:dyDescent="0.25">
      <c r="S1131" s="108"/>
      <c r="U1131" s="108"/>
      <c r="W1131" s="108"/>
      <c r="Y1131" s="108"/>
      <c r="AA1131" s="108"/>
      <c r="AC1131" s="108"/>
    </row>
    <row r="1132" spans="19:29" x14ac:dyDescent="0.25">
      <c r="S1132" s="108"/>
      <c r="U1132" s="108"/>
      <c r="W1132" s="108"/>
      <c r="Y1132" s="108"/>
      <c r="AA1132" s="108"/>
      <c r="AC1132" s="108"/>
    </row>
    <row r="1133" spans="19:29" x14ac:dyDescent="0.25">
      <c r="S1133" s="109"/>
      <c r="U1133" s="109"/>
      <c r="W1133" s="109"/>
      <c r="Y1133" s="109"/>
      <c r="AA1133" s="109"/>
      <c r="AC1133" s="109"/>
    </row>
    <row r="1134" spans="19:29" x14ac:dyDescent="0.25">
      <c r="S1134" s="108"/>
      <c r="U1134" s="108"/>
      <c r="W1134" s="108"/>
      <c r="Y1134" s="108"/>
      <c r="AA1134" s="108"/>
      <c r="AC1134" s="108"/>
    </row>
    <row r="1135" spans="19:29" x14ac:dyDescent="0.25">
      <c r="S1135" s="109"/>
      <c r="U1135" s="109"/>
      <c r="W1135" s="109"/>
      <c r="Y1135" s="109"/>
      <c r="AA1135" s="109"/>
      <c r="AC1135" s="109"/>
    </row>
    <row r="1136" spans="19:29" x14ac:dyDescent="0.25">
      <c r="S1136" s="108"/>
      <c r="U1136" s="108"/>
      <c r="W1136" s="108"/>
      <c r="Y1136" s="108"/>
      <c r="AA1136" s="108"/>
      <c r="AC1136" s="108"/>
    </row>
    <row r="1137" spans="19:29" x14ac:dyDescent="0.25">
      <c r="S1137" s="108"/>
      <c r="U1137" s="108"/>
      <c r="W1137" s="108"/>
      <c r="Y1137" s="108"/>
      <c r="AA1137" s="108"/>
      <c r="AC1137" s="108"/>
    </row>
    <row r="1138" spans="19:29" x14ac:dyDescent="0.25">
      <c r="S1138" s="108"/>
      <c r="U1138" s="108"/>
      <c r="W1138" s="108"/>
      <c r="Y1138" s="108"/>
      <c r="AA1138" s="108"/>
      <c r="AC1138" s="108"/>
    </row>
    <row r="1139" spans="19:29" x14ac:dyDescent="0.25">
      <c r="S1139" s="110"/>
      <c r="U1139" s="110"/>
      <c r="W1139" s="110"/>
      <c r="Y1139" s="110"/>
      <c r="AA1139" s="110"/>
      <c r="AC1139" s="110"/>
    </row>
    <row r="1140" spans="19:29" x14ac:dyDescent="0.25">
      <c r="S1140" s="110"/>
      <c r="U1140" s="110"/>
      <c r="W1140" s="110"/>
      <c r="Y1140" s="110"/>
      <c r="AA1140" s="110"/>
      <c r="AC1140" s="110"/>
    </row>
    <row r="1141" spans="19:29" x14ac:dyDescent="0.25">
      <c r="S1141" s="110"/>
      <c r="U1141" s="110"/>
      <c r="W1141" s="110"/>
      <c r="Y1141" s="110"/>
      <c r="AA1141" s="110"/>
      <c r="AC1141" s="110"/>
    </row>
    <row r="1142" spans="19:29" x14ac:dyDescent="0.25">
      <c r="S1142" s="110"/>
      <c r="U1142" s="110"/>
      <c r="W1142" s="110"/>
      <c r="Y1142" s="110"/>
      <c r="AA1142" s="110"/>
      <c r="AC1142" s="110"/>
    </row>
    <row r="1143" spans="19:29" x14ac:dyDescent="0.25">
      <c r="S1143" s="111"/>
      <c r="U1143" s="111"/>
      <c r="W1143" s="111"/>
      <c r="Y1143" s="111"/>
      <c r="AA1143" s="111"/>
      <c r="AC1143" s="111"/>
    </row>
    <row r="1144" spans="19:29" x14ac:dyDescent="0.25">
      <c r="S1144" s="107"/>
      <c r="U1144" s="107"/>
      <c r="W1144" s="107"/>
      <c r="Y1144" s="107"/>
      <c r="AA1144" s="107"/>
      <c r="AC1144" s="107"/>
    </row>
    <row r="1145" spans="19:29" x14ac:dyDescent="0.25">
      <c r="S1145" s="108"/>
      <c r="U1145" s="108"/>
      <c r="W1145" s="108"/>
      <c r="Y1145" s="108"/>
      <c r="AA1145" s="108"/>
      <c r="AC1145" s="108"/>
    </row>
    <row r="1146" spans="19:29" x14ac:dyDescent="0.25">
      <c r="S1146" s="108"/>
      <c r="U1146" s="108"/>
      <c r="W1146" s="108"/>
      <c r="Y1146" s="108"/>
      <c r="AA1146" s="108"/>
      <c r="AC1146" s="108"/>
    </row>
    <row r="1147" spans="19:29" x14ac:dyDescent="0.25">
      <c r="S1147" s="109"/>
      <c r="U1147" s="109"/>
      <c r="W1147" s="109"/>
      <c r="Y1147" s="109"/>
      <c r="AA1147" s="109"/>
      <c r="AC1147" s="109"/>
    </row>
    <row r="1148" spans="19:29" x14ac:dyDescent="0.25">
      <c r="S1148" s="108"/>
      <c r="U1148" s="108"/>
      <c r="W1148" s="108"/>
      <c r="Y1148" s="108"/>
      <c r="AA1148" s="108"/>
      <c r="AC1148" s="108"/>
    </row>
    <row r="1149" spans="19:29" x14ac:dyDescent="0.25">
      <c r="S1149" s="108"/>
      <c r="U1149" s="108"/>
      <c r="W1149" s="108"/>
      <c r="Y1149" s="108"/>
      <c r="AA1149" s="108"/>
      <c r="AC1149" s="108"/>
    </row>
    <row r="1150" spans="19:29" x14ac:dyDescent="0.25">
      <c r="S1150" s="109"/>
      <c r="U1150" s="109"/>
      <c r="W1150" s="109"/>
      <c r="Y1150" s="109"/>
      <c r="AA1150" s="109"/>
      <c r="AC1150" s="109"/>
    </row>
    <row r="1151" spans="19:29" x14ac:dyDescent="0.25">
      <c r="S1151" s="108"/>
      <c r="U1151" s="108"/>
      <c r="W1151" s="108"/>
      <c r="Y1151" s="108"/>
      <c r="AA1151" s="108"/>
      <c r="AC1151" s="108"/>
    </row>
    <row r="1152" spans="19:29" x14ac:dyDescent="0.25">
      <c r="S1152" s="109"/>
      <c r="U1152" s="109"/>
      <c r="W1152" s="109"/>
      <c r="Y1152" s="109"/>
      <c r="AA1152" s="109"/>
      <c r="AC1152" s="109"/>
    </row>
    <row r="1153" spans="19:29" x14ac:dyDescent="0.25">
      <c r="S1153" s="108"/>
      <c r="U1153" s="108"/>
      <c r="W1153" s="108"/>
      <c r="Y1153" s="108"/>
      <c r="AA1153" s="108"/>
      <c r="AC1153" s="108"/>
    </row>
    <row r="1154" spans="19:29" x14ac:dyDescent="0.25">
      <c r="S1154" s="108"/>
      <c r="U1154" s="108"/>
      <c r="W1154" s="108"/>
      <c r="Y1154" s="108"/>
      <c r="AA1154" s="108"/>
      <c r="AC1154" s="108"/>
    </row>
    <row r="1155" spans="19:29" x14ac:dyDescent="0.25">
      <c r="S1155" s="108"/>
      <c r="U1155" s="108"/>
      <c r="W1155" s="108"/>
      <c r="Y1155" s="108"/>
      <c r="AA1155" s="108"/>
      <c r="AC1155" s="108"/>
    </row>
    <row r="1156" spans="19:29" x14ac:dyDescent="0.25">
      <c r="S1156" s="110"/>
      <c r="U1156" s="110"/>
      <c r="W1156" s="110"/>
      <c r="Y1156" s="110"/>
      <c r="AA1156" s="110"/>
      <c r="AC1156" s="110"/>
    </row>
    <row r="1157" spans="19:29" x14ac:dyDescent="0.25">
      <c r="S1157" s="110"/>
      <c r="U1157" s="110"/>
      <c r="W1157" s="110"/>
      <c r="Y1157" s="110"/>
      <c r="AA1157" s="110"/>
      <c r="AC1157" s="110"/>
    </row>
    <row r="1158" spans="19:29" x14ac:dyDescent="0.25">
      <c r="S1158" s="110"/>
      <c r="U1158" s="110"/>
      <c r="W1158" s="110"/>
      <c r="Y1158" s="110"/>
      <c r="AA1158" s="110"/>
      <c r="AC1158" s="110"/>
    </row>
    <row r="1159" spans="19:29" x14ac:dyDescent="0.25">
      <c r="S1159" s="110"/>
      <c r="U1159" s="110"/>
      <c r="W1159" s="110"/>
      <c r="Y1159" s="110"/>
      <c r="AA1159" s="110"/>
      <c r="AC1159" s="110"/>
    </row>
    <row r="1160" spans="19:29" x14ac:dyDescent="0.25">
      <c r="S1160" s="111"/>
      <c r="U1160" s="111"/>
      <c r="W1160" s="111"/>
      <c r="Y1160" s="111"/>
      <c r="AA1160" s="111"/>
      <c r="AC1160" s="111"/>
    </row>
    <row r="1161" spans="19:29" x14ac:dyDescent="0.25">
      <c r="S1161" s="107"/>
      <c r="U1161" s="107"/>
      <c r="W1161" s="107"/>
      <c r="Y1161" s="107"/>
      <c r="AA1161" s="107"/>
      <c r="AC1161" s="107"/>
    </row>
    <row r="1162" spans="19:29" x14ac:dyDescent="0.25">
      <c r="S1162" s="108"/>
      <c r="U1162" s="108"/>
      <c r="W1162" s="108"/>
      <c r="Y1162" s="108"/>
      <c r="AA1162" s="108"/>
      <c r="AC1162" s="108"/>
    </row>
    <row r="1163" spans="19:29" x14ac:dyDescent="0.25">
      <c r="S1163" s="108"/>
      <c r="U1163" s="108"/>
      <c r="W1163" s="108"/>
      <c r="Y1163" s="108"/>
      <c r="AA1163" s="108"/>
      <c r="AC1163" s="108"/>
    </row>
    <row r="1164" spans="19:29" x14ac:dyDescent="0.25">
      <c r="S1164" s="109"/>
      <c r="U1164" s="109"/>
      <c r="W1164" s="109"/>
      <c r="Y1164" s="109"/>
      <c r="AA1164" s="109"/>
      <c r="AC1164" s="109"/>
    </row>
    <row r="1165" spans="19:29" x14ac:dyDescent="0.25">
      <c r="S1165" s="108"/>
      <c r="U1165" s="108"/>
      <c r="W1165" s="108"/>
      <c r="Y1165" s="108"/>
      <c r="AA1165" s="108"/>
      <c r="AC1165" s="108"/>
    </row>
    <row r="1166" spans="19:29" x14ac:dyDescent="0.25">
      <c r="S1166" s="108"/>
      <c r="U1166" s="108"/>
      <c r="W1166" s="108"/>
      <c r="Y1166" s="108"/>
      <c r="AA1166" s="108"/>
      <c r="AC1166" s="108"/>
    </row>
    <row r="1167" spans="19:29" x14ac:dyDescent="0.25">
      <c r="S1167" s="109"/>
      <c r="U1167" s="109"/>
      <c r="W1167" s="109"/>
      <c r="Y1167" s="109"/>
      <c r="AA1167" s="109"/>
      <c r="AC1167" s="109"/>
    </row>
    <row r="1168" spans="19:29" x14ac:dyDescent="0.25">
      <c r="S1168" s="108"/>
      <c r="U1168" s="108"/>
      <c r="W1168" s="108"/>
      <c r="Y1168" s="108"/>
      <c r="AA1168" s="108"/>
      <c r="AC1168" s="108"/>
    </row>
    <row r="1169" spans="19:29" x14ac:dyDescent="0.25">
      <c r="S1169" s="109"/>
      <c r="U1169" s="109"/>
      <c r="W1169" s="109"/>
      <c r="Y1169" s="109"/>
      <c r="AA1169" s="109"/>
      <c r="AC1169" s="109"/>
    </row>
    <row r="1170" spans="19:29" x14ac:dyDescent="0.25">
      <c r="S1170" s="108"/>
      <c r="U1170" s="108"/>
      <c r="W1170" s="108"/>
      <c r="Y1170" s="108"/>
      <c r="AA1170" s="108"/>
      <c r="AC1170" s="108"/>
    </row>
    <row r="1171" spans="19:29" x14ac:dyDescent="0.25">
      <c r="S1171" s="108"/>
      <c r="U1171" s="108"/>
      <c r="W1171" s="108"/>
      <c r="Y1171" s="108"/>
      <c r="AA1171" s="108"/>
      <c r="AC1171" s="108"/>
    </row>
    <row r="1172" spans="19:29" x14ac:dyDescent="0.25">
      <c r="S1172" s="108"/>
      <c r="U1172" s="108"/>
      <c r="W1172" s="108"/>
      <c r="Y1172" s="108"/>
      <c r="AA1172" s="108"/>
      <c r="AC1172" s="108"/>
    </row>
    <row r="1173" spans="19:29" x14ac:dyDescent="0.25">
      <c r="S1173" s="110"/>
      <c r="U1173" s="110"/>
      <c r="W1173" s="110"/>
      <c r="Y1173" s="110"/>
      <c r="AA1173" s="110"/>
      <c r="AC1173" s="110"/>
    </row>
    <row r="1174" spans="19:29" x14ac:dyDescent="0.25">
      <c r="S1174" s="110"/>
      <c r="U1174" s="110"/>
      <c r="W1174" s="110"/>
      <c r="Y1174" s="110"/>
      <c r="AA1174" s="110"/>
      <c r="AC1174" s="110"/>
    </row>
    <row r="1175" spans="19:29" x14ac:dyDescent="0.25">
      <c r="S1175" s="110"/>
      <c r="U1175" s="110"/>
      <c r="W1175" s="110"/>
      <c r="Y1175" s="110"/>
      <c r="AA1175" s="110"/>
      <c r="AC1175" s="110"/>
    </row>
    <row r="1176" spans="19:29" x14ac:dyDescent="0.25">
      <c r="S1176" s="110"/>
      <c r="U1176" s="110"/>
      <c r="W1176" s="110"/>
      <c r="Y1176" s="110"/>
      <c r="AA1176" s="110"/>
      <c r="AC1176" s="110"/>
    </row>
    <row r="1177" spans="19:29" x14ac:dyDescent="0.25">
      <c r="S1177" s="111"/>
      <c r="U1177" s="111"/>
      <c r="W1177" s="111"/>
      <c r="Y1177" s="111"/>
      <c r="AA1177" s="111"/>
      <c r="AC1177" s="111"/>
    </row>
    <row r="1178" spans="19:29" x14ac:dyDescent="0.25">
      <c r="S1178" s="107"/>
      <c r="U1178" s="107"/>
      <c r="W1178" s="107"/>
      <c r="Y1178" s="107"/>
      <c r="AA1178" s="107"/>
      <c r="AC1178" s="107"/>
    </row>
    <row r="1179" spans="19:29" x14ac:dyDescent="0.25">
      <c r="S1179" s="108"/>
      <c r="U1179" s="108"/>
      <c r="W1179" s="108"/>
      <c r="Y1179" s="108"/>
      <c r="AA1179" s="108"/>
      <c r="AC1179" s="108"/>
    </row>
    <row r="1180" spans="19:29" x14ac:dyDescent="0.25">
      <c r="S1180" s="108"/>
      <c r="U1180" s="108"/>
      <c r="W1180" s="108"/>
      <c r="Y1180" s="108"/>
      <c r="AA1180" s="108"/>
      <c r="AC1180" s="108"/>
    </row>
    <row r="1181" spans="19:29" x14ac:dyDescent="0.25">
      <c r="S1181" s="109"/>
      <c r="U1181" s="109"/>
      <c r="W1181" s="109"/>
      <c r="Y1181" s="109"/>
      <c r="AA1181" s="109"/>
      <c r="AC1181" s="109"/>
    </row>
    <row r="1182" spans="19:29" x14ac:dyDescent="0.25">
      <c r="S1182" s="108"/>
      <c r="U1182" s="108"/>
      <c r="W1182" s="108"/>
      <c r="Y1182" s="108"/>
      <c r="AA1182" s="108"/>
      <c r="AC1182" s="108"/>
    </row>
    <row r="1183" spans="19:29" x14ac:dyDescent="0.25">
      <c r="S1183" s="108"/>
      <c r="U1183" s="108"/>
      <c r="W1183" s="108"/>
      <c r="Y1183" s="108"/>
      <c r="AA1183" s="108"/>
      <c r="AC1183" s="108"/>
    </row>
    <row r="1184" spans="19:29" x14ac:dyDescent="0.25">
      <c r="S1184" s="109"/>
      <c r="U1184" s="109"/>
      <c r="W1184" s="109"/>
      <c r="Y1184" s="109"/>
      <c r="AA1184" s="109"/>
      <c r="AC1184" s="109"/>
    </row>
    <row r="1185" spans="19:29" x14ac:dyDescent="0.25">
      <c r="S1185" s="108"/>
      <c r="U1185" s="108"/>
      <c r="W1185" s="108"/>
      <c r="Y1185" s="108"/>
      <c r="AA1185" s="108"/>
      <c r="AC1185" s="108"/>
    </row>
    <row r="1186" spans="19:29" x14ac:dyDescent="0.25">
      <c r="S1186" s="109"/>
      <c r="U1186" s="109"/>
      <c r="W1186" s="109"/>
      <c r="Y1186" s="109"/>
      <c r="AA1186" s="109"/>
      <c r="AC1186" s="109"/>
    </row>
    <row r="1187" spans="19:29" x14ac:dyDescent="0.25">
      <c r="S1187" s="108"/>
      <c r="U1187" s="108"/>
      <c r="W1187" s="108"/>
      <c r="Y1187" s="108"/>
      <c r="AA1187" s="108"/>
      <c r="AC1187" s="108"/>
    </row>
    <row r="1188" spans="19:29" x14ac:dyDescent="0.25">
      <c r="S1188" s="108"/>
      <c r="U1188" s="108"/>
      <c r="W1188" s="108"/>
      <c r="Y1188" s="108"/>
      <c r="AA1188" s="108"/>
      <c r="AC1188" s="108"/>
    </row>
    <row r="1189" spans="19:29" x14ac:dyDescent="0.25">
      <c r="S1189" s="108"/>
      <c r="U1189" s="108"/>
      <c r="W1189" s="108"/>
      <c r="Y1189" s="108"/>
      <c r="AA1189" s="108"/>
      <c r="AC1189" s="108"/>
    </row>
    <row r="1190" spans="19:29" x14ac:dyDescent="0.25">
      <c r="S1190" s="110"/>
      <c r="U1190" s="110"/>
      <c r="W1190" s="110"/>
      <c r="Y1190" s="110"/>
      <c r="AA1190" s="110"/>
      <c r="AC1190" s="110"/>
    </row>
    <row r="1191" spans="19:29" x14ac:dyDescent="0.25">
      <c r="S1191" s="110"/>
      <c r="U1191" s="110"/>
      <c r="W1191" s="110"/>
      <c r="Y1191" s="110"/>
      <c r="AA1191" s="110"/>
      <c r="AC1191" s="110"/>
    </row>
    <row r="1192" spans="19:29" x14ac:dyDescent="0.25">
      <c r="S1192" s="110"/>
      <c r="U1192" s="110"/>
      <c r="W1192" s="110"/>
      <c r="Y1192" s="110"/>
      <c r="AA1192" s="110"/>
      <c r="AC1192" s="110"/>
    </row>
    <row r="1193" spans="19:29" x14ac:dyDescent="0.25">
      <c r="S1193" s="110"/>
      <c r="U1193" s="110"/>
      <c r="W1193" s="110"/>
      <c r="Y1193" s="110"/>
      <c r="AA1193" s="110"/>
      <c r="AC1193" s="110"/>
    </row>
    <row r="1194" spans="19:29" x14ac:dyDescent="0.25">
      <c r="S1194" s="111"/>
      <c r="U1194" s="111"/>
      <c r="W1194" s="111"/>
      <c r="Y1194" s="111"/>
      <c r="AA1194" s="111"/>
      <c r="AC1194" s="111"/>
    </row>
    <row r="1195" spans="19:29" x14ac:dyDescent="0.25">
      <c r="S1195" s="107"/>
      <c r="U1195" s="107"/>
      <c r="W1195" s="107"/>
      <c r="Y1195" s="107"/>
      <c r="AA1195" s="107"/>
      <c r="AC1195" s="107"/>
    </row>
    <row r="1196" spans="19:29" x14ac:dyDescent="0.25">
      <c r="S1196" s="108"/>
      <c r="U1196" s="108"/>
      <c r="W1196" s="108"/>
      <c r="Y1196" s="108"/>
      <c r="AA1196" s="108"/>
      <c r="AC1196" s="108"/>
    </row>
    <row r="1197" spans="19:29" x14ac:dyDescent="0.25">
      <c r="S1197" s="108"/>
      <c r="U1197" s="108"/>
      <c r="W1197" s="108"/>
      <c r="Y1197" s="108"/>
      <c r="AA1197" s="108"/>
      <c r="AC1197" s="108"/>
    </row>
    <row r="1198" spans="19:29" x14ac:dyDescent="0.25">
      <c r="S1198" s="109"/>
      <c r="U1198" s="109"/>
      <c r="W1198" s="109"/>
      <c r="Y1198" s="109"/>
      <c r="AA1198" s="109"/>
      <c r="AC1198" s="109"/>
    </row>
    <row r="1199" spans="19:29" x14ac:dyDescent="0.25">
      <c r="S1199" s="108"/>
      <c r="U1199" s="108"/>
      <c r="W1199" s="108"/>
      <c r="Y1199" s="108"/>
      <c r="AA1199" s="108"/>
      <c r="AC1199" s="108"/>
    </row>
    <row r="1200" spans="19:29" x14ac:dyDescent="0.25">
      <c r="S1200" s="108"/>
      <c r="U1200" s="108"/>
      <c r="W1200" s="108"/>
      <c r="Y1200" s="108"/>
      <c r="AA1200" s="108"/>
      <c r="AC1200" s="108"/>
    </row>
    <row r="1201" spans="19:29" x14ac:dyDescent="0.25">
      <c r="S1201" s="109"/>
      <c r="U1201" s="109"/>
      <c r="W1201" s="109"/>
      <c r="Y1201" s="109"/>
      <c r="AA1201" s="109"/>
      <c r="AC1201" s="109"/>
    </row>
    <row r="1202" spans="19:29" x14ac:dyDescent="0.25">
      <c r="S1202" s="108"/>
      <c r="U1202" s="108"/>
      <c r="W1202" s="108"/>
      <c r="Y1202" s="108"/>
      <c r="AA1202" s="108"/>
      <c r="AC1202" s="108"/>
    </row>
    <row r="1203" spans="19:29" x14ac:dyDescent="0.25">
      <c r="S1203" s="109"/>
      <c r="U1203" s="109"/>
      <c r="W1203" s="109"/>
      <c r="Y1203" s="109"/>
      <c r="AA1203" s="109"/>
      <c r="AC1203" s="109"/>
    </row>
    <row r="1204" spans="19:29" x14ac:dyDescent="0.25">
      <c r="S1204" s="108"/>
      <c r="U1204" s="108"/>
      <c r="W1204" s="108"/>
      <c r="Y1204" s="108"/>
      <c r="AA1204" s="108"/>
      <c r="AC1204" s="108"/>
    </row>
    <row r="1205" spans="19:29" x14ac:dyDescent="0.25">
      <c r="S1205" s="108"/>
      <c r="U1205" s="108"/>
      <c r="W1205" s="108"/>
      <c r="Y1205" s="108"/>
      <c r="AA1205" s="108"/>
      <c r="AC1205" s="108"/>
    </row>
    <row r="1206" spans="19:29" x14ac:dyDescent="0.25">
      <c r="S1206" s="108"/>
      <c r="U1206" s="108"/>
      <c r="W1206" s="108"/>
      <c r="Y1206" s="108"/>
      <c r="AA1206" s="108"/>
      <c r="AC1206" s="108"/>
    </row>
    <row r="1207" spans="19:29" x14ac:dyDescent="0.25">
      <c r="S1207" s="110"/>
      <c r="U1207" s="110"/>
      <c r="W1207" s="110"/>
      <c r="Y1207" s="110"/>
      <c r="AA1207" s="110"/>
      <c r="AC1207" s="110"/>
    </row>
    <row r="1208" spans="19:29" x14ac:dyDescent="0.25">
      <c r="S1208" s="110"/>
      <c r="U1208" s="110"/>
      <c r="W1208" s="110"/>
      <c r="Y1208" s="110"/>
      <c r="AA1208" s="110"/>
      <c r="AC1208" s="110"/>
    </row>
    <row r="1209" spans="19:29" x14ac:dyDescent="0.25">
      <c r="S1209" s="110"/>
      <c r="U1209" s="110"/>
      <c r="W1209" s="110"/>
      <c r="Y1209" s="110"/>
      <c r="AA1209" s="110"/>
      <c r="AC1209" s="110"/>
    </row>
    <row r="1210" spans="19:29" x14ac:dyDescent="0.25">
      <c r="S1210" s="110"/>
      <c r="U1210" s="110"/>
      <c r="W1210" s="110"/>
      <c r="Y1210" s="110"/>
      <c r="AA1210" s="110"/>
      <c r="AC1210" s="110"/>
    </row>
    <row r="1211" spans="19:29" x14ac:dyDescent="0.25">
      <c r="S1211" s="111"/>
      <c r="U1211" s="111"/>
      <c r="W1211" s="111"/>
      <c r="Y1211" s="111"/>
      <c r="AA1211" s="111"/>
      <c r="AC1211" s="111"/>
    </row>
    <row r="1212" spans="19:29" x14ac:dyDescent="0.25">
      <c r="S1212" s="107"/>
      <c r="U1212" s="107"/>
      <c r="W1212" s="107"/>
      <c r="Y1212" s="107"/>
      <c r="AA1212" s="107"/>
      <c r="AC1212" s="107"/>
    </row>
    <row r="1213" spans="19:29" x14ac:dyDescent="0.25">
      <c r="S1213" s="108"/>
      <c r="U1213" s="108"/>
      <c r="W1213" s="108"/>
      <c r="Y1213" s="108"/>
      <c r="AA1213" s="108"/>
      <c r="AC1213" s="108"/>
    </row>
    <row r="1214" spans="19:29" x14ac:dyDescent="0.25">
      <c r="S1214" s="108"/>
      <c r="U1214" s="108"/>
      <c r="W1214" s="108"/>
      <c r="Y1214" s="108"/>
      <c r="AA1214" s="108"/>
      <c r="AC1214" s="108"/>
    </row>
    <row r="1215" spans="19:29" x14ac:dyDescent="0.25">
      <c r="S1215" s="109"/>
      <c r="U1215" s="109"/>
      <c r="W1215" s="109"/>
      <c r="Y1215" s="109"/>
      <c r="AA1215" s="109"/>
      <c r="AC1215" s="109"/>
    </row>
    <row r="1216" spans="19:29" x14ac:dyDescent="0.25">
      <c r="S1216" s="108"/>
      <c r="U1216" s="108"/>
      <c r="W1216" s="108"/>
      <c r="Y1216" s="108"/>
      <c r="AA1216" s="108"/>
      <c r="AC1216" s="108"/>
    </row>
    <row r="1217" spans="19:29" x14ac:dyDescent="0.25">
      <c r="S1217" s="108"/>
      <c r="U1217" s="108"/>
      <c r="W1217" s="108"/>
      <c r="Y1217" s="108"/>
      <c r="AA1217" s="108"/>
      <c r="AC1217" s="108"/>
    </row>
    <row r="1218" spans="19:29" x14ac:dyDescent="0.25">
      <c r="S1218" s="109"/>
      <c r="U1218" s="109"/>
      <c r="W1218" s="109"/>
      <c r="Y1218" s="109"/>
      <c r="AA1218" s="109"/>
      <c r="AC1218" s="109"/>
    </row>
    <row r="1219" spans="19:29" x14ac:dyDescent="0.25">
      <c r="S1219" s="108"/>
      <c r="U1219" s="108"/>
      <c r="W1219" s="108"/>
      <c r="Y1219" s="108"/>
      <c r="AA1219" s="108"/>
      <c r="AC1219" s="108"/>
    </row>
    <row r="1220" spans="19:29" x14ac:dyDescent="0.25">
      <c r="S1220" s="109"/>
      <c r="U1220" s="109"/>
      <c r="W1220" s="109"/>
      <c r="Y1220" s="109"/>
      <c r="AA1220" s="109"/>
      <c r="AC1220" s="109"/>
    </row>
    <row r="1221" spans="19:29" x14ac:dyDescent="0.25">
      <c r="S1221" s="108"/>
      <c r="U1221" s="108"/>
      <c r="W1221" s="108"/>
      <c r="Y1221" s="108"/>
      <c r="AA1221" s="108"/>
      <c r="AC1221" s="108"/>
    </row>
    <row r="1222" spans="19:29" x14ac:dyDescent="0.25">
      <c r="S1222" s="108"/>
      <c r="U1222" s="108"/>
      <c r="W1222" s="108"/>
      <c r="Y1222" s="108"/>
      <c r="AA1222" s="108"/>
      <c r="AC1222" s="108"/>
    </row>
    <row r="1223" spans="19:29" x14ac:dyDescent="0.25">
      <c r="S1223" s="108"/>
      <c r="U1223" s="108"/>
      <c r="W1223" s="108"/>
      <c r="Y1223" s="108"/>
      <c r="AA1223" s="108"/>
      <c r="AC1223" s="108"/>
    </row>
    <row r="1224" spans="19:29" x14ac:dyDescent="0.25">
      <c r="S1224" s="110"/>
      <c r="U1224" s="110"/>
      <c r="W1224" s="110"/>
      <c r="Y1224" s="110"/>
      <c r="AA1224" s="110"/>
      <c r="AC1224" s="110"/>
    </row>
    <row r="1225" spans="19:29" x14ac:dyDescent="0.25">
      <c r="S1225" s="110"/>
      <c r="U1225" s="110"/>
      <c r="W1225" s="110"/>
      <c r="Y1225" s="110"/>
      <c r="AA1225" s="110"/>
      <c r="AC1225" s="110"/>
    </row>
    <row r="1226" spans="19:29" x14ac:dyDescent="0.25">
      <c r="S1226" s="110"/>
      <c r="U1226" s="110"/>
      <c r="W1226" s="110"/>
      <c r="Y1226" s="110"/>
      <c r="AA1226" s="110"/>
      <c r="AC1226" s="110"/>
    </row>
    <row r="1227" spans="19:29" x14ac:dyDescent="0.25">
      <c r="S1227" s="110"/>
      <c r="U1227" s="110"/>
      <c r="W1227" s="110"/>
      <c r="Y1227" s="110"/>
      <c r="AA1227" s="110"/>
      <c r="AC1227" s="110"/>
    </row>
    <row r="1228" spans="19:29" x14ac:dyDescent="0.25">
      <c r="S1228" s="111"/>
      <c r="U1228" s="111"/>
      <c r="W1228" s="111"/>
      <c r="Y1228" s="111"/>
      <c r="AA1228" s="111"/>
      <c r="AC1228" s="111"/>
    </row>
    <row r="1229" spans="19:29" x14ac:dyDescent="0.25">
      <c r="S1229" s="107"/>
      <c r="U1229" s="107"/>
      <c r="W1229" s="107"/>
      <c r="Y1229" s="107"/>
      <c r="AA1229" s="107"/>
      <c r="AC1229" s="107"/>
    </row>
    <row r="1230" spans="19:29" x14ac:dyDescent="0.25">
      <c r="S1230" s="108"/>
      <c r="U1230" s="108"/>
      <c r="W1230" s="108"/>
      <c r="Y1230" s="108"/>
      <c r="AA1230" s="108"/>
      <c r="AC1230" s="108"/>
    </row>
    <row r="1231" spans="19:29" x14ac:dyDescent="0.25">
      <c r="S1231" s="108"/>
      <c r="U1231" s="108"/>
      <c r="W1231" s="108"/>
      <c r="Y1231" s="108"/>
      <c r="AA1231" s="108"/>
      <c r="AC1231" s="108"/>
    </row>
    <row r="1232" spans="19:29" x14ac:dyDescent="0.25">
      <c r="S1232" s="109"/>
      <c r="U1232" s="109"/>
      <c r="W1232" s="109"/>
      <c r="Y1232" s="109"/>
      <c r="AA1232" s="109"/>
      <c r="AC1232" s="109"/>
    </row>
    <row r="1233" spans="19:29" x14ac:dyDescent="0.25">
      <c r="S1233" s="108"/>
      <c r="U1233" s="108"/>
      <c r="W1233" s="108"/>
      <c r="Y1233" s="108"/>
      <c r="AA1233" s="108"/>
      <c r="AC1233" s="108"/>
    </row>
    <row r="1234" spans="19:29" x14ac:dyDescent="0.25">
      <c r="S1234" s="108"/>
      <c r="U1234" s="108"/>
      <c r="W1234" s="108"/>
      <c r="Y1234" s="108"/>
      <c r="AA1234" s="108"/>
      <c r="AC1234" s="108"/>
    </row>
    <row r="1235" spans="19:29" x14ac:dyDescent="0.25">
      <c r="S1235" s="109"/>
      <c r="U1235" s="109"/>
      <c r="W1235" s="109"/>
      <c r="Y1235" s="109"/>
      <c r="AA1235" s="109"/>
      <c r="AC1235" s="109"/>
    </row>
    <row r="1236" spans="19:29" x14ac:dyDescent="0.25">
      <c r="S1236" s="108"/>
      <c r="U1236" s="108"/>
      <c r="W1236" s="108"/>
      <c r="Y1236" s="108"/>
      <c r="AA1236" s="108"/>
      <c r="AC1236" s="108"/>
    </row>
    <row r="1237" spans="19:29" x14ac:dyDescent="0.25">
      <c r="S1237" s="109"/>
      <c r="U1237" s="109"/>
      <c r="W1237" s="109"/>
      <c r="Y1237" s="109"/>
      <c r="AA1237" s="109"/>
      <c r="AC1237" s="109"/>
    </row>
    <row r="1238" spans="19:29" x14ac:dyDescent="0.25">
      <c r="S1238" s="108"/>
      <c r="U1238" s="108"/>
      <c r="W1238" s="108"/>
      <c r="Y1238" s="108"/>
      <c r="AA1238" s="108"/>
      <c r="AC1238" s="108"/>
    </row>
    <row r="1239" spans="19:29" x14ac:dyDescent="0.25">
      <c r="S1239" s="108"/>
      <c r="U1239" s="108"/>
      <c r="W1239" s="108"/>
      <c r="Y1239" s="108"/>
      <c r="AA1239" s="108"/>
      <c r="AC1239" s="108"/>
    </row>
    <row r="1240" spans="19:29" x14ac:dyDescent="0.25">
      <c r="S1240" s="108"/>
      <c r="U1240" s="108"/>
      <c r="W1240" s="108"/>
      <c r="Y1240" s="108"/>
      <c r="AA1240" s="108"/>
      <c r="AC1240" s="108"/>
    </row>
    <row r="1241" spans="19:29" x14ac:dyDescent="0.25">
      <c r="S1241" s="110"/>
      <c r="U1241" s="110"/>
      <c r="W1241" s="110"/>
      <c r="Y1241" s="110"/>
      <c r="AA1241" s="110"/>
      <c r="AC1241" s="110"/>
    </row>
    <row r="1242" spans="19:29" x14ac:dyDescent="0.25">
      <c r="S1242" s="110"/>
      <c r="U1242" s="110"/>
      <c r="W1242" s="110"/>
      <c r="Y1242" s="110"/>
      <c r="AA1242" s="110"/>
      <c r="AC1242" s="110"/>
    </row>
    <row r="1243" spans="19:29" x14ac:dyDescent="0.25">
      <c r="S1243" s="110"/>
      <c r="U1243" s="110"/>
      <c r="W1243" s="110"/>
      <c r="Y1243" s="110"/>
      <c r="AA1243" s="110"/>
      <c r="AC1243" s="110"/>
    </row>
    <row r="1244" spans="19:29" x14ac:dyDescent="0.25">
      <c r="S1244" s="110"/>
      <c r="U1244" s="110"/>
      <c r="W1244" s="110"/>
      <c r="Y1244" s="110"/>
      <c r="AA1244" s="110"/>
      <c r="AC1244" s="110"/>
    </row>
    <row r="1245" spans="19:29" x14ac:dyDescent="0.25">
      <c r="S1245" s="111"/>
      <c r="U1245" s="111"/>
      <c r="W1245" s="111"/>
      <c r="Y1245" s="111"/>
      <c r="AA1245" s="111"/>
      <c r="AC1245" s="111"/>
    </row>
    <row r="1246" spans="19:29" x14ac:dyDescent="0.25">
      <c r="S1246" s="107"/>
      <c r="U1246" s="107"/>
      <c r="W1246" s="107"/>
      <c r="Y1246" s="107"/>
      <c r="AA1246" s="107"/>
      <c r="AC1246" s="107"/>
    </row>
    <row r="1247" spans="19:29" x14ac:dyDescent="0.25">
      <c r="S1247" s="108"/>
      <c r="U1247" s="108"/>
      <c r="W1247" s="108"/>
      <c r="Y1247" s="108"/>
      <c r="AA1247" s="108"/>
      <c r="AC1247" s="108"/>
    </row>
    <row r="1248" spans="19:29" x14ac:dyDescent="0.25">
      <c r="S1248" s="108"/>
      <c r="U1248" s="108"/>
      <c r="W1248" s="108"/>
      <c r="Y1248" s="108"/>
      <c r="AA1248" s="108"/>
      <c r="AC1248" s="108"/>
    </row>
    <row r="1249" spans="19:29" x14ac:dyDescent="0.25">
      <c r="S1249" s="109"/>
      <c r="U1249" s="109"/>
      <c r="W1249" s="109"/>
      <c r="Y1249" s="109"/>
      <c r="AA1249" s="109"/>
      <c r="AC1249" s="109"/>
    </row>
    <row r="1250" spans="19:29" x14ac:dyDescent="0.25">
      <c r="S1250" s="108"/>
      <c r="U1250" s="108"/>
      <c r="W1250" s="108"/>
      <c r="Y1250" s="108"/>
      <c r="AA1250" s="108"/>
      <c r="AC1250" s="108"/>
    </row>
    <row r="1251" spans="19:29" x14ac:dyDescent="0.25">
      <c r="S1251" s="108"/>
      <c r="U1251" s="108"/>
      <c r="W1251" s="108"/>
      <c r="Y1251" s="108"/>
      <c r="AA1251" s="108"/>
      <c r="AC1251" s="108"/>
    </row>
    <row r="1252" spans="19:29" x14ac:dyDescent="0.25">
      <c r="S1252" s="109"/>
      <c r="U1252" s="109"/>
      <c r="W1252" s="109"/>
      <c r="Y1252" s="109"/>
      <c r="AA1252" s="109"/>
      <c r="AC1252" s="109"/>
    </row>
    <row r="1253" spans="19:29" x14ac:dyDescent="0.25">
      <c r="S1253" s="108"/>
      <c r="U1253" s="108"/>
      <c r="W1253" s="108"/>
      <c r="Y1253" s="108"/>
      <c r="AA1253" s="108"/>
      <c r="AC1253" s="108"/>
    </row>
    <row r="1254" spans="19:29" x14ac:dyDescent="0.25">
      <c r="S1254" s="109"/>
      <c r="U1254" s="109"/>
      <c r="W1254" s="109"/>
      <c r="Y1254" s="109"/>
      <c r="AA1254" s="109"/>
      <c r="AC1254" s="109"/>
    </row>
    <row r="1255" spans="19:29" x14ac:dyDescent="0.25">
      <c r="S1255" s="108"/>
      <c r="U1255" s="108"/>
      <c r="W1255" s="108"/>
      <c r="Y1255" s="108"/>
      <c r="AA1255" s="108"/>
      <c r="AC1255" s="108"/>
    </row>
    <row r="1256" spans="19:29" x14ac:dyDescent="0.25">
      <c r="S1256" s="108"/>
      <c r="U1256" s="108"/>
      <c r="W1256" s="108"/>
      <c r="Y1256" s="108"/>
      <c r="AA1256" s="108"/>
      <c r="AC1256" s="108"/>
    </row>
    <row r="1257" spans="19:29" x14ac:dyDescent="0.25">
      <c r="S1257" s="108"/>
      <c r="U1257" s="108"/>
      <c r="W1257" s="108"/>
      <c r="Y1257" s="108"/>
      <c r="AA1257" s="108"/>
      <c r="AC1257" s="108"/>
    </row>
    <row r="1258" spans="19:29" x14ac:dyDescent="0.25">
      <c r="S1258" s="110"/>
      <c r="U1258" s="110"/>
      <c r="W1258" s="110"/>
      <c r="Y1258" s="110"/>
      <c r="AA1258" s="110"/>
      <c r="AC1258" s="110"/>
    </row>
    <row r="1259" spans="19:29" x14ac:dyDescent="0.25">
      <c r="S1259" s="110"/>
      <c r="U1259" s="110"/>
      <c r="W1259" s="110"/>
      <c r="Y1259" s="110"/>
      <c r="AA1259" s="110"/>
      <c r="AC1259" s="110"/>
    </row>
    <row r="1260" spans="19:29" x14ac:dyDescent="0.25">
      <c r="S1260" s="110"/>
      <c r="U1260" s="110"/>
      <c r="W1260" s="110"/>
      <c r="Y1260" s="110"/>
      <c r="AA1260" s="110"/>
      <c r="AC1260" s="110"/>
    </row>
    <row r="1261" spans="19:29" x14ac:dyDescent="0.25">
      <c r="S1261" s="110"/>
      <c r="U1261" s="110"/>
      <c r="W1261" s="110"/>
      <c r="Y1261" s="110"/>
      <c r="AA1261" s="110"/>
      <c r="AC1261" s="110"/>
    </row>
    <row r="1262" spans="19:29" x14ac:dyDescent="0.25">
      <c r="S1262" s="111"/>
      <c r="U1262" s="111"/>
      <c r="W1262" s="111"/>
      <c r="Y1262" s="111"/>
      <c r="AA1262" s="111"/>
      <c r="AC1262" s="111"/>
    </row>
    <row r="1263" spans="19:29" x14ac:dyDescent="0.25">
      <c r="S1263" s="107"/>
      <c r="U1263" s="107"/>
      <c r="W1263" s="107"/>
      <c r="Y1263" s="107"/>
      <c r="AA1263" s="107"/>
      <c r="AC1263" s="107"/>
    </row>
    <row r="1264" spans="19:29" x14ac:dyDescent="0.25">
      <c r="S1264" s="108"/>
      <c r="U1264" s="108"/>
      <c r="W1264" s="108"/>
      <c r="Y1264" s="108"/>
      <c r="AA1264" s="108"/>
      <c r="AC1264" s="108"/>
    </row>
    <row r="1265" spans="19:29" x14ac:dyDescent="0.25">
      <c r="S1265" s="108"/>
      <c r="U1265" s="108"/>
      <c r="W1265" s="108"/>
      <c r="Y1265" s="108"/>
      <c r="AA1265" s="108"/>
      <c r="AC1265" s="108"/>
    </row>
    <row r="1266" spans="19:29" x14ac:dyDescent="0.25">
      <c r="S1266" s="109"/>
      <c r="U1266" s="109"/>
      <c r="W1266" s="109"/>
      <c r="Y1266" s="109"/>
      <c r="AA1266" s="109"/>
      <c r="AC1266" s="109"/>
    </row>
    <row r="1267" spans="19:29" x14ac:dyDescent="0.25">
      <c r="S1267" s="108"/>
      <c r="U1267" s="108"/>
      <c r="W1267" s="108"/>
      <c r="Y1267" s="108"/>
      <c r="AA1267" s="108"/>
      <c r="AC1267" s="108"/>
    </row>
    <row r="1268" spans="19:29" x14ac:dyDescent="0.25">
      <c r="S1268" s="108"/>
      <c r="U1268" s="108"/>
      <c r="W1268" s="108"/>
      <c r="Y1268" s="108"/>
      <c r="AA1268" s="108"/>
      <c r="AC1268" s="108"/>
    </row>
    <row r="1269" spans="19:29" x14ac:dyDescent="0.25">
      <c r="S1269" s="109"/>
      <c r="U1269" s="109"/>
      <c r="W1269" s="109"/>
      <c r="Y1269" s="109"/>
      <c r="AA1269" s="109"/>
      <c r="AC1269" s="109"/>
    </row>
    <row r="1270" spans="19:29" x14ac:dyDescent="0.25">
      <c r="S1270" s="108"/>
      <c r="U1270" s="108"/>
      <c r="W1270" s="108"/>
      <c r="Y1270" s="108"/>
      <c r="AA1270" s="108"/>
      <c r="AC1270" s="108"/>
    </row>
    <row r="1271" spans="19:29" x14ac:dyDescent="0.25">
      <c r="S1271" s="109"/>
      <c r="U1271" s="109"/>
      <c r="W1271" s="109"/>
      <c r="Y1271" s="109"/>
      <c r="AA1271" s="109"/>
      <c r="AC1271" s="109"/>
    </row>
    <row r="1272" spans="19:29" x14ac:dyDescent="0.25">
      <c r="S1272" s="108"/>
      <c r="U1272" s="108"/>
      <c r="W1272" s="108"/>
      <c r="Y1272" s="108"/>
      <c r="AA1272" s="108"/>
      <c r="AC1272" s="108"/>
    </row>
    <row r="1273" spans="19:29" x14ac:dyDescent="0.25">
      <c r="S1273" s="108"/>
      <c r="U1273" s="108"/>
      <c r="W1273" s="108"/>
      <c r="Y1273" s="108"/>
      <c r="AA1273" s="108"/>
      <c r="AC1273" s="108"/>
    </row>
    <row r="1274" spans="19:29" x14ac:dyDescent="0.25">
      <c r="S1274" s="108"/>
      <c r="U1274" s="108"/>
      <c r="W1274" s="108"/>
      <c r="Y1274" s="108"/>
      <c r="AA1274" s="108"/>
      <c r="AC1274" s="108"/>
    </row>
    <row r="1275" spans="19:29" x14ac:dyDescent="0.25">
      <c r="S1275" s="110"/>
      <c r="U1275" s="110"/>
      <c r="W1275" s="110"/>
      <c r="Y1275" s="110"/>
      <c r="AA1275" s="110"/>
      <c r="AC1275" s="110"/>
    </row>
    <row r="1276" spans="19:29" x14ac:dyDescent="0.25">
      <c r="S1276" s="110"/>
      <c r="U1276" s="110"/>
      <c r="W1276" s="110"/>
      <c r="Y1276" s="110"/>
      <c r="AA1276" s="110"/>
      <c r="AC1276" s="110"/>
    </row>
    <row r="1277" spans="19:29" x14ac:dyDescent="0.25">
      <c r="S1277" s="110"/>
      <c r="U1277" s="110"/>
      <c r="W1277" s="110"/>
      <c r="Y1277" s="110"/>
      <c r="AA1277" s="110"/>
      <c r="AC1277" s="110"/>
    </row>
    <row r="1278" spans="19:29" x14ac:dyDescent="0.25">
      <c r="S1278" s="110"/>
      <c r="U1278" s="110"/>
      <c r="W1278" s="110"/>
      <c r="Y1278" s="110"/>
      <c r="AA1278" s="110"/>
      <c r="AC1278" s="110"/>
    </row>
    <row r="1279" spans="19:29" x14ac:dyDescent="0.25">
      <c r="S1279" s="111"/>
      <c r="U1279" s="111"/>
      <c r="W1279" s="111"/>
      <c r="Y1279" s="111"/>
      <c r="AA1279" s="111"/>
      <c r="AC1279" s="111"/>
    </row>
    <row r="1280" spans="19:29" x14ac:dyDescent="0.25">
      <c r="S1280" s="107"/>
      <c r="U1280" s="107"/>
      <c r="W1280" s="107"/>
      <c r="Y1280" s="107"/>
      <c r="AA1280" s="107"/>
      <c r="AC1280" s="107"/>
    </row>
    <row r="1281" spans="19:29" x14ac:dyDescent="0.25">
      <c r="S1281" s="108"/>
      <c r="U1281" s="108"/>
      <c r="W1281" s="108"/>
      <c r="Y1281" s="108"/>
      <c r="AA1281" s="108"/>
      <c r="AC1281" s="108"/>
    </row>
    <row r="1282" spans="19:29" x14ac:dyDescent="0.25">
      <c r="S1282" s="108"/>
      <c r="U1282" s="108"/>
      <c r="W1282" s="108"/>
      <c r="Y1282" s="108"/>
      <c r="AA1282" s="108"/>
      <c r="AC1282" s="108"/>
    </row>
    <row r="1283" spans="19:29" x14ac:dyDescent="0.25">
      <c r="S1283" s="109"/>
      <c r="U1283" s="109"/>
      <c r="W1283" s="109"/>
      <c r="Y1283" s="109"/>
      <c r="AA1283" s="109"/>
      <c r="AC1283" s="109"/>
    </row>
    <row r="1284" spans="19:29" x14ac:dyDescent="0.25">
      <c r="S1284" s="108"/>
      <c r="U1284" s="108"/>
      <c r="W1284" s="108"/>
      <c r="Y1284" s="108"/>
      <c r="AA1284" s="108"/>
      <c r="AC1284" s="108"/>
    </row>
    <row r="1285" spans="19:29" x14ac:dyDescent="0.25">
      <c r="S1285" s="108"/>
      <c r="U1285" s="108"/>
      <c r="W1285" s="108"/>
      <c r="Y1285" s="108"/>
      <c r="AA1285" s="108"/>
      <c r="AC1285" s="108"/>
    </row>
    <row r="1286" spans="19:29" x14ac:dyDescent="0.25">
      <c r="S1286" s="109"/>
      <c r="U1286" s="109"/>
      <c r="W1286" s="109"/>
      <c r="Y1286" s="109"/>
      <c r="AA1286" s="109"/>
      <c r="AC1286" s="109"/>
    </row>
    <row r="1287" spans="19:29" x14ac:dyDescent="0.25">
      <c r="S1287" s="108"/>
      <c r="U1287" s="108"/>
      <c r="W1287" s="108"/>
      <c r="Y1287" s="108"/>
      <c r="AA1287" s="108"/>
      <c r="AC1287" s="108"/>
    </row>
    <row r="1288" spans="19:29" x14ac:dyDescent="0.25">
      <c r="S1288" s="109"/>
      <c r="U1288" s="109"/>
      <c r="W1288" s="109"/>
      <c r="Y1288" s="109"/>
      <c r="AA1288" s="109"/>
      <c r="AC1288" s="109"/>
    </row>
    <row r="1289" spans="19:29" x14ac:dyDescent="0.25">
      <c r="S1289" s="108"/>
      <c r="U1289" s="108"/>
      <c r="W1289" s="108"/>
      <c r="Y1289" s="108"/>
      <c r="AA1289" s="108"/>
      <c r="AC1289" s="108"/>
    </row>
    <row r="1290" spans="19:29" x14ac:dyDescent="0.25">
      <c r="S1290" s="108"/>
      <c r="U1290" s="108"/>
      <c r="W1290" s="108"/>
      <c r="Y1290" s="108"/>
      <c r="AA1290" s="108"/>
      <c r="AC1290" s="108"/>
    </row>
    <row r="1291" spans="19:29" x14ac:dyDescent="0.25">
      <c r="S1291" s="108"/>
      <c r="U1291" s="108"/>
      <c r="W1291" s="108"/>
      <c r="Y1291" s="108"/>
      <c r="AA1291" s="108"/>
      <c r="AC1291" s="108"/>
    </row>
    <row r="1292" spans="19:29" x14ac:dyDescent="0.25">
      <c r="S1292" s="110"/>
      <c r="U1292" s="110"/>
      <c r="W1292" s="110"/>
      <c r="Y1292" s="110"/>
      <c r="AA1292" s="110"/>
      <c r="AC1292" s="110"/>
    </row>
    <row r="1293" spans="19:29" x14ac:dyDescent="0.25">
      <c r="S1293" s="110"/>
      <c r="U1293" s="110"/>
      <c r="W1293" s="110"/>
      <c r="Y1293" s="110"/>
      <c r="AA1293" s="110"/>
      <c r="AC1293" s="110"/>
    </row>
    <row r="1294" spans="19:29" x14ac:dyDescent="0.25">
      <c r="S1294" s="110"/>
      <c r="U1294" s="110"/>
      <c r="W1294" s="110"/>
      <c r="Y1294" s="110"/>
      <c r="AA1294" s="110"/>
      <c r="AC1294" s="110"/>
    </row>
    <row r="1295" spans="19:29" x14ac:dyDescent="0.25">
      <c r="S1295" s="110"/>
      <c r="U1295" s="110"/>
      <c r="W1295" s="110"/>
      <c r="Y1295" s="110"/>
      <c r="AA1295" s="110"/>
      <c r="AC1295" s="110"/>
    </row>
    <row r="1296" spans="19:29" x14ac:dyDescent="0.25">
      <c r="S1296" s="111"/>
      <c r="U1296" s="111"/>
      <c r="W1296" s="111"/>
      <c r="Y1296" s="111"/>
      <c r="AA1296" s="111"/>
      <c r="AC1296" s="111"/>
    </row>
    <row r="1297" spans="19:29" x14ac:dyDescent="0.25">
      <c r="S1297" s="107"/>
      <c r="U1297" s="107"/>
      <c r="W1297" s="107"/>
      <c r="Y1297" s="107"/>
      <c r="AA1297" s="107"/>
      <c r="AC1297" s="107"/>
    </row>
    <row r="1298" spans="19:29" x14ac:dyDescent="0.25">
      <c r="S1298" s="108"/>
      <c r="U1298" s="108"/>
      <c r="W1298" s="108"/>
      <c r="Y1298" s="108"/>
      <c r="AA1298" s="108"/>
      <c r="AC1298" s="108"/>
    </row>
    <row r="1299" spans="19:29" x14ac:dyDescent="0.25">
      <c r="S1299" s="108"/>
      <c r="U1299" s="108"/>
      <c r="W1299" s="108"/>
      <c r="Y1299" s="108"/>
      <c r="AA1299" s="108"/>
      <c r="AC1299" s="108"/>
    </row>
    <row r="1300" spans="19:29" x14ac:dyDescent="0.25">
      <c r="S1300" s="109"/>
      <c r="U1300" s="109"/>
      <c r="W1300" s="109"/>
      <c r="Y1300" s="109"/>
      <c r="AA1300" s="109"/>
      <c r="AC1300" s="109"/>
    </row>
    <row r="1301" spans="19:29" x14ac:dyDescent="0.25">
      <c r="S1301" s="108"/>
      <c r="U1301" s="108"/>
      <c r="W1301" s="108"/>
      <c r="Y1301" s="108"/>
      <c r="AA1301" s="108"/>
      <c r="AC1301" s="108"/>
    </row>
    <row r="1302" spans="19:29" x14ac:dyDescent="0.25">
      <c r="S1302" s="108"/>
      <c r="U1302" s="108"/>
      <c r="W1302" s="108"/>
      <c r="Y1302" s="108"/>
      <c r="AA1302" s="108"/>
      <c r="AC1302" s="108"/>
    </row>
    <row r="1303" spans="19:29" x14ac:dyDescent="0.25">
      <c r="S1303" s="109"/>
      <c r="U1303" s="109"/>
      <c r="W1303" s="109"/>
      <c r="Y1303" s="109"/>
      <c r="AA1303" s="109"/>
      <c r="AC1303" s="109"/>
    </row>
    <row r="1304" spans="19:29" x14ac:dyDescent="0.25">
      <c r="S1304" s="108"/>
      <c r="U1304" s="108"/>
      <c r="W1304" s="108"/>
      <c r="Y1304" s="108"/>
      <c r="AA1304" s="108"/>
      <c r="AC1304" s="108"/>
    </row>
    <row r="1305" spans="19:29" x14ac:dyDescent="0.25">
      <c r="S1305" s="109"/>
      <c r="U1305" s="109"/>
      <c r="W1305" s="109"/>
      <c r="Y1305" s="109"/>
      <c r="AA1305" s="109"/>
      <c r="AC1305" s="109"/>
    </row>
    <row r="1306" spans="19:29" x14ac:dyDescent="0.25">
      <c r="S1306" s="108"/>
      <c r="U1306" s="108"/>
      <c r="W1306" s="108"/>
      <c r="Y1306" s="108"/>
      <c r="AA1306" s="108"/>
      <c r="AC1306" s="108"/>
    </row>
    <row r="1307" spans="19:29" x14ac:dyDescent="0.25">
      <c r="S1307" s="108"/>
      <c r="U1307" s="108"/>
      <c r="W1307" s="108"/>
      <c r="Y1307" s="108"/>
      <c r="AA1307" s="108"/>
      <c r="AC1307" s="108"/>
    </row>
    <row r="1308" spans="19:29" x14ac:dyDescent="0.25">
      <c r="S1308" s="108"/>
      <c r="U1308" s="108"/>
      <c r="W1308" s="108"/>
      <c r="Y1308" s="108"/>
      <c r="AA1308" s="108"/>
      <c r="AC1308" s="108"/>
    </row>
    <row r="1309" spans="19:29" x14ac:dyDescent="0.25">
      <c r="S1309" s="110"/>
      <c r="U1309" s="110"/>
      <c r="W1309" s="110"/>
      <c r="Y1309" s="110"/>
      <c r="AA1309" s="110"/>
      <c r="AC1309" s="110"/>
    </row>
    <row r="1310" spans="19:29" x14ac:dyDescent="0.25">
      <c r="S1310" s="110"/>
      <c r="U1310" s="110"/>
      <c r="W1310" s="110"/>
      <c r="Y1310" s="110"/>
      <c r="AA1310" s="110"/>
      <c r="AC1310" s="110"/>
    </row>
    <row r="1311" spans="19:29" x14ac:dyDescent="0.25">
      <c r="S1311" s="110"/>
      <c r="U1311" s="110"/>
      <c r="W1311" s="110"/>
      <c r="Y1311" s="110"/>
      <c r="AA1311" s="110"/>
      <c r="AC1311" s="110"/>
    </row>
    <row r="1312" spans="19:29" x14ac:dyDescent="0.25">
      <c r="S1312" s="110"/>
      <c r="U1312" s="110"/>
      <c r="W1312" s="110"/>
      <c r="Y1312" s="110"/>
      <c r="AA1312" s="110"/>
      <c r="AC1312" s="110"/>
    </row>
    <row r="1313" spans="19:29" x14ac:dyDescent="0.25">
      <c r="S1313" s="111"/>
      <c r="U1313" s="111"/>
      <c r="W1313" s="111"/>
      <c r="Y1313" s="111"/>
      <c r="AA1313" s="111"/>
      <c r="AC1313" s="111"/>
    </row>
    <row r="1314" spans="19:29" x14ac:dyDescent="0.25">
      <c r="S1314" s="107"/>
      <c r="U1314" s="107"/>
      <c r="W1314" s="107"/>
      <c r="Y1314" s="107"/>
      <c r="AA1314" s="107"/>
      <c r="AC1314" s="107"/>
    </row>
    <row r="1315" spans="19:29" x14ac:dyDescent="0.25">
      <c r="S1315" s="108"/>
      <c r="U1315" s="108"/>
      <c r="W1315" s="108"/>
      <c r="Y1315" s="108"/>
      <c r="AA1315" s="108"/>
      <c r="AC1315" s="108"/>
    </row>
    <row r="1316" spans="19:29" x14ac:dyDescent="0.25">
      <c r="S1316" s="108"/>
      <c r="U1316" s="108"/>
      <c r="W1316" s="108"/>
      <c r="Y1316" s="108"/>
      <c r="AA1316" s="108"/>
      <c r="AC1316" s="108"/>
    </row>
    <row r="1317" spans="19:29" x14ac:dyDescent="0.25">
      <c r="S1317" s="109"/>
      <c r="U1317" s="109"/>
      <c r="W1317" s="109"/>
      <c r="Y1317" s="109"/>
      <c r="AA1317" s="109"/>
      <c r="AC1317" s="109"/>
    </row>
    <row r="1318" spans="19:29" x14ac:dyDescent="0.25">
      <c r="S1318" s="108"/>
      <c r="U1318" s="108"/>
      <c r="W1318" s="108"/>
      <c r="Y1318" s="108"/>
      <c r="AA1318" s="108"/>
      <c r="AC1318" s="108"/>
    </row>
    <row r="1319" spans="19:29" x14ac:dyDescent="0.25">
      <c r="S1319" s="108"/>
      <c r="U1319" s="108"/>
      <c r="W1319" s="108"/>
      <c r="Y1319" s="108"/>
      <c r="AA1319" s="108"/>
      <c r="AC1319" s="108"/>
    </row>
    <row r="1320" spans="19:29" x14ac:dyDescent="0.25">
      <c r="S1320" s="109"/>
      <c r="U1320" s="109"/>
      <c r="W1320" s="109"/>
      <c r="Y1320" s="109"/>
      <c r="AA1320" s="109"/>
      <c r="AC1320" s="109"/>
    </row>
    <row r="1321" spans="19:29" x14ac:dyDescent="0.25">
      <c r="S1321" s="108"/>
      <c r="U1321" s="108"/>
      <c r="W1321" s="108"/>
      <c r="Y1321" s="108"/>
      <c r="AA1321" s="108"/>
      <c r="AC1321" s="108"/>
    </row>
    <row r="1322" spans="19:29" x14ac:dyDescent="0.25">
      <c r="S1322" s="109"/>
      <c r="U1322" s="109"/>
      <c r="W1322" s="109"/>
      <c r="Y1322" s="109"/>
      <c r="AA1322" s="109"/>
      <c r="AC1322" s="109"/>
    </row>
    <row r="1323" spans="19:29" x14ac:dyDescent="0.25">
      <c r="S1323" s="108"/>
      <c r="U1323" s="108"/>
      <c r="W1323" s="108"/>
      <c r="Y1323" s="108"/>
      <c r="AA1323" s="108"/>
      <c r="AC1323" s="108"/>
    </row>
    <row r="1324" spans="19:29" x14ac:dyDescent="0.25">
      <c r="S1324" s="108"/>
      <c r="U1324" s="108"/>
      <c r="W1324" s="108"/>
      <c r="Y1324" s="108"/>
      <c r="AA1324" s="108"/>
      <c r="AC1324" s="108"/>
    </row>
    <row r="1325" spans="19:29" x14ac:dyDescent="0.25">
      <c r="S1325" s="108"/>
      <c r="U1325" s="108"/>
      <c r="W1325" s="108"/>
      <c r="Y1325" s="108"/>
      <c r="AA1325" s="108"/>
      <c r="AC1325" s="108"/>
    </row>
    <row r="1326" spans="19:29" x14ac:dyDescent="0.25">
      <c r="S1326" s="110"/>
      <c r="U1326" s="110"/>
      <c r="W1326" s="110"/>
      <c r="Y1326" s="110"/>
      <c r="AA1326" s="110"/>
      <c r="AC1326" s="110"/>
    </row>
    <row r="1327" spans="19:29" x14ac:dyDescent="0.25">
      <c r="S1327" s="110"/>
      <c r="U1327" s="110"/>
      <c r="W1327" s="110"/>
      <c r="Y1327" s="110"/>
      <c r="AA1327" s="110"/>
      <c r="AC1327" s="110"/>
    </row>
    <row r="1328" spans="19:29" x14ac:dyDescent="0.25">
      <c r="S1328" s="110"/>
      <c r="U1328" s="110"/>
      <c r="W1328" s="110"/>
      <c r="Y1328" s="110"/>
      <c r="AA1328" s="110"/>
      <c r="AC1328" s="110"/>
    </row>
    <row r="1329" spans="19:29" x14ac:dyDescent="0.25">
      <c r="S1329" s="110"/>
      <c r="U1329" s="110"/>
      <c r="W1329" s="110"/>
      <c r="Y1329" s="110"/>
      <c r="AA1329" s="110"/>
      <c r="AC1329" s="110"/>
    </row>
    <row r="1330" spans="19:29" x14ac:dyDescent="0.25">
      <c r="S1330" s="111"/>
      <c r="U1330" s="111"/>
      <c r="W1330" s="111"/>
      <c r="Y1330" s="111"/>
      <c r="AA1330" s="111"/>
      <c r="AC1330" s="111"/>
    </row>
    <row r="1331" spans="19:29" x14ac:dyDescent="0.25">
      <c r="S1331" s="107"/>
      <c r="U1331" s="107"/>
      <c r="W1331" s="107"/>
      <c r="Y1331" s="107"/>
      <c r="AA1331" s="107"/>
      <c r="AC1331" s="107"/>
    </row>
    <row r="1332" spans="19:29" x14ac:dyDescent="0.25">
      <c r="S1332" s="108"/>
      <c r="U1332" s="108"/>
      <c r="W1332" s="108"/>
      <c r="Y1332" s="108"/>
      <c r="AA1332" s="108"/>
      <c r="AC1332" s="108"/>
    </row>
    <row r="1333" spans="19:29" x14ac:dyDescent="0.25">
      <c r="S1333" s="108"/>
      <c r="U1333" s="108"/>
      <c r="W1333" s="108"/>
      <c r="Y1333" s="108"/>
      <c r="AA1333" s="108"/>
      <c r="AC1333" s="108"/>
    </row>
    <row r="1334" spans="19:29" x14ac:dyDescent="0.25">
      <c r="S1334" s="109"/>
      <c r="U1334" s="109"/>
      <c r="W1334" s="109"/>
      <c r="Y1334" s="109"/>
      <c r="AA1334" s="109"/>
      <c r="AC1334" s="109"/>
    </row>
    <row r="1335" spans="19:29" x14ac:dyDescent="0.25">
      <c r="S1335" s="108"/>
      <c r="U1335" s="108"/>
      <c r="W1335" s="108"/>
      <c r="Y1335" s="108"/>
      <c r="AA1335" s="108"/>
      <c r="AC1335" s="108"/>
    </row>
    <row r="1336" spans="19:29" x14ac:dyDescent="0.25">
      <c r="S1336" s="108"/>
      <c r="U1336" s="108"/>
      <c r="W1336" s="108"/>
      <c r="Y1336" s="108"/>
      <c r="AA1336" s="108"/>
      <c r="AC1336" s="108"/>
    </row>
    <row r="1337" spans="19:29" x14ac:dyDescent="0.25">
      <c r="S1337" s="109"/>
      <c r="U1337" s="109"/>
      <c r="W1337" s="109"/>
      <c r="Y1337" s="109"/>
      <c r="AA1337" s="109"/>
      <c r="AC1337" s="109"/>
    </row>
    <row r="1338" spans="19:29" x14ac:dyDescent="0.25">
      <c r="S1338" s="108"/>
      <c r="U1338" s="108"/>
      <c r="W1338" s="108"/>
      <c r="Y1338" s="108"/>
      <c r="AA1338" s="108"/>
      <c r="AC1338" s="108"/>
    </row>
    <row r="1339" spans="19:29" x14ac:dyDescent="0.25">
      <c r="S1339" s="109"/>
      <c r="U1339" s="109"/>
      <c r="W1339" s="109"/>
      <c r="Y1339" s="109"/>
      <c r="AA1339" s="109"/>
      <c r="AC1339" s="109"/>
    </row>
    <row r="1340" spans="19:29" x14ac:dyDescent="0.25">
      <c r="S1340" s="108"/>
      <c r="U1340" s="108"/>
      <c r="W1340" s="108"/>
      <c r="Y1340" s="108"/>
      <c r="AA1340" s="108"/>
      <c r="AC1340" s="108"/>
    </row>
    <row r="1341" spans="19:29" x14ac:dyDescent="0.25">
      <c r="S1341" s="108"/>
      <c r="U1341" s="108"/>
      <c r="W1341" s="108"/>
      <c r="Y1341" s="108"/>
      <c r="AA1341" s="108"/>
      <c r="AC1341" s="108"/>
    </row>
    <row r="1342" spans="19:29" x14ac:dyDescent="0.25">
      <c r="S1342" s="108"/>
      <c r="U1342" s="108"/>
      <c r="W1342" s="108"/>
      <c r="Y1342" s="108"/>
      <c r="AA1342" s="108"/>
      <c r="AC1342" s="108"/>
    </row>
    <row r="1343" spans="19:29" x14ac:dyDescent="0.25">
      <c r="S1343" s="110"/>
      <c r="U1343" s="110"/>
      <c r="W1343" s="110"/>
      <c r="Y1343" s="110"/>
      <c r="AA1343" s="110"/>
      <c r="AC1343" s="110"/>
    </row>
    <row r="1344" spans="19:29" x14ac:dyDescent="0.25">
      <c r="S1344" s="110"/>
      <c r="U1344" s="110"/>
      <c r="W1344" s="110"/>
      <c r="Y1344" s="110"/>
      <c r="AA1344" s="110"/>
      <c r="AC1344" s="110"/>
    </row>
    <row r="1345" spans="19:29" x14ac:dyDescent="0.25">
      <c r="S1345" s="110"/>
      <c r="U1345" s="110"/>
      <c r="W1345" s="110"/>
      <c r="Y1345" s="110"/>
      <c r="AA1345" s="110"/>
      <c r="AC1345" s="110"/>
    </row>
    <row r="1346" spans="19:29" x14ac:dyDescent="0.25">
      <c r="S1346" s="110"/>
      <c r="U1346" s="110"/>
      <c r="W1346" s="110"/>
      <c r="Y1346" s="110"/>
      <c r="AA1346" s="110"/>
      <c r="AC1346" s="110"/>
    </row>
    <row r="1347" spans="19:29" x14ac:dyDescent="0.25">
      <c r="S1347" s="111"/>
      <c r="U1347" s="111"/>
      <c r="W1347" s="111"/>
      <c r="Y1347" s="111"/>
      <c r="AA1347" s="111"/>
      <c r="AC1347" s="111"/>
    </row>
    <row r="1348" spans="19:29" x14ac:dyDescent="0.25">
      <c r="S1348" s="107"/>
      <c r="U1348" s="107"/>
      <c r="W1348" s="107"/>
      <c r="Y1348" s="107"/>
      <c r="AA1348" s="107"/>
      <c r="AC1348" s="107"/>
    </row>
    <row r="1349" spans="19:29" x14ac:dyDescent="0.25">
      <c r="S1349" s="108"/>
      <c r="U1349" s="108"/>
      <c r="W1349" s="108"/>
      <c r="Y1349" s="108"/>
      <c r="AA1349" s="108"/>
      <c r="AC1349" s="108"/>
    </row>
    <row r="1350" spans="19:29" x14ac:dyDescent="0.25">
      <c r="S1350" s="108"/>
      <c r="U1350" s="108"/>
      <c r="W1350" s="108"/>
      <c r="Y1350" s="108"/>
      <c r="AA1350" s="108"/>
      <c r="AC1350" s="108"/>
    </row>
    <row r="1351" spans="19:29" x14ac:dyDescent="0.25">
      <c r="S1351" s="109"/>
      <c r="U1351" s="109"/>
      <c r="W1351" s="109"/>
      <c r="Y1351" s="109"/>
      <c r="AA1351" s="109"/>
      <c r="AC1351" s="109"/>
    </row>
    <row r="1352" spans="19:29" x14ac:dyDescent="0.25">
      <c r="S1352" s="108"/>
      <c r="U1352" s="108"/>
      <c r="W1352" s="108"/>
      <c r="Y1352" s="108"/>
      <c r="AA1352" s="108"/>
      <c r="AC1352" s="108"/>
    </row>
    <row r="1353" spans="19:29" x14ac:dyDescent="0.25">
      <c r="S1353" s="108"/>
      <c r="U1353" s="108"/>
      <c r="W1353" s="108"/>
      <c r="Y1353" s="108"/>
      <c r="AA1353" s="108"/>
      <c r="AC1353" s="108"/>
    </row>
    <row r="1354" spans="19:29" x14ac:dyDescent="0.25">
      <c r="S1354" s="109"/>
      <c r="U1354" s="109"/>
      <c r="W1354" s="109"/>
      <c r="Y1354" s="109"/>
      <c r="AA1354" s="109"/>
      <c r="AC1354" s="109"/>
    </row>
    <row r="1355" spans="19:29" x14ac:dyDescent="0.25">
      <c r="S1355" s="108"/>
      <c r="U1355" s="108"/>
      <c r="W1355" s="108"/>
      <c r="Y1355" s="108"/>
      <c r="AA1355" s="108"/>
      <c r="AC1355" s="108"/>
    </row>
    <row r="1356" spans="19:29" x14ac:dyDescent="0.25">
      <c r="S1356" s="109"/>
      <c r="U1356" s="109"/>
      <c r="W1356" s="109"/>
      <c r="Y1356" s="109"/>
      <c r="AA1356" s="109"/>
      <c r="AC1356" s="109"/>
    </row>
    <row r="1357" spans="19:29" x14ac:dyDescent="0.25">
      <c r="S1357" s="108"/>
      <c r="U1357" s="108"/>
      <c r="W1357" s="108"/>
      <c r="Y1357" s="108"/>
      <c r="AA1357" s="108"/>
      <c r="AC1357" s="108"/>
    </row>
    <row r="1358" spans="19:29" x14ac:dyDescent="0.25">
      <c r="S1358" s="108"/>
      <c r="U1358" s="108"/>
      <c r="W1358" s="108"/>
      <c r="Y1358" s="108"/>
      <c r="AA1358" s="108"/>
      <c r="AC1358" s="108"/>
    </row>
    <row r="1359" spans="19:29" x14ac:dyDescent="0.25">
      <c r="S1359" s="108"/>
      <c r="U1359" s="108"/>
      <c r="W1359" s="108"/>
      <c r="Y1359" s="108"/>
      <c r="AA1359" s="108"/>
      <c r="AC1359" s="108"/>
    </row>
    <row r="1360" spans="19:29" x14ac:dyDescent="0.25">
      <c r="S1360" s="110"/>
      <c r="U1360" s="110"/>
      <c r="W1360" s="110"/>
      <c r="Y1360" s="110"/>
      <c r="AA1360" s="110"/>
      <c r="AC1360" s="110"/>
    </row>
    <row r="1361" spans="19:29" x14ac:dyDescent="0.25">
      <c r="S1361" s="110"/>
      <c r="U1361" s="110"/>
      <c r="W1361" s="110"/>
      <c r="Y1361" s="110"/>
      <c r="AA1361" s="110"/>
      <c r="AC1361" s="110"/>
    </row>
    <row r="1362" spans="19:29" x14ac:dyDescent="0.25">
      <c r="S1362" s="110"/>
      <c r="U1362" s="110"/>
      <c r="W1362" s="110"/>
      <c r="Y1362" s="110"/>
      <c r="AA1362" s="110"/>
      <c r="AC1362" s="110"/>
    </row>
    <row r="1363" spans="19:29" x14ac:dyDescent="0.25">
      <c r="S1363" s="110"/>
      <c r="U1363" s="110"/>
      <c r="W1363" s="110"/>
      <c r="Y1363" s="110"/>
      <c r="AA1363" s="110"/>
      <c r="AC1363" s="110"/>
    </row>
    <row r="1364" spans="19:29" x14ac:dyDescent="0.25">
      <c r="S1364" s="111"/>
      <c r="U1364" s="111"/>
      <c r="W1364" s="111"/>
      <c r="Y1364" s="111"/>
      <c r="AA1364" s="111"/>
      <c r="AC1364" s="111"/>
    </row>
    <row r="1365" spans="19:29" x14ac:dyDescent="0.25">
      <c r="S1365" s="107"/>
      <c r="U1365" s="107"/>
      <c r="W1365" s="107"/>
      <c r="Y1365" s="107"/>
      <c r="AA1365" s="107"/>
      <c r="AC1365" s="107"/>
    </row>
    <row r="1366" spans="19:29" x14ac:dyDescent="0.25">
      <c r="S1366" s="108"/>
      <c r="U1366" s="108"/>
      <c r="W1366" s="108"/>
      <c r="Y1366" s="108"/>
      <c r="AA1366" s="108"/>
      <c r="AC1366" s="108"/>
    </row>
    <row r="1367" spans="19:29" x14ac:dyDescent="0.25">
      <c r="S1367" s="108"/>
      <c r="U1367" s="108"/>
      <c r="W1367" s="108"/>
      <c r="Y1367" s="108"/>
      <c r="AA1367" s="108"/>
      <c r="AC1367" s="108"/>
    </row>
    <row r="1368" spans="19:29" x14ac:dyDescent="0.25">
      <c r="S1368" s="109"/>
      <c r="U1368" s="109"/>
      <c r="W1368" s="109"/>
      <c r="Y1368" s="109"/>
      <c r="AA1368" s="109"/>
      <c r="AC1368" s="109"/>
    </row>
    <row r="1369" spans="19:29" x14ac:dyDescent="0.25">
      <c r="S1369" s="108"/>
      <c r="U1369" s="108"/>
      <c r="W1369" s="108"/>
      <c r="Y1369" s="108"/>
      <c r="AA1369" s="108"/>
      <c r="AC1369" s="108"/>
    </row>
    <row r="1370" spans="19:29" x14ac:dyDescent="0.25">
      <c r="S1370" s="108"/>
      <c r="U1370" s="108"/>
      <c r="W1370" s="108"/>
      <c r="Y1370" s="108"/>
      <c r="AA1370" s="108"/>
      <c r="AC1370" s="108"/>
    </row>
    <row r="1371" spans="19:29" x14ac:dyDescent="0.25">
      <c r="S1371" s="109"/>
      <c r="U1371" s="109"/>
      <c r="W1371" s="109"/>
      <c r="Y1371" s="109"/>
      <c r="AA1371" s="109"/>
      <c r="AC1371" s="109"/>
    </row>
    <row r="1372" spans="19:29" x14ac:dyDescent="0.25">
      <c r="S1372" s="108"/>
      <c r="U1372" s="108"/>
      <c r="W1372" s="108"/>
      <c r="Y1372" s="108"/>
      <c r="AA1372" s="108"/>
      <c r="AC1372" s="108"/>
    </row>
    <row r="1373" spans="19:29" x14ac:dyDescent="0.25">
      <c r="S1373" s="109"/>
      <c r="U1373" s="109"/>
      <c r="W1373" s="109"/>
      <c r="Y1373" s="109"/>
      <c r="AA1373" s="109"/>
      <c r="AC1373" s="109"/>
    </row>
    <row r="1374" spans="19:29" x14ac:dyDescent="0.25">
      <c r="S1374" s="108"/>
      <c r="U1374" s="108"/>
      <c r="W1374" s="108"/>
      <c r="Y1374" s="108"/>
      <c r="AA1374" s="108"/>
      <c r="AC1374" s="108"/>
    </row>
    <row r="1375" spans="19:29" x14ac:dyDescent="0.25">
      <c r="S1375" s="108"/>
      <c r="U1375" s="108"/>
      <c r="W1375" s="108"/>
      <c r="Y1375" s="108"/>
      <c r="AA1375" s="108"/>
      <c r="AC1375" s="108"/>
    </row>
    <row r="1376" spans="19:29" x14ac:dyDescent="0.25">
      <c r="S1376" s="108"/>
      <c r="U1376" s="108"/>
      <c r="W1376" s="108"/>
      <c r="Y1376" s="108"/>
      <c r="AA1376" s="108"/>
      <c r="AC1376" s="108"/>
    </row>
    <row r="1377" spans="19:29" x14ac:dyDescent="0.25">
      <c r="S1377" s="110"/>
      <c r="U1377" s="110"/>
      <c r="W1377" s="110"/>
      <c r="Y1377" s="110"/>
      <c r="AA1377" s="110"/>
      <c r="AC1377" s="110"/>
    </row>
    <row r="1378" spans="19:29" x14ac:dyDescent="0.25">
      <c r="S1378" s="110"/>
      <c r="U1378" s="110"/>
      <c r="W1378" s="110"/>
      <c r="Y1378" s="110"/>
      <c r="AA1378" s="110"/>
      <c r="AC1378" s="110"/>
    </row>
    <row r="1379" spans="19:29" x14ac:dyDescent="0.25">
      <c r="S1379" s="110"/>
      <c r="U1379" s="110"/>
      <c r="W1379" s="110"/>
      <c r="Y1379" s="110"/>
      <c r="AA1379" s="110"/>
      <c r="AC1379" s="110"/>
    </row>
    <row r="1380" spans="19:29" x14ac:dyDescent="0.25">
      <c r="S1380" s="110"/>
      <c r="U1380" s="110"/>
      <c r="W1380" s="110"/>
      <c r="Y1380" s="110"/>
      <c r="AA1380" s="110"/>
      <c r="AC1380" s="110"/>
    </row>
    <row r="1381" spans="19:29" x14ac:dyDescent="0.25">
      <c r="S1381" s="111"/>
      <c r="U1381" s="111"/>
      <c r="W1381" s="111"/>
      <c r="Y1381" s="111"/>
      <c r="AA1381" s="111"/>
      <c r="AC1381" s="111"/>
    </row>
    <row r="1382" spans="19:29" x14ac:dyDescent="0.25">
      <c r="S1382" s="107"/>
      <c r="U1382" s="107"/>
      <c r="W1382" s="107"/>
      <c r="Y1382" s="107"/>
      <c r="AA1382" s="107"/>
      <c r="AC1382" s="107"/>
    </row>
    <row r="1383" spans="19:29" x14ac:dyDescent="0.25">
      <c r="S1383" s="108"/>
      <c r="U1383" s="108"/>
      <c r="W1383" s="108"/>
      <c r="Y1383" s="108"/>
      <c r="AA1383" s="108"/>
      <c r="AC1383" s="108"/>
    </row>
    <row r="1384" spans="19:29" x14ac:dyDescent="0.25">
      <c r="S1384" s="108"/>
      <c r="U1384" s="108"/>
      <c r="W1384" s="108"/>
      <c r="Y1384" s="108"/>
      <c r="AA1384" s="108"/>
      <c r="AC1384" s="108"/>
    </row>
    <row r="1385" spans="19:29" x14ac:dyDescent="0.25">
      <c r="S1385" s="109"/>
      <c r="U1385" s="109"/>
      <c r="W1385" s="109"/>
      <c r="Y1385" s="109"/>
      <c r="AA1385" s="109"/>
      <c r="AC1385" s="109"/>
    </row>
    <row r="1386" spans="19:29" x14ac:dyDescent="0.25">
      <c r="S1386" s="108"/>
      <c r="U1386" s="108"/>
      <c r="W1386" s="108"/>
      <c r="Y1386" s="108"/>
      <c r="AA1386" s="108"/>
      <c r="AC1386" s="108"/>
    </row>
    <row r="1387" spans="19:29" x14ac:dyDescent="0.25">
      <c r="S1387" s="108"/>
      <c r="U1387" s="108"/>
      <c r="W1387" s="108"/>
      <c r="Y1387" s="108"/>
      <c r="AA1387" s="108"/>
      <c r="AC1387" s="108"/>
    </row>
    <row r="1388" spans="19:29" x14ac:dyDescent="0.25">
      <c r="S1388" s="109"/>
      <c r="U1388" s="109"/>
      <c r="W1388" s="109"/>
      <c r="Y1388" s="109"/>
      <c r="AA1388" s="109"/>
      <c r="AC1388" s="109"/>
    </row>
    <row r="1389" spans="19:29" x14ac:dyDescent="0.25">
      <c r="S1389" s="108"/>
      <c r="U1389" s="108"/>
      <c r="W1389" s="108"/>
      <c r="Y1389" s="108"/>
      <c r="AA1389" s="108"/>
      <c r="AC1389" s="108"/>
    </row>
    <row r="1390" spans="19:29" x14ac:dyDescent="0.25">
      <c r="S1390" s="109"/>
      <c r="U1390" s="109"/>
      <c r="W1390" s="109"/>
      <c r="Y1390" s="109"/>
      <c r="AA1390" s="109"/>
      <c r="AC1390" s="109"/>
    </row>
    <row r="1391" spans="19:29" x14ac:dyDescent="0.25">
      <c r="S1391" s="108"/>
      <c r="U1391" s="108"/>
      <c r="W1391" s="108"/>
      <c r="Y1391" s="108"/>
      <c r="AA1391" s="108"/>
      <c r="AC1391" s="108"/>
    </row>
    <row r="1392" spans="19:29" x14ac:dyDescent="0.25">
      <c r="S1392" s="108"/>
      <c r="U1392" s="108"/>
      <c r="W1392" s="108"/>
      <c r="Y1392" s="108"/>
      <c r="AA1392" s="108"/>
      <c r="AC1392" s="108"/>
    </row>
    <row r="1393" spans="19:29" x14ac:dyDescent="0.25">
      <c r="S1393" s="108"/>
      <c r="U1393" s="108"/>
      <c r="W1393" s="108"/>
      <c r="Y1393" s="108"/>
      <c r="AA1393" s="108"/>
      <c r="AC1393" s="108"/>
    </row>
    <row r="1394" spans="19:29" x14ac:dyDescent="0.25">
      <c r="S1394" s="110"/>
      <c r="U1394" s="110"/>
      <c r="W1394" s="110"/>
      <c r="Y1394" s="110"/>
      <c r="AA1394" s="110"/>
      <c r="AC1394" s="110"/>
    </row>
    <row r="1395" spans="19:29" x14ac:dyDescent="0.25">
      <c r="S1395" s="110"/>
      <c r="U1395" s="110"/>
      <c r="W1395" s="110"/>
      <c r="Y1395" s="110"/>
      <c r="AA1395" s="110"/>
      <c r="AC1395" s="110"/>
    </row>
    <row r="1396" spans="19:29" x14ac:dyDescent="0.25">
      <c r="S1396" s="110"/>
      <c r="U1396" s="110"/>
      <c r="W1396" s="110"/>
      <c r="Y1396" s="110"/>
      <c r="AA1396" s="110"/>
      <c r="AC1396" s="110"/>
    </row>
    <row r="1397" spans="19:29" x14ac:dyDescent="0.25">
      <c r="S1397" s="110"/>
      <c r="U1397" s="110"/>
      <c r="W1397" s="110"/>
      <c r="Y1397" s="110"/>
      <c r="AA1397" s="110"/>
      <c r="AC1397" s="110"/>
    </row>
    <row r="1398" spans="19:29" x14ac:dyDescent="0.25">
      <c r="S1398" s="111"/>
      <c r="U1398" s="111"/>
      <c r="W1398" s="111"/>
      <c r="Y1398" s="111"/>
      <c r="AA1398" s="111"/>
      <c r="AC1398" s="111"/>
    </row>
    <row r="1399" spans="19:29" x14ac:dyDescent="0.25">
      <c r="S1399" s="107"/>
      <c r="U1399" s="107"/>
      <c r="W1399" s="107"/>
      <c r="Y1399" s="107"/>
      <c r="AA1399" s="107"/>
      <c r="AC1399" s="107"/>
    </row>
    <row r="1400" spans="19:29" x14ac:dyDescent="0.25">
      <c r="S1400" s="108"/>
      <c r="U1400" s="108"/>
      <c r="W1400" s="108"/>
      <c r="Y1400" s="108"/>
      <c r="AA1400" s="108"/>
      <c r="AC1400" s="108"/>
    </row>
    <row r="1401" spans="19:29" x14ac:dyDescent="0.25">
      <c r="S1401" s="108"/>
      <c r="U1401" s="108"/>
      <c r="W1401" s="108"/>
      <c r="Y1401" s="108"/>
      <c r="AA1401" s="108"/>
      <c r="AC1401" s="108"/>
    </row>
    <row r="1402" spans="19:29" x14ac:dyDescent="0.25">
      <c r="S1402" s="109"/>
      <c r="U1402" s="109"/>
      <c r="W1402" s="109"/>
      <c r="Y1402" s="109"/>
      <c r="AA1402" s="109"/>
      <c r="AC1402" s="109"/>
    </row>
    <row r="1403" spans="19:29" x14ac:dyDescent="0.25">
      <c r="S1403" s="108"/>
      <c r="U1403" s="108"/>
      <c r="W1403" s="108"/>
      <c r="Y1403" s="108"/>
      <c r="AA1403" s="108"/>
      <c r="AC1403" s="108"/>
    </row>
    <row r="1404" spans="19:29" x14ac:dyDescent="0.25">
      <c r="S1404" s="108"/>
      <c r="U1404" s="108"/>
      <c r="W1404" s="108"/>
      <c r="Y1404" s="108"/>
      <c r="AA1404" s="108"/>
      <c r="AC1404" s="108"/>
    </row>
    <row r="1405" spans="19:29" x14ac:dyDescent="0.25">
      <c r="S1405" s="109"/>
      <c r="U1405" s="109"/>
      <c r="W1405" s="109"/>
      <c r="Y1405" s="109"/>
      <c r="AA1405" s="109"/>
      <c r="AC1405" s="109"/>
    </row>
    <row r="1406" spans="19:29" x14ac:dyDescent="0.25">
      <c r="S1406" s="108"/>
      <c r="U1406" s="108"/>
      <c r="W1406" s="108"/>
      <c r="Y1406" s="108"/>
      <c r="AA1406" s="108"/>
      <c r="AC1406" s="108"/>
    </row>
    <row r="1407" spans="19:29" x14ac:dyDescent="0.25">
      <c r="S1407" s="109"/>
      <c r="U1407" s="109"/>
      <c r="W1407" s="109"/>
      <c r="Y1407" s="109"/>
      <c r="AA1407" s="109"/>
      <c r="AC1407" s="109"/>
    </row>
    <row r="1408" spans="19:29" x14ac:dyDescent="0.25">
      <c r="S1408" s="108"/>
      <c r="U1408" s="108"/>
      <c r="W1408" s="108"/>
      <c r="Y1408" s="108"/>
      <c r="AA1408" s="108"/>
      <c r="AC1408" s="108"/>
    </row>
    <row r="1409" spans="19:29" x14ac:dyDescent="0.25">
      <c r="S1409" s="108"/>
      <c r="U1409" s="108"/>
      <c r="W1409" s="108"/>
      <c r="Y1409" s="108"/>
      <c r="AA1409" s="108"/>
      <c r="AC1409" s="108"/>
    </row>
    <row r="1410" spans="19:29" x14ac:dyDescent="0.25">
      <c r="S1410" s="108"/>
      <c r="U1410" s="108"/>
      <c r="W1410" s="108"/>
      <c r="Y1410" s="108"/>
      <c r="AA1410" s="108"/>
      <c r="AC1410" s="108"/>
    </row>
    <row r="1411" spans="19:29" x14ac:dyDescent="0.25">
      <c r="S1411" s="110"/>
      <c r="U1411" s="110"/>
      <c r="W1411" s="110"/>
      <c r="Y1411" s="110"/>
      <c r="AA1411" s="110"/>
      <c r="AC1411" s="110"/>
    </row>
    <row r="1412" spans="19:29" x14ac:dyDescent="0.25">
      <c r="S1412" s="110"/>
      <c r="U1412" s="110"/>
      <c r="W1412" s="110"/>
      <c r="Y1412" s="110"/>
      <c r="AA1412" s="110"/>
      <c r="AC1412" s="110"/>
    </row>
    <row r="1413" spans="19:29" x14ac:dyDescent="0.25">
      <c r="S1413" s="110"/>
      <c r="U1413" s="110"/>
      <c r="W1413" s="110"/>
      <c r="Y1413" s="110"/>
      <c r="AA1413" s="110"/>
      <c r="AC1413" s="110"/>
    </row>
    <row r="1414" spans="19:29" x14ac:dyDescent="0.25">
      <c r="S1414" s="110"/>
      <c r="U1414" s="110"/>
      <c r="W1414" s="110"/>
      <c r="Y1414" s="110"/>
      <c r="AA1414" s="110"/>
      <c r="AC1414" s="110"/>
    </row>
    <row r="1415" spans="19:29" x14ac:dyDescent="0.25">
      <c r="S1415" s="111"/>
      <c r="U1415" s="111"/>
      <c r="W1415" s="111"/>
      <c r="Y1415" s="111"/>
      <c r="AA1415" s="111"/>
      <c r="AC1415" s="111"/>
    </row>
    <row r="1416" spans="19:29" x14ac:dyDescent="0.25">
      <c r="S1416" s="107"/>
      <c r="U1416" s="107"/>
      <c r="W1416" s="107"/>
      <c r="Y1416" s="107"/>
      <c r="AA1416" s="107"/>
      <c r="AC1416" s="107"/>
    </row>
    <row r="1417" spans="19:29" x14ac:dyDescent="0.25">
      <c r="S1417" s="108"/>
      <c r="U1417" s="108"/>
      <c r="W1417" s="108"/>
      <c r="Y1417" s="108"/>
      <c r="AA1417" s="108"/>
      <c r="AC1417" s="108"/>
    </row>
    <row r="1418" spans="19:29" x14ac:dyDescent="0.25">
      <c r="S1418" s="108"/>
      <c r="U1418" s="108"/>
      <c r="W1418" s="108"/>
      <c r="Y1418" s="108"/>
      <c r="AA1418" s="108"/>
      <c r="AC1418" s="108"/>
    </row>
    <row r="1419" spans="19:29" x14ac:dyDescent="0.25">
      <c r="S1419" s="109"/>
      <c r="U1419" s="109"/>
      <c r="W1419" s="109"/>
      <c r="Y1419" s="109"/>
      <c r="AA1419" s="109"/>
      <c r="AC1419" s="109"/>
    </row>
    <row r="1420" spans="19:29" x14ac:dyDescent="0.25">
      <c r="S1420" s="108"/>
      <c r="U1420" s="108"/>
      <c r="W1420" s="108"/>
      <c r="Y1420" s="108"/>
      <c r="AA1420" s="108"/>
      <c r="AC1420" s="108"/>
    </row>
    <row r="1421" spans="19:29" x14ac:dyDescent="0.25">
      <c r="S1421" s="108"/>
      <c r="U1421" s="108"/>
      <c r="W1421" s="108"/>
      <c r="Y1421" s="108"/>
      <c r="AA1421" s="108"/>
      <c r="AC1421" s="108"/>
    </row>
    <row r="1422" spans="19:29" x14ac:dyDescent="0.25">
      <c r="S1422" s="109"/>
      <c r="U1422" s="109"/>
      <c r="W1422" s="109"/>
      <c r="Y1422" s="109"/>
      <c r="AA1422" s="109"/>
      <c r="AC1422" s="109"/>
    </row>
    <row r="1423" spans="19:29" x14ac:dyDescent="0.25">
      <c r="S1423" s="108"/>
      <c r="U1423" s="108"/>
      <c r="W1423" s="108"/>
      <c r="Y1423" s="108"/>
      <c r="AA1423" s="108"/>
      <c r="AC1423" s="108"/>
    </row>
    <row r="1424" spans="19:29" x14ac:dyDescent="0.25">
      <c r="S1424" s="109"/>
      <c r="U1424" s="109"/>
      <c r="W1424" s="109"/>
      <c r="Y1424" s="109"/>
      <c r="AA1424" s="109"/>
      <c r="AC1424" s="109"/>
    </row>
    <row r="1425" spans="19:29" x14ac:dyDescent="0.25">
      <c r="S1425" s="108"/>
      <c r="U1425" s="108"/>
      <c r="W1425" s="108"/>
      <c r="Y1425" s="108"/>
      <c r="AA1425" s="108"/>
      <c r="AC1425" s="108"/>
    </row>
    <row r="1426" spans="19:29" x14ac:dyDescent="0.25">
      <c r="S1426" s="108"/>
      <c r="U1426" s="108"/>
      <c r="W1426" s="108"/>
      <c r="Y1426" s="108"/>
      <c r="AA1426" s="108"/>
      <c r="AC1426" s="108"/>
    </row>
    <row r="1427" spans="19:29" x14ac:dyDescent="0.25">
      <c r="S1427" s="108"/>
      <c r="U1427" s="108"/>
      <c r="W1427" s="108"/>
      <c r="Y1427" s="108"/>
      <c r="AA1427" s="108"/>
      <c r="AC1427" s="108"/>
    </row>
    <row r="1428" spans="19:29" x14ac:dyDescent="0.25">
      <c r="S1428" s="110"/>
      <c r="U1428" s="110"/>
      <c r="W1428" s="110"/>
      <c r="Y1428" s="110"/>
      <c r="AA1428" s="110"/>
      <c r="AC1428" s="110"/>
    </row>
    <row r="1429" spans="19:29" x14ac:dyDescent="0.25">
      <c r="S1429" s="110"/>
      <c r="U1429" s="110"/>
      <c r="W1429" s="110"/>
      <c r="Y1429" s="110"/>
      <c r="AA1429" s="110"/>
      <c r="AC1429" s="110"/>
    </row>
    <row r="1430" spans="19:29" x14ac:dyDescent="0.25">
      <c r="S1430" s="110"/>
      <c r="U1430" s="110"/>
      <c r="W1430" s="110"/>
      <c r="Y1430" s="110"/>
      <c r="AA1430" s="110"/>
      <c r="AC1430" s="110"/>
    </row>
    <row r="1431" spans="19:29" x14ac:dyDescent="0.25">
      <c r="S1431" s="110"/>
      <c r="U1431" s="110"/>
      <c r="W1431" s="110"/>
      <c r="Y1431" s="110"/>
      <c r="AA1431" s="110"/>
      <c r="AC1431" s="110"/>
    </row>
    <row r="1432" spans="19:29" x14ac:dyDescent="0.25">
      <c r="S1432" s="111"/>
      <c r="U1432" s="111"/>
      <c r="W1432" s="111"/>
      <c r="Y1432" s="111"/>
      <c r="AA1432" s="111"/>
      <c r="AC1432" s="111"/>
    </row>
    <row r="1433" spans="19:29" x14ac:dyDescent="0.25">
      <c r="S1433" s="107"/>
      <c r="U1433" s="107"/>
      <c r="W1433" s="107"/>
      <c r="Y1433" s="107"/>
      <c r="AA1433" s="107"/>
      <c r="AC1433" s="107"/>
    </row>
    <row r="1434" spans="19:29" x14ac:dyDescent="0.25">
      <c r="S1434" s="108"/>
      <c r="U1434" s="108"/>
      <c r="W1434" s="108"/>
      <c r="Y1434" s="108"/>
      <c r="AA1434" s="108"/>
      <c r="AC1434" s="108"/>
    </row>
    <row r="1435" spans="19:29" x14ac:dyDescent="0.25">
      <c r="S1435" s="108"/>
      <c r="U1435" s="108"/>
      <c r="W1435" s="108"/>
      <c r="Y1435" s="108"/>
      <c r="AA1435" s="108"/>
      <c r="AC1435" s="108"/>
    </row>
    <row r="1436" spans="19:29" x14ac:dyDescent="0.25">
      <c r="S1436" s="109"/>
      <c r="U1436" s="109"/>
      <c r="W1436" s="109"/>
      <c r="Y1436" s="109"/>
      <c r="AA1436" s="109"/>
      <c r="AC1436" s="109"/>
    </row>
    <row r="1437" spans="19:29" x14ac:dyDescent="0.25">
      <c r="S1437" s="108"/>
      <c r="U1437" s="108"/>
      <c r="W1437" s="108"/>
      <c r="Y1437" s="108"/>
      <c r="AA1437" s="108"/>
      <c r="AC1437" s="108"/>
    </row>
    <row r="1438" spans="19:29" x14ac:dyDescent="0.25">
      <c r="S1438" s="108"/>
      <c r="U1438" s="108"/>
      <c r="W1438" s="108"/>
      <c r="Y1438" s="108"/>
      <c r="AA1438" s="108"/>
      <c r="AC1438" s="108"/>
    </row>
    <row r="1439" spans="19:29" x14ac:dyDescent="0.25">
      <c r="S1439" s="109"/>
      <c r="U1439" s="109"/>
      <c r="W1439" s="109"/>
      <c r="Y1439" s="109"/>
      <c r="AA1439" s="109"/>
      <c r="AC1439" s="109"/>
    </row>
    <row r="1440" spans="19:29" x14ac:dyDescent="0.25">
      <c r="S1440" s="108"/>
      <c r="U1440" s="108"/>
      <c r="W1440" s="108"/>
      <c r="Y1440" s="108"/>
      <c r="AA1440" s="108"/>
      <c r="AC1440" s="108"/>
    </row>
    <row r="1441" spans="19:29" x14ac:dyDescent="0.25">
      <c r="S1441" s="109"/>
      <c r="U1441" s="109"/>
      <c r="W1441" s="109"/>
      <c r="Y1441" s="109"/>
      <c r="AA1441" s="109"/>
      <c r="AC1441" s="109"/>
    </row>
    <row r="1442" spans="19:29" x14ac:dyDescent="0.25">
      <c r="S1442" s="108"/>
      <c r="U1442" s="108"/>
      <c r="W1442" s="108"/>
      <c r="Y1442" s="108"/>
      <c r="AA1442" s="108"/>
      <c r="AC1442" s="108"/>
    </row>
    <row r="1443" spans="19:29" x14ac:dyDescent="0.25">
      <c r="S1443" s="108"/>
      <c r="U1443" s="108"/>
      <c r="W1443" s="108"/>
      <c r="Y1443" s="108"/>
      <c r="AA1443" s="108"/>
      <c r="AC1443" s="108"/>
    </row>
    <row r="1444" spans="19:29" x14ac:dyDescent="0.25">
      <c r="S1444" s="108"/>
      <c r="U1444" s="108"/>
      <c r="W1444" s="108"/>
      <c r="Y1444" s="108"/>
      <c r="AA1444" s="108"/>
      <c r="AC1444" s="108"/>
    </row>
    <row r="1445" spans="19:29" x14ac:dyDescent="0.25">
      <c r="S1445" s="110"/>
      <c r="U1445" s="110"/>
      <c r="W1445" s="110"/>
      <c r="Y1445" s="110"/>
      <c r="AA1445" s="110"/>
      <c r="AC1445" s="110"/>
    </row>
    <row r="1446" spans="19:29" x14ac:dyDescent="0.25">
      <c r="S1446" s="110"/>
      <c r="U1446" s="110"/>
      <c r="W1446" s="110"/>
      <c r="Y1446" s="110"/>
      <c r="AA1446" s="110"/>
      <c r="AC1446" s="110"/>
    </row>
    <row r="1447" spans="19:29" x14ac:dyDescent="0.25">
      <c r="S1447" s="110"/>
      <c r="U1447" s="110"/>
      <c r="W1447" s="110"/>
      <c r="Y1447" s="110"/>
      <c r="AA1447" s="110"/>
      <c r="AC1447" s="110"/>
    </row>
    <row r="1448" spans="19:29" x14ac:dyDescent="0.25">
      <c r="S1448" s="110"/>
      <c r="U1448" s="110"/>
      <c r="W1448" s="110"/>
      <c r="Y1448" s="110"/>
      <c r="AA1448" s="110"/>
      <c r="AC1448" s="110"/>
    </row>
    <row r="1449" spans="19:29" x14ac:dyDescent="0.25">
      <c r="S1449" s="111"/>
      <c r="U1449" s="111"/>
      <c r="W1449" s="111"/>
      <c r="Y1449" s="111"/>
      <c r="AA1449" s="111"/>
      <c r="AC1449" s="111"/>
    </row>
    <row r="1450" spans="19:29" x14ac:dyDescent="0.25">
      <c r="S1450" s="107"/>
      <c r="U1450" s="107"/>
      <c r="W1450" s="107"/>
      <c r="Y1450" s="107"/>
      <c r="AA1450" s="107"/>
      <c r="AC1450" s="107"/>
    </row>
    <row r="1451" spans="19:29" x14ac:dyDescent="0.25">
      <c r="S1451" s="108"/>
      <c r="U1451" s="108"/>
      <c r="W1451" s="108"/>
      <c r="Y1451" s="108"/>
      <c r="AA1451" s="108"/>
      <c r="AC1451" s="108"/>
    </row>
    <row r="1452" spans="19:29" x14ac:dyDescent="0.25">
      <c r="S1452" s="108"/>
      <c r="U1452" s="108"/>
      <c r="W1452" s="108"/>
      <c r="Y1452" s="108"/>
      <c r="AA1452" s="108"/>
      <c r="AC1452" s="108"/>
    </row>
    <row r="1453" spans="19:29" x14ac:dyDescent="0.25">
      <c r="S1453" s="109"/>
      <c r="U1453" s="109"/>
      <c r="W1453" s="109"/>
      <c r="Y1453" s="109"/>
      <c r="AA1453" s="109"/>
      <c r="AC1453" s="109"/>
    </row>
    <row r="1454" spans="19:29" x14ac:dyDescent="0.25">
      <c r="S1454" s="108"/>
      <c r="U1454" s="108"/>
      <c r="W1454" s="108"/>
      <c r="Y1454" s="108"/>
      <c r="AA1454" s="108"/>
      <c r="AC1454" s="108"/>
    </row>
    <row r="1455" spans="19:29" x14ac:dyDescent="0.25">
      <c r="S1455" s="108"/>
      <c r="U1455" s="108"/>
      <c r="W1455" s="108"/>
      <c r="Y1455" s="108"/>
      <c r="AA1455" s="108"/>
      <c r="AC1455" s="108"/>
    </row>
    <row r="1456" spans="19:29" x14ac:dyDescent="0.25">
      <c r="S1456" s="109"/>
      <c r="U1456" s="109"/>
      <c r="W1456" s="109"/>
      <c r="Y1456" s="109"/>
      <c r="AA1456" s="109"/>
      <c r="AC1456" s="109"/>
    </row>
    <row r="1457" spans="19:29" x14ac:dyDescent="0.25">
      <c r="S1457" s="108"/>
      <c r="U1457" s="108"/>
      <c r="W1457" s="108"/>
      <c r="Y1457" s="108"/>
      <c r="AA1457" s="108"/>
      <c r="AC1457" s="108"/>
    </row>
    <row r="1458" spans="19:29" x14ac:dyDescent="0.25">
      <c r="S1458" s="109"/>
      <c r="U1458" s="109"/>
      <c r="W1458" s="109"/>
      <c r="Y1458" s="109"/>
      <c r="AA1458" s="109"/>
      <c r="AC1458" s="109"/>
    </row>
    <row r="1459" spans="19:29" x14ac:dyDescent="0.25">
      <c r="S1459" s="108"/>
      <c r="U1459" s="108"/>
      <c r="W1459" s="108"/>
      <c r="Y1459" s="108"/>
      <c r="AA1459" s="108"/>
      <c r="AC1459" s="108"/>
    </row>
    <row r="1460" spans="19:29" x14ac:dyDescent="0.25">
      <c r="S1460" s="108"/>
      <c r="U1460" s="108"/>
      <c r="W1460" s="108"/>
      <c r="Y1460" s="108"/>
      <c r="AA1460" s="108"/>
      <c r="AC1460" s="108"/>
    </row>
    <row r="1461" spans="19:29" x14ac:dyDescent="0.25">
      <c r="S1461" s="108"/>
      <c r="U1461" s="108"/>
      <c r="W1461" s="108"/>
      <c r="Y1461" s="108"/>
      <c r="AA1461" s="108"/>
      <c r="AC1461" s="108"/>
    </row>
    <row r="1462" spans="19:29" x14ac:dyDescent="0.25">
      <c r="S1462" s="110"/>
      <c r="U1462" s="110"/>
      <c r="W1462" s="110"/>
      <c r="Y1462" s="110"/>
      <c r="AA1462" s="110"/>
      <c r="AC1462" s="110"/>
    </row>
    <row r="1463" spans="19:29" x14ac:dyDescent="0.25">
      <c r="S1463" s="110"/>
      <c r="U1463" s="110"/>
      <c r="W1463" s="110"/>
      <c r="Y1463" s="110"/>
      <c r="AA1463" s="110"/>
      <c r="AC1463" s="110"/>
    </row>
    <row r="1464" spans="19:29" x14ac:dyDescent="0.25">
      <c r="S1464" s="110"/>
      <c r="U1464" s="110"/>
      <c r="W1464" s="110"/>
      <c r="Y1464" s="110"/>
      <c r="AA1464" s="110"/>
      <c r="AC1464" s="110"/>
    </row>
    <row r="1465" spans="19:29" x14ac:dyDescent="0.25">
      <c r="S1465" s="110"/>
      <c r="U1465" s="110"/>
      <c r="W1465" s="110"/>
      <c r="Y1465" s="110"/>
      <c r="AA1465" s="110"/>
      <c r="AC1465" s="110"/>
    </row>
    <row r="1466" spans="19:29" x14ac:dyDescent="0.25">
      <c r="S1466" s="111"/>
      <c r="U1466" s="111"/>
      <c r="W1466" s="111"/>
      <c r="Y1466" s="111"/>
      <c r="AA1466" s="111"/>
      <c r="AC1466" s="111"/>
    </row>
    <row r="1467" spans="19:29" x14ac:dyDescent="0.25">
      <c r="S1467" s="107"/>
      <c r="U1467" s="107"/>
      <c r="W1467" s="107"/>
      <c r="Y1467" s="107"/>
      <c r="AA1467" s="107"/>
      <c r="AC1467" s="107"/>
    </row>
    <row r="1468" spans="19:29" x14ac:dyDescent="0.25">
      <c r="S1468" s="108"/>
      <c r="U1468" s="108"/>
      <c r="W1468" s="108"/>
      <c r="Y1468" s="108"/>
      <c r="AA1468" s="108"/>
      <c r="AC1468" s="108"/>
    </row>
    <row r="1469" spans="19:29" x14ac:dyDescent="0.25">
      <c r="S1469" s="108"/>
      <c r="U1469" s="108"/>
      <c r="W1469" s="108"/>
      <c r="Y1469" s="108"/>
      <c r="AA1469" s="108"/>
      <c r="AC1469" s="108"/>
    </row>
    <row r="1470" spans="19:29" x14ac:dyDescent="0.25">
      <c r="S1470" s="109"/>
      <c r="U1470" s="109"/>
      <c r="W1470" s="109"/>
      <c r="Y1470" s="109"/>
      <c r="AA1470" s="109"/>
      <c r="AC1470" s="109"/>
    </row>
    <row r="1471" spans="19:29" x14ac:dyDescent="0.25">
      <c r="S1471" s="108"/>
      <c r="U1471" s="108"/>
      <c r="W1471" s="108"/>
      <c r="Y1471" s="108"/>
      <c r="AA1471" s="108"/>
      <c r="AC1471" s="108"/>
    </row>
    <row r="1472" spans="19:29" x14ac:dyDescent="0.25">
      <c r="S1472" s="108"/>
      <c r="U1472" s="108"/>
      <c r="W1472" s="108"/>
      <c r="Y1472" s="108"/>
      <c r="AA1472" s="108"/>
      <c r="AC1472" s="108"/>
    </row>
    <row r="1473" spans="19:29" x14ac:dyDescent="0.25">
      <c r="S1473" s="109"/>
      <c r="U1473" s="109"/>
      <c r="W1473" s="109"/>
      <c r="Y1473" s="109"/>
      <c r="AA1473" s="109"/>
      <c r="AC1473" s="109"/>
    </row>
    <row r="1474" spans="19:29" x14ac:dyDescent="0.25">
      <c r="S1474" s="108"/>
      <c r="U1474" s="108"/>
      <c r="W1474" s="108"/>
      <c r="Y1474" s="108"/>
      <c r="AA1474" s="108"/>
      <c r="AC1474" s="108"/>
    </row>
    <row r="1475" spans="19:29" x14ac:dyDescent="0.25">
      <c r="S1475" s="109"/>
      <c r="U1475" s="109"/>
      <c r="W1475" s="109"/>
      <c r="Y1475" s="109"/>
      <c r="AA1475" s="109"/>
      <c r="AC1475" s="109"/>
    </row>
    <row r="1476" spans="19:29" x14ac:dyDescent="0.25">
      <c r="S1476" s="108"/>
      <c r="U1476" s="108"/>
      <c r="W1476" s="108"/>
      <c r="Y1476" s="108"/>
      <c r="AA1476" s="108"/>
      <c r="AC1476" s="108"/>
    </row>
    <row r="1477" spans="19:29" x14ac:dyDescent="0.25">
      <c r="S1477" s="108"/>
      <c r="U1477" s="108"/>
      <c r="W1477" s="108"/>
      <c r="Y1477" s="108"/>
      <c r="AA1477" s="108"/>
      <c r="AC1477" s="108"/>
    </row>
    <row r="1478" spans="19:29" x14ac:dyDescent="0.25">
      <c r="S1478" s="108"/>
      <c r="U1478" s="108"/>
      <c r="W1478" s="108"/>
      <c r="Y1478" s="108"/>
      <c r="AA1478" s="108"/>
      <c r="AC1478" s="108"/>
    </row>
    <row r="1479" spans="19:29" x14ac:dyDescent="0.25">
      <c r="S1479" s="110"/>
      <c r="U1479" s="110"/>
      <c r="W1479" s="110"/>
      <c r="Y1479" s="110"/>
      <c r="AA1479" s="110"/>
      <c r="AC1479" s="110"/>
    </row>
    <row r="1480" spans="19:29" x14ac:dyDescent="0.25">
      <c r="S1480" s="110"/>
      <c r="U1480" s="110"/>
      <c r="W1480" s="110"/>
      <c r="Y1480" s="110"/>
      <c r="AA1480" s="110"/>
      <c r="AC1480" s="110"/>
    </row>
    <row r="1481" spans="19:29" x14ac:dyDescent="0.25">
      <c r="S1481" s="110"/>
      <c r="U1481" s="110"/>
      <c r="W1481" s="110"/>
      <c r="Y1481" s="110"/>
      <c r="AA1481" s="110"/>
      <c r="AC1481" s="110"/>
    </row>
    <row r="1482" spans="19:29" x14ac:dyDescent="0.25">
      <c r="S1482" s="110"/>
      <c r="U1482" s="110"/>
      <c r="W1482" s="110"/>
      <c r="Y1482" s="110"/>
      <c r="AA1482" s="110"/>
      <c r="AC1482" s="110"/>
    </row>
    <row r="1483" spans="19:29" x14ac:dyDescent="0.25">
      <c r="S1483" s="111"/>
      <c r="U1483" s="111"/>
      <c r="W1483" s="111"/>
      <c r="Y1483" s="111"/>
      <c r="AA1483" s="111"/>
      <c r="AC1483" s="111"/>
    </row>
    <row r="1484" spans="19:29" x14ac:dyDescent="0.25">
      <c r="S1484" s="107"/>
      <c r="U1484" s="107"/>
      <c r="W1484" s="107"/>
      <c r="Y1484" s="107"/>
      <c r="AA1484" s="107"/>
      <c r="AC1484" s="107"/>
    </row>
    <row r="1485" spans="19:29" x14ac:dyDescent="0.25">
      <c r="S1485" s="108"/>
      <c r="U1485" s="108"/>
      <c r="W1485" s="108"/>
      <c r="Y1485" s="108"/>
      <c r="AA1485" s="108"/>
      <c r="AC1485" s="108"/>
    </row>
    <row r="1486" spans="19:29" x14ac:dyDescent="0.25">
      <c r="S1486" s="108"/>
      <c r="U1486" s="108"/>
      <c r="W1486" s="108"/>
      <c r="Y1486" s="108"/>
      <c r="AA1486" s="108"/>
      <c r="AC1486" s="108"/>
    </row>
    <row r="1487" spans="19:29" x14ac:dyDescent="0.25">
      <c r="S1487" s="109"/>
      <c r="U1487" s="109"/>
      <c r="W1487" s="109"/>
      <c r="Y1487" s="109"/>
      <c r="AA1487" s="109"/>
      <c r="AC1487" s="109"/>
    </row>
    <row r="1488" spans="19:29" x14ac:dyDescent="0.25">
      <c r="S1488" s="108"/>
      <c r="U1488" s="108"/>
      <c r="W1488" s="108"/>
      <c r="Y1488" s="108"/>
      <c r="AA1488" s="108"/>
      <c r="AC1488" s="108"/>
    </row>
    <row r="1489" spans="19:29" x14ac:dyDescent="0.25">
      <c r="S1489" s="108"/>
      <c r="U1489" s="108"/>
      <c r="W1489" s="108"/>
      <c r="Y1489" s="108"/>
      <c r="AA1489" s="108"/>
      <c r="AC1489" s="108"/>
    </row>
    <row r="1490" spans="19:29" x14ac:dyDescent="0.25">
      <c r="S1490" s="109"/>
      <c r="U1490" s="109"/>
      <c r="W1490" s="109"/>
      <c r="Y1490" s="109"/>
      <c r="AA1490" s="109"/>
      <c r="AC1490" s="109"/>
    </row>
    <row r="1491" spans="19:29" x14ac:dyDescent="0.25">
      <c r="S1491" s="108"/>
      <c r="U1491" s="108"/>
      <c r="W1491" s="108"/>
      <c r="Y1491" s="108"/>
      <c r="AA1491" s="108"/>
      <c r="AC1491" s="108"/>
    </row>
    <row r="1492" spans="19:29" x14ac:dyDescent="0.25">
      <c r="S1492" s="109"/>
      <c r="U1492" s="109"/>
      <c r="W1492" s="109"/>
      <c r="Y1492" s="109"/>
      <c r="AA1492" s="109"/>
      <c r="AC1492" s="109"/>
    </row>
    <row r="1493" spans="19:29" x14ac:dyDescent="0.25">
      <c r="S1493" s="108"/>
      <c r="U1493" s="108"/>
      <c r="W1493" s="108"/>
      <c r="Y1493" s="108"/>
      <c r="AA1493" s="108"/>
      <c r="AC1493" s="108"/>
    </row>
    <row r="1494" spans="19:29" x14ac:dyDescent="0.25">
      <c r="S1494" s="108"/>
      <c r="U1494" s="108"/>
      <c r="W1494" s="108"/>
      <c r="Y1494" s="108"/>
      <c r="AA1494" s="108"/>
      <c r="AC1494" s="108"/>
    </row>
    <row r="1495" spans="19:29" x14ac:dyDescent="0.25">
      <c r="S1495" s="108"/>
      <c r="U1495" s="108"/>
      <c r="W1495" s="108"/>
      <c r="Y1495" s="108"/>
      <c r="AA1495" s="108"/>
      <c r="AC1495" s="108"/>
    </row>
    <row r="1496" spans="19:29" x14ac:dyDescent="0.25">
      <c r="S1496" s="110"/>
      <c r="U1496" s="110"/>
      <c r="W1496" s="110"/>
      <c r="Y1496" s="110"/>
      <c r="AA1496" s="110"/>
      <c r="AC1496" s="110"/>
    </row>
    <row r="1497" spans="19:29" x14ac:dyDescent="0.25">
      <c r="S1497" s="110"/>
      <c r="U1497" s="110"/>
      <c r="W1497" s="110"/>
      <c r="Y1497" s="110"/>
      <c r="AA1497" s="110"/>
      <c r="AC1497" s="110"/>
    </row>
    <row r="1498" spans="19:29" x14ac:dyDescent="0.25">
      <c r="S1498" s="110"/>
      <c r="U1498" s="110"/>
      <c r="W1498" s="110"/>
      <c r="Y1498" s="110"/>
      <c r="AA1498" s="110"/>
      <c r="AC1498" s="110"/>
    </row>
    <row r="1499" spans="19:29" x14ac:dyDescent="0.25">
      <c r="S1499" s="110"/>
      <c r="U1499" s="110"/>
      <c r="W1499" s="110"/>
      <c r="Y1499" s="110"/>
      <c r="AA1499" s="110"/>
      <c r="AC1499" s="110"/>
    </row>
    <row r="1500" spans="19:29" x14ac:dyDescent="0.25">
      <c r="S1500" s="111"/>
      <c r="U1500" s="111"/>
      <c r="W1500" s="111"/>
      <c r="Y1500" s="111"/>
      <c r="AA1500" s="111"/>
      <c r="AC1500" s="111"/>
    </row>
    <row r="1501" spans="19:29" x14ac:dyDescent="0.25">
      <c r="S1501" s="107"/>
      <c r="U1501" s="107"/>
      <c r="W1501" s="107"/>
      <c r="Y1501" s="107"/>
      <c r="AA1501" s="107"/>
      <c r="AC1501" s="107"/>
    </row>
    <row r="1502" spans="19:29" x14ac:dyDescent="0.25">
      <c r="S1502" s="108"/>
      <c r="U1502" s="108"/>
      <c r="W1502" s="108"/>
      <c r="Y1502" s="108"/>
      <c r="AA1502" s="108"/>
      <c r="AC1502" s="108"/>
    </row>
    <row r="1503" spans="19:29" x14ac:dyDescent="0.25">
      <c r="S1503" s="108"/>
      <c r="U1503" s="108"/>
      <c r="W1503" s="108"/>
      <c r="Y1503" s="108"/>
      <c r="AA1503" s="108"/>
      <c r="AC1503" s="108"/>
    </row>
    <row r="1504" spans="19:29" x14ac:dyDescent="0.25">
      <c r="S1504" s="109"/>
      <c r="U1504" s="109"/>
      <c r="W1504" s="109"/>
      <c r="Y1504" s="109"/>
      <c r="AA1504" s="109"/>
      <c r="AC1504" s="109"/>
    </row>
    <row r="1505" spans="19:29" x14ac:dyDescent="0.25">
      <c r="S1505" s="108"/>
      <c r="U1505" s="108"/>
      <c r="W1505" s="108"/>
      <c r="Y1505" s="108"/>
      <c r="AA1505" s="108"/>
      <c r="AC1505" s="108"/>
    </row>
    <row r="1506" spans="19:29" x14ac:dyDescent="0.25">
      <c r="S1506" s="108"/>
      <c r="U1506" s="108"/>
      <c r="W1506" s="108"/>
      <c r="Y1506" s="108"/>
      <c r="AA1506" s="108"/>
      <c r="AC1506" s="108"/>
    </row>
    <row r="1507" spans="19:29" x14ac:dyDescent="0.25">
      <c r="S1507" s="109"/>
      <c r="U1507" s="109"/>
      <c r="W1507" s="109"/>
      <c r="Y1507" s="109"/>
      <c r="AA1507" s="109"/>
      <c r="AC1507" s="109"/>
    </row>
    <row r="1508" spans="19:29" x14ac:dyDescent="0.25">
      <c r="S1508" s="108"/>
      <c r="U1508" s="108"/>
      <c r="W1508" s="108"/>
      <c r="Y1508" s="108"/>
      <c r="AA1508" s="108"/>
      <c r="AC1508" s="108"/>
    </row>
    <row r="1509" spans="19:29" x14ac:dyDescent="0.25">
      <c r="S1509" s="109"/>
      <c r="U1509" s="109"/>
      <c r="W1509" s="109"/>
      <c r="Y1509" s="109"/>
      <c r="AA1509" s="109"/>
      <c r="AC1509" s="109"/>
    </row>
    <row r="1510" spans="19:29" x14ac:dyDescent="0.25">
      <c r="S1510" s="108"/>
      <c r="U1510" s="108"/>
      <c r="W1510" s="108"/>
      <c r="Y1510" s="108"/>
      <c r="AA1510" s="108"/>
      <c r="AC1510" s="108"/>
    </row>
    <row r="1511" spans="19:29" x14ac:dyDescent="0.25">
      <c r="S1511" s="108"/>
      <c r="U1511" s="108"/>
      <c r="W1511" s="108"/>
      <c r="Y1511" s="108"/>
      <c r="AA1511" s="108"/>
      <c r="AC1511" s="108"/>
    </row>
    <row r="1512" spans="19:29" x14ac:dyDescent="0.25">
      <c r="S1512" s="108"/>
      <c r="U1512" s="108"/>
      <c r="W1512" s="108"/>
      <c r="Y1512" s="108"/>
      <c r="AA1512" s="108"/>
      <c r="AC1512" s="108"/>
    </row>
    <row r="1513" spans="19:29" x14ac:dyDescent="0.25">
      <c r="S1513" s="110"/>
      <c r="U1513" s="110"/>
      <c r="W1513" s="110"/>
      <c r="Y1513" s="110"/>
      <c r="AA1513" s="110"/>
      <c r="AC1513" s="110"/>
    </row>
    <row r="1514" spans="19:29" x14ac:dyDescent="0.25">
      <c r="S1514" s="110"/>
      <c r="U1514" s="110"/>
      <c r="W1514" s="110"/>
      <c r="Y1514" s="110"/>
      <c r="AA1514" s="110"/>
      <c r="AC1514" s="110"/>
    </row>
    <row r="1515" spans="19:29" x14ac:dyDescent="0.25">
      <c r="S1515" s="110"/>
      <c r="U1515" s="110"/>
      <c r="W1515" s="110"/>
      <c r="Y1515" s="110"/>
      <c r="AA1515" s="110"/>
      <c r="AC1515" s="110"/>
    </row>
    <row r="1516" spans="19:29" x14ac:dyDescent="0.25">
      <c r="S1516" s="110"/>
      <c r="U1516" s="110"/>
      <c r="W1516" s="110"/>
      <c r="Y1516" s="110"/>
      <c r="AA1516" s="110"/>
      <c r="AC1516" s="110"/>
    </row>
    <row r="1517" spans="19:29" x14ac:dyDescent="0.25">
      <c r="S1517" s="111"/>
      <c r="U1517" s="111"/>
      <c r="W1517" s="111"/>
      <c r="Y1517" s="111"/>
      <c r="AA1517" s="111"/>
      <c r="AC1517" s="111"/>
    </row>
    <row r="1518" spans="19:29" x14ac:dyDescent="0.25">
      <c r="S1518" s="107"/>
      <c r="U1518" s="107"/>
      <c r="W1518" s="107"/>
      <c r="Y1518" s="107"/>
      <c r="AA1518" s="107"/>
      <c r="AC1518" s="107"/>
    </row>
    <row r="1519" spans="19:29" x14ac:dyDescent="0.25">
      <c r="S1519" s="108"/>
      <c r="U1519" s="108"/>
      <c r="W1519" s="108"/>
      <c r="Y1519" s="108"/>
      <c r="AA1519" s="108"/>
      <c r="AC1519" s="108"/>
    </row>
    <row r="1520" spans="19:29" x14ac:dyDescent="0.25">
      <c r="S1520" s="108"/>
      <c r="U1520" s="108"/>
      <c r="W1520" s="108"/>
      <c r="Y1520" s="108"/>
      <c r="AA1520" s="108"/>
      <c r="AC1520" s="108"/>
    </row>
    <row r="1521" spans="19:29" x14ac:dyDescent="0.25">
      <c r="S1521" s="109"/>
      <c r="U1521" s="109"/>
      <c r="W1521" s="109"/>
      <c r="Y1521" s="109"/>
      <c r="AA1521" s="109"/>
      <c r="AC1521" s="109"/>
    </row>
    <row r="1522" spans="19:29" x14ac:dyDescent="0.25">
      <c r="S1522" s="108"/>
      <c r="U1522" s="108"/>
      <c r="W1522" s="108"/>
      <c r="Y1522" s="108"/>
      <c r="AA1522" s="108"/>
      <c r="AC1522" s="108"/>
    </row>
    <row r="1523" spans="19:29" x14ac:dyDescent="0.25">
      <c r="S1523" s="108"/>
      <c r="U1523" s="108"/>
      <c r="W1523" s="108"/>
      <c r="Y1523" s="108"/>
      <c r="AA1523" s="108"/>
      <c r="AC1523" s="108"/>
    </row>
    <row r="1524" spans="19:29" x14ac:dyDescent="0.25">
      <c r="S1524" s="109"/>
      <c r="U1524" s="109"/>
      <c r="W1524" s="109"/>
      <c r="Y1524" s="109"/>
      <c r="AA1524" s="109"/>
      <c r="AC1524" s="109"/>
    </row>
    <row r="1525" spans="19:29" x14ac:dyDescent="0.25">
      <c r="S1525" s="108"/>
      <c r="U1525" s="108"/>
      <c r="W1525" s="108"/>
      <c r="Y1525" s="108"/>
      <c r="AA1525" s="108"/>
      <c r="AC1525" s="108"/>
    </row>
    <row r="1526" spans="19:29" x14ac:dyDescent="0.25">
      <c r="S1526" s="109"/>
      <c r="U1526" s="109"/>
      <c r="W1526" s="109"/>
      <c r="Y1526" s="109"/>
      <c r="AA1526" s="109"/>
      <c r="AC1526" s="109"/>
    </row>
    <row r="1527" spans="19:29" x14ac:dyDescent="0.25">
      <c r="S1527" s="108"/>
      <c r="U1527" s="108"/>
      <c r="W1527" s="108"/>
      <c r="Y1527" s="108"/>
      <c r="AA1527" s="108"/>
      <c r="AC1527" s="108"/>
    </row>
    <row r="1528" spans="19:29" x14ac:dyDescent="0.25">
      <c r="S1528" s="108"/>
      <c r="U1528" s="108"/>
      <c r="W1528" s="108"/>
      <c r="Y1528" s="108"/>
      <c r="AA1528" s="108"/>
      <c r="AC1528" s="108"/>
    </row>
    <row r="1529" spans="19:29" x14ac:dyDescent="0.25">
      <c r="S1529" s="108"/>
      <c r="U1529" s="108"/>
      <c r="W1529" s="108"/>
      <c r="Y1529" s="108"/>
      <c r="AA1529" s="108"/>
      <c r="AC1529" s="108"/>
    </row>
    <row r="1530" spans="19:29" x14ac:dyDescent="0.25">
      <c r="S1530" s="110"/>
      <c r="U1530" s="110"/>
      <c r="W1530" s="110"/>
      <c r="Y1530" s="110"/>
      <c r="AA1530" s="110"/>
      <c r="AC1530" s="110"/>
    </row>
    <row r="1531" spans="19:29" x14ac:dyDescent="0.25">
      <c r="S1531" s="110"/>
      <c r="U1531" s="110"/>
      <c r="W1531" s="110"/>
      <c r="Y1531" s="110"/>
      <c r="AA1531" s="110"/>
      <c r="AC1531" s="110"/>
    </row>
    <row r="1532" spans="19:29" x14ac:dyDescent="0.25">
      <c r="S1532" s="110"/>
      <c r="U1532" s="110"/>
      <c r="W1532" s="110"/>
      <c r="Y1532" s="110"/>
      <c r="AA1532" s="110"/>
      <c r="AC1532" s="110"/>
    </row>
    <row r="1533" spans="19:29" x14ac:dyDescent="0.25">
      <c r="S1533" s="110"/>
      <c r="U1533" s="110"/>
      <c r="W1533" s="110"/>
      <c r="Y1533" s="110"/>
      <c r="AA1533" s="110"/>
      <c r="AC1533" s="110"/>
    </row>
    <row r="1534" spans="19:29" x14ac:dyDescent="0.25">
      <c r="S1534" s="111"/>
      <c r="U1534" s="111"/>
      <c r="W1534" s="111"/>
      <c r="Y1534" s="111"/>
      <c r="AA1534" s="111"/>
      <c r="AC1534" s="111"/>
    </row>
    <row r="1535" spans="19:29" x14ac:dyDescent="0.25">
      <c r="S1535" s="107"/>
      <c r="U1535" s="107"/>
      <c r="W1535" s="107"/>
      <c r="Y1535" s="107"/>
      <c r="AA1535" s="107"/>
      <c r="AC1535" s="107"/>
    </row>
    <row r="1536" spans="19:29" x14ac:dyDescent="0.25">
      <c r="S1536" s="108"/>
      <c r="U1536" s="108"/>
      <c r="W1536" s="108"/>
      <c r="Y1536" s="108"/>
      <c r="AA1536" s="108"/>
      <c r="AC1536" s="108"/>
    </row>
    <row r="1537" spans="19:29" x14ac:dyDescent="0.25">
      <c r="S1537" s="108"/>
      <c r="U1537" s="108"/>
      <c r="W1537" s="108"/>
      <c r="Y1537" s="108"/>
      <c r="AA1537" s="108"/>
      <c r="AC1537" s="108"/>
    </row>
    <row r="1538" spans="19:29" x14ac:dyDescent="0.25">
      <c r="S1538" s="109"/>
      <c r="U1538" s="109"/>
      <c r="W1538" s="109"/>
      <c r="Y1538" s="109"/>
      <c r="AA1538" s="109"/>
      <c r="AC1538" s="109"/>
    </row>
    <row r="1539" spans="19:29" x14ac:dyDescent="0.25">
      <c r="S1539" s="108"/>
      <c r="U1539" s="108"/>
      <c r="W1539" s="108"/>
      <c r="Y1539" s="108"/>
      <c r="AA1539" s="108"/>
      <c r="AC1539" s="108"/>
    </row>
    <row r="1540" spans="19:29" x14ac:dyDescent="0.25">
      <c r="S1540" s="108"/>
      <c r="U1540" s="108"/>
      <c r="W1540" s="108"/>
      <c r="Y1540" s="108"/>
      <c r="AA1540" s="108"/>
      <c r="AC1540" s="108"/>
    </row>
    <row r="1541" spans="19:29" x14ac:dyDescent="0.25">
      <c r="S1541" s="109"/>
      <c r="U1541" s="109"/>
      <c r="W1541" s="109"/>
      <c r="Y1541" s="109"/>
      <c r="AA1541" s="109"/>
      <c r="AC1541" s="109"/>
    </row>
    <row r="1542" spans="19:29" x14ac:dyDescent="0.25">
      <c r="S1542" s="108"/>
      <c r="U1542" s="108"/>
      <c r="W1542" s="108"/>
      <c r="Y1542" s="108"/>
      <c r="AA1542" s="108"/>
      <c r="AC1542" s="108"/>
    </row>
    <row r="1543" spans="19:29" x14ac:dyDescent="0.25">
      <c r="S1543" s="109"/>
      <c r="U1543" s="109"/>
      <c r="W1543" s="109"/>
      <c r="Y1543" s="109"/>
      <c r="AA1543" s="109"/>
      <c r="AC1543" s="109"/>
    </row>
    <row r="1544" spans="19:29" x14ac:dyDescent="0.25">
      <c r="S1544" s="108"/>
      <c r="U1544" s="108"/>
      <c r="W1544" s="108"/>
      <c r="Y1544" s="108"/>
      <c r="AA1544" s="108"/>
      <c r="AC1544" s="108"/>
    </row>
    <row r="1545" spans="19:29" x14ac:dyDescent="0.25">
      <c r="S1545" s="108"/>
      <c r="U1545" s="108"/>
      <c r="W1545" s="108"/>
      <c r="Y1545" s="108"/>
      <c r="AA1545" s="108"/>
      <c r="AC1545" s="108"/>
    </row>
    <row r="1546" spans="19:29" x14ac:dyDescent="0.25">
      <c r="S1546" s="108"/>
      <c r="U1546" s="108"/>
      <c r="W1546" s="108"/>
      <c r="Y1546" s="108"/>
      <c r="AA1546" s="108"/>
      <c r="AC1546" s="108"/>
    </row>
    <row r="1547" spans="19:29" x14ac:dyDescent="0.25">
      <c r="S1547" s="110"/>
      <c r="U1547" s="110"/>
      <c r="W1547" s="110"/>
      <c r="Y1547" s="110"/>
      <c r="AA1547" s="110"/>
      <c r="AC1547" s="110"/>
    </row>
    <row r="1548" spans="19:29" x14ac:dyDescent="0.25">
      <c r="S1548" s="110"/>
      <c r="U1548" s="110"/>
      <c r="W1548" s="110"/>
      <c r="Y1548" s="110"/>
      <c r="AA1548" s="110"/>
      <c r="AC1548" s="110"/>
    </row>
    <row r="1549" spans="19:29" x14ac:dyDescent="0.25">
      <c r="S1549" s="110"/>
      <c r="U1549" s="110"/>
      <c r="W1549" s="110"/>
      <c r="Y1549" s="110"/>
      <c r="AA1549" s="110"/>
      <c r="AC1549" s="110"/>
    </row>
    <row r="1550" spans="19:29" x14ac:dyDescent="0.25">
      <c r="S1550" s="110"/>
      <c r="U1550" s="110"/>
      <c r="W1550" s="110"/>
      <c r="Y1550" s="110"/>
      <c r="AA1550" s="110"/>
      <c r="AC1550" s="110"/>
    </row>
    <row r="1551" spans="19:29" x14ac:dyDescent="0.25">
      <c r="S1551" s="111"/>
      <c r="U1551" s="111"/>
      <c r="W1551" s="111"/>
      <c r="Y1551" s="111"/>
      <c r="AA1551" s="111"/>
      <c r="AC1551" s="111"/>
    </row>
    <row r="1552" spans="19:29" x14ac:dyDescent="0.25">
      <c r="S1552" s="107"/>
      <c r="U1552" s="107"/>
      <c r="W1552" s="107"/>
      <c r="Y1552" s="107"/>
      <c r="AA1552" s="107"/>
      <c r="AC1552" s="107"/>
    </row>
    <row r="1553" spans="19:29" x14ac:dyDescent="0.25">
      <c r="S1553" s="108"/>
      <c r="U1553" s="108"/>
      <c r="W1553" s="108"/>
      <c r="Y1553" s="108"/>
      <c r="AA1553" s="108"/>
      <c r="AC1553" s="108"/>
    </row>
    <row r="1554" spans="19:29" x14ac:dyDescent="0.25">
      <c r="S1554" s="108"/>
      <c r="U1554" s="108"/>
      <c r="W1554" s="108"/>
      <c r="Y1554" s="108"/>
      <c r="AA1554" s="108"/>
      <c r="AC1554" s="108"/>
    </row>
    <row r="1555" spans="19:29" x14ac:dyDescent="0.25">
      <c r="S1555" s="109"/>
      <c r="U1555" s="109"/>
      <c r="W1555" s="109"/>
      <c r="Y1555" s="109"/>
      <c r="AA1555" s="109"/>
      <c r="AC1555" s="109"/>
    </row>
    <row r="1556" spans="19:29" x14ac:dyDescent="0.25">
      <c r="S1556" s="108"/>
      <c r="U1556" s="108"/>
      <c r="W1556" s="108"/>
      <c r="Y1556" s="108"/>
      <c r="AA1556" s="108"/>
      <c r="AC1556" s="108"/>
    </row>
    <row r="1557" spans="19:29" x14ac:dyDescent="0.25">
      <c r="S1557" s="108"/>
      <c r="U1557" s="108"/>
      <c r="W1557" s="108"/>
      <c r="Y1557" s="108"/>
      <c r="AA1557" s="108"/>
      <c r="AC1557" s="108"/>
    </row>
    <row r="1558" spans="19:29" x14ac:dyDescent="0.25">
      <c r="S1558" s="109"/>
      <c r="U1558" s="109"/>
      <c r="W1558" s="109"/>
      <c r="Y1558" s="109"/>
      <c r="AA1558" s="109"/>
      <c r="AC1558" s="109"/>
    </row>
    <row r="1559" spans="19:29" x14ac:dyDescent="0.25">
      <c r="S1559" s="108"/>
      <c r="U1559" s="108"/>
      <c r="W1559" s="108"/>
      <c r="Y1559" s="108"/>
      <c r="AA1559" s="108"/>
      <c r="AC1559" s="108"/>
    </row>
    <row r="1560" spans="19:29" x14ac:dyDescent="0.25">
      <c r="S1560" s="109"/>
      <c r="U1560" s="109"/>
      <c r="W1560" s="109"/>
      <c r="Y1560" s="109"/>
      <c r="AA1560" s="109"/>
      <c r="AC1560" s="109"/>
    </row>
    <row r="1561" spans="19:29" x14ac:dyDescent="0.25">
      <c r="S1561" s="108"/>
      <c r="U1561" s="108"/>
      <c r="W1561" s="108"/>
      <c r="Y1561" s="108"/>
      <c r="AA1561" s="108"/>
      <c r="AC1561" s="108"/>
    </row>
    <row r="1562" spans="19:29" x14ac:dyDescent="0.25">
      <c r="S1562" s="108"/>
      <c r="U1562" s="108"/>
      <c r="W1562" s="108"/>
      <c r="Y1562" s="108"/>
      <c r="AA1562" s="108"/>
      <c r="AC1562" s="108"/>
    </row>
    <row r="1563" spans="19:29" x14ac:dyDescent="0.25">
      <c r="S1563" s="108"/>
      <c r="U1563" s="108"/>
      <c r="W1563" s="108"/>
      <c r="Y1563" s="108"/>
      <c r="AA1563" s="108"/>
      <c r="AC1563" s="108"/>
    </row>
    <row r="1564" spans="19:29" x14ac:dyDescent="0.25">
      <c r="S1564" s="110"/>
      <c r="U1564" s="110"/>
      <c r="W1564" s="110"/>
      <c r="Y1564" s="110"/>
      <c r="AA1564" s="110"/>
      <c r="AC1564" s="110"/>
    </row>
    <row r="1565" spans="19:29" x14ac:dyDescent="0.25">
      <c r="S1565" s="110"/>
      <c r="U1565" s="110"/>
      <c r="W1565" s="110"/>
      <c r="Y1565" s="110"/>
      <c r="AA1565" s="110"/>
      <c r="AC1565" s="110"/>
    </row>
    <row r="1566" spans="19:29" x14ac:dyDescent="0.25">
      <c r="S1566" s="110"/>
      <c r="U1566" s="110"/>
      <c r="W1566" s="110"/>
      <c r="Y1566" s="110"/>
      <c r="AA1566" s="110"/>
      <c r="AC1566" s="110"/>
    </row>
    <row r="1567" spans="19:29" x14ac:dyDescent="0.25">
      <c r="S1567" s="110"/>
      <c r="U1567" s="110"/>
      <c r="W1567" s="110"/>
      <c r="Y1567" s="110"/>
      <c r="AA1567" s="110"/>
      <c r="AC1567" s="110"/>
    </row>
    <row r="1568" spans="19:29" x14ac:dyDescent="0.25">
      <c r="S1568" s="111"/>
      <c r="U1568" s="111"/>
      <c r="W1568" s="111"/>
      <c r="Y1568" s="111"/>
      <c r="AA1568" s="111"/>
      <c r="AC1568" s="111"/>
    </row>
    <row r="1569" spans="19:29" x14ac:dyDescent="0.25">
      <c r="S1569" s="107"/>
      <c r="U1569" s="107"/>
      <c r="W1569" s="107"/>
      <c r="Y1569" s="107"/>
      <c r="AA1569" s="107"/>
      <c r="AC1569" s="107"/>
    </row>
    <row r="1570" spans="19:29" x14ac:dyDescent="0.25">
      <c r="S1570" s="108"/>
      <c r="U1570" s="108"/>
      <c r="W1570" s="108"/>
      <c r="Y1570" s="108"/>
      <c r="AA1570" s="108"/>
      <c r="AC1570" s="108"/>
    </row>
    <row r="1571" spans="19:29" x14ac:dyDescent="0.25">
      <c r="S1571" s="108"/>
      <c r="U1571" s="108"/>
      <c r="W1571" s="108"/>
      <c r="Y1571" s="108"/>
      <c r="AA1571" s="108"/>
      <c r="AC1571" s="108"/>
    </row>
    <row r="1572" spans="19:29" x14ac:dyDescent="0.25">
      <c r="S1572" s="109"/>
      <c r="U1572" s="109"/>
      <c r="W1572" s="109"/>
      <c r="Y1572" s="109"/>
      <c r="AA1572" s="109"/>
      <c r="AC1572" s="109"/>
    </row>
    <row r="1573" spans="19:29" x14ac:dyDescent="0.25">
      <c r="S1573" s="108"/>
      <c r="U1573" s="108"/>
      <c r="W1573" s="108"/>
      <c r="Y1573" s="108"/>
      <c r="AA1573" s="108"/>
      <c r="AC1573" s="108"/>
    </row>
    <row r="1574" spans="19:29" x14ac:dyDescent="0.25">
      <c r="S1574" s="108"/>
      <c r="U1574" s="108"/>
      <c r="W1574" s="108"/>
      <c r="Y1574" s="108"/>
      <c r="AA1574" s="108"/>
      <c r="AC1574" s="108"/>
    </row>
    <row r="1575" spans="19:29" x14ac:dyDescent="0.25">
      <c r="S1575" s="109"/>
      <c r="U1575" s="109"/>
      <c r="W1575" s="109"/>
      <c r="Y1575" s="109"/>
      <c r="AA1575" s="109"/>
      <c r="AC1575" s="109"/>
    </row>
    <row r="1576" spans="19:29" x14ac:dyDescent="0.25">
      <c r="S1576" s="108"/>
      <c r="U1576" s="108"/>
      <c r="W1576" s="108"/>
      <c r="Y1576" s="108"/>
      <c r="AA1576" s="108"/>
      <c r="AC1576" s="108"/>
    </row>
    <row r="1577" spans="19:29" x14ac:dyDescent="0.25">
      <c r="S1577" s="109"/>
      <c r="U1577" s="109"/>
      <c r="W1577" s="109"/>
      <c r="Y1577" s="109"/>
      <c r="AA1577" s="109"/>
      <c r="AC1577" s="109"/>
    </row>
    <row r="1578" spans="19:29" x14ac:dyDescent="0.25">
      <c r="S1578" s="108"/>
      <c r="U1578" s="108"/>
      <c r="W1578" s="108"/>
      <c r="Y1578" s="108"/>
      <c r="AA1578" s="108"/>
      <c r="AC1578" s="108"/>
    </row>
    <row r="1579" spans="19:29" x14ac:dyDescent="0.25">
      <c r="S1579" s="108"/>
      <c r="U1579" s="108"/>
      <c r="W1579" s="108"/>
      <c r="Y1579" s="108"/>
      <c r="AA1579" s="108"/>
      <c r="AC1579" s="108"/>
    </row>
    <row r="1580" spans="19:29" x14ac:dyDescent="0.25">
      <c r="S1580" s="108"/>
      <c r="U1580" s="108"/>
      <c r="W1580" s="108"/>
      <c r="Y1580" s="108"/>
      <c r="AA1580" s="108"/>
      <c r="AC1580" s="108"/>
    </row>
    <row r="1581" spans="19:29" x14ac:dyDescent="0.25">
      <c r="S1581" s="110"/>
      <c r="U1581" s="110"/>
      <c r="W1581" s="110"/>
      <c r="Y1581" s="110"/>
      <c r="AA1581" s="110"/>
      <c r="AC1581" s="110"/>
    </row>
    <row r="1582" spans="19:29" x14ac:dyDescent="0.25">
      <c r="S1582" s="110"/>
      <c r="U1582" s="110"/>
      <c r="W1582" s="110"/>
      <c r="Y1582" s="110"/>
      <c r="AA1582" s="110"/>
      <c r="AC1582" s="110"/>
    </row>
    <row r="1583" spans="19:29" x14ac:dyDescent="0.25">
      <c r="S1583" s="110"/>
      <c r="U1583" s="110"/>
      <c r="W1583" s="110"/>
      <c r="Y1583" s="110"/>
      <c r="AA1583" s="110"/>
      <c r="AC1583" s="110"/>
    </row>
    <row r="1584" spans="19:29" x14ac:dyDescent="0.25">
      <c r="S1584" s="110"/>
      <c r="U1584" s="110"/>
      <c r="W1584" s="110"/>
      <c r="Y1584" s="110"/>
      <c r="AA1584" s="110"/>
      <c r="AC1584" s="110"/>
    </row>
    <row r="1585" spans="19:29" x14ac:dyDescent="0.25">
      <c r="S1585" s="111"/>
      <c r="U1585" s="111"/>
      <c r="W1585" s="111"/>
      <c r="Y1585" s="111"/>
      <c r="AA1585" s="111"/>
      <c r="AC1585" s="111"/>
    </row>
    <row r="1586" spans="19:29" x14ac:dyDescent="0.25">
      <c r="S1586" s="107"/>
      <c r="U1586" s="107"/>
      <c r="W1586" s="107"/>
      <c r="Y1586" s="107"/>
      <c r="AA1586" s="107"/>
      <c r="AC1586" s="107"/>
    </row>
    <row r="1587" spans="19:29" x14ac:dyDescent="0.25">
      <c r="S1587" s="108"/>
      <c r="U1587" s="108"/>
      <c r="W1587" s="108"/>
      <c r="Y1587" s="108"/>
      <c r="AA1587" s="108"/>
      <c r="AC1587" s="108"/>
    </row>
    <row r="1588" spans="19:29" x14ac:dyDescent="0.25">
      <c r="S1588" s="108"/>
      <c r="U1588" s="108"/>
      <c r="W1588" s="108"/>
      <c r="Y1588" s="108"/>
      <c r="AA1588" s="108"/>
      <c r="AC1588" s="108"/>
    </row>
    <row r="1589" spans="19:29" x14ac:dyDescent="0.25">
      <c r="S1589" s="109"/>
      <c r="U1589" s="109"/>
      <c r="W1589" s="109"/>
      <c r="Y1589" s="109"/>
      <c r="AA1589" s="109"/>
      <c r="AC1589" s="109"/>
    </row>
    <row r="1590" spans="19:29" x14ac:dyDescent="0.25">
      <c r="S1590" s="108"/>
      <c r="U1590" s="108"/>
      <c r="W1590" s="108"/>
      <c r="Y1590" s="108"/>
      <c r="AA1590" s="108"/>
      <c r="AC1590" s="108"/>
    </row>
    <row r="1591" spans="19:29" x14ac:dyDescent="0.25">
      <c r="S1591" s="108"/>
      <c r="U1591" s="108"/>
      <c r="W1591" s="108"/>
      <c r="Y1591" s="108"/>
      <c r="AA1591" s="108"/>
      <c r="AC1591" s="108"/>
    </row>
    <row r="1592" spans="19:29" x14ac:dyDescent="0.25">
      <c r="S1592" s="109"/>
      <c r="U1592" s="109"/>
      <c r="W1592" s="109"/>
      <c r="Y1592" s="109"/>
      <c r="AA1592" s="109"/>
      <c r="AC1592" s="109"/>
    </row>
    <row r="1593" spans="19:29" x14ac:dyDescent="0.25">
      <c r="S1593" s="108"/>
      <c r="U1593" s="108"/>
      <c r="W1593" s="108"/>
      <c r="Y1593" s="108"/>
      <c r="AA1593" s="108"/>
      <c r="AC1593" s="108"/>
    </row>
    <row r="1594" spans="19:29" x14ac:dyDescent="0.25">
      <c r="S1594" s="109"/>
      <c r="U1594" s="109"/>
      <c r="W1594" s="109"/>
      <c r="Y1594" s="109"/>
      <c r="AA1594" s="109"/>
      <c r="AC1594" s="109"/>
    </row>
    <row r="1595" spans="19:29" x14ac:dyDescent="0.25">
      <c r="S1595" s="108"/>
      <c r="U1595" s="108"/>
      <c r="W1595" s="108"/>
      <c r="Y1595" s="108"/>
      <c r="AA1595" s="108"/>
      <c r="AC1595" s="108"/>
    </row>
    <row r="1596" spans="19:29" x14ac:dyDescent="0.25">
      <c r="S1596" s="108"/>
      <c r="U1596" s="108"/>
      <c r="W1596" s="108"/>
      <c r="Y1596" s="108"/>
      <c r="AA1596" s="108"/>
      <c r="AC1596" s="108"/>
    </row>
    <row r="1597" spans="19:29" x14ac:dyDescent="0.25">
      <c r="S1597" s="108"/>
      <c r="U1597" s="108"/>
      <c r="W1597" s="108"/>
      <c r="Y1597" s="108"/>
      <c r="AA1597" s="108"/>
      <c r="AC1597" s="108"/>
    </row>
    <row r="1598" spans="19:29" x14ac:dyDescent="0.25">
      <c r="S1598" s="110"/>
      <c r="U1598" s="110"/>
      <c r="W1598" s="110"/>
      <c r="Y1598" s="110"/>
      <c r="AA1598" s="110"/>
      <c r="AC1598" s="110"/>
    </row>
    <row r="1599" spans="19:29" x14ac:dyDescent="0.25">
      <c r="S1599" s="110"/>
      <c r="U1599" s="110"/>
      <c r="W1599" s="110"/>
      <c r="Y1599" s="110"/>
      <c r="AA1599" s="110"/>
      <c r="AC1599" s="110"/>
    </row>
    <row r="1600" spans="19:29" x14ac:dyDescent="0.25">
      <c r="S1600" s="110"/>
      <c r="U1600" s="110"/>
      <c r="W1600" s="110"/>
      <c r="Y1600" s="110"/>
      <c r="AA1600" s="110"/>
      <c r="AC1600" s="110"/>
    </row>
    <row r="1601" spans="19:29" x14ac:dyDescent="0.25">
      <c r="S1601" s="110"/>
      <c r="U1601" s="110"/>
      <c r="W1601" s="110"/>
      <c r="Y1601" s="110"/>
      <c r="AA1601" s="110"/>
      <c r="AC1601" s="110"/>
    </row>
    <row r="1602" spans="19:29" x14ac:dyDescent="0.25">
      <c r="S1602" s="111"/>
      <c r="U1602" s="111"/>
      <c r="W1602" s="111"/>
      <c r="Y1602" s="111"/>
      <c r="AA1602" s="111"/>
      <c r="AC1602" s="111"/>
    </row>
    <row r="1603" spans="19:29" x14ac:dyDescent="0.25">
      <c r="S1603" s="107"/>
      <c r="U1603" s="107"/>
      <c r="W1603" s="107"/>
      <c r="Y1603" s="107"/>
      <c r="AA1603" s="107"/>
      <c r="AC1603" s="107"/>
    </row>
    <row r="1604" spans="19:29" x14ac:dyDescent="0.25">
      <c r="S1604" s="108"/>
      <c r="U1604" s="108"/>
      <c r="W1604" s="108"/>
      <c r="Y1604" s="108"/>
      <c r="AA1604" s="108"/>
      <c r="AC1604" s="108"/>
    </row>
    <row r="1605" spans="19:29" x14ac:dyDescent="0.25">
      <c r="S1605" s="108"/>
      <c r="U1605" s="108"/>
      <c r="W1605" s="108"/>
      <c r="Y1605" s="108"/>
      <c r="AA1605" s="108"/>
      <c r="AC1605" s="108"/>
    </row>
    <row r="1606" spans="19:29" x14ac:dyDescent="0.25">
      <c r="S1606" s="109"/>
      <c r="U1606" s="109"/>
      <c r="W1606" s="109"/>
      <c r="Y1606" s="109"/>
      <c r="AA1606" s="109"/>
      <c r="AC1606" s="109"/>
    </row>
    <row r="1607" spans="19:29" x14ac:dyDescent="0.25">
      <c r="S1607" s="108"/>
      <c r="U1607" s="108"/>
      <c r="W1607" s="108"/>
      <c r="Y1607" s="108"/>
      <c r="AA1607" s="108"/>
      <c r="AC1607" s="108"/>
    </row>
    <row r="1608" spans="19:29" x14ac:dyDescent="0.25">
      <c r="S1608" s="108"/>
      <c r="U1608" s="108"/>
      <c r="W1608" s="108"/>
      <c r="Y1608" s="108"/>
      <c r="AA1608" s="108"/>
      <c r="AC1608" s="108"/>
    </row>
    <row r="1609" spans="19:29" x14ac:dyDescent="0.25">
      <c r="S1609" s="109"/>
      <c r="U1609" s="109"/>
      <c r="W1609" s="109"/>
      <c r="Y1609" s="109"/>
      <c r="AA1609" s="109"/>
      <c r="AC1609" s="109"/>
    </row>
    <row r="1610" spans="19:29" x14ac:dyDescent="0.25">
      <c r="S1610" s="108"/>
      <c r="U1610" s="108"/>
      <c r="W1610" s="108"/>
      <c r="Y1610" s="108"/>
      <c r="AA1610" s="108"/>
      <c r="AC1610" s="108"/>
    </row>
    <row r="1611" spans="19:29" x14ac:dyDescent="0.25">
      <c r="S1611" s="109"/>
      <c r="U1611" s="109"/>
      <c r="W1611" s="109"/>
      <c r="Y1611" s="109"/>
      <c r="AA1611" s="109"/>
      <c r="AC1611" s="109"/>
    </row>
    <row r="1612" spans="19:29" x14ac:dyDescent="0.25">
      <c r="S1612" s="108"/>
      <c r="U1612" s="108"/>
      <c r="W1612" s="108"/>
      <c r="Y1612" s="108"/>
      <c r="AA1612" s="108"/>
      <c r="AC1612" s="108"/>
    </row>
    <row r="1613" spans="19:29" x14ac:dyDescent="0.25">
      <c r="S1613" s="108"/>
      <c r="U1613" s="108"/>
      <c r="W1613" s="108"/>
      <c r="Y1613" s="108"/>
      <c r="AA1613" s="108"/>
      <c r="AC1613" s="108"/>
    </row>
    <row r="1614" spans="19:29" x14ac:dyDescent="0.25">
      <c r="S1614" s="108"/>
      <c r="U1614" s="108"/>
      <c r="W1614" s="108"/>
      <c r="Y1614" s="108"/>
      <c r="AA1614" s="108"/>
      <c r="AC1614" s="108"/>
    </row>
    <row r="1615" spans="19:29" x14ac:dyDescent="0.25">
      <c r="S1615" s="110"/>
      <c r="U1615" s="110"/>
      <c r="W1615" s="110"/>
      <c r="Y1615" s="110"/>
      <c r="AA1615" s="110"/>
      <c r="AC1615" s="110"/>
    </row>
    <row r="1616" spans="19:29" x14ac:dyDescent="0.25">
      <c r="S1616" s="110"/>
      <c r="U1616" s="110"/>
      <c r="W1616" s="110"/>
      <c r="Y1616" s="110"/>
      <c r="AA1616" s="110"/>
      <c r="AC1616" s="110"/>
    </row>
    <row r="1617" spans="19:29" x14ac:dyDescent="0.25">
      <c r="S1617" s="110"/>
      <c r="U1617" s="110"/>
      <c r="W1617" s="110"/>
      <c r="Y1617" s="110"/>
      <c r="AA1617" s="110"/>
      <c r="AC1617" s="110"/>
    </row>
    <row r="1618" spans="19:29" x14ac:dyDescent="0.25">
      <c r="S1618" s="110"/>
      <c r="U1618" s="110"/>
      <c r="W1618" s="110"/>
      <c r="Y1618" s="110"/>
      <c r="AA1618" s="110"/>
      <c r="AC1618" s="110"/>
    </row>
    <row r="1619" spans="19:29" x14ac:dyDescent="0.25">
      <c r="S1619" s="111"/>
      <c r="U1619" s="111"/>
      <c r="W1619" s="111"/>
      <c r="Y1619" s="111"/>
      <c r="AA1619" s="111"/>
      <c r="AC1619" s="111"/>
    </row>
    <row r="1620" spans="19:29" x14ac:dyDescent="0.25">
      <c r="S1620" s="107"/>
      <c r="U1620" s="107"/>
      <c r="W1620" s="107"/>
      <c r="Y1620" s="107"/>
      <c r="AA1620" s="107"/>
      <c r="AC1620" s="107"/>
    </row>
    <row r="1621" spans="19:29" x14ac:dyDescent="0.25">
      <c r="S1621" s="108"/>
      <c r="U1621" s="108"/>
      <c r="W1621" s="108"/>
      <c r="Y1621" s="108"/>
      <c r="AA1621" s="108"/>
      <c r="AC1621" s="108"/>
    </row>
    <row r="1622" spans="19:29" x14ac:dyDescent="0.25">
      <c r="S1622" s="108"/>
      <c r="U1622" s="108"/>
      <c r="W1622" s="108"/>
      <c r="Y1622" s="108"/>
      <c r="AA1622" s="108"/>
      <c r="AC1622" s="108"/>
    </row>
    <row r="1623" spans="19:29" x14ac:dyDescent="0.25">
      <c r="S1623" s="109"/>
      <c r="U1623" s="109"/>
      <c r="W1623" s="109"/>
      <c r="Y1623" s="109"/>
      <c r="AA1623" s="109"/>
      <c r="AC1623" s="109"/>
    </row>
    <row r="1624" spans="19:29" x14ac:dyDescent="0.25">
      <c r="S1624" s="108"/>
      <c r="U1624" s="108"/>
      <c r="W1624" s="108"/>
      <c r="Y1624" s="108"/>
      <c r="AA1624" s="108"/>
      <c r="AC1624" s="108"/>
    </row>
    <row r="1625" spans="19:29" x14ac:dyDescent="0.25">
      <c r="S1625" s="108"/>
      <c r="U1625" s="108"/>
      <c r="W1625" s="108"/>
      <c r="Y1625" s="108"/>
      <c r="AA1625" s="108"/>
      <c r="AC1625" s="108"/>
    </row>
    <row r="1626" spans="19:29" x14ac:dyDescent="0.25">
      <c r="S1626" s="109"/>
      <c r="U1626" s="109"/>
      <c r="W1626" s="109"/>
      <c r="Y1626" s="109"/>
      <c r="AA1626" s="109"/>
      <c r="AC1626" s="109"/>
    </row>
    <row r="1627" spans="19:29" x14ac:dyDescent="0.25">
      <c r="S1627" s="108"/>
      <c r="U1627" s="108"/>
      <c r="W1627" s="108"/>
      <c r="Y1627" s="108"/>
      <c r="AA1627" s="108"/>
      <c r="AC1627" s="108"/>
    </row>
    <row r="1628" spans="19:29" x14ac:dyDescent="0.25">
      <c r="S1628" s="109"/>
      <c r="U1628" s="109"/>
      <c r="W1628" s="109"/>
      <c r="Y1628" s="109"/>
      <c r="AA1628" s="109"/>
      <c r="AC1628" s="109"/>
    </row>
    <row r="1629" spans="19:29" x14ac:dyDescent="0.25">
      <c r="S1629" s="108"/>
      <c r="U1629" s="108"/>
      <c r="W1629" s="108"/>
      <c r="Y1629" s="108"/>
      <c r="AA1629" s="108"/>
      <c r="AC1629" s="108"/>
    </row>
    <row r="1630" spans="19:29" x14ac:dyDescent="0.25">
      <c r="S1630" s="108"/>
      <c r="U1630" s="108"/>
      <c r="W1630" s="108"/>
      <c r="Y1630" s="108"/>
      <c r="AA1630" s="108"/>
      <c r="AC1630" s="108"/>
    </row>
    <row r="1631" spans="19:29" x14ac:dyDescent="0.25">
      <c r="S1631" s="108"/>
      <c r="U1631" s="108"/>
      <c r="W1631" s="108"/>
      <c r="Y1631" s="108"/>
      <c r="AA1631" s="108"/>
      <c r="AC1631" s="108"/>
    </row>
    <row r="1632" spans="19:29" x14ac:dyDescent="0.25">
      <c r="S1632" s="110"/>
      <c r="U1632" s="110"/>
      <c r="W1632" s="110"/>
      <c r="Y1632" s="110"/>
      <c r="AA1632" s="110"/>
      <c r="AC1632" s="110"/>
    </row>
    <row r="1633" spans="19:29" x14ac:dyDescent="0.25">
      <c r="S1633" s="110"/>
      <c r="U1633" s="110"/>
      <c r="W1633" s="110"/>
      <c r="Y1633" s="110"/>
      <c r="AA1633" s="110"/>
      <c r="AC1633" s="110"/>
    </row>
    <row r="1634" spans="19:29" x14ac:dyDescent="0.25">
      <c r="S1634" s="110"/>
      <c r="U1634" s="110"/>
      <c r="W1634" s="110"/>
      <c r="Y1634" s="110"/>
      <c r="AA1634" s="110"/>
      <c r="AC1634" s="110"/>
    </row>
    <row r="1635" spans="19:29" x14ac:dyDescent="0.25">
      <c r="S1635" s="110"/>
      <c r="U1635" s="110"/>
      <c r="W1635" s="110"/>
      <c r="Y1635" s="110"/>
      <c r="AA1635" s="110"/>
      <c r="AC1635" s="110"/>
    </row>
    <row r="1636" spans="19:29" x14ac:dyDescent="0.25">
      <c r="S1636" s="111"/>
      <c r="U1636" s="111"/>
      <c r="W1636" s="111"/>
      <c r="Y1636" s="111"/>
      <c r="AA1636" s="111"/>
      <c r="AC1636" s="111"/>
    </row>
    <row r="1637" spans="19:29" x14ac:dyDescent="0.25">
      <c r="S1637" s="107"/>
      <c r="U1637" s="107"/>
      <c r="W1637" s="107"/>
      <c r="Y1637" s="107"/>
      <c r="AA1637" s="107"/>
      <c r="AC1637" s="107"/>
    </row>
    <row r="1638" spans="19:29" x14ac:dyDescent="0.25">
      <c r="S1638" s="108"/>
      <c r="U1638" s="108"/>
      <c r="W1638" s="108"/>
      <c r="Y1638" s="108"/>
      <c r="AA1638" s="108"/>
      <c r="AC1638" s="108"/>
    </row>
    <row r="1639" spans="19:29" x14ac:dyDescent="0.25">
      <c r="S1639" s="108"/>
      <c r="U1639" s="108"/>
      <c r="W1639" s="108"/>
      <c r="Y1639" s="108"/>
      <c r="AA1639" s="108"/>
      <c r="AC1639" s="108"/>
    </row>
    <row r="1640" spans="19:29" x14ac:dyDescent="0.25">
      <c r="S1640" s="109"/>
      <c r="U1640" s="109"/>
      <c r="W1640" s="109"/>
      <c r="Y1640" s="109"/>
      <c r="AA1640" s="109"/>
      <c r="AC1640" s="109"/>
    </row>
    <row r="1641" spans="19:29" x14ac:dyDescent="0.25">
      <c r="S1641" s="108"/>
      <c r="U1641" s="108"/>
      <c r="W1641" s="108"/>
      <c r="Y1641" s="108"/>
      <c r="AA1641" s="108"/>
      <c r="AC1641" s="108"/>
    </row>
    <row r="1642" spans="19:29" x14ac:dyDescent="0.25">
      <c r="S1642" s="108"/>
      <c r="U1642" s="108"/>
      <c r="W1642" s="108"/>
      <c r="Y1642" s="108"/>
      <c r="AA1642" s="108"/>
      <c r="AC1642" s="108"/>
    </row>
    <row r="1643" spans="19:29" x14ac:dyDescent="0.25">
      <c r="S1643" s="109"/>
      <c r="U1643" s="109"/>
      <c r="W1643" s="109"/>
      <c r="Y1643" s="109"/>
      <c r="AA1643" s="109"/>
      <c r="AC1643" s="109"/>
    </row>
    <row r="1644" spans="19:29" x14ac:dyDescent="0.25">
      <c r="S1644" s="108"/>
      <c r="U1644" s="108"/>
      <c r="W1644" s="108"/>
      <c r="Y1644" s="108"/>
      <c r="AA1644" s="108"/>
      <c r="AC1644" s="108"/>
    </row>
    <row r="1645" spans="19:29" x14ac:dyDescent="0.25">
      <c r="S1645" s="109"/>
      <c r="U1645" s="109"/>
      <c r="W1645" s="109"/>
      <c r="Y1645" s="109"/>
      <c r="AA1645" s="109"/>
      <c r="AC1645" s="109"/>
    </row>
    <row r="1646" spans="19:29" x14ac:dyDescent="0.25">
      <c r="S1646" s="108"/>
      <c r="U1646" s="108"/>
      <c r="W1646" s="108"/>
      <c r="Y1646" s="108"/>
      <c r="AA1646" s="108"/>
      <c r="AC1646" s="108"/>
    </row>
    <row r="1647" spans="19:29" x14ac:dyDescent="0.25">
      <c r="S1647" s="108"/>
      <c r="U1647" s="108"/>
      <c r="W1647" s="108"/>
      <c r="Y1647" s="108"/>
      <c r="AA1647" s="108"/>
      <c r="AC1647" s="108"/>
    </row>
    <row r="1648" spans="19:29" x14ac:dyDescent="0.25">
      <c r="S1648" s="108"/>
      <c r="U1648" s="108"/>
      <c r="W1648" s="108"/>
      <c r="Y1648" s="108"/>
      <c r="AA1648" s="108"/>
      <c r="AC1648" s="108"/>
    </row>
    <row r="1649" spans="19:29" x14ac:dyDescent="0.25">
      <c r="S1649" s="110"/>
      <c r="U1649" s="110"/>
      <c r="W1649" s="110"/>
      <c r="Y1649" s="110"/>
      <c r="AA1649" s="110"/>
      <c r="AC1649" s="110"/>
    </row>
    <row r="1650" spans="19:29" x14ac:dyDescent="0.25">
      <c r="S1650" s="110"/>
      <c r="U1650" s="110"/>
      <c r="W1650" s="110"/>
      <c r="Y1650" s="110"/>
      <c r="AA1650" s="110"/>
      <c r="AC1650" s="110"/>
    </row>
    <row r="1651" spans="19:29" x14ac:dyDescent="0.25">
      <c r="S1651" s="110"/>
      <c r="U1651" s="110"/>
      <c r="W1651" s="110"/>
      <c r="Y1651" s="110"/>
      <c r="AA1651" s="110"/>
      <c r="AC1651" s="110"/>
    </row>
    <row r="1652" spans="19:29" x14ac:dyDescent="0.25">
      <c r="S1652" s="110"/>
      <c r="U1652" s="110"/>
      <c r="W1652" s="110"/>
      <c r="Y1652" s="110"/>
      <c r="AA1652" s="110"/>
      <c r="AC1652" s="110"/>
    </row>
    <row r="1653" spans="19:29" x14ac:dyDescent="0.25">
      <c r="S1653" s="111"/>
      <c r="U1653" s="111"/>
      <c r="W1653" s="111"/>
      <c r="Y1653" s="111"/>
      <c r="AA1653" s="111"/>
      <c r="AC1653" s="111"/>
    </row>
    <row r="1654" spans="19:29" x14ac:dyDescent="0.25">
      <c r="S1654" s="107"/>
      <c r="U1654" s="107"/>
      <c r="W1654" s="107"/>
      <c r="Y1654" s="107"/>
      <c r="AA1654" s="107"/>
      <c r="AC1654" s="107"/>
    </row>
    <row r="1655" spans="19:29" x14ac:dyDescent="0.25">
      <c r="S1655" s="108"/>
      <c r="U1655" s="108"/>
      <c r="W1655" s="108"/>
      <c r="Y1655" s="108"/>
      <c r="AA1655" s="108"/>
      <c r="AC1655" s="108"/>
    </row>
    <row r="1656" spans="19:29" x14ac:dyDescent="0.25">
      <c r="S1656" s="108"/>
      <c r="U1656" s="108"/>
      <c r="W1656" s="108"/>
      <c r="Y1656" s="108"/>
      <c r="AA1656" s="108"/>
      <c r="AC1656" s="108"/>
    </row>
    <row r="1657" spans="19:29" x14ac:dyDescent="0.25">
      <c r="S1657" s="109"/>
      <c r="U1657" s="109"/>
      <c r="W1657" s="109"/>
      <c r="Y1657" s="109"/>
      <c r="AA1657" s="109"/>
      <c r="AC1657" s="109"/>
    </row>
    <row r="1658" spans="19:29" x14ac:dyDescent="0.25">
      <c r="S1658" s="108"/>
      <c r="U1658" s="108"/>
      <c r="W1658" s="108"/>
      <c r="Y1658" s="108"/>
      <c r="AA1658" s="108"/>
      <c r="AC1658" s="108"/>
    </row>
    <row r="1659" spans="19:29" x14ac:dyDescent="0.25">
      <c r="S1659" s="108"/>
      <c r="U1659" s="108"/>
      <c r="W1659" s="108"/>
      <c r="Y1659" s="108"/>
      <c r="AA1659" s="108"/>
      <c r="AC1659" s="108"/>
    </row>
    <row r="1660" spans="19:29" x14ac:dyDescent="0.25">
      <c r="S1660" s="109"/>
      <c r="U1660" s="109"/>
      <c r="W1660" s="109"/>
      <c r="Y1660" s="109"/>
      <c r="AA1660" s="109"/>
      <c r="AC1660" s="109"/>
    </row>
    <row r="1661" spans="19:29" x14ac:dyDescent="0.25">
      <c r="S1661" s="108"/>
      <c r="U1661" s="108"/>
      <c r="W1661" s="108"/>
      <c r="Y1661" s="108"/>
      <c r="AA1661" s="108"/>
      <c r="AC1661" s="108"/>
    </row>
    <row r="1662" spans="19:29" x14ac:dyDescent="0.25">
      <c r="S1662" s="109"/>
      <c r="U1662" s="109"/>
      <c r="W1662" s="109"/>
      <c r="Y1662" s="109"/>
      <c r="AA1662" s="109"/>
      <c r="AC1662" s="109"/>
    </row>
    <row r="1663" spans="19:29" x14ac:dyDescent="0.25">
      <c r="S1663" s="108"/>
      <c r="U1663" s="108"/>
      <c r="W1663" s="108"/>
      <c r="Y1663" s="108"/>
      <c r="AA1663" s="108"/>
      <c r="AC1663" s="108"/>
    </row>
    <row r="1664" spans="19:29" x14ac:dyDescent="0.25">
      <c r="S1664" s="108"/>
      <c r="U1664" s="108"/>
      <c r="W1664" s="108"/>
      <c r="Y1664" s="108"/>
      <c r="AA1664" s="108"/>
      <c r="AC1664" s="108"/>
    </row>
    <row r="1665" spans="19:29" x14ac:dyDescent="0.25">
      <c r="S1665" s="108"/>
      <c r="U1665" s="108"/>
      <c r="W1665" s="108"/>
      <c r="Y1665" s="108"/>
      <c r="AA1665" s="108"/>
      <c r="AC1665" s="108"/>
    </row>
    <row r="1666" spans="19:29" x14ac:dyDescent="0.25">
      <c r="S1666" s="110"/>
      <c r="U1666" s="110"/>
      <c r="W1666" s="110"/>
      <c r="Y1666" s="110"/>
      <c r="AA1666" s="110"/>
      <c r="AC1666" s="110"/>
    </row>
    <row r="1667" spans="19:29" x14ac:dyDescent="0.25">
      <c r="S1667" s="110"/>
      <c r="U1667" s="110"/>
      <c r="W1667" s="110"/>
      <c r="Y1667" s="110"/>
      <c r="AA1667" s="110"/>
      <c r="AC1667" s="110"/>
    </row>
    <row r="1668" spans="19:29" x14ac:dyDescent="0.25">
      <c r="S1668" s="110"/>
      <c r="U1668" s="110"/>
      <c r="W1668" s="110"/>
      <c r="Y1668" s="110"/>
      <c r="AA1668" s="110"/>
      <c r="AC1668" s="110"/>
    </row>
    <row r="1669" spans="19:29" x14ac:dyDescent="0.25">
      <c r="S1669" s="110"/>
      <c r="U1669" s="110"/>
      <c r="W1669" s="110"/>
      <c r="Y1669" s="110"/>
      <c r="AA1669" s="110"/>
      <c r="AC1669" s="110"/>
    </row>
    <row r="1670" spans="19:29" x14ac:dyDescent="0.25">
      <c r="S1670" s="111"/>
      <c r="U1670" s="111"/>
      <c r="W1670" s="111"/>
      <c r="Y1670" s="111"/>
      <c r="AA1670" s="111"/>
      <c r="AC1670" s="111"/>
    </row>
    <row r="1671" spans="19:29" x14ac:dyDescent="0.25">
      <c r="S1671" s="107"/>
      <c r="U1671" s="107"/>
      <c r="W1671" s="107"/>
      <c r="Y1671" s="107"/>
      <c r="AA1671" s="107"/>
      <c r="AC1671" s="107"/>
    </row>
    <row r="1672" spans="19:29" x14ac:dyDescent="0.25">
      <c r="S1672" s="108"/>
      <c r="U1672" s="108"/>
      <c r="W1672" s="108"/>
      <c r="Y1672" s="108"/>
      <c r="AA1672" s="108"/>
      <c r="AC1672" s="108"/>
    </row>
    <row r="1673" spans="19:29" x14ac:dyDescent="0.25">
      <c r="S1673" s="108"/>
      <c r="U1673" s="108"/>
      <c r="W1673" s="108"/>
      <c r="Y1673" s="108"/>
      <c r="AA1673" s="108"/>
      <c r="AC1673" s="108"/>
    </row>
    <row r="1674" spans="19:29" x14ac:dyDescent="0.25">
      <c r="S1674" s="109"/>
      <c r="U1674" s="109"/>
      <c r="W1674" s="109"/>
      <c r="Y1674" s="109"/>
      <c r="AA1674" s="109"/>
      <c r="AC1674" s="109"/>
    </row>
    <row r="1675" spans="19:29" x14ac:dyDescent="0.25">
      <c r="S1675" s="108"/>
      <c r="U1675" s="108"/>
      <c r="W1675" s="108"/>
      <c r="Y1675" s="108"/>
      <c r="AA1675" s="108"/>
      <c r="AC1675" s="108"/>
    </row>
    <row r="1676" spans="19:29" x14ac:dyDescent="0.25">
      <c r="S1676" s="108"/>
      <c r="U1676" s="108"/>
      <c r="W1676" s="108"/>
      <c r="Y1676" s="108"/>
      <c r="AA1676" s="108"/>
      <c r="AC1676" s="108"/>
    </row>
    <row r="1677" spans="19:29" x14ac:dyDescent="0.25">
      <c r="S1677" s="109"/>
      <c r="U1677" s="109"/>
      <c r="W1677" s="109"/>
      <c r="Y1677" s="109"/>
      <c r="AA1677" s="109"/>
      <c r="AC1677" s="109"/>
    </row>
    <row r="1678" spans="19:29" x14ac:dyDescent="0.25">
      <c r="S1678" s="108"/>
      <c r="U1678" s="108"/>
      <c r="W1678" s="108"/>
      <c r="Y1678" s="108"/>
      <c r="AA1678" s="108"/>
      <c r="AC1678" s="108"/>
    </row>
    <row r="1679" spans="19:29" x14ac:dyDescent="0.25">
      <c r="S1679" s="109"/>
      <c r="U1679" s="109"/>
      <c r="W1679" s="109"/>
      <c r="Y1679" s="109"/>
      <c r="AA1679" s="109"/>
      <c r="AC1679" s="109"/>
    </row>
    <row r="1680" spans="19:29" x14ac:dyDescent="0.25">
      <c r="S1680" s="108"/>
      <c r="U1680" s="108"/>
      <c r="W1680" s="108"/>
      <c r="Y1680" s="108"/>
      <c r="AA1680" s="108"/>
      <c r="AC1680" s="108"/>
    </row>
    <row r="1681" spans="19:29" x14ac:dyDescent="0.25">
      <c r="S1681" s="108"/>
      <c r="U1681" s="108"/>
      <c r="W1681" s="108"/>
      <c r="Y1681" s="108"/>
      <c r="AA1681" s="108"/>
      <c r="AC1681" s="108"/>
    </row>
    <row r="1682" spans="19:29" x14ac:dyDescent="0.25">
      <c r="S1682" s="108"/>
      <c r="U1682" s="108"/>
      <c r="W1682" s="108"/>
      <c r="Y1682" s="108"/>
      <c r="AA1682" s="108"/>
      <c r="AC1682" s="108"/>
    </row>
    <row r="1683" spans="19:29" x14ac:dyDescent="0.25">
      <c r="S1683" s="110"/>
      <c r="U1683" s="110"/>
      <c r="W1683" s="110"/>
      <c r="Y1683" s="110"/>
      <c r="AA1683" s="110"/>
      <c r="AC1683" s="110"/>
    </row>
    <row r="1684" spans="19:29" x14ac:dyDescent="0.25">
      <c r="S1684" s="110"/>
      <c r="U1684" s="110"/>
      <c r="W1684" s="110"/>
      <c r="Y1684" s="110"/>
      <c r="AA1684" s="110"/>
      <c r="AC1684" s="110"/>
    </row>
    <row r="1685" spans="19:29" x14ac:dyDescent="0.25">
      <c r="S1685" s="110"/>
      <c r="U1685" s="110"/>
      <c r="W1685" s="110"/>
      <c r="Y1685" s="110"/>
      <c r="AA1685" s="110"/>
      <c r="AC1685" s="110"/>
    </row>
    <row r="1686" spans="19:29" x14ac:dyDescent="0.25">
      <c r="S1686" s="110"/>
      <c r="U1686" s="110"/>
      <c r="W1686" s="110"/>
      <c r="Y1686" s="110"/>
      <c r="AA1686" s="110"/>
      <c r="AC1686" s="110"/>
    </row>
    <row r="1687" spans="19:29" x14ac:dyDescent="0.25">
      <c r="S1687" s="111"/>
      <c r="U1687" s="111"/>
      <c r="W1687" s="111"/>
      <c r="Y1687" s="111"/>
      <c r="AA1687" s="111"/>
      <c r="AC1687" s="111"/>
    </row>
    <row r="1688" spans="19:29" x14ac:dyDescent="0.25">
      <c r="S1688" s="107"/>
      <c r="U1688" s="107"/>
      <c r="W1688" s="107"/>
      <c r="Y1688" s="107"/>
      <c r="AA1688" s="107"/>
      <c r="AC1688" s="107"/>
    </row>
    <row r="1689" spans="19:29" x14ac:dyDescent="0.25">
      <c r="S1689" s="108"/>
      <c r="U1689" s="108"/>
      <c r="W1689" s="108"/>
      <c r="Y1689" s="108"/>
      <c r="AA1689" s="108"/>
      <c r="AC1689" s="108"/>
    </row>
    <row r="1690" spans="19:29" x14ac:dyDescent="0.25">
      <c r="S1690" s="108"/>
      <c r="U1690" s="108"/>
      <c r="W1690" s="108"/>
      <c r="Y1690" s="108"/>
      <c r="AA1690" s="108"/>
      <c r="AC1690" s="108"/>
    </row>
    <row r="1691" spans="19:29" x14ac:dyDescent="0.25">
      <c r="S1691" s="109"/>
      <c r="U1691" s="109"/>
      <c r="W1691" s="109"/>
      <c r="Y1691" s="109"/>
      <c r="AA1691" s="109"/>
      <c r="AC1691" s="109"/>
    </row>
    <row r="1692" spans="19:29" x14ac:dyDescent="0.25">
      <c r="S1692" s="108"/>
      <c r="U1692" s="108"/>
      <c r="W1692" s="108"/>
      <c r="Y1692" s="108"/>
      <c r="AA1692" s="108"/>
      <c r="AC1692" s="108"/>
    </row>
    <row r="1693" spans="19:29" x14ac:dyDescent="0.25">
      <c r="S1693" s="108"/>
      <c r="U1693" s="108"/>
      <c r="W1693" s="108"/>
      <c r="Y1693" s="108"/>
      <c r="AA1693" s="108"/>
      <c r="AC1693" s="108"/>
    </row>
    <row r="1694" spans="19:29" x14ac:dyDescent="0.25">
      <c r="S1694" s="109"/>
      <c r="U1694" s="109"/>
      <c r="W1694" s="109"/>
      <c r="Y1694" s="109"/>
      <c r="AA1694" s="109"/>
      <c r="AC1694" s="109"/>
    </row>
    <row r="1695" spans="19:29" x14ac:dyDescent="0.25">
      <c r="S1695" s="108"/>
      <c r="U1695" s="108"/>
      <c r="W1695" s="108"/>
      <c r="Y1695" s="108"/>
      <c r="AA1695" s="108"/>
      <c r="AC1695" s="108"/>
    </row>
    <row r="1696" spans="19:29" x14ac:dyDescent="0.25">
      <c r="S1696" s="109"/>
      <c r="U1696" s="109"/>
      <c r="W1696" s="109"/>
      <c r="Y1696" s="109"/>
      <c r="AA1696" s="109"/>
      <c r="AC1696" s="109"/>
    </row>
    <row r="1697" spans="19:29" x14ac:dyDescent="0.25">
      <c r="S1697" s="108"/>
      <c r="U1697" s="108"/>
      <c r="W1697" s="108"/>
      <c r="Y1697" s="108"/>
      <c r="AA1697" s="108"/>
      <c r="AC1697" s="108"/>
    </row>
    <row r="1698" spans="19:29" x14ac:dyDescent="0.25">
      <c r="S1698" s="108"/>
      <c r="U1698" s="108"/>
      <c r="W1698" s="108"/>
      <c r="Y1698" s="108"/>
      <c r="AA1698" s="108"/>
      <c r="AC1698" s="108"/>
    </row>
    <row r="1699" spans="19:29" x14ac:dyDescent="0.25">
      <c r="S1699" s="108"/>
      <c r="U1699" s="108"/>
      <c r="W1699" s="108"/>
      <c r="Y1699" s="108"/>
      <c r="AA1699" s="108"/>
      <c r="AC1699" s="108"/>
    </row>
    <row r="1700" spans="19:29" x14ac:dyDescent="0.25">
      <c r="S1700" s="110"/>
      <c r="U1700" s="110"/>
      <c r="W1700" s="110"/>
      <c r="Y1700" s="110"/>
      <c r="AA1700" s="110"/>
      <c r="AC1700" s="110"/>
    </row>
    <row r="1701" spans="19:29" x14ac:dyDescent="0.25">
      <c r="S1701" s="110"/>
      <c r="U1701" s="110"/>
      <c r="W1701" s="110"/>
      <c r="Y1701" s="110"/>
      <c r="AA1701" s="110"/>
      <c r="AC1701" s="110"/>
    </row>
    <row r="1702" spans="19:29" x14ac:dyDescent="0.25">
      <c r="S1702" s="110"/>
      <c r="U1702" s="110"/>
      <c r="W1702" s="110"/>
      <c r="Y1702" s="110"/>
      <c r="AA1702" s="110"/>
      <c r="AC1702" s="110"/>
    </row>
    <row r="1703" spans="19:29" x14ac:dyDescent="0.25">
      <c r="S1703" s="110"/>
      <c r="U1703" s="110"/>
      <c r="W1703" s="110"/>
      <c r="Y1703" s="110"/>
      <c r="AA1703" s="110"/>
      <c r="AC1703" s="110"/>
    </row>
    <row r="1704" spans="19:29" x14ac:dyDescent="0.25">
      <c r="S1704" s="111"/>
      <c r="U1704" s="111"/>
      <c r="W1704" s="111"/>
      <c r="Y1704" s="111"/>
      <c r="AA1704" s="111"/>
      <c r="AC1704" s="111"/>
    </row>
    <row r="1705" spans="19:29" x14ac:dyDescent="0.25">
      <c r="S1705" s="107"/>
      <c r="U1705" s="107"/>
      <c r="W1705" s="107"/>
      <c r="Y1705" s="107"/>
      <c r="AA1705" s="107"/>
      <c r="AC1705" s="107"/>
    </row>
    <row r="1706" spans="19:29" x14ac:dyDescent="0.25">
      <c r="S1706" s="108"/>
      <c r="U1706" s="108"/>
      <c r="W1706" s="108"/>
      <c r="Y1706" s="108"/>
      <c r="AA1706" s="108"/>
      <c r="AC1706" s="108"/>
    </row>
    <row r="1707" spans="19:29" x14ac:dyDescent="0.25">
      <c r="S1707" s="108"/>
      <c r="U1707" s="108"/>
      <c r="W1707" s="108"/>
      <c r="Y1707" s="108"/>
      <c r="AA1707" s="108"/>
      <c r="AC1707" s="108"/>
    </row>
    <row r="1708" spans="19:29" x14ac:dyDescent="0.25">
      <c r="S1708" s="109"/>
      <c r="U1708" s="109"/>
      <c r="W1708" s="109"/>
      <c r="Y1708" s="109"/>
      <c r="AA1708" s="109"/>
      <c r="AC1708" s="109"/>
    </row>
    <row r="1709" spans="19:29" x14ac:dyDescent="0.25">
      <c r="S1709" s="108"/>
      <c r="U1709" s="108"/>
      <c r="W1709" s="108"/>
      <c r="Y1709" s="108"/>
      <c r="AA1709" s="108"/>
      <c r="AC1709" s="108"/>
    </row>
    <row r="1710" spans="19:29" x14ac:dyDescent="0.25">
      <c r="S1710" s="108"/>
      <c r="U1710" s="108"/>
      <c r="W1710" s="108"/>
      <c r="Y1710" s="108"/>
      <c r="AA1710" s="108"/>
      <c r="AC1710" s="108"/>
    </row>
    <row r="1711" spans="19:29" x14ac:dyDescent="0.25">
      <c r="S1711" s="109"/>
      <c r="U1711" s="109"/>
      <c r="W1711" s="109"/>
      <c r="Y1711" s="109"/>
      <c r="AA1711" s="109"/>
      <c r="AC1711" s="109"/>
    </row>
    <row r="1712" spans="19:29" x14ac:dyDescent="0.25">
      <c r="S1712" s="108"/>
      <c r="U1712" s="108"/>
      <c r="W1712" s="108"/>
      <c r="Y1712" s="108"/>
      <c r="AA1712" s="108"/>
      <c r="AC1712" s="108"/>
    </row>
    <row r="1713" spans="19:29" x14ac:dyDescent="0.25">
      <c r="S1713" s="109"/>
      <c r="U1713" s="109"/>
      <c r="W1713" s="109"/>
      <c r="Y1713" s="109"/>
      <c r="AA1713" s="109"/>
      <c r="AC1713" s="109"/>
    </row>
    <row r="1714" spans="19:29" x14ac:dyDescent="0.25">
      <c r="S1714" s="108"/>
      <c r="U1714" s="108"/>
      <c r="W1714" s="108"/>
      <c r="Y1714" s="108"/>
      <c r="AA1714" s="108"/>
      <c r="AC1714" s="108"/>
    </row>
    <row r="1715" spans="19:29" x14ac:dyDescent="0.25">
      <c r="S1715" s="108"/>
      <c r="U1715" s="108"/>
      <c r="W1715" s="108"/>
      <c r="Y1715" s="108"/>
      <c r="AA1715" s="108"/>
      <c r="AC1715" s="108"/>
    </row>
    <row r="1716" spans="19:29" x14ac:dyDescent="0.25">
      <c r="S1716" s="108"/>
      <c r="U1716" s="108"/>
      <c r="W1716" s="108"/>
      <c r="Y1716" s="108"/>
      <c r="AA1716" s="108"/>
      <c r="AC1716" s="108"/>
    </row>
    <row r="1717" spans="19:29" x14ac:dyDescent="0.25">
      <c r="S1717" s="110"/>
      <c r="U1717" s="110"/>
      <c r="W1717" s="110"/>
      <c r="Y1717" s="110"/>
      <c r="AA1717" s="110"/>
      <c r="AC1717" s="110"/>
    </row>
    <row r="1718" spans="19:29" x14ac:dyDescent="0.25">
      <c r="S1718" s="110"/>
      <c r="U1718" s="110"/>
      <c r="W1718" s="110"/>
      <c r="Y1718" s="110"/>
      <c r="AA1718" s="110"/>
      <c r="AC1718" s="110"/>
    </row>
    <row r="1719" spans="19:29" x14ac:dyDescent="0.25">
      <c r="S1719" s="110"/>
      <c r="U1719" s="110"/>
      <c r="W1719" s="110"/>
      <c r="Y1719" s="110"/>
      <c r="AA1719" s="110"/>
      <c r="AC1719" s="110"/>
    </row>
    <row r="1720" spans="19:29" x14ac:dyDescent="0.25">
      <c r="S1720" s="110"/>
      <c r="U1720" s="110"/>
      <c r="W1720" s="110"/>
      <c r="Y1720" s="110"/>
      <c r="AA1720" s="110"/>
      <c r="AC1720" s="110"/>
    </row>
    <row r="1721" spans="19:29" x14ac:dyDescent="0.25">
      <c r="S1721" s="111"/>
      <c r="U1721" s="111"/>
      <c r="W1721" s="111"/>
      <c r="Y1721" s="111"/>
      <c r="AA1721" s="111"/>
      <c r="AC1721" s="111"/>
    </row>
    <row r="1722" spans="19:29" x14ac:dyDescent="0.25">
      <c r="S1722" s="107"/>
      <c r="U1722" s="107"/>
      <c r="W1722" s="107"/>
      <c r="Y1722" s="107"/>
      <c r="AA1722" s="107"/>
      <c r="AC1722" s="107"/>
    </row>
    <row r="1723" spans="19:29" x14ac:dyDescent="0.25">
      <c r="S1723" s="108"/>
      <c r="U1723" s="108"/>
      <c r="W1723" s="108"/>
      <c r="Y1723" s="108"/>
      <c r="AA1723" s="108"/>
      <c r="AC1723" s="108"/>
    </row>
    <row r="1724" spans="19:29" x14ac:dyDescent="0.25">
      <c r="S1724" s="108"/>
      <c r="U1724" s="108"/>
      <c r="W1724" s="108"/>
      <c r="Y1724" s="108"/>
      <c r="AA1724" s="108"/>
      <c r="AC1724" s="108"/>
    </row>
    <row r="1725" spans="19:29" x14ac:dyDescent="0.25">
      <c r="S1725" s="109"/>
      <c r="U1725" s="109"/>
      <c r="W1725" s="109"/>
      <c r="Y1725" s="109"/>
      <c r="AA1725" s="109"/>
      <c r="AC1725" s="109"/>
    </row>
    <row r="1726" spans="19:29" x14ac:dyDescent="0.25">
      <c r="S1726" s="108"/>
      <c r="U1726" s="108"/>
      <c r="W1726" s="108"/>
      <c r="Y1726" s="108"/>
      <c r="AA1726" s="108"/>
      <c r="AC1726" s="108"/>
    </row>
    <row r="1727" spans="19:29" x14ac:dyDescent="0.25">
      <c r="S1727" s="108"/>
      <c r="U1727" s="108"/>
      <c r="W1727" s="108"/>
      <c r="Y1727" s="108"/>
      <c r="AA1727" s="108"/>
      <c r="AC1727" s="108"/>
    </row>
    <row r="1728" spans="19:29" x14ac:dyDescent="0.25">
      <c r="S1728" s="109"/>
      <c r="U1728" s="109"/>
      <c r="W1728" s="109"/>
      <c r="Y1728" s="109"/>
      <c r="AA1728" s="109"/>
      <c r="AC1728" s="109"/>
    </row>
    <row r="1729" spans="19:29" x14ac:dyDescent="0.25">
      <c r="S1729" s="108"/>
      <c r="U1729" s="108"/>
      <c r="W1729" s="108"/>
      <c r="Y1729" s="108"/>
      <c r="AA1729" s="108"/>
      <c r="AC1729" s="108"/>
    </row>
    <row r="1730" spans="19:29" x14ac:dyDescent="0.25">
      <c r="S1730" s="109"/>
      <c r="U1730" s="109"/>
      <c r="W1730" s="109"/>
      <c r="Y1730" s="109"/>
      <c r="AA1730" s="109"/>
      <c r="AC1730" s="109"/>
    </row>
    <row r="1731" spans="19:29" x14ac:dyDescent="0.25">
      <c r="S1731" s="108"/>
      <c r="U1731" s="108"/>
      <c r="W1731" s="108"/>
      <c r="Y1731" s="108"/>
      <c r="AA1731" s="108"/>
      <c r="AC1731" s="108"/>
    </row>
    <row r="1732" spans="19:29" x14ac:dyDescent="0.25">
      <c r="S1732" s="108"/>
      <c r="U1732" s="108"/>
      <c r="W1732" s="108"/>
      <c r="Y1732" s="108"/>
      <c r="AA1732" s="108"/>
      <c r="AC1732" s="108"/>
    </row>
    <row r="1733" spans="19:29" x14ac:dyDescent="0.25">
      <c r="S1733" s="108"/>
      <c r="U1733" s="108"/>
      <c r="W1733" s="108"/>
      <c r="Y1733" s="108"/>
      <c r="AA1733" s="108"/>
      <c r="AC1733" s="108"/>
    </row>
    <row r="1734" spans="19:29" x14ac:dyDescent="0.25">
      <c r="S1734" s="110"/>
      <c r="U1734" s="110"/>
      <c r="W1734" s="110"/>
      <c r="Y1734" s="110"/>
      <c r="AA1734" s="110"/>
      <c r="AC1734" s="110"/>
    </row>
    <row r="1735" spans="19:29" x14ac:dyDescent="0.25">
      <c r="S1735" s="110"/>
      <c r="U1735" s="110"/>
      <c r="W1735" s="110"/>
      <c r="Y1735" s="110"/>
      <c r="AA1735" s="110"/>
      <c r="AC1735" s="110"/>
    </row>
    <row r="1736" spans="19:29" x14ac:dyDescent="0.25">
      <c r="S1736" s="110"/>
      <c r="U1736" s="110"/>
      <c r="W1736" s="110"/>
      <c r="Y1736" s="110"/>
      <c r="AA1736" s="110"/>
      <c r="AC1736" s="110"/>
    </row>
    <row r="1737" spans="19:29" x14ac:dyDescent="0.25">
      <c r="S1737" s="110"/>
      <c r="U1737" s="110"/>
      <c r="W1737" s="110"/>
      <c r="Y1737" s="110"/>
      <c r="AA1737" s="110"/>
      <c r="AC1737" s="110"/>
    </row>
    <row r="1738" spans="19:29" x14ac:dyDescent="0.25">
      <c r="S1738" s="111"/>
      <c r="U1738" s="111"/>
      <c r="W1738" s="111"/>
      <c r="Y1738" s="111"/>
      <c r="AA1738" s="111"/>
      <c r="AC1738" s="111"/>
    </row>
    <row r="1739" spans="19:29" x14ac:dyDescent="0.25">
      <c r="S1739" s="107"/>
      <c r="U1739" s="107"/>
      <c r="W1739" s="107"/>
      <c r="Y1739" s="107"/>
      <c r="AA1739" s="107"/>
      <c r="AC1739" s="107"/>
    </row>
    <row r="1740" spans="19:29" x14ac:dyDescent="0.25">
      <c r="S1740" s="108"/>
      <c r="U1740" s="108"/>
      <c r="W1740" s="108"/>
      <c r="Y1740" s="108"/>
      <c r="AA1740" s="108"/>
      <c r="AC1740" s="108"/>
    </row>
    <row r="1741" spans="19:29" x14ac:dyDescent="0.25">
      <c r="S1741" s="108"/>
      <c r="U1741" s="108"/>
      <c r="W1741" s="108"/>
      <c r="Y1741" s="108"/>
      <c r="AA1741" s="108"/>
      <c r="AC1741" s="108"/>
    </row>
    <row r="1742" spans="19:29" x14ac:dyDescent="0.25">
      <c r="S1742" s="109"/>
      <c r="U1742" s="109"/>
      <c r="W1742" s="109"/>
      <c r="Y1742" s="109"/>
      <c r="AA1742" s="109"/>
      <c r="AC1742" s="109"/>
    </row>
    <row r="1743" spans="19:29" x14ac:dyDescent="0.25">
      <c r="S1743" s="108"/>
      <c r="U1743" s="108"/>
      <c r="W1743" s="108"/>
      <c r="Y1743" s="108"/>
      <c r="AA1743" s="108"/>
      <c r="AC1743" s="108"/>
    </row>
    <row r="1744" spans="19:29" x14ac:dyDescent="0.25">
      <c r="S1744" s="108"/>
      <c r="U1744" s="108"/>
      <c r="W1744" s="108"/>
      <c r="Y1744" s="108"/>
      <c r="AA1744" s="108"/>
      <c r="AC1744" s="108"/>
    </row>
    <row r="1745" spans="19:29" x14ac:dyDescent="0.25">
      <c r="S1745" s="109"/>
      <c r="U1745" s="109"/>
      <c r="W1745" s="109"/>
      <c r="Y1745" s="109"/>
      <c r="AA1745" s="109"/>
      <c r="AC1745" s="109"/>
    </row>
    <row r="1746" spans="19:29" x14ac:dyDescent="0.25">
      <c r="S1746" s="108"/>
      <c r="U1746" s="108"/>
      <c r="W1746" s="108"/>
      <c r="Y1746" s="108"/>
      <c r="AA1746" s="108"/>
      <c r="AC1746" s="108"/>
    </row>
    <row r="1747" spans="19:29" x14ac:dyDescent="0.25">
      <c r="S1747" s="109"/>
      <c r="U1747" s="109"/>
      <c r="W1747" s="109"/>
      <c r="Y1747" s="109"/>
      <c r="AA1747" s="109"/>
      <c r="AC1747" s="109"/>
    </row>
    <row r="1748" spans="19:29" x14ac:dyDescent="0.25">
      <c r="S1748" s="108"/>
      <c r="U1748" s="108"/>
      <c r="W1748" s="108"/>
      <c r="Y1748" s="108"/>
      <c r="AA1748" s="108"/>
      <c r="AC1748" s="108"/>
    </row>
    <row r="1749" spans="19:29" x14ac:dyDescent="0.25">
      <c r="S1749" s="108"/>
      <c r="U1749" s="108"/>
      <c r="W1749" s="108"/>
      <c r="Y1749" s="108"/>
      <c r="AA1749" s="108"/>
      <c r="AC1749" s="108"/>
    </row>
    <row r="1750" spans="19:29" x14ac:dyDescent="0.25">
      <c r="S1750" s="108"/>
      <c r="U1750" s="108"/>
      <c r="W1750" s="108"/>
      <c r="Y1750" s="108"/>
      <c r="AA1750" s="108"/>
      <c r="AC1750" s="108"/>
    </row>
    <row r="1751" spans="19:29" x14ac:dyDescent="0.25">
      <c r="S1751" s="110"/>
      <c r="U1751" s="110"/>
      <c r="W1751" s="110"/>
      <c r="Y1751" s="110"/>
      <c r="AA1751" s="110"/>
      <c r="AC1751" s="110"/>
    </row>
    <row r="1752" spans="19:29" x14ac:dyDescent="0.25">
      <c r="S1752" s="110"/>
      <c r="U1752" s="110"/>
      <c r="W1752" s="110"/>
      <c r="Y1752" s="110"/>
      <c r="AA1752" s="110"/>
      <c r="AC1752" s="110"/>
    </row>
    <row r="1753" spans="19:29" x14ac:dyDescent="0.25">
      <c r="S1753" s="110"/>
      <c r="U1753" s="110"/>
      <c r="W1753" s="110"/>
      <c r="Y1753" s="110"/>
      <c r="AA1753" s="110"/>
      <c r="AC1753" s="110"/>
    </row>
    <row r="1754" spans="19:29" x14ac:dyDescent="0.25">
      <c r="S1754" s="110"/>
      <c r="U1754" s="110"/>
      <c r="W1754" s="110"/>
      <c r="Y1754" s="110"/>
      <c r="AA1754" s="110"/>
      <c r="AC1754" s="110"/>
    </row>
    <row r="1755" spans="19:29" x14ac:dyDescent="0.25">
      <c r="S1755" s="111"/>
      <c r="U1755" s="111"/>
      <c r="W1755" s="111"/>
      <c r="Y1755" s="111"/>
      <c r="AA1755" s="111"/>
      <c r="AC1755" s="111"/>
    </row>
    <row r="1756" spans="19:29" x14ac:dyDescent="0.25">
      <c r="S1756" s="107"/>
      <c r="U1756" s="107"/>
      <c r="W1756" s="107"/>
      <c r="Y1756" s="107"/>
      <c r="AA1756" s="107"/>
      <c r="AC1756" s="107"/>
    </row>
    <row r="1757" spans="19:29" x14ac:dyDescent="0.25">
      <c r="S1757" s="108"/>
      <c r="U1757" s="108"/>
      <c r="W1757" s="108"/>
      <c r="Y1757" s="108"/>
      <c r="AA1757" s="108"/>
      <c r="AC1757" s="108"/>
    </row>
    <row r="1758" spans="19:29" x14ac:dyDescent="0.25">
      <c r="S1758" s="108"/>
      <c r="U1758" s="108"/>
      <c r="W1758" s="108"/>
      <c r="Y1758" s="108"/>
      <c r="AA1758" s="108"/>
      <c r="AC1758" s="108"/>
    </row>
    <row r="1759" spans="19:29" x14ac:dyDescent="0.25">
      <c r="S1759" s="109"/>
      <c r="U1759" s="109"/>
      <c r="W1759" s="109"/>
      <c r="Y1759" s="109"/>
      <c r="AA1759" s="109"/>
      <c r="AC1759" s="109"/>
    </row>
    <row r="1760" spans="19:29" x14ac:dyDescent="0.25">
      <c r="S1760" s="108"/>
      <c r="U1760" s="108"/>
      <c r="W1760" s="108"/>
      <c r="Y1760" s="108"/>
      <c r="AA1760" s="108"/>
      <c r="AC1760" s="108"/>
    </row>
    <row r="1761" spans="19:29" x14ac:dyDescent="0.25">
      <c r="S1761" s="108"/>
      <c r="U1761" s="108"/>
      <c r="W1761" s="108"/>
      <c r="Y1761" s="108"/>
      <c r="AA1761" s="108"/>
      <c r="AC1761" s="108"/>
    </row>
    <row r="1762" spans="19:29" x14ac:dyDescent="0.25">
      <c r="S1762" s="109"/>
      <c r="U1762" s="109"/>
      <c r="W1762" s="109"/>
      <c r="Y1762" s="109"/>
      <c r="AA1762" s="109"/>
      <c r="AC1762" s="109"/>
    </row>
    <row r="1763" spans="19:29" x14ac:dyDescent="0.25">
      <c r="S1763" s="108"/>
      <c r="U1763" s="108"/>
      <c r="W1763" s="108"/>
      <c r="Y1763" s="108"/>
      <c r="AA1763" s="108"/>
      <c r="AC1763" s="108"/>
    </row>
    <row r="1764" spans="19:29" x14ac:dyDescent="0.25">
      <c r="S1764" s="109"/>
      <c r="U1764" s="109"/>
      <c r="W1764" s="109"/>
      <c r="Y1764" s="109"/>
      <c r="AA1764" s="109"/>
      <c r="AC1764" s="109"/>
    </row>
    <row r="1765" spans="19:29" x14ac:dyDescent="0.25">
      <c r="S1765" s="108"/>
      <c r="U1765" s="108"/>
      <c r="W1765" s="108"/>
      <c r="Y1765" s="108"/>
      <c r="AA1765" s="108"/>
      <c r="AC1765" s="108"/>
    </row>
    <row r="1766" spans="19:29" x14ac:dyDescent="0.25">
      <c r="S1766" s="108"/>
      <c r="U1766" s="108"/>
      <c r="W1766" s="108"/>
      <c r="Y1766" s="108"/>
      <c r="AA1766" s="108"/>
      <c r="AC1766" s="108"/>
    </row>
    <row r="1767" spans="19:29" x14ac:dyDescent="0.25">
      <c r="S1767" s="108"/>
      <c r="U1767" s="108"/>
      <c r="W1767" s="108"/>
      <c r="Y1767" s="108"/>
      <c r="AA1767" s="108"/>
      <c r="AC1767" s="108"/>
    </row>
    <row r="1768" spans="19:29" x14ac:dyDescent="0.25">
      <c r="S1768" s="110"/>
      <c r="U1768" s="110"/>
      <c r="W1768" s="110"/>
      <c r="Y1768" s="110"/>
      <c r="AA1768" s="110"/>
      <c r="AC1768" s="110"/>
    </row>
    <row r="1769" spans="19:29" x14ac:dyDescent="0.25">
      <c r="S1769" s="110"/>
      <c r="U1769" s="110"/>
      <c r="W1769" s="110"/>
      <c r="Y1769" s="110"/>
      <c r="AA1769" s="110"/>
      <c r="AC1769" s="110"/>
    </row>
    <row r="1770" spans="19:29" x14ac:dyDescent="0.25">
      <c r="S1770" s="110"/>
      <c r="U1770" s="110"/>
      <c r="W1770" s="110"/>
      <c r="Y1770" s="110"/>
      <c r="AA1770" s="110"/>
      <c r="AC1770" s="110"/>
    </row>
    <row r="1771" spans="19:29" x14ac:dyDescent="0.25">
      <c r="S1771" s="110"/>
      <c r="U1771" s="110"/>
      <c r="W1771" s="110"/>
      <c r="Y1771" s="110"/>
      <c r="AA1771" s="110"/>
      <c r="AC1771" s="110"/>
    </row>
    <row r="1772" spans="19:29" x14ac:dyDescent="0.25">
      <c r="S1772" s="111"/>
      <c r="U1772" s="111"/>
      <c r="W1772" s="111"/>
      <c r="Y1772" s="111"/>
      <c r="AA1772" s="111"/>
      <c r="AC1772" s="111"/>
    </row>
    <row r="1773" spans="19:29" x14ac:dyDescent="0.25">
      <c r="S1773" s="107"/>
      <c r="U1773" s="107"/>
      <c r="W1773" s="107"/>
      <c r="Y1773" s="107"/>
      <c r="AA1773" s="107"/>
      <c r="AC1773" s="107"/>
    </row>
    <row r="1774" spans="19:29" x14ac:dyDescent="0.25">
      <c r="S1774" s="108"/>
      <c r="U1774" s="108"/>
      <c r="W1774" s="108"/>
      <c r="Y1774" s="108"/>
      <c r="AA1774" s="108"/>
      <c r="AC1774" s="108"/>
    </row>
    <row r="1775" spans="19:29" x14ac:dyDescent="0.25">
      <c r="S1775" s="108"/>
      <c r="U1775" s="108"/>
      <c r="W1775" s="108"/>
      <c r="Y1775" s="108"/>
      <c r="AA1775" s="108"/>
      <c r="AC1775" s="108"/>
    </row>
    <row r="1776" spans="19:29" x14ac:dyDescent="0.25">
      <c r="S1776" s="109"/>
      <c r="U1776" s="109"/>
      <c r="W1776" s="109"/>
      <c r="Y1776" s="109"/>
      <c r="AA1776" s="109"/>
      <c r="AC1776" s="109"/>
    </row>
    <row r="1777" spans="19:29" x14ac:dyDescent="0.25">
      <c r="S1777" s="108"/>
      <c r="U1777" s="108"/>
      <c r="W1777" s="108"/>
      <c r="Y1777" s="108"/>
      <c r="AA1777" s="108"/>
      <c r="AC1777" s="108"/>
    </row>
    <row r="1778" spans="19:29" x14ac:dyDescent="0.25">
      <c r="S1778" s="108"/>
      <c r="U1778" s="108"/>
      <c r="W1778" s="108"/>
      <c r="Y1778" s="108"/>
      <c r="AA1778" s="108"/>
      <c r="AC1778" s="108"/>
    </row>
    <row r="1779" spans="19:29" x14ac:dyDescent="0.25">
      <c r="S1779" s="109"/>
      <c r="U1779" s="109"/>
      <c r="W1779" s="109"/>
      <c r="Y1779" s="109"/>
      <c r="AA1779" s="109"/>
      <c r="AC1779" s="109"/>
    </row>
    <row r="1780" spans="19:29" x14ac:dyDescent="0.25">
      <c r="S1780" s="108"/>
      <c r="U1780" s="108"/>
      <c r="W1780" s="108"/>
      <c r="Y1780" s="108"/>
      <c r="AA1780" s="108"/>
      <c r="AC1780" s="108"/>
    </row>
    <row r="1781" spans="19:29" x14ac:dyDescent="0.25">
      <c r="S1781" s="109"/>
      <c r="U1781" s="109"/>
      <c r="W1781" s="109"/>
      <c r="Y1781" s="109"/>
      <c r="AA1781" s="109"/>
      <c r="AC1781" s="109"/>
    </row>
    <row r="1782" spans="19:29" x14ac:dyDescent="0.25">
      <c r="S1782" s="108"/>
      <c r="U1782" s="108"/>
      <c r="W1782" s="108"/>
      <c r="Y1782" s="108"/>
      <c r="AA1782" s="108"/>
      <c r="AC1782" s="108"/>
    </row>
    <row r="1783" spans="19:29" x14ac:dyDescent="0.25">
      <c r="S1783" s="108"/>
      <c r="U1783" s="108"/>
      <c r="W1783" s="108"/>
      <c r="Y1783" s="108"/>
      <c r="AA1783" s="108"/>
      <c r="AC1783" s="108"/>
    </row>
    <row r="1784" spans="19:29" x14ac:dyDescent="0.25">
      <c r="S1784" s="108"/>
      <c r="U1784" s="108"/>
      <c r="W1784" s="108"/>
      <c r="Y1784" s="108"/>
      <c r="AA1784" s="108"/>
      <c r="AC1784" s="108"/>
    </row>
    <row r="1785" spans="19:29" x14ac:dyDescent="0.25">
      <c r="S1785" s="110"/>
      <c r="U1785" s="110"/>
      <c r="W1785" s="110"/>
      <c r="Y1785" s="110"/>
      <c r="AA1785" s="110"/>
      <c r="AC1785" s="110"/>
    </row>
    <row r="1786" spans="19:29" x14ac:dyDescent="0.25">
      <c r="S1786" s="110"/>
      <c r="U1786" s="110"/>
      <c r="W1786" s="110"/>
      <c r="Y1786" s="110"/>
      <c r="AA1786" s="110"/>
      <c r="AC1786" s="110"/>
    </row>
    <row r="1787" spans="19:29" x14ac:dyDescent="0.25">
      <c r="S1787" s="110"/>
      <c r="U1787" s="110"/>
      <c r="W1787" s="110"/>
      <c r="Y1787" s="110"/>
      <c r="AA1787" s="110"/>
      <c r="AC1787" s="110"/>
    </row>
    <row r="1788" spans="19:29" x14ac:dyDescent="0.25">
      <c r="S1788" s="110"/>
      <c r="U1788" s="110"/>
      <c r="W1788" s="110"/>
      <c r="Y1788" s="110"/>
      <c r="AA1788" s="110"/>
      <c r="AC1788" s="110"/>
    </row>
    <row r="1789" spans="19:29" x14ac:dyDescent="0.25">
      <c r="S1789" s="111"/>
      <c r="U1789" s="111"/>
      <c r="W1789" s="111"/>
      <c r="Y1789" s="111"/>
      <c r="AA1789" s="111"/>
      <c r="AC1789" s="111"/>
    </row>
    <row r="1790" spans="19:29" x14ac:dyDescent="0.25">
      <c r="S1790" s="107"/>
      <c r="U1790" s="107"/>
      <c r="W1790" s="107"/>
      <c r="Y1790" s="107"/>
      <c r="AA1790" s="107"/>
      <c r="AC1790" s="107"/>
    </row>
    <row r="1791" spans="19:29" x14ac:dyDescent="0.25">
      <c r="S1791" s="108"/>
      <c r="U1791" s="108"/>
      <c r="W1791" s="108"/>
      <c r="Y1791" s="108"/>
      <c r="AA1791" s="108"/>
      <c r="AC1791" s="108"/>
    </row>
    <row r="1792" spans="19:29" x14ac:dyDescent="0.25">
      <c r="S1792" s="108"/>
      <c r="U1792" s="108"/>
      <c r="W1792" s="108"/>
      <c r="Y1792" s="108"/>
      <c r="AA1792" s="108"/>
      <c r="AC1792" s="108"/>
    </row>
    <row r="1793" spans="19:29" x14ac:dyDescent="0.25">
      <c r="S1793" s="109"/>
      <c r="U1793" s="109"/>
      <c r="W1793" s="109"/>
      <c r="Y1793" s="109"/>
      <c r="AA1793" s="109"/>
      <c r="AC1793" s="109"/>
    </row>
    <row r="1794" spans="19:29" x14ac:dyDescent="0.25">
      <c r="S1794" s="108"/>
      <c r="U1794" s="108"/>
      <c r="W1794" s="108"/>
      <c r="Y1794" s="108"/>
      <c r="AA1794" s="108"/>
      <c r="AC1794" s="108"/>
    </row>
    <row r="1795" spans="19:29" x14ac:dyDescent="0.25">
      <c r="S1795" s="108"/>
      <c r="U1795" s="108"/>
      <c r="W1795" s="108"/>
      <c r="Y1795" s="108"/>
      <c r="AA1795" s="108"/>
      <c r="AC1795" s="108"/>
    </row>
    <row r="1796" spans="19:29" x14ac:dyDescent="0.25">
      <c r="S1796" s="109"/>
      <c r="U1796" s="109"/>
      <c r="W1796" s="109"/>
      <c r="Y1796" s="109"/>
      <c r="AA1796" s="109"/>
      <c r="AC1796" s="109"/>
    </row>
    <row r="1797" spans="19:29" x14ac:dyDescent="0.25">
      <c r="S1797" s="108"/>
      <c r="U1797" s="108"/>
      <c r="W1797" s="108"/>
      <c r="Y1797" s="108"/>
      <c r="AA1797" s="108"/>
      <c r="AC1797" s="108"/>
    </row>
    <row r="1798" spans="19:29" x14ac:dyDescent="0.25">
      <c r="S1798" s="109"/>
      <c r="U1798" s="109"/>
      <c r="W1798" s="109"/>
      <c r="Y1798" s="109"/>
      <c r="AA1798" s="109"/>
      <c r="AC1798" s="109"/>
    </row>
    <row r="1799" spans="19:29" x14ac:dyDescent="0.25">
      <c r="S1799" s="108"/>
      <c r="U1799" s="108"/>
      <c r="W1799" s="108"/>
      <c r="Y1799" s="108"/>
      <c r="AA1799" s="108"/>
      <c r="AC1799" s="108"/>
    </row>
    <row r="1800" spans="19:29" x14ac:dyDescent="0.25">
      <c r="S1800" s="108"/>
      <c r="U1800" s="108"/>
      <c r="W1800" s="108"/>
      <c r="Y1800" s="108"/>
      <c r="AA1800" s="108"/>
      <c r="AC1800" s="108"/>
    </row>
    <row r="1801" spans="19:29" x14ac:dyDescent="0.25">
      <c r="S1801" s="108"/>
      <c r="U1801" s="108"/>
      <c r="W1801" s="108"/>
      <c r="Y1801" s="108"/>
      <c r="AA1801" s="108"/>
      <c r="AC1801" s="108"/>
    </row>
    <row r="1802" spans="19:29" x14ac:dyDescent="0.25">
      <c r="S1802" s="110"/>
      <c r="U1802" s="110"/>
      <c r="W1802" s="110"/>
      <c r="Y1802" s="110"/>
      <c r="AA1802" s="110"/>
      <c r="AC1802" s="110"/>
    </row>
    <row r="1803" spans="19:29" x14ac:dyDescent="0.25">
      <c r="S1803" s="110"/>
      <c r="U1803" s="110"/>
      <c r="W1803" s="110"/>
      <c r="Y1803" s="110"/>
      <c r="AA1803" s="110"/>
      <c r="AC1803" s="110"/>
    </row>
    <row r="1804" spans="19:29" x14ac:dyDescent="0.25">
      <c r="S1804" s="110"/>
      <c r="U1804" s="110"/>
      <c r="W1804" s="110"/>
      <c r="Y1804" s="110"/>
      <c r="AA1804" s="110"/>
      <c r="AC1804" s="110"/>
    </row>
    <row r="1805" spans="19:29" x14ac:dyDescent="0.25">
      <c r="S1805" s="110"/>
      <c r="U1805" s="110"/>
      <c r="W1805" s="110"/>
      <c r="Y1805" s="110"/>
      <c r="AA1805" s="110"/>
      <c r="AC1805" s="110"/>
    </row>
    <row r="1806" spans="19:29" x14ac:dyDescent="0.25">
      <c r="S1806" s="111"/>
      <c r="U1806" s="111"/>
      <c r="W1806" s="111"/>
      <c r="Y1806" s="111"/>
      <c r="AA1806" s="111"/>
      <c r="AC1806" s="111"/>
    </row>
    <row r="1807" spans="19:29" x14ac:dyDescent="0.25">
      <c r="S1807" s="107"/>
      <c r="U1807" s="107"/>
      <c r="W1807" s="107"/>
      <c r="Y1807" s="107"/>
      <c r="AA1807" s="107"/>
      <c r="AC1807" s="107"/>
    </row>
    <row r="1808" spans="19:29" x14ac:dyDescent="0.25">
      <c r="S1808" s="108"/>
      <c r="U1808" s="108"/>
      <c r="W1808" s="108"/>
      <c r="Y1808" s="108"/>
      <c r="AA1808" s="108"/>
      <c r="AC1808" s="108"/>
    </row>
    <row r="1809" spans="19:29" x14ac:dyDescent="0.25">
      <c r="S1809" s="108"/>
      <c r="U1809" s="108"/>
      <c r="W1809" s="108"/>
      <c r="Y1809" s="108"/>
      <c r="AA1809" s="108"/>
      <c r="AC1809" s="108"/>
    </row>
    <row r="1810" spans="19:29" x14ac:dyDescent="0.25">
      <c r="S1810" s="109"/>
      <c r="U1810" s="109"/>
      <c r="W1810" s="109"/>
      <c r="Y1810" s="109"/>
      <c r="AA1810" s="109"/>
      <c r="AC1810" s="109"/>
    </row>
    <row r="1811" spans="19:29" x14ac:dyDescent="0.25">
      <c r="S1811" s="108"/>
      <c r="U1811" s="108"/>
      <c r="W1811" s="108"/>
      <c r="Y1811" s="108"/>
      <c r="AA1811" s="108"/>
      <c r="AC1811" s="108"/>
    </row>
    <row r="1812" spans="19:29" x14ac:dyDescent="0.25">
      <c r="S1812" s="108"/>
      <c r="U1812" s="108"/>
      <c r="W1812" s="108"/>
      <c r="Y1812" s="108"/>
      <c r="AA1812" s="108"/>
      <c r="AC1812" s="108"/>
    </row>
    <row r="1813" spans="19:29" x14ac:dyDescent="0.25">
      <c r="S1813" s="109"/>
      <c r="U1813" s="109"/>
      <c r="W1813" s="109"/>
      <c r="Y1813" s="109"/>
      <c r="AA1813" s="109"/>
      <c r="AC1813" s="109"/>
    </row>
    <row r="1814" spans="19:29" x14ac:dyDescent="0.25">
      <c r="S1814" s="108"/>
      <c r="U1814" s="108"/>
      <c r="W1814" s="108"/>
      <c r="Y1814" s="108"/>
      <c r="AA1814" s="108"/>
      <c r="AC1814" s="108"/>
    </row>
    <row r="1815" spans="19:29" x14ac:dyDescent="0.25">
      <c r="S1815" s="109"/>
      <c r="U1815" s="109"/>
      <c r="W1815" s="109"/>
      <c r="Y1815" s="109"/>
      <c r="AA1815" s="109"/>
      <c r="AC1815" s="109"/>
    </row>
    <row r="1816" spans="19:29" x14ac:dyDescent="0.25">
      <c r="S1816" s="108"/>
      <c r="U1816" s="108"/>
      <c r="W1816" s="108"/>
      <c r="Y1816" s="108"/>
      <c r="AA1816" s="108"/>
      <c r="AC1816" s="108"/>
    </row>
    <row r="1817" spans="19:29" x14ac:dyDescent="0.25">
      <c r="S1817" s="108"/>
      <c r="U1817" s="108"/>
      <c r="W1817" s="108"/>
      <c r="Y1817" s="108"/>
      <c r="AA1817" s="108"/>
      <c r="AC1817" s="108"/>
    </row>
    <row r="1818" spans="19:29" x14ac:dyDescent="0.25">
      <c r="S1818" s="108"/>
      <c r="U1818" s="108"/>
      <c r="W1818" s="108"/>
      <c r="Y1818" s="108"/>
      <c r="AA1818" s="108"/>
      <c r="AC1818" s="108"/>
    </row>
    <row r="1819" spans="19:29" x14ac:dyDescent="0.25">
      <c r="S1819" s="110"/>
      <c r="U1819" s="110"/>
      <c r="W1819" s="110"/>
      <c r="Y1819" s="110"/>
      <c r="AA1819" s="110"/>
      <c r="AC1819" s="110"/>
    </row>
    <row r="1820" spans="19:29" x14ac:dyDescent="0.25">
      <c r="S1820" s="110"/>
      <c r="U1820" s="110"/>
      <c r="W1820" s="110"/>
      <c r="Y1820" s="110"/>
      <c r="AA1820" s="110"/>
      <c r="AC1820" s="110"/>
    </row>
    <row r="1821" spans="19:29" x14ac:dyDescent="0.25">
      <c r="S1821" s="110"/>
      <c r="U1821" s="110"/>
      <c r="W1821" s="110"/>
      <c r="Y1821" s="110"/>
      <c r="AA1821" s="110"/>
      <c r="AC1821" s="110"/>
    </row>
    <row r="1822" spans="19:29" x14ac:dyDescent="0.25">
      <c r="S1822" s="110"/>
      <c r="U1822" s="110"/>
      <c r="W1822" s="110"/>
      <c r="Y1822" s="110"/>
      <c r="AA1822" s="110"/>
      <c r="AC1822" s="110"/>
    </row>
    <row r="1823" spans="19:29" x14ac:dyDescent="0.25">
      <c r="S1823" s="111"/>
      <c r="U1823" s="111"/>
      <c r="W1823" s="111"/>
      <c r="Y1823" s="111"/>
      <c r="AA1823" s="111"/>
      <c r="AC1823" s="111"/>
    </row>
    <row r="1824" spans="19:29" x14ac:dyDescent="0.25">
      <c r="S1824" s="107"/>
      <c r="U1824" s="107"/>
      <c r="W1824" s="107"/>
      <c r="Y1824" s="107"/>
      <c r="AA1824" s="107"/>
      <c r="AC1824" s="107"/>
    </row>
    <row r="1825" spans="19:29" x14ac:dyDescent="0.25">
      <c r="S1825" s="108"/>
      <c r="U1825" s="108"/>
      <c r="W1825" s="108"/>
      <c r="Y1825" s="108"/>
      <c r="AA1825" s="108"/>
      <c r="AC1825" s="108"/>
    </row>
    <row r="1826" spans="19:29" x14ac:dyDescent="0.25">
      <c r="S1826" s="108"/>
      <c r="U1826" s="108"/>
      <c r="W1826" s="108"/>
      <c r="Y1826" s="108"/>
      <c r="AA1826" s="108"/>
      <c r="AC1826" s="108"/>
    </row>
    <row r="1827" spans="19:29" x14ac:dyDescent="0.25">
      <c r="S1827" s="109"/>
      <c r="U1827" s="109"/>
      <c r="W1827" s="109"/>
      <c r="Y1827" s="109"/>
      <c r="AA1827" s="109"/>
      <c r="AC1827" s="109"/>
    </row>
    <row r="1828" spans="19:29" x14ac:dyDescent="0.25">
      <c r="S1828" s="108"/>
      <c r="U1828" s="108"/>
      <c r="W1828" s="108"/>
      <c r="Y1828" s="108"/>
      <c r="AA1828" s="108"/>
      <c r="AC1828" s="108"/>
    </row>
    <row r="1829" spans="19:29" x14ac:dyDescent="0.25">
      <c r="S1829" s="108"/>
      <c r="U1829" s="108"/>
      <c r="W1829" s="108"/>
      <c r="Y1829" s="108"/>
      <c r="AA1829" s="108"/>
      <c r="AC1829" s="108"/>
    </row>
    <row r="1830" spans="19:29" x14ac:dyDescent="0.25">
      <c r="S1830" s="109"/>
      <c r="U1830" s="109"/>
      <c r="W1830" s="109"/>
      <c r="Y1830" s="109"/>
      <c r="AA1830" s="109"/>
      <c r="AC1830" s="109"/>
    </row>
    <row r="1831" spans="19:29" x14ac:dyDescent="0.25">
      <c r="S1831" s="108"/>
      <c r="U1831" s="108"/>
      <c r="W1831" s="108"/>
      <c r="Y1831" s="108"/>
      <c r="AA1831" s="108"/>
      <c r="AC1831" s="108"/>
    </row>
    <row r="1832" spans="19:29" x14ac:dyDescent="0.25">
      <c r="S1832" s="109"/>
      <c r="U1832" s="109"/>
      <c r="W1832" s="109"/>
      <c r="Y1832" s="109"/>
      <c r="AA1832" s="109"/>
      <c r="AC1832" s="109"/>
    </row>
    <row r="1833" spans="19:29" x14ac:dyDescent="0.25">
      <c r="S1833" s="108"/>
      <c r="U1833" s="108"/>
      <c r="W1833" s="108"/>
      <c r="Y1833" s="108"/>
      <c r="AA1833" s="108"/>
      <c r="AC1833" s="108"/>
    </row>
    <row r="1834" spans="19:29" x14ac:dyDescent="0.25">
      <c r="S1834" s="108"/>
      <c r="U1834" s="108"/>
      <c r="W1834" s="108"/>
      <c r="Y1834" s="108"/>
      <c r="AA1834" s="108"/>
      <c r="AC1834" s="108"/>
    </row>
    <row r="1835" spans="19:29" x14ac:dyDescent="0.25">
      <c r="S1835" s="108"/>
      <c r="U1835" s="108"/>
      <c r="W1835" s="108"/>
      <c r="Y1835" s="108"/>
      <c r="AA1835" s="108"/>
      <c r="AC1835" s="108"/>
    </row>
    <row r="1836" spans="19:29" x14ac:dyDescent="0.25">
      <c r="S1836" s="110"/>
      <c r="U1836" s="110"/>
      <c r="W1836" s="110"/>
      <c r="Y1836" s="110"/>
      <c r="AA1836" s="110"/>
      <c r="AC1836" s="110"/>
    </row>
    <row r="1837" spans="19:29" x14ac:dyDescent="0.25">
      <c r="S1837" s="110"/>
      <c r="U1837" s="110"/>
      <c r="W1837" s="110"/>
      <c r="Y1837" s="110"/>
      <c r="AA1837" s="110"/>
      <c r="AC1837" s="110"/>
    </row>
    <row r="1838" spans="19:29" x14ac:dyDescent="0.25">
      <c r="S1838" s="110"/>
      <c r="U1838" s="110"/>
      <c r="W1838" s="110"/>
      <c r="Y1838" s="110"/>
      <c r="AA1838" s="110"/>
      <c r="AC1838" s="110"/>
    </row>
    <row r="1839" spans="19:29" x14ac:dyDescent="0.25">
      <c r="S1839" s="110"/>
      <c r="U1839" s="110"/>
      <c r="W1839" s="110"/>
      <c r="Y1839" s="110"/>
      <c r="AA1839" s="110"/>
      <c r="AC1839" s="110"/>
    </row>
    <row r="1840" spans="19:29" x14ac:dyDescent="0.25">
      <c r="S1840" s="111"/>
      <c r="U1840" s="111"/>
      <c r="W1840" s="111"/>
      <c r="Y1840" s="111"/>
      <c r="AA1840" s="111"/>
      <c r="AC1840" s="111"/>
    </row>
    <row r="1841" spans="19:29" x14ac:dyDescent="0.25">
      <c r="S1841" s="107"/>
      <c r="U1841" s="107"/>
      <c r="W1841" s="107"/>
      <c r="Y1841" s="107"/>
      <c r="AA1841" s="107"/>
      <c r="AC1841" s="107"/>
    </row>
    <row r="1842" spans="19:29" x14ac:dyDescent="0.25">
      <c r="S1842" s="108"/>
      <c r="U1842" s="108"/>
      <c r="W1842" s="108"/>
      <c r="Y1842" s="108"/>
      <c r="AA1842" s="108"/>
      <c r="AC1842" s="108"/>
    </row>
    <row r="1843" spans="19:29" x14ac:dyDescent="0.25">
      <c r="S1843" s="108"/>
      <c r="U1843" s="108"/>
      <c r="W1843" s="108"/>
      <c r="Y1843" s="108"/>
      <c r="AA1843" s="108"/>
      <c r="AC1843" s="108"/>
    </row>
    <row r="1844" spans="19:29" x14ac:dyDescent="0.25">
      <c r="S1844" s="109"/>
      <c r="U1844" s="109"/>
      <c r="W1844" s="109"/>
      <c r="Y1844" s="109"/>
      <c r="AA1844" s="109"/>
      <c r="AC1844" s="109"/>
    </row>
    <row r="1845" spans="19:29" x14ac:dyDescent="0.25">
      <c r="S1845" s="108"/>
      <c r="U1845" s="108"/>
      <c r="W1845" s="108"/>
      <c r="Y1845" s="108"/>
      <c r="AA1845" s="108"/>
      <c r="AC1845" s="108"/>
    </row>
    <row r="1846" spans="19:29" x14ac:dyDescent="0.25">
      <c r="S1846" s="108"/>
      <c r="U1846" s="108"/>
      <c r="W1846" s="108"/>
      <c r="Y1846" s="108"/>
      <c r="AA1846" s="108"/>
      <c r="AC1846" s="108"/>
    </row>
    <row r="1847" spans="19:29" x14ac:dyDescent="0.25">
      <c r="S1847" s="109"/>
      <c r="U1847" s="109"/>
      <c r="W1847" s="109"/>
      <c r="Y1847" s="109"/>
      <c r="AA1847" s="109"/>
      <c r="AC1847" s="109"/>
    </row>
    <row r="1848" spans="19:29" x14ac:dyDescent="0.25">
      <c r="S1848" s="108"/>
      <c r="U1848" s="108"/>
      <c r="W1848" s="108"/>
      <c r="Y1848" s="108"/>
      <c r="AA1848" s="108"/>
      <c r="AC1848" s="108"/>
    </row>
    <row r="1849" spans="19:29" x14ac:dyDescent="0.25">
      <c r="S1849" s="109"/>
      <c r="U1849" s="109"/>
      <c r="W1849" s="109"/>
      <c r="Y1849" s="109"/>
      <c r="AA1849" s="109"/>
      <c r="AC1849" s="109"/>
    </row>
    <row r="1850" spans="19:29" x14ac:dyDescent="0.25">
      <c r="S1850" s="108"/>
      <c r="U1850" s="108"/>
      <c r="W1850" s="108"/>
      <c r="Y1850" s="108"/>
      <c r="AA1850" s="108"/>
      <c r="AC1850" s="108"/>
    </row>
    <row r="1851" spans="19:29" x14ac:dyDescent="0.25">
      <c r="S1851" s="108"/>
      <c r="U1851" s="108"/>
      <c r="W1851" s="108"/>
      <c r="Y1851" s="108"/>
      <c r="AA1851" s="108"/>
      <c r="AC1851" s="108"/>
    </row>
    <row r="1852" spans="19:29" x14ac:dyDescent="0.25">
      <c r="S1852" s="108"/>
      <c r="U1852" s="108"/>
      <c r="W1852" s="108"/>
      <c r="Y1852" s="108"/>
      <c r="AA1852" s="108"/>
      <c r="AC1852" s="108"/>
    </row>
    <row r="1853" spans="19:29" x14ac:dyDescent="0.25">
      <c r="S1853" s="110"/>
      <c r="U1853" s="110"/>
      <c r="W1853" s="110"/>
      <c r="Y1853" s="110"/>
      <c r="AA1853" s="110"/>
      <c r="AC1853" s="110"/>
    </row>
    <row r="1854" spans="19:29" x14ac:dyDescent="0.25">
      <c r="S1854" s="110"/>
      <c r="U1854" s="110"/>
      <c r="W1854" s="110"/>
      <c r="Y1854" s="110"/>
      <c r="AA1854" s="110"/>
      <c r="AC1854" s="110"/>
    </row>
    <row r="1855" spans="19:29" x14ac:dyDescent="0.25">
      <c r="S1855" s="110"/>
      <c r="U1855" s="110"/>
      <c r="W1855" s="110"/>
      <c r="Y1855" s="110"/>
      <c r="AA1855" s="110"/>
      <c r="AC1855" s="110"/>
    </row>
    <row r="1856" spans="19:29" x14ac:dyDescent="0.25">
      <c r="S1856" s="110"/>
      <c r="U1856" s="110"/>
      <c r="W1856" s="110"/>
      <c r="Y1856" s="110"/>
      <c r="AA1856" s="110"/>
      <c r="AC1856" s="110"/>
    </row>
    <row r="1857" spans="19:29" x14ac:dyDescent="0.25">
      <c r="S1857" s="111"/>
      <c r="U1857" s="111"/>
      <c r="W1857" s="111"/>
      <c r="Y1857" s="111"/>
      <c r="AA1857" s="111"/>
      <c r="AC1857" s="111"/>
    </row>
    <row r="1858" spans="19:29" x14ac:dyDescent="0.25">
      <c r="S1858" s="107"/>
      <c r="U1858" s="107"/>
      <c r="W1858" s="107"/>
      <c r="Y1858" s="107"/>
      <c r="AA1858" s="107"/>
      <c r="AC1858" s="107"/>
    </row>
    <row r="1859" spans="19:29" x14ac:dyDescent="0.25">
      <c r="S1859" s="108"/>
      <c r="U1859" s="108"/>
      <c r="W1859" s="108"/>
      <c r="Y1859" s="108"/>
      <c r="AA1859" s="108"/>
      <c r="AC1859" s="108"/>
    </row>
    <row r="1860" spans="19:29" x14ac:dyDescent="0.25">
      <c r="S1860" s="108"/>
      <c r="U1860" s="108"/>
      <c r="W1860" s="108"/>
      <c r="Y1860" s="108"/>
      <c r="AA1860" s="108"/>
      <c r="AC1860" s="108"/>
    </row>
    <row r="1861" spans="19:29" x14ac:dyDescent="0.25">
      <c r="S1861" s="109"/>
      <c r="U1861" s="109"/>
      <c r="W1861" s="109"/>
      <c r="Y1861" s="109"/>
      <c r="AA1861" s="109"/>
      <c r="AC1861" s="109"/>
    </row>
    <row r="1862" spans="19:29" x14ac:dyDescent="0.25">
      <c r="S1862" s="108"/>
      <c r="U1862" s="108"/>
      <c r="W1862" s="108"/>
      <c r="Y1862" s="108"/>
      <c r="AA1862" s="108"/>
      <c r="AC1862" s="108"/>
    </row>
    <row r="1863" spans="19:29" x14ac:dyDescent="0.25">
      <c r="S1863" s="108"/>
      <c r="U1863" s="108"/>
      <c r="W1863" s="108"/>
      <c r="Y1863" s="108"/>
      <c r="AA1863" s="108"/>
      <c r="AC1863" s="108"/>
    </row>
    <row r="1864" spans="19:29" x14ac:dyDescent="0.25">
      <c r="S1864" s="109"/>
      <c r="U1864" s="109"/>
      <c r="W1864" s="109"/>
      <c r="Y1864" s="109"/>
      <c r="AA1864" s="109"/>
      <c r="AC1864" s="109"/>
    </row>
    <row r="1865" spans="19:29" x14ac:dyDescent="0.25">
      <c r="S1865" s="108"/>
      <c r="U1865" s="108"/>
      <c r="W1865" s="108"/>
      <c r="Y1865" s="108"/>
      <c r="AA1865" s="108"/>
      <c r="AC1865" s="108"/>
    </row>
    <row r="1866" spans="19:29" x14ac:dyDescent="0.25">
      <c r="S1866" s="109"/>
      <c r="U1866" s="109"/>
      <c r="W1866" s="109"/>
      <c r="Y1866" s="109"/>
      <c r="AA1866" s="109"/>
      <c r="AC1866" s="109"/>
    </row>
    <row r="1867" spans="19:29" x14ac:dyDescent="0.25">
      <c r="S1867" s="108"/>
      <c r="U1867" s="108"/>
      <c r="W1867" s="108"/>
      <c r="Y1867" s="108"/>
      <c r="AA1867" s="108"/>
      <c r="AC1867" s="108"/>
    </row>
    <row r="1868" spans="19:29" x14ac:dyDescent="0.25">
      <c r="S1868" s="108"/>
      <c r="U1868" s="108"/>
      <c r="W1868" s="108"/>
      <c r="Y1868" s="108"/>
      <c r="AA1868" s="108"/>
      <c r="AC1868" s="108"/>
    </row>
    <row r="1869" spans="19:29" x14ac:dyDescent="0.25">
      <c r="S1869" s="108"/>
      <c r="U1869" s="108"/>
      <c r="W1869" s="108"/>
      <c r="Y1869" s="108"/>
      <c r="AA1869" s="108"/>
      <c r="AC1869" s="108"/>
    </row>
    <row r="1870" spans="19:29" x14ac:dyDescent="0.25">
      <c r="S1870" s="110"/>
      <c r="U1870" s="110"/>
      <c r="W1870" s="110"/>
      <c r="Y1870" s="110"/>
      <c r="AA1870" s="110"/>
      <c r="AC1870" s="110"/>
    </row>
    <row r="1871" spans="19:29" x14ac:dyDescent="0.25">
      <c r="S1871" s="110"/>
      <c r="U1871" s="110"/>
      <c r="W1871" s="110"/>
      <c r="Y1871" s="110"/>
      <c r="AA1871" s="110"/>
      <c r="AC1871" s="110"/>
    </row>
    <row r="1872" spans="19:29" x14ac:dyDescent="0.25">
      <c r="S1872" s="110"/>
      <c r="U1872" s="110"/>
      <c r="W1872" s="110"/>
      <c r="Y1872" s="110"/>
      <c r="AA1872" s="110"/>
      <c r="AC1872" s="110"/>
    </row>
    <row r="1873" spans="19:29" x14ac:dyDescent="0.25">
      <c r="S1873" s="110"/>
      <c r="U1873" s="110"/>
      <c r="W1873" s="110"/>
      <c r="Y1873" s="110"/>
      <c r="AA1873" s="110"/>
      <c r="AC1873" s="110"/>
    </row>
    <row r="1874" spans="19:29" x14ac:dyDescent="0.25">
      <c r="S1874" s="111"/>
      <c r="U1874" s="111"/>
      <c r="W1874" s="111"/>
      <c r="Y1874" s="111"/>
      <c r="AA1874" s="111"/>
      <c r="AC1874" s="111"/>
    </row>
    <row r="1875" spans="19:29" x14ac:dyDescent="0.25">
      <c r="S1875" s="107"/>
      <c r="U1875" s="107"/>
      <c r="W1875" s="107"/>
      <c r="Y1875" s="107"/>
      <c r="AA1875" s="107"/>
      <c r="AC1875" s="107"/>
    </row>
    <row r="1876" spans="19:29" x14ac:dyDescent="0.25">
      <c r="S1876" s="108"/>
      <c r="U1876" s="108"/>
      <c r="W1876" s="108"/>
      <c r="Y1876" s="108"/>
      <c r="AA1876" s="108"/>
      <c r="AC1876" s="108"/>
    </row>
    <row r="1877" spans="19:29" x14ac:dyDescent="0.25">
      <c r="S1877" s="108"/>
      <c r="U1877" s="108"/>
      <c r="W1877" s="108"/>
      <c r="Y1877" s="108"/>
      <c r="AA1877" s="108"/>
      <c r="AC1877" s="108"/>
    </row>
    <row r="1878" spans="19:29" x14ac:dyDescent="0.25">
      <c r="S1878" s="109"/>
      <c r="U1878" s="109"/>
      <c r="W1878" s="109"/>
      <c r="Y1878" s="109"/>
      <c r="AA1878" s="109"/>
      <c r="AC1878" s="109"/>
    </row>
    <row r="1879" spans="19:29" x14ac:dyDescent="0.25">
      <c r="S1879" s="108"/>
      <c r="U1879" s="108"/>
      <c r="W1879" s="108"/>
      <c r="Y1879" s="108"/>
      <c r="AA1879" s="108"/>
      <c r="AC1879" s="108"/>
    </row>
    <row r="1880" spans="19:29" x14ac:dyDescent="0.25">
      <c r="S1880" s="108"/>
      <c r="U1880" s="108"/>
      <c r="W1880" s="108"/>
      <c r="Y1880" s="108"/>
      <c r="AA1880" s="108"/>
      <c r="AC1880" s="108"/>
    </row>
    <row r="1881" spans="19:29" x14ac:dyDescent="0.25">
      <c r="S1881" s="109"/>
      <c r="U1881" s="109"/>
      <c r="W1881" s="109"/>
      <c r="Y1881" s="109"/>
      <c r="AA1881" s="109"/>
      <c r="AC1881" s="109"/>
    </row>
    <row r="1882" spans="19:29" x14ac:dyDescent="0.25">
      <c r="S1882" s="108"/>
      <c r="U1882" s="108"/>
      <c r="W1882" s="108"/>
      <c r="Y1882" s="108"/>
      <c r="AA1882" s="108"/>
      <c r="AC1882" s="108"/>
    </row>
    <row r="1883" spans="19:29" x14ac:dyDescent="0.25">
      <c r="S1883" s="109"/>
      <c r="U1883" s="109"/>
      <c r="W1883" s="109"/>
      <c r="Y1883" s="109"/>
      <c r="AA1883" s="109"/>
      <c r="AC1883" s="109"/>
    </row>
    <row r="1884" spans="19:29" x14ac:dyDescent="0.25">
      <c r="S1884" s="108"/>
      <c r="U1884" s="108"/>
      <c r="W1884" s="108"/>
      <c r="Y1884" s="108"/>
      <c r="AA1884" s="108"/>
      <c r="AC1884" s="108"/>
    </row>
    <row r="1885" spans="19:29" x14ac:dyDescent="0.25">
      <c r="S1885" s="108"/>
      <c r="U1885" s="108"/>
      <c r="W1885" s="108"/>
      <c r="Y1885" s="108"/>
      <c r="AA1885" s="108"/>
      <c r="AC1885" s="108"/>
    </row>
    <row r="1886" spans="19:29" x14ac:dyDescent="0.25">
      <c r="S1886" s="108"/>
      <c r="U1886" s="108"/>
      <c r="W1886" s="108"/>
      <c r="Y1886" s="108"/>
      <c r="AA1886" s="108"/>
      <c r="AC1886" s="108"/>
    </row>
    <row r="1887" spans="19:29" x14ac:dyDescent="0.25">
      <c r="S1887" s="110"/>
      <c r="U1887" s="110"/>
      <c r="W1887" s="110"/>
      <c r="Y1887" s="110"/>
      <c r="AA1887" s="110"/>
      <c r="AC1887" s="110"/>
    </row>
    <row r="1888" spans="19:29" x14ac:dyDescent="0.25">
      <c r="S1888" s="110"/>
      <c r="U1888" s="110"/>
      <c r="W1888" s="110"/>
      <c r="Y1888" s="110"/>
      <c r="AA1888" s="110"/>
      <c r="AC1888" s="110"/>
    </row>
    <row r="1889" spans="19:29" x14ac:dyDescent="0.25">
      <c r="S1889" s="110"/>
      <c r="U1889" s="110"/>
      <c r="W1889" s="110"/>
      <c r="Y1889" s="110"/>
      <c r="AA1889" s="110"/>
      <c r="AC1889" s="110"/>
    </row>
    <row r="1890" spans="19:29" x14ac:dyDescent="0.25">
      <c r="S1890" s="110"/>
      <c r="U1890" s="110"/>
      <c r="W1890" s="110"/>
      <c r="Y1890" s="110"/>
      <c r="AA1890" s="110"/>
      <c r="AC1890" s="110"/>
    </row>
    <row r="1891" spans="19:29" x14ac:dyDescent="0.25">
      <c r="S1891" s="111"/>
      <c r="U1891" s="111"/>
      <c r="W1891" s="111"/>
      <c r="Y1891" s="111"/>
      <c r="AA1891" s="111"/>
      <c r="AC1891" s="111"/>
    </row>
    <row r="1892" spans="19:29" x14ac:dyDescent="0.25">
      <c r="S1892" s="107"/>
      <c r="U1892" s="107"/>
      <c r="W1892" s="107"/>
      <c r="Y1892" s="107"/>
      <c r="AA1892" s="107"/>
      <c r="AC1892" s="107"/>
    </row>
    <row r="1893" spans="19:29" x14ac:dyDescent="0.25">
      <c r="S1893" s="108"/>
      <c r="U1893" s="108"/>
      <c r="W1893" s="108"/>
      <c r="Y1893" s="108"/>
      <c r="AA1893" s="108"/>
      <c r="AC1893" s="108"/>
    </row>
    <row r="1894" spans="19:29" x14ac:dyDescent="0.25">
      <c r="S1894" s="108"/>
      <c r="U1894" s="108"/>
      <c r="W1894" s="108"/>
      <c r="Y1894" s="108"/>
      <c r="AA1894" s="108"/>
      <c r="AC1894" s="108"/>
    </row>
    <row r="1895" spans="19:29" x14ac:dyDescent="0.25">
      <c r="S1895" s="109"/>
      <c r="U1895" s="109"/>
      <c r="W1895" s="109"/>
      <c r="Y1895" s="109"/>
      <c r="AA1895" s="109"/>
      <c r="AC1895" s="109"/>
    </row>
    <row r="1896" spans="19:29" x14ac:dyDescent="0.25">
      <c r="S1896" s="108"/>
      <c r="U1896" s="108"/>
      <c r="W1896" s="108"/>
      <c r="Y1896" s="108"/>
      <c r="AA1896" s="108"/>
      <c r="AC1896" s="108"/>
    </row>
    <row r="1897" spans="19:29" x14ac:dyDescent="0.25">
      <c r="S1897" s="108"/>
      <c r="U1897" s="108"/>
      <c r="W1897" s="108"/>
      <c r="Y1897" s="108"/>
      <c r="AA1897" s="108"/>
      <c r="AC1897" s="108"/>
    </row>
    <row r="1898" spans="19:29" x14ac:dyDescent="0.25">
      <c r="S1898" s="109"/>
      <c r="U1898" s="109"/>
      <c r="W1898" s="109"/>
      <c r="Y1898" s="109"/>
      <c r="AA1898" s="109"/>
      <c r="AC1898" s="109"/>
    </row>
    <row r="1899" spans="19:29" x14ac:dyDescent="0.25">
      <c r="S1899" s="108"/>
      <c r="U1899" s="108"/>
      <c r="W1899" s="108"/>
      <c r="Y1899" s="108"/>
      <c r="AA1899" s="108"/>
      <c r="AC1899" s="108"/>
    </row>
    <row r="1900" spans="19:29" x14ac:dyDescent="0.25">
      <c r="S1900" s="109"/>
      <c r="U1900" s="109"/>
      <c r="W1900" s="109"/>
      <c r="Y1900" s="109"/>
      <c r="AA1900" s="109"/>
      <c r="AC1900" s="109"/>
    </row>
    <row r="1901" spans="19:29" x14ac:dyDescent="0.25">
      <c r="S1901" s="108"/>
      <c r="U1901" s="108"/>
      <c r="W1901" s="108"/>
      <c r="Y1901" s="108"/>
      <c r="AA1901" s="108"/>
      <c r="AC1901" s="108"/>
    </row>
    <row r="1902" spans="19:29" x14ac:dyDescent="0.25">
      <c r="S1902" s="108"/>
      <c r="U1902" s="108"/>
      <c r="W1902" s="108"/>
      <c r="Y1902" s="108"/>
      <c r="AA1902" s="108"/>
      <c r="AC1902" s="108"/>
    </row>
    <row r="1903" spans="19:29" x14ac:dyDescent="0.25">
      <c r="S1903" s="108"/>
      <c r="U1903" s="108"/>
      <c r="W1903" s="108"/>
      <c r="Y1903" s="108"/>
      <c r="AA1903" s="108"/>
      <c r="AC1903" s="108"/>
    </row>
    <row r="1904" spans="19:29" x14ac:dyDescent="0.25">
      <c r="S1904" s="110"/>
      <c r="U1904" s="110"/>
      <c r="W1904" s="110"/>
      <c r="Y1904" s="110"/>
      <c r="AA1904" s="110"/>
      <c r="AC1904" s="110"/>
    </row>
    <row r="1905" spans="19:29" x14ac:dyDescent="0.25">
      <c r="S1905" s="110"/>
      <c r="U1905" s="110"/>
      <c r="W1905" s="110"/>
      <c r="Y1905" s="110"/>
      <c r="AA1905" s="110"/>
      <c r="AC1905" s="110"/>
    </row>
    <row r="1906" spans="19:29" x14ac:dyDescent="0.25">
      <c r="S1906" s="110"/>
      <c r="U1906" s="110"/>
      <c r="W1906" s="110"/>
      <c r="Y1906" s="110"/>
      <c r="AA1906" s="110"/>
      <c r="AC1906" s="110"/>
    </row>
    <row r="1907" spans="19:29" x14ac:dyDescent="0.25">
      <c r="S1907" s="110"/>
      <c r="U1907" s="110"/>
      <c r="W1907" s="110"/>
      <c r="Y1907" s="110"/>
      <c r="AA1907" s="110"/>
      <c r="AC1907" s="110"/>
    </row>
    <row r="1908" spans="19:29" x14ac:dyDescent="0.25">
      <c r="S1908" s="111"/>
      <c r="U1908" s="111"/>
      <c r="W1908" s="111"/>
      <c r="Y1908" s="111"/>
      <c r="AA1908" s="111"/>
      <c r="AC1908" s="111"/>
    </row>
    <row r="1909" spans="19:29" x14ac:dyDescent="0.25">
      <c r="S1909" s="107"/>
      <c r="U1909" s="107"/>
      <c r="W1909" s="107"/>
      <c r="Y1909" s="107"/>
      <c r="AA1909" s="107"/>
      <c r="AC1909" s="107"/>
    </row>
    <row r="1910" spans="19:29" x14ac:dyDescent="0.25">
      <c r="S1910" s="108"/>
      <c r="U1910" s="108"/>
      <c r="W1910" s="108"/>
      <c r="Y1910" s="108"/>
      <c r="AA1910" s="108"/>
      <c r="AC1910" s="108"/>
    </row>
    <row r="1911" spans="19:29" x14ac:dyDescent="0.25">
      <c r="S1911" s="108"/>
      <c r="U1911" s="108"/>
      <c r="W1911" s="108"/>
      <c r="Y1911" s="108"/>
      <c r="AA1911" s="108"/>
      <c r="AC1911" s="108"/>
    </row>
    <row r="1912" spans="19:29" x14ac:dyDescent="0.25">
      <c r="S1912" s="109"/>
      <c r="U1912" s="109"/>
      <c r="W1912" s="109"/>
      <c r="Y1912" s="109"/>
      <c r="AA1912" s="109"/>
      <c r="AC1912" s="109"/>
    </row>
    <row r="1913" spans="19:29" x14ac:dyDescent="0.25">
      <c r="S1913" s="108"/>
      <c r="U1913" s="108"/>
      <c r="W1913" s="108"/>
      <c r="Y1913" s="108"/>
      <c r="AA1913" s="108"/>
      <c r="AC1913" s="108"/>
    </row>
    <row r="1914" spans="19:29" x14ac:dyDescent="0.25">
      <c r="S1914" s="108"/>
      <c r="U1914" s="108"/>
      <c r="W1914" s="108"/>
      <c r="Y1914" s="108"/>
      <c r="AA1914" s="108"/>
      <c r="AC1914" s="108"/>
    </row>
    <row r="1915" spans="19:29" x14ac:dyDescent="0.25">
      <c r="S1915" s="109"/>
      <c r="U1915" s="109"/>
      <c r="W1915" s="109"/>
      <c r="Y1915" s="109"/>
      <c r="AA1915" s="109"/>
      <c r="AC1915" s="109"/>
    </row>
    <row r="1916" spans="19:29" x14ac:dyDescent="0.25">
      <c r="S1916" s="108"/>
      <c r="U1916" s="108"/>
      <c r="W1916" s="108"/>
      <c r="Y1916" s="108"/>
      <c r="AA1916" s="108"/>
      <c r="AC1916" s="108"/>
    </row>
    <row r="1917" spans="19:29" x14ac:dyDescent="0.25">
      <c r="S1917" s="109"/>
      <c r="U1917" s="109"/>
      <c r="W1917" s="109"/>
      <c r="Y1917" s="109"/>
      <c r="AA1917" s="109"/>
      <c r="AC1917" s="109"/>
    </row>
    <row r="1918" spans="19:29" x14ac:dyDescent="0.25">
      <c r="S1918" s="108"/>
      <c r="U1918" s="108"/>
      <c r="W1918" s="108"/>
      <c r="Y1918" s="108"/>
      <c r="AA1918" s="108"/>
      <c r="AC1918" s="108"/>
    </row>
    <row r="1919" spans="19:29" x14ac:dyDescent="0.25">
      <c r="S1919" s="108"/>
      <c r="U1919" s="108"/>
      <c r="W1919" s="108"/>
      <c r="Y1919" s="108"/>
      <c r="AA1919" s="108"/>
      <c r="AC1919" s="108"/>
    </row>
    <row r="1920" spans="19:29" x14ac:dyDescent="0.25">
      <c r="S1920" s="108"/>
      <c r="U1920" s="108"/>
      <c r="W1920" s="108"/>
      <c r="Y1920" s="108"/>
      <c r="AA1920" s="108"/>
      <c r="AC1920" s="108"/>
    </row>
    <row r="1921" spans="19:29" x14ac:dyDescent="0.25">
      <c r="S1921" s="110"/>
      <c r="U1921" s="110"/>
      <c r="W1921" s="110"/>
      <c r="Y1921" s="110"/>
      <c r="AA1921" s="110"/>
      <c r="AC1921" s="110"/>
    </row>
    <row r="1922" spans="19:29" x14ac:dyDescent="0.25">
      <c r="S1922" s="110"/>
      <c r="U1922" s="110"/>
      <c r="W1922" s="110"/>
      <c r="Y1922" s="110"/>
      <c r="AA1922" s="110"/>
      <c r="AC1922" s="110"/>
    </row>
    <row r="1923" spans="19:29" x14ac:dyDescent="0.25">
      <c r="S1923" s="110"/>
      <c r="U1923" s="110"/>
      <c r="W1923" s="110"/>
      <c r="Y1923" s="110"/>
      <c r="AA1923" s="110"/>
      <c r="AC1923" s="110"/>
    </row>
    <row r="1924" spans="19:29" x14ac:dyDescent="0.25">
      <c r="S1924" s="110"/>
      <c r="U1924" s="110"/>
      <c r="W1924" s="110"/>
      <c r="Y1924" s="110"/>
      <c r="AA1924" s="110"/>
      <c r="AC1924" s="110"/>
    </row>
    <row r="1925" spans="19:29" x14ac:dyDescent="0.25">
      <c r="S1925" s="111"/>
      <c r="U1925" s="111"/>
      <c r="W1925" s="111"/>
      <c r="Y1925" s="111"/>
      <c r="AA1925" s="111"/>
      <c r="AC1925" s="111"/>
    </row>
    <row r="1926" spans="19:29" x14ac:dyDescent="0.25">
      <c r="S1926" s="107"/>
      <c r="U1926" s="107"/>
      <c r="W1926" s="107"/>
      <c r="Y1926" s="107"/>
      <c r="AA1926" s="107"/>
      <c r="AC1926" s="107"/>
    </row>
    <row r="1927" spans="19:29" x14ac:dyDescent="0.25">
      <c r="S1927" s="108"/>
      <c r="U1927" s="108"/>
      <c r="W1927" s="108"/>
      <c r="Y1927" s="108"/>
      <c r="AA1927" s="108"/>
      <c r="AC1927" s="108"/>
    </row>
    <row r="1928" spans="19:29" x14ac:dyDescent="0.25">
      <c r="S1928" s="108"/>
      <c r="U1928" s="108"/>
      <c r="W1928" s="108"/>
      <c r="Y1928" s="108"/>
      <c r="AA1928" s="108"/>
      <c r="AC1928" s="108"/>
    </row>
    <row r="1929" spans="19:29" x14ac:dyDescent="0.25">
      <c r="S1929" s="109"/>
      <c r="U1929" s="109"/>
      <c r="W1929" s="109"/>
      <c r="Y1929" s="109"/>
      <c r="AA1929" s="109"/>
      <c r="AC1929" s="109"/>
    </row>
    <row r="1930" spans="19:29" x14ac:dyDescent="0.25">
      <c r="S1930" s="108"/>
      <c r="U1930" s="108"/>
      <c r="W1930" s="108"/>
      <c r="Y1930" s="108"/>
      <c r="AA1930" s="108"/>
      <c r="AC1930" s="108"/>
    </row>
    <row r="1931" spans="19:29" x14ac:dyDescent="0.25">
      <c r="S1931" s="108"/>
      <c r="U1931" s="108"/>
      <c r="W1931" s="108"/>
      <c r="Y1931" s="108"/>
      <c r="AA1931" s="108"/>
      <c r="AC1931" s="108"/>
    </row>
    <row r="1932" spans="19:29" x14ac:dyDescent="0.25">
      <c r="S1932" s="109"/>
      <c r="U1932" s="109"/>
      <c r="W1932" s="109"/>
      <c r="Y1932" s="109"/>
      <c r="AA1932" s="109"/>
      <c r="AC1932" s="109"/>
    </row>
    <row r="1933" spans="19:29" x14ac:dyDescent="0.25">
      <c r="S1933" s="108"/>
      <c r="U1933" s="108"/>
      <c r="W1933" s="108"/>
      <c r="Y1933" s="108"/>
      <c r="AA1933" s="108"/>
      <c r="AC1933" s="108"/>
    </row>
    <row r="1934" spans="19:29" x14ac:dyDescent="0.25">
      <c r="S1934" s="109"/>
      <c r="U1934" s="109"/>
      <c r="W1934" s="109"/>
      <c r="Y1934" s="109"/>
      <c r="AA1934" s="109"/>
      <c r="AC1934" s="109"/>
    </row>
    <row r="1935" spans="19:29" x14ac:dyDescent="0.25">
      <c r="S1935" s="108"/>
      <c r="U1935" s="108"/>
      <c r="W1935" s="108"/>
      <c r="Y1935" s="108"/>
      <c r="AA1935" s="108"/>
      <c r="AC1935" s="108"/>
    </row>
    <row r="1936" spans="19:29" x14ac:dyDescent="0.25">
      <c r="S1936" s="108"/>
      <c r="U1936" s="108"/>
      <c r="W1936" s="108"/>
      <c r="Y1936" s="108"/>
      <c r="AA1936" s="108"/>
      <c r="AC1936" s="108"/>
    </row>
    <row r="1937" spans="19:29" x14ac:dyDescent="0.25">
      <c r="S1937" s="108"/>
      <c r="U1937" s="108"/>
      <c r="W1937" s="108"/>
      <c r="Y1937" s="108"/>
      <c r="AA1937" s="108"/>
      <c r="AC1937" s="108"/>
    </row>
    <row r="1938" spans="19:29" x14ac:dyDescent="0.25">
      <c r="S1938" s="110"/>
      <c r="U1938" s="110"/>
      <c r="W1938" s="110"/>
      <c r="Y1938" s="110"/>
      <c r="AA1938" s="110"/>
      <c r="AC1938" s="110"/>
    </row>
    <row r="1939" spans="19:29" x14ac:dyDescent="0.25">
      <c r="S1939" s="110"/>
      <c r="U1939" s="110"/>
      <c r="W1939" s="110"/>
      <c r="Y1939" s="110"/>
      <c r="AA1939" s="110"/>
      <c r="AC1939" s="110"/>
    </row>
    <row r="1940" spans="19:29" x14ac:dyDescent="0.25">
      <c r="S1940" s="110"/>
      <c r="U1940" s="110"/>
      <c r="W1940" s="110"/>
      <c r="Y1940" s="110"/>
      <c r="AA1940" s="110"/>
      <c r="AC1940" s="110"/>
    </row>
    <row r="1941" spans="19:29" x14ac:dyDescent="0.25">
      <c r="S1941" s="110"/>
      <c r="U1941" s="110"/>
      <c r="W1941" s="110"/>
      <c r="Y1941" s="110"/>
      <c r="AA1941" s="110"/>
      <c r="AC1941" s="110"/>
    </row>
    <row r="1942" spans="19:29" x14ac:dyDescent="0.25">
      <c r="S1942" s="111"/>
      <c r="U1942" s="111"/>
      <c r="W1942" s="111"/>
      <c r="Y1942" s="111"/>
      <c r="AA1942" s="111"/>
      <c r="AC1942" s="111"/>
    </row>
    <row r="1943" spans="19:29" x14ac:dyDescent="0.25">
      <c r="S1943" s="107"/>
      <c r="U1943" s="107"/>
      <c r="W1943" s="107"/>
      <c r="Y1943" s="107"/>
      <c r="AA1943" s="107"/>
      <c r="AC1943" s="107"/>
    </row>
    <row r="1944" spans="19:29" x14ac:dyDescent="0.25">
      <c r="S1944" s="108"/>
      <c r="U1944" s="108"/>
      <c r="W1944" s="108"/>
      <c r="Y1944" s="108"/>
      <c r="AA1944" s="108"/>
      <c r="AC1944" s="108"/>
    </row>
    <row r="1945" spans="19:29" x14ac:dyDescent="0.25">
      <c r="S1945" s="108"/>
      <c r="U1945" s="108"/>
      <c r="W1945" s="108"/>
      <c r="Y1945" s="108"/>
      <c r="AA1945" s="108"/>
      <c r="AC1945" s="108"/>
    </row>
    <row r="1946" spans="19:29" x14ac:dyDescent="0.25">
      <c r="S1946" s="109"/>
      <c r="U1946" s="109"/>
      <c r="W1946" s="109"/>
      <c r="Y1946" s="109"/>
      <c r="AA1946" s="109"/>
      <c r="AC1946" s="109"/>
    </row>
    <row r="1947" spans="19:29" x14ac:dyDescent="0.25">
      <c r="S1947" s="108"/>
      <c r="U1947" s="108"/>
      <c r="W1947" s="108"/>
      <c r="Y1947" s="108"/>
      <c r="AA1947" s="108"/>
      <c r="AC1947" s="108"/>
    </row>
    <row r="1948" spans="19:29" x14ac:dyDescent="0.25">
      <c r="S1948" s="108"/>
      <c r="U1948" s="108"/>
      <c r="W1948" s="108"/>
      <c r="Y1948" s="108"/>
      <c r="AA1948" s="108"/>
      <c r="AC1948" s="108"/>
    </row>
    <row r="1949" spans="19:29" x14ac:dyDescent="0.25">
      <c r="S1949" s="109"/>
      <c r="U1949" s="109"/>
      <c r="W1949" s="109"/>
      <c r="Y1949" s="109"/>
      <c r="AA1949" s="109"/>
      <c r="AC1949" s="109"/>
    </row>
    <row r="1950" spans="19:29" x14ac:dyDescent="0.25">
      <c r="S1950" s="108"/>
      <c r="U1950" s="108"/>
      <c r="W1950" s="108"/>
      <c r="Y1950" s="108"/>
      <c r="AA1950" s="108"/>
      <c r="AC1950" s="108"/>
    </row>
    <row r="1951" spans="19:29" x14ac:dyDescent="0.25">
      <c r="S1951" s="109"/>
      <c r="U1951" s="109"/>
      <c r="W1951" s="109"/>
      <c r="Y1951" s="109"/>
      <c r="AA1951" s="109"/>
      <c r="AC1951" s="109"/>
    </row>
    <row r="1952" spans="19:29" x14ac:dyDescent="0.25">
      <c r="S1952" s="108"/>
      <c r="U1952" s="108"/>
      <c r="W1952" s="108"/>
      <c r="Y1952" s="108"/>
      <c r="AA1952" s="108"/>
      <c r="AC1952" s="108"/>
    </row>
    <row r="1953" spans="19:29" x14ac:dyDescent="0.25">
      <c r="S1953" s="108"/>
      <c r="U1953" s="108"/>
      <c r="W1953" s="108"/>
      <c r="Y1953" s="108"/>
      <c r="AA1953" s="108"/>
      <c r="AC1953" s="108"/>
    </row>
    <row r="1954" spans="19:29" x14ac:dyDescent="0.25">
      <c r="S1954" s="108"/>
      <c r="U1954" s="108"/>
      <c r="W1954" s="108"/>
      <c r="Y1954" s="108"/>
      <c r="AA1954" s="108"/>
      <c r="AC1954" s="108"/>
    </row>
    <row r="1955" spans="19:29" x14ac:dyDescent="0.25">
      <c r="S1955" s="110"/>
      <c r="U1955" s="110"/>
      <c r="W1955" s="110"/>
      <c r="Y1955" s="110"/>
      <c r="AA1955" s="110"/>
      <c r="AC1955" s="110"/>
    </row>
    <row r="1956" spans="19:29" x14ac:dyDescent="0.25">
      <c r="S1956" s="110"/>
      <c r="U1956" s="110"/>
      <c r="W1956" s="110"/>
      <c r="Y1956" s="110"/>
      <c r="AA1956" s="110"/>
      <c r="AC1956" s="110"/>
    </row>
    <row r="1957" spans="19:29" x14ac:dyDescent="0.25">
      <c r="S1957" s="110"/>
      <c r="U1957" s="110"/>
      <c r="W1957" s="110"/>
      <c r="Y1957" s="110"/>
      <c r="AA1957" s="110"/>
      <c r="AC1957" s="110"/>
    </row>
    <row r="1958" spans="19:29" x14ac:dyDescent="0.25">
      <c r="S1958" s="110"/>
      <c r="U1958" s="110"/>
      <c r="W1958" s="110"/>
      <c r="Y1958" s="110"/>
      <c r="AA1958" s="110"/>
      <c r="AC1958" s="110"/>
    </row>
    <row r="1959" spans="19:29" x14ac:dyDescent="0.25">
      <c r="S1959" s="111"/>
      <c r="U1959" s="111"/>
      <c r="W1959" s="111"/>
      <c r="Y1959" s="111"/>
      <c r="AA1959" s="111"/>
      <c r="AC1959" s="111"/>
    </row>
    <row r="1960" spans="19:29" x14ac:dyDescent="0.25">
      <c r="S1960" s="107"/>
      <c r="U1960" s="107"/>
      <c r="W1960" s="107"/>
      <c r="Y1960" s="107"/>
      <c r="AA1960" s="107"/>
      <c r="AC1960" s="107"/>
    </row>
    <row r="1961" spans="19:29" x14ac:dyDescent="0.25">
      <c r="S1961" s="108"/>
      <c r="U1961" s="108"/>
      <c r="W1961" s="108"/>
      <c r="Y1961" s="108"/>
      <c r="AA1961" s="108"/>
      <c r="AC1961" s="108"/>
    </row>
    <row r="1962" spans="19:29" x14ac:dyDescent="0.25">
      <c r="S1962" s="108"/>
      <c r="U1962" s="108"/>
      <c r="W1962" s="108"/>
      <c r="Y1962" s="108"/>
      <c r="AA1962" s="108"/>
      <c r="AC1962" s="108"/>
    </row>
    <row r="1963" spans="19:29" x14ac:dyDescent="0.25">
      <c r="S1963" s="109"/>
      <c r="U1963" s="109"/>
      <c r="W1963" s="109"/>
      <c r="Y1963" s="109"/>
      <c r="AA1963" s="109"/>
      <c r="AC1963" s="109"/>
    </row>
    <row r="1964" spans="19:29" x14ac:dyDescent="0.25">
      <c r="S1964" s="108"/>
      <c r="U1964" s="108"/>
      <c r="W1964" s="108"/>
      <c r="Y1964" s="108"/>
      <c r="AA1964" s="108"/>
      <c r="AC1964" s="108"/>
    </row>
    <row r="1965" spans="19:29" x14ac:dyDescent="0.25">
      <c r="S1965" s="108"/>
      <c r="U1965" s="108"/>
      <c r="W1965" s="108"/>
      <c r="Y1965" s="108"/>
      <c r="AA1965" s="108"/>
      <c r="AC1965" s="108"/>
    </row>
    <row r="1966" spans="19:29" x14ac:dyDescent="0.25">
      <c r="S1966" s="109"/>
      <c r="U1966" s="109"/>
      <c r="W1966" s="109"/>
      <c r="Y1966" s="109"/>
      <c r="AA1966" s="109"/>
      <c r="AC1966" s="109"/>
    </row>
    <row r="1967" spans="19:29" x14ac:dyDescent="0.25">
      <c r="S1967" s="108"/>
      <c r="U1967" s="108"/>
      <c r="W1967" s="108"/>
      <c r="Y1967" s="108"/>
      <c r="AA1967" s="108"/>
      <c r="AC1967" s="108"/>
    </row>
    <row r="1968" spans="19:29" x14ac:dyDescent="0.25">
      <c r="S1968" s="109"/>
      <c r="U1968" s="109"/>
      <c r="W1968" s="109"/>
      <c r="Y1968" s="109"/>
      <c r="AA1968" s="109"/>
      <c r="AC1968" s="109"/>
    </row>
    <row r="1969" spans="19:29" x14ac:dyDescent="0.25">
      <c r="S1969" s="108"/>
      <c r="U1969" s="108"/>
      <c r="W1969" s="108"/>
      <c r="Y1969" s="108"/>
      <c r="AA1969" s="108"/>
      <c r="AC1969" s="108"/>
    </row>
    <row r="1970" spans="19:29" x14ac:dyDescent="0.25">
      <c r="S1970" s="108"/>
      <c r="U1970" s="108"/>
      <c r="W1970" s="108"/>
      <c r="Y1970" s="108"/>
      <c r="AA1970" s="108"/>
      <c r="AC1970" s="108"/>
    </row>
    <row r="1971" spans="19:29" x14ac:dyDescent="0.25">
      <c r="S1971" s="108"/>
      <c r="U1971" s="108"/>
      <c r="W1971" s="108"/>
      <c r="Y1971" s="108"/>
      <c r="AA1971" s="108"/>
      <c r="AC1971" s="108"/>
    </row>
    <row r="1972" spans="19:29" x14ac:dyDescent="0.25">
      <c r="S1972" s="110"/>
      <c r="U1972" s="110"/>
      <c r="W1972" s="110"/>
      <c r="Y1972" s="110"/>
      <c r="AA1972" s="110"/>
      <c r="AC1972" s="110"/>
    </row>
    <row r="1973" spans="19:29" x14ac:dyDescent="0.25">
      <c r="S1973" s="110"/>
      <c r="U1973" s="110"/>
      <c r="W1973" s="110"/>
      <c r="Y1973" s="110"/>
      <c r="AA1973" s="110"/>
      <c r="AC1973" s="110"/>
    </row>
    <row r="1974" spans="19:29" x14ac:dyDescent="0.25">
      <c r="S1974" s="110"/>
      <c r="U1974" s="110"/>
      <c r="W1974" s="110"/>
      <c r="Y1974" s="110"/>
      <c r="AA1974" s="110"/>
      <c r="AC1974" s="110"/>
    </row>
    <row r="1975" spans="19:29" x14ac:dyDescent="0.25">
      <c r="S1975" s="110"/>
      <c r="U1975" s="110"/>
      <c r="W1975" s="110"/>
      <c r="Y1975" s="110"/>
      <c r="AA1975" s="110"/>
      <c r="AC1975" s="110"/>
    </row>
    <row r="1976" spans="19:29" x14ac:dyDescent="0.25">
      <c r="S1976" s="111"/>
      <c r="U1976" s="111"/>
      <c r="W1976" s="111"/>
      <c r="Y1976" s="111"/>
      <c r="AA1976" s="111"/>
      <c r="AC1976" s="111"/>
    </row>
    <row r="1977" spans="19:29" x14ac:dyDescent="0.25">
      <c r="S1977" s="107"/>
      <c r="U1977" s="107"/>
      <c r="W1977" s="107"/>
      <c r="Y1977" s="107"/>
      <c r="AA1977" s="107"/>
      <c r="AC1977" s="107"/>
    </row>
    <row r="1978" spans="19:29" x14ac:dyDescent="0.25">
      <c r="S1978" s="108"/>
      <c r="U1978" s="108"/>
      <c r="W1978" s="108"/>
      <c r="Y1978" s="108"/>
      <c r="AA1978" s="108"/>
      <c r="AC1978" s="108"/>
    </row>
    <row r="1979" spans="19:29" x14ac:dyDescent="0.25">
      <c r="S1979" s="108"/>
      <c r="U1979" s="108"/>
      <c r="W1979" s="108"/>
      <c r="Y1979" s="108"/>
      <c r="AA1979" s="108"/>
      <c r="AC1979" s="108"/>
    </row>
    <row r="1980" spans="19:29" x14ac:dyDescent="0.25">
      <c r="S1980" s="109"/>
      <c r="U1980" s="109"/>
      <c r="W1980" s="109"/>
      <c r="Y1980" s="109"/>
      <c r="AA1980" s="109"/>
      <c r="AC1980" s="109"/>
    </row>
    <row r="1981" spans="19:29" x14ac:dyDescent="0.25">
      <c r="S1981" s="108"/>
      <c r="U1981" s="108"/>
      <c r="W1981" s="108"/>
      <c r="Y1981" s="108"/>
      <c r="AA1981" s="108"/>
      <c r="AC1981" s="108"/>
    </row>
    <row r="1982" spans="19:29" x14ac:dyDescent="0.25">
      <c r="S1982" s="108"/>
      <c r="U1982" s="108"/>
      <c r="W1982" s="108"/>
      <c r="Y1982" s="108"/>
      <c r="AA1982" s="108"/>
      <c r="AC1982" s="108"/>
    </row>
    <row r="1983" spans="19:29" x14ac:dyDescent="0.25">
      <c r="S1983" s="109"/>
      <c r="U1983" s="109"/>
      <c r="W1983" s="109"/>
      <c r="Y1983" s="109"/>
      <c r="AA1983" s="109"/>
      <c r="AC1983" s="109"/>
    </row>
    <row r="1984" spans="19:29" x14ac:dyDescent="0.25">
      <c r="S1984" s="108"/>
      <c r="U1984" s="108"/>
      <c r="W1984" s="108"/>
      <c r="Y1984" s="108"/>
      <c r="AA1984" s="108"/>
      <c r="AC1984" s="108"/>
    </row>
    <row r="1985" spans="19:29" x14ac:dyDescent="0.25">
      <c r="S1985" s="109"/>
      <c r="U1985" s="109"/>
      <c r="W1985" s="109"/>
      <c r="Y1985" s="109"/>
      <c r="AA1985" s="109"/>
      <c r="AC1985" s="109"/>
    </row>
    <row r="1986" spans="19:29" x14ac:dyDescent="0.25">
      <c r="S1986" s="108"/>
      <c r="U1986" s="108"/>
      <c r="W1986" s="108"/>
      <c r="Y1986" s="108"/>
      <c r="AA1986" s="108"/>
      <c r="AC1986" s="108"/>
    </row>
    <row r="1987" spans="19:29" x14ac:dyDescent="0.25">
      <c r="S1987" s="108"/>
      <c r="U1987" s="108"/>
      <c r="W1987" s="108"/>
      <c r="Y1987" s="108"/>
      <c r="AA1987" s="108"/>
      <c r="AC1987" s="108"/>
    </row>
    <row r="1988" spans="19:29" x14ac:dyDescent="0.25">
      <c r="S1988" s="108"/>
      <c r="U1988" s="108"/>
      <c r="W1988" s="108"/>
      <c r="Y1988" s="108"/>
      <c r="AA1988" s="108"/>
      <c r="AC1988" s="108"/>
    </row>
    <row r="1989" spans="19:29" x14ac:dyDescent="0.25">
      <c r="S1989" s="110"/>
      <c r="U1989" s="110"/>
      <c r="W1989" s="110"/>
      <c r="Y1989" s="110"/>
      <c r="AA1989" s="110"/>
      <c r="AC1989" s="110"/>
    </row>
    <row r="1990" spans="19:29" x14ac:dyDescent="0.25">
      <c r="S1990" s="110"/>
      <c r="U1990" s="110"/>
      <c r="W1990" s="110"/>
      <c r="Y1990" s="110"/>
      <c r="AA1990" s="110"/>
      <c r="AC1990" s="110"/>
    </row>
    <row r="1991" spans="19:29" x14ac:dyDescent="0.25">
      <c r="S1991" s="110"/>
      <c r="U1991" s="110"/>
      <c r="W1991" s="110"/>
      <c r="Y1991" s="110"/>
      <c r="AA1991" s="110"/>
      <c r="AC1991" s="110"/>
    </row>
    <row r="1992" spans="19:29" x14ac:dyDescent="0.25">
      <c r="S1992" s="110"/>
      <c r="U1992" s="110"/>
      <c r="W1992" s="110"/>
      <c r="Y1992" s="110"/>
      <c r="AA1992" s="110"/>
      <c r="AC1992" s="110"/>
    </row>
    <row r="1993" spans="19:29" x14ac:dyDescent="0.25">
      <c r="S1993" s="111"/>
      <c r="U1993" s="111"/>
      <c r="W1993" s="111"/>
      <c r="Y1993" s="111"/>
      <c r="AA1993" s="111"/>
      <c r="AC1993" s="111"/>
    </row>
    <row r="1994" spans="19:29" x14ac:dyDescent="0.25">
      <c r="S1994" s="107"/>
      <c r="U1994" s="107"/>
      <c r="W1994" s="107"/>
      <c r="Y1994" s="107"/>
      <c r="AA1994" s="107"/>
      <c r="AC1994" s="107"/>
    </row>
    <row r="1995" spans="19:29" x14ac:dyDescent="0.25">
      <c r="S1995" s="108"/>
      <c r="U1995" s="108"/>
      <c r="W1995" s="108"/>
      <c r="Y1995" s="108"/>
      <c r="AA1995" s="108"/>
      <c r="AC1995" s="108"/>
    </row>
    <row r="1996" spans="19:29" x14ac:dyDescent="0.25">
      <c r="S1996" s="108"/>
      <c r="U1996" s="108"/>
      <c r="W1996" s="108"/>
      <c r="Y1996" s="108"/>
      <c r="AA1996" s="108"/>
      <c r="AC1996" s="108"/>
    </row>
    <row r="1997" spans="19:29" x14ac:dyDescent="0.25">
      <c r="S1997" s="109"/>
      <c r="U1997" s="109"/>
      <c r="W1997" s="109"/>
      <c r="Y1997" s="109"/>
      <c r="AA1997" s="109"/>
      <c r="AC1997" s="109"/>
    </row>
    <row r="1998" spans="19:29" x14ac:dyDescent="0.25">
      <c r="S1998" s="108"/>
      <c r="U1998" s="108"/>
      <c r="W1998" s="108"/>
      <c r="Y1998" s="108"/>
      <c r="AA1998" s="108"/>
      <c r="AC1998" s="108"/>
    </row>
    <row r="1999" spans="19:29" x14ac:dyDescent="0.25">
      <c r="S1999" s="108"/>
      <c r="U1999" s="108"/>
      <c r="W1999" s="108"/>
      <c r="Y1999" s="108"/>
      <c r="AA1999" s="108"/>
      <c r="AC1999" s="108"/>
    </row>
    <row r="2000" spans="19:29" x14ac:dyDescent="0.25">
      <c r="S2000" s="109"/>
      <c r="U2000" s="109"/>
      <c r="W2000" s="109"/>
      <c r="Y2000" s="109"/>
      <c r="AA2000" s="109"/>
      <c r="AC2000" s="109"/>
    </row>
    <row r="2001" spans="19:29" x14ac:dyDescent="0.25">
      <c r="S2001" s="108"/>
      <c r="U2001" s="108"/>
      <c r="W2001" s="108"/>
      <c r="Y2001" s="108"/>
      <c r="AA2001" s="108"/>
      <c r="AC2001" s="108"/>
    </row>
    <row r="2002" spans="19:29" x14ac:dyDescent="0.25">
      <c r="S2002" s="109"/>
      <c r="U2002" s="109"/>
      <c r="W2002" s="109"/>
      <c r="Y2002" s="109"/>
      <c r="AA2002" s="109"/>
      <c r="AC2002" s="109"/>
    </row>
    <row r="2003" spans="19:29" x14ac:dyDescent="0.25">
      <c r="S2003" s="108"/>
      <c r="U2003" s="108"/>
      <c r="W2003" s="108"/>
      <c r="Y2003" s="108"/>
      <c r="AA2003" s="108"/>
      <c r="AC2003" s="108"/>
    </row>
    <row r="2004" spans="19:29" x14ac:dyDescent="0.25">
      <c r="S2004" s="108"/>
      <c r="U2004" s="108"/>
      <c r="W2004" s="108"/>
      <c r="Y2004" s="108"/>
      <c r="AA2004" s="108"/>
      <c r="AC2004" s="108"/>
    </row>
    <row r="2005" spans="19:29" x14ac:dyDescent="0.25">
      <c r="S2005" s="108"/>
      <c r="U2005" s="108"/>
      <c r="W2005" s="108"/>
      <c r="Y2005" s="108"/>
      <c r="AA2005" s="108"/>
      <c r="AC2005" s="108"/>
    </row>
    <row r="2006" spans="19:29" x14ac:dyDescent="0.25">
      <c r="S2006" s="110"/>
      <c r="U2006" s="110"/>
      <c r="W2006" s="110"/>
      <c r="Y2006" s="110"/>
      <c r="AA2006" s="110"/>
      <c r="AC2006" s="110"/>
    </row>
    <row r="2007" spans="19:29" x14ac:dyDescent="0.25">
      <c r="S2007" s="110"/>
      <c r="U2007" s="110"/>
      <c r="W2007" s="110"/>
      <c r="Y2007" s="110"/>
      <c r="AA2007" s="110"/>
      <c r="AC2007" s="110"/>
    </row>
    <row r="2008" spans="19:29" x14ac:dyDescent="0.25">
      <c r="S2008" s="110"/>
      <c r="U2008" s="110"/>
      <c r="W2008" s="110"/>
      <c r="Y2008" s="110"/>
      <c r="AA2008" s="110"/>
      <c r="AC2008" s="110"/>
    </row>
    <row r="2009" spans="19:29" x14ac:dyDescent="0.25">
      <c r="S2009" s="110"/>
      <c r="U2009" s="110"/>
      <c r="W2009" s="110"/>
      <c r="Y2009" s="110"/>
      <c r="AA2009" s="110"/>
      <c r="AC2009" s="110"/>
    </row>
    <row r="2010" spans="19:29" x14ac:dyDescent="0.25">
      <c r="S2010" s="111"/>
      <c r="U2010" s="111"/>
      <c r="W2010" s="111"/>
      <c r="Y2010" s="111"/>
      <c r="AA2010" s="111"/>
      <c r="AC2010" s="111"/>
    </row>
    <row r="2011" spans="19:29" x14ac:dyDescent="0.25">
      <c r="S2011" s="107"/>
      <c r="U2011" s="107"/>
      <c r="W2011" s="107"/>
      <c r="Y2011" s="107"/>
      <c r="AA2011" s="107"/>
      <c r="AC2011" s="107"/>
    </row>
    <row r="2012" spans="19:29" x14ac:dyDescent="0.25">
      <c r="S2012" s="108"/>
      <c r="U2012" s="108"/>
      <c r="W2012" s="108"/>
      <c r="Y2012" s="108"/>
      <c r="AA2012" s="108"/>
      <c r="AC2012" s="108"/>
    </row>
    <row r="2013" spans="19:29" x14ac:dyDescent="0.25">
      <c r="S2013" s="108"/>
      <c r="U2013" s="108"/>
      <c r="W2013" s="108"/>
      <c r="Y2013" s="108"/>
      <c r="AA2013" s="108"/>
      <c r="AC2013" s="108"/>
    </row>
    <row r="2014" spans="19:29" x14ac:dyDescent="0.25">
      <c r="S2014" s="109"/>
      <c r="U2014" s="109"/>
      <c r="W2014" s="109"/>
      <c r="Y2014" s="109"/>
      <c r="AA2014" s="109"/>
      <c r="AC2014" s="109"/>
    </row>
    <row r="2015" spans="19:29" x14ac:dyDescent="0.25">
      <c r="S2015" s="108"/>
      <c r="U2015" s="108"/>
      <c r="W2015" s="108"/>
      <c r="Y2015" s="108"/>
      <c r="AA2015" s="108"/>
      <c r="AC2015" s="108"/>
    </row>
    <row r="2016" spans="19:29" x14ac:dyDescent="0.25">
      <c r="S2016" s="108"/>
      <c r="U2016" s="108"/>
      <c r="W2016" s="108"/>
      <c r="Y2016" s="108"/>
      <c r="AA2016" s="108"/>
      <c r="AC2016" s="108"/>
    </row>
    <row r="2017" spans="19:29" x14ac:dyDescent="0.25">
      <c r="S2017" s="109"/>
      <c r="U2017" s="109"/>
      <c r="W2017" s="109"/>
      <c r="Y2017" s="109"/>
      <c r="AA2017" s="109"/>
      <c r="AC2017" s="109"/>
    </row>
    <row r="2018" spans="19:29" x14ac:dyDescent="0.25">
      <c r="S2018" s="108"/>
      <c r="U2018" s="108"/>
      <c r="W2018" s="108"/>
      <c r="Y2018" s="108"/>
      <c r="AA2018" s="108"/>
      <c r="AC2018" s="108"/>
    </row>
    <row r="2019" spans="19:29" x14ac:dyDescent="0.25">
      <c r="S2019" s="109"/>
      <c r="U2019" s="109"/>
      <c r="W2019" s="109"/>
      <c r="Y2019" s="109"/>
      <c r="AA2019" s="109"/>
      <c r="AC2019" s="109"/>
    </row>
    <row r="2020" spans="19:29" x14ac:dyDescent="0.25">
      <c r="S2020" s="108"/>
      <c r="U2020" s="108"/>
      <c r="W2020" s="108"/>
      <c r="Y2020" s="108"/>
      <c r="AA2020" s="108"/>
      <c r="AC2020" s="108"/>
    </row>
    <row r="2021" spans="19:29" x14ac:dyDescent="0.25">
      <c r="S2021" s="108"/>
      <c r="U2021" s="108"/>
      <c r="W2021" s="108"/>
      <c r="Y2021" s="108"/>
      <c r="AA2021" s="108"/>
      <c r="AC2021" s="108"/>
    </row>
    <row r="2022" spans="19:29" x14ac:dyDescent="0.25">
      <c r="S2022" s="108"/>
      <c r="U2022" s="108"/>
      <c r="W2022" s="108"/>
      <c r="Y2022" s="108"/>
      <c r="AA2022" s="108"/>
      <c r="AC2022" s="108"/>
    </row>
    <row r="2023" spans="19:29" x14ac:dyDescent="0.25">
      <c r="S2023" s="110"/>
      <c r="U2023" s="110"/>
      <c r="W2023" s="110"/>
      <c r="Y2023" s="110"/>
      <c r="AA2023" s="110"/>
      <c r="AC2023" s="110"/>
    </row>
    <row r="2024" spans="19:29" x14ac:dyDescent="0.25">
      <c r="S2024" s="110"/>
      <c r="U2024" s="110"/>
      <c r="W2024" s="110"/>
      <c r="Y2024" s="110"/>
      <c r="AA2024" s="110"/>
      <c r="AC2024" s="110"/>
    </row>
    <row r="2025" spans="19:29" x14ac:dyDescent="0.25">
      <c r="S2025" s="110"/>
      <c r="U2025" s="110"/>
      <c r="W2025" s="110"/>
      <c r="Y2025" s="110"/>
      <c r="AA2025" s="110"/>
      <c r="AC2025" s="110"/>
    </row>
    <row r="2026" spans="19:29" x14ac:dyDescent="0.25">
      <c r="S2026" s="110"/>
      <c r="U2026" s="110"/>
      <c r="W2026" s="110"/>
      <c r="Y2026" s="110"/>
      <c r="AA2026" s="110"/>
      <c r="AC2026" s="110"/>
    </row>
    <row r="2027" spans="19:29" x14ac:dyDescent="0.25">
      <c r="S2027" s="111"/>
      <c r="U2027" s="111"/>
      <c r="W2027" s="111"/>
      <c r="Y2027" s="111"/>
      <c r="AA2027" s="111"/>
      <c r="AC2027" s="111"/>
    </row>
    <row r="2028" spans="19:29" x14ac:dyDescent="0.25">
      <c r="S2028" s="107"/>
      <c r="U2028" s="107"/>
      <c r="W2028" s="107"/>
      <c r="Y2028" s="107"/>
      <c r="AA2028" s="107"/>
      <c r="AC2028" s="107"/>
    </row>
    <row r="2029" spans="19:29" x14ac:dyDescent="0.25">
      <c r="S2029" s="108"/>
      <c r="U2029" s="108"/>
      <c r="W2029" s="108"/>
      <c r="Y2029" s="108"/>
      <c r="AA2029" s="108"/>
      <c r="AC2029" s="108"/>
    </row>
    <row r="2030" spans="19:29" x14ac:dyDescent="0.25">
      <c r="S2030" s="108"/>
      <c r="U2030" s="108"/>
      <c r="W2030" s="108"/>
      <c r="Y2030" s="108"/>
      <c r="AA2030" s="108"/>
      <c r="AC2030" s="108"/>
    </row>
    <row r="2031" spans="19:29" x14ac:dyDescent="0.25">
      <c r="S2031" s="109"/>
      <c r="U2031" s="109"/>
      <c r="W2031" s="109"/>
      <c r="Y2031" s="109"/>
      <c r="AA2031" s="109"/>
      <c r="AC2031" s="109"/>
    </row>
    <row r="2032" spans="19:29" x14ac:dyDescent="0.25">
      <c r="S2032" s="108"/>
      <c r="U2032" s="108"/>
      <c r="W2032" s="108"/>
      <c r="Y2032" s="108"/>
      <c r="AA2032" s="108"/>
      <c r="AC2032" s="108"/>
    </row>
    <row r="2033" spans="19:29" x14ac:dyDescent="0.25">
      <c r="S2033" s="108"/>
      <c r="U2033" s="108"/>
      <c r="W2033" s="108"/>
      <c r="Y2033" s="108"/>
      <c r="AA2033" s="108"/>
      <c r="AC2033" s="108"/>
    </row>
    <row r="2034" spans="19:29" x14ac:dyDescent="0.25">
      <c r="S2034" s="109"/>
      <c r="U2034" s="109"/>
      <c r="W2034" s="109"/>
      <c r="Y2034" s="109"/>
      <c r="AA2034" s="109"/>
      <c r="AC2034" s="109"/>
    </row>
    <row r="2035" spans="19:29" x14ac:dyDescent="0.25">
      <c r="S2035" s="108"/>
      <c r="U2035" s="108"/>
      <c r="W2035" s="108"/>
      <c r="Y2035" s="108"/>
      <c r="AA2035" s="108"/>
      <c r="AC2035" s="108"/>
    </row>
    <row r="2036" spans="19:29" x14ac:dyDescent="0.25">
      <c r="S2036" s="109"/>
      <c r="U2036" s="109"/>
      <c r="W2036" s="109"/>
      <c r="Y2036" s="109"/>
      <c r="AA2036" s="109"/>
      <c r="AC2036" s="109"/>
    </row>
    <row r="2037" spans="19:29" x14ac:dyDescent="0.25">
      <c r="S2037" s="108"/>
      <c r="U2037" s="108"/>
      <c r="W2037" s="108"/>
      <c r="Y2037" s="108"/>
      <c r="AA2037" s="108"/>
      <c r="AC2037" s="108"/>
    </row>
    <row r="2038" spans="19:29" x14ac:dyDescent="0.25">
      <c r="S2038" s="108"/>
      <c r="U2038" s="108"/>
      <c r="W2038" s="108"/>
      <c r="Y2038" s="108"/>
      <c r="AA2038" s="108"/>
      <c r="AC2038" s="108"/>
    </row>
    <row r="2039" spans="19:29" x14ac:dyDescent="0.25">
      <c r="S2039" s="108"/>
      <c r="U2039" s="108"/>
      <c r="W2039" s="108"/>
      <c r="Y2039" s="108"/>
      <c r="AA2039" s="108"/>
      <c r="AC2039" s="108"/>
    </row>
    <row r="2040" spans="19:29" x14ac:dyDescent="0.25">
      <c r="S2040" s="110"/>
      <c r="U2040" s="110"/>
      <c r="W2040" s="110"/>
      <c r="Y2040" s="110"/>
      <c r="AA2040" s="110"/>
      <c r="AC2040" s="110"/>
    </row>
    <row r="2041" spans="19:29" x14ac:dyDescent="0.25">
      <c r="S2041" s="110"/>
      <c r="U2041" s="110"/>
      <c r="W2041" s="110"/>
      <c r="Y2041" s="110"/>
      <c r="AA2041" s="110"/>
      <c r="AC2041" s="110"/>
    </row>
    <row r="2042" spans="19:29" x14ac:dyDescent="0.25">
      <c r="S2042" s="110"/>
      <c r="U2042" s="110"/>
      <c r="W2042" s="110"/>
      <c r="Y2042" s="110"/>
      <c r="AA2042" s="110"/>
      <c r="AC2042" s="110"/>
    </row>
    <row r="2043" spans="19:29" x14ac:dyDescent="0.25">
      <c r="S2043" s="110"/>
      <c r="U2043" s="110"/>
      <c r="W2043" s="110"/>
      <c r="Y2043" s="110"/>
      <c r="AA2043" s="110"/>
      <c r="AC2043" s="110"/>
    </row>
    <row r="2044" spans="19:29" x14ac:dyDescent="0.25">
      <c r="S2044" s="111"/>
      <c r="U2044" s="111"/>
      <c r="W2044" s="111"/>
      <c r="Y2044" s="111"/>
      <c r="AA2044" s="111"/>
      <c r="AC2044" s="111"/>
    </row>
    <row r="2045" spans="19:29" x14ac:dyDescent="0.25">
      <c r="S2045" s="107"/>
      <c r="U2045" s="107"/>
      <c r="W2045" s="107"/>
      <c r="Y2045" s="107"/>
      <c r="AA2045" s="107"/>
      <c r="AC2045" s="107"/>
    </row>
    <row r="2046" spans="19:29" x14ac:dyDescent="0.25">
      <c r="S2046" s="108"/>
      <c r="U2046" s="108"/>
      <c r="W2046" s="108"/>
      <c r="Y2046" s="108"/>
      <c r="AA2046" s="108"/>
      <c r="AC2046" s="108"/>
    </row>
    <row r="2047" spans="19:29" x14ac:dyDescent="0.25">
      <c r="S2047" s="108"/>
      <c r="U2047" s="108"/>
      <c r="W2047" s="108"/>
      <c r="Y2047" s="108"/>
      <c r="AA2047" s="108"/>
      <c r="AC2047" s="108"/>
    </row>
    <row r="2048" spans="19:29" x14ac:dyDescent="0.25">
      <c r="S2048" s="109"/>
      <c r="U2048" s="109"/>
      <c r="W2048" s="109"/>
      <c r="Y2048" s="109"/>
      <c r="AA2048" s="109"/>
      <c r="AC2048" s="109"/>
    </row>
    <row r="2049" spans="19:29" x14ac:dyDescent="0.25">
      <c r="S2049" s="108"/>
      <c r="U2049" s="108"/>
      <c r="W2049" s="108"/>
      <c r="Y2049" s="108"/>
      <c r="AA2049" s="108"/>
      <c r="AC2049" s="108"/>
    </row>
    <row r="2050" spans="19:29" x14ac:dyDescent="0.25">
      <c r="S2050" s="108"/>
      <c r="U2050" s="108"/>
      <c r="W2050" s="108"/>
      <c r="Y2050" s="108"/>
      <c r="AA2050" s="108"/>
      <c r="AC2050" s="108"/>
    </row>
    <row r="2051" spans="19:29" x14ac:dyDescent="0.25">
      <c r="S2051" s="109"/>
      <c r="U2051" s="109"/>
      <c r="W2051" s="109"/>
      <c r="Y2051" s="109"/>
      <c r="AA2051" s="109"/>
      <c r="AC2051" s="109"/>
    </row>
    <row r="2052" spans="19:29" x14ac:dyDescent="0.25">
      <c r="S2052" s="108"/>
      <c r="U2052" s="108"/>
      <c r="W2052" s="108"/>
      <c r="Y2052" s="108"/>
      <c r="AA2052" s="108"/>
      <c r="AC2052" s="108"/>
    </row>
    <row r="2053" spans="19:29" x14ac:dyDescent="0.25">
      <c r="S2053" s="109"/>
      <c r="U2053" s="109"/>
      <c r="W2053" s="109"/>
      <c r="Y2053" s="109"/>
      <c r="AA2053" s="109"/>
      <c r="AC2053" s="109"/>
    </row>
    <row r="2054" spans="19:29" x14ac:dyDescent="0.25">
      <c r="S2054" s="108"/>
      <c r="U2054" s="108"/>
      <c r="W2054" s="108"/>
      <c r="Y2054" s="108"/>
      <c r="AA2054" s="108"/>
      <c r="AC2054" s="108"/>
    </row>
    <row r="2055" spans="19:29" x14ac:dyDescent="0.25">
      <c r="S2055" s="108"/>
      <c r="U2055" s="108"/>
      <c r="W2055" s="108"/>
      <c r="Y2055" s="108"/>
      <c r="AA2055" s="108"/>
      <c r="AC2055" s="108"/>
    </row>
    <row r="2056" spans="19:29" x14ac:dyDescent="0.25">
      <c r="S2056" s="108"/>
      <c r="U2056" s="108"/>
      <c r="W2056" s="108"/>
      <c r="Y2056" s="108"/>
      <c r="AA2056" s="108"/>
      <c r="AC2056" s="108"/>
    </row>
    <row r="2057" spans="19:29" x14ac:dyDescent="0.25">
      <c r="S2057" s="110"/>
      <c r="U2057" s="110"/>
      <c r="W2057" s="110"/>
      <c r="Y2057" s="110"/>
      <c r="AA2057" s="110"/>
      <c r="AC2057" s="110"/>
    </row>
    <row r="2058" spans="19:29" x14ac:dyDescent="0.25">
      <c r="S2058" s="110"/>
      <c r="U2058" s="110"/>
      <c r="W2058" s="110"/>
      <c r="Y2058" s="110"/>
      <c r="AA2058" s="110"/>
      <c r="AC2058" s="110"/>
    </row>
    <row r="2059" spans="19:29" x14ac:dyDescent="0.25">
      <c r="S2059" s="110"/>
      <c r="U2059" s="110"/>
      <c r="W2059" s="110"/>
      <c r="Y2059" s="110"/>
      <c r="AA2059" s="110"/>
      <c r="AC2059" s="110"/>
    </row>
    <row r="2060" spans="19:29" x14ac:dyDescent="0.25">
      <c r="S2060" s="110"/>
      <c r="U2060" s="110"/>
      <c r="W2060" s="110"/>
      <c r="Y2060" s="110"/>
      <c r="AA2060" s="110"/>
      <c r="AC2060" s="110"/>
    </row>
    <row r="2061" spans="19:29" x14ac:dyDescent="0.25">
      <c r="S2061" s="111"/>
      <c r="U2061" s="111"/>
      <c r="W2061" s="111"/>
      <c r="Y2061" s="111"/>
      <c r="AA2061" s="111"/>
      <c r="AC2061" s="111"/>
    </row>
    <row r="2062" spans="19:29" x14ac:dyDescent="0.25">
      <c r="S2062" s="107"/>
      <c r="U2062" s="107"/>
      <c r="W2062" s="107"/>
      <c r="Y2062" s="107"/>
      <c r="AA2062" s="107"/>
      <c r="AC2062" s="107"/>
    </row>
    <row r="2063" spans="19:29" x14ac:dyDescent="0.25">
      <c r="S2063" s="108"/>
      <c r="U2063" s="108"/>
      <c r="W2063" s="108"/>
      <c r="Y2063" s="108"/>
      <c r="AA2063" s="108"/>
      <c r="AC2063" s="108"/>
    </row>
    <row r="2064" spans="19:29" x14ac:dyDescent="0.25">
      <c r="S2064" s="108"/>
      <c r="U2064" s="108"/>
      <c r="W2064" s="108"/>
      <c r="Y2064" s="108"/>
      <c r="AA2064" s="108"/>
      <c r="AC2064" s="108"/>
    </row>
    <row r="2065" spans="19:29" x14ac:dyDescent="0.25">
      <c r="S2065" s="109"/>
      <c r="U2065" s="109"/>
      <c r="W2065" s="109"/>
      <c r="Y2065" s="109"/>
      <c r="AA2065" s="109"/>
      <c r="AC2065" s="109"/>
    </row>
    <row r="2066" spans="19:29" x14ac:dyDescent="0.25">
      <c r="S2066" s="108"/>
      <c r="U2066" s="108"/>
      <c r="W2066" s="108"/>
      <c r="Y2066" s="108"/>
      <c r="AA2066" s="108"/>
      <c r="AC2066" s="108"/>
    </row>
    <row r="2067" spans="19:29" x14ac:dyDescent="0.25">
      <c r="S2067" s="108"/>
      <c r="U2067" s="108"/>
      <c r="W2067" s="108"/>
      <c r="Y2067" s="108"/>
      <c r="AA2067" s="108"/>
      <c r="AC2067" s="108"/>
    </row>
    <row r="2068" spans="19:29" x14ac:dyDescent="0.25">
      <c r="S2068" s="109"/>
      <c r="U2068" s="109"/>
      <c r="W2068" s="109"/>
      <c r="Y2068" s="109"/>
      <c r="AA2068" s="109"/>
      <c r="AC2068" s="109"/>
    </row>
    <row r="2069" spans="19:29" x14ac:dyDescent="0.25">
      <c r="S2069" s="108"/>
      <c r="U2069" s="108"/>
      <c r="W2069" s="108"/>
      <c r="Y2069" s="108"/>
      <c r="AA2069" s="108"/>
      <c r="AC2069" s="108"/>
    </row>
    <row r="2070" spans="19:29" x14ac:dyDescent="0.25">
      <c r="S2070" s="109"/>
      <c r="U2070" s="109"/>
      <c r="W2070" s="109"/>
      <c r="Y2070" s="109"/>
      <c r="AA2070" s="109"/>
      <c r="AC2070" s="109"/>
    </row>
    <row r="2071" spans="19:29" x14ac:dyDescent="0.25">
      <c r="S2071" s="108"/>
      <c r="U2071" s="108"/>
      <c r="W2071" s="108"/>
      <c r="Y2071" s="108"/>
      <c r="AA2071" s="108"/>
      <c r="AC2071" s="108"/>
    </row>
    <row r="2072" spans="19:29" x14ac:dyDescent="0.25">
      <c r="S2072" s="108"/>
      <c r="U2072" s="108"/>
      <c r="W2072" s="108"/>
      <c r="Y2072" s="108"/>
      <c r="AA2072" s="108"/>
      <c r="AC2072" s="108"/>
    </row>
    <row r="2073" spans="19:29" x14ac:dyDescent="0.25">
      <c r="S2073" s="108"/>
      <c r="U2073" s="108"/>
      <c r="W2073" s="108"/>
      <c r="Y2073" s="108"/>
      <c r="AA2073" s="108"/>
      <c r="AC2073" s="108"/>
    </row>
    <row r="2074" spans="19:29" x14ac:dyDescent="0.25">
      <c r="S2074" s="110"/>
      <c r="U2074" s="110"/>
      <c r="W2074" s="110"/>
      <c r="Y2074" s="110"/>
      <c r="AA2074" s="110"/>
      <c r="AC2074" s="110"/>
    </row>
    <row r="2075" spans="19:29" x14ac:dyDescent="0.25">
      <c r="S2075" s="110"/>
      <c r="U2075" s="110"/>
      <c r="W2075" s="110"/>
      <c r="Y2075" s="110"/>
      <c r="AA2075" s="110"/>
      <c r="AC2075" s="110"/>
    </row>
    <row r="2076" spans="19:29" x14ac:dyDescent="0.25">
      <c r="S2076" s="110"/>
      <c r="U2076" s="110"/>
      <c r="W2076" s="110"/>
      <c r="Y2076" s="110"/>
      <c r="AA2076" s="110"/>
      <c r="AC2076" s="110"/>
    </row>
    <row r="2077" spans="19:29" x14ac:dyDescent="0.25">
      <c r="S2077" s="110"/>
      <c r="U2077" s="110"/>
      <c r="W2077" s="110"/>
      <c r="Y2077" s="110"/>
      <c r="AA2077" s="110"/>
      <c r="AC2077" s="110"/>
    </row>
    <row r="2078" spans="19:29" x14ac:dyDescent="0.25">
      <c r="S2078" s="111"/>
      <c r="U2078" s="111"/>
      <c r="W2078" s="111"/>
      <c r="Y2078" s="111"/>
      <c r="AA2078" s="111"/>
      <c r="AC2078" s="111"/>
    </row>
    <row r="2079" spans="19:29" x14ac:dyDescent="0.25">
      <c r="S2079" s="107"/>
      <c r="U2079" s="107"/>
      <c r="W2079" s="107"/>
      <c r="Y2079" s="107"/>
      <c r="AA2079" s="107"/>
      <c r="AC2079" s="107"/>
    </row>
    <row r="2080" spans="19:29" x14ac:dyDescent="0.25">
      <c r="S2080" s="108"/>
      <c r="U2080" s="108"/>
      <c r="W2080" s="108"/>
      <c r="Y2080" s="108"/>
      <c r="AA2080" s="108"/>
      <c r="AC2080" s="108"/>
    </row>
    <row r="2081" spans="19:29" x14ac:dyDescent="0.25">
      <c r="S2081" s="108"/>
      <c r="U2081" s="108"/>
      <c r="W2081" s="108"/>
      <c r="Y2081" s="108"/>
      <c r="AA2081" s="108"/>
      <c r="AC2081" s="108"/>
    </row>
    <row r="2082" spans="19:29" x14ac:dyDescent="0.25">
      <c r="S2082" s="109"/>
      <c r="U2082" s="109"/>
      <c r="W2082" s="109"/>
      <c r="Y2082" s="109"/>
      <c r="AA2082" s="109"/>
      <c r="AC2082" s="109"/>
    </row>
    <row r="2083" spans="19:29" x14ac:dyDescent="0.25">
      <c r="S2083" s="108"/>
      <c r="U2083" s="108"/>
      <c r="W2083" s="108"/>
      <c r="Y2083" s="108"/>
      <c r="AA2083" s="108"/>
      <c r="AC2083" s="108"/>
    </row>
    <row r="2084" spans="19:29" x14ac:dyDescent="0.25">
      <c r="S2084" s="108"/>
      <c r="U2084" s="108"/>
      <c r="W2084" s="108"/>
      <c r="Y2084" s="108"/>
      <c r="AA2084" s="108"/>
      <c r="AC2084" s="108"/>
    </row>
    <row r="2085" spans="19:29" x14ac:dyDescent="0.25">
      <c r="S2085" s="109"/>
      <c r="U2085" s="109"/>
      <c r="W2085" s="109"/>
      <c r="Y2085" s="109"/>
      <c r="AA2085" s="109"/>
      <c r="AC2085" s="109"/>
    </row>
    <row r="2086" spans="19:29" x14ac:dyDescent="0.25">
      <c r="S2086" s="108"/>
      <c r="U2086" s="108"/>
      <c r="W2086" s="108"/>
      <c r="Y2086" s="108"/>
      <c r="AA2086" s="108"/>
      <c r="AC2086" s="108"/>
    </row>
    <row r="2087" spans="19:29" x14ac:dyDescent="0.25">
      <c r="S2087" s="109"/>
      <c r="U2087" s="109"/>
      <c r="W2087" s="109"/>
      <c r="Y2087" s="109"/>
      <c r="AA2087" s="109"/>
      <c r="AC2087" s="109"/>
    </row>
    <row r="2088" spans="19:29" x14ac:dyDescent="0.25">
      <c r="S2088" s="108"/>
      <c r="U2088" s="108"/>
      <c r="W2088" s="108"/>
      <c r="Y2088" s="108"/>
      <c r="AA2088" s="108"/>
      <c r="AC2088" s="108"/>
    </row>
    <row r="2089" spans="19:29" x14ac:dyDescent="0.25">
      <c r="S2089" s="108"/>
      <c r="U2089" s="108"/>
      <c r="W2089" s="108"/>
      <c r="Y2089" s="108"/>
      <c r="AA2089" s="108"/>
      <c r="AC2089" s="108"/>
    </row>
    <row r="2090" spans="19:29" x14ac:dyDescent="0.25">
      <c r="S2090" s="108"/>
      <c r="U2090" s="108"/>
      <c r="W2090" s="108"/>
      <c r="Y2090" s="108"/>
      <c r="AA2090" s="108"/>
      <c r="AC2090" s="108"/>
    </row>
    <row r="2091" spans="19:29" x14ac:dyDescent="0.25">
      <c r="S2091" s="110"/>
      <c r="U2091" s="110"/>
      <c r="W2091" s="110"/>
      <c r="Y2091" s="110"/>
      <c r="AA2091" s="110"/>
      <c r="AC2091" s="110"/>
    </row>
    <row r="2092" spans="19:29" x14ac:dyDescent="0.25">
      <c r="S2092" s="110"/>
      <c r="U2092" s="110"/>
      <c r="W2092" s="110"/>
      <c r="Y2092" s="110"/>
      <c r="AA2092" s="110"/>
      <c r="AC2092" s="110"/>
    </row>
    <row r="2093" spans="19:29" x14ac:dyDescent="0.25">
      <c r="S2093" s="110"/>
      <c r="U2093" s="110"/>
      <c r="W2093" s="110"/>
      <c r="Y2093" s="110"/>
      <c r="AA2093" s="110"/>
      <c r="AC2093" s="110"/>
    </row>
    <row r="2094" spans="19:29" x14ac:dyDescent="0.25">
      <c r="S2094" s="110"/>
      <c r="U2094" s="110"/>
      <c r="W2094" s="110"/>
      <c r="Y2094" s="110"/>
      <c r="AA2094" s="110"/>
      <c r="AC2094" s="110"/>
    </row>
    <row r="2095" spans="19:29" x14ac:dyDescent="0.25">
      <c r="S2095" s="111"/>
      <c r="U2095" s="111"/>
      <c r="W2095" s="111"/>
      <c r="Y2095" s="111"/>
      <c r="AA2095" s="111"/>
      <c r="AC2095" s="111"/>
    </row>
    <row r="2096" spans="19:29" x14ac:dyDescent="0.25">
      <c r="S2096" s="107"/>
      <c r="U2096" s="107"/>
      <c r="W2096" s="107"/>
      <c r="Y2096" s="107"/>
      <c r="AA2096" s="107"/>
      <c r="AC2096" s="107"/>
    </row>
    <row r="2097" spans="19:29" x14ac:dyDescent="0.25">
      <c r="S2097" s="108"/>
      <c r="U2097" s="108"/>
      <c r="W2097" s="108"/>
      <c r="Y2097" s="108"/>
      <c r="AA2097" s="108"/>
      <c r="AC2097" s="108"/>
    </row>
    <row r="2098" spans="19:29" x14ac:dyDescent="0.25">
      <c r="S2098" s="108"/>
      <c r="U2098" s="108"/>
      <c r="W2098" s="108"/>
      <c r="Y2098" s="108"/>
      <c r="AA2098" s="108"/>
      <c r="AC2098" s="108"/>
    </row>
    <row r="2099" spans="19:29" x14ac:dyDescent="0.25">
      <c r="S2099" s="109"/>
      <c r="U2099" s="109"/>
      <c r="W2099" s="109"/>
      <c r="Y2099" s="109"/>
      <c r="AA2099" s="109"/>
      <c r="AC2099" s="109"/>
    </row>
    <row r="2100" spans="19:29" x14ac:dyDescent="0.25">
      <c r="S2100" s="108"/>
      <c r="U2100" s="108"/>
      <c r="W2100" s="108"/>
      <c r="Y2100" s="108"/>
      <c r="AA2100" s="108"/>
      <c r="AC2100" s="108"/>
    </row>
    <row r="2101" spans="19:29" x14ac:dyDescent="0.25">
      <c r="S2101" s="108"/>
      <c r="U2101" s="108"/>
      <c r="W2101" s="108"/>
      <c r="Y2101" s="108"/>
      <c r="AA2101" s="108"/>
      <c r="AC2101" s="108"/>
    </row>
    <row r="2102" spans="19:29" x14ac:dyDescent="0.25">
      <c r="S2102" s="109"/>
      <c r="U2102" s="109"/>
      <c r="W2102" s="109"/>
      <c r="Y2102" s="109"/>
      <c r="AA2102" s="109"/>
      <c r="AC2102" s="109"/>
    </row>
    <row r="2103" spans="19:29" x14ac:dyDescent="0.25">
      <c r="S2103" s="108"/>
      <c r="U2103" s="108"/>
      <c r="W2103" s="108"/>
      <c r="Y2103" s="108"/>
      <c r="AA2103" s="108"/>
      <c r="AC2103" s="108"/>
    </row>
    <row r="2104" spans="19:29" x14ac:dyDescent="0.25">
      <c r="S2104" s="109"/>
      <c r="U2104" s="109"/>
      <c r="W2104" s="109"/>
      <c r="Y2104" s="109"/>
      <c r="AA2104" s="109"/>
      <c r="AC2104" s="109"/>
    </row>
    <row r="2105" spans="19:29" x14ac:dyDescent="0.25">
      <c r="S2105" s="108"/>
      <c r="U2105" s="108"/>
      <c r="W2105" s="108"/>
      <c r="Y2105" s="108"/>
      <c r="AA2105" s="108"/>
      <c r="AC2105" s="108"/>
    </row>
    <row r="2106" spans="19:29" x14ac:dyDescent="0.25">
      <c r="S2106" s="108"/>
      <c r="U2106" s="108"/>
      <c r="W2106" s="108"/>
      <c r="Y2106" s="108"/>
      <c r="AA2106" s="108"/>
      <c r="AC2106" s="108"/>
    </row>
    <row r="2107" spans="19:29" x14ac:dyDescent="0.25">
      <c r="S2107" s="108"/>
      <c r="U2107" s="108"/>
      <c r="W2107" s="108"/>
      <c r="Y2107" s="108"/>
      <c r="AA2107" s="108"/>
      <c r="AC2107" s="108"/>
    </row>
    <row r="2108" spans="19:29" x14ac:dyDescent="0.25">
      <c r="S2108" s="110"/>
      <c r="U2108" s="110"/>
      <c r="W2108" s="110"/>
      <c r="Y2108" s="110"/>
      <c r="AA2108" s="110"/>
      <c r="AC2108" s="110"/>
    </row>
    <row r="2109" spans="19:29" x14ac:dyDescent="0.25">
      <c r="S2109" s="110"/>
      <c r="U2109" s="110"/>
      <c r="W2109" s="110"/>
      <c r="Y2109" s="110"/>
      <c r="AA2109" s="110"/>
      <c r="AC2109" s="110"/>
    </row>
    <row r="2110" spans="19:29" x14ac:dyDescent="0.25">
      <c r="S2110" s="110"/>
      <c r="U2110" s="110"/>
      <c r="W2110" s="110"/>
      <c r="Y2110" s="110"/>
      <c r="AA2110" s="110"/>
      <c r="AC2110" s="110"/>
    </row>
    <row r="2111" spans="19:29" x14ac:dyDescent="0.25">
      <c r="S2111" s="110"/>
      <c r="U2111" s="110"/>
      <c r="W2111" s="110"/>
      <c r="Y2111" s="110"/>
      <c r="AA2111" s="110"/>
      <c r="AC2111" s="110"/>
    </row>
    <row r="2112" spans="19:29" x14ac:dyDescent="0.25">
      <c r="S2112" s="111"/>
      <c r="U2112" s="111"/>
      <c r="W2112" s="111"/>
      <c r="Y2112" s="111"/>
      <c r="AA2112" s="111"/>
      <c r="AC2112" s="111"/>
    </row>
    <row r="2113" spans="19:29" x14ac:dyDescent="0.25">
      <c r="S2113" s="107"/>
      <c r="U2113" s="107"/>
      <c r="W2113" s="107"/>
      <c r="Y2113" s="107"/>
      <c r="AA2113" s="107"/>
      <c r="AC2113" s="107"/>
    </row>
    <row r="2114" spans="19:29" x14ac:dyDescent="0.25">
      <c r="S2114" s="108"/>
      <c r="U2114" s="108"/>
      <c r="W2114" s="108"/>
      <c r="Y2114" s="108"/>
      <c r="AA2114" s="108"/>
      <c r="AC2114" s="108"/>
    </row>
    <row r="2115" spans="19:29" x14ac:dyDescent="0.25">
      <c r="S2115" s="108"/>
      <c r="U2115" s="108"/>
      <c r="W2115" s="108"/>
      <c r="Y2115" s="108"/>
      <c r="AA2115" s="108"/>
      <c r="AC2115" s="108"/>
    </row>
    <row r="2116" spans="19:29" x14ac:dyDescent="0.25">
      <c r="S2116" s="109"/>
      <c r="U2116" s="109"/>
      <c r="W2116" s="109"/>
      <c r="Y2116" s="109"/>
      <c r="AA2116" s="109"/>
      <c r="AC2116" s="109"/>
    </row>
    <row r="2117" spans="19:29" x14ac:dyDescent="0.25">
      <c r="S2117" s="108"/>
      <c r="U2117" s="108"/>
      <c r="W2117" s="108"/>
      <c r="Y2117" s="108"/>
      <c r="AA2117" s="108"/>
      <c r="AC2117" s="108"/>
    </row>
    <row r="2118" spans="19:29" x14ac:dyDescent="0.25">
      <c r="S2118" s="108"/>
      <c r="U2118" s="108"/>
      <c r="W2118" s="108"/>
      <c r="Y2118" s="108"/>
      <c r="AA2118" s="108"/>
      <c r="AC2118" s="108"/>
    </row>
    <row r="2119" spans="19:29" x14ac:dyDescent="0.25">
      <c r="S2119" s="109"/>
      <c r="U2119" s="109"/>
      <c r="W2119" s="109"/>
      <c r="Y2119" s="109"/>
      <c r="AA2119" s="109"/>
      <c r="AC2119" s="109"/>
    </row>
    <row r="2120" spans="19:29" x14ac:dyDescent="0.25">
      <c r="S2120" s="108"/>
      <c r="U2120" s="108"/>
      <c r="W2120" s="108"/>
      <c r="Y2120" s="108"/>
      <c r="AA2120" s="108"/>
      <c r="AC2120" s="108"/>
    </row>
    <row r="2121" spans="19:29" x14ac:dyDescent="0.25">
      <c r="S2121" s="109"/>
      <c r="U2121" s="109"/>
      <c r="W2121" s="109"/>
      <c r="Y2121" s="109"/>
      <c r="AA2121" s="109"/>
      <c r="AC2121" s="109"/>
    </row>
    <row r="2122" spans="19:29" x14ac:dyDescent="0.25">
      <c r="S2122" s="108"/>
      <c r="U2122" s="108"/>
      <c r="W2122" s="108"/>
      <c r="Y2122" s="108"/>
      <c r="AA2122" s="108"/>
      <c r="AC2122" s="108"/>
    </row>
    <row r="2123" spans="19:29" x14ac:dyDescent="0.25">
      <c r="S2123" s="108"/>
      <c r="U2123" s="108"/>
      <c r="W2123" s="108"/>
      <c r="Y2123" s="108"/>
      <c r="AA2123" s="108"/>
      <c r="AC2123" s="108"/>
    </row>
    <row r="2124" spans="19:29" x14ac:dyDescent="0.25">
      <c r="S2124" s="108"/>
      <c r="U2124" s="108"/>
      <c r="W2124" s="108"/>
      <c r="Y2124" s="108"/>
      <c r="AA2124" s="108"/>
      <c r="AC2124" s="108"/>
    </row>
    <row r="2125" spans="19:29" x14ac:dyDescent="0.25">
      <c r="S2125" s="110"/>
      <c r="U2125" s="110"/>
      <c r="W2125" s="110"/>
      <c r="Y2125" s="110"/>
      <c r="AA2125" s="110"/>
      <c r="AC2125" s="110"/>
    </row>
    <row r="2126" spans="19:29" x14ac:dyDescent="0.25">
      <c r="S2126" s="110"/>
      <c r="U2126" s="110"/>
      <c r="W2126" s="110"/>
      <c r="Y2126" s="110"/>
      <c r="AA2126" s="110"/>
      <c r="AC2126" s="110"/>
    </row>
    <row r="2127" spans="19:29" x14ac:dyDescent="0.25">
      <c r="S2127" s="110"/>
      <c r="U2127" s="110"/>
      <c r="W2127" s="110"/>
      <c r="Y2127" s="110"/>
      <c r="AA2127" s="110"/>
      <c r="AC2127" s="110"/>
    </row>
    <row r="2128" spans="19:29" x14ac:dyDescent="0.25">
      <c r="S2128" s="110"/>
      <c r="U2128" s="110"/>
      <c r="W2128" s="110"/>
      <c r="Y2128" s="110"/>
      <c r="AA2128" s="110"/>
      <c r="AC2128" s="110"/>
    </row>
    <row r="2129" spans="19:29" x14ac:dyDescent="0.25">
      <c r="S2129" s="111"/>
      <c r="U2129" s="111"/>
      <c r="W2129" s="111"/>
      <c r="Y2129" s="111"/>
      <c r="AA2129" s="111"/>
      <c r="AC2129" s="111"/>
    </row>
    <row r="2130" spans="19:29" x14ac:dyDescent="0.25">
      <c r="S2130" s="107"/>
      <c r="U2130" s="107"/>
      <c r="W2130" s="107"/>
      <c r="Y2130" s="107"/>
      <c r="AA2130" s="107"/>
      <c r="AC2130" s="107"/>
    </row>
    <row r="2131" spans="19:29" x14ac:dyDescent="0.25">
      <c r="S2131" s="108"/>
      <c r="U2131" s="108"/>
      <c r="W2131" s="108"/>
      <c r="Y2131" s="108"/>
      <c r="AA2131" s="108"/>
      <c r="AC2131" s="108"/>
    </row>
    <row r="2132" spans="19:29" x14ac:dyDescent="0.25">
      <c r="S2132" s="108"/>
      <c r="U2132" s="108"/>
      <c r="W2132" s="108"/>
      <c r="Y2132" s="108"/>
      <c r="AA2132" s="108"/>
      <c r="AC2132" s="108"/>
    </row>
    <row r="2133" spans="19:29" x14ac:dyDescent="0.25">
      <c r="S2133" s="109"/>
      <c r="U2133" s="109"/>
      <c r="W2133" s="109"/>
      <c r="Y2133" s="109"/>
      <c r="AA2133" s="109"/>
      <c r="AC2133" s="109"/>
    </row>
    <row r="2134" spans="19:29" x14ac:dyDescent="0.25">
      <c r="S2134" s="108"/>
      <c r="U2134" s="108"/>
      <c r="W2134" s="108"/>
      <c r="Y2134" s="108"/>
      <c r="AA2134" s="108"/>
      <c r="AC2134" s="108"/>
    </row>
    <row r="2135" spans="19:29" x14ac:dyDescent="0.25">
      <c r="S2135" s="108"/>
      <c r="U2135" s="108"/>
      <c r="W2135" s="108"/>
      <c r="Y2135" s="108"/>
      <c r="AA2135" s="108"/>
      <c r="AC2135" s="108"/>
    </row>
    <row r="2136" spans="19:29" x14ac:dyDescent="0.25">
      <c r="S2136" s="109"/>
      <c r="U2136" s="109"/>
      <c r="W2136" s="109"/>
      <c r="Y2136" s="109"/>
      <c r="AA2136" s="109"/>
      <c r="AC2136" s="109"/>
    </row>
    <row r="2137" spans="19:29" x14ac:dyDescent="0.25">
      <c r="S2137" s="108"/>
      <c r="U2137" s="108"/>
      <c r="W2137" s="108"/>
      <c r="Y2137" s="108"/>
      <c r="AA2137" s="108"/>
      <c r="AC2137" s="108"/>
    </row>
    <row r="2138" spans="19:29" x14ac:dyDescent="0.25">
      <c r="S2138" s="109"/>
      <c r="U2138" s="109"/>
      <c r="W2138" s="109"/>
      <c r="Y2138" s="109"/>
      <c r="AA2138" s="109"/>
      <c r="AC2138" s="109"/>
    </row>
    <row r="2139" spans="19:29" x14ac:dyDescent="0.25">
      <c r="S2139" s="108"/>
      <c r="U2139" s="108"/>
      <c r="W2139" s="108"/>
      <c r="Y2139" s="108"/>
      <c r="AA2139" s="108"/>
      <c r="AC2139" s="108"/>
    </row>
    <row r="2140" spans="19:29" x14ac:dyDescent="0.25">
      <c r="S2140" s="108"/>
      <c r="U2140" s="108"/>
      <c r="W2140" s="108"/>
      <c r="Y2140" s="108"/>
      <c r="AA2140" s="108"/>
      <c r="AC2140" s="108"/>
    </row>
    <row r="2141" spans="19:29" x14ac:dyDescent="0.25">
      <c r="S2141" s="108"/>
      <c r="U2141" s="108"/>
      <c r="W2141" s="108"/>
      <c r="Y2141" s="108"/>
      <c r="AA2141" s="108"/>
      <c r="AC2141" s="108"/>
    </row>
    <row r="2142" spans="19:29" x14ac:dyDescent="0.25">
      <c r="S2142" s="110"/>
      <c r="U2142" s="110"/>
      <c r="W2142" s="110"/>
      <c r="Y2142" s="110"/>
      <c r="AA2142" s="110"/>
      <c r="AC2142" s="110"/>
    </row>
    <row r="2143" spans="19:29" x14ac:dyDescent="0.25">
      <c r="S2143" s="110"/>
      <c r="U2143" s="110"/>
      <c r="W2143" s="110"/>
      <c r="Y2143" s="110"/>
      <c r="AA2143" s="110"/>
      <c r="AC2143" s="110"/>
    </row>
    <row r="2144" spans="19:29" x14ac:dyDescent="0.25">
      <c r="S2144" s="110"/>
      <c r="U2144" s="110"/>
      <c r="W2144" s="110"/>
      <c r="Y2144" s="110"/>
      <c r="AA2144" s="110"/>
      <c r="AC2144" s="110"/>
    </row>
    <row r="2145" spans="19:29" x14ac:dyDescent="0.25">
      <c r="S2145" s="110"/>
      <c r="U2145" s="110"/>
      <c r="W2145" s="110"/>
      <c r="Y2145" s="110"/>
      <c r="AA2145" s="110"/>
      <c r="AC2145" s="110"/>
    </row>
    <row r="2146" spans="19:29" x14ac:dyDescent="0.25">
      <c r="S2146" s="111"/>
      <c r="U2146" s="111"/>
      <c r="W2146" s="111"/>
      <c r="Y2146" s="111"/>
      <c r="AA2146" s="111"/>
      <c r="AC2146" s="111"/>
    </row>
    <row r="2147" spans="19:29" x14ac:dyDescent="0.25">
      <c r="S2147" s="107"/>
      <c r="U2147" s="107"/>
      <c r="W2147" s="107"/>
      <c r="Y2147" s="107"/>
      <c r="AA2147" s="107"/>
      <c r="AC2147" s="107"/>
    </row>
    <row r="2148" spans="19:29" x14ac:dyDescent="0.25">
      <c r="S2148" s="108"/>
      <c r="U2148" s="108"/>
      <c r="W2148" s="108"/>
      <c r="Y2148" s="108"/>
      <c r="AA2148" s="108"/>
      <c r="AC2148" s="108"/>
    </row>
    <row r="2149" spans="19:29" x14ac:dyDescent="0.25">
      <c r="S2149" s="108"/>
      <c r="U2149" s="108"/>
      <c r="W2149" s="108"/>
      <c r="Y2149" s="108"/>
      <c r="AA2149" s="108"/>
      <c r="AC2149" s="108"/>
    </row>
    <row r="2150" spans="19:29" x14ac:dyDescent="0.25">
      <c r="S2150" s="109"/>
      <c r="U2150" s="109"/>
      <c r="W2150" s="109"/>
      <c r="Y2150" s="109"/>
      <c r="AA2150" s="109"/>
      <c r="AC2150" s="109"/>
    </row>
    <row r="2151" spans="19:29" x14ac:dyDescent="0.25">
      <c r="S2151" s="108"/>
      <c r="U2151" s="108"/>
      <c r="W2151" s="108"/>
      <c r="Y2151" s="108"/>
      <c r="AA2151" s="108"/>
      <c r="AC2151" s="108"/>
    </row>
    <row r="2152" spans="19:29" x14ac:dyDescent="0.25">
      <c r="S2152" s="108"/>
      <c r="U2152" s="108"/>
      <c r="W2152" s="108"/>
      <c r="Y2152" s="108"/>
      <c r="AA2152" s="108"/>
      <c r="AC2152" s="108"/>
    </row>
    <row r="2153" spans="19:29" x14ac:dyDescent="0.25">
      <c r="S2153" s="109"/>
      <c r="U2153" s="109"/>
      <c r="W2153" s="109"/>
      <c r="Y2153" s="109"/>
      <c r="AA2153" s="109"/>
      <c r="AC2153" s="109"/>
    </row>
    <row r="2154" spans="19:29" x14ac:dyDescent="0.25">
      <c r="S2154" s="108"/>
      <c r="U2154" s="108"/>
      <c r="W2154" s="108"/>
      <c r="Y2154" s="108"/>
      <c r="AA2154" s="108"/>
      <c r="AC2154" s="108"/>
    </row>
    <row r="2155" spans="19:29" x14ac:dyDescent="0.25">
      <c r="S2155" s="109"/>
      <c r="U2155" s="109"/>
      <c r="W2155" s="109"/>
      <c r="Y2155" s="109"/>
      <c r="AA2155" s="109"/>
      <c r="AC2155" s="109"/>
    </row>
    <row r="2156" spans="19:29" x14ac:dyDescent="0.25">
      <c r="S2156" s="108"/>
      <c r="U2156" s="108"/>
      <c r="W2156" s="108"/>
      <c r="Y2156" s="108"/>
      <c r="AA2156" s="108"/>
      <c r="AC2156" s="108"/>
    </row>
    <row r="2157" spans="19:29" x14ac:dyDescent="0.25">
      <c r="S2157" s="108"/>
      <c r="U2157" s="108"/>
      <c r="W2157" s="108"/>
      <c r="Y2157" s="108"/>
      <c r="AA2157" s="108"/>
      <c r="AC2157" s="108"/>
    </row>
    <row r="2158" spans="19:29" x14ac:dyDescent="0.25">
      <c r="S2158" s="108"/>
      <c r="U2158" s="108"/>
      <c r="W2158" s="108"/>
      <c r="Y2158" s="108"/>
      <c r="AA2158" s="108"/>
      <c r="AC2158" s="108"/>
    </row>
    <row r="2159" spans="19:29" x14ac:dyDescent="0.25">
      <c r="S2159" s="110"/>
      <c r="U2159" s="110"/>
      <c r="W2159" s="110"/>
      <c r="Y2159" s="110"/>
      <c r="AA2159" s="110"/>
      <c r="AC2159" s="110"/>
    </row>
    <row r="2160" spans="19:29" x14ac:dyDescent="0.25">
      <c r="S2160" s="110"/>
      <c r="U2160" s="110"/>
      <c r="W2160" s="110"/>
      <c r="Y2160" s="110"/>
      <c r="AA2160" s="110"/>
      <c r="AC2160" s="110"/>
    </row>
    <row r="2161" spans="19:29" x14ac:dyDescent="0.25">
      <c r="S2161" s="110"/>
      <c r="U2161" s="110"/>
      <c r="W2161" s="110"/>
      <c r="Y2161" s="110"/>
      <c r="AA2161" s="110"/>
      <c r="AC2161" s="110"/>
    </row>
    <row r="2162" spans="19:29" x14ac:dyDescent="0.25">
      <c r="S2162" s="110"/>
      <c r="U2162" s="110"/>
      <c r="W2162" s="110"/>
      <c r="Y2162" s="110"/>
      <c r="AA2162" s="110"/>
      <c r="AC2162" s="110"/>
    </row>
    <row r="2163" spans="19:29" x14ac:dyDescent="0.25">
      <c r="S2163" s="111"/>
      <c r="U2163" s="111"/>
      <c r="W2163" s="111"/>
      <c r="Y2163" s="111"/>
      <c r="AA2163" s="111"/>
      <c r="AC2163" s="111"/>
    </row>
    <row r="2164" spans="19:29" x14ac:dyDescent="0.25">
      <c r="S2164" s="107"/>
      <c r="U2164" s="107"/>
      <c r="W2164" s="107"/>
      <c r="Y2164" s="107"/>
      <c r="AA2164" s="107"/>
      <c r="AC2164" s="107"/>
    </row>
    <row r="2165" spans="19:29" x14ac:dyDescent="0.25">
      <c r="S2165" s="108"/>
      <c r="U2165" s="108"/>
      <c r="W2165" s="108"/>
      <c r="Y2165" s="108"/>
      <c r="AA2165" s="108"/>
      <c r="AC2165" s="108"/>
    </row>
    <row r="2166" spans="19:29" x14ac:dyDescent="0.25">
      <c r="S2166" s="108"/>
      <c r="U2166" s="108"/>
      <c r="W2166" s="108"/>
      <c r="Y2166" s="108"/>
      <c r="AA2166" s="108"/>
      <c r="AC2166" s="108"/>
    </row>
    <row r="2167" spans="19:29" x14ac:dyDescent="0.25">
      <c r="S2167" s="109"/>
      <c r="U2167" s="109"/>
      <c r="W2167" s="109"/>
      <c r="Y2167" s="109"/>
      <c r="AA2167" s="109"/>
      <c r="AC2167" s="109"/>
    </row>
    <row r="2168" spans="19:29" x14ac:dyDescent="0.25">
      <c r="S2168" s="108"/>
      <c r="U2168" s="108"/>
      <c r="W2168" s="108"/>
      <c r="Y2168" s="108"/>
      <c r="AA2168" s="108"/>
      <c r="AC2168" s="108"/>
    </row>
    <row r="2169" spans="19:29" x14ac:dyDescent="0.25">
      <c r="S2169" s="108"/>
      <c r="U2169" s="108"/>
      <c r="W2169" s="108"/>
      <c r="Y2169" s="108"/>
      <c r="AA2169" s="108"/>
      <c r="AC2169" s="108"/>
    </row>
    <row r="2170" spans="19:29" x14ac:dyDescent="0.25">
      <c r="S2170" s="109"/>
      <c r="U2170" s="109"/>
      <c r="W2170" s="109"/>
      <c r="Y2170" s="109"/>
      <c r="AA2170" s="109"/>
      <c r="AC2170" s="109"/>
    </row>
    <row r="2171" spans="19:29" x14ac:dyDescent="0.25">
      <c r="S2171" s="108"/>
      <c r="U2171" s="108"/>
      <c r="W2171" s="108"/>
      <c r="Y2171" s="108"/>
      <c r="AA2171" s="108"/>
      <c r="AC2171" s="108"/>
    </row>
    <row r="2172" spans="19:29" x14ac:dyDescent="0.25">
      <c r="S2172" s="109"/>
      <c r="U2172" s="109"/>
      <c r="W2172" s="109"/>
      <c r="Y2172" s="109"/>
      <c r="AA2172" s="109"/>
      <c r="AC2172" s="109"/>
    </row>
    <row r="2173" spans="19:29" x14ac:dyDescent="0.25">
      <c r="S2173" s="108"/>
      <c r="U2173" s="108"/>
      <c r="W2173" s="108"/>
      <c r="Y2173" s="108"/>
      <c r="AA2173" s="108"/>
      <c r="AC2173" s="108"/>
    </row>
    <row r="2174" spans="19:29" x14ac:dyDescent="0.25">
      <c r="S2174" s="108"/>
      <c r="U2174" s="108"/>
      <c r="W2174" s="108"/>
      <c r="Y2174" s="108"/>
      <c r="AA2174" s="108"/>
      <c r="AC2174" s="108"/>
    </row>
    <row r="2175" spans="19:29" x14ac:dyDescent="0.25">
      <c r="S2175" s="108"/>
      <c r="U2175" s="108"/>
      <c r="W2175" s="108"/>
      <c r="Y2175" s="108"/>
      <c r="AA2175" s="108"/>
      <c r="AC2175" s="108"/>
    </row>
    <row r="2176" spans="19:29" x14ac:dyDescent="0.25">
      <c r="S2176" s="110"/>
      <c r="U2176" s="110"/>
      <c r="W2176" s="110"/>
      <c r="Y2176" s="110"/>
      <c r="AA2176" s="110"/>
      <c r="AC2176" s="110"/>
    </row>
    <row r="2177" spans="19:29" x14ac:dyDescent="0.25">
      <c r="S2177" s="110"/>
      <c r="U2177" s="110"/>
      <c r="W2177" s="110"/>
      <c r="Y2177" s="110"/>
      <c r="AA2177" s="110"/>
      <c r="AC2177" s="110"/>
    </row>
    <row r="2178" spans="19:29" x14ac:dyDescent="0.25">
      <c r="S2178" s="110"/>
      <c r="U2178" s="110"/>
      <c r="W2178" s="110"/>
      <c r="Y2178" s="110"/>
      <c r="AA2178" s="110"/>
      <c r="AC2178" s="110"/>
    </row>
    <row r="2179" spans="19:29" x14ac:dyDescent="0.25">
      <c r="S2179" s="110"/>
      <c r="U2179" s="110"/>
      <c r="W2179" s="110"/>
      <c r="Y2179" s="110"/>
      <c r="AA2179" s="110"/>
      <c r="AC2179" s="110"/>
    </row>
    <row r="2180" spans="19:29" x14ac:dyDescent="0.25">
      <c r="S2180" s="111"/>
      <c r="U2180" s="111"/>
      <c r="W2180" s="111"/>
      <c r="Y2180" s="111"/>
      <c r="AA2180" s="111"/>
      <c r="AC2180" s="111"/>
    </row>
    <row r="2181" spans="19:29" x14ac:dyDescent="0.25">
      <c r="S2181" s="107"/>
      <c r="U2181" s="107"/>
      <c r="W2181" s="107"/>
      <c r="Y2181" s="107"/>
      <c r="AA2181" s="107"/>
      <c r="AC2181" s="107"/>
    </row>
    <row r="2182" spans="19:29" x14ac:dyDescent="0.25">
      <c r="S2182" s="108"/>
      <c r="U2182" s="108"/>
      <c r="W2182" s="108"/>
      <c r="Y2182" s="108"/>
      <c r="AA2182" s="108"/>
      <c r="AC2182" s="108"/>
    </row>
    <row r="2183" spans="19:29" x14ac:dyDescent="0.25">
      <c r="S2183" s="108"/>
      <c r="U2183" s="108"/>
      <c r="W2183" s="108"/>
      <c r="Y2183" s="108"/>
      <c r="AA2183" s="108"/>
      <c r="AC2183" s="108"/>
    </row>
    <row r="2184" spans="19:29" x14ac:dyDescent="0.25">
      <c r="S2184" s="109"/>
      <c r="U2184" s="109"/>
      <c r="W2184" s="109"/>
      <c r="Y2184" s="109"/>
      <c r="AA2184" s="109"/>
      <c r="AC2184" s="109"/>
    </row>
    <row r="2185" spans="19:29" x14ac:dyDescent="0.25">
      <c r="S2185" s="108"/>
      <c r="U2185" s="108"/>
      <c r="W2185" s="108"/>
      <c r="Y2185" s="108"/>
      <c r="AA2185" s="108"/>
      <c r="AC2185" s="108"/>
    </row>
    <row r="2186" spans="19:29" x14ac:dyDescent="0.25">
      <c r="S2186" s="108"/>
      <c r="U2186" s="108"/>
      <c r="W2186" s="108"/>
      <c r="Y2186" s="108"/>
      <c r="AA2186" s="108"/>
      <c r="AC2186" s="108"/>
    </row>
    <row r="2187" spans="19:29" x14ac:dyDescent="0.25">
      <c r="S2187" s="109"/>
      <c r="U2187" s="109"/>
      <c r="W2187" s="109"/>
      <c r="Y2187" s="109"/>
      <c r="AA2187" s="109"/>
      <c r="AC2187" s="109"/>
    </row>
    <row r="2188" spans="19:29" x14ac:dyDescent="0.25">
      <c r="S2188" s="108"/>
      <c r="U2188" s="108"/>
      <c r="W2188" s="108"/>
      <c r="Y2188" s="108"/>
      <c r="AA2188" s="108"/>
      <c r="AC2188" s="108"/>
    </row>
    <row r="2189" spans="19:29" x14ac:dyDescent="0.25">
      <c r="S2189" s="109"/>
      <c r="U2189" s="109"/>
      <c r="W2189" s="109"/>
      <c r="Y2189" s="109"/>
      <c r="AA2189" s="109"/>
      <c r="AC2189" s="109"/>
    </row>
    <row r="2190" spans="19:29" x14ac:dyDescent="0.25">
      <c r="S2190" s="108"/>
      <c r="U2190" s="108"/>
      <c r="W2190" s="108"/>
      <c r="Y2190" s="108"/>
      <c r="AA2190" s="108"/>
      <c r="AC2190" s="108"/>
    </row>
    <row r="2191" spans="19:29" x14ac:dyDescent="0.25">
      <c r="S2191" s="108"/>
      <c r="U2191" s="108"/>
      <c r="W2191" s="108"/>
      <c r="Y2191" s="108"/>
      <c r="AA2191" s="108"/>
      <c r="AC2191" s="108"/>
    </row>
    <row r="2192" spans="19:29" x14ac:dyDescent="0.25">
      <c r="S2192" s="108"/>
      <c r="U2192" s="108"/>
      <c r="W2192" s="108"/>
      <c r="Y2192" s="108"/>
      <c r="AA2192" s="108"/>
      <c r="AC2192" s="108"/>
    </row>
    <row r="2193" spans="19:29" x14ac:dyDescent="0.25">
      <c r="S2193" s="110"/>
      <c r="U2193" s="110"/>
      <c r="W2193" s="110"/>
      <c r="Y2193" s="110"/>
      <c r="AA2193" s="110"/>
      <c r="AC2193" s="110"/>
    </row>
    <row r="2194" spans="19:29" x14ac:dyDescent="0.25">
      <c r="S2194" s="110"/>
      <c r="U2194" s="110"/>
      <c r="W2194" s="110"/>
      <c r="Y2194" s="110"/>
      <c r="AA2194" s="110"/>
      <c r="AC2194" s="110"/>
    </row>
    <row r="2195" spans="19:29" x14ac:dyDescent="0.25">
      <c r="S2195" s="110"/>
      <c r="U2195" s="110"/>
      <c r="W2195" s="110"/>
      <c r="Y2195" s="110"/>
      <c r="AA2195" s="110"/>
      <c r="AC2195" s="110"/>
    </row>
    <row r="2196" spans="19:29" x14ac:dyDescent="0.25">
      <c r="S2196" s="110"/>
      <c r="U2196" s="110"/>
      <c r="W2196" s="110"/>
      <c r="Y2196" s="110"/>
      <c r="AA2196" s="110"/>
      <c r="AC2196" s="110"/>
    </row>
    <row r="2197" spans="19:29" x14ac:dyDescent="0.25">
      <c r="S2197" s="111"/>
      <c r="U2197" s="111"/>
      <c r="W2197" s="111"/>
      <c r="Y2197" s="111"/>
      <c r="AA2197" s="111"/>
      <c r="AC2197" s="111"/>
    </row>
    <row r="2198" spans="19:29" x14ac:dyDescent="0.25">
      <c r="S2198" s="107"/>
      <c r="U2198" s="107"/>
      <c r="W2198" s="107"/>
      <c r="Y2198" s="107"/>
      <c r="AA2198" s="107"/>
      <c r="AC2198" s="107"/>
    </row>
    <row r="2199" spans="19:29" x14ac:dyDescent="0.25">
      <c r="S2199" s="108"/>
      <c r="U2199" s="108"/>
      <c r="W2199" s="108"/>
      <c r="Y2199" s="108"/>
      <c r="AA2199" s="108"/>
      <c r="AC2199" s="108"/>
    </row>
    <row r="2200" spans="19:29" x14ac:dyDescent="0.25">
      <c r="S2200" s="108"/>
      <c r="U2200" s="108"/>
      <c r="W2200" s="108"/>
      <c r="Y2200" s="108"/>
      <c r="AA2200" s="108"/>
      <c r="AC2200" s="108"/>
    </row>
    <row r="2201" spans="19:29" x14ac:dyDescent="0.25">
      <c r="S2201" s="109"/>
      <c r="U2201" s="109"/>
      <c r="W2201" s="109"/>
      <c r="Y2201" s="109"/>
      <c r="AA2201" s="109"/>
      <c r="AC2201" s="109"/>
    </row>
    <row r="2202" spans="19:29" x14ac:dyDescent="0.25">
      <c r="S2202" s="108"/>
      <c r="U2202" s="108"/>
      <c r="W2202" s="108"/>
      <c r="Y2202" s="108"/>
      <c r="AA2202" s="108"/>
      <c r="AC2202" s="108"/>
    </row>
    <row r="2203" spans="19:29" x14ac:dyDescent="0.25">
      <c r="S2203" s="108"/>
      <c r="U2203" s="108"/>
      <c r="W2203" s="108"/>
      <c r="Y2203" s="108"/>
      <c r="AA2203" s="108"/>
      <c r="AC2203" s="108"/>
    </row>
    <row r="2204" spans="19:29" x14ac:dyDescent="0.25">
      <c r="S2204" s="109"/>
      <c r="U2204" s="109"/>
      <c r="W2204" s="109"/>
      <c r="Y2204" s="109"/>
      <c r="AA2204" s="109"/>
      <c r="AC2204" s="109"/>
    </row>
    <row r="2205" spans="19:29" x14ac:dyDescent="0.25">
      <c r="S2205" s="108"/>
      <c r="U2205" s="108"/>
      <c r="W2205" s="108"/>
      <c r="Y2205" s="108"/>
      <c r="AA2205" s="108"/>
      <c r="AC2205" s="108"/>
    </row>
    <row r="2206" spans="19:29" x14ac:dyDescent="0.25">
      <c r="S2206" s="109"/>
      <c r="U2206" s="109"/>
      <c r="W2206" s="109"/>
      <c r="Y2206" s="109"/>
      <c r="AA2206" s="109"/>
      <c r="AC2206" s="109"/>
    </row>
    <row r="2207" spans="19:29" x14ac:dyDescent="0.25">
      <c r="S2207" s="108"/>
      <c r="U2207" s="108"/>
      <c r="W2207" s="108"/>
      <c r="Y2207" s="108"/>
      <c r="AA2207" s="108"/>
      <c r="AC2207" s="108"/>
    </row>
    <row r="2208" spans="19:29" x14ac:dyDescent="0.25">
      <c r="S2208" s="108"/>
      <c r="U2208" s="108"/>
      <c r="W2208" s="108"/>
      <c r="Y2208" s="108"/>
      <c r="AA2208" s="108"/>
      <c r="AC2208" s="108"/>
    </row>
    <row r="2209" spans="19:29" x14ac:dyDescent="0.25">
      <c r="S2209" s="108"/>
      <c r="U2209" s="108"/>
      <c r="W2209" s="108"/>
      <c r="Y2209" s="108"/>
      <c r="AA2209" s="108"/>
      <c r="AC2209" s="108"/>
    </row>
    <row r="2210" spans="19:29" x14ac:dyDescent="0.25">
      <c r="S2210" s="110"/>
      <c r="U2210" s="110"/>
      <c r="W2210" s="110"/>
      <c r="Y2210" s="110"/>
      <c r="AA2210" s="110"/>
      <c r="AC2210" s="110"/>
    </row>
    <row r="2211" spans="19:29" x14ac:dyDescent="0.25">
      <c r="S2211" s="110"/>
      <c r="U2211" s="110"/>
      <c r="W2211" s="110"/>
      <c r="Y2211" s="110"/>
      <c r="AA2211" s="110"/>
      <c r="AC2211" s="110"/>
    </row>
    <row r="2212" spans="19:29" x14ac:dyDescent="0.25">
      <c r="S2212" s="110"/>
      <c r="U2212" s="110"/>
      <c r="W2212" s="110"/>
      <c r="Y2212" s="110"/>
      <c r="AA2212" s="110"/>
      <c r="AC2212" s="110"/>
    </row>
    <row r="2213" spans="19:29" x14ac:dyDescent="0.25">
      <c r="S2213" s="110"/>
      <c r="U2213" s="110"/>
      <c r="W2213" s="110"/>
      <c r="Y2213" s="110"/>
      <c r="AA2213" s="110"/>
      <c r="AC2213" s="110"/>
    </row>
    <row r="2214" spans="19:29" x14ac:dyDescent="0.25">
      <c r="S2214" s="111"/>
      <c r="U2214" s="111"/>
      <c r="W2214" s="111"/>
      <c r="Y2214" s="111"/>
      <c r="AA2214" s="111"/>
      <c r="AC2214" s="111"/>
    </row>
    <row r="2215" spans="19:29" x14ac:dyDescent="0.25">
      <c r="S2215" s="107"/>
      <c r="U2215" s="107"/>
      <c r="W2215" s="107"/>
      <c r="Y2215" s="107"/>
      <c r="AA2215" s="107"/>
      <c r="AC2215" s="107"/>
    </row>
    <row r="2216" spans="19:29" x14ac:dyDescent="0.25">
      <c r="S2216" s="108"/>
      <c r="U2216" s="108"/>
      <c r="W2216" s="108"/>
      <c r="Y2216" s="108"/>
      <c r="AA2216" s="108"/>
      <c r="AC2216" s="108"/>
    </row>
    <row r="2217" spans="19:29" x14ac:dyDescent="0.25">
      <c r="S2217" s="108"/>
      <c r="U2217" s="108"/>
      <c r="W2217" s="108"/>
      <c r="Y2217" s="108"/>
      <c r="AA2217" s="108"/>
      <c r="AC2217" s="108"/>
    </row>
    <row r="2218" spans="19:29" x14ac:dyDescent="0.25">
      <c r="S2218" s="109"/>
      <c r="U2218" s="109"/>
      <c r="W2218" s="109"/>
      <c r="Y2218" s="109"/>
      <c r="AA2218" s="109"/>
      <c r="AC2218" s="109"/>
    </row>
    <row r="2219" spans="19:29" x14ac:dyDescent="0.25">
      <c r="S2219" s="108"/>
      <c r="U2219" s="108"/>
      <c r="W2219" s="108"/>
      <c r="Y2219" s="108"/>
      <c r="AA2219" s="108"/>
      <c r="AC2219" s="108"/>
    </row>
    <row r="2220" spans="19:29" x14ac:dyDescent="0.25">
      <c r="S2220" s="108"/>
      <c r="U2220" s="108"/>
      <c r="W2220" s="108"/>
      <c r="Y2220" s="108"/>
      <c r="AA2220" s="108"/>
      <c r="AC2220" s="108"/>
    </row>
    <row r="2221" spans="19:29" x14ac:dyDescent="0.25">
      <c r="S2221" s="109"/>
      <c r="U2221" s="109"/>
      <c r="W2221" s="109"/>
      <c r="Y2221" s="109"/>
      <c r="AA2221" s="109"/>
      <c r="AC2221" s="109"/>
    </row>
    <row r="2222" spans="19:29" x14ac:dyDescent="0.25">
      <c r="S2222" s="108"/>
      <c r="U2222" s="108"/>
      <c r="W2222" s="108"/>
      <c r="Y2222" s="108"/>
      <c r="AA2222" s="108"/>
      <c r="AC2222" s="108"/>
    </row>
    <row r="2223" spans="19:29" x14ac:dyDescent="0.25">
      <c r="S2223" s="109"/>
      <c r="U2223" s="109"/>
      <c r="W2223" s="109"/>
      <c r="Y2223" s="109"/>
      <c r="AA2223" s="109"/>
      <c r="AC2223" s="109"/>
    </row>
    <row r="2224" spans="19:29" x14ac:dyDescent="0.25">
      <c r="S2224" s="108"/>
      <c r="U2224" s="108"/>
      <c r="W2224" s="108"/>
      <c r="Y2224" s="108"/>
      <c r="AA2224" s="108"/>
      <c r="AC2224" s="108"/>
    </row>
    <row r="2225" spans="19:29" x14ac:dyDescent="0.25">
      <c r="S2225" s="108"/>
      <c r="U2225" s="108"/>
      <c r="W2225" s="108"/>
      <c r="Y2225" s="108"/>
      <c r="AA2225" s="108"/>
      <c r="AC2225" s="108"/>
    </row>
    <row r="2226" spans="19:29" x14ac:dyDescent="0.25">
      <c r="S2226" s="108"/>
      <c r="U2226" s="108"/>
      <c r="W2226" s="108"/>
      <c r="Y2226" s="108"/>
      <c r="AA2226" s="108"/>
      <c r="AC2226" s="108"/>
    </row>
    <row r="2227" spans="19:29" x14ac:dyDescent="0.25">
      <c r="S2227" s="110"/>
      <c r="U2227" s="110"/>
      <c r="W2227" s="110"/>
      <c r="Y2227" s="110"/>
      <c r="AA2227" s="110"/>
      <c r="AC2227" s="110"/>
    </row>
    <row r="2228" spans="19:29" x14ac:dyDescent="0.25">
      <c r="S2228" s="110"/>
      <c r="U2228" s="110"/>
      <c r="W2228" s="110"/>
      <c r="Y2228" s="110"/>
      <c r="AA2228" s="110"/>
      <c r="AC2228" s="110"/>
    </row>
    <row r="2229" spans="19:29" x14ac:dyDescent="0.25">
      <c r="S2229" s="110"/>
      <c r="U2229" s="110"/>
      <c r="W2229" s="110"/>
      <c r="Y2229" s="110"/>
      <c r="AA2229" s="110"/>
      <c r="AC2229" s="110"/>
    </row>
    <row r="2230" spans="19:29" x14ac:dyDescent="0.25">
      <c r="S2230" s="110"/>
      <c r="U2230" s="110"/>
      <c r="W2230" s="110"/>
      <c r="Y2230" s="110"/>
      <c r="AA2230" s="110"/>
      <c r="AC2230" s="110"/>
    </row>
    <row r="2231" spans="19:29" x14ac:dyDescent="0.25">
      <c r="S2231" s="111"/>
      <c r="U2231" s="111"/>
      <c r="W2231" s="111"/>
      <c r="Y2231" s="111"/>
      <c r="AA2231" s="111"/>
      <c r="AC2231" s="111"/>
    </row>
    <row r="2232" spans="19:29" x14ac:dyDescent="0.25">
      <c r="S2232" s="107"/>
      <c r="U2232" s="107"/>
      <c r="W2232" s="107"/>
      <c r="Y2232" s="107"/>
      <c r="AA2232" s="107"/>
      <c r="AC2232" s="107"/>
    </row>
    <row r="2233" spans="19:29" x14ac:dyDescent="0.25">
      <c r="S2233" s="108"/>
      <c r="U2233" s="108"/>
      <c r="W2233" s="108"/>
      <c r="Y2233" s="108"/>
      <c r="AA2233" s="108"/>
      <c r="AC2233" s="108"/>
    </row>
    <row r="2234" spans="19:29" x14ac:dyDescent="0.25">
      <c r="S2234" s="108"/>
      <c r="U2234" s="108"/>
      <c r="W2234" s="108"/>
      <c r="Y2234" s="108"/>
      <c r="AA2234" s="108"/>
      <c r="AC2234" s="108"/>
    </row>
    <row r="2235" spans="19:29" x14ac:dyDescent="0.25">
      <c r="S2235" s="109"/>
      <c r="U2235" s="109"/>
      <c r="W2235" s="109"/>
      <c r="Y2235" s="109"/>
      <c r="AA2235" s="109"/>
      <c r="AC2235" s="109"/>
    </row>
    <row r="2236" spans="19:29" x14ac:dyDescent="0.25">
      <c r="S2236" s="108"/>
      <c r="U2236" s="108"/>
      <c r="W2236" s="108"/>
      <c r="Y2236" s="108"/>
      <c r="AA2236" s="108"/>
      <c r="AC2236" s="108"/>
    </row>
    <row r="2237" spans="19:29" x14ac:dyDescent="0.25">
      <c r="S2237" s="108"/>
      <c r="U2237" s="108"/>
      <c r="W2237" s="108"/>
      <c r="Y2237" s="108"/>
      <c r="AA2237" s="108"/>
      <c r="AC2237" s="108"/>
    </row>
    <row r="2238" spans="19:29" x14ac:dyDescent="0.25">
      <c r="S2238" s="109"/>
      <c r="U2238" s="109"/>
      <c r="W2238" s="109"/>
      <c r="Y2238" s="109"/>
      <c r="AA2238" s="109"/>
      <c r="AC2238" s="109"/>
    </row>
    <row r="2239" spans="19:29" x14ac:dyDescent="0.25">
      <c r="S2239" s="108"/>
      <c r="U2239" s="108"/>
      <c r="W2239" s="108"/>
      <c r="Y2239" s="108"/>
      <c r="AA2239" s="108"/>
      <c r="AC2239" s="108"/>
    </row>
    <row r="2240" spans="19:29" x14ac:dyDescent="0.25">
      <c r="S2240" s="109"/>
      <c r="U2240" s="109"/>
      <c r="W2240" s="109"/>
      <c r="Y2240" s="109"/>
      <c r="AA2240" s="109"/>
      <c r="AC2240" s="109"/>
    </row>
    <row r="2241" spans="19:29" x14ac:dyDescent="0.25">
      <c r="S2241" s="108"/>
      <c r="U2241" s="108"/>
      <c r="W2241" s="108"/>
      <c r="Y2241" s="108"/>
      <c r="AA2241" s="108"/>
      <c r="AC2241" s="108"/>
    </row>
    <row r="2242" spans="19:29" x14ac:dyDescent="0.25">
      <c r="S2242" s="108"/>
      <c r="U2242" s="108"/>
      <c r="W2242" s="108"/>
      <c r="Y2242" s="108"/>
      <c r="AA2242" s="108"/>
      <c r="AC2242" s="108"/>
    </row>
    <row r="2243" spans="19:29" x14ac:dyDescent="0.25">
      <c r="S2243" s="108"/>
      <c r="U2243" s="108"/>
      <c r="W2243" s="108"/>
      <c r="Y2243" s="108"/>
      <c r="AA2243" s="108"/>
      <c r="AC2243" s="108"/>
    </row>
    <row r="2244" spans="19:29" x14ac:dyDescent="0.25">
      <c r="S2244" s="110"/>
      <c r="U2244" s="110"/>
      <c r="W2244" s="110"/>
      <c r="Y2244" s="110"/>
      <c r="AA2244" s="110"/>
      <c r="AC2244" s="110"/>
    </row>
    <row r="2245" spans="19:29" x14ac:dyDescent="0.25">
      <c r="S2245" s="110"/>
      <c r="U2245" s="110"/>
      <c r="W2245" s="110"/>
      <c r="Y2245" s="110"/>
      <c r="AA2245" s="110"/>
      <c r="AC2245" s="110"/>
    </row>
    <row r="2246" spans="19:29" x14ac:dyDescent="0.25">
      <c r="S2246" s="110"/>
      <c r="U2246" s="110"/>
      <c r="W2246" s="110"/>
      <c r="Y2246" s="110"/>
      <c r="AA2246" s="110"/>
      <c r="AC2246" s="110"/>
    </row>
    <row r="2247" spans="19:29" x14ac:dyDescent="0.25">
      <c r="S2247" s="110"/>
      <c r="U2247" s="110"/>
      <c r="W2247" s="110"/>
      <c r="Y2247" s="110"/>
      <c r="AA2247" s="110"/>
      <c r="AC2247" s="110"/>
    </row>
    <row r="2248" spans="19:29" x14ac:dyDescent="0.25">
      <c r="S2248" s="111"/>
      <c r="U2248" s="111"/>
      <c r="W2248" s="111"/>
      <c r="Y2248" s="111"/>
      <c r="AA2248" s="111"/>
      <c r="AC2248" s="111"/>
    </row>
    <row r="2249" spans="19:29" x14ac:dyDescent="0.25">
      <c r="S2249" s="107"/>
      <c r="U2249" s="107"/>
      <c r="W2249" s="107"/>
      <c r="Y2249" s="107"/>
      <c r="AA2249" s="107"/>
      <c r="AC2249" s="107"/>
    </row>
    <row r="2250" spans="19:29" x14ac:dyDescent="0.25">
      <c r="S2250" s="108"/>
      <c r="U2250" s="108"/>
      <c r="W2250" s="108"/>
      <c r="Y2250" s="108"/>
      <c r="AA2250" s="108"/>
      <c r="AC2250" s="108"/>
    </row>
    <row r="2251" spans="19:29" x14ac:dyDescent="0.25">
      <c r="S2251" s="108"/>
      <c r="U2251" s="108"/>
      <c r="W2251" s="108"/>
      <c r="Y2251" s="108"/>
      <c r="AA2251" s="108"/>
      <c r="AC2251" s="108"/>
    </row>
    <row r="2252" spans="19:29" x14ac:dyDescent="0.25">
      <c r="S2252" s="109"/>
      <c r="U2252" s="109"/>
      <c r="W2252" s="109"/>
      <c r="Y2252" s="109"/>
      <c r="AA2252" s="109"/>
      <c r="AC2252" s="109"/>
    </row>
    <row r="2253" spans="19:29" x14ac:dyDescent="0.25">
      <c r="S2253" s="108"/>
      <c r="U2253" s="108"/>
      <c r="W2253" s="108"/>
      <c r="Y2253" s="108"/>
      <c r="AA2253" s="108"/>
      <c r="AC2253" s="108"/>
    </row>
    <row r="2254" spans="19:29" x14ac:dyDescent="0.25">
      <c r="S2254" s="108"/>
      <c r="U2254" s="108"/>
      <c r="W2254" s="108"/>
      <c r="Y2254" s="108"/>
      <c r="AA2254" s="108"/>
      <c r="AC2254" s="108"/>
    </row>
    <row r="2255" spans="19:29" x14ac:dyDescent="0.25">
      <c r="S2255" s="109"/>
      <c r="U2255" s="109"/>
      <c r="W2255" s="109"/>
      <c r="Y2255" s="109"/>
      <c r="AA2255" s="109"/>
      <c r="AC2255" s="109"/>
    </row>
    <row r="2256" spans="19:29" x14ac:dyDescent="0.25">
      <c r="S2256" s="108"/>
      <c r="U2256" s="108"/>
      <c r="W2256" s="108"/>
      <c r="Y2256" s="108"/>
      <c r="AA2256" s="108"/>
      <c r="AC2256" s="108"/>
    </row>
    <row r="2257" spans="19:29" x14ac:dyDescent="0.25">
      <c r="S2257" s="109"/>
      <c r="U2257" s="109"/>
      <c r="W2257" s="109"/>
      <c r="Y2257" s="109"/>
      <c r="AA2257" s="109"/>
      <c r="AC2257" s="109"/>
    </row>
    <row r="2258" spans="19:29" x14ac:dyDescent="0.25">
      <c r="S2258" s="108"/>
      <c r="U2258" s="108"/>
      <c r="W2258" s="108"/>
      <c r="Y2258" s="108"/>
      <c r="AA2258" s="108"/>
      <c r="AC2258" s="108"/>
    </row>
    <row r="2259" spans="19:29" x14ac:dyDescent="0.25">
      <c r="S2259" s="108"/>
      <c r="U2259" s="108"/>
      <c r="W2259" s="108"/>
      <c r="Y2259" s="108"/>
      <c r="AA2259" s="108"/>
      <c r="AC2259" s="108"/>
    </row>
    <row r="2260" spans="19:29" x14ac:dyDescent="0.25">
      <c r="S2260" s="108"/>
      <c r="U2260" s="108"/>
      <c r="W2260" s="108"/>
      <c r="Y2260" s="108"/>
      <c r="AA2260" s="108"/>
      <c r="AC2260" s="108"/>
    </row>
    <row r="2261" spans="19:29" x14ac:dyDescent="0.25">
      <c r="S2261" s="110"/>
      <c r="U2261" s="110"/>
      <c r="W2261" s="110"/>
      <c r="Y2261" s="110"/>
      <c r="AA2261" s="110"/>
      <c r="AC2261" s="110"/>
    </row>
    <row r="2262" spans="19:29" x14ac:dyDescent="0.25">
      <c r="S2262" s="110"/>
      <c r="U2262" s="110"/>
      <c r="W2262" s="110"/>
      <c r="Y2262" s="110"/>
      <c r="AA2262" s="110"/>
      <c r="AC2262" s="110"/>
    </row>
    <row r="2263" spans="19:29" x14ac:dyDescent="0.25">
      <c r="S2263" s="110"/>
      <c r="U2263" s="110"/>
      <c r="W2263" s="110"/>
      <c r="Y2263" s="110"/>
      <c r="AA2263" s="110"/>
      <c r="AC2263" s="110"/>
    </row>
    <row r="2264" spans="19:29" x14ac:dyDescent="0.25">
      <c r="S2264" s="110"/>
      <c r="U2264" s="110"/>
      <c r="W2264" s="110"/>
      <c r="Y2264" s="110"/>
      <c r="AA2264" s="110"/>
      <c r="AC2264" s="110"/>
    </row>
    <row r="2265" spans="19:29" x14ac:dyDescent="0.25">
      <c r="S2265" s="111"/>
      <c r="U2265" s="111"/>
      <c r="W2265" s="111"/>
      <c r="Y2265" s="111"/>
      <c r="AA2265" s="111"/>
      <c r="AC2265" s="111"/>
    </row>
    <row r="2266" spans="19:29" x14ac:dyDescent="0.25">
      <c r="S2266" s="107"/>
      <c r="U2266" s="107"/>
      <c r="W2266" s="107"/>
      <c r="Y2266" s="107"/>
      <c r="AA2266" s="107"/>
      <c r="AC2266" s="107"/>
    </row>
    <row r="2267" spans="19:29" x14ac:dyDescent="0.25">
      <c r="S2267" s="108"/>
      <c r="U2267" s="108"/>
      <c r="W2267" s="108"/>
      <c r="Y2267" s="108"/>
      <c r="AA2267" s="108"/>
      <c r="AC2267" s="108"/>
    </row>
    <row r="2268" spans="19:29" x14ac:dyDescent="0.25">
      <c r="S2268" s="108"/>
      <c r="U2268" s="108"/>
      <c r="W2268" s="108"/>
      <c r="Y2268" s="108"/>
      <c r="AA2268" s="108"/>
      <c r="AC2268" s="108"/>
    </row>
    <row r="2269" spans="19:29" x14ac:dyDescent="0.25">
      <c r="S2269" s="109"/>
      <c r="U2269" s="109"/>
      <c r="W2269" s="109"/>
      <c r="Y2269" s="109"/>
      <c r="AA2269" s="109"/>
      <c r="AC2269" s="109"/>
    </row>
    <row r="2270" spans="19:29" x14ac:dyDescent="0.25">
      <c r="S2270" s="108"/>
      <c r="U2270" s="108"/>
      <c r="W2270" s="108"/>
      <c r="Y2270" s="108"/>
      <c r="AA2270" s="108"/>
      <c r="AC2270" s="108"/>
    </row>
    <row r="2271" spans="19:29" x14ac:dyDescent="0.25">
      <c r="S2271" s="108"/>
      <c r="U2271" s="108"/>
      <c r="W2271" s="108"/>
      <c r="Y2271" s="108"/>
      <c r="AA2271" s="108"/>
      <c r="AC2271" s="108"/>
    </row>
    <row r="2272" spans="19:29" x14ac:dyDescent="0.25">
      <c r="S2272" s="109"/>
      <c r="U2272" s="109"/>
      <c r="W2272" s="109"/>
      <c r="Y2272" s="109"/>
      <c r="AA2272" s="109"/>
      <c r="AC2272" s="109"/>
    </row>
    <row r="2273" spans="19:29" x14ac:dyDescent="0.25">
      <c r="S2273" s="108"/>
      <c r="U2273" s="108"/>
      <c r="W2273" s="108"/>
      <c r="Y2273" s="108"/>
      <c r="AA2273" s="108"/>
      <c r="AC2273" s="108"/>
    </row>
    <row r="2274" spans="19:29" x14ac:dyDescent="0.25">
      <c r="S2274" s="109"/>
      <c r="U2274" s="109"/>
      <c r="W2274" s="109"/>
      <c r="Y2274" s="109"/>
      <c r="AA2274" s="109"/>
      <c r="AC2274" s="109"/>
    </row>
    <row r="2275" spans="19:29" x14ac:dyDescent="0.25">
      <c r="S2275" s="108"/>
      <c r="U2275" s="108"/>
      <c r="W2275" s="108"/>
      <c r="Y2275" s="108"/>
      <c r="AA2275" s="108"/>
      <c r="AC2275" s="108"/>
    </row>
    <row r="2276" spans="19:29" x14ac:dyDescent="0.25">
      <c r="S2276" s="108"/>
      <c r="U2276" s="108"/>
      <c r="W2276" s="108"/>
      <c r="Y2276" s="108"/>
      <c r="AA2276" s="108"/>
      <c r="AC2276" s="108"/>
    </row>
    <row r="2277" spans="19:29" x14ac:dyDescent="0.25">
      <c r="S2277" s="108"/>
      <c r="U2277" s="108"/>
      <c r="W2277" s="108"/>
      <c r="Y2277" s="108"/>
      <c r="AA2277" s="108"/>
      <c r="AC2277" s="108"/>
    </row>
    <row r="2278" spans="19:29" x14ac:dyDescent="0.25">
      <c r="S2278" s="110"/>
      <c r="U2278" s="110"/>
      <c r="W2278" s="110"/>
      <c r="Y2278" s="110"/>
      <c r="AA2278" s="110"/>
      <c r="AC2278" s="110"/>
    </row>
    <row r="2279" spans="19:29" x14ac:dyDescent="0.25">
      <c r="S2279" s="110"/>
      <c r="U2279" s="110"/>
      <c r="W2279" s="110"/>
      <c r="Y2279" s="110"/>
      <c r="AA2279" s="110"/>
      <c r="AC2279" s="110"/>
    </row>
    <row r="2280" spans="19:29" x14ac:dyDescent="0.25">
      <c r="S2280" s="110"/>
      <c r="U2280" s="110"/>
      <c r="W2280" s="110"/>
      <c r="Y2280" s="110"/>
      <c r="AA2280" s="110"/>
      <c r="AC2280" s="110"/>
    </row>
    <row r="2281" spans="19:29" x14ac:dyDescent="0.25">
      <c r="S2281" s="110"/>
      <c r="U2281" s="110"/>
      <c r="W2281" s="110"/>
      <c r="Y2281" s="110"/>
      <c r="AA2281" s="110"/>
      <c r="AC2281" s="110"/>
    </row>
    <row r="2282" spans="19:29" x14ac:dyDescent="0.25">
      <c r="S2282" s="111"/>
      <c r="U2282" s="111"/>
      <c r="W2282" s="111"/>
      <c r="Y2282" s="111"/>
      <c r="AA2282" s="111"/>
      <c r="AC2282" s="111"/>
    </row>
    <row r="2283" spans="19:29" x14ac:dyDescent="0.25">
      <c r="S2283" s="107"/>
      <c r="U2283" s="107"/>
      <c r="W2283" s="107"/>
      <c r="Y2283" s="107"/>
      <c r="AA2283" s="107"/>
      <c r="AC2283" s="107"/>
    </row>
    <row r="2284" spans="19:29" x14ac:dyDescent="0.25">
      <c r="S2284" s="108"/>
      <c r="U2284" s="108"/>
      <c r="W2284" s="108"/>
      <c r="Y2284" s="108"/>
      <c r="AA2284" s="108"/>
      <c r="AC2284" s="108"/>
    </row>
    <row r="2285" spans="19:29" x14ac:dyDescent="0.25">
      <c r="S2285" s="108"/>
      <c r="U2285" s="108"/>
      <c r="W2285" s="108"/>
      <c r="Y2285" s="108"/>
      <c r="AA2285" s="108"/>
      <c r="AC2285" s="108"/>
    </row>
    <row r="2286" spans="19:29" x14ac:dyDescent="0.25">
      <c r="S2286" s="109"/>
      <c r="U2286" s="109"/>
      <c r="W2286" s="109"/>
      <c r="Y2286" s="109"/>
      <c r="AA2286" s="109"/>
      <c r="AC2286" s="109"/>
    </row>
    <row r="2287" spans="19:29" x14ac:dyDescent="0.25">
      <c r="S2287" s="108"/>
      <c r="U2287" s="108"/>
      <c r="W2287" s="108"/>
      <c r="Y2287" s="108"/>
      <c r="AA2287" s="108"/>
      <c r="AC2287" s="108"/>
    </row>
    <row r="2288" spans="19:29" x14ac:dyDescent="0.25">
      <c r="S2288" s="108"/>
      <c r="U2288" s="108"/>
      <c r="W2288" s="108"/>
      <c r="Y2288" s="108"/>
      <c r="AA2288" s="108"/>
      <c r="AC2288" s="108"/>
    </row>
    <row r="2289" spans="19:29" x14ac:dyDescent="0.25">
      <c r="S2289" s="109"/>
      <c r="U2289" s="109"/>
      <c r="W2289" s="109"/>
      <c r="Y2289" s="109"/>
      <c r="AA2289" s="109"/>
      <c r="AC2289" s="109"/>
    </row>
    <row r="2290" spans="19:29" x14ac:dyDescent="0.25">
      <c r="S2290" s="108"/>
      <c r="U2290" s="108"/>
      <c r="W2290" s="108"/>
      <c r="Y2290" s="108"/>
      <c r="AA2290" s="108"/>
      <c r="AC2290" s="108"/>
    </row>
    <row r="2291" spans="19:29" x14ac:dyDescent="0.25">
      <c r="S2291" s="109"/>
      <c r="U2291" s="109"/>
      <c r="W2291" s="109"/>
      <c r="Y2291" s="109"/>
      <c r="AA2291" s="109"/>
      <c r="AC2291" s="109"/>
    </row>
    <row r="2292" spans="19:29" x14ac:dyDescent="0.25">
      <c r="S2292" s="108"/>
      <c r="U2292" s="108"/>
      <c r="W2292" s="108"/>
      <c r="Y2292" s="108"/>
      <c r="AA2292" s="108"/>
      <c r="AC2292" s="108"/>
    </row>
    <row r="2293" spans="19:29" x14ac:dyDescent="0.25">
      <c r="S2293" s="108"/>
      <c r="U2293" s="108"/>
      <c r="W2293" s="108"/>
      <c r="Y2293" s="108"/>
      <c r="AA2293" s="108"/>
      <c r="AC2293" s="108"/>
    </row>
    <row r="2294" spans="19:29" x14ac:dyDescent="0.25">
      <c r="S2294" s="108"/>
      <c r="U2294" s="108"/>
      <c r="W2294" s="108"/>
      <c r="Y2294" s="108"/>
      <c r="AA2294" s="108"/>
      <c r="AC2294" s="108"/>
    </row>
    <row r="2295" spans="19:29" x14ac:dyDescent="0.25">
      <c r="S2295" s="110"/>
      <c r="U2295" s="110"/>
      <c r="W2295" s="110"/>
      <c r="Y2295" s="110"/>
      <c r="AA2295" s="110"/>
      <c r="AC2295" s="110"/>
    </row>
    <row r="2296" spans="19:29" x14ac:dyDescent="0.25">
      <c r="S2296" s="110"/>
      <c r="U2296" s="110"/>
      <c r="W2296" s="110"/>
      <c r="Y2296" s="110"/>
      <c r="AA2296" s="110"/>
      <c r="AC2296" s="110"/>
    </row>
    <row r="2297" spans="19:29" x14ac:dyDescent="0.25">
      <c r="S2297" s="110"/>
      <c r="U2297" s="110"/>
      <c r="W2297" s="110"/>
      <c r="Y2297" s="110"/>
      <c r="AA2297" s="110"/>
      <c r="AC2297" s="110"/>
    </row>
    <row r="2298" spans="19:29" x14ac:dyDescent="0.25">
      <c r="S2298" s="110"/>
      <c r="U2298" s="110"/>
      <c r="W2298" s="110"/>
      <c r="Y2298" s="110"/>
      <c r="AA2298" s="110"/>
      <c r="AC2298" s="110"/>
    </row>
    <row r="2299" spans="19:29" x14ac:dyDescent="0.25">
      <c r="S2299" s="111"/>
      <c r="U2299" s="111"/>
      <c r="W2299" s="111"/>
      <c r="Y2299" s="111"/>
      <c r="AA2299" s="111"/>
      <c r="AC2299" s="111"/>
    </row>
    <row r="2300" spans="19:29" x14ac:dyDescent="0.25">
      <c r="S2300" s="107"/>
      <c r="U2300" s="107"/>
      <c r="W2300" s="107"/>
      <c r="Y2300" s="107"/>
      <c r="AA2300" s="107"/>
      <c r="AC2300" s="107"/>
    </row>
    <row r="2301" spans="19:29" x14ac:dyDescent="0.25">
      <c r="S2301" s="108"/>
      <c r="U2301" s="108"/>
      <c r="W2301" s="108"/>
      <c r="Y2301" s="108"/>
      <c r="AA2301" s="108"/>
      <c r="AC2301" s="108"/>
    </row>
    <row r="2302" spans="19:29" x14ac:dyDescent="0.25">
      <c r="S2302" s="108"/>
      <c r="U2302" s="108"/>
      <c r="W2302" s="108"/>
      <c r="Y2302" s="108"/>
      <c r="AA2302" s="108"/>
      <c r="AC2302" s="108"/>
    </row>
    <row r="2303" spans="19:29" x14ac:dyDescent="0.25">
      <c r="S2303" s="109"/>
      <c r="U2303" s="109"/>
      <c r="W2303" s="109"/>
      <c r="Y2303" s="109"/>
      <c r="AA2303" s="109"/>
      <c r="AC2303" s="109"/>
    </row>
    <row r="2304" spans="19:29" x14ac:dyDescent="0.25">
      <c r="S2304" s="108"/>
      <c r="U2304" s="108"/>
      <c r="W2304" s="108"/>
      <c r="Y2304" s="108"/>
      <c r="AA2304" s="108"/>
      <c r="AC2304" s="108"/>
    </row>
    <row r="2305" spans="19:29" x14ac:dyDescent="0.25">
      <c r="S2305" s="108"/>
      <c r="U2305" s="108"/>
      <c r="W2305" s="108"/>
      <c r="Y2305" s="108"/>
      <c r="AA2305" s="108"/>
      <c r="AC2305" s="108"/>
    </row>
    <row r="2306" spans="19:29" x14ac:dyDescent="0.25">
      <c r="S2306" s="109"/>
      <c r="U2306" s="109"/>
      <c r="W2306" s="109"/>
      <c r="Y2306" s="109"/>
      <c r="AA2306" s="109"/>
      <c r="AC2306" s="109"/>
    </row>
    <row r="2307" spans="19:29" x14ac:dyDescent="0.25">
      <c r="S2307" s="108"/>
      <c r="U2307" s="108"/>
      <c r="W2307" s="108"/>
      <c r="Y2307" s="108"/>
      <c r="AA2307" s="108"/>
      <c r="AC2307" s="108"/>
    </row>
    <row r="2308" spans="19:29" x14ac:dyDescent="0.25">
      <c r="S2308" s="109"/>
      <c r="U2308" s="109"/>
      <c r="W2308" s="109"/>
      <c r="Y2308" s="109"/>
      <c r="AA2308" s="109"/>
      <c r="AC2308" s="109"/>
    </row>
    <row r="2309" spans="19:29" x14ac:dyDescent="0.25">
      <c r="S2309" s="108"/>
      <c r="U2309" s="108"/>
      <c r="W2309" s="108"/>
      <c r="Y2309" s="108"/>
      <c r="AA2309" s="108"/>
      <c r="AC2309" s="108"/>
    </row>
    <row r="2310" spans="19:29" x14ac:dyDescent="0.25">
      <c r="S2310" s="108"/>
      <c r="U2310" s="108"/>
      <c r="W2310" s="108"/>
      <c r="Y2310" s="108"/>
      <c r="AA2310" s="108"/>
      <c r="AC2310" s="108"/>
    </row>
    <row r="2311" spans="19:29" x14ac:dyDescent="0.25">
      <c r="S2311" s="108"/>
      <c r="U2311" s="108"/>
      <c r="W2311" s="108"/>
      <c r="Y2311" s="108"/>
      <c r="AA2311" s="108"/>
      <c r="AC2311" s="108"/>
    </row>
    <row r="2312" spans="19:29" x14ac:dyDescent="0.25">
      <c r="S2312" s="110"/>
      <c r="U2312" s="110"/>
      <c r="W2312" s="110"/>
      <c r="Y2312" s="110"/>
      <c r="AA2312" s="110"/>
      <c r="AC2312" s="110"/>
    </row>
    <row r="2313" spans="19:29" x14ac:dyDescent="0.25">
      <c r="S2313" s="110"/>
      <c r="U2313" s="110"/>
      <c r="W2313" s="110"/>
      <c r="Y2313" s="110"/>
      <c r="AA2313" s="110"/>
      <c r="AC2313" s="110"/>
    </row>
    <row r="2314" spans="19:29" x14ac:dyDescent="0.25">
      <c r="S2314" s="110"/>
      <c r="U2314" s="110"/>
      <c r="W2314" s="110"/>
      <c r="Y2314" s="110"/>
      <c r="AA2314" s="110"/>
      <c r="AC2314" s="110"/>
    </row>
    <row r="2315" spans="19:29" x14ac:dyDescent="0.25">
      <c r="S2315" s="110"/>
      <c r="U2315" s="110"/>
      <c r="W2315" s="110"/>
      <c r="Y2315" s="110"/>
      <c r="AA2315" s="110"/>
      <c r="AC2315" s="110"/>
    </row>
    <row r="2316" spans="19:29" x14ac:dyDescent="0.25">
      <c r="S2316" s="111"/>
      <c r="U2316" s="111"/>
      <c r="W2316" s="111"/>
      <c r="Y2316" s="111"/>
      <c r="AA2316" s="111"/>
      <c r="AC2316" s="111"/>
    </row>
    <row r="2317" spans="19:29" x14ac:dyDescent="0.25">
      <c r="S2317" s="107"/>
      <c r="U2317" s="107"/>
      <c r="W2317" s="107"/>
      <c r="Y2317" s="107"/>
      <c r="AA2317" s="107"/>
      <c r="AC2317" s="107"/>
    </row>
    <row r="2318" spans="19:29" x14ac:dyDescent="0.25">
      <c r="S2318" s="108"/>
      <c r="U2318" s="108"/>
      <c r="W2318" s="108"/>
      <c r="Y2318" s="108"/>
      <c r="AA2318" s="108"/>
      <c r="AC2318" s="108"/>
    </row>
    <row r="2319" spans="19:29" x14ac:dyDescent="0.25">
      <c r="S2319" s="108"/>
      <c r="U2319" s="108"/>
      <c r="W2319" s="108"/>
      <c r="Y2319" s="108"/>
      <c r="AA2319" s="108"/>
      <c r="AC2319" s="108"/>
    </row>
    <row r="2320" spans="19:29" x14ac:dyDescent="0.25">
      <c r="S2320" s="109"/>
      <c r="U2320" s="109"/>
      <c r="W2320" s="109"/>
      <c r="Y2320" s="109"/>
      <c r="AA2320" s="109"/>
      <c r="AC2320" s="109"/>
    </row>
    <row r="2321" spans="19:29" x14ac:dyDescent="0.25">
      <c r="S2321" s="108"/>
      <c r="U2321" s="108"/>
      <c r="W2321" s="108"/>
      <c r="Y2321" s="108"/>
      <c r="AA2321" s="108"/>
      <c r="AC2321" s="108"/>
    </row>
    <row r="2322" spans="19:29" x14ac:dyDescent="0.25">
      <c r="S2322" s="108"/>
      <c r="U2322" s="108"/>
      <c r="W2322" s="108"/>
      <c r="Y2322" s="108"/>
      <c r="AA2322" s="108"/>
      <c r="AC2322" s="108"/>
    </row>
    <row r="2323" spans="19:29" x14ac:dyDescent="0.25">
      <c r="S2323" s="109"/>
      <c r="U2323" s="109"/>
      <c r="W2323" s="109"/>
      <c r="Y2323" s="109"/>
      <c r="AA2323" s="109"/>
      <c r="AC2323" s="109"/>
    </row>
    <row r="2324" spans="19:29" x14ac:dyDescent="0.25">
      <c r="S2324" s="108"/>
      <c r="U2324" s="108"/>
      <c r="W2324" s="108"/>
      <c r="Y2324" s="108"/>
      <c r="AA2324" s="108"/>
      <c r="AC2324" s="108"/>
    </row>
    <row r="2325" spans="19:29" x14ac:dyDescent="0.25">
      <c r="S2325" s="109"/>
      <c r="U2325" s="109"/>
      <c r="W2325" s="109"/>
      <c r="Y2325" s="109"/>
      <c r="AA2325" s="109"/>
      <c r="AC2325" s="109"/>
    </row>
    <row r="2326" spans="19:29" x14ac:dyDescent="0.25">
      <c r="S2326" s="108"/>
      <c r="U2326" s="108"/>
      <c r="W2326" s="108"/>
      <c r="Y2326" s="108"/>
      <c r="AA2326" s="108"/>
      <c r="AC2326" s="108"/>
    </row>
    <row r="2327" spans="19:29" x14ac:dyDescent="0.25">
      <c r="S2327" s="108"/>
      <c r="U2327" s="108"/>
      <c r="W2327" s="108"/>
      <c r="Y2327" s="108"/>
      <c r="AA2327" s="108"/>
      <c r="AC2327" s="108"/>
    </row>
    <row r="2328" spans="19:29" x14ac:dyDescent="0.25">
      <c r="S2328" s="108"/>
      <c r="U2328" s="108"/>
      <c r="W2328" s="108"/>
      <c r="Y2328" s="108"/>
      <c r="AA2328" s="108"/>
      <c r="AC2328" s="108"/>
    </row>
    <row r="2329" spans="19:29" x14ac:dyDescent="0.25">
      <c r="S2329" s="110"/>
      <c r="U2329" s="110"/>
      <c r="W2329" s="110"/>
      <c r="Y2329" s="110"/>
      <c r="AA2329" s="110"/>
      <c r="AC2329" s="110"/>
    </row>
    <row r="2330" spans="19:29" x14ac:dyDescent="0.25">
      <c r="S2330" s="110"/>
      <c r="U2330" s="110"/>
      <c r="W2330" s="110"/>
      <c r="Y2330" s="110"/>
      <c r="AA2330" s="110"/>
      <c r="AC2330" s="110"/>
    </row>
    <row r="2331" spans="19:29" x14ac:dyDescent="0.25">
      <c r="S2331" s="110"/>
      <c r="U2331" s="110"/>
      <c r="W2331" s="110"/>
      <c r="Y2331" s="110"/>
      <c r="AA2331" s="110"/>
      <c r="AC2331" s="110"/>
    </row>
    <row r="2332" spans="19:29" x14ac:dyDescent="0.25">
      <c r="S2332" s="110"/>
      <c r="U2332" s="110"/>
      <c r="W2332" s="110"/>
      <c r="Y2332" s="110"/>
      <c r="AA2332" s="110"/>
      <c r="AC2332" s="110"/>
    </row>
    <row r="2333" spans="19:29" x14ac:dyDescent="0.25">
      <c r="S2333" s="111"/>
      <c r="U2333" s="111"/>
      <c r="W2333" s="111"/>
      <c r="Y2333" s="111"/>
      <c r="AA2333" s="111"/>
      <c r="AC2333" s="111"/>
    </row>
    <row r="2334" spans="19:29" x14ac:dyDescent="0.25">
      <c r="S2334" s="107"/>
      <c r="U2334" s="107"/>
      <c r="W2334" s="107"/>
      <c r="Y2334" s="107"/>
      <c r="AA2334" s="107"/>
      <c r="AC2334" s="107"/>
    </row>
    <row r="2335" spans="19:29" x14ac:dyDescent="0.25">
      <c r="S2335" s="108"/>
      <c r="U2335" s="108"/>
      <c r="W2335" s="108"/>
      <c r="Y2335" s="108"/>
      <c r="AA2335" s="108"/>
      <c r="AC2335" s="108"/>
    </row>
    <row r="2336" spans="19:29" x14ac:dyDescent="0.25">
      <c r="S2336" s="108"/>
      <c r="U2336" s="108"/>
      <c r="W2336" s="108"/>
      <c r="Y2336" s="108"/>
      <c r="AA2336" s="108"/>
      <c r="AC2336" s="108"/>
    </row>
    <row r="2337" spans="19:29" x14ac:dyDescent="0.25">
      <c r="S2337" s="109"/>
      <c r="U2337" s="109"/>
      <c r="W2337" s="109"/>
      <c r="Y2337" s="109"/>
      <c r="AA2337" s="109"/>
      <c r="AC2337" s="109"/>
    </row>
    <row r="2338" spans="19:29" x14ac:dyDescent="0.25">
      <c r="S2338" s="108"/>
      <c r="U2338" s="108"/>
      <c r="W2338" s="108"/>
      <c r="Y2338" s="108"/>
      <c r="AA2338" s="108"/>
      <c r="AC2338" s="108"/>
    </row>
    <row r="2339" spans="19:29" x14ac:dyDescent="0.25">
      <c r="S2339" s="108"/>
      <c r="U2339" s="108"/>
      <c r="W2339" s="108"/>
      <c r="Y2339" s="108"/>
      <c r="AA2339" s="108"/>
      <c r="AC2339" s="108"/>
    </row>
    <row r="2340" spans="19:29" x14ac:dyDescent="0.25">
      <c r="S2340" s="109"/>
      <c r="U2340" s="109"/>
      <c r="W2340" s="109"/>
      <c r="Y2340" s="109"/>
      <c r="AA2340" s="109"/>
      <c r="AC2340" s="109"/>
    </row>
    <row r="2341" spans="19:29" x14ac:dyDescent="0.25">
      <c r="S2341" s="108"/>
      <c r="U2341" s="108"/>
      <c r="W2341" s="108"/>
      <c r="Y2341" s="108"/>
      <c r="AA2341" s="108"/>
      <c r="AC2341" s="108"/>
    </row>
    <row r="2342" spans="19:29" x14ac:dyDescent="0.25">
      <c r="S2342" s="109"/>
      <c r="U2342" s="109"/>
      <c r="W2342" s="109"/>
      <c r="Y2342" s="109"/>
      <c r="AA2342" s="109"/>
      <c r="AC2342" s="109"/>
    </row>
    <row r="2343" spans="19:29" x14ac:dyDescent="0.25">
      <c r="S2343" s="108"/>
      <c r="U2343" s="108"/>
      <c r="W2343" s="108"/>
      <c r="Y2343" s="108"/>
      <c r="AA2343" s="108"/>
      <c r="AC2343" s="108"/>
    </row>
    <row r="2344" spans="19:29" x14ac:dyDescent="0.25">
      <c r="S2344" s="108"/>
      <c r="U2344" s="108"/>
      <c r="W2344" s="108"/>
      <c r="Y2344" s="108"/>
      <c r="AA2344" s="108"/>
      <c r="AC2344" s="108"/>
    </row>
    <row r="2345" spans="19:29" x14ac:dyDescent="0.25">
      <c r="S2345" s="108"/>
      <c r="U2345" s="108"/>
      <c r="W2345" s="108"/>
      <c r="Y2345" s="108"/>
      <c r="AA2345" s="108"/>
      <c r="AC2345" s="108"/>
    </row>
    <row r="2346" spans="19:29" x14ac:dyDescent="0.25">
      <c r="S2346" s="110"/>
      <c r="U2346" s="110"/>
      <c r="W2346" s="110"/>
      <c r="Y2346" s="110"/>
      <c r="AA2346" s="110"/>
      <c r="AC2346" s="110"/>
    </row>
    <row r="2347" spans="19:29" x14ac:dyDescent="0.25">
      <c r="S2347" s="110"/>
      <c r="U2347" s="110"/>
      <c r="W2347" s="110"/>
      <c r="Y2347" s="110"/>
      <c r="AA2347" s="110"/>
      <c r="AC2347" s="110"/>
    </row>
    <row r="2348" spans="19:29" x14ac:dyDescent="0.25">
      <c r="S2348" s="110"/>
      <c r="U2348" s="110"/>
      <c r="W2348" s="110"/>
      <c r="Y2348" s="110"/>
      <c r="AA2348" s="110"/>
      <c r="AC2348" s="110"/>
    </row>
    <row r="2349" spans="19:29" x14ac:dyDescent="0.25">
      <c r="S2349" s="110"/>
      <c r="U2349" s="110"/>
      <c r="W2349" s="110"/>
      <c r="Y2349" s="110"/>
      <c r="AA2349" s="110"/>
      <c r="AC2349" s="110"/>
    </row>
    <row r="2350" spans="19:29" x14ac:dyDescent="0.25">
      <c r="S2350" s="111"/>
      <c r="U2350" s="111"/>
      <c r="W2350" s="111"/>
      <c r="Y2350" s="111"/>
      <c r="AA2350" s="111"/>
      <c r="AC2350" s="111"/>
    </row>
    <row r="2351" spans="19:29" x14ac:dyDescent="0.25">
      <c r="S2351" s="107"/>
      <c r="U2351" s="107"/>
      <c r="W2351" s="107"/>
      <c r="Y2351" s="107"/>
      <c r="AA2351" s="107"/>
      <c r="AC2351" s="107"/>
    </row>
    <row r="2352" spans="19:29" x14ac:dyDescent="0.25">
      <c r="S2352" s="108"/>
      <c r="U2352" s="108"/>
      <c r="W2352" s="108"/>
      <c r="Y2352" s="108"/>
      <c r="AA2352" s="108"/>
      <c r="AC2352" s="108"/>
    </row>
    <row r="2353" spans="19:29" x14ac:dyDescent="0.25">
      <c r="S2353" s="108"/>
      <c r="U2353" s="108"/>
      <c r="W2353" s="108"/>
      <c r="Y2353" s="108"/>
      <c r="AA2353" s="108"/>
      <c r="AC2353" s="108"/>
    </row>
    <row r="2354" spans="19:29" x14ac:dyDescent="0.25">
      <c r="S2354" s="109"/>
      <c r="U2354" s="109"/>
      <c r="W2354" s="109"/>
      <c r="Y2354" s="109"/>
      <c r="AA2354" s="109"/>
      <c r="AC2354" s="109"/>
    </row>
    <row r="2355" spans="19:29" x14ac:dyDescent="0.25">
      <c r="S2355" s="108"/>
      <c r="U2355" s="108"/>
      <c r="W2355" s="108"/>
      <c r="Y2355" s="108"/>
      <c r="AA2355" s="108"/>
      <c r="AC2355" s="108"/>
    </row>
    <row r="2356" spans="19:29" x14ac:dyDescent="0.25">
      <c r="S2356" s="108"/>
      <c r="U2356" s="108"/>
      <c r="W2356" s="108"/>
      <c r="Y2356" s="108"/>
      <c r="AA2356" s="108"/>
      <c r="AC2356" s="108"/>
    </row>
    <row r="2357" spans="19:29" x14ac:dyDescent="0.25">
      <c r="S2357" s="109"/>
      <c r="U2357" s="109"/>
      <c r="W2357" s="109"/>
      <c r="Y2357" s="109"/>
      <c r="AA2357" s="109"/>
      <c r="AC2357" s="109"/>
    </row>
    <row r="2358" spans="19:29" x14ac:dyDescent="0.25">
      <c r="S2358" s="108"/>
      <c r="U2358" s="108"/>
      <c r="W2358" s="108"/>
      <c r="Y2358" s="108"/>
      <c r="AA2358" s="108"/>
      <c r="AC2358" s="108"/>
    </row>
    <row r="2359" spans="19:29" x14ac:dyDescent="0.25">
      <c r="S2359" s="109"/>
      <c r="U2359" s="109"/>
      <c r="W2359" s="109"/>
      <c r="Y2359" s="109"/>
      <c r="AA2359" s="109"/>
      <c r="AC2359" s="109"/>
    </row>
    <row r="2360" spans="19:29" x14ac:dyDescent="0.25">
      <c r="S2360" s="108"/>
      <c r="U2360" s="108"/>
      <c r="W2360" s="108"/>
      <c r="Y2360" s="108"/>
      <c r="AA2360" s="108"/>
      <c r="AC2360" s="108"/>
    </row>
    <row r="2361" spans="19:29" x14ac:dyDescent="0.25">
      <c r="S2361" s="108"/>
      <c r="U2361" s="108"/>
      <c r="W2361" s="108"/>
      <c r="Y2361" s="108"/>
      <c r="AA2361" s="108"/>
      <c r="AC2361" s="108"/>
    </row>
    <row r="2362" spans="19:29" x14ac:dyDescent="0.25">
      <c r="S2362" s="108"/>
      <c r="U2362" s="108"/>
      <c r="W2362" s="108"/>
      <c r="Y2362" s="108"/>
      <c r="AA2362" s="108"/>
      <c r="AC2362" s="108"/>
    </row>
    <row r="2363" spans="19:29" x14ac:dyDescent="0.25">
      <c r="S2363" s="110"/>
      <c r="U2363" s="110"/>
      <c r="W2363" s="110"/>
      <c r="Y2363" s="110"/>
      <c r="AA2363" s="110"/>
      <c r="AC2363" s="110"/>
    </row>
    <row r="2364" spans="19:29" x14ac:dyDescent="0.25">
      <c r="S2364" s="110"/>
      <c r="U2364" s="110"/>
      <c r="W2364" s="110"/>
      <c r="Y2364" s="110"/>
      <c r="AA2364" s="110"/>
      <c r="AC2364" s="110"/>
    </row>
    <row r="2365" spans="19:29" x14ac:dyDescent="0.25">
      <c r="S2365" s="110"/>
      <c r="U2365" s="110"/>
      <c r="W2365" s="110"/>
      <c r="Y2365" s="110"/>
      <c r="AA2365" s="110"/>
      <c r="AC2365" s="110"/>
    </row>
    <row r="2366" spans="19:29" x14ac:dyDescent="0.25">
      <c r="S2366" s="110"/>
      <c r="U2366" s="110"/>
      <c r="W2366" s="110"/>
      <c r="Y2366" s="110"/>
      <c r="AA2366" s="110"/>
      <c r="AC2366" s="110"/>
    </row>
    <row r="2367" spans="19:29" x14ac:dyDescent="0.25">
      <c r="S2367" s="111"/>
      <c r="U2367" s="111"/>
      <c r="W2367" s="111"/>
      <c r="Y2367" s="111"/>
      <c r="AA2367" s="111"/>
      <c r="AC2367" s="111"/>
    </row>
    <row r="2368" spans="19:29" x14ac:dyDescent="0.25">
      <c r="S2368" s="107"/>
      <c r="U2368" s="107"/>
      <c r="W2368" s="107"/>
      <c r="Y2368" s="107"/>
      <c r="AA2368" s="107"/>
      <c r="AC2368" s="107"/>
    </row>
    <row r="2369" spans="19:29" x14ac:dyDescent="0.25">
      <c r="S2369" s="108"/>
      <c r="U2369" s="108"/>
      <c r="W2369" s="108"/>
      <c r="Y2369" s="108"/>
      <c r="AA2369" s="108"/>
      <c r="AC2369" s="108"/>
    </row>
    <row r="2370" spans="19:29" x14ac:dyDescent="0.25">
      <c r="S2370" s="108"/>
      <c r="U2370" s="108"/>
      <c r="W2370" s="108"/>
      <c r="Y2370" s="108"/>
      <c r="AA2370" s="108"/>
      <c r="AC2370" s="108"/>
    </row>
    <row r="2371" spans="19:29" x14ac:dyDescent="0.25">
      <c r="S2371" s="109"/>
      <c r="U2371" s="109"/>
      <c r="W2371" s="109"/>
      <c r="Y2371" s="109"/>
      <c r="AA2371" s="109"/>
      <c r="AC2371" s="109"/>
    </row>
    <row r="2372" spans="19:29" x14ac:dyDescent="0.25">
      <c r="S2372" s="108"/>
      <c r="U2372" s="108"/>
      <c r="W2372" s="108"/>
      <c r="Y2372" s="108"/>
      <c r="AA2372" s="108"/>
      <c r="AC2372" s="108"/>
    </row>
    <row r="2373" spans="19:29" x14ac:dyDescent="0.25">
      <c r="S2373" s="108"/>
      <c r="U2373" s="108"/>
      <c r="W2373" s="108"/>
      <c r="Y2373" s="108"/>
      <c r="AA2373" s="108"/>
      <c r="AC2373" s="108"/>
    </row>
    <row r="2374" spans="19:29" x14ac:dyDescent="0.25">
      <c r="S2374" s="109"/>
      <c r="U2374" s="109"/>
      <c r="W2374" s="109"/>
      <c r="Y2374" s="109"/>
      <c r="AA2374" s="109"/>
      <c r="AC2374" s="109"/>
    </row>
    <row r="2375" spans="19:29" x14ac:dyDescent="0.25">
      <c r="S2375" s="108"/>
      <c r="U2375" s="108"/>
      <c r="W2375" s="108"/>
      <c r="Y2375" s="108"/>
      <c r="AA2375" s="108"/>
      <c r="AC2375" s="108"/>
    </row>
    <row r="2376" spans="19:29" x14ac:dyDescent="0.25">
      <c r="S2376" s="109"/>
      <c r="U2376" s="109"/>
      <c r="W2376" s="109"/>
      <c r="Y2376" s="109"/>
      <c r="AA2376" s="109"/>
      <c r="AC2376" s="109"/>
    </row>
    <row r="2377" spans="19:29" x14ac:dyDescent="0.25">
      <c r="S2377" s="108"/>
      <c r="U2377" s="108"/>
      <c r="W2377" s="108"/>
      <c r="Y2377" s="108"/>
      <c r="AA2377" s="108"/>
      <c r="AC2377" s="108"/>
    </row>
    <row r="2378" spans="19:29" x14ac:dyDescent="0.25">
      <c r="S2378" s="108"/>
      <c r="U2378" s="108"/>
      <c r="W2378" s="108"/>
      <c r="Y2378" s="108"/>
      <c r="AA2378" s="108"/>
      <c r="AC2378" s="108"/>
    </row>
    <row r="2379" spans="19:29" x14ac:dyDescent="0.25">
      <c r="S2379" s="108"/>
      <c r="U2379" s="108"/>
      <c r="W2379" s="108"/>
      <c r="Y2379" s="108"/>
      <c r="AA2379" s="108"/>
      <c r="AC2379" s="108"/>
    </row>
    <row r="2380" spans="19:29" x14ac:dyDescent="0.25">
      <c r="S2380" s="110"/>
      <c r="U2380" s="110"/>
      <c r="W2380" s="110"/>
      <c r="Y2380" s="110"/>
      <c r="AA2380" s="110"/>
      <c r="AC2380" s="110"/>
    </row>
    <row r="2381" spans="19:29" x14ac:dyDescent="0.25">
      <c r="S2381" s="110"/>
      <c r="U2381" s="110"/>
      <c r="W2381" s="110"/>
      <c r="Y2381" s="110"/>
      <c r="AA2381" s="110"/>
      <c r="AC2381" s="110"/>
    </row>
    <row r="2382" spans="19:29" x14ac:dyDescent="0.25">
      <c r="S2382" s="110"/>
      <c r="U2382" s="110"/>
      <c r="W2382" s="110"/>
      <c r="Y2382" s="110"/>
      <c r="AA2382" s="110"/>
      <c r="AC2382" s="110"/>
    </row>
    <row r="2383" spans="19:29" x14ac:dyDescent="0.25">
      <c r="S2383" s="110"/>
      <c r="U2383" s="110"/>
      <c r="W2383" s="110"/>
      <c r="Y2383" s="110"/>
      <c r="AA2383" s="110"/>
      <c r="AC2383" s="110"/>
    </row>
    <row r="2384" spans="19:29" x14ac:dyDescent="0.25">
      <c r="S2384" s="111"/>
      <c r="U2384" s="111"/>
      <c r="W2384" s="111"/>
      <c r="Y2384" s="111"/>
      <c r="AA2384" s="111"/>
      <c r="AC2384" s="111"/>
    </row>
    <row r="2385" spans="19:29" x14ac:dyDescent="0.25">
      <c r="S2385" s="107"/>
      <c r="U2385" s="107"/>
      <c r="W2385" s="107"/>
      <c r="Y2385" s="107"/>
      <c r="AA2385" s="107"/>
      <c r="AC2385" s="107"/>
    </row>
    <row r="2386" spans="19:29" x14ac:dyDescent="0.25">
      <c r="S2386" s="108"/>
      <c r="U2386" s="108"/>
      <c r="W2386" s="108"/>
      <c r="Y2386" s="108"/>
      <c r="AA2386" s="108"/>
      <c r="AC2386" s="108"/>
    </row>
    <row r="2387" spans="19:29" x14ac:dyDescent="0.25">
      <c r="S2387" s="108"/>
      <c r="U2387" s="108"/>
      <c r="W2387" s="108"/>
      <c r="Y2387" s="108"/>
      <c r="AA2387" s="108"/>
      <c r="AC2387" s="108"/>
    </row>
    <row r="2388" spans="19:29" x14ac:dyDescent="0.25">
      <c r="S2388" s="109"/>
      <c r="U2388" s="109"/>
      <c r="W2388" s="109"/>
      <c r="Y2388" s="109"/>
      <c r="AA2388" s="109"/>
      <c r="AC2388" s="109"/>
    </row>
    <row r="2389" spans="19:29" x14ac:dyDescent="0.25">
      <c r="S2389" s="108"/>
      <c r="U2389" s="108"/>
      <c r="W2389" s="108"/>
      <c r="Y2389" s="108"/>
      <c r="AA2389" s="108"/>
      <c r="AC2389" s="108"/>
    </row>
    <row r="2390" spans="19:29" x14ac:dyDescent="0.25">
      <c r="S2390" s="108"/>
      <c r="U2390" s="108"/>
      <c r="W2390" s="108"/>
      <c r="Y2390" s="108"/>
      <c r="AA2390" s="108"/>
      <c r="AC2390" s="108"/>
    </row>
    <row r="2391" spans="19:29" x14ac:dyDescent="0.25">
      <c r="S2391" s="109"/>
      <c r="U2391" s="109"/>
      <c r="W2391" s="109"/>
      <c r="Y2391" s="109"/>
      <c r="AA2391" s="109"/>
      <c r="AC2391" s="109"/>
    </row>
    <row r="2392" spans="19:29" x14ac:dyDescent="0.25">
      <c r="S2392" s="108"/>
      <c r="U2392" s="108"/>
      <c r="W2392" s="108"/>
      <c r="Y2392" s="108"/>
      <c r="AA2392" s="108"/>
      <c r="AC2392" s="108"/>
    </row>
    <row r="2393" spans="19:29" x14ac:dyDescent="0.25">
      <c r="S2393" s="109"/>
      <c r="U2393" s="109"/>
      <c r="W2393" s="109"/>
      <c r="Y2393" s="109"/>
      <c r="AA2393" s="109"/>
      <c r="AC2393" s="109"/>
    </row>
    <row r="2394" spans="19:29" x14ac:dyDescent="0.25">
      <c r="S2394" s="108"/>
      <c r="U2394" s="108"/>
      <c r="W2394" s="108"/>
      <c r="Y2394" s="108"/>
      <c r="AA2394" s="108"/>
      <c r="AC2394" s="108"/>
    </row>
    <row r="2395" spans="19:29" x14ac:dyDescent="0.25">
      <c r="S2395" s="108"/>
      <c r="U2395" s="108"/>
      <c r="W2395" s="108"/>
      <c r="Y2395" s="108"/>
      <c r="AA2395" s="108"/>
      <c r="AC2395" s="108"/>
    </row>
    <row r="2396" spans="19:29" x14ac:dyDescent="0.25">
      <c r="S2396" s="108"/>
      <c r="U2396" s="108"/>
      <c r="W2396" s="108"/>
      <c r="Y2396" s="108"/>
      <c r="AA2396" s="108"/>
      <c r="AC2396" s="108"/>
    </row>
    <row r="2397" spans="19:29" x14ac:dyDescent="0.25">
      <c r="S2397" s="110"/>
      <c r="U2397" s="110"/>
      <c r="W2397" s="110"/>
      <c r="Y2397" s="110"/>
      <c r="AA2397" s="110"/>
      <c r="AC2397" s="110"/>
    </row>
    <row r="2398" spans="19:29" x14ac:dyDescent="0.25">
      <c r="S2398" s="110"/>
      <c r="U2398" s="110"/>
      <c r="W2398" s="110"/>
      <c r="Y2398" s="110"/>
      <c r="AA2398" s="110"/>
      <c r="AC2398" s="110"/>
    </row>
    <row r="2399" spans="19:29" x14ac:dyDescent="0.25">
      <c r="S2399" s="110"/>
      <c r="U2399" s="110"/>
      <c r="W2399" s="110"/>
      <c r="Y2399" s="110"/>
      <c r="AA2399" s="110"/>
      <c r="AC2399" s="110"/>
    </row>
    <row r="2400" spans="19:29" x14ac:dyDescent="0.25">
      <c r="S2400" s="110"/>
      <c r="U2400" s="110"/>
      <c r="W2400" s="110"/>
      <c r="Y2400" s="110"/>
      <c r="AA2400" s="110"/>
      <c r="AC2400" s="110"/>
    </row>
    <row r="2401" spans="19:29" x14ac:dyDescent="0.25">
      <c r="S2401" s="111"/>
      <c r="U2401" s="111"/>
      <c r="W2401" s="111"/>
      <c r="Y2401" s="111"/>
      <c r="AA2401" s="111"/>
      <c r="AC2401" s="111"/>
    </row>
    <row r="2402" spans="19:29" x14ac:dyDescent="0.25">
      <c r="S2402" s="107"/>
      <c r="U2402" s="107"/>
      <c r="W2402" s="107"/>
      <c r="Y2402" s="107"/>
      <c r="AA2402" s="107"/>
      <c r="AC2402" s="107"/>
    </row>
    <row r="2403" spans="19:29" x14ac:dyDescent="0.25">
      <c r="S2403" s="108"/>
      <c r="U2403" s="108"/>
      <c r="W2403" s="108"/>
      <c r="Y2403" s="108"/>
      <c r="AA2403" s="108"/>
      <c r="AC2403" s="108"/>
    </row>
    <row r="2404" spans="19:29" x14ac:dyDescent="0.25">
      <c r="S2404" s="108"/>
      <c r="U2404" s="108"/>
      <c r="W2404" s="108"/>
      <c r="Y2404" s="108"/>
      <c r="AA2404" s="108"/>
      <c r="AC2404" s="108"/>
    </row>
    <row r="2405" spans="19:29" x14ac:dyDescent="0.25">
      <c r="S2405" s="109"/>
      <c r="U2405" s="109"/>
      <c r="W2405" s="109"/>
      <c r="Y2405" s="109"/>
      <c r="AA2405" s="109"/>
      <c r="AC2405" s="109"/>
    </row>
    <row r="2406" spans="19:29" x14ac:dyDescent="0.25">
      <c r="S2406" s="108"/>
      <c r="U2406" s="108"/>
      <c r="W2406" s="108"/>
      <c r="Y2406" s="108"/>
      <c r="AA2406" s="108"/>
      <c r="AC2406" s="108"/>
    </row>
    <row r="2407" spans="19:29" x14ac:dyDescent="0.25">
      <c r="S2407" s="108"/>
      <c r="U2407" s="108"/>
      <c r="W2407" s="108"/>
      <c r="Y2407" s="108"/>
      <c r="AA2407" s="108"/>
      <c r="AC2407" s="108"/>
    </row>
    <row r="2408" spans="19:29" x14ac:dyDescent="0.25">
      <c r="S2408" s="109"/>
      <c r="U2408" s="109"/>
      <c r="W2408" s="109"/>
      <c r="Y2408" s="109"/>
      <c r="AA2408" s="109"/>
      <c r="AC2408" s="109"/>
    </row>
    <row r="2409" spans="19:29" x14ac:dyDescent="0.25">
      <c r="S2409" s="108"/>
      <c r="U2409" s="108"/>
      <c r="W2409" s="108"/>
      <c r="Y2409" s="108"/>
      <c r="AA2409" s="108"/>
      <c r="AC2409" s="108"/>
    </row>
    <row r="2410" spans="19:29" x14ac:dyDescent="0.25">
      <c r="S2410" s="109"/>
      <c r="U2410" s="109"/>
      <c r="W2410" s="109"/>
      <c r="Y2410" s="109"/>
      <c r="AA2410" s="109"/>
      <c r="AC2410" s="109"/>
    </row>
    <row r="2411" spans="19:29" x14ac:dyDescent="0.25">
      <c r="S2411" s="108"/>
      <c r="U2411" s="108"/>
      <c r="W2411" s="108"/>
      <c r="Y2411" s="108"/>
      <c r="AA2411" s="108"/>
      <c r="AC2411" s="108"/>
    </row>
    <row r="2412" spans="19:29" x14ac:dyDescent="0.25">
      <c r="S2412" s="108"/>
      <c r="U2412" s="108"/>
      <c r="W2412" s="108"/>
      <c r="Y2412" s="108"/>
      <c r="AA2412" s="108"/>
      <c r="AC2412" s="108"/>
    </row>
    <row r="2413" spans="19:29" x14ac:dyDescent="0.25">
      <c r="S2413" s="108"/>
      <c r="U2413" s="108"/>
      <c r="W2413" s="108"/>
      <c r="Y2413" s="108"/>
      <c r="AA2413" s="108"/>
      <c r="AC2413" s="108"/>
    </row>
    <row r="2414" spans="19:29" x14ac:dyDescent="0.25">
      <c r="S2414" s="110"/>
      <c r="U2414" s="110"/>
      <c r="W2414" s="110"/>
      <c r="Y2414" s="110"/>
      <c r="AA2414" s="110"/>
      <c r="AC2414" s="110"/>
    </row>
    <row r="2415" spans="19:29" x14ac:dyDescent="0.25">
      <c r="S2415" s="110"/>
      <c r="U2415" s="110"/>
      <c r="W2415" s="110"/>
      <c r="Y2415" s="110"/>
      <c r="AA2415" s="110"/>
      <c r="AC2415" s="110"/>
    </row>
    <row r="2416" spans="19:29" x14ac:dyDescent="0.25">
      <c r="S2416" s="110"/>
      <c r="U2416" s="110"/>
      <c r="W2416" s="110"/>
      <c r="Y2416" s="110"/>
      <c r="AA2416" s="110"/>
      <c r="AC2416" s="110"/>
    </row>
    <row r="2417" spans="19:29" x14ac:dyDescent="0.25">
      <c r="S2417" s="110"/>
      <c r="U2417" s="110"/>
      <c r="W2417" s="110"/>
      <c r="Y2417" s="110"/>
      <c r="AA2417" s="110"/>
      <c r="AC2417" s="110"/>
    </row>
    <row r="2418" spans="19:29" x14ac:dyDescent="0.25">
      <c r="S2418" s="111"/>
      <c r="U2418" s="111"/>
      <c r="W2418" s="111"/>
      <c r="Y2418" s="111"/>
      <c r="AA2418" s="111"/>
      <c r="AC2418" s="111"/>
    </row>
    <row r="2419" spans="19:29" x14ac:dyDescent="0.25">
      <c r="S2419" s="107"/>
      <c r="U2419" s="107"/>
      <c r="W2419" s="107"/>
      <c r="Y2419" s="107"/>
      <c r="AA2419" s="107"/>
      <c r="AC2419" s="107"/>
    </row>
    <row r="2420" spans="19:29" x14ac:dyDescent="0.25">
      <c r="S2420" s="108"/>
      <c r="U2420" s="108"/>
      <c r="W2420" s="108"/>
      <c r="Y2420" s="108"/>
      <c r="AA2420" s="108"/>
      <c r="AC2420" s="108"/>
    </row>
    <row r="2421" spans="19:29" x14ac:dyDescent="0.25">
      <c r="S2421" s="108"/>
      <c r="U2421" s="108"/>
      <c r="W2421" s="108"/>
      <c r="Y2421" s="108"/>
      <c r="AA2421" s="108"/>
      <c r="AC2421" s="108"/>
    </row>
    <row r="2422" spans="19:29" x14ac:dyDescent="0.25">
      <c r="S2422" s="109"/>
      <c r="U2422" s="109"/>
      <c r="W2422" s="109"/>
      <c r="Y2422" s="109"/>
      <c r="AA2422" s="109"/>
      <c r="AC2422" s="109"/>
    </row>
    <row r="2423" spans="19:29" x14ac:dyDescent="0.25">
      <c r="S2423" s="108"/>
      <c r="U2423" s="108"/>
      <c r="W2423" s="108"/>
      <c r="Y2423" s="108"/>
      <c r="AA2423" s="108"/>
      <c r="AC2423" s="108"/>
    </row>
    <row r="2424" spans="19:29" x14ac:dyDescent="0.25">
      <c r="S2424" s="108"/>
      <c r="U2424" s="108"/>
      <c r="W2424" s="108"/>
      <c r="Y2424" s="108"/>
      <c r="AA2424" s="108"/>
      <c r="AC2424" s="108"/>
    </row>
    <row r="2425" spans="19:29" x14ac:dyDescent="0.25">
      <c r="S2425" s="109"/>
      <c r="U2425" s="109"/>
      <c r="W2425" s="109"/>
      <c r="Y2425" s="109"/>
      <c r="AA2425" s="109"/>
      <c r="AC2425" s="109"/>
    </row>
    <row r="2426" spans="19:29" x14ac:dyDescent="0.25">
      <c r="S2426" s="108"/>
      <c r="U2426" s="108"/>
      <c r="W2426" s="108"/>
      <c r="Y2426" s="108"/>
      <c r="AA2426" s="108"/>
      <c r="AC2426" s="108"/>
    </row>
    <row r="2427" spans="19:29" x14ac:dyDescent="0.25">
      <c r="S2427" s="109"/>
      <c r="U2427" s="109"/>
      <c r="W2427" s="109"/>
      <c r="Y2427" s="109"/>
      <c r="AA2427" s="109"/>
      <c r="AC2427" s="109"/>
    </row>
    <row r="2428" spans="19:29" x14ac:dyDescent="0.25">
      <c r="S2428" s="108"/>
      <c r="U2428" s="108"/>
      <c r="W2428" s="108"/>
      <c r="Y2428" s="108"/>
      <c r="AA2428" s="108"/>
      <c r="AC2428" s="108"/>
    </row>
    <row r="2429" spans="19:29" x14ac:dyDescent="0.25">
      <c r="S2429" s="108"/>
      <c r="U2429" s="108"/>
      <c r="W2429" s="108"/>
      <c r="Y2429" s="108"/>
      <c r="AA2429" s="108"/>
      <c r="AC2429" s="108"/>
    </row>
    <row r="2430" spans="19:29" x14ac:dyDescent="0.25">
      <c r="S2430" s="108"/>
      <c r="U2430" s="108"/>
      <c r="W2430" s="108"/>
      <c r="Y2430" s="108"/>
      <c r="AA2430" s="108"/>
      <c r="AC2430" s="108"/>
    </row>
    <row r="2431" spans="19:29" x14ac:dyDescent="0.25">
      <c r="S2431" s="110"/>
      <c r="U2431" s="110"/>
      <c r="W2431" s="110"/>
      <c r="Y2431" s="110"/>
      <c r="AA2431" s="110"/>
      <c r="AC2431" s="110"/>
    </row>
    <row r="2432" spans="19:29" x14ac:dyDescent="0.25">
      <c r="S2432" s="110"/>
      <c r="U2432" s="110"/>
      <c r="W2432" s="110"/>
      <c r="Y2432" s="110"/>
      <c r="AA2432" s="110"/>
      <c r="AC2432" s="110"/>
    </row>
    <row r="2433" spans="19:29" x14ac:dyDescent="0.25">
      <c r="S2433" s="110"/>
      <c r="U2433" s="110"/>
      <c r="W2433" s="110"/>
      <c r="Y2433" s="110"/>
      <c r="AA2433" s="110"/>
      <c r="AC2433" s="110"/>
    </row>
    <row r="2434" spans="19:29" x14ac:dyDescent="0.25">
      <c r="S2434" s="110"/>
      <c r="U2434" s="110"/>
      <c r="W2434" s="110"/>
      <c r="Y2434" s="110"/>
      <c r="AA2434" s="110"/>
      <c r="AC2434" s="110"/>
    </row>
    <row r="2435" spans="19:29" x14ac:dyDescent="0.25">
      <c r="S2435" s="111"/>
      <c r="U2435" s="111"/>
      <c r="W2435" s="111"/>
      <c r="Y2435" s="111"/>
      <c r="AA2435" s="111"/>
      <c r="AC2435" s="111"/>
    </row>
    <row r="2436" spans="19:29" x14ac:dyDescent="0.25">
      <c r="S2436" s="107"/>
      <c r="U2436" s="107"/>
      <c r="W2436" s="107"/>
      <c r="Y2436" s="107"/>
      <c r="AA2436" s="107"/>
      <c r="AC2436" s="107"/>
    </row>
    <row r="2437" spans="19:29" x14ac:dyDescent="0.25">
      <c r="S2437" s="108"/>
      <c r="U2437" s="108"/>
      <c r="W2437" s="108"/>
      <c r="Y2437" s="108"/>
      <c r="AA2437" s="108"/>
      <c r="AC2437" s="108"/>
    </row>
    <row r="2438" spans="19:29" x14ac:dyDescent="0.25">
      <c r="S2438" s="108"/>
      <c r="U2438" s="108"/>
      <c r="W2438" s="108"/>
      <c r="Y2438" s="108"/>
      <c r="AA2438" s="108"/>
      <c r="AC2438" s="108"/>
    </row>
    <row r="2439" spans="19:29" x14ac:dyDescent="0.25">
      <c r="S2439" s="109"/>
      <c r="U2439" s="109"/>
      <c r="W2439" s="109"/>
      <c r="Y2439" s="109"/>
      <c r="AA2439" s="109"/>
      <c r="AC2439" s="109"/>
    </row>
    <row r="2440" spans="19:29" x14ac:dyDescent="0.25">
      <c r="S2440" s="108"/>
      <c r="U2440" s="108"/>
      <c r="W2440" s="108"/>
      <c r="Y2440" s="108"/>
      <c r="AA2440" s="108"/>
      <c r="AC2440" s="108"/>
    </row>
    <row r="2441" spans="19:29" x14ac:dyDescent="0.25">
      <c r="S2441" s="108"/>
      <c r="U2441" s="108"/>
      <c r="W2441" s="108"/>
      <c r="Y2441" s="108"/>
      <c r="AA2441" s="108"/>
      <c r="AC2441" s="108"/>
    </row>
    <row r="2442" spans="19:29" x14ac:dyDescent="0.25">
      <c r="S2442" s="109"/>
      <c r="U2442" s="109"/>
      <c r="W2442" s="109"/>
      <c r="Y2442" s="109"/>
      <c r="AA2442" s="109"/>
      <c r="AC2442" s="109"/>
    </row>
    <row r="2443" spans="19:29" x14ac:dyDescent="0.25">
      <c r="S2443" s="108"/>
      <c r="U2443" s="108"/>
      <c r="W2443" s="108"/>
      <c r="Y2443" s="108"/>
      <c r="AA2443" s="108"/>
      <c r="AC2443" s="108"/>
    </row>
    <row r="2444" spans="19:29" x14ac:dyDescent="0.25">
      <c r="S2444" s="109"/>
      <c r="U2444" s="109"/>
      <c r="W2444" s="109"/>
      <c r="Y2444" s="109"/>
      <c r="AA2444" s="109"/>
      <c r="AC2444" s="109"/>
    </row>
    <row r="2445" spans="19:29" x14ac:dyDescent="0.25">
      <c r="S2445" s="108"/>
      <c r="U2445" s="108"/>
      <c r="W2445" s="108"/>
      <c r="Y2445" s="108"/>
      <c r="AA2445" s="108"/>
      <c r="AC2445" s="108"/>
    </row>
    <row r="2446" spans="19:29" x14ac:dyDescent="0.25">
      <c r="S2446" s="108"/>
      <c r="U2446" s="108"/>
      <c r="W2446" s="108"/>
      <c r="Y2446" s="108"/>
      <c r="AA2446" s="108"/>
      <c r="AC2446" s="108"/>
    </row>
    <row r="2447" spans="19:29" x14ac:dyDescent="0.25">
      <c r="S2447" s="108"/>
      <c r="U2447" s="108"/>
      <c r="W2447" s="108"/>
      <c r="Y2447" s="108"/>
      <c r="AA2447" s="108"/>
      <c r="AC2447" s="108"/>
    </row>
    <row r="2448" spans="19:29" x14ac:dyDescent="0.25">
      <c r="S2448" s="110"/>
      <c r="U2448" s="110"/>
      <c r="W2448" s="110"/>
      <c r="Y2448" s="110"/>
      <c r="AA2448" s="110"/>
      <c r="AC2448" s="110"/>
    </row>
    <row r="2449" spans="19:29" x14ac:dyDescent="0.25">
      <c r="S2449" s="110"/>
      <c r="U2449" s="110"/>
      <c r="W2449" s="110"/>
      <c r="Y2449" s="110"/>
      <c r="AA2449" s="110"/>
      <c r="AC2449" s="110"/>
    </row>
    <row r="2450" spans="19:29" x14ac:dyDescent="0.25">
      <c r="S2450" s="110"/>
      <c r="U2450" s="110"/>
      <c r="W2450" s="110"/>
      <c r="Y2450" s="110"/>
      <c r="AA2450" s="110"/>
      <c r="AC2450" s="110"/>
    </row>
    <row r="2451" spans="19:29" x14ac:dyDescent="0.25">
      <c r="S2451" s="110"/>
      <c r="U2451" s="110"/>
      <c r="W2451" s="110"/>
      <c r="Y2451" s="110"/>
      <c r="AA2451" s="110"/>
      <c r="AC2451" s="110"/>
    </row>
    <row r="2452" spans="19:29" x14ac:dyDescent="0.25">
      <c r="S2452" s="111"/>
      <c r="U2452" s="111"/>
      <c r="W2452" s="111"/>
      <c r="Y2452" s="111"/>
      <c r="AA2452" s="111"/>
      <c r="AC2452" s="111"/>
    </row>
    <row r="2453" spans="19:29" x14ac:dyDescent="0.25">
      <c r="S2453" s="107"/>
      <c r="U2453" s="107"/>
      <c r="W2453" s="107"/>
      <c r="Y2453" s="107"/>
      <c r="AA2453" s="107"/>
      <c r="AC2453" s="107"/>
    </row>
    <row r="2454" spans="19:29" x14ac:dyDescent="0.25">
      <c r="S2454" s="108"/>
      <c r="U2454" s="108"/>
      <c r="W2454" s="108"/>
      <c r="Y2454" s="108"/>
      <c r="AA2454" s="108"/>
      <c r="AC2454" s="108"/>
    </row>
    <row r="2455" spans="19:29" x14ac:dyDescent="0.25">
      <c r="S2455" s="108"/>
      <c r="U2455" s="108"/>
      <c r="W2455" s="108"/>
      <c r="Y2455" s="108"/>
      <c r="AA2455" s="108"/>
      <c r="AC2455" s="108"/>
    </row>
    <row r="2456" spans="19:29" x14ac:dyDescent="0.25">
      <c r="S2456" s="109"/>
      <c r="U2456" s="109"/>
      <c r="W2456" s="109"/>
      <c r="Y2456" s="109"/>
      <c r="AA2456" s="109"/>
      <c r="AC2456" s="109"/>
    </row>
    <row r="2457" spans="19:29" x14ac:dyDescent="0.25">
      <c r="S2457" s="108"/>
      <c r="U2457" s="108"/>
      <c r="W2457" s="108"/>
      <c r="Y2457" s="108"/>
      <c r="AA2457" s="108"/>
      <c r="AC2457" s="108"/>
    </row>
    <row r="2458" spans="19:29" x14ac:dyDescent="0.25">
      <c r="S2458" s="108"/>
      <c r="U2458" s="108"/>
      <c r="W2458" s="108"/>
      <c r="Y2458" s="108"/>
      <c r="AA2458" s="108"/>
      <c r="AC2458" s="108"/>
    </row>
    <row r="2459" spans="19:29" x14ac:dyDescent="0.25">
      <c r="S2459" s="109"/>
      <c r="U2459" s="109"/>
      <c r="W2459" s="109"/>
      <c r="Y2459" s="109"/>
      <c r="AA2459" s="109"/>
      <c r="AC2459" s="109"/>
    </row>
    <row r="2460" spans="19:29" x14ac:dyDescent="0.25">
      <c r="S2460" s="108"/>
      <c r="U2460" s="108"/>
      <c r="W2460" s="108"/>
      <c r="Y2460" s="108"/>
      <c r="AA2460" s="108"/>
      <c r="AC2460" s="108"/>
    </row>
    <row r="2461" spans="19:29" x14ac:dyDescent="0.25">
      <c r="S2461" s="109"/>
      <c r="U2461" s="109"/>
      <c r="W2461" s="109"/>
      <c r="Y2461" s="109"/>
      <c r="AA2461" s="109"/>
      <c r="AC2461" s="109"/>
    </row>
    <row r="2462" spans="19:29" x14ac:dyDescent="0.25">
      <c r="S2462" s="108"/>
      <c r="U2462" s="108"/>
      <c r="W2462" s="108"/>
      <c r="Y2462" s="108"/>
      <c r="AA2462" s="108"/>
      <c r="AC2462" s="108"/>
    </row>
    <row r="2463" spans="19:29" x14ac:dyDescent="0.25">
      <c r="S2463" s="108"/>
      <c r="U2463" s="108"/>
      <c r="W2463" s="108"/>
      <c r="Y2463" s="108"/>
      <c r="AA2463" s="108"/>
      <c r="AC2463" s="108"/>
    </row>
    <row r="2464" spans="19:29" x14ac:dyDescent="0.25">
      <c r="S2464" s="108"/>
      <c r="U2464" s="108"/>
      <c r="W2464" s="108"/>
      <c r="Y2464" s="108"/>
      <c r="AA2464" s="108"/>
      <c r="AC2464" s="108"/>
    </row>
    <row r="2465" spans="19:29" x14ac:dyDescent="0.25">
      <c r="S2465" s="110"/>
      <c r="U2465" s="110"/>
      <c r="W2465" s="110"/>
      <c r="Y2465" s="110"/>
      <c r="AA2465" s="110"/>
      <c r="AC2465" s="110"/>
    </row>
    <row r="2466" spans="19:29" x14ac:dyDescent="0.25">
      <c r="S2466" s="110"/>
      <c r="U2466" s="110"/>
      <c r="W2466" s="110"/>
      <c r="Y2466" s="110"/>
      <c r="AA2466" s="110"/>
      <c r="AC2466" s="110"/>
    </row>
    <row r="2467" spans="19:29" x14ac:dyDescent="0.25">
      <c r="S2467" s="110"/>
      <c r="U2467" s="110"/>
      <c r="W2467" s="110"/>
      <c r="Y2467" s="110"/>
      <c r="AA2467" s="110"/>
      <c r="AC2467" s="110"/>
    </row>
    <row r="2468" spans="19:29" x14ac:dyDescent="0.25">
      <c r="S2468" s="110"/>
      <c r="U2468" s="110"/>
      <c r="W2468" s="110"/>
      <c r="Y2468" s="110"/>
      <c r="AA2468" s="110"/>
      <c r="AC2468" s="110"/>
    </row>
    <row r="2469" spans="19:29" x14ac:dyDescent="0.25">
      <c r="S2469" s="111"/>
      <c r="U2469" s="111"/>
      <c r="W2469" s="111"/>
      <c r="Y2469" s="111"/>
      <c r="AA2469" s="111"/>
      <c r="AC2469" s="111"/>
    </row>
    <row r="2470" spans="19:29" x14ac:dyDescent="0.25">
      <c r="S2470" s="107"/>
      <c r="U2470" s="107"/>
      <c r="W2470" s="107"/>
      <c r="Y2470" s="107"/>
      <c r="AA2470" s="107"/>
      <c r="AC2470" s="107"/>
    </row>
    <row r="2471" spans="19:29" x14ac:dyDescent="0.25">
      <c r="S2471" s="108"/>
      <c r="U2471" s="108"/>
      <c r="W2471" s="108"/>
      <c r="Y2471" s="108"/>
      <c r="AA2471" s="108"/>
      <c r="AC2471" s="108"/>
    </row>
    <row r="2472" spans="19:29" x14ac:dyDescent="0.25">
      <c r="S2472" s="108"/>
      <c r="U2472" s="108"/>
      <c r="W2472" s="108"/>
      <c r="Y2472" s="108"/>
      <c r="AA2472" s="108"/>
      <c r="AC2472" s="108"/>
    </row>
    <row r="2473" spans="19:29" x14ac:dyDescent="0.25">
      <c r="S2473" s="109"/>
      <c r="U2473" s="109"/>
      <c r="W2473" s="109"/>
      <c r="Y2473" s="109"/>
      <c r="AA2473" s="109"/>
      <c r="AC2473" s="109"/>
    </row>
    <row r="2474" spans="19:29" x14ac:dyDescent="0.25">
      <c r="S2474" s="108"/>
      <c r="U2474" s="108"/>
      <c r="W2474" s="108"/>
      <c r="Y2474" s="108"/>
      <c r="AA2474" s="108"/>
      <c r="AC2474" s="108"/>
    </row>
    <row r="2475" spans="19:29" x14ac:dyDescent="0.25">
      <c r="S2475" s="108"/>
      <c r="U2475" s="108"/>
      <c r="W2475" s="108"/>
      <c r="Y2475" s="108"/>
      <c r="AA2475" s="108"/>
      <c r="AC2475" s="108"/>
    </row>
    <row r="2476" spans="19:29" x14ac:dyDescent="0.25">
      <c r="S2476" s="109"/>
      <c r="U2476" s="109"/>
      <c r="W2476" s="109"/>
      <c r="Y2476" s="109"/>
      <c r="AA2476" s="109"/>
      <c r="AC2476" s="109"/>
    </row>
    <row r="2477" spans="19:29" x14ac:dyDescent="0.25">
      <c r="S2477" s="108"/>
      <c r="U2477" s="108"/>
      <c r="W2477" s="108"/>
      <c r="Y2477" s="108"/>
      <c r="AA2477" s="108"/>
      <c r="AC2477" s="108"/>
    </row>
    <row r="2478" spans="19:29" x14ac:dyDescent="0.25">
      <c r="S2478" s="109"/>
      <c r="U2478" s="109"/>
      <c r="W2478" s="109"/>
      <c r="Y2478" s="109"/>
      <c r="AA2478" s="109"/>
      <c r="AC2478" s="109"/>
    </row>
    <row r="2479" spans="19:29" x14ac:dyDescent="0.25">
      <c r="S2479" s="108"/>
      <c r="U2479" s="108"/>
      <c r="W2479" s="108"/>
      <c r="Y2479" s="108"/>
      <c r="AA2479" s="108"/>
      <c r="AC2479" s="108"/>
    </row>
    <row r="2480" spans="19:29" x14ac:dyDescent="0.25">
      <c r="S2480" s="108"/>
      <c r="U2480" s="108"/>
      <c r="W2480" s="108"/>
      <c r="Y2480" s="108"/>
      <c r="AA2480" s="108"/>
      <c r="AC2480" s="108"/>
    </row>
    <row r="2481" spans="19:29" x14ac:dyDescent="0.25">
      <c r="S2481" s="108"/>
      <c r="U2481" s="108"/>
      <c r="W2481" s="108"/>
      <c r="Y2481" s="108"/>
      <c r="AA2481" s="108"/>
      <c r="AC2481" s="108"/>
    </row>
    <row r="2482" spans="19:29" x14ac:dyDescent="0.25">
      <c r="S2482" s="110"/>
      <c r="U2482" s="110"/>
      <c r="W2482" s="110"/>
      <c r="Y2482" s="110"/>
      <c r="AA2482" s="110"/>
      <c r="AC2482" s="110"/>
    </row>
    <row r="2483" spans="19:29" x14ac:dyDescent="0.25">
      <c r="S2483" s="110"/>
      <c r="U2483" s="110"/>
      <c r="W2483" s="110"/>
      <c r="Y2483" s="110"/>
      <c r="AA2483" s="110"/>
      <c r="AC2483" s="110"/>
    </row>
    <row r="2484" spans="19:29" x14ac:dyDescent="0.25">
      <c r="S2484" s="110"/>
      <c r="U2484" s="110"/>
      <c r="W2484" s="110"/>
      <c r="Y2484" s="110"/>
      <c r="AA2484" s="110"/>
      <c r="AC2484" s="110"/>
    </row>
    <row r="2485" spans="19:29" x14ac:dyDescent="0.25">
      <c r="S2485" s="110"/>
      <c r="U2485" s="110"/>
      <c r="W2485" s="110"/>
      <c r="Y2485" s="110"/>
      <c r="AA2485" s="110"/>
      <c r="AC2485" s="110"/>
    </row>
    <row r="2486" spans="19:29" x14ac:dyDescent="0.25">
      <c r="S2486" s="111"/>
      <c r="U2486" s="111"/>
      <c r="W2486" s="111"/>
      <c r="Y2486" s="111"/>
      <c r="AA2486" s="111"/>
      <c r="AC2486" s="111"/>
    </row>
    <row r="2487" spans="19:29" x14ac:dyDescent="0.25">
      <c r="S2487" s="107"/>
      <c r="U2487" s="107"/>
      <c r="W2487" s="107"/>
      <c r="Y2487" s="107"/>
      <c r="AA2487" s="107"/>
      <c r="AC2487" s="107"/>
    </row>
    <row r="2488" spans="19:29" x14ac:dyDescent="0.25">
      <c r="S2488" s="108"/>
      <c r="U2488" s="108"/>
      <c r="W2488" s="108"/>
      <c r="Y2488" s="108"/>
      <c r="AA2488" s="108"/>
      <c r="AC2488" s="108"/>
    </row>
    <row r="2489" spans="19:29" x14ac:dyDescent="0.25">
      <c r="S2489" s="108"/>
      <c r="U2489" s="108"/>
      <c r="W2489" s="108"/>
      <c r="Y2489" s="108"/>
      <c r="AA2489" s="108"/>
      <c r="AC2489" s="108"/>
    </row>
    <row r="2490" spans="19:29" x14ac:dyDescent="0.25">
      <c r="S2490" s="109"/>
      <c r="U2490" s="109"/>
      <c r="W2490" s="109"/>
      <c r="Y2490" s="109"/>
      <c r="AA2490" s="109"/>
      <c r="AC2490" s="109"/>
    </row>
    <row r="2491" spans="19:29" x14ac:dyDescent="0.25">
      <c r="S2491" s="108"/>
      <c r="U2491" s="108"/>
      <c r="W2491" s="108"/>
      <c r="Y2491" s="108"/>
      <c r="AA2491" s="108"/>
      <c r="AC2491" s="108"/>
    </row>
    <row r="2492" spans="19:29" x14ac:dyDescent="0.25">
      <c r="S2492" s="108"/>
      <c r="U2492" s="108"/>
      <c r="W2492" s="108"/>
      <c r="Y2492" s="108"/>
      <c r="AA2492" s="108"/>
      <c r="AC2492" s="108"/>
    </row>
    <row r="2493" spans="19:29" x14ac:dyDescent="0.25">
      <c r="S2493" s="109"/>
      <c r="U2493" s="109"/>
      <c r="W2493" s="109"/>
      <c r="Y2493" s="109"/>
      <c r="AA2493" s="109"/>
      <c r="AC2493" s="109"/>
    </row>
    <row r="2494" spans="19:29" x14ac:dyDescent="0.25">
      <c r="S2494" s="108"/>
      <c r="U2494" s="108"/>
      <c r="W2494" s="108"/>
      <c r="Y2494" s="108"/>
      <c r="AA2494" s="108"/>
      <c r="AC2494" s="108"/>
    </row>
    <row r="2495" spans="19:29" x14ac:dyDescent="0.25">
      <c r="S2495" s="109"/>
      <c r="U2495" s="109"/>
      <c r="W2495" s="109"/>
      <c r="Y2495" s="109"/>
      <c r="AA2495" s="109"/>
      <c r="AC2495" s="109"/>
    </row>
    <row r="2496" spans="19:29" x14ac:dyDescent="0.25">
      <c r="S2496" s="108"/>
      <c r="U2496" s="108"/>
      <c r="W2496" s="108"/>
      <c r="Y2496" s="108"/>
      <c r="AA2496" s="108"/>
      <c r="AC2496" s="108"/>
    </row>
    <row r="2497" spans="19:29" x14ac:dyDescent="0.25">
      <c r="S2497" s="108"/>
      <c r="U2497" s="108"/>
      <c r="W2497" s="108"/>
      <c r="Y2497" s="108"/>
      <c r="AA2497" s="108"/>
      <c r="AC2497" s="108"/>
    </row>
    <row r="2498" spans="19:29" x14ac:dyDescent="0.25">
      <c r="S2498" s="108"/>
      <c r="U2498" s="108"/>
      <c r="W2498" s="108"/>
      <c r="Y2498" s="108"/>
      <c r="AA2498" s="108"/>
      <c r="AC2498" s="108"/>
    </row>
    <row r="2499" spans="19:29" x14ac:dyDescent="0.25">
      <c r="S2499" s="110"/>
      <c r="U2499" s="110"/>
      <c r="W2499" s="110"/>
      <c r="Y2499" s="110"/>
      <c r="AA2499" s="110"/>
      <c r="AC2499" s="110"/>
    </row>
    <row r="2500" spans="19:29" x14ac:dyDescent="0.25">
      <c r="S2500" s="110"/>
      <c r="U2500" s="110"/>
      <c r="W2500" s="110"/>
      <c r="Y2500" s="110"/>
      <c r="AA2500" s="110"/>
      <c r="AC2500" s="110"/>
    </row>
    <row r="2501" spans="19:29" x14ac:dyDescent="0.25">
      <c r="S2501" s="110"/>
      <c r="U2501" s="110"/>
      <c r="W2501" s="110"/>
      <c r="Y2501" s="110"/>
      <c r="AA2501" s="110"/>
      <c r="AC2501" s="110"/>
    </row>
    <row r="2502" spans="19:29" x14ac:dyDescent="0.25">
      <c r="S2502" s="110"/>
      <c r="U2502" s="110"/>
      <c r="W2502" s="110"/>
      <c r="Y2502" s="110"/>
      <c r="AA2502" s="110"/>
      <c r="AC2502" s="110"/>
    </row>
    <row r="2503" spans="19:29" x14ac:dyDescent="0.25">
      <c r="S2503" s="111"/>
      <c r="U2503" s="111"/>
      <c r="W2503" s="111"/>
      <c r="Y2503" s="111"/>
      <c r="AA2503" s="111"/>
      <c r="AC2503" s="111"/>
    </row>
    <row r="2504" spans="19:29" x14ac:dyDescent="0.25">
      <c r="S2504" s="107"/>
      <c r="U2504" s="107"/>
      <c r="W2504" s="107"/>
      <c r="Y2504" s="107"/>
      <c r="AA2504" s="107"/>
      <c r="AC2504" s="107"/>
    </row>
    <row r="2505" spans="19:29" x14ac:dyDescent="0.25">
      <c r="S2505" s="108"/>
      <c r="U2505" s="108"/>
      <c r="W2505" s="108"/>
      <c r="Y2505" s="108"/>
      <c r="AA2505" s="108"/>
      <c r="AC2505" s="108"/>
    </row>
    <row r="2506" spans="19:29" x14ac:dyDescent="0.25">
      <c r="S2506" s="108"/>
      <c r="U2506" s="108"/>
      <c r="W2506" s="108"/>
      <c r="Y2506" s="108"/>
      <c r="AA2506" s="108"/>
      <c r="AC2506" s="108"/>
    </row>
    <row r="2507" spans="19:29" x14ac:dyDescent="0.25">
      <c r="S2507" s="109"/>
      <c r="U2507" s="109"/>
      <c r="W2507" s="109"/>
      <c r="Y2507" s="109"/>
      <c r="AA2507" s="109"/>
      <c r="AC2507" s="109"/>
    </row>
    <row r="2508" spans="19:29" x14ac:dyDescent="0.25">
      <c r="S2508" s="108"/>
      <c r="U2508" s="108"/>
      <c r="W2508" s="108"/>
      <c r="Y2508" s="108"/>
      <c r="AA2508" s="108"/>
      <c r="AC2508" s="108"/>
    </row>
    <row r="2509" spans="19:29" x14ac:dyDescent="0.25">
      <c r="S2509" s="108"/>
      <c r="U2509" s="108"/>
      <c r="W2509" s="108"/>
      <c r="Y2509" s="108"/>
      <c r="AA2509" s="108"/>
      <c r="AC2509" s="108"/>
    </row>
    <row r="2510" spans="19:29" x14ac:dyDescent="0.25">
      <c r="S2510" s="109"/>
      <c r="U2510" s="109"/>
      <c r="W2510" s="109"/>
      <c r="Y2510" s="109"/>
      <c r="AA2510" s="109"/>
      <c r="AC2510" s="109"/>
    </row>
    <row r="2511" spans="19:29" x14ac:dyDescent="0.25">
      <c r="S2511" s="108"/>
      <c r="U2511" s="108"/>
      <c r="W2511" s="108"/>
      <c r="Y2511" s="108"/>
      <c r="AA2511" s="108"/>
      <c r="AC2511" s="108"/>
    </row>
    <row r="2512" spans="19:29" x14ac:dyDescent="0.25">
      <c r="S2512" s="109"/>
      <c r="U2512" s="109"/>
      <c r="W2512" s="109"/>
      <c r="Y2512" s="109"/>
      <c r="AA2512" s="109"/>
      <c r="AC2512" s="109"/>
    </row>
    <row r="2513" spans="19:29" x14ac:dyDescent="0.25">
      <c r="S2513" s="108"/>
      <c r="U2513" s="108"/>
      <c r="W2513" s="108"/>
      <c r="Y2513" s="108"/>
      <c r="AA2513" s="108"/>
      <c r="AC2513" s="108"/>
    </row>
    <row r="2514" spans="19:29" x14ac:dyDescent="0.25">
      <c r="S2514" s="108"/>
      <c r="U2514" s="108"/>
      <c r="W2514" s="108"/>
      <c r="Y2514" s="108"/>
      <c r="AA2514" s="108"/>
      <c r="AC2514" s="108"/>
    </row>
    <row r="2515" spans="19:29" x14ac:dyDescent="0.25">
      <c r="S2515" s="108"/>
      <c r="U2515" s="108"/>
      <c r="W2515" s="108"/>
      <c r="Y2515" s="108"/>
      <c r="AA2515" s="108"/>
      <c r="AC2515" s="108"/>
    </row>
    <row r="2516" spans="19:29" x14ac:dyDescent="0.25">
      <c r="S2516" s="110"/>
      <c r="U2516" s="110"/>
      <c r="W2516" s="110"/>
      <c r="Y2516" s="110"/>
      <c r="AA2516" s="110"/>
      <c r="AC2516" s="110"/>
    </row>
    <row r="2517" spans="19:29" x14ac:dyDescent="0.25">
      <c r="S2517" s="110"/>
      <c r="U2517" s="110"/>
      <c r="W2517" s="110"/>
      <c r="Y2517" s="110"/>
      <c r="AA2517" s="110"/>
      <c r="AC2517" s="110"/>
    </row>
    <row r="2518" spans="19:29" x14ac:dyDescent="0.25">
      <c r="S2518" s="110"/>
      <c r="U2518" s="110"/>
      <c r="W2518" s="110"/>
      <c r="Y2518" s="110"/>
      <c r="AA2518" s="110"/>
      <c r="AC2518" s="110"/>
    </row>
    <row r="2519" spans="19:29" x14ac:dyDescent="0.25">
      <c r="S2519" s="110"/>
      <c r="U2519" s="110"/>
      <c r="W2519" s="110"/>
      <c r="Y2519" s="110"/>
      <c r="AA2519" s="110"/>
      <c r="AC2519" s="110"/>
    </row>
    <row r="2520" spans="19:29" x14ac:dyDescent="0.25">
      <c r="S2520" s="111"/>
      <c r="U2520" s="111"/>
      <c r="W2520" s="111"/>
      <c r="Y2520" s="111"/>
      <c r="AA2520" s="111"/>
      <c r="AC2520" s="111"/>
    </row>
    <row r="2521" spans="19:29" x14ac:dyDescent="0.25">
      <c r="S2521" s="107"/>
      <c r="U2521" s="107"/>
      <c r="W2521" s="107"/>
      <c r="Y2521" s="107"/>
      <c r="AA2521" s="107"/>
      <c r="AC2521" s="107"/>
    </row>
    <row r="2522" spans="19:29" x14ac:dyDescent="0.25">
      <c r="S2522" s="108"/>
      <c r="U2522" s="108"/>
      <c r="W2522" s="108"/>
      <c r="Y2522" s="108"/>
      <c r="AA2522" s="108"/>
      <c r="AC2522" s="108"/>
    </row>
    <row r="2523" spans="19:29" x14ac:dyDescent="0.25">
      <c r="S2523" s="108"/>
      <c r="U2523" s="108"/>
      <c r="W2523" s="108"/>
      <c r="Y2523" s="108"/>
      <c r="AA2523" s="108"/>
      <c r="AC2523" s="108"/>
    </row>
    <row r="2524" spans="19:29" x14ac:dyDescent="0.25">
      <c r="S2524" s="109"/>
      <c r="U2524" s="109"/>
      <c r="W2524" s="109"/>
      <c r="Y2524" s="109"/>
      <c r="AA2524" s="109"/>
      <c r="AC2524" s="109"/>
    </row>
    <row r="2525" spans="19:29" x14ac:dyDescent="0.25">
      <c r="S2525" s="108"/>
      <c r="U2525" s="108"/>
      <c r="W2525" s="108"/>
      <c r="Y2525" s="108"/>
      <c r="AA2525" s="108"/>
      <c r="AC2525" s="108"/>
    </row>
    <row r="2526" spans="19:29" x14ac:dyDescent="0.25">
      <c r="S2526" s="108"/>
      <c r="U2526" s="108"/>
      <c r="W2526" s="108"/>
      <c r="Y2526" s="108"/>
      <c r="AA2526" s="108"/>
      <c r="AC2526" s="108"/>
    </row>
    <row r="2527" spans="19:29" x14ac:dyDescent="0.25">
      <c r="S2527" s="109"/>
      <c r="U2527" s="109"/>
      <c r="W2527" s="109"/>
      <c r="Y2527" s="109"/>
      <c r="AA2527" s="109"/>
      <c r="AC2527" s="109"/>
    </row>
    <row r="2528" spans="19:29" x14ac:dyDescent="0.25">
      <c r="S2528" s="108"/>
      <c r="U2528" s="108"/>
      <c r="W2528" s="108"/>
      <c r="Y2528" s="108"/>
      <c r="AA2528" s="108"/>
      <c r="AC2528" s="108"/>
    </row>
    <row r="2529" spans="19:29" x14ac:dyDescent="0.25">
      <c r="S2529" s="109"/>
      <c r="U2529" s="109"/>
      <c r="W2529" s="109"/>
      <c r="Y2529" s="109"/>
      <c r="AA2529" s="109"/>
      <c r="AC2529" s="109"/>
    </row>
    <row r="2530" spans="19:29" x14ac:dyDescent="0.25">
      <c r="S2530" s="108"/>
      <c r="U2530" s="108"/>
      <c r="W2530" s="108"/>
      <c r="Y2530" s="108"/>
      <c r="AA2530" s="108"/>
      <c r="AC2530" s="108"/>
    </row>
    <row r="2531" spans="19:29" x14ac:dyDescent="0.25">
      <c r="S2531" s="108"/>
      <c r="U2531" s="108"/>
      <c r="W2531" s="108"/>
      <c r="Y2531" s="108"/>
      <c r="AA2531" s="108"/>
      <c r="AC2531" s="108"/>
    </row>
    <row r="2532" spans="19:29" x14ac:dyDescent="0.25">
      <c r="S2532" s="108"/>
      <c r="U2532" s="108"/>
      <c r="W2532" s="108"/>
      <c r="Y2532" s="108"/>
      <c r="AA2532" s="108"/>
      <c r="AC2532" s="108"/>
    </row>
    <row r="2533" spans="19:29" x14ac:dyDescent="0.25">
      <c r="S2533" s="110"/>
      <c r="U2533" s="110"/>
      <c r="W2533" s="110"/>
      <c r="Y2533" s="110"/>
      <c r="AA2533" s="110"/>
      <c r="AC2533" s="110"/>
    </row>
    <row r="2534" spans="19:29" x14ac:dyDescent="0.25">
      <c r="S2534" s="110"/>
      <c r="U2534" s="110"/>
      <c r="W2534" s="110"/>
      <c r="Y2534" s="110"/>
      <c r="AA2534" s="110"/>
      <c r="AC2534" s="110"/>
    </row>
    <row r="2535" spans="19:29" x14ac:dyDescent="0.25">
      <c r="S2535" s="110"/>
      <c r="U2535" s="110"/>
      <c r="W2535" s="110"/>
      <c r="Y2535" s="110"/>
      <c r="AA2535" s="110"/>
      <c r="AC2535" s="110"/>
    </row>
    <row r="2536" spans="19:29" x14ac:dyDescent="0.25">
      <c r="S2536" s="110"/>
      <c r="U2536" s="110"/>
      <c r="W2536" s="110"/>
      <c r="Y2536" s="110"/>
      <c r="AA2536" s="110"/>
      <c r="AC2536" s="110"/>
    </row>
    <row r="2537" spans="19:29" x14ac:dyDescent="0.25">
      <c r="S2537" s="111"/>
      <c r="U2537" s="111"/>
      <c r="W2537" s="111"/>
      <c r="Y2537" s="111"/>
      <c r="AA2537" s="111"/>
      <c r="AC2537" s="111"/>
    </row>
    <row r="2538" spans="19:29" x14ac:dyDescent="0.25">
      <c r="S2538" s="107"/>
      <c r="U2538" s="107"/>
      <c r="W2538" s="107"/>
      <c r="Y2538" s="107"/>
      <c r="AA2538" s="107"/>
      <c r="AC2538" s="107"/>
    </row>
    <row r="2539" spans="19:29" x14ac:dyDescent="0.25">
      <c r="S2539" s="108"/>
      <c r="U2539" s="108"/>
      <c r="W2539" s="108"/>
      <c r="Y2539" s="108"/>
      <c r="AA2539" s="108"/>
      <c r="AC2539" s="108"/>
    </row>
    <row r="2540" spans="19:29" x14ac:dyDescent="0.25">
      <c r="S2540" s="108"/>
      <c r="U2540" s="108"/>
      <c r="W2540" s="108"/>
      <c r="Y2540" s="108"/>
      <c r="AA2540" s="108"/>
      <c r="AC2540" s="108"/>
    </row>
    <row r="2541" spans="19:29" x14ac:dyDescent="0.25">
      <c r="S2541" s="109"/>
      <c r="U2541" s="109"/>
      <c r="W2541" s="109"/>
      <c r="Y2541" s="109"/>
      <c r="AA2541" s="109"/>
      <c r="AC2541" s="109"/>
    </row>
    <row r="2542" spans="19:29" x14ac:dyDescent="0.25">
      <c r="S2542" s="108"/>
      <c r="U2542" s="108"/>
      <c r="W2542" s="108"/>
      <c r="Y2542" s="108"/>
      <c r="AA2542" s="108"/>
      <c r="AC2542" s="108"/>
    </row>
    <row r="2543" spans="19:29" x14ac:dyDescent="0.25">
      <c r="S2543" s="108"/>
      <c r="U2543" s="108"/>
      <c r="W2543" s="108"/>
      <c r="Y2543" s="108"/>
      <c r="AA2543" s="108"/>
      <c r="AC2543" s="108"/>
    </row>
    <row r="2544" spans="19:29" x14ac:dyDescent="0.25">
      <c r="S2544" s="109"/>
      <c r="U2544" s="109"/>
      <c r="W2544" s="109"/>
      <c r="Y2544" s="109"/>
      <c r="AA2544" s="109"/>
      <c r="AC2544" s="109"/>
    </row>
    <row r="2545" spans="19:29" x14ac:dyDescent="0.25">
      <c r="S2545" s="108"/>
      <c r="U2545" s="108"/>
      <c r="W2545" s="108"/>
      <c r="Y2545" s="108"/>
      <c r="AA2545" s="108"/>
      <c r="AC2545" s="108"/>
    </row>
    <row r="2546" spans="19:29" x14ac:dyDescent="0.25">
      <c r="S2546" s="109"/>
      <c r="U2546" s="109"/>
      <c r="W2546" s="109"/>
      <c r="Y2546" s="109"/>
      <c r="AA2546" s="109"/>
      <c r="AC2546" s="109"/>
    </row>
    <row r="2547" spans="19:29" x14ac:dyDescent="0.25">
      <c r="S2547" s="108"/>
      <c r="U2547" s="108"/>
      <c r="W2547" s="108"/>
      <c r="Y2547" s="108"/>
      <c r="AA2547" s="108"/>
      <c r="AC2547" s="108"/>
    </row>
    <row r="2548" spans="19:29" x14ac:dyDescent="0.25">
      <c r="S2548" s="108"/>
      <c r="U2548" s="108"/>
      <c r="W2548" s="108"/>
      <c r="Y2548" s="108"/>
      <c r="AA2548" s="108"/>
      <c r="AC2548" s="108"/>
    </row>
    <row r="2549" spans="19:29" x14ac:dyDescent="0.25">
      <c r="S2549" s="108"/>
      <c r="U2549" s="108"/>
      <c r="W2549" s="108"/>
      <c r="Y2549" s="108"/>
      <c r="AA2549" s="108"/>
      <c r="AC2549" s="108"/>
    </row>
    <row r="2550" spans="19:29" x14ac:dyDescent="0.25">
      <c r="S2550" s="110"/>
      <c r="U2550" s="110"/>
      <c r="W2550" s="110"/>
      <c r="Y2550" s="110"/>
      <c r="AA2550" s="110"/>
      <c r="AC2550" s="110"/>
    </row>
    <row r="2551" spans="19:29" x14ac:dyDescent="0.25">
      <c r="S2551" s="110"/>
      <c r="U2551" s="110"/>
      <c r="W2551" s="110"/>
      <c r="Y2551" s="110"/>
      <c r="AA2551" s="110"/>
      <c r="AC2551" s="110"/>
    </row>
    <row r="2552" spans="19:29" x14ac:dyDescent="0.25">
      <c r="S2552" s="110"/>
      <c r="U2552" s="110"/>
      <c r="W2552" s="110"/>
      <c r="Y2552" s="110"/>
      <c r="AA2552" s="110"/>
      <c r="AC2552" s="110"/>
    </row>
    <row r="2553" spans="19:29" x14ac:dyDescent="0.25">
      <c r="S2553" s="110"/>
      <c r="U2553" s="110"/>
      <c r="W2553" s="110"/>
      <c r="Y2553" s="110"/>
      <c r="AA2553" s="110"/>
      <c r="AC2553" s="110"/>
    </row>
    <row r="2554" spans="19:29" x14ac:dyDescent="0.25">
      <c r="S2554" s="111"/>
      <c r="U2554" s="111"/>
      <c r="W2554" s="111"/>
      <c r="Y2554" s="111"/>
      <c r="AA2554" s="111"/>
      <c r="AC2554" s="111"/>
    </row>
    <row r="2555" spans="19:29" x14ac:dyDescent="0.25">
      <c r="S2555" s="107"/>
      <c r="U2555" s="107"/>
      <c r="W2555" s="107"/>
      <c r="Y2555" s="107"/>
      <c r="AA2555" s="107"/>
      <c r="AC2555" s="107"/>
    </row>
    <row r="2556" spans="19:29" x14ac:dyDescent="0.25">
      <c r="S2556" s="108"/>
      <c r="U2556" s="108"/>
      <c r="W2556" s="108"/>
      <c r="Y2556" s="108"/>
      <c r="AA2556" s="108"/>
      <c r="AC2556" s="108"/>
    </row>
    <row r="2557" spans="19:29" x14ac:dyDescent="0.25">
      <c r="S2557" s="108"/>
      <c r="U2557" s="108"/>
      <c r="W2557" s="108"/>
      <c r="Y2557" s="108"/>
      <c r="AA2557" s="108"/>
      <c r="AC2557" s="108"/>
    </row>
    <row r="2558" spans="19:29" x14ac:dyDescent="0.25">
      <c r="S2558" s="109"/>
      <c r="U2558" s="109"/>
      <c r="W2558" s="109"/>
      <c r="Y2558" s="109"/>
      <c r="AA2558" s="109"/>
      <c r="AC2558" s="109"/>
    </row>
    <row r="2559" spans="19:29" x14ac:dyDescent="0.25">
      <c r="S2559" s="108"/>
      <c r="U2559" s="108"/>
      <c r="W2559" s="108"/>
      <c r="Y2559" s="108"/>
      <c r="AA2559" s="108"/>
      <c r="AC2559" s="108"/>
    </row>
    <row r="2560" spans="19:29" x14ac:dyDescent="0.25">
      <c r="S2560" s="108"/>
      <c r="U2560" s="108"/>
      <c r="W2560" s="108"/>
      <c r="Y2560" s="108"/>
      <c r="AA2560" s="108"/>
      <c r="AC2560" s="108"/>
    </row>
    <row r="2561" spans="19:29" x14ac:dyDescent="0.25">
      <c r="S2561" s="109"/>
      <c r="U2561" s="109"/>
      <c r="W2561" s="109"/>
      <c r="Y2561" s="109"/>
      <c r="AA2561" s="109"/>
      <c r="AC2561" s="109"/>
    </row>
    <row r="2562" spans="19:29" x14ac:dyDescent="0.25">
      <c r="S2562" s="108"/>
      <c r="U2562" s="108"/>
      <c r="W2562" s="108"/>
      <c r="Y2562" s="108"/>
      <c r="AA2562" s="108"/>
      <c r="AC2562" s="108"/>
    </row>
    <row r="2563" spans="19:29" x14ac:dyDescent="0.25">
      <c r="S2563" s="109"/>
      <c r="U2563" s="109"/>
      <c r="W2563" s="109"/>
      <c r="Y2563" s="109"/>
      <c r="AA2563" s="109"/>
      <c r="AC2563" s="109"/>
    </row>
    <row r="2564" spans="19:29" x14ac:dyDescent="0.25">
      <c r="S2564" s="108"/>
      <c r="U2564" s="108"/>
      <c r="W2564" s="108"/>
      <c r="Y2564" s="108"/>
      <c r="AA2564" s="108"/>
      <c r="AC2564" s="108"/>
    </row>
    <row r="2565" spans="19:29" x14ac:dyDescent="0.25">
      <c r="S2565" s="108"/>
      <c r="U2565" s="108"/>
      <c r="W2565" s="108"/>
      <c r="Y2565" s="108"/>
      <c r="AA2565" s="108"/>
      <c r="AC2565" s="108"/>
    </row>
    <row r="2566" spans="19:29" x14ac:dyDescent="0.25">
      <c r="S2566" s="108"/>
      <c r="U2566" s="108"/>
      <c r="W2566" s="108"/>
      <c r="Y2566" s="108"/>
      <c r="AA2566" s="108"/>
      <c r="AC2566" s="108"/>
    </row>
    <row r="2567" spans="19:29" x14ac:dyDescent="0.25">
      <c r="S2567" s="110"/>
      <c r="U2567" s="110"/>
      <c r="W2567" s="110"/>
      <c r="Y2567" s="110"/>
      <c r="AA2567" s="110"/>
      <c r="AC2567" s="110"/>
    </row>
    <row r="2568" spans="19:29" x14ac:dyDescent="0.25">
      <c r="S2568" s="110"/>
      <c r="U2568" s="110"/>
      <c r="W2568" s="110"/>
      <c r="Y2568" s="110"/>
      <c r="AA2568" s="110"/>
      <c r="AC2568" s="110"/>
    </row>
    <row r="2569" spans="19:29" x14ac:dyDescent="0.25">
      <c r="S2569" s="110"/>
      <c r="U2569" s="110"/>
      <c r="W2569" s="110"/>
      <c r="Y2569" s="110"/>
      <c r="AA2569" s="110"/>
      <c r="AC2569" s="110"/>
    </row>
    <row r="2570" spans="19:29" x14ac:dyDescent="0.25">
      <c r="S2570" s="110"/>
      <c r="U2570" s="110"/>
      <c r="W2570" s="110"/>
      <c r="Y2570" s="110"/>
      <c r="AA2570" s="110"/>
      <c r="AC2570" s="110"/>
    </row>
    <row r="2571" spans="19:29" x14ac:dyDescent="0.25">
      <c r="S2571" s="111"/>
      <c r="U2571" s="111"/>
      <c r="W2571" s="111"/>
      <c r="Y2571" s="111"/>
      <c r="AA2571" s="111"/>
      <c r="AC2571" s="111"/>
    </row>
    <row r="2572" spans="19:29" x14ac:dyDescent="0.25">
      <c r="S2572" s="107"/>
      <c r="U2572" s="107"/>
      <c r="W2572" s="107"/>
      <c r="Y2572" s="107"/>
      <c r="AA2572" s="107"/>
      <c r="AC2572" s="107"/>
    </row>
    <row r="2573" spans="19:29" x14ac:dyDescent="0.25">
      <c r="S2573" s="108"/>
      <c r="U2573" s="108"/>
      <c r="W2573" s="108"/>
      <c r="Y2573" s="108"/>
      <c r="AA2573" s="108"/>
      <c r="AC2573" s="108"/>
    </row>
    <row r="2574" spans="19:29" x14ac:dyDescent="0.25">
      <c r="S2574" s="108"/>
      <c r="U2574" s="108"/>
      <c r="W2574" s="108"/>
      <c r="Y2574" s="108"/>
      <c r="AA2574" s="108"/>
      <c r="AC2574" s="108"/>
    </row>
    <row r="2575" spans="19:29" x14ac:dyDescent="0.25">
      <c r="S2575" s="109"/>
      <c r="U2575" s="109"/>
      <c r="W2575" s="109"/>
      <c r="Y2575" s="109"/>
      <c r="AA2575" s="109"/>
      <c r="AC2575" s="109"/>
    </row>
    <row r="2576" spans="19:29" x14ac:dyDescent="0.25">
      <c r="S2576" s="108"/>
      <c r="U2576" s="108"/>
      <c r="W2576" s="108"/>
      <c r="Y2576" s="108"/>
      <c r="AA2576" s="108"/>
      <c r="AC2576" s="108"/>
    </row>
    <row r="2577" spans="19:29" x14ac:dyDescent="0.25">
      <c r="S2577" s="108"/>
      <c r="U2577" s="108"/>
      <c r="W2577" s="108"/>
      <c r="Y2577" s="108"/>
      <c r="AA2577" s="108"/>
      <c r="AC2577" s="108"/>
    </row>
    <row r="2578" spans="19:29" x14ac:dyDescent="0.25">
      <c r="S2578" s="109"/>
      <c r="U2578" s="109"/>
      <c r="W2578" s="109"/>
      <c r="Y2578" s="109"/>
      <c r="AA2578" s="109"/>
      <c r="AC2578" s="109"/>
    </row>
    <row r="2579" spans="19:29" x14ac:dyDescent="0.25">
      <c r="S2579" s="108"/>
      <c r="U2579" s="108"/>
      <c r="W2579" s="108"/>
      <c r="Y2579" s="108"/>
      <c r="AA2579" s="108"/>
      <c r="AC2579" s="108"/>
    </row>
    <row r="2580" spans="19:29" x14ac:dyDescent="0.25">
      <c r="S2580" s="109"/>
      <c r="U2580" s="109"/>
      <c r="W2580" s="109"/>
      <c r="Y2580" s="109"/>
      <c r="AA2580" s="109"/>
      <c r="AC2580" s="109"/>
    </row>
    <row r="2581" spans="19:29" x14ac:dyDescent="0.25">
      <c r="S2581" s="108"/>
      <c r="U2581" s="108"/>
      <c r="W2581" s="108"/>
      <c r="Y2581" s="108"/>
      <c r="AA2581" s="108"/>
      <c r="AC2581" s="108"/>
    </row>
    <row r="2582" spans="19:29" x14ac:dyDescent="0.25">
      <c r="S2582" s="108"/>
      <c r="U2582" s="108"/>
      <c r="W2582" s="108"/>
      <c r="Y2582" s="108"/>
      <c r="AA2582" s="108"/>
      <c r="AC2582" s="108"/>
    </row>
    <row r="2583" spans="19:29" x14ac:dyDescent="0.25">
      <c r="S2583" s="108"/>
      <c r="U2583" s="108"/>
      <c r="W2583" s="108"/>
      <c r="Y2583" s="108"/>
      <c r="AA2583" s="108"/>
      <c r="AC2583" s="108"/>
    </row>
    <row r="2584" spans="19:29" x14ac:dyDescent="0.25">
      <c r="S2584" s="110"/>
      <c r="U2584" s="110"/>
      <c r="W2584" s="110"/>
      <c r="Y2584" s="110"/>
      <c r="AA2584" s="110"/>
      <c r="AC2584" s="110"/>
    </row>
    <row r="2585" spans="19:29" x14ac:dyDescent="0.25">
      <c r="S2585" s="110"/>
      <c r="U2585" s="110"/>
      <c r="W2585" s="110"/>
      <c r="Y2585" s="110"/>
      <c r="AA2585" s="110"/>
      <c r="AC2585" s="110"/>
    </row>
    <row r="2586" spans="19:29" x14ac:dyDescent="0.25">
      <c r="S2586" s="110"/>
      <c r="U2586" s="110"/>
      <c r="W2586" s="110"/>
      <c r="Y2586" s="110"/>
      <c r="AA2586" s="110"/>
      <c r="AC2586" s="110"/>
    </row>
    <row r="2587" spans="19:29" x14ac:dyDescent="0.25">
      <c r="S2587" s="110"/>
      <c r="U2587" s="110"/>
      <c r="W2587" s="110"/>
      <c r="Y2587" s="110"/>
      <c r="AA2587" s="110"/>
      <c r="AC2587" s="110"/>
    </row>
    <row r="2588" spans="19:29" x14ac:dyDescent="0.25">
      <c r="S2588" s="111"/>
      <c r="U2588" s="111"/>
      <c r="W2588" s="111"/>
      <c r="Y2588" s="111"/>
      <c r="AA2588" s="111"/>
      <c r="AC2588" s="111"/>
    </row>
    <row r="2589" spans="19:29" x14ac:dyDescent="0.25">
      <c r="S2589" s="107"/>
      <c r="U2589" s="107"/>
      <c r="W2589" s="107"/>
      <c r="Y2589" s="107"/>
      <c r="AA2589" s="107"/>
      <c r="AC2589" s="107"/>
    </row>
    <row r="2590" spans="19:29" x14ac:dyDescent="0.25">
      <c r="S2590" s="108"/>
      <c r="U2590" s="108"/>
      <c r="W2590" s="108"/>
      <c r="Y2590" s="108"/>
      <c r="AA2590" s="108"/>
      <c r="AC2590" s="108"/>
    </row>
    <row r="2591" spans="19:29" x14ac:dyDescent="0.25">
      <c r="S2591" s="108"/>
      <c r="U2591" s="108"/>
      <c r="W2591" s="108"/>
      <c r="Y2591" s="108"/>
      <c r="AA2591" s="108"/>
      <c r="AC2591" s="108"/>
    </row>
    <row r="2592" spans="19:29" x14ac:dyDescent="0.25">
      <c r="S2592" s="109"/>
      <c r="U2592" s="109"/>
      <c r="W2592" s="109"/>
      <c r="Y2592" s="109"/>
      <c r="AA2592" s="109"/>
      <c r="AC2592" s="109"/>
    </row>
    <row r="2593" spans="19:29" x14ac:dyDescent="0.25">
      <c r="S2593" s="108"/>
      <c r="U2593" s="108"/>
      <c r="W2593" s="108"/>
      <c r="Y2593" s="108"/>
      <c r="AA2593" s="108"/>
      <c r="AC2593" s="108"/>
    </row>
    <row r="2594" spans="19:29" x14ac:dyDescent="0.25">
      <c r="S2594" s="108"/>
      <c r="U2594" s="108"/>
      <c r="W2594" s="108"/>
      <c r="Y2594" s="108"/>
      <c r="AA2594" s="108"/>
      <c r="AC2594" s="108"/>
    </row>
    <row r="2595" spans="19:29" x14ac:dyDescent="0.25">
      <c r="S2595" s="109"/>
      <c r="U2595" s="109"/>
      <c r="W2595" s="109"/>
      <c r="Y2595" s="109"/>
      <c r="AA2595" s="109"/>
      <c r="AC2595" s="109"/>
    </row>
    <row r="2596" spans="19:29" x14ac:dyDescent="0.25">
      <c r="S2596" s="108"/>
      <c r="U2596" s="108"/>
      <c r="W2596" s="108"/>
      <c r="Y2596" s="108"/>
      <c r="AA2596" s="108"/>
      <c r="AC2596" s="108"/>
    </row>
    <row r="2597" spans="19:29" x14ac:dyDescent="0.25">
      <c r="S2597" s="109"/>
      <c r="U2597" s="109"/>
      <c r="W2597" s="109"/>
      <c r="Y2597" s="109"/>
      <c r="AA2597" s="109"/>
      <c r="AC2597" s="109"/>
    </row>
    <row r="2598" spans="19:29" x14ac:dyDescent="0.25">
      <c r="S2598" s="108"/>
      <c r="U2598" s="108"/>
      <c r="W2598" s="108"/>
      <c r="Y2598" s="108"/>
      <c r="AA2598" s="108"/>
      <c r="AC2598" s="108"/>
    </row>
    <row r="2599" spans="19:29" x14ac:dyDescent="0.25">
      <c r="S2599" s="108"/>
      <c r="U2599" s="108"/>
      <c r="W2599" s="108"/>
      <c r="Y2599" s="108"/>
      <c r="AA2599" s="108"/>
      <c r="AC2599" s="108"/>
    </row>
    <row r="2600" spans="19:29" x14ac:dyDescent="0.25">
      <c r="S2600" s="108"/>
      <c r="U2600" s="108"/>
      <c r="W2600" s="108"/>
      <c r="Y2600" s="108"/>
      <c r="AA2600" s="108"/>
      <c r="AC2600" s="108"/>
    </row>
    <row r="2601" spans="19:29" x14ac:dyDescent="0.25">
      <c r="S2601" s="110"/>
      <c r="U2601" s="110"/>
      <c r="W2601" s="110"/>
      <c r="Y2601" s="110"/>
      <c r="AA2601" s="110"/>
      <c r="AC2601" s="110"/>
    </row>
    <row r="2602" spans="19:29" x14ac:dyDescent="0.25">
      <c r="S2602" s="110"/>
      <c r="U2602" s="110"/>
      <c r="W2602" s="110"/>
      <c r="Y2602" s="110"/>
      <c r="AA2602" s="110"/>
      <c r="AC2602" s="110"/>
    </row>
    <row r="2603" spans="19:29" x14ac:dyDescent="0.25">
      <c r="S2603" s="110"/>
      <c r="U2603" s="110"/>
      <c r="W2603" s="110"/>
      <c r="Y2603" s="110"/>
      <c r="AA2603" s="110"/>
      <c r="AC2603" s="110"/>
    </row>
    <row r="2604" spans="19:29" x14ac:dyDescent="0.25">
      <c r="S2604" s="110"/>
      <c r="U2604" s="110"/>
      <c r="W2604" s="110"/>
      <c r="Y2604" s="110"/>
      <c r="AA2604" s="110"/>
      <c r="AC2604" s="110"/>
    </row>
    <row r="2605" spans="19:29" x14ac:dyDescent="0.25">
      <c r="S2605" s="111"/>
      <c r="U2605" s="111"/>
      <c r="W2605" s="111"/>
      <c r="Y2605" s="111"/>
      <c r="AA2605" s="111"/>
      <c r="AC2605" s="111"/>
    </row>
    <row r="2606" spans="19:29" x14ac:dyDescent="0.25">
      <c r="S2606" s="107"/>
      <c r="U2606" s="107"/>
      <c r="W2606" s="107"/>
      <c r="Y2606" s="107"/>
      <c r="AA2606" s="107"/>
      <c r="AC2606" s="107"/>
    </row>
    <row r="2607" spans="19:29" x14ac:dyDescent="0.25">
      <c r="S2607" s="108"/>
      <c r="U2607" s="108"/>
      <c r="W2607" s="108"/>
      <c r="Y2607" s="108"/>
      <c r="AA2607" s="108"/>
      <c r="AC2607" s="108"/>
    </row>
    <row r="2608" spans="19:29" x14ac:dyDescent="0.25">
      <c r="S2608" s="108"/>
      <c r="U2608" s="108"/>
      <c r="W2608" s="108"/>
      <c r="Y2608" s="108"/>
      <c r="AA2608" s="108"/>
      <c r="AC2608" s="108"/>
    </row>
    <row r="2609" spans="19:29" x14ac:dyDescent="0.25">
      <c r="S2609" s="109"/>
      <c r="U2609" s="109"/>
      <c r="W2609" s="109"/>
      <c r="Y2609" s="109"/>
      <c r="AA2609" s="109"/>
      <c r="AC2609" s="109"/>
    </row>
    <row r="2610" spans="19:29" x14ac:dyDescent="0.25">
      <c r="S2610" s="108"/>
      <c r="U2610" s="108"/>
      <c r="W2610" s="108"/>
      <c r="Y2610" s="108"/>
      <c r="AA2610" s="108"/>
      <c r="AC2610" s="108"/>
    </row>
    <row r="2611" spans="19:29" x14ac:dyDescent="0.25">
      <c r="S2611" s="108"/>
      <c r="U2611" s="108"/>
      <c r="W2611" s="108"/>
      <c r="Y2611" s="108"/>
      <c r="AA2611" s="108"/>
      <c r="AC2611" s="108"/>
    </row>
    <row r="2612" spans="19:29" x14ac:dyDescent="0.25">
      <c r="S2612" s="109"/>
      <c r="U2612" s="109"/>
      <c r="W2612" s="109"/>
      <c r="Y2612" s="109"/>
      <c r="AA2612" s="109"/>
      <c r="AC2612" s="109"/>
    </row>
    <row r="2613" spans="19:29" x14ac:dyDescent="0.25">
      <c r="S2613" s="108"/>
      <c r="U2613" s="108"/>
      <c r="W2613" s="108"/>
      <c r="Y2613" s="108"/>
      <c r="AA2613" s="108"/>
      <c r="AC2613" s="108"/>
    </row>
    <row r="2614" spans="19:29" x14ac:dyDescent="0.25">
      <c r="S2614" s="109"/>
      <c r="U2614" s="109"/>
      <c r="W2614" s="109"/>
      <c r="Y2614" s="109"/>
      <c r="AA2614" s="109"/>
      <c r="AC2614" s="109"/>
    </row>
    <row r="2615" spans="19:29" x14ac:dyDescent="0.25">
      <c r="S2615" s="108"/>
      <c r="U2615" s="108"/>
      <c r="W2615" s="108"/>
      <c r="Y2615" s="108"/>
      <c r="AA2615" s="108"/>
      <c r="AC2615" s="108"/>
    </row>
    <row r="2616" spans="19:29" x14ac:dyDescent="0.25">
      <c r="S2616" s="108"/>
      <c r="U2616" s="108"/>
      <c r="W2616" s="108"/>
      <c r="Y2616" s="108"/>
      <c r="AA2616" s="108"/>
      <c r="AC2616" s="108"/>
    </row>
    <row r="2617" spans="19:29" x14ac:dyDescent="0.25">
      <c r="S2617" s="108"/>
      <c r="U2617" s="108"/>
      <c r="W2617" s="108"/>
      <c r="Y2617" s="108"/>
      <c r="AA2617" s="108"/>
      <c r="AC2617" s="108"/>
    </row>
    <row r="2618" spans="19:29" x14ac:dyDescent="0.25">
      <c r="S2618" s="110"/>
      <c r="U2618" s="110"/>
      <c r="W2618" s="110"/>
      <c r="Y2618" s="110"/>
      <c r="AA2618" s="110"/>
      <c r="AC2618" s="110"/>
    </row>
    <row r="2619" spans="19:29" x14ac:dyDescent="0.25">
      <c r="S2619" s="110"/>
      <c r="U2619" s="110"/>
      <c r="W2619" s="110"/>
      <c r="Y2619" s="110"/>
      <c r="AA2619" s="110"/>
      <c r="AC2619" s="110"/>
    </row>
    <row r="2620" spans="19:29" x14ac:dyDescent="0.25">
      <c r="S2620" s="110"/>
      <c r="U2620" s="110"/>
      <c r="W2620" s="110"/>
      <c r="Y2620" s="110"/>
      <c r="AA2620" s="110"/>
      <c r="AC2620" s="110"/>
    </row>
    <row r="2621" spans="19:29" x14ac:dyDescent="0.25">
      <c r="S2621" s="110"/>
      <c r="U2621" s="110"/>
      <c r="W2621" s="110"/>
      <c r="Y2621" s="110"/>
      <c r="AA2621" s="110"/>
      <c r="AC2621" s="110"/>
    </row>
    <row r="2622" spans="19:29" x14ac:dyDescent="0.25">
      <c r="S2622" s="111"/>
      <c r="U2622" s="111"/>
      <c r="W2622" s="111"/>
      <c r="Y2622" s="111"/>
      <c r="AA2622" s="111"/>
      <c r="AC2622" s="111"/>
    </row>
    <row r="2623" spans="19:29" x14ac:dyDescent="0.25">
      <c r="S2623" s="107"/>
      <c r="U2623" s="107"/>
      <c r="W2623" s="107"/>
      <c r="Y2623" s="107"/>
      <c r="AA2623" s="107"/>
      <c r="AC2623" s="107"/>
    </row>
    <row r="2624" spans="19:29" x14ac:dyDescent="0.25">
      <c r="S2624" s="108"/>
      <c r="U2624" s="108"/>
      <c r="W2624" s="108"/>
      <c r="Y2624" s="108"/>
      <c r="AA2624" s="108"/>
      <c r="AC2624" s="108"/>
    </row>
    <row r="2625" spans="19:29" x14ac:dyDescent="0.25">
      <c r="S2625" s="108"/>
      <c r="U2625" s="108"/>
      <c r="W2625" s="108"/>
      <c r="Y2625" s="108"/>
      <c r="AA2625" s="108"/>
      <c r="AC2625" s="108"/>
    </row>
    <row r="2626" spans="19:29" x14ac:dyDescent="0.25">
      <c r="S2626" s="109"/>
      <c r="U2626" s="109"/>
      <c r="W2626" s="109"/>
      <c r="Y2626" s="109"/>
      <c r="AA2626" s="109"/>
      <c r="AC2626" s="109"/>
    </row>
    <row r="2627" spans="19:29" x14ac:dyDescent="0.25">
      <c r="S2627" s="108"/>
      <c r="U2627" s="108"/>
      <c r="W2627" s="108"/>
      <c r="Y2627" s="108"/>
      <c r="AA2627" s="108"/>
      <c r="AC2627" s="108"/>
    </row>
    <row r="2628" spans="19:29" x14ac:dyDescent="0.25">
      <c r="S2628" s="108"/>
      <c r="U2628" s="108"/>
      <c r="W2628" s="108"/>
      <c r="Y2628" s="108"/>
      <c r="AA2628" s="108"/>
      <c r="AC2628" s="108"/>
    </row>
    <row r="2629" spans="19:29" x14ac:dyDescent="0.25">
      <c r="S2629" s="109"/>
      <c r="U2629" s="109"/>
      <c r="W2629" s="109"/>
      <c r="Y2629" s="109"/>
      <c r="AA2629" s="109"/>
      <c r="AC2629" s="109"/>
    </row>
    <row r="2630" spans="19:29" x14ac:dyDescent="0.25">
      <c r="S2630" s="108"/>
      <c r="U2630" s="108"/>
      <c r="W2630" s="108"/>
      <c r="Y2630" s="108"/>
      <c r="AA2630" s="108"/>
      <c r="AC2630" s="108"/>
    </row>
    <row r="2631" spans="19:29" x14ac:dyDescent="0.25">
      <c r="S2631" s="109"/>
      <c r="U2631" s="109"/>
      <c r="W2631" s="109"/>
      <c r="Y2631" s="109"/>
      <c r="AA2631" s="109"/>
      <c r="AC2631" s="109"/>
    </row>
    <row r="2632" spans="19:29" x14ac:dyDescent="0.25">
      <c r="S2632" s="108"/>
      <c r="U2632" s="108"/>
      <c r="W2632" s="108"/>
      <c r="Y2632" s="108"/>
      <c r="AA2632" s="108"/>
      <c r="AC2632" s="108"/>
    </row>
    <row r="2633" spans="19:29" x14ac:dyDescent="0.25">
      <c r="S2633" s="108"/>
      <c r="U2633" s="108"/>
      <c r="W2633" s="108"/>
      <c r="Y2633" s="108"/>
      <c r="AA2633" s="108"/>
      <c r="AC2633" s="108"/>
    </row>
    <row r="2634" spans="19:29" x14ac:dyDescent="0.25">
      <c r="S2634" s="108"/>
      <c r="U2634" s="108"/>
      <c r="W2634" s="108"/>
      <c r="Y2634" s="108"/>
      <c r="AA2634" s="108"/>
      <c r="AC2634" s="108"/>
    </row>
    <row r="2635" spans="19:29" x14ac:dyDescent="0.25">
      <c r="S2635" s="110"/>
      <c r="U2635" s="110"/>
      <c r="W2635" s="110"/>
      <c r="Y2635" s="110"/>
      <c r="AA2635" s="110"/>
      <c r="AC2635" s="110"/>
    </row>
    <row r="2636" spans="19:29" x14ac:dyDescent="0.25">
      <c r="S2636" s="110"/>
      <c r="U2636" s="110"/>
      <c r="W2636" s="110"/>
      <c r="Y2636" s="110"/>
      <c r="AA2636" s="110"/>
      <c r="AC2636" s="110"/>
    </row>
    <row r="2637" spans="19:29" x14ac:dyDescent="0.25">
      <c r="S2637" s="110"/>
      <c r="U2637" s="110"/>
      <c r="W2637" s="110"/>
      <c r="Y2637" s="110"/>
      <c r="AA2637" s="110"/>
      <c r="AC2637" s="110"/>
    </row>
    <row r="2638" spans="19:29" x14ac:dyDescent="0.25">
      <c r="S2638" s="110"/>
      <c r="U2638" s="110"/>
      <c r="W2638" s="110"/>
      <c r="Y2638" s="110"/>
      <c r="AA2638" s="110"/>
      <c r="AC2638" s="110"/>
    </row>
    <row r="2639" spans="19:29" x14ac:dyDescent="0.25">
      <c r="S2639" s="111"/>
      <c r="U2639" s="111"/>
      <c r="W2639" s="111"/>
      <c r="Y2639" s="111"/>
      <c r="AA2639" s="111"/>
      <c r="AC2639" s="111"/>
    </row>
    <row r="2640" spans="19:29" x14ac:dyDescent="0.25">
      <c r="S2640" s="107"/>
      <c r="U2640" s="107"/>
      <c r="W2640" s="107"/>
      <c r="Y2640" s="107"/>
      <c r="AA2640" s="107"/>
      <c r="AC2640" s="107"/>
    </row>
    <row r="2641" spans="19:29" x14ac:dyDescent="0.25">
      <c r="S2641" s="108"/>
      <c r="U2641" s="108"/>
      <c r="W2641" s="108"/>
      <c r="Y2641" s="108"/>
      <c r="AA2641" s="108"/>
      <c r="AC2641" s="108"/>
    </row>
    <row r="2642" spans="19:29" x14ac:dyDescent="0.25">
      <c r="S2642" s="108"/>
      <c r="U2642" s="108"/>
      <c r="W2642" s="108"/>
      <c r="Y2642" s="108"/>
      <c r="AA2642" s="108"/>
      <c r="AC2642" s="108"/>
    </row>
    <row r="2643" spans="19:29" x14ac:dyDescent="0.25">
      <c r="S2643" s="109"/>
      <c r="U2643" s="109"/>
      <c r="W2643" s="109"/>
      <c r="Y2643" s="109"/>
      <c r="AA2643" s="109"/>
      <c r="AC2643" s="109"/>
    </row>
    <row r="2644" spans="19:29" x14ac:dyDescent="0.25">
      <c r="S2644" s="108"/>
      <c r="U2644" s="108"/>
      <c r="W2644" s="108"/>
      <c r="Y2644" s="108"/>
      <c r="AA2644" s="108"/>
      <c r="AC2644" s="108"/>
    </row>
    <row r="2645" spans="19:29" x14ac:dyDescent="0.25">
      <c r="S2645" s="108"/>
      <c r="U2645" s="108"/>
      <c r="W2645" s="108"/>
      <c r="Y2645" s="108"/>
      <c r="AA2645" s="108"/>
      <c r="AC2645" s="108"/>
    </row>
    <row r="2646" spans="19:29" x14ac:dyDescent="0.25">
      <c r="S2646" s="109"/>
      <c r="U2646" s="109"/>
      <c r="W2646" s="109"/>
      <c r="Y2646" s="109"/>
      <c r="AA2646" s="109"/>
      <c r="AC2646" s="109"/>
    </row>
    <row r="2647" spans="19:29" x14ac:dyDescent="0.25">
      <c r="S2647" s="108"/>
      <c r="U2647" s="108"/>
      <c r="W2647" s="108"/>
      <c r="Y2647" s="108"/>
      <c r="AA2647" s="108"/>
      <c r="AC2647" s="108"/>
    </row>
    <row r="2648" spans="19:29" x14ac:dyDescent="0.25">
      <c r="S2648" s="109"/>
      <c r="U2648" s="109"/>
      <c r="W2648" s="109"/>
      <c r="Y2648" s="109"/>
      <c r="AA2648" s="109"/>
      <c r="AC2648" s="109"/>
    </row>
    <row r="2649" spans="19:29" x14ac:dyDescent="0.25">
      <c r="S2649" s="108"/>
      <c r="U2649" s="108"/>
      <c r="W2649" s="108"/>
      <c r="Y2649" s="108"/>
      <c r="AA2649" s="108"/>
      <c r="AC2649" s="108"/>
    </row>
    <row r="2650" spans="19:29" x14ac:dyDescent="0.25">
      <c r="S2650" s="108"/>
      <c r="U2650" s="108"/>
      <c r="W2650" s="108"/>
      <c r="Y2650" s="108"/>
      <c r="AA2650" s="108"/>
      <c r="AC2650" s="108"/>
    </row>
    <row r="2651" spans="19:29" x14ac:dyDescent="0.25">
      <c r="S2651" s="108"/>
      <c r="U2651" s="108"/>
      <c r="W2651" s="108"/>
      <c r="Y2651" s="108"/>
      <c r="AA2651" s="108"/>
      <c r="AC2651" s="108"/>
    </row>
    <row r="2652" spans="19:29" x14ac:dyDescent="0.25">
      <c r="S2652" s="110"/>
      <c r="U2652" s="110"/>
      <c r="W2652" s="110"/>
      <c r="Y2652" s="110"/>
      <c r="AA2652" s="110"/>
      <c r="AC2652" s="110"/>
    </row>
    <row r="2653" spans="19:29" x14ac:dyDescent="0.25">
      <c r="S2653" s="110"/>
      <c r="U2653" s="110"/>
      <c r="W2653" s="110"/>
      <c r="Y2653" s="110"/>
      <c r="AA2653" s="110"/>
      <c r="AC2653" s="110"/>
    </row>
    <row r="2654" spans="19:29" x14ac:dyDescent="0.25">
      <c r="S2654" s="110"/>
      <c r="U2654" s="110"/>
      <c r="W2654" s="110"/>
      <c r="Y2654" s="110"/>
      <c r="AA2654" s="110"/>
      <c r="AC2654" s="110"/>
    </row>
    <row r="2655" spans="19:29" x14ac:dyDescent="0.25">
      <c r="S2655" s="110"/>
      <c r="U2655" s="110"/>
      <c r="W2655" s="110"/>
      <c r="Y2655" s="110"/>
      <c r="AA2655" s="110"/>
      <c r="AC2655" s="110"/>
    </row>
    <row r="2656" spans="19:29" x14ac:dyDescent="0.25">
      <c r="S2656" s="111"/>
      <c r="U2656" s="111"/>
      <c r="W2656" s="111"/>
      <c r="Y2656" s="111"/>
      <c r="AA2656" s="111"/>
      <c r="AC2656" s="111"/>
    </row>
    <row r="2657" spans="19:29" x14ac:dyDescent="0.25">
      <c r="S2657" s="107"/>
      <c r="U2657" s="107"/>
      <c r="W2657" s="107"/>
      <c r="Y2657" s="107"/>
      <c r="AA2657" s="107"/>
      <c r="AC2657" s="107"/>
    </row>
    <row r="2658" spans="19:29" x14ac:dyDescent="0.25">
      <c r="S2658" s="108"/>
      <c r="U2658" s="108"/>
      <c r="W2658" s="108"/>
      <c r="Y2658" s="108"/>
      <c r="AA2658" s="108"/>
      <c r="AC2658" s="108"/>
    </row>
    <row r="2659" spans="19:29" x14ac:dyDescent="0.25">
      <c r="S2659" s="108"/>
      <c r="U2659" s="108"/>
      <c r="W2659" s="108"/>
      <c r="Y2659" s="108"/>
      <c r="AA2659" s="108"/>
      <c r="AC2659" s="108"/>
    </row>
    <row r="2660" spans="19:29" x14ac:dyDescent="0.25">
      <c r="S2660" s="109"/>
      <c r="U2660" s="109"/>
      <c r="W2660" s="109"/>
      <c r="Y2660" s="109"/>
      <c r="AA2660" s="109"/>
      <c r="AC2660" s="109"/>
    </row>
    <row r="2661" spans="19:29" x14ac:dyDescent="0.25">
      <c r="S2661" s="108"/>
      <c r="U2661" s="108"/>
      <c r="W2661" s="108"/>
      <c r="Y2661" s="108"/>
      <c r="AA2661" s="108"/>
      <c r="AC2661" s="108"/>
    </row>
    <row r="2662" spans="19:29" x14ac:dyDescent="0.25">
      <c r="S2662" s="108"/>
      <c r="U2662" s="108"/>
      <c r="W2662" s="108"/>
      <c r="Y2662" s="108"/>
      <c r="AA2662" s="108"/>
      <c r="AC2662" s="108"/>
    </row>
    <row r="2663" spans="19:29" x14ac:dyDescent="0.25">
      <c r="S2663" s="109"/>
      <c r="U2663" s="109"/>
      <c r="W2663" s="109"/>
      <c r="Y2663" s="109"/>
      <c r="AA2663" s="109"/>
      <c r="AC2663" s="109"/>
    </row>
    <row r="2664" spans="19:29" x14ac:dyDescent="0.25">
      <c r="S2664" s="108"/>
      <c r="U2664" s="108"/>
      <c r="W2664" s="108"/>
      <c r="Y2664" s="108"/>
      <c r="AA2664" s="108"/>
      <c r="AC2664" s="108"/>
    </row>
    <row r="2665" spans="19:29" x14ac:dyDescent="0.25">
      <c r="S2665" s="109"/>
      <c r="U2665" s="109"/>
      <c r="W2665" s="109"/>
      <c r="Y2665" s="109"/>
      <c r="AA2665" s="109"/>
      <c r="AC2665" s="109"/>
    </row>
    <row r="2666" spans="19:29" x14ac:dyDescent="0.25">
      <c r="S2666" s="108"/>
      <c r="U2666" s="108"/>
      <c r="W2666" s="108"/>
      <c r="Y2666" s="108"/>
      <c r="AA2666" s="108"/>
      <c r="AC2666" s="108"/>
    </row>
    <row r="2667" spans="19:29" x14ac:dyDescent="0.25">
      <c r="S2667" s="108"/>
      <c r="U2667" s="108"/>
      <c r="W2667" s="108"/>
      <c r="Y2667" s="108"/>
      <c r="AA2667" s="108"/>
      <c r="AC2667" s="108"/>
    </row>
    <row r="2668" spans="19:29" x14ac:dyDescent="0.25">
      <c r="S2668" s="108"/>
      <c r="U2668" s="108"/>
      <c r="W2668" s="108"/>
      <c r="Y2668" s="108"/>
      <c r="AA2668" s="108"/>
      <c r="AC2668" s="108"/>
    </row>
    <row r="2669" spans="19:29" x14ac:dyDescent="0.25">
      <c r="S2669" s="110"/>
      <c r="U2669" s="110"/>
      <c r="W2669" s="110"/>
      <c r="Y2669" s="110"/>
      <c r="AA2669" s="110"/>
      <c r="AC2669" s="110"/>
    </row>
    <row r="2670" spans="19:29" x14ac:dyDescent="0.25">
      <c r="S2670" s="110"/>
      <c r="U2670" s="110"/>
      <c r="W2670" s="110"/>
      <c r="Y2670" s="110"/>
      <c r="AA2670" s="110"/>
      <c r="AC2670" s="110"/>
    </row>
    <row r="2671" spans="19:29" x14ac:dyDescent="0.25">
      <c r="S2671" s="110"/>
      <c r="U2671" s="110"/>
      <c r="W2671" s="110"/>
      <c r="Y2671" s="110"/>
      <c r="AA2671" s="110"/>
      <c r="AC2671" s="110"/>
    </row>
    <row r="2672" spans="19:29" x14ac:dyDescent="0.25">
      <c r="S2672" s="110"/>
      <c r="U2672" s="110"/>
      <c r="W2672" s="110"/>
      <c r="Y2672" s="110"/>
      <c r="AA2672" s="110"/>
      <c r="AC2672" s="110"/>
    </row>
    <row r="2673" spans="19:29" x14ac:dyDescent="0.25">
      <c r="S2673" s="111"/>
      <c r="U2673" s="111"/>
      <c r="W2673" s="111"/>
      <c r="Y2673" s="111"/>
      <c r="AA2673" s="111"/>
      <c r="AC2673" s="111"/>
    </row>
    <row r="2674" spans="19:29" x14ac:dyDescent="0.25">
      <c r="S2674" s="107"/>
      <c r="U2674" s="107"/>
      <c r="W2674" s="107"/>
      <c r="Y2674" s="107"/>
      <c r="AA2674" s="107"/>
      <c r="AC2674" s="107"/>
    </row>
    <row r="2675" spans="19:29" x14ac:dyDescent="0.25">
      <c r="S2675" s="108"/>
      <c r="U2675" s="108"/>
      <c r="W2675" s="108"/>
      <c r="Y2675" s="108"/>
      <c r="AA2675" s="108"/>
      <c r="AC2675" s="108"/>
    </row>
    <row r="2676" spans="19:29" x14ac:dyDescent="0.25">
      <c r="S2676" s="108"/>
      <c r="U2676" s="108"/>
      <c r="W2676" s="108"/>
      <c r="Y2676" s="108"/>
      <c r="AA2676" s="108"/>
      <c r="AC2676" s="108"/>
    </row>
    <row r="2677" spans="19:29" x14ac:dyDescent="0.25">
      <c r="S2677" s="109"/>
      <c r="U2677" s="109"/>
      <c r="W2677" s="109"/>
      <c r="Y2677" s="109"/>
      <c r="AA2677" s="109"/>
      <c r="AC2677" s="109"/>
    </row>
    <row r="2678" spans="19:29" x14ac:dyDescent="0.25">
      <c r="S2678" s="108"/>
      <c r="U2678" s="108"/>
      <c r="W2678" s="108"/>
      <c r="Y2678" s="108"/>
      <c r="AA2678" s="108"/>
      <c r="AC2678" s="108"/>
    </row>
    <row r="2679" spans="19:29" x14ac:dyDescent="0.25">
      <c r="S2679" s="108"/>
      <c r="U2679" s="108"/>
      <c r="W2679" s="108"/>
      <c r="Y2679" s="108"/>
      <c r="AA2679" s="108"/>
      <c r="AC2679" s="108"/>
    </row>
    <row r="2680" spans="19:29" x14ac:dyDescent="0.25">
      <c r="S2680" s="109"/>
      <c r="U2680" s="109"/>
      <c r="W2680" s="109"/>
      <c r="Y2680" s="109"/>
      <c r="AA2680" s="109"/>
      <c r="AC2680" s="109"/>
    </row>
    <row r="2681" spans="19:29" x14ac:dyDescent="0.25">
      <c r="S2681" s="108"/>
      <c r="U2681" s="108"/>
      <c r="W2681" s="108"/>
      <c r="Y2681" s="108"/>
      <c r="AA2681" s="108"/>
      <c r="AC2681" s="108"/>
    </row>
    <row r="2682" spans="19:29" x14ac:dyDescent="0.25">
      <c r="S2682" s="109"/>
      <c r="U2682" s="109"/>
      <c r="W2682" s="109"/>
      <c r="Y2682" s="109"/>
      <c r="AA2682" s="109"/>
      <c r="AC2682" s="109"/>
    </row>
    <row r="2683" spans="19:29" x14ac:dyDescent="0.25">
      <c r="S2683" s="108"/>
      <c r="U2683" s="108"/>
      <c r="W2683" s="108"/>
      <c r="Y2683" s="108"/>
      <c r="AA2683" s="108"/>
      <c r="AC2683" s="108"/>
    </row>
    <row r="2684" spans="19:29" x14ac:dyDescent="0.25">
      <c r="S2684" s="108"/>
      <c r="U2684" s="108"/>
      <c r="W2684" s="108"/>
      <c r="Y2684" s="108"/>
      <c r="AA2684" s="108"/>
      <c r="AC2684" s="108"/>
    </row>
    <row r="2685" spans="19:29" x14ac:dyDescent="0.25">
      <c r="S2685" s="108"/>
      <c r="U2685" s="108"/>
      <c r="W2685" s="108"/>
      <c r="Y2685" s="108"/>
      <c r="AA2685" s="108"/>
      <c r="AC2685" s="108"/>
    </row>
    <row r="2686" spans="19:29" x14ac:dyDescent="0.25">
      <c r="S2686" s="110"/>
      <c r="U2686" s="110"/>
      <c r="W2686" s="110"/>
      <c r="Y2686" s="110"/>
      <c r="AA2686" s="110"/>
      <c r="AC2686" s="110"/>
    </row>
    <row r="2687" spans="19:29" x14ac:dyDescent="0.25">
      <c r="S2687" s="110"/>
      <c r="U2687" s="110"/>
      <c r="W2687" s="110"/>
      <c r="Y2687" s="110"/>
      <c r="AA2687" s="110"/>
      <c r="AC2687" s="110"/>
    </row>
    <row r="2688" spans="19:29" x14ac:dyDescent="0.25">
      <c r="S2688" s="110"/>
      <c r="U2688" s="110"/>
      <c r="W2688" s="110"/>
      <c r="Y2688" s="110"/>
      <c r="AA2688" s="110"/>
      <c r="AC2688" s="110"/>
    </row>
    <row r="2689" spans="19:29" x14ac:dyDescent="0.25">
      <c r="S2689" s="110"/>
      <c r="U2689" s="110"/>
      <c r="W2689" s="110"/>
      <c r="Y2689" s="110"/>
      <c r="AA2689" s="110"/>
      <c r="AC2689" s="110"/>
    </row>
    <row r="2690" spans="19:29" x14ac:dyDescent="0.25">
      <c r="S2690" s="111"/>
      <c r="U2690" s="111"/>
      <c r="W2690" s="111"/>
      <c r="Y2690" s="111"/>
      <c r="AA2690" s="111"/>
      <c r="AC2690" s="111"/>
    </row>
    <row r="2691" spans="19:29" x14ac:dyDescent="0.25">
      <c r="S2691" s="107"/>
      <c r="U2691" s="107"/>
      <c r="W2691" s="107"/>
      <c r="Y2691" s="107"/>
      <c r="AA2691" s="107"/>
      <c r="AC2691" s="107"/>
    </row>
    <row r="2692" spans="19:29" x14ac:dyDescent="0.25">
      <c r="S2692" s="108"/>
      <c r="U2692" s="108"/>
      <c r="W2692" s="108"/>
      <c r="Y2692" s="108"/>
      <c r="AA2692" s="108"/>
      <c r="AC2692" s="108"/>
    </row>
    <row r="2693" spans="19:29" x14ac:dyDescent="0.25">
      <c r="S2693" s="108"/>
      <c r="U2693" s="108"/>
      <c r="W2693" s="108"/>
      <c r="Y2693" s="108"/>
      <c r="AA2693" s="108"/>
      <c r="AC2693" s="108"/>
    </row>
    <row r="2694" spans="19:29" x14ac:dyDescent="0.25">
      <c r="S2694" s="109"/>
      <c r="U2694" s="109"/>
      <c r="W2694" s="109"/>
      <c r="Y2694" s="109"/>
      <c r="AA2694" s="109"/>
      <c r="AC2694" s="109"/>
    </row>
    <row r="2695" spans="19:29" x14ac:dyDescent="0.25">
      <c r="S2695" s="108"/>
      <c r="U2695" s="108"/>
      <c r="W2695" s="108"/>
      <c r="Y2695" s="108"/>
      <c r="AA2695" s="108"/>
      <c r="AC2695" s="108"/>
    </row>
    <row r="2696" spans="19:29" x14ac:dyDescent="0.25">
      <c r="S2696" s="108"/>
      <c r="U2696" s="108"/>
      <c r="W2696" s="108"/>
      <c r="Y2696" s="108"/>
      <c r="AA2696" s="108"/>
      <c r="AC2696" s="108"/>
    </row>
    <row r="2697" spans="19:29" x14ac:dyDescent="0.25">
      <c r="S2697" s="109"/>
      <c r="U2697" s="109"/>
      <c r="W2697" s="109"/>
      <c r="Y2697" s="109"/>
      <c r="AA2697" s="109"/>
      <c r="AC2697" s="109"/>
    </row>
    <row r="2698" spans="19:29" x14ac:dyDescent="0.25">
      <c r="S2698" s="108"/>
      <c r="U2698" s="108"/>
      <c r="W2698" s="108"/>
      <c r="Y2698" s="108"/>
      <c r="AA2698" s="108"/>
      <c r="AC2698" s="108"/>
    </row>
    <row r="2699" spans="19:29" x14ac:dyDescent="0.25">
      <c r="S2699" s="109"/>
      <c r="U2699" s="109"/>
      <c r="W2699" s="109"/>
      <c r="Y2699" s="109"/>
      <c r="AA2699" s="109"/>
      <c r="AC2699" s="109"/>
    </row>
    <row r="2700" spans="19:29" x14ac:dyDescent="0.25">
      <c r="S2700" s="108"/>
      <c r="U2700" s="108"/>
      <c r="W2700" s="108"/>
      <c r="Y2700" s="108"/>
      <c r="AA2700" s="108"/>
      <c r="AC2700" s="108"/>
    </row>
    <row r="2701" spans="19:29" x14ac:dyDescent="0.25">
      <c r="S2701" s="108"/>
      <c r="U2701" s="108"/>
      <c r="W2701" s="108"/>
      <c r="Y2701" s="108"/>
      <c r="AA2701" s="108"/>
      <c r="AC2701" s="108"/>
    </row>
    <row r="2702" spans="19:29" x14ac:dyDescent="0.25">
      <c r="S2702" s="108"/>
      <c r="U2702" s="108"/>
      <c r="W2702" s="108"/>
      <c r="Y2702" s="108"/>
      <c r="AA2702" s="108"/>
      <c r="AC2702" s="108"/>
    </row>
    <row r="2703" spans="19:29" x14ac:dyDescent="0.25">
      <c r="S2703" s="110"/>
      <c r="U2703" s="110"/>
      <c r="W2703" s="110"/>
      <c r="Y2703" s="110"/>
      <c r="AA2703" s="110"/>
      <c r="AC2703" s="110"/>
    </row>
    <row r="2704" spans="19:29" x14ac:dyDescent="0.25">
      <c r="S2704" s="110"/>
      <c r="U2704" s="110"/>
      <c r="W2704" s="110"/>
      <c r="Y2704" s="110"/>
      <c r="AA2704" s="110"/>
      <c r="AC2704" s="110"/>
    </row>
    <row r="2705" spans="19:29" x14ac:dyDescent="0.25">
      <c r="S2705" s="110"/>
      <c r="U2705" s="110"/>
      <c r="W2705" s="110"/>
      <c r="Y2705" s="110"/>
      <c r="AA2705" s="110"/>
      <c r="AC2705" s="110"/>
    </row>
    <row r="2706" spans="19:29" x14ac:dyDescent="0.25">
      <c r="S2706" s="110"/>
      <c r="U2706" s="110"/>
      <c r="W2706" s="110"/>
      <c r="Y2706" s="110"/>
      <c r="AA2706" s="110"/>
      <c r="AC2706" s="110"/>
    </row>
    <row r="2707" spans="19:29" x14ac:dyDescent="0.25">
      <c r="S2707" s="111"/>
      <c r="U2707" s="111"/>
      <c r="W2707" s="111"/>
      <c r="Y2707" s="111"/>
      <c r="AA2707" s="111"/>
      <c r="AC2707" s="111"/>
    </row>
    <row r="2708" spans="19:29" x14ac:dyDescent="0.25">
      <c r="S2708" s="107"/>
      <c r="U2708" s="107"/>
      <c r="W2708" s="107"/>
      <c r="Y2708" s="107"/>
      <c r="AA2708" s="107"/>
      <c r="AC2708" s="107"/>
    </row>
    <row r="2709" spans="19:29" x14ac:dyDescent="0.25">
      <c r="S2709" s="108"/>
      <c r="U2709" s="108"/>
      <c r="W2709" s="108"/>
      <c r="Y2709" s="108"/>
      <c r="AA2709" s="108"/>
      <c r="AC2709" s="108"/>
    </row>
    <row r="2710" spans="19:29" x14ac:dyDescent="0.25">
      <c r="S2710" s="108"/>
      <c r="U2710" s="108"/>
      <c r="W2710" s="108"/>
      <c r="Y2710" s="108"/>
      <c r="AA2710" s="108"/>
      <c r="AC2710" s="108"/>
    </row>
    <row r="2711" spans="19:29" x14ac:dyDescent="0.25">
      <c r="S2711" s="109"/>
      <c r="U2711" s="109"/>
      <c r="W2711" s="109"/>
      <c r="Y2711" s="109"/>
      <c r="AA2711" s="109"/>
      <c r="AC2711" s="109"/>
    </row>
    <row r="2712" spans="19:29" x14ac:dyDescent="0.25">
      <c r="S2712" s="108"/>
      <c r="U2712" s="108"/>
      <c r="W2712" s="108"/>
      <c r="Y2712" s="108"/>
      <c r="AA2712" s="108"/>
      <c r="AC2712" s="108"/>
    </row>
    <row r="2713" spans="19:29" x14ac:dyDescent="0.25">
      <c r="S2713" s="108"/>
      <c r="U2713" s="108"/>
      <c r="W2713" s="108"/>
      <c r="Y2713" s="108"/>
      <c r="AA2713" s="108"/>
      <c r="AC2713" s="108"/>
    </row>
    <row r="2714" spans="19:29" x14ac:dyDescent="0.25">
      <c r="S2714" s="109"/>
      <c r="U2714" s="109"/>
      <c r="W2714" s="109"/>
      <c r="Y2714" s="109"/>
      <c r="AA2714" s="109"/>
      <c r="AC2714" s="109"/>
    </row>
    <row r="2715" spans="19:29" x14ac:dyDescent="0.25">
      <c r="S2715" s="108"/>
      <c r="U2715" s="108"/>
      <c r="W2715" s="108"/>
      <c r="Y2715" s="108"/>
      <c r="AA2715" s="108"/>
      <c r="AC2715" s="108"/>
    </row>
    <row r="2716" spans="19:29" x14ac:dyDescent="0.25">
      <c r="S2716" s="109"/>
      <c r="U2716" s="109"/>
      <c r="W2716" s="109"/>
      <c r="Y2716" s="109"/>
      <c r="AA2716" s="109"/>
      <c r="AC2716" s="109"/>
    </row>
    <row r="2717" spans="19:29" x14ac:dyDescent="0.25">
      <c r="S2717" s="108"/>
      <c r="U2717" s="108"/>
      <c r="W2717" s="108"/>
      <c r="Y2717" s="108"/>
      <c r="AA2717" s="108"/>
      <c r="AC2717" s="108"/>
    </row>
    <row r="2718" spans="19:29" x14ac:dyDescent="0.25">
      <c r="S2718" s="108"/>
      <c r="U2718" s="108"/>
      <c r="W2718" s="108"/>
      <c r="Y2718" s="108"/>
      <c r="AA2718" s="108"/>
      <c r="AC2718" s="108"/>
    </row>
    <row r="2719" spans="19:29" x14ac:dyDescent="0.25">
      <c r="S2719" s="108"/>
      <c r="U2719" s="108"/>
      <c r="W2719" s="108"/>
      <c r="Y2719" s="108"/>
      <c r="AA2719" s="108"/>
      <c r="AC2719" s="108"/>
    </row>
    <row r="2720" spans="19:29" x14ac:dyDescent="0.25">
      <c r="S2720" s="110"/>
      <c r="U2720" s="110"/>
      <c r="W2720" s="110"/>
      <c r="Y2720" s="110"/>
      <c r="AA2720" s="110"/>
      <c r="AC2720" s="110"/>
    </row>
    <row r="2721" spans="19:29" x14ac:dyDescent="0.25">
      <c r="S2721" s="110"/>
      <c r="U2721" s="110"/>
      <c r="W2721" s="110"/>
      <c r="Y2721" s="110"/>
      <c r="AA2721" s="110"/>
      <c r="AC2721" s="110"/>
    </row>
    <row r="2722" spans="19:29" x14ac:dyDescent="0.25">
      <c r="S2722" s="110"/>
      <c r="U2722" s="110"/>
      <c r="W2722" s="110"/>
      <c r="Y2722" s="110"/>
      <c r="AA2722" s="110"/>
      <c r="AC2722" s="110"/>
    </row>
    <row r="2723" spans="19:29" x14ac:dyDescent="0.25">
      <c r="S2723" s="110"/>
      <c r="U2723" s="110"/>
      <c r="W2723" s="110"/>
      <c r="Y2723" s="110"/>
      <c r="AA2723" s="110"/>
      <c r="AC2723" s="110"/>
    </row>
    <row r="2724" spans="19:29" x14ac:dyDescent="0.25">
      <c r="S2724" s="111"/>
      <c r="U2724" s="111"/>
      <c r="W2724" s="111"/>
      <c r="Y2724" s="111"/>
      <c r="AA2724" s="111"/>
      <c r="AC2724" s="111"/>
    </row>
    <row r="2725" spans="19:29" x14ac:dyDescent="0.25">
      <c r="S2725" s="107"/>
      <c r="U2725" s="107"/>
      <c r="W2725" s="107"/>
      <c r="Y2725" s="107"/>
      <c r="AA2725" s="107"/>
      <c r="AC2725" s="107"/>
    </row>
    <row r="2726" spans="19:29" x14ac:dyDescent="0.25">
      <c r="S2726" s="108"/>
      <c r="U2726" s="108"/>
      <c r="W2726" s="108"/>
      <c r="Y2726" s="108"/>
      <c r="AA2726" s="108"/>
      <c r="AC2726" s="108"/>
    </row>
    <row r="2727" spans="19:29" x14ac:dyDescent="0.25">
      <c r="S2727" s="108"/>
      <c r="U2727" s="108"/>
      <c r="W2727" s="108"/>
      <c r="Y2727" s="108"/>
      <c r="AA2727" s="108"/>
      <c r="AC2727" s="108"/>
    </row>
    <row r="2728" spans="19:29" x14ac:dyDescent="0.25">
      <c r="S2728" s="109"/>
      <c r="U2728" s="109"/>
      <c r="W2728" s="109"/>
      <c r="Y2728" s="109"/>
      <c r="AA2728" s="109"/>
      <c r="AC2728" s="109"/>
    </row>
    <row r="2729" spans="19:29" x14ac:dyDescent="0.25">
      <c r="S2729" s="108"/>
      <c r="U2729" s="108"/>
      <c r="W2729" s="108"/>
      <c r="Y2729" s="108"/>
      <c r="AA2729" s="108"/>
      <c r="AC2729" s="108"/>
    </row>
    <row r="2730" spans="19:29" x14ac:dyDescent="0.25">
      <c r="S2730" s="108"/>
      <c r="U2730" s="108"/>
      <c r="W2730" s="108"/>
      <c r="Y2730" s="108"/>
      <c r="AA2730" s="108"/>
      <c r="AC2730" s="108"/>
    </row>
    <row r="2731" spans="19:29" x14ac:dyDescent="0.25">
      <c r="S2731" s="109"/>
      <c r="U2731" s="109"/>
      <c r="W2731" s="109"/>
      <c r="Y2731" s="109"/>
      <c r="AA2731" s="109"/>
      <c r="AC2731" s="109"/>
    </row>
    <row r="2732" spans="19:29" x14ac:dyDescent="0.25">
      <c r="S2732" s="108"/>
      <c r="U2732" s="108"/>
      <c r="W2732" s="108"/>
      <c r="Y2732" s="108"/>
      <c r="AA2732" s="108"/>
      <c r="AC2732" s="108"/>
    </row>
    <row r="2733" spans="19:29" x14ac:dyDescent="0.25">
      <c r="S2733" s="109"/>
      <c r="U2733" s="109"/>
      <c r="W2733" s="109"/>
      <c r="Y2733" s="109"/>
      <c r="AA2733" s="109"/>
      <c r="AC2733" s="109"/>
    </row>
    <row r="2734" spans="19:29" x14ac:dyDescent="0.25">
      <c r="S2734" s="108"/>
      <c r="U2734" s="108"/>
      <c r="W2734" s="108"/>
      <c r="Y2734" s="108"/>
      <c r="AA2734" s="108"/>
      <c r="AC2734" s="108"/>
    </row>
    <row r="2735" spans="19:29" x14ac:dyDescent="0.25">
      <c r="S2735" s="108"/>
      <c r="U2735" s="108"/>
      <c r="W2735" s="108"/>
      <c r="Y2735" s="108"/>
      <c r="AA2735" s="108"/>
      <c r="AC2735" s="108"/>
    </row>
    <row r="2736" spans="19:29" x14ac:dyDescent="0.25">
      <c r="S2736" s="108"/>
      <c r="U2736" s="108"/>
      <c r="W2736" s="108"/>
      <c r="Y2736" s="108"/>
      <c r="AA2736" s="108"/>
      <c r="AC2736" s="108"/>
    </row>
    <row r="2737" spans="19:29" x14ac:dyDescent="0.25">
      <c r="S2737" s="110"/>
      <c r="U2737" s="110"/>
      <c r="W2737" s="110"/>
      <c r="Y2737" s="110"/>
      <c r="AA2737" s="110"/>
      <c r="AC2737" s="110"/>
    </row>
    <row r="2738" spans="19:29" x14ac:dyDescent="0.25">
      <c r="S2738" s="110"/>
      <c r="U2738" s="110"/>
      <c r="W2738" s="110"/>
      <c r="Y2738" s="110"/>
      <c r="AA2738" s="110"/>
      <c r="AC2738" s="110"/>
    </row>
    <row r="2739" spans="19:29" x14ac:dyDescent="0.25">
      <c r="S2739" s="110"/>
      <c r="U2739" s="110"/>
      <c r="W2739" s="110"/>
      <c r="Y2739" s="110"/>
      <c r="AA2739" s="110"/>
      <c r="AC2739" s="110"/>
    </row>
    <row r="2740" spans="19:29" x14ac:dyDescent="0.25">
      <c r="S2740" s="110"/>
      <c r="U2740" s="110"/>
      <c r="W2740" s="110"/>
      <c r="Y2740" s="110"/>
      <c r="AA2740" s="110"/>
      <c r="AC2740" s="110"/>
    </row>
    <row r="2741" spans="19:29" x14ac:dyDescent="0.25">
      <c r="S2741" s="111"/>
      <c r="U2741" s="111"/>
      <c r="W2741" s="111"/>
      <c r="Y2741" s="111"/>
      <c r="AA2741" s="111"/>
      <c r="AC2741" s="111"/>
    </row>
    <row r="2742" spans="19:29" x14ac:dyDescent="0.25">
      <c r="S2742" s="107"/>
      <c r="U2742" s="107"/>
      <c r="W2742" s="107"/>
      <c r="Y2742" s="107"/>
      <c r="AA2742" s="107"/>
      <c r="AC2742" s="107"/>
    </row>
    <row r="2743" spans="19:29" x14ac:dyDescent="0.25">
      <c r="S2743" s="108"/>
      <c r="U2743" s="108"/>
      <c r="W2743" s="108"/>
      <c r="Y2743" s="108"/>
      <c r="AA2743" s="108"/>
      <c r="AC2743" s="108"/>
    </row>
    <row r="2744" spans="19:29" x14ac:dyDescent="0.25">
      <c r="S2744" s="108"/>
      <c r="U2744" s="108"/>
      <c r="W2744" s="108"/>
      <c r="Y2744" s="108"/>
      <c r="AA2744" s="108"/>
      <c r="AC2744" s="108"/>
    </row>
    <row r="2745" spans="19:29" x14ac:dyDescent="0.25">
      <c r="S2745" s="109"/>
      <c r="U2745" s="109"/>
      <c r="W2745" s="109"/>
      <c r="Y2745" s="109"/>
      <c r="AA2745" s="109"/>
      <c r="AC2745" s="109"/>
    </row>
    <row r="2746" spans="19:29" x14ac:dyDescent="0.25">
      <c r="S2746" s="108"/>
      <c r="U2746" s="108"/>
      <c r="W2746" s="108"/>
      <c r="Y2746" s="108"/>
      <c r="AA2746" s="108"/>
      <c r="AC2746" s="108"/>
    </row>
    <row r="2747" spans="19:29" x14ac:dyDescent="0.25">
      <c r="S2747" s="108"/>
      <c r="U2747" s="108"/>
      <c r="W2747" s="108"/>
      <c r="Y2747" s="108"/>
      <c r="AA2747" s="108"/>
      <c r="AC2747" s="108"/>
    </row>
    <row r="2748" spans="19:29" x14ac:dyDescent="0.25">
      <c r="S2748" s="109"/>
      <c r="U2748" s="109"/>
      <c r="W2748" s="109"/>
      <c r="Y2748" s="109"/>
      <c r="AA2748" s="109"/>
      <c r="AC2748" s="109"/>
    </row>
    <row r="2749" spans="19:29" x14ac:dyDescent="0.25">
      <c r="S2749" s="108"/>
      <c r="U2749" s="108"/>
      <c r="W2749" s="108"/>
      <c r="Y2749" s="108"/>
      <c r="AA2749" s="108"/>
      <c r="AC2749" s="108"/>
    </row>
    <row r="2750" spans="19:29" x14ac:dyDescent="0.25">
      <c r="S2750" s="109"/>
      <c r="U2750" s="109"/>
      <c r="W2750" s="109"/>
      <c r="Y2750" s="109"/>
      <c r="AA2750" s="109"/>
      <c r="AC2750" s="109"/>
    </row>
    <row r="2751" spans="19:29" x14ac:dyDescent="0.25">
      <c r="S2751" s="108"/>
      <c r="U2751" s="108"/>
      <c r="W2751" s="108"/>
      <c r="Y2751" s="108"/>
      <c r="AA2751" s="108"/>
      <c r="AC2751" s="108"/>
    </row>
    <row r="2752" spans="19:29" x14ac:dyDescent="0.25">
      <c r="S2752" s="108"/>
      <c r="U2752" s="108"/>
      <c r="W2752" s="108"/>
      <c r="Y2752" s="108"/>
      <c r="AA2752" s="108"/>
      <c r="AC2752" s="108"/>
    </row>
    <row r="2753" spans="19:29" x14ac:dyDescent="0.25">
      <c r="S2753" s="108"/>
      <c r="U2753" s="108"/>
      <c r="W2753" s="108"/>
      <c r="Y2753" s="108"/>
      <c r="AA2753" s="108"/>
      <c r="AC2753" s="108"/>
    </row>
    <row r="2754" spans="19:29" x14ac:dyDescent="0.25">
      <c r="S2754" s="110"/>
      <c r="U2754" s="110"/>
      <c r="W2754" s="110"/>
      <c r="Y2754" s="110"/>
      <c r="AA2754" s="110"/>
      <c r="AC2754" s="110"/>
    </row>
    <row r="2755" spans="19:29" x14ac:dyDescent="0.25">
      <c r="S2755" s="110"/>
      <c r="U2755" s="110"/>
      <c r="W2755" s="110"/>
      <c r="Y2755" s="110"/>
      <c r="AA2755" s="110"/>
      <c r="AC2755" s="110"/>
    </row>
    <row r="2756" spans="19:29" x14ac:dyDescent="0.25">
      <c r="S2756" s="110"/>
      <c r="U2756" s="110"/>
      <c r="W2756" s="110"/>
      <c r="Y2756" s="110"/>
      <c r="AA2756" s="110"/>
      <c r="AC2756" s="110"/>
    </row>
    <row r="2757" spans="19:29" x14ac:dyDescent="0.25">
      <c r="S2757" s="110"/>
      <c r="U2757" s="110"/>
      <c r="W2757" s="110"/>
      <c r="Y2757" s="110"/>
      <c r="AA2757" s="110"/>
      <c r="AC2757" s="110"/>
    </row>
    <row r="2758" spans="19:29" x14ac:dyDescent="0.25">
      <c r="S2758" s="111"/>
      <c r="U2758" s="111"/>
      <c r="W2758" s="111"/>
      <c r="Y2758" s="111"/>
      <c r="AA2758" s="111"/>
      <c r="AC2758" s="111"/>
    </row>
    <row r="2759" spans="19:29" x14ac:dyDescent="0.25">
      <c r="S2759" s="107"/>
      <c r="U2759" s="107"/>
      <c r="W2759" s="107"/>
      <c r="Y2759" s="107"/>
      <c r="AA2759" s="107"/>
      <c r="AC2759" s="107"/>
    </row>
    <row r="2760" spans="19:29" x14ac:dyDescent="0.25">
      <c r="S2760" s="108"/>
      <c r="U2760" s="108"/>
      <c r="W2760" s="108"/>
      <c r="Y2760" s="108"/>
      <c r="AA2760" s="108"/>
      <c r="AC2760" s="108"/>
    </row>
    <row r="2761" spans="19:29" x14ac:dyDescent="0.25">
      <c r="S2761" s="108"/>
      <c r="U2761" s="108"/>
      <c r="W2761" s="108"/>
      <c r="Y2761" s="108"/>
      <c r="AA2761" s="108"/>
      <c r="AC2761" s="108"/>
    </row>
    <row r="2762" spans="19:29" x14ac:dyDescent="0.25">
      <c r="S2762" s="109"/>
      <c r="U2762" s="109"/>
      <c r="W2762" s="109"/>
      <c r="Y2762" s="109"/>
      <c r="AA2762" s="109"/>
      <c r="AC2762" s="109"/>
    </row>
    <row r="2763" spans="19:29" x14ac:dyDescent="0.25">
      <c r="S2763" s="108"/>
      <c r="U2763" s="108"/>
      <c r="W2763" s="108"/>
      <c r="Y2763" s="108"/>
      <c r="AA2763" s="108"/>
      <c r="AC2763" s="108"/>
    </row>
    <row r="2764" spans="19:29" x14ac:dyDescent="0.25">
      <c r="S2764" s="108"/>
      <c r="U2764" s="108"/>
      <c r="W2764" s="108"/>
      <c r="Y2764" s="108"/>
      <c r="AA2764" s="108"/>
      <c r="AC2764" s="108"/>
    </row>
    <row r="2765" spans="19:29" x14ac:dyDescent="0.25">
      <c r="S2765" s="109"/>
      <c r="U2765" s="109"/>
      <c r="W2765" s="109"/>
      <c r="Y2765" s="109"/>
      <c r="AA2765" s="109"/>
      <c r="AC2765" s="109"/>
    </row>
    <row r="2766" spans="19:29" x14ac:dyDescent="0.25">
      <c r="S2766" s="108"/>
      <c r="U2766" s="108"/>
      <c r="W2766" s="108"/>
      <c r="Y2766" s="108"/>
      <c r="AA2766" s="108"/>
      <c r="AC2766" s="108"/>
    </row>
    <row r="2767" spans="19:29" x14ac:dyDescent="0.25">
      <c r="S2767" s="109"/>
      <c r="U2767" s="109"/>
      <c r="W2767" s="109"/>
      <c r="Y2767" s="109"/>
      <c r="AA2767" s="109"/>
      <c r="AC2767" s="109"/>
    </row>
    <row r="2768" spans="19:29" x14ac:dyDescent="0.25">
      <c r="S2768" s="108"/>
      <c r="U2768" s="108"/>
      <c r="W2768" s="108"/>
      <c r="Y2768" s="108"/>
      <c r="AA2768" s="108"/>
      <c r="AC2768" s="108"/>
    </row>
    <row r="2769" spans="19:29" x14ac:dyDescent="0.25">
      <c r="S2769" s="108"/>
      <c r="U2769" s="108"/>
      <c r="W2769" s="108"/>
      <c r="Y2769" s="108"/>
      <c r="AA2769" s="108"/>
      <c r="AC2769" s="108"/>
    </row>
    <row r="2770" spans="19:29" x14ac:dyDescent="0.25">
      <c r="S2770" s="108"/>
      <c r="U2770" s="108"/>
      <c r="W2770" s="108"/>
      <c r="Y2770" s="108"/>
      <c r="AA2770" s="108"/>
      <c r="AC2770" s="108"/>
    </row>
    <row r="2771" spans="19:29" x14ac:dyDescent="0.25">
      <c r="S2771" s="110"/>
      <c r="U2771" s="110"/>
      <c r="W2771" s="110"/>
      <c r="Y2771" s="110"/>
      <c r="AA2771" s="110"/>
      <c r="AC2771" s="110"/>
    </row>
    <row r="2772" spans="19:29" x14ac:dyDescent="0.25">
      <c r="S2772" s="110"/>
      <c r="U2772" s="110"/>
      <c r="W2772" s="110"/>
      <c r="Y2772" s="110"/>
      <c r="AA2772" s="110"/>
      <c r="AC2772" s="110"/>
    </row>
    <row r="2773" spans="19:29" x14ac:dyDescent="0.25">
      <c r="S2773" s="110"/>
      <c r="U2773" s="110"/>
      <c r="W2773" s="110"/>
      <c r="Y2773" s="110"/>
      <c r="AA2773" s="110"/>
      <c r="AC2773" s="110"/>
    </row>
    <row r="2774" spans="19:29" x14ac:dyDescent="0.25">
      <c r="S2774" s="110"/>
      <c r="U2774" s="110"/>
      <c r="W2774" s="110"/>
      <c r="Y2774" s="110"/>
      <c r="AA2774" s="110"/>
      <c r="AC2774" s="110"/>
    </row>
    <row r="2775" spans="19:29" x14ac:dyDescent="0.25">
      <c r="S2775" s="111"/>
      <c r="U2775" s="111"/>
      <c r="W2775" s="111"/>
      <c r="Y2775" s="111"/>
      <c r="AA2775" s="111"/>
      <c r="AC2775" s="111"/>
    </row>
    <row r="2776" spans="19:29" x14ac:dyDescent="0.25">
      <c r="S2776" s="107"/>
      <c r="U2776" s="107"/>
      <c r="W2776" s="107"/>
      <c r="Y2776" s="107"/>
      <c r="AA2776" s="107"/>
      <c r="AC2776" s="107"/>
    </row>
    <row r="2777" spans="19:29" x14ac:dyDescent="0.25">
      <c r="S2777" s="108"/>
      <c r="U2777" s="108"/>
      <c r="W2777" s="108"/>
      <c r="Y2777" s="108"/>
      <c r="AA2777" s="108"/>
      <c r="AC2777" s="108"/>
    </row>
    <row r="2778" spans="19:29" x14ac:dyDescent="0.25">
      <c r="S2778" s="108"/>
      <c r="U2778" s="108"/>
      <c r="W2778" s="108"/>
      <c r="Y2778" s="108"/>
      <c r="AA2778" s="108"/>
      <c r="AC2778" s="108"/>
    </row>
    <row r="2779" spans="19:29" x14ac:dyDescent="0.25">
      <c r="S2779" s="109"/>
      <c r="U2779" s="109"/>
      <c r="W2779" s="109"/>
      <c r="Y2779" s="109"/>
      <c r="AA2779" s="109"/>
      <c r="AC2779" s="109"/>
    </row>
    <row r="2780" spans="19:29" x14ac:dyDescent="0.25">
      <c r="S2780" s="108"/>
      <c r="U2780" s="108"/>
      <c r="W2780" s="108"/>
      <c r="Y2780" s="108"/>
      <c r="AA2780" s="108"/>
      <c r="AC2780" s="108"/>
    </row>
    <row r="2781" spans="19:29" x14ac:dyDescent="0.25">
      <c r="S2781" s="108"/>
      <c r="U2781" s="108"/>
      <c r="W2781" s="108"/>
      <c r="Y2781" s="108"/>
      <c r="AA2781" s="108"/>
      <c r="AC2781" s="108"/>
    </row>
    <row r="2782" spans="19:29" x14ac:dyDescent="0.25">
      <c r="S2782" s="109"/>
      <c r="U2782" s="109"/>
      <c r="W2782" s="109"/>
      <c r="Y2782" s="109"/>
      <c r="AA2782" s="109"/>
      <c r="AC2782" s="109"/>
    </row>
    <row r="2783" spans="19:29" x14ac:dyDescent="0.25">
      <c r="S2783" s="108"/>
      <c r="U2783" s="108"/>
      <c r="W2783" s="108"/>
      <c r="Y2783" s="108"/>
      <c r="AA2783" s="108"/>
      <c r="AC2783" s="108"/>
    </row>
    <row r="2784" spans="19:29" x14ac:dyDescent="0.25">
      <c r="S2784" s="109"/>
      <c r="U2784" s="109"/>
      <c r="W2784" s="109"/>
      <c r="Y2784" s="109"/>
      <c r="AA2784" s="109"/>
      <c r="AC2784" s="109"/>
    </row>
    <row r="2785" spans="19:29" x14ac:dyDescent="0.25">
      <c r="S2785" s="108"/>
      <c r="U2785" s="108"/>
      <c r="W2785" s="108"/>
      <c r="Y2785" s="108"/>
      <c r="AA2785" s="108"/>
      <c r="AC2785" s="108"/>
    </row>
    <row r="2786" spans="19:29" x14ac:dyDescent="0.25">
      <c r="S2786" s="108"/>
      <c r="U2786" s="108"/>
      <c r="W2786" s="108"/>
      <c r="Y2786" s="108"/>
      <c r="AA2786" s="108"/>
      <c r="AC2786" s="108"/>
    </row>
    <row r="2787" spans="19:29" x14ac:dyDescent="0.25">
      <c r="S2787" s="108"/>
      <c r="U2787" s="108"/>
      <c r="W2787" s="108"/>
      <c r="Y2787" s="108"/>
      <c r="AA2787" s="108"/>
      <c r="AC2787" s="108"/>
    </row>
    <row r="2788" spans="19:29" x14ac:dyDescent="0.25">
      <c r="S2788" s="110"/>
      <c r="U2788" s="110"/>
      <c r="W2788" s="110"/>
      <c r="Y2788" s="110"/>
      <c r="AA2788" s="110"/>
      <c r="AC2788" s="110"/>
    </row>
    <row r="2789" spans="19:29" x14ac:dyDescent="0.25">
      <c r="S2789" s="110"/>
      <c r="U2789" s="110"/>
      <c r="W2789" s="110"/>
      <c r="Y2789" s="110"/>
      <c r="AA2789" s="110"/>
      <c r="AC2789" s="110"/>
    </row>
    <row r="2790" spans="19:29" x14ac:dyDescent="0.25">
      <c r="S2790" s="110"/>
      <c r="U2790" s="110"/>
      <c r="W2790" s="110"/>
      <c r="Y2790" s="110"/>
      <c r="AA2790" s="110"/>
      <c r="AC2790" s="110"/>
    </row>
    <row r="2791" spans="19:29" x14ac:dyDescent="0.25">
      <c r="S2791" s="110"/>
      <c r="U2791" s="110"/>
      <c r="W2791" s="110"/>
      <c r="Y2791" s="110"/>
      <c r="AA2791" s="110"/>
      <c r="AC2791" s="110"/>
    </row>
    <row r="2792" spans="19:29" x14ac:dyDescent="0.25">
      <c r="S2792" s="111"/>
      <c r="U2792" s="111"/>
      <c r="W2792" s="111"/>
      <c r="Y2792" s="111"/>
      <c r="AA2792" s="111"/>
      <c r="AC2792" s="111"/>
    </row>
    <row r="2793" spans="19:29" x14ac:dyDescent="0.25">
      <c r="S2793" s="107"/>
      <c r="U2793" s="107"/>
      <c r="W2793" s="107"/>
      <c r="Y2793" s="107"/>
      <c r="AA2793" s="107"/>
      <c r="AC2793" s="107"/>
    </row>
    <row r="2794" spans="19:29" x14ac:dyDescent="0.25">
      <c r="S2794" s="108"/>
      <c r="U2794" s="108"/>
      <c r="W2794" s="108"/>
      <c r="Y2794" s="108"/>
      <c r="AA2794" s="108"/>
      <c r="AC2794" s="108"/>
    </row>
    <row r="2795" spans="19:29" x14ac:dyDescent="0.25">
      <c r="S2795" s="108"/>
      <c r="U2795" s="108"/>
      <c r="W2795" s="108"/>
      <c r="Y2795" s="108"/>
      <c r="AA2795" s="108"/>
      <c r="AC2795" s="108"/>
    </row>
    <row r="2796" spans="19:29" x14ac:dyDescent="0.25">
      <c r="S2796" s="109"/>
      <c r="U2796" s="109"/>
      <c r="W2796" s="109"/>
      <c r="Y2796" s="109"/>
      <c r="AA2796" s="109"/>
      <c r="AC2796" s="109"/>
    </row>
    <row r="2797" spans="19:29" x14ac:dyDescent="0.25">
      <c r="S2797" s="108"/>
      <c r="U2797" s="108"/>
      <c r="W2797" s="108"/>
      <c r="Y2797" s="108"/>
      <c r="AA2797" s="108"/>
      <c r="AC2797" s="108"/>
    </row>
    <row r="2798" spans="19:29" x14ac:dyDescent="0.25">
      <c r="S2798" s="108"/>
      <c r="U2798" s="108"/>
      <c r="W2798" s="108"/>
      <c r="Y2798" s="108"/>
      <c r="AA2798" s="108"/>
      <c r="AC2798" s="108"/>
    </row>
    <row r="2799" spans="19:29" x14ac:dyDescent="0.25">
      <c r="S2799" s="109"/>
      <c r="U2799" s="109"/>
      <c r="W2799" s="109"/>
      <c r="Y2799" s="109"/>
      <c r="AA2799" s="109"/>
      <c r="AC2799" s="109"/>
    </row>
    <row r="2800" spans="19:29" x14ac:dyDescent="0.25">
      <c r="S2800" s="108"/>
      <c r="U2800" s="108"/>
      <c r="W2800" s="108"/>
      <c r="Y2800" s="108"/>
      <c r="AA2800" s="108"/>
      <c r="AC2800" s="108"/>
    </row>
    <row r="2801" spans="19:29" x14ac:dyDescent="0.25">
      <c r="S2801" s="109"/>
      <c r="U2801" s="109"/>
      <c r="W2801" s="109"/>
      <c r="Y2801" s="109"/>
      <c r="AA2801" s="109"/>
      <c r="AC2801" s="109"/>
    </row>
    <row r="2802" spans="19:29" x14ac:dyDescent="0.25">
      <c r="S2802" s="108"/>
      <c r="U2802" s="108"/>
      <c r="W2802" s="108"/>
      <c r="Y2802" s="108"/>
      <c r="AA2802" s="108"/>
      <c r="AC2802" s="108"/>
    </row>
    <row r="2803" spans="19:29" x14ac:dyDescent="0.25">
      <c r="S2803" s="108"/>
      <c r="U2803" s="108"/>
      <c r="W2803" s="108"/>
      <c r="Y2803" s="108"/>
      <c r="AA2803" s="108"/>
      <c r="AC2803" s="108"/>
    </row>
    <row r="2804" spans="19:29" x14ac:dyDescent="0.25">
      <c r="S2804" s="108"/>
      <c r="U2804" s="108"/>
      <c r="W2804" s="108"/>
      <c r="Y2804" s="108"/>
      <c r="AA2804" s="108"/>
      <c r="AC2804" s="108"/>
    </row>
    <row r="2805" spans="19:29" x14ac:dyDescent="0.25">
      <c r="S2805" s="110"/>
      <c r="U2805" s="110"/>
      <c r="W2805" s="110"/>
      <c r="Y2805" s="110"/>
      <c r="AA2805" s="110"/>
      <c r="AC2805" s="110"/>
    </row>
    <row r="2806" spans="19:29" x14ac:dyDescent="0.25">
      <c r="S2806" s="110"/>
      <c r="U2806" s="110"/>
      <c r="W2806" s="110"/>
      <c r="Y2806" s="110"/>
      <c r="AA2806" s="110"/>
      <c r="AC2806" s="110"/>
    </row>
    <row r="2807" spans="19:29" x14ac:dyDescent="0.25">
      <c r="S2807" s="110"/>
      <c r="U2807" s="110"/>
      <c r="W2807" s="110"/>
      <c r="Y2807" s="110"/>
      <c r="AA2807" s="110"/>
      <c r="AC2807" s="110"/>
    </row>
    <row r="2808" spans="19:29" x14ac:dyDescent="0.25">
      <c r="S2808" s="110"/>
      <c r="U2808" s="110"/>
      <c r="W2808" s="110"/>
      <c r="Y2808" s="110"/>
      <c r="AA2808" s="110"/>
      <c r="AC2808" s="110"/>
    </row>
    <row r="2809" spans="19:29" x14ac:dyDescent="0.25">
      <c r="S2809" s="111"/>
      <c r="U2809" s="111"/>
      <c r="W2809" s="111"/>
      <c r="Y2809" s="111"/>
      <c r="AA2809" s="111"/>
      <c r="AC2809" s="111"/>
    </row>
    <row r="2810" spans="19:29" x14ac:dyDescent="0.25">
      <c r="S2810" s="107"/>
      <c r="U2810" s="107"/>
      <c r="W2810" s="107"/>
      <c r="Y2810" s="107"/>
      <c r="AA2810" s="107"/>
      <c r="AC2810" s="107"/>
    </row>
    <row r="2811" spans="19:29" x14ac:dyDescent="0.25">
      <c r="S2811" s="108"/>
      <c r="U2811" s="108"/>
      <c r="W2811" s="108"/>
      <c r="Y2811" s="108"/>
      <c r="AA2811" s="108"/>
      <c r="AC2811" s="108"/>
    </row>
    <row r="2812" spans="19:29" x14ac:dyDescent="0.25">
      <c r="S2812" s="108"/>
      <c r="U2812" s="108"/>
      <c r="W2812" s="108"/>
      <c r="Y2812" s="108"/>
      <c r="AA2812" s="108"/>
      <c r="AC2812" s="108"/>
    </row>
    <row r="2813" spans="19:29" x14ac:dyDescent="0.25">
      <c r="S2813" s="109"/>
      <c r="U2813" s="109"/>
      <c r="W2813" s="109"/>
      <c r="Y2813" s="109"/>
      <c r="AA2813" s="109"/>
      <c r="AC2813" s="109"/>
    </row>
    <row r="2814" spans="19:29" x14ac:dyDescent="0.25">
      <c r="S2814" s="108"/>
      <c r="U2814" s="108"/>
      <c r="W2814" s="108"/>
      <c r="Y2814" s="108"/>
      <c r="AA2814" s="108"/>
      <c r="AC2814" s="108"/>
    </row>
    <row r="2815" spans="19:29" x14ac:dyDescent="0.25">
      <c r="S2815" s="108"/>
      <c r="U2815" s="108"/>
      <c r="W2815" s="108"/>
      <c r="Y2815" s="108"/>
      <c r="AA2815" s="108"/>
      <c r="AC2815" s="108"/>
    </row>
    <row r="2816" spans="19:29" x14ac:dyDescent="0.25">
      <c r="S2816" s="109"/>
      <c r="U2816" s="109"/>
      <c r="W2816" s="109"/>
      <c r="Y2816" s="109"/>
      <c r="AA2816" s="109"/>
      <c r="AC2816" s="109"/>
    </row>
    <row r="2817" spans="19:29" x14ac:dyDescent="0.25">
      <c r="S2817" s="108"/>
      <c r="U2817" s="108"/>
      <c r="W2817" s="108"/>
      <c r="Y2817" s="108"/>
      <c r="AA2817" s="108"/>
      <c r="AC2817" s="108"/>
    </row>
    <row r="2818" spans="19:29" x14ac:dyDescent="0.25">
      <c r="S2818" s="109"/>
      <c r="U2818" s="109"/>
      <c r="W2818" s="109"/>
      <c r="Y2818" s="109"/>
      <c r="AA2818" s="109"/>
      <c r="AC2818" s="109"/>
    </row>
    <row r="2819" spans="19:29" x14ac:dyDescent="0.25">
      <c r="S2819" s="108"/>
      <c r="U2819" s="108"/>
      <c r="W2819" s="108"/>
      <c r="Y2819" s="108"/>
      <c r="AA2819" s="108"/>
      <c r="AC2819" s="108"/>
    </row>
    <row r="2820" spans="19:29" x14ac:dyDescent="0.25">
      <c r="S2820" s="108"/>
      <c r="U2820" s="108"/>
      <c r="W2820" s="108"/>
      <c r="Y2820" s="108"/>
      <c r="AA2820" s="108"/>
      <c r="AC2820" s="108"/>
    </row>
    <row r="2821" spans="19:29" x14ac:dyDescent="0.25">
      <c r="S2821" s="108"/>
      <c r="U2821" s="108"/>
      <c r="W2821" s="108"/>
      <c r="Y2821" s="108"/>
      <c r="AA2821" s="108"/>
      <c r="AC2821" s="108"/>
    </row>
    <row r="2822" spans="19:29" x14ac:dyDescent="0.25">
      <c r="S2822" s="110"/>
      <c r="U2822" s="110"/>
      <c r="W2822" s="110"/>
      <c r="Y2822" s="110"/>
      <c r="AA2822" s="110"/>
      <c r="AC2822" s="110"/>
    </row>
    <row r="2823" spans="19:29" x14ac:dyDescent="0.25">
      <c r="S2823" s="110"/>
      <c r="U2823" s="110"/>
      <c r="W2823" s="110"/>
      <c r="Y2823" s="110"/>
      <c r="AA2823" s="110"/>
      <c r="AC2823" s="110"/>
    </row>
    <row r="2824" spans="19:29" x14ac:dyDescent="0.25">
      <c r="S2824" s="110"/>
      <c r="U2824" s="110"/>
      <c r="W2824" s="110"/>
      <c r="Y2824" s="110"/>
      <c r="AA2824" s="110"/>
      <c r="AC2824" s="110"/>
    </row>
    <row r="2825" spans="19:29" x14ac:dyDescent="0.25">
      <c r="S2825" s="110"/>
      <c r="U2825" s="110"/>
      <c r="W2825" s="110"/>
      <c r="Y2825" s="110"/>
      <c r="AA2825" s="110"/>
      <c r="AC2825" s="110"/>
    </row>
    <row r="2826" spans="19:29" x14ac:dyDescent="0.25">
      <c r="S2826" s="111"/>
      <c r="U2826" s="111"/>
      <c r="W2826" s="111"/>
      <c r="Y2826" s="111"/>
      <c r="AA2826" s="111"/>
      <c r="AC2826" s="111"/>
    </row>
    <row r="2827" spans="19:29" x14ac:dyDescent="0.25">
      <c r="S2827" s="107"/>
      <c r="U2827" s="107"/>
      <c r="W2827" s="107"/>
      <c r="Y2827" s="107"/>
      <c r="AA2827" s="107"/>
      <c r="AC2827" s="107"/>
    </row>
    <row r="2828" spans="19:29" x14ac:dyDescent="0.25">
      <c r="S2828" s="108"/>
      <c r="U2828" s="108"/>
      <c r="W2828" s="108"/>
      <c r="Y2828" s="108"/>
      <c r="AA2828" s="108"/>
      <c r="AC2828" s="108"/>
    </row>
    <row r="2829" spans="19:29" x14ac:dyDescent="0.25">
      <c r="S2829" s="108"/>
      <c r="U2829" s="108"/>
      <c r="W2829" s="108"/>
      <c r="Y2829" s="108"/>
      <c r="AA2829" s="108"/>
      <c r="AC2829" s="108"/>
    </row>
    <row r="2830" spans="19:29" x14ac:dyDescent="0.25">
      <c r="S2830" s="109"/>
      <c r="U2830" s="109"/>
      <c r="W2830" s="109"/>
      <c r="Y2830" s="109"/>
      <c r="AA2830" s="109"/>
      <c r="AC2830" s="109"/>
    </row>
    <row r="2831" spans="19:29" x14ac:dyDescent="0.25">
      <c r="S2831" s="108"/>
      <c r="U2831" s="108"/>
      <c r="W2831" s="108"/>
      <c r="Y2831" s="108"/>
      <c r="AA2831" s="108"/>
      <c r="AC2831" s="108"/>
    </row>
    <row r="2832" spans="19:29" x14ac:dyDescent="0.25">
      <c r="S2832" s="108"/>
      <c r="U2832" s="108"/>
      <c r="W2832" s="108"/>
      <c r="Y2832" s="108"/>
      <c r="AA2832" s="108"/>
      <c r="AC2832" s="108"/>
    </row>
    <row r="2833" spans="19:29" x14ac:dyDescent="0.25">
      <c r="S2833" s="109"/>
      <c r="U2833" s="109"/>
      <c r="W2833" s="109"/>
      <c r="Y2833" s="109"/>
      <c r="AA2833" s="109"/>
      <c r="AC2833" s="109"/>
    </row>
    <row r="2834" spans="19:29" x14ac:dyDescent="0.25">
      <c r="S2834" s="108"/>
      <c r="U2834" s="108"/>
      <c r="W2834" s="108"/>
      <c r="Y2834" s="108"/>
      <c r="AA2834" s="108"/>
      <c r="AC2834" s="108"/>
    </row>
    <row r="2835" spans="19:29" x14ac:dyDescent="0.25">
      <c r="S2835" s="109"/>
      <c r="U2835" s="109"/>
      <c r="W2835" s="109"/>
      <c r="Y2835" s="109"/>
      <c r="AA2835" s="109"/>
      <c r="AC2835" s="109"/>
    </row>
    <row r="2836" spans="19:29" x14ac:dyDescent="0.25">
      <c r="S2836" s="108"/>
      <c r="U2836" s="108"/>
      <c r="W2836" s="108"/>
      <c r="Y2836" s="108"/>
      <c r="AA2836" s="108"/>
      <c r="AC2836" s="108"/>
    </row>
    <row r="2837" spans="19:29" x14ac:dyDescent="0.25">
      <c r="S2837" s="108"/>
      <c r="U2837" s="108"/>
      <c r="W2837" s="108"/>
      <c r="Y2837" s="108"/>
      <c r="AA2837" s="108"/>
      <c r="AC2837" s="108"/>
    </row>
    <row r="2838" spans="19:29" x14ac:dyDescent="0.25">
      <c r="S2838" s="108"/>
      <c r="U2838" s="108"/>
      <c r="W2838" s="108"/>
      <c r="Y2838" s="108"/>
      <c r="AA2838" s="108"/>
      <c r="AC2838" s="108"/>
    </row>
    <row r="2839" spans="19:29" x14ac:dyDescent="0.25">
      <c r="S2839" s="110"/>
      <c r="U2839" s="110"/>
      <c r="W2839" s="110"/>
      <c r="Y2839" s="110"/>
      <c r="AA2839" s="110"/>
      <c r="AC2839" s="110"/>
    </row>
    <row r="2840" spans="19:29" x14ac:dyDescent="0.25">
      <c r="S2840" s="110"/>
      <c r="U2840" s="110"/>
      <c r="W2840" s="110"/>
      <c r="Y2840" s="110"/>
      <c r="AA2840" s="110"/>
      <c r="AC2840" s="110"/>
    </row>
    <row r="2841" spans="19:29" x14ac:dyDescent="0.25">
      <c r="S2841" s="110"/>
      <c r="U2841" s="110"/>
      <c r="W2841" s="110"/>
      <c r="Y2841" s="110"/>
      <c r="AA2841" s="110"/>
      <c r="AC2841" s="110"/>
    </row>
    <row r="2842" spans="19:29" x14ac:dyDescent="0.25">
      <c r="S2842" s="110"/>
      <c r="U2842" s="110"/>
      <c r="W2842" s="110"/>
      <c r="Y2842" s="110"/>
      <c r="AA2842" s="110"/>
      <c r="AC2842" s="110"/>
    </row>
    <row r="2843" spans="19:29" x14ac:dyDescent="0.25">
      <c r="S2843" s="111"/>
      <c r="U2843" s="111"/>
      <c r="W2843" s="111"/>
      <c r="Y2843" s="111"/>
      <c r="AA2843" s="111"/>
      <c r="AC2843" s="111"/>
    </row>
    <row r="2844" spans="19:29" x14ac:dyDescent="0.25">
      <c r="S2844" s="107"/>
      <c r="U2844" s="107"/>
      <c r="W2844" s="107"/>
      <c r="Y2844" s="107"/>
      <c r="AA2844" s="107"/>
      <c r="AC2844" s="107"/>
    </row>
    <row r="2845" spans="19:29" x14ac:dyDescent="0.25">
      <c r="S2845" s="108"/>
      <c r="U2845" s="108"/>
      <c r="W2845" s="108"/>
      <c r="Y2845" s="108"/>
      <c r="AA2845" s="108"/>
      <c r="AC2845" s="108"/>
    </row>
    <row r="2846" spans="19:29" x14ac:dyDescent="0.25">
      <c r="S2846" s="108"/>
      <c r="U2846" s="108"/>
      <c r="W2846" s="108"/>
      <c r="Y2846" s="108"/>
      <c r="AA2846" s="108"/>
      <c r="AC2846" s="108"/>
    </row>
    <row r="2847" spans="19:29" x14ac:dyDescent="0.25">
      <c r="S2847" s="109"/>
      <c r="U2847" s="109"/>
      <c r="W2847" s="109"/>
      <c r="Y2847" s="109"/>
      <c r="AA2847" s="109"/>
      <c r="AC2847" s="109"/>
    </row>
    <row r="2848" spans="19:29" x14ac:dyDescent="0.25">
      <c r="S2848" s="108"/>
      <c r="U2848" s="108"/>
      <c r="W2848" s="108"/>
      <c r="Y2848" s="108"/>
      <c r="AA2848" s="108"/>
      <c r="AC2848" s="108"/>
    </row>
    <row r="2849" spans="19:29" x14ac:dyDescent="0.25">
      <c r="S2849" s="108"/>
      <c r="U2849" s="108"/>
      <c r="W2849" s="108"/>
      <c r="Y2849" s="108"/>
      <c r="AA2849" s="108"/>
      <c r="AC2849" s="108"/>
    </row>
    <row r="2850" spans="19:29" x14ac:dyDescent="0.25">
      <c r="S2850" s="109"/>
      <c r="U2850" s="109"/>
      <c r="W2850" s="109"/>
      <c r="Y2850" s="109"/>
      <c r="AA2850" s="109"/>
      <c r="AC2850" s="109"/>
    </row>
    <row r="2851" spans="19:29" x14ac:dyDescent="0.25">
      <c r="S2851" s="108"/>
      <c r="U2851" s="108"/>
      <c r="W2851" s="108"/>
      <c r="Y2851" s="108"/>
      <c r="AA2851" s="108"/>
      <c r="AC2851" s="108"/>
    </row>
    <row r="2852" spans="19:29" x14ac:dyDescent="0.25">
      <c r="S2852" s="109"/>
      <c r="U2852" s="109"/>
      <c r="W2852" s="109"/>
      <c r="Y2852" s="109"/>
      <c r="AA2852" s="109"/>
      <c r="AC2852" s="109"/>
    </row>
    <row r="2853" spans="19:29" x14ac:dyDescent="0.25">
      <c r="S2853" s="108"/>
      <c r="U2853" s="108"/>
      <c r="W2853" s="108"/>
      <c r="Y2853" s="108"/>
      <c r="AA2853" s="108"/>
      <c r="AC2853" s="108"/>
    </row>
    <row r="2854" spans="19:29" x14ac:dyDescent="0.25">
      <c r="S2854" s="108"/>
      <c r="U2854" s="108"/>
      <c r="W2854" s="108"/>
      <c r="Y2854" s="108"/>
      <c r="AA2854" s="108"/>
      <c r="AC2854" s="108"/>
    </row>
    <row r="2855" spans="19:29" x14ac:dyDescent="0.25">
      <c r="S2855" s="108"/>
      <c r="U2855" s="108"/>
      <c r="W2855" s="108"/>
      <c r="Y2855" s="108"/>
      <c r="AA2855" s="108"/>
      <c r="AC2855" s="108"/>
    </row>
    <row r="2856" spans="19:29" x14ac:dyDescent="0.25">
      <c r="S2856" s="110"/>
      <c r="U2856" s="110"/>
      <c r="W2856" s="110"/>
      <c r="Y2856" s="110"/>
      <c r="AA2856" s="110"/>
      <c r="AC2856" s="110"/>
    </row>
    <row r="2857" spans="19:29" x14ac:dyDescent="0.25">
      <c r="S2857" s="110"/>
      <c r="U2857" s="110"/>
      <c r="W2857" s="110"/>
      <c r="Y2857" s="110"/>
      <c r="AA2857" s="110"/>
      <c r="AC2857" s="110"/>
    </row>
    <row r="2858" spans="19:29" x14ac:dyDescent="0.25">
      <c r="S2858" s="110"/>
      <c r="U2858" s="110"/>
      <c r="W2858" s="110"/>
      <c r="Y2858" s="110"/>
      <c r="AA2858" s="110"/>
      <c r="AC2858" s="110"/>
    </row>
    <row r="2859" spans="19:29" x14ac:dyDescent="0.25">
      <c r="S2859" s="110"/>
      <c r="U2859" s="110"/>
      <c r="W2859" s="110"/>
      <c r="Y2859" s="110"/>
      <c r="AA2859" s="110"/>
      <c r="AC2859" s="110"/>
    </row>
    <row r="2860" spans="19:29" x14ac:dyDescent="0.25">
      <c r="S2860" s="111"/>
      <c r="U2860" s="111"/>
      <c r="W2860" s="111"/>
      <c r="Y2860" s="111"/>
      <c r="AA2860" s="111"/>
      <c r="AC2860" s="111"/>
    </row>
    <row r="2861" spans="19:29" x14ac:dyDescent="0.25">
      <c r="S2861" s="107"/>
      <c r="U2861" s="107"/>
      <c r="W2861" s="107"/>
      <c r="Y2861" s="107"/>
      <c r="AA2861" s="107"/>
      <c r="AC2861" s="107"/>
    </row>
    <row r="2862" spans="19:29" x14ac:dyDescent="0.25">
      <c r="S2862" s="108"/>
      <c r="U2862" s="108"/>
      <c r="W2862" s="108"/>
      <c r="Y2862" s="108"/>
      <c r="AA2862" s="108"/>
      <c r="AC2862" s="108"/>
    </row>
    <row r="2863" spans="19:29" x14ac:dyDescent="0.25">
      <c r="S2863" s="108"/>
      <c r="U2863" s="108"/>
      <c r="W2863" s="108"/>
      <c r="Y2863" s="108"/>
      <c r="AA2863" s="108"/>
      <c r="AC2863" s="108"/>
    </row>
    <row r="2864" spans="19:29" x14ac:dyDescent="0.25">
      <c r="S2864" s="109"/>
      <c r="U2864" s="109"/>
      <c r="W2864" s="109"/>
      <c r="Y2864" s="109"/>
      <c r="AA2864" s="109"/>
      <c r="AC2864" s="109"/>
    </row>
    <row r="2865" spans="19:29" x14ac:dyDescent="0.25">
      <c r="S2865" s="108"/>
      <c r="U2865" s="108"/>
      <c r="W2865" s="108"/>
      <c r="Y2865" s="108"/>
      <c r="AA2865" s="108"/>
      <c r="AC2865" s="108"/>
    </row>
    <row r="2866" spans="19:29" x14ac:dyDescent="0.25">
      <c r="S2866" s="108"/>
      <c r="U2866" s="108"/>
      <c r="W2866" s="108"/>
      <c r="Y2866" s="108"/>
      <c r="AA2866" s="108"/>
      <c r="AC2866" s="108"/>
    </row>
    <row r="2867" spans="19:29" x14ac:dyDescent="0.25">
      <c r="S2867" s="109"/>
      <c r="U2867" s="109"/>
      <c r="W2867" s="109"/>
      <c r="Y2867" s="109"/>
      <c r="AA2867" s="109"/>
      <c r="AC2867" s="109"/>
    </row>
    <row r="2868" spans="19:29" x14ac:dyDescent="0.25">
      <c r="S2868" s="108"/>
      <c r="U2868" s="108"/>
      <c r="W2868" s="108"/>
      <c r="Y2868" s="108"/>
      <c r="AA2868" s="108"/>
      <c r="AC2868" s="108"/>
    </row>
    <row r="2869" spans="19:29" x14ac:dyDescent="0.25">
      <c r="S2869" s="109"/>
      <c r="U2869" s="109"/>
      <c r="W2869" s="109"/>
      <c r="Y2869" s="109"/>
      <c r="AA2869" s="109"/>
      <c r="AC2869" s="109"/>
    </row>
    <row r="2870" spans="19:29" x14ac:dyDescent="0.25">
      <c r="S2870" s="108"/>
      <c r="U2870" s="108"/>
      <c r="W2870" s="108"/>
      <c r="Y2870" s="108"/>
      <c r="AA2870" s="108"/>
      <c r="AC2870" s="108"/>
    </row>
    <row r="2871" spans="19:29" x14ac:dyDescent="0.25">
      <c r="S2871" s="108"/>
      <c r="U2871" s="108"/>
      <c r="W2871" s="108"/>
      <c r="Y2871" s="108"/>
      <c r="AA2871" s="108"/>
      <c r="AC2871" s="108"/>
    </row>
    <row r="2872" spans="19:29" x14ac:dyDescent="0.25">
      <c r="S2872" s="108"/>
      <c r="U2872" s="108"/>
      <c r="W2872" s="108"/>
      <c r="Y2872" s="108"/>
      <c r="AA2872" s="108"/>
      <c r="AC2872" s="108"/>
    </row>
    <row r="2873" spans="19:29" x14ac:dyDescent="0.25">
      <c r="S2873" s="110"/>
      <c r="U2873" s="110"/>
      <c r="W2873" s="110"/>
      <c r="Y2873" s="110"/>
      <c r="AA2873" s="110"/>
      <c r="AC2873" s="110"/>
    </row>
    <row r="2874" spans="19:29" x14ac:dyDescent="0.25">
      <c r="S2874" s="110"/>
      <c r="U2874" s="110"/>
      <c r="W2874" s="110"/>
      <c r="Y2874" s="110"/>
      <c r="AA2874" s="110"/>
      <c r="AC2874" s="110"/>
    </row>
    <row r="2875" spans="19:29" x14ac:dyDescent="0.25">
      <c r="S2875" s="110"/>
      <c r="U2875" s="110"/>
      <c r="W2875" s="110"/>
      <c r="Y2875" s="110"/>
      <c r="AA2875" s="110"/>
      <c r="AC2875" s="110"/>
    </row>
    <row r="2876" spans="19:29" x14ac:dyDescent="0.25">
      <c r="S2876" s="110"/>
      <c r="U2876" s="110"/>
      <c r="W2876" s="110"/>
      <c r="Y2876" s="110"/>
      <c r="AA2876" s="110"/>
      <c r="AC2876" s="110"/>
    </row>
    <row r="2877" spans="19:29" x14ac:dyDescent="0.25">
      <c r="S2877" s="111"/>
      <c r="U2877" s="111"/>
      <c r="W2877" s="111"/>
      <c r="Y2877" s="111"/>
      <c r="AA2877" s="111"/>
      <c r="AC2877" s="111"/>
    </row>
    <row r="2878" spans="19:29" x14ac:dyDescent="0.25">
      <c r="S2878" s="107"/>
      <c r="U2878" s="107"/>
      <c r="W2878" s="107"/>
      <c r="Y2878" s="107"/>
      <c r="AA2878" s="107"/>
      <c r="AC2878" s="107"/>
    </row>
    <row r="2879" spans="19:29" x14ac:dyDescent="0.25">
      <c r="S2879" s="108"/>
      <c r="U2879" s="108"/>
      <c r="W2879" s="108"/>
      <c r="Y2879" s="108"/>
      <c r="AA2879" s="108"/>
      <c r="AC2879" s="108"/>
    </row>
    <row r="2880" spans="19:29" x14ac:dyDescent="0.25">
      <c r="S2880" s="108"/>
      <c r="U2880" s="108"/>
      <c r="W2880" s="108"/>
      <c r="Y2880" s="108"/>
      <c r="AA2880" s="108"/>
      <c r="AC2880" s="108"/>
    </row>
    <row r="2881" spans="19:29" x14ac:dyDescent="0.25">
      <c r="S2881" s="109"/>
      <c r="U2881" s="109"/>
      <c r="W2881" s="109"/>
      <c r="Y2881" s="109"/>
      <c r="AA2881" s="109"/>
      <c r="AC2881" s="109"/>
    </row>
    <row r="2882" spans="19:29" x14ac:dyDescent="0.25">
      <c r="S2882" s="108"/>
      <c r="U2882" s="108"/>
      <c r="W2882" s="108"/>
      <c r="Y2882" s="108"/>
      <c r="AA2882" s="108"/>
      <c r="AC2882" s="108"/>
    </row>
    <row r="2883" spans="19:29" x14ac:dyDescent="0.25">
      <c r="S2883" s="108"/>
      <c r="U2883" s="108"/>
      <c r="W2883" s="108"/>
      <c r="Y2883" s="108"/>
      <c r="AA2883" s="108"/>
      <c r="AC2883" s="108"/>
    </row>
    <row r="2884" spans="19:29" x14ac:dyDescent="0.25">
      <c r="S2884" s="109"/>
      <c r="U2884" s="109"/>
      <c r="W2884" s="109"/>
      <c r="Y2884" s="109"/>
      <c r="AA2884" s="109"/>
      <c r="AC2884" s="109"/>
    </row>
    <row r="2885" spans="19:29" x14ac:dyDescent="0.25">
      <c r="S2885" s="108"/>
      <c r="U2885" s="108"/>
      <c r="W2885" s="108"/>
      <c r="Y2885" s="108"/>
      <c r="AA2885" s="108"/>
      <c r="AC2885" s="108"/>
    </row>
    <row r="2886" spans="19:29" x14ac:dyDescent="0.25">
      <c r="S2886" s="109"/>
      <c r="U2886" s="109"/>
      <c r="W2886" s="109"/>
      <c r="Y2886" s="109"/>
      <c r="AA2886" s="109"/>
      <c r="AC2886" s="109"/>
    </row>
    <row r="2887" spans="19:29" x14ac:dyDescent="0.25">
      <c r="S2887" s="108"/>
      <c r="U2887" s="108"/>
      <c r="W2887" s="108"/>
      <c r="Y2887" s="108"/>
      <c r="AA2887" s="108"/>
      <c r="AC2887" s="108"/>
    </row>
    <row r="2888" spans="19:29" x14ac:dyDescent="0.25">
      <c r="S2888" s="108"/>
      <c r="U2888" s="108"/>
      <c r="W2888" s="108"/>
      <c r="Y2888" s="108"/>
      <c r="AA2888" s="108"/>
      <c r="AC2888" s="108"/>
    </row>
    <row r="2889" spans="19:29" x14ac:dyDescent="0.25">
      <c r="S2889" s="108"/>
      <c r="U2889" s="108"/>
      <c r="W2889" s="108"/>
      <c r="Y2889" s="108"/>
      <c r="AA2889" s="108"/>
      <c r="AC2889" s="108"/>
    </row>
    <row r="2890" spans="19:29" x14ac:dyDescent="0.25">
      <c r="S2890" s="110"/>
      <c r="U2890" s="110"/>
      <c r="W2890" s="110"/>
      <c r="Y2890" s="110"/>
      <c r="AA2890" s="110"/>
      <c r="AC2890" s="110"/>
    </row>
    <row r="2891" spans="19:29" x14ac:dyDescent="0.25">
      <c r="S2891" s="110"/>
      <c r="U2891" s="110"/>
      <c r="W2891" s="110"/>
      <c r="Y2891" s="110"/>
      <c r="AA2891" s="110"/>
      <c r="AC2891" s="110"/>
    </row>
    <row r="2892" spans="19:29" x14ac:dyDescent="0.25">
      <c r="S2892" s="110"/>
      <c r="U2892" s="110"/>
      <c r="W2892" s="110"/>
      <c r="Y2892" s="110"/>
      <c r="AA2892" s="110"/>
      <c r="AC2892" s="110"/>
    </row>
    <row r="2893" spans="19:29" x14ac:dyDescent="0.25">
      <c r="S2893" s="110"/>
      <c r="U2893" s="110"/>
      <c r="W2893" s="110"/>
      <c r="Y2893" s="110"/>
      <c r="AA2893" s="110"/>
      <c r="AC2893" s="110"/>
    </row>
    <row r="2894" spans="19:29" x14ac:dyDescent="0.25">
      <c r="S2894" s="111"/>
      <c r="U2894" s="111"/>
      <c r="W2894" s="111"/>
      <c r="Y2894" s="111"/>
      <c r="AA2894" s="111"/>
      <c r="AC2894" s="111"/>
    </row>
    <row r="2895" spans="19:29" x14ac:dyDescent="0.25">
      <c r="S2895" s="107"/>
      <c r="U2895" s="107"/>
      <c r="W2895" s="107"/>
      <c r="Y2895" s="107"/>
      <c r="AA2895" s="107"/>
      <c r="AC2895" s="107"/>
    </row>
    <row r="2896" spans="19:29" x14ac:dyDescent="0.25">
      <c r="S2896" s="108"/>
      <c r="U2896" s="108"/>
      <c r="W2896" s="108"/>
      <c r="Y2896" s="108"/>
      <c r="AA2896" s="108"/>
      <c r="AC2896" s="108"/>
    </row>
    <row r="2897" spans="19:29" x14ac:dyDescent="0.25">
      <c r="S2897" s="108"/>
      <c r="U2897" s="108"/>
      <c r="W2897" s="108"/>
      <c r="Y2897" s="108"/>
      <c r="AA2897" s="108"/>
      <c r="AC2897" s="108"/>
    </row>
    <row r="2898" spans="19:29" x14ac:dyDescent="0.25">
      <c r="S2898" s="109"/>
      <c r="U2898" s="109"/>
      <c r="W2898" s="109"/>
      <c r="Y2898" s="109"/>
      <c r="AA2898" s="109"/>
      <c r="AC2898" s="109"/>
    </row>
    <row r="2899" spans="19:29" x14ac:dyDescent="0.25">
      <c r="S2899" s="108"/>
      <c r="U2899" s="108"/>
      <c r="W2899" s="108"/>
      <c r="Y2899" s="108"/>
      <c r="AA2899" s="108"/>
      <c r="AC2899" s="108"/>
    </row>
    <row r="2900" spans="19:29" x14ac:dyDescent="0.25">
      <c r="S2900" s="108"/>
      <c r="U2900" s="108"/>
      <c r="W2900" s="108"/>
      <c r="Y2900" s="108"/>
      <c r="AA2900" s="108"/>
      <c r="AC2900" s="108"/>
    </row>
    <row r="2901" spans="19:29" x14ac:dyDescent="0.25">
      <c r="S2901" s="109"/>
      <c r="U2901" s="109"/>
      <c r="W2901" s="109"/>
      <c r="Y2901" s="109"/>
      <c r="AA2901" s="109"/>
      <c r="AC2901" s="109"/>
    </row>
    <row r="2902" spans="19:29" x14ac:dyDescent="0.25">
      <c r="S2902" s="108"/>
      <c r="U2902" s="108"/>
      <c r="W2902" s="108"/>
      <c r="Y2902" s="108"/>
      <c r="AA2902" s="108"/>
      <c r="AC2902" s="108"/>
    </row>
    <row r="2903" spans="19:29" x14ac:dyDescent="0.25">
      <c r="S2903" s="109"/>
      <c r="U2903" s="109"/>
      <c r="W2903" s="109"/>
      <c r="Y2903" s="109"/>
      <c r="AA2903" s="109"/>
      <c r="AC2903" s="109"/>
    </row>
    <row r="2904" spans="19:29" x14ac:dyDescent="0.25">
      <c r="S2904" s="108"/>
      <c r="U2904" s="108"/>
      <c r="W2904" s="108"/>
      <c r="Y2904" s="108"/>
      <c r="AA2904" s="108"/>
      <c r="AC2904" s="108"/>
    </row>
    <row r="2905" spans="19:29" x14ac:dyDescent="0.25">
      <c r="S2905" s="108"/>
      <c r="U2905" s="108"/>
      <c r="W2905" s="108"/>
      <c r="Y2905" s="108"/>
      <c r="AA2905" s="108"/>
      <c r="AC2905" s="108"/>
    </row>
    <row r="2906" spans="19:29" x14ac:dyDescent="0.25">
      <c r="S2906" s="108"/>
      <c r="U2906" s="108"/>
      <c r="W2906" s="108"/>
      <c r="Y2906" s="108"/>
      <c r="AA2906" s="108"/>
      <c r="AC2906" s="108"/>
    </row>
    <row r="2907" spans="19:29" x14ac:dyDescent="0.25">
      <c r="S2907" s="110"/>
      <c r="U2907" s="110"/>
      <c r="W2907" s="110"/>
      <c r="Y2907" s="110"/>
      <c r="AA2907" s="110"/>
      <c r="AC2907" s="110"/>
    </row>
    <row r="2908" spans="19:29" x14ac:dyDescent="0.25">
      <c r="S2908" s="110"/>
      <c r="U2908" s="110"/>
      <c r="W2908" s="110"/>
      <c r="Y2908" s="110"/>
      <c r="AA2908" s="110"/>
      <c r="AC2908" s="110"/>
    </row>
    <row r="2909" spans="19:29" x14ac:dyDescent="0.25">
      <c r="S2909" s="110"/>
      <c r="U2909" s="110"/>
      <c r="W2909" s="110"/>
      <c r="Y2909" s="110"/>
      <c r="AA2909" s="110"/>
      <c r="AC2909" s="110"/>
    </row>
    <row r="2910" spans="19:29" x14ac:dyDescent="0.25">
      <c r="S2910" s="110"/>
      <c r="U2910" s="110"/>
      <c r="W2910" s="110"/>
      <c r="Y2910" s="110"/>
      <c r="AA2910" s="110"/>
      <c r="AC2910" s="110"/>
    </row>
    <row r="2911" spans="19:29" x14ac:dyDescent="0.25">
      <c r="S2911" s="111"/>
      <c r="U2911" s="111"/>
      <c r="W2911" s="111"/>
      <c r="Y2911" s="111"/>
      <c r="AA2911" s="111"/>
      <c r="AC2911" s="111"/>
    </row>
    <row r="2912" spans="19:29" x14ac:dyDescent="0.25">
      <c r="S2912" s="107"/>
      <c r="U2912" s="107"/>
      <c r="W2912" s="107"/>
      <c r="Y2912" s="107"/>
      <c r="AA2912" s="107"/>
      <c r="AC2912" s="107"/>
    </row>
    <row r="2913" spans="19:29" x14ac:dyDescent="0.25">
      <c r="S2913" s="108"/>
      <c r="U2913" s="108"/>
      <c r="W2913" s="108"/>
      <c r="Y2913" s="108"/>
      <c r="AA2913" s="108"/>
      <c r="AC2913" s="108"/>
    </row>
    <row r="2914" spans="19:29" x14ac:dyDescent="0.25">
      <c r="S2914" s="108"/>
      <c r="U2914" s="108"/>
      <c r="W2914" s="108"/>
      <c r="Y2914" s="108"/>
      <c r="AA2914" s="108"/>
      <c r="AC2914" s="108"/>
    </row>
    <row r="2915" spans="19:29" x14ac:dyDescent="0.25">
      <c r="S2915" s="109"/>
      <c r="U2915" s="109"/>
      <c r="W2915" s="109"/>
      <c r="Y2915" s="109"/>
      <c r="AA2915" s="109"/>
      <c r="AC2915" s="109"/>
    </row>
    <row r="2916" spans="19:29" x14ac:dyDescent="0.25">
      <c r="S2916" s="108"/>
      <c r="U2916" s="108"/>
      <c r="W2916" s="108"/>
      <c r="Y2916" s="108"/>
      <c r="AA2916" s="108"/>
      <c r="AC2916" s="108"/>
    </row>
    <row r="2917" spans="19:29" x14ac:dyDescent="0.25">
      <c r="S2917" s="108"/>
      <c r="U2917" s="108"/>
      <c r="W2917" s="108"/>
      <c r="Y2917" s="108"/>
      <c r="AA2917" s="108"/>
      <c r="AC2917" s="108"/>
    </row>
    <row r="2918" spans="19:29" x14ac:dyDescent="0.25">
      <c r="S2918" s="109"/>
      <c r="U2918" s="109"/>
      <c r="W2918" s="109"/>
      <c r="Y2918" s="109"/>
      <c r="AA2918" s="109"/>
      <c r="AC2918" s="109"/>
    </row>
    <row r="2919" spans="19:29" x14ac:dyDescent="0.25">
      <c r="S2919" s="108"/>
      <c r="U2919" s="108"/>
      <c r="W2919" s="108"/>
      <c r="Y2919" s="108"/>
      <c r="AA2919" s="108"/>
      <c r="AC2919" s="108"/>
    </row>
    <row r="2920" spans="19:29" x14ac:dyDescent="0.25">
      <c r="S2920" s="109"/>
      <c r="U2920" s="109"/>
      <c r="W2920" s="109"/>
      <c r="Y2920" s="109"/>
      <c r="AA2920" s="109"/>
      <c r="AC2920" s="109"/>
    </row>
    <row r="2921" spans="19:29" x14ac:dyDescent="0.25">
      <c r="S2921" s="108"/>
      <c r="U2921" s="108"/>
      <c r="W2921" s="108"/>
      <c r="Y2921" s="108"/>
      <c r="AA2921" s="108"/>
      <c r="AC2921" s="108"/>
    </row>
    <row r="2922" spans="19:29" x14ac:dyDescent="0.25">
      <c r="S2922" s="108"/>
      <c r="U2922" s="108"/>
      <c r="W2922" s="108"/>
      <c r="Y2922" s="108"/>
      <c r="AA2922" s="108"/>
      <c r="AC2922" s="108"/>
    </row>
    <row r="2923" spans="19:29" x14ac:dyDescent="0.25">
      <c r="S2923" s="108"/>
      <c r="U2923" s="108"/>
      <c r="W2923" s="108"/>
      <c r="Y2923" s="108"/>
      <c r="AA2923" s="108"/>
      <c r="AC2923" s="108"/>
    </row>
    <row r="2924" spans="19:29" x14ac:dyDescent="0.25">
      <c r="S2924" s="110"/>
      <c r="U2924" s="110"/>
      <c r="W2924" s="110"/>
      <c r="Y2924" s="110"/>
      <c r="AA2924" s="110"/>
      <c r="AC2924" s="110"/>
    </row>
    <row r="2925" spans="19:29" x14ac:dyDescent="0.25">
      <c r="S2925" s="110"/>
      <c r="U2925" s="110"/>
      <c r="W2925" s="110"/>
      <c r="Y2925" s="110"/>
      <c r="AA2925" s="110"/>
      <c r="AC2925" s="110"/>
    </row>
    <row r="2926" spans="19:29" x14ac:dyDescent="0.25">
      <c r="S2926" s="110"/>
      <c r="U2926" s="110"/>
      <c r="W2926" s="110"/>
      <c r="Y2926" s="110"/>
      <c r="AA2926" s="110"/>
      <c r="AC2926" s="110"/>
    </row>
    <row r="2927" spans="19:29" x14ac:dyDescent="0.25">
      <c r="S2927" s="110"/>
      <c r="U2927" s="110"/>
      <c r="W2927" s="110"/>
      <c r="Y2927" s="110"/>
      <c r="AA2927" s="110"/>
      <c r="AC2927" s="110"/>
    </row>
    <row r="2928" spans="19:29" x14ac:dyDescent="0.25">
      <c r="S2928" s="111"/>
      <c r="U2928" s="111"/>
      <c r="W2928" s="111"/>
      <c r="Y2928" s="111"/>
      <c r="AA2928" s="111"/>
      <c r="AC2928" s="111"/>
    </row>
    <row r="2929" spans="19:29" x14ac:dyDescent="0.25">
      <c r="S2929" s="107"/>
      <c r="U2929" s="107"/>
      <c r="W2929" s="107"/>
      <c r="Y2929" s="107"/>
      <c r="AA2929" s="107"/>
      <c r="AC2929" s="107"/>
    </row>
    <row r="2930" spans="19:29" x14ac:dyDescent="0.25">
      <c r="S2930" s="108"/>
      <c r="U2930" s="108"/>
      <c r="W2930" s="108"/>
      <c r="Y2930" s="108"/>
      <c r="AA2930" s="108"/>
      <c r="AC2930" s="108"/>
    </row>
    <row r="2931" spans="19:29" x14ac:dyDescent="0.25">
      <c r="S2931" s="108"/>
      <c r="U2931" s="108"/>
      <c r="W2931" s="108"/>
      <c r="Y2931" s="108"/>
      <c r="AA2931" s="108"/>
      <c r="AC2931" s="108"/>
    </row>
    <row r="2932" spans="19:29" x14ac:dyDescent="0.25">
      <c r="S2932" s="109"/>
      <c r="U2932" s="109"/>
      <c r="W2932" s="109"/>
      <c r="Y2932" s="109"/>
      <c r="AA2932" s="109"/>
      <c r="AC2932" s="109"/>
    </row>
    <row r="2933" spans="19:29" x14ac:dyDescent="0.25">
      <c r="S2933" s="108"/>
      <c r="U2933" s="108"/>
      <c r="W2933" s="108"/>
      <c r="Y2933" s="108"/>
      <c r="AA2933" s="108"/>
      <c r="AC2933" s="108"/>
    </row>
    <row r="2934" spans="19:29" x14ac:dyDescent="0.25">
      <c r="S2934" s="108"/>
      <c r="U2934" s="108"/>
      <c r="W2934" s="108"/>
      <c r="Y2934" s="108"/>
      <c r="AA2934" s="108"/>
      <c r="AC2934" s="108"/>
    </row>
    <row r="2935" spans="19:29" x14ac:dyDescent="0.25">
      <c r="S2935" s="109"/>
      <c r="U2935" s="109"/>
      <c r="W2935" s="109"/>
      <c r="Y2935" s="109"/>
      <c r="AA2935" s="109"/>
      <c r="AC2935" s="109"/>
    </row>
    <row r="2936" spans="19:29" x14ac:dyDescent="0.25">
      <c r="S2936" s="108"/>
      <c r="U2936" s="108"/>
      <c r="W2936" s="108"/>
      <c r="Y2936" s="108"/>
      <c r="AA2936" s="108"/>
      <c r="AC2936" s="108"/>
    </row>
    <row r="2937" spans="19:29" x14ac:dyDescent="0.25">
      <c r="S2937" s="109"/>
      <c r="U2937" s="109"/>
      <c r="W2937" s="109"/>
      <c r="Y2937" s="109"/>
      <c r="AA2937" s="109"/>
      <c r="AC2937" s="109"/>
    </row>
    <row r="2938" spans="19:29" x14ac:dyDescent="0.25">
      <c r="S2938" s="108"/>
      <c r="U2938" s="108"/>
      <c r="W2938" s="108"/>
      <c r="Y2938" s="108"/>
      <c r="AA2938" s="108"/>
      <c r="AC2938" s="108"/>
    </row>
    <row r="2939" spans="19:29" x14ac:dyDescent="0.25">
      <c r="S2939" s="108"/>
      <c r="U2939" s="108"/>
      <c r="W2939" s="108"/>
      <c r="Y2939" s="108"/>
      <c r="AA2939" s="108"/>
      <c r="AC2939" s="108"/>
    </row>
    <row r="2940" spans="19:29" x14ac:dyDescent="0.25">
      <c r="S2940" s="108"/>
      <c r="U2940" s="108"/>
      <c r="W2940" s="108"/>
      <c r="Y2940" s="108"/>
      <c r="AA2940" s="108"/>
      <c r="AC2940" s="108"/>
    </row>
    <row r="2941" spans="19:29" x14ac:dyDescent="0.25">
      <c r="S2941" s="110"/>
      <c r="U2941" s="110"/>
      <c r="W2941" s="110"/>
      <c r="Y2941" s="110"/>
      <c r="AA2941" s="110"/>
      <c r="AC2941" s="110"/>
    </row>
    <row r="2942" spans="19:29" x14ac:dyDescent="0.25">
      <c r="S2942" s="110"/>
      <c r="U2942" s="110"/>
      <c r="W2942" s="110"/>
      <c r="Y2942" s="110"/>
      <c r="AA2942" s="110"/>
      <c r="AC2942" s="110"/>
    </row>
    <row r="2943" spans="19:29" x14ac:dyDescent="0.25">
      <c r="S2943" s="110"/>
      <c r="U2943" s="110"/>
      <c r="W2943" s="110"/>
      <c r="Y2943" s="110"/>
      <c r="AA2943" s="110"/>
      <c r="AC2943" s="110"/>
    </row>
    <row r="2944" spans="19:29" x14ac:dyDescent="0.25">
      <c r="S2944" s="110"/>
      <c r="U2944" s="110"/>
      <c r="W2944" s="110"/>
      <c r="Y2944" s="110"/>
      <c r="AA2944" s="110"/>
      <c r="AC2944" s="110"/>
    </row>
    <row r="2945" spans="19:29" x14ac:dyDescent="0.25">
      <c r="S2945" s="111"/>
      <c r="U2945" s="111"/>
      <c r="W2945" s="111"/>
      <c r="Y2945" s="111"/>
      <c r="AA2945" s="111"/>
      <c r="AC2945" s="111"/>
    </row>
    <row r="2946" spans="19:29" x14ac:dyDescent="0.25">
      <c r="S2946" s="107"/>
      <c r="U2946" s="107"/>
      <c r="W2946" s="107"/>
      <c r="Y2946" s="107"/>
      <c r="AA2946" s="107"/>
      <c r="AC2946" s="107"/>
    </row>
    <row r="2947" spans="19:29" x14ac:dyDescent="0.25">
      <c r="S2947" s="108"/>
      <c r="U2947" s="108"/>
      <c r="W2947" s="108"/>
      <c r="Y2947" s="108"/>
      <c r="AA2947" s="108"/>
      <c r="AC2947" s="108"/>
    </row>
    <row r="2948" spans="19:29" x14ac:dyDescent="0.25">
      <c r="S2948" s="108"/>
      <c r="U2948" s="108"/>
      <c r="W2948" s="108"/>
      <c r="Y2948" s="108"/>
      <c r="AA2948" s="108"/>
      <c r="AC2948" s="108"/>
    </row>
    <row r="2949" spans="19:29" x14ac:dyDescent="0.25">
      <c r="S2949" s="109"/>
      <c r="U2949" s="109"/>
      <c r="W2949" s="109"/>
      <c r="Y2949" s="109"/>
      <c r="AA2949" s="109"/>
      <c r="AC2949" s="109"/>
    </row>
    <row r="2950" spans="19:29" x14ac:dyDescent="0.25">
      <c r="S2950" s="108"/>
      <c r="U2950" s="108"/>
      <c r="W2950" s="108"/>
      <c r="Y2950" s="108"/>
      <c r="AA2950" s="108"/>
      <c r="AC2950" s="108"/>
    </row>
    <row r="2951" spans="19:29" x14ac:dyDescent="0.25">
      <c r="S2951" s="108"/>
      <c r="U2951" s="108"/>
      <c r="W2951" s="108"/>
      <c r="Y2951" s="108"/>
      <c r="AA2951" s="108"/>
      <c r="AC2951" s="108"/>
    </row>
    <row r="2952" spans="19:29" x14ac:dyDescent="0.25">
      <c r="S2952" s="109"/>
      <c r="U2952" s="109"/>
      <c r="W2952" s="109"/>
      <c r="Y2952" s="109"/>
      <c r="AA2952" s="109"/>
      <c r="AC2952" s="109"/>
    </row>
    <row r="2953" spans="19:29" x14ac:dyDescent="0.25">
      <c r="S2953" s="108"/>
      <c r="U2953" s="108"/>
      <c r="W2953" s="108"/>
      <c r="Y2953" s="108"/>
      <c r="AA2953" s="108"/>
      <c r="AC2953" s="108"/>
    </row>
    <row r="2954" spans="19:29" x14ac:dyDescent="0.25">
      <c r="S2954" s="109"/>
      <c r="U2954" s="109"/>
      <c r="W2954" s="109"/>
      <c r="Y2954" s="109"/>
      <c r="AA2954" s="109"/>
      <c r="AC2954" s="109"/>
    </row>
    <row r="2955" spans="19:29" x14ac:dyDescent="0.25">
      <c r="S2955" s="108"/>
      <c r="U2955" s="108"/>
      <c r="W2955" s="108"/>
      <c r="Y2955" s="108"/>
      <c r="AA2955" s="108"/>
      <c r="AC2955" s="108"/>
    </row>
    <row r="2956" spans="19:29" x14ac:dyDescent="0.25">
      <c r="S2956" s="108"/>
      <c r="U2956" s="108"/>
      <c r="W2956" s="108"/>
      <c r="Y2956" s="108"/>
      <c r="AA2956" s="108"/>
      <c r="AC2956" s="108"/>
    </row>
    <row r="2957" spans="19:29" x14ac:dyDescent="0.25">
      <c r="S2957" s="108"/>
      <c r="U2957" s="108"/>
      <c r="W2957" s="108"/>
      <c r="Y2957" s="108"/>
      <c r="AA2957" s="108"/>
      <c r="AC2957" s="108"/>
    </row>
    <row r="2958" spans="19:29" x14ac:dyDescent="0.25">
      <c r="S2958" s="110"/>
      <c r="U2958" s="110"/>
      <c r="W2958" s="110"/>
      <c r="Y2958" s="110"/>
      <c r="AA2958" s="110"/>
      <c r="AC2958" s="110"/>
    </row>
    <row r="2959" spans="19:29" x14ac:dyDescent="0.25">
      <c r="S2959" s="110"/>
      <c r="U2959" s="110"/>
      <c r="W2959" s="110"/>
      <c r="Y2959" s="110"/>
      <c r="AA2959" s="110"/>
      <c r="AC2959" s="110"/>
    </row>
    <row r="2960" spans="19:29" x14ac:dyDescent="0.25">
      <c r="S2960" s="110"/>
      <c r="U2960" s="110"/>
      <c r="W2960" s="110"/>
      <c r="Y2960" s="110"/>
      <c r="AA2960" s="110"/>
      <c r="AC2960" s="110"/>
    </row>
    <row r="2961" spans="19:29" x14ac:dyDescent="0.25">
      <c r="S2961" s="110"/>
      <c r="U2961" s="110"/>
      <c r="W2961" s="110"/>
      <c r="Y2961" s="110"/>
      <c r="AA2961" s="110"/>
      <c r="AC2961" s="110"/>
    </row>
    <row r="2962" spans="19:29" x14ac:dyDescent="0.25">
      <c r="S2962" s="111"/>
      <c r="U2962" s="111"/>
      <c r="W2962" s="111"/>
      <c r="Y2962" s="111"/>
      <c r="AA2962" s="111"/>
      <c r="AC2962" s="111"/>
    </row>
    <row r="2963" spans="19:29" x14ac:dyDescent="0.25">
      <c r="S2963" s="107"/>
      <c r="U2963" s="107"/>
      <c r="W2963" s="107"/>
      <c r="Y2963" s="107"/>
      <c r="AA2963" s="107"/>
      <c r="AC2963" s="107"/>
    </row>
    <row r="2964" spans="19:29" x14ac:dyDescent="0.25">
      <c r="S2964" s="108"/>
      <c r="U2964" s="108"/>
      <c r="W2964" s="108"/>
      <c r="Y2964" s="108"/>
      <c r="AA2964" s="108"/>
      <c r="AC2964" s="108"/>
    </row>
    <row r="2965" spans="19:29" x14ac:dyDescent="0.25">
      <c r="S2965" s="108"/>
      <c r="U2965" s="108"/>
      <c r="W2965" s="108"/>
      <c r="Y2965" s="108"/>
      <c r="AA2965" s="108"/>
      <c r="AC2965" s="108"/>
    </row>
    <row r="2966" spans="19:29" x14ac:dyDescent="0.25">
      <c r="S2966" s="109"/>
      <c r="U2966" s="109"/>
      <c r="W2966" s="109"/>
      <c r="Y2966" s="109"/>
      <c r="AA2966" s="109"/>
      <c r="AC2966" s="109"/>
    </row>
    <row r="2967" spans="19:29" x14ac:dyDescent="0.25">
      <c r="S2967" s="108"/>
      <c r="U2967" s="108"/>
      <c r="W2967" s="108"/>
      <c r="Y2967" s="108"/>
      <c r="AA2967" s="108"/>
      <c r="AC2967" s="108"/>
    </row>
    <row r="2968" spans="19:29" x14ac:dyDescent="0.25">
      <c r="S2968" s="108"/>
      <c r="U2968" s="108"/>
      <c r="W2968" s="108"/>
      <c r="Y2968" s="108"/>
      <c r="AA2968" s="108"/>
      <c r="AC2968" s="108"/>
    </row>
    <row r="2969" spans="19:29" x14ac:dyDescent="0.25">
      <c r="S2969" s="109"/>
      <c r="U2969" s="109"/>
      <c r="W2969" s="109"/>
      <c r="Y2969" s="109"/>
      <c r="AA2969" s="109"/>
      <c r="AC2969" s="109"/>
    </row>
    <row r="2970" spans="19:29" x14ac:dyDescent="0.25">
      <c r="S2970" s="108"/>
      <c r="U2970" s="108"/>
      <c r="W2970" s="108"/>
      <c r="Y2970" s="108"/>
      <c r="AA2970" s="108"/>
      <c r="AC2970" s="108"/>
    </row>
    <row r="2971" spans="19:29" x14ac:dyDescent="0.25">
      <c r="S2971" s="109"/>
      <c r="U2971" s="109"/>
      <c r="W2971" s="109"/>
      <c r="Y2971" s="109"/>
      <c r="AA2971" s="109"/>
      <c r="AC2971" s="109"/>
    </row>
    <row r="2972" spans="19:29" x14ac:dyDescent="0.25">
      <c r="S2972" s="108"/>
      <c r="U2972" s="108"/>
      <c r="W2972" s="108"/>
      <c r="Y2972" s="108"/>
      <c r="AA2972" s="108"/>
      <c r="AC2972" s="108"/>
    </row>
    <row r="2973" spans="19:29" x14ac:dyDescent="0.25">
      <c r="S2973" s="108"/>
      <c r="U2973" s="108"/>
      <c r="W2973" s="108"/>
      <c r="Y2973" s="108"/>
      <c r="AA2973" s="108"/>
      <c r="AC2973" s="108"/>
    </row>
    <row r="2974" spans="19:29" x14ac:dyDescent="0.25">
      <c r="S2974" s="108"/>
      <c r="U2974" s="108"/>
      <c r="W2974" s="108"/>
      <c r="Y2974" s="108"/>
      <c r="AA2974" s="108"/>
      <c r="AC2974" s="108"/>
    </row>
    <row r="2975" spans="19:29" x14ac:dyDescent="0.25">
      <c r="S2975" s="110"/>
      <c r="U2975" s="110"/>
      <c r="W2975" s="110"/>
      <c r="Y2975" s="110"/>
      <c r="AA2975" s="110"/>
      <c r="AC2975" s="110"/>
    </row>
    <row r="2976" spans="19:29" x14ac:dyDescent="0.25">
      <c r="S2976" s="110"/>
      <c r="U2976" s="110"/>
      <c r="W2976" s="110"/>
      <c r="Y2976" s="110"/>
      <c r="AA2976" s="110"/>
      <c r="AC2976" s="110"/>
    </row>
    <row r="2977" spans="19:29" x14ac:dyDescent="0.25">
      <c r="S2977" s="110"/>
      <c r="U2977" s="110"/>
      <c r="W2977" s="110"/>
      <c r="Y2977" s="110"/>
      <c r="AA2977" s="110"/>
      <c r="AC2977" s="110"/>
    </row>
    <row r="2978" spans="19:29" x14ac:dyDescent="0.25">
      <c r="S2978" s="110"/>
      <c r="U2978" s="110"/>
      <c r="W2978" s="110"/>
      <c r="Y2978" s="110"/>
      <c r="AA2978" s="110"/>
      <c r="AC2978" s="110"/>
    </row>
    <row r="2979" spans="19:29" x14ac:dyDescent="0.25">
      <c r="S2979" s="111"/>
      <c r="U2979" s="111"/>
      <c r="W2979" s="111"/>
      <c r="Y2979" s="111"/>
      <c r="AA2979" s="111"/>
      <c r="AC2979" s="111"/>
    </row>
    <row r="2980" spans="19:29" x14ac:dyDescent="0.25">
      <c r="S2980" s="107"/>
      <c r="U2980" s="107"/>
      <c r="W2980" s="107"/>
      <c r="Y2980" s="107"/>
      <c r="AA2980" s="107"/>
      <c r="AC2980" s="107"/>
    </row>
    <row r="2981" spans="19:29" x14ac:dyDescent="0.25">
      <c r="S2981" s="108"/>
      <c r="U2981" s="108"/>
      <c r="W2981" s="108"/>
      <c r="Y2981" s="108"/>
      <c r="AA2981" s="108"/>
      <c r="AC2981" s="108"/>
    </row>
    <row r="2982" spans="19:29" x14ac:dyDescent="0.25">
      <c r="S2982" s="108"/>
      <c r="U2982" s="108"/>
      <c r="W2982" s="108"/>
      <c r="Y2982" s="108"/>
      <c r="AA2982" s="108"/>
      <c r="AC2982" s="108"/>
    </row>
    <row r="2983" spans="19:29" x14ac:dyDescent="0.25">
      <c r="S2983" s="109"/>
      <c r="U2983" s="109"/>
      <c r="W2983" s="109"/>
      <c r="Y2983" s="109"/>
      <c r="AA2983" s="109"/>
      <c r="AC2983" s="109"/>
    </row>
    <row r="2984" spans="19:29" x14ac:dyDescent="0.25">
      <c r="S2984" s="108"/>
      <c r="U2984" s="108"/>
      <c r="W2984" s="108"/>
      <c r="Y2984" s="108"/>
      <c r="AA2984" s="108"/>
      <c r="AC2984" s="108"/>
    </row>
    <row r="2985" spans="19:29" x14ac:dyDescent="0.25">
      <c r="S2985" s="108"/>
      <c r="U2985" s="108"/>
      <c r="W2985" s="108"/>
      <c r="Y2985" s="108"/>
      <c r="AA2985" s="108"/>
      <c r="AC2985" s="108"/>
    </row>
    <row r="2986" spans="19:29" x14ac:dyDescent="0.25">
      <c r="S2986" s="109"/>
      <c r="U2986" s="109"/>
      <c r="W2986" s="109"/>
      <c r="Y2986" s="109"/>
      <c r="AA2986" s="109"/>
      <c r="AC2986" s="109"/>
    </row>
    <row r="2987" spans="19:29" x14ac:dyDescent="0.25">
      <c r="S2987" s="108"/>
      <c r="U2987" s="108"/>
      <c r="W2987" s="108"/>
      <c r="Y2987" s="108"/>
      <c r="AA2987" s="108"/>
      <c r="AC2987" s="108"/>
    </row>
    <row r="2988" spans="19:29" x14ac:dyDescent="0.25">
      <c r="S2988" s="109"/>
      <c r="U2988" s="109"/>
      <c r="W2988" s="109"/>
      <c r="Y2988" s="109"/>
      <c r="AA2988" s="109"/>
      <c r="AC2988" s="109"/>
    </row>
    <row r="2989" spans="19:29" x14ac:dyDescent="0.25">
      <c r="S2989" s="108"/>
      <c r="U2989" s="108"/>
      <c r="W2989" s="108"/>
      <c r="Y2989" s="108"/>
      <c r="AA2989" s="108"/>
      <c r="AC2989" s="108"/>
    </row>
    <row r="2990" spans="19:29" x14ac:dyDescent="0.25">
      <c r="S2990" s="108"/>
      <c r="U2990" s="108"/>
      <c r="W2990" s="108"/>
      <c r="Y2990" s="108"/>
      <c r="AA2990" s="108"/>
      <c r="AC2990" s="108"/>
    </row>
    <row r="2991" spans="19:29" x14ac:dyDescent="0.25">
      <c r="S2991" s="108"/>
      <c r="U2991" s="108"/>
      <c r="W2991" s="108"/>
      <c r="Y2991" s="108"/>
      <c r="AA2991" s="108"/>
      <c r="AC2991" s="108"/>
    </row>
    <row r="2992" spans="19:29" x14ac:dyDescent="0.25">
      <c r="S2992" s="110"/>
      <c r="U2992" s="110"/>
      <c r="W2992" s="110"/>
      <c r="Y2992" s="110"/>
      <c r="AA2992" s="110"/>
      <c r="AC2992" s="110"/>
    </row>
    <row r="2993" spans="19:29" x14ac:dyDescent="0.25">
      <c r="S2993" s="110"/>
      <c r="U2993" s="110"/>
      <c r="W2993" s="110"/>
      <c r="Y2993" s="110"/>
      <c r="AA2993" s="110"/>
      <c r="AC2993" s="110"/>
    </row>
    <row r="2994" spans="19:29" x14ac:dyDescent="0.25">
      <c r="S2994" s="110"/>
      <c r="U2994" s="110"/>
      <c r="W2994" s="110"/>
      <c r="Y2994" s="110"/>
      <c r="AA2994" s="110"/>
      <c r="AC2994" s="110"/>
    </row>
    <row r="2995" spans="19:29" x14ac:dyDescent="0.25">
      <c r="S2995" s="110"/>
      <c r="U2995" s="110"/>
      <c r="W2995" s="110"/>
      <c r="Y2995" s="110"/>
      <c r="AA2995" s="110"/>
      <c r="AC2995" s="110"/>
    </row>
    <row r="2996" spans="19:29" x14ac:dyDescent="0.25">
      <c r="S2996" s="111"/>
      <c r="U2996" s="111"/>
      <c r="W2996" s="111"/>
      <c r="Y2996" s="111"/>
      <c r="AA2996" s="111"/>
      <c r="AC2996" s="111"/>
    </row>
    <row r="2997" spans="19:29" x14ac:dyDescent="0.25">
      <c r="S2997" s="107"/>
      <c r="U2997" s="107"/>
      <c r="W2997" s="107"/>
      <c r="Y2997" s="107"/>
      <c r="AA2997" s="107"/>
      <c r="AC2997" s="107"/>
    </row>
    <row r="2998" spans="19:29" x14ac:dyDescent="0.25">
      <c r="S2998" s="108"/>
      <c r="U2998" s="108"/>
      <c r="W2998" s="108"/>
      <c r="Y2998" s="108"/>
      <c r="AA2998" s="108"/>
      <c r="AC2998" s="108"/>
    </row>
    <row r="2999" spans="19:29" x14ac:dyDescent="0.25">
      <c r="S2999" s="108"/>
      <c r="U2999" s="108"/>
      <c r="W2999" s="108"/>
      <c r="Y2999" s="108"/>
      <c r="AA2999" s="108"/>
      <c r="AC2999" s="108"/>
    </row>
    <row r="3000" spans="19:29" x14ac:dyDescent="0.25">
      <c r="S3000" s="109"/>
      <c r="U3000" s="109"/>
      <c r="W3000" s="109"/>
      <c r="Y3000" s="109"/>
      <c r="AA3000" s="109"/>
      <c r="AC3000" s="109"/>
    </row>
    <row r="3001" spans="19:29" x14ac:dyDescent="0.25">
      <c r="S3001" s="108"/>
      <c r="U3001" s="108"/>
      <c r="W3001" s="108"/>
      <c r="Y3001" s="108"/>
      <c r="AA3001" s="108"/>
      <c r="AC3001" s="108"/>
    </row>
    <row r="3002" spans="19:29" x14ac:dyDescent="0.25">
      <c r="S3002" s="108"/>
      <c r="U3002" s="108"/>
      <c r="W3002" s="108"/>
      <c r="Y3002" s="108"/>
      <c r="AA3002" s="108"/>
      <c r="AC3002" s="108"/>
    </row>
    <row r="3003" spans="19:29" x14ac:dyDescent="0.25">
      <c r="S3003" s="109"/>
      <c r="U3003" s="109"/>
      <c r="W3003" s="109"/>
      <c r="Y3003" s="109"/>
      <c r="AA3003" s="109"/>
      <c r="AC3003" s="109"/>
    </row>
    <row r="3004" spans="19:29" x14ac:dyDescent="0.25">
      <c r="S3004" s="108"/>
      <c r="U3004" s="108"/>
      <c r="W3004" s="108"/>
      <c r="Y3004" s="108"/>
      <c r="AA3004" s="108"/>
      <c r="AC3004" s="108"/>
    </row>
    <row r="3005" spans="19:29" x14ac:dyDescent="0.25">
      <c r="S3005" s="109"/>
      <c r="U3005" s="109"/>
      <c r="W3005" s="109"/>
      <c r="Y3005" s="109"/>
      <c r="AA3005" s="109"/>
      <c r="AC3005" s="109"/>
    </row>
    <row r="3006" spans="19:29" x14ac:dyDescent="0.25">
      <c r="S3006" s="108"/>
      <c r="U3006" s="108"/>
      <c r="W3006" s="108"/>
      <c r="Y3006" s="108"/>
      <c r="AA3006" s="108"/>
      <c r="AC3006" s="108"/>
    </row>
    <row r="3007" spans="19:29" x14ac:dyDescent="0.25">
      <c r="S3007" s="108"/>
      <c r="U3007" s="108"/>
      <c r="W3007" s="108"/>
      <c r="Y3007" s="108"/>
      <c r="AA3007" s="108"/>
      <c r="AC3007" s="108"/>
    </row>
    <row r="3008" spans="19:29" x14ac:dyDescent="0.25">
      <c r="S3008" s="108"/>
      <c r="U3008" s="108"/>
      <c r="W3008" s="108"/>
      <c r="Y3008" s="108"/>
      <c r="AA3008" s="108"/>
      <c r="AC3008" s="108"/>
    </row>
    <row r="3009" spans="19:29" x14ac:dyDescent="0.25">
      <c r="S3009" s="110"/>
      <c r="U3009" s="110"/>
      <c r="W3009" s="110"/>
      <c r="Y3009" s="110"/>
      <c r="AA3009" s="110"/>
      <c r="AC3009" s="110"/>
    </row>
    <row r="3010" spans="19:29" x14ac:dyDescent="0.25">
      <c r="S3010" s="110"/>
      <c r="U3010" s="110"/>
      <c r="W3010" s="110"/>
      <c r="Y3010" s="110"/>
      <c r="AA3010" s="110"/>
      <c r="AC3010" s="110"/>
    </row>
    <row r="3011" spans="19:29" x14ac:dyDescent="0.25">
      <c r="S3011" s="110"/>
      <c r="U3011" s="110"/>
      <c r="W3011" s="110"/>
      <c r="Y3011" s="110"/>
      <c r="AA3011" s="110"/>
      <c r="AC3011" s="110"/>
    </row>
    <row r="3012" spans="19:29" x14ac:dyDescent="0.25">
      <c r="S3012" s="110"/>
      <c r="U3012" s="110"/>
      <c r="W3012" s="110"/>
      <c r="Y3012" s="110"/>
      <c r="AA3012" s="110"/>
      <c r="AC3012" s="110"/>
    </row>
    <row r="3013" spans="19:29" x14ac:dyDescent="0.25">
      <c r="S3013" s="111"/>
      <c r="U3013" s="111"/>
      <c r="W3013" s="111"/>
      <c r="Y3013" s="111"/>
      <c r="AA3013" s="111"/>
      <c r="AC3013" s="111"/>
    </row>
    <row r="3014" spans="19:29" x14ac:dyDescent="0.25">
      <c r="S3014" s="107"/>
      <c r="U3014" s="107"/>
      <c r="W3014" s="107"/>
      <c r="Y3014" s="107"/>
      <c r="AA3014" s="107"/>
      <c r="AC3014" s="107"/>
    </row>
    <row r="3015" spans="19:29" x14ac:dyDescent="0.25">
      <c r="S3015" s="108"/>
      <c r="U3015" s="108"/>
      <c r="W3015" s="108"/>
      <c r="Y3015" s="108"/>
      <c r="AA3015" s="108"/>
      <c r="AC3015" s="108"/>
    </row>
    <row r="3016" spans="19:29" x14ac:dyDescent="0.25">
      <c r="S3016" s="108"/>
      <c r="U3016" s="108"/>
      <c r="W3016" s="108"/>
      <c r="Y3016" s="108"/>
      <c r="AA3016" s="108"/>
      <c r="AC3016" s="108"/>
    </row>
    <row r="3017" spans="19:29" x14ac:dyDescent="0.25">
      <c r="S3017" s="109"/>
      <c r="U3017" s="109"/>
      <c r="W3017" s="109"/>
      <c r="Y3017" s="109"/>
      <c r="AA3017" s="109"/>
      <c r="AC3017" s="109"/>
    </row>
    <row r="3018" spans="19:29" x14ac:dyDescent="0.25">
      <c r="S3018" s="108"/>
      <c r="U3018" s="108"/>
      <c r="W3018" s="108"/>
      <c r="Y3018" s="108"/>
      <c r="AA3018" s="108"/>
      <c r="AC3018" s="108"/>
    </row>
    <row r="3019" spans="19:29" x14ac:dyDescent="0.25">
      <c r="S3019" s="108"/>
      <c r="U3019" s="108"/>
      <c r="W3019" s="108"/>
      <c r="Y3019" s="108"/>
      <c r="AA3019" s="108"/>
      <c r="AC3019" s="108"/>
    </row>
    <row r="3020" spans="19:29" x14ac:dyDescent="0.25">
      <c r="S3020" s="109"/>
      <c r="U3020" s="109"/>
      <c r="W3020" s="109"/>
      <c r="Y3020" s="109"/>
      <c r="AA3020" s="109"/>
      <c r="AC3020" s="109"/>
    </row>
    <row r="3021" spans="19:29" x14ac:dyDescent="0.25">
      <c r="S3021" s="108"/>
      <c r="U3021" s="108"/>
      <c r="W3021" s="108"/>
      <c r="Y3021" s="108"/>
      <c r="AA3021" s="108"/>
      <c r="AC3021" s="108"/>
    </row>
    <row r="3022" spans="19:29" x14ac:dyDescent="0.25">
      <c r="S3022" s="109"/>
      <c r="U3022" s="109"/>
      <c r="W3022" s="109"/>
      <c r="Y3022" s="109"/>
      <c r="AA3022" s="109"/>
      <c r="AC3022" s="109"/>
    </row>
    <row r="3023" spans="19:29" x14ac:dyDescent="0.25">
      <c r="S3023" s="108"/>
      <c r="U3023" s="108"/>
      <c r="W3023" s="108"/>
      <c r="Y3023" s="108"/>
      <c r="AA3023" s="108"/>
      <c r="AC3023" s="108"/>
    </row>
    <row r="3024" spans="19:29" x14ac:dyDescent="0.25">
      <c r="S3024" s="108"/>
      <c r="U3024" s="108"/>
      <c r="W3024" s="108"/>
      <c r="Y3024" s="108"/>
      <c r="AA3024" s="108"/>
      <c r="AC3024" s="108"/>
    </row>
    <row r="3025" spans="19:29" x14ac:dyDescent="0.25">
      <c r="S3025" s="108"/>
      <c r="U3025" s="108"/>
      <c r="W3025" s="108"/>
      <c r="Y3025" s="108"/>
      <c r="AA3025" s="108"/>
      <c r="AC3025" s="108"/>
    </row>
    <row r="3026" spans="19:29" x14ac:dyDescent="0.25">
      <c r="S3026" s="110"/>
      <c r="U3026" s="110"/>
      <c r="W3026" s="110"/>
      <c r="Y3026" s="110"/>
      <c r="AA3026" s="110"/>
      <c r="AC3026" s="110"/>
    </row>
    <row r="3027" spans="19:29" x14ac:dyDescent="0.25">
      <c r="S3027" s="110"/>
      <c r="U3027" s="110"/>
      <c r="W3027" s="110"/>
      <c r="Y3027" s="110"/>
      <c r="AA3027" s="110"/>
      <c r="AC3027" s="110"/>
    </row>
    <row r="3028" spans="19:29" x14ac:dyDescent="0.25">
      <c r="S3028" s="110"/>
      <c r="U3028" s="110"/>
      <c r="W3028" s="110"/>
      <c r="Y3028" s="110"/>
      <c r="AA3028" s="110"/>
      <c r="AC3028" s="110"/>
    </row>
    <row r="3029" spans="19:29" x14ac:dyDescent="0.25">
      <c r="S3029" s="110"/>
      <c r="U3029" s="110"/>
      <c r="W3029" s="110"/>
      <c r="Y3029" s="110"/>
      <c r="AA3029" s="110"/>
      <c r="AC3029" s="110"/>
    </row>
    <row r="3030" spans="19:29" x14ac:dyDescent="0.25">
      <c r="S3030" s="111"/>
      <c r="U3030" s="111"/>
      <c r="W3030" s="111"/>
      <c r="Y3030" s="111"/>
      <c r="AA3030" s="111"/>
      <c r="AC3030" s="111"/>
    </row>
    <row r="3031" spans="19:29" x14ac:dyDescent="0.25">
      <c r="S3031" s="107"/>
      <c r="U3031" s="107"/>
      <c r="W3031" s="107"/>
      <c r="Y3031" s="107"/>
      <c r="AA3031" s="107"/>
      <c r="AC3031" s="107"/>
    </row>
    <row r="3032" spans="19:29" x14ac:dyDescent="0.25">
      <c r="S3032" s="108"/>
      <c r="U3032" s="108"/>
      <c r="W3032" s="108"/>
      <c r="Y3032" s="108"/>
      <c r="AA3032" s="108"/>
      <c r="AC3032" s="108"/>
    </row>
    <row r="3033" spans="19:29" x14ac:dyDescent="0.25">
      <c r="S3033" s="108"/>
      <c r="U3033" s="108"/>
      <c r="W3033" s="108"/>
      <c r="Y3033" s="108"/>
      <c r="AA3033" s="108"/>
      <c r="AC3033" s="108"/>
    </row>
    <row r="3034" spans="19:29" x14ac:dyDescent="0.25">
      <c r="S3034" s="109"/>
      <c r="U3034" s="109"/>
      <c r="W3034" s="109"/>
      <c r="Y3034" s="109"/>
      <c r="AA3034" s="109"/>
      <c r="AC3034" s="109"/>
    </row>
    <row r="3035" spans="19:29" x14ac:dyDescent="0.25">
      <c r="S3035" s="108"/>
      <c r="U3035" s="108"/>
      <c r="W3035" s="108"/>
      <c r="Y3035" s="108"/>
      <c r="AA3035" s="108"/>
      <c r="AC3035" s="108"/>
    </row>
    <row r="3036" spans="19:29" x14ac:dyDescent="0.25">
      <c r="S3036" s="108"/>
      <c r="U3036" s="108"/>
      <c r="W3036" s="108"/>
      <c r="Y3036" s="108"/>
      <c r="AA3036" s="108"/>
      <c r="AC3036" s="108"/>
    </row>
    <row r="3037" spans="19:29" x14ac:dyDescent="0.25">
      <c r="S3037" s="109"/>
      <c r="U3037" s="109"/>
      <c r="W3037" s="109"/>
      <c r="Y3037" s="109"/>
      <c r="AA3037" s="109"/>
      <c r="AC3037" s="109"/>
    </row>
    <row r="3038" spans="19:29" x14ac:dyDescent="0.25">
      <c r="S3038" s="108"/>
      <c r="U3038" s="108"/>
      <c r="W3038" s="108"/>
      <c r="Y3038" s="108"/>
      <c r="AA3038" s="108"/>
      <c r="AC3038" s="108"/>
    </row>
    <row r="3039" spans="19:29" x14ac:dyDescent="0.25">
      <c r="S3039" s="109"/>
      <c r="U3039" s="109"/>
      <c r="W3039" s="109"/>
      <c r="Y3039" s="109"/>
      <c r="AA3039" s="109"/>
      <c r="AC3039" s="109"/>
    </row>
    <row r="3040" spans="19:29" x14ac:dyDescent="0.25">
      <c r="S3040" s="108"/>
      <c r="U3040" s="108"/>
      <c r="W3040" s="108"/>
      <c r="Y3040" s="108"/>
      <c r="AA3040" s="108"/>
      <c r="AC3040" s="108"/>
    </row>
    <row r="3041" spans="19:29" x14ac:dyDescent="0.25">
      <c r="S3041" s="108"/>
      <c r="U3041" s="108"/>
      <c r="W3041" s="108"/>
      <c r="Y3041" s="108"/>
      <c r="AA3041" s="108"/>
      <c r="AC3041" s="108"/>
    </row>
    <row r="3042" spans="19:29" x14ac:dyDescent="0.25">
      <c r="S3042" s="108"/>
      <c r="U3042" s="108"/>
      <c r="W3042" s="108"/>
      <c r="Y3042" s="108"/>
      <c r="AA3042" s="108"/>
      <c r="AC3042" s="108"/>
    </row>
    <row r="3043" spans="19:29" x14ac:dyDescent="0.25">
      <c r="S3043" s="110"/>
      <c r="U3043" s="110"/>
      <c r="W3043" s="110"/>
      <c r="Y3043" s="110"/>
      <c r="AA3043" s="110"/>
      <c r="AC3043" s="110"/>
    </row>
    <row r="3044" spans="19:29" x14ac:dyDescent="0.25">
      <c r="S3044" s="110"/>
      <c r="U3044" s="110"/>
      <c r="W3044" s="110"/>
      <c r="Y3044" s="110"/>
      <c r="AA3044" s="110"/>
      <c r="AC3044" s="110"/>
    </row>
    <row r="3045" spans="19:29" x14ac:dyDescent="0.25">
      <c r="S3045" s="110"/>
      <c r="U3045" s="110"/>
      <c r="W3045" s="110"/>
      <c r="Y3045" s="110"/>
      <c r="AA3045" s="110"/>
      <c r="AC3045" s="110"/>
    </row>
    <row r="3046" spans="19:29" x14ac:dyDescent="0.25">
      <c r="S3046" s="110"/>
      <c r="U3046" s="110"/>
      <c r="W3046" s="110"/>
      <c r="Y3046" s="110"/>
      <c r="AA3046" s="110"/>
      <c r="AC3046" s="110"/>
    </row>
    <row r="3047" spans="19:29" x14ac:dyDescent="0.25">
      <c r="S3047" s="111"/>
      <c r="U3047" s="111"/>
      <c r="W3047" s="111"/>
      <c r="Y3047" s="111"/>
      <c r="AA3047" s="111"/>
      <c r="AC3047" s="111"/>
    </row>
    <row r="3048" spans="19:29" x14ac:dyDescent="0.25">
      <c r="S3048" s="107"/>
      <c r="U3048" s="107"/>
      <c r="W3048" s="107"/>
      <c r="Y3048" s="107"/>
      <c r="AA3048" s="107"/>
      <c r="AC3048" s="107"/>
    </row>
    <row r="3049" spans="19:29" x14ac:dyDescent="0.25">
      <c r="S3049" s="108"/>
      <c r="U3049" s="108"/>
      <c r="W3049" s="108"/>
      <c r="Y3049" s="108"/>
      <c r="AA3049" s="108"/>
      <c r="AC3049" s="108"/>
    </row>
    <row r="3050" spans="19:29" x14ac:dyDescent="0.25">
      <c r="S3050" s="108"/>
      <c r="U3050" s="108"/>
      <c r="W3050" s="108"/>
      <c r="Y3050" s="108"/>
      <c r="AA3050" s="108"/>
      <c r="AC3050" s="108"/>
    </row>
    <row r="3051" spans="19:29" x14ac:dyDescent="0.25">
      <c r="S3051" s="109"/>
      <c r="U3051" s="109"/>
      <c r="W3051" s="109"/>
      <c r="Y3051" s="109"/>
      <c r="AA3051" s="109"/>
      <c r="AC3051" s="109"/>
    </row>
    <row r="3052" spans="19:29" x14ac:dyDescent="0.25">
      <c r="S3052" s="108"/>
      <c r="U3052" s="108"/>
      <c r="W3052" s="108"/>
      <c r="Y3052" s="108"/>
      <c r="AA3052" s="108"/>
      <c r="AC3052" s="108"/>
    </row>
    <row r="3053" spans="19:29" x14ac:dyDescent="0.25">
      <c r="S3053" s="108"/>
      <c r="U3053" s="108"/>
      <c r="W3053" s="108"/>
      <c r="Y3053" s="108"/>
      <c r="AA3053" s="108"/>
      <c r="AC3053" s="108"/>
    </row>
    <row r="3054" spans="19:29" x14ac:dyDescent="0.25">
      <c r="S3054" s="109"/>
      <c r="U3054" s="109"/>
      <c r="W3054" s="109"/>
      <c r="Y3054" s="109"/>
      <c r="AA3054" s="109"/>
      <c r="AC3054" s="109"/>
    </row>
    <row r="3055" spans="19:29" x14ac:dyDescent="0.25">
      <c r="S3055" s="108"/>
      <c r="U3055" s="108"/>
      <c r="W3055" s="108"/>
      <c r="Y3055" s="108"/>
      <c r="AA3055" s="108"/>
      <c r="AC3055" s="108"/>
    </row>
    <row r="3056" spans="19:29" x14ac:dyDescent="0.25">
      <c r="S3056" s="109"/>
      <c r="U3056" s="109"/>
      <c r="W3056" s="109"/>
      <c r="Y3056" s="109"/>
      <c r="AA3056" s="109"/>
      <c r="AC3056" s="109"/>
    </row>
    <row r="3057" spans="19:29" x14ac:dyDescent="0.25">
      <c r="S3057" s="108"/>
      <c r="U3057" s="108"/>
      <c r="W3057" s="108"/>
      <c r="Y3057" s="108"/>
      <c r="AA3057" s="108"/>
      <c r="AC3057" s="108"/>
    </row>
    <row r="3058" spans="19:29" x14ac:dyDescent="0.25">
      <c r="S3058" s="108"/>
      <c r="U3058" s="108"/>
      <c r="W3058" s="108"/>
      <c r="Y3058" s="108"/>
      <c r="AA3058" s="108"/>
      <c r="AC3058" s="108"/>
    </row>
    <row r="3059" spans="19:29" x14ac:dyDescent="0.25">
      <c r="S3059" s="108"/>
      <c r="U3059" s="108"/>
      <c r="W3059" s="108"/>
      <c r="Y3059" s="108"/>
      <c r="AA3059" s="108"/>
      <c r="AC3059" s="108"/>
    </row>
    <row r="3060" spans="19:29" x14ac:dyDescent="0.25">
      <c r="S3060" s="110"/>
      <c r="U3060" s="110"/>
      <c r="W3060" s="110"/>
      <c r="Y3060" s="110"/>
      <c r="AA3060" s="110"/>
      <c r="AC3060" s="110"/>
    </row>
    <row r="3061" spans="19:29" x14ac:dyDescent="0.25">
      <c r="S3061" s="110"/>
      <c r="U3061" s="110"/>
      <c r="W3061" s="110"/>
      <c r="Y3061" s="110"/>
      <c r="AA3061" s="110"/>
      <c r="AC3061" s="110"/>
    </row>
    <row r="3062" spans="19:29" x14ac:dyDescent="0.25">
      <c r="S3062" s="110"/>
      <c r="U3062" s="110"/>
      <c r="W3062" s="110"/>
      <c r="Y3062" s="110"/>
      <c r="AA3062" s="110"/>
      <c r="AC3062" s="110"/>
    </row>
    <row r="3063" spans="19:29" x14ac:dyDescent="0.25">
      <c r="S3063" s="110"/>
      <c r="U3063" s="110"/>
      <c r="W3063" s="110"/>
      <c r="Y3063" s="110"/>
      <c r="AA3063" s="110"/>
      <c r="AC3063" s="110"/>
    </row>
    <row r="3064" spans="19:29" x14ac:dyDescent="0.25">
      <c r="S3064" s="111"/>
      <c r="U3064" s="111"/>
      <c r="W3064" s="111"/>
      <c r="Y3064" s="111"/>
      <c r="AA3064" s="111"/>
      <c r="AC3064" s="111"/>
    </row>
    <row r="3065" spans="19:29" x14ac:dyDescent="0.25">
      <c r="S3065" s="107"/>
      <c r="U3065" s="107"/>
      <c r="W3065" s="107"/>
      <c r="Y3065" s="107"/>
      <c r="AA3065" s="107"/>
      <c r="AC3065" s="107"/>
    </row>
    <row r="3066" spans="19:29" x14ac:dyDescent="0.25">
      <c r="S3066" s="108"/>
      <c r="U3066" s="108"/>
      <c r="W3066" s="108"/>
      <c r="Y3066" s="108"/>
      <c r="AA3066" s="108"/>
      <c r="AC3066" s="108"/>
    </row>
    <row r="3067" spans="19:29" x14ac:dyDescent="0.25">
      <c r="S3067" s="108"/>
      <c r="U3067" s="108"/>
      <c r="W3067" s="108"/>
      <c r="Y3067" s="108"/>
      <c r="AA3067" s="108"/>
      <c r="AC3067" s="108"/>
    </row>
    <row r="3068" spans="19:29" x14ac:dyDescent="0.25">
      <c r="S3068" s="109"/>
      <c r="U3068" s="109"/>
      <c r="W3068" s="109"/>
      <c r="Y3068" s="109"/>
      <c r="AA3068" s="109"/>
      <c r="AC3068" s="109"/>
    </row>
    <row r="3069" spans="19:29" x14ac:dyDescent="0.25">
      <c r="S3069" s="108"/>
      <c r="U3069" s="108"/>
      <c r="W3069" s="108"/>
      <c r="Y3069" s="108"/>
      <c r="AA3069" s="108"/>
      <c r="AC3069" s="108"/>
    </row>
    <row r="3070" spans="19:29" x14ac:dyDescent="0.25">
      <c r="S3070" s="108"/>
      <c r="U3070" s="108"/>
      <c r="W3070" s="108"/>
      <c r="Y3070" s="108"/>
      <c r="AA3070" s="108"/>
      <c r="AC3070" s="108"/>
    </row>
    <row r="3071" spans="19:29" x14ac:dyDescent="0.25">
      <c r="S3071" s="109"/>
      <c r="U3071" s="109"/>
      <c r="W3071" s="109"/>
      <c r="Y3071" s="109"/>
      <c r="AA3071" s="109"/>
      <c r="AC3071" s="109"/>
    </row>
    <row r="3072" spans="19:29" x14ac:dyDescent="0.25">
      <c r="S3072" s="108"/>
      <c r="U3072" s="108"/>
      <c r="W3072" s="108"/>
      <c r="Y3072" s="108"/>
      <c r="AA3072" s="108"/>
      <c r="AC3072" s="108"/>
    </row>
    <row r="3073" spans="19:29" x14ac:dyDescent="0.25">
      <c r="S3073" s="109"/>
      <c r="U3073" s="109"/>
      <c r="W3073" s="109"/>
      <c r="Y3073" s="109"/>
      <c r="AA3073" s="109"/>
      <c r="AC3073" s="109"/>
    </row>
    <row r="3074" spans="19:29" x14ac:dyDescent="0.25">
      <c r="S3074" s="108"/>
      <c r="U3074" s="108"/>
      <c r="W3074" s="108"/>
      <c r="Y3074" s="108"/>
      <c r="AA3074" s="108"/>
      <c r="AC3074" s="108"/>
    </row>
    <row r="3075" spans="19:29" x14ac:dyDescent="0.25">
      <c r="S3075" s="108"/>
      <c r="U3075" s="108"/>
      <c r="W3075" s="108"/>
      <c r="Y3075" s="108"/>
      <c r="AA3075" s="108"/>
      <c r="AC3075" s="108"/>
    </row>
    <row r="3076" spans="19:29" x14ac:dyDescent="0.25">
      <c r="S3076" s="108"/>
      <c r="U3076" s="108"/>
      <c r="W3076" s="108"/>
      <c r="Y3076" s="108"/>
      <c r="AA3076" s="108"/>
      <c r="AC3076" s="108"/>
    </row>
    <row r="3077" spans="19:29" x14ac:dyDescent="0.25">
      <c r="S3077" s="110"/>
      <c r="U3077" s="110"/>
      <c r="W3077" s="110"/>
      <c r="Y3077" s="110"/>
      <c r="AA3077" s="110"/>
      <c r="AC3077" s="110"/>
    </row>
    <row r="3078" spans="19:29" x14ac:dyDescent="0.25">
      <c r="S3078" s="110"/>
      <c r="U3078" s="110"/>
      <c r="W3078" s="110"/>
      <c r="Y3078" s="110"/>
      <c r="AA3078" s="110"/>
      <c r="AC3078" s="110"/>
    </row>
    <row r="3079" spans="19:29" x14ac:dyDescent="0.25">
      <c r="S3079" s="110"/>
      <c r="U3079" s="110"/>
      <c r="W3079" s="110"/>
      <c r="Y3079" s="110"/>
      <c r="AA3079" s="110"/>
      <c r="AC3079" s="110"/>
    </row>
    <row r="3080" spans="19:29" x14ac:dyDescent="0.25">
      <c r="S3080" s="110"/>
      <c r="U3080" s="110"/>
      <c r="W3080" s="110"/>
      <c r="Y3080" s="110"/>
      <c r="AA3080" s="110"/>
      <c r="AC3080" s="110"/>
    </row>
    <row r="3081" spans="19:29" x14ac:dyDescent="0.25">
      <c r="S3081" s="111"/>
      <c r="U3081" s="111"/>
      <c r="W3081" s="111"/>
      <c r="Y3081" s="111"/>
      <c r="AA3081" s="111"/>
      <c r="AC3081" s="111"/>
    </row>
    <row r="3082" spans="19:29" x14ac:dyDescent="0.25">
      <c r="S3082" s="107"/>
      <c r="U3082" s="107"/>
      <c r="W3082" s="107"/>
      <c r="Y3082" s="107"/>
      <c r="AA3082" s="107"/>
      <c r="AC3082" s="107"/>
    </row>
    <row r="3083" spans="19:29" x14ac:dyDescent="0.25">
      <c r="S3083" s="108"/>
      <c r="U3083" s="108"/>
      <c r="W3083" s="108"/>
      <c r="Y3083" s="108"/>
      <c r="AA3083" s="108"/>
      <c r="AC3083" s="108"/>
    </row>
    <row r="3084" spans="19:29" x14ac:dyDescent="0.25">
      <c r="S3084" s="108"/>
      <c r="U3084" s="108"/>
      <c r="W3084" s="108"/>
      <c r="Y3084" s="108"/>
      <c r="AA3084" s="108"/>
      <c r="AC3084" s="108"/>
    </row>
    <row r="3085" spans="19:29" x14ac:dyDescent="0.25">
      <c r="S3085" s="109"/>
      <c r="U3085" s="109"/>
      <c r="W3085" s="109"/>
      <c r="Y3085" s="109"/>
      <c r="AA3085" s="109"/>
      <c r="AC3085" s="109"/>
    </row>
    <row r="3086" spans="19:29" x14ac:dyDescent="0.25">
      <c r="S3086" s="108"/>
      <c r="U3086" s="108"/>
      <c r="W3086" s="108"/>
      <c r="Y3086" s="108"/>
      <c r="AA3086" s="108"/>
      <c r="AC3086" s="108"/>
    </row>
    <row r="3087" spans="19:29" x14ac:dyDescent="0.25">
      <c r="S3087" s="108"/>
      <c r="U3087" s="108"/>
      <c r="W3087" s="108"/>
      <c r="Y3087" s="108"/>
      <c r="AA3087" s="108"/>
      <c r="AC3087" s="108"/>
    </row>
    <row r="3088" spans="19:29" x14ac:dyDescent="0.25">
      <c r="S3088" s="109"/>
      <c r="U3088" s="109"/>
      <c r="W3088" s="109"/>
      <c r="Y3088" s="109"/>
      <c r="AA3088" s="109"/>
      <c r="AC3088" s="109"/>
    </row>
    <row r="3089" spans="19:29" x14ac:dyDescent="0.25">
      <c r="S3089" s="108"/>
      <c r="U3089" s="108"/>
      <c r="W3089" s="108"/>
      <c r="Y3089" s="108"/>
      <c r="AA3089" s="108"/>
      <c r="AC3089" s="108"/>
    </row>
    <row r="3090" spans="19:29" x14ac:dyDescent="0.25">
      <c r="S3090" s="109"/>
      <c r="U3090" s="109"/>
      <c r="W3090" s="109"/>
      <c r="Y3090" s="109"/>
      <c r="AA3090" s="109"/>
      <c r="AC3090" s="109"/>
    </row>
    <row r="3091" spans="19:29" x14ac:dyDescent="0.25">
      <c r="S3091" s="108"/>
      <c r="U3091" s="108"/>
      <c r="W3091" s="108"/>
      <c r="Y3091" s="108"/>
      <c r="AA3091" s="108"/>
      <c r="AC3091" s="108"/>
    </row>
    <row r="3092" spans="19:29" x14ac:dyDescent="0.25">
      <c r="S3092" s="108"/>
      <c r="U3092" s="108"/>
      <c r="W3092" s="108"/>
      <c r="Y3092" s="108"/>
      <c r="AA3092" s="108"/>
      <c r="AC3092" s="108"/>
    </row>
    <row r="3093" spans="19:29" x14ac:dyDescent="0.25">
      <c r="S3093" s="108"/>
      <c r="U3093" s="108"/>
      <c r="W3093" s="108"/>
      <c r="Y3093" s="108"/>
      <c r="AA3093" s="108"/>
      <c r="AC3093" s="108"/>
    </row>
    <row r="3094" spans="19:29" x14ac:dyDescent="0.25">
      <c r="S3094" s="110"/>
      <c r="U3094" s="110"/>
      <c r="W3094" s="110"/>
      <c r="Y3094" s="110"/>
      <c r="AA3094" s="110"/>
      <c r="AC3094" s="110"/>
    </row>
    <row r="3095" spans="19:29" x14ac:dyDescent="0.25">
      <c r="S3095" s="110"/>
      <c r="U3095" s="110"/>
      <c r="W3095" s="110"/>
      <c r="Y3095" s="110"/>
      <c r="AA3095" s="110"/>
      <c r="AC3095" s="110"/>
    </row>
    <row r="3096" spans="19:29" x14ac:dyDescent="0.25">
      <c r="S3096" s="110"/>
      <c r="U3096" s="110"/>
      <c r="W3096" s="110"/>
      <c r="Y3096" s="110"/>
      <c r="AA3096" s="110"/>
      <c r="AC3096" s="110"/>
    </row>
    <row r="3097" spans="19:29" x14ac:dyDescent="0.25">
      <c r="S3097" s="110"/>
      <c r="U3097" s="110"/>
      <c r="W3097" s="110"/>
      <c r="Y3097" s="110"/>
      <c r="AA3097" s="110"/>
      <c r="AC3097" s="110"/>
    </row>
    <row r="3098" spans="19:29" x14ac:dyDescent="0.25">
      <c r="S3098" s="111"/>
      <c r="U3098" s="111"/>
      <c r="W3098" s="111"/>
      <c r="Y3098" s="111"/>
      <c r="AA3098" s="111"/>
      <c r="AC3098" s="111"/>
    </row>
    <row r="3099" spans="19:29" x14ac:dyDescent="0.25">
      <c r="S3099" s="107"/>
      <c r="U3099" s="107"/>
      <c r="W3099" s="107"/>
      <c r="Y3099" s="107"/>
      <c r="AA3099" s="107"/>
      <c r="AC3099" s="107"/>
    </row>
    <row r="3100" spans="19:29" x14ac:dyDescent="0.25">
      <c r="S3100" s="108"/>
      <c r="U3100" s="108"/>
      <c r="W3100" s="108"/>
      <c r="Y3100" s="108"/>
      <c r="AA3100" s="108"/>
      <c r="AC3100" s="108"/>
    </row>
    <row r="3101" spans="19:29" x14ac:dyDescent="0.25">
      <c r="S3101" s="108"/>
      <c r="U3101" s="108"/>
      <c r="W3101" s="108"/>
      <c r="Y3101" s="108"/>
      <c r="AA3101" s="108"/>
      <c r="AC3101" s="108"/>
    </row>
    <row r="3102" spans="19:29" x14ac:dyDescent="0.25">
      <c r="S3102" s="109"/>
      <c r="U3102" s="109"/>
      <c r="W3102" s="109"/>
      <c r="Y3102" s="109"/>
      <c r="AA3102" s="109"/>
      <c r="AC3102" s="109"/>
    </row>
    <row r="3103" spans="19:29" x14ac:dyDescent="0.25">
      <c r="S3103" s="108"/>
      <c r="U3103" s="108"/>
      <c r="W3103" s="108"/>
      <c r="Y3103" s="108"/>
      <c r="AA3103" s="108"/>
      <c r="AC3103" s="108"/>
    </row>
    <row r="3104" spans="19:29" x14ac:dyDescent="0.25">
      <c r="S3104" s="108"/>
      <c r="U3104" s="108"/>
      <c r="W3104" s="108"/>
      <c r="Y3104" s="108"/>
      <c r="AA3104" s="108"/>
      <c r="AC3104" s="108"/>
    </row>
    <row r="3105" spans="19:29" x14ac:dyDescent="0.25">
      <c r="S3105" s="109"/>
      <c r="U3105" s="109"/>
      <c r="W3105" s="109"/>
      <c r="Y3105" s="109"/>
      <c r="AA3105" s="109"/>
      <c r="AC3105" s="109"/>
    </row>
    <row r="3106" spans="19:29" x14ac:dyDescent="0.25">
      <c r="S3106" s="108"/>
      <c r="U3106" s="108"/>
      <c r="W3106" s="108"/>
      <c r="Y3106" s="108"/>
      <c r="AA3106" s="108"/>
      <c r="AC3106" s="108"/>
    </row>
    <row r="3107" spans="19:29" x14ac:dyDescent="0.25">
      <c r="S3107" s="109"/>
      <c r="U3107" s="109"/>
      <c r="W3107" s="109"/>
      <c r="Y3107" s="109"/>
      <c r="AA3107" s="109"/>
      <c r="AC3107" s="109"/>
    </row>
    <row r="3108" spans="19:29" x14ac:dyDescent="0.25">
      <c r="S3108" s="108"/>
      <c r="U3108" s="108"/>
      <c r="W3108" s="108"/>
      <c r="Y3108" s="108"/>
      <c r="AA3108" s="108"/>
      <c r="AC3108" s="108"/>
    </row>
    <row r="3109" spans="19:29" x14ac:dyDescent="0.25">
      <c r="S3109" s="108"/>
      <c r="U3109" s="108"/>
      <c r="W3109" s="108"/>
      <c r="Y3109" s="108"/>
      <c r="AA3109" s="108"/>
      <c r="AC3109" s="108"/>
    </row>
    <row r="3110" spans="19:29" x14ac:dyDescent="0.25">
      <c r="S3110" s="108"/>
      <c r="U3110" s="108"/>
      <c r="W3110" s="108"/>
      <c r="Y3110" s="108"/>
      <c r="AA3110" s="108"/>
      <c r="AC3110" s="108"/>
    </row>
    <row r="3111" spans="19:29" x14ac:dyDescent="0.25">
      <c r="S3111" s="110"/>
      <c r="U3111" s="110"/>
      <c r="W3111" s="110"/>
      <c r="Y3111" s="110"/>
      <c r="AA3111" s="110"/>
      <c r="AC3111" s="110"/>
    </row>
    <row r="3112" spans="19:29" x14ac:dyDescent="0.25">
      <c r="S3112" s="110"/>
      <c r="U3112" s="110"/>
      <c r="W3112" s="110"/>
      <c r="Y3112" s="110"/>
      <c r="AA3112" s="110"/>
      <c r="AC3112" s="110"/>
    </row>
    <row r="3113" spans="19:29" x14ac:dyDescent="0.25">
      <c r="S3113" s="110"/>
      <c r="U3113" s="110"/>
      <c r="W3113" s="110"/>
      <c r="Y3113" s="110"/>
      <c r="AA3113" s="110"/>
      <c r="AC3113" s="110"/>
    </row>
    <row r="3114" spans="19:29" x14ac:dyDescent="0.25">
      <c r="S3114" s="110"/>
      <c r="U3114" s="110"/>
      <c r="W3114" s="110"/>
      <c r="Y3114" s="110"/>
      <c r="AA3114" s="110"/>
      <c r="AC3114" s="110"/>
    </row>
    <row r="3115" spans="19:29" x14ac:dyDescent="0.25">
      <c r="S3115" s="111"/>
      <c r="U3115" s="111"/>
      <c r="W3115" s="111"/>
      <c r="Y3115" s="111"/>
      <c r="AA3115" s="111"/>
      <c r="AC3115" s="111"/>
    </row>
    <row r="3116" spans="19:29" x14ac:dyDescent="0.25">
      <c r="S3116" s="107"/>
      <c r="U3116" s="107"/>
      <c r="W3116" s="107"/>
      <c r="Y3116" s="107"/>
      <c r="AA3116" s="107"/>
      <c r="AC3116" s="107"/>
    </row>
    <row r="3117" spans="19:29" x14ac:dyDescent="0.25">
      <c r="S3117" s="108"/>
      <c r="U3117" s="108"/>
      <c r="W3117" s="108"/>
      <c r="Y3117" s="108"/>
      <c r="AA3117" s="108"/>
      <c r="AC3117" s="108"/>
    </row>
    <row r="3118" spans="19:29" x14ac:dyDescent="0.25">
      <c r="S3118" s="108"/>
      <c r="U3118" s="108"/>
      <c r="W3118" s="108"/>
      <c r="Y3118" s="108"/>
      <c r="AA3118" s="108"/>
      <c r="AC3118" s="108"/>
    </row>
    <row r="3119" spans="19:29" x14ac:dyDescent="0.25">
      <c r="S3119" s="109"/>
      <c r="U3119" s="109"/>
      <c r="W3119" s="109"/>
      <c r="Y3119" s="109"/>
      <c r="AA3119" s="109"/>
      <c r="AC3119" s="109"/>
    </row>
    <row r="3120" spans="19:29" x14ac:dyDescent="0.25">
      <c r="S3120" s="108"/>
      <c r="U3120" s="108"/>
      <c r="W3120" s="108"/>
      <c r="Y3120" s="108"/>
      <c r="AA3120" s="108"/>
      <c r="AC3120" s="108"/>
    </row>
    <row r="3121" spans="19:29" x14ac:dyDescent="0.25">
      <c r="S3121" s="108"/>
      <c r="U3121" s="108"/>
      <c r="W3121" s="108"/>
      <c r="Y3121" s="108"/>
      <c r="AA3121" s="108"/>
      <c r="AC3121" s="108"/>
    </row>
    <row r="3122" spans="19:29" x14ac:dyDescent="0.25">
      <c r="S3122" s="109"/>
      <c r="U3122" s="109"/>
      <c r="W3122" s="109"/>
      <c r="Y3122" s="109"/>
      <c r="AA3122" s="109"/>
      <c r="AC3122" s="109"/>
    </row>
    <row r="3123" spans="19:29" x14ac:dyDescent="0.25">
      <c r="S3123" s="108"/>
      <c r="U3123" s="108"/>
      <c r="W3123" s="108"/>
      <c r="Y3123" s="108"/>
      <c r="AA3123" s="108"/>
      <c r="AC3123" s="108"/>
    </row>
    <row r="3124" spans="19:29" x14ac:dyDescent="0.25">
      <c r="S3124" s="109"/>
      <c r="U3124" s="109"/>
      <c r="W3124" s="109"/>
      <c r="Y3124" s="109"/>
      <c r="AA3124" s="109"/>
      <c r="AC3124" s="109"/>
    </row>
    <row r="3125" spans="19:29" x14ac:dyDescent="0.25">
      <c r="S3125" s="108"/>
      <c r="U3125" s="108"/>
      <c r="W3125" s="108"/>
      <c r="Y3125" s="108"/>
      <c r="AA3125" s="108"/>
      <c r="AC3125" s="108"/>
    </row>
    <row r="3126" spans="19:29" x14ac:dyDescent="0.25">
      <c r="S3126" s="108"/>
      <c r="U3126" s="108"/>
      <c r="W3126" s="108"/>
      <c r="Y3126" s="108"/>
      <c r="AA3126" s="108"/>
      <c r="AC3126" s="108"/>
    </row>
    <row r="3127" spans="19:29" x14ac:dyDescent="0.25">
      <c r="S3127" s="108"/>
      <c r="U3127" s="108"/>
      <c r="W3127" s="108"/>
      <c r="Y3127" s="108"/>
      <c r="AA3127" s="108"/>
      <c r="AC3127" s="108"/>
    </row>
    <row r="3128" spans="19:29" x14ac:dyDescent="0.25">
      <c r="S3128" s="110"/>
      <c r="U3128" s="110"/>
      <c r="W3128" s="110"/>
      <c r="Y3128" s="110"/>
      <c r="AA3128" s="110"/>
      <c r="AC3128" s="110"/>
    </row>
    <row r="3129" spans="19:29" x14ac:dyDescent="0.25">
      <c r="S3129" s="110"/>
      <c r="U3129" s="110"/>
      <c r="W3129" s="110"/>
      <c r="Y3129" s="110"/>
      <c r="AA3129" s="110"/>
      <c r="AC3129" s="110"/>
    </row>
    <row r="3130" spans="19:29" x14ac:dyDescent="0.25">
      <c r="S3130" s="110"/>
      <c r="U3130" s="110"/>
      <c r="W3130" s="110"/>
      <c r="Y3130" s="110"/>
      <c r="AA3130" s="110"/>
      <c r="AC3130" s="110"/>
    </row>
    <row r="3131" spans="19:29" x14ac:dyDescent="0.25">
      <c r="S3131" s="110"/>
      <c r="U3131" s="110"/>
      <c r="W3131" s="110"/>
      <c r="Y3131" s="110"/>
      <c r="AA3131" s="110"/>
      <c r="AC3131" s="110"/>
    </row>
    <row r="3132" spans="19:29" x14ac:dyDescent="0.25">
      <c r="S3132" s="111"/>
      <c r="U3132" s="111"/>
      <c r="W3132" s="111"/>
      <c r="Y3132" s="111"/>
      <c r="AA3132" s="111"/>
      <c r="AC3132" s="111"/>
    </row>
    <row r="3133" spans="19:29" x14ac:dyDescent="0.25">
      <c r="S3133" s="107"/>
      <c r="U3133" s="107"/>
      <c r="W3133" s="107"/>
      <c r="Y3133" s="107"/>
      <c r="AA3133" s="107"/>
      <c r="AC3133" s="107"/>
    </row>
    <row r="3134" spans="19:29" x14ac:dyDescent="0.25">
      <c r="S3134" s="108"/>
      <c r="U3134" s="108"/>
      <c r="W3134" s="108"/>
      <c r="Y3134" s="108"/>
      <c r="AA3134" s="108"/>
      <c r="AC3134" s="108"/>
    </row>
    <row r="3135" spans="19:29" x14ac:dyDescent="0.25">
      <c r="S3135" s="108"/>
      <c r="U3135" s="108"/>
      <c r="W3135" s="108"/>
      <c r="Y3135" s="108"/>
      <c r="AA3135" s="108"/>
      <c r="AC3135" s="108"/>
    </row>
    <row r="3136" spans="19:29" x14ac:dyDescent="0.25">
      <c r="S3136" s="109"/>
      <c r="U3136" s="109"/>
      <c r="W3136" s="109"/>
      <c r="Y3136" s="109"/>
      <c r="AA3136" s="109"/>
      <c r="AC3136" s="109"/>
    </row>
    <row r="3137" spans="19:29" x14ac:dyDescent="0.25">
      <c r="S3137" s="108"/>
      <c r="U3137" s="108"/>
      <c r="W3137" s="108"/>
      <c r="Y3137" s="108"/>
      <c r="AA3137" s="108"/>
      <c r="AC3137" s="108"/>
    </row>
    <row r="3138" spans="19:29" x14ac:dyDescent="0.25">
      <c r="S3138" s="108"/>
      <c r="U3138" s="108"/>
      <c r="W3138" s="108"/>
      <c r="Y3138" s="108"/>
      <c r="AA3138" s="108"/>
      <c r="AC3138" s="108"/>
    </row>
    <row r="3139" spans="19:29" x14ac:dyDescent="0.25">
      <c r="S3139" s="109"/>
      <c r="U3139" s="109"/>
      <c r="W3139" s="109"/>
      <c r="Y3139" s="109"/>
      <c r="AA3139" s="109"/>
      <c r="AC3139" s="109"/>
    </row>
    <row r="3140" spans="19:29" x14ac:dyDescent="0.25">
      <c r="S3140" s="108"/>
      <c r="U3140" s="108"/>
      <c r="W3140" s="108"/>
      <c r="Y3140" s="108"/>
      <c r="AA3140" s="108"/>
      <c r="AC3140" s="108"/>
    </row>
    <row r="3141" spans="19:29" x14ac:dyDescent="0.25">
      <c r="S3141" s="109"/>
      <c r="U3141" s="109"/>
      <c r="W3141" s="109"/>
      <c r="Y3141" s="109"/>
      <c r="AA3141" s="109"/>
      <c r="AC3141" s="109"/>
    </row>
    <row r="3142" spans="19:29" x14ac:dyDescent="0.25">
      <c r="S3142" s="108"/>
      <c r="U3142" s="108"/>
      <c r="W3142" s="108"/>
      <c r="Y3142" s="108"/>
      <c r="AA3142" s="108"/>
      <c r="AC3142" s="108"/>
    </row>
    <row r="3143" spans="19:29" x14ac:dyDescent="0.25">
      <c r="S3143" s="108"/>
      <c r="U3143" s="108"/>
      <c r="W3143" s="108"/>
      <c r="Y3143" s="108"/>
      <c r="AA3143" s="108"/>
      <c r="AC3143" s="108"/>
    </row>
    <row r="3144" spans="19:29" x14ac:dyDescent="0.25">
      <c r="S3144" s="108"/>
      <c r="U3144" s="108"/>
      <c r="W3144" s="108"/>
      <c r="Y3144" s="108"/>
      <c r="AA3144" s="108"/>
      <c r="AC3144" s="108"/>
    </row>
    <row r="3145" spans="19:29" x14ac:dyDescent="0.25">
      <c r="S3145" s="110"/>
      <c r="U3145" s="110"/>
      <c r="W3145" s="110"/>
      <c r="Y3145" s="110"/>
      <c r="AA3145" s="110"/>
      <c r="AC3145" s="110"/>
    </row>
    <row r="3146" spans="19:29" x14ac:dyDescent="0.25">
      <c r="S3146" s="110"/>
      <c r="U3146" s="110"/>
      <c r="W3146" s="110"/>
      <c r="Y3146" s="110"/>
      <c r="AA3146" s="110"/>
      <c r="AC3146" s="110"/>
    </row>
    <row r="3147" spans="19:29" x14ac:dyDescent="0.25">
      <c r="S3147" s="110"/>
      <c r="U3147" s="110"/>
      <c r="W3147" s="110"/>
      <c r="Y3147" s="110"/>
      <c r="AA3147" s="110"/>
      <c r="AC3147" s="110"/>
    </row>
    <row r="3148" spans="19:29" x14ac:dyDescent="0.25">
      <c r="S3148" s="110"/>
      <c r="U3148" s="110"/>
      <c r="W3148" s="110"/>
      <c r="Y3148" s="110"/>
      <c r="AA3148" s="110"/>
      <c r="AC3148" s="110"/>
    </row>
    <row r="3149" spans="19:29" x14ac:dyDescent="0.25">
      <c r="S3149" s="111"/>
      <c r="U3149" s="111"/>
      <c r="W3149" s="111"/>
      <c r="Y3149" s="111"/>
      <c r="AA3149" s="111"/>
      <c r="AC3149" s="111"/>
    </row>
    <row r="3150" spans="19:29" x14ac:dyDescent="0.25">
      <c r="S3150" s="107"/>
      <c r="U3150" s="107"/>
      <c r="W3150" s="107"/>
      <c r="Y3150" s="107"/>
      <c r="AA3150" s="107"/>
      <c r="AC3150" s="107"/>
    </row>
    <row r="3151" spans="19:29" x14ac:dyDescent="0.25">
      <c r="S3151" s="108"/>
      <c r="U3151" s="108"/>
      <c r="W3151" s="108"/>
      <c r="Y3151" s="108"/>
      <c r="AA3151" s="108"/>
      <c r="AC3151" s="108"/>
    </row>
    <row r="3152" spans="19:29" x14ac:dyDescent="0.25">
      <c r="S3152" s="108"/>
      <c r="U3152" s="108"/>
      <c r="W3152" s="108"/>
      <c r="Y3152" s="108"/>
      <c r="AA3152" s="108"/>
      <c r="AC3152" s="108"/>
    </row>
    <row r="3153" spans="19:29" x14ac:dyDescent="0.25">
      <c r="S3153" s="109"/>
      <c r="U3153" s="109"/>
      <c r="W3153" s="109"/>
      <c r="Y3153" s="109"/>
      <c r="AA3153" s="109"/>
      <c r="AC3153" s="109"/>
    </row>
    <row r="3154" spans="19:29" x14ac:dyDescent="0.25">
      <c r="S3154" s="108"/>
      <c r="U3154" s="108"/>
      <c r="W3154" s="108"/>
      <c r="Y3154" s="108"/>
      <c r="AA3154" s="108"/>
      <c r="AC3154" s="108"/>
    </row>
    <row r="3155" spans="19:29" x14ac:dyDescent="0.25">
      <c r="S3155" s="108"/>
      <c r="U3155" s="108"/>
      <c r="W3155" s="108"/>
      <c r="Y3155" s="108"/>
      <c r="AA3155" s="108"/>
      <c r="AC3155" s="108"/>
    </row>
    <row r="3156" spans="19:29" x14ac:dyDescent="0.25">
      <c r="S3156" s="109"/>
      <c r="U3156" s="109"/>
      <c r="W3156" s="109"/>
      <c r="Y3156" s="109"/>
      <c r="AA3156" s="109"/>
      <c r="AC3156" s="109"/>
    </row>
    <row r="3157" spans="19:29" x14ac:dyDescent="0.25">
      <c r="S3157" s="108"/>
      <c r="U3157" s="108"/>
      <c r="W3157" s="108"/>
      <c r="Y3157" s="108"/>
      <c r="AA3157" s="108"/>
      <c r="AC3157" s="108"/>
    </row>
    <row r="3158" spans="19:29" x14ac:dyDescent="0.25">
      <c r="S3158" s="109"/>
      <c r="U3158" s="109"/>
      <c r="W3158" s="109"/>
      <c r="Y3158" s="109"/>
      <c r="AA3158" s="109"/>
      <c r="AC3158" s="109"/>
    </row>
    <row r="3159" spans="19:29" x14ac:dyDescent="0.25">
      <c r="S3159" s="108"/>
      <c r="U3159" s="108"/>
      <c r="W3159" s="108"/>
      <c r="Y3159" s="108"/>
      <c r="AA3159" s="108"/>
      <c r="AC3159" s="108"/>
    </row>
    <row r="3160" spans="19:29" x14ac:dyDescent="0.25">
      <c r="S3160" s="108"/>
      <c r="U3160" s="108"/>
      <c r="W3160" s="108"/>
      <c r="Y3160" s="108"/>
      <c r="AA3160" s="108"/>
      <c r="AC3160" s="108"/>
    </row>
    <row r="3161" spans="19:29" x14ac:dyDescent="0.25">
      <c r="S3161" s="108"/>
      <c r="U3161" s="108"/>
      <c r="W3161" s="108"/>
      <c r="Y3161" s="108"/>
      <c r="AA3161" s="108"/>
      <c r="AC3161" s="108"/>
    </row>
    <row r="3162" spans="19:29" x14ac:dyDescent="0.25">
      <c r="S3162" s="110"/>
      <c r="U3162" s="110"/>
      <c r="W3162" s="110"/>
      <c r="Y3162" s="110"/>
      <c r="AA3162" s="110"/>
      <c r="AC3162" s="110"/>
    </row>
    <row r="3163" spans="19:29" x14ac:dyDescent="0.25">
      <c r="S3163" s="110"/>
      <c r="U3163" s="110"/>
      <c r="W3163" s="110"/>
      <c r="Y3163" s="110"/>
      <c r="AA3163" s="110"/>
      <c r="AC3163" s="110"/>
    </row>
    <row r="3164" spans="19:29" x14ac:dyDescent="0.25">
      <c r="S3164" s="110"/>
      <c r="U3164" s="110"/>
      <c r="W3164" s="110"/>
      <c r="Y3164" s="110"/>
      <c r="AA3164" s="110"/>
      <c r="AC3164" s="110"/>
    </row>
    <row r="3165" spans="19:29" x14ac:dyDescent="0.25">
      <c r="S3165" s="110"/>
      <c r="U3165" s="110"/>
      <c r="W3165" s="110"/>
      <c r="Y3165" s="110"/>
      <c r="AA3165" s="110"/>
      <c r="AC3165" s="110"/>
    </row>
    <row r="3166" spans="19:29" x14ac:dyDescent="0.25">
      <c r="S3166" s="111"/>
      <c r="U3166" s="111"/>
      <c r="W3166" s="111"/>
      <c r="Y3166" s="111"/>
      <c r="AA3166" s="111"/>
      <c r="AC3166" s="111"/>
    </row>
    <row r="3167" spans="19:29" x14ac:dyDescent="0.25">
      <c r="S3167" s="107"/>
      <c r="U3167" s="107"/>
      <c r="W3167" s="107"/>
      <c r="Y3167" s="107"/>
      <c r="AA3167" s="107"/>
      <c r="AC3167" s="107"/>
    </row>
    <row r="3168" spans="19:29" x14ac:dyDescent="0.25">
      <c r="S3168" s="108"/>
      <c r="U3168" s="108"/>
      <c r="W3168" s="108"/>
      <c r="Y3168" s="108"/>
      <c r="AA3168" s="108"/>
      <c r="AC3168" s="108"/>
    </row>
    <row r="3169" spans="19:29" x14ac:dyDescent="0.25">
      <c r="S3169" s="108"/>
      <c r="U3169" s="108"/>
      <c r="W3169" s="108"/>
      <c r="Y3169" s="108"/>
      <c r="AA3169" s="108"/>
      <c r="AC3169" s="108"/>
    </row>
    <row r="3170" spans="19:29" x14ac:dyDescent="0.25">
      <c r="S3170" s="109"/>
      <c r="U3170" s="109"/>
      <c r="W3170" s="109"/>
      <c r="Y3170" s="109"/>
      <c r="AA3170" s="109"/>
      <c r="AC3170" s="109"/>
    </row>
    <row r="3171" spans="19:29" x14ac:dyDescent="0.25">
      <c r="S3171" s="108"/>
      <c r="U3171" s="108"/>
      <c r="W3171" s="108"/>
      <c r="Y3171" s="108"/>
      <c r="AA3171" s="108"/>
      <c r="AC3171" s="108"/>
    </row>
    <row r="3172" spans="19:29" x14ac:dyDescent="0.25">
      <c r="S3172" s="108"/>
      <c r="U3172" s="108"/>
      <c r="W3172" s="108"/>
      <c r="Y3172" s="108"/>
      <c r="AA3172" s="108"/>
      <c r="AC3172" s="108"/>
    </row>
    <row r="3173" spans="19:29" x14ac:dyDescent="0.25">
      <c r="S3173" s="109"/>
      <c r="U3173" s="109"/>
      <c r="W3173" s="109"/>
      <c r="Y3173" s="109"/>
      <c r="AA3173" s="109"/>
      <c r="AC3173" s="109"/>
    </row>
    <row r="3174" spans="19:29" x14ac:dyDescent="0.25">
      <c r="S3174" s="108"/>
      <c r="U3174" s="108"/>
      <c r="W3174" s="108"/>
      <c r="Y3174" s="108"/>
      <c r="AA3174" s="108"/>
      <c r="AC3174" s="108"/>
    </row>
    <row r="3175" spans="19:29" x14ac:dyDescent="0.25">
      <c r="S3175" s="109"/>
      <c r="U3175" s="109"/>
      <c r="W3175" s="109"/>
      <c r="Y3175" s="109"/>
      <c r="AA3175" s="109"/>
      <c r="AC3175" s="109"/>
    </row>
    <row r="3176" spans="19:29" x14ac:dyDescent="0.25">
      <c r="S3176" s="108"/>
      <c r="U3176" s="108"/>
      <c r="W3176" s="108"/>
      <c r="Y3176" s="108"/>
      <c r="AA3176" s="108"/>
      <c r="AC3176" s="108"/>
    </row>
    <row r="3177" spans="19:29" x14ac:dyDescent="0.25">
      <c r="S3177" s="108"/>
      <c r="U3177" s="108"/>
      <c r="W3177" s="108"/>
      <c r="Y3177" s="108"/>
      <c r="AA3177" s="108"/>
      <c r="AC3177" s="108"/>
    </row>
    <row r="3178" spans="19:29" x14ac:dyDescent="0.25">
      <c r="S3178" s="108"/>
      <c r="U3178" s="108"/>
      <c r="W3178" s="108"/>
      <c r="Y3178" s="108"/>
      <c r="AA3178" s="108"/>
      <c r="AC3178" s="108"/>
    </row>
    <row r="3179" spans="19:29" x14ac:dyDescent="0.25">
      <c r="S3179" s="110"/>
      <c r="U3179" s="110"/>
      <c r="W3179" s="110"/>
      <c r="Y3179" s="110"/>
      <c r="AA3179" s="110"/>
      <c r="AC3179" s="110"/>
    </row>
    <row r="3180" spans="19:29" x14ac:dyDescent="0.25">
      <c r="S3180" s="110"/>
      <c r="U3180" s="110"/>
      <c r="W3180" s="110"/>
      <c r="Y3180" s="110"/>
      <c r="AA3180" s="110"/>
      <c r="AC3180" s="110"/>
    </row>
    <row r="3181" spans="19:29" x14ac:dyDescent="0.25">
      <c r="S3181" s="110"/>
      <c r="U3181" s="110"/>
      <c r="W3181" s="110"/>
      <c r="Y3181" s="110"/>
      <c r="AA3181" s="110"/>
      <c r="AC3181" s="110"/>
    </row>
    <row r="3182" spans="19:29" x14ac:dyDescent="0.25">
      <c r="S3182" s="110"/>
      <c r="U3182" s="110"/>
      <c r="W3182" s="110"/>
      <c r="Y3182" s="110"/>
      <c r="AA3182" s="110"/>
      <c r="AC3182" s="110"/>
    </row>
    <row r="3183" spans="19:29" x14ac:dyDescent="0.25">
      <c r="S3183" s="111"/>
      <c r="U3183" s="111"/>
      <c r="W3183" s="111"/>
      <c r="Y3183" s="111"/>
      <c r="AA3183" s="111"/>
      <c r="AC3183" s="111"/>
    </row>
    <row r="3184" spans="19:29" x14ac:dyDescent="0.25">
      <c r="S3184" s="107"/>
      <c r="U3184" s="107"/>
      <c r="W3184" s="107"/>
      <c r="Y3184" s="107"/>
      <c r="AA3184" s="107"/>
      <c r="AC3184" s="107"/>
    </row>
    <row r="3185" spans="19:29" x14ac:dyDescent="0.25">
      <c r="S3185" s="108"/>
      <c r="U3185" s="108"/>
      <c r="W3185" s="108"/>
      <c r="Y3185" s="108"/>
      <c r="AA3185" s="108"/>
      <c r="AC3185" s="108"/>
    </row>
    <row r="3186" spans="19:29" x14ac:dyDescent="0.25">
      <c r="S3186" s="108"/>
      <c r="U3186" s="108"/>
      <c r="W3186" s="108"/>
      <c r="Y3186" s="108"/>
      <c r="AA3186" s="108"/>
      <c r="AC3186" s="108"/>
    </row>
    <row r="3187" spans="19:29" x14ac:dyDescent="0.25">
      <c r="S3187" s="109"/>
      <c r="U3187" s="109"/>
      <c r="W3187" s="109"/>
      <c r="Y3187" s="109"/>
      <c r="AA3187" s="109"/>
      <c r="AC3187" s="109"/>
    </row>
    <row r="3188" spans="19:29" x14ac:dyDescent="0.25">
      <c r="S3188" s="108"/>
      <c r="U3188" s="108"/>
      <c r="W3188" s="108"/>
      <c r="Y3188" s="108"/>
      <c r="AA3188" s="108"/>
      <c r="AC3188" s="108"/>
    </row>
    <row r="3189" spans="19:29" x14ac:dyDescent="0.25">
      <c r="S3189" s="108"/>
      <c r="U3189" s="108"/>
      <c r="W3189" s="108"/>
      <c r="Y3189" s="108"/>
      <c r="AA3189" s="108"/>
      <c r="AC3189" s="108"/>
    </row>
    <row r="3190" spans="19:29" x14ac:dyDescent="0.25">
      <c r="S3190" s="109"/>
      <c r="U3190" s="109"/>
      <c r="W3190" s="109"/>
      <c r="Y3190" s="109"/>
      <c r="AA3190" s="109"/>
      <c r="AC3190" s="109"/>
    </row>
    <row r="3191" spans="19:29" x14ac:dyDescent="0.25">
      <c r="S3191" s="108"/>
      <c r="U3191" s="108"/>
      <c r="W3191" s="108"/>
      <c r="Y3191" s="108"/>
      <c r="AA3191" s="108"/>
      <c r="AC3191" s="108"/>
    </row>
    <row r="3192" spans="19:29" x14ac:dyDescent="0.25">
      <c r="S3192" s="109"/>
      <c r="U3192" s="109"/>
      <c r="W3192" s="109"/>
      <c r="Y3192" s="109"/>
      <c r="AA3192" s="109"/>
      <c r="AC3192" s="109"/>
    </row>
    <row r="3193" spans="19:29" x14ac:dyDescent="0.25">
      <c r="S3193" s="108"/>
      <c r="U3193" s="108"/>
      <c r="W3193" s="108"/>
      <c r="Y3193" s="108"/>
      <c r="AA3193" s="108"/>
      <c r="AC3193" s="108"/>
    </row>
    <row r="3194" spans="19:29" x14ac:dyDescent="0.25">
      <c r="S3194" s="108"/>
      <c r="U3194" s="108"/>
      <c r="W3194" s="108"/>
      <c r="Y3194" s="108"/>
      <c r="AA3194" s="108"/>
      <c r="AC3194" s="108"/>
    </row>
    <row r="3195" spans="19:29" x14ac:dyDescent="0.25">
      <c r="S3195" s="108"/>
      <c r="U3195" s="108"/>
      <c r="W3195" s="108"/>
      <c r="Y3195" s="108"/>
      <c r="AA3195" s="108"/>
      <c r="AC3195" s="108"/>
    </row>
    <row r="3196" spans="19:29" x14ac:dyDescent="0.25">
      <c r="S3196" s="110"/>
      <c r="U3196" s="110"/>
      <c r="W3196" s="110"/>
      <c r="Y3196" s="110"/>
      <c r="AA3196" s="110"/>
      <c r="AC3196" s="110"/>
    </row>
    <row r="3197" spans="19:29" x14ac:dyDescent="0.25">
      <c r="S3197" s="110"/>
      <c r="U3197" s="110"/>
      <c r="W3197" s="110"/>
      <c r="Y3197" s="110"/>
      <c r="AA3197" s="110"/>
      <c r="AC3197" s="110"/>
    </row>
    <row r="3198" spans="19:29" x14ac:dyDescent="0.25">
      <c r="S3198" s="110"/>
      <c r="U3198" s="110"/>
      <c r="W3198" s="110"/>
      <c r="Y3198" s="110"/>
      <c r="AA3198" s="110"/>
      <c r="AC3198" s="110"/>
    </row>
    <row r="3199" spans="19:29" x14ac:dyDescent="0.25">
      <c r="S3199" s="110"/>
      <c r="U3199" s="110"/>
      <c r="W3199" s="110"/>
      <c r="Y3199" s="110"/>
      <c r="AA3199" s="110"/>
      <c r="AC3199" s="110"/>
    </row>
    <row r="3200" spans="19:29" x14ac:dyDescent="0.25">
      <c r="S3200" s="111"/>
      <c r="U3200" s="111"/>
      <c r="W3200" s="111"/>
      <c r="Y3200" s="111"/>
      <c r="AA3200" s="111"/>
      <c r="AC3200" s="111"/>
    </row>
    <row r="3201" spans="19:29" x14ac:dyDescent="0.25">
      <c r="S3201" s="107"/>
      <c r="U3201" s="107"/>
      <c r="W3201" s="107"/>
      <c r="Y3201" s="107"/>
      <c r="AA3201" s="107"/>
      <c r="AC3201" s="107"/>
    </row>
    <row r="3202" spans="19:29" x14ac:dyDescent="0.25">
      <c r="S3202" s="108"/>
      <c r="U3202" s="108"/>
      <c r="W3202" s="108"/>
      <c r="Y3202" s="108"/>
      <c r="AA3202" s="108"/>
      <c r="AC3202" s="108"/>
    </row>
    <row r="3203" spans="19:29" x14ac:dyDescent="0.25">
      <c r="S3203" s="108"/>
      <c r="U3203" s="108"/>
      <c r="W3203" s="108"/>
      <c r="Y3203" s="108"/>
      <c r="AA3203" s="108"/>
      <c r="AC3203" s="108"/>
    </row>
    <row r="3204" spans="19:29" x14ac:dyDescent="0.25">
      <c r="S3204" s="109"/>
      <c r="U3204" s="109"/>
      <c r="W3204" s="109"/>
      <c r="Y3204" s="109"/>
      <c r="AA3204" s="109"/>
      <c r="AC3204" s="109"/>
    </row>
    <row r="3205" spans="19:29" x14ac:dyDescent="0.25">
      <c r="S3205" s="108"/>
      <c r="U3205" s="108"/>
      <c r="W3205" s="108"/>
      <c r="Y3205" s="108"/>
      <c r="AA3205" s="108"/>
      <c r="AC3205" s="108"/>
    </row>
    <row r="3206" spans="19:29" x14ac:dyDescent="0.25">
      <c r="S3206" s="108"/>
      <c r="U3206" s="108"/>
      <c r="W3206" s="108"/>
      <c r="Y3206" s="108"/>
      <c r="AA3206" s="108"/>
      <c r="AC3206" s="108"/>
    </row>
    <row r="3207" spans="19:29" x14ac:dyDescent="0.25">
      <c r="S3207" s="109"/>
      <c r="U3207" s="109"/>
      <c r="W3207" s="109"/>
      <c r="Y3207" s="109"/>
      <c r="AA3207" s="109"/>
      <c r="AC3207" s="109"/>
    </row>
    <row r="3208" spans="19:29" x14ac:dyDescent="0.25">
      <c r="S3208" s="108"/>
      <c r="U3208" s="108"/>
      <c r="W3208" s="108"/>
      <c r="Y3208" s="108"/>
      <c r="AA3208" s="108"/>
      <c r="AC3208" s="108"/>
    </row>
    <row r="3209" spans="19:29" x14ac:dyDescent="0.25">
      <c r="S3209" s="109"/>
      <c r="U3209" s="109"/>
      <c r="W3209" s="109"/>
      <c r="Y3209" s="109"/>
      <c r="AA3209" s="109"/>
      <c r="AC3209" s="109"/>
    </row>
    <row r="3210" spans="19:29" x14ac:dyDescent="0.25">
      <c r="S3210" s="108"/>
      <c r="U3210" s="108"/>
      <c r="W3210" s="108"/>
      <c r="Y3210" s="108"/>
      <c r="AA3210" s="108"/>
      <c r="AC3210" s="108"/>
    </row>
    <row r="3211" spans="19:29" x14ac:dyDescent="0.25">
      <c r="S3211" s="108"/>
      <c r="U3211" s="108"/>
      <c r="W3211" s="108"/>
      <c r="Y3211" s="108"/>
      <c r="AA3211" s="108"/>
      <c r="AC3211" s="108"/>
    </row>
    <row r="3212" spans="19:29" x14ac:dyDescent="0.25">
      <c r="S3212" s="108"/>
      <c r="U3212" s="108"/>
      <c r="W3212" s="108"/>
      <c r="Y3212" s="108"/>
      <c r="AA3212" s="108"/>
      <c r="AC3212" s="108"/>
    </row>
    <row r="3213" spans="19:29" x14ac:dyDescent="0.25">
      <c r="S3213" s="110"/>
      <c r="U3213" s="110"/>
      <c r="W3213" s="110"/>
      <c r="Y3213" s="110"/>
      <c r="AA3213" s="110"/>
      <c r="AC3213" s="110"/>
    </row>
    <row r="3214" spans="19:29" x14ac:dyDescent="0.25">
      <c r="S3214" s="110"/>
      <c r="U3214" s="110"/>
      <c r="W3214" s="110"/>
      <c r="Y3214" s="110"/>
      <c r="AA3214" s="110"/>
      <c r="AC3214" s="110"/>
    </row>
    <row r="3215" spans="19:29" x14ac:dyDescent="0.25">
      <c r="S3215" s="110"/>
      <c r="U3215" s="110"/>
      <c r="W3215" s="110"/>
      <c r="Y3215" s="110"/>
      <c r="AA3215" s="110"/>
      <c r="AC3215" s="110"/>
    </row>
    <row r="3216" spans="19:29" x14ac:dyDescent="0.25">
      <c r="S3216" s="110"/>
      <c r="U3216" s="110"/>
      <c r="W3216" s="110"/>
      <c r="Y3216" s="110"/>
      <c r="AA3216" s="110"/>
      <c r="AC3216" s="110"/>
    </row>
    <row r="3217" spans="19:29" x14ac:dyDescent="0.25">
      <c r="S3217" s="111"/>
      <c r="U3217" s="111"/>
      <c r="W3217" s="111"/>
      <c r="Y3217" s="111"/>
      <c r="AA3217" s="111"/>
      <c r="AC3217" s="111"/>
    </row>
    <row r="3218" spans="19:29" x14ac:dyDescent="0.25">
      <c r="S3218" s="107"/>
      <c r="U3218" s="107"/>
      <c r="W3218" s="107"/>
      <c r="Y3218" s="107"/>
      <c r="AA3218" s="107"/>
      <c r="AC3218" s="107"/>
    </row>
    <row r="3219" spans="19:29" x14ac:dyDescent="0.25">
      <c r="S3219" s="108"/>
      <c r="U3219" s="108"/>
      <c r="W3219" s="108"/>
      <c r="Y3219" s="108"/>
      <c r="AA3219" s="108"/>
      <c r="AC3219" s="108"/>
    </row>
    <row r="3220" spans="19:29" x14ac:dyDescent="0.25">
      <c r="S3220" s="108"/>
      <c r="U3220" s="108"/>
      <c r="W3220" s="108"/>
      <c r="Y3220" s="108"/>
      <c r="AA3220" s="108"/>
      <c r="AC3220" s="108"/>
    </row>
    <row r="3221" spans="19:29" x14ac:dyDescent="0.25">
      <c r="S3221" s="109"/>
      <c r="U3221" s="109"/>
      <c r="W3221" s="109"/>
      <c r="Y3221" s="109"/>
      <c r="AA3221" s="109"/>
      <c r="AC3221" s="109"/>
    </row>
    <row r="3222" spans="19:29" x14ac:dyDescent="0.25">
      <c r="S3222" s="108"/>
      <c r="U3222" s="108"/>
      <c r="W3222" s="108"/>
      <c r="Y3222" s="108"/>
      <c r="AA3222" s="108"/>
      <c r="AC3222" s="108"/>
    </row>
    <row r="3223" spans="19:29" x14ac:dyDescent="0.25">
      <c r="S3223" s="108"/>
      <c r="U3223" s="108"/>
      <c r="W3223" s="108"/>
      <c r="Y3223" s="108"/>
      <c r="AA3223" s="108"/>
      <c r="AC3223" s="108"/>
    </row>
    <row r="3224" spans="19:29" x14ac:dyDescent="0.25">
      <c r="S3224" s="109"/>
      <c r="U3224" s="109"/>
      <c r="W3224" s="109"/>
      <c r="Y3224" s="109"/>
      <c r="AA3224" s="109"/>
      <c r="AC3224" s="109"/>
    </row>
    <row r="3225" spans="19:29" x14ac:dyDescent="0.25">
      <c r="S3225" s="108"/>
      <c r="U3225" s="108"/>
      <c r="W3225" s="108"/>
      <c r="Y3225" s="108"/>
      <c r="AA3225" s="108"/>
      <c r="AC3225" s="108"/>
    </row>
    <row r="3226" spans="19:29" x14ac:dyDescent="0.25">
      <c r="S3226" s="109"/>
      <c r="U3226" s="109"/>
      <c r="W3226" s="109"/>
      <c r="Y3226" s="109"/>
      <c r="AA3226" s="109"/>
      <c r="AC3226" s="109"/>
    </row>
    <row r="3227" spans="19:29" x14ac:dyDescent="0.25">
      <c r="S3227" s="108"/>
      <c r="U3227" s="108"/>
      <c r="W3227" s="108"/>
      <c r="Y3227" s="108"/>
      <c r="AA3227" s="108"/>
      <c r="AC3227" s="108"/>
    </row>
    <row r="3228" spans="19:29" x14ac:dyDescent="0.25">
      <c r="S3228" s="108"/>
      <c r="U3228" s="108"/>
      <c r="W3228" s="108"/>
      <c r="Y3228" s="108"/>
      <c r="AA3228" s="108"/>
      <c r="AC3228" s="108"/>
    </row>
    <row r="3229" spans="19:29" x14ac:dyDescent="0.25">
      <c r="S3229" s="108"/>
      <c r="U3229" s="108"/>
      <c r="W3229" s="108"/>
      <c r="Y3229" s="108"/>
      <c r="AA3229" s="108"/>
      <c r="AC3229" s="108"/>
    </row>
    <row r="3230" spans="19:29" x14ac:dyDescent="0.25">
      <c r="S3230" s="110"/>
      <c r="U3230" s="110"/>
      <c r="W3230" s="110"/>
      <c r="Y3230" s="110"/>
      <c r="AA3230" s="110"/>
      <c r="AC3230" s="110"/>
    </row>
    <row r="3231" spans="19:29" x14ac:dyDescent="0.25">
      <c r="S3231" s="110"/>
      <c r="U3231" s="110"/>
      <c r="W3231" s="110"/>
      <c r="Y3231" s="110"/>
      <c r="AA3231" s="110"/>
      <c r="AC3231" s="110"/>
    </row>
    <row r="3232" spans="19:29" x14ac:dyDescent="0.25">
      <c r="S3232" s="110"/>
      <c r="U3232" s="110"/>
      <c r="W3232" s="110"/>
      <c r="Y3232" s="110"/>
      <c r="AA3232" s="110"/>
      <c r="AC3232" s="110"/>
    </row>
    <row r="3233" spans="19:29" x14ac:dyDescent="0.25">
      <c r="S3233" s="110"/>
      <c r="U3233" s="110"/>
      <c r="W3233" s="110"/>
      <c r="Y3233" s="110"/>
      <c r="AA3233" s="110"/>
      <c r="AC3233" s="110"/>
    </row>
    <row r="3234" spans="19:29" x14ac:dyDescent="0.25">
      <c r="S3234" s="111"/>
      <c r="U3234" s="111"/>
      <c r="W3234" s="111"/>
      <c r="Y3234" s="111"/>
      <c r="AA3234" s="111"/>
      <c r="AC3234" s="111"/>
    </row>
    <row r="3235" spans="19:29" x14ac:dyDescent="0.25">
      <c r="S3235" s="107"/>
      <c r="U3235" s="107"/>
      <c r="W3235" s="107"/>
      <c r="Y3235" s="107"/>
      <c r="AA3235" s="107"/>
      <c r="AC3235" s="107"/>
    </row>
    <row r="3236" spans="19:29" x14ac:dyDescent="0.25">
      <c r="S3236" s="108"/>
      <c r="U3236" s="108"/>
      <c r="W3236" s="108"/>
      <c r="Y3236" s="108"/>
      <c r="AA3236" s="108"/>
      <c r="AC3236" s="108"/>
    </row>
    <row r="3237" spans="19:29" x14ac:dyDescent="0.25">
      <c r="S3237" s="108"/>
      <c r="U3237" s="108"/>
      <c r="W3237" s="108"/>
      <c r="Y3237" s="108"/>
      <c r="AA3237" s="108"/>
      <c r="AC3237" s="108"/>
    </row>
    <row r="3238" spans="19:29" x14ac:dyDescent="0.25">
      <c r="S3238" s="109"/>
      <c r="U3238" s="109"/>
      <c r="W3238" s="109"/>
      <c r="Y3238" s="109"/>
      <c r="AA3238" s="109"/>
      <c r="AC3238" s="109"/>
    </row>
    <row r="3239" spans="19:29" x14ac:dyDescent="0.25">
      <c r="S3239" s="108"/>
      <c r="U3239" s="108"/>
      <c r="W3239" s="108"/>
      <c r="Y3239" s="108"/>
      <c r="AA3239" s="108"/>
      <c r="AC3239" s="108"/>
    </row>
    <row r="3240" spans="19:29" x14ac:dyDescent="0.25">
      <c r="S3240" s="108"/>
      <c r="U3240" s="108"/>
      <c r="W3240" s="108"/>
      <c r="Y3240" s="108"/>
      <c r="AA3240" s="108"/>
      <c r="AC3240" s="108"/>
    </row>
    <row r="3241" spans="19:29" x14ac:dyDescent="0.25">
      <c r="S3241" s="109"/>
      <c r="U3241" s="109"/>
      <c r="W3241" s="109"/>
      <c r="Y3241" s="109"/>
      <c r="AA3241" s="109"/>
      <c r="AC3241" s="109"/>
    </row>
    <row r="3242" spans="19:29" x14ac:dyDescent="0.25">
      <c r="S3242" s="108"/>
      <c r="U3242" s="108"/>
      <c r="W3242" s="108"/>
      <c r="Y3242" s="108"/>
      <c r="AA3242" s="108"/>
      <c r="AC3242" s="108"/>
    </row>
    <row r="3243" spans="19:29" x14ac:dyDescent="0.25">
      <c r="S3243" s="109"/>
      <c r="U3243" s="109"/>
      <c r="W3243" s="109"/>
      <c r="Y3243" s="109"/>
      <c r="AA3243" s="109"/>
      <c r="AC3243" s="109"/>
    </row>
    <row r="3244" spans="19:29" x14ac:dyDescent="0.25">
      <c r="S3244" s="108"/>
      <c r="U3244" s="108"/>
      <c r="W3244" s="108"/>
      <c r="Y3244" s="108"/>
      <c r="AA3244" s="108"/>
      <c r="AC3244" s="108"/>
    </row>
    <row r="3245" spans="19:29" x14ac:dyDescent="0.25">
      <c r="S3245" s="108"/>
      <c r="U3245" s="108"/>
      <c r="W3245" s="108"/>
      <c r="Y3245" s="108"/>
      <c r="AA3245" s="108"/>
      <c r="AC3245" s="108"/>
    </row>
    <row r="3246" spans="19:29" x14ac:dyDescent="0.25">
      <c r="S3246" s="108"/>
      <c r="U3246" s="108"/>
      <c r="W3246" s="108"/>
      <c r="Y3246" s="108"/>
      <c r="AA3246" s="108"/>
      <c r="AC3246" s="108"/>
    </row>
    <row r="3247" spans="19:29" x14ac:dyDescent="0.25">
      <c r="S3247" s="110"/>
      <c r="U3247" s="110"/>
      <c r="W3247" s="110"/>
      <c r="Y3247" s="110"/>
      <c r="AA3247" s="110"/>
      <c r="AC3247" s="110"/>
    </row>
    <row r="3248" spans="19:29" x14ac:dyDescent="0.25">
      <c r="S3248" s="110"/>
      <c r="U3248" s="110"/>
      <c r="W3248" s="110"/>
      <c r="Y3248" s="110"/>
      <c r="AA3248" s="110"/>
      <c r="AC3248" s="110"/>
    </row>
    <row r="3249" spans="19:29" x14ac:dyDescent="0.25">
      <c r="S3249" s="110"/>
      <c r="U3249" s="110"/>
      <c r="W3249" s="110"/>
      <c r="Y3249" s="110"/>
      <c r="AA3249" s="110"/>
      <c r="AC3249" s="110"/>
    </row>
    <row r="3250" spans="19:29" x14ac:dyDescent="0.25">
      <c r="S3250" s="110"/>
      <c r="U3250" s="110"/>
      <c r="W3250" s="110"/>
      <c r="Y3250" s="110"/>
      <c r="AA3250" s="110"/>
      <c r="AC3250" s="110"/>
    </row>
    <row r="3251" spans="19:29" x14ac:dyDescent="0.25">
      <c r="S3251" s="111"/>
      <c r="U3251" s="111"/>
      <c r="W3251" s="111"/>
      <c r="Y3251" s="111"/>
      <c r="AA3251" s="111"/>
      <c r="AC3251" s="111"/>
    </row>
    <row r="3252" spans="19:29" x14ac:dyDescent="0.25">
      <c r="S3252" s="107"/>
      <c r="U3252" s="107"/>
      <c r="W3252" s="107"/>
      <c r="Y3252" s="107"/>
      <c r="AA3252" s="107"/>
      <c r="AC3252" s="107"/>
    </row>
    <row r="3253" spans="19:29" x14ac:dyDescent="0.25">
      <c r="S3253" s="108"/>
      <c r="U3253" s="108"/>
      <c r="W3253" s="108"/>
      <c r="Y3253" s="108"/>
      <c r="AA3253" s="108"/>
      <c r="AC3253" s="108"/>
    </row>
    <row r="3254" spans="19:29" x14ac:dyDescent="0.25">
      <c r="S3254" s="108"/>
      <c r="U3254" s="108"/>
      <c r="W3254" s="108"/>
      <c r="Y3254" s="108"/>
      <c r="AA3254" s="108"/>
      <c r="AC3254" s="108"/>
    </row>
    <row r="3255" spans="19:29" x14ac:dyDescent="0.25">
      <c r="S3255" s="109"/>
      <c r="U3255" s="109"/>
      <c r="W3255" s="109"/>
      <c r="Y3255" s="109"/>
      <c r="AA3255" s="109"/>
      <c r="AC3255" s="109"/>
    </row>
    <row r="3256" spans="19:29" x14ac:dyDescent="0.25">
      <c r="S3256" s="108"/>
      <c r="U3256" s="108"/>
      <c r="W3256" s="108"/>
      <c r="Y3256" s="108"/>
      <c r="AA3256" s="108"/>
      <c r="AC3256" s="108"/>
    </row>
    <row r="3257" spans="19:29" x14ac:dyDescent="0.25">
      <c r="S3257" s="108"/>
      <c r="U3257" s="108"/>
      <c r="W3257" s="108"/>
      <c r="Y3257" s="108"/>
      <c r="AA3257" s="108"/>
      <c r="AC3257" s="108"/>
    </row>
    <row r="3258" spans="19:29" x14ac:dyDescent="0.25">
      <c r="S3258" s="109"/>
      <c r="U3258" s="109"/>
      <c r="W3258" s="109"/>
      <c r="Y3258" s="109"/>
      <c r="AA3258" s="109"/>
      <c r="AC3258" s="109"/>
    </row>
    <row r="3259" spans="19:29" x14ac:dyDescent="0.25">
      <c r="S3259" s="108"/>
      <c r="U3259" s="108"/>
      <c r="W3259" s="108"/>
      <c r="Y3259" s="108"/>
      <c r="AA3259" s="108"/>
      <c r="AC3259" s="108"/>
    </row>
    <row r="3260" spans="19:29" x14ac:dyDescent="0.25">
      <c r="S3260" s="109"/>
      <c r="U3260" s="109"/>
      <c r="W3260" s="109"/>
      <c r="Y3260" s="109"/>
      <c r="AA3260" s="109"/>
      <c r="AC3260" s="109"/>
    </row>
    <row r="3261" spans="19:29" x14ac:dyDescent="0.25">
      <c r="S3261" s="108"/>
      <c r="U3261" s="108"/>
      <c r="W3261" s="108"/>
      <c r="Y3261" s="108"/>
      <c r="AA3261" s="108"/>
      <c r="AC3261" s="108"/>
    </row>
    <row r="3262" spans="19:29" x14ac:dyDescent="0.25">
      <c r="S3262" s="108"/>
      <c r="U3262" s="108"/>
      <c r="W3262" s="108"/>
      <c r="Y3262" s="108"/>
      <c r="AA3262" s="108"/>
      <c r="AC3262" s="108"/>
    </row>
    <row r="3263" spans="19:29" x14ac:dyDescent="0.25">
      <c r="S3263" s="108"/>
      <c r="U3263" s="108"/>
      <c r="W3263" s="108"/>
      <c r="Y3263" s="108"/>
      <c r="AA3263" s="108"/>
      <c r="AC3263" s="108"/>
    </row>
    <row r="3264" spans="19:29" x14ac:dyDescent="0.25">
      <c r="S3264" s="110"/>
      <c r="U3264" s="110"/>
      <c r="W3264" s="110"/>
      <c r="Y3264" s="110"/>
      <c r="AA3264" s="110"/>
      <c r="AC3264" s="110"/>
    </row>
    <row r="3265" spans="19:29" x14ac:dyDescent="0.25">
      <c r="S3265" s="110"/>
      <c r="U3265" s="110"/>
      <c r="W3265" s="110"/>
      <c r="Y3265" s="110"/>
      <c r="AA3265" s="110"/>
      <c r="AC3265" s="110"/>
    </row>
    <row r="3266" spans="19:29" x14ac:dyDescent="0.25">
      <c r="S3266" s="110"/>
      <c r="U3266" s="110"/>
      <c r="W3266" s="110"/>
      <c r="Y3266" s="110"/>
      <c r="AA3266" s="110"/>
      <c r="AC3266" s="110"/>
    </row>
    <row r="3267" spans="19:29" x14ac:dyDescent="0.25">
      <c r="S3267" s="110"/>
      <c r="U3267" s="110"/>
      <c r="W3267" s="110"/>
      <c r="Y3267" s="110"/>
      <c r="AA3267" s="110"/>
      <c r="AC3267" s="110"/>
    </row>
    <row r="3268" spans="19:29" x14ac:dyDescent="0.25">
      <c r="S3268" s="111"/>
      <c r="U3268" s="111"/>
      <c r="W3268" s="111"/>
      <c r="Y3268" s="111"/>
      <c r="AA3268" s="111"/>
      <c r="AC3268" s="111"/>
    </row>
    <row r="3269" spans="19:29" x14ac:dyDescent="0.25">
      <c r="S3269" s="107"/>
      <c r="U3269" s="107"/>
      <c r="W3269" s="107"/>
      <c r="Y3269" s="107"/>
      <c r="AA3269" s="107"/>
      <c r="AC3269" s="107"/>
    </row>
    <row r="3270" spans="19:29" x14ac:dyDescent="0.25">
      <c r="S3270" s="108"/>
      <c r="U3270" s="108"/>
      <c r="W3270" s="108"/>
      <c r="Y3270" s="108"/>
      <c r="AA3270" s="108"/>
      <c r="AC3270" s="108"/>
    </row>
    <row r="3271" spans="19:29" x14ac:dyDescent="0.25">
      <c r="S3271" s="108"/>
      <c r="U3271" s="108"/>
      <c r="W3271" s="108"/>
      <c r="Y3271" s="108"/>
      <c r="AA3271" s="108"/>
      <c r="AC3271" s="108"/>
    </row>
    <row r="3272" spans="19:29" x14ac:dyDescent="0.25">
      <c r="S3272" s="109"/>
      <c r="U3272" s="109"/>
      <c r="W3272" s="109"/>
      <c r="Y3272" s="109"/>
      <c r="AA3272" s="109"/>
      <c r="AC3272" s="109"/>
    </row>
    <row r="3273" spans="19:29" x14ac:dyDescent="0.25">
      <c r="S3273" s="108"/>
      <c r="U3273" s="108"/>
      <c r="W3273" s="108"/>
      <c r="Y3273" s="108"/>
      <c r="AA3273" s="108"/>
      <c r="AC3273" s="108"/>
    </row>
    <row r="3274" spans="19:29" x14ac:dyDescent="0.25">
      <c r="S3274" s="108"/>
      <c r="U3274" s="108"/>
      <c r="W3274" s="108"/>
      <c r="Y3274" s="108"/>
      <c r="AA3274" s="108"/>
      <c r="AC3274" s="108"/>
    </row>
    <row r="3275" spans="19:29" x14ac:dyDescent="0.25">
      <c r="S3275" s="109"/>
      <c r="U3275" s="109"/>
      <c r="W3275" s="109"/>
      <c r="Y3275" s="109"/>
      <c r="AA3275" s="109"/>
      <c r="AC3275" s="109"/>
    </row>
    <row r="3276" spans="19:29" x14ac:dyDescent="0.25">
      <c r="S3276" s="108"/>
      <c r="U3276" s="108"/>
      <c r="W3276" s="108"/>
      <c r="Y3276" s="108"/>
      <c r="AA3276" s="108"/>
      <c r="AC3276" s="108"/>
    </row>
    <row r="3277" spans="19:29" x14ac:dyDescent="0.25">
      <c r="S3277" s="109"/>
      <c r="U3277" s="109"/>
      <c r="W3277" s="109"/>
      <c r="Y3277" s="109"/>
      <c r="AA3277" s="109"/>
      <c r="AC3277" s="109"/>
    </row>
    <row r="3278" spans="19:29" x14ac:dyDescent="0.25">
      <c r="S3278" s="108"/>
      <c r="U3278" s="108"/>
      <c r="W3278" s="108"/>
      <c r="Y3278" s="108"/>
      <c r="AA3278" s="108"/>
      <c r="AC3278" s="108"/>
    </row>
    <row r="3279" spans="19:29" x14ac:dyDescent="0.25">
      <c r="S3279" s="108"/>
      <c r="U3279" s="108"/>
      <c r="W3279" s="108"/>
      <c r="Y3279" s="108"/>
      <c r="AA3279" s="108"/>
      <c r="AC3279" s="108"/>
    </row>
    <row r="3280" spans="19:29" x14ac:dyDescent="0.25">
      <c r="S3280" s="108"/>
      <c r="U3280" s="108"/>
      <c r="W3280" s="108"/>
      <c r="Y3280" s="108"/>
      <c r="AA3280" s="108"/>
      <c r="AC3280" s="108"/>
    </row>
    <row r="3281" spans="19:29" x14ac:dyDescent="0.25">
      <c r="S3281" s="110"/>
      <c r="U3281" s="110"/>
      <c r="W3281" s="110"/>
      <c r="Y3281" s="110"/>
      <c r="AA3281" s="110"/>
      <c r="AC3281" s="110"/>
    </row>
    <row r="3282" spans="19:29" x14ac:dyDescent="0.25">
      <c r="S3282" s="110"/>
      <c r="U3282" s="110"/>
      <c r="W3282" s="110"/>
      <c r="Y3282" s="110"/>
      <c r="AA3282" s="110"/>
      <c r="AC3282" s="110"/>
    </row>
    <row r="3283" spans="19:29" x14ac:dyDescent="0.25">
      <c r="S3283" s="110"/>
      <c r="U3283" s="110"/>
      <c r="W3283" s="110"/>
      <c r="Y3283" s="110"/>
      <c r="AA3283" s="110"/>
      <c r="AC3283" s="110"/>
    </row>
    <row r="3284" spans="19:29" x14ac:dyDescent="0.25">
      <c r="S3284" s="110"/>
      <c r="U3284" s="110"/>
      <c r="W3284" s="110"/>
      <c r="Y3284" s="110"/>
      <c r="AA3284" s="110"/>
      <c r="AC3284" s="110"/>
    </row>
    <row r="3285" spans="19:29" x14ac:dyDescent="0.25">
      <c r="S3285" s="111"/>
      <c r="U3285" s="111"/>
      <c r="W3285" s="111"/>
      <c r="Y3285" s="111"/>
      <c r="AA3285" s="111"/>
      <c r="AC3285" s="111"/>
    </row>
    <row r="3286" spans="19:29" x14ac:dyDescent="0.25">
      <c r="S3286" s="107"/>
      <c r="U3286" s="107"/>
      <c r="W3286" s="107"/>
      <c r="Y3286" s="107"/>
      <c r="AA3286" s="107"/>
      <c r="AC3286" s="107"/>
    </row>
    <row r="3287" spans="19:29" x14ac:dyDescent="0.25">
      <c r="S3287" s="108"/>
      <c r="U3287" s="108"/>
      <c r="W3287" s="108"/>
      <c r="Y3287" s="108"/>
      <c r="AA3287" s="108"/>
      <c r="AC3287" s="108"/>
    </row>
    <row r="3288" spans="19:29" x14ac:dyDescent="0.25">
      <c r="S3288" s="108"/>
      <c r="U3288" s="108"/>
      <c r="W3288" s="108"/>
      <c r="Y3288" s="108"/>
      <c r="AA3288" s="108"/>
      <c r="AC3288" s="108"/>
    </row>
    <row r="3289" spans="19:29" x14ac:dyDescent="0.25">
      <c r="S3289" s="109"/>
      <c r="U3289" s="109"/>
      <c r="W3289" s="109"/>
      <c r="Y3289" s="109"/>
      <c r="AA3289" s="109"/>
      <c r="AC3289" s="109"/>
    </row>
    <row r="3290" spans="19:29" x14ac:dyDescent="0.25">
      <c r="S3290" s="108"/>
      <c r="U3290" s="108"/>
      <c r="W3290" s="108"/>
      <c r="Y3290" s="108"/>
      <c r="AA3290" s="108"/>
      <c r="AC3290" s="108"/>
    </row>
    <row r="3291" spans="19:29" x14ac:dyDescent="0.25">
      <c r="S3291" s="108"/>
      <c r="U3291" s="108"/>
      <c r="W3291" s="108"/>
      <c r="Y3291" s="108"/>
      <c r="AA3291" s="108"/>
      <c r="AC3291" s="108"/>
    </row>
    <row r="3292" spans="19:29" x14ac:dyDescent="0.25">
      <c r="S3292" s="109"/>
      <c r="U3292" s="109"/>
      <c r="W3292" s="109"/>
      <c r="Y3292" s="109"/>
      <c r="AA3292" s="109"/>
      <c r="AC3292" s="109"/>
    </row>
    <row r="3293" spans="19:29" x14ac:dyDescent="0.25">
      <c r="S3293" s="108"/>
      <c r="U3293" s="108"/>
      <c r="W3293" s="108"/>
      <c r="Y3293" s="108"/>
      <c r="AA3293" s="108"/>
      <c r="AC3293" s="108"/>
    </row>
    <row r="3294" spans="19:29" x14ac:dyDescent="0.25">
      <c r="S3294" s="109"/>
      <c r="U3294" s="109"/>
      <c r="W3294" s="109"/>
      <c r="Y3294" s="109"/>
      <c r="AA3294" s="109"/>
      <c r="AC3294" s="109"/>
    </row>
    <row r="3295" spans="19:29" x14ac:dyDescent="0.25">
      <c r="S3295" s="108"/>
      <c r="U3295" s="108"/>
      <c r="W3295" s="108"/>
      <c r="Y3295" s="108"/>
      <c r="AA3295" s="108"/>
      <c r="AC3295" s="108"/>
    </row>
    <row r="3296" spans="19:29" x14ac:dyDescent="0.25">
      <c r="S3296" s="108"/>
      <c r="U3296" s="108"/>
      <c r="W3296" s="108"/>
      <c r="Y3296" s="108"/>
      <c r="AA3296" s="108"/>
      <c r="AC3296" s="108"/>
    </row>
    <row r="3297" spans="19:29" x14ac:dyDescent="0.25">
      <c r="S3297" s="108"/>
      <c r="U3297" s="108"/>
      <c r="W3297" s="108"/>
      <c r="Y3297" s="108"/>
      <c r="AA3297" s="108"/>
      <c r="AC3297" s="108"/>
    </row>
    <row r="3298" spans="19:29" x14ac:dyDescent="0.25">
      <c r="S3298" s="110"/>
      <c r="U3298" s="110"/>
      <c r="W3298" s="110"/>
      <c r="Y3298" s="110"/>
      <c r="AA3298" s="110"/>
      <c r="AC3298" s="110"/>
    </row>
    <row r="3299" spans="19:29" x14ac:dyDescent="0.25">
      <c r="S3299" s="110"/>
      <c r="U3299" s="110"/>
      <c r="W3299" s="110"/>
      <c r="Y3299" s="110"/>
      <c r="AA3299" s="110"/>
      <c r="AC3299" s="110"/>
    </row>
    <row r="3300" spans="19:29" x14ac:dyDescent="0.25">
      <c r="S3300" s="110"/>
      <c r="U3300" s="110"/>
      <c r="W3300" s="110"/>
      <c r="Y3300" s="110"/>
      <c r="AA3300" s="110"/>
      <c r="AC3300" s="110"/>
    </row>
    <row r="3301" spans="19:29" x14ac:dyDescent="0.25">
      <c r="S3301" s="110"/>
      <c r="U3301" s="110"/>
      <c r="W3301" s="110"/>
      <c r="Y3301" s="110"/>
      <c r="AA3301" s="110"/>
      <c r="AC3301" s="110"/>
    </row>
    <row r="3302" spans="19:29" x14ac:dyDescent="0.25">
      <c r="S3302" s="111"/>
      <c r="U3302" s="111"/>
      <c r="W3302" s="111"/>
      <c r="Y3302" s="111"/>
      <c r="AA3302" s="111"/>
      <c r="AC3302" s="111"/>
    </row>
    <row r="3303" spans="19:29" x14ac:dyDescent="0.25">
      <c r="S3303" s="107"/>
      <c r="U3303" s="107"/>
      <c r="W3303" s="107"/>
      <c r="Y3303" s="107"/>
      <c r="AA3303" s="107"/>
      <c r="AC3303" s="107"/>
    </row>
    <row r="3304" spans="19:29" x14ac:dyDescent="0.25">
      <c r="S3304" s="108"/>
      <c r="U3304" s="108"/>
      <c r="W3304" s="108"/>
      <c r="Y3304" s="108"/>
      <c r="AA3304" s="108"/>
      <c r="AC3304" s="108"/>
    </row>
    <row r="3305" spans="19:29" x14ac:dyDescent="0.25">
      <c r="S3305" s="108"/>
      <c r="U3305" s="108"/>
      <c r="W3305" s="108"/>
      <c r="Y3305" s="108"/>
      <c r="AA3305" s="108"/>
      <c r="AC3305" s="108"/>
    </row>
    <row r="3306" spans="19:29" x14ac:dyDescent="0.25">
      <c r="S3306" s="109"/>
      <c r="U3306" s="109"/>
      <c r="W3306" s="109"/>
      <c r="Y3306" s="109"/>
      <c r="AA3306" s="109"/>
      <c r="AC3306" s="109"/>
    </row>
    <row r="3307" spans="19:29" x14ac:dyDescent="0.25">
      <c r="S3307" s="108"/>
      <c r="U3307" s="108"/>
      <c r="W3307" s="108"/>
      <c r="Y3307" s="108"/>
      <c r="AA3307" s="108"/>
      <c r="AC3307" s="108"/>
    </row>
    <row r="3308" spans="19:29" x14ac:dyDescent="0.25">
      <c r="S3308" s="108"/>
      <c r="U3308" s="108"/>
      <c r="W3308" s="108"/>
      <c r="Y3308" s="108"/>
      <c r="AA3308" s="108"/>
      <c r="AC3308" s="108"/>
    </row>
    <row r="3309" spans="19:29" x14ac:dyDescent="0.25">
      <c r="S3309" s="109"/>
      <c r="U3309" s="109"/>
      <c r="W3309" s="109"/>
      <c r="Y3309" s="109"/>
      <c r="AA3309" s="109"/>
      <c r="AC3309" s="109"/>
    </row>
    <row r="3310" spans="19:29" x14ac:dyDescent="0.25">
      <c r="S3310" s="108"/>
      <c r="U3310" s="108"/>
      <c r="W3310" s="108"/>
      <c r="Y3310" s="108"/>
      <c r="AA3310" s="108"/>
      <c r="AC3310" s="108"/>
    </row>
    <row r="3311" spans="19:29" x14ac:dyDescent="0.25">
      <c r="S3311" s="109"/>
      <c r="U3311" s="109"/>
      <c r="W3311" s="109"/>
      <c r="Y3311" s="109"/>
      <c r="AA3311" s="109"/>
      <c r="AC3311" s="109"/>
    </row>
    <row r="3312" spans="19:29" x14ac:dyDescent="0.25">
      <c r="S3312" s="108"/>
      <c r="U3312" s="108"/>
      <c r="W3312" s="108"/>
      <c r="Y3312" s="108"/>
      <c r="AA3312" s="108"/>
      <c r="AC3312" s="108"/>
    </row>
    <row r="3313" spans="19:29" x14ac:dyDescent="0.25">
      <c r="S3313" s="108"/>
      <c r="U3313" s="108"/>
      <c r="W3313" s="108"/>
      <c r="Y3313" s="108"/>
      <c r="AA3313" s="108"/>
      <c r="AC3313" s="108"/>
    </row>
    <row r="3314" spans="19:29" x14ac:dyDescent="0.25">
      <c r="S3314" s="108"/>
      <c r="U3314" s="108"/>
      <c r="W3314" s="108"/>
      <c r="Y3314" s="108"/>
      <c r="AA3314" s="108"/>
      <c r="AC3314" s="108"/>
    </row>
    <row r="3315" spans="19:29" x14ac:dyDescent="0.25">
      <c r="S3315" s="110"/>
      <c r="U3315" s="110"/>
      <c r="W3315" s="110"/>
      <c r="Y3315" s="110"/>
      <c r="AA3315" s="110"/>
      <c r="AC3315" s="110"/>
    </row>
    <row r="3316" spans="19:29" x14ac:dyDescent="0.25">
      <c r="S3316" s="110"/>
      <c r="U3316" s="110"/>
      <c r="W3316" s="110"/>
      <c r="Y3316" s="110"/>
      <c r="AA3316" s="110"/>
      <c r="AC3316" s="110"/>
    </row>
    <row r="3317" spans="19:29" x14ac:dyDescent="0.25">
      <c r="S3317" s="110"/>
      <c r="U3317" s="110"/>
      <c r="W3317" s="110"/>
      <c r="Y3317" s="110"/>
      <c r="AA3317" s="110"/>
      <c r="AC3317" s="110"/>
    </row>
    <row r="3318" spans="19:29" x14ac:dyDescent="0.25">
      <c r="S3318" s="110"/>
      <c r="U3318" s="110"/>
      <c r="W3318" s="110"/>
      <c r="Y3318" s="110"/>
      <c r="AA3318" s="110"/>
      <c r="AC3318" s="110"/>
    </row>
    <row r="3319" spans="19:29" x14ac:dyDescent="0.25">
      <c r="S3319" s="111"/>
      <c r="U3319" s="111"/>
      <c r="W3319" s="111"/>
      <c r="Y3319" s="111"/>
      <c r="AA3319" s="111"/>
      <c r="AC3319" s="111"/>
    </row>
    <row r="3320" spans="19:29" x14ac:dyDescent="0.25">
      <c r="S3320" s="107"/>
      <c r="U3320" s="107"/>
      <c r="W3320" s="107"/>
      <c r="Y3320" s="107"/>
      <c r="AA3320" s="107"/>
      <c r="AC3320" s="107"/>
    </row>
    <row r="3321" spans="19:29" x14ac:dyDescent="0.25">
      <c r="S3321" s="108"/>
      <c r="U3321" s="108"/>
      <c r="W3321" s="108"/>
      <c r="Y3321" s="108"/>
      <c r="AA3321" s="108"/>
      <c r="AC3321" s="108"/>
    </row>
    <row r="3322" spans="19:29" x14ac:dyDescent="0.25">
      <c r="S3322" s="108"/>
      <c r="U3322" s="108"/>
      <c r="W3322" s="108"/>
      <c r="Y3322" s="108"/>
      <c r="AA3322" s="108"/>
      <c r="AC3322" s="108"/>
    </row>
    <row r="3323" spans="19:29" x14ac:dyDescent="0.25">
      <c r="S3323" s="109"/>
      <c r="U3323" s="109"/>
      <c r="W3323" s="109"/>
      <c r="Y3323" s="109"/>
      <c r="AA3323" s="109"/>
      <c r="AC3323" s="109"/>
    </row>
    <row r="3324" spans="19:29" x14ac:dyDescent="0.25">
      <c r="S3324" s="108"/>
      <c r="U3324" s="108"/>
      <c r="W3324" s="108"/>
      <c r="Y3324" s="108"/>
      <c r="AA3324" s="108"/>
      <c r="AC3324" s="108"/>
    </row>
    <row r="3325" spans="19:29" x14ac:dyDescent="0.25">
      <c r="S3325" s="108"/>
      <c r="U3325" s="108"/>
      <c r="W3325" s="108"/>
      <c r="Y3325" s="108"/>
      <c r="AA3325" s="108"/>
      <c r="AC3325" s="108"/>
    </row>
    <row r="3326" spans="19:29" x14ac:dyDescent="0.25">
      <c r="S3326" s="109"/>
      <c r="U3326" s="109"/>
      <c r="W3326" s="109"/>
      <c r="Y3326" s="109"/>
      <c r="AA3326" s="109"/>
      <c r="AC3326" s="109"/>
    </row>
    <row r="3327" spans="19:29" x14ac:dyDescent="0.25">
      <c r="S3327" s="108"/>
      <c r="U3327" s="108"/>
      <c r="W3327" s="108"/>
      <c r="Y3327" s="108"/>
      <c r="AA3327" s="108"/>
      <c r="AC3327" s="108"/>
    </row>
    <row r="3328" spans="19:29" x14ac:dyDescent="0.25">
      <c r="S3328" s="109"/>
      <c r="U3328" s="109"/>
      <c r="W3328" s="109"/>
      <c r="Y3328" s="109"/>
      <c r="AA3328" s="109"/>
      <c r="AC3328" s="109"/>
    </row>
    <row r="3329" spans="19:29" x14ac:dyDescent="0.25">
      <c r="S3329" s="108"/>
      <c r="U3329" s="108"/>
      <c r="W3329" s="108"/>
      <c r="Y3329" s="108"/>
      <c r="AA3329" s="108"/>
      <c r="AC3329" s="108"/>
    </row>
    <row r="3330" spans="19:29" x14ac:dyDescent="0.25">
      <c r="S3330" s="108"/>
      <c r="U3330" s="108"/>
      <c r="W3330" s="108"/>
      <c r="Y3330" s="108"/>
      <c r="AA3330" s="108"/>
      <c r="AC3330" s="108"/>
    </row>
    <row r="3331" spans="19:29" x14ac:dyDescent="0.25">
      <c r="S3331" s="108"/>
      <c r="U3331" s="108"/>
      <c r="W3331" s="108"/>
      <c r="Y3331" s="108"/>
      <c r="AA3331" s="108"/>
      <c r="AC3331" s="108"/>
    </row>
    <row r="3332" spans="19:29" x14ac:dyDescent="0.25">
      <c r="S3332" s="110"/>
      <c r="U3332" s="110"/>
      <c r="W3332" s="110"/>
      <c r="Y3332" s="110"/>
      <c r="AA3332" s="110"/>
      <c r="AC3332" s="110"/>
    </row>
    <row r="3333" spans="19:29" x14ac:dyDescent="0.25">
      <c r="S3333" s="110"/>
      <c r="U3333" s="110"/>
      <c r="W3333" s="110"/>
      <c r="Y3333" s="110"/>
      <c r="AA3333" s="110"/>
      <c r="AC3333" s="110"/>
    </row>
    <row r="3334" spans="19:29" x14ac:dyDescent="0.25">
      <c r="S3334" s="110"/>
      <c r="U3334" s="110"/>
      <c r="W3334" s="110"/>
      <c r="Y3334" s="110"/>
      <c r="AA3334" s="110"/>
      <c r="AC3334" s="110"/>
    </row>
    <row r="3335" spans="19:29" x14ac:dyDescent="0.25">
      <c r="S3335" s="110"/>
      <c r="U3335" s="110"/>
      <c r="W3335" s="110"/>
      <c r="Y3335" s="110"/>
      <c r="AA3335" s="110"/>
      <c r="AC3335" s="110"/>
    </row>
    <row r="3336" spans="19:29" x14ac:dyDescent="0.25">
      <c r="S3336" s="111"/>
      <c r="U3336" s="111"/>
      <c r="W3336" s="111"/>
      <c r="Y3336" s="111"/>
      <c r="AA3336" s="111"/>
      <c r="AC3336" s="111"/>
    </row>
    <row r="3337" spans="19:29" x14ac:dyDescent="0.25">
      <c r="S3337" s="107"/>
      <c r="U3337" s="107"/>
      <c r="W3337" s="107"/>
      <c r="Y3337" s="107"/>
      <c r="AA3337" s="107"/>
      <c r="AC3337" s="107"/>
    </row>
    <row r="3338" spans="19:29" x14ac:dyDescent="0.25">
      <c r="S3338" s="108"/>
      <c r="U3338" s="108"/>
      <c r="W3338" s="108"/>
      <c r="Y3338" s="108"/>
      <c r="AA3338" s="108"/>
      <c r="AC3338" s="108"/>
    </row>
    <row r="3339" spans="19:29" x14ac:dyDescent="0.25">
      <c r="S3339" s="108"/>
      <c r="U3339" s="108"/>
      <c r="W3339" s="108"/>
      <c r="Y3339" s="108"/>
      <c r="AA3339" s="108"/>
      <c r="AC3339" s="108"/>
    </row>
    <row r="3340" spans="19:29" x14ac:dyDescent="0.25">
      <c r="S3340" s="109"/>
      <c r="U3340" s="109"/>
      <c r="W3340" s="109"/>
      <c r="Y3340" s="109"/>
      <c r="AA3340" s="109"/>
      <c r="AC3340" s="109"/>
    </row>
    <row r="3341" spans="19:29" x14ac:dyDescent="0.25">
      <c r="S3341" s="108"/>
      <c r="U3341" s="108"/>
      <c r="W3341" s="108"/>
      <c r="Y3341" s="108"/>
      <c r="AA3341" s="108"/>
      <c r="AC3341" s="108"/>
    </row>
    <row r="3342" spans="19:29" x14ac:dyDescent="0.25">
      <c r="S3342" s="108"/>
      <c r="U3342" s="108"/>
      <c r="W3342" s="108"/>
      <c r="Y3342" s="108"/>
      <c r="AA3342" s="108"/>
      <c r="AC3342" s="108"/>
    </row>
    <row r="3343" spans="19:29" x14ac:dyDescent="0.25">
      <c r="S3343" s="109"/>
      <c r="U3343" s="109"/>
      <c r="W3343" s="109"/>
      <c r="Y3343" s="109"/>
      <c r="AA3343" s="109"/>
      <c r="AC3343" s="109"/>
    </row>
    <row r="3344" spans="19:29" x14ac:dyDescent="0.25">
      <c r="S3344" s="108"/>
      <c r="U3344" s="108"/>
      <c r="W3344" s="108"/>
      <c r="Y3344" s="108"/>
      <c r="AA3344" s="108"/>
      <c r="AC3344" s="108"/>
    </row>
    <row r="3345" spans="19:29" x14ac:dyDescent="0.25">
      <c r="S3345" s="109"/>
      <c r="U3345" s="109"/>
      <c r="W3345" s="109"/>
      <c r="Y3345" s="109"/>
      <c r="AA3345" s="109"/>
      <c r="AC3345" s="109"/>
    </row>
    <row r="3346" spans="19:29" x14ac:dyDescent="0.25">
      <c r="S3346" s="108"/>
      <c r="U3346" s="108"/>
      <c r="W3346" s="108"/>
      <c r="Y3346" s="108"/>
      <c r="AA3346" s="108"/>
      <c r="AC3346" s="108"/>
    </row>
    <row r="3347" spans="19:29" x14ac:dyDescent="0.25">
      <c r="S3347" s="108"/>
      <c r="U3347" s="108"/>
      <c r="W3347" s="108"/>
      <c r="Y3347" s="108"/>
      <c r="AA3347" s="108"/>
      <c r="AC3347" s="108"/>
    </row>
    <row r="3348" spans="19:29" x14ac:dyDescent="0.25">
      <c r="S3348" s="108"/>
      <c r="U3348" s="108"/>
      <c r="W3348" s="108"/>
      <c r="Y3348" s="108"/>
      <c r="AA3348" s="108"/>
      <c r="AC3348" s="108"/>
    </row>
    <row r="3349" spans="19:29" x14ac:dyDescent="0.25">
      <c r="S3349" s="110"/>
      <c r="U3349" s="110"/>
      <c r="W3349" s="110"/>
      <c r="Y3349" s="110"/>
      <c r="AA3349" s="110"/>
      <c r="AC3349" s="110"/>
    </row>
    <row r="3350" spans="19:29" x14ac:dyDescent="0.25">
      <c r="S3350" s="110"/>
      <c r="U3350" s="110"/>
      <c r="W3350" s="110"/>
      <c r="Y3350" s="110"/>
      <c r="AA3350" s="110"/>
      <c r="AC3350" s="110"/>
    </row>
    <row r="3351" spans="19:29" x14ac:dyDescent="0.25">
      <c r="S3351" s="110"/>
      <c r="U3351" s="110"/>
      <c r="W3351" s="110"/>
      <c r="Y3351" s="110"/>
      <c r="AA3351" s="110"/>
      <c r="AC3351" s="110"/>
    </row>
    <row r="3352" spans="19:29" x14ac:dyDescent="0.25">
      <c r="S3352" s="110"/>
      <c r="U3352" s="110"/>
      <c r="W3352" s="110"/>
      <c r="Y3352" s="110"/>
      <c r="AA3352" s="110"/>
      <c r="AC3352" s="110"/>
    </row>
    <row r="3353" spans="19:29" x14ac:dyDescent="0.25">
      <c r="S3353" s="111"/>
      <c r="U3353" s="111"/>
      <c r="W3353" s="111"/>
      <c r="Y3353" s="111"/>
      <c r="AA3353" s="111"/>
      <c r="AC3353" s="111"/>
    </row>
    <row r="3354" spans="19:29" x14ac:dyDescent="0.25">
      <c r="S3354" s="107"/>
      <c r="U3354" s="107"/>
      <c r="W3354" s="107"/>
      <c r="Y3354" s="107"/>
      <c r="AA3354" s="107"/>
      <c r="AC3354" s="107"/>
    </row>
    <row r="3355" spans="19:29" x14ac:dyDescent="0.25">
      <c r="S3355" s="108"/>
      <c r="U3355" s="108"/>
      <c r="W3355" s="108"/>
      <c r="Y3355" s="108"/>
      <c r="AA3355" s="108"/>
      <c r="AC3355" s="108"/>
    </row>
    <row r="3356" spans="19:29" x14ac:dyDescent="0.25">
      <c r="S3356" s="108"/>
      <c r="U3356" s="108"/>
      <c r="W3356" s="108"/>
      <c r="Y3356" s="108"/>
      <c r="AA3356" s="108"/>
      <c r="AC3356" s="108"/>
    </row>
    <row r="3357" spans="19:29" x14ac:dyDescent="0.25">
      <c r="S3357" s="109"/>
      <c r="U3357" s="109"/>
      <c r="W3357" s="109"/>
      <c r="Y3357" s="109"/>
      <c r="AA3357" s="109"/>
      <c r="AC3357" s="109"/>
    </row>
    <row r="3358" spans="19:29" x14ac:dyDescent="0.25">
      <c r="S3358" s="108"/>
      <c r="U3358" s="108"/>
      <c r="W3358" s="108"/>
      <c r="Y3358" s="108"/>
      <c r="AA3358" s="108"/>
      <c r="AC3358" s="108"/>
    </row>
    <row r="3359" spans="19:29" x14ac:dyDescent="0.25">
      <c r="S3359" s="108"/>
      <c r="U3359" s="108"/>
      <c r="W3359" s="108"/>
      <c r="Y3359" s="108"/>
      <c r="AA3359" s="108"/>
      <c r="AC3359" s="108"/>
    </row>
    <row r="3360" spans="19:29" x14ac:dyDescent="0.25">
      <c r="S3360" s="109"/>
      <c r="U3360" s="109"/>
      <c r="W3360" s="109"/>
      <c r="Y3360" s="109"/>
      <c r="AA3360" s="109"/>
      <c r="AC3360" s="109"/>
    </row>
    <row r="3361" spans="19:29" x14ac:dyDescent="0.25">
      <c r="S3361" s="108"/>
      <c r="U3361" s="108"/>
      <c r="W3361" s="108"/>
      <c r="Y3361" s="108"/>
      <c r="AA3361" s="108"/>
      <c r="AC3361" s="108"/>
    </row>
    <row r="3362" spans="19:29" x14ac:dyDescent="0.25">
      <c r="S3362" s="109"/>
      <c r="U3362" s="109"/>
      <c r="W3362" s="109"/>
      <c r="Y3362" s="109"/>
      <c r="AA3362" s="109"/>
      <c r="AC3362" s="109"/>
    </row>
    <row r="3363" spans="19:29" x14ac:dyDescent="0.25">
      <c r="S3363" s="108"/>
      <c r="U3363" s="108"/>
      <c r="W3363" s="108"/>
      <c r="Y3363" s="108"/>
      <c r="AA3363" s="108"/>
      <c r="AC3363" s="108"/>
    </row>
    <row r="3364" spans="19:29" x14ac:dyDescent="0.25">
      <c r="S3364" s="108"/>
      <c r="U3364" s="108"/>
      <c r="W3364" s="108"/>
      <c r="Y3364" s="108"/>
      <c r="AA3364" s="108"/>
      <c r="AC3364" s="108"/>
    </row>
    <row r="3365" spans="19:29" x14ac:dyDescent="0.25">
      <c r="S3365" s="108"/>
      <c r="U3365" s="108"/>
      <c r="W3365" s="108"/>
      <c r="Y3365" s="108"/>
      <c r="AA3365" s="108"/>
      <c r="AC3365" s="108"/>
    </row>
    <row r="3366" spans="19:29" x14ac:dyDescent="0.25">
      <c r="S3366" s="110"/>
      <c r="U3366" s="110"/>
      <c r="W3366" s="110"/>
      <c r="Y3366" s="110"/>
      <c r="AA3366" s="110"/>
      <c r="AC3366" s="110"/>
    </row>
    <row r="3367" spans="19:29" x14ac:dyDescent="0.25">
      <c r="S3367" s="110"/>
      <c r="U3367" s="110"/>
      <c r="W3367" s="110"/>
      <c r="Y3367" s="110"/>
      <c r="AA3367" s="110"/>
      <c r="AC3367" s="110"/>
    </row>
    <row r="3368" spans="19:29" x14ac:dyDescent="0.25">
      <c r="S3368" s="110"/>
      <c r="U3368" s="110"/>
      <c r="W3368" s="110"/>
      <c r="Y3368" s="110"/>
      <c r="AA3368" s="110"/>
      <c r="AC3368" s="110"/>
    </row>
    <row r="3369" spans="19:29" x14ac:dyDescent="0.25">
      <c r="S3369" s="110"/>
      <c r="U3369" s="110"/>
      <c r="W3369" s="110"/>
      <c r="Y3369" s="110"/>
      <c r="AA3369" s="110"/>
      <c r="AC3369" s="110"/>
    </row>
    <row r="3370" spans="19:29" x14ac:dyDescent="0.25">
      <c r="S3370" s="111"/>
      <c r="U3370" s="111"/>
      <c r="W3370" s="111"/>
      <c r="Y3370" s="111"/>
      <c r="AA3370" s="111"/>
      <c r="AC3370" s="111"/>
    </row>
    <row r="3371" spans="19:29" x14ac:dyDescent="0.25">
      <c r="S3371" s="107"/>
      <c r="U3371" s="107"/>
      <c r="W3371" s="107"/>
      <c r="Y3371" s="107"/>
      <c r="AA3371" s="107"/>
      <c r="AC3371" s="107"/>
    </row>
    <row r="3372" spans="19:29" x14ac:dyDescent="0.25">
      <c r="S3372" s="108"/>
      <c r="U3372" s="108"/>
      <c r="W3372" s="108"/>
      <c r="Y3372" s="108"/>
      <c r="AA3372" s="108"/>
      <c r="AC3372" s="108"/>
    </row>
    <row r="3373" spans="19:29" x14ac:dyDescent="0.25">
      <c r="S3373" s="108"/>
      <c r="U3373" s="108"/>
      <c r="W3373" s="108"/>
      <c r="Y3373" s="108"/>
      <c r="AA3373" s="108"/>
      <c r="AC3373" s="108"/>
    </row>
    <row r="3374" spans="19:29" x14ac:dyDescent="0.25">
      <c r="S3374" s="109"/>
      <c r="U3374" s="109"/>
      <c r="W3374" s="109"/>
      <c r="Y3374" s="109"/>
      <c r="AA3374" s="109"/>
      <c r="AC3374" s="109"/>
    </row>
    <row r="3375" spans="19:29" x14ac:dyDescent="0.25">
      <c r="S3375" s="108"/>
      <c r="U3375" s="108"/>
      <c r="W3375" s="108"/>
      <c r="Y3375" s="108"/>
      <c r="AA3375" s="108"/>
      <c r="AC3375" s="108"/>
    </row>
    <row r="3376" spans="19:29" x14ac:dyDescent="0.25">
      <c r="S3376" s="108"/>
      <c r="U3376" s="108"/>
      <c r="W3376" s="108"/>
      <c r="Y3376" s="108"/>
      <c r="AA3376" s="108"/>
      <c r="AC3376" s="108"/>
    </row>
    <row r="3377" spans="19:29" x14ac:dyDescent="0.25">
      <c r="S3377" s="109"/>
      <c r="U3377" s="109"/>
      <c r="W3377" s="109"/>
      <c r="Y3377" s="109"/>
      <c r="AA3377" s="109"/>
      <c r="AC3377" s="109"/>
    </row>
    <row r="3378" spans="19:29" x14ac:dyDescent="0.25">
      <c r="S3378" s="108"/>
      <c r="U3378" s="108"/>
      <c r="W3378" s="108"/>
      <c r="Y3378" s="108"/>
      <c r="AA3378" s="108"/>
      <c r="AC3378" s="108"/>
    </row>
    <row r="3379" spans="19:29" x14ac:dyDescent="0.25">
      <c r="S3379" s="109"/>
      <c r="U3379" s="109"/>
      <c r="W3379" s="109"/>
      <c r="Y3379" s="109"/>
      <c r="AA3379" s="109"/>
      <c r="AC3379" s="109"/>
    </row>
    <row r="3380" spans="19:29" x14ac:dyDescent="0.25">
      <c r="S3380" s="108"/>
      <c r="U3380" s="108"/>
      <c r="W3380" s="108"/>
      <c r="Y3380" s="108"/>
      <c r="AA3380" s="108"/>
      <c r="AC3380" s="108"/>
    </row>
    <row r="3381" spans="19:29" x14ac:dyDescent="0.25">
      <c r="S3381" s="108"/>
      <c r="U3381" s="108"/>
      <c r="W3381" s="108"/>
      <c r="Y3381" s="108"/>
      <c r="AA3381" s="108"/>
      <c r="AC3381" s="108"/>
    </row>
    <row r="3382" spans="19:29" x14ac:dyDescent="0.25">
      <c r="S3382" s="108"/>
      <c r="U3382" s="108"/>
      <c r="W3382" s="108"/>
      <c r="Y3382" s="108"/>
      <c r="AA3382" s="108"/>
      <c r="AC3382" s="108"/>
    </row>
    <row r="3383" spans="19:29" x14ac:dyDescent="0.25">
      <c r="S3383" s="110"/>
      <c r="U3383" s="110"/>
      <c r="W3383" s="110"/>
      <c r="Y3383" s="110"/>
      <c r="AA3383" s="110"/>
      <c r="AC3383" s="110"/>
    </row>
    <row r="3384" spans="19:29" x14ac:dyDescent="0.25">
      <c r="S3384" s="110"/>
      <c r="U3384" s="110"/>
      <c r="W3384" s="110"/>
      <c r="Y3384" s="110"/>
      <c r="AA3384" s="110"/>
      <c r="AC3384" s="110"/>
    </row>
    <row r="3385" spans="19:29" x14ac:dyDescent="0.25">
      <c r="S3385" s="110"/>
      <c r="U3385" s="110"/>
      <c r="W3385" s="110"/>
      <c r="Y3385" s="110"/>
      <c r="AA3385" s="110"/>
      <c r="AC3385" s="110"/>
    </row>
    <row r="3386" spans="19:29" x14ac:dyDescent="0.25">
      <c r="S3386" s="110"/>
      <c r="U3386" s="110"/>
      <c r="W3386" s="110"/>
      <c r="Y3386" s="110"/>
      <c r="AA3386" s="110"/>
      <c r="AC3386" s="110"/>
    </row>
    <row r="3387" spans="19:29" x14ac:dyDescent="0.25">
      <c r="S3387" s="111"/>
      <c r="U3387" s="111"/>
      <c r="W3387" s="111"/>
      <c r="Y3387" s="111"/>
      <c r="AA3387" s="111"/>
      <c r="AC3387" s="111"/>
    </row>
    <row r="3388" spans="19:29" x14ac:dyDescent="0.25">
      <c r="S3388" s="107"/>
      <c r="U3388" s="107"/>
      <c r="W3388" s="107"/>
      <c r="Y3388" s="107"/>
      <c r="AA3388" s="107"/>
      <c r="AC3388" s="107"/>
    </row>
    <row r="3389" spans="19:29" x14ac:dyDescent="0.25">
      <c r="S3389" s="108"/>
      <c r="U3389" s="108"/>
      <c r="W3389" s="108"/>
      <c r="Y3389" s="108"/>
      <c r="AA3389" s="108"/>
      <c r="AC3389" s="108"/>
    </row>
    <row r="3390" spans="19:29" x14ac:dyDescent="0.25">
      <c r="S3390" s="108"/>
      <c r="U3390" s="108"/>
      <c r="W3390" s="108"/>
      <c r="Y3390" s="108"/>
      <c r="AA3390" s="108"/>
      <c r="AC3390" s="108"/>
    </row>
    <row r="3391" spans="19:29" x14ac:dyDescent="0.25">
      <c r="S3391" s="109"/>
      <c r="U3391" s="109"/>
      <c r="W3391" s="109"/>
      <c r="Y3391" s="109"/>
      <c r="AA3391" s="109"/>
      <c r="AC3391" s="109"/>
    </row>
    <row r="3392" spans="19:29" x14ac:dyDescent="0.25">
      <c r="S3392" s="108"/>
      <c r="U3392" s="108"/>
      <c r="W3392" s="108"/>
      <c r="Y3392" s="108"/>
      <c r="AA3392" s="108"/>
      <c r="AC3392" s="108"/>
    </row>
    <row r="3393" spans="19:29" x14ac:dyDescent="0.25">
      <c r="S3393" s="108"/>
      <c r="U3393" s="108"/>
      <c r="W3393" s="108"/>
      <c r="Y3393" s="108"/>
      <c r="AA3393" s="108"/>
      <c r="AC3393" s="108"/>
    </row>
    <row r="3394" spans="19:29" x14ac:dyDescent="0.25">
      <c r="S3394" s="109"/>
      <c r="U3394" s="109"/>
      <c r="W3394" s="109"/>
      <c r="Y3394" s="109"/>
      <c r="AA3394" s="109"/>
      <c r="AC3394" s="109"/>
    </row>
    <row r="3395" spans="19:29" x14ac:dyDescent="0.25">
      <c r="S3395" s="108"/>
      <c r="U3395" s="108"/>
      <c r="W3395" s="108"/>
      <c r="Y3395" s="108"/>
      <c r="AA3395" s="108"/>
      <c r="AC3395" s="108"/>
    </row>
    <row r="3396" spans="19:29" x14ac:dyDescent="0.25">
      <c r="S3396" s="109"/>
      <c r="U3396" s="109"/>
      <c r="W3396" s="109"/>
      <c r="Y3396" s="109"/>
      <c r="AA3396" s="109"/>
      <c r="AC3396" s="109"/>
    </row>
    <row r="3397" spans="19:29" x14ac:dyDescent="0.25">
      <c r="S3397" s="108"/>
      <c r="U3397" s="108"/>
      <c r="W3397" s="108"/>
      <c r="Y3397" s="108"/>
      <c r="AA3397" s="108"/>
      <c r="AC3397" s="108"/>
    </row>
    <row r="3398" spans="19:29" x14ac:dyDescent="0.25">
      <c r="S3398" s="108"/>
      <c r="U3398" s="108"/>
      <c r="W3398" s="108"/>
      <c r="Y3398" s="108"/>
      <c r="AA3398" s="108"/>
      <c r="AC3398" s="108"/>
    </row>
    <row r="3399" spans="19:29" x14ac:dyDescent="0.25">
      <c r="S3399" s="108"/>
      <c r="U3399" s="108"/>
      <c r="W3399" s="108"/>
      <c r="Y3399" s="108"/>
      <c r="AA3399" s="108"/>
      <c r="AC3399" s="108"/>
    </row>
    <row r="3400" spans="19:29" x14ac:dyDescent="0.25">
      <c r="S3400" s="110"/>
      <c r="U3400" s="110"/>
      <c r="W3400" s="110"/>
      <c r="Y3400" s="110"/>
      <c r="AA3400" s="110"/>
      <c r="AC3400" s="110"/>
    </row>
    <row r="3401" spans="19:29" x14ac:dyDescent="0.25">
      <c r="S3401" s="110"/>
      <c r="U3401" s="110"/>
      <c r="W3401" s="110"/>
      <c r="Y3401" s="110"/>
      <c r="AA3401" s="110"/>
      <c r="AC3401" s="110"/>
    </row>
    <row r="3402" spans="19:29" x14ac:dyDescent="0.25">
      <c r="S3402" s="110"/>
      <c r="U3402" s="110"/>
      <c r="W3402" s="110"/>
      <c r="Y3402" s="110"/>
      <c r="AA3402" s="110"/>
      <c r="AC3402" s="110"/>
    </row>
    <row r="3403" spans="19:29" x14ac:dyDescent="0.25">
      <c r="S3403" s="110"/>
      <c r="U3403" s="110"/>
      <c r="W3403" s="110"/>
      <c r="Y3403" s="110"/>
      <c r="AA3403" s="110"/>
      <c r="AC3403" s="110"/>
    </row>
    <row r="3404" spans="19:29" x14ac:dyDescent="0.25">
      <c r="S3404" s="111"/>
      <c r="U3404" s="111"/>
      <c r="W3404" s="111"/>
      <c r="Y3404" s="111"/>
      <c r="AA3404" s="111"/>
      <c r="AC3404" s="111"/>
    </row>
    <row r="3405" spans="19:29" x14ac:dyDescent="0.25">
      <c r="S3405" s="107"/>
      <c r="U3405" s="107"/>
      <c r="W3405" s="107"/>
      <c r="Y3405" s="107"/>
      <c r="AA3405" s="107"/>
      <c r="AC3405" s="107"/>
    </row>
    <row r="3406" spans="19:29" x14ac:dyDescent="0.25">
      <c r="S3406" s="108"/>
      <c r="U3406" s="108"/>
      <c r="W3406" s="108"/>
      <c r="Y3406" s="108"/>
      <c r="AA3406" s="108"/>
      <c r="AC3406" s="108"/>
    </row>
    <row r="3407" spans="19:29" x14ac:dyDescent="0.25">
      <c r="S3407" s="108"/>
      <c r="U3407" s="108"/>
      <c r="W3407" s="108"/>
      <c r="Y3407" s="108"/>
      <c r="AA3407" s="108"/>
      <c r="AC3407" s="108"/>
    </row>
    <row r="3408" spans="19:29" x14ac:dyDescent="0.25">
      <c r="S3408" s="109"/>
      <c r="U3408" s="109"/>
      <c r="W3408" s="109"/>
      <c r="Y3408" s="109"/>
      <c r="AA3408" s="109"/>
      <c r="AC3408" s="109"/>
    </row>
    <row r="3409" spans="19:29" x14ac:dyDescent="0.25">
      <c r="S3409" s="108"/>
      <c r="U3409" s="108"/>
      <c r="W3409" s="108"/>
      <c r="Y3409" s="108"/>
      <c r="AA3409" s="108"/>
      <c r="AC3409" s="108"/>
    </row>
    <row r="3410" spans="19:29" x14ac:dyDescent="0.25">
      <c r="S3410" s="108"/>
      <c r="U3410" s="108"/>
      <c r="W3410" s="108"/>
      <c r="Y3410" s="108"/>
      <c r="AA3410" s="108"/>
      <c r="AC3410" s="108"/>
    </row>
    <row r="3411" spans="19:29" x14ac:dyDescent="0.25">
      <c r="S3411" s="109"/>
      <c r="U3411" s="109"/>
      <c r="W3411" s="109"/>
      <c r="Y3411" s="109"/>
      <c r="AA3411" s="109"/>
      <c r="AC3411" s="109"/>
    </row>
    <row r="3412" spans="19:29" x14ac:dyDescent="0.25">
      <c r="S3412" s="108"/>
      <c r="U3412" s="108"/>
      <c r="W3412" s="108"/>
      <c r="Y3412" s="108"/>
      <c r="AA3412" s="108"/>
      <c r="AC3412" s="108"/>
    </row>
    <row r="3413" spans="19:29" x14ac:dyDescent="0.25">
      <c r="S3413" s="109"/>
      <c r="U3413" s="109"/>
      <c r="W3413" s="109"/>
      <c r="Y3413" s="109"/>
      <c r="AA3413" s="109"/>
      <c r="AC3413" s="109"/>
    </row>
    <row r="3414" spans="19:29" x14ac:dyDescent="0.25">
      <c r="S3414" s="108"/>
      <c r="U3414" s="108"/>
      <c r="W3414" s="108"/>
      <c r="Y3414" s="108"/>
      <c r="AA3414" s="108"/>
      <c r="AC3414" s="108"/>
    </row>
    <row r="3415" spans="19:29" x14ac:dyDescent="0.25">
      <c r="S3415" s="108"/>
      <c r="U3415" s="108"/>
      <c r="W3415" s="108"/>
      <c r="Y3415" s="108"/>
      <c r="AA3415" s="108"/>
      <c r="AC3415" s="108"/>
    </row>
    <row r="3416" spans="19:29" x14ac:dyDescent="0.25">
      <c r="S3416" s="108"/>
      <c r="U3416" s="108"/>
      <c r="W3416" s="108"/>
      <c r="Y3416" s="108"/>
      <c r="AA3416" s="108"/>
      <c r="AC3416" s="108"/>
    </row>
    <row r="3417" spans="19:29" x14ac:dyDescent="0.25">
      <c r="S3417" s="110"/>
      <c r="U3417" s="110"/>
      <c r="W3417" s="110"/>
      <c r="Y3417" s="110"/>
      <c r="AA3417" s="110"/>
      <c r="AC3417" s="110"/>
    </row>
    <row r="3418" spans="19:29" x14ac:dyDescent="0.25">
      <c r="S3418" s="110"/>
      <c r="U3418" s="110"/>
      <c r="W3418" s="110"/>
      <c r="Y3418" s="110"/>
      <c r="AA3418" s="110"/>
      <c r="AC3418" s="110"/>
    </row>
    <row r="3419" spans="19:29" x14ac:dyDescent="0.25">
      <c r="S3419" s="110"/>
      <c r="U3419" s="110"/>
      <c r="W3419" s="110"/>
      <c r="Y3419" s="110"/>
      <c r="AA3419" s="110"/>
      <c r="AC3419" s="110"/>
    </row>
    <row r="3420" spans="19:29" x14ac:dyDescent="0.25">
      <c r="S3420" s="110"/>
      <c r="U3420" s="110"/>
      <c r="W3420" s="110"/>
      <c r="Y3420" s="110"/>
      <c r="AA3420" s="110"/>
      <c r="AC3420" s="110"/>
    </row>
    <row r="3421" spans="19:29" x14ac:dyDescent="0.25">
      <c r="S3421" s="111"/>
      <c r="U3421" s="111"/>
      <c r="W3421" s="111"/>
      <c r="Y3421" s="111"/>
      <c r="AA3421" s="111"/>
      <c r="AC3421" s="111"/>
    </row>
    <row r="3422" spans="19:29" x14ac:dyDescent="0.25">
      <c r="S3422" s="107"/>
      <c r="U3422" s="107"/>
      <c r="W3422" s="107"/>
      <c r="Y3422" s="107"/>
      <c r="AA3422" s="107"/>
      <c r="AC3422" s="107"/>
    </row>
    <row r="3423" spans="19:29" x14ac:dyDescent="0.25">
      <c r="S3423" s="108"/>
      <c r="U3423" s="108"/>
      <c r="W3423" s="108"/>
      <c r="Y3423" s="108"/>
      <c r="AA3423" s="108"/>
      <c r="AC3423" s="108"/>
    </row>
    <row r="3424" spans="19:29" x14ac:dyDescent="0.25">
      <c r="S3424" s="108"/>
      <c r="U3424" s="108"/>
      <c r="W3424" s="108"/>
      <c r="Y3424" s="108"/>
      <c r="AA3424" s="108"/>
      <c r="AC3424" s="108"/>
    </row>
    <row r="3425" spans="19:29" x14ac:dyDescent="0.25">
      <c r="S3425" s="109"/>
      <c r="U3425" s="109"/>
      <c r="W3425" s="109"/>
      <c r="Y3425" s="109"/>
      <c r="AA3425" s="109"/>
      <c r="AC3425" s="109"/>
    </row>
    <row r="3426" spans="19:29" x14ac:dyDescent="0.25">
      <c r="S3426" s="108"/>
      <c r="U3426" s="108"/>
      <c r="W3426" s="108"/>
      <c r="Y3426" s="108"/>
      <c r="AA3426" s="108"/>
      <c r="AC3426" s="108"/>
    </row>
    <row r="3427" spans="19:29" x14ac:dyDescent="0.25">
      <c r="S3427" s="108"/>
      <c r="U3427" s="108"/>
      <c r="W3427" s="108"/>
      <c r="Y3427" s="108"/>
      <c r="AA3427" s="108"/>
      <c r="AC3427" s="108"/>
    </row>
    <row r="3428" spans="19:29" x14ac:dyDescent="0.25">
      <c r="S3428" s="109"/>
      <c r="U3428" s="109"/>
      <c r="W3428" s="109"/>
      <c r="Y3428" s="109"/>
      <c r="AA3428" s="109"/>
      <c r="AC3428" s="109"/>
    </row>
    <row r="3429" spans="19:29" x14ac:dyDescent="0.25">
      <c r="S3429" s="108"/>
      <c r="U3429" s="108"/>
      <c r="W3429" s="108"/>
      <c r="Y3429" s="108"/>
      <c r="AA3429" s="108"/>
      <c r="AC3429" s="108"/>
    </row>
    <row r="3430" spans="19:29" x14ac:dyDescent="0.25">
      <c r="S3430" s="109"/>
      <c r="U3430" s="109"/>
      <c r="W3430" s="109"/>
      <c r="Y3430" s="109"/>
      <c r="AA3430" s="109"/>
      <c r="AC3430" s="109"/>
    </row>
    <row r="3431" spans="19:29" x14ac:dyDescent="0.25">
      <c r="S3431" s="108"/>
      <c r="U3431" s="108"/>
      <c r="W3431" s="108"/>
      <c r="Y3431" s="108"/>
      <c r="AA3431" s="108"/>
      <c r="AC3431" s="108"/>
    </row>
    <row r="3432" spans="19:29" x14ac:dyDescent="0.25">
      <c r="S3432" s="108"/>
      <c r="U3432" s="108"/>
      <c r="W3432" s="108"/>
      <c r="Y3432" s="108"/>
      <c r="AA3432" s="108"/>
      <c r="AC3432" s="108"/>
    </row>
    <row r="3433" spans="19:29" x14ac:dyDescent="0.25">
      <c r="S3433" s="108"/>
      <c r="U3433" s="108"/>
      <c r="W3433" s="108"/>
      <c r="Y3433" s="108"/>
      <c r="AA3433" s="108"/>
      <c r="AC3433" s="108"/>
    </row>
    <row r="3434" spans="19:29" x14ac:dyDescent="0.25">
      <c r="S3434" s="110"/>
      <c r="U3434" s="110"/>
      <c r="W3434" s="110"/>
      <c r="Y3434" s="110"/>
      <c r="AA3434" s="110"/>
      <c r="AC3434" s="110"/>
    </row>
    <row r="3435" spans="19:29" x14ac:dyDescent="0.25">
      <c r="S3435" s="110"/>
      <c r="U3435" s="110"/>
      <c r="W3435" s="110"/>
      <c r="Y3435" s="110"/>
      <c r="AA3435" s="110"/>
      <c r="AC3435" s="110"/>
    </row>
    <row r="3436" spans="19:29" x14ac:dyDescent="0.25">
      <c r="S3436" s="110"/>
      <c r="U3436" s="110"/>
      <c r="W3436" s="110"/>
      <c r="Y3436" s="110"/>
      <c r="AA3436" s="110"/>
      <c r="AC3436" s="110"/>
    </row>
    <row r="3437" spans="19:29" x14ac:dyDescent="0.25">
      <c r="S3437" s="110"/>
      <c r="U3437" s="110"/>
      <c r="W3437" s="110"/>
      <c r="Y3437" s="110"/>
      <c r="AA3437" s="110"/>
      <c r="AC3437" s="110"/>
    </row>
    <row r="3438" spans="19:29" x14ac:dyDescent="0.25">
      <c r="S3438" s="111"/>
      <c r="U3438" s="111"/>
      <c r="W3438" s="111"/>
      <c r="Y3438" s="111"/>
      <c r="AA3438" s="111"/>
      <c r="AC3438" s="111"/>
    </row>
    <row r="3439" spans="19:29" x14ac:dyDescent="0.25">
      <c r="S3439" s="107"/>
      <c r="U3439" s="107"/>
      <c r="W3439" s="107"/>
      <c r="Y3439" s="107"/>
      <c r="AA3439" s="107"/>
      <c r="AC3439" s="107"/>
    </row>
    <row r="3440" spans="19:29" x14ac:dyDescent="0.25">
      <c r="S3440" s="108"/>
      <c r="U3440" s="108"/>
      <c r="W3440" s="108"/>
      <c r="Y3440" s="108"/>
      <c r="AA3440" s="108"/>
      <c r="AC3440" s="108"/>
    </row>
    <row r="3441" spans="19:29" x14ac:dyDescent="0.25">
      <c r="S3441" s="108"/>
      <c r="U3441" s="108"/>
      <c r="W3441" s="108"/>
      <c r="Y3441" s="108"/>
      <c r="AA3441" s="108"/>
      <c r="AC3441" s="108"/>
    </row>
    <row r="3442" spans="19:29" x14ac:dyDescent="0.25">
      <c r="S3442" s="109"/>
      <c r="U3442" s="109"/>
      <c r="W3442" s="109"/>
      <c r="Y3442" s="109"/>
      <c r="AA3442" s="109"/>
      <c r="AC3442" s="109"/>
    </row>
    <row r="3443" spans="19:29" x14ac:dyDescent="0.25">
      <c r="S3443" s="108"/>
      <c r="U3443" s="108"/>
      <c r="W3443" s="108"/>
      <c r="Y3443" s="108"/>
      <c r="AA3443" s="108"/>
      <c r="AC3443" s="108"/>
    </row>
    <row r="3444" spans="19:29" x14ac:dyDescent="0.25">
      <c r="S3444" s="108"/>
      <c r="U3444" s="108"/>
      <c r="W3444" s="108"/>
      <c r="Y3444" s="108"/>
      <c r="AA3444" s="108"/>
      <c r="AC3444" s="108"/>
    </row>
    <row r="3445" spans="19:29" x14ac:dyDescent="0.25">
      <c r="S3445" s="109"/>
      <c r="U3445" s="109"/>
      <c r="W3445" s="109"/>
      <c r="Y3445" s="109"/>
      <c r="AA3445" s="109"/>
      <c r="AC3445" s="109"/>
    </row>
    <row r="3446" spans="19:29" x14ac:dyDescent="0.25">
      <c r="S3446" s="108"/>
      <c r="U3446" s="108"/>
      <c r="W3446" s="108"/>
      <c r="Y3446" s="108"/>
      <c r="AA3446" s="108"/>
      <c r="AC3446" s="108"/>
    </row>
    <row r="3447" spans="19:29" x14ac:dyDescent="0.25">
      <c r="S3447" s="109"/>
      <c r="U3447" s="109"/>
      <c r="W3447" s="109"/>
      <c r="Y3447" s="109"/>
      <c r="AA3447" s="109"/>
      <c r="AC3447" s="109"/>
    </row>
    <row r="3448" spans="19:29" x14ac:dyDescent="0.25">
      <c r="S3448" s="108"/>
      <c r="U3448" s="108"/>
      <c r="W3448" s="108"/>
      <c r="Y3448" s="108"/>
      <c r="AA3448" s="108"/>
      <c r="AC3448" s="108"/>
    </row>
    <row r="3449" spans="19:29" x14ac:dyDescent="0.25">
      <c r="S3449" s="108"/>
      <c r="U3449" s="108"/>
      <c r="W3449" s="108"/>
      <c r="Y3449" s="108"/>
      <c r="AA3449" s="108"/>
      <c r="AC3449" s="108"/>
    </row>
    <row r="3450" spans="19:29" x14ac:dyDescent="0.25">
      <c r="S3450" s="108"/>
      <c r="U3450" s="108"/>
      <c r="W3450" s="108"/>
      <c r="Y3450" s="108"/>
      <c r="AA3450" s="108"/>
      <c r="AC3450" s="108"/>
    </row>
    <row r="3451" spans="19:29" x14ac:dyDescent="0.25">
      <c r="S3451" s="110"/>
      <c r="U3451" s="110"/>
      <c r="W3451" s="110"/>
      <c r="Y3451" s="110"/>
      <c r="AA3451" s="110"/>
      <c r="AC3451" s="110"/>
    </row>
    <row r="3452" spans="19:29" x14ac:dyDescent="0.25">
      <c r="S3452" s="110"/>
      <c r="U3452" s="110"/>
      <c r="W3452" s="110"/>
      <c r="Y3452" s="110"/>
      <c r="AA3452" s="110"/>
      <c r="AC3452" s="110"/>
    </row>
    <row r="3453" spans="19:29" x14ac:dyDescent="0.25">
      <c r="S3453" s="110"/>
      <c r="U3453" s="110"/>
      <c r="W3453" s="110"/>
      <c r="Y3453" s="110"/>
      <c r="AA3453" s="110"/>
      <c r="AC3453" s="110"/>
    </row>
    <row r="3454" spans="19:29" x14ac:dyDescent="0.25">
      <c r="S3454" s="110"/>
      <c r="U3454" s="110"/>
      <c r="W3454" s="110"/>
      <c r="Y3454" s="110"/>
      <c r="AA3454" s="110"/>
      <c r="AC3454" s="110"/>
    </row>
    <row r="3455" spans="19:29" x14ac:dyDescent="0.25">
      <c r="S3455" s="111"/>
      <c r="U3455" s="111"/>
      <c r="W3455" s="111"/>
      <c r="Y3455" s="111"/>
      <c r="AA3455" s="111"/>
      <c r="AC3455" s="111"/>
    </row>
    <row r="3456" spans="19:29" x14ac:dyDescent="0.25">
      <c r="S3456" s="107"/>
      <c r="U3456" s="107"/>
      <c r="W3456" s="107"/>
      <c r="Y3456" s="107"/>
      <c r="AA3456" s="107"/>
      <c r="AC3456" s="107"/>
    </row>
    <row r="3457" spans="19:29" x14ac:dyDescent="0.25">
      <c r="S3457" s="108"/>
      <c r="U3457" s="108"/>
      <c r="W3457" s="108"/>
      <c r="Y3457" s="108"/>
      <c r="AA3457" s="108"/>
      <c r="AC3457" s="108"/>
    </row>
    <row r="3458" spans="19:29" x14ac:dyDescent="0.25">
      <c r="S3458" s="108"/>
      <c r="U3458" s="108"/>
      <c r="W3458" s="108"/>
      <c r="Y3458" s="108"/>
      <c r="AA3458" s="108"/>
      <c r="AC3458" s="108"/>
    </row>
    <row r="3459" spans="19:29" x14ac:dyDescent="0.25">
      <c r="S3459" s="109"/>
      <c r="U3459" s="109"/>
      <c r="W3459" s="109"/>
      <c r="Y3459" s="109"/>
      <c r="AA3459" s="109"/>
      <c r="AC3459" s="109"/>
    </row>
    <row r="3460" spans="19:29" x14ac:dyDescent="0.25">
      <c r="S3460" s="108"/>
      <c r="U3460" s="108"/>
      <c r="W3460" s="108"/>
      <c r="Y3460" s="108"/>
      <c r="AA3460" s="108"/>
      <c r="AC3460" s="108"/>
    </row>
    <row r="3461" spans="19:29" x14ac:dyDescent="0.25">
      <c r="S3461" s="108"/>
      <c r="U3461" s="108"/>
      <c r="W3461" s="108"/>
      <c r="Y3461" s="108"/>
      <c r="AA3461" s="108"/>
      <c r="AC3461" s="108"/>
    </row>
    <row r="3462" spans="19:29" x14ac:dyDescent="0.25">
      <c r="S3462" s="109"/>
      <c r="U3462" s="109"/>
      <c r="W3462" s="109"/>
      <c r="Y3462" s="109"/>
      <c r="AA3462" s="109"/>
      <c r="AC3462" s="109"/>
    </row>
    <row r="3463" spans="19:29" x14ac:dyDescent="0.25">
      <c r="S3463" s="108"/>
      <c r="U3463" s="108"/>
      <c r="W3463" s="108"/>
      <c r="Y3463" s="108"/>
      <c r="AA3463" s="108"/>
      <c r="AC3463" s="108"/>
    </row>
    <row r="3464" spans="19:29" x14ac:dyDescent="0.25">
      <c r="S3464" s="109"/>
      <c r="U3464" s="109"/>
      <c r="W3464" s="109"/>
      <c r="Y3464" s="109"/>
      <c r="AA3464" s="109"/>
      <c r="AC3464" s="109"/>
    </row>
    <row r="3465" spans="19:29" x14ac:dyDescent="0.25">
      <c r="S3465" s="108"/>
      <c r="U3465" s="108"/>
      <c r="W3465" s="108"/>
      <c r="Y3465" s="108"/>
      <c r="AA3465" s="108"/>
      <c r="AC3465" s="108"/>
    </row>
    <row r="3466" spans="19:29" x14ac:dyDescent="0.25">
      <c r="S3466" s="108"/>
      <c r="U3466" s="108"/>
      <c r="W3466" s="108"/>
      <c r="Y3466" s="108"/>
      <c r="AA3466" s="108"/>
      <c r="AC3466" s="108"/>
    </row>
    <row r="3467" spans="19:29" x14ac:dyDescent="0.25">
      <c r="S3467" s="108"/>
      <c r="U3467" s="108"/>
      <c r="W3467" s="108"/>
      <c r="Y3467" s="108"/>
      <c r="AA3467" s="108"/>
      <c r="AC3467" s="108"/>
    </row>
    <row r="3468" spans="19:29" x14ac:dyDescent="0.25">
      <c r="S3468" s="110"/>
      <c r="U3468" s="110"/>
      <c r="W3468" s="110"/>
      <c r="Y3468" s="110"/>
      <c r="AA3468" s="110"/>
      <c r="AC3468" s="110"/>
    </row>
    <row r="3469" spans="19:29" x14ac:dyDescent="0.25">
      <c r="S3469" s="110"/>
      <c r="U3469" s="110"/>
      <c r="W3469" s="110"/>
      <c r="Y3469" s="110"/>
      <c r="AA3469" s="110"/>
      <c r="AC3469" s="110"/>
    </row>
    <row r="3470" spans="19:29" x14ac:dyDescent="0.25">
      <c r="S3470" s="110"/>
      <c r="U3470" s="110"/>
      <c r="W3470" s="110"/>
      <c r="Y3470" s="110"/>
      <c r="AA3470" s="110"/>
      <c r="AC3470" s="110"/>
    </row>
    <row r="3471" spans="19:29" x14ac:dyDescent="0.25">
      <c r="S3471" s="110"/>
      <c r="U3471" s="110"/>
      <c r="W3471" s="110"/>
      <c r="Y3471" s="110"/>
      <c r="AA3471" s="110"/>
      <c r="AC3471" s="110"/>
    </row>
    <row r="3472" spans="19:29" x14ac:dyDescent="0.25">
      <c r="S3472" s="111"/>
      <c r="U3472" s="111"/>
      <c r="W3472" s="111"/>
      <c r="Y3472" s="111"/>
      <c r="AA3472" s="111"/>
      <c r="AC3472" s="111"/>
    </row>
    <row r="3473" spans="19:29" x14ac:dyDescent="0.25">
      <c r="S3473" s="107"/>
      <c r="U3473" s="107"/>
      <c r="W3473" s="107"/>
      <c r="Y3473" s="107"/>
      <c r="AA3473" s="107"/>
      <c r="AC3473" s="107"/>
    </row>
    <row r="3474" spans="19:29" x14ac:dyDescent="0.25">
      <c r="S3474" s="108"/>
      <c r="U3474" s="108"/>
      <c r="W3474" s="108"/>
      <c r="Y3474" s="108"/>
      <c r="AA3474" s="108"/>
      <c r="AC3474" s="108"/>
    </row>
    <row r="3475" spans="19:29" x14ac:dyDescent="0.25">
      <c r="S3475" s="108"/>
      <c r="U3475" s="108"/>
      <c r="W3475" s="108"/>
      <c r="Y3475" s="108"/>
      <c r="AA3475" s="108"/>
      <c r="AC3475" s="108"/>
    </row>
    <row r="3476" spans="19:29" x14ac:dyDescent="0.25">
      <c r="S3476" s="109"/>
      <c r="U3476" s="109"/>
      <c r="W3476" s="109"/>
      <c r="Y3476" s="109"/>
      <c r="AA3476" s="109"/>
      <c r="AC3476" s="109"/>
    </row>
    <row r="3477" spans="19:29" x14ac:dyDescent="0.25">
      <c r="S3477" s="108"/>
      <c r="U3477" s="108"/>
      <c r="W3477" s="108"/>
      <c r="Y3477" s="108"/>
      <c r="AA3477" s="108"/>
      <c r="AC3477" s="108"/>
    </row>
    <row r="3478" spans="19:29" x14ac:dyDescent="0.25">
      <c r="S3478" s="108"/>
      <c r="U3478" s="108"/>
      <c r="W3478" s="108"/>
      <c r="Y3478" s="108"/>
      <c r="AA3478" s="108"/>
      <c r="AC3478" s="108"/>
    </row>
    <row r="3479" spans="19:29" x14ac:dyDescent="0.25">
      <c r="S3479" s="109"/>
      <c r="U3479" s="109"/>
      <c r="W3479" s="109"/>
      <c r="Y3479" s="109"/>
      <c r="AA3479" s="109"/>
      <c r="AC3479" s="109"/>
    </row>
    <row r="3480" spans="19:29" x14ac:dyDescent="0.25">
      <c r="S3480" s="108"/>
      <c r="U3480" s="108"/>
      <c r="W3480" s="108"/>
      <c r="Y3480" s="108"/>
      <c r="AA3480" s="108"/>
      <c r="AC3480" s="108"/>
    </row>
    <row r="3481" spans="19:29" x14ac:dyDescent="0.25">
      <c r="S3481" s="109"/>
      <c r="U3481" s="109"/>
      <c r="W3481" s="109"/>
      <c r="Y3481" s="109"/>
      <c r="AA3481" s="109"/>
      <c r="AC3481" s="109"/>
    </row>
    <row r="3482" spans="19:29" x14ac:dyDescent="0.25">
      <c r="S3482" s="108"/>
      <c r="U3482" s="108"/>
      <c r="W3482" s="108"/>
      <c r="Y3482" s="108"/>
      <c r="AA3482" s="108"/>
      <c r="AC3482" s="108"/>
    </row>
    <row r="3483" spans="19:29" x14ac:dyDescent="0.25">
      <c r="S3483" s="108"/>
      <c r="U3483" s="108"/>
      <c r="W3483" s="108"/>
      <c r="Y3483" s="108"/>
      <c r="AA3483" s="108"/>
      <c r="AC3483" s="108"/>
    </row>
    <row r="3484" spans="19:29" x14ac:dyDescent="0.25">
      <c r="S3484" s="108"/>
      <c r="U3484" s="108"/>
      <c r="W3484" s="108"/>
      <c r="Y3484" s="108"/>
      <c r="AA3484" s="108"/>
      <c r="AC3484" s="108"/>
    </row>
    <row r="3485" spans="19:29" x14ac:dyDescent="0.25">
      <c r="S3485" s="110"/>
      <c r="U3485" s="110"/>
      <c r="W3485" s="110"/>
      <c r="Y3485" s="110"/>
      <c r="AA3485" s="110"/>
      <c r="AC3485" s="110"/>
    </row>
    <row r="3486" spans="19:29" x14ac:dyDescent="0.25">
      <c r="S3486" s="110"/>
      <c r="U3486" s="110"/>
      <c r="W3486" s="110"/>
      <c r="Y3486" s="110"/>
      <c r="AA3486" s="110"/>
      <c r="AC3486" s="110"/>
    </row>
    <row r="3487" spans="19:29" x14ac:dyDescent="0.25">
      <c r="S3487" s="110"/>
      <c r="U3487" s="110"/>
      <c r="W3487" s="110"/>
      <c r="Y3487" s="110"/>
      <c r="AA3487" s="110"/>
      <c r="AC3487" s="110"/>
    </row>
    <row r="3488" spans="19:29" x14ac:dyDescent="0.25">
      <c r="S3488" s="110"/>
      <c r="U3488" s="110"/>
      <c r="W3488" s="110"/>
      <c r="Y3488" s="110"/>
      <c r="AA3488" s="110"/>
      <c r="AC3488" s="110"/>
    </row>
    <row r="3489" spans="19:29" x14ac:dyDescent="0.25">
      <c r="S3489" s="111"/>
      <c r="U3489" s="111"/>
      <c r="W3489" s="111"/>
      <c r="Y3489" s="111"/>
      <c r="AA3489" s="111"/>
      <c r="AC3489" s="111"/>
    </row>
    <row r="3490" spans="19:29" x14ac:dyDescent="0.25">
      <c r="S3490" s="107"/>
      <c r="U3490" s="107"/>
      <c r="W3490" s="107"/>
      <c r="Y3490" s="107"/>
      <c r="AA3490" s="107"/>
      <c r="AC3490" s="107"/>
    </row>
    <row r="3491" spans="19:29" x14ac:dyDescent="0.25">
      <c r="S3491" s="108"/>
      <c r="U3491" s="108"/>
      <c r="W3491" s="108"/>
      <c r="Y3491" s="108"/>
      <c r="AA3491" s="108"/>
      <c r="AC3491" s="108"/>
    </row>
    <row r="3492" spans="19:29" x14ac:dyDescent="0.25">
      <c r="S3492" s="108"/>
      <c r="U3492" s="108"/>
      <c r="W3492" s="108"/>
      <c r="Y3492" s="108"/>
      <c r="AA3492" s="108"/>
      <c r="AC3492" s="108"/>
    </row>
    <row r="3493" spans="19:29" x14ac:dyDescent="0.25">
      <c r="S3493" s="109"/>
      <c r="U3493" s="109"/>
      <c r="W3493" s="109"/>
      <c r="Y3493" s="109"/>
      <c r="AA3493" s="109"/>
      <c r="AC3493" s="109"/>
    </row>
    <row r="3494" spans="19:29" x14ac:dyDescent="0.25">
      <c r="S3494" s="108"/>
      <c r="U3494" s="108"/>
      <c r="W3494" s="108"/>
      <c r="Y3494" s="108"/>
      <c r="AA3494" s="108"/>
      <c r="AC3494" s="108"/>
    </row>
    <row r="3495" spans="19:29" x14ac:dyDescent="0.25">
      <c r="S3495" s="108"/>
      <c r="U3495" s="108"/>
      <c r="W3495" s="108"/>
      <c r="Y3495" s="108"/>
      <c r="AA3495" s="108"/>
      <c r="AC3495" s="108"/>
    </row>
    <row r="3496" spans="19:29" x14ac:dyDescent="0.25">
      <c r="S3496" s="109"/>
      <c r="U3496" s="109"/>
      <c r="W3496" s="109"/>
      <c r="Y3496" s="109"/>
      <c r="AA3496" s="109"/>
      <c r="AC3496" s="109"/>
    </row>
    <row r="3497" spans="19:29" x14ac:dyDescent="0.25">
      <c r="S3497" s="108"/>
      <c r="U3497" s="108"/>
      <c r="W3497" s="108"/>
      <c r="Y3497" s="108"/>
      <c r="AA3497" s="108"/>
      <c r="AC3497" s="108"/>
    </row>
    <row r="3498" spans="19:29" x14ac:dyDescent="0.25">
      <c r="S3498" s="109"/>
      <c r="U3498" s="109"/>
      <c r="W3498" s="109"/>
      <c r="Y3498" s="109"/>
      <c r="AA3498" s="109"/>
      <c r="AC3498" s="109"/>
    </row>
    <row r="3499" spans="19:29" x14ac:dyDescent="0.25">
      <c r="S3499" s="108"/>
      <c r="U3499" s="108"/>
      <c r="W3499" s="108"/>
      <c r="Y3499" s="108"/>
      <c r="AA3499" s="108"/>
      <c r="AC3499" s="108"/>
    </row>
    <row r="3500" spans="19:29" x14ac:dyDescent="0.25">
      <c r="S3500" s="108"/>
      <c r="U3500" s="108"/>
      <c r="W3500" s="108"/>
      <c r="Y3500" s="108"/>
      <c r="AA3500" s="108"/>
      <c r="AC3500" s="108"/>
    </row>
    <row r="3501" spans="19:29" x14ac:dyDescent="0.25">
      <c r="S3501" s="108"/>
      <c r="U3501" s="108"/>
      <c r="W3501" s="108"/>
      <c r="Y3501" s="108"/>
      <c r="AA3501" s="108"/>
      <c r="AC3501" s="108"/>
    </row>
    <row r="3502" spans="19:29" x14ac:dyDescent="0.25">
      <c r="S3502" s="110"/>
      <c r="U3502" s="110"/>
      <c r="W3502" s="110"/>
      <c r="Y3502" s="110"/>
      <c r="AA3502" s="110"/>
      <c r="AC3502" s="110"/>
    </row>
    <row r="3503" spans="19:29" x14ac:dyDescent="0.25">
      <c r="S3503" s="110"/>
      <c r="U3503" s="110"/>
      <c r="W3503" s="110"/>
      <c r="Y3503" s="110"/>
      <c r="AA3503" s="110"/>
      <c r="AC3503" s="110"/>
    </row>
    <row r="3504" spans="19:29" x14ac:dyDescent="0.25">
      <c r="S3504" s="110"/>
      <c r="U3504" s="110"/>
      <c r="W3504" s="110"/>
      <c r="Y3504" s="110"/>
      <c r="AA3504" s="110"/>
      <c r="AC3504" s="110"/>
    </row>
    <row r="3505" spans="19:29" x14ac:dyDescent="0.25">
      <c r="S3505" s="110"/>
      <c r="U3505" s="110"/>
      <c r="W3505" s="110"/>
      <c r="Y3505" s="110"/>
      <c r="AA3505" s="110"/>
      <c r="AC3505" s="110"/>
    </row>
    <row r="3506" spans="19:29" x14ac:dyDescent="0.25">
      <c r="S3506" s="111"/>
      <c r="U3506" s="111"/>
      <c r="W3506" s="111"/>
      <c r="Y3506" s="111"/>
      <c r="AA3506" s="111"/>
      <c r="AC3506" s="111"/>
    </row>
    <row r="3507" spans="19:29" x14ac:dyDescent="0.25">
      <c r="S3507" s="107"/>
      <c r="U3507" s="107"/>
      <c r="W3507" s="107"/>
      <c r="Y3507" s="107"/>
      <c r="AA3507" s="107"/>
      <c r="AC3507" s="107"/>
    </row>
    <row r="3508" spans="19:29" x14ac:dyDescent="0.25">
      <c r="S3508" s="108"/>
      <c r="U3508" s="108"/>
      <c r="W3508" s="108"/>
      <c r="Y3508" s="108"/>
      <c r="AA3508" s="108"/>
      <c r="AC3508" s="108"/>
    </row>
    <row r="3509" spans="19:29" x14ac:dyDescent="0.25">
      <c r="S3509" s="108"/>
      <c r="U3509" s="108"/>
      <c r="W3509" s="108"/>
      <c r="Y3509" s="108"/>
      <c r="AA3509" s="108"/>
      <c r="AC3509" s="108"/>
    </row>
    <row r="3510" spans="19:29" x14ac:dyDescent="0.25">
      <c r="S3510" s="109"/>
      <c r="U3510" s="109"/>
      <c r="W3510" s="109"/>
      <c r="Y3510" s="109"/>
      <c r="AA3510" s="109"/>
      <c r="AC3510" s="109"/>
    </row>
    <row r="3511" spans="19:29" x14ac:dyDescent="0.25">
      <c r="S3511" s="108"/>
      <c r="U3511" s="108"/>
      <c r="W3511" s="108"/>
      <c r="Y3511" s="108"/>
      <c r="AA3511" s="108"/>
      <c r="AC3511" s="108"/>
    </row>
    <row r="3512" spans="19:29" x14ac:dyDescent="0.25">
      <c r="S3512" s="108"/>
      <c r="U3512" s="108"/>
      <c r="W3512" s="108"/>
      <c r="Y3512" s="108"/>
      <c r="AA3512" s="108"/>
      <c r="AC3512" s="108"/>
    </row>
    <row r="3513" spans="19:29" x14ac:dyDescent="0.25">
      <c r="S3513" s="109"/>
      <c r="U3513" s="109"/>
      <c r="W3513" s="109"/>
      <c r="Y3513" s="109"/>
      <c r="AA3513" s="109"/>
      <c r="AC3513" s="109"/>
    </row>
    <row r="3514" spans="19:29" x14ac:dyDescent="0.25">
      <c r="S3514" s="108"/>
      <c r="U3514" s="108"/>
      <c r="W3514" s="108"/>
      <c r="Y3514" s="108"/>
      <c r="AA3514" s="108"/>
      <c r="AC3514" s="108"/>
    </row>
    <row r="3515" spans="19:29" x14ac:dyDescent="0.25">
      <c r="S3515" s="109"/>
      <c r="U3515" s="109"/>
      <c r="W3515" s="109"/>
      <c r="Y3515" s="109"/>
      <c r="AA3515" s="109"/>
      <c r="AC3515" s="109"/>
    </row>
    <row r="3516" spans="19:29" x14ac:dyDescent="0.25">
      <c r="S3516" s="108"/>
      <c r="U3516" s="108"/>
      <c r="W3516" s="108"/>
      <c r="Y3516" s="108"/>
      <c r="AA3516" s="108"/>
      <c r="AC3516" s="108"/>
    </row>
    <row r="3517" spans="19:29" x14ac:dyDescent="0.25">
      <c r="S3517" s="108"/>
      <c r="U3517" s="108"/>
      <c r="W3517" s="108"/>
      <c r="Y3517" s="108"/>
      <c r="AA3517" s="108"/>
      <c r="AC3517" s="108"/>
    </row>
    <row r="3518" spans="19:29" x14ac:dyDescent="0.25">
      <c r="S3518" s="108"/>
      <c r="U3518" s="108"/>
      <c r="W3518" s="108"/>
      <c r="Y3518" s="108"/>
      <c r="AA3518" s="108"/>
      <c r="AC3518" s="108"/>
    </row>
    <row r="3519" spans="19:29" x14ac:dyDescent="0.25">
      <c r="S3519" s="110"/>
      <c r="U3519" s="110"/>
      <c r="W3519" s="110"/>
      <c r="Y3519" s="110"/>
      <c r="AA3519" s="110"/>
      <c r="AC3519" s="110"/>
    </row>
    <row r="3520" spans="19:29" x14ac:dyDescent="0.25">
      <c r="S3520" s="110"/>
      <c r="U3520" s="110"/>
      <c r="W3520" s="110"/>
      <c r="Y3520" s="110"/>
      <c r="AA3520" s="110"/>
      <c r="AC3520" s="110"/>
    </row>
    <row r="3521" spans="19:29" x14ac:dyDescent="0.25">
      <c r="S3521" s="110"/>
      <c r="U3521" s="110"/>
      <c r="W3521" s="110"/>
      <c r="Y3521" s="110"/>
      <c r="AA3521" s="110"/>
      <c r="AC3521" s="110"/>
    </row>
    <row r="3522" spans="19:29" x14ac:dyDescent="0.25">
      <c r="S3522" s="110"/>
      <c r="U3522" s="110"/>
      <c r="W3522" s="110"/>
      <c r="Y3522" s="110"/>
      <c r="AA3522" s="110"/>
      <c r="AC3522" s="110"/>
    </row>
    <row r="3523" spans="19:29" x14ac:dyDescent="0.25">
      <c r="S3523" s="111"/>
      <c r="U3523" s="111"/>
      <c r="W3523" s="111"/>
      <c r="Y3523" s="111"/>
      <c r="AA3523" s="111"/>
      <c r="AC3523" s="111"/>
    </row>
    <row r="3524" spans="19:29" x14ac:dyDescent="0.25">
      <c r="S3524" s="107"/>
      <c r="U3524" s="107"/>
      <c r="W3524" s="107"/>
      <c r="Y3524" s="107"/>
      <c r="AA3524" s="107"/>
      <c r="AC3524" s="107"/>
    </row>
    <row r="3525" spans="19:29" x14ac:dyDescent="0.25">
      <c r="S3525" s="108"/>
      <c r="U3525" s="108"/>
      <c r="W3525" s="108"/>
      <c r="Y3525" s="108"/>
      <c r="AA3525" s="108"/>
      <c r="AC3525" s="108"/>
    </row>
    <row r="3526" spans="19:29" x14ac:dyDescent="0.25">
      <c r="S3526" s="108"/>
      <c r="U3526" s="108"/>
      <c r="W3526" s="108"/>
      <c r="Y3526" s="108"/>
      <c r="AA3526" s="108"/>
      <c r="AC3526" s="108"/>
    </row>
    <row r="3527" spans="19:29" x14ac:dyDescent="0.25">
      <c r="S3527" s="109"/>
      <c r="U3527" s="109"/>
      <c r="W3527" s="109"/>
      <c r="Y3527" s="109"/>
      <c r="AA3527" s="109"/>
      <c r="AC3527" s="109"/>
    </row>
    <row r="3528" spans="19:29" x14ac:dyDescent="0.25">
      <c r="S3528" s="108"/>
      <c r="U3528" s="108"/>
      <c r="W3528" s="108"/>
      <c r="Y3528" s="108"/>
      <c r="AA3528" s="108"/>
      <c r="AC3528" s="108"/>
    </row>
    <row r="3529" spans="19:29" x14ac:dyDescent="0.25">
      <c r="S3529" s="108"/>
      <c r="U3529" s="108"/>
      <c r="W3529" s="108"/>
      <c r="Y3529" s="108"/>
      <c r="AA3529" s="108"/>
      <c r="AC3529" s="108"/>
    </row>
    <row r="3530" spans="19:29" x14ac:dyDescent="0.25">
      <c r="S3530" s="109"/>
      <c r="U3530" s="109"/>
      <c r="W3530" s="109"/>
      <c r="Y3530" s="109"/>
      <c r="AA3530" s="109"/>
      <c r="AC3530" s="109"/>
    </row>
    <row r="3531" spans="19:29" x14ac:dyDescent="0.25">
      <c r="S3531" s="108"/>
      <c r="U3531" s="108"/>
      <c r="W3531" s="108"/>
      <c r="Y3531" s="108"/>
      <c r="AA3531" s="108"/>
      <c r="AC3531" s="108"/>
    </row>
    <row r="3532" spans="19:29" x14ac:dyDescent="0.25">
      <c r="S3532" s="109"/>
      <c r="U3532" s="109"/>
      <c r="W3532" s="109"/>
      <c r="Y3532" s="109"/>
      <c r="AA3532" s="109"/>
      <c r="AC3532" s="109"/>
    </row>
    <row r="3533" spans="19:29" x14ac:dyDescent="0.25">
      <c r="S3533" s="108"/>
      <c r="U3533" s="108"/>
      <c r="W3533" s="108"/>
      <c r="Y3533" s="108"/>
      <c r="AA3533" s="108"/>
      <c r="AC3533" s="108"/>
    </row>
    <row r="3534" spans="19:29" x14ac:dyDescent="0.25">
      <c r="S3534" s="108"/>
      <c r="U3534" s="108"/>
      <c r="W3534" s="108"/>
      <c r="Y3534" s="108"/>
      <c r="AA3534" s="108"/>
      <c r="AC3534" s="108"/>
    </row>
    <row r="3535" spans="19:29" x14ac:dyDescent="0.25">
      <c r="S3535" s="108"/>
      <c r="U3535" s="108"/>
      <c r="W3535" s="108"/>
      <c r="Y3535" s="108"/>
      <c r="AA3535" s="108"/>
      <c r="AC3535" s="108"/>
    </row>
    <row r="3536" spans="19:29" x14ac:dyDescent="0.25">
      <c r="S3536" s="110"/>
      <c r="U3536" s="110"/>
      <c r="W3536" s="110"/>
      <c r="Y3536" s="110"/>
      <c r="AA3536" s="110"/>
      <c r="AC3536" s="110"/>
    </row>
    <row r="3537" spans="19:29" x14ac:dyDescent="0.25">
      <c r="S3537" s="110"/>
      <c r="U3537" s="110"/>
      <c r="W3537" s="110"/>
      <c r="Y3537" s="110"/>
      <c r="AA3537" s="110"/>
      <c r="AC3537" s="110"/>
    </row>
    <row r="3538" spans="19:29" x14ac:dyDescent="0.25">
      <c r="S3538" s="110"/>
      <c r="U3538" s="110"/>
      <c r="W3538" s="110"/>
      <c r="Y3538" s="110"/>
      <c r="AA3538" s="110"/>
      <c r="AC3538" s="110"/>
    </row>
    <row r="3539" spans="19:29" x14ac:dyDescent="0.25">
      <c r="S3539" s="110"/>
      <c r="U3539" s="110"/>
      <c r="W3539" s="110"/>
      <c r="Y3539" s="110"/>
      <c r="AA3539" s="110"/>
      <c r="AC3539" s="110"/>
    </row>
    <row r="3540" spans="19:29" x14ac:dyDescent="0.25">
      <c r="S3540" s="111"/>
      <c r="U3540" s="111"/>
      <c r="W3540" s="111"/>
      <c r="Y3540" s="111"/>
      <c r="AA3540" s="111"/>
      <c r="AC3540" s="111"/>
    </row>
    <row r="3541" spans="19:29" x14ac:dyDescent="0.25">
      <c r="S3541" s="107"/>
      <c r="U3541" s="107"/>
      <c r="W3541" s="107"/>
      <c r="Y3541" s="107"/>
      <c r="AA3541" s="107"/>
      <c r="AC3541" s="107"/>
    </row>
    <row r="3542" spans="19:29" x14ac:dyDescent="0.25">
      <c r="S3542" s="108"/>
      <c r="U3542" s="108"/>
      <c r="W3542" s="108"/>
      <c r="Y3542" s="108"/>
      <c r="AA3542" s="108"/>
      <c r="AC3542" s="108"/>
    </row>
    <row r="3543" spans="19:29" x14ac:dyDescent="0.25">
      <c r="S3543" s="108"/>
      <c r="U3543" s="108"/>
      <c r="W3543" s="108"/>
      <c r="Y3543" s="108"/>
      <c r="AA3543" s="108"/>
      <c r="AC3543" s="108"/>
    </row>
    <row r="3544" spans="19:29" x14ac:dyDescent="0.25">
      <c r="S3544" s="109"/>
      <c r="U3544" s="109"/>
      <c r="W3544" s="109"/>
      <c r="Y3544" s="109"/>
      <c r="AA3544" s="109"/>
      <c r="AC3544" s="109"/>
    </row>
    <row r="3545" spans="19:29" x14ac:dyDescent="0.25">
      <c r="S3545" s="108"/>
      <c r="U3545" s="108"/>
      <c r="W3545" s="108"/>
      <c r="Y3545" s="108"/>
      <c r="AA3545" s="108"/>
      <c r="AC3545" s="108"/>
    </row>
    <row r="3546" spans="19:29" x14ac:dyDescent="0.25">
      <c r="S3546" s="108"/>
      <c r="U3546" s="108"/>
      <c r="W3546" s="108"/>
      <c r="Y3546" s="108"/>
      <c r="AA3546" s="108"/>
      <c r="AC3546" s="108"/>
    </row>
    <row r="3547" spans="19:29" x14ac:dyDescent="0.25">
      <c r="S3547" s="109"/>
      <c r="U3547" s="109"/>
      <c r="W3547" s="109"/>
      <c r="Y3547" s="109"/>
      <c r="AA3547" s="109"/>
      <c r="AC3547" s="109"/>
    </row>
    <row r="3548" spans="19:29" x14ac:dyDescent="0.25">
      <c r="S3548" s="108"/>
      <c r="U3548" s="108"/>
      <c r="W3548" s="108"/>
      <c r="Y3548" s="108"/>
      <c r="AA3548" s="108"/>
      <c r="AC3548" s="108"/>
    </row>
    <row r="3549" spans="19:29" x14ac:dyDescent="0.25">
      <c r="S3549" s="109"/>
      <c r="U3549" s="109"/>
      <c r="W3549" s="109"/>
      <c r="Y3549" s="109"/>
      <c r="AA3549" s="109"/>
      <c r="AC3549" s="109"/>
    </row>
    <row r="3550" spans="19:29" x14ac:dyDescent="0.25">
      <c r="S3550" s="108"/>
      <c r="U3550" s="108"/>
      <c r="W3550" s="108"/>
      <c r="Y3550" s="108"/>
      <c r="AA3550" s="108"/>
      <c r="AC3550" s="108"/>
    </row>
    <row r="3551" spans="19:29" x14ac:dyDescent="0.25">
      <c r="S3551" s="108"/>
      <c r="U3551" s="108"/>
      <c r="W3551" s="108"/>
      <c r="Y3551" s="108"/>
      <c r="AA3551" s="108"/>
      <c r="AC3551" s="108"/>
    </row>
    <row r="3552" spans="19:29" x14ac:dyDescent="0.25">
      <c r="S3552" s="108"/>
      <c r="U3552" s="108"/>
      <c r="W3552" s="108"/>
      <c r="Y3552" s="108"/>
      <c r="AA3552" s="108"/>
      <c r="AC3552" s="108"/>
    </row>
    <row r="3553" spans="19:29" x14ac:dyDescent="0.25">
      <c r="S3553" s="110"/>
      <c r="U3553" s="110"/>
      <c r="W3553" s="110"/>
      <c r="Y3553" s="110"/>
      <c r="AA3553" s="110"/>
      <c r="AC3553" s="110"/>
    </row>
    <row r="3554" spans="19:29" x14ac:dyDescent="0.25">
      <c r="S3554" s="110"/>
      <c r="U3554" s="110"/>
      <c r="W3554" s="110"/>
      <c r="Y3554" s="110"/>
      <c r="AA3554" s="110"/>
      <c r="AC3554" s="110"/>
    </row>
    <row r="3555" spans="19:29" x14ac:dyDescent="0.25">
      <c r="S3555" s="110"/>
      <c r="U3555" s="110"/>
      <c r="W3555" s="110"/>
      <c r="Y3555" s="110"/>
      <c r="AA3555" s="110"/>
      <c r="AC3555" s="110"/>
    </row>
    <row r="3556" spans="19:29" x14ac:dyDescent="0.25">
      <c r="S3556" s="110"/>
      <c r="U3556" s="110"/>
      <c r="W3556" s="110"/>
      <c r="Y3556" s="110"/>
      <c r="AA3556" s="110"/>
      <c r="AC3556" s="110"/>
    </row>
    <row r="3557" spans="19:29" x14ac:dyDescent="0.25">
      <c r="S3557" s="111"/>
      <c r="U3557" s="111"/>
      <c r="W3557" s="111"/>
      <c r="Y3557" s="111"/>
      <c r="AA3557" s="111"/>
      <c r="AC3557" s="111"/>
    </row>
    <row r="3558" spans="19:29" x14ac:dyDescent="0.25">
      <c r="S3558" s="107"/>
      <c r="U3558" s="107"/>
      <c r="W3558" s="107"/>
      <c r="Y3558" s="107"/>
      <c r="AA3558" s="107"/>
      <c r="AC3558" s="107"/>
    </row>
    <row r="3559" spans="19:29" x14ac:dyDescent="0.25">
      <c r="S3559" s="108"/>
      <c r="U3559" s="108"/>
      <c r="W3559" s="108"/>
      <c r="Y3559" s="108"/>
      <c r="AA3559" s="108"/>
      <c r="AC3559" s="108"/>
    </row>
    <row r="3560" spans="19:29" x14ac:dyDescent="0.25">
      <c r="S3560" s="108"/>
      <c r="U3560" s="108"/>
      <c r="W3560" s="108"/>
      <c r="Y3560" s="108"/>
      <c r="AA3560" s="108"/>
      <c r="AC3560" s="108"/>
    </row>
    <row r="3561" spans="19:29" x14ac:dyDescent="0.25">
      <c r="S3561" s="109"/>
      <c r="U3561" s="109"/>
      <c r="W3561" s="109"/>
      <c r="Y3561" s="109"/>
      <c r="AA3561" s="109"/>
      <c r="AC3561" s="109"/>
    </row>
    <row r="3562" spans="19:29" x14ac:dyDescent="0.25">
      <c r="S3562" s="108"/>
      <c r="U3562" s="108"/>
      <c r="W3562" s="108"/>
      <c r="Y3562" s="108"/>
      <c r="AA3562" s="108"/>
      <c r="AC3562" s="108"/>
    </row>
    <row r="3563" spans="19:29" x14ac:dyDescent="0.25">
      <c r="S3563" s="108"/>
      <c r="U3563" s="108"/>
      <c r="W3563" s="108"/>
      <c r="Y3563" s="108"/>
      <c r="AA3563" s="108"/>
      <c r="AC3563" s="108"/>
    </row>
    <row r="3564" spans="19:29" x14ac:dyDescent="0.25">
      <c r="S3564" s="109"/>
      <c r="U3564" s="109"/>
      <c r="W3564" s="109"/>
      <c r="Y3564" s="109"/>
      <c r="AA3564" s="109"/>
      <c r="AC3564" s="109"/>
    </row>
    <row r="3565" spans="19:29" x14ac:dyDescent="0.25">
      <c r="S3565" s="108"/>
      <c r="U3565" s="108"/>
      <c r="W3565" s="108"/>
      <c r="Y3565" s="108"/>
      <c r="AA3565" s="108"/>
      <c r="AC3565" s="108"/>
    </row>
    <row r="3566" spans="19:29" x14ac:dyDescent="0.25">
      <c r="S3566" s="109"/>
      <c r="U3566" s="109"/>
      <c r="W3566" s="109"/>
      <c r="Y3566" s="109"/>
      <c r="AA3566" s="109"/>
      <c r="AC3566" s="109"/>
    </row>
    <row r="3567" spans="19:29" x14ac:dyDescent="0.25">
      <c r="S3567" s="108"/>
      <c r="U3567" s="108"/>
      <c r="W3567" s="108"/>
      <c r="Y3567" s="108"/>
      <c r="AA3567" s="108"/>
      <c r="AC3567" s="108"/>
    </row>
    <row r="3568" spans="19:29" x14ac:dyDescent="0.25">
      <c r="S3568" s="108"/>
      <c r="U3568" s="108"/>
      <c r="W3568" s="108"/>
      <c r="Y3568" s="108"/>
      <c r="AA3568" s="108"/>
      <c r="AC3568" s="108"/>
    </row>
    <row r="3569" spans="19:29" x14ac:dyDescent="0.25">
      <c r="S3569" s="108"/>
      <c r="U3569" s="108"/>
      <c r="W3569" s="108"/>
      <c r="Y3569" s="108"/>
      <c r="AA3569" s="108"/>
      <c r="AC3569" s="108"/>
    </row>
    <row r="3570" spans="19:29" x14ac:dyDescent="0.25">
      <c r="S3570" s="110"/>
      <c r="U3570" s="110"/>
      <c r="W3570" s="110"/>
      <c r="Y3570" s="110"/>
      <c r="AA3570" s="110"/>
      <c r="AC3570" s="110"/>
    </row>
    <row r="3571" spans="19:29" x14ac:dyDescent="0.25">
      <c r="S3571" s="110"/>
      <c r="U3571" s="110"/>
      <c r="W3571" s="110"/>
      <c r="Y3571" s="110"/>
      <c r="AA3571" s="110"/>
      <c r="AC3571" s="110"/>
    </row>
    <row r="3572" spans="19:29" x14ac:dyDescent="0.25">
      <c r="S3572" s="110"/>
      <c r="U3572" s="110"/>
      <c r="W3572" s="110"/>
      <c r="Y3572" s="110"/>
      <c r="AA3572" s="110"/>
      <c r="AC3572" s="110"/>
    </row>
    <row r="3573" spans="19:29" x14ac:dyDescent="0.25">
      <c r="S3573" s="110"/>
      <c r="U3573" s="110"/>
      <c r="W3573" s="110"/>
      <c r="Y3573" s="110"/>
      <c r="AA3573" s="110"/>
      <c r="AC3573" s="110"/>
    </row>
    <row r="3574" spans="19:29" x14ac:dyDescent="0.25">
      <c r="S3574" s="111"/>
      <c r="U3574" s="111"/>
      <c r="W3574" s="111"/>
      <c r="Y3574" s="111"/>
      <c r="AA3574" s="111"/>
      <c r="AC3574" s="111"/>
    </row>
    <row r="3575" spans="19:29" x14ac:dyDescent="0.25">
      <c r="S3575" s="107"/>
      <c r="U3575" s="107"/>
      <c r="W3575" s="107"/>
      <c r="Y3575" s="107"/>
      <c r="AA3575" s="107"/>
      <c r="AC3575" s="107"/>
    </row>
    <row r="3576" spans="19:29" x14ac:dyDescent="0.25">
      <c r="S3576" s="108"/>
      <c r="U3576" s="108"/>
      <c r="W3576" s="108"/>
      <c r="Y3576" s="108"/>
      <c r="AA3576" s="108"/>
      <c r="AC3576" s="108"/>
    </row>
    <row r="3577" spans="19:29" x14ac:dyDescent="0.25">
      <c r="S3577" s="108"/>
      <c r="U3577" s="108"/>
      <c r="W3577" s="108"/>
      <c r="Y3577" s="108"/>
      <c r="AA3577" s="108"/>
      <c r="AC3577" s="108"/>
    </row>
    <row r="3578" spans="19:29" x14ac:dyDescent="0.25">
      <c r="S3578" s="109"/>
      <c r="U3578" s="109"/>
      <c r="W3578" s="109"/>
      <c r="Y3578" s="109"/>
      <c r="AA3578" s="109"/>
      <c r="AC3578" s="109"/>
    </row>
    <row r="3579" spans="19:29" x14ac:dyDescent="0.25">
      <c r="S3579" s="108"/>
      <c r="U3579" s="108"/>
      <c r="W3579" s="108"/>
      <c r="Y3579" s="108"/>
      <c r="AA3579" s="108"/>
      <c r="AC3579" s="108"/>
    </row>
    <row r="3580" spans="19:29" x14ac:dyDescent="0.25">
      <c r="S3580" s="108"/>
      <c r="U3580" s="108"/>
      <c r="W3580" s="108"/>
      <c r="Y3580" s="108"/>
      <c r="AA3580" s="108"/>
      <c r="AC3580" s="108"/>
    </row>
    <row r="3581" spans="19:29" x14ac:dyDescent="0.25">
      <c r="S3581" s="109"/>
      <c r="U3581" s="109"/>
      <c r="W3581" s="109"/>
      <c r="Y3581" s="109"/>
      <c r="AA3581" s="109"/>
      <c r="AC3581" s="109"/>
    </row>
    <row r="3582" spans="19:29" x14ac:dyDescent="0.25">
      <c r="S3582" s="108"/>
      <c r="U3582" s="108"/>
      <c r="W3582" s="108"/>
      <c r="Y3582" s="108"/>
      <c r="AA3582" s="108"/>
      <c r="AC3582" s="108"/>
    </row>
    <row r="3583" spans="19:29" x14ac:dyDescent="0.25">
      <c r="S3583" s="109"/>
      <c r="U3583" s="109"/>
      <c r="W3583" s="109"/>
      <c r="Y3583" s="109"/>
      <c r="AA3583" s="109"/>
      <c r="AC3583" s="109"/>
    </row>
    <row r="3584" spans="19:29" x14ac:dyDescent="0.25">
      <c r="S3584" s="108"/>
      <c r="U3584" s="108"/>
      <c r="W3584" s="108"/>
      <c r="Y3584" s="108"/>
      <c r="AA3584" s="108"/>
      <c r="AC3584" s="108"/>
    </row>
    <row r="3585" spans="19:29" x14ac:dyDescent="0.25">
      <c r="S3585" s="108"/>
      <c r="U3585" s="108"/>
      <c r="W3585" s="108"/>
      <c r="Y3585" s="108"/>
      <c r="AA3585" s="108"/>
      <c r="AC3585" s="108"/>
    </row>
    <row r="3586" spans="19:29" x14ac:dyDescent="0.25">
      <c r="S3586" s="108"/>
      <c r="U3586" s="108"/>
      <c r="W3586" s="108"/>
      <c r="Y3586" s="108"/>
      <c r="AA3586" s="108"/>
      <c r="AC3586" s="108"/>
    </row>
    <row r="3587" spans="19:29" x14ac:dyDescent="0.25">
      <c r="S3587" s="110"/>
      <c r="U3587" s="110"/>
      <c r="W3587" s="110"/>
      <c r="Y3587" s="110"/>
      <c r="AA3587" s="110"/>
      <c r="AC3587" s="110"/>
    </row>
    <row r="3588" spans="19:29" x14ac:dyDescent="0.25">
      <c r="S3588" s="110"/>
      <c r="U3588" s="110"/>
      <c r="W3588" s="110"/>
      <c r="Y3588" s="110"/>
      <c r="AA3588" s="110"/>
      <c r="AC3588" s="110"/>
    </row>
    <row r="3589" spans="19:29" x14ac:dyDescent="0.25">
      <c r="S3589" s="110"/>
      <c r="U3589" s="110"/>
      <c r="W3589" s="110"/>
      <c r="Y3589" s="110"/>
      <c r="AA3589" s="110"/>
      <c r="AC3589" s="110"/>
    </row>
    <row r="3590" spans="19:29" x14ac:dyDescent="0.25">
      <c r="S3590" s="110"/>
      <c r="U3590" s="110"/>
      <c r="W3590" s="110"/>
      <c r="Y3590" s="110"/>
      <c r="AA3590" s="110"/>
      <c r="AC3590" s="110"/>
    </row>
    <row r="3591" spans="19:29" x14ac:dyDescent="0.25">
      <c r="S3591" s="111"/>
      <c r="U3591" s="111"/>
      <c r="W3591" s="111"/>
      <c r="Y3591" s="111"/>
      <c r="AA3591" s="111"/>
      <c r="AC3591" s="111"/>
    </row>
    <row r="3592" spans="19:29" x14ac:dyDescent="0.25">
      <c r="S3592" s="107"/>
      <c r="U3592" s="107"/>
      <c r="W3592" s="107"/>
      <c r="Y3592" s="107"/>
      <c r="AA3592" s="107"/>
      <c r="AC3592" s="107"/>
    </row>
    <row r="3593" spans="19:29" x14ac:dyDescent="0.25">
      <c r="S3593" s="108"/>
      <c r="U3593" s="108"/>
      <c r="W3593" s="108"/>
      <c r="Y3593" s="108"/>
      <c r="AA3593" s="108"/>
      <c r="AC3593" s="108"/>
    </row>
    <row r="3594" spans="19:29" x14ac:dyDescent="0.25">
      <c r="S3594" s="108"/>
      <c r="U3594" s="108"/>
      <c r="W3594" s="108"/>
      <c r="Y3594" s="108"/>
      <c r="AA3594" s="108"/>
      <c r="AC3594" s="108"/>
    </row>
    <row r="3595" spans="19:29" x14ac:dyDescent="0.25">
      <c r="S3595" s="109"/>
      <c r="U3595" s="109"/>
      <c r="W3595" s="109"/>
      <c r="Y3595" s="109"/>
      <c r="AA3595" s="109"/>
      <c r="AC3595" s="109"/>
    </row>
    <row r="3596" spans="19:29" x14ac:dyDescent="0.25">
      <c r="S3596" s="108"/>
      <c r="U3596" s="108"/>
      <c r="W3596" s="108"/>
      <c r="Y3596" s="108"/>
      <c r="AA3596" s="108"/>
      <c r="AC3596" s="108"/>
    </row>
    <row r="3597" spans="19:29" x14ac:dyDescent="0.25">
      <c r="S3597" s="108"/>
      <c r="U3597" s="108"/>
      <c r="W3597" s="108"/>
      <c r="Y3597" s="108"/>
      <c r="AA3597" s="108"/>
      <c r="AC3597" s="108"/>
    </row>
    <row r="3598" spans="19:29" x14ac:dyDescent="0.25">
      <c r="S3598" s="109"/>
      <c r="U3598" s="109"/>
      <c r="W3598" s="109"/>
      <c r="Y3598" s="109"/>
      <c r="AA3598" s="109"/>
      <c r="AC3598" s="109"/>
    </row>
    <row r="3599" spans="19:29" x14ac:dyDescent="0.25">
      <c r="S3599" s="108"/>
      <c r="U3599" s="108"/>
      <c r="W3599" s="108"/>
      <c r="Y3599" s="108"/>
      <c r="AA3599" s="108"/>
      <c r="AC3599" s="108"/>
    </row>
    <row r="3600" spans="19:29" x14ac:dyDescent="0.25">
      <c r="S3600" s="109"/>
      <c r="U3600" s="109"/>
      <c r="W3600" s="109"/>
      <c r="Y3600" s="109"/>
      <c r="AA3600" s="109"/>
      <c r="AC3600" s="109"/>
    </row>
    <row r="3601" spans="19:29" x14ac:dyDescent="0.25">
      <c r="S3601" s="108"/>
      <c r="U3601" s="108"/>
      <c r="W3601" s="108"/>
      <c r="Y3601" s="108"/>
      <c r="AA3601" s="108"/>
      <c r="AC3601" s="108"/>
    </row>
    <row r="3602" spans="19:29" x14ac:dyDescent="0.25">
      <c r="S3602" s="108"/>
      <c r="U3602" s="108"/>
      <c r="W3602" s="108"/>
      <c r="Y3602" s="108"/>
      <c r="AA3602" s="108"/>
      <c r="AC3602" s="108"/>
    </row>
    <row r="3603" spans="19:29" x14ac:dyDescent="0.25">
      <c r="S3603" s="108"/>
      <c r="U3603" s="108"/>
      <c r="W3603" s="108"/>
      <c r="Y3603" s="108"/>
      <c r="AA3603" s="108"/>
      <c r="AC3603" s="108"/>
    </row>
    <row r="3604" spans="19:29" x14ac:dyDescent="0.25">
      <c r="S3604" s="110"/>
      <c r="U3604" s="110"/>
      <c r="W3604" s="110"/>
      <c r="Y3604" s="110"/>
      <c r="AA3604" s="110"/>
      <c r="AC3604" s="110"/>
    </row>
    <row r="3605" spans="19:29" x14ac:dyDescent="0.25">
      <c r="S3605" s="110"/>
      <c r="U3605" s="110"/>
      <c r="W3605" s="110"/>
      <c r="Y3605" s="110"/>
      <c r="AA3605" s="110"/>
      <c r="AC3605" s="110"/>
    </row>
    <row r="3606" spans="19:29" x14ac:dyDescent="0.25">
      <c r="S3606" s="110"/>
      <c r="U3606" s="110"/>
      <c r="W3606" s="110"/>
      <c r="Y3606" s="110"/>
      <c r="AA3606" s="110"/>
      <c r="AC3606" s="110"/>
    </row>
    <row r="3607" spans="19:29" x14ac:dyDescent="0.25">
      <c r="S3607" s="110"/>
      <c r="U3607" s="110"/>
      <c r="W3607" s="110"/>
      <c r="Y3607" s="110"/>
      <c r="AA3607" s="110"/>
      <c r="AC3607" s="110"/>
    </row>
    <row r="3608" spans="19:29" x14ac:dyDescent="0.25">
      <c r="S3608" s="111"/>
      <c r="U3608" s="111"/>
      <c r="W3608" s="111"/>
      <c r="Y3608" s="111"/>
      <c r="AA3608" s="111"/>
      <c r="AC3608" s="111"/>
    </row>
    <row r="3609" spans="19:29" x14ac:dyDescent="0.25">
      <c r="S3609" s="107"/>
      <c r="U3609" s="107"/>
      <c r="W3609" s="107"/>
      <c r="Y3609" s="107"/>
      <c r="AA3609" s="107"/>
      <c r="AC3609" s="107"/>
    </row>
    <row r="3610" spans="19:29" x14ac:dyDescent="0.25">
      <c r="S3610" s="108"/>
      <c r="U3610" s="108"/>
      <c r="W3610" s="108"/>
      <c r="Y3610" s="108"/>
      <c r="AA3610" s="108"/>
      <c r="AC3610" s="108"/>
    </row>
    <row r="3611" spans="19:29" x14ac:dyDescent="0.25">
      <c r="S3611" s="108"/>
      <c r="U3611" s="108"/>
      <c r="W3611" s="108"/>
      <c r="Y3611" s="108"/>
      <c r="AA3611" s="108"/>
      <c r="AC3611" s="108"/>
    </row>
    <row r="3612" spans="19:29" x14ac:dyDescent="0.25">
      <c r="S3612" s="109"/>
      <c r="U3612" s="109"/>
      <c r="W3612" s="109"/>
      <c r="Y3612" s="109"/>
      <c r="AA3612" s="109"/>
      <c r="AC3612" s="109"/>
    </row>
    <row r="3613" spans="19:29" x14ac:dyDescent="0.25">
      <c r="S3613" s="108"/>
      <c r="U3613" s="108"/>
      <c r="W3613" s="108"/>
      <c r="Y3613" s="108"/>
      <c r="AA3613" s="108"/>
      <c r="AC3613" s="108"/>
    </row>
    <row r="3614" spans="19:29" x14ac:dyDescent="0.25">
      <c r="S3614" s="108"/>
      <c r="U3614" s="108"/>
      <c r="W3614" s="108"/>
      <c r="Y3614" s="108"/>
      <c r="AA3614" s="108"/>
      <c r="AC3614" s="108"/>
    </row>
    <row r="3615" spans="19:29" x14ac:dyDescent="0.25">
      <c r="S3615" s="109"/>
      <c r="U3615" s="109"/>
      <c r="W3615" s="109"/>
      <c r="Y3615" s="109"/>
      <c r="AA3615" s="109"/>
      <c r="AC3615" s="109"/>
    </row>
    <row r="3616" spans="19:29" x14ac:dyDescent="0.25">
      <c r="S3616" s="108"/>
      <c r="U3616" s="108"/>
      <c r="W3616" s="108"/>
      <c r="Y3616" s="108"/>
      <c r="AA3616" s="108"/>
      <c r="AC3616" s="108"/>
    </row>
    <row r="3617" spans="19:29" x14ac:dyDescent="0.25">
      <c r="S3617" s="109"/>
      <c r="U3617" s="109"/>
      <c r="W3617" s="109"/>
      <c r="Y3617" s="109"/>
      <c r="AA3617" s="109"/>
      <c r="AC3617" s="109"/>
    </row>
    <row r="3618" spans="19:29" x14ac:dyDescent="0.25">
      <c r="S3618" s="108"/>
      <c r="U3618" s="108"/>
      <c r="W3618" s="108"/>
      <c r="Y3618" s="108"/>
      <c r="AA3618" s="108"/>
      <c r="AC3618" s="108"/>
    </row>
    <row r="3619" spans="19:29" x14ac:dyDescent="0.25">
      <c r="S3619" s="108"/>
      <c r="U3619" s="108"/>
      <c r="W3619" s="108"/>
      <c r="Y3619" s="108"/>
      <c r="AA3619" s="108"/>
      <c r="AC3619" s="108"/>
    </row>
    <row r="3620" spans="19:29" x14ac:dyDescent="0.25">
      <c r="S3620" s="108"/>
      <c r="U3620" s="108"/>
      <c r="W3620" s="108"/>
      <c r="Y3620" s="108"/>
      <c r="AA3620" s="108"/>
      <c r="AC3620" s="108"/>
    </row>
    <row r="3621" spans="19:29" x14ac:dyDescent="0.25">
      <c r="S3621" s="110"/>
      <c r="U3621" s="110"/>
      <c r="W3621" s="110"/>
      <c r="Y3621" s="110"/>
      <c r="AA3621" s="110"/>
      <c r="AC3621" s="110"/>
    </row>
    <row r="3622" spans="19:29" x14ac:dyDescent="0.25">
      <c r="S3622" s="110"/>
      <c r="U3622" s="110"/>
      <c r="W3622" s="110"/>
      <c r="Y3622" s="110"/>
      <c r="AA3622" s="110"/>
      <c r="AC3622" s="110"/>
    </row>
    <row r="3623" spans="19:29" x14ac:dyDescent="0.25">
      <c r="S3623" s="110"/>
      <c r="U3623" s="110"/>
      <c r="W3623" s="110"/>
      <c r="Y3623" s="110"/>
      <c r="AA3623" s="110"/>
      <c r="AC3623" s="110"/>
    </row>
    <row r="3624" spans="19:29" x14ac:dyDescent="0.25">
      <c r="S3624" s="110"/>
      <c r="U3624" s="110"/>
      <c r="W3624" s="110"/>
      <c r="Y3624" s="110"/>
      <c r="AA3624" s="110"/>
      <c r="AC3624" s="110"/>
    </row>
    <row r="3625" spans="19:29" x14ac:dyDescent="0.25">
      <c r="S3625" s="111"/>
      <c r="U3625" s="111"/>
      <c r="W3625" s="111"/>
      <c r="Y3625" s="111"/>
      <c r="AA3625" s="111"/>
      <c r="AC3625" s="111"/>
    </row>
    <row r="3626" spans="19:29" x14ac:dyDescent="0.25">
      <c r="S3626" s="107"/>
      <c r="U3626" s="107"/>
      <c r="W3626" s="107"/>
      <c r="Y3626" s="107"/>
      <c r="AA3626" s="107"/>
      <c r="AC3626" s="107"/>
    </row>
    <row r="3627" spans="19:29" x14ac:dyDescent="0.25">
      <c r="S3627" s="108"/>
      <c r="U3627" s="108"/>
      <c r="W3627" s="108"/>
      <c r="Y3627" s="108"/>
      <c r="AA3627" s="108"/>
      <c r="AC3627" s="108"/>
    </row>
    <row r="3628" spans="19:29" x14ac:dyDescent="0.25">
      <c r="S3628" s="108"/>
      <c r="U3628" s="108"/>
      <c r="W3628" s="108"/>
      <c r="Y3628" s="108"/>
      <c r="AA3628" s="108"/>
      <c r="AC3628" s="108"/>
    </row>
    <row r="3629" spans="19:29" x14ac:dyDescent="0.25">
      <c r="S3629" s="109"/>
      <c r="U3629" s="109"/>
      <c r="W3629" s="109"/>
      <c r="Y3629" s="109"/>
      <c r="AA3629" s="109"/>
      <c r="AC3629" s="109"/>
    </row>
    <row r="3630" spans="19:29" x14ac:dyDescent="0.25">
      <c r="S3630" s="108"/>
      <c r="U3630" s="108"/>
      <c r="W3630" s="108"/>
      <c r="Y3630" s="108"/>
      <c r="AA3630" s="108"/>
      <c r="AC3630" s="108"/>
    </row>
    <row r="3631" spans="19:29" x14ac:dyDescent="0.25">
      <c r="S3631" s="108"/>
      <c r="U3631" s="108"/>
      <c r="W3631" s="108"/>
      <c r="Y3631" s="108"/>
      <c r="AA3631" s="108"/>
      <c r="AC3631" s="108"/>
    </row>
    <row r="3632" spans="19:29" x14ac:dyDescent="0.25">
      <c r="S3632" s="109"/>
      <c r="U3632" s="109"/>
      <c r="W3632" s="109"/>
      <c r="Y3632" s="109"/>
      <c r="AA3632" s="109"/>
      <c r="AC3632" s="109"/>
    </row>
    <row r="3633" spans="19:29" x14ac:dyDescent="0.25">
      <c r="S3633" s="108"/>
      <c r="U3633" s="108"/>
      <c r="W3633" s="108"/>
      <c r="Y3633" s="108"/>
      <c r="AA3633" s="108"/>
      <c r="AC3633" s="108"/>
    </row>
    <row r="3634" spans="19:29" x14ac:dyDescent="0.25">
      <c r="S3634" s="109"/>
      <c r="U3634" s="109"/>
      <c r="W3634" s="109"/>
      <c r="Y3634" s="109"/>
      <c r="AA3634" s="109"/>
      <c r="AC3634" s="109"/>
    </row>
    <row r="3635" spans="19:29" x14ac:dyDescent="0.25">
      <c r="S3635" s="108"/>
      <c r="U3635" s="108"/>
      <c r="W3635" s="108"/>
      <c r="Y3635" s="108"/>
      <c r="AA3635" s="108"/>
      <c r="AC3635" s="108"/>
    </row>
    <row r="3636" spans="19:29" x14ac:dyDescent="0.25">
      <c r="S3636" s="108"/>
      <c r="U3636" s="108"/>
      <c r="W3636" s="108"/>
      <c r="Y3636" s="108"/>
      <c r="AA3636" s="108"/>
      <c r="AC3636" s="108"/>
    </row>
    <row r="3637" spans="19:29" x14ac:dyDescent="0.25">
      <c r="S3637" s="108"/>
      <c r="U3637" s="108"/>
      <c r="W3637" s="108"/>
      <c r="Y3637" s="108"/>
      <c r="AA3637" s="108"/>
      <c r="AC3637" s="108"/>
    </row>
    <row r="3638" spans="19:29" x14ac:dyDescent="0.25">
      <c r="S3638" s="110"/>
      <c r="U3638" s="110"/>
      <c r="W3638" s="110"/>
      <c r="Y3638" s="110"/>
      <c r="AA3638" s="110"/>
      <c r="AC3638" s="110"/>
    </row>
    <row r="3639" spans="19:29" x14ac:dyDescent="0.25">
      <c r="S3639" s="110"/>
      <c r="U3639" s="110"/>
      <c r="W3639" s="110"/>
      <c r="Y3639" s="110"/>
      <c r="AA3639" s="110"/>
      <c r="AC3639" s="110"/>
    </row>
    <row r="3640" spans="19:29" x14ac:dyDescent="0.25">
      <c r="S3640" s="110"/>
      <c r="U3640" s="110"/>
      <c r="W3640" s="110"/>
      <c r="Y3640" s="110"/>
      <c r="AA3640" s="110"/>
      <c r="AC3640" s="110"/>
    </row>
    <row r="3641" spans="19:29" x14ac:dyDescent="0.25">
      <c r="S3641" s="110"/>
      <c r="U3641" s="110"/>
      <c r="W3641" s="110"/>
      <c r="Y3641" s="110"/>
      <c r="AA3641" s="110"/>
      <c r="AC3641" s="110"/>
    </row>
    <row r="3642" spans="19:29" x14ac:dyDescent="0.25">
      <c r="S3642" s="111"/>
      <c r="U3642" s="111"/>
      <c r="W3642" s="111"/>
      <c r="Y3642" s="111"/>
      <c r="AA3642" s="111"/>
      <c r="AC3642" s="111"/>
    </row>
    <row r="3643" spans="19:29" x14ac:dyDescent="0.25">
      <c r="S3643" s="107"/>
      <c r="U3643" s="107"/>
      <c r="W3643" s="107"/>
      <c r="Y3643" s="107"/>
      <c r="AA3643" s="107"/>
      <c r="AC3643" s="107"/>
    </row>
    <row r="3644" spans="19:29" x14ac:dyDescent="0.25">
      <c r="S3644" s="108"/>
      <c r="U3644" s="108"/>
      <c r="W3644" s="108"/>
      <c r="Y3644" s="108"/>
      <c r="AA3644" s="108"/>
      <c r="AC3644" s="108"/>
    </row>
    <row r="3645" spans="19:29" x14ac:dyDescent="0.25">
      <c r="S3645" s="108"/>
      <c r="U3645" s="108"/>
      <c r="W3645" s="108"/>
      <c r="Y3645" s="108"/>
      <c r="AA3645" s="108"/>
      <c r="AC3645" s="108"/>
    </row>
    <row r="3646" spans="19:29" x14ac:dyDescent="0.25">
      <c r="S3646" s="109"/>
      <c r="U3646" s="109"/>
      <c r="W3646" s="109"/>
      <c r="Y3646" s="109"/>
      <c r="AA3646" s="109"/>
      <c r="AC3646" s="109"/>
    </row>
    <row r="3647" spans="19:29" x14ac:dyDescent="0.25">
      <c r="S3647" s="108"/>
      <c r="U3647" s="108"/>
      <c r="W3647" s="108"/>
      <c r="Y3647" s="108"/>
      <c r="AA3647" s="108"/>
      <c r="AC3647" s="108"/>
    </row>
    <row r="3648" spans="19:29" x14ac:dyDescent="0.25">
      <c r="S3648" s="108"/>
      <c r="U3648" s="108"/>
      <c r="W3648" s="108"/>
      <c r="Y3648" s="108"/>
      <c r="AA3648" s="108"/>
      <c r="AC3648" s="108"/>
    </row>
    <row r="3649" spans="19:29" x14ac:dyDescent="0.25">
      <c r="S3649" s="109"/>
      <c r="U3649" s="109"/>
      <c r="W3649" s="109"/>
      <c r="Y3649" s="109"/>
      <c r="AA3649" s="109"/>
      <c r="AC3649" s="109"/>
    </row>
    <row r="3650" spans="19:29" x14ac:dyDescent="0.25">
      <c r="S3650" s="108"/>
      <c r="U3650" s="108"/>
      <c r="W3650" s="108"/>
      <c r="Y3650" s="108"/>
      <c r="AA3650" s="108"/>
      <c r="AC3650" s="108"/>
    </row>
    <row r="3651" spans="19:29" x14ac:dyDescent="0.25">
      <c r="S3651" s="109"/>
      <c r="U3651" s="109"/>
      <c r="W3651" s="109"/>
      <c r="Y3651" s="109"/>
      <c r="AA3651" s="109"/>
      <c r="AC3651" s="109"/>
    </row>
    <row r="3652" spans="19:29" x14ac:dyDescent="0.25">
      <c r="S3652" s="108"/>
      <c r="U3652" s="108"/>
      <c r="W3652" s="108"/>
      <c r="Y3652" s="108"/>
      <c r="AA3652" s="108"/>
      <c r="AC3652" s="108"/>
    </row>
    <row r="3653" spans="19:29" x14ac:dyDescent="0.25">
      <c r="S3653" s="108"/>
      <c r="U3653" s="108"/>
      <c r="W3653" s="108"/>
      <c r="Y3653" s="108"/>
      <c r="AA3653" s="108"/>
      <c r="AC3653" s="108"/>
    </row>
    <row r="3654" spans="19:29" x14ac:dyDescent="0.25">
      <c r="S3654" s="108"/>
      <c r="U3654" s="108"/>
      <c r="W3654" s="108"/>
      <c r="Y3654" s="108"/>
      <c r="AA3654" s="108"/>
      <c r="AC3654" s="108"/>
    </row>
    <row r="3655" spans="19:29" x14ac:dyDescent="0.25">
      <c r="S3655" s="110"/>
      <c r="U3655" s="110"/>
      <c r="W3655" s="110"/>
      <c r="Y3655" s="110"/>
      <c r="AA3655" s="110"/>
      <c r="AC3655" s="110"/>
    </row>
    <row r="3656" spans="19:29" x14ac:dyDescent="0.25">
      <c r="S3656" s="110"/>
      <c r="U3656" s="110"/>
      <c r="W3656" s="110"/>
      <c r="Y3656" s="110"/>
      <c r="AA3656" s="110"/>
      <c r="AC3656" s="110"/>
    </row>
    <row r="3657" spans="19:29" x14ac:dyDescent="0.25">
      <c r="S3657" s="110"/>
      <c r="U3657" s="110"/>
      <c r="W3657" s="110"/>
      <c r="Y3657" s="110"/>
      <c r="AA3657" s="110"/>
      <c r="AC3657" s="110"/>
    </row>
    <row r="3658" spans="19:29" x14ac:dyDescent="0.25">
      <c r="S3658" s="110"/>
      <c r="U3658" s="110"/>
      <c r="W3658" s="110"/>
      <c r="Y3658" s="110"/>
      <c r="AA3658" s="110"/>
      <c r="AC3658" s="110"/>
    </row>
    <row r="3659" spans="19:29" x14ac:dyDescent="0.25">
      <c r="S3659" s="111"/>
      <c r="U3659" s="111"/>
      <c r="W3659" s="111"/>
      <c r="Y3659" s="111"/>
      <c r="AA3659" s="111"/>
      <c r="AC3659" s="111"/>
    </row>
    <row r="3660" spans="19:29" x14ac:dyDescent="0.25">
      <c r="S3660" s="107"/>
      <c r="U3660" s="107"/>
      <c r="W3660" s="107"/>
      <c r="Y3660" s="107"/>
      <c r="AA3660" s="107"/>
      <c r="AC3660" s="107"/>
    </row>
    <row r="3661" spans="19:29" x14ac:dyDescent="0.25">
      <c r="S3661" s="108"/>
      <c r="U3661" s="108"/>
      <c r="W3661" s="108"/>
      <c r="Y3661" s="108"/>
      <c r="AA3661" s="108"/>
      <c r="AC3661" s="108"/>
    </row>
    <row r="3662" spans="19:29" x14ac:dyDescent="0.25">
      <c r="S3662" s="108"/>
      <c r="U3662" s="108"/>
      <c r="W3662" s="108"/>
      <c r="Y3662" s="108"/>
      <c r="AA3662" s="108"/>
      <c r="AC3662" s="108"/>
    </row>
    <row r="3663" spans="19:29" x14ac:dyDescent="0.25">
      <c r="S3663" s="109"/>
      <c r="U3663" s="109"/>
      <c r="W3663" s="109"/>
      <c r="Y3663" s="109"/>
      <c r="AA3663" s="109"/>
      <c r="AC3663" s="109"/>
    </row>
    <row r="3664" spans="19:29" x14ac:dyDescent="0.25">
      <c r="S3664" s="108"/>
      <c r="U3664" s="108"/>
      <c r="W3664" s="108"/>
      <c r="Y3664" s="108"/>
      <c r="AA3664" s="108"/>
      <c r="AC3664" s="108"/>
    </row>
    <row r="3665" spans="19:29" x14ac:dyDescent="0.25">
      <c r="S3665" s="108"/>
      <c r="U3665" s="108"/>
      <c r="W3665" s="108"/>
      <c r="Y3665" s="108"/>
      <c r="AA3665" s="108"/>
      <c r="AC3665" s="108"/>
    </row>
    <row r="3666" spans="19:29" x14ac:dyDescent="0.25">
      <c r="S3666" s="109"/>
      <c r="U3666" s="109"/>
      <c r="W3666" s="109"/>
      <c r="Y3666" s="109"/>
      <c r="AA3666" s="109"/>
      <c r="AC3666" s="109"/>
    </row>
    <row r="3667" spans="19:29" x14ac:dyDescent="0.25">
      <c r="S3667" s="108"/>
      <c r="U3667" s="108"/>
      <c r="W3667" s="108"/>
      <c r="Y3667" s="108"/>
      <c r="AA3667" s="108"/>
      <c r="AC3667" s="108"/>
    </row>
    <row r="3668" spans="19:29" x14ac:dyDescent="0.25">
      <c r="S3668" s="109"/>
      <c r="U3668" s="109"/>
      <c r="W3668" s="109"/>
      <c r="Y3668" s="109"/>
      <c r="AA3668" s="109"/>
      <c r="AC3668" s="109"/>
    </row>
    <row r="3669" spans="19:29" x14ac:dyDescent="0.25">
      <c r="S3669" s="108"/>
      <c r="U3669" s="108"/>
      <c r="W3669" s="108"/>
      <c r="Y3669" s="108"/>
      <c r="AA3669" s="108"/>
      <c r="AC3669" s="108"/>
    </row>
    <row r="3670" spans="19:29" x14ac:dyDescent="0.25">
      <c r="S3670" s="108"/>
      <c r="U3670" s="108"/>
      <c r="W3670" s="108"/>
      <c r="Y3670" s="108"/>
      <c r="AA3670" s="108"/>
      <c r="AC3670" s="108"/>
    </row>
    <row r="3671" spans="19:29" x14ac:dyDescent="0.25">
      <c r="S3671" s="108"/>
      <c r="U3671" s="108"/>
      <c r="W3671" s="108"/>
      <c r="Y3671" s="108"/>
      <c r="AA3671" s="108"/>
      <c r="AC3671" s="108"/>
    </row>
    <row r="3672" spans="19:29" x14ac:dyDescent="0.25">
      <c r="S3672" s="110"/>
      <c r="U3672" s="110"/>
      <c r="W3672" s="110"/>
      <c r="Y3672" s="110"/>
      <c r="AA3672" s="110"/>
      <c r="AC3672" s="110"/>
    </row>
    <row r="3673" spans="19:29" x14ac:dyDescent="0.25">
      <c r="S3673" s="110"/>
      <c r="U3673" s="110"/>
      <c r="W3673" s="110"/>
      <c r="Y3673" s="110"/>
      <c r="AA3673" s="110"/>
      <c r="AC3673" s="110"/>
    </row>
    <row r="3674" spans="19:29" x14ac:dyDescent="0.25">
      <c r="S3674" s="110"/>
      <c r="U3674" s="110"/>
      <c r="W3674" s="110"/>
      <c r="Y3674" s="110"/>
      <c r="AA3674" s="110"/>
      <c r="AC3674" s="110"/>
    </row>
    <row r="3675" spans="19:29" x14ac:dyDescent="0.25">
      <c r="S3675" s="110"/>
      <c r="U3675" s="110"/>
      <c r="W3675" s="110"/>
      <c r="Y3675" s="110"/>
      <c r="AA3675" s="110"/>
      <c r="AC3675" s="110"/>
    </row>
    <row r="3676" spans="19:29" x14ac:dyDescent="0.25">
      <c r="S3676" s="111"/>
      <c r="U3676" s="111"/>
      <c r="W3676" s="111"/>
      <c r="Y3676" s="111"/>
      <c r="AA3676" s="111"/>
      <c r="AC3676" s="111"/>
    </row>
    <row r="3677" spans="19:29" x14ac:dyDescent="0.25">
      <c r="S3677" s="107"/>
      <c r="U3677" s="107"/>
      <c r="W3677" s="107"/>
      <c r="Y3677" s="107"/>
      <c r="AA3677" s="107"/>
      <c r="AC3677" s="107"/>
    </row>
    <row r="3678" spans="19:29" x14ac:dyDescent="0.25">
      <c r="S3678" s="108"/>
      <c r="U3678" s="108"/>
      <c r="W3678" s="108"/>
      <c r="Y3678" s="108"/>
      <c r="AA3678" s="108"/>
      <c r="AC3678" s="108"/>
    </row>
    <row r="3679" spans="19:29" x14ac:dyDescent="0.25">
      <c r="S3679" s="108"/>
      <c r="U3679" s="108"/>
      <c r="W3679" s="108"/>
      <c r="Y3679" s="108"/>
      <c r="AA3679" s="108"/>
      <c r="AC3679" s="108"/>
    </row>
    <row r="3680" spans="19:29" x14ac:dyDescent="0.25">
      <c r="S3680" s="109"/>
      <c r="U3680" s="109"/>
      <c r="W3680" s="109"/>
      <c r="Y3680" s="109"/>
      <c r="AA3680" s="109"/>
      <c r="AC3680" s="109"/>
    </row>
    <row r="3681" spans="19:29" x14ac:dyDescent="0.25">
      <c r="S3681" s="108"/>
      <c r="U3681" s="108"/>
      <c r="W3681" s="108"/>
      <c r="Y3681" s="108"/>
      <c r="AA3681" s="108"/>
      <c r="AC3681" s="108"/>
    </row>
    <row r="3682" spans="19:29" x14ac:dyDescent="0.25">
      <c r="S3682" s="108"/>
      <c r="U3682" s="108"/>
      <c r="W3682" s="108"/>
      <c r="Y3682" s="108"/>
      <c r="AA3682" s="108"/>
      <c r="AC3682" s="108"/>
    </row>
    <row r="3683" spans="19:29" x14ac:dyDescent="0.25">
      <c r="S3683" s="109"/>
      <c r="U3683" s="109"/>
      <c r="W3683" s="109"/>
      <c r="Y3683" s="109"/>
      <c r="AA3683" s="109"/>
      <c r="AC3683" s="109"/>
    </row>
    <row r="3684" spans="19:29" x14ac:dyDescent="0.25">
      <c r="S3684" s="108"/>
      <c r="U3684" s="108"/>
      <c r="W3684" s="108"/>
      <c r="Y3684" s="108"/>
      <c r="AA3684" s="108"/>
      <c r="AC3684" s="108"/>
    </row>
    <row r="3685" spans="19:29" x14ac:dyDescent="0.25">
      <c r="S3685" s="109"/>
      <c r="U3685" s="109"/>
      <c r="W3685" s="109"/>
      <c r="Y3685" s="109"/>
      <c r="AA3685" s="109"/>
      <c r="AC3685" s="109"/>
    </row>
    <row r="3686" spans="19:29" x14ac:dyDescent="0.25">
      <c r="S3686" s="108"/>
      <c r="U3686" s="108"/>
      <c r="W3686" s="108"/>
      <c r="Y3686" s="108"/>
      <c r="AA3686" s="108"/>
      <c r="AC3686" s="108"/>
    </row>
    <row r="3687" spans="19:29" x14ac:dyDescent="0.25">
      <c r="S3687" s="108"/>
      <c r="U3687" s="108"/>
      <c r="W3687" s="108"/>
      <c r="Y3687" s="108"/>
      <c r="AA3687" s="108"/>
      <c r="AC3687" s="108"/>
    </row>
    <row r="3688" spans="19:29" x14ac:dyDescent="0.25">
      <c r="S3688" s="108"/>
      <c r="U3688" s="108"/>
      <c r="W3688" s="108"/>
      <c r="Y3688" s="108"/>
      <c r="AA3688" s="108"/>
      <c r="AC3688" s="108"/>
    </row>
    <row r="3689" spans="19:29" x14ac:dyDescent="0.25">
      <c r="S3689" s="110"/>
      <c r="U3689" s="110"/>
      <c r="W3689" s="110"/>
      <c r="Y3689" s="110"/>
      <c r="AA3689" s="110"/>
      <c r="AC3689" s="110"/>
    </row>
    <row r="3690" spans="19:29" x14ac:dyDescent="0.25">
      <c r="S3690" s="110"/>
      <c r="U3690" s="110"/>
      <c r="W3690" s="110"/>
      <c r="Y3690" s="110"/>
      <c r="AA3690" s="110"/>
      <c r="AC3690" s="110"/>
    </row>
    <row r="3691" spans="19:29" x14ac:dyDescent="0.25">
      <c r="S3691" s="110"/>
      <c r="U3691" s="110"/>
      <c r="W3691" s="110"/>
      <c r="Y3691" s="110"/>
      <c r="AA3691" s="110"/>
      <c r="AC3691" s="110"/>
    </row>
    <row r="3692" spans="19:29" x14ac:dyDescent="0.25">
      <c r="S3692" s="110"/>
      <c r="U3692" s="110"/>
      <c r="W3692" s="110"/>
      <c r="Y3692" s="110"/>
      <c r="AA3692" s="110"/>
      <c r="AC3692" s="110"/>
    </row>
    <row r="3693" spans="19:29" x14ac:dyDescent="0.25">
      <c r="S3693" s="111"/>
      <c r="U3693" s="111"/>
      <c r="W3693" s="111"/>
      <c r="Y3693" s="111"/>
      <c r="AA3693" s="111"/>
      <c r="AC3693" s="111"/>
    </row>
    <row r="3694" spans="19:29" x14ac:dyDescent="0.25">
      <c r="S3694" s="107"/>
      <c r="U3694" s="107"/>
      <c r="W3694" s="107"/>
      <c r="Y3694" s="107"/>
      <c r="AA3694" s="107"/>
      <c r="AC3694" s="107"/>
    </row>
    <row r="3695" spans="19:29" x14ac:dyDescent="0.25">
      <c r="S3695" s="108"/>
      <c r="U3695" s="108"/>
      <c r="W3695" s="108"/>
      <c r="Y3695" s="108"/>
      <c r="AA3695" s="108"/>
      <c r="AC3695" s="108"/>
    </row>
    <row r="3696" spans="19:29" x14ac:dyDescent="0.25">
      <c r="S3696" s="108"/>
      <c r="U3696" s="108"/>
      <c r="W3696" s="108"/>
      <c r="Y3696" s="108"/>
      <c r="AA3696" s="108"/>
      <c r="AC3696" s="108"/>
    </row>
    <row r="3697" spans="19:29" x14ac:dyDescent="0.25">
      <c r="S3697" s="109"/>
      <c r="U3697" s="109"/>
      <c r="W3697" s="109"/>
      <c r="Y3697" s="109"/>
      <c r="AA3697" s="109"/>
      <c r="AC3697" s="109"/>
    </row>
    <row r="3698" spans="19:29" x14ac:dyDescent="0.25">
      <c r="S3698" s="108"/>
      <c r="U3698" s="108"/>
      <c r="W3698" s="108"/>
      <c r="Y3698" s="108"/>
      <c r="AA3698" s="108"/>
      <c r="AC3698" s="108"/>
    </row>
    <row r="3699" spans="19:29" x14ac:dyDescent="0.25">
      <c r="S3699" s="108"/>
      <c r="U3699" s="108"/>
      <c r="W3699" s="108"/>
      <c r="Y3699" s="108"/>
      <c r="AA3699" s="108"/>
      <c r="AC3699" s="108"/>
    </row>
    <row r="3700" spans="19:29" x14ac:dyDescent="0.25">
      <c r="S3700" s="109"/>
      <c r="U3700" s="109"/>
      <c r="W3700" s="109"/>
      <c r="Y3700" s="109"/>
      <c r="AA3700" s="109"/>
      <c r="AC3700" s="109"/>
    </row>
    <row r="3701" spans="19:29" x14ac:dyDescent="0.25">
      <c r="S3701" s="108"/>
      <c r="U3701" s="108"/>
      <c r="W3701" s="108"/>
      <c r="Y3701" s="108"/>
      <c r="AA3701" s="108"/>
      <c r="AC3701" s="108"/>
    </row>
    <row r="3702" spans="19:29" x14ac:dyDescent="0.25">
      <c r="S3702" s="109"/>
      <c r="U3702" s="109"/>
      <c r="W3702" s="109"/>
      <c r="Y3702" s="109"/>
      <c r="AA3702" s="109"/>
      <c r="AC3702" s="109"/>
    </row>
    <row r="3703" spans="19:29" x14ac:dyDescent="0.25">
      <c r="S3703" s="108"/>
      <c r="U3703" s="108"/>
      <c r="W3703" s="108"/>
      <c r="Y3703" s="108"/>
      <c r="AA3703" s="108"/>
      <c r="AC3703" s="108"/>
    </row>
    <row r="3704" spans="19:29" x14ac:dyDescent="0.25">
      <c r="S3704" s="108"/>
      <c r="U3704" s="108"/>
      <c r="W3704" s="108"/>
      <c r="Y3704" s="108"/>
      <c r="AA3704" s="108"/>
      <c r="AC3704" s="108"/>
    </row>
    <row r="3705" spans="19:29" x14ac:dyDescent="0.25">
      <c r="S3705" s="108"/>
      <c r="U3705" s="108"/>
      <c r="W3705" s="108"/>
      <c r="Y3705" s="108"/>
      <c r="AA3705" s="108"/>
      <c r="AC3705" s="108"/>
    </row>
    <row r="3706" spans="19:29" x14ac:dyDescent="0.25">
      <c r="S3706" s="110"/>
      <c r="U3706" s="110"/>
      <c r="W3706" s="110"/>
      <c r="Y3706" s="110"/>
      <c r="AA3706" s="110"/>
      <c r="AC3706" s="110"/>
    </row>
    <row r="3707" spans="19:29" x14ac:dyDescent="0.25">
      <c r="S3707" s="110"/>
      <c r="U3707" s="110"/>
      <c r="W3707" s="110"/>
      <c r="Y3707" s="110"/>
      <c r="AA3707" s="110"/>
      <c r="AC3707" s="110"/>
    </row>
    <row r="3708" spans="19:29" x14ac:dyDescent="0.25">
      <c r="S3708" s="110"/>
      <c r="U3708" s="110"/>
      <c r="W3708" s="110"/>
      <c r="Y3708" s="110"/>
      <c r="AA3708" s="110"/>
      <c r="AC3708" s="110"/>
    </row>
    <row r="3709" spans="19:29" x14ac:dyDescent="0.25">
      <c r="S3709" s="110"/>
      <c r="U3709" s="110"/>
      <c r="W3709" s="110"/>
      <c r="Y3709" s="110"/>
      <c r="AA3709" s="110"/>
      <c r="AC3709" s="110"/>
    </row>
    <row r="3710" spans="19:29" x14ac:dyDescent="0.25">
      <c r="S3710" s="111"/>
      <c r="U3710" s="111"/>
      <c r="W3710" s="111"/>
      <c r="Y3710" s="111"/>
      <c r="AA3710" s="111"/>
      <c r="AC3710" s="111"/>
    </row>
    <row r="3711" spans="19:29" x14ac:dyDescent="0.25">
      <c r="S3711" s="107"/>
      <c r="U3711" s="107"/>
      <c r="W3711" s="107"/>
      <c r="Y3711" s="107"/>
      <c r="AA3711" s="107"/>
      <c r="AC3711" s="107"/>
    </row>
    <row r="3712" spans="19:29" x14ac:dyDescent="0.25">
      <c r="S3712" s="108"/>
      <c r="U3712" s="108"/>
      <c r="W3712" s="108"/>
      <c r="Y3712" s="108"/>
      <c r="AA3712" s="108"/>
      <c r="AC3712" s="108"/>
    </row>
    <row r="3713" spans="19:29" x14ac:dyDescent="0.25">
      <c r="S3713" s="108"/>
      <c r="U3713" s="108"/>
      <c r="W3713" s="108"/>
      <c r="Y3713" s="108"/>
      <c r="AA3713" s="108"/>
      <c r="AC3713" s="108"/>
    </row>
    <row r="3714" spans="19:29" x14ac:dyDescent="0.25">
      <c r="S3714" s="109"/>
      <c r="U3714" s="109"/>
      <c r="W3714" s="109"/>
      <c r="Y3714" s="109"/>
      <c r="AA3714" s="109"/>
      <c r="AC3714" s="109"/>
    </row>
    <row r="3715" spans="19:29" x14ac:dyDescent="0.25">
      <c r="S3715" s="108"/>
      <c r="U3715" s="108"/>
      <c r="W3715" s="108"/>
      <c r="Y3715" s="108"/>
      <c r="AA3715" s="108"/>
      <c r="AC3715" s="108"/>
    </row>
    <row r="3716" spans="19:29" x14ac:dyDescent="0.25">
      <c r="S3716" s="108"/>
      <c r="U3716" s="108"/>
      <c r="W3716" s="108"/>
      <c r="Y3716" s="108"/>
      <c r="AA3716" s="108"/>
      <c r="AC3716" s="108"/>
    </row>
    <row r="3717" spans="19:29" x14ac:dyDescent="0.25">
      <c r="S3717" s="109"/>
      <c r="U3717" s="109"/>
      <c r="W3717" s="109"/>
      <c r="Y3717" s="109"/>
      <c r="AA3717" s="109"/>
      <c r="AC3717" s="109"/>
    </row>
    <row r="3718" spans="19:29" x14ac:dyDescent="0.25">
      <c r="S3718" s="108"/>
      <c r="U3718" s="108"/>
      <c r="W3718" s="108"/>
      <c r="Y3718" s="108"/>
      <c r="AA3718" s="108"/>
      <c r="AC3718" s="108"/>
    </row>
    <row r="3719" spans="19:29" x14ac:dyDescent="0.25">
      <c r="S3719" s="109"/>
      <c r="U3719" s="109"/>
      <c r="W3719" s="109"/>
      <c r="Y3719" s="109"/>
      <c r="AA3719" s="109"/>
      <c r="AC3719" s="109"/>
    </row>
    <row r="3720" spans="19:29" x14ac:dyDescent="0.25">
      <c r="S3720" s="108"/>
      <c r="U3720" s="108"/>
      <c r="W3720" s="108"/>
      <c r="Y3720" s="108"/>
      <c r="AA3720" s="108"/>
      <c r="AC3720" s="108"/>
    </row>
    <row r="3721" spans="19:29" x14ac:dyDescent="0.25">
      <c r="S3721" s="108"/>
      <c r="U3721" s="108"/>
      <c r="W3721" s="108"/>
      <c r="Y3721" s="108"/>
      <c r="AA3721" s="108"/>
      <c r="AC3721" s="108"/>
    </row>
    <row r="3722" spans="19:29" x14ac:dyDescent="0.25">
      <c r="S3722" s="108"/>
      <c r="U3722" s="108"/>
      <c r="W3722" s="108"/>
      <c r="Y3722" s="108"/>
      <c r="AA3722" s="108"/>
      <c r="AC3722" s="108"/>
    </row>
    <row r="3723" spans="19:29" x14ac:dyDescent="0.25">
      <c r="S3723" s="110"/>
      <c r="U3723" s="110"/>
      <c r="W3723" s="110"/>
      <c r="Y3723" s="110"/>
      <c r="AA3723" s="110"/>
      <c r="AC3723" s="110"/>
    </row>
    <row r="3724" spans="19:29" x14ac:dyDescent="0.25">
      <c r="S3724" s="110"/>
      <c r="U3724" s="110"/>
      <c r="W3724" s="110"/>
      <c r="Y3724" s="110"/>
      <c r="AA3724" s="110"/>
      <c r="AC3724" s="110"/>
    </row>
    <row r="3725" spans="19:29" x14ac:dyDescent="0.25">
      <c r="S3725" s="110"/>
      <c r="U3725" s="110"/>
      <c r="W3725" s="110"/>
      <c r="Y3725" s="110"/>
      <c r="AA3725" s="110"/>
      <c r="AC3725" s="110"/>
    </row>
    <row r="3726" spans="19:29" x14ac:dyDescent="0.25">
      <c r="S3726" s="110"/>
      <c r="U3726" s="110"/>
      <c r="W3726" s="110"/>
      <c r="Y3726" s="110"/>
      <c r="AA3726" s="110"/>
      <c r="AC3726" s="110"/>
    </row>
    <row r="3727" spans="19:29" x14ac:dyDescent="0.25">
      <c r="S3727" s="111"/>
      <c r="U3727" s="111"/>
      <c r="W3727" s="111"/>
      <c r="Y3727" s="111"/>
      <c r="AA3727" s="111"/>
      <c r="AC3727" s="111"/>
    </row>
    <row r="3728" spans="19:29" x14ac:dyDescent="0.25">
      <c r="S3728" s="107"/>
      <c r="U3728" s="107"/>
      <c r="W3728" s="107"/>
      <c r="Y3728" s="107"/>
      <c r="AA3728" s="107"/>
      <c r="AC3728" s="107"/>
    </row>
    <row r="3729" spans="19:29" x14ac:dyDescent="0.25">
      <c r="S3729" s="108"/>
      <c r="U3729" s="108"/>
      <c r="W3729" s="108"/>
      <c r="Y3729" s="108"/>
      <c r="AA3729" s="108"/>
      <c r="AC3729" s="108"/>
    </row>
    <row r="3730" spans="19:29" x14ac:dyDescent="0.25">
      <c r="S3730" s="108"/>
      <c r="U3730" s="108"/>
      <c r="W3730" s="108"/>
      <c r="Y3730" s="108"/>
      <c r="AA3730" s="108"/>
      <c r="AC3730" s="108"/>
    </row>
    <row r="3731" spans="19:29" x14ac:dyDescent="0.25">
      <c r="S3731" s="109"/>
      <c r="U3731" s="109"/>
      <c r="W3731" s="109"/>
      <c r="Y3731" s="109"/>
      <c r="AA3731" s="109"/>
      <c r="AC3731" s="109"/>
    </row>
    <row r="3732" spans="19:29" x14ac:dyDescent="0.25">
      <c r="S3732" s="108"/>
      <c r="U3732" s="108"/>
      <c r="W3732" s="108"/>
      <c r="Y3732" s="108"/>
      <c r="AA3732" s="108"/>
      <c r="AC3732" s="108"/>
    </row>
    <row r="3733" spans="19:29" x14ac:dyDescent="0.25">
      <c r="S3733" s="108"/>
      <c r="U3733" s="108"/>
      <c r="W3733" s="108"/>
      <c r="Y3733" s="108"/>
      <c r="AA3733" s="108"/>
      <c r="AC3733" s="108"/>
    </row>
    <row r="3734" spans="19:29" x14ac:dyDescent="0.25">
      <c r="S3734" s="109"/>
      <c r="U3734" s="109"/>
      <c r="W3734" s="109"/>
      <c r="Y3734" s="109"/>
      <c r="AA3734" s="109"/>
      <c r="AC3734" s="109"/>
    </row>
    <row r="3735" spans="19:29" x14ac:dyDescent="0.25">
      <c r="S3735" s="108"/>
      <c r="U3735" s="108"/>
      <c r="W3735" s="108"/>
      <c r="Y3735" s="108"/>
      <c r="AA3735" s="108"/>
      <c r="AC3735" s="108"/>
    </row>
    <row r="3736" spans="19:29" x14ac:dyDescent="0.25">
      <c r="S3736" s="109"/>
      <c r="U3736" s="109"/>
      <c r="W3736" s="109"/>
      <c r="Y3736" s="109"/>
      <c r="AA3736" s="109"/>
      <c r="AC3736" s="109"/>
    </row>
    <row r="3737" spans="19:29" x14ac:dyDescent="0.25">
      <c r="S3737" s="108"/>
      <c r="U3737" s="108"/>
      <c r="W3737" s="108"/>
      <c r="Y3737" s="108"/>
      <c r="AA3737" s="108"/>
      <c r="AC3737" s="108"/>
    </row>
    <row r="3738" spans="19:29" x14ac:dyDescent="0.25">
      <c r="S3738" s="108"/>
      <c r="U3738" s="108"/>
      <c r="W3738" s="108"/>
      <c r="Y3738" s="108"/>
      <c r="AA3738" s="108"/>
      <c r="AC3738" s="108"/>
    </row>
    <row r="3739" spans="19:29" x14ac:dyDescent="0.25">
      <c r="S3739" s="108"/>
      <c r="U3739" s="108"/>
      <c r="W3739" s="108"/>
      <c r="Y3739" s="108"/>
      <c r="AA3739" s="108"/>
      <c r="AC3739" s="108"/>
    </row>
    <row r="3740" spans="19:29" x14ac:dyDescent="0.25">
      <c r="S3740" s="110"/>
      <c r="U3740" s="110"/>
      <c r="W3740" s="110"/>
      <c r="Y3740" s="110"/>
      <c r="AA3740" s="110"/>
      <c r="AC3740" s="110"/>
    </row>
    <row r="3741" spans="19:29" x14ac:dyDescent="0.25">
      <c r="S3741" s="110"/>
      <c r="U3741" s="110"/>
      <c r="W3741" s="110"/>
      <c r="Y3741" s="110"/>
      <c r="AA3741" s="110"/>
      <c r="AC3741" s="110"/>
    </row>
    <row r="3742" spans="19:29" x14ac:dyDescent="0.25">
      <c r="S3742" s="110"/>
      <c r="U3742" s="110"/>
      <c r="W3742" s="110"/>
      <c r="Y3742" s="110"/>
      <c r="AA3742" s="110"/>
      <c r="AC3742" s="110"/>
    </row>
    <row r="3743" spans="19:29" x14ac:dyDescent="0.25">
      <c r="S3743" s="110"/>
      <c r="U3743" s="110"/>
      <c r="W3743" s="110"/>
      <c r="Y3743" s="110"/>
      <c r="AA3743" s="110"/>
      <c r="AC3743" s="110"/>
    </row>
    <row r="3744" spans="19:29" x14ac:dyDescent="0.25">
      <c r="S3744" s="111"/>
      <c r="U3744" s="111"/>
      <c r="W3744" s="111"/>
      <c r="Y3744" s="111"/>
      <c r="AA3744" s="111"/>
      <c r="AC3744" s="111"/>
    </row>
    <row r="3745" spans="19:29" x14ac:dyDescent="0.25">
      <c r="S3745" s="107"/>
      <c r="U3745" s="107"/>
      <c r="W3745" s="107"/>
      <c r="Y3745" s="107"/>
      <c r="AA3745" s="107"/>
      <c r="AC3745" s="107"/>
    </row>
    <row r="3746" spans="19:29" x14ac:dyDescent="0.25">
      <c r="S3746" s="108"/>
      <c r="U3746" s="108"/>
      <c r="W3746" s="108"/>
      <c r="Y3746" s="108"/>
      <c r="AA3746" s="108"/>
      <c r="AC3746" s="108"/>
    </row>
    <row r="3747" spans="19:29" x14ac:dyDescent="0.25">
      <c r="S3747" s="108"/>
      <c r="U3747" s="108"/>
      <c r="W3747" s="108"/>
      <c r="Y3747" s="108"/>
      <c r="AA3747" s="108"/>
      <c r="AC3747" s="108"/>
    </row>
    <row r="3748" spans="19:29" x14ac:dyDescent="0.25">
      <c r="S3748" s="109"/>
      <c r="U3748" s="109"/>
      <c r="W3748" s="109"/>
      <c r="Y3748" s="109"/>
      <c r="AA3748" s="109"/>
      <c r="AC3748" s="109"/>
    </row>
    <row r="3749" spans="19:29" x14ac:dyDescent="0.25">
      <c r="S3749" s="108"/>
      <c r="U3749" s="108"/>
      <c r="W3749" s="108"/>
      <c r="Y3749" s="108"/>
      <c r="AA3749" s="108"/>
      <c r="AC3749" s="108"/>
    </row>
    <row r="3750" spans="19:29" x14ac:dyDescent="0.25">
      <c r="S3750" s="108"/>
      <c r="U3750" s="108"/>
      <c r="W3750" s="108"/>
      <c r="Y3750" s="108"/>
      <c r="AA3750" s="108"/>
      <c r="AC3750" s="108"/>
    </row>
    <row r="3751" spans="19:29" x14ac:dyDescent="0.25">
      <c r="S3751" s="109"/>
      <c r="U3751" s="109"/>
      <c r="W3751" s="109"/>
      <c r="Y3751" s="109"/>
      <c r="AA3751" s="109"/>
      <c r="AC3751" s="109"/>
    </row>
    <row r="3752" spans="19:29" x14ac:dyDescent="0.25">
      <c r="S3752" s="108"/>
      <c r="U3752" s="108"/>
      <c r="W3752" s="108"/>
      <c r="Y3752" s="108"/>
      <c r="AA3752" s="108"/>
      <c r="AC3752" s="108"/>
    </row>
    <row r="3753" spans="19:29" x14ac:dyDescent="0.25">
      <c r="S3753" s="109"/>
      <c r="U3753" s="109"/>
      <c r="W3753" s="109"/>
      <c r="Y3753" s="109"/>
      <c r="AA3753" s="109"/>
      <c r="AC3753" s="109"/>
    </row>
    <row r="3754" spans="19:29" x14ac:dyDescent="0.25">
      <c r="S3754" s="108"/>
      <c r="U3754" s="108"/>
      <c r="W3754" s="108"/>
      <c r="Y3754" s="108"/>
      <c r="AA3754" s="108"/>
      <c r="AC3754" s="108"/>
    </row>
    <row r="3755" spans="19:29" x14ac:dyDescent="0.25">
      <c r="S3755" s="108"/>
      <c r="U3755" s="108"/>
      <c r="W3755" s="108"/>
      <c r="Y3755" s="108"/>
      <c r="AA3755" s="108"/>
      <c r="AC3755" s="108"/>
    </row>
    <row r="3756" spans="19:29" x14ac:dyDescent="0.25">
      <c r="S3756" s="108"/>
      <c r="U3756" s="108"/>
      <c r="W3756" s="108"/>
      <c r="Y3756" s="108"/>
      <c r="AA3756" s="108"/>
      <c r="AC3756" s="108"/>
    </row>
    <row r="3757" spans="19:29" x14ac:dyDescent="0.25">
      <c r="S3757" s="110"/>
      <c r="U3757" s="110"/>
      <c r="W3757" s="110"/>
      <c r="Y3757" s="110"/>
      <c r="AA3757" s="110"/>
      <c r="AC3757" s="110"/>
    </row>
    <row r="3758" spans="19:29" x14ac:dyDescent="0.25">
      <c r="S3758" s="110"/>
      <c r="U3758" s="110"/>
      <c r="W3758" s="110"/>
      <c r="Y3758" s="110"/>
      <c r="AA3758" s="110"/>
      <c r="AC3758" s="110"/>
    </row>
    <row r="3759" spans="19:29" x14ac:dyDescent="0.25">
      <c r="S3759" s="110"/>
      <c r="U3759" s="110"/>
      <c r="W3759" s="110"/>
      <c r="Y3759" s="110"/>
      <c r="AA3759" s="110"/>
      <c r="AC3759" s="110"/>
    </row>
    <row r="3760" spans="19:29" x14ac:dyDescent="0.25">
      <c r="S3760" s="110"/>
      <c r="U3760" s="110"/>
      <c r="W3760" s="110"/>
      <c r="Y3760" s="110"/>
      <c r="AA3760" s="110"/>
      <c r="AC3760" s="110"/>
    </row>
    <row r="3761" spans="19:29" x14ac:dyDescent="0.25">
      <c r="S3761" s="111"/>
      <c r="U3761" s="111"/>
      <c r="W3761" s="111"/>
      <c r="Y3761" s="111"/>
      <c r="AA3761" s="111"/>
      <c r="AC3761" s="111"/>
    </row>
    <row r="3762" spans="19:29" x14ac:dyDescent="0.25">
      <c r="S3762" s="107"/>
      <c r="U3762" s="107"/>
      <c r="W3762" s="107"/>
      <c r="Y3762" s="107"/>
      <c r="AA3762" s="107"/>
      <c r="AC3762" s="107"/>
    </row>
    <row r="3763" spans="19:29" x14ac:dyDescent="0.25">
      <c r="S3763" s="108"/>
      <c r="U3763" s="108"/>
      <c r="W3763" s="108"/>
      <c r="Y3763" s="108"/>
      <c r="AA3763" s="108"/>
      <c r="AC3763" s="108"/>
    </row>
    <row r="3764" spans="19:29" x14ac:dyDescent="0.25">
      <c r="S3764" s="108"/>
      <c r="U3764" s="108"/>
      <c r="W3764" s="108"/>
      <c r="Y3764" s="108"/>
      <c r="AA3764" s="108"/>
      <c r="AC3764" s="108"/>
    </row>
    <row r="3765" spans="19:29" x14ac:dyDescent="0.25">
      <c r="S3765" s="109"/>
      <c r="U3765" s="109"/>
      <c r="W3765" s="109"/>
      <c r="Y3765" s="109"/>
      <c r="AA3765" s="109"/>
      <c r="AC3765" s="109"/>
    </row>
    <row r="3766" spans="19:29" x14ac:dyDescent="0.25">
      <c r="S3766" s="108"/>
      <c r="U3766" s="108"/>
      <c r="W3766" s="108"/>
      <c r="Y3766" s="108"/>
      <c r="AA3766" s="108"/>
      <c r="AC3766" s="108"/>
    </row>
    <row r="3767" spans="19:29" x14ac:dyDescent="0.25">
      <c r="S3767" s="108"/>
      <c r="U3767" s="108"/>
      <c r="W3767" s="108"/>
      <c r="Y3767" s="108"/>
      <c r="AA3767" s="108"/>
      <c r="AC3767" s="108"/>
    </row>
    <row r="3768" spans="19:29" x14ac:dyDescent="0.25">
      <c r="S3768" s="109"/>
      <c r="U3768" s="109"/>
      <c r="W3768" s="109"/>
      <c r="Y3768" s="109"/>
      <c r="AA3768" s="109"/>
      <c r="AC3768" s="109"/>
    </row>
    <row r="3769" spans="19:29" x14ac:dyDescent="0.25">
      <c r="S3769" s="108"/>
      <c r="U3769" s="108"/>
      <c r="W3769" s="108"/>
      <c r="Y3769" s="108"/>
      <c r="AA3769" s="108"/>
      <c r="AC3769" s="108"/>
    </row>
    <row r="3770" spans="19:29" x14ac:dyDescent="0.25">
      <c r="S3770" s="109"/>
      <c r="U3770" s="109"/>
      <c r="W3770" s="109"/>
      <c r="Y3770" s="109"/>
      <c r="AA3770" s="109"/>
      <c r="AC3770" s="109"/>
    </row>
    <row r="3771" spans="19:29" x14ac:dyDescent="0.25">
      <c r="S3771" s="108"/>
      <c r="U3771" s="108"/>
      <c r="W3771" s="108"/>
      <c r="Y3771" s="108"/>
      <c r="AA3771" s="108"/>
      <c r="AC3771" s="108"/>
    </row>
    <row r="3772" spans="19:29" x14ac:dyDescent="0.25">
      <c r="S3772" s="108"/>
      <c r="U3772" s="108"/>
      <c r="W3772" s="108"/>
      <c r="Y3772" s="108"/>
      <c r="AA3772" s="108"/>
      <c r="AC3772" s="108"/>
    </row>
    <row r="3773" spans="19:29" x14ac:dyDescent="0.25">
      <c r="S3773" s="108"/>
      <c r="U3773" s="108"/>
      <c r="W3773" s="108"/>
      <c r="Y3773" s="108"/>
      <c r="AA3773" s="108"/>
      <c r="AC3773" s="108"/>
    </row>
    <row r="3774" spans="19:29" x14ac:dyDescent="0.25">
      <c r="S3774" s="110"/>
      <c r="U3774" s="110"/>
      <c r="W3774" s="110"/>
      <c r="Y3774" s="110"/>
      <c r="AA3774" s="110"/>
      <c r="AC3774" s="110"/>
    </row>
    <row r="3775" spans="19:29" x14ac:dyDescent="0.25">
      <c r="S3775" s="110"/>
      <c r="U3775" s="110"/>
      <c r="W3775" s="110"/>
      <c r="Y3775" s="110"/>
      <c r="AA3775" s="110"/>
      <c r="AC3775" s="110"/>
    </row>
    <row r="3776" spans="19:29" x14ac:dyDescent="0.25">
      <c r="S3776" s="110"/>
      <c r="U3776" s="110"/>
      <c r="W3776" s="110"/>
      <c r="Y3776" s="110"/>
      <c r="AA3776" s="110"/>
      <c r="AC3776" s="110"/>
    </row>
    <row r="3777" spans="19:29" x14ac:dyDescent="0.25">
      <c r="S3777" s="110"/>
      <c r="U3777" s="110"/>
      <c r="W3777" s="110"/>
      <c r="Y3777" s="110"/>
      <c r="AA3777" s="110"/>
      <c r="AC3777" s="110"/>
    </row>
    <row r="3778" spans="19:29" x14ac:dyDescent="0.25">
      <c r="S3778" s="111"/>
      <c r="U3778" s="111"/>
      <c r="W3778" s="111"/>
      <c r="Y3778" s="111"/>
      <c r="AA3778" s="111"/>
      <c r="AC3778" s="111"/>
    </row>
    <row r="3779" spans="19:29" x14ac:dyDescent="0.25">
      <c r="S3779" s="107"/>
      <c r="U3779" s="107"/>
      <c r="W3779" s="107"/>
      <c r="Y3779" s="107"/>
      <c r="AA3779" s="107"/>
      <c r="AC3779" s="107"/>
    </row>
    <row r="3780" spans="19:29" x14ac:dyDescent="0.25">
      <c r="S3780" s="108"/>
      <c r="U3780" s="108"/>
      <c r="W3780" s="108"/>
      <c r="Y3780" s="108"/>
      <c r="AA3780" s="108"/>
      <c r="AC3780" s="108"/>
    </row>
    <row r="3781" spans="19:29" x14ac:dyDescent="0.25">
      <c r="S3781" s="108"/>
      <c r="U3781" s="108"/>
      <c r="W3781" s="108"/>
      <c r="Y3781" s="108"/>
      <c r="AA3781" s="108"/>
      <c r="AC3781" s="108"/>
    </row>
    <row r="3782" spans="19:29" x14ac:dyDescent="0.25">
      <c r="S3782" s="109"/>
      <c r="U3782" s="109"/>
      <c r="W3782" s="109"/>
      <c r="Y3782" s="109"/>
      <c r="AA3782" s="109"/>
      <c r="AC3782" s="109"/>
    </row>
    <row r="3783" spans="19:29" x14ac:dyDescent="0.25">
      <c r="S3783" s="108"/>
      <c r="U3783" s="108"/>
      <c r="W3783" s="108"/>
      <c r="Y3783" s="108"/>
      <c r="AA3783" s="108"/>
      <c r="AC3783" s="108"/>
    </row>
    <row r="3784" spans="19:29" x14ac:dyDescent="0.25">
      <c r="S3784" s="108"/>
      <c r="U3784" s="108"/>
      <c r="W3784" s="108"/>
      <c r="Y3784" s="108"/>
      <c r="AA3784" s="108"/>
      <c r="AC3784" s="108"/>
    </row>
    <row r="3785" spans="19:29" x14ac:dyDescent="0.25">
      <c r="S3785" s="109"/>
      <c r="U3785" s="109"/>
      <c r="W3785" s="109"/>
      <c r="Y3785" s="109"/>
      <c r="AA3785" s="109"/>
      <c r="AC3785" s="109"/>
    </row>
    <row r="3786" spans="19:29" x14ac:dyDescent="0.25">
      <c r="S3786" s="108"/>
      <c r="U3786" s="108"/>
      <c r="W3786" s="108"/>
      <c r="Y3786" s="108"/>
      <c r="AA3786" s="108"/>
      <c r="AC3786" s="108"/>
    </row>
    <row r="3787" spans="19:29" x14ac:dyDescent="0.25">
      <c r="S3787" s="109"/>
      <c r="U3787" s="109"/>
      <c r="W3787" s="109"/>
      <c r="Y3787" s="109"/>
      <c r="AA3787" s="109"/>
      <c r="AC3787" s="109"/>
    </row>
    <row r="3788" spans="19:29" x14ac:dyDescent="0.25">
      <c r="S3788" s="108"/>
      <c r="U3788" s="108"/>
      <c r="W3788" s="108"/>
      <c r="Y3788" s="108"/>
      <c r="AA3788" s="108"/>
      <c r="AC3788" s="108"/>
    </row>
    <row r="3789" spans="19:29" x14ac:dyDescent="0.25">
      <c r="S3789" s="108"/>
      <c r="U3789" s="108"/>
      <c r="W3789" s="108"/>
      <c r="Y3789" s="108"/>
      <c r="AA3789" s="108"/>
      <c r="AC3789" s="108"/>
    </row>
    <row r="3790" spans="19:29" x14ac:dyDescent="0.25">
      <c r="S3790" s="108"/>
      <c r="U3790" s="108"/>
      <c r="W3790" s="108"/>
      <c r="Y3790" s="108"/>
      <c r="AA3790" s="108"/>
      <c r="AC3790" s="108"/>
    </row>
    <row r="3791" spans="19:29" x14ac:dyDescent="0.25">
      <c r="S3791" s="110"/>
      <c r="U3791" s="110"/>
      <c r="W3791" s="110"/>
      <c r="Y3791" s="110"/>
      <c r="AA3791" s="110"/>
      <c r="AC3791" s="110"/>
    </row>
    <row r="3792" spans="19:29" x14ac:dyDescent="0.25">
      <c r="S3792" s="110"/>
      <c r="U3792" s="110"/>
      <c r="W3792" s="110"/>
      <c r="Y3792" s="110"/>
      <c r="AA3792" s="110"/>
      <c r="AC3792" s="110"/>
    </row>
    <row r="3793" spans="19:29" x14ac:dyDescent="0.25">
      <c r="S3793" s="110"/>
      <c r="U3793" s="110"/>
      <c r="W3793" s="110"/>
      <c r="Y3793" s="110"/>
      <c r="AA3793" s="110"/>
      <c r="AC3793" s="110"/>
    </row>
    <row r="3794" spans="19:29" x14ac:dyDescent="0.25">
      <c r="S3794" s="110"/>
      <c r="U3794" s="110"/>
      <c r="W3794" s="110"/>
      <c r="Y3794" s="110"/>
      <c r="AA3794" s="110"/>
      <c r="AC3794" s="110"/>
    </row>
    <row r="3795" spans="19:29" x14ac:dyDescent="0.25">
      <c r="S3795" s="111"/>
      <c r="U3795" s="111"/>
      <c r="W3795" s="111"/>
      <c r="Y3795" s="111"/>
      <c r="AA3795" s="111"/>
      <c r="AC3795" s="111"/>
    </row>
    <row r="3796" spans="19:29" x14ac:dyDescent="0.25">
      <c r="S3796" s="107"/>
      <c r="U3796" s="107"/>
      <c r="W3796" s="107"/>
      <c r="Y3796" s="107"/>
      <c r="AA3796" s="107"/>
      <c r="AC3796" s="107"/>
    </row>
    <row r="3797" spans="19:29" x14ac:dyDescent="0.25">
      <c r="S3797" s="108"/>
      <c r="U3797" s="108"/>
      <c r="W3797" s="108"/>
      <c r="Y3797" s="108"/>
      <c r="AA3797" s="108"/>
      <c r="AC3797" s="108"/>
    </row>
    <row r="3798" spans="19:29" x14ac:dyDescent="0.25">
      <c r="S3798" s="108"/>
      <c r="U3798" s="108"/>
      <c r="W3798" s="108"/>
      <c r="Y3798" s="108"/>
      <c r="AA3798" s="108"/>
      <c r="AC3798" s="108"/>
    </row>
    <row r="3799" spans="19:29" x14ac:dyDescent="0.25">
      <c r="S3799" s="109"/>
      <c r="U3799" s="109"/>
      <c r="W3799" s="109"/>
      <c r="Y3799" s="109"/>
      <c r="AA3799" s="109"/>
      <c r="AC3799" s="109"/>
    </row>
    <row r="3800" spans="19:29" x14ac:dyDescent="0.25">
      <c r="S3800" s="108"/>
      <c r="U3800" s="108"/>
      <c r="W3800" s="108"/>
      <c r="Y3800" s="108"/>
      <c r="AA3800" s="108"/>
      <c r="AC3800" s="108"/>
    </row>
    <row r="3801" spans="19:29" x14ac:dyDescent="0.25">
      <c r="S3801" s="108"/>
      <c r="U3801" s="108"/>
      <c r="W3801" s="108"/>
      <c r="Y3801" s="108"/>
      <c r="AA3801" s="108"/>
      <c r="AC3801" s="108"/>
    </row>
    <row r="3802" spans="19:29" x14ac:dyDescent="0.25">
      <c r="S3802" s="109"/>
      <c r="U3802" s="109"/>
      <c r="W3802" s="109"/>
      <c r="Y3802" s="109"/>
      <c r="AA3802" s="109"/>
      <c r="AC3802" s="109"/>
    </row>
    <row r="3803" spans="19:29" x14ac:dyDescent="0.25">
      <c r="S3803" s="108"/>
      <c r="U3803" s="108"/>
      <c r="W3803" s="108"/>
      <c r="Y3803" s="108"/>
      <c r="AA3803" s="108"/>
      <c r="AC3803" s="108"/>
    </row>
    <row r="3804" spans="19:29" x14ac:dyDescent="0.25">
      <c r="S3804" s="109"/>
      <c r="U3804" s="109"/>
      <c r="W3804" s="109"/>
      <c r="Y3804" s="109"/>
      <c r="AA3804" s="109"/>
      <c r="AC3804" s="109"/>
    </row>
    <row r="3805" spans="19:29" x14ac:dyDescent="0.25">
      <c r="S3805" s="108"/>
      <c r="U3805" s="108"/>
      <c r="W3805" s="108"/>
      <c r="Y3805" s="108"/>
      <c r="AA3805" s="108"/>
      <c r="AC3805" s="108"/>
    </row>
    <row r="3806" spans="19:29" x14ac:dyDescent="0.25">
      <c r="S3806" s="108"/>
      <c r="U3806" s="108"/>
      <c r="W3806" s="108"/>
      <c r="Y3806" s="108"/>
      <c r="AA3806" s="108"/>
      <c r="AC3806" s="108"/>
    </row>
    <row r="3807" spans="19:29" x14ac:dyDescent="0.25">
      <c r="S3807" s="108"/>
      <c r="U3807" s="108"/>
      <c r="W3807" s="108"/>
      <c r="Y3807" s="108"/>
      <c r="AA3807" s="108"/>
      <c r="AC3807" s="108"/>
    </row>
    <row r="3808" spans="19:29" x14ac:dyDescent="0.25">
      <c r="S3808" s="110"/>
      <c r="U3808" s="110"/>
      <c r="W3808" s="110"/>
      <c r="Y3808" s="110"/>
      <c r="AA3808" s="110"/>
      <c r="AC3808" s="110"/>
    </row>
    <row r="3809" spans="19:29" x14ac:dyDescent="0.25">
      <c r="S3809" s="110"/>
      <c r="U3809" s="110"/>
      <c r="W3809" s="110"/>
      <c r="Y3809" s="110"/>
      <c r="AA3809" s="110"/>
      <c r="AC3809" s="110"/>
    </row>
    <row r="3810" spans="19:29" x14ac:dyDescent="0.25">
      <c r="S3810" s="110"/>
      <c r="U3810" s="110"/>
      <c r="W3810" s="110"/>
      <c r="Y3810" s="110"/>
      <c r="AA3810" s="110"/>
      <c r="AC3810" s="110"/>
    </row>
    <row r="3811" spans="19:29" x14ac:dyDescent="0.25">
      <c r="S3811" s="110"/>
      <c r="U3811" s="110"/>
      <c r="W3811" s="110"/>
      <c r="Y3811" s="110"/>
      <c r="AA3811" s="110"/>
      <c r="AC3811" s="110"/>
    </row>
    <row r="3812" spans="19:29" x14ac:dyDescent="0.25">
      <c r="S3812" s="111"/>
      <c r="U3812" s="111"/>
      <c r="W3812" s="111"/>
      <c r="Y3812" s="111"/>
      <c r="AA3812" s="111"/>
      <c r="AC3812" s="111"/>
    </row>
    <row r="3813" spans="19:29" x14ac:dyDescent="0.25">
      <c r="S3813" s="107"/>
      <c r="U3813" s="107"/>
      <c r="W3813" s="107"/>
      <c r="Y3813" s="107"/>
      <c r="AA3813" s="107"/>
      <c r="AC3813" s="107"/>
    </row>
    <row r="3814" spans="19:29" x14ac:dyDescent="0.25">
      <c r="S3814" s="108"/>
      <c r="U3814" s="108"/>
      <c r="W3814" s="108"/>
      <c r="Y3814" s="108"/>
      <c r="AA3814" s="108"/>
      <c r="AC3814" s="108"/>
    </row>
    <row r="3815" spans="19:29" x14ac:dyDescent="0.25">
      <c r="S3815" s="108"/>
      <c r="U3815" s="108"/>
      <c r="W3815" s="108"/>
      <c r="Y3815" s="108"/>
      <c r="AA3815" s="108"/>
      <c r="AC3815" s="108"/>
    </row>
    <row r="3816" spans="19:29" x14ac:dyDescent="0.25">
      <c r="S3816" s="109"/>
      <c r="U3816" s="109"/>
      <c r="W3816" s="109"/>
      <c r="Y3816" s="109"/>
      <c r="AA3816" s="109"/>
      <c r="AC3816" s="109"/>
    </row>
    <row r="3817" spans="19:29" x14ac:dyDescent="0.25">
      <c r="S3817" s="108"/>
      <c r="U3817" s="108"/>
      <c r="W3817" s="108"/>
      <c r="Y3817" s="108"/>
      <c r="AA3817" s="108"/>
      <c r="AC3817" s="108"/>
    </row>
    <row r="3818" spans="19:29" x14ac:dyDescent="0.25">
      <c r="S3818" s="108"/>
      <c r="U3818" s="108"/>
      <c r="W3818" s="108"/>
      <c r="Y3818" s="108"/>
      <c r="AA3818" s="108"/>
      <c r="AC3818" s="108"/>
    </row>
    <row r="3819" spans="19:29" x14ac:dyDescent="0.25">
      <c r="S3819" s="109"/>
      <c r="U3819" s="109"/>
      <c r="W3819" s="109"/>
      <c r="Y3819" s="109"/>
      <c r="AA3819" s="109"/>
      <c r="AC3819" s="109"/>
    </row>
    <row r="3820" spans="19:29" x14ac:dyDescent="0.25">
      <c r="S3820" s="108"/>
      <c r="U3820" s="108"/>
      <c r="W3820" s="108"/>
      <c r="Y3820" s="108"/>
      <c r="AA3820" s="108"/>
      <c r="AC3820" s="108"/>
    </row>
    <row r="3821" spans="19:29" x14ac:dyDescent="0.25">
      <c r="S3821" s="109"/>
      <c r="U3821" s="109"/>
      <c r="W3821" s="109"/>
      <c r="Y3821" s="109"/>
      <c r="AA3821" s="109"/>
      <c r="AC3821" s="109"/>
    </row>
    <row r="3822" spans="19:29" x14ac:dyDescent="0.25">
      <c r="S3822" s="108"/>
      <c r="U3822" s="108"/>
      <c r="W3822" s="108"/>
      <c r="Y3822" s="108"/>
      <c r="AA3822" s="108"/>
      <c r="AC3822" s="108"/>
    </row>
    <row r="3823" spans="19:29" x14ac:dyDescent="0.25">
      <c r="S3823" s="108"/>
      <c r="U3823" s="108"/>
      <c r="W3823" s="108"/>
      <c r="Y3823" s="108"/>
      <c r="AA3823" s="108"/>
      <c r="AC3823" s="108"/>
    </row>
    <row r="3824" spans="19:29" x14ac:dyDescent="0.25">
      <c r="S3824" s="108"/>
      <c r="U3824" s="108"/>
      <c r="W3824" s="108"/>
      <c r="Y3824" s="108"/>
      <c r="AA3824" s="108"/>
      <c r="AC3824" s="108"/>
    </row>
    <row r="3825" spans="19:29" x14ac:dyDescent="0.25">
      <c r="S3825" s="110"/>
      <c r="U3825" s="110"/>
      <c r="W3825" s="110"/>
      <c r="Y3825" s="110"/>
      <c r="AA3825" s="110"/>
      <c r="AC3825" s="110"/>
    </row>
    <row r="3826" spans="19:29" x14ac:dyDescent="0.25">
      <c r="S3826" s="110"/>
      <c r="U3826" s="110"/>
      <c r="W3826" s="110"/>
      <c r="Y3826" s="110"/>
      <c r="AA3826" s="110"/>
      <c r="AC3826" s="110"/>
    </row>
    <row r="3827" spans="19:29" x14ac:dyDescent="0.25">
      <c r="S3827" s="110"/>
      <c r="U3827" s="110"/>
      <c r="W3827" s="110"/>
      <c r="Y3827" s="110"/>
      <c r="AA3827" s="110"/>
      <c r="AC3827" s="110"/>
    </row>
    <row r="3828" spans="19:29" x14ac:dyDescent="0.25">
      <c r="S3828" s="110"/>
      <c r="U3828" s="110"/>
      <c r="W3828" s="110"/>
      <c r="Y3828" s="110"/>
      <c r="AA3828" s="110"/>
      <c r="AC3828" s="110"/>
    </row>
    <row r="3829" spans="19:29" x14ac:dyDescent="0.25">
      <c r="S3829" s="111"/>
      <c r="U3829" s="111"/>
      <c r="W3829" s="111"/>
      <c r="Y3829" s="111"/>
      <c r="AA3829" s="111"/>
      <c r="AC3829" s="111"/>
    </row>
    <row r="3830" spans="19:29" x14ac:dyDescent="0.25">
      <c r="S3830" s="107"/>
      <c r="U3830" s="107"/>
      <c r="W3830" s="107"/>
      <c r="Y3830" s="107"/>
      <c r="AA3830" s="107"/>
      <c r="AC3830" s="107"/>
    </row>
    <row r="3831" spans="19:29" x14ac:dyDescent="0.25">
      <c r="S3831" s="108"/>
      <c r="U3831" s="108"/>
      <c r="W3831" s="108"/>
      <c r="Y3831" s="108"/>
      <c r="AA3831" s="108"/>
      <c r="AC3831" s="108"/>
    </row>
    <row r="3832" spans="19:29" x14ac:dyDescent="0.25">
      <c r="S3832" s="108"/>
      <c r="U3832" s="108"/>
      <c r="W3832" s="108"/>
      <c r="Y3832" s="108"/>
      <c r="AA3832" s="108"/>
      <c r="AC3832" s="108"/>
    </row>
    <row r="3833" spans="19:29" x14ac:dyDescent="0.25">
      <c r="S3833" s="109"/>
      <c r="U3833" s="109"/>
      <c r="W3833" s="109"/>
      <c r="Y3833" s="109"/>
      <c r="AA3833" s="109"/>
      <c r="AC3833" s="109"/>
    </row>
    <row r="3834" spans="19:29" x14ac:dyDescent="0.25">
      <c r="S3834" s="108"/>
      <c r="U3834" s="108"/>
      <c r="W3834" s="108"/>
      <c r="Y3834" s="108"/>
      <c r="AA3834" s="108"/>
      <c r="AC3834" s="108"/>
    </row>
    <row r="3835" spans="19:29" x14ac:dyDescent="0.25">
      <c r="S3835" s="108"/>
      <c r="U3835" s="108"/>
      <c r="W3835" s="108"/>
      <c r="Y3835" s="108"/>
      <c r="AA3835" s="108"/>
      <c r="AC3835" s="108"/>
    </row>
    <row r="3836" spans="19:29" x14ac:dyDescent="0.25">
      <c r="S3836" s="109"/>
      <c r="U3836" s="109"/>
      <c r="W3836" s="109"/>
      <c r="Y3836" s="109"/>
      <c r="AA3836" s="109"/>
      <c r="AC3836" s="109"/>
    </row>
    <row r="3837" spans="19:29" x14ac:dyDescent="0.25">
      <c r="S3837" s="108"/>
      <c r="U3837" s="108"/>
      <c r="W3837" s="108"/>
      <c r="Y3837" s="108"/>
      <c r="AA3837" s="108"/>
      <c r="AC3837" s="108"/>
    </row>
    <row r="3838" spans="19:29" x14ac:dyDescent="0.25">
      <c r="S3838" s="109"/>
      <c r="U3838" s="109"/>
      <c r="W3838" s="109"/>
      <c r="Y3838" s="109"/>
      <c r="AA3838" s="109"/>
      <c r="AC3838" s="109"/>
    </row>
    <row r="3839" spans="19:29" x14ac:dyDescent="0.25">
      <c r="S3839" s="108"/>
      <c r="U3839" s="108"/>
      <c r="W3839" s="108"/>
      <c r="Y3839" s="108"/>
      <c r="AA3839" s="108"/>
      <c r="AC3839" s="108"/>
    </row>
    <row r="3840" spans="19:29" x14ac:dyDescent="0.25">
      <c r="S3840" s="108"/>
      <c r="U3840" s="108"/>
      <c r="W3840" s="108"/>
      <c r="Y3840" s="108"/>
      <c r="AA3840" s="108"/>
      <c r="AC3840" s="108"/>
    </row>
    <row r="3841" spans="19:29" x14ac:dyDescent="0.25">
      <c r="S3841" s="108"/>
      <c r="U3841" s="108"/>
      <c r="W3841" s="108"/>
      <c r="Y3841" s="108"/>
      <c r="AA3841" s="108"/>
      <c r="AC3841" s="108"/>
    </row>
    <row r="3842" spans="19:29" x14ac:dyDescent="0.25">
      <c r="S3842" s="110"/>
      <c r="U3842" s="110"/>
      <c r="W3842" s="110"/>
      <c r="Y3842" s="110"/>
      <c r="AA3842" s="110"/>
      <c r="AC3842" s="110"/>
    </row>
    <row r="3843" spans="19:29" x14ac:dyDescent="0.25">
      <c r="S3843" s="110"/>
      <c r="U3843" s="110"/>
      <c r="W3843" s="110"/>
      <c r="Y3843" s="110"/>
      <c r="AA3843" s="110"/>
      <c r="AC3843" s="110"/>
    </row>
    <row r="3844" spans="19:29" x14ac:dyDescent="0.25">
      <c r="S3844" s="110"/>
      <c r="U3844" s="110"/>
      <c r="W3844" s="110"/>
      <c r="Y3844" s="110"/>
      <c r="AA3844" s="110"/>
      <c r="AC3844" s="110"/>
    </row>
    <row r="3845" spans="19:29" x14ac:dyDescent="0.25">
      <c r="S3845" s="110"/>
      <c r="U3845" s="110"/>
      <c r="W3845" s="110"/>
      <c r="Y3845" s="110"/>
      <c r="AA3845" s="110"/>
      <c r="AC3845" s="110"/>
    </row>
    <row r="3846" spans="19:29" x14ac:dyDescent="0.25">
      <c r="S3846" s="111"/>
      <c r="U3846" s="111"/>
      <c r="W3846" s="111"/>
      <c r="Y3846" s="111"/>
      <c r="AA3846" s="111"/>
      <c r="AC3846" s="111"/>
    </row>
    <row r="3847" spans="19:29" x14ac:dyDescent="0.25">
      <c r="S3847" s="107"/>
      <c r="U3847" s="107"/>
      <c r="W3847" s="107"/>
      <c r="Y3847" s="107"/>
      <c r="AA3847" s="107"/>
      <c r="AC3847" s="107"/>
    </row>
    <row r="3848" spans="19:29" x14ac:dyDescent="0.25">
      <c r="S3848" s="108"/>
      <c r="U3848" s="108"/>
      <c r="W3848" s="108"/>
      <c r="Y3848" s="108"/>
      <c r="AA3848" s="108"/>
      <c r="AC3848" s="108"/>
    </row>
    <row r="3849" spans="19:29" x14ac:dyDescent="0.25">
      <c r="S3849" s="108"/>
      <c r="U3849" s="108"/>
      <c r="W3849" s="108"/>
      <c r="Y3849" s="108"/>
      <c r="AA3849" s="108"/>
      <c r="AC3849" s="108"/>
    </row>
    <row r="3850" spans="19:29" x14ac:dyDescent="0.25">
      <c r="S3850" s="109"/>
      <c r="U3850" s="109"/>
      <c r="W3850" s="109"/>
      <c r="Y3850" s="109"/>
      <c r="AA3850" s="109"/>
      <c r="AC3850" s="109"/>
    </row>
    <row r="3851" spans="19:29" x14ac:dyDescent="0.25">
      <c r="S3851" s="108"/>
      <c r="U3851" s="108"/>
      <c r="W3851" s="108"/>
      <c r="Y3851" s="108"/>
      <c r="AA3851" s="108"/>
      <c r="AC3851" s="108"/>
    </row>
    <row r="3852" spans="19:29" x14ac:dyDescent="0.25">
      <c r="S3852" s="108"/>
      <c r="U3852" s="108"/>
      <c r="W3852" s="108"/>
      <c r="Y3852" s="108"/>
      <c r="AA3852" s="108"/>
      <c r="AC3852" s="108"/>
    </row>
    <row r="3853" spans="19:29" x14ac:dyDescent="0.25">
      <c r="S3853" s="109"/>
      <c r="U3853" s="109"/>
      <c r="W3853" s="109"/>
      <c r="Y3853" s="109"/>
      <c r="AA3853" s="109"/>
      <c r="AC3853" s="109"/>
    </row>
    <row r="3854" spans="19:29" x14ac:dyDescent="0.25">
      <c r="S3854" s="108"/>
      <c r="U3854" s="108"/>
      <c r="W3854" s="108"/>
      <c r="Y3854" s="108"/>
      <c r="AA3854" s="108"/>
      <c r="AC3854" s="108"/>
    </row>
    <row r="3855" spans="19:29" x14ac:dyDescent="0.25">
      <c r="S3855" s="109"/>
      <c r="U3855" s="109"/>
      <c r="W3855" s="109"/>
      <c r="Y3855" s="109"/>
      <c r="AA3855" s="109"/>
      <c r="AC3855" s="109"/>
    </row>
    <row r="3856" spans="19:29" x14ac:dyDescent="0.25">
      <c r="S3856" s="108"/>
      <c r="U3856" s="108"/>
      <c r="W3856" s="108"/>
      <c r="Y3856" s="108"/>
      <c r="AA3856" s="108"/>
      <c r="AC3856" s="108"/>
    </row>
    <row r="3857" spans="19:29" x14ac:dyDescent="0.25">
      <c r="S3857" s="108"/>
      <c r="U3857" s="108"/>
      <c r="W3857" s="108"/>
      <c r="Y3857" s="108"/>
      <c r="AA3857" s="108"/>
      <c r="AC3857" s="108"/>
    </row>
    <row r="3858" spans="19:29" x14ac:dyDescent="0.25">
      <c r="S3858" s="108"/>
      <c r="U3858" s="108"/>
      <c r="W3858" s="108"/>
      <c r="Y3858" s="108"/>
      <c r="AA3858" s="108"/>
      <c r="AC3858" s="108"/>
    </row>
    <row r="3859" spans="19:29" x14ac:dyDescent="0.25">
      <c r="S3859" s="110"/>
      <c r="U3859" s="110"/>
      <c r="W3859" s="110"/>
      <c r="Y3859" s="110"/>
      <c r="AA3859" s="110"/>
      <c r="AC3859" s="110"/>
    </row>
    <row r="3860" spans="19:29" x14ac:dyDescent="0.25">
      <c r="S3860" s="110"/>
      <c r="U3860" s="110"/>
      <c r="W3860" s="110"/>
      <c r="Y3860" s="110"/>
      <c r="AA3860" s="110"/>
      <c r="AC3860" s="110"/>
    </row>
    <row r="3861" spans="19:29" x14ac:dyDescent="0.25">
      <c r="S3861" s="110"/>
      <c r="U3861" s="110"/>
      <c r="W3861" s="110"/>
      <c r="Y3861" s="110"/>
      <c r="AA3861" s="110"/>
      <c r="AC3861" s="110"/>
    </row>
    <row r="3862" spans="19:29" x14ac:dyDescent="0.25">
      <c r="S3862" s="110"/>
      <c r="U3862" s="110"/>
      <c r="W3862" s="110"/>
      <c r="Y3862" s="110"/>
      <c r="AA3862" s="110"/>
      <c r="AC3862" s="110"/>
    </row>
    <row r="3863" spans="19:29" x14ac:dyDescent="0.25">
      <c r="S3863" s="111"/>
      <c r="U3863" s="111"/>
      <c r="W3863" s="111"/>
      <c r="Y3863" s="111"/>
      <c r="AA3863" s="111"/>
      <c r="AC3863" s="111"/>
    </row>
    <row r="3864" spans="19:29" x14ac:dyDescent="0.25">
      <c r="S3864" s="107"/>
      <c r="U3864" s="107"/>
      <c r="W3864" s="107"/>
      <c r="Y3864" s="107"/>
      <c r="AA3864" s="107"/>
      <c r="AC3864" s="107"/>
    </row>
    <row r="3865" spans="19:29" x14ac:dyDescent="0.25">
      <c r="S3865" s="108"/>
      <c r="U3865" s="108"/>
      <c r="W3865" s="108"/>
      <c r="Y3865" s="108"/>
      <c r="AA3865" s="108"/>
      <c r="AC3865" s="108"/>
    </row>
    <row r="3866" spans="19:29" x14ac:dyDescent="0.25">
      <c r="S3866" s="108"/>
      <c r="U3866" s="108"/>
      <c r="W3866" s="108"/>
      <c r="Y3866" s="108"/>
      <c r="AA3866" s="108"/>
      <c r="AC3866" s="108"/>
    </row>
    <row r="3867" spans="19:29" x14ac:dyDescent="0.25">
      <c r="S3867" s="109"/>
      <c r="U3867" s="109"/>
      <c r="W3867" s="109"/>
      <c r="Y3867" s="109"/>
      <c r="AA3867" s="109"/>
      <c r="AC3867" s="109"/>
    </row>
    <row r="3868" spans="19:29" x14ac:dyDescent="0.25">
      <c r="S3868" s="108"/>
      <c r="U3868" s="108"/>
      <c r="W3868" s="108"/>
      <c r="Y3868" s="108"/>
      <c r="AA3868" s="108"/>
      <c r="AC3868" s="108"/>
    </row>
    <row r="3869" spans="19:29" x14ac:dyDescent="0.25">
      <c r="S3869" s="108"/>
      <c r="U3869" s="108"/>
      <c r="W3869" s="108"/>
      <c r="Y3869" s="108"/>
      <c r="AA3869" s="108"/>
      <c r="AC3869" s="108"/>
    </row>
    <row r="3870" spans="19:29" x14ac:dyDescent="0.25">
      <c r="S3870" s="109"/>
      <c r="U3870" s="109"/>
      <c r="W3870" s="109"/>
      <c r="Y3870" s="109"/>
      <c r="AA3870" s="109"/>
      <c r="AC3870" s="109"/>
    </row>
    <row r="3871" spans="19:29" x14ac:dyDescent="0.25">
      <c r="S3871" s="108"/>
      <c r="U3871" s="108"/>
      <c r="W3871" s="108"/>
      <c r="Y3871" s="108"/>
      <c r="AA3871" s="108"/>
      <c r="AC3871" s="108"/>
    </row>
    <row r="3872" spans="19:29" x14ac:dyDescent="0.25">
      <c r="S3872" s="109"/>
      <c r="U3872" s="109"/>
      <c r="W3872" s="109"/>
      <c r="Y3872" s="109"/>
      <c r="AA3872" s="109"/>
      <c r="AC3872" s="109"/>
    </row>
    <row r="3873" spans="19:29" x14ac:dyDescent="0.25">
      <c r="S3873" s="108"/>
      <c r="U3873" s="108"/>
      <c r="W3873" s="108"/>
      <c r="Y3873" s="108"/>
      <c r="AA3873" s="108"/>
      <c r="AC3873" s="108"/>
    </row>
    <row r="3874" spans="19:29" x14ac:dyDescent="0.25">
      <c r="S3874" s="108"/>
      <c r="U3874" s="108"/>
      <c r="W3874" s="108"/>
      <c r="Y3874" s="108"/>
      <c r="AA3874" s="108"/>
      <c r="AC3874" s="108"/>
    </row>
    <row r="3875" spans="19:29" x14ac:dyDescent="0.25">
      <c r="S3875" s="108"/>
      <c r="U3875" s="108"/>
      <c r="W3875" s="108"/>
      <c r="Y3875" s="108"/>
      <c r="AA3875" s="108"/>
      <c r="AC3875" s="108"/>
    </row>
    <row r="3876" spans="19:29" x14ac:dyDescent="0.25">
      <c r="S3876" s="110"/>
      <c r="U3876" s="110"/>
      <c r="W3876" s="110"/>
      <c r="Y3876" s="110"/>
      <c r="AA3876" s="110"/>
      <c r="AC3876" s="110"/>
    </row>
    <row r="3877" spans="19:29" x14ac:dyDescent="0.25">
      <c r="S3877" s="110"/>
      <c r="U3877" s="110"/>
      <c r="W3877" s="110"/>
      <c r="Y3877" s="110"/>
      <c r="AA3877" s="110"/>
      <c r="AC3877" s="110"/>
    </row>
    <row r="3878" spans="19:29" x14ac:dyDescent="0.25">
      <c r="S3878" s="110"/>
      <c r="U3878" s="110"/>
      <c r="W3878" s="110"/>
      <c r="Y3878" s="110"/>
      <c r="AA3878" s="110"/>
      <c r="AC3878" s="110"/>
    </row>
    <row r="3879" spans="19:29" x14ac:dyDescent="0.25">
      <c r="S3879" s="110"/>
      <c r="U3879" s="110"/>
      <c r="W3879" s="110"/>
      <c r="Y3879" s="110"/>
      <c r="AA3879" s="110"/>
      <c r="AC3879" s="110"/>
    </row>
    <row r="3880" spans="19:29" x14ac:dyDescent="0.25">
      <c r="S3880" s="111"/>
      <c r="U3880" s="111"/>
      <c r="W3880" s="111"/>
      <c r="Y3880" s="111"/>
      <c r="AA3880" s="111"/>
      <c r="AC3880" s="111"/>
    </row>
    <row r="3881" spans="19:29" x14ac:dyDescent="0.25">
      <c r="S3881" s="107"/>
      <c r="U3881" s="107"/>
      <c r="W3881" s="107"/>
      <c r="Y3881" s="107"/>
      <c r="AA3881" s="107"/>
      <c r="AC3881" s="107"/>
    </row>
    <row r="3882" spans="19:29" x14ac:dyDescent="0.25">
      <c r="S3882" s="108"/>
      <c r="U3882" s="108"/>
      <c r="W3882" s="108"/>
      <c r="Y3882" s="108"/>
      <c r="AA3882" s="108"/>
      <c r="AC3882" s="108"/>
    </row>
    <row r="3883" spans="19:29" x14ac:dyDescent="0.25">
      <c r="S3883" s="108"/>
      <c r="U3883" s="108"/>
      <c r="W3883" s="108"/>
      <c r="Y3883" s="108"/>
      <c r="AA3883" s="108"/>
      <c r="AC3883" s="108"/>
    </row>
    <row r="3884" spans="19:29" x14ac:dyDescent="0.25">
      <c r="S3884" s="109"/>
      <c r="U3884" s="109"/>
      <c r="W3884" s="109"/>
      <c r="Y3884" s="109"/>
      <c r="AA3884" s="109"/>
      <c r="AC3884" s="109"/>
    </row>
    <row r="3885" spans="19:29" x14ac:dyDescent="0.25">
      <c r="S3885" s="108"/>
      <c r="U3885" s="108"/>
      <c r="W3885" s="108"/>
      <c r="Y3885" s="108"/>
      <c r="AA3885" s="108"/>
      <c r="AC3885" s="108"/>
    </row>
    <row r="3886" spans="19:29" x14ac:dyDescent="0.25">
      <c r="S3886" s="108"/>
      <c r="U3886" s="108"/>
      <c r="W3886" s="108"/>
      <c r="Y3886" s="108"/>
      <c r="AA3886" s="108"/>
      <c r="AC3886" s="108"/>
    </row>
    <row r="3887" spans="19:29" x14ac:dyDescent="0.25">
      <c r="S3887" s="109"/>
      <c r="U3887" s="109"/>
      <c r="W3887" s="109"/>
      <c r="Y3887" s="109"/>
      <c r="AA3887" s="109"/>
      <c r="AC3887" s="109"/>
    </row>
    <row r="3888" spans="19:29" x14ac:dyDescent="0.25">
      <c r="S3888" s="108"/>
      <c r="U3888" s="108"/>
      <c r="W3888" s="108"/>
      <c r="Y3888" s="108"/>
      <c r="AA3888" s="108"/>
      <c r="AC3888" s="108"/>
    </row>
    <row r="3889" spans="19:29" x14ac:dyDescent="0.25">
      <c r="S3889" s="109"/>
      <c r="U3889" s="109"/>
      <c r="W3889" s="109"/>
      <c r="Y3889" s="109"/>
      <c r="AA3889" s="109"/>
      <c r="AC3889" s="109"/>
    </row>
    <row r="3890" spans="19:29" x14ac:dyDescent="0.25">
      <c r="S3890" s="108"/>
      <c r="U3890" s="108"/>
      <c r="W3890" s="108"/>
      <c r="Y3890" s="108"/>
      <c r="AA3890" s="108"/>
      <c r="AC3890" s="108"/>
    </row>
    <row r="3891" spans="19:29" x14ac:dyDescent="0.25">
      <c r="S3891" s="108"/>
      <c r="U3891" s="108"/>
      <c r="W3891" s="108"/>
      <c r="Y3891" s="108"/>
      <c r="AA3891" s="108"/>
      <c r="AC3891" s="108"/>
    </row>
    <row r="3892" spans="19:29" x14ac:dyDescent="0.25">
      <c r="S3892" s="108"/>
      <c r="U3892" s="108"/>
      <c r="W3892" s="108"/>
      <c r="Y3892" s="108"/>
      <c r="AA3892" s="108"/>
      <c r="AC3892" s="108"/>
    </row>
    <row r="3893" spans="19:29" x14ac:dyDescent="0.25">
      <c r="S3893" s="110"/>
      <c r="U3893" s="110"/>
      <c r="W3893" s="110"/>
      <c r="Y3893" s="110"/>
      <c r="AA3893" s="110"/>
      <c r="AC3893" s="110"/>
    </row>
    <row r="3894" spans="19:29" x14ac:dyDescent="0.25">
      <c r="S3894" s="110"/>
      <c r="U3894" s="110"/>
      <c r="W3894" s="110"/>
      <c r="Y3894" s="110"/>
      <c r="AA3894" s="110"/>
      <c r="AC3894" s="110"/>
    </row>
    <row r="3895" spans="19:29" x14ac:dyDescent="0.25">
      <c r="S3895" s="110"/>
      <c r="U3895" s="110"/>
      <c r="W3895" s="110"/>
      <c r="Y3895" s="110"/>
      <c r="AA3895" s="110"/>
      <c r="AC3895" s="110"/>
    </row>
    <row r="3896" spans="19:29" x14ac:dyDescent="0.25">
      <c r="S3896" s="110"/>
      <c r="U3896" s="110"/>
      <c r="W3896" s="110"/>
      <c r="Y3896" s="110"/>
      <c r="AA3896" s="110"/>
      <c r="AC3896" s="110"/>
    </row>
    <row r="3897" spans="19:29" x14ac:dyDescent="0.25">
      <c r="S3897" s="111"/>
      <c r="U3897" s="111"/>
      <c r="W3897" s="111"/>
      <c r="Y3897" s="111"/>
      <c r="AA3897" s="111"/>
      <c r="AC3897" s="111"/>
    </row>
    <row r="3898" spans="19:29" x14ac:dyDescent="0.25">
      <c r="S3898" s="107"/>
      <c r="U3898" s="107"/>
      <c r="W3898" s="107"/>
      <c r="Y3898" s="107"/>
      <c r="AA3898" s="107"/>
      <c r="AC3898" s="107"/>
    </row>
    <row r="3899" spans="19:29" x14ac:dyDescent="0.25">
      <c r="S3899" s="108"/>
      <c r="U3899" s="108"/>
      <c r="W3899" s="108"/>
      <c r="Y3899" s="108"/>
      <c r="AA3899" s="108"/>
      <c r="AC3899" s="108"/>
    </row>
    <row r="3900" spans="19:29" x14ac:dyDescent="0.25">
      <c r="S3900" s="108"/>
      <c r="U3900" s="108"/>
      <c r="W3900" s="108"/>
      <c r="Y3900" s="108"/>
      <c r="AA3900" s="108"/>
      <c r="AC3900" s="108"/>
    </row>
    <row r="3901" spans="19:29" x14ac:dyDescent="0.25">
      <c r="S3901" s="109"/>
      <c r="U3901" s="109"/>
      <c r="W3901" s="109"/>
      <c r="Y3901" s="109"/>
      <c r="AA3901" s="109"/>
      <c r="AC3901" s="109"/>
    </row>
    <row r="3902" spans="19:29" x14ac:dyDescent="0.25">
      <c r="S3902" s="108"/>
      <c r="U3902" s="108"/>
      <c r="W3902" s="108"/>
      <c r="Y3902" s="108"/>
      <c r="AA3902" s="108"/>
      <c r="AC3902" s="108"/>
    </row>
    <row r="3903" spans="19:29" x14ac:dyDescent="0.25">
      <c r="S3903" s="108"/>
      <c r="U3903" s="108"/>
      <c r="W3903" s="108"/>
      <c r="Y3903" s="108"/>
      <c r="AA3903" s="108"/>
      <c r="AC3903" s="108"/>
    </row>
    <row r="3904" spans="19:29" x14ac:dyDescent="0.25">
      <c r="S3904" s="109"/>
      <c r="U3904" s="109"/>
      <c r="W3904" s="109"/>
      <c r="Y3904" s="109"/>
      <c r="AA3904" s="109"/>
      <c r="AC3904" s="109"/>
    </row>
    <row r="3905" spans="19:29" x14ac:dyDescent="0.25">
      <c r="S3905" s="108"/>
      <c r="U3905" s="108"/>
      <c r="W3905" s="108"/>
      <c r="Y3905" s="108"/>
      <c r="AA3905" s="108"/>
      <c r="AC3905" s="108"/>
    </row>
    <row r="3906" spans="19:29" x14ac:dyDescent="0.25">
      <c r="S3906" s="109"/>
      <c r="U3906" s="109"/>
      <c r="W3906" s="109"/>
      <c r="Y3906" s="109"/>
      <c r="AA3906" s="109"/>
      <c r="AC3906" s="109"/>
    </row>
    <row r="3907" spans="19:29" x14ac:dyDescent="0.25">
      <c r="S3907" s="108"/>
      <c r="U3907" s="108"/>
      <c r="W3907" s="108"/>
      <c r="Y3907" s="108"/>
      <c r="AA3907" s="108"/>
      <c r="AC3907" s="108"/>
    </row>
    <row r="3908" spans="19:29" x14ac:dyDescent="0.25">
      <c r="S3908" s="108"/>
      <c r="U3908" s="108"/>
      <c r="W3908" s="108"/>
      <c r="Y3908" s="108"/>
      <c r="AA3908" s="108"/>
      <c r="AC3908" s="108"/>
    </row>
    <row r="3909" spans="19:29" x14ac:dyDescent="0.25">
      <c r="S3909" s="108"/>
      <c r="U3909" s="108"/>
      <c r="W3909" s="108"/>
      <c r="Y3909" s="108"/>
      <c r="AA3909" s="108"/>
      <c r="AC3909" s="108"/>
    </row>
    <row r="3910" spans="19:29" x14ac:dyDescent="0.25">
      <c r="S3910" s="110"/>
      <c r="U3910" s="110"/>
      <c r="W3910" s="110"/>
      <c r="Y3910" s="110"/>
      <c r="AA3910" s="110"/>
      <c r="AC3910" s="110"/>
    </row>
    <row r="3911" spans="19:29" x14ac:dyDescent="0.25">
      <c r="S3911" s="110"/>
      <c r="U3911" s="110"/>
      <c r="W3911" s="110"/>
      <c r="Y3911" s="110"/>
      <c r="AA3911" s="110"/>
      <c r="AC3911" s="110"/>
    </row>
    <row r="3912" spans="19:29" x14ac:dyDescent="0.25">
      <c r="S3912" s="110"/>
      <c r="U3912" s="110"/>
      <c r="W3912" s="110"/>
      <c r="Y3912" s="110"/>
      <c r="AA3912" s="110"/>
      <c r="AC3912" s="110"/>
    </row>
    <row r="3913" spans="19:29" x14ac:dyDescent="0.25">
      <c r="S3913" s="110"/>
      <c r="U3913" s="110"/>
      <c r="W3913" s="110"/>
      <c r="Y3913" s="110"/>
      <c r="AA3913" s="110"/>
      <c r="AC3913" s="110"/>
    </row>
    <row r="3914" spans="19:29" x14ac:dyDescent="0.25">
      <c r="S3914" s="111"/>
      <c r="U3914" s="111"/>
      <c r="W3914" s="111"/>
      <c r="Y3914" s="111"/>
      <c r="AA3914" s="111"/>
      <c r="AC3914" s="111"/>
    </row>
    <row r="3915" spans="19:29" x14ac:dyDescent="0.25">
      <c r="S3915" s="107"/>
      <c r="U3915" s="107"/>
      <c r="W3915" s="107"/>
      <c r="Y3915" s="107"/>
      <c r="AA3915" s="107"/>
      <c r="AC3915" s="107"/>
    </row>
    <row r="3916" spans="19:29" x14ac:dyDescent="0.25">
      <c r="S3916" s="108"/>
      <c r="U3916" s="108"/>
      <c r="W3916" s="108"/>
      <c r="Y3916" s="108"/>
      <c r="AA3916" s="108"/>
      <c r="AC3916" s="108"/>
    </row>
    <row r="3917" spans="19:29" x14ac:dyDescent="0.25">
      <c r="S3917" s="108"/>
      <c r="U3917" s="108"/>
      <c r="W3917" s="108"/>
      <c r="Y3917" s="108"/>
      <c r="AA3917" s="108"/>
      <c r="AC3917" s="108"/>
    </row>
    <row r="3918" spans="19:29" x14ac:dyDescent="0.25">
      <c r="S3918" s="109"/>
      <c r="U3918" s="109"/>
      <c r="W3918" s="109"/>
      <c r="Y3918" s="109"/>
      <c r="AA3918" s="109"/>
      <c r="AC3918" s="109"/>
    </row>
    <row r="3919" spans="19:29" x14ac:dyDescent="0.25">
      <c r="S3919" s="108"/>
      <c r="U3919" s="108"/>
      <c r="W3919" s="108"/>
      <c r="Y3919" s="108"/>
      <c r="AA3919" s="108"/>
      <c r="AC3919" s="108"/>
    </row>
    <row r="3920" spans="19:29" x14ac:dyDescent="0.25">
      <c r="S3920" s="108"/>
      <c r="U3920" s="108"/>
      <c r="W3920" s="108"/>
      <c r="Y3920" s="108"/>
      <c r="AA3920" s="108"/>
      <c r="AC3920" s="108"/>
    </row>
    <row r="3921" spans="19:29" x14ac:dyDescent="0.25">
      <c r="S3921" s="109"/>
      <c r="U3921" s="109"/>
      <c r="W3921" s="109"/>
      <c r="Y3921" s="109"/>
      <c r="AA3921" s="109"/>
      <c r="AC3921" s="109"/>
    </row>
    <row r="3922" spans="19:29" x14ac:dyDescent="0.25">
      <c r="S3922" s="108"/>
      <c r="U3922" s="108"/>
      <c r="W3922" s="108"/>
      <c r="Y3922" s="108"/>
      <c r="AA3922" s="108"/>
      <c r="AC3922" s="108"/>
    </row>
    <row r="3923" spans="19:29" x14ac:dyDescent="0.25">
      <c r="S3923" s="109"/>
      <c r="U3923" s="109"/>
      <c r="W3923" s="109"/>
      <c r="Y3923" s="109"/>
      <c r="AA3923" s="109"/>
      <c r="AC3923" s="109"/>
    </row>
    <row r="3924" spans="19:29" x14ac:dyDescent="0.25">
      <c r="S3924" s="108"/>
      <c r="U3924" s="108"/>
      <c r="W3924" s="108"/>
      <c r="Y3924" s="108"/>
      <c r="AA3924" s="108"/>
      <c r="AC3924" s="108"/>
    </row>
    <row r="3925" spans="19:29" x14ac:dyDescent="0.25">
      <c r="S3925" s="108"/>
      <c r="U3925" s="108"/>
      <c r="W3925" s="108"/>
      <c r="Y3925" s="108"/>
      <c r="AA3925" s="108"/>
      <c r="AC3925" s="108"/>
    </row>
    <row r="3926" spans="19:29" x14ac:dyDescent="0.25">
      <c r="S3926" s="108"/>
      <c r="U3926" s="108"/>
      <c r="W3926" s="108"/>
      <c r="Y3926" s="108"/>
      <c r="AA3926" s="108"/>
      <c r="AC3926" s="108"/>
    </row>
    <row r="3927" spans="19:29" x14ac:dyDescent="0.25">
      <c r="S3927" s="110"/>
      <c r="U3927" s="110"/>
      <c r="W3927" s="110"/>
      <c r="Y3927" s="110"/>
      <c r="AA3927" s="110"/>
      <c r="AC3927" s="110"/>
    </row>
    <row r="3928" spans="19:29" x14ac:dyDescent="0.25">
      <c r="S3928" s="110"/>
      <c r="U3928" s="110"/>
      <c r="W3928" s="110"/>
      <c r="Y3928" s="110"/>
      <c r="AA3928" s="110"/>
      <c r="AC3928" s="110"/>
    </row>
    <row r="3929" spans="19:29" x14ac:dyDescent="0.25">
      <c r="S3929" s="110"/>
      <c r="U3929" s="110"/>
      <c r="W3929" s="110"/>
      <c r="Y3929" s="110"/>
      <c r="AA3929" s="110"/>
      <c r="AC3929" s="110"/>
    </row>
    <row r="3930" spans="19:29" x14ac:dyDescent="0.25">
      <c r="S3930" s="110"/>
      <c r="U3930" s="110"/>
      <c r="W3930" s="110"/>
      <c r="Y3930" s="110"/>
      <c r="AA3930" s="110"/>
      <c r="AC3930" s="110"/>
    </row>
    <row r="3931" spans="19:29" x14ac:dyDescent="0.25">
      <c r="S3931" s="111"/>
      <c r="U3931" s="111"/>
      <c r="W3931" s="111"/>
      <c r="Y3931" s="111"/>
      <c r="AA3931" s="111"/>
      <c r="AC3931" s="111"/>
    </row>
    <row r="3932" spans="19:29" x14ac:dyDescent="0.25">
      <c r="S3932" s="107"/>
      <c r="U3932" s="107"/>
      <c r="W3932" s="107"/>
      <c r="Y3932" s="107"/>
      <c r="AA3932" s="107"/>
      <c r="AC3932" s="107"/>
    </row>
    <row r="3933" spans="19:29" x14ac:dyDescent="0.25">
      <c r="S3933" s="108"/>
      <c r="U3933" s="108"/>
      <c r="W3933" s="108"/>
      <c r="Y3933" s="108"/>
      <c r="AA3933" s="108"/>
      <c r="AC3933" s="108"/>
    </row>
    <row r="3934" spans="19:29" x14ac:dyDescent="0.25">
      <c r="S3934" s="108"/>
      <c r="U3934" s="108"/>
      <c r="W3934" s="108"/>
      <c r="Y3934" s="108"/>
      <c r="AA3934" s="108"/>
      <c r="AC3934" s="108"/>
    </row>
    <row r="3935" spans="19:29" x14ac:dyDescent="0.25">
      <c r="S3935" s="109"/>
      <c r="U3935" s="109"/>
      <c r="W3935" s="109"/>
      <c r="Y3935" s="109"/>
      <c r="AA3935" s="109"/>
      <c r="AC3935" s="109"/>
    </row>
    <row r="3936" spans="19:29" x14ac:dyDescent="0.25">
      <c r="S3936" s="108"/>
      <c r="U3936" s="108"/>
      <c r="W3936" s="108"/>
      <c r="Y3936" s="108"/>
      <c r="AA3936" s="108"/>
      <c r="AC3936" s="108"/>
    </row>
    <row r="3937" spans="19:29" x14ac:dyDescent="0.25">
      <c r="S3937" s="108"/>
      <c r="U3937" s="108"/>
      <c r="W3937" s="108"/>
      <c r="Y3937" s="108"/>
      <c r="AA3937" s="108"/>
      <c r="AC3937" s="108"/>
    </row>
    <row r="3938" spans="19:29" x14ac:dyDescent="0.25">
      <c r="S3938" s="109"/>
      <c r="U3938" s="109"/>
      <c r="W3938" s="109"/>
      <c r="Y3938" s="109"/>
      <c r="AA3938" s="109"/>
      <c r="AC3938" s="109"/>
    </row>
    <row r="3939" spans="19:29" x14ac:dyDescent="0.25">
      <c r="S3939" s="108"/>
      <c r="U3939" s="108"/>
      <c r="W3939" s="108"/>
      <c r="Y3939" s="108"/>
      <c r="AA3939" s="108"/>
      <c r="AC3939" s="108"/>
    </row>
    <row r="3940" spans="19:29" x14ac:dyDescent="0.25">
      <c r="S3940" s="109"/>
      <c r="U3940" s="109"/>
      <c r="W3940" s="109"/>
      <c r="Y3940" s="109"/>
      <c r="AA3940" s="109"/>
      <c r="AC3940" s="109"/>
    </row>
    <row r="3941" spans="19:29" x14ac:dyDescent="0.25">
      <c r="S3941" s="108"/>
      <c r="U3941" s="108"/>
      <c r="W3941" s="108"/>
      <c r="Y3941" s="108"/>
      <c r="AA3941" s="108"/>
      <c r="AC3941" s="108"/>
    </row>
    <row r="3942" spans="19:29" x14ac:dyDescent="0.25">
      <c r="S3942" s="108"/>
      <c r="U3942" s="108"/>
      <c r="W3942" s="108"/>
      <c r="Y3942" s="108"/>
      <c r="AA3942" s="108"/>
      <c r="AC3942" s="108"/>
    </row>
    <row r="3943" spans="19:29" x14ac:dyDescent="0.25">
      <c r="S3943" s="108"/>
      <c r="U3943" s="108"/>
      <c r="W3943" s="108"/>
      <c r="Y3943" s="108"/>
      <c r="AA3943" s="108"/>
      <c r="AC3943" s="108"/>
    </row>
    <row r="3944" spans="19:29" x14ac:dyDescent="0.25">
      <c r="S3944" s="110"/>
      <c r="U3944" s="110"/>
      <c r="W3944" s="110"/>
      <c r="Y3944" s="110"/>
      <c r="AA3944" s="110"/>
      <c r="AC3944" s="110"/>
    </row>
    <row r="3945" spans="19:29" x14ac:dyDescent="0.25">
      <c r="S3945" s="110"/>
      <c r="U3945" s="110"/>
      <c r="W3945" s="110"/>
      <c r="Y3945" s="110"/>
      <c r="AA3945" s="110"/>
      <c r="AC3945" s="110"/>
    </row>
    <row r="3946" spans="19:29" x14ac:dyDescent="0.25">
      <c r="S3946" s="110"/>
      <c r="U3946" s="110"/>
      <c r="W3946" s="110"/>
      <c r="Y3946" s="110"/>
      <c r="AA3946" s="110"/>
      <c r="AC3946" s="110"/>
    </row>
    <row r="3947" spans="19:29" x14ac:dyDescent="0.25">
      <c r="S3947" s="110"/>
      <c r="U3947" s="110"/>
      <c r="W3947" s="110"/>
      <c r="Y3947" s="110"/>
      <c r="AA3947" s="110"/>
      <c r="AC3947" s="110"/>
    </row>
    <row r="3948" spans="19:29" x14ac:dyDescent="0.25">
      <c r="S3948" s="111"/>
      <c r="U3948" s="111"/>
      <c r="W3948" s="111"/>
      <c r="Y3948" s="111"/>
      <c r="AA3948" s="111"/>
      <c r="AC3948" s="111"/>
    </row>
    <row r="3949" spans="19:29" x14ac:dyDescent="0.25">
      <c r="S3949" s="107"/>
      <c r="U3949" s="107"/>
      <c r="W3949" s="107"/>
      <c r="Y3949" s="107"/>
      <c r="AA3949" s="107"/>
      <c r="AC3949" s="107"/>
    </row>
    <row r="3950" spans="19:29" x14ac:dyDescent="0.25">
      <c r="S3950" s="108"/>
      <c r="U3950" s="108"/>
      <c r="W3950" s="108"/>
      <c r="Y3950" s="108"/>
      <c r="AA3950" s="108"/>
      <c r="AC3950" s="108"/>
    </row>
    <row r="3951" spans="19:29" x14ac:dyDescent="0.25">
      <c r="S3951" s="108"/>
      <c r="U3951" s="108"/>
      <c r="W3951" s="108"/>
      <c r="Y3951" s="108"/>
      <c r="AA3951" s="108"/>
      <c r="AC3951" s="108"/>
    </row>
    <row r="3952" spans="19:29" x14ac:dyDescent="0.25">
      <c r="S3952" s="109"/>
      <c r="U3952" s="109"/>
      <c r="W3952" s="109"/>
      <c r="Y3952" s="109"/>
      <c r="AA3952" s="109"/>
      <c r="AC3952" s="109"/>
    </row>
    <row r="3953" spans="19:29" x14ac:dyDescent="0.25">
      <c r="S3953" s="108"/>
      <c r="U3953" s="108"/>
      <c r="W3953" s="108"/>
      <c r="Y3953" s="108"/>
      <c r="AA3953" s="108"/>
      <c r="AC3953" s="108"/>
    </row>
    <row r="3954" spans="19:29" x14ac:dyDescent="0.25">
      <c r="S3954" s="108"/>
      <c r="U3954" s="108"/>
      <c r="W3954" s="108"/>
      <c r="Y3954" s="108"/>
      <c r="AA3954" s="108"/>
      <c r="AC3954" s="108"/>
    </row>
    <row r="3955" spans="19:29" x14ac:dyDescent="0.25">
      <c r="S3955" s="109"/>
      <c r="U3955" s="109"/>
      <c r="W3955" s="109"/>
      <c r="Y3955" s="109"/>
      <c r="AA3955" s="109"/>
      <c r="AC3955" s="109"/>
    </row>
    <row r="3956" spans="19:29" x14ac:dyDescent="0.25">
      <c r="S3956" s="108"/>
      <c r="U3956" s="108"/>
      <c r="W3956" s="108"/>
      <c r="Y3956" s="108"/>
      <c r="AA3956" s="108"/>
      <c r="AC3956" s="108"/>
    </row>
    <row r="3957" spans="19:29" x14ac:dyDescent="0.25">
      <c r="S3957" s="109"/>
      <c r="U3957" s="109"/>
      <c r="W3957" s="109"/>
      <c r="Y3957" s="109"/>
      <c r="AA3957" s="109"/>
      <c r="AC3957" s="109"/>
    </row>
    <row r="3958" spans="19:29" x14ac:dyDescent="0.25">
      <c r="S3958" s="108"/>
      <c r="U3958" s="108"/>
      <c r="W3958" s="108"/>
      <c r="Y3958" s="108"/>
      <c r="AA3958" s="108"/>
      <c r="AC3958" s="108"/>
    </row>
    <row r="3959" spans="19:29" x14ac:dyDescent="0.25">
      <c r="S3959" s="108"/>
      <c r="U3959" s="108"/>
      <c r="W3959" s="108"/>
      <c r="Y3959" s="108"/>
      <c r="AA3959" s="108"/>
      <c r="AC3959" s="108"/>
    </row>
    <row r="3960" spans="19:29" x14ac:dyDescent="0.25">
      <c r="S3960" s="108"/>
      <c r="U3960" s="108"/>
      <c r="W3960" s="108"/>
      <c r="Y3960" s="108"/>
      <c r="AA3960" s="108"/>
      <c r="AC3960" s="108"/>
    </row>
    <row r="3961" spans="19:29" x14ac:dyDescent="0.25">
      <c r="S3961" s="110"/>
      <c r="U3961" s="110"/>
      <c r="W3961" s="110"/>
      <c r="Y3961" s="110"/>
      <c r="AA3961" s="110"/>
      <c r="AC3961" s="110"/>
    </row>
    <row r="3962" spans="19:29" x14ac:dyDescent="0.25">
      <c r="S3962" s="110"/>
      <c r="U3962" s="110"/>
      <c r="W3962" s="110"/>
      <c r="Y3962" s="110"/>
      <c r="AA3962" s="110"/>
      <c r="AC3962" s="110"/>
    </row>
    <row r="3963" spans="19:29" x14ac:dyDescent="0.25">
      <c r="S3963" s="110"/>
      <c r="U3963" s="110"/>
      <c r="W3963" s="110"/>
      <c r="Y3963" s="110"/>
      <c r="AA3963" s="110"/>
      <c r="AC3963" s="110"/>
    </row>
    <row r="3964" spans="19:29" x14ac:dyDescent="0.25">
      <c r="S3964" s="110"/>
      <c r="U3964" s="110"/>
      <c r="W3964" s="110"/>
      <c r="Y3964" s="110"/>
      <c r="AA3964" s="110"/>
      <c r="AC3964" s="110"/>
    </row>
    <row r="3965" spans="19:29" x14ac:dyDescent="0.25">
      <c r="S3965" s="111"/>
      <c r="U3965" s="111"/>
      <c r="W3965" s="111"/>
      <c r="Y3965" s="111"/>
      <c r="AA3965" s="111"/>
      <c r="AC3965" s="111"/>
    </row>
    <row r="3966" spans="19:29" x14ac:dyDescent="0.25">
      <c r="S3966" s="107"/>
      <c r="U3966" s="107"/>
      <c r="W3966" s="107"/>
      <c r="Y3966" s="107"/>
      <c r="AA3966" s="107"/>
      <c r="AC3966" s="107"/>
    </row>
    <row r="3967" spans="19:29" x14ac:dyDescent="0.25">
      <c r="S3967" s="108"/>
      <c r="U3967" s="108"/>
      <c r="W3967" s="108"/>
      <c r="Y3967" s="108"/>
      <c r="AA3967" s="108"/>
      <c r="AC3967" s="108"/>
    </row>
    <row r="3968" spans="19:29" x14ac:dyDescent="0.25">
      <c r="S3968" s="108"/>
      <c r="U3968" s="108"/>
      <c r="W3968" s="108"/>
      <c r="Y3968" s="108"/>
      <c r="AA3968" s="108"/>
      <c r="AC3968" s="108"/>
    </row>
    <row r="3969" spans="19:29" x14ac:dyDescent="0.25">
      <c r="S3969" s="109"/>
      <c r="U3969" s="109"/>
      <c r="W3969" s="109"/>
      <c r="Y3969" s="109"/>
      <c r="AA3969" s="109"/>
      <c r="AC3969" s="109"/>
    </row>
    <row r="3970" spans="19:29" x14ac:dyDescent="0.25">
      <c r="S3970" s="108"/>
      <c r="U3970" s="108"/>
      <c r="W3970" s="108"/>
      <c r="Y3970" s="108"/>
      <c r="AA3970" s="108"/>
      <c r="AC3970" s="108"/>
    </row>
    <row r="3971" spans="19:29" x14ac:dyDescent="0.25">
      <c r="S3971" s="108"/>
      <c r="U3971" s="108"/>
      <c r="W3971" s="108"/>
      <c r="Y3971" s="108"/>
      <c r="AA3971" s="108"/>
      <c r="AC3971" s="108"/>
    </row>
    <row r="3972" spans="19:29" x14ac:dyDescent="0.25">
      <c r="S3972" s="109"/>
      <c r="U3972" s="109"/>
      <c r="W3972" s="109"/>
      <c r="Y3972" s="109"/>
      <c r="AA3972" s="109"/>
      <c r="AC3972" s="109"/>
    </row>
    <row r="3973" spans="19:29" x14ac:dyDescent="0.25">
      <c r="S3973" s="108"/>
      <c r="U3973" s="108"/>
      <c r="W3973" s="108"/>
      <c r="Y3973" s="108"/>
      <c r="AA3973" s="108"/>
      <c r="AC3973" s="108"/>
    </row>
    <row r="3974" spans="19:29" x14ac:dyDescent="0.25">
      <c r="S3974" s="109"/>
      <c r="U3974" s="109"/>
      <c r="W3974" s="109"/>
      <c r="Y3974" s="109"/>
      <c r="AA3974" s="109"/>
      <c r="AC3974" s="109"/>
    </row>
    <row r="3975" spans="19:29" x14ac:dyDescent="0.25">
      <c r="S3975" s="108"/>
      <c r="U3975" s="108"/>
      <c r="W3975" s="108"/>
      <c r="Y3975" s="108"/>
      <c r="AA3975" s="108"/>
      <c r="AC3975" s="108"/>
    </row>
    <row r="3976" spans="19:29" x14ac:dyDescent="0.25">
      <c r="S3976" s="108"/>
      <c r="U3976" s="108"/>
      <c r="W3976" s="108"/>
      <c r="Y3976" s="108"/>
      <c r="AA3976" s="108"/>
      <c r="AC3976" s="108"/>
    </row>
    <row r="3977" spans="19:29" x14ac:dyDescent="0.25">
      <c r="S3977" s="108"/>
      <c r="U3977" s="108"/>
      <c r="W3977" s="108"/>
      <c r="Y3977" s="108"/>
      <c r="AA3977" s="108"/>
      <c r="AC3977" s="108"/>
    </row>
    <row r="3978" spans="19:29" x14ac:dyDescent="0.25">
      <c r="S3978" s="110"/>
      <c r="U3978" s="110"/>
      <c r="W3978" s="110"/>
      <c r="Y3978" s="110"/>
      <c r="AA3978" s="110"/>
      <c r="AC3978" s="110"/>
    </row>
    <row r="3979" spans="19:29" x14ac:dyDescent="0.25">
      <c r="S3979" s="110"/>
      <c r="U3979" s="110"/>
      <c r="W3979" s="110"/>
      <c r="Y3979" s="110"/>
      <c r="AA3979" s="110"/>
      <c r="AC3979" s="110"/>
    </row>
    <row r="3980" spans="19:29" x14ac:dyDescent="0.25">
      <c r="S3980" s="110"/>
      <c r="U3980" s="110"/>
      <c r="W3980" s="110"/>
      <c r="Y3980" s="110"/>
      <c r="AA3980" s="110"/>
      <c r="AC3980" s="110"/>
    </row>
    <row r="3981" spans="19:29" x14ac:dyDescent="0.25">
      <c r="S3981" s="110"/>
      <c r="U3981" s="110"/>
      <c r="W3981" s="110"/>
      <c r="Y3981" s="110"/>
      <c r="AA3981" s="110"/>
      <c r="AC3981" s="110"/>
    </row>
    <row r="3982" spans="19:29" x14ac:dyDescent="0.25">
      <c r="S3982" s="111"/>
      <c r="U3982" s="111"/>
      <c r="W3982" s="111"/>
      <c r="Y3982" s="111"/>
      <c r="AA3982" s="111"/>
      <c r="AC3982" s="111"/>
    </row>
    <row r="3983" spans="19:29" x14ac:dyDescent="0.25">
      <c r="S3983" s="107"/>
      <c r="U3983" s="107"/>
      <c r="W3983" s="107"/>
      <c r="Y3983" s="107"/>
      <c r="AA3983" s="107"/>
      <c r="AC3983" s="107"/>
    </row>
    <row r="3984" spans="19:29" x14ac:dyDescent="0.25">
      <c r="S3984" s="108"/>
      <c r="U3984" s="108"/>
      <c r="W3984" s="108"/>
      <c r="Y3984" s="108"/>
      <c r="AA3984" s="108"/>
      <c r="AC3984" s="108"/>
    </row>
    <row r="3985" spans="19:29" x14ac:dyDescent="0.25">
      <c r="S3985" s="108"/>
      <c r="U3985" s="108"/>
      <c r="W3985" s="108"/>
      <c r="Y3985" s="108"/>
      <c r="AA3985" s="108"/>
      <c r="AC3985" s="108"/>
    </row>
    <row r="3986" spans="19:29" x14ac:dyDescent="0.25">
      <c r="S3986" s="109"/>
      <c r="U3986" s="109"/>
      <c r="W3986" s="109"/>
      <c r="Y3986" s="109"/>
      <c r="AA3986" s="109"/>
      <c r="AC3986" s="109"/>
    </row>
    <row r="3987" spans="19:29" x14ac:dyDescent="0.25">
      <c r="S3987" s="108"/>
      <c r="U3987" s="108"/>
      <c r="W3987" s="108"/>
      <c r="Y3987" s="108"/>
      <c r="AA3987" s="108"/>
      <c r="AC3987" s="108"/>
    </row>
    <row r="3988" spans="19:29" x14ac:dyDescent="0.25">
      <c r="S3988" s="108"/>
      <c r="U3988" s="108"/>
      <c r="W3988" s="108"/>
      <c r="Y3988" s="108"/>
      <c r="AA3988" s="108"/>
      <c r="AC3988" s="108"/>
    </row>
    <row r="3989" spans="19:29" x14ac:dyDescent="0.25">
      <c r="S3989" s="109"/>
      <c r="U3989" s="109"/>
      <c r="W3989" s="109"/>
      <c r="Y3989" s="109"/>
      <c r="AA3989" s="109"/>
      <c r="AC3989" s="109"/>
    </row>
    <row r="3990" spans="19:29" x14ac:dyDescent="0.25">
      <c r="S3990" s="108"/>
      <c r="U3990" s="108"/>
      <c r="W3990" s="108"/>
      <c r="Y3990" s="108"/>
      <c r="AA3990" s="108"/>
      <c r="AC3990" s="108"/>
    </row>
    <row r="3991" spans="19:29" x14ac:dyDescent="0.25">
      <c r="S3991" s="109"/>
      <c r="U3991" s="109"/>
      <c r="W3991" s="109"/>
      <c r="Y3991" s="109"/>
      <c r="AA3991" s="109"/>
      <c r="AC3991" s="109"/>
    </row>
    <row r="3992" spans="19:29" x14ac:dyDescent="0.25">
      <c r="S3992" s="108"/>
      <c r="U3992" s="108"/>
      <c r="W3992" s="108"/>
      <c r="Y3992" s="108"/>
      <c r="AA3992" s="108"/>
      <c r="AC3992" s="108"/>
    </row>
    <row r="3993" spans="19:29" x14ac:dyDescent="0.25">
      <c r="S3993" s="108"/>
      <c r="U3993" s="108"/>
      <c r="W3993" s="108"/>
      <c r="Y3993" s="108"/>
      <c r="AA3993" s="108"/>
      <c r="AC3993" s="108"/>
    </row>
    <row r="3994" spans="19:29" x14ac:dyDescent="0.25">
      <c r="S3994" s="108"/>
      <c r="U3994" s="108"/>
      <c r="W3994" s="108"/>
      <c r="Y3994" s="108"/>
      <c r="AA3994" s="108"/>
      <c r="AC3994" s="108"/>
    </row>
    <row r="3995" spans="19:29" x14ac:dyDescent="0.25">
      <c r="S3995" s="110"/>
      <c r="U3995" s="110"/>
      <c r="W3995" s="110"/>
      <c r="Y3995" s="110"/>
      <c r="AA3995" s="110"/>
      <c r="AC3995" s="110"/>
    </row>
    <row r="3996" spans="19:29" x14ac:dyDescent="0.25">
      <c r="S3996" s="110"/>
      <c r="U3996" s="110"/>
      <c r="W3996" s="110"/>
      <c r="Y3996" s="110"/>
      <c r="AA3996" s="110"/>
      <c r="AC3996" s="110"/>
    </row>
    <row r="3997" spans="19:29" x14ac:dyDescent="0.25">
      <c r="S3997" s="110"/>
      <c r="U3997" s="110"/>
      <c r="W3997" s="110"/>
      <c r="Y3997" s="110"/>
      <c r="AA3997" s="110"/>
      <c r="AC3997" s="110"/>
    </row>
    <row r="3998" spans="19:29" x14ac:dyDescent="0.25">
      <c r="S3998" s="110"/>
      <c r="U3998" s="110"/>
      <c r="W3998" s="110"/>
      <c r="Y3998" s="110"/>
      <c r="AA3998" s="110"/>
      <c r="AC3998" s="110"/>
    </row>
    <row r="3999" spans="19:29" x14ac:dyDescent="0.25">
      <c r="S3999" s="111"/>
      <c r="U3999" s="111"/>
      <c r="W3999" s="111"/>
      <c r="Y3999" s="111"/>
      <c r="AA3999" s="111"/>
      <c r="AC3999" s="111"/>
    </row>
    <row r="4000" spans="19:29" x14ac:dyDescent="0.25">
      <c r="S4000" s="107"/>
      <c r="U4000" s="107"/>
      <c r="W4000" s="107"/>
      <c r="Y4000" s="107"/>
      <c r="AA4000" s="107"/>
      <c r="AC4000" s="107"/>
    </row>
    <row r="4001" spans="19:29" x14ac:dyDescent="0.25">
      <c r="S4001" s="108"/>
      <c r="U4001" s="108"/>
      <c r="W4001" s="108"/>
      <c r="Y4001" s="108"/>
      <c r="AA4001" s="108"/>
      <c r="AC4001" s="108"/>
    </row>
    <row r="4002" spans="19:29" x14ac:dyDescent="0.25">
      <c r="S4002" s="108"/>
      <c r="U4002" s="108"/>
      <c r="W4002" s="108"/>
      <c r="Y4002" s="108"/>
      <c r="AA4002" s="108"/>
      <c r="AC4002" s="108"/>
    </row>
    <row r="4003" spans="19:29" x14ac:dyDescent="0.25">
      <c r="S4003" s="109"/>
      <c r="U4003" s="109"/>
      <c r="W4003" s="109"/>
      <c r="Y4003" s="109"/>
      <c r="AA4003" s="109"/>
      <c r="AC4003" s="109"/>
    </row>
    <row r="4004" spans="19:29" x14ac:dyDescent="0.25">
      <c r="S4004" s="108"/>
      <c r="U4004" s="108"/>
      <c r="W4004" s="108"/>
      <c r="Y4004" s="108"/>
      <c r="AA4004" s="108"/>
      <c r="AC4004" s="108"/>
    </row>
    <row r="4005" spans="19:29" x14ac:dyDescent="0.25">
      <c r="S4005" s="108"/>
      <c r="U4005" s="108"/>
      <c r="W4005" s="108"/>
      <c r="Y4005" s="108"/>
      <c r="AA4005" s="108"/>
      <c r="AC4005" s="108"/>
    </row>
    <row r="4006" spans="19:29" x14ac:dyDescent="0.25">
      <c r="S4006" s="109"/>
      <c r="U4006" s="109"/>
      <c r="W4006" s="109"/>
      <c r="Y4006" s="109"/>
      <c r="AA4006" s="109"/>
      <c r="AC4006" s="109"/>
    </row>
    <row r="4007" spans="19:29" x14ac:dyDescent="0.25">
      <c r="S4007" s="108"/>
      <c r="U4007" s="108"/>
      <c r="W4007" s="108"/>
      <c r="Y4007" s="108"/>
      <c r="AA4007" s="108"/>
      <c r="AC4007" s="108"/>
    </row>
    <row r="4008" spans="19:29" x14ac:dyDescent="0.25">
      <c r="S4008" s="109"/>
      <c r="U4008" s="109"/>
      <c r="W4008" s="109"/>
      <c r="Y4008" s="109"/>
      <c r="AA4008" s="109"/>
      <c r="AC4008" s="109"/>
    </row>
    <row r="4009" spans="19:29" x14ac:dyDescent="0.25">
      <c r="S4009" s="108"/>
      <c r="U4009" s="108"/>
      <c r="W4009" s="108"/>
      <c r="Y4009" s="108"/>
      <c r="AA4009" s="108"/>
      <c r="AC4009" s="108"/>
    </row>
    <row r="4010" spans="19:29" x14ac:dyDescent="0.25">
      <c r="S4010" s="108"/>
      <c r="U4010" s="108"/>
      <c r="W4010" s="108"/>
      <c r="Y4010" s="108"/>
      <c r="AA4010" s="108"/>
      <c r="AC4010" s="108"/>
    </row>
    <row r="4011" spans="19:29" x14ac:dyDescent="0.25">
      <c r="S4011" s="108"/>
      <c r="U4011" s="108"/>
      <c r="W4011" s="108"/>
      <c r="Y4011" s="108"/>
      <c r="AA4011" s="108"/>
      <c r="AC4011" s="108"/>
    </row>
    <row r="4012" spans="19:29" x14ac:dyDescent="0.25">
      <c r="S4012" s="110"/>
      <c r="U4012" s="110"/>
      <c r="W4012" s="110"/>
      <c r="Y4012" s="110"/>
      <c r="AA4012" s="110"/>
      <c r="AC4012" s="110"/>
    </row>
    <row r="4013" spans="19:29" x14ac:dyDescent="0.25">
      <c r="S4013" s="110"/>
      <c r="U4013" s="110"/>
      <c r="W4013" s="110"/>
      <c r="Y4013" s="110"/>
      <c r="AA4013" s="110"/>
      <c r="AC4013" s="110"/>
    </row>
    <row r="4014" spans="19:29" x14ac:dyDescent="0.25">
      <c r="S4014" s="110"/>
      <c r="U4014" s="110"/>
      <c r="W4014" s="110"/>
      <c r="Y4014" s="110"/>
      <c r="AA4014" s="110"/>
      <c r="AC4014" s="110"/>
    </row>
    <row r="4015" spans="19:29" x14ac:dyDescent="0.25">
      <c r="S4015" s="110"/>
      <c r="U4015" s="110"/>
      <c r="W4015" s="110"/>
      <c r="Y4015" s="110"/>
      <c r="AA4015" s="110"/>
      <c r="AC4015" s="110"/>
    </row>
    <row r="4016" spans="19:29" x14ac:dyDescent="0.25">
      <c r="S4016" s="111"/>
      <c r="U4016" s="111"/>
      <c r="W4016" s="111"/>
      <c r="Y4016" s="111"/>
      <c r="AA4016" s="111"/>
      <c r="AC4016" s="111"/>
    </row>
    <row r="4017" spans="19:29" x14ac:dyDescent="0.25">
      <c r="S4017" s="107"/>
      <c r="U4017" s="107"/>
      <c r="W4017" s="107"/>
      <c r="Y4017" s="107"/>
      <c r="AA4017" s="107"/>
      <c r="AC4017" s="107"/>
    </row>
    <row r="4018" spans="19:29" x14ac:dyDescent="0.25">
      <c r="S4018" s="108"/>
      <c r="U4018" s="108"/>
      <c r="W4018" s="108"/>
      <c r="Y4018" s="108"/>
      <c r="AA4018" s="108"/>
      <c r="AC4018" s="108"/>
    </row>
    <row r="4019" spans="19:29" x14ac:dyDescent="0.25">
      <c r="S4019" s="108"/>
      <c r="U4019" s="108"/>
      <c r="W4019" s="108"/>
      <c r="Y4019" s="108"/>
      <c r="AA4019" s="108"/>
      <c r="AC4019" s="108"/>
    </row>
    <row r="4020" spans="19:29" x14ac:dyDescent="0.25">
      <c r="S4020" s="109"/>
      <c r="U4020" s="109"/>
      <c r="W4020" s="109"/>
      <c r="Y4020" s="109"/>
      <c r="AA4020" s="109"/>
      <c r="AC4020" s="109"/>
    </row>
    <row r="4021" spans="19:29" x14ac:dyDescent="0.25">
      <c r="S4021" s="108"/>
      <c r="U4021" s="108"/>
      <c r="W4021" s="108"/>
      <c r="Y4021" s="108"/>
      <c r="AA4021" s="108"/>
      <c r="AC4021" s="108"/>
    </row>
    <row r="4022" spans="19:29" x14ac:dyDescent="0.25">
      <c r="S4022" s="108"/>
      <c r="U4022" s="108"/>
      <c r="W4022" s="108"/>
      <c r="Y4022" s="108"/>
      <c r="AA4022" s="108"/>
      <c r="AC4022" s="108"/>
    </row>
    <row r="4023" spans="19:29" x14ac:dyDescent="0.25">
      <c r="S4023" s="109"/>
      <c r="U4023" s="109"/>
      <c r="W4023" s="109"/>
      <c r="Y4023" s="109"/>
      <c r="AA4023" s="109"/>
      <c r="AC4023" s="109"/>
    </row>
    <row r="4024" spans="19:29" x14ac:dyDescent="0.25">
      <c r="S4024" s="108"/>
      <c r="U4024" s="108"/>
      <c r="W4024" s="108"/>
      <c r="Y4024" s="108"/>
      <c r="AA4024" s="108"/>
      <c r="AC4024" s="108"/>
    </row>
    <row r="4025" spans="19:29" x14ac:dyDescent="0.25">
      <c r="S4025" s="109"/>
      <c r="U4025" s="109"/>
      <c r="W4025" s="109"/>
      <c r="Y4025" s="109"/>
      <c r="AA4025" s="109"/>
      <c r="AC4025" s="109"/>
    </row>
    <row r="4026" spans="19:29" x14ac:dyDescent="0.25">
      <c r="S4026" s="108"/>
      <c r="U4026" s="108"/>
      <c r="W4026" s="108"/>
      <c r="Y4026" s="108"/>
      <c r="AA4026" s="108"/>
      <c r="AC4026" s="108"/>
    </row>
    <row r="4027" spans="19:29" x14ac:dyDescent="0.25">
      <c r="S4027" s="108"/>
      <c r="U4027" s="108"/>
      <c r="W4027" s="108"/>
      <c r="Y4027" s="108"/>
      <c r="AA4027" s="108"/>
      <c r="AC4027" s="108"/>
    </row>
    <row r="4028" spans="19:29" x14ac:dyDescent="0.25">
      <c r="S4028" s="108"/>
      <c r="U4028" s="108"/>
      <c r="W4028" s="108"/>
      <c r="Y4028" s="108"/>
      <c r="AA4028" s="108"/>
      <c r="AC4028" s="108"/>
    </row>
    <row r="4029" spans="19:29" x14ac:dyDescent="0.25">
      <c r="S4029" s="110"/>
      <c r="U4029" s="110"/>
      <c r="W4029" s="110"/>
      <c r="Y4029" s="110"/>
      <c r="AA4029" s="110"/>
      <c r="AC4029" s="110"/>
    </row>
    <row r="4030" spans="19:29" x14ac:dyDescent="0.25">
      <c r="S4030" s="110"/>
      <c r="U4030" s="110"/>
      <c r="W4030" s="110"/>
      <c r="Y4030" s="110"/>
      <c r="AA4030" s="110"/>
      <c r="AC4030" s="110"/>
    </row>
    <row r="4031" spans="19:29" x14ac:dyDescent="0.25">
      <c r="S4031" s="110"/>
      <c r="U4031" s="110"/>
      <c r="W4031" s="110"/>
      <c r="Y4031" s="110"/>
      <c r="AA4031" s="110"/>
      <c r="AC4031" s="110"/>
    </row>
    <row r="4032" spans="19:29" x14ac:dyDescent="0.25">
      <c r="S4032" s="110"/>
      <c r="U4032" s="110"/>
      <c r="W4032" s="110"/>
      <c r="Y4032" s="110"/>
      <c r="AA4032" s="110"/>
      <c r="AC4032" s="110"/>
    </row>
    <row r="4033" spans="19:29" x14ac:dyDescent="0.25">
      <c r="S4033" s="111"/>
      <c r="U4033" s="111"/>
      <c r="W4033" s="111"/>
      <c r="Y4033" s="111"/>
      <c r="AA4033" s="111"/>
      <c r="AC4033" s="111"/>
    </row>
    <row r="4034" spans="19:29" x14ac:dyDescent="0.25">
      <c r="S4034" s="107"/>
      <c r="U4034" s="107"/>
      <c r="W4034" s="107"/>
      <c r="Y4034" s="107"/>
      <c r="AA4034" s="107"/>
      <c r="AC4034" s="107"/>
    </row>
    <row r="4035" spans="19:29" x14ac:dyDescent="0.25">
      <c r="S4035" s="108"/>
      <c r="U4035" s="108"/>
      <c r="W4035" s="108"/>
      <c r="Y4035" s="108"/>
      <c r="AA4035" s="108"/>
      <c r="AC4035" s="108"/>
    </row>
    <row r="4036" spans="19:29" x14ac:dyDescent="0.25">
      <c r="S4036" s="108"/>
      <c r="U4036" s="108"/>
      <c r="W4036" s="108"/>
      <c r="Y4036" s="108"/>
      <c r="AA4036" s="108"/>
      <c r="AC4036" s="108"/>
    </row>
    <row r="4037" spans="19:29" x14ac:dyDescent="0.25">
      <c r="S4037" s="109"/>
      <c r="U4037" s="109"/>
      <c r="W4037" s="109"/>
      <c r="Y4037" s="109"/>
      <c r="AA4037" s="109"/>
      <c r="AC4037" s="109"/>
    </row>
    <row r="4038" spans="19:29" x14ac:dyDescent="0.25">
      <c r="S4038" s="108"/>
      <c r="U4038" s="108"/>
      <c r="W4038" s="108"/>
      <c r="Y4038" s="108"/>
      <c r="AA4038" s="108"/>
      <c r="AC4038" s="108"/>
    </row>
    <row r="4039" spans="19:29" x14ac:dyDescent="0.25">
      <c r="S4039" s="108"/>
      <c r="U4039" s="108"/>
      <c r="W4039" s="108"/>
      <c r="Y4039" s="108"/>
      <c r="AA4039" s="108"/>
      <c r="AC4039" s="108"/>
    </row>
    <row r="4040" spans="19:29" x14ac:dyDescent="0.25">
      <c r="S4040" s="109"/>
      <c r="U4040" s="109"/>
      <c r="W4040" s="109"/>
      <c r="Y4040" s="109"/>
      <c r="AA4040" s="109"/>
      <c r="AC4040" s="109"/>
    </row>
    <row r="4041" spans="19:29" x14ac:dyDescent="0.25">
      <c r="S4041" s="108"/>
      <c r="U4041" s="108"/>
      <c r="W4041" s="108"/>
      <c r="Y4041" s="108"/>
      <c r="AA4041" s="108"/>
      <c r="AC4041" s="108"/>
    </row>
    <row r="4042" spans="19:29" x14ac:dyDescent="0.25">
      <c r="S4042" s="109"/>
      <c r="U4042" s="109"/>
      <c r="W4042" s="109"/>
      <c r="Y4042" s="109"/>
      <c r="AA4042" s="109"/>
      <c r="AC4042" s="109"/>
    </row>
    <row r="4043" spans="19:29" x14ac:dyDescent="0.25">
      <c r="S4043" s="108"/>
      <c r="U4043" s="108"/>
      <c r="W4043" s="108"/>
      <c r="Y4043" s="108"/>
      <c r="AA4043" s="108"/>
      <c r="AC4043" s="108"/>
    </row>
    <row r="4044" spans="19:29" x14ac:dyDescent="0.25">
      <c r="S4044" s="108"/>
      <c r="U4044" s="108"/>
      <c r="W4044" s="108"/>
      <c r="Y4044" s="108"/>
      <c r="AA4044" s="108"/>
      <c r="AC4044" s="108"/>
    </row>
    <row r="4045" spans="19:29" x14ac:dyDescent="0.25">
      <c r="S4045" s="108"/>
      <c r="U4045" s="108"/>
      <c r="W4045" s="108"/>
      <c r="Y4045" s="108"/>
      <c r="AA4045" s="108"/>
      <c r="AC4045" s="108"/>
    </row>
    <row r="4046" spans="19:29" x14ac:dyDescent="0.25">
      <c r="S4046" s="110"/>
      <c r="U4046" s="110"/>
      <c r="W4046" s="110"/>
      <c r="Y4046" s="110"/>
      <c r="AA4046" s="110"/>
      <c r="AC4046" s="110"/>
    </row>
    <row r="4047" spans="19:29" x14ac:dyDescent="0.25">
      <c r="S4047" s="110"/>
      <c r="U4047" s="110"/>
      <c r="W4047" s="110"/>
      <c r="Y4047" s="110"/>
      <c r="AA4047" s="110"/>
      <c r="AC4047" s="110"/>
    </row>
    <row r="4048" spans="19:29" x14ac:dyDescent="0.25">
      <c r="S4048" s="110"/>
      <c r="U4048" s="110"/>
      <c r="W4048" s="110"/>
      <c r="Y4048" s="110"/>
      <c r="AA4048" s="110"/>
      <c r="AC4048" s="110"/>
    </row>
    <row r="4049" spans="19:29" x14ac:dyDescent="0.25">
      <c r="S4049" s="110"/>
      <c r="U4049" s="110"/>
      <c r="W4049" s="110"/>
      <c r="Y4049" s="110"/>
      <c r="AA4049" s="110"/>
      <c r="AC4049" s="110"/>
    </row>
    <row r="4050" spans="19:29" x14ac:dyDescent="0.25">
      <c r="S4050" s="111"/>
      <c r="U4050" s="111"/>
      <c r="W4050" s="111"/>
      <c r="Y4050" s="111"/>
      <c r="AA4050" s="111"/>
      <c r="AC4050" s="111"/>
    </row>
    <row r="4051" spans="19:29" x14ac:dyDescent="0.25">
      <c r="S4051" s="107"/>
      <c r="U4051" s="107"/>
      <c r="W4051" s="107"/>
      <c r="Y4051" s="107"/>
      <c r="AA4051" s="107"/>
      <c r="AC4051" s="107"/>
    </row>
    <row r="4052" spans="19:29" x14ac:dyDescent="0.25">
      <c r="S4052" s="108"/>
      <c r="U4052" s="108"/>
      <c r="W4052" s="108"/>
      <c r="Y4052" s="108"/>
      <c r="AA4052" s="108"/>
      <c r="AC4052" s="108"/>
    </row>
    <row r="4053" spans="19:29" x14ac:dyDescent="0.25">
      <c r="S4053" s="108"/>
      <c r="U4053" s="108"/>
      <c r="W4053" s="108"/>
      <c r="Y4053" s="108"/>
      <c r="AA4053" s="108"/>
      <c r="AC4053" s="108"/>
    </row>
    <row r="4054" spans="19:29" x14ac:dyDescent="0.25">
      <c r="S4054" s="109"/>
      <c r="U4054" s="109"/>
      <c r="W4054" s="109"/>
      <c r="Y4054" s="109"/>
      <c r="AA4054" s="109"/>
      <c r="AC4054" s="109"/>
    </row>
    <row r="4055" spans="19:29" x14ac:dyDescent="0.25">
      <c r="S4055" s="108"/>
      <c r="U4055" s="108"/>
      <c r="W4055" s="108"/>
      <c r="Y4055" s="108"/>
      <c r="AA4055" s="108"/>
      <c r="AC4055" s="108"/>
    </row>
    <row r="4056" spans="19:29" x14ac:dyDescent="0.25">
      <c r="S4056" s="108"/>
      <c r="U4056" s="108"/>
      <c r="W4056" s="108"/>
      <c r="Y4056" s="108"/>
      <c r="AA4056" s="108"/>
      <c r="AC4056" s="108"/>
    </row>
    <row r="4057" spans="19:29" x14ac:dyDescent="0.25">
      <c r="S4057" s="109"/>
      <c r="U4057" s="109"/>
      <c r="W4057" s="109"/>
      <c r="Y4057" s="109"/>
      <c r="AA4057" s="109"/>
      <c r="AC4057" s="109"/>
    </row>
    <row r="4058" spans="19:29" x14ac:dyDescent="0.25">
      <c r="S4058" s="108"/>
      <c r="U4058" s="108"/>
      <c r="W4058" s="108"/>
      <c r="Y4058" s="108"/>
      <c r="AA4058" s="108"/>
      <c r="AC4058" s="108"/>
    </row>
    <row r="4059" spans="19:29" x14ac:dyDescent="0.25">
      <c r="S4059" s="109"/>
      <c r="U4059" s="109"/>
      <c r="W4059" s="109"/>
      <c r="Y4059" s="109"/>
      <c r="AA4059" s="109"/>
      <c r="AC4059" s="109"/>
    </row>
    <row r="4060" spans="19:29" x14ac:dyDescent="0.25">
      <c r="S4060" s="108"/>
      <c r="U4060" s="108"/>
      <c r="W4060" s="108"/>
      <c r="Y4060" s="108"/>
      <c r="AA4060" s="108"/>
      <c r="AC4060" s="108"/>
    </row>
    <row r="4061" spans="19:29" x14ac:dyDescent="0.25">
      <c r="S4061" s="108"/>
      <c r="U4061" s="108"/>
      <c r="W4061" s="108"/>
      <c r="Y4061" s="108"/>
      <c r="AA4061" s="108"/>
      <c r="AC4061" s="108"/>
    </row>
    <row r="4062" spans="19:29" x14ac:dyDescent="0.25">
      <c r="S4062" s="108"/>
      <c r="U4062" s="108"/>
      <c r="W4062" s="108"/>
      <c r="Y4062" s="108"/>
      <c r="AA4062" s="108"/>
      <c r="AC4062" s="108"/>
    </row>
    <row r="4063" spans="19:29" x14ac:dyDescent="0.25">
      <c r="S4063" s="110"/>
      <c r="U4063" s="110"/>
      <c r="W4063" s="110"/>
      <c r="Y4063" s="110"/>
      <c r="AA4063" s="110"/>
      <c r="AC4063" s="110"/>
    </row>
    <row r="4064" spans="19:29" x14ac:dyDescent="0.25">
      <c r="S4064" s="110"/>
      <c r="U4064" s="110"/>
      <c r="W4064" s="110"/>
      <c r="Y4064" s="110"/>
      <c r="AA4064" s="110"/>
      <c r="AC4064" s="110"/>
    </row>
    <row r="4065" spans="19:29" x14ac:dyDescent="0.25">
      <c r="S4065" s="110"/>
      <c r="U4065" s="110"/>
      <c r="W4065" s="110"/>
      <c r="Y4065" s="110"/>
      <c r="AA4065" s="110"/>
      <c r="AC4065" s="110"/>
    </row>
    <row r="4066" spans="19:29" x14ac:dyDescent="0.25">
      <c r="S4066" s="110"/>
      <c r="U4066" s="110"/>
      <c r="W4066" s="110"/>
      <c r="Y4066" s="110"/>
      <c r="AA4066" s="110"/>
      <c r="AC4066" s="110"/>
    </row>
    <row r="4067" spans="19:29" x14ac:dyDescent="0.25">
      <c r="S4067" s="111"/>
      <c r="U4067" s="111"/>
      <c r="W4067" s="111"/>
      <c r="Y4067" s="111"/>
      <c r="AA4067" s="111"/>
      <c r="AC4067" s="111"/>
    </row>
    <row r="4068" spans="19:29" x14ac:dyDescent="0.25">
      <c r="S4068" s="107"/>
      <c r="U4068" s="107"/>
      <c r="W4068" s="107"/>
      <c r="Y4068" s="107"/>
      <c r="AA4068" s="107"/>
      <c r="AC4068" s="107"/>
    </row>
    <row r="4069" spans="19:29" x14ac:dyDescent="0.25">
      <c r="S4069" s="108"/>
      <c r="U4069" s="108"/>
      <c r="W4069" s="108"/>
      <c r="Y4069" s="108"/>
      <c r="AA4069" s="108"/>
      <c r="AC4069" s="108"/>
    </row>
    <row r="4070" spans="19:29" x14ac:dyDescent="0.25">
      <c r="S4070" s="108"/>
      <c r="U4070" s="108"/>
      <c r="W4070" s="108"/>
      <c r="Y4070" s="108"/>
      <c r="AA4070" s="108"/>
      <c r="AC4070" s="108"/>
    </row>
    <row r="4071" spans="19:29" x14ac:dyDescent="0.25">
      <c r="S4071" s="109"/>
      <c r="U4071" s="109"/>
      <c r="W4071" s="109"/>
      <c r="Y4071" s="109"/>
      <c r="AA4071" s="109"/>
      <c r="AC4071" s="109"/>
    </row>
    <row r="4072" spans="19:29" x14ac:dyDescent="0.25">
      <c r="S4072" s="108"/>
      <c r="U4072" s="108"/>
      <c r="W4072" s="108"/>
      <c r="Y4072" s="108"/>
      <c r="AA4072" s="108"/>
      <c r="AC4072" s="108"/>
    </row>
    <row r="4073" spans="19:29" x14ac:dyDescent="0.25">
      <c r="S4073" s="108"/>
      <c r="U4073" s="108"/>
      <c r="W4073" s="108"/>
      <c r="Y4073" s="108"/>
      <c r="AA4073" s="108"/>
      <c r="AC4073" s="108"/>
    </row>
    <row r="4074" spans="19:29" x14ac:dyDescent="0.25">
      <c r="S4074" s="109"/>
      <c r="U4074" s="109"/>
      <c r="W4074" s="109"/>
      <c r="Y4074" s="109"/>
      <c r="AA4074" s="109"/>
      <c r="AC4074" s="109"/>
    </row>
    <row r="4075" spans="19:29" x14ac:dyDescent="0.25">
      <c r="S4075" s="108"/>
      <c r="U4075" s="108"/>
      <c r="W4075" s="108"/>
      <c r="Y4075" s="108"/>
      <c r="AA4075" s="108"/>
      <c r="AC4075" s="108"/>
    </row>
    <row r="4076" spans="19:29" x14ac:dyDescent="0.25">
      <c r="S4076" s="109"/>
      <c r="U4076" s="109"/>
      <c r="W4076" s="109"/>
      <c r="Y4076" s="109"/>
      <c r="AA4076" s="109"/>
      <c r="AC4076" s="109"/>
    </row>
    <row r="4077" spans="19:29" x14ac:dyDescent="0.25">
      <c r="S4077" s="108"/>
      <c r="U4077" s="108"/>
      <c r="W4077" s="108"/>
      <c r="Y4077" s="108"/>
      <c r="AA4077" s="108"/>
      <c r="AC4077" s="108"/>
    </row>
    <row r="4078" spans="19:29" x14ac:dyDescent="0.25">
      <c r="S4078" s="108"/>
      <c r="U4078" s="108"/>
      <c r="W4078" s="108"/>
      <c r="Y4078" s="108"/>
      <c r="AA4078" s="108"/>
      <c r="AC4078" s="108"/>
    </row>
    <row r="4079" spans="19:29" x14ac:dyDescent="0.25">
      <c r="S4079" s="108"/>
      <c r="U4079" s="108"/>
      <c r="W4079" s="108"/>
      <c r="Y4079" s="108"/>
      <c r="AA4079" s="108"/>
      <c r="AC4079" s="108"/>
    </row>
    <row r="4080" spans="19:29" x14ac:dyDescent="0.25">
      <c r="S4080" s="110"/>
      <c r="U4080" s="110"/>
      <c r="W4080" s="110"/>
      <c r="Y4080" s="110"/>
      <c r="AA4080" s="110"/>
      <c r="AC4080" s="110"/>
    </row>
    <row r="4081" spans="19:29" x14ac:dyDescent="0.25">
      <c r="S4081" s="110"/>
      <c r="U4081" s="110"/>
      <c r="W4081" s="110"/>
      <c r="Y4081" s="110"/>
      <c r="AA4081" s="110"/>
      <c r="AC4081" s="110"/>
    </row>
    <row r="4082" spans="19:29" x14ac:dyDescent="0.25">
      <c r="S4082" s="110"/>
      <c r="U4082" s="110"/>
      <c r="W4082" s="110"/>
      <c r="Y4082" s="110"/>
      <c r="AA4082" s="110"/>
      <c r="AC4082" s="110"/>
    </row>
    <row r="4083" spans="19:29" x14ac:dyDescent="0.25">
      <c r="S4083" s="110"/>
      <c r="U4083" s="110"/>
      <c r="W4083" s="110"/>
      <c r="Y4083" s="110"/>
      <c r="AA4083" s="110"/>
      <c r="AC4083" s="110"/>
    </row>
    <row r="4084" spans="19:29" x14ac:dyDescent="0.25">
      <c r="S4084" s="111"/>
      <c r="U4084" s="111"/>
      <c r="W4084" s="111"/>
      <c r="Y4084" s="111"/>
      <c r="AA4084" s="111"/>
      <c r="AC4084" s="111"/>
    </row>
    <row r="4085" spans="19:29" x14ac:dyDescent="0.25">
      <c r="S4085" s="107"/>
      <c r="U4085" s="107"/>
      <c r="W4085" s="107"/>
      <c r="Y4085" s="107"/>
      <c r="AA4085" s="107"/>
      <c r="AC4085" s="107"/>
    </row>
    <row r="4086" spans="19:29" x14ac:dyDescent="0.25">
      <c r="S4086" s="108"/>
      <c r="U4086" s="108"/>
      <c r="W4086" s="108"/>
      <c r="Y4086" s="108"/>
      <c r="AA4086" s="108"/>
      <c r="AC4086" s="108"/>
    </row>
    <row r="4087" spans="19:29" x14ac:dyDescent="0.25">
      <c r="S4087" s="108"/>
      <c r="U4087" s="108"/>
      <c r="W4087" s="108"/>
      <c r="Y4087" s="108"/>
      <c r="AA4087" s="108"/>
      <c r="AC4087" s="108"/>
    </row>
    <row r="4088" spans="19:29" x14ac:dyDescent="0.25">
      <c r="S4088" s="109"/>
      <c r="U4088" s="109"/>
      <c r="W4088" s="109"/>
      <c r="Y4088" s="109"/>
      <c r="AA4088" s="109"/>
      <c r="AC4088" s="109"/>
    </row>
    <row r="4089" spans="19:29" x14ac:dyDescent="0.25">
      <c r="S4089" s="108"/>
      <c r="U4089" s="108"/>
      <c r="W4089" s="108"/>
      <c r="Y4089" s="108"/>
      <c r="AA4089" s="108"/>
      <c r="AC4089" s="108"/>
    </row>
    <row r="4090" spans="19:29" x14ac:dyDescent="0.25">
      <c r="S4090" s="108"/>
      <c r="U4090" s="108"/>
      <c r="W4090" s="108"/>
      <c r="Y4090" s="108"/>
      <c r="AA4090" s="108"/>
      <c r="AC4090" s="108"/>
    </row>
    <row r="4091" spans="19:29" x14ac:dyDescent="0.25">
      <c r="S4091" s="109"/>
      <c r="U4091" s="109"/>
      <c r="W4091" s="109"/>
      <c r="Y4091" s="109"/>
      <c r="AA4091" s="109"/>
      <c r="AC4091" s="109"/>
    </row>
    <row r="4092" spans="19:29" x14ac:dyDescent="0.25">
      <c r="S4092" s="108"/>
      <c r="U4092" s="108"/>
      <c r="W4092" s="108"/>
      <c r="Y4092" s="108"/>
      <c r="AA4092" s="108"/>
      <c r="AC4092" s="108"/>
    </row>
    <row r="4093" spans="19:29" x14ac:dyDescent="0.25">
      <c r="S4093" s="109"/>
      <c r="U4093" s="109"/>
      <c r="W4093" s="109"/>
      <c r="Y4093" s="109"/>
      <c r="AA4093" s="109"/>
      <c r="AC4093" s="109"/>
    </row>
    <row r="4094" spans="19:29" x14ac:dyDescent="0.25">
      <c r="S4094" s="108"/>
      <c r="U4094" s="108"/>
      <c r="W4094" s="108"/>
      <c r="Y4094" s="108"/>
      <c r="AA4094" s="108"/>
      <c r="AC4094" s="108"/>
    </row>
    <row r="4095" spans="19:29" x14ac:dyDescent="0.25">
      <c r="S4095" s="108"/>
      <c r="U4095" s="108"/>
      <c r="W4095" s="108"/>
      <c r="Y4095" s="108"/>
      <c r="AA4095" s="108"/>
      <c r="AC4095" s="108"/>
    </row>
    <row r="4096" spans="19:29" x14ac:dyDescent="0.25">
      <c r="S4096" s="108"/>
      <c r="U4096" s="108"/>
      <c r="W4096" s="108"/>
      <c r="Y4096" s="108"/>
      <c r="AA4096" s="108"/>
      <c r="AC4096" s="108"/>
    </row>
    <row r="4097" spans="19:29" x14ac:dyDescent="0.25">
      <c r="S4097" s="110"/>
      <c r="U4097" s="110"/>
      <c r="W4097" s="110"/>
      <c r="Y4097" s="110"/>
      <c r="AA4097" s="110"/>
      <c r="AC4097" s="110"/>
    </row>
    <row r="4098" spans="19:29" x14ac:dyDescent="0.25">
      <c r="S4098" s="110"/>
      <c r="U4098" s="110"/>
      <c r="W4098" s="110"/>
      <c r="Y4098" s="110"/>
      <c r="AA4098" s="110"/>
      <c r="AC4098" s="110"/>
    </row>
    <row r="4099" spans="19:29" x14ac:dyDescent="0.25">
      <c r="S4099" s="110"/>
      <c r="U4099" s="110"/>
      <c r="W4099" s="110"/>
      <c r="Y4099" s="110"/>
      <c r="AA4099" s="110"/>
      <c r="AC4099" s="110"/>
    </row>
    <row r="4100" spans="19:29" x14ac:dyDescent="0.25">
      <c r="S4100" s="110"/>
      <c r="U4100" s="110"/>
      <c r="W4100" s="110"/>
      <c r="Y4100" s="110"/>
      <c r="AA4100" s="110"/>
      <c r="AC4100" s="110"/>
    </row>
    <row r="4101" spans="19:29" x14ac:dyDescent="0.25">
      <c r="S4101" s="111"/>
      <c r="U4101" s="111"/>
      <c r="W4101" s="111"/>
      <c r="Y4101" s="111"/>
      <c r="AA4101" s="111"/>
      <c r="AC4101" s="111"/>
    </row>
    <row r="4102" spans="19:29" x14ac:dyDescent="0.25">
      <c r="S4102" s="107"/>
      <c r="U4102" s="107"/>
      <c r="W4102" s="107"/>
      <c r="Y4102" s="107"/>
      <c r="AA4102" s="107"/>
      <c r="AC4102" s="107"/>
    </row>
    <row r="4103" spans="19:29" x14ac:dyDescent="0.25">
      <c r="S4103" s="108"/>
      <c r="U4103" s="108"/>
      <c r="W4103" s="108"/>
      <c r="Y4103" s="108"/>
      <c r="AA4103" s="108"/>
      <c r="AC4103" s="108"/>
    </row>
    <row r="4104" spans="19:29" x14ac:dyDescent="0.25">
      <c r="S4104" s="108"/>
      <c r="U4104" s="108"/>
      <c r="W4104" s="108"/>
      <c r="Y4104" s="108"/>
      <c r="AA4104" s="108"/>
      <c r="AC4104" s="108"/>
    </row>
    <row r="4105" spans="19:29" x14ac:dyDescent="0.25">
      <c r="S4105" s="109"/>
      <c r="U4105" s="109"/>
      <c r="W4105" s="109"/>
      <c r="Y4105" s="109"/>
      <c r="AA4105" s="109"/>
      <c r="AC4105" s="109"/>
    </row>
    <row r="4106" spans="19:29" x14ac:dyDescent="0.25">
      <c r="S4106" s="108"/>
      <c r="U4106" s="108"/>
      <c r="W4106" s="108"/>
      <c r="Y4106" s="108"/>
      <c r="AA4106" s="108"/>
      <c r="AC4106" s="108"/>
    </row>
    <row r="4107" spans="19:29" x14ac:dyDescent="0.25">
      <c r="S4107" s="108"/>
      <c r="U4107" s="108"/>
      <c r="W4107" s="108"/>
      <c r="Y4107" s="108"/>
      <c r="AA4107" s="108"/>
      <c r="AC4107" s="108"/>
    </row>
    <row r="4108" spans="19:29" x14ac:dyDescent="0.25">
      <c r="S4108" s="109"/>
      <c r="U4108" s="109"/>
      <c r="W4108" s="109"/>
      <c r="Y4108" s="109"/>
      <c r="AA4108" s="109"/>
      <c r="AC4108" s="109"/>
    </row>
    <row r="4109" spans="19:29" x14ac:dyDescent="0.25">
      <c r="S4109" s="108"/>
      <c r="U4109" s="108"/>
      <c r="W4109" s="108"/>
      <c r="Y4109" s="108"/>
      <c r="AA4109" s="108"/>
      <c r="AC4109" s="108"/>
    </row>
    <row r="4110" spans="19:29" x14ac:dyDescent="0.25">
      <c r="S4110" s="109"/>
      <c r="U4110" s="109"/>
      <c r="W4110" s="109"/>
      <c r="Y4110" s="109"/>
      <c r="AA4110" s="109"/>
      <c r="AC4110" s="109"/>
    </row>
    <row r="4111" spans="19:29" x14ac:dyDescent="0.25">
      <c r="S4111" s="108"/>
      <c r="U4111" s="108"/>
      <c r="W4111" s="108"/>
      <c r="Y4111" s="108"/>
      <c r="AA4111" s="108"/>
      <c r="AC4111" s="108"/>
    </row>
    <row r="4112" spans="19:29" x14ac:dyDescent="0.25">
      <c r="S4112" s="108"/>
      <c r="U4112" s="108"/>
      <c r="W4112" s="108"/>
      <c r="Y4112" s="108"/>
      <c r="AA4112" s="108"/>
      <c r="AC4112" s="108"/>
    </row>
    <row r="4113" spans="19:29" x14ac:dyDescent="0.25">
      <c r="S4113" s="108"/>
      <c r="U4113" s="108"/>
      <c r="W4113" s="108"/>
      <c r="Y4113" s="108"/>
      <c r="AA4113" s="108"/>
      <c r="AC4113" s="108"/>
    </row>
    <row r="4114" spans="19:29" x14ac:dyDescent="0.25">
      <c r="S4114" s="110"/>
      <c r="U4114" s="110"/>
      <c r="W4114" s="110"/>
      <c r="Y4114" s="110"/>
      <c r="AA4114" s="110"/>
      <c r="AC4114" s="110"/>
    </row>
    <row r="4115" spans="19:29" x14ac:dyDescent="0.25">
      <c r="S4115" s="110"/>
      <c r="U4115" s="110"/>
      <c r="W4115" s="110"/>
      <c r="Y4115" s="110"/>
      <c r="AA4115" s="110"/>
      <c r="AC4115" s="110"/>
    </row>
    <row r="4116" spans="19:29" x14ac:dyDescent="0.25">
      <c r="S4116" s="110"/>
      <c r="U4116" s="110"/>
      <c r="W4116" s="110"/>
      <c r="Y4116" s="110"/>
      <c r="AA4116" s="110"/>
      <c r="AC4116" s="110"/>
    </row>
    <row r="4117" spans="19:29" x14ac:dyDescent="0.25">
      <c r="S4117" s="110"/>
      <c r="U4117" s="110"/>
      <c r="W4117" s="110"/>
      <c r="Y4117" s="110"/>
      <c r="AA4117" s="110"/>
      <c r="AC4117" s="110"/>
    </row>
    <row r="4118" spans="19:29" x14ac:dyDescent="0.25">
      <c r="S4118" s="111"/>
      <c r="U4118" s="111"/>
      <c r="W4118" s="111"/>
      <c r="Y4118" s="111"/>
      <c r="AA4118" s="111"/>
      <c r="AC4118" s="111"/>
    </row>
    <row r="4119" spans="19:29" x14ac:dyDescent="0.25">
      <c r="S4119" s="107"/>
      <c r="U4119" s="107"/>
      <c r="W4119" s="107"/>
      <c r="Y4119" s="107"/>
      <c r="AA4119" s="107"/>
      <c r="AC4119" s="107"/>
    </row>
    <row r="4120" spans="19:29" x14ac:dyDescent="0.25">
      <c r="S4120" s="108"/>
      <c r="U4120" s="108"/>
      <c r="W4120" s="108"/>
      <c r="Y4120" s="108"/>
      <c r="AA4120" s="108"/>
      <c r="AC4120" s="108"/>
    </row>
    <row r="4121" spans="19:29" x14ac:dyDescent="0.25">
      <c r="S4121" s="108"/>
      <c r="U4121" s="108"/>
      <c r="W4121" s="108"/>
      <c r="Y4121" s="108"/>
      <c r="AA4121" s="108"/>
      <c r="AC4121" s="108"/>
    </row>
    <row r="4122" spans="19:29" x14ac:dyDescent="0.25">
      <c r="S4122" s="109"/>
      <c r="U4122" s="109"/>
      <c r="W4122" s="109"/>
      <c r="Y4122" s="109"/>
      <c r="AA4122" s="109"/>
      <c r="AC4122" s="109"/>
    </row>
    <row r="4123" spans="19:29" x14ac:dyDescent="0.25">
      <c r="S4123" s="108"/>
      <c r="U4123" s="108"/>
      <c r="W4123" s="108"/>
      <c r="Y4123" s="108"/>
      <c r="AA4123" s="108"/>
      <c r="AC4123" s="108"/>
    </row>
    <row r="4124" spans="19:29" x14ac:dyDescent="0.25">
      <c r="S4124" s="108"/>
      <c r="U4124" s="108"/>
      <c r="W4124" s="108"/>
      <c r="Y4124" s="108"/>
      <c r="AA4124" s="108"/>
      <c r="AC4124" s="108"/>
    </row>
    <row r="4125" spans="19:29" x14ac:dyDescent="0.25">
      <c r="S4125" s="109"/>
      <c r="U4125" s="109"/>
      <c r="W4125" s="109"/>
      <c r="Y4125" s="109"/>
      <c r="AA4125" s="109"/>
      <c r="AC4125" s="109"/>
    </row>
    <row r="4126" spans="19:29" x14ac:dyDescent="0.25">
      <c r="S4126" s="108"/>
      <c r="U4126" s="108"/>
      <c r="W4126" s="108"/>
      <c r="Y4126" s="108"/>
      <c r="AA4126" s="108"/>
      <c r="AC4126" s="108"/>
    </row>
    <row r="4127" spans="19:29" x14ac:dyDescent="0.25">
      <c r="S4127" s="109"/>
      <c r="U4127" s="109"/>
      <c r="W4127" s="109"/>
      <c r="Y4127" s="109"/>
      <c r="AA4127" s="109"/>
      <c r="AC4127" s="109"/>
    </row>
    <row r="4128" spans="19:29" x14ac:dyDescent="0.25">
      <c r="S4128" s="108"/>
      <c r="U4128" s="108"/>
      <c r="W4128" s="108"/>
      <c r="Y4128" s="108"/>
      <c r="AA4128" s="108"/>
      <c r="AC4128" s="108"/>
    </row>
    <row r="4129" spans="19:29" x14ac:dyDescent="0.25">
      <c r="S4129" s="108"/>
      <c r="U4129" s="108"/>
      <c r="W4129" s="108"/>
      <c r="Y4129" s="108"/>
      <c r="AA4129" s="108"/>
      <c r="AC4129" s="108"/>
    </row>
    <row r="4130" spans="19:29" x14ac:dyDescent="0.25">
      <c r="S4130" s="108"/>
      <c r="U4130" s="108"/>
      <c r="W4130" s="108"/>
      <c r="Y4130" s="108"/>
      <c r="AA4130" s="108"/>
      <c r="AC4130" s="108"/>
    </row>
    <row r="4131" spans="19:29" x14ac:dyDescent="0.25">
      <c r="S4131" s="110"/>
      <c r="U4131" s="110"/>
      <c r="W4131" s="110"/>
      <c r="Y4131" s="110"/>
      <c r="AA4131" s="110"/>
      <c r="AC4131" s="110"/>
    </row>
    <row r="4132" spans="19:29" x14ac:dyDescent="0.25">
      <c r="S4132" s="110"/>
      <c r="U4132" s="110"/>
      <c r="W4132" s="110"/>
      <c r="Y4132" s="110"/>
      <c r="AA4132" s="110"/>
      <c r="AC4132" s="110"/>
    </row>
    <row r="4133" spans="19:29" x14ac:dyDescent="0.25">
      <c r="S4133" s="110"/>
      <c r="U4133" s="110"/>
      <c r="W4133" s="110"/>
      <c r="Y4133" s="110"/>
      <c r="AA4133" s="110"/>
      <c r="AC4133" s="110"/>
    </row>
    <row r="4134" spans="19:29" x14ac:dyDescent="0.25">
      <c r="S4134" s="110"/>
      <c r="U4134" s="110"/>
      <c r="W4134" s="110"/>
      <c r="Y4134" s="110"/>
      <c r="AA4134" s="110"/>
      <c r="AC4134" s="110"/>
    </row>
    <row r="4135" spans="19:29" x14ac:dyDescent="0.25">
      <c r="S4135" s="111"/>
      <c r="U4135" s="111"/>
      <c r="W4135" s="111"/>
      <c r="Y4135" s="111"/>
      <c r="AA4135" s="111"/>
      <c r="AC4135" s="111"/>
    </row>
    <row r="4136" spans="19:29" x14ac:dyDescent="0.25">
      <c r="S4136" s="107"/>
      <c r="U4136" s="107"/>
      <c r="W4136" s="107"/>
      <c r="Y4136" s="107"/>
      <c r="AA4136" s="107"/>
      <c r="AC4136" s="107"/>
    </row>
    <row r="4137" spans="19:29" x14ac:dyDescent="0.25">
      <c r="S4137" s="108"/>
      <c r="U4137" s="108"/>
      <c r="W4137" s="108"/>
      <c r="Y4137" s="108"/>
      <c r="AA4137" s="108"/>
      <c r="AC4137" s="108"/>
    </row>
    <row r="4138" spans="19:29" x14ac:dyDescent="0.25">
      <c r="S4138" s="108"/>
      <c r="U4138" s="108"/>
      <c r="W4138" s="108"/>
      <c r="Y4138" s="108"/>
      <c r="AA4138" s="108"/>
      <c r="AC4138" s="108"/>
    </row>
    <row r="4139" spans="19:29" x14ac:dyDescent="0.25">
      <c r="S4139" s="109"/>
      <c r="U4139" s="109"/>
      <c r="W4139" s="109"/>
      <c r="Y4139" s="109"/>
      <c r="AA4139" s="109"/>
      <c r="AC4139" s="109"/>
    </row>
    <row r="4140" spans="19:29" x14ac:dyDescent="0.25">
      <c r="S4140" s="108"/>
      <c r="U4140" s="108"/>
      <c r="W4140" s="108"/>
      <c r="Y4140" s="108"/>
      <c r="AA4140" s="108"/>
      <c r="AC4140" s="108"/>
    </row>
    <row r="4141" spans="19:29" x14ac:dyDescent="0.25">
      <c r="S4141" s="108"/>
      <c r="U4141" s="108"/>
      <c r="W4141" s="108"/>
      <c r="Y4141" s="108"/>
      <c r="AA4141" s="108"/>
      <c r="AC4141" s="108"/>
    </row>
    <row r="4142" spans="19:29" x14ac:dyDescent="0.25">
      <c r="S4142" s="109"/>
      <c r="U4142" s="109"/>
      <c r="W4142" s="109"/>
      <c r="Y4142" s="109"/>
      <c r="AA4142" s="109"/>
      <c r="AC4142" s="109"/>
    </row>
    <row r="4143" spans="19:29" x14ac:dyDescent="0.25">
      <c r="S4143" s="108"/>
      <c r="U4143" s="108"/>
      <c r="W4143" s="108"/>
      <c r="Y4143" s="108"/>
      <c r="AA4143" s="108"/>
      <c r="AC4143" s="108"/>
    </row>
    <row r="4144" spans="19:29" x14ac:dyDescent="0.25">
      <c r="S4144" s="109"/>
      <c r="U4144" s="109"/>
      <c r="W4144" s="109"/>
      <c r="Y4144" s="109"/>
      <c r="AA4144" s="109"/>
      <c r="AC4144" s="109"/>
    </row>
    <row r="4145" spans="19:29" x14ac:dyDescent="0.25">
      <c r="S4145" s="108"/>
      <c r="U4145" s="108"/>
      <c r="W4145" s="108"/>
      <c r="Y4145" s="108"/>
      <c r="AA4145" s="108"/>
      <c r="AC4145" s="108"/>
    </row>
    <row r="4146" spans="19:29" x14ac:dyDescent="0.25">
      <c r="S4146" s="108"/>
      <c r="U4146" s="108"/>
      <c r="W4146" s="108"/>
      <c r="Y4146" s="108"/>
      <c r="AA4146" s="108"/>
      <c r="AC4146" s="108"/>
    </row>
    <row r="4147" spans="19:29" x14ac:dyDescent="0.25">
      <c r="S4147" s="108"/>
      <c r="U4147" s="108"/>
      <c r="W4147" s="108"/>
      <c r="Y4147" s="108"/>
      <c r="AA4147" s="108"/>
      <c r="AC4147" s="108"/>
    </row>
    <row r="4148" spans="19:29" x14ac:dyDescent="0.25">
      <c r="S4148" s="110"/>
      <c r="U4148" s="110"/>
      <c r="W4148" s="110"/>
      <c r="Y4148" s="110"/>
      <c r="AA4148" s="110"/>
      <c r="AC4148" s="110"/>
    </row>
    <row r="4149" spans="19:29" x14ac:dyDescent="0.25">
      <c r="S4149" s="110"/>
      <c r="U4149" s="110"/>
      <c r="W4149" s="110"/>
      <c r="Y4149" s="110"/>
      <c r="AA4149" s="110"/>
      <c r="AC4149" s="110"/>
    </row>
    <row r="4150" spans="19:29" x14ac:dyDescent="0.25">
      <c r="S4150" s="110"/>
      <c r="U4150" s="110"/>
      <c r="W4150" s="110"/>
      <c r="Y4150" s="110"/>
      <c r="AA4150" s="110"/>
      <c r="AC4150" s="110"/>
    </row>
    <row r="4151" spans="19:29" x14ac:dyDescent="0.25">
      <c r="S4151" s="110"/>
      <c r="U4151" s="110"/>
      <c r="W4151" s="110"/>
      <c r="Y4151" s="110"/>
      <c r="AA4151" s="110"/>
      <c r="AC4151" s="110"/>
    </row>
    <row r="4152" spans="19:29" x14ac:dyDescent="0.25">
      <c r="S4152" s="111"/>
      <c r="U4152" s="111"/>
      <c r="W4152" s="111"/>
      <c r="Y4152" s="111"/>
      <c r="AA4152" s="111"/>
      <c r="AC4152" s="111"/>
    </row>
    <row r="4153" spans="19:29" x14ac:dyDescent="0.25">
      <c r="S4153" s="107"/>
      <c r="U4153" s="107"/>
      <c r="W4153" s="107"/>
      <c r="Y4153" s="107"/>
      <c r="AA4153" s="107"/>
      <c r="AC4153" s="107"/>
    </row>
    <row r="4154" spans="19:29" x14ac:dyDescent="0.25">
      <c r="S4154" s="108"/>
      <c r="U4154" s="108"/>
      <c r="W4154" s="108"/>
      <c r="Y4154" s="108"/>
      <c r="AA4154" s="108"/>
      <c r="AC4154" s="108"/>
    </row>
    <row r="4155" spans="19:29" x14ac:dyDescent="0.25">
      <c r="S4155" s="108"/>
      <c r="U4155" s="108"/>
      <c r="W4155" s="108"/>
      <c r="Y4155" s="108"/>
      <c r="AA4155" s="108"/>
      <c r="AC4155" s="108"/>
    </row>
    <row r="4156" spans="19:29" x14ac:dyDescent="0.25">
      <c r="S4156" s="109"/>
      <c r="U4156" s="109"/>
      <c r="W4156" s="109"/>
      <c r="Y4156" s="109"/>
      <c r="AA4156" s="109"/>
      <c r="AC4156" s="109"/>
    </row>
    <row r="4157" spans="19:29" x14ac:dyDescent="0.25">
      <c r="S4157" s="108"/>
      <c r="U4157" s="108"/>
      <c r="W4157" s="108"/>
      <c r="Y4157" s="108"/>
      <c r="AA4157" s="108"/>
      <c r="AC4157" s="108"/>
    </row>
    <row r="4158" spans="19:29" x14ac:dyDescent="0.25">
      <c r="S4158" s="108"/>
      <c r="U4158" s="108"/>
      <c r="W4158" s="108"/>
      <c r="Y4158" s="108"/>
      <c r="AA4158" s="108"/>
      <c r="AC4158" s="108"/>
    </row>
    <row r="4159" spans="19:29" x14ac:dyDescent="0.25">
      <c r="S4159" s="109"/>
      <c r="U4159" s="109"/>
      <c r="W4159" s="109"/>
      <c r="Y4159" s="109"/>
      <c r="AA4159" s="109"/>
      <c r="AC4159" s="109"/>
    </row>
    <row r="4160" spans="19:29" x14ac:dyDescent="0.25">
      <c r="S4160" s="108"/>
      <c r="U4160" s="108"/>
      <c r="W4160" s="108"/>
      <c r="Y4160" s="108"/>
      <c r="AA4160" s="108"/>
      <c r="AC4160" s="108"/>
    </row>
    <row r="4161" spans="19:29" x14ac:dyDescent="0.25">
      <c r="S4161" s="109"/>
      <c r="U4161" s="109"/>
      <c r="W4161" s="109"/>
      <c r="Y4161" s="109"/>
      <c r="AA4161" s="109"/>
      <c r="AC4161" s="109"/>
    </row>
    <row r="4162" spans="19:29" x14ac:dyDescent="0.25">
      <c r="S4162" s="108"/>
      <c r="U4162" s="108"/>
      <c r="W4162" s="108"/>
      <c r="Y4162" s="108"/>
      <c r="AA4162" s="108"/>
      <c r="AC4162" s="108"/>
    </row>
    <row r="4163" spans="19:29" x14ac:dyDescent="0.25">
      <c r="S4163" s="108"/>
      <c r="U4163" s="108"/>
      <c r="W4163" s="108"/>
      <c r="Y4163" s="108"/>
      <c r="AA4163" s="108"/>
      <c r="AC4163" s="108"/>
    </row>
    <row r="4164" spans="19:29" x14ac:dyDescent="0.25">
      <c r="S4164" s="108"/>
      <c r="U4164" s="108"/>
      <c r="W4164" s="108"/>
      <c r="Y4164" s="108"/>
      <c r="AA4164" s="108"/>
      <c r="AC4164" s="108"/>
    </row>
    <row r="4165" spans="19:29" x14ac:dyDescent="0.25">
      <c r="S4165" s="110"/>
      <c r="U4165" s="110"/>
      <c r="W4165" s="110"/>
      <c r="Y4165" s="110"/>
      <c r="AA4165" s="110"/>
      <c r="AC4165" s="110"/>
    </row>
    <row r="4166" spans="19:29" x14ac:dyDescent="0.25">
      <c r="S4166" s="110"/>
      <c r="U4166" s="110"/>
      <c r="W4166" s="110"/>
      <c r="Y4166" s="110"/>
      <c r="AA4166" s="110"/>
      <c r="AC4166" s="110"/>
    </row>
    <row r="4167" spans="19:29" x14ac:dyDescent="0.25">
      <c r="S4167" s="110"/>
      <c r="U4167" s="110"/>
      <c r="W4167" s="110"/>
      <c r="Y4167" s="110"/>
      <c r="AA4167" s="110"/>
      <c r="AC4167" s="110"/>
    </row>
    <row r="4168" spans="19:29" x14ac:dyDescent="0.25">
      <c r="S4168" s="110"/>
      <c r="U4168" s="110"/>
      <c r="W4168" s="110"/>
      <c r="Y4168" s="110"/>
      <c r="AA4168" s="110"/>
      <c r="AC4168" s="110"/>
    </row>
    <row r="4169" spans="19:29" x14ac:dyDescent="0.25">
      <c r="S4169" s="111"/>
      <c r="U4169" s="111"/>
      <c r="W4169" s="111"/>
      <c r="Y4169" s="111"/>
      <c r="AA4169" s="111"/>
      <c r="AC4169" s="111"/>
    </row>
    <row r="4170" spans="19:29" x14ac:dyDescent="0.25">
      <c r="S4170" s="107"/>
      <c r="U4170" s="107"/>
      <c r="W4170" s="107"/>
      <c r="Y4170" s="107"/>
      <c r="AA4170" s="107"/>
      <c r="AC4170" s="107"/>
    </row>
    <row r="4171" spans="19:29" x14ac:dyDescent="0.25">
      <c r="S4171" s="108"/>
      <c r="U4171" s="108"/>
      <c r="W4171" s="108"/>
      <c r="Y4171" s="108"/>
      <c r="AA4171" s="108"/>
      <c r="AC4171" s="108"/>
    </row>
    <row r="4172" spans="19:29" x14ac:dyDescent="0.25">
      <c r="S4172" s="108"/>
      <c r="U4172" s="108"/>
      <c r="W4172" s="108"/>
      <c r="Y4172" s="108"/>
      <c r="AA4172" s="108"/>
      <c r="AC4172" s="108"/>
    </row>
    <row r="4173" spans="19:29" x14ac:dyDescent="0.25">
      <c r="S4173" s="109"/>
      <c r="U4173" s="109"/>
      <c r="W4173" s="109"/>
      <c r="Y4173" s="109"/>
      <c r="AA4173" s="109"/>
      <c r="AC4173" s="109"/>
    </row>
    <row r="4174" spans="19:29" x14ac:dyDescent="0.25">
      <c r="S4174" s="108"/>
      <c r="U4174" s="108"/>
      <c r="W4174" s="108"/>
      <c r="Y4174" s="108"/>
      <c r="AA4174" s="108"/>
      <c r="AC4174" s="108"/>
    </row>
    <row r="4175" spans="19:29" x14ac:dyDescent="0.25">
      <c r="S4175" s="108"/>
      <c r="U4175" s="108"/>
      <c r="W4175" s="108"/>
      <c r="Y4175" s="108"/>
      <c r="AA4175" s="108"/>
      <c r="AC4175" s="108"/>
    </row>
    <row r="4176" spans="19:29" x14ac:dyDescent="0.25">
      <c r="S4176" s="109"/>
      <c r="U4176" s="109"/>
      <c r="W4176" s="109"/>
      <c r="Y4176" s="109"/>
      <c r="AA4176" s="109"/>
      <c r="AC4176" s="109"/>
    </row>
    <row r="4177" spans="19:29" x14ac:dyDescent="0.25">
      <c r="S4177" s="108"/>
      <c r="U4177" s="108"/>
      <c r="W4177" s="108"/>
      <c r="Y4177" s="108"/>
      <c r="AA4177" s="108"/>
      <c r="AC4177" s="108"/>
    </row>
    <row r="4178" spans="19:29" x14ac:dyDescent="0.25">
      <c r="S4178" s="109"/>
      <c r="U4178" s="109"/>
      <c r="W4178" s="109"/>
      <c r="Y4178" s="109"/>
      <c r="AA4178" s="109"/>
      <c r="AC4178" s="109"/>
    </row>
    <row r="4179" spans="19:29" x14ac:dyDescent="0.25">
      <c r="S4179" s="108"/>
      <c r="U4179" s="108"/>
      <c r="W4179" s="108"/>
      <c r="Y4179" s="108"/>
      <c r="AA4179" s="108"/>
      <c r="AC4179" s="108"/>
    </row>
    <row r="4180" spans="19:29" x14ac:dyDescent="0.25">
      <c r="S4180" s="108"/>
      <c r="U4180" s="108"/>
      <c r="W4180" s="108"/>
      <c r="Y4180" s="108"/>
      <c r="AA4180" s="108"/>
      <c r="AC4180" s="108"/>
    </row>
    <row r="4181" spans="19:29" x14ac:dyDescent="0.25">
      <c r="S4181" s="108"/>
      <c r="U4181" s="108"/>
      <c r="W4181" s="108"/>
      <c r="Y4181" s="108"/>
      <c r="AA4181" s="108"/>
      <c r="AC4181" s="108"/>
    </row>
    <row r="4182" spans="19:29" x14ac:dyDescent="0.25">
      <c r="S4182" s="110"/>
      <c r="U4182" s="110"/>
      <c r="W4182" s="110"/>
      <c r="Y4182" s="110"/>
      <c r="AA4182" s="110"/>
      <c r="AC4182" s="110"/>
    </row>
    <row r="4183" spans="19:29" x14ac:dyDescent="0.25">
      <c r="S4183" s="110"/>
      <c r="U4183" s="110"/>
      <c r="W4183" s="110"/>
      <c r="Y4183" s="110"/>
      <c r="AA4183" s="110"/>
      <c r="AC4183" s="110"/>
    </row>
    <row r="4184" spans="19:29" x14ac:dyDescent="0.25">
      <c r="S4184" s="110"/>
      <c r="U4184" s="110"/>
      <c r="W4184" s="110"/>
      <c r="Y4184" s="110"/>
      <c r="AA4184" s="110"/>
      <c r="AC4184" s="110"/>
    </row>
    <row r="4185" spans="19:29" x14ac:dyDescent="0.25">
      <c r="S4185" s="110"/>
      <c r="U4185" s="110"/>
      <c r="W4185" s="110"/>
      <c r="Y4185" s="110"/>
      <c r="AA4185" s="110"/>
      <c r="AC4185" s="110"/>
    </row>
    <row r="4186" spans="19:29" x14ac:dyDescent="0.25">
      <c r="S4186" s="111"/>
      <c r="U4186" s="111"/>
      <c r="W4186" s="111"/>
      <c r="Y4186" s="111"/>
      <c r="AA4186" s="111"/>
      <c r="AC4186" s="111"/>
    </row>
    <row r="4187" spans="19:29" x14ac:dyDescent="0.25">
      <c r="S4187" s="107"/>
      <c r="U4187" s="107"/>
      <c r="W4187" s="107"/>
      <c r="Y4187" s="107"/>
      <c r="AA4187" s="107"/>
      <c r="AC4187" s="107"/>
    </row>
    <row r="4188" spans="19:29" x14ac:dyDescent="0.25">
      <c r="S4188" s="108"/>
      <c r="U4188" s="108"/>
      <c r="W4188" s="108"/>
      <c r="Y4188" s="108"/>
      <c r="AA4188" s="108"/>
      <c r="AC4188" s="108"/>
    </row>
    <row r="4189" spans="19:29" x14ac:dyDescent="0.25">
      <c r="S4189" s="108"/>
      <c r="U4189" s="108"/>
      <c r="W4189" s="108"/>
      <c r="Y4189" s="108"/>
      <c r="AA4189" s="108"/>
      <c r="AC4189" s="108"/>
    </row>
    <row r="4190" spans="19:29" x14ac:dyDescent="0.25">
      <c r="S4190" s="109"/>
      <c r="U4190" s="109"/>
      <c r="W4190" s="109"/>
      <c r="Y4190" s="109"/>
      <c r="AA4190" s="109"/>
      <c r="AC4190" s="109"/>
    </row>
    <row r="4191" spans="19:29" x14ac:dyDescent="0.25">
      <c r="S4191" s="108"/>
      <c r="U4191" s="108"/>
      <c r="W4191" s="108"/>
      <c r="Y4191" s="108"/>
      <c r="AA4191" s="108"/>
      <c r="AC4191" s="108"/>
    </row>
    <row r="4192" spans="19:29" x14ac:dyDescent="0.25">
      <c r="S4192" s="108"/>
      <c r="U4192" s="108"/>
      <c r="W4192" s="108"/>
      <c r="Y4192" s="108"/>
      <c r="AA4192" s="108"/>
      <c r="AC4192" s="108"/>
    </row>
    <row r="4193" spans="19:29" x14ac:dyDescent="0.25">
      <c r="S4193" s="109"/>
      <c r="U4193" s="109"/>
      <c r="W4193" s="109"/>
      <c r="Y4193" s="109"/>
      <c r="AA4193" s="109"/>
      <c r="AC4193" s="109"/>
    </row>
    <row r="4194" spans="19:29" x14ac:dyDescent="0.25">
      <c r="S4194" s="108"/>
      <c r="U4194" s="108"/>
      <c r="W4194" s="108"/>
      <c r="Y4194" s="108"/>
      <c r="AA4194" s="108"/>
      <c r="AC4194" s="108"/>
    </row>
    <row r="4195" spans="19:29" x14ac:dyDescent="0.25">
      <c r="S4195" s="109"/>
      <c r="U4195" s="109"/>
      <c r="W4195" s="109"/>
      <c r="Y4195" s="109"/>
      <c r="AA4195" s="109"/>
      <c r="AC4195" s="109"/>
    </row>
    <row r="4196" spans="19:29" x14ac:dyDescent="0.25">
      <c r="S4196" s="108"/>
      <c r="U4196" s="108"/>
      <c r="W4196" s="108"/>
      <c r="Y4196" s="108"/>
      <c r="AA4196" s="108"/>
      <c r="AC4196" s="108"/>
    </row>
    <row r="4197" spans="19:29" x14ac:dyDescent="0.25">
      <c r="S4197" s="108"/>
      <c r="U4197" s="108"/>
      <c r="W4197" s="108"/>
      <c r="Y4197" s="108"/>
      <c r="AA4197" s="108"/>
      <c r="AC4197" s="108"/>
    </row>
    <row r="4198" spans="19:29" x14ac:dyDescent="0.25">
      <c r="S4198" s="108"/>
      <c r="U4198" s="108"/>
      <c r="W4198" s="108"/>
      <c r="Y4198" s="108"/>
      <c r="AA4198" s="108"/>
      <c r="AC4198" s="108"/>
    </row>
    <row r="4199" spans="19:29" x14ac:dyDescent="0.25">
      <c r="S4199" s="110"/>
      <c r="U4199" s="110"/>
      <c r="W4199" s="110"/>
      <c r="Y4199" s="110"/>
      <c r="AA4199" s="110"/>
      <c r="AC4199" s="110"/>
    </row>
    <row r="4200" spans="19:29" x14ac:dyDescent="0.25">
      <c r="S4200" s="110"/>
      <c r="U4200" s="110"/>
      <c r="W4200" s="110"/>
      <c r="Y4200" s="110"/>
      <c r="AA4200" s="110"/>
      <c r="AC4200" s="110"/>
    </row>
    <row r="4201" spans="19:29" x14ac:dyDescent="0.25">
      <c r="S4201" s="110"/>
      <c r="U4201" s="110"/>
      <c r="W4201" s="110"/>
      <c r="Y4201" s="110"/>
      <c r="AA4201" s="110"/>
      <c r="AC4201" s="110"/>
    </row>
    <row r="4202" spans="19:29" x14ac:dyDescent="0.25">
      <c r="S4202" s="110"/>
      <c r="U4202" s="110"/>
      <c r="W4202" s="110"/>
      <c r="Y4202" s="110"/>
      <c r="AA4202" s="110"/>
      <c r="AC4202" s="110"/>
    </row>
    <row r="4203" spans="19:29" x14ac:dyDescent="0.25">
      <c r="S4203" s="111"/>
      <c r="U4203" s="111"/>
      <c r="W4203" s="111"/>
      <c r="Y4203" s="111"/>
      <c r="AA4203" s="111"/>
      <c r="AC4203" s="111"/>
    </row>
    <row r="4204" spans="19:29" x14ac:dyDescent="0.25">
      <c r="S4204" s="107"/>
      <c r="U4204" s="107"/>
      <c r="W4204" s="107"/>
      <c r="Y4204" s="107"/>
      <c r="AA4204" s="107"/>
      <c r="AC4204" s="107"/>
    </row>
    <row r="4205" spans="19:29" x14ac:dyDescent="0.25">
      <c r="S4205" s="108"/>
      <c r="U4205" s="108"/>
      <c r="W4205" s="108"/>
      <c r="Y4205" s="108"/>
      <c r="AA4205" s="108"/>
      <c r="AC4205" s="108"/>
    </row>
    <row r="4206" spans="19:29" x14ac:dyDescent="0.25">
      <c r="S4206" s="108"/>
      <c r="U4206" s="108"/>
      <c r="W4206" s="108"/>
      <c r="Y4206" s="108"/>
      <c r="AA4206" s="108"/>
      <c r="AC4206" s="108"/>
    </row>
    <row r="4207" spans="19:29" x14ac:dyDescent="0.25">
      <c r="S4207" s="109"/>
      <c r="U4207" s="109"/>
      <c r="W4207" s="109"/>
      <c r="Y4207" s="109"/>
      <c r="AA4207" s="109"/>
      <c r="AC4207" s="109"/>
    </row>
    <row r="4208" spans="19:29" x14ac:dyDescent="0.25">
      <c r="S4208" s="108"/>
      <c r="U4208" s="108"/>
      <c r="W4208" s="108"/>
      <c r="Y4208" s="108"/>
      <c r="AA4208" s="108"/>
      <c r="AC4208" s="108"/>
    </row>
    <row r="4209" spans="19:29" x14ac:dyDescent="0.25">
      <c r="S4209" s="108"/>
      <c r="U4209" s="108"/>
      <c r="W4209" s="108"/>
      <c r="Y4209" s="108"/>
      <c r="AA4209" s="108"/>
      <c r="AC4209" s="108"/>
    </row>
    <row r="4210" spans="19:29" x14ac:dyDescent="0.25">
      <c r="S4210" s="109"/>
      <c r="U4210" s="109"/>
      <c r="W4210" s="109"/>
      <c r="Y4210" s="109"/>
      <c r="AA4210" s="109"/>
      <c r="AC4210" s="109"/>
    </row>
    <row r="4211" spans="19:29" x14ac:dyDescent="0.25">
      <c r="S4211" s="108"/>
      <c r="U4211" s="108"/>
      <c r="W4211" s="108"/>
      <c r="Y4211" s="108"/>
      <c r="AA4211" s="108"/>
      <c r="AC4211" s="108"/>
    </row>
    <row r="4212" spans="19:29" x14ac:dyDescent="0.25">
      <c r="S4212" s="109"/>
      <c r="U4212" s="109"/>
      <c r="W4212" s="109"/>
      <c r="Y4212" s="109"/>
      <c r="AA4212" s="109"/>
      <c r="AC4212" s="109"/>
    </row>
    <row r="4213" spans="19:29" x14ac:dyDescent="0.25">
      <c r="S4213" s="108"/>
      <c r="U4213" s="108"/>
      <c r="W4213" s="108"/>
      <c r="Y4213" s="108"/>
      <c r="AA4213" s="108"/>
      <c r="AC4213" s="108"/>
    </row>
    <row r="4214" spans="19:29" x14ac:dyDescent="0.25">
      <c r="S4214" s="108"/>
      <c r="U4214" s="108"/>
      <c r="W4214" s="108"/>
      <c r="Y4214" s="108"/>
      <c r="AA4214" s="108"/>
      <c r="AC4214" s="108"/>
    </row>
    <row r="4215" spans="19:29" x14ac:dyDescent="0.25">
      <c r="S4215" s="108"/>
      <c r="U4215" s="108"/>
      <c r="W4215" s="108"/>
      <c r="Y4215" s="108"/>
      <c r="AA4215" s="108"/>
      <c r="AC4215" s="108"/>
    </row>
    <row r="4216" spans="19:29" x14ac:dyDescent="0.25">
      <c r="S4216" s="110"/>
      <c r="U4216" s="110"/>
      <c r="W4216" s="110"/>
      <c r="Y4216" s="110"/>
      <c r="AA4216" s="110"/>
      <c r="AC4216" s="110"/>
    </row>
    <row r="4217" spans="19:29" x14ac:dyDescent="0.25">
      <c r="S4217" s="110"/>
      <c r="U4217" s="110"/>
      <c r="W4217" s="110"/>
      <c r="Y4217" s="110"/>
      <c r="AA4217" s="110"/>
      <c r="AC4217" s="110"/>
    </row>
    <row r="4218" spans="19:29" x14ac:dyDescent="0.25">
      <c r="S4218" s="110"/>
      <c r="U4218" s="110"/>
      <c r="W4218" s="110"/>
      <c r="Y4218" s="110"/>
      <c r="AA4218" s="110"/>
      <c r="AC4218" s="110"/>
    </row>
    <row r="4219" spans="19:29" x14ac:dyDescent="0.25">
      <c r="S4219" s="110"/>
      <c r="U4219" s="110"/>
      <c r="W4219" s="110"/>
      <c r="Y4219" s="110"/>
      <c r="AA4219" s="110"/>
      <c r="AC4219" s="110"/>
    </row>
    <row r="4220" spans="19:29" x14ac:dyDescent="0.25">
      <c r="S4220" s="111"/>
      <c r="U4220" s="111"/>
      <c r="W4220" s="111"/>
      <c r="Y4220" s="111"/>
      <c r="AA4220" s="111"/>
      <c r="AC4220" s="111"/>
    </row>
    <row r="4221" spans="19:29" x14ac:dyDescent="0.25">
      <c r="S4221" s="107"/>
      <c r="U4221" s="107"/>
      <c r="W4221" s="107"/>
      <c r="Y4221" s="107"/>
      <c r="AA4221" s="107"/>
      <c r="AC4221" s="107"/>
    </row>
    <row r="4222" spans="19:29" x14ac:dyDescent="0.25">
      <c r="S4222" s="108"/>
      <c r="U4222" s="108"/>
      <c r="W4222" s="108"/>
      <c r="Y4222" s="108"/>
      <c r="AA4222" s="108"/>
      <c r="AC4222" s="108"/>
    </row>
    <row r="4223" spans="19:29" x14ac:dyDescent="0.25">
      <c r="S4223" s="108"/>
      <c r="U4223" s="108"/>
      <c r="W4223" s="108"/>
      <c r="Y4223" s="108"/>
      <c r="AA4223" s="108"/>
      <c r="AC4223" s="108"/>
    </row>
    <row r="4224" spans="19:29" x14ac:dyDescent="0.25">
      <c r="S4224" s="109"/>
      <c r="U4224" s="109"/>
      <c r="W4224" s="109"/>
      <c r="Y4224" s="109"/>
      <c r="AA4224" s="109"/>
      <c r="AC4224" s="109"/>
    </row>
    <row r="4225" spans="19:29" x14ac:dyDescent="0.25">
      <c r="S4225" s="108"/>
      <c r="U4225" s="108"/>
      <c r="W4225" s="108"/>
      <c r="Y4225" s="108"/>
      <c r="AA4225" s="108"/>
      <c r="AC4225" s="108"/>
    </row>
    <row r="4226" spans="19:29" x14ac:dyDescent="0.25">
      <c r="S4226" s="108"/>
      <c r="U4226" s="108"/>
      <c r="W4226" s="108"/>
      <c r="Y4226" s="108"/>
      <c r="AA4226" s="108"/>
      <c r="AC4226" s="108"/>
    </row>
    <row r="4227" spans="19:29" x14ac:dyDescent="0.25">
      <c r="S4227" s="109"/>
      <c r="U4227" s="109"/>
      <c r="W4227" s="109"/>
      <c r="Y4227" s="109"/>
      <c r="AA4227" s="109"/>
      <c r="AC4227" s="109"/>
    </row>
    <row r="4228" spans="19:29" x14ac:dyDescent="0.25">
      <c r="S4228" s="108"/>
      <c r="U4228" s="108"/>
      <c r="W4228" s="108"/>
      <c r="Y4228" s="108"/>
      <c r="AA4228" s="108"/>
      <c r="AC4228" s="108"/>
    </row>
    <row r="4229" spans="19:29" x14ac:dyDescent="0.25">
      <c r="S4229" s="109"/>
      <c r="U4229" s="109"/>
      <c r="W4229" s="109"/>
      <c r="Y4229" s="109"/>
      <c r="AA4229" s="109"/>
      <c r="AC4229" s="109"/>
    </row>
    <row r="4230" spans="19:29" x14ac:dyDescent="0.25">
      <c r="S4230" s="108"/>
      <c r="U4230" s="108"/>
      <c r="W4230" s="108"/>
      <c r="Y4230" s="108"/>
      <c r="AA4230" s="108"/>
      <c r="AC4230" s="108"/>
    </row>
    <row r="4231" spans="19:29" x14ac:dyDescent="0.25">
      <c r="S4231" s="108"/>
      <c r="U4231" s="108"/>
      <c r="W4231" s="108"/>
      <c r="Y4231" s="108"/>
      <c r="AA4231" s="108"/>
      <c r="AC4231" s="108"/>
    </row>
    <row r="4232" spans="19:29" x14ac:dyDescent="0.25">
      <c r="S4232" s="108"/>
      <c r="U4232" s="108"/>
      <c r="W4232" s="108"/>
      <c r="Y4232" s="108"/>
      <c r="AA4232" s="108"/>
      <c r="AC4232" s="108"/>
    </row>
    <row r="4233" spans="19:29" x14ac:dyDescent="0.25">
      <c r="S4233" s="110"/>
      <c r="U4233" s="110"/>
      <c r="W4233" s="110"/>
      <c r="Y4233" s="110"/>
      <c r="AA4233" s="110"/>
      <c r="AC4233" s="110"/>
    </row>
    <row r="4234" spans="19:29" x14ac:dyDescent="0.25">
      <c r="S4234" s="110"/>
      <c r="U4234" s="110"/>
      <c r="W4234" s="110"/>
      <c r="Y4234" s="110"/>
      <c r="AA4234" s="110"/>
      <c r="AC4234" s="110"/>
    </row>
    <row r="4235" spans="19:29" x14ac:dyDescent="0.25">
      <c r="S4235" s="110"/>
      <c r="U4235" s="110"/>
      <c r="W4235" s="110"/>
      <c r="Y4235" s="110"/>
      <c r="AA4235" s="110"/>
      <c r="AC4235" s="110"/>
    </row>
    <row r="4236" spans="19:29" x14ac:dyDescent="0.25">
      <c r="S4236" s="110"/>
      <c r="U4236" s="110"/>
      <c r="W4236" s="110"/>
      <c r="Y4236" s="110"/>
      <c r="AA4236" s="110"/>
      <c r="AC4236" s="110"/>
    </row>
    <row r="4237" spans="19:29" x14ac:dyDescent="0.25">
      <c r="S4237" s="111"/>
      <c r="U4237" s="111"/>
      <c r="W4237" s="111"/>
      <c r="Y4237" s="111"/>
      <c r="AA4237" s="111"/>
      <c r="AC4237" s="111"/>
    </row>
    <row r="4238" spans="19:29" x14ac:dyDescent="0.25">
      <c r="S4238" s="107"/>
      <c r="U4238" s="107"/>
      <c r="W4238" s="107"/>
      <c r="Y4238" s="107"/>
      <c r="AA4238" s="107"/>
      <c r="AC4238" s="107"/>
    </row>
    <row r="4239" spans="19:29" x14ac:dyDescent="0.25">
      <c r="S4239" s="108"/>
      <c r="U4239" s="108"/>
      <c r="W4239" s="108"/>
      <c r="Y4239" s="108"/>
      <c r="AA4239" s="108"/>
      <c r="AC4239" s="108"/>
    </row>
    <row r="4240" spans="19:29" x14ac:dyDescent="0.25">
      <c r="S4240" s="108"/>
      <c r="U4240" s="108"/>
      <c r="W4240" s="108"/>
      <c r="Y4240" s="108"/>
      <c r="AA4240" s="108"/>
      <c r="AC4240" s="108"/>
    </row>
    <row r="4241" spans="19:29" x14ac:dyDescent="0.25">
      <c r="S4241" s="109"/>
      <c r="U4241" s="109"/>
      <c r="W4241" s="109"/>
      <c r="Y4241" s="109"/>
      <c r="AA4241" s="109"/>
      <c r="AC4241" s="109"/>
    </row>
    <row r="4242" spans="19:29" x14ac:dyDescent="0.25">
      <c r="S4242" s="108"/>
      <c r="U4242" s="108"/>
      <c r="W4242" s="108"/>
      <c r="Y4242" s="108"/>
      <c r="AA4242" s="108"/>
      <c r="AC4242" s="108"/>
    </row>
    <row r="4243" spans="19:29" x14ac:dyDescent="0.25">
      <c r="S4243" s="108"/>
      <c r="U4243" s="108"/>
      <c r="W4243" s="108"/>
      <c r="Y4243" s="108"/>
      <c r="AA4243" s="108"/>
      <c r="AC4243" s="108"/>
    </row>
    <row r="4244" spans="19:29" x14ac:dyDescent="0.25">
      <c r="S4244" s="109"/>
      <c r="U4244" s="109"/>
      <c r="W4244" s="109"/>
      <c r="Y4244" s="109"/>
      <c r="AA4244" s="109"/>
      <c r="AC4244" s="109"/>
    </row>
    <row r="4245" spans="19:29" x14ac:dyDescent="0.25">
      <c r="S4245" s="108"/>
      <c r="U4245" s="108"/>
      <c r="W4245" s="108"/>
      <c r="Y4245" s="108"/>
      <c r="AA4245" s="108"/>
      <c r="AC4245" s="108"/>
    </row>
    <row r="4246" spans="19:29" x14ac:dyDescent="0.25">
      <c r="S4246" s="109"/>
      <c r="U4246" s="109"/>
      <c r="W4246" s="109"/>
      <c r="Y4246" s="109"/>
      <c r="AA4246" s="109"/>
      <c r="AC4246" s="109"/>
    </row>
    <row r="4247" spans="19:29" x14ac:dyDescent="0.25">
      <c r="S4247" s="108"/>
      <c r="U4247" s="108"/>
      <c r="W4247" s="108"/>
      <c r="Y4247" s="108"/>
      <c r="AA4247" s="108"/>
      <c r="AC4247" s="108"/>
    </row>
    <row r="4248" spans="19:29" x14ac:dyDescent="0.25">
      <c r="S4248" s="108"/>
      <c r="U4248" s="108"/>
      <c r="W4248" s="108"/>
      <c r="Y4248" s="108"/>
      <c r="AA4248" s="108"/>
      <c r="AC4248" s="108"/>
    </row>
    <row r="4249" spans="19:29" x14ac:dyDescent="0.25">
      <c r="S4249" s="108"/>
      <c r="U4249" s="108"/>
      <c r="W4249" s="108"/>
      <c r="Y4249" s="108"/>
      <c r="AA4249" s="108"/>
      <c r="AC4249" s="108"/>
    </row>
    <row r="4250" spans="19:29" x14ac:dyDescent="0.25">
      <c r="S4250" s="110"/>
      <c r="U4250" s="110"/>
      <c r="W4250" s="110"/>
      <c r="Y4250" s="110"/>
      <c r="AA4250" s="110"/>
      <c r="AC4250" s="110"/>
    </row>
    <row r="4251" spans="19:29" x14ac:dyDescent="0.25">
      <c r="S4251" s="110"/>
      <c r="U4251" s="110"/>
      <c r="W4251" s="110"/>
      <c r="Y4251" s="110"/>
      <c r="AA4251" s="110"/>
      <c r="AC4251" s="110"/>
    </row>
    <row r="4252" spans="19:29" x14ac:dyDescent="0.25">
      <c r="S4252" s="110"/>
      <c r="U4252" s="110"/>
      <c r="W4252" s="110"/>
      <c r="Y4252" s="110"/>
      <c r="AA4252" s="110"/>
      <c r="AC4252" s="110"/>
    </row>
    <row r="4253" spans="19:29" x14ac:dyDescent="0.25">
      <c r="S4253" s="110"/>
      <c r="U4253" s="110"/>
      <c r="W4253" s="110"/>
      <c r="Y4253" s="110"/>
      <c r="AA4253" s="110"/>
      <c r="AC4253" s="110"/>
    </row>
    <row r="4254" spans="19:29" x14ac:dyDescent="0.25">
      <c r="S4254" s="111"/>
      <c r="U4254" s="111"/>
      <c r="W4254" s="111"/>
      <c r="Y4254" s="111"/>
      <c r="AA4254" s="111"/>
      <c r="AC4254" s="111"/>
    </row>
    <row r="4255" spans="19:29" x14ac:dyDescent="0.25">
      <c r="S4255" s="107"/>
      <c r="U4255" s="107"/>
      <c r="W4255" s="107"/>
      <c r="Y4255" s="107"/>
      <c r="AA4255" s="107"/>
      <c r="AC4255" s="107"/>
    </row>
    <row r="4256" spans="19:29" x14ac:dyDescent="0.25">
      <c r="S4256" s="108"/>
      <c r="U4256" s="108"/>
      <c r="W4256" s="108"/>
      <c r="Y4256" s="108"/>
      <c r="AA4256" s="108"/>
      <c r="AC4256" s="108"/>
    </row>
    <row r="4257" spans="19:29" x14ac:dyDescent="0.25">
      <c r="S4257" s="108"/>
      <c r="U4257" s="108"/>
      <c r="W4257" s="108"/>
      <c r="Y4257" s="108"/>
      <c r="AA4257" s="108"/>
      <c r="AC4257" s="108"/>
    </row>
    <row r="4258" spans="19:29" x14ac:dyDescent="0.25">
      <c r="S4258" s="109"/>
      <c r="U4258" s="109"/>
      <c r="W4258" s="109"/>
      <c r="Y4258" s="109"/>
      <c r="AA4258" s="109"/>
      <c r="AC4258" s="109"/>
    </row>
    <row r="4259" spans="19:29" x14ac:dyDescent="0.25">
      <c r="S4259" s="108"/>
      <c r="U4259" s="108"/>
      <c r="W4259" s="108"/>
      <c r="Y4259" s="108"/>
      <c r="AA4259" s="108"/>
      <c r="AC4259" s="108"/>
    </row>
    <row r="4260" spans="19:29" x14ac:dyDescent="0.25">
      <c r="S4260" s="108"/>
      <c r="U4260" s="108"/>
      <c r="W4260" s="108"/>
      <c r="Y4260" s="108"/>
      <c r="AA4260" s="108"/>
      <c r="AC4260" s="108"/>
    </row>
    <row r="4261" spans="19:29" x14ac:dyDescent="0.25">
      <c r="S4261" s="109"/>
      <c r="U4261" s="109"/>
      <c r="W4261" s="109"/>
      <c r="Y4261" s="109"/>
      <c r="AA4261" s="109"/>
      <c r="AC4261" s="109"/>
    </row>
    <row r="4262" spans="19:29" x14ac:dyDescent="0.25">
      <c r="S4262" s="108"/>
      <c r="U4262" s="108"/>
      <c r="W4262" s="108"/>
      <c r="Y4262" s="108"/>
      <c r="AA4262" s="108"/>
      <c r="AC4262" s="108"/>
    </row>
    <row r="4263" spans="19:29" x14ac:dyDescent="0.25">
      <c r="S4263" s="109"/>
      <c r="U4263" s="109"/>
      <c r="W4263" s="109"/>
      <c r="Y4263" s="109"/>
      <c r="AA4263" s="109"/>
      <c r="AC4263" s="109"/>
    </row>
    <row r="4264" spans="19:29" x14ac:dyDescent="0.25">
      <c r="S4264" s="108"/>
      <c r="U4264" s="108"/>
      <c r="W4264" s="108"/>
      <c r="Y4264" s="108"/>
      <c r="AA4264" s="108"/>
      <c r="AC4264" s="108"/>
    </row>
    <row r="4265" spans="19:29" x14ac:dyDescent="0.25">
      <c r="S4265" s="108"/>
      <c r="U4265" s="108"/>
      <c r="W4265" s="108"/>
      <c r="Y4265" s="108"/>
      <c r="AA4265" s="108"/>
      <c r="AC4265" s="108"/>
    </row>
    <row r="4266" spans="19:29" x14ac:dyDescent="0.25">
      <c r="S4266" s="108"/>
      <c r="U4266" s="108"/>
      <c r="W4266" s="108"/>
      <c r="Y4266" s="108"/>
      <c r="AA4266" s="108"/>
      <c r="AC4266" s="108"/>
    </row>
    <row r="4267" spans="19:29" x14ac:dyDescent="0.25">
      <c r="S4267" s="110"/>
      <c r="U4267" s="110"/>
      <c r="W4267" s="110"/>
      <c r="Y4267" s="110"/>
      <c r="AA4267" s="110"/>
      <c r="AC4267" s="110"/>
    </row>
    <row r="4268" spans="19:29" x14ac:dyDescent="0.25">
      <c r="S4268" s="110"/>
      <c r="U4268" s="110"/>
      <c r="W4268" s="110"/>
      <c r="Y4268" s="110"/>
      <c r="AA4268" s="110"/>
      <c r="AC4268" s="110"/>
    </row>
    <row r="4269" spans="19:29" x14ac:dyDescent="0.25">
      <c r="S4269" s="110"/>
      <c r="U4269" s="110"/>
      <c r="W4269" s="110"/>
      <c r="Y4269" s="110"/>
      <c r="AA4269" s="110"/>
      <c r="AC4269" s="110"/>
    </row>
    <row r="4270" spans="19:29" x14ac:dyDescent="0.25">
      <c r="S4270" s="110"/>
      <c r="U4270" s="110"/>
      <c r="W4270" s="110"/>
      <c r="Y4270" s="110"/>
      <c r="AA4270" s="110"/>
      <c r="AC4270" s="110"/>
    </row>
    <row r="4271" spans="19:29" x14ac:dyDescent="0.25">
      <c r="S4271" s="111"/>
      <c r="U4271" s="111"/>
      <c r="W4271" s="111"/>
      <c r="Y4271" s="111"/>
      <c r="AA4271" s="111"/>
      <c r="AC4271" s="111"/>
    </row>
    <row r="4272" spans="19:29" x14ac:dyDescent="0.25">
      <c r="S4272" s="107"/>
      <c r="U4272" s="107"/>
      <c r="W4272" s="107"/>
      <c r="Y4272" s="107"/>
      <c r="AA4272" s="107"/>
      <c r="AC4272" s="107"/>
    </row>
    <row r="4273" spans="19:29" x14ac:dyDescent="0.25">
      <c r="S4273" s="108"/>
      <c r="U4273" s="108"/>
      <c r="W4273" s="108"/>
      <c r="Y4273" s="108"/>
      <c r="AA4273" s="108"/>
      <c r="AC4273" s="108"/>
    </row>
    <row r="4274" spans="19:29" x14ac:dyDescent="0.25">
      <c r="S4274" s="108"/>
      <c r="U4274" s="108"/>
      <c r="W4274" s="108"/>
      <c r="Y4274" s="108"/>
      <c r="AA4274" s="108"/>
      <c r="AC4274" s="108"/>
    </row>
    <row r="4275" spans="19:29" x14ac:dyDescent="0.25">
      <c r="S4275" s="109"/>
      <c r="U4275" s="109"/>
      <c r="W4275" s="109"/>
      <c r="Y4275" s="109"/>
      <c r="AA4275" s="109"/>
      <c r="AC4275" s="109"/>
    </row>
    <row r="4276" spans="19:29" x14ac:dyDescent="0.25">
      <c r="S4276" s="108"/>
      <c r="U4276" s="108"/>
      <c r="W4276" s="108"/>
      <c r="Y4276" s="108"/>
      <c r="AA4276" s="108"/>
      <c r="AC4276" s="108"/>
    </row>
    <row r="4277" spans="19:29" x14ac:dyDescent="0.25">
      <c r="S4277" s="108"/>
      <c r="U4277" s="108"/>
      <c r="W4277" s="108"/>
      <c r="Y4277" s="108"/>
      <c r="AA4277" s="108"/>
      <c r="AC4277" s="108"/>
    </row>
    <row r="4278" spans="19:29" x14ac:dyDescent="0.25">
      <c r="S4278" s="109"/>
      <c r="U4278" s="109"/>
      <c r="W4278" s="109"/>
      <c r="Y4278" s="109"/>
      <c r="AA4278" s="109"/>
      <c r="AC4278" s="109"/>
    </row>
    <row r="4279" spans="19:29" x14ac:dyDescent="0.25">
      <c r="S4279" s="108"/>
      <c r="U4279" s="108"/>
      <c r="W4279" s="108"/>
      <c r="Y4279" s="108"/>
      <c r="AA4279" s="108"/>
      <c r="AC4279" s="108"/>
    </row>
    <row r="4280" spans="19:29" x14ac:dyDescent="0.25">
      <c r="S4280" s="109"/>
      <c r="U4280" s="109"/>
      <c r="W4280" s="109"/>
      <c r="Y4280" s="109"/>
      <c r="AA4280" s="109"/>
      <c r="AC4280" s="109"/>
    </row>
    <row r="4281" spans="19:29" x14ac:dyDescent="0.25">
      <c r="S4281" s="108"/>
      <c r="U4281" s="108"/>
      <c r="W4281" s="108"/>
      <c r="Y4281" s="108"/>
      <c r="AA4281" s="108"/>
      <c r="AC4281" s="108"/>
    </row>
    <row r="4282" spans="19:29" x14ac:dyDescent="0.25">
      <c r="S4282" s="108"/>
      <c r="U4282" s="108"/>
      <c r="W4282" s="108"/>
      <c r="Y4282" s="108"/>
      <c r="AA4282" s="108"/>
      <c r="AC4282" s="108"/>
    </row>
    <row r="4283" spans="19:29" x14ac:dyDescent="0.25">
      <c r="S4283" s="108"/>
      <c r="U4283" s="108"/>
      <c r="W4283" s="108"/>
      <c r="Y4283" s="108"/>
      <c r="AA4283" s="108"/>
      <c r="AC4283" s="108"/>
    </row>
    <row r="4284" spans="19:29" x14ac:dyDescent="0.25">
      <c r="S4284" s="110"/>
      <c r="U4284" s="110"/>
      <c r="W4284" s="110"/>
      <c r="Y4284" s="110"/>
      <c r="AA4284" s="110"/>
      <c r="AC4284" s="110"/>
    </row>
    <row r="4285" spans="19:29" x14ac:dyDescent="0.25">
      <c r="S4285" s="110"/>
      <c r="U4285" s="110"/>
      <c r="W4285" s="110"/>
      <c r="Y4285" s="110"/>
      <c r="AA4285" s="110"/>
      <c r="AC4285" s="110"/>
    </row>
    <row r="4286" spans="19:29" x14ac:dyDescent="0.25">
      <c r="S4286" s="110"/>
      <c r="U4286" s="110"/>
      <c r="W4286" s="110"/>
      <c r="Y4286" s="110"/>
      <c r="AA4286" s="110"/>
      <c r="AC4286" s="110"/>
    </row>
    <row r="4287" spans="19:29" x14ac:dyDescent="0.25">
      <c r="S4287" s="110"/>
      <c r="U4287" s="110"/>
      <c r="W4287" s="110"/>
      <c r="Y4287" s="110"/>
      <c r="AA4287" s="110"/>
      <c r="AC4287" s="110"/>
    </row>
    <row r="4288" spans="19:29" x14ac:dyDescent="0.25">
      <c r="S4288" s="111"/>
      <c r="U4288" s="111"/>
      <c r="W4288" s="111"/>
      <c r="Y4288" s="111"/>
      <c r="AA4288" s="111"/>
      <c r="AC4288" s="111"/>
    </row>
    <row r="4289" spans="19:29" x14ac:dyDescent="0.25">
      <c r="S4289" s="107"/>
      <c r="U4289" s="107"/>
      <c r="W4289" s="107"/>
      <c r="Y4289" s="107"/>
      <c r="AA4289" s="107"/>
      <c r="AC4289" s="107"/>
    </row>
    <row r="4290" spans="19:29" x14ac:dyDescent="0.25">
      <c r="S4290" s="108"/>
      <c r="U4290" s="108"/>
      <c r="W4290" s="108"/>
      <c r="Y4290" s="108"/>
      <c r="AA4290" s="108"/>
      <c r="AC4290" s="108"/>
    </row>
    <row r="4291" spans="19:29" x14ac:dyDescent="0.25">
      <c r="S4291" s="108"/>
      <c r="U4291" s="108"/>
      <c r="W4291" s="108"/>
      <c r="Y4291" s="108"/>
      <c r="AA4291" s="108"/>
      <c r="AC4291" s="108"/>
    </row>
    <row r="4292" spans="19:29" x14ac:dyDescent="0.25">
      <c r="S4292" s="109"/>
      <c r="U4292" s="109"/>
      <c r="W4292" s="109"/>
      <c r="Y4292" s="109"/>
      <c r="AA4292" s="109"/>
      <c r="AC4292" s="109"/>
    </row>
    <row r="4293" spans="19:29" x14ac:dyDescent="0.25">
      <c r="S4293" s="108"/>
      <c r="U4293" s="108"/>
      <c r="W4293" s="108"/>
      <c r="Y4293" s="108"/>
      <c r="AA4293" s="108"/>
      <c r="AC4293" s="108"/>
    </row>
    <row r="4294" spans="19:29" x14ac:dyDescent="0.25">
      <c r="S4294" s="108"/>
      <c r="U4294" s="108"/>
      <c r="W4294" s="108"/>
      <c r="Y4294" s="108"/>
      <c r="AA4294" s="108"/>
      <c r="AC4294" s="108"/>
    </row>
    <row r="4295" spans="19:29" x14ac:dyDescent="0.25">
      <c r="S4295" s="109"/>
      <c r="U4295" s="109"/>
      <c r="W4295" s="109"/>
      <c r="Y4295" s="109"/>
      <c r="AA4295" s="109"/>
      <c r="AC4295" s="109"/>
    </row>
    <row r="4296" spans="19:29" x14ac:dyDescent="0.25">
      <c r="S4296" s="108"/>
      <c r="U4296" s="108"/>
      <c r="W4296" s="108"/>
      <c r="Y4296" s="108"/>
      <c r="AA4296" s="108"/>
      <c r="AC4296" s="108"/>
    </row>
    <row r="4297" spans="19:29" x14ac:dyDescent="0.25">
      <c r="S4297" s="109"/>
      <c r="U4297" s="109"/>
      <c r="W4297" s="109"/>
      <c r="Y4297" s="109"/>
      <c r="AA4297" s="109"/>
      <c r="AC4297" s="109"/>
    </row>
    <row r="4298" spans="19:29" x14ac:dyDescent="0.25">
      <c r="S4298" s="108"/>
      <c r="U4298" s="108"/>
      <c r="W4298" s="108"/>
      <c r="Y4298" s="108"/>
      <c r="AA4298" s="108"/>
      <c r="AC4298" s="108"/>
    </row>
    <row r="4299" spans="19:29" x14ac:dyDescent="0.25">
      <c r="S4299" s="108"/>
      <c r="U4299" s="108"/>
      <c r="W4299" s="108"/>
      <c r="Y4299" s="108"/>
      <c r="AA4299" s="108"/>
      <c r="AC4299" s="108"/>
    </row>
    <row r="4300" spans="19:29" x14ac:dyDescent="0.25">
      <c r="S4300" s="108"/>
      <c r="U4300" s="108"/>
      <c r="W4300" s="108"/>
      <c r="Y4300" s="108"/>
      <c r="AA4300" s="108"/>
      <c r="AC4300" s="108"/>
    </row>
    <row r="4301" spans="19:29" x14ac:dyDescent="0.25">
      <c r="S4301" s="110"/>
      <c r="U4301" s="110"/>
      <c r="W4301" s="110"/>
      <c r="Y4301" s="110"/>
      <c r="AA4301" s="110"/>
      <c r="AC4301" s="110"/>
    </row>
    <row r="4302" spans="19:29" x14ac:dyDescent="0.25">
      <c r="S4302" s="110"/>
      <c r="U4302" s="110"/>
      <c r="W4302" s="110"/>
      <c r="Y4302" s="110"/>
      <c r="AA4302" s="110"/>
      <c r="AC4302" s="110"/>
    </row>
    <row r="4303" spans="19:29" x14ac:dyDescent="0.25">
      <c r="S4303" s="110"/>
      <c r="U4303" s="110"/>
      <c r="W4303" s="110"/>
      <c r="Y4303" s="110"/>
      <c r="AA4303" s="110"/>
      <c r="AC4303" s="110"/>
    </row>
    <row r="4304" spans="19:29" x14ac:dyDescent="0.25">
      <c r="S4304" s="110"/>
      <c r="U4304" s="110"/>
      <c r="W4304" s="110"/>
      <c r="Y4304" s="110"/>
      <c r="AA4304" s="110"/>
      <c r="AC4304" s="110"/>
    </row>
    <row r="4305" spans="19:29" x14ac:dyDescent="0.25">
      <c r="S4305" s="111"/>
      <c r="U4305" s="111"/>
      <c r="W4305" s="111"/>
      <c r="Y4305" s="111"/>
      <c r="AA4305" s="111"/>
      <c r="AC4305" s="111"/>
    </row>
    <row r="4306" spans="19:29" x14ac:dyDescent="0.25">
      <c r="S4306" s="107"/>
      <c r="U4306" s="107"/>
      <c r="W4306" s="107"/>
      <c r="Y4306" s="107"/>
      <c r="AA4306" s="107"/>
      <c r="AC4306" s="107"/>
    </row>
    <row r="4307" spans="19:29" x14ac:dyDescent="0.25">
      <c r="S4307" s="108"/>
      <c r="U4307" s="108"/>
      <c r="W4307" s="108"/>
      <c r="Y4307" s="108"/>
      <c r="AA4307" s="108"/>
      <c r="AC4307" s="108"/>
    </row>
    <row r="4308" spans="19:29" x14ac:dyDescent="0.25">
      <c r="S4308" s="108"/>
      <c r="U4308" s="108"/>
      <c r="W4308" s="108"/>
      <c r="Y4308" s="108"/>
      <c r="AA4308" s="108"/>
      <c r="AC4308" s="108"/>
    </row>
    <row r="4309" spans="19:29" x14ac:dyDescent="0.25">
      <c r="S4309" s="109"/>
      <c r="U4309" s="109"/>
      <c r="W4309" s="109"/>
      <c r="Y4309" s="109"/>
      <c r="AA4309" s="109"/>
      <c r="AC4309" s="109"/>
    </row>
    <row r="4310" spans="19:29" x14ac:dyDescent="0.25">
      <c r="S4310" s="108"/>
      <c r="U4310" s="108"/>
      <c r="W4310" s="108"/>
      <c r="Y4310" s="108"/>
      <c r="AA4310" s="108"/>
      <c r="AC4310" s="108"/>
    </row>
    <row r="4311" spans="19:29" x14ac:dyDescent="0.25">
      <c r="S4311" s="108"/>
      <c r="U4311" s="108"/>
      <c r="W4311" s="108"/>
      <c r="Y4311" s="108"/>
      <c r="AA4311" s="108"/>
      <c r="AC4311" s="108"/>
    </row>
    <row r="4312" spans="19:29" x14ac:dyDescent="0.25">
      <c r="S4312" s="109"/>
      <c r="U4312" s="109"/>
      <c r="W4312" s="109"/>
      <c r="Y4312" s="109"/>
      <c r="AA4312" s="109"/>
      <c r="AC4312" s="109"/>
    </row>
    <row r="4313" spans="19:29" x14ac:dyDescent="0.25">
      <c r="S4313" s="108"/>
      <c r="U4313" s="108"/>
      <c r="W4313" s="108"/>
      <c r="Y4313" s="108"/>
      <c r="AA4313" s="108"/>
      <c r="AC4313" s="108"/>
    </row>
    <row r="4314" spans="19:29" x14ac:dyDescent="0.25">
      <c r="S4314" s="109"/>
      <c r="U4314" s="109"/>
      <c r="W4314" s="109"/>
      <c r="Y4314" s="109"/>
      <c r="AA4314" s="109"/>
      <c r="AC4314" s="109"/>
    </row>
    <row r="4315" spans="19:29" x14ac:dyDescent="0.25">
      <c r="S4315" s="108"/>
      <c r="U4315" s="108"/>
      <c r="W4315" s="108"/>
      <c r="Y4315" s="108"/>
      <c r="AA4315" s="108"/>
      <c r="AC4315" s="108"/>
    </row>
    <row r="4316" spans="19:29" x14ac:dyDescent="0.25">
      <c r="S4316" s="108"/>
      <c r="U4316" s="108"/>
      <c r="W4316" s="108"/>
      <c r="Y4316" s="108"/>
      <c r="AA4316" s="108"/>
      <c r="AC4316" s="108"/>
    </row>
    <row r="4317" spans="19:29" x14ac:dyDescent="0.25">
      <c r="S4317" s="108"/>
      <c r="U4317" s="108"/>
      <c r="W4317" s="108"/>
      <c r="Y4317" s="108"/>
      <c r="AA4317" s="108"/>
      <c r="AC4317" s="108"/>
    </row>
    <row r="4318" spans="19:29" x14ac:dyDescent="0.25">
      <c r="S4318" s="110"/>
      <c r="U4318" s="110"/>
      <c r="W4318" s="110"/>
      <c r="Y4318" s="110"/>
      <c r="AA4318" s="110"/>
      <c r="AC4318" s="110"/>
    </row>
    <row r="4319" spans="19:29" x14ac:dyDescent="0.25">
      <c r="S4319" s="110"/>
      <c r="U4319" s="110"/>
      <c r="W4319" s="110"/>
      <c r="Y4319" s="110"/>
      <c r="AA4319" s="110"/>
      <c r="AC4319" s="110"/>
    </row>
    <row r="4320" spans="19:29" x14ac:dyDescent="0.25">
      <c r="S4320" s="110"/>
      <c r="U4320" s="110"/>
      <c r="W4320" s="110"/>
      <c r="Y4320" s="110"/>
      <c r="AA4320" s="110"/>
      <c r="AC4320" s="110"/>
    </row>
    <row r="4321" spans="19:29" x14ac:dyDescent="0.25">
      <c r="S4321" s="110"/>
      <c r="U4321" s="110"/>
      <c r="W4321" s="110"/>
      <c r="Y4321" s="110"/>
      <c r="AA4321" s="110"/>
      <c r="AC4321" s="110"/>
    </row>
    <row r="4322" spans="19:29" x14ac:dyDescent="0.25">
      <c r="S4322" s="111"/>
      <c r="U4322" s="111"/>
      <c r="W4322" s="111"/>
      <c r="Y4322" s="111"/>
      <c r="AA4322" s="111"/>
      <c r="AC4322" s="111"/>
    </row>
    <row r="4323" spans="19:29" x14ac:dyDescent="0.25">
      <c r="S4323" s="107"/>
      <c r="U4323" s="107"/>
      <c r="W4323" s="107"/>
      <c r="Y4323" s="107"/>
      <c r="AA4323" s="107"/>
      <c r="AC4323" s="107"/>
    </row>
    <row r="4324" spans="19:29" x14ac:dyDescent="0.25">
      <c r="S4324" s="108"/>
      <c r="U4324" s="108"/>
      <c r="W4324" s="108"/>
      <c r="Y4324" s="108"/>
      <c r="AA4324" s="108"/>
      <c r="AC4324" s="108"/>
    </row>
    <row r="4325" spans="19:29" x14ac:dyDescent="0.25">
      <c r="S4325" s="108"/>
      <c r="U4325" s="108"/>
      <c r="W4325" s="108"/>
      <c r="Y4325" s="108"/>
      <c r="AA4325" s="108"/>
      <c r="AC4325" s="108"/>
    </row>
    <row r="4326" spans="19:29" x14ac:dyDescent="0.25">
      <c r="S4326" s="109"/>
      <c r="U4326" s="109"/>
      <c r="W4326" s="109"/>
      <c r="Y4326" s="109"/>
      <c r="AA4326" s="109"/>
      <c r="AC4326" s="109"/>
    </row>
    <row r="4327" spans="19:29" x14ac:dyDescent="0.25">
      <c r="S4327" s="108"/>
      <c r="U4327" s="108"/>
      <c r="W4327" s="108"/>
      <c r="Y4327" s="108"/>
      <c r="AA4327" s="108"/>
      <c r="AC4327" s="108"/>
    </row>
    <row r="4328" spans="19:29" x14ac:dyDescent="0.25">
      <c r="S4328" s="108"/>
      <c r="U4328" s="108"/>
      <c r="W4328" s="108"/>
      <c r="Y4328" s="108"/>
      <c r="AA4328" s="108"/>
      <c r="AC4328" s="108"/>
    </row>
    <row r="4329" spans="19:29" x14ac:dyDescent="0.25">
      <c r="S4329" s="109"/>
      <c r="U4329" s="109"/>
      <c r="W4329" s="109"/>
      <c r="Y4329" s="109"/>
      <c r="AA4329" s="109"/>
      <c r="AC4329" s="109"/>
    </row>
    <row r="4330" spans="19:29" x14ac:dyDescent="0.25">
      <c r="S4330" s="108"/>
      <c r="U4330" s="108"/>
      <c r="W4330" s="108"/>
      <c r="Y4330" s="108"/>
      <c r="AA4330" s="108"/>
      <c r="AC4330" s="108"/>
    </row>
    <row r="4331" spans="19:29" x14ac:dyDescent="0.25">
      <c r="S4331" s="109"/>
      <c r="U4331" s="109"/>
      <c r="W4331" s="109"/>
      <c r="Y4331" s="109"/>
      <c r="AA4331" s="109"/>
      <c r="AC4331" s="109"/>
    </row>
    <row r="4332" spans="19:29" x14ac:dyDescent="0.25">
      <c r="S4332" s="108"/>
      <c r="U4332" s="108"/>
      <c r="W4332" s="108"/>
      <c r="Y4332" s="108"/>
      <c r="AA4332" s="108"/>
      <c r="AC4332" s="108"/>
    </row>
    <row r="4333" spans="19:29" x14ac:dyDescent="0.25">
      <c r="S4333" s="108"/>
      <c r="U4333" s="108"/>
      <c r="W4333" s="108"/>
      <c r="Y4333" s="108"/>
      <c r="AA4333" s="108"/>
      <c r="AC4333" s="108"/>
    </row>
    <row r="4334" spans="19:29" x14ac:dyDescent="0.25">
      <c r="S4334" s="108"/>
      <c r="U4334" s="108"/>
      <c r="W4334" s="108"/>
      <c r="Y4334" s="108"/>
      <c r="AA4334" s="108"/>
      <c r="AC4334" s="108"/>
    </row>
    <row r="4335" spans="19:29" x14ac:dyDescent="0.25">
      <c r="S4335" s="110"/>
      <c r="U4335" s="110"/>
      <c r="W4335" s="110"/>
      <c r="Y4335" s="110"/>
      <c r="AA4335" s="110"/>
      <c r="AC4335" s="110"/>
    </row>
    <row r="4336" spans="19:29" x14ac:dyDescent="0.25">
      <c r="S4336" s="110"/>
      <c r="U4336" s="110"/>
      <c r="W4336" s="110"/>
      <c r="Y4336" s="110"/>
      <c r="AA4336" s="110"/>
      <c r="AC4336" s="110"/>
    </row>
    <row r="4337" spans="19:29" x14ac:dyDescent="0.25">
      <c r="S4337" s="110"/>
      <c r="U4337" s="110"/>
      <c r="W4337" s="110"/>
      <c r="Y4337" s="110"/>
      <c r="AA4337" s="110"/>
      <c r="AC4337" s="110"/>
    </row>
    <row r="4338" spans="19:29" x14ac:dyDescent="0.25">
      <c r="S4338" s="110"/>
      <c r="U4338" s="110"/>
      <c r="W4338" s="110"/>
      <c r="Y4338" s="110"/>
      <c r="AA4338" s="110"/>
      <c r="AC4338" s="110"/>
    </row>
    <row r="4339" spans="19:29" x14ac:dyDescent="0.25">
      <c r="S4339" s="111"/>
      <c r="U4339" s="111"/>
      <c r="W4339" s="111"/>
      <c r="Y4339" s="111"/>
      <c r="AA4339" s="111"/>
      <c r="AC4339" s="111"/>
    </row>
    <row r="4340" spans="19:29" x14ac:dyDescent="0.25">
      <c r="S4340" s="107"/>
      <c r="U4340" s="107"/>
      <c r="W4340" s="107"/>
      <c r="Y4340" s="107"/>
      <c r="AA4340" s="107"/>
      <c r="AC4340" s="107"/>
    </row>
    <row r="4341" spans="19:29" x14ac:dyDescent="0.25">
      <c r="S4341" s="108"/>
      <c r="U4341" s="108"/>
      <c r="W4341" s="108"/>
      <c r="Y4341" s="108"/>
      <c r="AA4341" s="108"/>
      <c r="AC4341" s="108"/>
    </row>
    <row r="4342" spans="19:29" x14ac:dyDescent="0.25">
      <c r="S4342" s="108"/>
      <c r="U4342" s="108"/>
      <c r="W4342" s="108"/>
      <c r="Y4342" s="108"/>
      <c r="AA4342" s="108"/>
      <c r="AC4342" s="108"/>
    </row>
    <row r="4343" spans="19:29" x14ac:dyDescent="0.25">
      <c r="S4343" s="109"/>
      <c r="U4343" s="109"/>
      <c r="W4343" s="109"/>
      <c r="Y4343" s="109"/>
      <c r="AA4343" s="109"/>
      <c r="AC4343" s="109"/>
    </row>
    <row r="4344" spans="19:29" x14ac:dyDescent="0.25">
      <c r="S4344" s="108"/>
      <c r="U4344" s="108"/>
      <c r="W4344" s="108"/>
      <c r="Y4344" s="108"/>
      <c r="AA4344" s="108"/>
      <c r="AC4344" s="108"/>
    </row>
    <row r="4345" spans="19:29" x14ac:dyDescent="0.25">
      <c r="S4345" s="108"/>
      <c r="U4345" s="108"/>
      <c r="W4345" s="108"/>
      <c r="Y4345" s="108"/>
      <c r="AA4345" s="108"/>
      <c r="AC4345" s="108"/>
    </row>
    <row r="4346" spans="19:29" x14ac:dyDescent="0.25">
      <c r="S4346" s="109"/>
      <c r="U4346" s="109"/>
      <c r="W4346" s="109"/>
      <c r="Y4346" s="109"/>
      <c r="AA4346" s="109"/>
      <c r="AC4346" s="109"/>
    </row>
    <row r="4347" spans="19:29" x14ac:dyDescent="0.25">
      <c r="S4347" s="108"/>
      <c r="U4347" s="108"/>
      <c r="W4347" s="108"/>
      <c r="Y4347" s="108"/>
      <c r="AA4347" s="108"/>
      <c r="AC4347" s="108"/>
    </row>
    <row r="4348" spans="19:29" x14ac:dyDescent="0.25">
      <c r="S4348" s="109"/>
      <c r="U4348" s="109"/>
      <c r="W4348" s="109"/>
      <c r="Y4348" s="109"/>
      <c r="AA4348" s="109"/>
      <c r="AC4348" s="109"/>
    </row>
    <row r="4349" spans="19:29" x14ac:dyDescent="0.25">
      <c r="S4349" s="108"/>
      <c r="U4349" s="108"/>
      <c r="W4349" s="108"/>
      <c r="Y4349" s="108"/>
      <c r="AA4349" s="108"/>
      <c r="AC4349" s="108"/>
    </row>
    <row r="4350" spans="19:29" x14ac:dyDescent="0.25">
      <c r="S4350" s="108"/>
      <c r="U4350" s="108"/>
      <c r="W4350" s="108"/>
      <c r="Y4350" s="108"/>
      <c r="AA4350" s="108"/>
      <c r="AC4350" s="108"/>
    </row>
    <row r="4351" spans="19:29" x14ac:dyDescent="0.25">
      <c r="S4351" s="108"/>
      <c r="U4351" s="108"/>
      <c r="W4351" s="108"/>
      <c r="Y4351" s="108"/>
      <c r="AA4351" s="108"/>
      <c r="AC4351" s="108"/>
    </row>
    <row r="4352" spans="19:29" x14ac:dyDescent="0.25">
      <c r="S4352" s="110"/>
      <c r="U4352" s="110"/>
      <c r="W4352" s="110"/>
      <c r="Y4352" s="110"/>
      <c r="AA4352" s="110"/>
      <c r="AC4352" s="110"/>
    </row>
    <row r="4353" spans="19:29" x14ac:dyDescent="0.25">
      <c r="S4353" s="110"/>
      <c r="U4353" s="110"/>
      <c r="W4353" s="110"/>
      <c r="Y4353" s="110"/>
      <c r="AA4353" s="110"/>
      <c r="AC4353" s="110"/>
    </row>
    <row r="4354" spans="19:29" x14ac:dyDescent="0.25">
      <c r="S4354" s="110"/>
      <c r="U4354" s="110"/>
      <c r="W4354" s="110"/>
      <c r="Y4354" s="110"/>
      <c r="AA4354" s="110"/>
      <c r="AC4354" s="110"/>
    </row>
    <row r="4355" spans="19:29" x14ac:dyDescent="0.25">
      <c r="S4355" s="110"/>
      <c r="U4355" s="110"/>
      <c r="W4355" s="110"/>
      <c r="Y4355" s="110"/>
      <c r="AA4355" s="110"/>
      <c r="AC4355" s="110"/>
    </row>
    <row r="4356" spans="19:29" x14ac:dyDescent="0.25">
      <c r="S4356" s="111"/>
      <c r="U4356" s="111"/>
      <c r="W4356" s="111"/>
      <c r="Y4356" s="111"/>
      <c r="AA4356" s="111"/>
      <c r="AC4356" s="111"/>
    </row>
    <row r="4357" spans="19:29" x14ac:dyDescent="0.25">
      <c r="S4357" s="107"/>
      <c r="U4357" s="107"/>
      <c r="W4357" s="107"/>
      <c r="Y4357" s="107"/>
      <c r="AA4357" s="107"/>
      <c r="AC4357" s="107"/>
    </row>
    <row r="4358" spans="19:29" x14ac:dyDescent="0.25">
      <c r="S4358" s="108"/>
      <c r="U4358" s="108"/>
      <c r="W4358" s="108"/>
      <c r="Y4358" s="108"/>
      <c r="AA4358" s="108"/>
      <c r="AC4358" s="108"/>
    </row>
    <row r="4359" spans="19:29" x14ac:dyDescent="0.25">
      <c r="S4359" s="108"/>
      <c r="U4359" s="108"/>
      <c r="W4359" s="108"/>
      <c r="Y4359" s="108"/>
      <c r="AA4359" s="108"/>
      <c r="AC4359" s="108"/>
    </row>
    <row r="4360" spans="19:29" x14ac:dyDescent="0.25">
      <c r="S4360" s="109"/>
      <c r="U4360" s="109"/>
      <c r="W4360" s="109"/>
      <c r="Y4360" s="109"/>
      <c r="AA4360" s="109"/>
      <c r="AC4360" s="109"/>
    </row>
    <row r="4361" spans="19:29" x14ac:dyDescent="0.25">
      <c r="S4361" s="108"/>
      <c r="U4361" s="108"/>
      <c r="W4361" s="108"/>
      <c r="Y4361" s="108"/>
      <c r="AA4361" s="108"/>
      <c r="AC4361" s="108"/>
    </row>
    <row r="4362" spans="19:29" x14ac:dyDescent="0.25">
      <c r="S4362" s="108"/>
      <c r="U4362" s="108"/>
      <c r="W4362" s="108"/>
      <c r="Y4362" s="108"/>
      <c r="AA4362" s="108"/>
      <c r="AC4362" s="108"/>
    </row>
    <row r="4363" spans="19:29" x14ac:dyDescent="0.25">
      <c r="S4363" s="109"/>
      <c r="U4363" s="109"/>
      <c r="W4363" s="109"/>
      <c r="Y4363" s="109"/>
      <c r="AA4363" s="109"/>
      <c r="AC4363" s="109"/>
    </row>
    <row r="4364" spans="19:29" x14ac:dyDescent="0.25">
      <c r="S4364" s="108"/>
      <c r="U4364" s="108"/>
      <c r="W4364" s="108"/>
      <c r="Y4364" s="108"/>
      <c r="AA4364" s="108"/>
      <c r="AC4364" s="108"/>
    </row>
    <row r="4365" spans="19:29" x14ac:dyDescent="0.25">
      <c r="S4365" s="109"/>
      <c r="U4365" s="109"/>
      <c r="W4365" s="109"/>
      <c r="Y4365" s="109"/>
      <c r="AA4365" s="109"/>
      <c r="AC4365" s="109"/>
    </row>
    <row r="4366" spans="19:29" x14ac:dyDescent="0.25">
      <c r="S4366" s="108"/>
      <c r="U4366" s="108"/>
      <c r="W4366" s="108"/>
      <c r="Y4366" s="108"/>
      <c r="AA4366" s="108"/>
      <c r="AC4366" s="108"/>
    </row>
    <row r="4367" spans="19:29" x14ac:dyDescent="0.25">
      <c r="S4367" s="108"/>
      <c r="U4367" s="108"/>
      <c r="W4367" s="108"/>
      <c r="Y4367" s="108"/>
      <c r="AA4367" s="108"/>
      <c r="AC4367" s="108"/>
    </row>
    <row r="4368" spans="19:29" x14ac:dyDescent="0.25">
      <c r="S4368" s="108"/>
      <c r="U4368" s="108"/>
      <c r="W4368" s="108"/>
      <c r="Y4368" s="108"/>
      <c r="AA4368" s="108"/>
      <c r="AC4368" s="108"/>
    </row>
    <row r="4369" spans="19:29" x14ac:dyDescent="0.25">
      <c r="S4369" s="110"/>
      <c r="U4369" s="110"/>
      <c r="W4369" s="110"/>
      <c r="Y4369" s="110"/>
      <c r="AA4369" s="110"/>
      <c r="AC4369" s="110"/>
    </row>
    <row r="4370" spans="19:29" x14ac:dyDescent="0.25">
      <c r="S4370" s="110"/>
      <c r="U4370" s="110"/>
      <c r="W4370" s="110"/>
      <c r="Y4370" s="110"/>
      <c r="AA4370" s="110"/>
      <c r="AC4370" s="110"/>
    </row>
    <row r="4371" spans="19:29" x14ac:dyDescent="0.25">
      <c r="S4371" s="110"/>
      <c r="U4371" s="110"/>
      <c r="W4371" s="110"/>
      <c r="Y4371" s="110"/>
      <c r="AA4371" s="110"/>
      <c r="AC4371" s="110"/>
    </row>
    <row r="4372" spans="19:29" x14ac:dyDescent="0.25">
      <c r="S4372" s="110"/>
      <c r="U4372" s="110"/>
      <c r="W4372" s="110"/>
      <c r="Y4372" s="110"/>
      <c r="AA4372" s="110"/>
      <c r="AC4372" s="110"/>
    </row>
    <row r="4373" spans="19:29" x14ac:dyDescent="0.25">
      <c r="S4373" s="111"/>
      <c r="U4373" s="111"/>
      <c r="W4373" s="111"/>
      <c r="Y4373" s="111"/>
      <c r="AA4373" s="111"/>
      <c r="AC4373" s="111"/>
    </row>
    <row r="4374" spans="19:29" x14ac:dyDescent="0.25">
      <c r="S4374" s="107"/>
      <c r="U4374" s="107"/>
      <c r="W4374" s="107"/>
      <c r="Y4374" s="107"/>
      <c r="AA4374" s="107"/>
      <c r="AC4374" s="107"/>
    </row>
    <row r="4375" spans="19:29" x14ac:dyDescent="0.25">
      <c r="S4375" s="108"/>
      <c r="U4375" s="108"/>
      <c r="W4375" s="108"/>
      <c r="Y4375" s="108"/>
      <c r="AA4375" s="108"/>
      <c r="AC4375" s="108"/>
    </row>
    <row r="4376" spans="19:29" x14ac:dyDescent="0.25">
      <c r="S4376" s="108"/>
      <c r="U4376" s="108"/>
      <c r="W4376" s="108"/>
      <c r="Y4376" s="108"/>
      <c r="AA4376" s="108"/>
      <c r="AC4376" s="108"/>
    </row>
    <row r="4377" spans="19:29" x14ac:dyDescent="0.25">
      <c r="S4377" s="109"/>
      <c r="U4377" s="109"/>
      <c r="W4377" s="109"/>
      <c r="Y4377" s="109"/>
      <c r="AA4377" s="109"/>
      <c r="AC4377" s="109"/>
    </row>
    <row r="4378" spans="19:29" x14ac:dyDescent="0.25">
      <c r="S4378" s="108"/>
      <c r="U4378" s="108"/>
      <c r="W4378" s="108"/>
      <c r="Y4378" s="108"/>
      <c r="AA4378" s="108"/>
      <c r="AC4378" s="108"/>
    </row>
    <row r="4379" spans="19:29" x14ac:dyDescent="0.25">
      <c r="S4379" s="108"/>
      <c r="U4379" s="108"/>
      <c r="W4379" s="108"/>
      <c r="Y4379" s="108"/>
      <c r="AA4379" s="108"/>
      <c r="AC4379" s="108"/>
    </row>
    <row r="4380" spans="19:29" x14ac:dyDescent="0.25">
      <c r="S4380" s="109"/>
      <c r="U4380" s="109"/>
      <c r="W4380" s="109"/>
      <c r="Y4380" s="109"/>
      <c r="AA4380" s="109"/>
      <c r="AC4380" s="109"/>
    </row>
    <row r="4381" spans="19:29" x14ac:dyDescent="0.25">
      <c r="S4381" s="108"/>
      <c r="U4381" s="108"/>
      <c r="W4381" s="108"/>
      <c r="Y4381" s="108"/>
      <c r="AA4381" s="108"/>
      <c r="AC4381" s="108"/>
    </row>
    <row r="4382" spans="19:29" x14ac:dyDescent="0.25">
      <c r="S4382" s="109"/>
      <c r="U4382" s="109"/>
      <c r="W4382" s="109"/>
      <c r="Y4382" s="109"/>
      <c r="AA4382" s="109"/>
      <c r="AC4382" s="109"/>
    </row>
    <row r="4383" spans="19:29" x14ac:dyDescent="0.25">
      <c r="S4383" s="108"/>
      <c r="U4383" s="108"/>
      <c r="W4383" s="108"/>
      <c r="Y4383" s="108"/>
      <c r="AA4383" s="108"/>
      <c r="AC4383" s="108"/>
    </row>
    <row r="4384" spans="19:29" x14ac:dyDescent="0.25">
      <c r="S4384" s="108"/>
      <c r="U4384" s="108"/>
      <c r="W4384" s="108"/>
      <c r="Y4384" s="108"/>
      <c r="AA4384" s="108"/>
      <c r="AC4384" s="108"/>
    </row>
    <row r="4385" spans="19:29" x14ac:dyDescent="0.25">
      <c r="S4385" s="108"/>
      <c r="U4385" s="108"/>
      <c r="W4385" s="108"/>
      <c r="Y4385" s="108"/>
      <c r="AA4385" s="108"/>
      <c r="AC4385" s="108"/>
    </row>
    <row r="4386" spans="19:29" x14ac:dyDescent="0.25">
      <c r="S4386" s="110"/>
      <c r="U4386" s="110"/>
      <c r="W4386" s="110"/>
      <c r="Y4386" s="110"/>
      <c r="AA4386" s="110"/>
      <c r="AC4386" s="110"/>
    </row>
    <row r="4387" spans="19:29" x14ac:dyDescent="0.25">
      <c r="S4387" s="110"/>
      <c r="U4387" s="110"/>
      <c r="W4387" s="110"/>
      <c r="Y4387" s="110"/>
      <c r="AA4387" s="110"/>
      <c r="AC4387" s="110"/>
    </row>
    <row r="4388" spans="19:29" x14ac:dyDescent="0.25">
      <c r="S4388" s="110"/>
      <c r="U4388" s="110"/>
      <c r="W4388" s="110"/>
      <c r="Y4388" s="110"/>
      <c r="AA4388" s="110"/>
      <c r="AC4388" s="110"/>
    </row>
    <row r="4389" spans="19:29" x14ac:dyDescent="0.25">
      <c r="S4389" s="110"/>
      <c r="U4389" s="110"/>
      <c r="W4389" s="110"/>
      <c r="Y4389" s="110"/>
      <c r="AA4389" s="110"/>
      <c r="AC4389" s="110"/>
    </row>
    <row r="4390" spans="19:29" x14ac:dyDescent="0.25">
      <c r="S4390" s="111"/>
      <c r="U4390" s="111"/>
      <c r="W4390" s="111"/>
      <c r="Y4390" s="111"/>
      <c r="AA4390" s="111"/>
      <c r="AC4390" s="111"/>
    </row>
    <row r="4391" spans="19:29" x14ac:dyDescent="0.25">
      <c r="S4391" s="107"/>
      <c r="U4391" s="107"/>
      <c r="W4391" s="107"/>
      <c r="Y4391" s="107"/>
      <c r="AA4391" s="107"/>
      <c r="AC4391" s="107"/>
    </row>
    <row r="4392" spans="19:29" x14ac:dyDescent="0.25">
      <c r="S4392" s="108"/>
      <c r="U4392" s="108"/>
      <c r="W4392" s="108"/>
      <c r="Y4392" s="108"/>
      <c r="AA4392" s="108"/>
      <c r="AC4392" s="108"/>
    </row>
    <row r="4393" spans="19:29" x14ac:dyDescent="0.25">
      <c r="S4393" s="108"/>
      <c r="U4393" s="108"/>
      <c r="W4393" s="108"/>
      <c r="Y4393" s="108"/>
      <c r="AA4393" s="108"/>
      <c r="AC4393" s="108"/>
    </row>
    <row r="4394" spans="19:29" x14ac:dyDescent="0.25">
      <c r="S4394" s="109"/>
      <c r="U4394" s="109"/>
      <c r="W4394" s="109"/>
      <c r="Y4394" s="109"/>
      <c r="AA4394" s="109"/>
      <c r="AC4394" s="109"/>
    </row>
    <row r="4395" spans="19:29" x14ac:dyDescent="0.25">
      <c r="S4395" s="108"/>
      <c r="U4395" s="108"/>
      <c r="W4395" s="108"/>
      <c r="Y4395" s="108"/>
      <c r="AA4395" s="108"/>
      <c r="AC4395" s="108"/>
    </row>
    <row r="4396" spans="19:29" x14ac:dyDescent="0.25">
      <c r="S4396" s="108"/>
      <c r="U4396" s="108"/>
      <c r="W4396" s="108"/>
      <c r="Y4396" s="108"/>
      <c r="AA4396" s="108"/>
      <c r="AC4396" s="108"/>
    </row>
    <row r="4397" spans="19:29" x14ac:dyDescent="0.25">
      <c r="S4397" s="109"/>
      <c r="U4397" s="109"/>
      <c r="W4397" s="109"/>
      <c r="Y4397" s="109"/>
      <c r="AA4397" s="109"/>
      <c r="AC4397" s="109"/>
    </row>
    <row r="4398" spans="19:29" x14ac:dyDescent="0.25">
      <c r="S4398" s="108"/>
      <c r="U4398" s="108"/>
      <c r="W4398" s="108"/>
      <c r="Y4398" s="108"/>
      <c r="AA4398" s="108"/>
      <c r="AC4398" s="108"/>
    </row>
    <row r="4399" spans="19:29" x14ac:dyDescent="0.25">
      <c r="S4399" s="109"/>
      <c r="U4399" s="109"/>
      <c r="W4399" s="109"/>
      <c r="Y4399" s="109"/>
      <c r="AA4399" s="109"/>
      <c r="AC4399" s="109"/>
    </row>
    <row r="4400" spans="19:29" x14ac:dyDescent="0.25">
      <c r="S4400" s="108"/>
      <c r="U4400" s="108"/>
      <c r="W4400" s="108"/>
      <c r="Y4400" s="108"/>
      <c r="AA4400" s="108"/>
      <c r="AC4400" s="108"/>
    </row>
    <row r="4401" spans="19:29" x14ac:dyDescent="0.25">
      <c r="S4401" s="108"/>
      <c r="U4401" s="108"/>
      <c r="W4401" s="108"/>
      <c r="Y4401" s="108"/>
      <c r="AA4401" s="108"/>
      <c r="AC4401" s="108"/>
    </row>
    <row r="4402" spans="19:29" x14ac:dyDescent="0.25">
      <c r="S4402" s="108"/>
      <c r="U4402" s="108"/>
      <c r="W4402" s="108"/>
      <c r="Y4402" s="108"/>
      <c r="AA4402" s="108"/>
      <c r="AC4402" s="108"/>
    </row>
    <row r="4403" spans="19:29" x14ac:dyDescent="0.25">
      <c r="S4403" s="110"/>
      <c r="U4403" s="110"/>
      <c r="W4403" s="110"/>
      <c r="Y4403" s="110"/>
      <c r="AA4403" s="110"/>
      <c r="AC4403" s="110"/>
    </row>
    <row r="4404" spans="19:29" x14ac:dyDescent="0.25">
      <c r="S4404" s="110"/>
      <c r="U4404" s="110"/>
      <c r="W4404" s="110"/>
      <c r="Y4404" s="110"/>
      <c r="AA4404" s="110"/>
      <c r="AC4404" s="110"/>
    </row>
    <row r="4405" spans="19:29" x14ac:dyDescent="0.25">
      <c r="S4405" s="110"/>
      <c r="U4405" s="110"/>
      <c r="W4405" s="110"/>
      <c r="Y4405" s="110"/>
      <c r="AA4405" s="110"/>
      <c r="AC4405" s="110"/>
    </row>
    <row r="4406" spans="19:29" x14ac:dyDescent="0.25">
      <c r="S4406" s="110"/>
      <c r="U4406" s="110"/>
      <c r="W4406" s="110"/>
      <c r="Y4406" s="110"/>
      <c r="AA4406" s="110"/>
      <c r="AC4406" s="110"/>
    </row>
    <row r="4407" spans="19:29" x14ac:dyDescent="0.25">
      <c r="S4407" s="111"/>
      <c r="U4407" s="111"/>
      <c r="W4407" s="111"/>
      <c r="Y4407" s="111"/>
      <c r="AA4407" s="111"/>
      <c r="AC4407" s="111"/>
    </row>
    <row r="4408" spans="19:29" x14ac:dyDescent="0.25">
      <c r="S4408" s="107"/>
      <c r="U4408" s="107"/>
      <c r="W4408" s="107"/>
      <c r="Y4408" s="107"/>
      <c r="AA4408" s="107"/>
      <c r="AC4408" s="107"/>
    </row>
    <row r="4409" spans="19:29" x14ac:dyDescent="0.25">
      <c r="S4409" s="108"/>
      <c r="U4409" s="108"/>
      <c r="W4409" s="108"/>
      <c r="Y4409" s="108"/>
      <c r="AA4409" s="108"/>
      <c r="AC4409" s="108"/>
    </row>
    <row r="4410" spans="19:29" x14ac:dyDescent="0.25">
      <c r="S4410" s="108"/>
      <c r="U4410" s="108"/>
      <c r="W4410" s="108"/>
      <c r="Y4410" s="108"/>
      <c r="AA4410" s="108"/>
      <c r="AC4410" s="108"/>
    </row>
    <row r="4411" spans="19:29" x14ac:dyDescent="0.25">
      <c r="S4411" s="109"/>
      <c r="U4411" s="109"/>
      <c r="W4411" s="109"/>
      <c r="Y4411" s="109"/>
      <c r="AA4411" s="109"/>
      <c r="AC4411" s="109"/>
    </row>
    <row r="4412" spans="19:29" x14ac:dyDescent="0.25">
      <c r="S4412" s="108"/>
      <c r="U4412" s="108"/>
      <c r="W4412" s="108"/>
      <c r="Y4412" s="108"/>
      <c r="AA4412" s="108"/>
      <c r="AC4412" s="108"/>
    </row>
    <row r="4413" spans="19:29" x14ac:dyDescent="0.25">
      <c r="S4413" s="108"/>
      <c r="U4413" s="108"/>
      <c r="W4413" s="108"/>
      <c r="Y4413" s="108"/>
      <c r="AA4413" s="108"/>
      <c r="AC4413" s="108"/>
    </row>
    <row r="4414" spans="19:29" x14ac:dyDescent="0.25">
      <c r="S4414" s="109"/>
      <c r="U4414" s="109"/>
      <c r="W4414" s="109"/>
      <c r="Y4414" s="109"/>
      <c r="AA4414" s="109"/>
      <c r="AC4414" s="109"/>
    </row>
    <row r="4415" spans="19:29" x14ac:dyDescent="0.25">
      <c r="S4415" s="108"/>
      <c r="U4415" s="108"/>
      <c r="W4415" s="108"/>
      <c r="Y4415" s="108"/>
      <c r="AA4415" s="108"/>
      <c r="AC4415" s="108"/>
    </row>
    <row r="4416" spans="19:29" x14ac:dyDescent="0.25">
      <c r="S4416" s="109"/>
      <c r="U4416" s="109"/>
      <c r="W4416" s="109"/>
      <c r="Y4416" s="109"/>
      <c r="AA4416" s="109"/>
      <c r="AC4416" s="109"/>
    </row>
    <row r="4417" spans="19:29" x14ac:dyDescent="0.25">
      <c r="S4417" s="108"/>
      <c r="U4417" s="108"/>
      <c r="W4417" s="108"/>
      <c r="Y4417" s="108"/>
      <c r="AA4417" s="108"/>
      <c r="AC4417" s="108"/>
    </row>
    <row r="4418" spans="19:29" x14ac:dyDescent="0.25">
      <c r="S4418" s="108"/>
      <c r="U4418" s="108"/>
      <c r="W4418" s="108"/>
      <c r="Y4418" s="108"/>
      <c r="AA4418" s="108"/>
      <c r="AC4418" s="108"/>
    </row>
    <row r="4419" spans="19:29" x14ac:dyDescent="0.25">
      <c r="S4419" s="108"/>
      <c r="U4419" s="108"/>
      <c r="W4419" s="108"/>
      <c r="Y4419" s="108"/>
      <c r="AA4419" s="108"/>
      <c r="AC4419" s="108"/>
    </row>
    <row r="4420" spans="19:29" x14ac:dyDescent="0.25">
      <c r="S4420" s="110"/>
      <c r="U4420" s="110"/>
      <c r="W4420" s="110"/>
      <c r="Y4420" s="110"/>
      <c r="AA4420" s="110"/>
      <c r="AC4420" s="110"/>
    </row>
    <row r="4421" spans="19:29" x14ac:dyDescent="0.25">
      <c r="S4421" s="110"/>
      <c r="U4421" s="110"/>
      <c r="W4421" s="110"/>
      <c r="Y4421" s="110"/>
      <c r="AA4421" s="110"/>
      <c r="AC4421" s="110"/>
    </row>
    <row r="4422" spans="19:29" x14ac:dyDescent="0.25">
      <c r="S4422" s="110"/>
      <c r="U4422" s="110"/>
      <c r="W4422" s="110"/>
      <c r="Y4422" s="110"/>
      <c r="AA4422" s="110"/>
      <c r="AC4422" s="110"/>
    </row>
    <row r="4423" spans="19:29" x14ac:dyDescent="0.25">
      <c r="S4423" s="110"/>
      <c r="U4423" s="110"/>
      <c r="W4423" s="110"/>
      <c r="Y4423" s="110"/>
      <c r="AA4423" s="110"/>
      <c r="AC4423" s="110"/>
    </row>
    <row r="4424" spans="19:29" x14ac:dyDescent="0.25">
      <c r="S4424" s="111"/>
      <c r="U4424" s="111"/>
      <c r="W4424" s="111"/>
      <c r="Y4424" s="111"/>
      <c r="AA4424" s="111"/>
      <c r="AC4424" s="111"/>
    </row>
    <row r="4425" spans="19:29" x14ac:dyDescent="0.25">
      <c r="S4425" s="107"/>
      <c r="U4425" s="107"/>
      <c r="W4425" s="107"/>
      <c r="Y4425" s="107"/>
      <c r="AA4425" s="107"/>
      <c r="AC4425" s="107"/>
    </row>
    <row r="4426" spans="19:29" x14ac:dyDescent="0.25">
      <c r="S4426" s="108"/>
      <c r="U4426" s="108"/>
      <c r="W4426" s="108"/>
      <c r="Y4426" s="108"/>
      <c r="AA4426" s="108"/>
      <c r="AC4426" s="108"/>
    </row>
    <row r="4427" spans="19:29" x14ac:dyDescent="0.25">
      <c r="S4427" s="108"/>
      <c r="U4427" s="108"/>
      <c r="W4427" s="108"/>
      <c r="Y4427" s="108"/>
      <c r="AA4427" s="108"/>
      <c r="AC4427" s="108"/>
    </row>
    <row r="4428" spans="19:29" x14ac:dyDescent="0.25">
      <c r="S4428" s="109"/>
      <c r="U4428" s="109"/>
      <c r="W4428" s="109"/>
      <c r="Y4428" s="109"/>
      <c r="AA4428" s="109"/>
      <c r="AC4428" s="109"/>
    </row>
    <row r="4429" spans="19:29" x14ac:dyDescent="0.25">
      <c r="S4429" s="108"/>
      <c r="U4429" s="108"/>
      <c r="W4429" s="108"/>
      <c r="Y4429" s="108"/>
      <c r="AA4429" s="108"/>
      <c r="AC4429" s="108"/>
    </row>
    <row r="4430" spans="19:29" x14ac:dyDescent="0.25">
      <c r="S4430" s="108"/>
      <c r="U4430" s="108"/>
      <c r="W4430" s="108"/>
      <c r="Y4430" s="108"/>
      <c r="AA4430" s="108"/>
      <c r="AC4430" s="108"/>
    </row>
    <row r="4431" spans="19:29" x14ac:dyDescent="0.25">
      <c r="S4431" s="109"/>
      <c r="U4431" s="109"/>
      <c r="W4431" s="109"/>
      <c r="Y4431" s="109"/>
      <c r="AA4431" s="109"/>
      <c r="AC4431" s="109"/>
    </row>
    <row r="4432" spans="19:29" x14ac:dyDescent="0.25">
      <c r="S4432" s="108"/>
      <c r="U4432" s="108"/>
      <c r="W4432" s="108"/>
      <c r="Y4432" s="108"/>
      <c r="AA4432" s="108"/>
      <c r="AC4432" s="108"/>
    </row>
    <row r="4433" spans="19:29" x14ac:dyDescent="0.25">
      <c r="S4433" s="109"/>
      <c r="U4433" s="109"/>
      <c r="W4433" s="109"/>
      <c r="Y4433" s="109"/>
      <c r="AA4433" s="109"/>
      <c r="AC4433" s="109"/>
    </row>
    <row r="4434" spans="19:29" x14ac:dyDescent="0.25">
      <c r="S4434" s="108"/>
      <c r="U4434" s="108"/>
      <c r="W4434" s="108"/>
      <c r="Y4434" s="108"/>
      <c r="AA4434" s="108"/>
      <c r="AC4434" s="108"/>
    </row>
    <row r="4435" spans="19:29" x14ac:dyDescent="0.25">
      <c r="S4435" s="108"/>
      <c r="U4435" s="108"/>
      <c r="W4435" s="108"/>
      <c r="Y4435" s="108"/>
      <c r="AA4435" s="108"/>
      <c r="AC4435" s="108"/>
    </row>
    <row r="4436" spans="19:29" x14ac:dyDescent="0.25">
      <c r="S4436" s="108"/>
      <c r="U4436" s="108"/>
      <c r="W4436" s="108"/>
      <c r="Y4436" s="108"/>
      <c r="AA4436" s="108"/>
      <c r="AC4436" s="108"/>
    </row>
    <row r="4437" spans="19:29" x14ac:dyDescent="0.25">
      <c r="S4437" s="110"/>
      <c r="U4437" s="110"/>
      <c r="W4437" s="110"/>
      <c r="Y4437" s="110"/>
      <c r="AA4437" s="110"/>
      <c r="AC4437" s="110"/>
    </row>
    <row r="4438" spans="19:29" x14ac:dyDescent="0.25">
      <c r="S4438" s="110"/>
      <c r="U4438" s="110"/>
      <c r="W4438" s="110"/>
      <c r="Y4438" s="110"/>
      <c r="AA4438" s="110"/>
      <c r="AC4438" s="110"/>
    </row>
    <row r="4439" spans="19:29" x14ac:dyDescent="0.25">
      <c r="S4439" s="110"/>
      <c r="U4439" s="110"/>
      <c r="W4439" s="110"/>
      <c r="Y4439" s="110"/>
      <c r="AA4439" s="110"/>
      <c r="AC4439" s="110"/>
    </row>
    <row r="4440" spans="19:29" x14ac:dyDescent="0.25">
      <c r="S4440" s="110"/>
      <c r="U4440" s="110"/>
      <c r="W4440" s="110"/>
      <c r="Y4440" s="110"/>
      <c r="AA4440" s="110"/>
      <c r="AC4440" s="110"/>
    </row>
    <row r="4441" spans="19:29" x14ac:dyDescent="0.25">
      <c r="S4441" s="111"/>
      <c r="U4441" s="111"/>
      <c r="W4441" s="111"/>
      <c r="Y4441" s="111"/>
      <c r="AA4441" s="111"/>
      <c r="AC4441" s="111"/>
    </row>
    <row r="4442" spans="19:29" x14ac:dyDescent="0.25">
      <c r="S4442" s="107"/>
      <c r="U4442" s="107"/>
      <c r="W4442" s="107"/>
      <c r="Y4442" s="107"/>
      <c r="AA4442" s="107"/>
      <c r="AC4442" s="107"/>
    </row>
    <row r="4443" spans="19:29" x14ac:dyDescent="0.25">
      <c r="S4443" s="108"/>
      <c r="U4443" s="108"/>
      <c r="W4443" s="108"/>
      <c r="Y4443" s="108"/>
      <c r="AA4443" s="108"/>
      <c r="AC4443" s="108"/>
    </row>
    <row r="4444" spans="19:29" x14ac:dyDescent="0.25">
      <c r="S4444" s="108"/>
      <c r="U4444" s="108"/>
      <c r="W4444" s="108"/>
      <c r="Y4444" s="108"/>
      <c r="AA4444" s="108"/>
      <c r="AC4444" s="108"/>
    </row>
    <row r="4445" spans="19:29" x14ac:dyDescent="0.25">
      <c r="S4445" s="109"/>
      <c r="U4445" s="109"/>
      <c r="W4445" s="109"/>
      <c r="Y4445" s="109"/>
      <c r="AA4445" s="109"/>
      <c r="AC4445" s="109"/>
    </row>
    <row r="4446" spans="19:29" x14ac:dyDescent="0.25">
      <c r="S4446" s="108"/>
      <c r="U4446" s="108"/>
      <c r="W4446" s="108"/>
      <c r="Y4446" s="108"/>
      <c r="AA4446" s="108"/>
      <c r="AC4446" s="108"/>
    </row>
    <row r="4447" spans="19:29" x14ac:dyDescent="0.25">
      <c r="S4447" s="108"/>
      <c r="U4447" s="108"/>
      <c r="W4447" s="108"/>
      <c r="Y4447" s="108"/>
      <c r="AA4447" s="108"/>
      <c r="AC4447" s="108"/>
    </row>
    <row r="4448" spans="19:29" x14ac:dyDescent="0.25">
      <c r="S4448" s="109"/>
      <c r="U4448" s="109"/>
      <c r="W4448" s="109"/>
      <c r="Y4448" s="109"/>
      <c r="AA4448" s="109"/>
      <c r="AC4448" s="109"/>
    </row>
    <row r="4449" spans="19:29" x14ac:dyDescent="0.25">
      <c r="S4449" s="108"/>
      <c r="U4449" s="108"/>
      <c r="W4449" s="108"/>
      <c r="Y4449" s="108"/>
      <c r="AA4449" s="108"/>
      <c r="AC4449" s="108"/>
    </row>
    <row r="4450" spans="19:29" x14ac:dyDescent="0.25">
      <c r="S4450" s="109"/>
      <c r="U4450" s="109"/>
      <c r="W4450" s="109"/>
      <c r="Y4450" s="109"/>
      <c r="AA4450" s="109"/>
      <c r="AC4450" s="109"/>
    </row>
    <row r="4451" spans="19:29" x14ac:dyDescent="0.25">
      <c r="S4451" s="108"/>
      <c r="U4451" s="108"/>
      <c r="W4451" s="108"/>
      <c r="Y4451" s="108"/>
      <c r="AA4451" s="108"/>
      <c r="AC4451" s="108"/>
    </row>
    <row r="4452" spans="19:29" x14ac:dyDescent="0.25">
      <c r="S4452" s="108"/>
      <c r="U4452" s="108"/>
      <c r="W4452" s="108"/>
      <c r="Y4452" s="108"/>
      <c r="AA4452" s="108"/>
      <c r="AC4452" s="108"/>
    </row>
    <row r="4453" spans="19:29" x14ac:dyDescent="0.25">
      <c r="S4453" s="108"/>
      <c r="U4453" s="108"/>
      <c r="W4453" s="108"/>
      <c r="Y4453" s="108"/>
      <c r="AA4453" s="108"/>
      <c r="AC4453" s="108"/>
    </row>
    <row r="4454" spans="19:29" x14ac:dyDescent="0.25">
      <c r="S4454" s="110"/>
      <c r="U4454" s="110"/>
      <c r="W4454" s="110"/>
      <c r="Y4454" s="110"/>
      <c r="AA4454" s="110"/>
      <c r="AC4454" s="110"/>
    </row>
    <row r="4455" spans="19:29" x14ac:dyDescent="0.25">
      <c r="S4455" s="110"/>
      <c r="U4455" s="110"/>
      <c r="W4455" s="110"/>
      <c r="Y4455" s="110"/>
      <c r="AA4455" s="110"/>
      <c r="AC4455" s="110"/>
    </row>
    <row r="4456" spans="19:29" x14ac:dyDescent="0.25">
      <c r="S4456" s="110"/>
      <c r="U4456" s="110"/>
      <c r="W4456" s="110"/>
      <c r="Y4456" s="110"/>
      <c r="AA4456" s="110"/>
      <c r="AC4456" s="110"/>
    </row>
    <row r="4457" spans="19:29" x14ac:dyDescent="0.25">
      <c r="S4457" s="110"/>
      <c r="U4457" s="110"/>
      <c r="W4457" s="110"/>
      <c r="Y4457" s="110"/>
      <c r="AA4457" s="110"/>
      <c r="AC4457" s="110"/>
    </row>
    <row r="4458" spans="19:29" x14ac:dyDescent="0.25">
      <c r="S4458" s="111"/>
      <c r="U4458" s="111"/>
      <c r="W4458" s="111"/>
      <c r="Y4458" s="111"/>
      <c r="AA4458" s="111"/>
      <c r="AC4458" s="111"/>
    </row>
    <row r="4459" spans="19:29" x14ac:dyDescent="0.25">
      <c r="S4459" s="107"/>
      <c r="U4459" s="107"/>
      <c r="W4459" s="107"/>
      <c r="Y4459" s="107"/>
      <c r="AA4459" s="107"/>
      <c r="AC4459" s="107"/>
    </row>
    <row r="4460" spans="19:29" x14ac:dyDescent="0.25">
      <c r="S4460" s="108"/>
      <c r="U4460" s="108"/>
      <c r="W4460" s="108"/>
      <c r="Y4460" s="108"/>
      <c r="AA4460" s="108"/>
      <c r="AC4460" s="108"/>
    </row>
    <row r="4461" spans="19:29" x14ac:dyDescent="0.25">
      <c r="S4461" s="108"/>
      <c r="U4461" s="108"/>
      <c r="W4461" s="108"/>
      <c r="Y4461" s="108"/>
      <c r="AA4461" s="108"/>
      <c r="AC4461" s="108"/>
    </row>
    <row r="4462" spans="19:29" x14ac:dyDescent="0.25">
      <c r="S4462" s="109"/>
      <c r="U4462" s="109"/>
      <c r="W4462" s="109"/>
      <c r="Y4462" s="109"/>
      <c r="AA4462" s="109"/>
      <c r="AC4462" s="109"/>
    </row>
    <row r="4463" spans="19:29" x14ac:dyDescent="0.25">
      <c r="S4463" s="108"/>
      <c r="U4463" s="108"/>
      <c r="W4463" s="108"/>
      <c r="Y4463" s="108"/>
      <c r="AA4463" s="108"/>
      <c r="AC4463" s="108"/>
    </row>
    <row r="4464" spans="19:29" x14ac:dyDescent="0.25">
      <c r="S4464" s="108"/>
      <c r="U4464" s="108"/>
      <c r="W4464" s="108"/>
      <c r="Y4464" s="108"/>
      <c r="AA4464" s="108"/>
      <c r="AC4464" s="108"/>
    </row>
    <row r="4465" spans="19:29" x14ac:dyDescent="0.25">
      <c r="S4465" s="109"/>
      <c r="U4465" s="109"/>
      <c r="W4465" s="109"/>
      <c r="Y4465" s="109"/>
      <c r="AA4465" s="109"/>
      <c r="AC4465" s="109"/>
    </row>
    <row r="4466" spans="19:29" x14ac:dyDescent="0.25">
      <c r="S4466" s="108"/>
      <c r="U4466" s="108"/>
      <c r="W4466" s="108"/>
      <c r="Y4466" s="108"/>
      <c r="AA4466" s="108"/>
      <c r="AC4466" s="108"/>
    </row>
    <row r="4467" spans="19:29" x14ac:dyDescent="0.25">
      <c r="S4467" s="109"/>
      <c r="U4467" s="109"/>
      <c r="W4467" s="109"/>
      <c r="Y4467" s="109"/>
      <c r="AA4467" s="109"/>
      <c r="AC4467" s="109"/>
    </row>
    <row r="4468" spans="19:29" x14ac:dyDescent="0.25">
      <c r="S4468" s="108"/>
      <c r="U4468" s="108"/>
      <c r="W4468" s="108"/>
      <c r="Y4468" s="108"/>
      <c r="AA4468" s="108"/>
      <c r="AC4468" s="108"/>
    </row>
    <row r="4469" spans="19:29" x14ac:dyDescent="0.25">
      <c r="S4469" s="108"/>
      <c r="U4469" s="108"/>
      <c r="W4469" s="108"/>
      <c r="Y4469" s="108"/>
      <c r="AA4469" s="108"/>
      <c r="AC4469" s="108"/>
    </row>
    <row r="4470" spans="19:29" x14ac:dyDescent="0.25">
      <c r="S4470" s="108"/>
      <c r="U4470" s="108"/>
      <c r="W4470" s="108"/>
      <c r="Y4470" s="108"/>
      <c r="AA4470" s="108"/>
      <c r="AC4470" s="108"/>
    </row>
    <row r="4471" spans="19:29" x14ac:dyDescent="0.25">
      <c r="S4471" s="110"/>
      <c r="U4471" s="110"/>
      <c r="W4471" s="110"/>
      <c r="Y4471" s="110"/>
      <c r="AA4471" s="110"/>
      <c r="AC4471" s="110"/>
    </row>
    <row r="4472" spans="19:29" x14ac:dyDescent="0.25">
      <c r="S4472" s="110"/>
      <c r="U4472" s="110"/>
      <c r="W4472" s="110"/>
      <c r="Y4472" s="110"/>
      <c r="AA4472" s="110"/>
      <c r="AC4472" s="110"/>
    </row>
    <row r="4473" spans="19:29" x14ac:dyDescent="0.25">
      <c r="S4473" s="110"/>
      <c r="U4473" s="110"/>
      <c r="W4473" s="110"/>
      <c r="Y4473" s="110"/>
      <c r="AA4473" s="110"/>
      <c r="AC4473" s="110"/>
    </row>
    <row r="4474" spans="19:29" x14ac:dyDescent="0.25">
      <c r="S4474" s="110"/>
      <c r="U4474" s="110"/>
      <c r="W4474" s="110"/>
      <c r="Y4474" s="110"/>
      <c r="AA4474" s="110"/>
      <c r="AC4474" s="110"/>
    </row>
    <row r="4475" spans="19:29" x14ac:dyDescent="0.25">
      <c r="S4475" s="111"/>
      <c r="U4475" s="111"/>
      <c r="W4475" s="111"/>
      <c r="Y4475" s="111"/>
      <c r="AA4475" s="111"/>
      <c r="AC4475" s="111"/>
    </row>
    <row r="4476" spans="19:29" x14ac:dyDescent="0.25">
      <c r="S4476" s="107"/>
      <c r="U4476" s="107"/>
      <c r="W4476" s="107"/>
      <c r="Y4476" s="107"/>
      <c r="AA4476" s="107"/>
      <c r="AC4476" s="107"/>
    </row>
    <row r="4477" spans="19:29" x14ac:dyDescent="0.25">
      <c r="S4477" s="108"/>
      <c r="U4477" s="108"/>
      <c r="W4477" s="108"/>
      <c r="Y4477" s="108"/>
      <c r="AA4477" s="108"/>
      <c r="AC4477" s="108"/>
    </row>
    <row r="4478" spans="19:29" x14ac:dyDescent="0.25">
      <c r="S4478" s="108"/>
      <c r="U4478" s="108"/>
      <c r="W4478" s="108"/>
      <c r="Y4478" s="108"/>
      <c r="AA4478" s="108"/>
      <c r="AC4478" s="108"/>
    </row>
    <row r="4479" spans="19:29" x14ac:dyDescent="0.25">
      <c r="S4479" s="109"/>
      <c r="U4479" s="109"/>
      <c r="W4479" s="109"/>
      <c r="Y4479" s="109"/>
      <c r="AA4479" s="109"/>
      <c r="AC4479" s="109"/>
    </row>
    <row r="4480" spans="19:29" x14ac:dyDescent="0.25">
      <c r="S4480" s="108"/>
      <c r="U4480" s="108"/>
      <c r="W4480" s="108"/>
      <c r="Y4480" s="108"/>
      <c r="AA4480" s="108"/>
      <c r="AC4480" s="108"/>
    </row>
    <row r="4481" spans="19:29" x14ac:dyDescent="0.25">
      <c r="S4481" s="108"/>
      <c r="U4481" s="108"/>
      <c r="W4481" s="108"/>
      <c r="Y4481" s="108"/>
      <c r="AA4481" s="108"/>
      <c r="AC4481" s="108"/>
    </row>
    <row r="4482" spans="19:29" x14ac:dyDescent="0.25">
      <c r="S4482" s="109"/>
      <c r="U4482" s="109"/>
      <c r="W4482" s="109"/>
      <c r="Y4482" s="109"/>
      <c r="AA4482" s="109"/>
      <c r="AC4482" s="109"/>
    </row>
    <row r="4483" spans="19:29" x14ac:dyDescent="0.25">
      <c r="S4483" s="108"/>
      <c r="U4483" s="108"/>
      <c r="W4483" s="108"/>
      <c r="Y4483" s="108"/>
      <c r="AA4483" s="108"/>
      <c r="AC4483" s="108"/>
    </row>
    <row r="4484" spans="19:29" x14ac:dyDescent="0.25">
      <c r="S4484" s="109"/>
      <c r="U4484" s="109"/>
      <c r="W4484" s="109"/>
      <c r="Y4484" s="109"/>
      <c r="AA4484" s="109"/>
      <c r="AC4484" s="109"/>
    </row>
    <row r="4485" spans="19:29" x14ac:dyDescent="0.25">
      <c r="S4485" s="108"/>
      <c r="U4485" s="108"/>
      <c r="W4485" s="108"/>
      <c r="Y4485" s="108"/>
      <c r="AA4485" s="108"/>
      <c r="AC4485" s="108"/>
    </row>
    <row r="4486" spans="19:29" x14ac:dyDescent="0.25">
      <c r="S4486" s="108"/>
      <c r="U4486" s="108"/>
      <c r="W4486" s="108"/>
      <c r="Y4486" s="108"/>
      <c r="AA4486" s="108"/>
      <c r="AC4486" s="108"/>
    </row>
    <row r="4487" spans="19:29" x14ac:dyDescent="0.25">
      <c r="S4487" s="108"/>
      <c r="U4487" s="108"/>
      <c r="W4487" s="108"/>
      <c r="Y4487" s="108"/>
      <c r="AA4487" s="108"/>
      <c r="AC4487" s="108"/>
    </row>
    <row r="4488" spans="19:29" x14ac:dyDescent="0.25">
      <c r="S4488" s="110"/>
      <c r="U4488" s="110"/>
      <c r="W4488" s="110"/>
      <c r="Y4488" s="110"/>
      <c r="AA4488" s="110"/>
      <c r="AC4488" s="110"/>
    </row>
    <row r="4489" spans="19:29" x14ac:dyDescent="0.25">
      <c r="S4489" s="110"/>
      <c r="U4489" s="110"/>
      <c r="W4489" s="110"/>
      <c r="Y4489" s="110"/>
      <c r="AA4489" s="110"/>
      <c r="AC4489" s="110"/>
    </row>
    <row r="4490" spans="19:29" x14ac:dyDescent="0.25">
      <c r="S4490" s="110"/>
      <c r="U4490" s="110"/>
      <c r="W4490" s="110"/>
      <c r="Y4490" s="110"/>
      <c r="AA4490" s="110"/>
      <c r="AC4490" s="110"/>
    </row>
    <row r="4491" spans="19:29" x14ac:dyDescent="0.25">
      <c r="S4491" s="110"/>
      <c r="U4491" s="110"/>
      <c r="W4491" s="110"/>
      <c r="Y4491" s="110"/>
      <c r="AA4491" s="110"/>
      <c r="AC4491" s="110"/>
    </row>
    <row r="4492" spans="19:29" x14ac:dyDescent="0.25">
      <c r="S4492" s="111"/>
      <c r="U4492" s="111"/>
      <c r="W4492" s="111"/>
      <c r="Y4492" s="111"/>
      <c r="AA4492" s="111"/>
      <c r="AC4492" s="111"/>
    </row>
    <row r="4493" spans="19:29" x14ac:dyDescent="0.25">
      <c r="S4493" s="107"/>
      <c r="U4493" s="107"/>
      <c r="W4493" s="107"/>
      <c r="Y4493" s="107"/>
      <c r="AA4493" s="107"/>
      <c r="AC4493" s="107"/>
    </row>
    <row r="4494" spans="19:29" x14ac:dyDescent="0.25">
      <c r="S4494" s="108"/>
      <c r="U4494" s="108"/>
      <c r="W4494" s="108"/>
      <c r="Y4494" s="108"/>
      <c r="AA4494" s="108"/>
      <c r="AC4494" s="108"/>
    </row>
    <row r="4495" spans="19:29" x14ac:dyDescent="0.25">
      <c r="S4495" s="108"/>
      <c r="U4495" s="108"/>
      <c r="W4495" s="108"/>
      <c r="Y4495" s="108"/>
      <c r="AA4495" s="108"/>
      <c r="AC4495" s="108"/>
    </row>
    <row r="4496" spans="19:29" x14ac:dyDescent="0.25">
      <c r="S4496" s="109"/>
      <c r="U4496" s="109"/>
      <c r="W4496" s="109"/>
      <c r="Y4496" s="109"/>
      <c r="AA4496" s="109"/>
      <c r="AC4496" s="109"/>
    </row>
    <row r="4497" spans="19:29" x14ac:dyDescent="0.25">
      <c r="S4497" s="108"/>
      <c r="U4497" s="108"/>
      <c r="W4497" s="108"/>
      <c r="Y4497" s="108"/>
      <c r="AA4497" s="108"/>
      <c r="AC4497" s="108"/>
    </row>
    <row r="4498" spans="19:29" x14ac:dyDescent="0.25">
      <c r="S4498" s="108"/>
      <c r="U4498" s="108"/>
      <c r="W4498" s="108"/>
      <c r="Y4498" s="108"/>
      <c r="AA4498" s="108"/>
      <c r="AC4498" s="108"/>
    </row>
    <row r="4499" spans="19:29" x14ac:dyDescent="0.25">
      <c r="S4499" s="109"/>
      <c r="U4499" s="109"/>
      <c r="W4499" s="109"/>
      <c r="Y4499" s="109"/>
      <c r="AA4499" s="109"/>
      <c r="AC4499" s="109"/>
    </row>
    <row r="4500" spans="19:29" x14ac:dyDescent="0.25">
      <c r="S4500" s="108"/>
      <c r="U4500" s="108"/>
      <c r="W4500" s="108"/>
      <c r="Y4500" s="108"/>
      <c r="AA4500" s="108"/>
      <c r="AC4500" s="108"/>
    </row>
    <row r="4501" spans="19:29" x14ac:dyDescent="0.25">
      <c r="S4501" s="109"/>
      <c r="U4501" s="109"/>
      <c r="W4501" s="109"/>
      <c r="Y4501" s="109"/>
      <c r="AA4501" s="109"/>
      <c r="AC4501" s="109"/>
    </row>
    <row r="4502" spans="19:29" x14ac:dyDescent="0.25">
      <c r="S4502" s="108"/>
      <c r="U4502" s="108"/>
      <c r="W4502" s="108"/>
      <c r="Y4502" s="108"/>
      <c r="AA4502" s="108"/>
      <c r="AC4502" s="108"/>
    </row>
    <row r="4503" spans="19:29" x14ac:dyDescent="0.25">
      <c r="S4503" s="108"/>
      <c r="U4503" s="108"/>
      <c r="W4503" s="108"/>
      <c r="Y4503" s="108"/>
      <c r="AA4503" s="108"/>
      <c r="AC4503" s="108"/>
    </row>
    <row r="4504" spans="19:29" x14ac:dyDescent="0.25">
      <c r="S4504" s="108"/>
      <c r="U4504" s="108"/>
      <c r="W4504" s="108"/>
      <c r="Y4504" s="108"/>
      <c r="AA4504" s="108"/>
      <c r="AC4504" s="108"/>
    </row>
    <row r="4505" spans="19:29" x14ac:dyDescent="0.25">
      <c r="S4505" s="110"/>
      <c r="U4505" s="110"/>
      <c r="W4505" s="110"/>
      <c r="Y4505" s="110"/>
      <c r="AA4505" s="110"/>
      <c r="AC4505" s="110"/>
    </row>
    <row r="4506" spans="19:29" x14ac:dyDescent="0.25">
      <c r="S4506" s="110"/>
      <c r="U4506" s="110"/>
      <c r="W4506" s="110"/>
      <c r="Y4506" s="110"/>
      <c r="AA4506" s="110"/>
      <c r="AC4506" s="110"/>
    </row>
    <row r="4507" spans="19:29" x14ac:dyDescent="0.25">
      <c r="S4507" s="110"/>
      <c r="U4507" s="110"/>
      <c r="W4507" s="110"/>
      <c r="Y4507" s="110"/>
      <c r="AA4507" s="110"/>
      <c r="AC4507" s="110"/>
    </row>
    <row r="4508" spans="19:29" x14ac:dyDescent="0.25">
      <c r="S4508" s="110"/>
      <c r="U4508" s="110"/>
      <c r="W4508" s="110"/>
      <c r="Y4508" s="110"/>
      <c r="AA4508" s="110"/>
      <c r="AC4508" s="110"/>
    </row>
    <row r="4509" spans="19:29" x14ac:dyDescent="0.25">
      <c r="S4509" s="111"/>
      <c r="U4509" s="111"/>
      <c r="W4509" s="111"/>
      <c r="Y4509" s="111"/>
      <c r="AA4509" s="111"/>
      <c r="AC4509" s="111"/>
    </row>
    <row r="4510" spans="19:29" x14ac:dyDescent="0.25">
      <c r="S4510" s="107"/>
      <c r="U4510" s="107"/>
      <c r="W4510" s="107"/>
      <c r="Y4510" s="107"/>
      <c r="AA4510" s="107"/>
      <c r="AC4510" s="107"/>
    </row>
    <row r="4511" spans="19:29" x14ac:dyDescent="0.25">
      <c r="S4511" s="108"/>
      <c r="U4511" s="108"/>
      <c r="W4511" s="108"/>
      <c r="Y4511" s="108"/>
      <c r="AA4511" s="108"/>
      <c r="AC4511" s="108"/>
    </row>
    <row r="4512" spans="19:29" x14ac:dyDescent="0.25">
      <c r="S4512" s="108"/>
      <c r="U4512" s="108"/>
      <c r="W4512" s="108"/>
      <c r="Y4512" s="108"/>
      <c r="AA4512" s="108"/>
      <c r="AC4512" s="108"/>
    </row>
    <row r="4513" spans="19:29" x14ac:dyDescent="0.25">
      <c r="S4513" s="109"/>
      <c r="U4513" s="109"/>
      <c r="W4513" s="109"/>
      <c r="Y4513" s="109"/>
      <c r="AA4513" s="109"/>
      <c r="AC4513" s="109"/>
    </row>
    <row r="4514" spans="19:29" x14ac:dyDescent="0.25">
      <c r="S4514" s="108"/>
      <c r="U4514" s="108"/>
      <c r="W4514" s="108"/>
      <c r="Y4514" s="108"/>
      <c r="AA4514" s="108"/>
      <c r="AC4514" s="108"/>
    </row>
    <row r="4515" spans="19:29" x14ac:dyDescent="0.25">
      <c r="S4515" s="108"/>
      <c r="U4515" s="108"/>
      <c r="W4515" s="108"/>
      <c r="Y4515" s="108"/>
      <c r="AA4515" s="108"/>
      <c r="AC4515" s="108"/>
    </row>
    <row r="4516" spans="19:29" x14ac:dyDescent="0.25">
      <c r="S4516" s="109"/>
      <c r="U4516" s="109"/>
      <c r="W4516" s="109"/>
      <c r="Y4516" s="109"/>
      <c r="AA4516" s="109"/>
      <c r="AC4516" s="109"/>
    </row>
    <row r="4517" spans="19:29" x14ac:dyDescent="0.25">
      <c r="S4517" s="108"/>
      <c r="U4517" s="108"/>
      <c r="W4517" s="108"/>
      <c r="Y4517" s="108"/>
      <c r="AA4517" s="108"/>
      <c r="AC4517" s="108"/>
    </row>
    <row r="4518" spans="19:29" x14ac:dyDescent="0.25">
      <c r="S4518" s="109"/>
      <c r="U4518" s="109"/>
      <c r="W4518" s="109"/>
      <c r="Y4518" s="109"/>
      <c r="AA4518" s="109"/>
      <c r="AC4518" s="109"/>
    </row>
    <row r="4519" spans="19:29" x14ac:dyDescent="0.25">
      <c r="S4519" s="108"/>
      <c r="U4519" s="108"/>
      <c r="W4519" s="108"/>
      <c r="Y4519" s="108"/>
      <c r="AA4519" s="108"/>
      <c r="AC4519" s="108"/>
    </row>
    <row r="4520" spans="19:29" x14ac:dyDescent="0.25">
      <c r="S4520" s="108"/>
      <c r="U4520" s="108"/>
      <c r="W4520" s="108"/>
      <c r="Y4520" s="108"/>
      <c r="AA4520" s="108"/>
      <c r="AC4520" s="108"/>
    </row>
    <row r="4521" spans="19:29" x14ac:dyDescent="0.25">
      <c r="S4521" s="108"/>
      <c r="U4521" s="108"/>
      <c r="W4521" s="108"/>
      <c r="Y4521" s="108"/>
      <c r="AA4521" s="108"/>
      <c r="AC4521" s="108"/>
    </row>
    <row r="4522" spans="19:29" x14ac:dyDescent="0.25">
      <c r="S4522" s="110"/>
      <c r="U4522" s="110"/>
      <c r="W4522" s="110"/>
      <c r="Y4522" s="110"/>
      <c r="AA4522" s="110"/>
      <c r="AC4522" s="110"/>
    </row>
    <row r="4523" spans="19:29" x14ac:dyDescent="0.25">
      <c r="S4523" s="110"/>
      <c r="U4523" s="110"/>
      <c r="W4523" s="110"/>
      <c r="Y4523" s="110"/>
      <c r="AA4523" s="110"/>
      <c r="AC4523" s="110"/>
    </row>
    <row r="4524" spans="19:29" x14ac:dyDescent="0.25">
      <c r="S4524" s="110"/>
      <c r="U4524" s="110"/>
      <c r="W4524" s="110"/>
      <c r="Y4524" s="110"/>
      <c r="AA4524" s="110"/>
      <c r="AC4524" s="110"/>
    </row>
    <row r="4525" spans="19:29" x14ac:dyDescent="0.25">
      <c r="S4525" s="110"/>
      <c r="U4525" s="110"/>
      <c r="W4525" s="110"/>
      <c r="Y4525" s="110"/>
      <c r="AA4525" s="110"/>
      <c r="AC4525" s="110"/>
    </row>
    <row r="4526" spans="19:29" x14ac:dyDescent="0.25">
      <c r="S4526" s="111"/>
      <c r="U4526" s="111"/>
      <c r="W4526" s="111"/>
      <c r="Y4526" s="111"/>
      <c r="AA4526" s="111"/>
      <c r="AC4526" s="111"/>
    </row>
    <row r="4527" spans="19:29" x14ac:dyDescent="0.25">
      <c r="S4527" s="107"/>
      <c r="U4527" s="107"/>
      <c r="W4527" s="107"/>
      <c r="Y4527" s="107"/>
      <c r="AA4527" s="107"/>
      <c r="AC4527" s="107"/>
    </row>
    <row r="4528" spans="19:29" x14ac:dyDescent="0.25">
      <c r="S4528" s="108"/>
      <c r="U4528" s="108"/>
      <c r="W4528" s="108"/>
      <c r="Y4528" s="108"/>
      <c r="AA4528" s="108"/>
      <c r="AC4528" s="108"/>
    </row>
    <row r="4529" spans="19:29" x14ac:dyDescent="0.25">
      <c r="S4529" s="108"/>
      <c r="U4529" s="108"/>
      <c r="W4529" s="108"/>
      <c r="Y4529" s="108"/>
      <c r="AA4529" s="108"/>
      <c r="AC4529" s="108"/>
    </row>
    <row r="4530" spans="19:29" x14ac:dyDescent="0.25">
      <c r="S4530" s="109"/>
      <c r="U4530" s="109"/>
      <c r="W4530" s="109"/>
      <c r="Y4530" s="109"/>
      <c r="AA4530" s="109"/>
      <c r="AC4530" s="109"/>
    </row>
    <row r="4531" spans="19:29" x14ac:dyDescent="0.25">
      <c r="S4531" s="108"/>
      <c r="U4531" s="108"/>
      <c r="W4531" s="108"/>
      <c r="Y4531" s="108"/>
      <c r="AA4531" s="108"/>
      <c r="AC4531" s="108"/>
    </row>
    <row r="4532" spans="19:29" x14ac:dyDescent="0.25">
      <c r="S4532" s="108"/>
      <c r="U4532" s="108"/>
      <c r="W4532" s="108"/>
      <c r="Y4532" s="108"/>
      <c r="AA4532" s="108"/>
      <c r="AC4532" s="108"/>
    </row>
    <row r="4533" spans="19:29" x14ac:dyDescent="0.25">
      <c r="S4533" s="109"/>
      <c r="U4533" s="109"/>
      <c r="W4533" s="109"/>
      <c r="Y4533" s="109"/>
      <c r="AA4533" s="109"/>
      <c r="AC4533" s="109"/>
    </row>
    <row r="4534" spans="19:29" x14ac:dyDescent="0.25">
      <c r="S4534" s="108"/>
      <c r="U4534" s="108"/>
      <c r="W4534" s="108"/>
      <c r="Y4534" s="108"/>
      <c r="AA4534" s="108"/>
      <c r="AC4534" s="108"/>
    </row>
    <row r="4535" spans="19:29" x14ac:dyDescent="0.25">
      <c r="S4535" s="109"/>
      <c r="U4535" s="109"/>
      <c r="W4535" s="109"/>
      <c r="Y4535" s="109"/>
      <c r="AA4535" s="109"/>
      <c r="AC4535" s="109"/>
    </row>
    <row r="4536" spans="19:29" x14ac:dyDescent="0.25">
      <c r="S4536" s="108"/>
      <c r="U4536" s="108"/>
      <c r="W4536" s="108"/>
      <c r="Y4536" s="108"/>
      <c r="AA4536" s="108"/>
      <c r="AC4536" s="108"/>
    </row>
    <row r="4537" spans="19:29" x14ac:dyDescent="0.25">
      <c r="S4537" s="108"/>
      <c r="U4537" s="108"/>
      <c r="W4537" s="108"/>
      <c r="Y4537" s="108"/>
      <c r="AA4537" s="108"/>
      <c r="AC4537" s="108"/>
    </row>
    <row r="4538" spans="19:29" x14ac:dyDescent="0.25">
      <c r="S4538" s="108"/>
      <c r="U4538" s="108"/>
      <c r="W4538" s="108"/>
      <c r="Y4538" s="108"/>
      <c r="AA4538" s="108"/>
      <c r="AC4538" s="108"/>
    </row>
    <row r="4539" spans="19:29" x14ac:dyDescent="0.25">
      <c r="S4539" s="110"/>
      <c r="U4539" s="110"/>
      <c r="W4539" s="110"/>
      <c r="Y4539" s="110"/>
      <c r="AA4539" s="110"/>
      <c r="AC4539" s="110"/>
    </row>
    <row r="4540" spans="19:29" x14ac:dyDescent="0.25">
      <c r="S4540" s="110"/>
      <c r="U4540" s="110"/>
      <c r="W4540" s="110"/>
      <c r="Y4540" s="110"/>
      <c r="AA4540" s="110"/>
      <c r="AC4540" s="110"/>
    </row>
    <row r="4541" spans="19:29" x14ac:dyDescent="0.25">
      <c r="S4541" s="110"/>
      <c r="U4541" s="110"/>
      <c r="W4541" s="110"/>
      <c r="Y4541" s="110"/>
      <c r="AA4541" s="110"/>
      <c r="AC4541" s="110"/>
    </row>
    <row r="4542" spans="19:29" x14ac:dyDescent="0.25">
      <c r="S4542" s="110"/>
      <c r="U4542" s="110"/>
      <c r="W4542" s="110"/>
      <c r="Y4542" s="110"/>
      <c r="AA4542" s="110"/>
      <c r="AC4542" s="110"/>
    </row>
    <row r="4543" spans="19:29" x14ac:dyDescent="0.25">
      <c r="S4543" s="111"/>
      <c r="U4543" s="111"/>
      <c r="W4543" s="111"/>
      <c r="Y4543" s="111"/>
      <c r="AA4543" s="111"/>
      <c r="AC4543" s="111"/>
    </row>
    <row r="4544" spans="19:29" x14ac:dyDescent="0.25">
      <c r="S4544" s="107"/>
      <c r="U4544" s="107"/>
      <c r="W4544" s="107"/>
      <c r="Y4544" s="107"/>
      <c r="AA4544" s="107"/>
      <c r="AC4544" s="107"/>
    </row>
    <row r="4545" spans="19:29" x14ac:dyDescent="0.25">
      <c r="S4545" s="108"/>
      <c r="U4545" s="108"/>
      <c r="W4545" s="108"/>
      <c r="Y4545" s="108"/>
      <c r="AA4545" s="108"/>
      <c r="AC4545" s="108"/>
    </row>
    <row r="4546" spans="19:29" x14ac:dyDescent="0.25">
      <c r="S4546" s="108"/>
      <c r="U4546" s="108"/>
      <c r="W4546" s="108"/>
      <c r="Y4546" s="108"/>
      <c r="AA4546" s="108"/>
      <c r="AC4546" s="108"/>
    </row>
    <row r="4547" spans="19:29" x14ac:dyDescent="0.25">
      <c r="S4547" s="109"/>
      <c r="U4547" s="109"/>
      <c r="W4547" s="109"/>
      <c r="Y4547" s="109"/>
      <c r="AA4547" s="109"/>
      <c r="AC4547" s="109"/>
    </row>
    <row r="4548" spans="19:29" x14ac:dyDescent="0.25">
      <c r="S4548" s="108"/>
      <c r="U4548" s="108"/>
      <c r="W4548" s="108"/>
      <c r="Y4548" s="108"/>
      <c r="AA4548" s="108"/>
      <c r="AC4548" s="108"/>
    </row>
    <row r="4549" spans="19:29" x14ac:dyDescent="0.25">
      <c r="S4549" s="108"/>
      <c r="U4549" s="108"/>
      <c r="W4549" s="108"/>
      <c r="Y4549" s="108"/>
      <c r="AA4549" s="108"/>
      <c r="AC4549" s="108"/>
    </row>
    <row r="4550" spans="19:29" x14ac:dyDescent="0.25">
      <c r="S4550" s="109"/>
      <c r="U4550" s="109"/>
      <c r="W4550" s="109"/>
      <c r="Y4550" s="109"/>
      <c r="AA4550" s="109"/>
      <c r="AC4550" s="109"/>
    </row>
    <row r="4551" spans="19:29" x14ac:dyDescent="0.25">
      <c r="S4551" s="108"/>
      <c r="U4551" s="108"/>
      <c r="W4551" s="108"/>
      <c r="Y4551" s="108"/>
      <c r="AA4551" s="108"/>
      <c r="AC4551" s="108"/>
    </row>
    <row r="4552" spans="19:29" x14ac:dyDescent="0.25">
      <c r="S4552" s="109"/>
      <c r="U4552" s="109"/>
      <c r="W4552" s="109"/>
      <c r="Y4552" s="109"/>
      <c r="AA4552" s="109"/>
      <c r="AC4552" s="109"/>
    </row>
    <row r="4553" spans="19:29" x14ac:dyDescent="0.25">
      <c r="S4553" s="108"/>
      <c r="U4553" s="108"/>
      <c r="W4553" s="108"/>
      <c r="Y4553" s="108"/>
      <c r="AA4553" s="108"/>
      <c r="AC4553" s="108"/>
    </row>
    <row r="4554" spans="19:29" x14ac:dyDescent="0.25">
      <c r="S4554" s="108"/>
      <c r="U4554" s="108"/>
      <c r="W4554" s="108"/>
      <c r="Y4554" s="108"/>
      <c r="AA4554" s="108"/>
      <c r="AC4554" s="108"/>
    </row>
    <row r="4555" spans="19:29" x14ac:dyDescent="0.25">
      <c r="S4555" s="108"/>
      <c r="U4555" s="108"/>
      <c r="W4555" s="108"/>
      <c r="Y4555" s="108"/>
      <c r="AA4555" s="108"/>
      <c r="AC4555" s="108"/>
    </row>
    <row r="4556" spans="19:29" x14ac:dyDescent="0.25">
      <c r="S4556" s="110"/>
      <c r="U4556" s="110"/>
      <c r="W4556" s="110"/>
      <c r="Y4556" s="110"/>
      <c r="AA4556" s="110"/>
      <c r="AC4556" s="110"/>
    </row>
    <row r="4557" spans="19:29" x14ac:dyDescent="0.25">
      <c r="S4557" s="110"/>
      <c r="U4557" s="110"/>
      <c r="W4557" s="110"/>
      <c r="Y4557" s="110"/>
      <c r="AA4557" s="110"/>
      <c r="AC4557" s="110"/>
    </row>
    <row r="4558" spans="19:29" x14ac:dyDescent="0.25">
      <c r="S4558" s="110"/>
      <c r="U4558" s="110"/>
      <c r="W4558" s="110"/>
      <c r="Y4558" s="110"/>
      <c r="AA4558" s="110"/>
      <c r="AC4558" s="110"/>
    </row>
    <row r="4559" spans="19:29" x14ac:dyDescent="0.25">
      <c r="S4559" s="110"/>
      <c r="U4559" s="110"/>
      <c r="W4559" s="110"/>
      <c r="Y4559" s="110"/>
      <c r="AA4559" s="110"/>
      <c r="AC4559" s="110"/>
    </row>
    <row r="4560" spans="19:29" x14ac:dyDescent="0.25">
      <c r="S4560" s="111"/>
      <c r="U4560" s="111"/>
      <c r="W4560" s="111"/>
      <c r="Y4560" s="111"/>
      <c r="AA4560" s="111"/>
      <c r="AC4560" s="111"/>
    </row>
    <row r="4561" spans="19:29" x14ac:dyDescent="0.25">
      <c r="S4561" s="107"/>
      <c r="U4561" s="107"/>
      <c r="W4561" s="107"/>
      <c r="Y4561" s="107"/>
      <c r="AA4561" s="107"/>
      <c r="AC4561" s="107"/>
    </row>
    <row r="4562" spans="19:29" x14ac:dyDescent="0.25">
      <c r="S4562" s="108"/>
      <c r="U4562" s="108"/>
      <c r="W4562" s="108"/>
      <c r="Y4562" s="108"/>
      <c r="AA4562" s="108"/>
      <c r="AC4562" s="108"/>
    </row>
    <row r="4563" spans="19:29" x14ac:dyDescent="0.25">
      <c r="S4563" s="108"/>
      <c r="U4563" s="108"/>
      <c r="W4563" s="108"/>
      <c r="Y4563" s="108"/>
      <c r="AA4563" s="108"/>
      <c r="AC4563" s="108"/>
    </row>
    <row r="4564" spans="19:29" x14ac:dyDescent="0.25">
      <c r="S4564" s="109"/>
      <c r="U4564" s="109"/>
      <c r="W4564" s="109"/>
      <c r="Y4564" s="109"/>
      <c r="AA4564" s="109"/>
      <c r="AC4564" s="109"/>
    </row>
    <row r="4565" spans="19:29" x14ac:dyDescent="0.25">
      <c r="S4565" s="108"/>
      <c r="U4565" s="108"/>
      <c r="W4565" s="108"/>
      <c r="Y4565" s="108"/>
      <c r="AA4565" s="108"/>
      <c r="AC4565" s="108"/>
    </row>
    <row r="4566" spans="19:29" x14ac:dyDescent="0.25">
      <c r="S4566" s="108"/>
      <c r="U4566" s="108"/>
      <c r="W4566" s="108"/>
      <c r="Y4566" s="108"/>
      <c r="AA4566" s="108"/>
      <c r="AC4566" s="108"/>
    </row>
    <row r="4567" spans="19:29" x14ac:dyDescent="0.25">
      <c r="S4567" s="109"/>
      <c r="U4567" s="109"/>
      <c r="W4567" s="109"/>
      <c r="Y4567" s="109"/>
      <c r="AA4567" s="109"/>
      <c r="AC4567" s="109"/>
    </row>
    <row r="4568" spans="19:29" x14ac:dyDescent="0.25">
      <c r="S4568" s="108"/>
      <c r="U4568" s="108"/>
      <c r="W4568" s="108"/>
      <c r="Y4568" s="108"/>
      <c r="AA4568" s="108"/>
      <c r="AC4568" s="108"/>
    </row>
    <row r="4569" spans="19:29" x14ac:dyDescent="0.25">
      <c r="S4569" s="109"/>
      <c r="U4569" s="109"/>
      <c r="W4569" s="109"/>
      <c r="Y4569" s="109"/>
      <c r="AA4569" s="109"/>
      <c r="AC4569" s="109"/>
    </row>
    <row r="4570" spans="19:29" x14ac:dyDescent="0.25">
      <c r="S4570" s="108"/>
      <c r="U4570" s="108"/>
      <c r="W4570" s="108"/>
      <c r="Y4570" s="108"/>
      <c r="AA4570" s="108"/>
      <c r="AC4570" s="108"/>
    </row>
    <row r="4571" spans="19:29" x14ac:dyDescent="0.25">
      <c r="S4571" s="108"/>
      <c r="U4571" s="108"/>
      <c r="W4571" s="108"/>
      <c r="Y4571" s="108"/>
      <c r="AA4571" s="108"/>
      <c r="AC4571" s="108"/>
    </row>
    <row r="4572" spans="19:29" x14ac:dyDescent="0.25">
      <c r="S4572" s="108"/>
      <c r="U4572" s="108"/>
      <c r="W4572" s="108"/>
      <c r="Y4572" s="108"/>
      <c r="AA4572" s="108"/>
      <c r="AC4572" s="108"/>
    </row>
    <row r="4573" spans="19:29" x14ac:dyDescent="0.25">
      <c r="S4573" s="110"/>
      <c r="U4573" s="110"/>
      <c r="W4573" s="110"/>
      <c r="Y4573" s="110"/>
      <c r="AA4573" s="110"/>
      <c r="AC4573" s="110"/>
    </row>
    <row r="4574" spans="19:29" x14ac:dyDescent="0.25">
      <c r="S4574" s="110"/>
      <c r="U4574" s="110"/>
      <c r="W4574" s="110"/>
      <c r="Y4574" s="110"/>
      <c r="AA4574" s="110"/>
      <c r="AC4574" s="110"/>
    </row>
    <row r="4575" spans="19:29" x14ac:dyDescent="0.25">
      <c r="S4575" s="110"/>
      <c r="U4575" s="110"/>
      <c r="W4575" s="110"/>
      <c r="Y4575" s="110"/>
      <c r="AA4575" s="110"/>
      <c r="AC4575" s="110"/>
    </row>
    <row r="4576" spans="19:29" x14ac:dyDescent="0.25">
      <c r="S4576" s="110"/>
      <c r="U4576" s="110"/>
      <c r="W4576" s="110"/>
      <c r="Y4576" s="110"/>
      <c r="AA4576" s="110"/>
      <c r="AC4576" s="110"/>
    </row>
    <row r="4577" spans="19:29" x14ac:dyDescent="0.25">
      <c r="S4577" s="111"/>
      <c r="U4577" s="111"/>
      <c r="W4577" s="111"/>
      <c r="Y4577" s="111"/>
      <c r="AA4577" s="111"/>
      <c r="AC4577" s="111"/>
    </row>
    <row r="4578" spans="19:29" x14ac:dyDescent="0.25">
      <c r="S4578" s="107"/>
      <c r="U4578" s="107"/>
      <c r="W4578" s="107"/>
      <c r="Y4578" s="107"/>
      <c r="AA4578" s="107"/>
      <c r="AC4578" s="107"/>
    </row>
    <row r="4579" spans="19:29" x14ac:dyDescent="0.25">
      <c r="S4579" s="108"/>
      <c r="U4579" s="108"/>
      <c r="W4579" s="108"/>
      <c r="Y4579" s="108"/>
      <c r="AA4579" s="108"/>
      <c r="AC4579" s="108"/>
    </row>
    <row r="4580" spans="19:29" x14ac:dyDescent="0.25">
      <c r="S4580" s="108"/>
      <c r="U4580" s="108"/>
      <c r="W4580" s="108"/>
      <c r="Y4580" s="108"/>
      <c r="AA4580" s="108"/>
      <c r="AC4580" s="108"/>
    </row>
    <row r="4581" spans="19:29" x14ac:dyDescent="0.25">
      <c r="S4581" s="109"/>
      <c r="U4581" s="109"/>
      <c r="W4581" s="109"/>
      <c r="Y4581" s="109"/>
      <c r="AA4581" s="109"/>
      <c r="AC4581" s="109"/>
    </row>
    <row r="4582" spans="19:29" x14ac:dyDescent="0.25">
      <c r="S4582" s="108"/>
      <c r="U4582" s="108"/>
      <c r="W4582" s="108"/>
      <c r="Y4582" s="108"/>
      <c r="AA4582" s="108"/>
      <c r="AC4582" s="108"/>
    </row>
    <row r="4583" spans="19:29" x14ac:dyDescent="0.25">
      <c r="S4583" s="108"/>
      <c r="U4583" s="108"/>
      <c r="W4583" s="108"/>
      <c r="Y4583" s="108"/>
      <c r="AA4583" s="108"/>
      <c r="AC4583" s="108"/>
    </row>
    <row r="4584" spans="19:29" x14ac:dyDescent="0.25">
      <c r="S4584" s="109"/>
      <c r="U4584" s="109"/>
      <c r="W4584" s="109"/>
      <c r="Y4584" s="109"/>
      <c r="AA4584" s="109"/>
      <c r="AC4584" s="109"/>
    </row>
    <row r="4585" spans="19:29" x14ac:dyDescent="0.25">
      <c r="S4585" s="108"/>
      <c r="U4585" s="108"/>
      <c r="W4585" s="108"/>
      <c r="Y4585" s="108"/>
      <c r="AA4585" s="108"/>
      <c r="AC4585" s="108"/>
    </row>
    <row r="4586" spans="19:29" x14ac:dyDescent="0.25">
      <c r="S4586" s="109"/>
      <c r="U4586" s="109"/>
      <c r="W4586" s="109"/>
      <c r="Y4586" s="109"/>
      <c r="AA4586" s="109"/>
      <c r="AC4586" s="109"/>
    </row>
    <row r="4587" spans="19:29" x14ac:dyDescent="0.25">
      <c r="S4587" s="108"/>
      <c r="U4587" s="108"/>
      <c r="W4587" s="108"/>
      <c r="Y4587" s="108"/>
      <c r="AA4587" s="108"/>
      <c r="AC4587" s="108"/>
    </row>
    <row r="4588" spans="19:29" x14ac:dyDescent="0.25">
      <c r="S4588" s="108"/>
      <c r="U4588" s="108"/>
      <c r="W4588" s="108"/>
      <c r="Y4588" s="108"/>
      <c r="AA4588" s="108"/>
      <c r="AC4588" s="108"/>
    </row>
    <row r="4589" spans="19:29" x14ac:dyDescent="0.25">
      <c r="S4589" s="108"/>
      <c r="U4589" s="108"/>
      <c r="W4589" s="108"/>
      <c r="Y4589" s="108"/>
      <c r="AA4589" s="108"/>
      <c r="AC4589" s="108"/>
    </row>
    <row r="4590" spans="19:29" x14ac:dyDescent="0.25">
      <c r="S4590" s="110"/>
      <c r="U4590" s="110"/>
      <c r="W4590" s="110"/>
      <c r="Y4590" s="110"/>
      <c r="AA4590" s="110"/>
      <c r="AC4590" s="110"/>
    </row>
    <row r="4591" spans="19:29" x14ac:dyDescent="0.25">
      <c r="S4591" s="110"/>
      <c r="U4591" s="110"/>
      <c r="W4591" s="110"/>
      <c r="Y4591" s="110"/>
      <c r="AA4591" s="110"/>
      <c r="AC4591" s="110"/>
    </row>
    <row r="4592" spans="19:29" x14ac:dyDescent="0.25">
      <c r="S4592" s="110"/>
      <c r="U4592" s="110"/>
      <c r="W4592" s="110"/>
      <c r="Y4592" s="110"/>
      <c r="AA4592" s="110"/>
      <c r="AC4592" s="110"/>
    </row>
    <row r="4593" spans="19:29" x14ac:dyDescent="0.25">
      <c r="S4593" s="110"/>
      <c r="U4593" s="110"/>
      <c r="W4593" s="110"/>
      <c r="Y4593" s="110"/>
      <c r="AA4593" s="110"/>
      <c r="AC4593" s="110"/>
    </row>
    <row r="4594" spans="19:29" x14ac:dyDescent="0.25">
      <c r="S4594" s="111"/>
      <c r="U4594" s="111"/>
      <c r="W4594" s="111"/>
      <c r="Y4594" s="111"/>
      <c r="AA4594" s="111"/>
      <c r="AC4594" s="111"/>
    </row>
    <row r="4595" spans="19:29" x14ac:dyDescent="0.25">
      <c r="S4595" s="107"/>
      <c r="U4595" s="107"/>
      <c r="W4595" s="107"/>
      <c r="Y4595" s="107"/>
      <c r="AA4595" s="107"/>
      <c r="AC4595" s="107"/>
    </row>
    <row r="4596" spans="19:29" x14ac:dyDescent="0.25">
      <c r="S4596" s="108"/>
      <c r="U4596" s="108"/>
      <c r="W4596" s="108"/>
      <c r="Y4596" s="108"/>
      <c r="AA4596" s="108"/>
      <c r="AC4596" s="108"/>
    </row>
    <row r="4597" spans="19:29" x14ac:dyDescent="0.25">
      <c r="S4597" s="108"/>
      <c r="U4597" s="108"/>
      <c r="W4597" s="108"/>
      <c r="Y4597" s="108"/>
      <c r="AA4597" s="108"/>
      <c r="AC4597" s="108"/>
    </row>
    <row r="4598" spans="19:29" x14ac:dyDescent="0.25">
      <c r="S4598" s="109"/>
      <c r="U4598" s="109"/>
      <c r="W4598" s="109"/>
      <c r="Y4598" s="109"/>
      <c r="AA4598" s="109"/>
      <c r="AC4598" s="109"/>
    </row>
    <row r="4599" spans="19:29" x14ac:dyDescent="0.25">
      <c r="S4599" s="108"/>
      <c r="U4599" s="108"/>
      <c r="W4599" s="108"/>
      <c r="Y4599" s="108"/>
      <c r="AA4599" s="108"/>
      <c r="AC4599" s="108"/>
    </row>
    <row r="4600" spans="19:29" x14ac:dyDescent="0.25">
      <c r="S4600" s="108"/>
      <c r="U4600" s="108"/>
      <c r="W4600" s="108"/>
      <c r="Y4600" s="108"/>
      <c r="AA4600" s="108"/>
      <c r="AC4600" s="108"/>
    </row>
    <row r="4601" spans="19:29" x14ac:dyDescent="0.25">
      <c r="S4601" s="109"/>
      <c r="U4601" s="109"/>
      <c r="W4601" s="109"/>
      <c r="Y4601" s="109"/>
      <c r="AA4601" s="109"/>
      <c r="AC4601" s="109"/>
    </row>
    <row r="4602" spans="19:29" x14ac:dyDescent="0.25">
      <c r="S4602" s="108"/>
      <c r="U4602" s="108"/>
      <c r="W4602" s="108"/>
      <c r="Y4602" s="108"/>
      <c r="AA4602" s="108"/>
      <c r="AC4602" s="108"/>
    </row>
    <row r="4603" spans="19:29" x14ac:dyDescent="0.25">
      <c r="S4603" s="109"/>
      <c r="U4603" s="109"/>
      <c r="W4603" s="109"/>
      <c r="Y4603" s="109"/>
      <c r="AA4603" s="109"/>
      <c r="AC4603" s="109"/>
    </row>
    <row r="4604" spans="19:29" x14ac:dyDescent="0.25">
      <c r="S4604" s="108"/>
      <c r="U4604" s="108"/>
      <c r="W4604" s="108"/>
      <c r="Y4604" s="108"/>
      <c r="AA4604" s="108"/>
      <c r="AC4604" s="108"/>
    </row>
    <row r="4605" spans="19:29" x14ac:dyDescent="0.25">
      <c r="S4605" s="108"/>
      <c r="U4605" s="108"/>
      <c r="W4605" s="108"/>
      <c r="Y4605" s="108"/>
      <c r="AA4605" s="108"/>
      <c r="AC4605" s="108"/>
    </row>
    <row r="4606" spans="19:29" x14ac:dyDescent="0.25">
      <c r="S4606" s="108"/>
      <c r="U4606" s="108"/>
      <c r="W4606" s="108"/>
      <c r="Y4606" s="108"/>
      <c r="AA4606" s="108"/>
      <c r="AC4606" s="108"/>
    </row>
    <row r="4607" spans="19:29" x14ac:dyDescent="0.25">
      <c r="S4607" s="110"/>
      <c r="U4607" s="110"/>
      <c r="W4607" s="110"/>
      <c r="Y4607" s="110"/>
      <c r="AA4607" s="110"/>
      <c r="AC4607" s="110"/>
    </row>
    <row r="4608" spans="19:29" x14ac:dyDescent="0.25">
      <c r="S4608" s="110"/>
      <c r="U4608" s="110"/>
      <c r="W4608" s="110"/>
      <c r="Y4608" s="110"/>
      <c r="AA4608" s="110"/>
      <c r="AC4608" s="110"/>
    </row>
    <row r="4609" spans="19:29" x14ac:dyDescent="0.25">
      <c r="S4609" s="110"/>
      <c r="U4609" s="110"/>
      <c r="W4609" s="110"/>
      <c r="Y4609" s="110"/>
      <c r="AA4609" s="110"/>
      <c r="AC4609" s="110"/>
    </row>
    <row r="4610" spans="19:29" x14ac:dyDescent="0.25">
      <c r="S4610" s="110"/>
      <c r="U4610" s="110"/>
      <c r="W4610" s="110"/>
      <c r="Y4610" s="110"/>
      <c r="AA4610" s="110"/>
      <c r="AC4610" s="110"/>
    </row>
    <row r="4611" spans="19:29" x14ac:dyDescent="0.25">
      <c r="S4611" s="111"/>
      <c r="U4611" s="111"/>
      <c r="W4611" s="111"/>
      <c r="Y4611" s="111"/>
      <c r="AA4611" s="111"/>
      <c r="AC4611" s="111"/>
    </row>
    <row r="4612" spans="19:29" x14ac:dyDescent="0.25">
      <c r="S4612" s="107"/>
      <c r="U4612" s="107"/>
      <c r="W4612" s="107"/>
      <c r="Y4612" s="107"/>
      <c r="AA4612" s="107"/>
      <c r="AC4612" s="107"/>
    </row>
    <row r="4613" spans="19:29" x14ac:dyDescent="0.25">
      <c r="S4613" s="108"/>
      <c r="U4613" s="108"/>
      <c r="W4613" s="108"/>
      <c r="Y4613" s="108"/>
      <c r="AA4613" s="108"/>
      <c r="AC4613" s="108"/>
    </row>
    <row r="4614" spans="19:29" x14ac:dyDescent="0.25">
      <c r="S4614" s="108"/>
      <c r="U4614" s="108"/>
      <c r="W4614" s="108"/>
      <c r="Y4614" s="108"/>
      <c r="AA4614" s="108"/>
      <c r="AC4614" s="108"/>
    </row>
    <row r="4615" spans="19:29" x14ac:dyDescent="0.25">
      <c r="S4615" s="109"/>
      <c r="U4615" s="109"/>
      <c r="W4615" s="109"/>
      <c r="Y4615" s="109"/>
      <c r="AA4615" s="109"/>
      <c r="AC4615" s="109"/>
    </row>
    <row r="4616" spans="19:29" x14ac:dyDescent="0.25">
      <c r="S4616" s="108"/>
      <c r="U4616" s="108"/>
      <c r="W4616" s="108"/>
      <c r="Y4616" s="108"/>
      <c r="AA4616" s="108"/>
      <c r="AC4616" s="108"/>
    </row>
    <row r="4617" spans="19:29" x14ac:dyDescent="0.25">
      <c r="S4617" s="108"/>
      <c r="U4617" s="108"/>
      <c r="W4617" s="108"/>
      <c r="Y4617" s="108"/>
      <c r="AA4617" s="108"/>
      <c r="AC4617" s="108"/>
    </row>
    <row r="4618" spans="19:29" x14ac:dyDescent="0.25">
      <c r="S4618" s="109"/>
      <c r="U4618" s="109"/>
      <c r="W4618" s="109"/>
      <c r="Y4618" s="109"/>
      <c r="AA4618" s="109"/>
      <c r="AC4618" s="109"/>
    </row>
    <row r="4619" spans="19:29" x14ac:dyDescent="0.25">
      <c r="S4619" s="108"/>
      <c r="U4619" s="108"/>
      <c r="W4619" s="108"/>
      <c r="Y4619" s="108"/>
      <c r="AA4619" s="108"/>
      <c r="AC4619" s="108"/>
    </row>
    <row r="4620" spans="19:29" x14ac:dyDescent="0.25">
      <c r="S4620" s="109"/>
      <c r="U4620" s="109"/>
      <c r="W4620" s="109"/>
      <c r="Y4620" s="109"/>
      <c r="AA4620" s="109"/>
      <c r="AC4620" s="109"/>
    </row>
    <row r="4621" spans="19:29" x14ac:dyDescent="0.25">
      <c r="S4621" s="108"/>
      <c r="U4621" s="108"/>
      <c r="W4621" s="108"/>
      <c r="Y4621" s="108"/>
      <c r="AA4621" s="108"/>
      <c r="AC4621" s="108"/>
    </row>
    <row r="4622" spans="19:29" x14ac:dyDescent="0.25">
      <c r="S4622" s="108"/>
      <c r="U4622" s="108"/>
      <c r="W4622" s="108"/>
      <c r="Y4622" s="108"/>
      <c r="AA4622" s="108"/>
      <c r="AC4622" s="108"/>
    </row>
    <row r="4623" spans="19:29" x14ac:dyDescent="0.25">
      <c r="S4623" s="108"/>
      <c r="U4623" s="108"/>
      <c r="W4623" s="108"/>
      <c r="Y4623" s="108"/>
      <c r="AA4623" s="108"/>
      <c r="AC4623" s="108"/>
    </row>
    <row r="4624" spans="19:29" x14ac:dyDescent="0.25">
      <c r="S4624" s="110"/>
      <c r="U4624" s="110"/>
      <c r="W4624" s="110"/>
      <c r="Y4624" s="110"/>
      <c r="AA4624" s="110"/>
      <c r="AC4624" s="110"/>
    </row>
    <row r="4625" spans="19:29" x14ac:dyDescent="0.25">
      <c r="S4625" s="110"/>
      <c r="U4625" s="110"/>
      <c r="W4625" s="110"/>
      <c r="Y4625" s="110"/>
      <c r="AA4625" s="110"/>
      <c r="AC4625" s="110"/>
    </row>
    <row r="4626" spans="19:29" x14ac:dyDescent="0.25">
      <c r="S4626" s="110"/>
      <c r="U4626" s="110"/>
      <c r="W4626" s="110"/>
      <c r="Y4626" s="110"/>
      <c r="AA4626" s="110"/>
      <c r="AC4626" s="110"/>
    </row>
    <row r="4627" spans="19:29" x14ac:dyDescent="0.25">
      <c r="S4627" s="110"/>
      <c r="U4627" s="110"/>
      <c r="W4627" s="110"/>
      <c r="Y4627" s="110"/>
      <c r="AA4627" s="110"/>
      <c r="AC4627" s="110"/>
    </row>
    <row r="4628" spans="19:29" x14ac:dyDescent="0.25">
      <c r="S4628" s="111"/>
      <c r="U4628" s="111"/>
      <c r="W4628" s="111"/>
      <c r="Y4628" s="111"/>
      <c r="AA4628" s="111"/>
      <c r="AC4628" s="111"/>
    </row>
    <row r="4629" spans="19:29" x14ac:dyDescent="0.25">
      <c r="S4629" s="107"/>
      <c r="U4629" s="107"/>
      <c r="W4629" s="107"/>
      <c r="Y4629" s="107"/>
      <c r="AA4629" s="107"/>
      <c r="AC4629" s="107"/>
    </row>
    <row r="4630" spans="19:29" x14ac:dyDescent="0.25">
      <c r="S4630" s="108"/>
      <c r="U4630" s="108"/>
      <c r="W4630" s="108"/>
      <c r="Y4630" s="108"/>
      <c r="AA4630" s="108"/>
      <c r="AC4630" s="108"/>
    </row>
    <row r="4631" spans="19:29" x14ac:dyDescent="0.25">
      <c r="S4631" s="108"/>
      <c r="U4631" s="108"/>
      <c r="W4631" s="108"/>
      <c r="Y4631" s="108"/>
      <c r="AA4631" s="108"/>
      <c r="AC4631" s="108"/>
    </row>
    <row r="4632" spans="19:29" x14ac:dyDescent="0.25">
      <c r="S4632" s="109"/>
      <c r="U4632" s="109"/>
      <c r="W4632" s="109"/>
      <c r="Y4632" s="109"/>
      <c r="AA4632" s="109"/>
      <c r="AC4632" s="109"/>
    </row>
    <row r="4633" spans="19:29" x14ac:dyDescent="0.25">
      <c r="S4633" s="108"/>
      <c r="U4633" s="108"/>
      <c r="W4633" s="108"/>
      <c r="Y4633" s="108"/>
      <c r="AA4633" s="108"/>
      <c r="AC4633" s="108"/>
    </row>
    <row r="4634" spans="19:29" x14ac:dyDescent="0.25">
      <c r="S4634" s="108"/>
      <c r="U4634" s="108"/>
      <c r="W4634" s="108"/>
      <c r="Y4634" s="108"/>
      <c r="AA4634" s="108"/>
      <c r="AC4634" s="108"/>
    </row>
    <row r="4635" spans="19:29" x14ac:dyDescent="0.25">
      <c r="S4635" s="109"/>
      <c r="U4635" s="109"/>
      <c r="W4635" s="109"/>
      <c r="Y4635" s="109"/>
      <c r="AA4635" s="109"/>
      <c r="AC4635" s="109"/>
    </row>
    <row r="4636" spans="19:29" x14ac:dyDescent="0.25">
      <c r="S4636" s="108"/>
      <c r="U4636" s="108"/>
      <c r="W4636" s="108"/>
      <c r="Y4636" s="108"/>
      <c r="AA4636" s="108"/>
      <c r="AC4636" s="108"/>
    </row>
    <row r="4637" spans="19:29" x14ac:dyDescent="0.25">
      <c r="S4637" s="109"/>
      <c r="U4637" s="109"/>
      <c r="W4637" s="109"/>
      <c r="Y4637" s="109"/>
      <c r="AA4637" s="109"/>
      <c r="AC4637" s="109"/>
    </row>
    <row r="4638" spans="19:29" x14ac:dyDescent="0.25">
      <c r="S4638" s="108"/>
      <c r="U4638" s="108"/>
      <c r="W4638" s="108"/>
      <c r="Y4638" s="108"/>
      <c r="AA4638" s="108"/>
      <c r="AC4638" s="108"/>
    </row>
    <row r="4639" spans="19:29" x14ac:dyDescent="0.25">
      <c r="S4639" s="108"/>
      <c r="U4639" s="108"/>
      <c r="W4639" s="108"/>
      <c r="Y4639" s="108"/>
      <c r="AA4639" s="108"/>
      <c r="AC4639" s="108"/>
    </row>
    <row r="4640" spans="19:29" x14ac:dyDescent="0.25">
      <c r="S4640" s="108"/>
      <c r="U4640" s="108"/>
      <c r="W4640" s="108"/>
      <c r="Y4640" s="108"/>
      <c r="AA4640" s="108"/>
      <c r="AC4640" s="108"/>
    </row>
    <row r="4641" spans="19:29" x14ac:dyDescent="0.25">
      <c r="S4641" s="110"/>
      <c r="U4641" s="110"/>
      <c r="W4641" s="110"/>
      <c r="Y4641" s="110"/>
      <c r="AA4641" s="110"/>
      <c r="AC4641" s="110"/>
    </row>
    <row r="4642" spans="19:29" x14ac:dyDescent="0.25">
      <c r="S4642" s="110"/>
      <c r="U4642" s="110"/>
      <c r="W4642" s="110"/>
      <c r="Y4642" s="110"/>
      <c r="AA4642" s="110"/>
      <c r="AC4642" s="110"/>
    </row>
    <row r="4643" spans="19:29" x14ac:dyDescent="0.25">
      <c r="S4643" s="110"/>
      <c r="U4643" s="110"/>
      <c r="W4643" s="110"/>
      <c r="Y4643" s="110"/>
      <c r="AA4643" s="110"/>
      <c r="AC4643" s="110"/>
    </row>
    <row r="4644" spans="19:29" x14ac:dyDescent="0.25">
      <c r="S4644" s="110"/>
      <c r="U4644" s="110"/>
      <c r="W4644" s="110"/>
      <c r="Y4644" s="110"/>
      <c r="AA4644" s="110"/>
      <c r="AC4644" s="110"/>
    </row>
    <row r="4645" spans="19:29" x14ac:dyDescent="0.25">
      <c r="S4645" s="111"/>
      <c r="U4645" s="111"/>
      <c r="W4645" s="111"/>
      <c r="Y4645" s="111"/>
      <c r="AA4645" s="111"/>
      <c r="AC4645" s="111"/>
    </row>
    <row r="4646" spans="19:29" x14ac:dyDescent="0.25">
      <c r="S4646" s="107"/>
      <c r="U4646" s="107"/>
      <c r="W4646" s="107"/>
      <c r="Y4646" s="107"/>
      <c r="AA4646" s="107"/>
      <c r="AC4646" s="107"/>
    </row>
    <row r="4647" spans="19:29" x14ac:dyDescent="0.25">
      <c r="S4647" s="108"/>
      <c r="U4647" s="108"/>
      <c r="W4647" s="108"/>
      <c r="Y4647" s="108"/>
      <c r="AA4647" s="108"/>
      <c r="AC4647" s="108"/>
    </row>
    <row r="4648" spans="19:29" x14ac:dyDescent="0.25">
      <c r="S4648" s="108"/>
      <c r="U4648" s="108"/>
      <c r="W4648" s="108"/>
      <c r="Y4648" s="108"/>
      <c r="AA4648" s="108"/>
      <c r="AC4648" s="108"/>
    </row>
    <row r="4649" spans="19:29" x14ac:dyDescent="0.25">
      <c r="S4649" s="109"/>
      <c r="U4649" s="109"/>
      <c r="W4649" s="109"/>
      <c r="Y4649" s="109"/>
      <c r="AA4649" s="109"/>
      <c r="AC4649" s="109"/>
    </row>
    <row r="4650" spans="19:29" x14ac:dyDescent="0.25">
      <c r="S4650" s="108"/>
      <c r="U4650" s="108"/>
      <c r="W4650" s="108"/>
      <c r="Y4650" s="108"/>
      <c r="AA4650" s="108"/>
      <c r="AC4650" s="108"/>
    </row>
    <row r="4651" spans="19:29" x14ac:dyDescent="0.25">
      <c r="S4651" s="108"/>
      <c r="U4651" s="108"/>
      <c r="W4651" s="108"/>
      <c r="Y4651" s="108"/>
      <c r="AA4651" s="108"/>
      <c r="AC4651" s="108"/>
    </row>
    <row r="4652" spans="19:29" x14ac:dyDescent="0.25">
      <c r="S4652" s="109"/>
      <c r="U4652" s="109"/>
      <c r="W4652" s="109"/>
      <c r="Y4652" s="109"/>
      <c r="AA4652" s="109"/>
      <c r="AC4652" s="109"/>
    </row>
    <row r="4653" spans="19:29" x14ac:dyDescent="0.25">
      <c r="S4653" s="108"/>
      <c r="U4653" s="108"/>
      <c r="W4653" s="108"/>
      <c r="Y4653" s="108"/>
      <c r="AA4653" s="108"/>
      <c r="AC4653" s="108"/>
    </row>
    <row r="4654" spans="19:29" x14ac:dyDescent="0.25">
      <c r="S4654" s="109"/>
      <c r="U4654" s="109"/>
      <c r="W4654" s="109"/>
      <c r="Y4654" s="109"/>
      <c r="AA4654" s="109"/>
      <c r="AC4654" s="109"/>
    </row>
    <row r="4655" spans="19:29" x14ac:dyDescent="0.25">
      <c r="S4655" s="108"/>
      <c r="U4655" s="108"/>
      <c r="W4655" s="108"/>
      <c r="Y4655" s="108"/>
      <c r="AA4655" s="108"/>
      <c r="AC4655" s="108"/>
    </row>
    <row r="4656" spans="19:29" x14ac:dyDescent="0.25">
      <c r="S4656" s="108"/>
      <c r="U4656" s="108"/>
      <c r="W4656" s="108"/>
      <c r="Y4656" s="108"/>
      <c r="AA4656" s="108"/>
      <c r="AC4656" s="108"/>
    </row>
    <row r="4657" spans="19:29" x14ac:dyDescent="0.25">
      <c r="S4657" s="108"/>
      <c r="U4657" s="108"/>
      <c r="W4657" s="108"/>
      <c r="Y4657" s="108"/>
      <c r="AA4657" s="108"/>
      <c r="AC4657" s="108"/>
    </row>
    <row r="4658" spans="19:29" x14ac:dyDescent="0.25">
      <c r="S4658" s="110"/>
      <c r="U4658" s="110"/>
      <c r="W4658" s="110"/>
      <c r="Y4658" s="110"/>
      <c r="AA4658" s="110"/>
      <c r="AC4658" s="110"/>
    </row>
    <row r="4659" spans="19:29" x14ac:dyDescent="0.25">
      <c r="S4659" s="110"/>
      <c r="U4659" s="110"/>
      <c r="W4659" s="110"/>
      <c r="Y4659" s="110"/>
      <c r="AA4659" s="110"/>
      <c r="AC4659" s="110"/>
    </row>
    <row r="4660" spans="19:29" x14ac:dyDescent="0.25">
      <c r="S4660" s="110"/>
      <c r="U4660" s="110"/>
      <c r="W4660" s="110"/>
      <c r="Y4660" s="110"/>
      <c r="AA4660" s="110"/>
      <c r="AC4660" s="110"/>
    </row>
    <row r="4661" spans="19:29" x14ac:dyDescent="0.25">
      <c r="S4661" s="110"/>
      <c r="U4661" s="110"/>
      <c r="W4661" s="110"/>
      <c r="Y4661" s="110"/>
      <c r="AA4661" s="110"/>
      <c r="AC4661" s="110"/>
    </row>
    <row r="4662" spans="19:29" x14ac:dyDescent="0.25">
      <c r="S4662" s="111"/>
      <c r="U4662" s="111"/>
      <c r="W4662" s="111"/>
      <c r="Y4662" s="111"/>
      <c r="AA4662" s="111"/>
      <c r="AC4662" s="111"/>
    </row>
    <row r="4663" spans="19:29" x14ac:dyDescent="0.25">
      <c r="S4663" s="107"/>
      <c r="U4663" s="107"/>
      <c r="W4663" s="107"/>
      <c r="Y4663" s="107"/>
      <c r="AA4663" s="107"/>
      <c r="AC4663" s="107"/>
    </row>
    <row r="4664" spans="19:29" x14ac:dyDescent="0.25">
      <c r="S4664" s="108"/>
      <c r="U4664" s="108"/>
      <c r="W4664" s="108"/>
      <c r="Y4664" s="108"/>
      <c r="AA4664" s="108"/>
      <c r="AC4664" s="108"/>
    </row>
    <row r="4665" spans="19:29" x14ac:dyDescent="0.25">
      <c r="S4665" s="108"/>
      <c r="U4665" s="108"/>
      <c r="W4665" s="108"/>
      <c r="Y4665" s="108"/>
      <c r="AA4665" s="108"/>
      <c r="AC4665" s="108"/>
    </row>
    <row r="4666" spans="19:29" x14ac:dyDescent="0.25">
      <c r="S4666" s="109"/>
      <c r="U4666" s="109"/>
      <c r="W4666" s="109"/>
      <c r="Y4666" s="109"/>
      <c r="AA4666" s="109"/>
      <c r="AC4666" s="109"/>
    </row>
    <row r="4667" spans="19:29" x14ac:dyDescent="0.25">
      <c r="S4667" s="108"/>
      <c r="U4667" s="108"/>
      <c r="W4667" s="108"/>
      <c r="Y4667" s="108"/>
      <c r="AA4667" s="108"/>
      <c r="AC4667" s="108"/>
    </row>
    <row r="4668" spans="19:29" x14ac:dyDescent="0.25">
      <c r="S4668" s="108"/>
      <c r="U4668" s="108"/>
      <c r="W4668" s="108"/>
      <c r="Y4668" s="108"/>
      <c r="AA4668" s="108"/>
      <c r="AC4668" s="108"/>
    </row>
    <row r="4669" spans="19:29" x14ac:dyDescent="0.25">
      <c r="S4669" s="109"/>
      <c r="U4669" s="109"/>
      <c r="W4669" s="109"/>
      <c r="Y4669" s="109"/>
      <c r="AA4669" s="109"/>
      <c r="AC4669" s="109"/>
    </row>
    <row r="4670" spans="19:29" x14ac:dyDescent="0.25">
      <c r="S4670" s="108"/>
      <c r="U4670" s="108"/>
      <c r="W4670" s="108"/>
      <c r="Y4670" s="108"/>
      <c r="AA4670" s="108"/>
      <c r="AC4670" s="108"/>
    </row>
    <row r="4671" spans="19:29" x14ac:dyDescent="0.25">
      <c r="S4671" s="109"/>
      <c r="U4671" s="109"/>
      <c r="W4671" s="109"/>
      <c r="Y4671" s="109"/>
      <c r="AA4671" s="109"/>
      <c r="AC4671" s="109"/>
    </row>
    <row r="4672" spans="19:29" x14ac:dyDescent="0.25">
      <c r="S4672" s="108"/>
      <c r="U4672" s="108"/>
      <c r="W4672" s="108"/>
      <c r="Y4672" s="108"/>
      <c r="AA4672" s="108"/>
      <c r="AC4672" s="108"/>
    </row>
    <row r="4673" spans="19:29" x14ac:dyDescent="0.25">
      <c r="S4673" s="108"/>
      <c r="U4673" s="108"/>
      <c r="W4673" s="108"/>
      <c r="Y4673" s="108"/>
      <c r="AA4673" s="108"/>
      <c r="AC4673" s="108"/>
    </row>
    <row r="4674" spans="19:29" x14ac:dyDescent="0.25">
      <c r="S4674" s="108"/>
      <c r="U4674" s="108"/>
      <c r="W4674" s="108"/>
      <c r="Y4674" s="108"/>
      <c r="AA4674" s="108"/>
      <c r="AC4674" s="108"/>
    </row>
    <row r="4675" spans="19:29" x14ac:dyDescent="0.25">
      <c r="S4675" s="110"/>
      <c r="U4675" s="110"/>
      <c r="W4675" s="110"/>
      <c r="Y4675" s="110"/>
      <c r="AA4675" s="110"/>
      <c r="AC4675" s="110"/>
    </row>
    <row r="4676" spans="19:29" x14ac:dyDescent="0.25">
      <c r="S4676" s="110"/>
      <c r="U4676" s="110"/>
      <c r="W4676" s="110"/>
      <c r="Y4676" s="110"/>
      <c r="AA4676" s="110"/>
      <c r="AC4676" s="110"/>
    </row>
    <row r="4677" spans="19:29" x14ac:dyDescent="0.25">
      <c r="S4677" s="110"/>
      <c r="U4677" s="110"/>
      <c r="W4677" s="110"/>
      <c r="Y4677" s="110"/>
      <c r="AA4677" s="110"/>
      <c r="AC4677" s="110"/>
    </row>
    <row r="4678" spans="19:29" x14ac:dyDescent="0.25">
      <c r="S4678" s="110"/>
      <c r="U4678" s="110"/>
      <c r="W4678" s="110"/>
      <c r="Y4678" s="110"/>
      <c r="AA4678" s="110"/>
      <c r="AC4678" s="110"/>
    </row>
    <row r="4679" spans="19:29" x14ac:dyDescent="0.25">
      <c r="S4679" s="111"/>
      <c r="U4679" s="111"/>
      <c r="W4679" s="111"/>
      <c r="Y4679" s="111"/>
      <c r="AA4679" s="111"/>
      <c r="AC4679" s="111"/>
    </row>
    <row r="4680" spans="19:29" x14ac:dyDescent="0.25">
      <c r="S4680" s="107"/>
      <c r="U4680" s="107"/>
      <c r="W4680" s="107"/>
      <c r="Y4680" s="107"/>
      <c r="AA4680" s="107"/>
      <c r="AC4680" s="107"/>
    </row>
    <row r="4681" spans="19:29" x14ac:dyDescent="0.25">
      <c r="S4681" s="108"/>
      <c r="U4681" s="108"/>
      <c r="W4681" s="108"/>
      <c r="Y4681" s="108"/>
      <c r="AA4681" s="108"/>
      <c r="AC4681" s="108"/>
    </row>
    <row r="4682" spans="19:29" x14ac:dyDescent="0.25">
      <c r="S4682" s="108"/>
      <c r="U4682" s="108"/>
      <c r="W4682" s="108"/>
      <c r="Y4682" s="108"/>
      <c r="AA4682" s="108"/>
      <c r="AC4682" s="108"/>
    </row>
    <row r="4683" spans="19:29" x14ac:dyDescent="0.25">
      <c r="S4683" s="109"/>
      <c r="U4683" s="109"/>
      <c r="W4683" s="109"/>
      <c r="Y4683" s="109"/>
      <c r="AA4683" s="109"/>
      <c r="AC4683" s="109"/>
    </row>
    <row r="4684" spans="19:29" x14ac:dyDescent="0.25">
      <c r="S4684" s="108"/>
      <c r="U4684" s="108"/>
      <c r="W4684" s="108"/>
      <c r="Y4684" s="108"/>
      <c r="AA4684" s="108"/>
      <c r="AC4684" s="108"/>
    </row>
    <row r="4685" spans="19:29" x14ac:dyDescent="0.25">
      <c r="S4685" s="108"/>
      <c r="U4685" s="108"/>
      <c r="W4685" s="108"/>
      <c r="Y4685" s="108"/>
      <c r="AA4685" s="108"/>
      <c r="AC4685" s="108"/>
    </row>
    <row r="4686" spans="19:29" x14ac:dyDescent="0.25">
      <c r="S4686" s="109"/>
      <c r="U4686" s="109"/>
      <c r="W4686" s="109"/>
      <c r="Y4686" s="109"/>
      <c r="AA4686" s="109"/>
      <c r="AC4686" s="109"/>
    </row>
    <row r="4687" spans="19:29" x14ac:dyDescent="0.25">
      <c r="S4687" s="108"/>
      <c r="U4687" s="108"/>
      <c r="W4687" s="108"/>
      <c r="Y4687" s="108"/>
      <c r="AA4687" s="108"/>
      <c r="AC4687" s="108"/>
    </row>
    <row r="4688" spans="19:29" x14ac:dyDescent="0.25">
      <c r="S4688" s="109"/>
      <c r="U4688" s="109"/>
      <c r="W4688" s="109"/>
      <c r="Y4688" s="109"/>
      <c r="AA4688" s="109"/>
      <c r="AC4688" s="109"/>
    </row>
    <row r="4689" spans="19:29" x14ac:dyDescent="0.25">
      <c r="S4689" s="108"/>
      <c r="U4689" s="108"/>
      <c r="W4689" s="108"/>
      <c r="Y4689" s="108"/>
      <c r="AA4689" s="108"/>
      <c r="AC4689" s="108"/>
    </row>
    <row r="4690" spans="19:29" x14ac:dyDescent="0.25">
      <c r="S4690" s="108"/>
      <c r="U4690" s="108"/>
      <c r="W4690" s="108"/>
      <c r="Y4690" s="108"/>
      <c r="AA4690" s="108"/>
      <c r="AC4690" s="108"/>
    </row>
    <row r="4691" spans="19:29" x14ac:dyDescent="0.25">
      <c r="S4691" s="108"/>
      <c r="U4691" s="108"/>
      <c r="W4691" s="108"/>
      <c r="Y4691" s="108"/>
      <c r="AA4691" s="108"/>
      <c r="AC4691" s="108"/>
    </row>
    <row r="4692" spans="19:29" x14ac:dyDescent="0.25">
      <c r="S4692" s="110"/>
      <c r="U4692" s="110"/>
      <c r="W4692" s="110"/>
      <c r="Y4692" s="110"/>
      <c r="AA4692" s="110"/>
      <c r="AC4692" s="110"/>
    </row>
    <row r="4693" spans="19:29" x14ac:dyDescent="0.25">
      <c r="S4693" s="110"/>
      <c r="U4693" s="110"/>
      <c r="W4693" s="110"/>
      <c r="Y4693" s="110"/>
      <c r="AA4693" s="110"/>
      <c r="AC4693" s="110"/>
    </row>
    <row r="4694" spans="19:29" x14ac:dyDescent="0.25">
      <c r="S4694" s="110"/>
      <c r="U4694" s="110"/>
      <c r="W4694" s="110"/>
      <c r="Y4694" s="110"/>
      <c r="AA4694" s="110"/>
      <c r="AC4694" s="110"/>
    </row>
    <row r="4695" spans="19:29" x14ac:dyDescent="0.25">
      <c r="S4695" s="110"/>
      <c r="U4695" s="110"/>
      <c r="W4695" s="110"/>
      <c r="Y4695" s="110"/>
      <c r="AA4695" s="110"/>
      <c r="AC4695" s="110"/>
    </row>
    <row r="4696" spans="19:29" x14ac:dyDescent="0.25">
      <c r="S4696" s="111"/>
      <c r="U4696" s="111"/>
      <c r="W4696" s="111"/>
      <c r="Y4696" s="111"/>
      <c r="AA4696" s="111"/>
      <c r="AC4696" s="111"/>
    </row>
    <row r="4697" spans="19:29" x14ac:dyDescent="0.25">
      <c r="S4697" s="107"/>
      <c r="U4697" s="107"/>
      <c r="W4697" s="107"/>
      <c r="Y4697" s="107"/>
      <c r="AA4697" s="107"/>
      <c r="AC4697" s="107"/>
    </row>
    <row r="4698" spans="19:29" x14ac:dyDescent="0.25">
      <c r="S4698" s="108"/>
      <c r="U4698" s="108"/>
      <c r="W4698" s="108"/>
      <c r="Y4698" s="108"/>
      <c r="AA4698" s="108"/>
      <c r="AC4698" s="108"/>
    </row>
    <row r="4699" spans="19:29" x14ac:dyDescent="0.25">
      <c r="S4699" s="108"/>
      <c r="U4699" s="108"/>
      <c r="W4699" s="108"/>
      <c r="Y4699" s="108"/>
      <c r="AA4699" s="108"/>
      <c r="AC4699" s="108"/>
    </row>
    <row r="4700" spans="19:29" x14ac:dyDescent="0.25">
      <c r="S4700" s="109"/>
      <c r="U4700" s="109"/>
      <c r="W4700" s="109"/>
      <c r="Y4700" s="109"/>
      <c r="AA4700" s="109"/>
      <c r="AC4700" s="109"/>
    </row>
    <row r="4701" spans="19:29" x14ac:dyDescent="0.25">
      <c r="S4701" s="108"/>
      <c r="U4701" s="108"/>
      <c r="W4701" s="108"/>
      <c r="Y4701" s="108"/>
      <c r="AA4701" s="108"/>
      <c r="AC4701" s="108"/>
    </row>
    <row r="4702" spans="19:29" x14ac:dyDescent="0.25">
      <c r="S4702" s="108"/>
      <c r="U4702" s="108"/>
      <c r="W4702" s="108"/>
      <c r="Y4702" s="108"/>
      <c r="AA4702" s="108"/>
      <c r="AC4702" s="108"/>
    </row>
    <row r="4703" spans="19:29" x14ac:dyDescent="0.25">
      <c r="S4703" s="109"/>
      <c r="U4703" s="109"/>
      <c r="W4703" s="109"/>
      <c r="Y4703" s="109"/>
      <c r="AA4703" s="109"/>
      <c r="AC4703" s="109"/>
    </row>
    <row r="4704" spans="19:29" x14ac:dyDescent="0.25">
      <c r="S4704" s="108"/>
      <c r="U4704" s="108"/>
      <c r="W4704" s="108"/>
      <c r="Y4704" s="108"/>
      <c r="AA4704" s="108"/>
      <c r="AC4704" s="108"/>
    </row>
    <row r="4705" spans="19:29" x14ac:dyDescent="0.25">
      <c r="S4705" s="109"/>
      <c r="U4705" s="109"/>
      <c r="W4705" s="109"/>
      <c r="Y4705" s="109"/>
      <c r="AA4705" s="109"/>
      <c r="AC4705" s="109"/>
    </row>
    <row r="4706" spans="19:29" x14ac:dyDescent="0.25">
      <c r="S4706" s="108"/>
      <c r="U4706" s="108"/>
      <c r="W4706" s="108"/>
      <c r="Y4706" s="108"/>
      <c r="AA4706" s="108"/>
      <c r="AC4706" s="108"/>
    </row>
    <row r="4707" spans="19:29" x14ac:dyDescent="0.25">
      <c r="S4707" s="108"/>
      <c r="U4707" s="108"/>
      <c r="W4707" s="108"/>
      <c r="Y4707" s="108"/>
      <c r="AA4707" s="108"/>
      <c r="AC4707" s="108"/>
    </row>
    <row r="4708" spans="19:29" x14ac:dyDescent="0.25">
      <c r="S4708" s="108"/>
      <c r="U4708" s="108"/>
      <c r="W4708" s="108"/>
      <c r="Y4708" s="108"/>
      <c r="AA4708" s="108"/>
      <c r="AC4708" s="108"/>
    </row>
    <row r="4709" spans="19:29" x14ac:dyDescent="0.25">
      <c r="S4709" s="110"/>
      <c r="U4709" s="110"/>
      <c r="W4709" s="110"/>
      <c r="Y4709" s="110"/>
      <c r="AA4709" s="110"/>
      <c r="AC4709" s="110"/>
    </row>
    <row r="4710" spans="19:29" x14ac:dyDescent="0.25">
      <c r="S4710" s="110"/>
      <c r="U4710" s="110"/>
      <c r="W4710" s="110"/>
      <c r="Y4710" s="110"/>
      <c r="AA4710" s="110"/>
      <c r="AC4710" s="110"/>
    </row>
    <row r="4711" spans="19:29" x14ac:dyDescent="0.25">
      <c r="S4711" s="110"/>
      <c r="U4711" s="110"/>
      <c r="W4711" s="110"/>
      <c r="Y4711" s="110"/>
      <c r="AA4711" s="110"/>
      <c r="AC4711" s="110"/>
    </row>
    <row r="4712" spans="19:29" x14ac:dyDescent="0.25">
      <c r="S4712" s="110"/>
      <c r="U4712" s="110"/>
      <c r="W4712" s="110"/>
      <c r="Y4712" s="110"/>
      <c r="AA4712" s="110"/>
      <c r="AC4712" s="110"/>
    </row>
    <row r="4713" spans="19:29" x14ac:dyDescent="0.25">
      <c r="S4713" s="111"/>
      <c r="U4713" s="111"/>
      <c r="W4713" s="111"/>
      <c r="Y4713" s="111"/>
      <c r="AA4713" s="111"/>
      <c r="AC4713" s="111"/>
    </row>
    <row r="4714" spans="19:29" x14ac:dyDescent="0.25">
      <c r="S4714" s="107"/>
      <c r="U4714" s="107"/>
      <c r="W4714" s="107"/>
      <c r="Y4714" s="107"/>
      <c r="AA4714" s="107"/>
      <c r="AC4714" s="107"/>
    </row>
    <row r="4715" spans="19:29" x14ac:dyDescent="0.25">
      <c r="S4715" s="108"/>
      <c r="U4715" s="108"/>
      <c r="W4715" s="108"/>
      <c r="Y4715" s="108"/>
      <c r="AA4715" s="108"/>
      <c r="AC4715" s="108"/>
    </row>
    <row r="4716" spans="19:29" x14ac:dyDescent="0.25">
      <c r="S4716" s="108"/>
      <c r="U4716" s="108"/>
      <c r="W4716" s="108"/>
      <c r="Y4716" s="108"/>
      <c r="AA4716" s="108"/>
      <c r="AC4716" s="108"/>
    </row>
    <row r="4717" spans="19:29" x14ac:dyDescent="0.25">
      <c r="S4717" s="109"/>
      <c r="U4717" s="109"/>
      <c r="W4717" s="109"/>
      <c r="Y4717" s="109"/>
      <c r="AA4717" s="109"/>
      <c r="AC4717" s="109"/>
    </row>
    <row r="4718" spans="19:29" x14ac:dyDescent="0.25">
      <c r="S4718" s="108"/>
      <c r="U4718" s="108"/>
      <c r="W4718" s="108"/>
      <c r="Y4718" s="108"/>
      <c r="AA4718" s="108"/>
      <c r="AC4718" s="108"/>
    </row>
    <row r="4719" spans="19:29" x14ac:dyDescent="0.25">
      <c r="S4719" s="108"/>
      <c r="U4719" s="108"/>
      <c r="W4719" s="108"/>
      <c r="Y4719" s="108"/>
      <c r="AA4719" s="108"/>
      <c r="AC4719" s="108"/>
    </row>
    <row r="4720" spans="19:29" x14ac:dyDescent="0.25">
      <c r="S4720" s="109"/>
      <c r="U4720" s="109"/>
      <c r="W4720" s="109"/>
      <c r="Y4720" s="109"/>
      <c r="AA4720" s="109"/>
      <c r="AC4720" s="109"/>
    </row>
    <row r="4721" spans="19:29" x14ac:dyDescent="0.25">
      <c r="S4721" s="108"/>
      <c r="U4721" s="108"/>
      <c r="W4721" s="108"/>
      <c r="Y4721" s="108"/>
      <c r="AA4721" s="108"/>
      <c r="AC4721" s="108"/>
    </row>
    <row r="4722" spans="19:29" x14ac:dyDescent="0.25">
      <c r="S4722" s="109"/>
      <c r="U4722" s="109"/>
      <c r="W4722" s="109"/>
      <c r="Y4722" s="109"/>
      <c r="AA4722" s="109"/>
      <c r="AC4722" s="109"/>
    </row>
    <row r="4723" spans="19:29" x14ac:dyDescent="0.25">
      <c r="S4723" s="108"/>
      <c r="U4723" s="108"/>
      <c r="W4723" s="108"/>
      <c r="Y4723" s="108"/>
      <c r="AA4723" s="108"/>
      <c r="AC4723" s="108"/>
    </row>
    <row r="4724" spans="19:29" x14ac:dyDescent="0.25">
      <c r="S4724" s="108"/>
      <c r="U4724" s="108"/>
      <c r="W4724" s="108"/>
      <c r="Y4724" s="108"/>
      <c r="AA4724" s="108"/>
      <c r="AC4724" s="108"/>
    </row>
    <row r="4725" spans="19:29" x14ac:dyDescent="0.25">
      <c r="S4725" s="108"/>
      <c r="U4725" s="108"/>
      <c r="W4725" s="108"/>
      <c r="Y4725" s="108"/>
      <c r="AA4725" s="108"/>
      <c r="AC4725" s="108"/>
    </row>
    <row r="4726" spans="19:29" x14ac:dyDescent="0.25">
      <c r="S4726" s="110"/>
      <c r="U4726" s="110"/>
      <c r="W4726" s="110"/>
      <c r="Y4726" s="110"/>
      <c r="AA4726" s="110"/>
      <c r="AC4726" s="110"/>
    </row>
    <row r="4727" spans="19:29" x14ac:dyDescent="0.25">
      <c r="S4727" s="110"/>
      <c r="U4727" s="110"/>
      <c r="W4727" s="110"/>
      <c r="Y4727" s="110"/>
      <c r="AA4727" s="110"/>
      <c r="AC4727" s="110"/>
    </row>
    <row r="4728" spans="19:29" x14ac:dyDescent="0.25">
      <c r="S4728" s="110"/>
      <c r="U4728" s="110"/>
      <c r="W4728" s="110"/>
      <c r="Y4728" s="110"/>
      <c r="AA4728" s="110"/>
      <c r="AC4728" s="110"/>
    </row>
    <row r="4729" spans="19:29" x14ac:dyDescent="0.25">
      <c r="S4729" s="110"/>
      <c r="U4729" s="110"/>
      <c r="W4729" s="110"/>
      <c r="Y4729" s="110"/>
      <c r="AA4729" s="110"/>
      <c r="AC4729" s="110"/>
    </row>
    <row r="4730" spans="19:29" x14ac:dyDescent="0.25">
      <c r="S4730" s="111"/>
      <c r="U4730" s="111"/>
      <c r="W4730" s="111"/>
      <c r="Y4730" s="111"/>
      <c r="AA4730" s="111"/>
      <c r="AC4730" s="111"/>
    </row>
    <row r="4731" spans="19:29" x14ac:dyDescent="0.25">
      <c r="S4731" s="107"/>
      <c r="U4731" s="107"/>
      <c r="W4731" s="107"/>
      <c r="Y4731" s="107"/>
      <c r="AA4731" s="107"/>
      <c r="AC4731" s="107"/>
    </row>
    <row r="4732" spans="19:29" x14ac:dyDescent="0.25">
      <c r="S4732" s="108"/>
      <c r="U4732" s="108"/>
      <c r="W4732" s="108"/>
      <c r="Y4732" s="108"/>
      <c r="AA4732" s="108"/>
      <c r="AC4732" s="108"/>
    </row>
    <row r="4733" spans="19:29" x14ac:dyDescent="0.25">
      <c r="S4733" s="108"/>
      <c r="U4733" s="108"/>
      <c r="W4733" s="108"/>
      <c r="Y4733" s="108"/>
      <c r="AA4733" s="108"/>
      <c r="AC4733" s="108"/>
    </row>
    <row r="4734" spans="19:29" x14ac:dyDescent="0.25">
      <c r="S4734" s="109"/>
      <c r="U4734" s="109"/>
      <c r="W4734" s="109"/>
      <c r="Y4734" s="109"/>
      <c r="AA4734" s="109"/>
      <c r="AC4734" s="109"/>
    </row>
    <row r="4735" spans="19:29" x14ac:dyDescent="0.25">
      <c r="S4735" s="108"/>
      <c r="U4735" s="108"/>
      <c r="W4735" s="108"/>
      <c r="Y4735" s="108"/>
      <c r="AA4735" s="108"/>
      <c r="AC4735" s="108"/>
    </row>
    <row r="4736" spans="19:29" x14ac:dyDescent="0.25">
      <c r="S4736" s="108"/>
      <c r="U4736" s="108"/>
      <c r="W4736" s="108"/>
      <c r="Y4736" s="108"/>
      <c r="AA4736" s="108"/>
      <c r="AC4736" s="108"/>
    </row>
    <row r="4737" spans="19:29" x14ac:dyDescent="0.25">
      <c r="S4737" s="109"/>
      <c r="U4737" s="109"/>
      <c r="W4737" s="109"/>
      <c r="Y4737" s="109"/>
      <c r="AA4737" s="109"/>
      <c r="AC4737" s="109"/>
    </row>
    <row r="4738" spans="19:29" x14ac:dyDescent="0.25">
      <c r="S4738" s="108"/>
      <c r="U4738" s="108"/>
      <c r="W4738" s="108"/>
      <c r="Y4738" s="108"/>
      <c r="AA4738" s="108"/>
      <c r="AC4738" s="108"/>
    </row>
    <row r="4739" spans="19:29" x14ac:dyDescent="0.25">
      <c r="S4739" s="109"/>
      <c r="U4739" s="109"/>
      <c r="W4739" s="109"/>
      <c r="Y4739" s="109"/>
      <c r="AA4739" s="109"/>
      <c r="AC4739" s="109"/>
    </row>
    <row r="4740" spans="19:29" x14ac:dyDescent="0.25">
      <c r="S4740" s="108"/>
      <c r="U4740" s="108"/>
      <c r="W4740" s="108"/>
      <c r="Y4740" s="108"/>
      <c r="AA4740" s="108"/>
      <c r="AC4740" s="108"/>
    </row>
    <row r="4741" spans="19:29" x14ac:dyDescent="0.25">
      <c r="S4741" s="108"/>
      <c r="U4741" s="108"/>
      <c r="W4741" s="108"/>
      <c r="Y4741" s="108"/>
      <c r="AA4741" s="108"/>
      <c r="AC4741" s="108"/>
    </row>
    <row r="4742" spans="19:29" x14ac:dyDescent="0.25">
      <c r="S4742" s="108"/>
      <c r="U4742" s="108"/>
      <c r="W4742" s="108"/>
      <c r="Y4742" s="108"/>
      <c r="AA4742" s="108"/>
      <c r="AC4742" s="108"/>
    </row>
    <row r="4743" spans="19:29" x14ac:dyDescent="0.25">
      <c r="S4743" s="110"/>
      <c r="U4743" s="110"/>
      <c r="W4743" s="110"/>
      <c r="Y4743" s="110"/>
      <c r="AA4743" s="110"/>
      <c r="AC4743" s="110"/>
    </row>
    <row r="4744" spans="19:29" x14ac:dyDescent="0.25">
      <c r="S4744" s="110"/>
      <c r="U4744" s="110"/>
      <c r="W4744" s="110"/>
      <c r="Y4744" s="110"/>
      <c r="AA4744" s="110"/>
      <c r="AC4744" s="110"/>
    </row>
    <row r="4745" spans="19:29" x14ac:dyDescent="0.25">
      <c r="S4745" s="110"/>
      <c r="U4745" s="110"/>
      <c r="W4745" s="110"/>
      <c r="Y4745" s="110"/>
      <c r="AA4745" s="110"/>
      <c r="AC4745" s="110"/>
    </row>
    <row r="4746" spans="19:29" x14ac:dyDescent="0.25">
      <c r="S4746" s="110"/>
      <c r="U4746" s="110"/>
      <c r="W4746" s="110"/>
      <c r="Y4746" s="110"/>
      <c r="AA4746" s="110"/>
      <c r="AC4746" s="110"/>
    </row>
    <row r="4747" spans="19:29" x14ac:dyDescent="0.25">
      <c r="S4747" s="111"/>
      <c r="U4747" s="111"/>
      <c r="W4747" s="111"/>
      <c r="Y4747" s="111"/>
      <c r="AA4747" s="111"/>
      <c r="AC4747" s="111"/>
    </row>
    <row r="4748" spans="19:29" x14ac:dyDescent="0.25">
      <c r="S4748" s="107"/>
      <c r="U4748" s="107"/>
      <c r="W4748" s="107"/>
      <c r="Y4748" s="107"/>
      <c r="AA4748" s="107"/>
      <c r="AC4748" s="107"/>
    </row>
    <row r="4749" spans="19:29" x14ac:dyDescent="0.25">
      <c r="S4749" s="108"/>
      <c r="U4749" s="108"/>
      <c r="W4749" s="108"/>
      <c r="Y4749" s="108"/>
      <c r="AA4749" s="108"/>
      <c r="AC4749" s="108"/>
    </row>
    <row r="4750" spans="19:29" x14ac:dyDescent="0.25">
      <c r="S4750" s="108"/>
      <c r="U4750" s="108"/>
      <c r="W4750" s="108"/>
      <c r="Y4750" s="108"/>
      <c r="AA4750" s="108"/>
      <c r="AC4750" s="108"/>
    </row>
    <row r="4751" spans="19:29" x14ac:dyDescent="0.25">
      <c r="S4751" s="109"/>
      <c r="U4751" s="109"/>
      <c r="W4751" s="109"/>
      <c r="Y4751" s="109"/>
      <c r="AA4751" s="109"/>
      <c r="AC4751" s="109"/>
    </row>
    <row r="4752" spans="19:29" x14ac:dyDescent="0.25">
      <c r="S4752" s="108"/>
      <c r="U4752" s="108"/>
      <c r="W4752" s="108"/>
      <c r="Y4752" s="108"/>
      <c r="AA4752" s="108"/>
      <c r="AC4752" s="108"/>
    </row>
    <row r="4753" spans="19:29" x14ac:dyDescent="0.25">
      <c r="S4753" s="108"/>
      <c r="U4753" s="108"/>
      <c r="W4753" s="108"/>
      <c r="Y4753" s="108"/>
      <c r="AA4753" s="108"/>
      <c r="AC4753" s="108"/>
    </row>
    <row r="4754" spans="19:29" x14ac:dyDescent="0.25">
      <c r="S4754" s="109"/>
      <c r="U4754" s="109"/>
      <c r="W4754" s="109"/>
      <c r="Y4754" s="109"/>
      <c r="AA4754" s="109"/>
      <c r="AC4754" s="109"/>
    </row>
    <row r="4755" spans="19:29" x14ac:dyDescent="0.25">
      <c r="S4755" s="108"/>
      <c r="U4755" s="108"/>
      <c r="W4755" s="108"/>
      <c r="Y4755" s="108"/>
      <c r="AA4755" s="108"/>
      <c r="AC4755" s="108"/>
    </row>
    <row r="4756" spans="19:29" x14ac:dyDescent="0.25">
      <c r="S4756" s="109"/>
      <c r="U4756" s="109"/>
      <c r="W4756" s="109"/>
      <c r="Y4756" s="109"/>
      <c r="AA4756" s="109"/>
      <c r="AC4756" s="109"/>
    </row>
    <row r="4757" spans="19:29" x14ac:dyDescent="0.25">
      <c r="S4757" s="108"/>
      <c r="U4757" s="108"/>
      <c r="W4757" s="108"/>
      <c r="Y4757" s="108"/>
      <c r="AA4757" s="108"/>
      <c r="AC4757" s="108"/>
    </row>
    <row r="4758" spans="19:29" x14ac:dyDescent="0.25">
      <c r="S4758" s="108"/>
      <c r="U4758" s="108"/>
      <c r="W4758" s="108"/>
      <c r="Y4758" s="108"/>
      <c r="AA4758" s="108"/>
      <c r="AC4758" s="108"/>
    </row>
    <row r="4759" spans="19:29" x14ac:dyDescent="0.25">
      <c r="S4759" s="108"/>
      <c r="U4759" s="108"/>
      <c r="W4759" s="108"/>
      <c r="Y4759" s="108"/>
      <c r="AA4759" s="108"/>
      <c r="AC4759" s="108"/>
    </row>
    <row r="4760" spans="19:29" x14ac:dyDescent="0.25">
      <c r="S4760" s="110"/>
      <c r="U4760" s="110"/>
      <c r="W4760" s="110"/>
      <c r="Y4760" s="110"/>
      <c r="AA4760" s="110"/>
      <c r="AC4760" s="110"/>
    </row>
    <row r="4761" spans="19:29" x14ac:dyDescent="0.25">
      <c r="S4761" s="110"/>
      <c r="U4761" s="110"/>
      <c r="W4761" s="110"/>
      <c r="Y4761" s="110"/>
      <c r="AA4761" s="110"/>
      <c r="AC4761" s="110"/>
    </row>
    <row r="4762" spans="19:29" x14ac:dyDescent="0.25">
      <c r="S4762" s="110"/>
      <c r="U4762" s="110"/>
      <c r="W4762" s="110"/>
      <c r="Y4762" s="110"/>
      <c r="AA4762" s="110"/>
      <c r="AC4762" s="110"/>
    </row>
    <row r="4763" spans="19:29" x14ac:dyDescent="0.25">
      <c r="S4763" s="110"/>
      <c r="U4763" s="110"/>
      <c r="W4763" s="110"/>
      <c r="Y4763" s="110"/>
      <c r="AA4763" s="110"/>
      <c r="AC4763" s="110"/>
    </row>
    <row r="4764" spans="19:29" x14ac:dyDescent="0.25">
      <c r="S4764" s="111"/>
      <c r="U4764" s="111"/>
      <c r="W4764" s="111"/>
      <c r="Y4764" s="111"/>
      <c r="AA4764" s="111"/>
      <c r="AC4764" s="111"/>
    </row>
    <row r="4765" spans="19:29" x14ac:dyDescent="0.25">
      <c r="S4765" s="107"/>
      <c r="U4765" s="107"/>
      <c r="W4765" s="107"/>
      <c r="Y4765" s="107"/>
      <c r="AA4765" s="107"/>
      <c r="AC4765" s="107"/>
    </row>
    <row r="4766" spans="19:29" x14ac:dyDescent="0.25">
      <c r="S4766" s="108"/>
      <c r="U4766" s="108"/>
      <c r="W4766" s="108"/>
      <c r="Y4766" s="108"/>
      <c r="AA4766" s="108"/>
      <c r="AC4766" s="108"/>
    </row>
    <row r="4767" spans="19:29" x14ac:dyDescent="0.25">
      <c r="S4767" s="108"/>
      <c r="U4767" s="108"/>
      <c r="W4767" s="108"/>
      <c r="Y4767" s="108"/>
      <c r="AA4767" s="108"/>
      <c r="AC4767" s="108"/>
    </row>
    <row r="4768" spans="19:29" x14ac:dyDescent="0.25">
      <c r="S4768" s="109"/>
      <c r="U4768" s="109"/>
      <c r="W4768" s="109"/>
      <c r="Y4768" s="109"/>
      <c r="AA4768" s="109"/>
      <c r="AC4768" s="109"/>
    </row>
    <row r="4769" spans="19:29" x14ac:dyDescent="0.25">
      <c r="S4769" s="108"/>
      <c r="U4769" s="108"/>
      <c r="W4769" s="108"/>
      <c r="Y4769" s="108"/>
      <c r="AA4769" s="108"/>
      <c r="AC4769" s="108"/>
    </row>
    <row r="4770" spans="19:29" x14ac:dyDescent="0.25">
      <c r="S4770" s="108"/>
      <c r="U4770" s="108"/>
      <c r="W4770" s="108"/>
      <c r="Y4770" s="108"/>
      <c r="AA4770" s="108"/>
      <c r="AC4770" s="108"/>
    </row>
    <row r="4771" spans="19:29" x14ac:dyDescent="0.25">
      <c r="S4771" s="109"/>
      <c r="U4771" s="109"/>
      <c r="W4771" s="109"/>
      <c r="Y4771" s="109"/>
      <c r="AA4771" s="109"/>
      <c r="AC4771" s="109"/>
    </row>
    <row r="4772" spans="19:29" x14ac:dyDescent="0.25">
      <c r="S4772" s="108"/>
      <c r="U4772" s="108"/>
      <c r="W4772" s="108"/>
      <c r="Y4772" s="108"/>
      <c r="AA4772" s="108"/>
      <c r="AC4772" s="108"/>
    </row>
    <row r="4773" spans="19:29" x14ac:dyDescent="0.25">
      <c r="S4773" s="109"/>
      <c r="U4773" s="109"/>
      <c r="W4773" s="109"/>
      <c r="Y4773" s="109"/>
      <c r="AA4773" s="109"/>
      <c r="AC4773" s="109"/>
    </row>
    <row r="4774" spans="19:29" x14ac:dyDescent="0.25">
      <c r="S4774" s="108"/>
      <c r="U4774" s="108"/>
      <c r="W4774" s="108"/>
      <c r="Y4774" s="108"/>
      <c r="AA4774" s="108"/>
      <c r="AC4774" s="108"/>
    </row>
    <row r="4775" spans="19:29" x14ac:dyDescent="0.25">
      <c r="S4775" s="108"/>
      <c r="U4775" s="108"/>
      <c r="W4775" s="108"/>
      <c r="Y4775" s="108"/>
      <c r="AA4775" s="108"/>
      <c r="AC4775" s="108"/>
    </row>
    <row r="4776" spans="19:29" x14ac:dyDescent="0.25">
      <c r="S4776" s="108"/>
      <c r="U4776" s="108"/>
      <c r="W4776" s="108"/>
      <c r="Y4776" s="108"/>
      <c r="AA4776" s="108"/>
      <c r="AC4776" s="108"/>
    </row>
    <row r="4777" spans="19:29" x14ac:dyDescent="0.25">
      <c r="S4777" s="110"/>
      <c r="U4777" s="110"/>
      <c r="W4777" s="110"/>
      <c r="Y4777" s="110"/>
      <c r="AA4777" s="110"/>
      <c r="AC4777" s="110"/>
    </row>
    <row r="4778" spans="19:29" x14ac:dyDescent="0.25">
      <c r="S4778" s="110"/>
      <c r="U4778" s="110"/>
      <c r="W4778" s="110"/>
      <c r="Y4778" s="110"/>
      <c r="AA4778" s="110"/>
      <c r="AC4778" s="110"/>
    </row>
    <row r="4779" spans="19:29" x14ac:dyDescent="0.25">
      <c r="S4779" s="110"/>
      <c r="U4779" s="110"/>
      <c r="W4779" s="110"/>
      <c r="Y4779" s="110"/>
      <c r="AA4779" s="110"/>
      <c r="AC4779" s="110"/>
    </row>
    <row r="4780" spans="19:29" x14ac:dyDescent="0.25">
      <c r="S4780" s="110"/>
      <c r="U4780" s="110"/>
      <c r="W4780" s="110"/>
      <c r="Y4780" s="110"/>
      <c r="AA4780" s="110"/>
      <c r="AC4780" s="110"/>
    </row>
    <row r="4781" spans="19:29" x14ac:dyDescent="0.25">
      <c r="S4781" s="111"/>
      <c r="U4781" s="111"/>
      <c r="W4781" s="111"/>
      <c r="Y4781" s="111"/>
      <c r="AA4781" s="111"/>
      <c r="AC4781" s="111"/>
    </row>
    <row r="4782" spans="19:29" x14ac:dyDescent="0.25">
      <c r="S4782" s="107"/>
      <c r="U4782" s="107"/>
      <c r="W4782" s="107"/>
      <c r="Y4782" s="107"/>
      <c r="AA4782" s="107"/>
      <c r="AC4782" s="107"/>
    </row>
    <row r="4783" spans="19:29" x14ac:dyDescent="0.25">
      <c r="S4783" s="108"/>
      <c r="U4783" s="108"/>
      <c r="W4783" s="108"/>
      <c r="Y4783" s="108"/>
      <c r="AA4783" s="108"/>
      <c r="AC4783" s="108"/>
    </row>
    <row r="4784" spans="19:29" x14ac:dyDescent="0.25">
      <c r="S4784" s="108"/>
      <c r="U4784" s="108"/>
      <c r="W4784" s="108"/>
      <c r="Y4784" s="108"/>
      <c r="AA4784" s="108"/>
      <c r="AC4784" s="108"/>
    </row>
    <row r="4785" spans="19:29" x14ac:dyDescent="0.25">
      <c r="S4785" s="109"/>
      <c r="U4785" s="109"/>
      <c r="W4785" s="109"/>
      <c r="Y4785" s="109"/>
      <c r="AA4785" s="109"/>
      <c r="AC4785" s="109"/>
    </row>
    <row r="4786" spans="19:29" x14ac:dyDescent="0.25">
      <c r="S4786" s="108"/>
      <c r="U4786" s="108"/>
      <c r="W4786" s="108"/>
      <c r="Y4786" s="108"/>
      <c r="AA4786" s="108"/>
      <c r="AC4786" s="108"/>
    </row>
    <row r="4787" spans="19:29" x14ac:dyDescent="0.25">
      <c r="S4787" s="108"/>
      <c r="U4787" s="108"/>
      <c r="W4787" s="108"/>
      <c r="Y4787" s="108"/>
      <c r="AA4787" s="108"/>
      <c r="AC4787" s="108"/>
    </row>
    <row r="4788" spans="19:29" x14ac:dyDescent="0.25">
      <c r="S4788" s="109"/>
      <c r="U4788" s="109"/>
      <c r="W4788" s="109"/>
      <c r="Y4788" s="109"/>
      <c r="AA4788" s="109"/>
      <c r="AC4788" s="109"/>
    </row>
    <row r="4789" spans="19:29" x14ac:dyDescent="0.25">
      <c r="S4789" s="108"/>
      <c r="U4789" s="108"/>
      <c r="W4789" s="108"/>
      <c r="Y4789" s="108"/>
      <c r="AA4789" s="108"/>
      <c r="AC4789" s="108"/>
    </row>
    <row r="4790" spans="19:29" x14ac:dyDescent="0.25">
      <c r="S4790" s="109"/>
      <c r="U4790" s="109"/>
      <c r="W4790" s="109"/>
      <c r="Y4790" s="109"/>
      <c r="AA4790" s="109"/>
      <c r="AC4790" s="109"/>
    </row>
    <row r="4791" spans="19:29" x14ac:dyDescent="0.25">
      <c r="S4791" s="108"/>
      <c r="U4791" s="108"/>
      <c r="W4791" s="108"/>
      <c r="Y4791" s="108"/>
      <c r="AA4791" s="108"/>
      <c r="AC4791" s="108"/>
    </row>
    <row r="4792" spans="19:29" x14ac:dyDescent="0.25">
      <c r="S4792" s="108"/>
      <c r="U4792" s="108"/>
      <c r="W4792" s="108"/>
      <c r="Y4792" s="108"/>
      <c r="AA4792" s="108"/>
      <c r="AC4792" s="108"/>
    </row>
    <row r="4793" spans="19:29" x14ac:dyDescent="0.25">
      <c r="S4793" s="108"/>
      <c r="U4793" s="108"/>
      <c r="W4793" s="108"/>
      <c r="Y4793" s="108"/>
      <c r="AA4793" s="108"/>
      <c r="AC4793" s="108"/>
    </row>
    <row r="4794" spans="19:29" x14ac:dyDescent="0.25">
      <c r="S4794" s="110"/>
      <c r="U4794" s="110"/>
      <c r="W4794" s="110"/>
      <c r="Y4794" s="110"/>
      <c r="AA4794" s="110"/>
      <c r="AC4794" s="110"/>
    </row>
    <row r="4795" spans="19:29" x14ac:dyDescent="0.25">
      <c r="S4795" s="110"/>
      <c r="U4795" s="110"/>
      <c r="W4795" s="110"/>
      <c r="Y4795" s="110"/>
      <c r="AA4795" s="110"/>
      <c r="AC4795" s="110"/>
    </row>
    <row r="4796" spans="19:29" x14ac:dyDescent="0.25">
      <c r="S4796" s="110"/>
      <c r="U4796" s="110"/>
      <c r="W4796" s="110"/>
      <c r="Y4796" s="110"/>
      <c r="AA4796" s="110"/>
      <c r="AC4796" s="110"/>
    </row>
    <row r="4797" spans="19:29" x14ac:dyDescent="0.25">
      <c r="S4797" s="110"/>
      <c r="U4797" s="110"/>
      <c r="W4797" s="110"/>
      <c r="Y4797" s="110"/>
      <c r="AA4797" s="110"/>
      <c r="AC4797" s="110"/>
    </row>
    <row r="4798" spans="19:29" x14ac:dyDescent="0.25">
      <c r="S4798" s="111"/>
      <c r="U4798" s="111"/>
      <c r="W4798" s="111"/>
      <c r="Y4798" s="111"/>
      <c r="AA4798" s="111"/>
      <c r="AC4798" s="111"/>
    </row>
    <row r="4799" spans="19:29" x14ac:dyDescent="0.25">
      <c r="S4799" s="107"/>
      <c r="U4799" s="107"/>
      <c r="W4799" s="107"/>
      <c r="Y4799" s="107"/>
      <c r="AA4799" s="107"/>
      <c r="AC4799" s="107"/>
    </row>
    <row r="4800" spans="19:29" x14ac:dyDescent="0.25">
      <c r="S4800" s="108"/>
      <c r="U4800" s="108"/>
      <c r="W4800" s="108"/>
      <c r="Y4800" s="108"/>
      <c r="AA4800" s="108"/>
      <c r="AC4800" s="108"/>
    </row>
    <row r="4801" spans="19:29" x14ac:dyDescent="0.25">
      <c r="S4801" s="108"/>
      <c r="U4801" s="108"/>
      <c r="W4801" s="108"/>
      <c r="Y4801" s="108"/>
      <c r="AA4801" s="108"/>
      <c r="AC4801" s="108"/>
    </row>
    <row r="4802" spans="19:29" x14ac:dyDescent="0.25">
      <c r="S4802" s="109"/>
      <c r="U4802" s="109"/>
      <c r="W4802" s="109"/>
      <c r="Y4802" s="109"/>
      <c r="AA4802" s="109"/>
      <c r="AC4802" s="109"/>
    </row>
    <row r="4803" spans="19:29" x14ac:dyDescent="0.25">
      <c r="S4803" s="108"/>
      <c r="U4803" s="108"/>
      <c r="W4803" s="108"/>
      <c r="Y4803" s="108"/>
      <c r="AA4803" s="108"/>
      <c r="AC4803" s="108"/>
    </row>
    <row r="4804" spans="19:29" x14ac:dyDescent="0.25">
      <c r="S4804" s="108"/>
      <c r="U4804" s="108"/>
      <c r="W4804" s="108"/>
      <c r="Y4804" s="108"/>
      <c r="AA4804" s="108"/>
      <c r="AC4804" s="108"/>
    </row>
    <row r="4805" spans="19:29" x14ac:dyDescent="0.25">
      <c r="S4805" s="109"/>
      <c r="U4805" s="109"/>
      <c r="W4805" s="109"/>
      <c r="Y4805" s="109"/>
      <c r="AA4805" s="109"/>
      <c r="AC4805" s="109"/>
    </row>
    <row r="4806" spans="19:29" x14ac:dyDescent="0.25">
      <c r="S4806" s="108"/>
      <c r="U4806" s="108"/>
      <c r="W4806" s="108"/>
      <c r="Y4806" s="108"/>
      <c r="AA4806" s="108"/>
      <c r="AC4806" s="108"/>
    </row>
    <row r="4807" spans="19:29" x14ac:dyDescent="0.25">
      <c r="S4807" s="109"/>
      <c r="U4807" s="109"/>
      <c r="W4807" s="109"/>
      <c r="Y4807" s="109"/>
      <c r="AA4807" s="109"/>
      <c r="AC4807" s="109"/>
    </row>
    <row r="4808" spans="19:29" x14ac:dyDescent="0.25">
      <c r="S4808" s="108"/>
      <c r="U4808" s="108"/>
      <c r="W4808" s="108"/>
      <c r="Y4808" s="108"/>
      <c r="AA4808" s="108"/>
      <c r="AC4808" s="108"/>
    </row>
    <row r="4809" spans="19:29" x14ac:dyDescent="0.25">
      <c r="S4809" s="108"/>
      <c r="U4809" s="108"/>
      <c r="W4809" s="108"/>
      <c r="Y4809" s="108"/>
      <c r="AA4809" s="108"/>
      <c r="AC4809" s="108"/>
    </row>
    <row r="4810" spans="19:29" x14ac:dyDescent="0.25">
      <c r="S4810" s="108"/>
      <c r="U4810" s="108"/>
      <c r="W4810" s="108"/>
      <c r="Y4810" s="108"/>
      <c r="AA4810" s="108"/>
      <c r="AC4810" s="108"/>
    </row>
    <row r="4811" spans="19:29" x14ac:dyDescent="0.25">
      <c r="S4811" s="110"/>
      <c r="U4811" s="110"/>
      <c r="W4811" s="110"/>
      <c r="Y4811" s="110"/>
      <c r="AA4811" s="110"/>
      <c r="AC4811" s="110"/>
    </row>
    <row r="4812" spans="19:29" x14ac:dyDescent="0.25">
      <c r="S4812" s="110"/>
      <c r="U4812" s="110"/>
      <c r="W4812" s="110"/>
      <c r="Y4812" s="110"/>
      <c r="AA4812" s="110"/>
      <c r="AC4812" s="110"/>
    </row>
    <row r="4813" spans="19:29" x14ac:dyDescent="0.25">
      <c r="S4813" s="110"/>
      <c r="U4813" s="110"/>
      <c r="W4813" s="110"/>
      <c r="Y4813" s="110"/>
      <c r="AA4813" s="110"/>
      <c r="AC4813" s="110"/>
    </row>
    <row r="4814" spans="19:29" x14ac:dyDescent="0.25">
      <c r="S4814" s="110"/>
      <c r="U4814" s="110"/>
      <c r="W4814" s="110"/>
      <c r="Y4814" s="110"/>
      <c r="AA4814" s="110"/>
      <c r="AC4814" s="110"/>
    </row>
    <row r="4815" spans="19:29" x14ac:dyDescent="0.25">
      <c r="S4815" s="111"/>
      <c r="U4815" s="111"/>
      <c r="W4815" s="111"/>
      <c r="Y4815" s="111"/>
      <c r="AA4815" s="111"/>
      <c r="AC4815" s="111"/>
    </row>
    <row r="4816" spans="19:29" x14ac:dyDescent="0.25">
      <c r="S4816" s="107"/>
      <c r="U4816" s="107"/>
      <c r="W4816" s="107"/>
      <c r="Y4816" s="107"/>
      <c r="AA4816" s="107"/>
      <c r="AC4816" s="107"/>
    </row>
    <row r="4817" spans="19:29" x14ac:dyDescent="0.25">
      <c r="S4817" s="108"/>
      <c r="U4817" s="108"/>
      <c r="W4817" s="108"/>
      <c r="Y4817" s="108"/>
      <c r="AA4817" s="108"/>
      <c r="AC4817" s="108"/>
    </row>
    <row r="4818" spans="19:29" x14ac:dyDescent="0.25">
      <c r="S4818" s="108"/>
      <c r="U4818" s="108"/>
      <c r="W4818" s="108"/>
      <c r="Y4818" s="108"/>
      <c r="AA4818" s="108"/>
      <c r="AC4818" s="108"/>
    </row>
    <row r="4819" spans="19:29" x14ac:dyDescent="0.25">
      <c r="S4819" s="109"/>
      <c r="U4819" s="109"/>
      <c r="W4819" s="109"/>
      <c r="Y4819" s="109"/>
      <c r="AA4819" s="109"/>
      <c r="AC4819" s="109"/>
    </row>
    <row r="4820" spans="19:29" x14ac:dyDescent="0.25">
      <c r="S4820" s="108"/>
      <c r="U4820" s="108"/>
      <c r="W4820" s="108"/>
      <c r="Y4820" s="108"/>
      <c r="AA4820" s="108"/>
      <c r="AC4820" s="108"/>
    </row>
    <row r="4821" spans="19:29" x14ac:dyDescent="0.25">
      <c r="S4821" s="108"/>
      <c r="U4821" s="108"/>
      <c r="W4821" s="108"/>
      <c r="Y4821" s="108"/>
      <c r="AA4821" s="108"/>
      <c r="AC4821" s="108"/>
    </row>
    <row r="4822" spans="19:29" x14ac:dyDescent="0.25">
      <c r="S4822" s="109"/>
      <c r="U4822" s="109"/>
      <c r="W4822" s="109"/>
      <c r="Y4822" s="109"/>
      <c r="AA4822" s="109"/>
      <c r="AC4822" s="109"/>
    </row>
    <row r="4823" spans="19:29" x14ac:dyDescent="0.25">
      <c r="S4823" s="108"/>
      <c r="U4823" s="108"/>
      <c r="W4823" s="108"/>
      <c r="Y4823" s="108"/>
      <c r="AA4823" s="108"/>
      <c r="AC4823" s="108"/>
    </row>
    <row r="4824" spans="19:29" x14ac:dyDescent="0.25">
      <c r="S4824" s="109"/>
      <c r="U4824" s="109"/>
      <c r="W4824" s="109"/>
      <c r="Y4824" s="109"/>
      <c r="AA4824" s="109"/>
      <c r="AC4824" s="109"/>
    </row>
    <row r="4825" spans="19:29" x14ac:dyDescent="0.25">
      <c r="S4825" s="108"/>
      <c r="U4825" s="108"/>
      <c r="W4825" s="108"/>
      <c r="Y4825" s="108"/>
      <c r="AA4825" s="108"/>
      <c r="AC4825" s="108"/>
    </row>
    <row r="4826" spans="19:29" x14ac:dyDescent="0.25">
      <c r="S4826" s="108"/>
      <c r="U4826" s="108"/>
      <c r="W4826" s="108"/>
      <c r="Y4826" s="108"/>
      <c r="AA4826" s="108"/>
      <c r="AC4826" s="108"/>
    </row>
    <row r="4827" spans="19:29" x14ac:dyDescent="0.25">
      <c r="S4827" s="108"/>
      <c r="U4827" s="108"/>
      <c r="W4827" s="108"/>
      <c r="Y4827" s="108"/>
      <c r="AA4827" s="108"/>
      <c r="AC4827" s="108"/>
    </row>
    <row r="4828" spans="19:29" x14ac:dyDescent="0.25">
      <c r="S4828" s="110"/>
      <c r="U4828" s="110"/>
      <c r="W4828" s="110"/>
      <c r="Y4828" s="110"/>
      <c r="AA4828" s="110"/>
      <c r="AC4828" s="110"/>
    </row>
    <row r="4829" spans="19:29" x14ac:dyDescent="0.25">
      <c r="S4829" s="110"/>
      <c r="U4829" s="110"/>
      <c r="W4829" s="110"/>
      <c r="Y4829" s="110"/>
      <c r="AA4829" s="110"/>
      <c r="AC4829" s="110"/>
    </row>
    <row r="4830" spans="19:29" x14ac:dyDescent="0.25">
      <c r="S4830" s="110"/>
      <c r="U4830" s="110"/>
      <c r="W4830" s="110"/>
      <c r="Y4830" s="110"/>
      <c r="AA4830" s="110"/>
      <c r="AC4830" s="110"/>
    </row>
    <row r="4831" spans="19:29" x14ac:dyDescent="0.25">
      <c r="S4831" s="110"/>
      <c r="U4831" s="110"/>
      <c r="W4831" s="110"/>
      <c r="Y4831" s="110"/>
      <c r="AA4831" s="110"/>
      <c r="AC4831" s="110"/>
    </row>
    <row r="4832" spans="19:29" x14ac:dyDescent="0.25">
      <c r="S4832" s="111"/>
      <c r="U4832" s="111"/>
      <c r="W4832" s="111"/>
      <c r="Y4832" s="111"/>
      <c r="AA4832" s="111"/>
      <c r="AC4832" s="111"/>
    </row>
    <row r="4833" spans="19:29" x14ac:dyDescent="0.25">
      <c r="S4833" s="107"/>
      <c r="U4833" s="107"/>
      <c r="W4833" s="107"/>
      <c r="Y4833" s="107"/>
      <c r="AA4833" s="107"/>
      <c r="AC4833" s="107"/>
    </row>
    <row r="4834" spans="19:29" x14ac:dyDescent="0.25">
      <c r="S4834" s="108"/>
      <c r="U4834" s="108"/>
      <c r="W4834" s="108"/>
      <c r="Y4834" s="108"/>
      <c r="AA4834" s="108"/>
      <c r="AC4834" s="108"/>
    </row>
    <row r="4835" spans="19:29" x14ac:dyDescent="0.25">
      <c r="S4835" s="108"/>
      <c r="U4835" s="108"/>
      <c r="W4835" s="108"/>
      <c r="Y4835" s="108"/>
      <c r="AA4835" s="108"/>
      <c r="AC4835" s="108"/>
    </row>
    <row r="4836" spans="19:29" x14ac:dyDescent="0.25">
      <c r="S4836" s="109"/>
      <c r="U4836" s="109"/>
      <c r="W4836" s="109"/>
      <c r="Y4836" s="109"/>
      <c r="AA4836" s="109"/>
      <c r="AC4836" s="109"/>
    </row>
    <row r="4837" spans="19:29" x14ac:dyDescent="0.25">
      <c r="S4837" s="108"/>
      <c r="U4837" s="108"/>
      <c r="W4837" s="108"/>
      <c r="Y4837" s="108"/>
      <c r="AA4837" s="108"/>
      <c r="AC4837" s="108"/>
    </row>
    <row r="4838" spans="19:29" x14ac:dyDescent="0.25">
      <c r="S4838" s="108"/>
      <c r="U4838" s="108"/>
      <c r="W4838" s="108"/>
      <c r="Y4838" s="108"/>
      <c r="AA4838" s="108"/>
      <c r="AC4838" s="108"/>
    </row>
    <row r="4839" spans="19:29" x14ac:dyDescent="0.25">
      <c r="S4839" s="109"/>
      <c r="U4839" s="109"/>
      <c r="W4839" s="109"/>
      <c r="Y4839" s="109"/>
      <c r="AA4839" s="109"/>
      <c r="AC4839" s="109"/>
    </row>
    <row r="4840" spans="19:29" x14ac:dyDescent="0.25">
      <c r="S4840" s="108"/>
      <c r="U4840" s="108"/>
      <c r="W4840" s="108"/>
      <c r="Y4840" s="108"/>
      <c r="AA4840" s="108"/>
      <c r="AC4840" s="108"/>
    </row>
    <row r="4841" spans="19:29" x14ac:dyDescent="0.25">
      <c r="S4841" s="109"/>
      <c r="U4841" s="109"/>
      <c r="W4841" s="109"/>
      <c r="Y4841" s="109"/>
      <c r="AA4841" s="109"/>
      <c r="AC4841" s="109"/>
    </row>
    <row r="4842" spans="19:29" x14ac:dyDescent="0.25">
      <c r="S4842" s="108"/>
      <c r="U4842" s="108"/>
      <c r="W4842" s="108"/>
      <c r="Y4842" s="108"/>
      <c r="AA4842" s="108"/>
      <c r="AC4842" s="108"/>
    </row>
    <row r="4843" spans="19:29" x14ac:dyDescent="0.25">
      <c r="S4843" s="108"/>
      <c r="U4843" s="108"/>
      <c r="W4843" s="108"/>
      <c r="Y4843" s="108"/>
      <c r="AA4843" s="108"/>
      <c r="AC4843" s="108"/>
    </row>
    <row r="4844" spans="19:29" x14ac:dyDescent="0.25">
      <c r="S4844" s="108"/>
      <c r="U4844" s="108"/>
      <c r="W4844" s="108"/>
      <c r="Y4844" s="108"/>
      <c r="AA4844" s="108"/>
      <c r="AC4844" s="108"/>
    </row>
    <row r="4845" spans="19:29" x14ac:dyDescent="0.25">
      <c r="S4845" s="110"/>
      <c r="U4845" s="110"/>
      <c r="W4845" s="110"/>
      <c r="Y4845" s="110"/>
      <c r="AA4845" s="110"/>
      <c r="AC4845" s="110"/>
    </row>
    <row r="4846" spans="19:29" x14ac:dyDescent="0.25">
      <c r="S4846" s="110"/>
      <c r="U4846" s="110"/>
      <c r="W4846" s="110"/>
      <c r="Y4846" s="110"/>
      <c r="AA4846" s="110"/>
      <c r="AC4846" s="110"/>
    </row>
    <row r="4847" spans="19:29" x14ac:dyDescent="0.25">
      <c r="S4847" s="110"/>
      <c r="U4847" s="110"/>
      <c r="W4847" s="110"/>
      <c r="Y4847" s="110"/>
      <c r="AA4847" s="110"/>
      <c r="AC4847" s="110"/>
    </row>
    <row r="4848" spans="19:29" x14ac:dyDescent="0.25">
      <c r="S4848" s="110"/>
      <c r="U4848" s="110"/>
      <c r="W4848" s="110"/>
      <c r="Y4848" s="110"/>
      <c r="AA4848" s="110"/>
      <c r="AC4848" s="110"/>
    </row>
    <row r="4849" spans="19:29" x14ac:dyDescent="0.25">
      <c r="S4849" s="111"/>
      <c r="U4849" s="111"/>
      <c r="W4849" s="111"/>
      <c r="Y4849" s="111"/>
      <c r="AA4849" s="111"/>
      <c r="AC4849" s="111"/>
    </row>
    <row r="4850" spans="19:29" x14ac:dyDescent="0.25">
      <c r="S4850" s="107"/>
      <c r="U4850" s="107"/>
      <c r="W4850" s="107"/>
      <c r="Y4850" s="107"/>
      <c r="AA4850" s="107"/>
      <c r="AC4850" s="107"/>
    </row>
    <row r="4851" spans="19:29" x14ac:dyDescent="0.25">
      <c r="S4851" s="108"/>
      <c r="U4851" s="108"/>
      <c r="W4851" s="108"/>
      <c r="Y4851" s="108"/>
      <c r="AA4851" s="108"/>
      <c r="AC4851" s="108"/>
    </row>
    <row r="4852" spans="19:29" x14ac:dyDescent="0.25">
      <c r="S4852" s="108"/>
      <c r="U4852" s="108"/>
      <c r="W4852" s="108"/>
      <c r="Y4852" s="108"/>
      <c r="AA4852" s="108"/>
      <c r="AC4852" s="108"/>
    </row>
    <row r="4853" spans="19:29" x14ac:dyDescent="0.25">
      <c r="S4853" s="109"/>
      <c r="U4853" s="109"/>
      <c r="W4853" s="109"/>
      <c r="Y4853" s="109"/>
      <c r="AA4853" s="109"/>
      <c r="AC4853" s="109"/>
    </row>
    <row r="4854" spans="19:29" x14ac:dyDescent="0.25">
      <c r="S4854" s="108"/>
      <c r="U4854" s="108"/>
      <c r="W4854" s="108"/>
      <c r="Y4854" s="108"/>
      <c r="AA4854" s="108"/>
      <c r="AC4854" s="108"/>
    </row>
    <row r="4855" spans="19:29" x14ac:dyDescent="0.25">
      <c r="S4855" s="108"/>
      <c r="U4855" s="108"/>
      <c r="W4855" s="108"/>
      <c r="Y4855" s="108"/>
      <c r="AA4855" s="108"/>
      <c r="AC4855" s="108"/>
    </row>
    <row r="4856" spans="19:29" x14ac:dyDescent="0.25">
      <c r="S4856" s="109"/>
      <c r="U4856" s="109"/>
      <c r="W4856" s="109"/>
      <c r="Y4856" s="109"/>
      <c r="AA4856" s="109"/>
      <c r="AC4856" s="109"/>
    </row>
    <row r="4857" spans="19:29" x14ac:dyDescent="0.25">
      <c r="S4857" s="108"/>
      <c r="U4857" s="108"/>
      <c r="W4857" s="108"/>
      <c r="Y4857" s="108"/>
      <c r="AA4857" s="108"/>
      <c r="AC4857" s="108"/>
    </row>
    <row r="4858" spans="19:29" x14ac:dyDescent="0.25">
      <c r="S4858" s="109"/>
      <c r="U4858" s="109"/>
      <c r="W4858" s="109"/>
      <c r="Y4858" s="109"/>
      <c r="AA4858" s="109"/>
      <c r="AC4858" s="109"/>
    </row>
    <row r="4859" spans="19:29" x14ac:dyDescent="0.25">
      <c r="S4859" s="108"/>
      <c r="U4859" s="108"/>
      <c r="W4859" s="108"/>
      <c r="Y4859" s="108"/>
      <c r="AA4859" s="108"/>
      <c r="AC4859" s="108"/>
    </row>
    <row r="4860" spans="19:29" x14ac:dyDescent="0.25">
      <c r="S4860" s="108"/>
      <c r="U4860" s="108"/>
      <c r="W4860" s="108"/>
      <c r="Y4860" s="108"/>
      <c r="AA4860" s="108"/>
      <c r="AC4860" s="108"/>
    </row>
    <row r="4861" spans="19:29" x14ac:dyDescent="0.25">
      <c r="S4861" s="108"/>
      <c r="U4861" s="108"/>
      <c r="W4861" s="108"/>
      <c r="Y4861" s="108"/>
      <c r="AA4861" s="108"/>
      <c r="AC4861" s="108"/>
    </row>
    <row r="4862" spans="19:29" x14ac:dyDescent="0.25">
      <c r="S4862" s="110"/>
      <c r="U4862" s="110"/>
      <c r="W4862" s="110"/>
      <c r="Y4862" s="110"/>
      <c r="AA4862" s="110"/>
      <c r="AC4862" s="110"/>
    </row>
    <row r="4863" spans="19:29" x14ac:dyDescent="0.25">
      <c r="S4863" s="110"/>
      <c r="U4863" s="110"/>
      <c r="W4863" s="110"/>
      <c r="Y4863" s="110"/>
      <c r="AA4863" s="110"/>
      <c r="AC4863" s="110"/>
    </row>
    <row r="4864" spans="19:29" x14ac:dyDescent="0.25">
      <c r="S4864" s="110"/>
      <c r="U4864" s="110"/>
      <c r="W4864" s="110"/>
      <c r="Y4864" s="110"/>
      <c r="AA4864" s="110"/>
      <c r="AC4864" s="110"/>
    </row>
    <row r="4865" spans="19:29" x14ac:dyDescent="0.25">
      <c r="S4865" s="110"/>
      <c r="U4865" s="110"/>
      <c r="W4865" s="110"/>
      <c r="Y4865" s="110"/>
      <c r="AA4865" s="110"/>
      <c r="AC4865" s="110"/>
    </row>
    <row r="4866" spans="19:29" x14ac:dyDescent="0.25">
      <c r="S4866" s="111"/>
      <c r="U4866" s="111"/>
      <c r="W4866" s="111"/>
      <c r="Y4866" s="111"/>
      <c r="AA4866" s="111"/>
      <c r="AC4866" s="111"/>
    </row>
    <row r="4867" spans="19:29" x14ac:dyDescent="0.25">
      <c r="S4867" s="107"/>
      <c r="U4867" s="107"/>
      <c r="W4867" s="107"/>
      <c r="Y4867" s="107"/>
      <c r="AA4867" s="107"/>
      <c r="AC4867" s="107"/>
    </row>
    <row r="4868" spans="19:29" x14ac:dyDescent="0.25">
      <c r="S4868" s="108"/>
      <c r="U4868" s="108"/>
      <c r="W4868" s="108"/>
      <c r="Y4868" s="108"/>
      <c r="AA4868" s="108"/>
      <c r="AC4868" s="108"/>
    </row>
    <row r="4869" spans="19:29" x14ac:dyDescent="0.25">
      <c r="S4869" s="108"/>
      <c r="U4869" s="108"/>
      <c r="W4869" s="108"/>
      <c r="Y4869" s="108"/>
      <c r="AA4869" s="108"/>
      <c r="AC4869" s="108"/>
    </row>
    <row r="4870" spans="19:29" x14ac:dyDescent="0.25">
      <c r="S4870" s="109"/>
      <c r="U4870" s="109"/>
      <c r="W4870" s="109"/>
      <c r="Y4870" s="109"/>
      <c r="AA4870" s="109"/>
      <c r="AC4870" s="109"/>
    </row>
    <row r="4871" spans="19:29" x14ac:dyDescent="0.25">
      <c r="S4871" s="108"/>
      <c r="U4871" s="108"/>
      <c r="W4871" s="108"/>
      <c r="Y4871" s="108"/>
      <c r="AA4871" s="108"/>
      <c r="AC4871" s="108"/>
    </row>
    <row r="4872" spans="19:29" x14ac:dyDescent="0.25">
      <c r="S4872" s="108"/>
      <c r="U4872" s="108"/>
      <c r="W4872" s="108"/>
      <c r="Y4872" s="108"/>
      <c r="AA4872" s="108"/>
      <c r="AC4872" s="108"/>
    </row>
    <row r="4873" spans="19:29" x14ac:dyDescent="0.25">
      <c r="S4873" s="109"/>
      <c r="U4873" s="109"/>
      <c r="W4873" s="109"/>
      <c r="Y4873" s="109"/>
      <c r="AA4873" s="109"/>
      <c r="AC4873" s="109"/>
    </row>
    <row r="4874" spans="19:29" x14ac:dyDescent="0.25">
      <c r="S4874" s="108"/>
      <c r="U4874" s="108"/>
      <c r="W4874" s="108"/>
      <c r="Y4874" s="108"/>
      <c r="AA4874" s="108"/>
      <c r="AC4874" s="108"/>
    </row>
    <row r="4875" spans="19:29" x14ac:dyDescent="0.25">
      <c r="S4875" s="109"/>
      <c r="U4875" s="109"/>
      <c r="W4875" s="109"/>
      <c r="Y4875" s="109"/>
      <c r="AA4875" s="109"/>
      <c r="AC4875" s="109"/>
    </row>
    <row r="4876" spans="19:29" x14ac:dyDescent="0.25">
      <c r="S4876" s="108"/>
      <c r="U4876" s="108"/>
      <c r="W4876" s="108"/>
      <c r="Y4876" s="108"/>
      <c r="AA4876" s="108"/>
      <c r="AC4876" s="108"/>
    </row>
    <row r="4877" spans="19:29" x14ac:dyDescent="0.25">
      <c r="S4877" s="108"/>
      <c r="U4877" s="108"/>
      <c r="W4877" s="108"/>
      <c r="Y4877" s="108"/>
      <c r="AA4877" s="108"/>
      <c r="AC4877" s="108"/>
    </row>
    <row r="4878" spans="19:29" x14ac:dyDescent="0.25">
      <c r="S4878" s="108"/>
      <c r="U4878" s="108"/>
      <c r="W4878" s="108"/>
      <c r="Y4878" s="108"/>
      <c r="AA4878" s="108"/>
      <c r="AC4878" s="108"/>
    </row>
    <row r="4879" spans="19:29" x14ac:dyDescent="0.25">
      <c r="S4879" s="110"/>
      <c r="U4879" s="110"/>
      <c r="W4879" s="110"/>
      <c r="Y4879" s="110"/>
      <c r="AA4879" s="110"/>
      <c r="AC4879" s="110"/>
    </row>
    <row r="4880" spans="19:29" x14ac:dyDescent="0.25">
      <c r="S4880" s="110"/>
      <c r="U4880" s="110"/>
      <c r="W4880" s="110"/>
      <c r="Y4880" s="110"/>
      <c r="AA4880" s="110"/>
      <c r="AC4880" s="110"/>
    </row>
    <row r="4881" spans="19:29" x14ac:dyDescent="0.25">
      <c r="S4881" s="110"/>
      <c r="U4881" s="110"/>
      <c r="W4881" s="110"/>
      <c r="Y4881" s="110"/>
      <c r="AA4881" s="110"/>
      <c r="AC4881" s="110"/>
    </row>
    <row r="4882" spans="19:29" x14ac:dyDescent="0.25">
      <c r="S4882" s="110"/>
      <c r="U4882" s="110"/>
      <c r="W4882" s="110"/>
      <c r="Y4882" s="110"/>
      <c r="AA4882" s="110"/>
      <c r="AC4882" s="110"/>
    </row>
    <row r="4883" spans="19:29" x14ac:dyDescent="0.25">
      <c r="S4883" s="111"/>
      <c r="U4883" s="111"/>
      <c r="W4883" s="111"/>
      <c r="Y4883" s="111"/>
      <c r="AA4883" s="111"/>
      <c r="AC4883" s="111"/>
    </row>
    <row r="4884" spans="19:29" x14ac:dyDescent="0.25">
      <c r="S4884" s="107"/>
      <c r="U4884" s="107"/>
      <c r="W4884" s="107"/>
      <c r="Y4884" s="107"/>
      <c r="AA4884" s="107"/>
      <c r="AC4884" s="107"/>
    </row>
    <row r="4885" spans="19:29" x14ac:dyDescent="0.25">
      <c r="S4885" s="108"/>
      <c r="U4885" s="108"/>
      <c r="W4885" s="108"/>
      <c r="Y4885" s="108"/>
      <c r="AA4885" s="108"/>
      <c r="AC4885" s="108"/>
    </row>
    <row r="4886" spans="19:29" x14ac:dyDescent="0.25">
      <c r="S4886" s="108"/>
      <c r="U4886" s="108"/>
      <c r="W4886" s="108"/>
      <c r="Y4886" s="108"/>
      <c r="AA4886" s="108"/>
      <c r="AC4886" s="108"/>
    </row>
    <row r="4887" spans="19:29" x14ac:dyDescent="0.25">
      <c r="S4887" s="109"/>
      <c r="U4887" s="109"/>
      <c r="W4887" s="109"/>
      <c r="Y4887" s="109"/>
      <c r="AA4887" s="109"/>
      <c r="AC4887" s="109"/>
    </row>
    <row r="4888" spans="19:29" x14ac:dyDescent="0.25">
      <c r="S4888" s="108"/>
      <c r="U4888" s="108"/>
      <c r="W4888" s="108"/>
      <c r="Y4888" s="108"/>
      <c r="AA4888" s="108"/>
      <c r="AC4888" s="108"/>
    </row>
    <row r="4889" spans="19:29" x14ac:dyDescent="0.25">
      <c r="S4889" s="108"/>
      <c r="U4889" s="108"/>
      <c r="W4889" s="108"/>
      <c r="Y4889" s="108"/>
      <c r="AA4889" s="108"/>
      <c r="AC4889" s="108"/>
    </row>
    <row r="4890" spans="19:29" x14ac:dyDescent="0.25">
      <c r="S4890" s="109"/>
      <c r="U4890" s="109"/>
      <c r="W4890" s="109"/>
      <c r="Y4890" s="109"/>
      <c r="AA4890" s="109"/>
      <c r="AC4890" s="109"/>
    </row>
    <row r="4891" spans="19:29" x14ac:dyDescent="0.25">
      <c r="S4891" s="108"/>
      <c r="U4891" s="108"/>
      <c r="W4891" s="108"/>
      <c r="Y4891" s="108"/>
      <c r="AA4891" s="108"/>
      <c r="AC4891" s="108"/>
    </row>
    <row r="4892" spans="19:29" x14ac:dyDescent="0.25">
      <c r="S4892" s="109"/>
      <c r="U4892" s="109"/>
      <c r="W4892" s="109"/>
      <c r="Y4892" s="109"/>
      <c r="AA4892" s="109"/>
      <c r="AC4892" s="109"/>
    </row>
    <row r="4893" spans="19:29" x14ac:dyDescent="0.25">
      <c r="S4893" s="108"/>
      <c r="U4893" s="108"/>
      <c r="W4893" s="108"/>
      <c r="Y4893" s="108"/>
      <c r="AA4893" s="108"/>
      <c r="AC4893" s="108"/>
    </row>
    <row r="4894" spans="19:29" x14ac:dyDescent="0.25">
      <c r="S4894" s="108"/>
      <c r="U4894" s="108"/>
      <c r="W4894" s="108"/>
      <c r="Y4894" s="108"/>
      <c r="AA4894" s="108"/>
      <c r="AC4894" s="108"/>
    </row>
    <row r="4895" spans="19:29" x14ac:dyDescent="0.25">
      <c r="S4895" s="108"/>
      <c r="U4895" s="108"/>
      <c r="W4895" s="108"/>
      <c r="Y4895" s="108"/>
      <c r="AA4895" s="108"/>
      <c r="AC4895" s="108"/>
    </row>
    <row r="4896" spans="19:29" x14ac:dyDescent="0.25">
      <c r="S4896" s="110"/>
      <c r="U4896" s="110"/>
      <c r="W4896" s="110"/>
      <c r="Y4896" s="110"/>
      <c r="AA4896" s="110"/>
      <c r="AC4896" s="110"/>
    </row>
    <row r="4897" spans="19:29" x14ac:dyDescent="0.25">
      <c r="S4897" s="110"/>
      <c r="U4897" s="110"/>
      <c r="W4897" s="110"/>
      <c r="Y4897" s="110"/>
      <c r="AA4897" s="110"/>
      <c r="AC4897" s="110"/>
    </row>
    <row r="4898" spans="19:29" x14ac:dyDescent="0.25">
      <c r="S4898" s="110"/>
      <c r="U4898" s="110"/>
      <c r="W4898" s="110"/>
      <c r="Y4898" s="110"/>
      <c r="AA4898" s="110"/>
      <c r="AC4898" s="110"/>
    </row>
    <row r="4899" spans="19:29" x14ac:dyDescent="0.25">
      <c r="S4899" s="110"/>
      <c r="U4899" s="110"/>
      <c r="W4899" s="110"/>
      <c r="Y4899" s="110"/>
      <c r="AA4899" s="110"/>
      <c r="AC4899" s="110"/>
    </row>
    <row r="4900" spans="19:29" x14ac:dyDescent="0.25">
      <c r="S4900" s="111"/>
      <c r="U4900" s="111"/>
      <c r="W4900" s="111"/>
      <c r="Y4900" s="111"/>
      <c r="AA4900" s="111"/>
      <c r="AC4900" s="111"/>
    </row>
    <row r="4901" spans="19:29" x14ac:dyDescent="0.25">
      <c r="S4901" s="107"/>
      <c r="U4901" s="107"/>
      <c r="W4901" s="107"/>
      <c r="Y4901" s="107"/>
      <c r="AA4901" s="107"/>
      <c r="AC4901" s="107"/>
    </row>
    <row r="4902" spans="19:29" x14ac:dyDescent="0.25">
      <c r="S4902" s="108"/>
      <c r="U4902" s="108"/>
      <c r="W4902" s="108"/>
      <c r="Y4902" s="108"/>
      <c r="AA4902" s="108"/>
      <c r="AC4902" s="108"/>
    </row>
    <row r="4903" spans="19:29" x14ac:dyDescent="0.25">
      <c r="S4903" s="108"/>
      <c r="U4903" s="108"/>
      <c r="W4903" s="108"/>
      <c r="Y4903" s="108"/>
      <c r="AA4903" s="108"/>
      <c r="AC4903" s="108"/>
    </row>
    <row r="4904" spans="19:29" x14ac:dyDescent="0.25">
      <c r="S4904" s="109"/>
      <c r="U4904" s="109"/>
      <c r="W4904" s="109"/>
      <c r="Y4904" s="109"/>
      <c r="AA4904" s="109"/>
      <c r="AC4904" s="109"/>
    </row>
    <row r="4905" spans="19:29" x14ac:dyDescent="0.25">
      <c r="S4905" s="108"/>
      <c r="U4905" s="108"/>
      <c r="W4905" s="108"/>
      <c r="Y4905" s="108"/>
      <c r="AA4905" s="108"/>
      <c r="AC4905" s="108"/>
    </row>
    <row r="4906" spans="19:29" x14ac:dyDescent="0.25">
      <c r="S4906" s="108"/>
      <c r="U4906" s="108"/>
      <c r="W4906" s="108"/>
      <c r="Y4906" s="108"/>
      <c r="AA4906" s="108"/>
      <c r="AC4906" s="108"/>
    </row>
    <row r="4907" spans="19:29" x14ac:dyDescent="0.25">
      <c r="S4907" s="109"/>
      <c r="U4907" s="109"/>
      <c r="W4907" s="109"/>
      <c r="Y4907" s="109"/>
      <c r="AA4907" s="109"/>
      <c r="AC4907" s="109"/>
    </row>
    <row r="4908" spans="19:29" x14ac:dyDescent="0.25">
      <c r="S4908" s="108"/>
      <c r="U4908" s="108"/>
      <c r="W4908" s="108"/>
      <c r="Y4908" s="108"/>
      <c r="AA4908" s="108"/>
      <c r="AC4908" s="108"/>
    </row>
    <row r="4909" spans="19:29" x14ac:dyDescent="0.25">
      <c r="S4909" s="109"/>
      <c r="U4909" s="109"/>
      <c r="W4909" s="109"/>
      <c r="Y4909" s="109"/>
      <c r="AA4909" s="109"/>
      <c r="AC4909" s="109"/>
    </row>
    <row r="4910" spans="19:29" x14ac:dyDescent="0.25">
      <c r="S4910" s="108"/>
      <c r="U4910" s="108"/>
      <c r="W4910" s="108"/>
      <c r="Y4910" s="108"/>
      <c r="AA4910" s="108"/>
      <c r="AC4910" s="108"/>
    </row>
    <row r="4911" spans="19:29" x14ac:dyDescent="0.25">
      <c r="S4911" s="108"/>
      <c r="U4911" s="108"/>
      <c r="W4911" s="108"/>
      <c r="Y4911" s="108"/>
      <c r="AA4911" s="108"/>
      <c r="AC4911" s="108"/>
    </row>
    <row r="4912" spans="19:29" x14ac:dyDescent="0.25">
      <c r="S4912" s="108"/>
      <c r="U4912" s="108"/>
      <c r="W4912" s="108"/>
      <c r="Y4912" s="108"/>
      <c r="AA4912" s="108"/>
      <c r="AC4912" s="108"/>
    </row>
    <row r="4913" spans="19:29" x14ac:dyDescent="0.25">
      <c r="S4913" s="110"/>
      <c r="U4913" s="110"/>
      <c r="W4913" s="110"/>
      <c r="Y4913" s="110"/>
      <c r="AA4913" s="110"/>
      <c r="AC4913" s="110"/>
    </row>
    <row r="4914" spans="19:29" x14ac:dyDescent="0.25">
      <c r="S4914" s="110"/>
      <c r="U4914" s="110"/>
      <c r="W4914" s="110"/>
      <c r="Y4914" s="110"/>
      <c r="AA4914" s="110"/>
      <c r="AC4914" s="110"/>
    </row>
    <row r="4915" spans="19:29" x14ac:dyDescent="0.25">
      <c r="S4915" s="110"/>
      <c r="U4915" s="110"/>
      <c r="W4915" s="110"/>
      <c r="Y4915" s="110"/>
      <c r="AA4915" s="110"/>
      <c r="AC4915" s="110"/>
    </row>
    <row r="4916" spans="19:29" x14ac:dyDescent="0.25">
      <c r="S4916" s="110"/>
      <c r="U4916" s="110"/>
      <c r="W4916" s="110"/>
      <c r="Y4916" s="110"/>
      <c r="AA4916" s="110"/>
      <c r="AC4916" s="110"/>
    </row>
    <row r="4917" spans="19:29" x14ac:dyDescent="0.25">
      <c r="S4917" s="111"/>
      <c r="U4917" s="111"/>
      <c r="W4917" s="111"/>
      <c r="Y4917" s="111"/>
      <c r="AA4917" s="111"/>
      <c r="AC4917" s="111"/>
    </row>
    <row r="4918" spans="19:29" x14ac:dyDescent="0.25">
      <c r="S4918" s="107"/>
      <c r="U4918" s="107"/>
      <c r="W4918" s="107"/>
      <c r="Y4918" s="107"/>
      <c r="AA4918" s="107"/>
      <c r="AC4918" s="107"/>
    </row>
    <row r="4919" spans="19:29" x14ac:dyDescent="0.25">
      <c r="S4919" s="108"/>
      <c r="U4919" s="108"/>
      <c r="W4919" s="108"/>
      <c r="Y4919" s="108"/>
      <c r="AA4919" s="108"/>
      <c r="AC4919" s="108"/>
    </row>
    <row r="4920" spans="19:29" x14ac:dyDescent="0.25">
      <c r="S4920" s="108"/>
      <c r="U4920" s="108"/>
      <c r="W4920" s="108"/>
      <c r="Y4920" s="108"/>
      <c r="AA4920" s="108"/>
      <c r="AC4920" s="108"/>
    </row>
    <row r="4921" spans="19:29" x14ac:dyDescent="0.25">
      <c r="S4921" s="109"/>
      <c r="U4921" s="109"/>
      <c r="W4921" s="109"/>
      <c r="Y4921" s="109"/>
      <c r="AA4921" s="109"/>
      <c r="AC4921" s="109"/>
    </row>
    <row r="4922" spans="19:29" x14ac:dyDescent="0.25">
      <c r="S4922" s="108"/>
      <c r="U4922" s="108"/>
      <c r="W4922" s="108"/>
      <c r="Y4922" s="108"/>
      <c r="AA4922" s="108"/>
      <c r="AC4922" s="108"/>
    </row>
    <row r="4923" spans="19:29" x14ac:dyDescent="0.25">
      <c r="S4923" s="108"/>
      <c r="U4923" s="108"/>
      <c r="W4923" s="108"/>
      <c r="Y4923" s="108"/>
      <c r="AA4923" s="108"/>
      <c r="AC4923" s="108"/>
    </row>
    <row r="4924" spans="19:29" x14ac:dyDescent="0.25">
      <c r="S4924" s="109"/>
      <c r="U4924" s="109"/>
      <c r="W4924" s="109"/>
      <c r="Y4924" s="109"/>
      <c r="AA4924" s="109"/>
      <c r="AC4924" s="109"/>
    </row>
    <row r="4925" spans="19:29" x14ac:dyDescent="0.25">
      <c r="S4925" s="108"/>
      <c r="U4925" s="108"/>
      <c r="W4925" s="108"/>
      <c r="Y4925" s="108"/>
      <c r="AA4925" s="108"/>
      <c r="AC4925" s="108"/>
    </row>
    <row r="4926" spans="19:29" x14ac:dyDescent="0.25">
      <c r="S4926" s="109"/>
      <c r="U4926" s="109"/>
      <c r="W4926" s="109"/>
      <c r="Y4926" s="109"/>
      <c r="AA4926" s="109"/>
      <c r="AC4926" s="109"/>
    </row>
    <row r="4927" spans="19:29" x14ac:dyDescent="0.25">
      <c r="S4927" s="108"/>
      <c r="U4927" s="108"/>
      <c r="W4927" s="108"/>
      <c r="Y4927" s="108"/>
      <c r="AA4927" s="108"/>
      <c r="AC4927" s="108"/>
    </row>
    <row r="4928" spans="19:29" x14ac:dyDescent="0.25">
      <c r="S4928" s="108"/>
      <c r="U4928" s="108"/>
      <c r="W4928" s="108"/>
      <c r="Y4928" s="108"/>
      <c r="AA4928" s="108"/>
      <c r="AC4928" s="108"/>
    </row>
    <row r="4929" spans="19:29" x14ac:dyDescent="0.25">
      <c r="S4929" s="108"/>
      <c r="U4929" s="108"/>
      <c r="W4929" s="108"/>
      <c r="Y4929" s="108"/>
      <c r="AA4929" s="108"/>
      <c r="AC4929" s="108"/>
    </row>
    <row r="4930" spans="19:29" x14ac:dyDescent="0.25">
      <c r="S4930" s="110"/>
      <c r="U4930" s="110"/>
      <c r="W4930" s="110"/>
      <c r="Y4930" s="110"/>
      <c r="AA4930" s="110"/>
      <c r="AC4930" s="110"/>
    </row>
    <row r="4931" spans="19:29" x14ac:dyDescent="0.25">
      <c r="S4931" s="110"/>
      <c r="U4931" s="110"/>
      <c r="W4931" s="110"/>
      <c r="Y4931" s="110"/>
      <c r="AA4931" s="110"/>
      <c r="AC4931" s="110"/>
    </row>
    <row r="4932" spans="19:29" x14ac:dyDescent="0.25">
      <c r="S4932" s="110"/>
      <c r="U4932" s="110"/>
      <c r="W4932" s="110"/>
      <c r="Y4932" s="110"/>
      <c r="AA4932" s="110"/>
      <c r="AC4932" s="110"/>
    </row>
    <row r="4933" spans="19:29" x14ac:dyDescent="0.25">
      <c r="S4933" s="110"/>
      <c r="U4933" s="110"/>
      <c r="W4933" s="110"/>
      <c r="Y4933" s="110"/>
      <c r="AA4933" s="110"/>
      <c r="AC4933" s="110"/>
    </row>
    <row r="4934" spans="19:29" x14ac:dyDescent="0.25">
      <c r="S4934" s="111"/>
      <c r="U4934" s="111"/>
      <c r="W4934" s="111"/>
      <c r="Y4934" s="111"/>
      <c r="AA4934" s="111"/>
      <c r="AC4934" s="111"/>
    </row>
    <row r="4935" spans="19:29" x14ac:dyDescent="0.25">
      <c r="S4935" s="107"/>
      <c r="U4935" s="107"/>
      <c r="W4935" s="107"/>
      <c r="Y4935" s="107"/>
      <c r="AA4935" s="107"/>
      <c r="AC4935" s="107"/>
    </row>
    <row r="4936" spans="19:29" x14ac:dyDescent="0.25">
      <c r="S4936" s="108"/>
      <c r="U4936" s="108"/>
      <c r="W4936" s="108"/>
      <c r="Y4936" s="108"/>
      <c r="AA4936" s="108"/>
      <c r="AC4936" s="108"/>
    </row>
    <row r="4937" spans="19:29" x14ac:dyDescent="0.25">
      <c r="S4937" s="108"/>
      <c r="U4937" s="108"/>
      <c r="W4937" s="108"/>
      <c r="Y4937" s="108"/>
      <c r="AA4937" s="108"/>
      <c r="AC4937" s="108"/>
    </row>
    <row r="4938" spans="19:29" x14ac:dyDescent="0.25">
      <c r="S4938" s="109"/>
      <c r="U4938" s="109"/>
      <c r="W4938" s="109"/>
      <c r="Y4938" s="109"/>
      <c r="AA4938" s="109"/>
      <c r="AC4938" s="109"/>
    </row>
    <row r="4939" spans="19:29" x14ac:dyDescent="0.25">
      <c r="S4939" s="108"/>
      <c r="U4939" s="108"/>
      <c r="W4939" s="108"/>
      <c r="Y4939" s="108"/>
      <c r="AA4939" s="108"/>
      <c r="AC4939" s="108"/>
    </row>
    <row r="4940" spans="19:29" x14ac:dyDescent="0.25">
      <c r="S4940" s="108"/>
      <c r="U4940" s="108"/>
      <c r="W4940" s="108"/>
      <c r="Y4940" s="108"/>
      <c r="AA4940" s="108"/>
      <c r="AC4940" s="108"/>
    </row>
    <row r="4941" spans="19:29" x14ac:dyDescent="0.25">
      <c r="S4941" s="109"/>
      <c r="U4941" s="109"/>
      <c r="W4941" s="109"/>
      <c r="Y4941" s="109"/>
      <c r="AA4941" s="109"/>
      <c r="AC4941" s="109"/>
    </row>
    <row r="4942" spans="19:29" x14ac:dyDescent="0.25">
      <c r="S4942" s="108"/>
      <c r="U4942" s="108"/>
      <c r="W4942" s="108"/>
      <c r="Y4942" s="108"/>
      <c r="AA4942" s="108"/>
      <c r="AC4942" s="108"/>
    </row>
    <row r="4943" spans="19:29" x14ac:dyDescent="0.25">
      <c r="S4943" s="109"/>
      <c r="U4943" s="109"/>
      <c r="W4943" s="109"/>
      <c r="Y4943" s="109"/>
      <c r="AA4943" s="109"/>
      <c r="AC4943" s="109"/>
    </row>
    <row r="4944" spans="19:29" x14ac:dyDescent="0.25">
      <c r="S4944" s="108"/>
      <c r="U4944" s="108"/>
      <c r="W4944" s="108"/>
      <c r="Y4944" s="108"/>
      <c r="AA4944" s="108"/>
      <c r="AC4944" s="108"/>
    </row>
    <row r="4945" spans="19:29" x14ac:dyDescent="0.25">
      <c r="S4945" s="108"/>
      <c r="U4945" s="108"/>
      <c r="W4945" s="108"/>
      <c r="Y4945" s="108"/>
      <c r="AA4945" s="108"/>
      <c r="AC4945" s="108"/>
    </row>
    <row r="4946" spans="19:29" x14ac:dyDescent="0.25">
      <c r="S4946" s="108"/>
      <c r="U4946" s="108"/>
      <c r="W4946" s="108"/>
      <c r="Y4946" s="108"/>
      <c r="AA4946" s="108"/>
      <c r="AC4946" s="108"/>
    </row>
    <row r="4947" spans="19:29" x14ac:dyDescent="0.25">
      <c r="S4947" s="110"/>
      <c r="U4947" s="110"/>
      <c r="W4947" s="110"/>
      <c r="Y4947" s="110"/>
      <c r="AA4947" s="110"/>
      <c r="AC4947" s="110"/>
    </row>
    <row r="4948" spans="19:29" x14ac:dyDescent="0.25">
      <c r="S4948" s="110"/>
      <c r="U4948" s="110"/>
      <c r="W4948" s="110"/>
      <c r="Y4948" s="110"/>
      <c r="AA4948" s="110"/>
      <c r="AC4948" s="110"/>
    </row>
    <row r="4949" spans="19:29" x14ac:dyDescent="0.25">
      <c r="S4949" s="110"/>
      <c r="U4949" s="110"/>
      <c r="W4949" s="110"/>
      <c r="Y4949" s="110"/>
      <c r="AA4949" s="110"/>
      <c r="AC4949" s="110"/>
    </row>
    <row r="4950" spans="19:29" x14ac:dyDescent="0.25">
      <c r="S4950" s="110"/>
      <c r="U4950" s="110"/>
      <c r="W4950" s="110"/>
      <c r="Y4950" s="110"/>
      <c r="AA4950" s="110"/>
      <c r="AC4950" s="110"/>
    </row>
    <row r="4951" spans="19:29" x14ac:dyDescent="0.25">
      <c r="S4951" s="111"/>
      <c r="U4951" s="111"/>
      <c r="W4951" s="111"/>
      <c r="Y4951" s="111"/>
      <c r="AA4951" s="111"/>
      <c r="AC4951" s="111"/>
    </row>
    <row r="4952" spans="19:29" x14ac:dyDescent="0.25">
      <c r="S4952" s="107"/>
      <c r="U4952" s="107"/>
      <c r="W4952" s="107"/>
      <c r="Y4952" s="107"/>
      <c r="AA4952" s="107"/>
      <c r="AC4952" s="107"/>
    </row>
    <row r="4953" spans="19:29" x14ac:dyDescent="0.25">
      <c r="S4953" s="108"/>
      <c r="U4953" s="108"/>
      <c r="W4953" s="108"/>
      <c r="Y4953" s="108"/>
      <c r="AA4953" s="108"/>
      <c r="AC4953" s="108"/>
    </row>
    <row r="4954" spans="19:29" x14ac:dyDescent="0.25">
      <c r="S4954" s="108"/>
      <c r="U4954" s="108"/>
      <c r="W4954" s="108"/>
      <c r="Y4954" s="108"/>
      <c r="AA4954" s="108"/>
      <c r="AC4954" s="108"/>
    </row>
    <row r="4955" spans="19:29" x14ac:dyDescent="0.25">
      <c r="S4955" s="109"/>
      <c r="U4955" s="109"/>
      <c r="W4955" s="109"/>
      <c r="Y4955" s="109"/>
      <c r="AA4955" s="109"/>
      <c r="AC4955" s="109"/>
    </row>
    <row r="4956" spans="19:29" x14ac:dyDescent="0.25">
      <c r="S4956" s="108"/>
      <c r="U4956" s="108"/>
      <c r="W4956" s="108"/>
      <c r="Y4956" s="108"/>
      <c r="AA4956" s="108"/>
      <c r="AC4956" s="108"/>
    </row>
    <row r="4957" spans="19:29" x14ac:dyDescent="0.25">
      <c r="S4957" s="108"/>
      <c r="U4957" s="108"/>
      <c r="W4957" s="108"/>
      <c r="Y4957" s="108"/>
      <c r="AA4957" s="108"/>
      <c r="AC4957" s="108"/>
    </row>
    <row r="4958" spans="19:29" x14ac:dyDescent="0.25">
      <c r="S4958" s="109"/>
      <c r="U4958" s="109"/>
      <c r="W4958" s="109"/>
      <c r="Y4958" s="109"/>
      <c r="AA4958" s="109"/>
      <c r="AC4958" s="109"/>
    </row>
    <row r="4959" spans="19:29" x14ac:dyDescent="0.25">
      <c r="S4959" s="108"/>
      <c r="U4959" s="108"/>
      <c r="W4959" s="108"/>
      <c r="Y4959" s="108"/>
      <c r="AA4959" s="108"/>
      <c r="AC4959" s="108"/>
    </row>
    <row r="4960" spans="19:29" x14ac:dyDescent="0.25">
      <c r="S4960" s="109"/>
      <c r="U4960" s="109"/>
      <c r="W4960" s="109"/>
      <c r="Y4960" s="109"/>
      <c r="AA4960" s="109"/>
      <c r="AC4960" s="109"/>
    </row>
    <row r="4961" spans="19:29" x14ac:dyDescent="0.25">
      <c r="S4961" s="108"/>
      <c r="U4961" s="108"/>
      <c r="W4961" s="108"/>
      <c r="Y4961" s="108"/>
      <c r="AA4961" s="108"/>
      <c r="AC4961" s="108"/>
    </row>
    <row r="4962" spans="19:29" x14ac:dyDescent="0.25">
      <c r="S4962" s="108"/>
      <c r="U4962" s="108"/>
      <c r="W4962" s="108"/>
      <c r="Y4962" s="108"/>
      <c r="AA4962" s="108"/>
      <c r="AC4962" s="108"/>
    </row>
    <row r="4963" spans="19:29" x14ac:dyDescent="0.25">
      <c r="S4963" s="108"/>
      <c r="U4963" s="108"/>
      <c r="W4963" s="108"/>
      <c r="Y4963" s="108"/>
      <c r="AA4963" s="108"/>
      <c r="AC4963" s="108"/>
    </row>
    <row r="4964" spans="19:29" x14ac:dyDescent="0.25">
      <c r="S4964" s="110"/>
      <c r="U4964" s="110"/>
      <c r="W4964" s="110"/>
      <c r="Y4964" s="110"/>
      <c r="AA4964" s="110"/>
      <c r="AC4964" s="110"/>
    </row>
    <row r="4965" spans="19:29" x14ac:dyDescent="0.25">
      <c r="S4965" s="110"/>
      <c r="U4965" s="110"/>
      <c r="W4965" s="110"/>
      <c r="Y4965" s="110"/>
      <c r="AA4965" s="110"/>
      <c r="AC4965" s="110"/>
    </row>
    <row r="4966" spans="19:29" x14ac:dyDescent="0.25">
      <c r="S4966" s="110"/>
      <c r="U4966" s="110"/>
      <c r="W4966" s="110"/>
      <c r="Y4966" s="110"/>
      <c r="AA4966" s="110"/>
      <c r="AC4966" s="110"/>
    </row>
    <row r="4967" spans="19:29" x14ac:dyDescent="0.25">
      <c r="S4967" s="110"/>
      <c r="U4967" s="110"/>
      <c r="W4967" s="110"/>
      <c r="Y4967" s="110"/>
      <c r="AA4967" s="110"/>
      <c r="AC4967" s="110"/>
    </row>
    <row r="4968" spans="19:29" x14ac:dyDescent="0.25">
      <c r="S4968" s="111"/>
      <c r="U4968" s="111"/>
      <c r="W4968" s="111"/>
      <c r="Y4968" s="111"/>
      <c r="AA4968" s="111"/>
      <c r="AC4968" s="111"/>
    </row>
    <row r="4969" spans="19:29" x14ac:dyDescent="0.25">
      <c r="S4969" s="107"/>
      <c r="U4969" s="107"/>
      <c r="W4969" s="107"/>
      <c r="Y4969" s="107"/>
      <c r="AA4969" s="107"/>
      <c r="AC4969" s="107"/>
    </row>
    <row r="4970" spans="19:29" x14ac:dyDescent="0.25">
      <c r="S4970" s="108"/>
      <c r="U4970" s="108"/>
      <c r="W4970" s="108"/>
      <c r="Y4970" s="108"/>
      <c r="AA4970" s="108"/>
      <c r="AC4970" s="108"/>
    </row>
    <row r="4971" spans="19:29" x14ac:dyDescent="0.25">
      <c r="S4971" s="108"/>
      <c r="U4971" s="108"/>
      <c r="W4971" s="108"/>
      <c r="Y4971" s="108"/>
      <c r="AA4971" s="108"/>
      <c r="AC4971" s="108"/>
    </row>
    <row r="4972" spans="19:29" x14ac:dyDescent="0.25">
      <c r="S4972" s="109"/>
      <c r="U4972" s="109"/>
      <c r="W4972" s="109"/>
      <c r="Y4972" s="109"/>
      <c r="AA4972" s="109"/>
      <c r="AC4972" s="109"/>
    </row>
    <row r="4973" spans="19:29" x14ac:dyDescent="0.25">
      <c r="S4973" s="108"/>
      <c r="U4973" s="108"/>
      <c r="W4973" s="108"/>
      <c r="Y4973" s="108"/>
      <c r="AA4973" s="108"/>
      <c r="AC4973" s="108"/>
    </row>
    <row r="4974" spans="19:29" x14ac:dyDescent="0.25">
      <c r="S4974" s="108"/>
      <c r="U4974" s="108"/>
      <c r="W4974" s="108"/>
      <c r="Y4974" s="108"/>
      <c r="AA4974" s="108"/>
      <c r="AC4974" s="108"/>
    </row>
    <row r="4975" spans="19:29" x14ac:dyDescent="0.25">
      <c r="S4975" s="109"/>
      <c r="U4975" s="109"/>
      <c r="W4975" s="109"/>
      <c r="Y4975" s="109"/>
      <c r="AA4975" s="109"/>
      <c r="AC4975" s="109"/>
    </row>
    <row r="4976" spans="19:29" x14ac:dyDescent="0.25">
      <c r="S4976" s="108"/>
      <c r="U4976" s="108"/>
      <c r="W4976" s="108"/>
      <c r="Y4976" s="108"/>
      <c r="AA4976" s="108"/>
      <c r="AC4976" s="108"/>
    </row>
    <row r="4977" spans="19:29" x14ac:dyDescent="0.25">
      <c r="S4977" s="109"/>
      <c r="U4977" s="109"/>
      <c r="W4977" s="109"/>
      <c r="Y4977" s="109"/>
      <c r="AA4977" s="109"/>
      <c r="AC4977" s="109"/>
    </row>
    <row r="4978" spans="19:29" x14ac:dyDescent="0.25">
      <c r="S4978" s="108"/>
      <c r="U4978" s="108"/>
      <c r="W4978" s="108"/>
      <c r="Y4978" s="108"/>
      <c r="AA4978" s="108"/>
      <c r="AC4978" s="108"/>
    </row>
    <row r="4979" spans="19:29" x14ac:dyDescent="0.25">
      <c r="S4979" s="108"/>
      <c r="U4979" s="108"/>
      <c r="W4979" s="108"/>
      <c r="Y4979" s="108"/>
      <c r="AA4979" s="108"/>
      <c r="AC4979" s="108"/>
    </row>
    <row r="4980" spans="19:29" x14ac:dyDescent="0.25">
      <c r="S4980" s="108"/>
      <c r="U4980" s="108"/>
      <c r="W4980" s="108"/>
      <c r="Y4980" s="108"/>
      <c r="AA4980" s="108"/>
      <c r="AC4980" s="108"/>
    </row>
    <row r="4981" spans="19:29" x14ac:dyDescent="0.25">
      <c r="S4981" s="110"/>
      <c r="U4981" s="110"/>
      <c r="W4981" s="110"/>
      <c r="Y4981" s="110"/>
      <c r="AA4981" s="110"/>
      <c r="AC4981" s="110"/>
    </row>
    <row r="4982" spans="19:29" x14ac:dyDescent="0.25">
      <c r="S4982" s="110"/>
      <c r="U4982" s="110"/>
      <c r="W4982" s="110"/>
      <c r="Y4982" s="110"/>
      <c r="AA4982" s="110"/>
      <c r="AC4982" s="110"/>
    </row>
    <row r="4983" spans="19:29" x14ac:dyDescent="0.25">
      <c r="S4983" s="110"/>
      <c r="U4983" s="110"/>
      <c r="W4983" s="110"/>
      <c r="Y4983" s="110"/>
      <c r="AA4983" s="110"/>
      <c r="AC4983" s="110"/>
    </row>
    <row r="4984" spans="19:29" x14ac:dyDescent="0.25">
      <c r="S4984" s="110"/>
      <c r="U4984" s="110"/>
      <c r="W4984" s="110"/>
      <c r="Y4984" s="110"/>
      <c r="AA4984" s="110"/>
      <c r="AC4984" s="110"/>
    </row>
    <row r="4985" spans="19:29" x14ac:dyDescent="0.25">
      <c r="S4985" s="111"/>
      <c r="U4985" s="111"/>
      <c r="W4985" s="111"/>
      <c r="Y4985" s="111"/>
      <c r="AA4985" s="111"/>
      <c r="AC4985" s="111"/>
    </row>
    <row r="4986" spans="19:29" x14ac:dyDescent="0.25">
      <c r="S4986" s="107"/>
      <c r="U4986" s="107"/>
      <c r="W4986" s="107"/>
      <c r="Y4986" s="107"/>
      <c r="AA4986" s="107"/>
      <c r="AC4986" s="107"/>
    </row>
    <row r="4987" spans="19:29" x14ac:dyDescent="0.25">
      <c r="S4987" s="108"/>
      <c r="U4987" s="108"/>
      <c r="W4987" s="108"/>
      <c r="Y4987" s="108"/>
      <c r="AA4987" s="108"/>
      <c r="AC4987" s="108"/>
    </row>
    <row r="4988" spans="19:29" x14ac:dyDescent="0.25">
      <c r="S4988" s="108"/>
      <c r="U4988" s="108"/>
      <c r="W4988" s="108"/>
      <c r="Y4988" s="108"/>
      <c r="AA4988" s="108"/>
      <c r="AC4988" s="108"/>
    </row>
    <row r="4989" spans="19:29" x14ac:dyDescent="0.25">
      <c r="S4989" s="109"/>
      <c r="U4989" s="109"/>
      <c r="W4989" s="109"/>
      <c r="Y4989" s="109"/>
      <c r="AA4989" s="109"/>
      <c r="AC4989" s="109"/>
    </row>
    <row r="4990" spans="19:29" x14ac:dyDescent="0.25">
      <c r="S4990" s="108"/>
      <c r="U4990" s="108"/>
      <c r="W4990" s="108"/>
      <c r="Y4990" s="108"/>
      <c r="AA4990" s="108"/>
      <c r="AC4990" s="108"/>
    </row>
    <row r="4991" spans="19:29" x14ac:dyDescent="0.25">
      <c r="S4991" s="108"/>
      <c r="U4991" s="108"/>
      <c r="W4991" s="108"/>
      <c r="Y4991" s="108"/>
      <c r="AA4991" s="108"/>
      <c r="AC4991" s="108"/>
    </row>
    <row r="4992" spans="19:29" x14ac:dyDescent="0.25">
      <c r="S4992" s="109"/>
      <c r="U4992" s="109"/>
      <c r="W4992" s="109"/>
      <c r="Y4992" s="109"/>
      <c r="AA4992" s="109"/>
      <c r="AC4992" s="109"/>
    </row>
    <row r="4993" spans="19:29" x14ac:dyDescent="0.25">
      <c r="S4993" s="108"/>
      <c r="U4993" s="108"/>
      <c r="W4993" s="108"/>
      <c r="Y4993" s="108"/>
      <c r="AA4993" s="108"/>
      <c r="AC4993" s="108"/>
    </row>
    <row r="4994" spans="19:29" x14ac:dyDescent="0.25">
      <c r="S4994" s="109"/>
      <c r="U4994" s="109"/>
      <c r="W4994" s="109"/>
      <c r="Y4994" s="109"/>
      <c r="AA4994" s="109"/>
      <c r="AC4994" s="109"/>
    </row>
    <row r="4995" spans="19:29" x14ac:dyDescent="0.25">
      <c r="S4995" s="108"/>
      <c r="U4995" s="108"/>
      <c r="W4995" s="108"/>
      <c r="Y4995" s="108"/>
      <c r="AA4995" s="108"/>
      <c r="AC4995" s="108"/>
    </row>
    <row r="4996" spans="19:29" x14ac:dyDescent="0.25">
      <c r="S4996" s="108"/>
      <c r="U4996" s="108"/>
      <c r="W4996" s="108"/>
      <c r="Y4996" s="108"/>
      <c r="AA4996" s="108"/>
      <c r="AC4996" s="108"/>
    </row>
    <row r="4997" spans="19:29" x14ac:dyDescent="0.25">
      <c r="S4997" s="108"/>
      <c r="U4997" s="108"/>
      <c r="W4997" s="108"/>
      <c r="Y4997" s="108"/>
      <c r="AA4997" s="108"/>
      <c r="AC4997" s="108"/>
    </row>
    <row r="4998" spans="19:29" x14ac:dyDescent="0.25">
      <c r="S4998" s="110"/>
      <c r="U4998" s="110"/>
      <c r="W4998" s="110"/>
      <c r="Y4998" s="110"/>
      <c r="AA4998" s="110"/>
      <c r="AC4998" s="110"/>
    </row>
    <row r="4999" spans="19:29" x14ac:dyDescent="0.25">
      <c r="S4999" s="110"/>
      <c r="U4999" s="110"/>
      <c r="W4999" s="110"/>
      <c r="Y4999" s="110"/>
      <c r="AA4999" s="110"/>
      <c r="AC4999" s="110"/>
    </row>
    <row r="5000" spans="19:29" x14ac:dyDescent="0.25">
      <c r="S5000" s="110"/>
      <c r="U5000" s="110"/>
      <c r="W5000" s="110"/>
      <c r="Y5000" s="110"/>
      <c r="AA5000" s="110"/>
      <c r="AC5000" s="110"/>
    </row>
    <row r="5001" spans="19:29" x14ac:dyDescent="0.25">
      <c r="S5001" s="110"/>
      <c r="U5001" s="110"/>
      <c r="W5001" s="110"/>
      <c r="Y5001" s="110"/>
      <c r="AA5001" s="110"/>
      <c r="AC5001" s="110"/>
    </row>
    <row r="5002" spans="19:29" x14ac:dyDescent="0.25">
      <c r="S5002" s="111"/>
      <c r="U5002" s="111"/>
      <c r="W5002" s="111"/>
      <c r="Y5002" s="111"/>
      <c r="AA5002" s="111"/>
      <c r="AC5002" s="111"/>
    </row>
    <row r="5003" spans="19:29" x14ac:dyDescent="0.25">
      <c r="S5003" s="107"/>
      <c r="U5003" s="107"/>
      <c r="W5003" s="107"/>
      <c r="Y5003" s="107"/>
      <c r="AA5003" s="107"/>
      <c r="AC5003" s="107"/>
    </row>
    <row r="5004" spans="19:29" x14ac:dyDescent="0.25">
      <c r="S5004" s="108"/>
      <c r="U5004" s="108"/>
      <c r="W5004" s="108"/>
      <c r="Y5004" s="108"/>
      <c r="AA5004" s="108"/>
      <c r="AC5004" s="108"/>
    </row>
    <row r="5005" spans="19:29" x14ac:dyDescent="0.25">
      <c r="S5005" s="108"/>
      <c r="U5005" s="108"/>
      <c r="W5005" s="108"/>
      <c r="Y5005" s="108"/>
      <c r="AA5005" s="108"/>
      <c r="AC5005" s="108"/>
    </row>
    <row r="5006" spans="19:29" x14ac:dyDescent="0.25">
      <c r="S5006" s="109"/>
      <c r="U5006" s="109"/>
      <c r="W5006" s="109"/>
      <c r="Y5006" s="109"/>
      <c r="AA5006" s="109"/>
      <c r="AC5006" s="109"/>
    </row>
    <row r="5007" spans="19:29" x14ac:dyDescent="0.25">
      <c r="S5007" s="108"/>
      <c r="U5007" s="108"/>
      <c r="W5007" s="108"/>
      <c r="Y5007" s="108"/>
      <c r="AA5007" s="108"/>
      <c r="AC5007" s="108"/>
    </row>
    <row r="5008" spans="19:29" x14ac:dyDescent="0.25">
      <c r="S5008" s="108"/>
      <c r="U5008" s="108"/>
      <c r="W5008" s="108"/>
      <c r="Y5008" s="108"/>
      <c r="AA5008" s="108"/>
      <c r="AC5008" s="108"/>
    </row>
    <row r="5009" spans="19:29" x14ac:dyDescent="0.25">
      <c r="S5009" s="109"/>
      <c r="U5009" s="109"/>
      <c r="W5009" s="109"/>
      <c r="Y5009" s="109"/>
      <c r="AA5009" s="109"/>
      <c r="AC5009" s="109"/>
    </row>
    <row r="5010" spans="19:29" x14ac:dyDescent="0.25">
      <c r="S5010" s="108"/>
      <c r="U5010" s="108"/>
      <c r="W5010" s="108"/>
      <c r="Y5010" s="108"/>
      <c r="AA5010" s="108"/>
      <c r="AC5010" s="108"/>
    </row>
    <row r="5011" spans="19:29" x14ac:dyDescent="0.25">
      <c r="S5011" s="109"/>
      <c r="U5011" s="109"/>
      <c r="W5011" s="109"/>
      <c r="Y5011" s="109"/>
      <c r="AA5011" s="109"/>
      <c r="AC5011" s="109"/>
    </row>
    <row r="5012" spans="19:29" x14ac:dyDescent="0.25">
      <c r="S5012" s="108"/>
      <c r="U5012" s="108"/>
      <c r="W5012" s="108"/>
      <c r="Y5012" s="108"/>
      <c r="AA5012" s="108"/>
      <c r="AC5012" s="108"/>
    </row>
    <row r="5013" spans="19:29" x14ac:dyDescent="0.25">
      <c r="S5013" s="108"/>
      <c r="U5013" s="108"/>
      <c r="W5013" s="108"/>
      <c r="Y5013" s="108"/>
      <c r="AA5013" s="108"/>
      <c r="AC5013" s="108"/>
    </row>
    <row r="5014" spans="19:29" x14ac:dyDescent="0.25">
      <c r="S5014" s="108"/>
      <c r="U5014" s="108"/>
      <c r="W5014" s="108"/>
      <c r="Y5014" s="108"/>
      <c r="AA5014" s="108"/>
      <c r="AC5014" s="108"/>
    </row>
    <row r="5015" spans="19:29" x14ac:dyDescent="0.25">
      <c r="S5015" s="110"/>
      <c r="U5015" s="110"/>
      <c r="W5015" s="110"/>
      <c r="Y5015" s="110"/>
      <c r="AA5015" s="110"/>
      <c r="AC5015" s="110"/>
    </row>
    <row r="5016" spans="19:29" x14ac:dyDescent="0.25">
      <c r="S5016" s="110"/>
      <c r="U5016" s="110"/>
      <c r="W5016" s="110"/>
      <c r="Y5016" s="110"/>
      <c r="AA5016" s="110"/>
      <c r="AC5016" s="110"/>
    </row>
    <row r="5017" spans="19:29" x14ac:dyDescent="0.25">
      <c r="S5017" s="110"/>
      <c r="U5017" s="110"/>
      <c r="W5017" s="110"/>
      <c r="Y5017" s="110"/>
      <c r="AA5017" s="110"/>
      <c r="AC5017" s="110"/>
    </row>
    <row r="5018" spans="19:29" x14ac:dyDescent="0.25">
      <c r="S5018" s="110"/>
      <c r="U5018" s="110"/>
      <c r="W5018" s="110"/>
      <c r="Y5018" s="110"/>
      <c r="AA5018" s="110"/>
      <c r="AC5018" s="110"/>
    </row>
    <row r="5019" spans="19:29" x14ac:dyDescent="0.25">
      <c r="S5019" s="111"/>
      <c r="U5019" s="111"/>
      <c r="W5019" s="111"/>
      <c r="Y5019" s="111"/>
      <c r="AA5019" s="111"/>
      <c r="AC5019" s="111"/>
    </row>
    <row r="5020" spans="19:29" x14ac:dyDescent="0.25">
      <c r="S5020" s="107"/>
      <c r="U5020" s="107"/>
      <c r="W5020" s="107"/>
      <c r="Y5020" s="107"/>
      <c r="AA5020" s="107"/>
      <c r="AC5020" s="107"/>
    </row>
    <row r="5021" spans="19:29" x14ac:dyDescent="0.25">
      <c r="S5021" s="108"/>
      <c r="U5021" s="108"/>
      <c r="W5021" s="108"/>
      <c r="Y5021" s="108"/>
      <c r="AA5021" s="108"/>
      <c r="AC5021" s="108"/>
    </row>
    <row r="5022" spans="19:29" x14ac:dyDescent="0.25">
      <c r="S5022" s="108"/>
      <c r="U5022" s="108"/>
      <c r="W5022" s="108"/>
      <c r="Y5022" s="108"/>
      <c r="AA5022" s="108"/>
      <c r="AC5022" s="108"/>
    </row>
    <row r="5023" spans="19:29" x14ac:dyDescent="0.25">
      <c r="S5023" s="109"/>
      <c r="U5023" s="109"/>
      <c r="W5023" s="109"/>
      <c r="Y5023" s="109"/>
      <c r="AA5023" s="109"/>
      <c r="AC5023" s="109"/>
    </row>
    <row r="5024" spans="19:29" x14ac:dyDescent="0.25">
      <c r="S5024" s="108"/>
      <c r="U5024" s="108"/>
      <c r="W5024" s="108"/>
      <c r="Y5024" s="108"/>
      <c r="AA5024" s="108"/>
      <c r="AC5024" s="108"/>
    </row>
    <row r="5025" spans="19:29" x14ac:dyDescent="0.25">
      <c r="S5025" s="108"/>
      <c r="U5025" s="108"/>
      <c r="W5025" s="108"/>
      <c r="Y5025" s="108"/>
      <c r="AA5025" s="108"/>
      <c r="AC5025" s="108"/>
    </row>
    <row r="5026" spans="19:29" x14ac:dyDescent="0.25">
      <c r="S5026" s="109"/>
      <c r="U5026" s="109"/>
      <c r="W5026" s="109"/>
      <c r="Y5026" s="109"/>
      <c r="AA5026" s="109"/>
      <c r="AC5026" s="109"/>
    </row>
    <row r="5027" spans="19:29" x14ac:dyDescent="0.25">
      <c r="S5027" s="108"/>
      <c r="U5027" s="108"/>
      <c r="W5027" s="108"/>
      <c r="Y5027" s="108"/>
      <c r="AA5027" s="108"/>
      <c r="AC5027" s="108"/>
    </row>
    <row r="5028" spans="19:29" x14ac:dyDescent="0.25">
      <c r="S5028" s="109"/>
      <c r="U5028" s="109"/>
      <c r="W5028" s="109"/>
      <c r="Y5028" s="109"/>
      <c r="AA5028" s="109"/>
      <c r="AC5028" s="109"/>
    </row>
    <row r="5029" spans="19:29" x14ac:dyDescent="0.25">
      <c r="S5029" s="108"/>
      <c r="U5029" s="108"/>
      <c r="W5029" s="108"/>
      <c r="Y5029" s="108"/>
      <c r="AA5029" s="108"/>
      <c r="AC5029" s="108"/>
    </row>
    <row r="5030" spans="19:29" x14ac:dyDescent="0.25">
      <c r="S5030" s="108"/>
      <c r="U5030" s="108"/>
      <c r="W5030" s="108"/>
      <c r="Y5030" s="108"/>
      <c r="AA5030" s="108"/>
      <c r="AC5030" s="108"/>
    </row>
    <row r="5031" spans="19:29" x14ac:dyDescent="0.25">
      <c r="S5031" s="108"/>
      <c r="U5031" s="108"/>
      <c r="W5031" s="108"/>
      <c r="Y5031" s="108"/>
      <c r="AA5031" s="108"/>
      <c r="AC5031" s="108"/>
    </row>
    <row r="5032" spans="19:29" x14ac:dyDescent="0.25">
      <c r="S5032" s="110"/>
      <c r="U5032" s="110"/>
      <c r="W5032" s="110"/>
      <c r="Y5032" s="110"/>
      <c r="AA5032" s="110"/>
      <c r="AC5032" s="110"/>
    </row>
    <row r="5033" spans="19:29" x14ac:dyDescent="0.25">
      <c r="S5033" s="110"/>
      <c r="U5033" s="110"/>
      <c r="W5033" s="110"/>
      <c r="Y5033" s="110"/>
      <c r="AA5033" s="110"/>
      <c r="AC5033" s="110"/>
    </row>
    <row r="5034" spans="19:29" x14ac:dyDescent="0.25">
      <c r="S5034" s="110"/>
      <c r="U5034" s="110"/>
      <c r="W5034" s="110"/>
      <c r="Y5034" s="110"/>
      <c r="AA5034" s="110"/>
      <c r="AC5034" s="110"/>
    </row>
    <row r="5035" spans="19:29" x14ac:dyDescent="0.25">
      <c r="S5035" s="110"/>
      <c r="U5035" s="110"/>
      <c r="W5035" s="110"/>
      <c r="Y5035" s="110"/>
      <c r="AA5035" s="110"/>
      <c r="AC5035" s="110"/>
    </row>
    <row r="5036" spans="19:29" x14ac:dyDescent="0.25">
      <c r="S5036" s="111"/>
      <c r="U5036" s="111"/>
      <c r="W5036" s="111"/>
      <c r="Y5036" s="111"/>
      <c r="AA5036" s="111"/>
      <c r="AC5036" s="111"/>
    </row>
    <row r="5037" spans="19:29" x14ac:dyDescent="0.25">
      <c r="S5037" s="107"/>
      <c r="U5037" s="107"/>
      <c r="W5037" s="107"/>
      <c r="Y5037" s="107"/>
      <c r="AA5037" s="107"/>
      <c r="AC5037" s="107"/>
    </row>
    <row r="5038" spans="19:29" x14ac:dyDescent="0.25">
      <c r="S5038" s="108"/>
      <c r="U5038" s="108"/>
      <c r="W5038" s="108"/>
      <c r="Y5038" s="108"/>
      <c r="AA5038" s="108"/>
      <c r="AC5038" s="108"/>
    </row>
    <row r="5039" spans="19:29" x14ac:dyDescent="0.25">
      <c r="S5039" s="108"/>
      <c r="U5039" s="108"/>
      <c r="W5039" s="108"/>
      <c r="Y5039" s="108"/>
      <c r="AA5039" s="108"/>
      <c r="AC5039" s="108"/>
    </row>
    <row r="5040" spans="19:29" x14ac:dyDescent="0.25">
      <c r="S5040" s="109"/>
      <c r="U5040" s="109"/>
      <c r="W5040" s="109"/>
      <c r="Y5040" s="109"/>
      <c r="AA5040" s="109"/>
      <c r="AC5040" s="109"/>
    </row>
    <row r="5041" spans="19:29" x14ac:dyDescent="0.25">
      <c r="S5041" s="108"/>
      <c r="U5041" s="108"/>
      <c r="W5041" s="108"/>
      <c r="Y5041" s="108"/>
      <c r="AA5041" s="108"/>
      <c r="AC5041" s="108"/>
    </row>
    <row r="5042" spans="19:29" x14ac:dyDescent="0.25">
      <c r="S5042" s="108"/>
      <c r="U5042" s="108"/>
      <c r="W5042" s="108"/>
      <c r="Y5042" s="108"/>
      <c r="AA5042" s="108"/>
      <c r="AC5042" s="108"/>
    </row>
    <row r="5043" spans="19:29" x14ac:dyDescent="0.25">
      <c r="S5043" s="109"/>
      <c r="U5043" s="109"/>
      <c r="W5043" s="109"/>
      <c r="Y5043" s="109"/>
      <c r="AA5043" s="109"/>
      <c r="AC5043" s="109"/>
    </row>
    <row r="5044" spans="19:29" x14ac:dyDescent="0.25">
      <c r="S5044" s="108"/>
      <c r="U5044" s="108"/>
      <c r="W5044" s="108"/>
      <c r="Y5044" s="108"/>
      <c r="AA5044" s="108"/>
      <c r="AC5044" s="108"/>
    </row>
    <row r="5045" spans="19:29" x14ac:dyDescent="0.25">
      <c r="S5045" s="109"/>
      <c r="U5045" s="109"/>
      <c r="W5045" s="109"/>
      <c r="Y5045" s="109"/>
      <c r="AA5045" s="109"/>
      <c r="AC5045" s="109"/>
    </row>
    <row r="5046" spans="19:29" x14ac:dyDescent="0.25">
      <c r="S5046" s="108"/>
      <c r="U5046" s="108"/>
      <c r="W5046" s="108"/>
      <c r="Y5046" s="108"/>
      <c r="AA5046" s="108"/>
      <c r="AC5046" s="108"/>
    </row>
    <row r="5047" spans="19:29" x14ac:dyDescent="0.25">
      <c r="S5047" s="108"/>
      <c r="U5047" s="108"/>
      <c r="W5047" s="108"/>
      <c r="Y5047" s="108"/>
      <c r="AA5047" s="108"/>
      <c r="AC5047" s="108"/>
    </row>
    <row r="5048" spans="19:29" x14ac:dyDescent="0.25">
      <c r="S5048" s="108"/>
      <c r="U5048" s="108"/>
      <c r="W5048" s="108"/>
      <c r="Y5048" s="108"/>
      <c r="AA5048" s="108"/>
      <c r="AC5048" s="108"/>
    </row>
    <row r="5049" spans="19:29" x14ac:dyDescent="0.25">
      <c r="S5049" s="110"/>
      <c r="U5049" s="110"/>
      <c r="W5049" s="110"/>
      <c r="Y5049" s="110"/>
      <c r="AA5049" s="110"/>
      <c r="AC5049" s="110"/>
    </row>
    <row r="5050" spans="19:29" x14ac:dyDescent="0.25">
      <c r="S5050" s="110"/>
      <c r="U5050" s="110"/>
      <c r="W5050" s="110"/>
      <c r="Y5050" s="110"/>
      <c r="AA5050" s="110"/>
      <c r="AC5050" s="110"/>
    </row>
    <row r="5051" spans="19:29" x14ac:dyDescent="0.25">
      <c r="S5051" s="110"/>
      <c r="U5051" s="110"/>
      <c r="W5051" s="110"/>
      <c r="Y5051" s="110"/>
      <c r="AA5051" s="110"/>
      <c r="AC5051" s="110"/>
    </row>
    <row r="5052" spans="19:29" x14ac:dyDescent="0.25">
      <c r="S5052" s="110"/>
      <c r="U5052" s="110"/>
      <c r="W5052" s="110"/>
      <c r="Y5052" s="110"/>
      <c r="AA5052" s="110"/>
      <c r="AC5052" s="110"/>
    </row>
    <row r="5053" spans="19:29" x14ac:dyDescent="0.25">
      <c r="S5053" s="111"/>
      <c r="U5053" s="111"/>
      <c r="W5053" s="111"/>
      <c r="Y5053" s="111"/>
      <c r="AA5053" s="111"/>
      <c r="AC5053" s="111"/>
    </row>
    <row r="5054" spans="19:29" x14ac:dyDescent="0.25">
      <c r="S5054" s="107"/>
      <c r="U5054" s="107"/>
      <c r="W5054" s="107"/>
      <c r="Y5054" s="107"/>
      <c r="AA5054" s="107"/>
      <c r="AC5054" s="107"/>
    </row>
    <row r="5055" spans="19:29" x14ac:dyDescent="0.25">
      <c r="S5055" s="108"/>
      <c r="U5055" s="108"/>
      <c r="W5055" s="108"/>
      <c r="Y5055" s="108"/>
      <c r="AA5055" s="108"/>
      <c r="AC5055" s="108"/>
    </row>
    <row r="5056" spans="19:29" x14ac:dyDescent="0.25">
      <c r="S5056" s="108"/>
      <c r="U5056" s="108"/>
      <c r="W5056" s="108"/>
      <c r="Y5056" s="108"/>
      <c r="AA5056" s="108"/>
      <c r="AC5056" s="108"/>
    </row>
    <row r="5057" spans="19:29" x14ac:dyDescent="0.25">
      <c r="S5057" s="109"/>
      <c r="U5057" s="109"/>
      <c r="W5057" s="109"/>
      <c r="Y5057" s="109"/>
      <c r="AA5057" s="109"/>
      <c r="AC5057" s="109"/>
    </row>
    <row r="5058" spans="19:29" x14ac:dyDescent="0.25">
      <c r="S5058" s="108"/>
      <c r="U5058" s="108"/>
      <c r="W5058" s="108"/>
      <c r="Y5058" s="108"/>
      <c r="AA5058" s="108"/>
      <c r="AC5058" s="108"/>
    </row>
    <row r="5059" spans="19:29" x14ac:dyDescent="0.25">
      <c r="S5059" s="108"/>
      <c r="U5059" s="108"/>
      <c r="W5059" s="108"/>
      <c r="Y5059" s="108"/>
      <c r="AA5059" s="108"/>
      <c r="AC5059" s="108"/>
    </row>
    <row r="5060" spans="19:29" x14ac:dyDescent="0.25">
      <c r="S5060" s="109"/>
      <c r="U5060" s="109"/>
      <c r="W5060" s="109"/>
      <c r="Y5060" s="109"/>
      <c r="AA5060" s="109"/>
      <c r="AC5060" s="109"/>
    </row>
    <row r="5061" spans="19:29" x14ac:dyDescent="0.25">
      <c r="S5061" s="108"/>
      <c r="U5061" s="108"/>
      <c r="W5061" s="108"/>
      <c r="Y5061" s="108"/>
      <c r="AA5061" s="108"/>
      <c r="AC5061" s="108"/>
    </row>
    <row r="5062" spans="19:29" x14ac:dyDescent="0.25">
      <c r="S5062" s="109"/>
      <c r="U5062" s="109"/>
      <c r="W5062" s="109"/>
      <c r="Y5062" s="109"/>
      <c r="AA5062" s="109"/>
      <c r="AC5062" s="109"/>
    </row>
    <row r="5063" spans="19:29" x14ac:dyDescent="0.25">
      <c r="S5063" s="108"/>
      <c r="U5063" s="108"/>
      <c r="W5063" s="108"/>
      <c r="Y5063" s="108"/>
      <c r="AA5063" s="108"/>
      <c r="AC5063" s="108"/>
    </row>
    <row r="5064" spans="19:29" x14ac:dyDescent="0.25">
      <c r="S5064" s="108"/>
      <c r="U5064" s="108"/>
      <c r="W5064" s="108"/>
      <c r="Y5064" s="108"/>
      <c r="AA5064" s="108"/>
      <c r="AC5064" s="108"/>
    </row>
    <row r="5065" spans="19:29" x14ac:dyDescent="0.25">
      <c r="S5065" s="108"/>
      <c r="U5065" s="108"/>
      <c r="W5065" s="108"/>
      <c r="Y5065" s="108"/>
      <c r="AA5065" s="108"/>
      <c r="AC5065" s="108"/>
    </row>
    <row r="5066" spans="19:29" x14ac:dyDescent="0.25">
      <c r="S5066" s="110"/>
      <c r="U5066" s="110"/>
      <c r="W5066" s="110"/>
      <c r="Y5066" s="110"/>
      <c r="AA5066" s="110"/>
      <c r="AC5066" s="110"/>
    </row>
    <row r="5067" spans="19:29" x14ac:dyDescent="0.25">
      <c r="S5067" s="110"/>
      <c r="U5067" s="110"/>
      <c r="W5067" s="110"/>
      <c r="Y5067" s="110"/>
      <c r="AA5067" s="110"/>
      <c r="AC5067" s="110"/>
    </row>
    <row r="5068" spans="19:29" x14ac:dyDescent="0.25">
      <c r="S5068" s="110"/>
      <c r="U5068" s="110"/>
      <c r="W5068" s="110"/>
      <c r="Y5068" s="110"/>
      <c r="AA5068" s="110"/>
      <c r="AC5068" s="110"/>
    </row>
    <row r="5069" spans="19:29" x14ac:dyDescent="0.25">
      <c r="S5069" s="110"/>
      <c r="U5069" s="110"/>
      <c r="W5069" s="110"/>
      <c r="Y5069" s="110"/>
      <c r="AA5069" s="110"/>
      <c r="AC5069" s="110"/>
    </row>
    <row r="5070" spans="19:29" x14ac:dyDescent="0.25">
      <c r="S5070" s="111"/>
      <c r="U5070" s="111"/>
      <c r="W5070" s="111"/>
      <c r="Y5070" s="111"/>
      <c r="AA5070" s="111"/>
      <c r="AC5070" s="111"/>
    </row>
    <row r="5071" spans="19:29" x14ac:dyDescent="0.25">
      <c r="S5071" s="107"/>
      <c r="U5071" s="107"/>
      <c r="W5071" s="107"/>
      <c r="Y5071" s="107"/>
      <c r="AA5071" s="107"/>
      <c r="AC5071" s="107"/>
    </row>
    <row r="5072" spans="19:29" x14ac:dyDescent="0.25">
      <c r="S5072" s="108"/>
      <c r="U5072" s="108"/>
      <c r="W5072" s="108"/>
      <c r="Y5072" s="108"/>
      <c r="AA5072" s="108"/>
      <c r="AC5072" s="108"/>
    </row>
    <row r="5073" spans="19:29" x14ac:dyDescent="0.25">
      <c r="S5073" s="108"/>
      <c r="U5073" s="108"/>
      <c r="W5073" s="108"/>
      <c r="Y5073" s="108"/>
      <c r="AA5073" s="108"/>
      <c r="AC5073" s="108"/>
    </row>
    <row r="5074" spans="19:29" x14ac:dyDescent="0.25">
      <c r="S5074" s="109"/>
      <c r="U5074" s="109"/>
      <c r="W5074" s="109"/>
      <c r="Y5074" s="109"/>
      <c r="AA5074" s="109"/>
      <c r="AC5074" s="109"/>
    </row>
    <row r="5075" spans="19:29" x14ac:dyDescent="0.25">
      <c r="S5075" s="108"/>
      <c r="U5075" s="108"/>
      <c r="W5075" s="108"/>
      <c r="Y5075" s="108"/>
      <c r="AA5075" s="108"/>
      <c r="AC5075" s="108"/>
    </row>
    <row r="5076" spans="19:29" x14ac:dyDescent="0.25">
      <c r="S5076" s="108"/>
      <c r="U5076" s="108"/>
      <c r="W5076" s="108"/>
      <c r="Y5076" s="108"/>
      <c r="AA5076" s="108"/>
      <c r="AC5076" s="108"/>
    </row>
    <row r="5077" spans="19:29" x14ac:dyDescent="0.25">
      <c r="S5077" s="109"/>
      <c r="U5077" s="109"/>
      <c r="W5077" s="109"/>
      <c r="Y5077" s="109"/>
      <c r="AA5077" s="109"/>
      <c r="AC5077" s="109"/>
    </row>
    <row r="5078" spans="19:29" x14ac:dyDescent="0.25">
      <c r="S5078" s="108"/>
      <c r="U5078" s="108"/>
      <c r="W5078" s="108"/>
      <c r="Y5078" s="108"/>
      <c r="AA5078" s="108"/>
      <c r="AC5078" s="108"/>
    </row>
    <row r="5079" spans="19:29" x14ac:dyDescent="0.25">
      <c r="S5079" s="109"/>
      <c r="U5079" s="109"/>
      <c r="W5079" s="109"/>
      <c r="Y5079" s="109"/>
      <c r="AA5079" s="109"/>
      <c r="AC5079" s="109"/>
    </row>
    <row r="5080" spans="19:29" x14ac:dyDescent="0.25">
      <c r="S5080" s="108"/>
      <c r="U5080" s="108"/>
      <c r="W5080" s="108"/>
      <c r="Y5080" s="108"/>
      <c r="AA5080" s="108"/>
      <c r="AC5080" s="108"/>
    </row>
    <row r="5081" spans="19:29" x14ac:dyDescent="0.25">
      <c r="S5081" s="108"/>
      <c r="U5081" s="108"/>
      <c r="W5081" s="108"/>
      <c r="Y5081" s="108"/>
      <c r="AA5081" s="108"/>
      <c r="AC5081" s="108"/>
    </row>
    <row r="5082" spans="19:29" x14ac:dyDescent="0.25">
      <c r="S5082" s="108"/>
      <c r="U5082" s="108"/>
      <c r="W5082" s="108"/>
      <c r="Y5082" s="108"/>
      <c r="AA5082" s="108"/>
      <c r="AC5082" s="108"/>
    </row>
    <row r="5083" spans="19:29" x14ac:dyDescent="0.25">
      <c r="S5083" s="110"/>
      <c r="U5083" s="110"/>
      <c r="W5083" s="110"/>
      <c r="Y5083" s="110"/>
      <c r="AA5083" s="110"/>
      <c r="AC5083" s="110"/>
    </row>
    <row r="5084" spans="19:29" x14ac:dyDescent="0.25">
      <c r="S5084" s="110"/>
      <c r="U5084" s="110"/>
      <c r="W5084" s="110"/>
      <c r="Y5084" s="110"/>
      <c r="AA5084" s="110"/>
      <c r="AC5084" s="110"/>
    </row>
    <row r="5085" spans="19:29" x14ac:dyDescent="0.25">
      <c r="S5085" s="110"/>
      <c r="U5085" s="110"/>
      <c r="W5085" s="110"/>
      <c r="Y5085" s="110"/>
      <c r="AA5085" s="110"/>
      <c r="AC5085" s="110"/>
    </row>
    <row r="5086" spans="19:29" x14ac:dyDescent="0.25">
      <c r="S5086" s="110"/>
      <c r="U5086" s="110"/>
      <c r="W5086" s="110"/>
      <c r="Y5086" s="110"/>
      <c r="AA5086" s="110"/>
      <c r="AC5086" s="110"/>
    </row>
    <row r="5087" spans="19:29" x14ac:dyDescent="0.25">
      <c r="S5087" s="111"/>
      <c r="U5087" s="111"/>
      <c r="W5087" s="111"/>
      <c r="Y5087" s="111"/>
      <c r="AA5087" s="111"/>
      <c r="AC5087" s="111"/>
    </row>
    <row r="5088" spans="19:29" x14ac:dyDescent="0.25">
      <c r="S5088" s="107"/>
      <c r="U5088" s="107"/>
      <c r="W5088" s="107"/>
      <c r="Y5088" s="107"/>
      <c r="AA5088" s="107"/>
      <c r="AC5088" s="107"/>
    </row>
    <row r="5089" spans="19:29" x14ac:dyDescent="0.25">
      <c r="S5089" s="108"/>
      <c r="U5089" s="108"/>
      <c r="W5089" s="108"/>
      <c r="Y5089" s="108"/>
      <c r="AA5089" s="108"/>
      <c r="AC5089" s="108"/>
    </row>
    <row r="5090" spans="19:29" x14ac:dyDescent="0.25">
      <c r="S5090" s="108"/>
      <c r="U5090" s="108"/>
      <c r="W5090" s="108"/>
      <c r="Y5090" s="108"/>
      <c r="AA5090" s="108"/>
      <c r="AC5090" s="108"/>
    </row>
    <row r="5091" spans="19:29" x14ac:dyDescent="0.25">
      <c r="S5091" s="109"/>
      <c r="U5091" s="109"/>
      <c r="W5091" s="109"/>
      <c r="Y5091" s="109"/>
      <c r="AA5091" s="109"/>
      <c r="AC5091" s="109"/>
    </row>
    <row r="5092" spans="19:29" x14ac:dyDescent="0.25">
      <c r="S5092" s="108"/>
      <c r="U5092" s="108"/>
      <c r="W5092" s="108"/>
      <c r="Y5092" s="108"/>
      <c r="AA5092" s="108"/>
      <c r="AC5092" s="108"/>
    </row>
    <row r="5093" spans="19:29" x14ac:dyDescent="0.25">
      <c r="S5093" s="108"/>
      <c r="U5093" s="108"/>
      <c r="W5093" s="108"/>
      <c r="Y5093" s="108"/>
      <c r="AA5093" s="108"/>
      <c r="AC5093" s="108"/>
    </row>
    <row r="5094" spans="19:29" x14ac:dyDescent="0.25">
      <c r="S5094" s="109"/>
      <c r="U5094" s="109"/>
      <c r="W5094" s="109"/>
      <c r="Y5094" s="109"/>
      <c r="AA5094" s="109"/>
      <c r="AC5094" s="109"/>
    </row>
    <row r="5095" spans="19:29" x14ac:dyDescent="0.25">
      <c r="S5095" s="108"/>
      <c r="U5095" s="108"/>
      <c r="W5095" s="108"/>
      <c r="Y5095" s="108"/>
      <c r="AA5095" s="108"/>
      <c r="AC5095" s="108"/>
    </row>
    <row r="5096" spans="19:29" x14ac:dyDescent="0.25">
      <c r="S5096" s="109"/>
      <c r="U5096" s="109"/>
      <c r="W5096" s="109"/>
      <c r="Y5096" s="109"/>
      <c r="AA5096" s="109"/>
      <c r="AC5096" s="109"/>
    </row>
    <row r="5097" spans="19:29" x14ac:dyDescent="0.25">
      <c r="S5097" s="108"/>
      <c r="U5097" s="108"/>
      <c r="W5097" s="108"/>
      <c r="Y5097" s="108"/>
      <c r="AA5097" s="108"/>
      <c r="AC5097" s="108"/>
    </row>
    <row r="5098" spans="19:29" x14ac:dyDescent="0.25">
      <c r="S5098" s="108"/>
      <c r="U5098" s="108"/>
      <c r="W5098" s="108"/>
      <c r="Y5098" s="108"/>
      <c r="AA5098" s="108"/>
      <c r="AC5098" s="108"/>
    </row>
    <row r="5099" spans="19:29" x14ac:dyDescent="0.25">
      <c r="S5099" s="108"/>
      <c r="U5099" s="108"/>
      <c r="W5099" s="108"/>
      <c r="Y5099" s="108"/>
      <c r="AA5099" s="108"/>
      <c r="AC5099" s="108"/>
    </row>
    <row r="5100" spans="19:29" x14ac:dyDescent="0.25">
      <c r="S5100" s="110"/>
      <c r="U5100" s="110"/>
      <c r="W5100" s="110"/>
      <c r="Y5100" s="110"/>
      <c r="AA5100" s="110"/>
      <c r="AC5100" s="110"/>
    </row>
    <row r="5101" spans="19:29" x14ac:dyDescent="0.25">
      <c r="S5101" s="110"/>
      <c r="U5101" s="110"/>
      <c r="W5101" s="110"/>
      <c r="Y5101" s="110"/>
      <c r="AA5101" s="110"/>
      <c r="AC5101" s="110"/>
    </row>
    <row r="5102" spans="19:29" x14ac:dyDescent="0.25">
      <c r="S5102" s="110"/>
      <c r="U5102" s="110"/>
      <c r="W5102" s="110"/>
      <c r="Y5102" s="110"/>
      <c r="AA5102" s="110"/>
      <c r="AC5102" s="110"/>
    </row>
    <row r="5103" spans="19:29" x14ac:dyDescent="0.25">
      <c r="S5103" s="110"/>
      <c r="U5103" s="110"/>
      <c r="W5103" s="110"/>
      <c r="Y5103" s="110"/>
      <c r="AA5103" s="110"/>
      <c r="AC5103" s="110"/>
    </row>
    <row r="5104" spans="19:29" x14ac:dyDescent="0.25">
      <c r="S5104" s="111"/>
      <c r="U5104" s="111"/>
      <c r="W5104" s="111"/>
      <c r="Y5104" s="111"/>
      <c r="AA5104" s="111"/>
      <c r="AC5104" s="111"/>
    </row>
    <row r="5105" spans="19:29" x14ac:dyDescent="0.25">
      <c r="S5105" s="107"/>
      <c r="U5105" s="107"/>
      <c r="W5105" s="107"/>
      <c r="Y5105" s="107"/>
      <c r="AA5105" s="107"/>
      <c r="AC5105" s="107"/>
    </row>
    <row r="5106" spans="19:29" x14ac:dyDescent="0.25">
      <c r="S5106" s="108"/>
      <c r="U5106" s="108"/>
      <c r="W5106" s="108"/>
      <c r="Y5106" s="108"/>
      <c r="AA5106" s="108"/>
      <c r="AC5106" s="108"/>
    </row>
    <row r="5107" spans="19:29" x14ac:dyDescent="0.25">
      <c r="S5107" s="108"/>
      <c r="U5107" s="108"/>
      <c r="W5107" s="108"/>
      <c r="Y5107" s="108"/>
      <c r="AA5107" s="108"/>
      <c r="AC5107" s="108"/>
    </row>
    <row r="5108" spans="19:29" x14ac:dyDescent="0.25">
      <c r="S5108" s="109"/>
      <c r="U5108" s="109"/>
      <c r="W5108" s="109"/>
      <c r="Y5108" s="109"/>
      <c r="AA5108" s="109"/>
      <c r="AC5108" s="109"/>
    </row>
    <row r="5109" spans="19:29" x14ac:dyDescent="0.25">
      <c r="S5109" s="108"/>
      <c r="U5109" s="108"/>
      <c r="W5109" s="108"/>
      <c r="Y5109" s="108"/>
      <c r="AA5109" s="108"/>
      <c r="AC5109" s="108"/>
    </row>
    <row r="5110" spans="19:29" x14ac:dyDescent="0.25">
      <c r="S5110" s="108"/>
      <c r="U5110" s="108"/>
      <c r="W5110" s="108"/>
      <c r="Y5110" s="108"/>
      <c r="AA5110" s="108"/>
      <c r="AC5110" s="108"/>
    </row>
    <row r="5111" spans="19:29" x14ac:dyDescent="0.25">
      <c r="S5111" s="109"/>
      <c r="U5111" s="109"/>
      <c r="W5111" s="109"/>
      <c r="Y5111" s="109"/>
      <c r="AA5111" s="109"/>
      <c r="AC5111" s="109"/>
    </row>
    <row r="5112" spans="19:29" x14ac:dyDescent="0.25">
      <c r="S5112" s="108"/>
      <c r="U5112" s="108"/>
      <c r="W5112" s="108"/>
      <c r="Y5112" s="108"/>
      <c r="AA5112" s="108"/>
      <c r="AC5112" s="108"/>
    </row>
    <row r="5113" spans="19:29" x14ac:dyDescent="0.25">
      <c r="S5113" s="109"/>
      <c r="U5113" s="109"/>
      <c r="W5113" s="109"/>
      <c r="Y5113" s="109"/>
      <c r="AA5113" s="109"/>
      <c r="AC5113" s="109"/>
    </row>
    <row r="5114" spans="19:29" x14ac:dyDescent="0.25">
      <c r="S5114" s="108"/>
      <c r="U5114" s="108"/>
      <c r="W5114" s="108"/>
      <c r="Y5114" s="108"/>
      <c r="AA5114" s="108"/>
      <c r="AC5114" s="108"/>
    </row>
    <row r="5115" spans="19:29" x14ac:dyDescent="0.25">
      <c r="S5115" s="108"/>
      <c r="U5115" s="108"/>
      <c r="W5115" s="108"/>
      <c r="Y5115" s="108"/>
      <c r="AA5115" s="108"/>
      <c r="AC5115" s="108"/>
    </row>
    <row r="5116" spans="19:29" x14ac:dyDescent="0.25">
      <c r="S5116" s="108"/>
      <c r="U5116" s="108"/>
      <c r="W5116" s="108"/>
      <c r="Y5116" s="108"/>
      <c r="AA5116" s="108"/>
      <c r="AC5116" s="108"/>
    </row>
    <row r="5117" spans="19:29" x14ac:dyDescent="0.25">
      <c r="S5117" s="110"/>
      <c r="U5117" s="110"/>
      <c r="W5117" s="110"/>
      <c r="Y5117" s="110"/>
      <c r="AA5117" s="110"/>
      <c r="AC5117" s="110"/>
    </row>
    <row r="5118" spans="19:29" x14ac:dyDescent="0.25">
      <c r="S5118" s="110"/>
      <c r="U5118" s="110"/>
      <c r="W5118" s="110"/>
      <c r="Y5118" s="110"/>
      <c r="AA5118" s="110"/>
      <c r="AC5118" s="110"/>
    </row>
    <row r="5119" spans="19:29" x14ac:dyDescent="0.25">
      <c r="S5119" s="110"/>
      <c r="U5119" s="110"/>
      <c r="W5119" s="110"/>
      <c r="Y5119" s="110"/>
      <c r="AA5119" s="110"/>
      <c r="AC5119" s="110"/>
    </row>
    <row r="5120" spans="19:29" x14ac:dyDescent="0.25">
      <c r="S5120" s="110"/>
      <c r="U5120" s="110"/>
      <c r="W5120" s="110"/>
      <c r="Y5120" s="110"/>
      <c r="AA5120" s="110"/>
      <c r="AC5120" s="110"/>
    </row>
    <row r="5121" spans="19:29" x14ac:dyDescent="0.25">
      <c r="S5121" s="111"/>
      <c r="U5121" s="111"/>
      <c r="W5121" s="111"/>
      <c r="Y5121" s="111"/>
      <c r="AA5121" s="111"/>
      <c r="AC5121" s="111"/>
    </row>
    <row r="5122" spans="19:29" x14ac:dyDescent="0.25">
      <c r="S5122" s="107"/>
      <c r="U5122" s="107"/>
      <c r="W5122" s="107"/>
      <c r="Y5122" s="107"/>
      <c r="AA5122" s="107"/>
      <c r="AC5122" s="107"/>
    </row>
    <row r="5123" spans="19:29" x14ac:dyDescent="0.25">
      <c r="S5123" s="108"/>
      <c r="U5123" s="108"/>
      <c r="W5123" s="108"/>
      <c r="Y5123" s="108"/>
      <c r="AA5123" s="108"/>
      <c r="AC5123" s="108"/>
    </row>
    <row r="5124" spans="19:29" x14ac:dyDescent="0.25">
      <c r="S5124" s="108"/>
      <c r="U5124" s="108"/>
      <c r="W5124" s="108"/>
      <c r="Y5124" s="108"/>
      <c r="AA5124" s="108"/>
      <c r="AC5124" s="108"/>
    </row>
    <row r="5125" spans="19:29" x14ac:dyDescent="0.25">
      <c r="S5125" s="109"/>
      <c r="U5125" s="109"/>
      <c r="W5125" s="109"/>
      <c r="Y5125" s="109"/>
      <c r="AA5125" s="109"/>
      <c r="AC5125" s="109"/>
    </row>
    <row r="5126" spans="19:29" x14ac:dyDescent="0.25">
      <c r="S5126" s="108"/>
      <c r="U5126" s="108"/>
      <c r="W5126" s="108"/>
      <c r="Y5126" s="108"/>
      <c r="AA5126" s="108"/>
      <c r="AC5126" s="108"/>
    </row>
    <row r="5127" spans="19:29" x14ac:dyDescent="0.25">
      <c r="S5127" s="108"/>
      <c r="U5127" s="108"/>
      <c r="W5127" s="108"/>
      <c r="Y5127" s="108"/>
      <c r="AA5127" s="108"/>
      <c r="AC5127" s="108"/>
    </row>
    <row r="5128" spans="19:29" x14ac:dyDescent="0.25">
      <c r="S5128" s="109"/>
      <c r="U5128" s="109"/>
      <c r="W5128" s="109"/>
      <c r="Y5128" s="109"/>
      <c r="AA5128" s="109"/>
      <c r="AC5128" s="109"/>
    </row>
    <row r="5129" spans="19:29" x14ac:dyDescent="0.25">
      <c r="S5129" s="108"/>
      <c r="U5129" s="108"/>
      <c r="W5129" s="108"/>
      <c r="Y5129" s="108"/>
      <c r="AA5129" s="108"/>
      <c r="AC5129" s="108"/>
    </row>
    <row r="5130" spans="19:29" x14ac:dyDescent="0.25">
      <c r="S5130" s="109"/>
      <c r="U5130" s="109"/>
      <c r="W5130" s="109"/>
      <c r="Y5130" s="109"/>
      <c r="AA5130" s="109"/>
      <c r="AC5130" s="109"/>
    </row>
    <row r="5131" spans="19:29" x14ac:dyDescent="0.25">
      <c r="S5131" s="108"/>
      <c r="U5131" s="108"/>
      <c r="W5131" s="108"/>
      <c r="Y5131" s="108"/>
      <c r="AA5131" s="108"/>
      <c r="AC5131" s="108"/>
    </row>
    <row r="5132" spans="19:29" x14ac:dyDescent="0.25">
      <c r="S5132" s="108"/>
      <c r="U5132" s="108"/>
      <c r="W5132" s="108"/>
      <c r="Y5132" s="108"/>
      <c r="AA5132" s="108"/>
      <c r="AC5132" s="108"/>
    </row>
    <row r="5133" spans="19:29" x14ac:dyDescent="0.25">
      <c r="S5133" s="108"/>
      <c r="U5133" s="108"/>
      <c r="W5133" s="108"/>
      <c r="Y5133" s="108"/>
      <c r="AA5133" s="108"/>
      <c r="AC5133" s="108"/>
    </row>
    <row r="5134" spans="19:29" x14ac:dyDescent="0.25">
      <c r="S5134" s="110"/>
      <c r="U5134" s="110"/>
      <c r="W5134" s="110"/>
      <c r="Y5134" s="110"/>
      <c r="AA5134" s="110"/>
      <c r="AC5134" s="110"/>
    </row>
    <row r="5135" spans="19:29" x14ac:dyDescent="0.25">
      <c r="S5135" s="110"/>
      <c r="U5135" s="110"/>
      <c r="W5135" s="110"/>
      <c r="Y5135" s="110"/>
      <c r="AA5135" s="110"/>
      <c r="AC5135" s="110"/>
    </row>
    <row r="5136" spans="19:29" x14ac:dyDescent="0.25">
      <c r="S5136" s="110"/>
      <c r="U5136" s="110"/>
      <c r="W5136" s="110"/>
      <c r="Y5136" s="110"/>
      <c r="AA5136" s="110"/>
      <c r="AC5136" s="110"/>
    </row>
    <row r="5137" spans="19:29" x14ac:dyDescent="0.25">
      <c r="S5137" s="110"/>
      <c r="U5137" s="110"/>
      <c r="W5137" s="110"/>
      <c r="Y5137" s="110"/>
      <c r="AA5137" s="110"/>
      <c r="AC5137" s="110"/>
    </row>
    <row r="5138" spans="19:29" x14ac:dyDescent="0.25">
      <c r="S5138" s="111"/>
      <c r="U5138" s="111"/>
      <c r="W5138" s="111"/>
      <c r="Y5138" s="111"/>
      <c r="AA5138" s="111"/>
      <c r="AC5138" s="111"/>
    </row>
    <row r="5139" spans="19:29" x14ac:dyDescent="0.25">
      <c r="S5139" s="107"/>
      <c r="U5139" s="107"/>
      <c r="W5139" s="107"/>
      <c r="Y5139" s="107"/>
      <c r="AA5139" s="107"/>
      <c r="AC5139" s="107"/>
    </row>
    <row r="5140" spans="19:29" x14ac:dyDescent="0.25">
      <c r="S5140" s="108"/>
      <c r="U5140" s="108"/>
      <c r="W5140" s="108"/>
      <c r="Y5140" s="108"/>
      <c r="AA5140" s="108"/>
      <c r="AC5140" s="108"/>
    </row>
    <row r="5141" spans="19:29" x14ac:dyDescent="0.25">
      <c r="S5141" s="108"/>
      <c r="U5141" s="108"/>
      <c r="W5141" s="108"/>
      <c r="Y5141" s="108"/>
      <c r="AA5141" s="108"/>
      <c r="AC5141" s="108"/>
    </row>
    <row r="5142" spans="19:29" x14ac:dyDescent="0.25">
      <c r="S5142" s="109"/>
      <c r="U5142" s="109"/>
      <c r="W5142" s="109"/>
      <c r="Y5142" s="109"/>
      <c r="AA5142" s="109"/>
      <c r="AC5142" s="109"/>
    </row>
    <row r="5143" spans="19:29" x14ac:dyDescent="0.25">
      <c r="S5143" s="108"/>
      <c r="U5143" s="108"/>
      <c r="W5143" s="108"/>
      <c r="Y5143" s="108"/>
      <c r="AA5143" s="108"/>
      <c r="AC5143" s="108"/>
    </row>
    <row r="5144" spans="19:29" x14ac:dyDescent="0.25">
      <c r="S5144" s="108"/>
      <c r="U5144" s="108"/>
      <c r="W5144" s="108"/>
      <c r="Y5144" s="108"/>
      <c r="AA5144" s="108"/>
      <c r="AC5144" s="108"/>
    </row>
    <row r="5145" spans="19:29" x14ac:dyDescent="0.25">
      <c r="S5145" s="109"/>
      <c r="U5145" s="109"/>
      <c r="W5145" s="109"/>
      <c r="Y5145" s="109"/>
      <c r="AA5145" s="109"/>
      <c r="AC5145" s="109"/>
    </row>
    <row r="5146" spans="19:29" x14ac:dyDescent="0.25">
      <c r="S5146" s="108"/>
      <c r="U5146" s="108"/>
      <c r="W5146" s="108"/>
      <c r="Y5146" s="108"/>
      <c r="AA5146" s="108"/>
      <c r="AC5146" s="108"/>
    </row>
    <row r="5147" spans="19:29" x14ac:dyDescent="0.25">
      <c r="S5147" s="109"/>
      <c r="U5147" s="109"/>
      <c r="W5147" s="109"/>
      <c r="Y5147" s="109"/>
      <c r="AA5147" s="109"/>
      <c r="AC5147" s="109"/>
    </row>
    <row r="5148" spans="19:29" x14ac:dyDescent="0.25">
      <c r="S5148" s="108"/>
      <c r="U5148" s="108"/>
      <c r="W5148" s="108"/>
      <c r="Y5148" s="108"/>
      <c r="AA5148" s="108"/>
      <c r="AC5148" s="108"/>
    </row>
    <row r="5149" spans="19:29" x14ac:dyDescent="0.25">
      <c r="S5149" s="108"/>
      <c r="U5149" s="108"/>
      <c r="W5149" s="108"/>
      <c r="Y5149" s="108"/>
      <c r="AA5149" s="108"/>
      <c r="AC5149" s="108"/>
    </row>
    <row r="5150" spans="19:29" x14ac:dyDescent="0.25">
      <c r="S5150" s="108"/>
      <c r="U5150" s="108"/>
      <c r="W5150" s="108"/>
      <c r="Y5150" s="108"/>
      <c r="AA5150" s="108"/>
      <c r="AC5150" s="108"/>
    </row>
    <row r="5151" spans="19:29" x14ac:dyDescent="0.25">
      <c r="S5151" s="110"/>
      <c r="U5151" s="110"/>
      <c r="W5151" s="110"/>
      <c r="Y5151" s="110"/>
      <c r="AA5151" s="110"/>
      <c r="AC5151" s="110"/>
    </row>
    <row r="5152" spans="19:29" x14ac:dyDescent="0.25">
      <c r="S5152" s="110"/>
      <c r="U5152" s="110"/>
      <c r="W5152" s="110"/>
      <c r="Y5152" s="110"/>
      <c r="AA5152" s="110"/>
      <c r="AC5152" s="110"/>
    </row>
    <row r="5153" spans="19:29" x14ac:dyDescent="0.25">
      <c r="S5153" s="110"/>
      <c r="U5153" s="110"/>
      <c r="W5153" s="110"/>
      <c r="Y5153" s="110"/>
      <c r="AA5153" s="110"/>
      <c r="AC5153" s="110"/>
    </row>
    <row r="5154" spans="19:29" x14ac:dyDescent="0.25">
      <c r="S5154" s="110"/>
      <c r="U5154" s="110"/>
      <c r="W5154" s="110"/>
      <c r="Y5154" s="110"/>
      <c r="AA5154" s="110"/>
      <c r="AC5154" s="110"/>
    </row>
    <row r="5155" spans="19:29" x14ac:dyDescent="0.25">
      <c r="S5155" s="111"/>
      <c r="U5155" s="111"/>
      <c r="W5155" s="111"/>
      <c r="Y5155" s="111"/>
      <c r="AA5155" s="111"/>
      <c r="AC5155" s="111"/>
    </row>
    <row r="5156" spans="19:29" x14ac:dyDescent="0.25">
      <c r="S5156" s="107"/>
      <c r="U5156" s="107"/>
      <c r="W5156" s="107"/>
      <c r="Y5156" s="107"/>
      <c r="AA5156" s="107"/>
      <c r="AC5156" s="107"/>
    </row>
    <row r="5157" spans="19:29" x14ac:dyDescent="0.25">
      <c r="S5157" s="108"/>
      <c r="U5157" s="108"/>
      <c r="W5157" s="108"/>
      <c r="Y5157" s="108"/>
      <c r="AA5157" s="108"/>
      <c r="AC5157" s="108"/>
    </row>
    <row r="5158" spans="19:29" x14ac:dyDescent="0.25">
      <c r="S5158" s="108"/>
      <c r="U5158" s="108"/>
      <c r="W5158" s="108"/>
      <c r="Y5158" s="108"/>
      <c r="AA5158" s="108"/>
      <c r="AC5158" s="108"/>
    </row>
    <row r="5159" spans="19:29" x14ac:dyDescent="0.25">
      <c r="S5159" s="109"/>
      <c r="U5159" s="109"/>
      <c r="W5159" s="109"/>
      <c r="Y5159" s="109"/>
      <c r="AA5159" s="109"/>
      <c r="AC5159" s="109"/>
    </row>
    <row r="5160" spans="19:29" x14ac:dyDescent="0.25">
      <c r="S5160" s="108"/>
      <c r="U5160" s="108"/>
      <c r="W5160" s="108"/>
      <c r="Y5160" s="108"/>
      <c r="AA5160" s="108"/>
      <c r="AC5160" s="108"/>
    </row>
    <row r="5161" spans="19:29" x14ac:dyDescent="0.25">
      <c r="S5161" s="108"/>
      <c r="U5161" s="108"/>
      <c r="W5161" s="108"/>
      <c r="Y5161" s="108"/>
      <c r="AA5161" s="108"/>
      <c r="AC5161" s="108"/>
    </row>
    <row r="5162" spans="19:29" x14ac:dyDescent="0.25">
      <c r="S5162" s="109"/>
      <c r="U5162" s="109"/>
      <c r="W5162" s="109"/>
      <c r="Y5162" s="109"/>
      <c r="AA5162" s="109"/>
      <c r="AC5162" s="109"/>
    </row>
    <row r="5163" spans="19:29" x14ac:dyDescent="0.25">
      <c r="S5163" s="108"/>
      <c r="U5163" s="108"/>
      <c r="W5163" s="108"/>
      <c r="Y5163" s="108"/>
      <c r="AA5163" s="108"/>
      <c r="AC5163" s="108"/>
    </row>
    <row r="5164" spans="19:29" x14ac:dyDescent="0.25">
      <c r="S5164" s="109"/>
      <c r="U5164" s="109"/>
      <c r="W5164" s="109"/>
      <c r="Y5164" s="109"/>
      <c r="AA5164" s="109"/>
      <c r="AC5164" s="109"/>
    </row>
    <row r="5165" spans="19:29" x14ac:dyDescent="0.25">
      <c r="S5165" s="108"/>
      <c r="U5165" s="108"/>
      <c r="W5165" s="108"/>
      <c r="Y5165" s="108"/>
      <c r="AA5165" s="108"/>
      <c r="AC5165" s="108"/>
    </row>
    <row r="5166" spans="19:29" x14ac:dyDescent="0.25">
      <c r="S5166" s="108"/>
      <c r="U5166" s="108"/>
      <c r="W5166" s="108"/>
      <c r="Y5166" s="108"/>
      <c r="AA5166" s="108"/>
      <c r="AC5166" s="108"/>
    </row>
    <row r="5167" spans="19:29" x14ac:dyDescent="0.25">
      <c r="S5167" s="108"/>
      <c r="U5167" s="108"/>
      <c r="W5167" s="108"/>
      <c r="Y5167" s="108"/>
      <c r="AA5167" s="108"/>
      <c r="AC5167" s="108"/>
    </row>
    <row r="5168" spans="19:29" x14ac:dyDescent="0.25">
      <c r="S5168" s="110"/>
      <c r="U5168" s="110"/>
      <c r="W5168" s="110"/>
      <c r="Y5168" s="110"/>
      <c r="AA5168" s="110"/>
      <c r="AC5168" s="110"/>
    </row>
    <row r="5169" spans="19:29" x14ac:dyDescent="0.25">
      <c r="S5169" s="110"/>
      <c r="U5169" s="110"/>
      <c r="W5169" s="110"/>
      <c r="Y5169" s="110"/>
      <c r="AA5169" s="110"/>
      <c r="AC5169" s="110"/>
    </row>
    <row r="5170" spans="19:29" x14ac:dyDescent="0.25">
      <c r="S5170" s="110"/>
      <c r="U5170" s="110"/>
      <c r="W5170" s="110"/>
      <c r="Y5170" s="110"/>
      <c r="AA5170" s="110"/>
      <c r="AC5170" s="110"/>
    </row>
    <row r="5171" spans="19:29" x14ac:dyDescent="0.25">
      <c r="S5171" s="110"/>
      <c r="U5171" s="110"/>
      <c r="W5171" s="110"/>
      <c r="Y5171" s="110"/>
      <c r="AA5171" s="110"/>
      <c r="AC5171" s="110"/>
    </row>
    <row r="5172" spans="19:29" x14ac:dyDescent="0.25">
      <c r="S5172" s="111"/>
      <c r="U5172" s="111"/>
      <c r="W5172" s="111"/>
      <c r="Y5172" s="111"/>
      <c r="AA5172" s="111"/>
      <c r="AC5172" s="111"/>
    </row>
    <row r="5173" spans="19:29" x14ac:dyDescent="0.25">
      <c r="S5173" s="107"/>
      <c r="U5173" s="107"/>
      <c r="W5173" s="107"/>
      <c r="Y5173" s="107"/>
      <c r="AA5173" s="107"/>
      <c r="AC5173" s="107"/>
    </row>
    <row r="5174" spans="19:29" x14ac:dyDescent="0.25">
      <c r="S5174" s="108"/>
      <c r="U5174" s="108"/>
      <c r="W5174" s="108"/>
      <c r="Y5174" s="108"/>
      <c r="AA5174" s="108"/>
      <c r="AC5174" s="108"/>
    </row>
    <row r="5175" spans="19:29" x14ac:dyDescent="0.25">
      <c r="S5175" s="108"/>
      <c r="U5175" s="108"/>
      <c r="W5175" s="108"/>
      <c r="Y5175" s="108"/>
      <c r="AA5175" s="108"/>
      <c r="AC5175" s="108"/>
    </row>
    <row r="5176" spans="19:29" x14ac:dyDescent="0.25">
      <c r="S5176" s="109"/>
      <c r="U5176" s="109"/>
      <c r="W5176" s="109"/>
      <c r="Y5176" s="109"/>
      <c r="AA5176" s="109"/>
      <c r="AC5176" s="109"/>
    </row>
    <row r="5177" spans="19:29" x14ac:dyDescent="0.25">
      <c r="S5177" s="108"/>
      <c r="U5177" s="108"/>
      <c r="W5177" s="108"/>
      <c r="Y5177" s="108"/>
      <c r="AA5177" s="108"/>
      <c r="AC5177" s="108"/>
    </row>
    <row r="5178" spans="19:29" x14ac:dyDescent="0.25">
      <c r="S5178" s="108"/>
      <c r="U5178" s="108"/>
      <c r="W5178" s="108"/>
      <c r="Y5178" s="108"/>
      <c r="AA5178" s="108"/>
      <c r="AC5178" s="108"/>
    </row>
    <row r="5179" spans="19:29" x14ac:dyDescent="0.25">
      <c r="S5179" s="109"/>
      <c r="U5179" s="109"/>
      <c r="W5179" s="109"/>
      <c r="Y5179" s="109"/>
      <c r="AA5179" s="109"/>
      <c r="AC5179" s="109"/>
    </row>
    <row r="5180" spans="19:29" x14ac:dyDescent="0.25">
      <c r="S5180" s="108"/>
      <c r="U5180" s="108"/>
      <c r="W5180" s="108"/>
      <c r="Y5180" s="108"/>
      <c r="AA5180" s="108"/>
      <c r="AC5180" s="108"/>
    </row>
    <row r="5181" spans="19:29" x14ac:dyDescent="0.25">
      <c r="S5181" s="109"/>
      <c r="U5181" s="109"/>
      <c r="W5181" s="109"/>
      <c r="Y5181" s="109"/>
      <c r="AA5181" s="109"/>
      <c r="AC5181" s="109"/>
    </row>
    <row r="5182" spans="19:29" x14ac:dyDescent="0.25">
      <c r="S5182" s="108"/>
      <c r="U5182" s="108"/>
      <c r="W5182" s="108"/>
      <c r="Y5182" s="108"/>
      <c r="AA5182" s="108"/>
      <c r="AC5182" s="108"/>
    </row>
    <row r="5183" spans="19:29" x14ac:dyDescent="0.25">
      <c r="S5183" s="108"/>
      <c r="U5183" s="108"/>
      <c r="W5183" s="108"/>
      <c r="Y5183" s="108"/>
      <c r="AA5183" s="108"/>
      <c r="AC5183" s="108"/>
    </row>
    <row r="5184" spans="19:29" x14ac:dyDescent="0.25">
      <c r="S5184" s="108"/>
      <c r="U5184" s="108"/>
      <c r="W5184" s="108"/>
      <c r="Y5184" s="108"/>
      <c r="AA5184" s="108"/>
      <c r="AC5184" s="108"/>
    </row>
    <row r="5185" spans="19:29" x14ac:dyDescent="0.25">
      <c r="S5185" s="110"/>
      <c r="U5185" s="110"/>
      <c r="W5185" s="110"/>
      <c r="Y5185" s="110"/>
      <c r="AA5185" s="110"/>
      <c r="AC5185" s="110"/>
    </row>
    <row r="5186" spans="19:29" x14ac:dyDescent="0.25">
      <c r="S5186" s="110"/>
      <c r="U5186" s="110"/>
      <c r="W5186" s="110"/>
      <c r="Y5186" s="110"/>
      <c r="AA5186" s="110"/>
      <c r="AC5186" s="110"/>
    </row>
    <row r="5187" spans="19:29" x14ac:dyDescent="0.25">
      <c r="S5187" s="110"/>
      <c r="U5187" s="110"/>
      <c r="W5187" s="110"/>
      <c r="Y5187" s="110"/>
      <c r="AA5187" s="110"/>
      <c r="AC5187" s="110"/>
    </row>
    <row r="5188" spans="19:29" x14ac:dyDescent="0.25">
      <c r="S5188" s="110"/>
      <c r="U5188" s="110"/>
      <c r="W5188" s="110"/>
      <c r="Y5188" s="110"/>
      <c r="AA5188" s="110"/>
      <c r="AC5188" s="110"/>
    </row>
    <row r="5189" spans="19:29" x14ac:dyDescent="0.25">
      <c r="S5189" s="111"/>
      <c r="U5189" s="111"/>
      <c r="W5189" s="111"/>
      <c r="Y5189" s="111"/>
      <c r="AA5189" s="111"/>
      <c r="AC5189" s="111"/>
    </row>
    <row r="5190" spans="19:29" x14ac:dyDescent="0.25">
      <c r="S5190" s="107"/>
      <c r="U5190" s="107"/>
      <c r="W5190" s="107"/>
      <c r="Y5190" s="107"/>
      <c r="AA5190" s="107"/>
      <c r="AC5190" s="107"/>
    </row>
    <row r="5191" spans="19:29" x14ac:dyDescent="0.25">
      <c r="S5191" s="108"/>
      <c r="U5191" s="108"/>
      <c r="W5191" s="108"/>
      <c r="Y5191" s="108"/>
      <c r="AA5191" s="108"/>
      <c r="AC5191" s="108"/>
    </row>
    <row r="5192" spans="19:29" x14ac:dyDescent="0.25">
      <c r="S5192" s="108"/>
      <c r="U5192" s="108"/>
      <c r="W5192" s="108"/>
      <c r="Y5192" s="108"/>
      <c r="AA5192" s="108"/>
      <c r="AC5192" s="108"/>
    </row>
    <row r="5193" spans="19:29" x14ac:dyDescent="0.25">
      <c r="S5193" s="109"/>
      <c r="U5193" s="109"/>
      <c r="W5193" s="109"/>
      <c r="Y5193" s="109"/>
      <c r="AA5193" s="109"/>
      <c r="AC5193" s="109"/>
    </row>
    <row r="5194" spans="19:29" x14ac:dyDescent="0.25">
      <c r="S5194" s="108"/>
      <c r="U5194" s="108"/>
      <c r="W5194" s="108"/>
      <c r="Y5194" s="108"/>
      <c r="AA5194" s="108"/>
      <c r="AC5194" s="108"/>
    </row>
    <row r="5195" spans="19:29" x14ac:dyDescent="0.25">
      <c r="S5195" s="108"/>
      <c r="U5195" s="108"/>
      <c r="W5195" s="108"/>
      <c r="Y5195" s="108"/>
      <c r="AA5195" s="108"/>
      <c r="AC5195" s="108"/>
    </row>
    <row r="5196" spans="19:29" x14ac:dyDescent="0.25">
      <c r="S5196" s="109"/>
      <c r="U5196" s="109"/>
      <c r="W5196" s="109"/>
      <c r="Y5196" s="109"/>
      <c r="AA5196" s="109"/>
      <c r="AC5196" s="109"/>
    </row>
    <row r="5197" spans="19:29" x14ac:dyDescent="0.25">
      <c r="S5197" s="108"/>
      <c r="U5197" s="108"/>
      <c r="W5197" s="108"/>
      <c r="Y5197" s="108"/>
      <c r="AA5197" s="108"/>
      <c r="AC5197" s="108"/>
    </row>
    <row r="5198" spans="19:29" x14ac:dyDescent="0.25">
      <c r="S5198" s="109"/>
      <c r="U5198" s="109"/>
      <c r="W5198" s="109"/>
      <c r="Y5198" s="109"/>
      <c r="AA5198" s="109"/>
      <c r="AC5198" s="109"/>
    </row>
    <row r="5199" spans="19:29" x14ac:dyDescent="0.25">
      <c r="S5199" s="108"/>
      <c r="U5199" s="108"/>
      <c r="W5199" s="108"/>
      <c r="Y5199" s="108"/>
      <c r="AA5199" s="108"/>
      <c r="AC5199" s="108"/>
    </row>
    <row r="5200" spans="19:29" x14ac:dyDescent="0.25">
      <c r="S5200" s="108"/>
      <c r="U5200" s="108"/>
      <c r="W5200" s="108"/>
      <c r="Y5200" s="108"/>
      <c r="AA5200" s="108"/>
      <c r="AC5200" s="108"/>
    </row>
    <row r="5201" spans="19:29" x14ac:dyDescent="0.25">
      <c r="S5201" s="108"/>
      <c r="U5201" s="108"/>
      <c r="W5201" s="108"/>
      <c r="Y5201" s="108"/>
      <c r="AA5201" s="108"/>
      <c r="AC5201" s="108"/>
    </row>
    <row r="5202" spans="19:29" x14ac:dyDescent="0.25">
      <c r="S5202" s="110"/>
      <c r="U5202" s="110"/>
      <c r="W5202" s="110"/>
      <c r="Y5202" s="110"/>
      <c r="AA5202" s="110"/>
      <c r="AC5202" s="110"/>
    </row>
    <row r="5203" spans="19:29" x14ac:dyDescent="0.25">
      <c r="S5203" s="110"/>
      <c r="U5203" s="110"/>
      <c r="W5203" s="110"/>
      <c r="Y5203" s="110"/>
      <c r="AA5203" s="110"/>
      <c r="AC5203" s="110"/>
    </row>
    <row r="5204" spans="19:29" x14ac:dyDescent="0.25">
      <c r="S5204" s="110"/>
      <c r="U5204" s="110"/>
      <c r="W5204" s="110"/>
      <c r="Y5204" s="110"/>
      <c r="AA5204" s="110"/>
      <c r="AC5204" s="110"/>
    </row>
    <row r="5205" spans="19:29" x14ac:dyDescent="0.25">
      <c r="S5205" s="110"/>
      <c r="U5205" s="110"/>
      <c r="W5205" s="110"/>
      <c r="Y5205" s="110"/>
      <c r="AA5205" s="110"/>
      <c r="AC5205" s="110"/>
    </row>
    <row r="5206" spans="19:29" x14ac:dyDescent="0.25">
      <c r="S5206" s="111"/>
      <c r="U5206" s="111"/>
      <c r="W5206" s="111"/>
      <c r="Y5206" s="111"/>
      <c r="AA5206" s="111"/>
      <c r="AC5206" s="111"/>
    </row>
    <row r="5207" spans="19:29" x14ac:dyDescent="0.25">
      <c r="S5207" s="107"/>
      <c r="U5207" s="107"/>
      <c r="W5207" s="107"/>
      <c r="Y5207" s="107"/>
      <c r="AA5207" s="107"/>
      <c r="AC5207" s="107"/>
    </row>
    <row r="5208" spans="19:29" x14ac:dyDescent="0.25">
      <c r="S5208" s="108"/>
      <c r="U5208" s="108"/>
      <c r="W5208" s="108"/>
      <c r="Y5208" s="108"/>
      <c r="AA5208" s="108"/>
      <c r="AC5208" s="108"/>
    </row>
    <row r="5209" spans="19:29" x14ac:dyDescent="0.25">
      <c r="S5209" s="108"/>
      <c r="U5209" s="108"/>
      <c r="W5209" s="108"/>
      <c r="Y5209" s="108"/>
      <c r="AA5209" s="108"/>
      <c r="AC5209" s="108"/>
    </row>
    <row r="5210" spans="19:29" x14ac:dyDescent="0.25">
      <c r="S5210" s="109"/>
      <c r="U5210" s="109"/>
      <c r="W5210" s="109"/>
      <c r="Y5210" s="109"/>
      <c r="AA5210" s="109"/>
      <c r="AC5210" s="109"/>
    </row>
    <row r="5211" spans="19:29" x14ac:dyDescent="0.25">
      <c r="S5211" s="108"/>
      <c r="U5211" s="108"/>
      <c r="W5211" s="108"/>
      <c r="Y5211" s="108"/>
      <c r="AA5211" s="108"/>
      <c r="AC5211" s="108"/>
    </row>
    <row r="5212" spans="19:29" x14ac:dyDescent="0.25">
      <c r="S5212" s="108"/>
      <c r="U5212" s="108"/>
      <c r="W5212" s="108"/>
      <c r="Y5212" s="108"/>
      <c r="AA5212" s="108"/>
      <c r="AC5212" s="108"/>
    </row>
    <row r="5213" spans="19:29" x14ac:dyDescent="0.25">
      <c r="S5213" s="109"/>
      <c r="U5213" s="109"/>
      <c r="W5213" s="109"/>
      <c r="Y5213" s="109"/>
      <c r="AA5213" s="109"/>
      <c r="AC5213" s="109"/>
    </row>
    <row r="5214" spans="19:29" x14ac:dyDescent="0.25">
      <c r="S5214" s="108"/>
      <c r="U5214" s="108"/>
      <c r="W5214" s="108"/>
      <c r="Y5214" s="108"/>
      <c r="AA5214" s="108"/>
      <c r="AC5214" s="108"/>
    </row>
    <row r="5215" spans="19:29" x14ac:dyDescent="0.25">
      <c r="S5215" s="109"/>
      <c r="U5215" s="109"/>
      <c r="W5215" s="109"/>
      <c r="Y5215" s="109"/>
      <c r="AA5215" s="109"/>
      <c r="AC5215" s="109"/>
    </row>
    <row r="5216" spans="19:29" x14ac:dyDescent="0.25">
      <c r="S5216" s="108"/>
      <c r="U5216" s="108"/>
      <c r="W5216" s="108"/>
      <c r="Y5216" s="108"/>
      <c r="AA5216" s="108"/>
      <c r="AC5216" s="108"/>
    </row>
    <row r="5217" spans="19:29" x14ac:dyDescent="0.25">
      <c r="S5217" s="108"/>
      <c r="U5217" s="108"/>
      <c r="W5217" s="108"/>
      <c r="Y5217" s="108"/>
      <c r="AA5217" s="108"/>
      <c r="AC5217" s="108"/>
    </row>
    <row r="5218" spans="19:29" x14ac:dyDescent="0.25">
      <c r="S5218" s="108"/>
      <c r="U5218" s="108"/>
      <c r="W5218" s="108"/>
      <c r="Y5218" s="108"/>
      <c r="AA5218" s="108"/>
      <c r="AC5218" s="108"/>
    </row>
    <row r="5219" spans="19:29" x14ac:dyDescent="0.25">
      <c r="S5219" s="110"/>
      <c r="U5219" s="110"/>
      <c r="W5219" s="110"/>
      <c r="Y5219" s="110"/>
      <c r="AA5219" s="110"/>
      <c r="AC5219" s="110"/>
    </row>
    <row r="5220" spans="19:29" x14ac:dyDescent="0.25">
      <c r="S5220" s="110"/>
      <c r="U5220" s="110"/>
      <c r="W5220" s="110"/>
      <c r="Y5220" s="110"/>
      <c r="AA5220" s="110"/>
      <c r="AC5220" s="110"/>
    </row>
    <row r="5221" spans="19:29" x14ac:dyDescent="0.25">
      <c r="S5221" s="110"/>
      <c r="U5221" s="110"/>
      <c r="W5221" s="110"/>
      <c r="Y5221" s="110"/>
      <c r="AA5221" s="110"/>
      <c r="AC5221" s="110"/>
    </row>
    <row r="5222" spans="19:29" x14ac:dyDescent="0.25">
      <c r="S5222" s="110"/>
      <c r="U5222" s="110"/>
      <c r="W5222" s="110"/>
      <c r="Y5222" s="110"/>
      <c r="AA5222" s="110"/>
      <c r="AC5222" s="110"/>
    </row>
    <row r="5223" spans="19:29" x14ac:dyDescent="0.25">
      <c r="S5223" s="111"/>
      <c r="U5223" s="111"/>
      <c r="W5223" s="111"/>
      <c r="Y5223" s="111"/>
      <c r="AA5223" s="111"/>
      <c r="AC5223" s="111"/>
    </row>
    <row r="5224" spans="19:29" x14ac:dyDescent="0.25">
      <c r="S5224" s="107"/>
      <c r="U5224" s="107"/>
      <c r="W5224" s="107"/>
      <c r="Y5224" s="107"/>
      <c r="AA5224" s="107"/>
      <c r="AC5224" s="107"/>
    </row>
    <row r="5225" spans="19:29" x14ac:dyDescent="0.25">
      <c r="S5225" s="108"/>
      <c r="U5225" s="108"/>
      <c r="W5225" s="108"/>
      <c r="Y5225" s="108"/>
      <c r="AA5225" s="108"/>
      <c r="AC5225" s="108"/>
    </row>
    <row r="5226" spans="19:29" x14ac:dyDescent="0.25">
      <c r="S5226" s="108"/>
      <c r="U5226" s="108"/>
      <c r="W5226" s="108"/>
      <c r="Y5226" s="108"/>
      <c r="AA5226" s="108"/>
      <c r="AC5226" s="108"/>
    </row>
    <row r="5227" spans="19:29" x14ac:dyDescent="0.25">
      <c r="S5227" s="109"/>
      <c r="U5227" s="109"/>
      <c r="W5227" s="109"/>
      <c r="Y5227" s="109"/>
      <c r="AA5227" s="109"/>
      <c r="AC5227" s="109"/>
    </row>
    <row r="5228" spans="19:29" x14ac:dyDescent="0.25">
      <c r="S5228" s="108"/>
      <c r="U5228" s="108"/>
      <c r="W5228" s="108"/>
      <c r="Y5228" s="108"/>
      <c r="AA5228" s="108"/>
      <c r="AC5228" s="108"/>
    </row>
    <row r="5229" spans="19:29" x14ac:dyDescent="0.25">
      <c r="S5229" s="108"/>
      <c r="U5229" s="108"/>
      <c r="W5229" s="108"/>
      <c r="Y5229" s="108"/>
      <c r="AA5229" s="108"/>
      <c r="AC5229" s="108"/>
    </row>
    <row r="5230" spans="19:29" x14ac:dyDescent="0.25">
      <c r="S5230" s="109"/>
      <c r="U5230" s="109"/>
      <c r="W5230" s="109"/>
      <c r="Y5230" s="109"/>
      <c r="AA5230" s="109"/>
      <c r="AC5230" s="109"/>
    </row>
    <row r="5231" spans="19:29" x14ac:dyDescent="0.25">
      <c r="S5231" s="108"/>
      <c r="U5231" s="108"/>
      <c r="W5231" s="108"/>
      <c r="Y5231" s="108"/>
      <c r="AA5231" s="108"/>
      <c r="AC5231" s="108"/>
    </row>
    <row r="5232" spans="19:29" x14ac:dyDescent="0.25">
      <c r="S5232" s="109"/>
      <c r="U5232" s="109"/>
      <c r="W5232" s="109"/>
      <c r="Y5232" s="109"/>
      <c r="AA5232" s="109"/>
      <c r="AC5232" s="109"/>
    </row>
    <row r="5233" spans="19:29" x14ac:dyDescent="0.25">
      <c r="S5233" s="108"/>
      <c r="U5233" s="108"/>
      <c r="W5233" s="108"/>
      <c r="Y5233" s="108"/>
      <c r="AA5233" s="108"/>
      <c r="AC5233" s="108"/>
    </row>
    <row r="5234" spans="19:29" x14ac:dyDescent="0.25">
      <c r="S5234" s="108"/>
      <c r="U5234" s="108"/>
      <c r="W5234" s="108"/>
      <c r="Y5234" s="108"/>
      <c r="AA5234" s="108"/>
      <c r="AC5234" s="108"/>
    </row>
    <row r="5235" spans="19:29" x14ac:dyDescent="0.25">
      <c r="S5235" s="108"/>
      <c r="U5235" s="108"/>
      <c r="W5235" s="108"/>
      <c r="Y5235" s="108"/>
      <c r="AA5235" s="108"/>
      <c r="AC5235" s="108"/>
    </row>
    <row r="5236" spans="19:29" x14ac:dyDescent="0.25">
      <c r="S5236" s="110"/>
      <c r="U5236" s="110"/>
      <c r="W5236" s="110"/>
      <c r="Y5236" s="110"/>
      <c r="AA5236" s="110"/>
      <c r="AC5236" s="110"/>
    </row>
    <row r="5237" spans="19:29" x14ac:dyDescent="0.25">
      <c r="S5237" s="110"/>
      <c r="U5237" s="110"/>
      <c r="W5237" s="110"/>
      <c r="Y5237" s="110"/>
      <c r="AA5237" s="110"/>
      <c r="AC5237" s="110"/>
    </row>
    <row r="5238" spans="19:29" x14ac:dyDescent="0.25">
      <c r="S5238" s="110"/>
      <c r="U5238" s="110"/>
      <c r="W5238" s="110"/>
      <c r="Y5238" s="110"/>
      <c r="AA5238" s="110"/>
      <c r="AC5238" s="110"/>
    </row>
    <row r="5239" spans="19:29" x14ac:dyDescent="0.25">
      <c r="S5239" s="110"/>
      <c r="U5239" s="110"/>
      <c r="W5239" s="110"/>
      <c r="Y5239" s="110"/>
      <c r="AA5239" s="110"/>
      <c r="AC5239" s="110"/>
    </row>
    <row r="5240" spans="19:29" x14ac:dyDescent="0.25">
      <c r="S5240" s="111"/>
      <c r="U5240" s="111"/>
      <c r="W5240" s="111"/>
      <c r="Y5240" s="111"/>
      <c r="AA5240" s="111"/>
      <c r="AC5240" s="111"/>
    </row>
    <row r="5241" spans="19:29" x14ac:dyDescent="0.25">
      <c r="S5241" s="107"/>
      <c r="U5241" s="107"/>
      <c r="W5241" s="107"/>
      <c r="Y5241" s="107"/>
      <c r="AA5241" s="107"/>
      <c r="AC5241" s="107"/>
    </row>
    <row r="5242" spans="19:29" x14ac:dyDescent="0.25">
      <c r="S5242" s="108"/>
      <c r="U5242" s="108"/>
      <c r="W5242" s="108"/>
      <c r="Y5242" s="108"/>
      <c r="AA5242" s="108"/>
      <c r="AC5242" s="108"/>
    </row>
    <row r="5243" spans="19:29" x14ac:dyDescent="0.25">
      <c r="S5243" s="108"/>
      <c r="U5243" s="108"/>
      <c r="W5243" s="108"/>
      <c r="Y5243" s="108"/>
      <c r="AA5243" s="108"/>
      <c r="AC5243" s="108"/>
    </row>
    <row r="5244" spans="19:29" x14ac:dyDescent="0.25">
      <c r="S5244" s="109"/>
      <c r="U5244" s="109"/>
      <c r="W5244" s="109"/>
      <c r="Y5244" s="109"/>
      <c r="AA5244" s="109"/>
      <c r="AC5244" s="109"/>
    </row>
    <row r="5245" spans="19:29" x14ac:dyDescent="0.25">
      <c r="S5245" s="108"/>
      <c r="U5245" s="108"/>
      <c r="W5245" s="108"/>
      <c r="Y5245" s="108"/>
      <c r="AA5245" s="108"/>
      <c r="AC5245" s="108"/>
    </row>
    <row r="5246" spans="19:29" x14ac:dyDescent="0.25">
      <c r="S5246" s="108"/>
      <c r="U5246" s="108"/>
      <c r="W5246" s="108"/>
      <c r="Y5246" s="108"/>
      <c r="AA5246" s="108"/>
      <c r="AC5246" s="108"/>
    </row>
    <row r="5247" spans="19:29" x14ac:dyDescent="0.25">
      <c r="S5247" s="109"/>
      <c r="U5247" s="109"/>
      <c r="W5247" s="109"/>
      <c r="Y5247" s="109"/>
      <c r="AA5247" s="109"/>
      <c r="AC5247" s="109"/>
    </row>
    <row r="5248" spans="19:29" x14ac:dyDescent="0.25">
      <c r="S5248" s="108"/>
      <c r="U5248" s="108"/>
      <c r="W5248" s="108"/>
      <c r="Y5248" s="108"/>
      <c r="AA5248" s="108"/>
      <c r="AC5248" s="108"/>
    </row>
    <row r="5249" spans="19:29" x14ac:dyDescent="0.25">
      <c r="S5249" s="109"/>
      <c r="U5249" s="109"/>
      <c r="W5249" s="109"/>
      <c r="Y5249" s="109"/>
      <c r="AA5249" s="109"/>
      <c r="AC5249" s="109"/>
    </row>
    <row r="5250" spans="19:29" x14ac:dyDescent="0.25">
      <c r="S5250" s="108"/>
      <c r="U5250" s="108"/>
      <c r="W5250" s="108"/>
      <c r="Y5250" s="108"/>
      <c r="AA5250" s="108"/>
      <c r="AC5250" s="108"/>
    </row>
    <row r="5251" spans="19:29" x14ac:dyDescent="0.25">
      <c r="S5251" s="108"/>
      <c r="U5251" s="108"/>
      <c r="W5251" s="108"/>
      <c r="Y5251" s="108"/>
      <c r="AA5251" s="108"/>
      <c r="AC5251" s="108"/>
    </row>
    <row r="5252" spans="19:29" x14ac:dyDescent="0.25">
      <c r="S5252" s="108"/>
      <c r="U5252" s="108"/>
      <c r="W5252" s="108"/>
      <c r="Y5252" s="108"/>
      <c r="AA5252" s="108"/>
      <c r="AC5252" s="108"/>
    </row>
    <row r="5253" spans="19:29" x14ac:dyDescent="0.25">
      <c r="S5253" s="110"/>
      <c r="U5253" s="110"/>
      <c r="W5253" s="110"/>
      <c r="Y5253" s="110"/>
      <c r="AA5253" s="110"/>
      <c r="AC5253" s="110"/>
    </row>
    <row r="5254" spans="19:29" x14ac:dyDescent="0.25">
      <c r="S5254" s="110"/>
      <c r="U5254" s="110"/>
      <c r="W5254" s="110"/>
      <c r="Y5254" s="110"/>
      <c r="AA5254" s="110"/>
      <c r="AC5254" s="110"/>
    </row>
    <row r="5255" spans="19:29" x14ac:dyDescent="0.25">
      <c r="S5255" s="110"/>
      <c r="U5255" s="110"/>
      <c r="W5255" s="110"/>
      <c r="Y5255" s="110"/>
      <c r="AA5255" s="110"/>
      <c r="AC5255" s="110"/>
    </row>
    <row r="5256" spans="19:29" x14ac:dyDescent="0.25">
      <c r="S5256" s="110"/>
      <c r="U5256" s="110"/>
      <c r="W5256" s="110"/>
      <c r="Y5256" s="110"/>
      <c r="AA5256" s="110"/>
      <c r="AC5256" s="110"/>
    </row>
    <row r="5257" spans="19:29" x14ac:dyDescent="0.25">
      <c r="S5257" s="111"/>
      <c r="U5257" s="111"/>
      <c r="W5257" s="111"/>
      <c r="Y5257" s="111"/>
      <c r="AA5257" s="111"/>
      <c r="AC5257" s="111"/>
    </row>
    <row r="5258" spans="19:29" x14ac:dyDescent="0.25">
      <c r="S5258" s="107"/>
      <c r="U5258" s="107"/>
      <c r="W5258" s="107"/>
      <c r="Y5258" s="107"/>
      <c r="AA5258" s="107"/>
      <c r="AC5258" s="107"/>
    </row>
    <row r="5259" spans="19:29" x14ac:dyDescent="0.25">
      <c r="S5259" s="108"/>
      <c r="U5259" s="108"/>
      <c r="W5259" s="108"/>
      <c r="Y5259" s="108"/>
      <c r="AA5259" s="108"/>
      <c r="AC5259" s="108"/>
    </row>
    <row r="5260" spans="19:29" x14ac:dyDescent="0.25">
      <c r="S5260" s="108"/>
      <c r="U5260" s="108"/>
      <c r="W5260" s="108"/>
      <c r="Y5260" s="108"/>
      <c r="AA5260" s="108"/>
      <c r="AC5260" s="108"/>
    </row>
    <row r="5261" spans="19:29" x14ac:dyDescent="0.25">
      <c r="S5261" s="109"/>
      <c r="U5261" s="109"/>
      <c r="W5261" s="109"/>
      <c r="Y5261" s="109"/>
      <c r="AA5261" s="109"/>
      <c r="AC5261" s="109"/>
    </row>
    <row r="5262" spans="19:29" x14ac:dyDescent="0.25">
      <c r="S5262" s="108"/>
      <c r="U5262" s="108"/>
      <c r="W5262" s="108"/>
      <c r="Y5262" s="108"/>
      <c r="AA5262" s="108"/>
      <c r="AC5262" s="108"/>
    </row>
    <row r="5263" spans="19:29" x14ac:dyDescent="0.25">
      <c r="S5263" s="108"/>
      <c r="U5263" s="108"/>
      <c r="W5263" s="108"/>
      <c r="Y5263" s="108"/>
      <c r="AA5263" s="108"/>
      <c r="AC5263" s="108"/>
    </row>
    <row r="5264" spans="19:29" x14ac:dyDescent="0.25">
      <c r="S5264" s="109"/>
      <c r="U5264" s="109"/>
      <c r="W5264" s="109"/>
      <c r="Y5264" s="109"/>
      <c r="AA5264" s="109"/>
      <c r="AC5264" s="109"/>
    </row>
    <row r="5265" spans="19:29" x14ac:dyDescent="0.25">
      <c r="S5265" s="108"/>
      <c r="U5265" s="108"/>
      <c r="W5265" s="108"/>
      <c r="Y5265" s="108"/>
      <c r="AA5265" s="108"/>
      <c r="AC5265" s="108"/>
    </row>
    <row r="5266" spans="19:29" x14ac:dyDescent="0.25">
      <c r="S5266" s="109"/>
      <c r="U5266" s="109"/>
      <c r="W5266" s="109"/>
      <c r="Y5266" s="109"/>
      <c r="AA5266" s="109"/>
      <c r="AC5266" s="109"/>
    </row>
    <row r="5267" spans="19:29" x14ac:dyDescent="0.25">
      <c r="S5267" s="108"/>
      <c r="U5267" s="108"/>
      <c r="W5267" s="108"/>
      <c r="Y5267" s="108"/>
      <c r="AA5267" s="108"/>
      <c r="AC5267" s="108"/>
    </row>
    <row r="5268" spans="19:29" x14ac:dyDescent="0.25">
      <c r="S5268" s="108"/>
      <c r="U5268" s="108"/>
      <c r="W5268" s="108"/>
      <c r="Y5268" s="108"/>
      <c r="AA5268" s="108"/>
      <c r="AC5268" s="108"/>
    </row>
    <row r="5269" spans="19:29" x14ac:dyDescent="0.25">
      <c r="S5269" s="108"/>
      <c r="U5269" s="108"/>
      <c r="W5269" s="108"/>
      <c r="Y5269" s="108"/>
      <c r="AA5269" s="108"/>
      <c r="AC5269" s="108"/>
    </row>
    <row r="5270" spans="19:29" x14ac:dyDescent="0.25">
      <c r="S5270" s="110"/>
      <c r="U5270" s="110"/>
      <c r="W5270" s="110"/>
      <c r="Y5270" s="110"/>
      <c r="AA5270" s="110"/>
      <c r="AC5270" s="110"/>
    </row>
    <row r="5271" spans="19:29" x14ac:dyDescent="0.25">
      <c r="S5271" s="110"/>
      <c r="U5271" s="110"/>
      <c r="W5271" s="110"/>
      <c r="Y5271" s="110"/>
      <c r="AA5271" s="110"/>
      <c r="AC5271" s="110"/>
    </row>
    <row r="5272" spans="19:29" x14ac:dyDescent="0.25">
      <c r="S5272" s="110"/>
      <c r="U5272" s="110"/>
      <c r="W5272" s="110"/>
      <c r="Y5272" s="110"/>
      <c r="AA5272" s="110"/>
      <c r="AC5272" s="110"/>
    </row>
    <row r="5273" spans="19:29" x14ac:dyDescent="0.25">
      <c r="S5273" s="110"/>
      <c r="U5273" s="110"/>
      <c r="W5273" s="110"/>
      <c r="Y5273" s="110"/>
      <c r="AA5273" s="110"/>
      <c r="AC5273" s="110"/>
    </row>
    <row r="5274" spans="19:29" x14ac:dyDescent="0.25">
      <c r="S5274" s="111"/>
      <c r="U5274" s="111"/>
      <c r="W5274" s="111"/>
      <c r="Y5274" s="111"/>
      <c r="AA5274" s="111"/>
      <c r="AC5274" s="111"/>
    </row>
    <row r="5275" spans="19:29" x14ac:dyDescent="0.25">
      <c r="S5275" s="107"/>
      <c r="U5275" s="107"/>
      <c r="W5275" s="107"/>
      <c r="Y5275" s="107"/>
      <c r="AA5275" s="107"/>
      <c r="AC5275" s="107"/>
    </row>
    <row r="5276" spans="19:29" x14ac:dyDescent="0.25">
      <c r="S5276" s="108"/>
      <c r="U5276" s="108"/>
      <c r="W5276" s="108"/>
      <c r="Y5276" s="108"/>
      <c r="AA5276" s="108"/>
      <c r="AC5276" s="108"/>
    </row>
    <row r="5277" spans="19:29" x14ac:dyDescent="0.25">
      <c r="S5277" s="108"/>
      <c r="U5277" s="108"/>
      <c r="W5277" s="108"/>
      <c r="Y5277" s="108"/>
      <c r="AA5277" s="108"/>
      <c r="AC5277" s="108"/>
    </row>
    <row r="5278" spans="19:29" x14ac:dyDescent="0.25">
      <c r="S5278" s="109"/>
      <c r="U5278" s="109"/>
      <c r="W5278" s="109"/>
      <c r="Y5278" s="109"/>
      <c r="AA5278" s="109"/>
      <c r="AC5278" s="109"/>
    </row>
    <row r="5279" spans="19:29" x14ac:dyDescent="0.25">
      <c r="S5279" s="108"/>
      <c r="U5279" s="108"/>
      <c r="W5279" s="108"/>
      <c r="Y5279" s="108"/>
      <c r="AA5279" s="108"/>
      <c r="AC5279" s="108"/>
    </row>
    <row r="5280" spans="19:29" x14ac:dyDescent="0.25">
      <c r="S5280" s="108"/>
      <c r="U5280" s="108"/>
      <c r="W5280" s="108"/>
      <c r="Y5280" s="108"/>
      <c r="AA5280" s="108"/>
      <c r="AC5280" s="108"/>
    </row>
    <row r="5281" spans="19:29" x14ac:dyDescent="0.25">
      <c r="S5281" s="109"/>
      <c r="U5281" s="109"/>
      <c r="W5281" s="109"/>
      <c r="Y5281" s="109"/>
      <c r="AA5281" s="109"/>
      <c r="AC5281" s="109"/>
    </row>
    <row r="5282" spans="19:29" x14ac:dyDescent="0.25">
      <c r="S5282" s="108"/>
      <c r="U5282" s="108"/>
      <c r="W5282" s="108"/>
      <c r="Y5282" s="108"/>
      <c r="AA5282" s="108"/>
      <c r="AC5282" s="108"/>
    </row>
    <row r="5283" spans="19:29" x14ac:dyDescent="0.25">
      <c r="S5283" s="109"/>
      <c r="U5283" s="109"/>
      <c r="W5283" s="109"/>
      <c r="Y5283" s="109"/>
      <c r="AA5283" s="109"/>
      <c r="AC5283" s="109"/>
    </row>
    <row r="5284" spans="19:29" x14ac:dyDescent="0.25">
      <c r="S5284" s="108"/>
      <c r="U5284" s="108"/>
      <c r="W5284" s="108"/>
      <c r="Y5284" s="108"/>
      <c r="AA5284" s="108"/>
      <c r="AC5284" s="108"/>
    </row>
    <row r="5285" spans="19:29" x14ac:dyDescent="0.25">
      <c r="S5285" s="108"/>
      <c r="U5285" s="108"/>
      <c r="W5285" s="108"/>
      <c r="Y5285" s="108"/>
      <c r="AA5285" s="108"/>
      <c r="AC5285" s="108"/>
    </row>
    <row r="5286" spans="19:29" x14ac:dyDescent="0.25">
      <c r="S5286" s="108"/>
      <c r="U5286" s="108"/>
      <c r="W5286" s="108"/>
      <c r="Y5286" s="108"/>
      <c r="AA5286" s="108"/>
      <c r="AC5286" s="108"/>
    </row>
    <row r="5287" spans="19:29" x14ac:dyDescent="0.25">
      <c r="S5287" s="110"/>
      <c r="U5287" s="110"/>
      <c r="W5287" s="110"/>
      <c r="Y5287" s="110"/>
      <c r="AA5287" s="110"/>
      <c r="AC5287" s="110"/>
    </row>
    <row r="5288" spans="19:29" x14ac:dyDescent="0.25">
      <c r="S5288" s="110"/>
      <c r="U5288" s="110"/>
      <c r="W5288" s="110"/>
      <c r="Y5288" s="110"/>
      <c r="AA5288" s="110"/>
      <c r="AC5288" s="110"/>
    </row>
    <row r="5289" spans="19:29" x14ac:dyDescent="0.25">
      <c r="S5289" s="110"/>
      <c r="U5289" s="110"/>
      <c r="W5289" s="110"/>
      <c r="Y5289" s="110"/>
      <c r="AA5289" s="110"/>
      <c r="AC5289" s="110"/>
    </row>
    <row r="5290" spans="19:29" x14ac:dyDescent="0.25">
      <c r="S5290" s="110"/>
      <c r="U5290" s="110"/>
      <c r="W5290" s="110"/>
      <c r="Y5290" s="110"/>
      <c r="AA5290" s="110"/>
      <c r="AC5290" s="110"/>
    </row>
    <row r="5291" spans="19:29" x14ac:dyDescent="0.25">
      <c r="S5291" s="111"/>
      <c r="U5291" s="111"/>
      <c r="W5291" s="111"/>
      <c r="Y5291" s="111"/>
      <c r="AA5291" s="111"/>
      <c r="AC5291" s="111"/>
    </row>
    <row r="5292" spans="19:29" x14ac:dyDescent="0.25">
      <c r="S5292" s="107"/>
      <c r="U5292" s="107"/>
      <c r="W5292" s="107"/>
      <c r="Y5292" s="107"/>
      <c r="AA5292" s="107"/>
      <c r="AC5292" s="107"/>
    </row>
    <row r="5293" spans="19:29" x14ac:dyDescent="0.25">
      <c r="S5293" s="108"/>
      <c r="U5293" s="108"/>
      <c r="W5293" s="108"/>
      <c r="Y5293" s="108"/>
      <c r="AA5293" s="108"/>
      <c r="AC5293" s="108"/>
    </row>
    <row r="5294" spans="19:29" x14ac:dyDescent="0.25">
      <c r="S5294" s="108"/>
      <c r="U5294" s="108"/>
      <c r="W5294" s="108"/>
      <c r="Y5294" s="108"/>
      <c r="AA5294" s="108"/>
      <c r="AC5294" s="108"/>
    </row>
    <row r="5295" spans="19:29" x14ac:dyDescent="0.25">
      <c r="S5295" s="109"/>
      <c r="U5295" s="109"/>
      <c r="W5295" s="109"/>
      <c r="Y5295" s="109"/>
      <c r="AA5295" s="109"/>
      <c r="AC5295" s="109"/>
    </row>
    <row r="5296" spans="19:29" x14ac:dyDescent="0.25">
      <c r="S5296" s="108"/>
      <c r="U5296" s="108"/>
      <c r="W5296" s="108"/>
      <c r="Y5296" s="108"/>
      <c r="AA5296" s="108"/>
      <c r="AC5296" s="108"/>
    </row>
    <row r="5297" spans="19:29" x14ac:dyDescent="0.25">
      <c r="S5297" s="108"/>
      <c r="U5297" s="108"/>
      <c r="W5297" s="108"/>
      <c r="Y5297" s="108"/>
      <c r="AA5297" s="108"/>
      <c r="AC5297" s="108"/>
    </row>
    <row r="5298" spans="19:29" x14ac:dyDescent="0.25">
      <c r="S5298" s="109"/>
      <c r="U5298" s="109"/>
      <c r="W5298" s="109"/>
      <c r="Y5298" s="109"/>
      <c r="AA5298" s="109"/>
      <c r="AC5298" s="109"/>
    </row>
    <row r="5299" spans="19:29" x14ac:dyDescent="0.25">
      <c r="S5299" s="108"/>
      <c r="U5299" s="108"/>
      <c r="W5299" s="108"/>
      <c r="Y5299" s="108"/>
      <c r="AA5299" s="108"/>
      <c r="AC5299" s="108"/>
    </row>
    <row r="5300" spans="19:29" x14ac:dyDescent="0.25">
      <c r="S5300" s="109"/>
      <c r="U5300" s="109"/>
      <c r="W5300" s="109"/>
      <c r="Y5300" s="109"/>
      <c r="AA5300" s="109"/>
      <c r="AC5300" s="109"/>
    </row>
    <row r="5301" spans="19:29" x14ac:dyDescent="0.25">
      <c r="S5301" s="108"/>
      <c r="U5301" s="108"/>
      <c r="W5301" s="108"/>
      <c r="Y5301" s="108"/>
      <c r="AA5301" s="108"/>
      <c r="AC5301" s="108"/>
    </row>
    <row r="5302" spans="19:29" x14ac:dyDescent="0.25">
      <c r="S5302" s="108"/>
      <c r="U5302" s="108"/>
      <c r="W5302" s="108"/>
      <c r="Y5302" s="108"/>
      <c r="AA5302" s="108"/>
      <c r="AC5302" s="108"/>
    </row>
    <row r="5303" spans="19:29" x14ac:dyDescent="0.25">
      <c r="S5303" s="108"/>
      <c r="U5303" s="108"/>
      <c r="W5303" s="108"/>
      <c r="Y5303" s="108"/>
      <c r="AA5303" s="108"/>
      <c r="AC5303" s="108"/>
    </row>
    <row r="5304" spans="19:29" x14ac:dyDescent="0.25">
      <c r="S5304" s="110"/>
      <c r="U5304" s="110"/>
      <c r="W5304" s="110"/>
      <c r="Y5304" s="110"/>
      <c r="AA5304" s="110"/>
      <c r="AC5304" s="110"/>
    </row>
    <row r="5305" spans="19:29" x14ac:dyDescent="0.25">
      <c r="S5305" s="110"/>
      <c r="U5305" s="110"/>
      <c r="W5305" s="110"/>
      <c r="Y5305" s="110"/>
      <c r="AA5305" s="110"/>
      <c r="AC5305" s="110"/>
    </row>
    <row r="5306" spans="19:29" x14ac:dyDescent="0.25">
      <c r="S5306" s="110"/>
      <c r="U5306" s="110"/>
      <c r="W5306" s="110"/>
      <c r="Y5306" s="110"/>
      <c r="AA5306" s="110"/>
      <c r="AC5306" s="110"/>
    </row>
    <row r="5307" spans="19:29" x14ac:dyDescent="0.25">
      <c r="S5307" s="110"/>
      <c r="U5307" s="110"/>
      <c r="W5307" s="110"/>
      <c r="Y5307" s="110"/>
      <c r="AA5307" s="110"/>
      <c r="AC5307" s="110"/>
    </row>
    <row r="5308" spans="19:29" x14ac:dyDescent="0.25">
      <c r="S5308" s="111"/>
      <c r="U5308" s="111"/>
      <c r="W5308" s="111"/>
      <c r="Y5308" s="111"/>
      <c r="AA5308" s="111"/>
      <c r="AC5308" s="111"/>
    </row>
    <row r="5309" spans="19:29" x14ac:dyDescent="0.25">
      <c r="S5309" s="107"/>
      <c r="U5309" s="107"/>
      <c r="W5309" s="107"/>
      <c r="Y5309" s="107"/>
      <c r="AA5309" s="107"/>
      <c r="AC5309" s="107"/>
    </row>
    <row r="5310" spans="19:29" x14ac:dyDescent="0.25">
      <c r="S5310" s="108"/>
      <c r="U5310" s="108"/>
      <c r="W5310" s="108"/>
      <c r="Y5310" s="108"/>
      <c r="AA5310" s="108"/>
      <c r="AC5310" s="108"/>
    </row>
    <row r="5311" spans="19:29" x14ac:dyDescent="0.25">
      <c r="S5311" s="108"/>
      <c r="U5311" s="108"/>
      <c r="W5311" s="108"/>
      <c r="Y5311" s="108"/>
      <c r="AA5311" s="108"/>
      <c r="AC5311" s="108"/>
    </row>
    <row r="5312" spans="19:29" x14ac:dyDescent="0.25">
      <c r="S5312" s="109"/>
      <c r="U5312" s="109"/>
      <c r="W5312" s="109"/>
      <c r="Y5312" s="109"/>
      <c r="AA5312" s="109"/>
      <c r="AC5312" s="109"/>
    </row>
    <row r="5313" spans="19:29" x14ac:dyDescent="0.25">
      <c r="S5313" s="108"/>
      <c r="U5313" s="108"/>
      <c r="W5313" s="108"/>
      <c r="Y5313" s="108"/>
      <c r="AA5313" s="108"/>
      <c r="AC5313" s="108"/>
    </row>
    <row r="5314" spans="19:29" x14ac:dyDescent="0.25">
      <c r="S5314" s="108"/>
      <c r="U5314" s="108"/>
      <c r="W5314" s="108"/>
      <c r="Y5314" s="108"/>
      <c r="AA5314" s="108"/>
      <c r="AC5314" s="108"/>
    </row>
    <row r="5315" spans="19:29" x14ac:dyDescent="0.25">
      <c r="S5315" s="109"/>
      <c r="U5315" s="109"/>
      <c r="W5315" s="109"/>
      <c r="Y5315" s="109"/>
      <c r="AA5315" s="109"/>
      <c r="AC5315" s="109"/>
    </row>
    <row r="5316" spans="19:29" x14ac:dyDescent="0.25">
      <c r="S5316" s="108"/>
      <c r="U5316" s="108"/>
      <c r="W5316" s="108"/>
      <c r="Y5316" s="108"/>
      <c r="AA5316" s="108"/>
      <c r="AC5316" s="108"/>
    </row>
    <row r="5317" spans="19:29" x14ac:dyDescent="0.25">
      <c r="S5317" s="109"/>
      <c r="U5317" s="109"/>
      <c r="W5317" s="109"/>
      <c r="Y5317" s="109"/>
      <c r="AA5317" s="109"/>
      <c r="AC5317" s="109"/>
    </row>
    <row r="5318" spans="19:29" x14ac:dyDescent="0.25">
      <c r="S5318" s="108"/>
      <c r="U5318" s="108"/>
      <c r="W5318" s="108"/>
      <c r="Y5318" s="108"/>
      <c r="AA5318" s="108"/>
      <c r="AC5318" s="108"/>
    </row>
    <row r="5319" spans="19:29" x14ac:dyDescent="0.25">
      <c r="S5319" s="108"/>
      <c r="U5319" s="108"/>
      <c r="W5319" s="108"/>
      <c r="Y5319" s="108"/>
      <c r="AA5319" s="108"/>
      <c r="AC5319" s="108"/>
    </row>
    <row r="5320" spans="19:29" x14ac:dyDescent="0.25">
      <c r="S5320" s="108"/>
      <c r="U5320" s="108"/>
      <c r="W5320" s="108"/>
      <c r="Y5320" s="108"/>
      <c r="AA5320" s="108"/>
      <c r="AC5320" s="108"/>
    </row>
    <row r="5321" spans="19:29" x14ac:dyDescent="0.25">
      <c r="S5321" s="110"/>
      <c r="U5321" s="110"/>
      <c r="W5321" s="110"/>
      <c r="Y5321" s="110"/>
      <c r="AA5321" s="110"/>
      <c r="AC5321" s="110"/>
    </row>
    <row r="5322" spans="19:29" x14ac:dyDescent="0.25">
      <c r="S5322" s="110"/>
      <c r="U5322" s="110"/>
      <c r="W5322" s="110"/>
      <c r="Y5322" s="110"/>
      <c r="AA5322" s="110"/>
      <c r="AC5322" s="110"/>
    </row>
    <row r="5323" spans="19:29" x14ac:dyDescent="0.25">
      <c r="S5323" s="110"/>
      <c r="U5323" s="110"/>
      <c r="W5323" s="110"/>
      <c r="Y5323" s="110"/>
      <c r="AA5323" s="110"/>
      <c r="AC5323" s="110"/>
    </row>
    <row r="5324" spans="19:29" x14ac:dyDescent="0.25">
      <c r="S5324" s="110"/>
      <c r="U5324" s="110"/>
      <c r="W5324" s="110"/>
      <c r="Y5324" s="110"/>
      <c r="AA5324" s="110"/>
      <c r="AC5324" s="110"/>
    </row>
    <row r="5325" spans="19:29" x14ac:dyDescent="0.25">
      <c r="S5325" s="111"/>
      <c r="U5325" s="111"/>
      <c r="W5325" s="111"/>
      <c r="Y5325" s="111"/>
      <c r="AA5325" s="111"/>
      <c r="AC5325" s="111"/>
    </row>
    <row r="5326" spans="19:29" x14ac:dyDescent="0.25">
      <c r="S5326" s="107"/>
      <c r="U5326" s="107"/>
      <c r="W5326" s="107"/>
      <c r="Y5326" s="107"/>
      <c r="AA5326" s="107"/>
      <c r="AC5326" s="107"/>
    </row>
    <row r="5327" spans="19:29" x14ac:dyDescent="0.25">
      <c r="S5327" s="108"/>
      <c r="U5327" s="108"/>
      <c r="W5327" s="108"/>
      <c r="Y5327" s="108"/>
      <c r="AA5327" s="108"/>
      <c r="AC5327" s="108"/>
    </row>
    <row r="5328" spans="19:29" x14ac:dyDescent="0.25">
      <c r="S5328" s="108"/>
      <c r="U5328" s="108"/>
      <c r="W5328" s="108"/>
      <c r="Y5328" s="108"/>
      <c r="AA5328" s="108"/>
      <c r="AC5328" s="108"/>
    </row>
    <row r="5329" spans="19:29" x14ac:dyDescent="0.25">
      <c r="S5329" s="109"/>
      <c r="U5329" s="109"/>
      <c r="W5329" s="109"/>
      <c r="Y5329" s="109"/>
      <c r="AA5329" s="109"/>
      <c r="AC5329" s="109"/>
    </row>
    <row r="5330" spans="19:29" x14ac:dyDescent="0.25">
      <c r="S5330" s="108"/>
      <c r="U5330" s="108"/>
      <c r="W5330" s="108"/>
      <c r="Y5330" s="108"/>
      <c r="AA5330" s="108"/>
      <c r="AC5330" s="108"/>
    </row>
    <row r="5331" spans="19:29" x14ac:dyDescent="0.25">
      <c r="S5331" s="108"/>
      <c r="U5331" s="108"/>
      <c r="W5331" s="108"/>
      <c r="Y5331" s="108"/>
      <c r="AA5331" s="108"/>
      <c r="AC5331" s="108"/>
    </row>
    <row r="5332" spans="19:29" x14ac:dyDescent="0.25">
      <c r="S5332" s="109"/>
      <c r="U5332" s="109"/>
      <c r="W5332" s="109"/>
      <c r="Y5332" s="109"/>
      <c r="AA5332" s="109"/>
      <c r="AC5332" s="109"/>
    </row>
    <row r="5333" spans="19:29" x14ac:dyDescent="0.25">
      <c r="S5333" s="108"/>
      <c r="U5333" s="108"/>
      <c r="W5333" s="108"/>
      <c r="Y5333" s="108"/>
      <c r="AA5333" s="108"/>
      <c r="AC5333" s="108"/>
    </row>
    <row r="5334" spans="19:29" x14ac:dyDescent="0.25">
      <c r="S5334" s="109"/>
      <c r="U5334" s="109"/>
      <c r="W5334" s="109"/>
      <c r="Y5334" s="109"/>
      <c r="AA5334" s="109"/>
      <c r="AC5334" s="109"/>
    </row>
    <row r="5335" spans="19:29" x14ac:dyDescent="0.25">
      <c r="S5335" s="108"/>
      <c r="U5335" s="108"/>
      <c r="W5335" s="108"/>
      <c r="Y5335" s="108"/>
      <c r="AA5335" s="108"/>
      <c r="AC5335" s="108"/>
    </row>
    <row r="5336" spans="19:29" x14ac:dyDescent="0.25">
      <c r="S5336" s="108"/>
      <c r="U5336" s="108"/>
      <c r="W5336" s="108"/>
      <c r="Y5336" s="108"/>
      <c r="AA5336" s="108"/>
      <c r="AC5336" s="108"/>
    </row>
    <row r="5337" spans="19:29" x14ac:dyDescent="0.25">
      <c r="S5337" s="108"/>
      <c r="U5337" s="108"/>
      <c r="W5337" s="108"/>
      <c r="Y5337" s="108"/>
      <c r="AA5337" s="108"/>
      <c r="AC5337" s="108"/>
    </row>
    <row r="5338" spans="19:29" x14ac:dyDescent="0.25">
      <c r="S5338" s="110"/>
      <c r="U5338" s="110"/>
      <c r="W5338" s="110"/>
      <c r="Y5338" s="110"/>
      <c r="AA5338" s="110"/>
      <c r="AC5338" s="110"/>
    </row>
    <row r="5339" spans="19:29" x14ac:dyDescent="0.25">
      <c r="S5339" s="110"/>
      <c r="U5339" s="110"/>
      <c r="W5339" s="110"/>
      <c r="Y5339" s="110"/>
      <c r="AA5339" s="110"/>
      <c r="AC5339" s="110"/>
    </row>
    <row r="5340" spans="19:29" x14ac:dyDescent="0.25">
      <c r="S5340" s="110"/>
      <c r="U5340" s="110"/>
      <c r="W5340" s="110"/>
      <c r="Y5340" s="110"/>
      <c r="AA5340" s="110"/>
      <c r="AC5340" s="110"/>
    </row>
    <row r="5341" spans="19:29" x14ac:dyDescent="0.25">
      <c r="S5341" s="110"/>
      <c r="U5341" s="110"/>
      <c r="W5341" s="110"/>
      <c r="Y5341" s="110"/>
      <c r="AA5341" s="110"/>
      <c r="AC5341" s="110"/>
    </row>
    <row r="5342" spans="19:29" x14ac:dyDescent="0.25">
      <c r="S5342" s="111"/>
      <c r="U5342" s="111"/>
      <c r="W5342" s="111"/>
      <c r="Y5342" s="111"/>
      <c r="AA5342" s="111"/>
      <c r="AC5342" s="111"/>
    </row>
    <row r="5343" spans="19:29" x14ac:dyDescent="0.25">
      <c r="S5343" s="107"/>
      <c r="U5343" s="107"/>
      <c r="W5343" s="107"/>
      <c r="Y5343" s="107"/>
      <c r="AA5343" s="107"/>
      <c r="AC5343" s="107"/>
    </row>
    <row r="5344" spans="19:29" x14ac:dyDescent="0.25">
      <c r="S5344" s="108"/>
      <c r="U5344" s="108"/>
      <c r="W5344" s="108"/>
      <c r="Y5344" s="108"/>
      <c r="AA5344" s="108"/>
      <c r="AC5344" s="108"/>
    </row>
    <row r="5345" spans="19:29" x14ac:dyDescent="0.25">
      <c r="S5345" s="108"/>
      <c r="U5345" s="108"/>
      <c r="W5345" s="108"/>
      <c r="Y5345" s="108"/>
      <c r="AA5345" s="108"/>
      <c r="AC5345" s="108"/>
    </row>
    <row r="5346" spans="19:29" x14ac:dyDescent="0.25">
      <c r="S5346" s="109"/>
      <c r="U5346" s="109"/>
      <c r="W5346" s="109"/>
      <c r="Y5346" s="109"/>
      <c r="AA5346" s="109"/>
      <c r="AC5346" s="109"/>
    </row>
    <row r="5347" spans="19:29" x14ac:dyDescent="0.25">
      <c r="S5347" s="108"/>
      <c r="U5347" s="108"/>
      <c r="W5347" s="108"/>
      <c r="Y5347" s="108"/>
      <c r="AA5347" s="108"/>
      <c r="AC5347" s="108"/>
    </row>
    <row r="5348" spans="19:29" x14ac:dyDescent="0.25">
      <c r="S5348" s="108"/>
      <c r="U5348" s="108"/>
      <c r="W5348" s="108"/>
      <c r="Y5348" s="108"/>
      <c r="AA5348" s="108"/>
      <c r="AC5348" s="108"/>
    </row>
    <row r="5349" spans="19:29" x14ac:dyDescent="0.25">
      <c r="S5349" s="109"/>
      <c r="U5349" s="109"/>
      <c r="W5349" s="109"/>
      <c r="Y5349" s="109"/>
      <c r="AA5349" s="109"/>
      <c r="AC5349" s="109"/>
    </row>
    <row r="5350" spans="19:29" x14ac:dyDescent="0.25">
      <c r="S5350" s="108"/>
      <c r="U5350" s="108"/>
      <c r="W5350" s="108"/>
      <c r="Y5350" s="108"/>
      <c r="AA5350" s="108"/>
      <c r="AC5350" s="108"/>
    </row>
    <row r="5351" spans="19:29" x14ac:dyDescent="0.25">
      <c r="S5351" s="109"/>
      <c r="U5351" s="109"/>
      <c r="W5351" s="109"/>
      <c r="Y5351" s="109"/>
      <c r="AA5351" s="109"/>
      <c r="AC5351" s="109"/>
    </row>
    <row r="5352" spans="19:29" x14ac:dyDescent="0.25">
      <c r="S5352" s="108"/>
      <c r="U5352" s="108"/>
      <c r="W5352" s="108"/>
      <c r="Y5352" s="108"/>
      <c r="AA5352" s="108"/>
      <c r="AC5352" s="108"/>
    </row>
    <row r="5353" spans="19:29" x14ac:dyDescent="0.25">
      <c r="S5353" s="108"/>
      <c r="U5353" s="108"/>
      <c r="W5353" s="108"/>
      <c r="Y5353" s="108"/>
      <c r="AA5353" s="108"/>
      <c r="AC5353" s="108"/>
    </row>
    <row r="5354" spans="19:29" x14ac:dyDescent="0.25">
      <c r="S5354" s="108"/>
      <c r="U5354" s="108"/>
      <c r="W5354" s="108"/>
      <c r="Y5354" s="108"/>
      <c r="AA5354" s="108"/>
      <c r="AC5354" s="108"/>
    </row>
    <row r="5355" spans="19:29" x14ac:dyDescent="0.25">
      <c r="S5355" s="110"/>
      <c r="U5355" s="110"/>
      <c r="W5355" s="110"/>
      <c r="Y5355" s="110"/>
      <c r="AA5355" s="110"/>
      <c r="AC5355" s="110"/>
    </row>
    <row r="5356" spans="19:29" x14ac:dyDescent="0.25">
      <c r="S5356" s="110"/>
      <c r="U5356" s="110"/>
      <c r="W5356" s="110"/>
      <c r="Y5356" s="110"/>
      <c r="AA5356" s="110"/>
      <c r="AC5356" s="110"/>
    </row>
    <row r="5357" spans="19:29" x14ac:dyDescent="0.25">
      <c r="S5357" s="110"/>
      <c r="U5357" s="110"/>
      <c r="W5357" s="110"/>
      <c r="Y5357" s="110"/>
      <c r="AA5357" s="110"/>
      <c r="AC5357" s="110"/>
    </row>
    <row r="5358" spans="19:29" x14ac:dyDescent="0.25">
      <c r="S5358" s="110"/>
      <c r="U5358" s="110"/>
      <c r="W5358" s="110"/>
      <c r="Y5358" s="110"/>
      <c r="AA5358" s="110"/>
      <c r="AC5358" s="110"/>
    </row>
    <row r="5359" spans="19:29" x14ac:dyDescent="0.25">
      <c r="S5359" s="111"/>
      <c r="U5359" s="111"/>
      <c r="W5359" s="111"/>
      <c r="Y5359" s="111"/>
      <c r="AA5359" s="111"/>
      <c r="AC5359" s="111"/>
    </row>
    <row r="5360" spans="19:29" x14ac:dyDescent="0.25">
      <c r="S5360" s="107"/>
      <c r="U5360" s="107"/>
      <c r="W5360" s="107"/>
      <c r="Y5360" s="107"/>
      <c r="AA5360" s="107"/>
      <c r="AC5360" s="107"/>
    </row>
    <row r="5361" spans="19:29" x14ac:dyDescent="0.25">
      <c r="S5361" s="108"/>
      <c r="U5361" s="108"/>
      <c r="W5361" s="108"/>
      <c r="Y5361" s="108"/>
      <c r="AA5361" s="108"/>
      <c r="AC5361" s="108"/>
    </row>
    <row r="5362" spans="19:29" x14ac:dyDescent="0.25">
      <c r="S5362" s="108"/>
      <c r="U5362" s="108"/>
      <c r="W5362" s="108"/>
      <c r="Y5362" s="108"/>
      <c r="AA5362" s="108"/>
      <c r="AC5362" s="108"/>
    </row>
    <row r="5363" spans="19:29" x14ac:dyDescent="0.25">
      <c r="S5363" s="109"/>
      <c r="U5363" s="109"/>
      <c r="W5363" s="109"/>
      <c r="Y5363" s="109"/>
      <c r="AA5363" s="109"/>
      <c r="AC5363" s="109"/>
    </row>
    <row r="5364" spans="19:29" x14ac:dyDescent="0.25">
      <c r="S5364" s="108"/>
      <c r="U5364" s="108"/>
      <c r="W5364" s="108"/>
      <c r="Y5364" s="108"/>
      <c r="AA5364" s="108"/>
      <c r="AC5364" s="108"/>
    </row>
    <row r="5365" spans="19:29" x14ac:dyDescent="0.25">
      <c r="S5365" s="108"/>
      <c r="U5365" s="108"/>
      <c r="W5365" s="108"/>
      <c r="Y5365" s="108"/>
      <c r="AA5365" s="108"/>
      <c r="AC5365" s="108"/>
    </row>
    <row r="5366" spans="19:29" x14ac:dyDescent="0.25">
      <c r="S5366" s="109"/>
      <c r="U5366" s="109"/>
      <c r="W5366" s="109"/>
      <c r="Y5366" s="109"/>
      <c r="AA5366" s="109"/>
      <c r="AC5366" s="109"/>
    </row>
    <row r="5367" spans="19:29" x14ac:dyDescent="0.25">
      <c r="S5367" s="108"/>
      <c r="U5367" s="108"/>
      <c r="W5367" s="108"/>
      <c r="Y5367" s="108"/>
      <c r="AA5367" s="108"/>
      <c r="AC5367" s="108"/>
    </row>
    <row r="5368" spans="19:29" x14ac:dyDescent="0.25">
      <c r="S5368" s="109"/>
      <c r="U5368" s="109"/>
      <c r="W5368" s="109"/>
      <c r="Y5368" s="109"/>
      <c r="AA5368" s="109"/>
      <c r="AC5368" s="109"/>
    </row>
    <row r="5369" spans="19:29" x14ac:dyDescent="0.25">
      <c r="S5369" s="108"/>
      <c r="U5369" s="108"/>
      <c r="W5369" s="108"/>
      <c r="Y5369" s="108"/>
      <c r="AA5369" s="108"/>
      <c r="AC5369" s="108"/>
    </row>
    <row r="5370" spans="19:29" x14ac:dyDescent="0.25">
      <c r="S5370" s="108"/>
      <c r="U5370" s="108"/>
      <c r="W5370" s="108"/>
      <c r="Y5370" s="108"/>
      <c r="AA5370" s="108"/>
      <c r="AC5370" s="108"/>
    </row>
    <row r="5371" spans="19:29" x14ac:dyDescent="0.25">
      <c r="S5371" s="108"/>
      <c r="U5371" s="108"/>
      <c r="W5371" s="108"/>
      <c r="Y5371" s="108"/>
      <c r="AA5371" s="108"/>
      <c r="AC5371" s="108"/>
    </row>
    <row r="5372" spans="19:29" x14ac:dyDescent="0.25">
      <c r="S5372" s="110"/>
      <c r="U5372" s="110"/>
      <c r="W5372" s="110"/>
      <c r="Y5372" s="110"/>
      <c r="AA5372" s="110"/>
      <c r="AC5372" s="110"/>
    </row>
    <row r="5373" spans="19:29" x14ac:dyDescent="0.25">
      <c r="S5373" s="110"/>
      <c r="U5373" s="110"/>
      <c r="W5373" s="110"/>
      <c r="Y5373" s="110"/>
      <c r="AA5373" s="110"/>
      <c r="AC5373" s="110"/>
    </row>
    <row r="5374" spans="19:29" x14ac:dyDescent="0.25">
      <c r="S5374" s="110"/>
      <c r="U5374" s="110"/>
      <c r="W5374" s="110"/>
      <c r="Y5374" s="110"/>
      <c r="AA5374" s="110"/>
      <c r="AC5374" s="110"/>
    </row>
    <row r="5375" spans="19:29" x14ac:dyDescent="0.25">
      <c r="S5375" s="110"/>
      <c r="U5375" s="110"/>
      <c r="W5375" s="110"/>
      <c r="Y5375" s="110"/>
      <c r="AA5375" s="110"/>
      <c r="AC5375" s="110"/>
    </row>
    <row r="5376" spans="19:29" x14ac:dyDescent="0.25">
      <c r="S5376" s="111"/>
      <c r="U5376" s="111"/>
      <c r="W5376" s="111"/>
      <c r="Y5376" s="111"/>
      <c r="AA5376" s="111"/>
      <c r="AC5376" s="111"/>
    </row>
    <row r="5377" spans="19:29" x14ac:dyDescent="0.25">
      <c r="S5377" s="107"/>
      <c r="U5377" s="107"/>
      <c r="W5377" s="107"/>
      <c r="Y5377" s="107"/>
      <c r="AA5377" s="107"/>
      <c r="AC5377" s="107"/>
    </row>
    <row r="5378" spans="19:29" x14ac:dyDescent="0.25">
      <c r="S5378" s="108"/>
      <c r="U5378" s="108"/>
      <c r="W5378" s="108"/>
      <c r="Y5378" s="108"/>
      <c r="AA5378" s="108"/>
      <c r="AC5378" s="108"/>
    </row>
    <row r="5379" spans="19:29" x14ac:dyDescent="0.25">
      <c r="S5379" s="108"/>
      <c r="U5379" s="108"/>
      <c r="W5379" s="108"/>
      <c r="Y5379" s="108"/>
      <c r="AA5379" s="108"/>
      <c r="AC5379" s="108"/>
    </row>
    <row r="5380" spans="19:29" x14ac:dyDescent="0.25">
      <c r="S5380" s="109"/>
      <c r="U5380" s="109"/>
      <c r="W5380" s="109"/>
      <c r="Y5380" s="109"/>
      <c r="AA5380" s="109"/>
      <c r="AC5380" s="109"/>
    </row>
    <row r="5381" spans="19:29" x14ac:dyDescent="0.25">
      <c r="S5381" s="108"/>
      <c r="U5381" s="108"/>
      <c r="W5381" s="108"/>
      <c r="Y5381" s="108"/>
      <c r="AA5381" s="108"/>
      <c r="AC5381" s="108"/>
    </row>
    <row r="5382" spans="19:29" x14ac:dyDescent="0.25">
      <c r="S5382" s="108"/>
      <c r="U5382" s="108"/>
      <c r="W5382" s="108"/>
      <c r="Y5382" s="108"/>
      <c r="AA5382" s="108"/>
      <c r="AC5382" s="108"/>
    </row>
    <row r="5383" spans="19:29" x14ac:dyDescent="0.25">
      <c r="S5383" s="109"/>
      <c r="U5383" s="109"/>
      <c r="W5383" s="109"/>
      <c r="Y5383" s="109"/>
      <c r="AA5383" s="109"/>
      <c r="AC5383" s="109"/>
    </row>
    <row r="5384" spans="19:29" x14ac:dyDescent="0.25">
      <c r="S5384" s="108"/>
      <c r="U5384" s="108"/>
      <c r="W5384" s="108"/>
      <c r="Y5384" s="108"/>
      <c r="AA5384" s="108"/>
      <c r="AC5384" s="108"/>
    </row>
    <row r="5385" spans="19:29" x14ac:dyDescent="0.25">
      <c r="S5385" s="109"/>
      <c r="U5385" s="109"/>
      <c r="W5385" s="109"/>
      <c r="Y5385" s="109"/>
      <c r="AA5385" s="109"/>
      <c r="AC5385" s="109"/>
    </row>
    <row r="5386" spans="19:29" x14ac:dyDescent="0.25">
      <c r="S5386" s="108"/>
      <c r="U5386" s="108"/>
      <c r="W5386" s="108"/>
      <c r="Y5386" s="108"/>
      <c r="AA5386" s="108"/>
      <c r="AC5386" s="108"/>
    </row>
    <row r="5387" spans="19:29" x14ac:dyDescent="0.25">
      <c r="S5387" s="108"/>
      <c r="U5387" s="108"/>
      <c r="W5387" s="108"/>
      <c r="Y5387" s="108"/>
      <c r="AA5387" s="108"/>
      <c r="AC5387" s="108"/>
    </row>
    <row r="5388" spans="19:29" x14ac:dyDescent="0.25">
      <c r="S5388" s="108"/>
      <c r="U5388" s="108"/>
      <c r="W5388" s="108"/>
      <c r="Y5388" s="108"/>
      <c r="AA5388" s="108"/>
      <c r="AC5388" s="108"/>
    </row>
    <row r="5389" spans="19:29" x14ac:dyDescent="0.25">
      <c r="S5389" s="110"/>
      <c r="U5389" s="110"/>
      <c r="W5389" s="110"/>
      <c r="Y5389" s="110"/>
      <c r="AA5389" s="110"/>
      <c r="AC5389" s="110"/>
    </row>
    <row r="5390" spans="19:29" x14ac:dyDescent="0.25">
      <c r="S5390" s="110"/>
      <c r="U5390" s="110"/>
      <c r="W5390" s="110"/>
      <c r="Y5390" s="110"/>
      <c r="AA5390" s="110"/>
      <c r="AC5390" s="110"/>
    </row>
    <row r="5391" spans="19:29" x14ac:dyDescent="0.25">
      <c r="S5391" s="110"/>
      <c r="U5391" s="110"/>
      <c r="W5391" s="110"/>
      <c r="Y5391" s="110"/>
      <c r="AA5391" s="110"/>
      <c r="AC5391" s="110"/>
    </row>
    <row r="5392" spans="19:29" x14ac:dyDescent="0.25">
      <c r="S5392" s="110"/>
      <c r="U5392" s="110"/>
      <c r="W5392" s="110"/>
      <c r="Y5392" s="110"/>
      <c r="AA5392" s="110"/>
      <c r="AC5392" s="110"/>
    </row>
    <row r="5393" spans="19:29" x14ac:dyDescent="0.25">
      <c r="S5393" s="111"/>
      <c r="U5393" s="111"/>
      <c r="W5393" s="111"/>
      <c r="Y5393" s="111"/>
      <c r="AA5393" s="111"/>
      <c r="AC5393" s="111"/>
    </row>
    <row r="5394" spans="19:29" x14ac:dyDescent="0.25">
      <c r="S5394" s="107"/>
      <c r="U5394" s="107"/>
      <c r="W5394" s="107"/>
      <c r="Y5394" s="107"/>
      <c r="AA5394" s="107"/>
      <c r="AC5394" s="107"/>
    </row>
    <row r="5395" spans="19:29" x14ac:dyDescent="0.25">
      <c r="S5395" s="108"/>
      <c r="U5395" s="108"/>
      <c r="W5395" s="108"/>
      <c r="Y5395" s="108"/>
      <c r="AA5395" s="108"/>
      <c r="AC5395" s="108"/>
    </row>
    <row r="5396" spans="19:29" x14ac:dyDescent="0.25">
      <c r="S5396" s="108"/>
      <c r="U5396" s="108"/>
      <c r="W5396" s="108"/>
      <c r="Y5396" s="108"/>
      <c r="AA5396" s="108"/>
      <c r="AC5396" s="108"/>
    </row>
    <row r="5397" spans="19:29" x14ac:dyDescent="0.25">
      <c r="S5397" s="109"/>
      <c r="U5397" s="109"/>
      <c r="W5397" s="109"/>
      <c r="Y5397" s="109"/>
      <c r="AA5397" s="109"/>
      <c r="AC5397" s="109"/>
    </row>
    <row r="5398" spans="19:29" x14ac:dyDescent="0.25">
      <c r="S5398" s="108"/>
      <c r="U5398" s="108"/>
      <c r="W5398" s="108"/>
      <c r="Y5398" s="108"/>
      <c r="AA5398" s="108"/>
      <c r="AC5398" s="108"/>
    </row>
    <row r="5399" spans="19:29" x14ac:dyDescent="0.25">
      <c r="S5399" s="108"/>
      <c r="U5399" s="108"/>
      <c r="W5399" s="108"/>
      <c r="Y5399" s="108"/>
      <c r="AA5399" s="108"/>
      <c r="AC5399" s="108"/>
    </row>
    <row r="5400" spans="19:29" x14ac:dyDescent="0.25">
      <c r="S5400" s="109"/>
      <c r="U5400" s="109"/>
      <c r="W5400" s="109"/>
      <c r="Y5400" s="109"/>
      <c r="AA5400" s="109"/>
      <c r="AC5400" s="109"/>
    </row>
    <row r="5401" spans="19:29" x14ac:dyDescent="0.25">
      <c r="S5401" s="108"/>
      <c r="U5401" s="108"/>
      <c r="W5401" s="108"/>
      <c r="Y5401" s="108"/>
      <c r="AA5401" s="108"/>
      <c r="AC5401" s="108"/>
    </row>
    <row r="5402" spans="19:29" x14ac:dyDescent="0.25">
      <c r="S5402" s="109"/>
      <c r="U5402" s="109"/>
      <c r="W5402" s="109"/>
      <c r="Y5402" s="109"/>
      <c r="AA5402" s="109"/>
      <c r="AC5402" s="109"/>
    </row>
    <row r="5403" spans="19:29" x14ac:dyDescent="0.25">
      <c r="S5403" s="108"/>
      <c r="U5403" s="108"/>
      <c r="W5403" s="108"/>
      <c r="Y5403" s="108"/>
      <c r="AA5403" s="108"/>
      <c r="AC5403" s="108"/>
    </row>
    <row r="5404" spans="19:29" x14ac:dyDescent="0.25">
      <c r="S5404" s="108"/>
      <c r="U5404" s="108"/>
      <c r="W5404" s="108"/>
      <c r="Y5404" s="108"/>
      <c r="AA5404" s="108"/>
      <c r="AC5404" s="108"/>
    </row>
    <row r="5405" spans="19:29" x14ac:dyDescent="0.25">
      <c r="S5405" s="108"/>
      <c r="U5405" s="108"/>
      <c r="W5405" s="108"/>
      <c r="Y5405" s="108"/>
      <c r="AA5405" s="108"/>
      <c r="AC5405" s="108"/>
    </row>
    <row r="5406" spans="19:29" x14ac:dyDescent="0.25">
      <c r="S5406" s="110"/>
      <c r="U5406" s="110"/>
      <c r="W5406" s="110"/>
      <c r="Y5406" s="110"/>
      <c r="AA5406" s="110"/>
      <c r="AC5406" s="110"/>
    </row>
    <row r="5407" spans="19:29" x14ac:dyDescent="0.25">
      <c r="S5407" s="110"/>
      <c r="U5407" s="110"/>
      <c r="W5407" s="110"/>
      <c r="Y5407" s="110"/>
      <c r="AA5407" s="110"/>
      <c r="AC5407" s="110"/>
    </row>
    <row r="5408" spans="19:29" x14ac:dyDescent="0.25">
      <c r="S5408" s="110"/>
      <c r="U5408" s="110"/>
      <c r="W5408" s="110"/>
      <c r="Y5408" s="110"/>
      <c r="AA5408" s="110"/>
      <c r="AC5408" s="110"/>
    </row>
    <row r="5409" spans="19:29" x14ac:dyDescent="0.25">
      <c r="S5409" s="110"/>
      <c r="U5409" s="110"/>
      <c r="W5409" s="110"/>
      <c r="Y5409" s="110"/>
      <c r="AA5409" s="110"/>
      <c r="AC5409" s="110"/>
    </row>
    <row r="5410" spans="19:29" x14ac:dyDescent="0.25">
      <c r="S5410" s="111"/>
      <c r="U5410" s="111"/>
      <c r="W5410" s="111"/>
      <c r="Y5410" s="111"/>
      <c r="AA5410" s="111"/>
      <c r="AC5410" s="111"/>
    </row>
    <row r="5411" spans="19:29" x14ac:dyDescent="0.25">
      <c r="S5411" s="107"/>
      <c r="U5411" s="107"/>
      <c r="W5411" s="107"/>
      <c r="Y5411" s="107"/>
      <c r="AA5411" s="107"/>
      <c r="AC5411" s="107"/>
    </row>
    <row r="5412" spans="19:29" x14ac:dyDescent="0.25">
      <c r="S5412" s="108"/>
      <c r="U5412" s="108"/>
      <c r="W5412" s="108"/>
      <c r="Y5412" s="108"/>
      <c r="AA5412" s="108"/>
      <c r="AC5412" s="108"/>
    </row>
    <row r="5413" spans="19:29" x14ac:dyDescent="0.25">
      <c r="S5413" s="108"/>
      <c r="U5413" s="108"/>
      <c r="W5413" s="108"/>
      <c r="Y5413" s="108"/>
      <c r="AA5413" s="108"/>
      <c r="AC5413" s="108"/>
    </row>
    <row r="5414" spans="19:29" x14ac:dyDescent="0.25">
      <c r="S5414" s="109"/>
      <c r="U5414" s="109"/>
      <c r="W5414" s="109"/>
      <c r="Y5414" s="109"/>
      <c r="AA5414" s="109"/>
      <c r="AC5414" s="109"/>
    </row>
    <row r="5415" spans="19:29" x14ac:dyDescent="0.25">
      <c r="S5415" s="108"/>
      <c r="U5415" s="108"/>
      <c r="W5415" s="108"/>
      <c r="Y5415" s="108"/>
      <c r="AA5415" s="108"/>
      <c r="AC5415" s="108"/>
    </row>
    <row r="5416" spans="19:29" x14ac:dyDescent="0.25">
      <c r="S5416" s="108"/>
      <c r="U5416" s="108"/>
      <c r="W5416" s="108"/>
      <c r="Y5416" s="108"/>
      <c r="AA5416" s="108"/>
      <c r="AC5416" s="108"/>
    </row>
    <row r="5417" spans="19:29" x14ac:dyDescent="0.25">
      <c r="S5417" s="109"/>
      <c r="U5417" s="109"/>
      <c r="W5417" s="109"/>
      <c r="Y5417" s="109"/>
      <c r="AA5417" s="109"/>
      <c r="AC5417" s="109"/>
    </row>
    <row r="5418" spans="19:29" x14ac:dyDescent="0.25">
      <c r="S5418" s="108"/>
      <c r="U5418" s="108"/>
      <c r="W5418" s="108"/>
      <c r="Y5418" s="108"/>
      <c r="AA5418" s="108"/>
      <c r="AC5418" s="108"/>
    </row>
    <row r="5419" spans="19:29" x14ac:dyDescent="0.25">
      <c r="S5419" s="109"/>
      <c r="U5419" s="109"/>
      <c r="W5419" s="109"/>
      <c r="Y5419" s="109"/>
      <c r="AA5419" s="109"/>
      <c r="AC5419" s="109"/>
    </row>
    <row r="5420" spans="19:29" x14ac:dyDescent="0.25">
      <c r="S5420" s="108"/>
      <c r="U5420" s="108"/>
      <c r="W5420" s="108"/>
      <c r="Y5420" s="108"/>
      <c r="AA5420" s="108"/>
      <c r="AC5420" s="108"/>
    </row>
    <row r="5421" spans="19:29" x14ac:dyDescent="0.25">
      <c r="S5421" s="108"/>
      <c r="U5421" s="108"/>
      <c r="W5421" s="108"/>
      <c r="Y5421" s="108"/>
      <c r="AA5421" s="108"/>
      <c r="AC5421" s="108"/>
    </row>
    <row r="5422" spans="19:29" x14ac:dyDescent="0.25">
      <c r="S5422" s="108"/>
      <c r="U5422" s="108"/>
      <c r="W5422" s="108"/>
      <c r="Y5422" s="108"/>
      <c r="AA5422" s="108"/>
      <c r="AC5422" s="108"/>
    </row>
    <row r="5423" spans="19:29" x14ac:dyDescent="0.25">
      <c r="S5423" s="110"/>
      <c r="U5423" s="110"/>
      <c r="W5423" s="110"/>
      <c r="Y5423" s="110"/>
      <c r="AA5423" s="110"/>
      <c r="AC5423" s="110"/>
    </row>
    <row r="5424" spans="19:29" x14ac:dyDescent="0.25">
      <c r="S5424" s="110"/>
      <c r="U5424" s="110"/>
      <c r="W5424" s="110"/>
      <c r="Y5424" s="110"/>
      <c r="AA5424" s="110"/>
      <c r="AC5424" s="110"/>
    </row>
    <row r="5425" spans="19:29" x14ac:dyDescent="0.25">
      <c r="S5425" s="110"/>
      <c r="U5425" s="110"/>
      <c r="W5425" s="110"/>
      <c r="Y5425" s="110"/>
      <c r="AA5425" s="110"/>
      <c r="AC5425" s="110"/>
    </row>
    <row r="5426" spans="19:29" x14ac:dyDescent="0.25">
      <c r="S5426" s="110"/>
      <c r="U5426" s="110"/>
      <c r="W5426" s="110"/>
      <c r="Y5426" s="110"/>
      <c r="AA5426" s="110"/>
      <c r="AC5426" s="110"/>
    </row>
    <row r="5427" spans="19:29" x14ac:dyDescent="0.25">
      <c r="S5427" s="111"/>
      <c r="U5427" s="111"/>
      <c r="W5427" s="111"/>
      <c r="Y5427" s="111"/>
      <c r="AA5427" s="111"/>
      <c r="AC5427" s="111"/>
    </row>
    <row r="5428" spans="19:29" x14ac:dyDescent="0.25">
      <c r="S5428" s="107"/>
      <c r="U5428" s="107"/>
      <c r="W5428" s="107"/>
      <c r="Y5428" s="107"/>
      <c r="AA5428" s="107"/>
      <c r="AC5428" s="107"/>
    </row>
    <row r="5429" spans="19:29" x14ac:dyDescent="0.25">
      <c r="S5429" s="108"/>
      <c r="U5429" s="108"/>
      <c r="W5429" s="108"/>
      <c r="Y5429" s="108"/>
      <c r="AA5429" s="108"/>
      <c r="AC5429" s="108"/>
    </row>
    <row r="5430" spans="19:29" x14ac:dyDescent="0.25">
      <c r="S5430" s="108"/>
      <c r="U5430" s="108"/>
      <c r="W5430" s="108"/>
      <c r="Y5430" s="108"/>
      <c r="AA5430" s="108"/>
      <c r="AC5430" s="108"/>
    </row>
    <row r="5431" spans="19:29" x14ac:dyDescent="0.25">
      <c r="S5431" s="109"/>
      <c r="U5431" s="109"/>
      <c r="W5431" s="109"/>
      <c r="Y5431" s="109"/>
      <c r="AA5431" s="109"/>
      <c r="AC5431" s="109"/>
    </row>
    <row r="5432" spans="19:29" x14ac:dyDescent="0.25">
      <c r="S5432" s="108"/>
      <c r="U5432" s="108"/>
      <c r="W5432" s="108"/>
      <c r="Y5432" s="108"/>
      <c r="AA5432" s="108"/>
      <c r="AC5432" s="108"/>
    </row>
    <row r="5433" spans="19:29" x14ac:dyDescent="0.25">
      <c r="S5433" s="108"/>
      <c r="U5433" s="108"/>
      <c r="W5433" s="108"/>
      <c r="Y5433" s="108"/>
      <c r="AA5433" s="108"/>
      <c r="AC5433" s="108"/>
    </row>
    <row r="5434" spans="19:29" x14ac:dyDescent="0.25">
      <c r="S5434" s="109"/>
      <c r="U5434" s="109"/>
      <c r="W5434" s="109"/>
      <c r="Y5434" s="109"/>
      <c r="AA5434" s="109"/>
      <c r="AC5434" s="109"/>
    </row>
    <row r="5435" spans="19:29" x14ac:dyDescent="0.25">
      <c r="S5435" s="108"/>
      <c r="U5435" s="108"/>
      <c r="W5435" s="108"/>
      <c r="Y5435" s="108"/>
      <c r="AA5435" s="108"/>
      <c r="AC5435" s="108"/>
    </row>
    <row r="5436" spans="19:29" x14ac:dyDescent="0.25">
      <c r="S5436" s="109"/>
      <c r="U5436" s="109"/>
      <c r="W5436" s="109"/>
      <c r="Y5436" s="109"/>
      <c r="AA5436" s="109"/>
      <c r="AC5436" s="109"/>
    </row>
    <row r="5437" spans="19:29" x14ac:dyDescent="0.25">
      <c r="S5437" s="108"/>
      <c r="U5437" s="108"/>
      <c r="W5437" s="108"/>
      <c r="Y5437" s="108"/>
      <c r="AA5437" s="108"/>
      <c r="AC5437" s="108"/>
    </row>
    <row r="5438" spans="19:29" x14ac:dyDescent="0.25">
      <c r="S5438" s="108"/>
      <c r="U5438" s="108"/>
      <c r="W5438" s="108"/>
      <c r="Y5438" s="108"/>
      <c r="AA5438" s="108"/>
      <c r="AC5438" s="108"/>
    </row>
    <row r="5439" spans="19:29" x14ac:dyDescent="0.25">
      <c r="S5439" s="108"/>
      <c r="U5439" s="108"/>
      <c r="W5439" s="108"/>
      <c r="Y5439" s="108"/>
      <c r="AA5439" s="108"/>
      <c r="AC5439" s="108"/>
    </row>
    <row r="5440" spans="19:29" x14ac:dyDescent="0.25">
      <c r="S5440" s="110"/>
      <c r="U5440" s="110"/>
      <c r="W5440" s="110"/>
      <c r="Y5440" s="110"/>
      <c r="AA5440" s="110"/>
      <c r="AC5440" s="110"/>
    </row>
    <row r="5441" spans="19:29" x14ac:dyDescent="0.25">
      <c r="S5441" s="110"/>
      <c r="U5441" s="110"/>
      <c r="W5441" s="110"/>
      <c r="Y5441" s="110"/>
      <c r="AA5441" s="110"/>
      <c r="AC5441" s="110"/>
    </row>
    <row r="5442" spans="19:29" x14ac:dyDescent="0.25">
      <c r="S5442" s="110"/>
      <c r="U5442" s="110"/>
      <c r="W5442" s="110"/>
      <c r="Y5442" s="110"/>
      <c r="AA5442" s="110"/>
      <c r="AC5442" s="110"/>
    </row>
    <row r="5443" spans="19:29" x14ac:dyDescent="0.25">
      <c r="S5443" s="110"/>
      <c r="U5443" s="110"/>
      <c r="W5443" s="110"/>
      <c r="Y5443" s="110"/>
      <c r="AA5443" s="110"/>
      <c r="AC5443" s="110"/>
    </row>
    <row r="5444" spans="19:29" x14ac:dyDescent="0.25">
      <c r="S5444" s="111"/>
      <c r="U5444" s="111"/>
      <c r="W5444" s="111"/>
      <c r="Y5444" s="111"/>
      <c r="AA5444" s="111"/>
      <c r="AC5444" s="111"/>
    </row>
    <row r="5445" spans="19:29" x14ac:dyDescent="0.25">
      <c r="S5445" s="107"/>
      <c r="U5445" s="107"/>
      <c r="W5445" s="107"/>
      <c r="Y5445" s="107"/>
      <c r="AA5445" s="107"/>
      <c r="AC5445" s="107"/>
    </row>
    <row r="5446" spans="19:29" x14ac:dyDescent="0.25">
      <c r="S5446" s="108"/>
      <c r="U5446" s="108"/>
      <c r="W5446" s="108"/>
      <c r="Y5446" s="108"/>
      <c r="AA5446" s="108"/>
      <c r="AC5446" s="108"/>
    </row>
    <row r="5447" spans="19:29" x14ac:dyDescent="0.25">
      <c r="S5447" s="108"/>
      <c r="U5447" s="108"/>
      <c r="W5447" s="108"/>
      <c r="Y5447" s="108"/>
      <c r="AA5447" s="108"/>
      <c r="AC5447" s="108"/>
    </row>
    <row r="5448" spans="19:29" x14ac:dyDescent="0.25">
      <c r="S5448" s="109"/>
      <c r="U5448" s="109"/>
      <c r="W5448" s="109"/>
      <c r="Y5448" s="109"/>
      <c r="AA5448" s="109"/>
      <c r="AC5448" s="109"/>
    </row>
    <row r="5449" spans="19:29" x14ac:dyDescent="0.25">
      <c r="S5449" s="108"/>
      <c r="U5449" s="108"/>
      <c r="W5449" s="108"/>
      <c r="Y5449" s="108"/>
      <c r="AA5449" s="108"/>
      <c r="AC5449" s="108"/>
    </row>
    <row r="5450" spans="19:29" x14ac:dyDescent="0.25">
      <c r="S5450" s="108"/>
      <c r="U5450" s="108"/>
      <c r="W5450" s="108"/>
      <c r="Y5450" s="108"/>
      <c r="AA5450" s="108"/>
      <c r="AC5450" s="108"/>
    </row>
    <row r="5451" spans="19:29" x14ac:dyDescent="0.25">
      <c r="S5451" s="109"/>
      <c r="U5451" s="109"/>
      <c r="W5451" s="109"/>
      <c r="Y5451" s="109"/>
      <c r="AA5451" s="109"/>
      <c r="AC5451" s="109"/>
    </row>
    <row r="5452" spans="19:29" x14ac:dyDescent="0.25">
      <c r="S5452" s="108"/>
      <c r="U5452" s="108"/>
      <c r="W5452" s="108"/>
      <c r="Y5452" s="108"/>
      <c r="AA5452" s="108"/>
      <c r="AC5452" s="108"/>
    </row>
    <row r="5453" spans="19:29" x14ac:dyDescent="0.25">
      <c r="S5453" s="109"/>
      <c r="U5453" s="109"/>
      <c r="W5453" s="109"/>
      <c r="Y5453" s="109"/>
      <c r="AA5453" s="109"/>
      <c r="AC5453" s="109"/>
    </row>
    <row r="5454" spans="19:29" x14ac:dyDescent="0.25">
      <c r="S5454" s="108"/>
      <c r="U5454" s="108"/>
      <c r="W5454" s="108"/>
      <c r="Y5454" s="108"/>
      <c r="AA5454" s="108"/>
      <c r="AC5454" s="108"/>
    </row>
    <row r="5455" spans="19:29" x14ac:dyDescent="0.25">
      <c r="S5455" s="108"/>
      <c r="U5455" s="108"/>
      <c r="W5455" s="108"/>
      <c r="Y5455" s="108"/>
      <c r="AA5455" s="108"/>
      <c r="AC5455" s="108"/>
    </row>
    <row r="5456" spans="19:29" x14ac:dyDescent="0.25">
      <c r="S5456" s="108"/>
      <c r="U5456" s="108"/>
      <c r="W5456" s="108"/>
      <c r="Y5456" s="108"/>
      <c r="AA5456" s="108"/>
      <c r="AC5456" s="108"/>
    </row>
    <row r="5457" spans="19:29" x14ac:dyDescent="0.25">
      <c r="S5457" s="110"/>
      <c r="U5457" s="110"/>
      <c r="W5457" s="110"/>
      <c r="Y5457" s="110"/>
      <c r="AA5457" s="110"/>
      <c r="AC5457" s="110"/>
    </row>
    <row r="5458" spans="19:29" x14ac:dyDescent="0.25">
      <c r="S5458" s="110"/>
      <c r="U5458" s="110"/>
      <c r="W5458" s="110"/>
      <c r="Y5458" s="110"/>
      <c r="AA5458" s="110"/>
      <c r="AC5458" s="110"/>
    </row>
    <row r="5459" spans="19:29" x14ac:dyDescent="0.25">
      <c r="S5459" s="110"/>
      <c r="U5459" s="110"/>
      <c r="W5459" s="110"/>
      <c r="Y5459" s="110"/>
      <c r="AA5459" s="110"/>
      <c r="AC5459" s="110"/>
    </row>
    <row r="5460" spans="19:29" x14ac:dyDescent="0.25">
      <c r="S5460" s="110"/>
      <c r="U5460" s="110"/>
      <c r="W5460" s="110"/>
      <c r="Y5460" s="110"/>
      <c r="AA5460" s="110"/>
      <c r="AC5460" s="110"/>
    </row>
    <row r="5461" spans="19:29" x14ac:dyDescent="0.25">
      <c r="S5461" s="111"/>
      <c r="U5461" s="111"/>
      <c r="W5461" s="111"/>
      <c r="Y5461" s="111"/>
      <c r="AA5461" s="111"/>
      <c r="AC5461" s="111"/>
    </row>
    <row r="5462" spans="19:29" x14ac:dyDescent="0.25">
      <c r="S5462" s="107"/>
      <c r="U5462" s="107"/>
      <c r="W5462" s="107"/>
      <c r="Y5462" s="107"/>
      <c r="AA5462" s="107"/>
      <c r="AC5462" s="107"/>
    </row>
    <row r="5463" spans="19:29" x14ac:dyDescent="0.25">
      <c r="S5463" s="108"/>
      <c r="U5463" s="108"/>
      <c r="W5463" s="108"/>
      <c r="Y5463" s="108"/>
      <c r="AA5463" s="108"/>
      <c r="AC5463" s="108"/>
    </row>
    <row r="5464" spans="19:29" x14ac:dyDescent="0.25">
      <c r="S5464" s="108"/>
      <c r="U5464" s="108"/>
      <c r="W5464" s="108"/>
      <c r="Y5464" s="108"/>
      <c r="AA5464" s="108"/>
      <c r="AC5464" s="108"/>
    </row>
    <row r="5465" spans="19:29" x14ac:dyDescent="0.25">
      <c r="S5465" s="109"/>
      <c r="U5465" s="109"/>
      <c r="W5465" s="109"/>
      <c r="Y5465" s="109"/>
      <c r="AA5465" s="109"/>
      <c r="AC5465" s="109"/>
    </row>
    <row r="5466" spans="19:29" x14ac:dyDescent="0.25">
      <c r="S5466" s="108"/>
      <c r="U5466" s="108"/>
      <c r="W5466" s="108"/>
      <c r="Y5466" s="108"/>
      <c r="AA5466" s="108"/>
      <c r="AC5466" s="108"/>
    </row>
    <row r="5467" spans="19:29" x14ac:dyDescent="0.25">
      <c r="S5467" s="108"/>
      <c r="U5467" s="108"/>
      <c r="W5467" s="108"/>
      <c r="Y5467" s="108"/>
      <c r="AA5467" s="108"/>
      <c r="AC5467" s="108"/>
    </row>
    <row r="5468" spans="19:29" x14ac:dyDescent="0.25">
      <c r="S5468" s="109"/>
      <c r="U5468" s="109"/>
      <c r="W5468" s="109"/>
      <c r="Y5468" s="109"/>
      <c r="AA5468" s="109"/>
      <c r="AC5468" s="109"/>
    </row>
    <row r="5469" spans="19:29" x14ac:dyDescent="0.25">
      <c r="S5469" s="108"/>
      <c r="U5469" s="108"/>
      <c r="W5469" s="108"/>
      <c r="Y5469" s="108"/>
      <c r="AA5469" s="108"/>
      <c r="AC5469" s="108"/>
    </row>
    <row r="5470" spans="19:29" x14ac:dyDescent="0.25">
      <c r="S5470" s="109"/>
      <c r="U5470" s="109"/>
      <c r="W5470" s="109"/>
      <c r="Y5470" s="109"/>
      <c r="AA5470" s="109"/>
      <c r="AC5470" s="109"/>
    </row>
    <row r="5471" spans="19:29" x14ac:dyDescent="0.25">
      <c r="S5471" s="108"/>
      <c r="U5471" s="108"/>
      <c r="W5471" s="108"/>
      <c r="Y5471" s="108"/>
      <c r="AA5471" s="108"/>
      <c r="AC5471" s="108"/>
    </row>
    <row r="5472" spans="19:29" x14ac:dyDescent="0.25">
      <c r="S5472" s="108"/>
      <c r="U5472" s="108"/>
      <c r="W5472" s="108"/>
      <c r="Y5472" s="108"/>
      <c r="AA5472" s="108"/>
      <c r="AC5472" s="108"/>
    </row>
    <row r="5473" spans="19:29" x14ac:dyDescent="0.25">
      <c r="S5473" s="108"/>
      <c r="U5473" s="108"/>
      <c r="W5473" s="108"/>
      <c r="Y5473" s="108"/>
      <c r="AA5473" s="108"/>
      <c r="AC5473" s="108"/>
    </row>
    <row r="5474" spans="19:29" x14ac:dyDescent="0.25">
      <c r="S5474" s="110"/>
      <c r="U5474" s="110"/>
      <c r="W5474" s="110"/>
      <c r="Y5474" s="110"/>
      <c r="AA5474" s="110"/>
      <c r="AC5474" s="110"/>
    </row>
    <row r="5475" spans="19:29" x14ac:dyDescent="0.25">
      <c r="S5475" s="110"/>
      <c r="U5475" s="110"/>
      <c r="W5475" s="110"/>
      <c r="Y5475" s="110"/>
      <c r="AA5475" s="110"/>
      <c r="AC5475" s="110"/>
    </row>
    <row r="5476" spans="19:29" x14ac:dyDescent="0.25">
      <c r="S5476" s="110"/>
      <c r="U5476" s="110"/>
      <c r="W5476" s="110"/>
      <c r="Y5476" s="110"/>
      <c r="AA5476" s="110"/>
      <c r="AC5476" s="110"/>
    </row>
    <row r="5477" spans="19:29" x14ac:dyDescent="0.25">
      <c r="S5477" s="110"/>
      <c r="U5477" s="110"/>
      <c r="W5477" s="110"/>
      <c r="Y5477" s="110"/>
      <c r="AA5477" s="110"/>
      <c r="AC5477" s="110"/>
    </row>
    <row r="5478" spans="19:29" x14ac:dyDescent="0.25">
      <c r="S5478" s="111"/>
      <c r="U5478" s="111"/>
      <c r="W5478" s="111"/>
      <c r="Y5478" s="111"/>
      <c r="AA5478" s="111"/>
      <c r="AC5478" s="111"/>
    </row>
    <row r="5479" spans="19:29" x14ac:dyDescent="0.25">
      <c r="S5479" s="107"/>
      <c r="U5479" s="107"/>
      <c r="W5479" s="107"/>
      <c r="Y5479" s="107"/>
      <c r="AA5479" s="107"/>
      <c r="AC5479" s="107"/>
    </row>
    <row r="5480" spans="19:29" x14ac:dyDescent="0.25">
      <c r="S5480" s="108"/>
      <c r="U5480" s="108"/>
      <c r="W5480" s="108"/>
      <c r="Y5480" s="108"/>
      <c r="AA5480" s="108"/>
      <c r="AC5480" s="108"/>
    </row>
    <row r="5481" spans="19:29" x14ac:dyDescent="0.25">
      <c r="S5481" s="108"/>
      <c r="U5481" s="108"/>
      <c r="W5481" s="108"/>
      <c r="Y5481" s="108"/>
      <c r="AA5481" s="108"/>
      <c r="AC5481" s="108"/>
    </row>
    <row r="5482" spans="19:29" x14ac:dyDescent="0.25">
      <c r="S5482" s="109"/>
      <c r="U5482" s="109"/>
      <c r="W5482" s="109"/>
      <c r="Y5482" s="109"/>
      <c r="AA5482" s="109"/>
      <c r="AC5482" s="109"/>
    </row>
    <row r="5483" spans="19:29" x14ac:dyDescent="0.25">
      <c r="S5483" s="108"/>
      <c r="U5483" s="108"/>
      <c r="W5483" s="108"/>
      <c r="Y5483" s="108"/>
      <c r="AA5483" s="108"/>
      <c r="AC5483" s="108"/>
    </row>
    <row r="5484" spans="19:29" x14ac:dyDescent="0.25">
      <c r="S5484" s="108"/>
      <c r="U5484" s="108"/>
      <c r="W5484" s="108"/>
      <c r="Y5484" s="108"/>
      <c r="AA5484" s="108"/>
      <c r="AC5484" s="108"/>
    </row>
    <row r="5485" spans="19:29" x14ac:dyDescent="0.25">
      <c r="S5485" s="109"/>
      <c r="U5485" s="109"/>
      <c r="W5485" s="109"/>
      <c r="Y5485" s="109"/>
      <c r="AA5485" s="109"/>
      <c r="AC5485" s="109"/>
    </row>
    <row r="5486" spans="19:29" x14ac:dyDescent="0.25">
      <c r="S5486" s="108"/>
      <c r="U5486" s="108"/>
      <c r="W5486" s="108"/>
      <c r="Y5486" s="108"/>
      <c r="AA5486" s="108"/>
      <c r="AC5486" s="108"/>
    </row>
    <row r="5487" spans="19:29" x14ac:dyDescent="0.25">
      <c r="S5487" s="109"/>
      <c r="U5487" s="109"/>
      <c r="W5487" s="109"/>
      <c r="Y5487" s="109"/>
      <c r="AA5487" s="109"/>
      <c r="AC5487" s="109"/>
    </row>
    <row r="5488" spans="19:29" x14ac:dyDescent="0.25">
      <c r="S5488" s="108"/>
      <c r="U5488" s="108"/>
      <c r="W5488" s="108"/>
      <c r="Y5488" s="108"/>
      <c r="AA5488" s="108"/>
      <c r="AC5488" s="108"/>
    </row>
    <row r="5489" spans="19:29" x14ac:dyDescent="0.25">
      <c r="S5489" s="108"/>
      <c r="U5489" s="108"/>
      <c r="W5489" s="108"/>
      <c r="Y5489" s="108"/>
      <c r="AA5489" s="108"/>
      <c r="AC5489" s="108"/>
    </row>
    <row r="5490" spans="19:29" x14ac:dyDescent="0.25">
      <c r="S5490" s="108"/>
      <c r="U5490" s="108"/>
      <c r="W5490" s="108"/>
      <c r="Y5490" s="108"/>
      <c r="AA5490" s="108"/>
      <c r="AC5490" s="108"/>
    </row>
    <row r="5491" spans="19:29" x14ac:dyDescent="0.25">
      <c r="S5491" s="110"/>
      <c r="U5491" s="110"/>
      <c r="W5491" s="110"/>
      <c r="Y5491" s="110"/>
      <c r="AA5491" s="110"/>
      <c r="AC5491" s="110"/>
    </row>
    <row r="5492" spans="19:29" x14ac:dyDescent="0.25">
      <c r="S5492" s="110"/>
      <c r="U5492" s="110"/>
      <c r="W5492" s="110"/>
      <c r="Y5492" s="110"/>
      <c r="AA5492" s="110"/>
      <c r="AC5492" s="110"/>
    </row>
    <row r="5493" spans="19:29" x14ac:dyDescent="0.25">
      <c r="S5493" s="110"/>
      <c r="U5493" s="110"/>
      <c r="W5493" s="110"/>
      <c r="Y5493" s="110"/>
      <c r="AA5493" s="110"/>
      <c r="AC5493" s="110"/>
    </row>
    <row r="5494" spans="19:29" x14ac:dyDescent="0.25">
      <c r="S5494" s="110"/>
      <c r="U5494" s="110"/>
      <c r="W5494" s="110"/>
      <c r="Y5494" s="110"/>
      <c r="AA5494" s="110"/>
      <c r="AC5494" s="110"/>
    </row>
    <row r="5495" spans="19:29" x14ac:dyDescent="0.25">
      <c r="S5495" s="111"/>
      <c r="U5495" s="111"/>
      <c r="W5495" s="111"/>
      <c r="Y5495" s="111"/>
      <c r="AA5495" s="111"/>
      <c r="AC5495" s="111"/>
    </row>
    <row r="5496" spans="19:29" x14ac:dyDescent="0.25">
      <c r="S5496" s="107"/>
      <c r="U5496" s="107"/>
      <c r="W5496" s="107"/>
      <c r="Y5496" s="107"/>
      <c r="AA5496" s="107"/>
      <c r="AC5496" s="107"/>
    </row>
    <row r="5497" spans="19:29" x14ac:dyDescent="0.25">
      <c r="S5497" s="108"/>
      <c r="U5497" s="108"/>
      <c r="W5497" s="108"/>
      <c r="Y5497" s="108"/>
      <c r="AA5497" s="108"/>
      <c r="AC5497" s="108"/>
    </row>
    <row r="5498" spans="19:29" x14ac:dyDescent="0.25">
      <c r="S5498" s="108"/>
      <c r="U5498" s="108"/>
      <c r="W5498" s="108"/>
      <c r="Y5498" s="108"/>
      <c r="AA5498" s="108"/>
      <c r="AC5498" s="108"/>
    </row>
    <row r="5499" spans="19:29" x14ac:dyDescent="0.25">
      <c r="S5499" s="109"/>
      <c r="U5499" s="109"/>
      <c r="W5499" s="109"/>
      <c r="Y5499" s="109"/>
      <c r="AA5499" s="109"/>
      <c r="AC5499" s="109"/>
    </row>
    <row r="5500" spans="19:29" x14ac:dyDescent="0.25">
      <c r="S5500" s="108"/>
      <c r="U5500" s="108"/>
      <c r="W5500" s="108"/>
      <c r="Y5500" s="108"/>
      <c r="AA5500" s="108"/>
      <c r="AC5500" s="108"/>
    </row>
    <row r="5501" spans="19:29" x14ac:dyDescent="0.25">
      <c r="S5501" s="108"/>
      <c r="U5501" s="108"/>
      <c r="W5501" s="108"/>
      <c r="Y5501" s="108"/>
      <c r="AA5501" s="108"/>
      <c r="AC5501" s="108"/>
    </row>
    <row r="5502" spans="19:29" x14ac:dyDescent="0.25">
      <c r="S5502" s="109"/>
      <c r="U5502" s="109"/>
      <c r="W5502" s="109"/>
      <c r="Y5502" s="109"/>
      <c r="AA5502" s="109"/>
      <c r="AC5502" s="109"/>
    </row>
    <row r="5503" spans="19:29" x14ac:dyDescent="0.25">
      <c r="S5503" s="108"/>
      <c r="U5503" s="108"/>
      <c r="W5503" s="108"/>
      <c r="Y5503" s="108"/>
      <c r="AA5503" s="108"/>
      <c r="AC5503" s="108"/>
    </row>
    <row r="5504" spans="19:29" x14ac:dyDescent="0.25">
      <c r="S5504" s="109"/>
      <c r="U5504" s="109"/>
      <c r="W5504" s="109"/>
      <c r="Y5504" s="109"/>
      <c r="AA5504" s="109"/>
      <c r="AC5504" s="109"/>
    </row>
    <row r="5505" spans="19:29" x14ac:dyDescent="0.25">
      <c r="S5505" s="108"/>
      <c r="U5505" s="108"/>
      <c r="W5505" s="108"/>
      <c r="Y5505" s="108"/>
      <c r="AA5505" s="108"/>
      <c r="AC5505" s="108"/>
    </row>
    <row r="5506" spans="19:29" x14ac:dyDescent="0.25">
      <c r="S5506" s="108"/>
      <c r="U5506" s="108"/>
      <c r="W5506" s="108"/>
      <c r="Y5506" s="108"/>
      <c r="AA5506" s="108"/>
      <c r="AC5506" s="108"/>
    </row>
    <row r="5507" spans="19:29" x14ac:dyDescent="0.25">
      <c r="S5507" s="108"/>
      <c r="U5507" s="108"/>
      <c r="W5507" s="108"/>
      <c r="Y5507" s="108"/>
      <c r="AA5507" s="108"/>
      <c r="AC5507" s="108"/>
    </row>
    <row r="5508" spans="19:29" x14ac:dyDescent="0.25">
      <c r="S5508" s="110"/>
      <c r="U5508" s="110"/>
      <c r="W5508" s="110"/>
      <c r="Y5508" s="110"/>
      <c r="AA5508" s="110"/>
      <c r="AC5508" s="110"/>
    </row>
    <row r="5509" spans="19:29" x14ac:dyDescent="0.25">
      <c r="S5509" s="110"/>
      <c r="U5509" s="110"/>
      <c r="W5509" s="110"/>
      <c r="Y5509" s="110"/>
      <c r="AA5509" s="110"/>
      <c r="AC5509" s="110"/>
    </row>
    <row r="5510" spans="19:29" x14ac:dyDescent="0.25">
      <c r="S5510" s="110"/>
      <c r="U5510" s="110"/>
      <c r="W5510" s="110"/>
      <c r="Y5510" s="110"/>
      <c r="AA5510" s="110"/>
      <c r="AC5510" s="110"/>
    </row>
    <row r="5511" spans="19:29" x14ac:dyDescent="0.25">
      <c r="S5511" s="110"/>
      <c r="U5511" s="110"/>
      <c r="W5511" s="110"/>
      <c r="Y5511" s="110"/>
      <c r="AA5511" s="110"/>
      <c r="AC5511" s="110"/>
    </row>
    <row r="5512" spans="19:29" x14ac:dyDescent="0.25">
      <c r="S5512" s="111"/>
      <c r="U5512" s="111"/>
      <c r="W5512" s="111"/>
      <c r="Y5512" s="111"/>
      <c r="AA5512" s="111"/>
      <c r="AC5512" s="111"/>
    </row>
    <row r="5513" spans="19:29" x14ac:dyDescent="0.25">
      <c r="S5513" s="107"/>
      <c r="U5513" s="107"/>
      <c r="W5513" s="107"/>
      <c r="Y5513" s="107"/>
      <c r="AA5513" s="107"/>
      <c r="AC5513" s="107"/>
    </row>
    <row r="5514" spans="19:29" x14ac:dyDescent="0.25">
      <c r="S5514" s="108"/>
      <c r="U5514" s="108"/>
      <c r="W5514" s="108"/>
      <c r="Y5514" s="108"/>
      <c r="AA5514" s="108"/>
      <c r="AC5514" s="108"/>
    </row>
    <row r="5515" spans="19:29" x14ac:dyDescent="0.25">
      <c r="S5515" s="108"/>
      <c r="U5515" s="108"/>
      <c r="W5515" s="108"/>
      <c r="Y5515" s="108"/>
      <c r="AA5515" s="108"/>
      <c r="AC5515" s="108"/>
    </row>
    <row r="5516" spans="19:29" x14ac:dyDescent="0.25">
      <c r="S5516" s="109"/>
      <c r="U5516" s="109"/>
      <c r="W5516" s="109"/>
      <c r="Y5516" s="109"/>
      <c r="AA5516" s="109"/>
      <c r="AC5516" s="109"/>
    </row>
    <row r="5517" spans="19:29" x14ac:dyDescent="0.25">
      <c r="S5517" s="108"/>
      <c r="U5517" s="108"/>
      <c r="W5517" s="108"/>
      <c r="Y5517" s="108"/>
      <c r="AA5517" s="108"/>
      <c r="AC5517" s="108"/>
    </row>
    <row r="5518" spans="19:29" x14ac:dyDescent="0.25">
      <c r="S5518" s="108"/>
      <c r="U5518" s="108"/>
      <c r="W5518" s="108"/>
      <c r="Y5518" s="108"/>
      <c r="AA5518" s="108"/>
      <c r="AC5518" s="108"/>
    </row>
    <row r="5519" spans="19:29" x14ac:dyDescent="0.25">
      <c r="S5519" s="109"/>
      <c r="U5519" s="109"/>
      <c r="W5519" s="109"/>
      <c r="Y5519" s="109"/>
      <c r="AA5519" s="109"/>
      <c r="AC5519" s="109"/>
    </row>
    <row r="5520" spans="19:29" x14ac:dyDescent="0.25">
      <c r="S5520" s="108"/>
      <c r="U5520" s="108"/>
      <c r="W5520" s="108"/>
      <c r="Y5520" s="108"/>
      <c r="AA5520" s="108"/>
      <c r="AC5520" s="108"/>
    </row>
    <row r="5521" spans="19:29" x14ac:dyDescent="0.25">
      <c r="S5521" s="109"/>
      <c r="U5521" s="109"/>
      <c r="W5521" s="109"/>
      <c r="Y5521" s="109"/>
      <c r="AA5521" s="109"/>
      <c r="AC5521" s="109"/>
    </row>
    <row r="5522" spans="19:29" x14ac:dyDescent="0.25">
      <c r="S5522" s="108"/>
      <c r="U5522" s="108"/>
      <c r="W5522" s="108"/>
      <c r="Y5522" s="108"/>
      <c r="AA5522" s="108"/>
      <c r="AC5522" s="108"/>
    </row>
    <row r="5523" spans="19:29" x14ac:dyDescent="0.25">
      <c r="S5523" s="108"/>
      <c r="U5523" s="108"/>
      <c r="W5523" s="108"/>
      <c r="Y5523" s="108"/>
      <c r="AA5523" s="108"/>
      <c r="AC5523" s="108"/>
    </row>
    <row r="5524" spans="19:29" x14ac:dyDescent="0.25">
      <c r="S5524" s="108"/>
      <c r="U5524" s="108"/>
      <c r="W5524" s="108"/>
      <c r="Y5524" s="108"/>
      <c r="AA5524" s="108"/>
      <c r="AC5524" s="108"/>
    </row>
    <row r="5525" spans="19:29" x14ac:dyDescent="0.25">
      <c r="S5525" s="110"/>
      <c r="U5525" s="110"/>
      <c r="W5525" s="110"/>
      <c r="Y5525" s="110"/>
      <c r="AA5525" s="110"/>
      <c r="AC5525" s="110"/>
    </row>
    <row r="5526" spans="19:29" x14ac:dyDescent="0.25">
      <c r="S5526" s="110"/>
      <c r="U5526" s="110"/>
      <c r="W5526" s="110"/>
      <c r="Y5526" s="110"/>
      <c r="AA5526" s="110"/>
      <c r="AC5526" s="110"/>
    </row>
    <row r="5527" spans="19:29" x14ac:dyDescent="0.25">
      <c r="S5527" s="110"/>
      <c r="U5527" s="110"/>
      <c r="W5527" s="110"/>
      <c r="Y5527" s="110"/>
      <c r="AA5527" s="110"/>
      <c r="AC5527" s="110"/>
    </row>
    <row r="5528" spans="19:29" x14ac:dyDescent="0.25">
      <c r="S5528" s="110"/>
      <c r="U5528" s="110"/>
      <c r="W5528" s="110"/>
      <c r="Y5528" s="110"/>
      <c r="AA5528" s="110"/>
      <c r="AC5528" s="110"/>
    </row>
    <row r="5529" spans="19:29" x14ac:dyDescent="0.25">
      <c r="S5529" s="111"/>
      <c r="U5529" s="111"/>
      <c r="W5529" s="111"/>
      <c r="Y5529" s="111"/>
      <c r="AA5529" s="111"/>
      <c r="AC5529" s="111"/>
    </row>
    <row r="5530" spans="19:29" x14ac:dyDescent="0.25">
      <c r="S5530" s="107"/>
      <c r="U5530" s="107"/>
      <c r="W5530" s="107"/>
      <c r="Y5530" s="107"/>
      <c r="AA5530" s="107"/>
      <c r="AC5530" s="107"/>
    </row>
    <row r="5531" spans="19:29" x14ac:dyDescent="0.25">
      <c r="S5531" s="108"/>
      <c r="U5531" s="108"/>
      <c r="W5531" s="108"/>
      <c r="Y5531" s="108"/>
      <c r="AA5531" s="108"/>
      <c r="AC5531" s="108"/>
    </row>
    <row r="5532" spans="19:29" x14ac:dyDescent="0.25">
      <c r="S5532" s="108"/>
      <c r="U5532" s="108"/>
      <c r="W5532" s="108"/>
      <c r="Y5532" s="108"/>
      <c r="AA5532" s="108"/>
      <c r="AC5532" s="108"/>
    </row>
    <row r="5533" spans="19:29" x14ac:dyDescent="0.25">
      <c r="S5533" s="109"/>
      <c r="U5533" s="109"/>
      <c r="W5533" s="109"/>
      <c r="Y5533" s="109"/>
      <c r="AA5533" s="109"/>
      <c r="AC5533" s="109"/>
    </row>
    <row r="5534" spans="19:29" x14ac:dyDescent="0.25">
      <c r="S5534" s="108"/>
      <c r="U5534" s="108"/>
      <c r="W5534" s="108"/>
      <c r="Y5534" s="108"/>
      <c r="AA5534" s="108"/>
      <c r="AC5534" s="108"/>
    </row>
    <row r="5535" spans="19:29" x14ac:dyDescent="0.25">
      <c r="S5535" s="108"/>
      <c r="U5535" s="108"/>
      <c r="W5535" s="108"/>
      <c r="Y5535" s="108"/>
      <c r="AA5535" s="108"/>
      <c r="AC5535" s="108"/>
    </row>
    <row r="5536" spans="19:29" x14ac:dyDescent="0.25">
      <c r="S5536" s="109"/>
      <c r="U5536" s="109"/>
      <c r="W5536" s="109"/>
      <c r="Y5536" s="109"/>
      <c r="AA5536" s="109"/>
      <c r="AC5536" s="109"/>
    </row>
    <row r="5537" spans="19:29" x14ac:dyDescent="0.25">
      <c r="S5537" s="108"/>
      <c r="U5537" s="108"/>
      <c r="W5537" s="108"/>
      <c r="Y5537" s="108"/>
      <c r="AA5537" s="108"/>
      <c r="AC5537" s="108"/>
    </row>
    <row r="5538" spans="19:29" x14ac:dyDescent="0.25">
      <c r="S5538" s="109"/>
      <c r="U5538" s="109"/>
      <c r="W5538" s="109"/>
      <c r="Y5538" s="109"/>
      <c r="AA5538" s="109"/>
      <c r="AC5538" s="109"/>
    </row>
    <row r="5539" spans="19:29" x14ac:dyDescent="0.25">
      <c r="S5539" s="108"/>
      <c r="U5539" s="108"/>
      <c r="W5539" s="108"/>
      <c r="Y5539" s="108"/>
      <c r="AA5539" s="108"/>
      <c r="AC5539" s="108"/>
    </row>
    <row r="5540" spans="19:29" x14ac:dyDescent="0.25">
      <c r="S5540" s="108"/>
      <c r="U5540" s="108"/>
      <c r="W5540" s="108"/>
      <c r="Y5540" s="108"/>
      <c r="AA5540" s="108"/>
      <c r="AC5540" s="108"/>
    </row>
    <row r="5541" spans="19:29" x14ac:dyDescent="0.25">
      <c r="S5541" s="108"/>
      <c r="U5541" s="108"/>
      <c r="W5541" s="108"/>
      <c r="Y5541" s="108"/>
      <c r="AA5541" s="108"/>
      <c r="AC5541" s="108"/>
    </row>
    <row r="5542" spans="19:29" x14ac:dyDescent="0.25">
      <c r="S5542" s="110"/>
      <c r="U5542" s="110"/>
      <c r="W5542" s="110"/>
      <c r="Y5542" s="110"/>
      <c r="AA5542" s="110"/>
      <c r="AC5542" s="110"/>
    </row>
    <row r="5543" spans="19:29" x14ac:dyDescent="0.25">
      <c r="S5543" s="110"/>
      <c r="U5543" s="110"/>
      <c r="W5543" s="110"/>
      <c r="Y5543" s="110"/>
      <c r="AA5543" s="110"/>
      <c r="AC5543" s="110"/>
    </row>
    <row r="5544" spans="19:29" x14ac:dyDescent="0.25">
      <c r="S5544" s="110"/>
      <c r="U5544" s="110"/>
      <c r="W5544" s="110"/>
      <c r="Y5544" s="110"/>
      <c r="AA5544" s="110"/>
      <c r="AC5544" s="110"/>
    </row>
    <row r="5545" spans="19:29" x14ac:dyDescent="0.25">
      <c r="S5545" s="110"/>
      <c r="U5545" s="110"/>
      <c r="W5545" s="110"/>
      <c r="Y5545" s="110"/>
      <c r="AA5545" s="110"/>
      <c r="AC5545" s="110"/>
    </row>
    <row r="5546" spans="19:29" x14ac:dyDescent="0.25">
      <c r="S5546" s="111"/>
      <c r="U5546" s="111"/>
      <c r="W5546" s="111"/>
      <c r="Y5546" s="111"/>
      <c r="AA5546" s="111"/>
      <c r="AC5546" s="111"/>
    </row>
    <row r="5547" spans="19:29" x14ac:dyDescent="0.25">
      <c r="S5547" s="107"/>
      <c r="U5547" s="107"/>
      <c r="W5547" s="107"/>
      <c r="Y5547" s="107"/>
      <c r="AA5547" s="107"/>
      <c r="AC5547" s="107"/>
    </row>
    <row r="5548" spans="19:29" x14ac:dyDescent="0.25">
      <c r="S5548" s="108"/>
      <c r="U5548" s="108"/>
      <c r="W5548" s="108"/>
      <c r="Y5548" s="108"/>
      <c r="AA5548" s="108"/>
      <c r="AC5548" s="108"/>
    </row>
    <row r="5549" spans="19:29" x14ac:dyDescent="0.25">
      <c r="S5549" s="108"/>
      <c r="U5549" s="108"/>
      <c r="W5549" s="108"/>
      <c r="Y5549" s="108"/>
      <c r="AA5549" s="108"/>
      <c r="AC5549" s="108"/>
    </row>
    <row r="5550" spans="19:29" x14ac:dyDescent="0.25">
      <c r="S5550" s="109"/>
      <c r="U5550" s="109"/>
      <c r="W5550" s="109"/>
      <c r="Y5550" s="109"/>
      <c r="AA5550" s="109"/>
      <c r="AC5550" s="109"/>
    </row>
    <row r="5551" spans="19:29" x14ac:dyDescent="0.25">
      <c r="S5551" s="108"/>
      <c r="U5551" s="108"/>
      <c r="W5551" s="108"/>
      <c r="Y5551" s="108"/>
      <c r="AA5551" s="108"/>
      <c r="AC5551" s="108"/>
    </row>
    <row r="5552" spans="19:29" x14ac:dyDescent="0.25">
      <c r="S5552" s="108"/>
      <c r="U5552" s="108"/>
      <c r="W5552" s="108"/>
      <c r="Y5552" s="108"/>
      <c r="AA5552" s="108"/>
      <c r="AC5552" s="108"/>
    </row>
    <row r="5553" spans="19:29" x14ac:dyDescent="0.25">
      <c r="S5553" s="109"/>
      <c r="U5553" s="109"/>
      <c r="W5553" s="109"/>
      <c r="Y5553" s="109"/>
      <c r="AA5553" s="109"/>
      <c r="AC5553" s="109"/>
    </row>
    <row r="5554" spans="19:29" x14ac:dyDescent="0.25">
      <c r="S5554" s="108"/>
      <c r="U5554" s="108"/>
      <c r="W5554" s="108"/>
      <c r="Y5554" s="108"/>
      <c r="AA5554" s="108"/>
      <c r="AC5554" s="108"/>
    </row>
    <row r="5555" spans="19:29" x14ac:dyDescent="0.25">
      <c r="S5555" s="109"/>
      <c r="U5555" s="109"/>
      <c r="W5555" s="109"/>
      <c r="Y5555" s="109"/>
      <c r="AA5555" s="109"/>
      <c r="AC5555" s="109"/>
    </row>
    <row r="5556" spans="19:29" x14ac:dyDescent="0.25">
      <c r="S5556" s="108"/>
      <c r="U5556" s="108"/>
      <c r="W5556" s="108"/>
      <c r="Y5556" s="108"/>
      <c r="AA5556" s="108"/>
      <c r="AC5556" s="108"/>
    </row>
    <row r="5557" spans="19:29" x14ac:dyDescent="0.25">
      <c r="S5557" s="108"/>
      <c r="U5557" s="108"/>
      <c r="W5557" s="108"/>
      <c r="Y5557" s="108"/>
      <c r="AA5557" s="108"/>
      <c r="AC5557" s="108"/>
    </row>
    <row r="5558" spans="19:29" x14ac:dyDescent="0.25">
      <c r="S5558" s="108"/>
      <c r="U5558" s="108"/>
      <c r="W5558" s="108"/>
      <c r="Y5558" s="108"/>
      <c r="AA5558" s="108"/>
      <c r="AC5558" s="108"/>
    </row>
    <row r="5559" spans="19:29" x14ac:dyDescent="0.25">
      <c r="S5559" s="110"/>
      <c r="U5559" s="110"/>
      <c r="W5559" s="110"/>
      <c r="Y5559" s="110"/>
      <c r="AA5559" s="110"/>
      <c r="AC5559" s="110"/>
    </row>
    <row r="5560" spans="19:29" x14ac:dyDescent="0.25">
      <c r="S5560" s="110"/>
      <c r="U5560" s="110"/>
      <c r="W5560" s="110"/>
      <c r="Y5560" s="110"/>
      <c r="AA5560" s="110"/>
      <c r="AC5560" s="110"/>
    </row>
    <row r="5561" spans="19:29" x14ac:dyDescent="0.25">
      <c r="S5561" s="110"/>
      <c r="U5561" s="110"/>
      <c r="W5561" s="110"/>
      <c r="Y5561" s="110"/>
      <c r="AA5561" s="110"/>
      <c r="AC5561" s="110"/>
    </row>
    <row r="5562" spans="19:29" x14ac:dyDescent="0.25">
      <c r="S5562" s="110"/>
      <c r="U5562" s="110"/>
      <c r="W5562" s="110"/>
      <c r="Y5562" s="110"/>
      <c r="AA5562" s="110"/>
      <c r="AC5562" s="110"/>
    </row>
    <row r="5563" spans="19:29" x14ac:dyDescent="0.25">
      <c r="S5563" s="111"/>
      <c r="U5563" s="111"/>
      <c r="W5563" s="111"/>
      <c r="Y5563" s="111"/>
      <c r="AA5563" s="111"/>
      <c r="AC5563" s="111"/>
    </row>
    <row r="5564" spans="19:29" x14ac:dyDescent="0.25">
      <c r="S5564" s="107"/>
      <c r="U5564" s="107"/>
      <c r="W5564" s="107"/>
      <c r="Y5564" s="107"/>
      <c r="AA5564" s="107"/>
      <c r="AC5564" s="107"/>
    </row>
    <row r="5565" spans="19:29" x14ac:dyDescent="0.25">
      <c r="S5565" s="108"/>
      <c r="U5565" s="108"/>
      <c r="W5565" s="108"/>
      <c r="Y5565" s="108"/>
      <c r="AA5565" s="108"/>
      <c r="AC5565" s="108"/>
    </row>
    <row r="5566" spans="19:29" x14ac:dyDescent="0.25">
      <c r="S5566" s="108"/>
      <c r="U5566" s="108"/>
      <c r="W5566" s="108"/>
      <c r="Y5566" s="108"/>
      <c r="AA5566" s="108"/>
      <c r="AC5566" s="108"/>
    </row>
    <row r="5567" spans="19:29" x14ac:dyDescent="0.25">
      <c r="S5567" s="109"/>
      <c r="U5567" s="109"/>
      <c r="W5567" s="109"/>
      <c r="Y5567" s="109"/>
      <c r="AA5567" s="109"/>
      <c r="AC5567" s="109"/>
    </row>
    <row r="5568" spans="19:29" x14ac:dyDescent="0.25">
      <c r="S5568" s="108"/>
      <c r="U5568" s="108"/>
      <c r="W5568" s="108"/>
      <c r="Y5568" s="108"/>
      <c r="AA5568" s="108"/>
      <c r="AC5568" s="108"/>
    </row>
    <row r="5569" spans="19:29" x14ac:dyDescent="0.25">
      <c r="S5569" s="108"/>
      <c r="U5569" s="108"/>
      <c r="W5569" s="108"/>
      <c r="Y5569" s="108"/>
      <c r="AA5569" s="108"/>
      <c r="AC5569" s="108"/>
    </row>
    <row r="5570" spans="19:29" x14ac:dyDescent="0.25">
      <c r="S5570" s="109"/>
      <c r="U5570" s="109"/>
      <c r="W5570" s="109"/>
      <c r="Y5570" s="109"/>
      <c r="AA5570" s="109"/>
      <c r="AC5570" s="109"/>
    </row>
    <row r="5571" spans="19:29" x14ac:dyDescent="0.25">
      <c r="S5571" s="108"/>
      <c r="U5571" s="108"/>
      <c r="W5571" s="108"/>
      <c r="Y5571" s="108"/>
      <c r="AA5571" s="108"/>
      <c r="AC5571" s="108"/>
    </row>
    <row r="5572" spans="19:29" x14ac:dyDescent="0.25">
      <c r="S5572" s="109"/>
      <c r="U5572" s="109"/>
      <c r="W5572" s="109"/>
      <c r="Y5572" s="109"/>
      <c r="AA5572" s="109"/>
      <c r="AC5572" s="109"/>
    </row>
    <row r="5573" spans="19:29" x14ac:dyDescent="0.25">
      <c r="S5573" s="108"/>
      <c r="U5573" s="108"/>
      <c r="W5573" s="108"/>
      <c r="Y5573" s="108"/>
      <c r="AA5573" s="108"/>
      <c r="AC5573" s="108"/>
    </row>
    <row r="5574" spans="19:29" x14ac:dyDescent="0.25">
      <c r="S5574" s="108"/>
      <c r="U5574" s="108"/>
      <c r="W5574" s="108"/>
      <c r="Y5574" s="108"/>
      <c r="AA5574" s="108"/>
      <c r="AC5574" s="108"/>
    </row>
    <row r="5575" spans="19:29" x14ac:dyDescent="0.25">
      <c r="S5575" s="108"/>
      <c r="U5575" s="108"/>
      <c r="W5575" s="108"/>
      <c r="Y5575" s="108"/>
      <c r="AA5575" s="108"/>
      <c r="AC5575" s="108"/>
    </row>
    <row r="5576" spans="19:29" x14ac:dyDescent="0.25">
      <c r="S5576" s="110"/>
      <c r="U5576" s="110"/>
      <c r="W5576" s="110"/>
      <c r="Y5576" s="110"/>
      <c r="AA5576" s="110"/>
      <c r="AC5576" s="110"/>
    </row>
    <row r="5577" spans="19:29" x14ac:dyDescent="0.25">
      <c r="S5577" s="110"/>
      <c r="U5577" s="110"/>
      <c r="W5577" s="110"/>
      <c r="Y5577" s="110"/>
      <c r="AA5577" s="110"/>
      <c r="AC5577" s="110"/>
    </row>
    <row r="5578" spans="19:29" x14ac:dyDescent="0.25">
      <c r="S5578" s="110"/>
      <c r="U5578" s="110"/>
      <c r="W5578" s="110"/>
      <c r="Y5578" s="110"/>
      <c r="AA5578" s="110"/>
      <c r="AC5578" s="110"/>
    </row>
    <row r="5579" spans="19:29" x14ac:dyDescent="0.25">
      <c r="S5579" s="110"/>
      <c r="U5579" s="110"/>
      <c r="W5579" s="110"/>
      <c r="Y5579" s="110"/>
      <c r="AA5579" s="110"/>
      <c r="AC5579" s="110"/>
    </row>
    <row r="5580" spans="19:29" x14ac:dyDescent="0.25">
      <c r="S5580" s="111"/>
      <c r="U5580" s="111"/>
      <c r="W5580" s="111"/>
      <c r="Y5580" s="111"/>
      <c r="AA5580" s="111"/>
      <c r="AC5580" s="111"/>
    </row>
    <row r="5581" spans="19:29" x14ac:dyDescent="0.25">
      <c r="S5581" s="107"/>
      <c r="U5581" s="107"/>
      <c r="W5581" s="107"/>
      <c r="Y5581" s="107"/>
      <c r="AA5581" s="107"/>
      <c r="AC5581" s="107"/>
    </row>
    <row r="5582" spans="19:29" x14ac:dyDescent="0.25">
      <c r="S5582" s="108"/>
      <c r="U5582" s="108"/>
      <c r="W5582" s="108"/>
      <c r="Y5582" s="108"/>
      <c r="AA5582" s="108"/>
      <c r="AC5582" s="108"/>
    </row>
    <row r="5583" spans="19:29" x14ac:dyDescent="0.25">
      <c r="S5583" s="108"/>
      <c r="U5583" s="108"/>
      <c r="W5583" s="108"/>
      <c r="Y5583" s="108"/>
      <c r="AA5583" s="108"/>
      <c r="AC5583" s="108"/>
    </row>
    <row r="5584" spans="19:29" x14ac:dyDescent="0.25">
      <c r="S5584" s="109"/>
      <c r="U5584" s="109"/>
      <c r="W5584" s="109"/>
      <c r="Y5584" s="109"/>
      <c r="AA5584" s="109"/>
      <c r="AC5584" s="109"/>
    </row>
    <row r="5585" spans="19:29" x14ac:dyDescent="0.25">
      <c r="S5585" s="108"/>
      <c r="U5585" s="108"/>
      <c r="W5585" s="108"/>
      <c r="Y5585" s="108"/>
      <c r="AA5585" s="108"/>
      <c r="AC5585" s="108"/>
    </row>
    <row r="5586" spans="19:29" x14ac:dyDescent="0.25">
      <c r="S5586" s="108"/>
      <c r="U5586" s="108"/>
      <c r="W5586" s="108"/>
      <c r="Y5586" s="108"/>
      <c r="AA5586" s="108"/>
      <c r="AC5586" s="108"/>
    </row>
    <row r="5587" spans="19:29" x14ac:dyDescent="0.25">
      <c r="S5587" s="109"/>
      <c r="U5587" s="109"/>
      <c r="W5587" s="109"/>
      <c r="Y5587" s="109"/>
      <c r="AA5587" s="109"/>
      <c r="AC5587" s="109"/>
    </row>
    <row r="5588" spans="19:29" x14ac:dyDescent="0.25">
      <c r="S5588" s="108"/>
      <c r="U5588" s="108"/>
      <c r="W5588" s="108"/>
      <c r="Y5588" s="108"/>
      <c r="AA5588" s="108"/>
      <c r="AC5588" s="108"/>
    </row>
    <row r="5589" spans="19:29" x14ac:dyDescent="0.25">
      <c r="S5589" s="109"/>
      <c r="U5589" s="109"/>
      <c r="W5589" s="109"/>
      <c r="Y5589" s="109"/>
      <c r="AA5589" s="109"/>
      <c r="AC5589" s="109"/>
    </row>
    <row r="5590" spans="19:29" x14ac:dyDescent="0.25">
      <c r="S5590" s="108"/>
      <c r="U5590" s="108"/>
      <c r="W5590" s="108"/>
      <c r="Y5590" s="108"/>
      <c r="AA5590" s="108"/>
      <c r="AC5590" s="108"/>
    </row>
    <row r="5591" spans="19:29" x14ac:dyDescent="0.25">
      <c r="S5591" s="108"/>
      <c r="U5591" s="108"/>
      <c r="W5591" s="108"/>
      <c r="Y5591" s="108"/>
      <c r="AA5591" s="108"/>
      <c r="AC5591" s="108"/>
    </row>
    <row r="5592" spans="19:29" x14ac:dyDescent="0.25">
      <c r="S5592" s="108"/>
      <c r="U5592" s="108"/>
      <c r="W5592" s="108"/>
      <c r="Y5592" s="108"/>
      <c r="AA5592" s="108"/>
      <c r="AC5592" s="108"/>
    </row>
    <row r="5593" spans="19:29" x14ac:dyDescent="0.25">
      <c r="S5593" s="110"/>
      <c r="U5593" s="110"/>
      <c r="W5593" s="110"/>
      <c r="Y5593" s="110"/>
      <c r="AA5593" s="110"/>
      <c r="AC5593" s="110"/>
    </row>
    <row r="5594" spans="19:29" x14ac:dyDescent="0.25">
      <c r="S5594" s="110"/>
      <c r="U5594" s="110"/>
      <c r="W5594" s="110"/>
      <c r="Y5594" s="110"/>
      <c r="AA5594" s="110"/>
      <c r="AC5594" s="110"/>
    </row>
    <row r="5595" spans="19:29" x14ac:dyDescent="0.25">
      <c r="S5595" s="110"/>
      <c r="U5595" s="110"/>
      <c r="W5595" s="110"/>
      <c r="Y5595" s="110"/>
      <c r="AA5595" s="110"/>
      <c r="AC5595" s="110"/>
    </row>
    <row r="5596" spans="19:29" x14ac:dyDescent="0.25">
      <c r="S5596" s="110"/>
      <c r="U5596" s="110"/>
      <c r="W5596" s="110"/>
      <c r="Y5596" s="110"/>
      <c r="AA5596" s="110"/>
      <c r="AC5596" s="110"/>
    </row>
    <row r="5597" spans="19:29" x14ac:dyDescent="0.25">
      <c r="S5597" s="111"/>
      <c r="U5597" s="111"/>
      <c r="W5597" s="111"/>
      <c r="Y5597" s="111"/>
      <c r="AA5597" s="111"/>
      <c r="AC5597" s="111"/>
    </row>
    <row r="5598" spans="19:29" x14ac:dyDescent="0.25">
      <c r="S5598" s="107"/>
      <c r="U5598" s="107"/>
      <c r="W5598" s="107"/>
      <c r="Y5598" s="107"/>
      <c r="AA5598" s="107"/>
      <c r="AC5598" s="107"/>
    </row>
    <row r="5599" spans="19:29" x14ac:dyDescent="0.25">
      <c r="S5599" s="108"/>
      <c r="U5599" s="108"/>
      <c r="W5599" s="108"/>
      <c r="Y5599" s="108"/>
      <c r="AA5599" s="108"/>
      <c r="AC5599" s="108"/>
    </row>
    <row r="5600" spans="19:29" x14ac:dyDescent="0.25">
      <c r="S5600" s="108"/>
      <c r="U5600" s="108"/>
      <c r="W5600" s="108"/>
      <c r="Y5600" s="108"/>
      <c r="AA5600" s="108"/>
      <c r="AC5600" s="108"/>
    </row>
    <row r="5601" spans="19:29" x14ac:dyDescent="0.25">
      <c r="S5601" s="109"/>
      <c r="U5601" s="109"/>
      <c r="W5601" s="109"/>
      <c r="Y5601" s="109"/>
      <c r="AA5601" s="109"/>
      <c r="AC5601" s="109"/>
    </row>
    <row r="5602" spans="19:29" x14ac:dyDescent="0.25">
      <c r="S5602" s="108"/>
      <c r="U5602" s="108"/>
      <c r="W5602" s="108"/>
      <c r="Y5602" s="108"/>
      <c r="AA5602" s="108"/>
      <c r="AC5602" s="108"/>
    </row>
    <row r="5603" spans="19:29" x14ac:dyDescent="0.25">
      <c r="S5603" s="108"/>
      <c r="U5603" s="108"/>
      <c r="W5603" s="108"/>
      <c r="Y5603" s="108"/>
      <c r="AA5603" s="108"/>
      <c r="AC5603" s="108"/>
    </row>
    <row r="5604" spans="19:29" x14ac:dyDescent="0.25">
      <c r="S5604" s="109"/>
      <c r="U5604" s="109"/>
      <c r="W5604" s="109"/>
      <c r="Y5604" s="109"/>
      <c r="AA5604" s="109"/>
      <c r="AC5604" s="109"/>
    </row>
    <row r="5605" spans="19:29" x14ac:dyDescent="0.25">
      <c r="S5605" s="108"/>
      <c r="U5605" s="108"/>
      <c r="W5605" s="108"/>
      <c r="Y5605" s="108"/>
      <c r="AA5605" s="108"/>
      <c r="AC5605" s="108"/>
    </row>
    <row r="5606" spans="19:29" x14ac:dyDescent="0.25">
      <c r="S5606" s="109"/>
      <c r="U5606" s="109"/>
      <c r="W5606" s="109"/>
      <c r="Y5606" s="109"/>
      <c r="AA5606" s="109"/>
      <c r="AC5606" s="109"/>
    </row>
    <row r="5607" spans="19:29" x14ac:dyDescent="0.25">
      <c r="S5607" s="108"/>
      <c r="U5607" s="108"/>
      <c r="W5607" s="108"/>
      <c r="Y5607" s="108"/>
      <c r="AA5607" s="108"/>
      <c r="AC5607" s="108"/>
    </row>
    <row r="5608" spans="19:29" x14ac:dyDescent="0.25">
      <c r="S5608" s="108"/>
      <c r="U5608" s="108"/>
      <c r="W5608" s="108"/>
      <c r="Y5608" s="108"/>
      <c r="AA5608" s="108"/>
      <c r="AC5608" s="108"/>
    </row>
    <row r="5609" spans="19:29" x14ac:dyDescent="0.25">
      <c r="S5609" s="108"/>
      <c r="U5609" s="108"/>
      <c r="W5609" s="108"/>
      <c r="Y5609" s="108"/>
      <c r="AA5609" s="108"/>
      <c r="AC5609" s="108"/>
    </row>
    <row r="5610" spans="19:29" x14ac:dyDescent="0.25">
      <c r="S5610" s="110"/>
      <c r="U5610" s="110"/>
      <c r="W5610" s="110"/>
      <c r="Y5610" s="110"/>
      <c r="AA5610" s="110"/>
      <c r="AC5610" s="110"/>
    </row>
    <row r="5611" spans="19:29" x14ac:dyDescent="0.25">
      <c r="S5611" s="110"/>
      <c r="U5611" s="110"/>
      <c r="W5611" s="110"/>
      <c r="Y5611" s="110"/>
      <c r="AA5611" s="110"/>
      <c r="AC5611" s="110"/>
    </row>
    <row r="5612" spans="19:29" x14ac:dyDescent="0.25">
      <c r="S5612" s="110"/>
      <c r="U5612" s="110"/>
      <c r="W5612" s="110"/>
      <c r="Y5612" s="110"/>
      <c r="AA5612" s="110"/>
      <c r="AC5612" s="110"/>
    </row>
    <row r="5613" spans="19:29" x14ac:dyDescent="0.25">
      <c r="S5613" s="110"/>
      <c r="U5613" s="110"/>
      <c r="W5613" s="110"/>
      <c r="Y5613" s="110"/>
      <c r="AA5613" s="110"/>
      <c r="AC5613" s="110"/>
    </row>
    <row r="5614" spans="19:29" x14ac:dyDescent="0.25">
      <c r="S5614" s="111"/>
      <c r="U5614" s="111"/>
      <c r="W5614" s="111"/>
      <c r="Y5614" s="111"/>
      <c r="AA5614" s="111"/>
      <c r="AC5614" s="111"/>
    </row>
    <row r="5615" spans="19:29" x14ac:dyDescent="0.25">
      <c r="S5615" s="107"/>
      <c r="U5615" s="107"/>
      <c r="W5615" s="107"/>
      <c r="Y5615" s="107"/>
      <c r="AA5615" s="107"/>
      <c r="AC5615" s="107"/>
    </row>
    <row r="5616" spans="19:29" x14ac:dyDescent="0.25">
      <c r="S5616" s="108"/>
      <c r="U5616" s="108"/>
      <c r="W5616" s="108"/>
      <c r="Y5616" s="108"/>
      <c r="AA5616" s="108"/>
      <c r="AC5616" s="108"/>
    </row>
    <row r="5617" spans="19:29" x14ac:dyDescent="0.25">
      <c r="S5617" s="108"/>
      <c r="U5617" s="108"/>
      <c r="W5617" s="108"/>
      <c r="Y5617" s="108"/>
      <c r="AA5617" s="108"/>
      <c r="AC5617" s="108"/>
    </row>
    <row r="5618" spans="19:29" x14ac:dyDescent="0.25">
      <c r="S5618" s="109"/>
      <c r="U5618" s="109"/>
      <c r="W5618" s="109"/>
      <c r="Y5618" s="109"/>
      <c r="AA5618" s="109"/>
      <c r="AC5618" s="109"/>
    </row>
    <row r="5619" spans="19:29" x14ac:dyDescent="0.25">
      <c r="S5619" s="108"/>
      <c r="U5619" s="108"/>
      <c r="W5619" s="108"/>
      <c r="Y5619" s="108"/>
      <c r="AA5619" s="108"/>
      <c r="AC5619" s="108"/>
    </row>
    <row r="5620" spans="19:29" x14ac:dyDescent="0.25">
      <c r="S5620" s="108"/>
      <c r="U5620" s="108"/>
      <c r="W5620" s="108"/>
      <c r="Y5620" s="108"/>
      <c r="AA5620" s="108"/>
      <c r="AC5620" s="108"/>
    </row>
    <row r="5621" spans="19:29" x14ac:dyDescent="0.25">
      <c r="S5621" s="109"/>
      <c r="U5621" s="109"/>
      <c r="W5621" s="109"/>
      <c r="Y5621" s="109"/>
      <c r="AA5621" s="109"/>
      <c r="AC5621" s="109"/>
    </row>
    <row r="5622" spans="19:29" x14ac:dyDescent="0.25">
      <c r="S5622" s="108"/>
      <c r="U5622" s="108"/>
      <c r="W5622" s="108"/>
      <c r="Y5622" s="108"/>
      <c r="AA5622" s="108"/>
      <c r="AC5622" s="108"/>
    </row>
    <row r="5623" spans="19:29" x14ac:dyDescent="0.25">
      <c r="S5623" s="109"/>
      <c r="U5623" s="109"/>
      <c r="W5623" s="109"/>
      <c r="Y5623" s="109"/>
      <c r="AA5623" s="109"/>
      <c r="AC5623" s="109"/>
    </row>
    <row r="5624" spans="19:29" x14ac:dyDescent="0.25">
      <c r="S5624" s="108"/>
      <c r="U5624" s="108"/>
      <c r="W5624" s="108"/>
      <c r="Y5624" s="108"/>
      <c r="AA5624" s="108"/>
      <c r="AC5624" s="108"/>
    </row>
    <row r="5625" spans="19:29" x14ac:dyDescent="0.25">
      <c r="S5625" s="108"/>
      <c r="U5625" s="108"/>
      <c r="W5625" s="108"/>
      <c r="Y5625" s="108"/>
      <c r="AA5625" s="108"/>
      <c r="AC5625" s="108"/>
    </row>
    <row r="5626" spans="19:29" x14ac:dyDescent="0.25">
      <c r="S5626" s="108"/>
      <c r="U5626" s="108"/>
      <c r="W5626" s="108"/>
      <c r="Y5626" s="108"/>
      <c r="AA5626" s="108"/>
      <c r="AC5626" s="108"/>
    </row>
    <row r="5627" spans="19:29" x14ac:dyDescent="0.25">
      <c r="S5627" s="110"/>
      <c r="U5627" s="110"/>
      <c r="W5627" s="110"/>
      <c r="Y5627" s="110"/>
      <c r="AA5627" s="110"/>
      <c r="AC5627" s="110"/>
    </row>
    <row r="5628" spans="19:29" x14ac:dyDescent="0.25">
      <c r="S5628" s="110"/>
      <c r="U5628" s="110"/>
      <c r="W5628" s="110"/>
      <c r="Y5628" s="110"/>
      <c r="AA5628" s="110"/>
      <c r="AC5628" s="110"/>
    </row>
    <row r="5629" spans="19:29" x14ac:dyDescent="0.25">
      <c r="S5629" s="110"/>
      <c r="U5629" s="110"/>
      <c r="W5629" s="110"/>
      <c r="Y5629" s="110"/>
      <c r="AA5629" s="110"/>
      <c r="AC5629" s="110"/>
    </row>
    <row r="5630" spans="19:29" x14ac:dyDescent="0.25">
      <c r="S5630" s="110"/>
      <c r="U5630" s="110"/>
      <c r="W5630" s="110"/>
      <c r="Y5630" s="110"/>
      <c r="AA5630" s="110"/>
      <c r="AC5630" s="110"/>
    </row>
    <row r="5631" spans="19:29" x14ac:dyDescent="0.25">
      <c r="S5631" s="111"/>
      <c r="U5631" s="111"/>
      <c r="W5631" s="111"/>
      <c r="Y5631" s="111"/>
      <c r="AA5631" s="111"/>
      <c r="AC5631" s="111"/>
    </row>
    <row r="5632" spans="19:29" x14ac:dyDescent="0.25">
      <c r="S5632" s="107"/>
      <c r="U5632" s="107"/>
      <c r="W5632" s="107"/>
      <c r="Y5632" s="107"/>
      <c r="AA5632" s="107"/>
      <c r="AC5632" s="107"/>
    </row>
    <row r="5633" spans="19:29" x14ac:dyDescent="0.25">
      <c r="S5633" s="108"/>
      <c r="U5633" s="108"/>
      <c r="W5633" s="108"/>
      <c r="Y5633" s="108"/>
      <c r="AA5633" s="108"/>
      <c r="AC5633" s="108"/>
    </row>
    <row r="5634" spans="19:29" x14ac:dyDescent="0.25">
      <c r="S5634" s="108"/>
      <c r="U5634" s="108"/>
      <c r="W5634" s="108"/>
      <c r="Y5634" s="108"/>
      <c r="AA5634" s="108"/>
      <c r="AC5634" s="108"/>
    </row>
    <row r="5635" spans="19:29" x14ac:dyDescent="0.25">
      <c r="S5635" s="109"/>
      <c r="U5635" s="109"/>
      <c r="W5635" s="109"/>
      <c r="Y5635" s="109"/>
      <c r="AA5635" s="109"/>
      <c r="AC5635" s="109"/>
    </row>
    <row r="5636" spans="19:29" x14ac:dyDescent="0.25">
      <c r="S5636" s="108"/>
      <c r="U5636" s="108"/>
      <c r="W5636" s="108"/>
      <c r="Y5636" s="108"/>
      <c r="AA5636" s="108"/>
      <c r="AC5636" s="108"/>
    </row>
    <row r="5637" spans="19:29" x14ac:dyDescent="0.25">
      <c r="S5637" s="108"/>
      <c r="U5637" s="108"/>
      <c r="W5637" s="108"/>
      <c r="Y5637" s="108"/>
      <c r="AA5637" s="108"/>
      <c r="AC5637" s="108"/>
    </row>
    <row r="5638" spans="19:29" x14ac:dyDescent="0.25">
      <c r="S5638" s="109"/>
      <c r="U5638" s="109"/>
      <c r="W5638" s="109"/>
      <c r="Y5638" s="109"/>
      <c r="AA5638" s="109"/>
      <c r="AC5638" s="109"/>
    </row>
    <row r="5639" spans="19:29" x14ac:dyDescent="0.25">
      <c r="S5639" s="108"/>
      <c r="U5639" s="108"/>
      <c r="W5639" s="108"/>
      <c r="Y5639" s="108"/>
      <c r="AA5639" s="108"/>
      <c r="AC5639" s="108"/>
    </row>
    <row r="5640" spans="19:29" x14ac:dyDescent="0.25">
      <c r="S5640" s="109"/>
      <c r="U5640" s="109"/>
      <c r="W5640" s="109"/>
      <c r="Y5640" s="109"/>
      <c r="AA5640" s="109"/>
      <c r="AC5640" s="109"/>
    </row>
    <row r="5641" spans="19:29" x14ac:dyDescent="0.25">
      <c r="S5641" s="108"/>
      <c r="U5641" s="108"/>
      <c r="W5641" s="108"/>
      <c r="Y5641" s="108"/>
      <c r="AA5641" s="108"/>
      <c r="AC5641" s="108"/>
    </row>
    <row r="5642" spans="19:29" x14ac:dyDescent="0.25">
      <c r="S5642" s="108"/>
      <c r="U5642" s="108"/>
      <c r="W5642" s="108"/>
      <c r="Y5642" s="108"/>
      <c r="AA5642" s="108"/>
      <c r="AC5642" s="108"/>
    </row>
    <row r="5643" spans="19:29" x14ac:dyDescent="0.25">
      <c r="S5643" s="108"/>
      <c r="U5643" s="108"/>
      <c r="W5643" s="108"/>
      <c r="Y5643" s="108"/>
      <c r="AA5643" s="108"/>
      <c r="AC5643" s="108"/>
    </row>
    <row r="5644" spans="19:29" x14ac:dyDescent="0.25">
      <c r="S5644" s="110"/>
      <c r="U5644" s="110"/>
      <c r="W5644" s="110"/>
      <c r="Y5644" s="110"/>
      <c r="AA5644" s="110"/>
      <c r="AC5644" s="110"/>
    </row>
    <row r="5645" spans="19:29" x14ac:dyDescent="0.25">
      <c r="S5645" s="110"/>
      <c r="U5645" s="110"/>
      <c r="W5645" s="110"/>
      <c r="Y5645" s="110"/>
      <c r="AA5645" s="110"/>
      <c r="AC5645" s="110"/>
    </row>
    <row r="5646" spans="19:29" x14ac:dyDescent="0.25">
      <c r="S5646" s="110"/>
      <c r="U5646" s="110"/>
      <c r="W5646" s="110"/>
      <c r="Y5646" s="110"/>
      <c r="AA5646" s="110"/>
      <c r="AC5646" s="110"/>
    </row>
    <row r="5647" spans="19:29" x14ac:dyDescent="0.25">
      <c r="S5647" s="110"/>
      <c r="U5647" s="110"/>
      <c r="W5647" s="110"/>
      <c r="Y5647" s="110"/>
      <c r="AA5647" s="110"/>
      <c r="AC5647" s="110"/>
    </row>
    <row r="5648" spans="19:29" x14ac:dyDescent="0.25">
      <c r="S5648" s="111"/>
      <c r="U5648" s="111"/>
      <c r="W5648" s="111"/>
      <c r="Y5648" s="111"/>
      <c r="AA5648" s="111"/>
      <c r="AC5648" s="111"/>
    </row>
    <row r="5649" spans="19:29" x14ac:dyDescent="0.25">
      <c r="S5649" s="107"/>
      <c r="U5649" s="107"/>
      <c r="W5649" s="107"/>
      <c r="Y5649" s="107"/>
      <c r="AA5649" s="107"/>
      <c r="AC5649" s="107"/>
    </row>
    <row r="5650" spans="19:29" x14ac:dyDescent="0.25">
      <c r="S5650" s="108"/>
      <c r="U5650" s="108"/>
      <c r="W5650" s="108"/>
      <c r="Y5650" s="108"/>
      <c r="AA5650" s="108"/>
      <c r="AC5650" s="108"/>
    </row>
    <row r="5651" spans="19:29" x14ac:dyDescent="0.25">
      <c r="S5651" s="108"/>
      <c r="U5651" s="108"/>
      <c r="W5651" s="108"/>
      <c r="Y5651" s="108"/>
      <c r="AA5651" s="108"/>
      <c r="AC5651" s="108"/>
    </row>
    <row r="5652" spans="19:29" x14ac:dyDescent="0.25">
      <c r="S5652" s="109"/>
      <c r="U5652" s="109"/>
      <c r="W5652" s="109"/>
      <c r="Y5652" s="109"/>
      <c r="AA5652" s="109"/>
      <c r="AC5652" s="109"/>
    </row>
    <row r="5653" spans="19:29" x14ac:dyDescent="0.25">
      <c r="S5653" s="108"/>
      <c r="U5653" s="108"/>
      <c r="W5653" s="108"/>
      <c r="Y5653" s="108"/>
      <c r="AA5653" s="108"/>
      <c r="AC5653" s="108"/>
    </row>
    <row r="5654" spans="19:29" x14ac:dyDescent="0.25">
      <c r="S5654" s="108"/>
      <c r="U5654" s="108"/>
      <c r="W5654" s="108"/>
      <c r="Y5654" s="108"/>
      <c r="AA5654" s="108"/>
      <c r="AC5654" s="108"/>
    </row>
    <row r="5655" spans="19:29" x14ac:dyDescent="0.25">
      <c r="S5655" s="109"/>
      <c r="U5655" s="109"/>
      <c r="W5655" s="109"/>
      <c r="Y5655" s="109"/>
      <c r="AA5655" s="109"/>
      <c r="AC5655" s="109"/>
    </row>
    <row r="5656" spans="19:29" x14ac:dyDescent="0.25">
      <c r="S5656" s="108"/>
      <c r="U5656" s="108"/>
      <c r="W5656" s="108"/>
      <c r="Y5656" s="108"/>
      <c r="AA5656" s="108"/>
      <c r="AC5656" s="108"/>
    </row>
    <row r="5657" spans="19:29" x14ac:dyDescent="0.25">
      <c r="S5657" s="109"/>
      <c r="U5657" s="109"/>
      <c r="W5657" s="109"/>
      <c r="Y5657" s="109"/>
      <c r="AA5657" s="109"/>
      <c r="AC5657" s="109"/>
    </row>
    <row r="5658" spans="19:29" x14ac:dyDescent="0.25">
      <c r="S5658" s="108"/>
      <c r="U5658" s="108"/>
      <c r="W5658" s="108"/>
      <c r="Y5658" s="108"/>
      <c r="AA5658" s="108"/>
      <c r="AC5658" s="108"/>
    </row>
    <row r="5659" spans="19:29" x14ac:dyDescent="0.25">
      <c r="S5659" s="108"/>
      <c r="U5659" s="108"/>
      <c r="W5659" s="108"/>
      <c r="Y5659" s="108"/>
      <c r="AA5659" s="108"/>
      <c r="AC5659" s="108"/>
    </row>
    <row r="5660" spans="19:29" x14ac:dyDescent="0.25">
      <c r="S5660" s="108"/>
      <c r="U5660" s="108"/>
      <c r="W5660" s="108"/>
      <c r="Y5660" s="108"/>
      <c r="AA5660" s="108"/>
      <c r="AC5660" s="108"/>
    </row>
    <row r="5661" spans="19:29" x14ac:dyDescent="0.25">
      <c r="S5661" s="110"/>
      <c r="U5661" s="110"/>
      <c r="W5661" s="110"/>
      <c r="Y5661" s="110"/>
      <c r="AA5661" s="110"/>
      <c r="AC5661" s="110"/>
    </row>
    <row r="5662" spans="19:29" x14ac:dyDescent="0.25">
      <c r="S5662" s="110"/>
      <c r="U5662" s="110"/>
      <c r="W5662" s="110"/>
      <c r="Y5662" s="110"/>
      <c r="AA5662" s="110"/>
      <c r="AC5662" s="110"/>
    </row>
    <row r="5663" spans="19:29" x14ac:dyDescent="0.25">
      <c r="S5663" s="110"/>
      <c r="U5663" s="110"/>
      <c r="W5663" s="110"/>
      <c r="Y5663" s="110"/>
      <c r="AA5663" s="110"/>
      <c r="AC5663" s="110"/>
    </row>
    <row r="5664" spans="19:29" x14ac:dyDescent="0.25">
      <c r="S5664" s="110"/>
      <c r="U5664" s="110"/>
      <c r="W5664" s="110"/>
      <c r="Y5664" s="110"/>
      <c r="AA5664" s="110"/>
      <c r="AC5664" s="110"/>
    </row>
    <row r="5665" spans="19:29" x14ac:dyDescent="0.25">
      <c r="S5665" s="111"/>
      <c r="U5665" s="111"/>
      <c r="W5665" s="111"/>
      <c r="Y5665" s="111"/>
      <c r="AA5665" s="111"/>
      <c r="AC5665" s="111"/>
    </row>
    <row r="5666" spans="19:29" x14ac:dyDescent="0.25">
      <c r="S5666" s="107"/>
      <c r="U5666" s="107"/>
      <c r="W5666" s="107"/>
      <c r="Y5666" s="107"/>
      <c r="AA5666" s="107"/>
      <c r="AC5666" s="107"/>
    </row>
    <row r="5667" spans="19:29" x14ac:dyDescent="0.25">
      <c r="S5667" s="108"/>
      <c r="U5667" s="108"/>
      <c r="W5667" s="108"/>
      <c r="Y5667" s="108"/>
      <c r="AA5667" s="108"/>
      <c r="AC5667" s="108"/>
    </row>
    <row r="5668" spans="19:29" x14ac:dyDescent="0.25">
      <c r="S5668" s="108"/>
      <c r="U5668" s="108"/>
      <c r="W5668" s="108"/>
      <c r="Y5668" s="108"/>
      <c r="AA5668" s="108"/>
      <c r="AC5668" s="108"/>
    </row>
    <row r="5669" spans="19:29" x14ac:dyDescent="0.25">
      <c r="S5669" s="109"/>
      <c r="U5669" s="109"/>
      <c r="W5669" s="109"/>
      <c r="Y5669" s="109"/>
      <c r="AA5669" s="109"/>
      <c r="AC5669" s="109"/>
    </row>
    <row r="5670" spans="19:29" x14ac:dyDescent="0.25">
      <c r="S5670" s="108"/>
      <c r="U5670" s="108"/>
      <c r="W5670" s="108"/>
      <c r="Y5670" s="108"/>
      <c r="AA5670" s="108"/>
      <c r="AC5670" s="108"/>
    </row>
    <row r="5671" spans="19:29" x14ac:dyDescent="0.25">
      <c r="S5671" s="108"/>
      <c r="U5671" s="108"/>
      <c r="W5671" s="108"/>
      <c r="Y5671" s="108"/>
      <c r="AA5671" s="108"/>
      <c r="AC5671" s="108"/>
    </row>
    <row r="5672" spans="19:29" x14ac:dyDescent="0.25">
      <c r="S5672" s="109"/>
      <c r="U5672" s="109"/>
      <c r="W5672" s="109"/>
      <c r="Y5672" s="109"/>
      <c r="AA5672" s="109"/>
      <c r="AC5672" s="109"/>
    </row>
    <row r="5673" spans="19:29" x14ac:dyDescent="0.25">
      <c r="S5673" s="108"/>
      <c r="U5673" s="108"/>
      <c r="W5673" s="108"/>
      <c r="Y5673" s="108"/>
      <c r="AA5673" s="108"/>
      <c r="AC5673" s="108"/>
    </row>
    <row r="5674" spans="19:29" x14ac:dyDescent="0.25">
      <c r="S5674" s="109"/>
      <c r="U5674" s="109"/>
      <c r="W5674" s="109"/>
      <c r="Y5674" s="109"/>
      <c r="AA5674" s="109"/>
      <c r="AC5674" s="109"/>
    </row>
    <row r="5675" spans="19:29" x14ac:dyDescent="0.25">
      <c r="S5675" s="108"/>
      <c r="U5675" s="108"/>
      <c r="W5675" s="108"/>
      <c r="Y5675" s="108"/>
      <c r="AA5675" s="108"/>
      <c r="AC5675" s="108"/>
    </row>
    <row r="5676" spans="19:29" x14ac:dyDescent="0.25">
      <c r="S5676" s="108"/>
      <c r="U5676" s="108"/>
      <c r="W5676" s="108"/>
      <c r="Y5676" s="108"/>
      <c r="AA5676" s="108"/>
      <c r="AC5676" s="108"/>
    </row>
    <row r="5677" spans="19:29" x14ac:dyDescent="0.25">
      <c r="S5677" s="108"/>
      <c r="U5677" s="108"/>
      <c r="W5677" s="108"/>
      <c r="Y5677" s="108"/>
      <c r="AA5677" s="108"/>
      <c r="AC5677" s="108"/>
    </row>
    <row r="5678" spans="19:29" x14ac:dyDescent="0.25">
      <c r="S5678" s="110"/>
      <c r="U5678" s="110"/>
      <c r="W5678" s="110"/>
      <c r="Y5678" s="110"/>
      <c r="AA5678" s="110"/>
      <c r="AC5678" s="110"/>
    </row>
    <row r="5679" spans="19:29" x14ac:dyDescent="0.25">
      <c r="S5679" s="110"/>
      <c r="U5679" s="110"/>
      <c r="W5679" s="110"/>
      <c r="Y5679" s="110"/>
      <c r="AA5679" s="110"/>
      <c r="AC5679" s="110"/>
    </row>
    <row r="5680" spans="19:29" x14ac:dyDescent="0.25">
      <c r="S5680" s="110"/>
      <c r="U5680" s="110"/>
      <c r="W5680" s="110"/>
      <c r="Y5680" s="110"/>
      <c r="AA5680" s="110"/>
      <c r="AC5680" s="110"/>
    </row>
    <row r="5681" spans="19:29" x14ac:dyDescent="0.25">
      <c r="S5681" s="110"/>
      <c r="U5681" s="110"/>
      <c r="W5681" s="110"/>
      <c r="Y5681" s="110"/>
      <c r="AA5681" s="110"/>
      <c r="AC5681" s="110"/>
    </row>
    <row r="5682" spans="19:29" x14ac:dyDescent="0.25">
      <c r="S5682" s="111"/>
      <c r="U5682" s="111"/>
      <c r="W5682" s="111"/>
      <c r="Y5682" s="111"/>
      <c r="AA5682" s="111"/>
      <c r="AC5682" s="111"/>
    </row>
    <row r="5683" spans="19:29" x14ac:dyDescent="0.25">
      <c r="S5683" s="107"/>
      <c r="U5683" s="107"/>
      <c r="W5683" s="107"/>
      <c r="Y5683" s="107"/>
      <c r="AA5683" s="107"/>
      <c r="AC5683" s="107"/>
    </row>
    <row r="5684" spans="19:29" x14ac:dyDescent="0.25">
      <c r="S5684" s="108"/>
      <c r="U5684" s="108"/>
      <c r="W5684" s="108"/>
      <c r="Y5684" s="108"/>
      <c r="AA5684" s="108"/>
      <c r="AC5684" s="108"/>
    </row>
    <row r="5685" spans="19:29" x14ac:dyDescent="0.25">
      <c r="S5685" s="108"/>
      <c r="U5685" s="108"/>
      <c r="W5685" s="108"/>
      <c r="Y5685" s="108"/>
      <c r="AA5685" s="108"/>
      <c r="AC5685" s="108"/>
    </row>
    <row r="5686" spans="19:29" x14ac:dyDescent="0.25">
      <c r="S5686" s="109"/>
      <c r="U5686" s="109"/>
      <c r="W5686" s="109"/>
      <c r="Y5686" s="109"/>
      <c r="AA5686" s="109"/>
      <c r="AC5686" s="109"/>
    </row>
    <row r="5687" spans="19:29" x14ac:dyDescent="0.25">
      <c r="S5687" s="108"/>
      <c r="U5687" s="108"/>
      <c r="W5687" s="108"/>
      <c r="Y5687" s="108"/>
      <c r="AA5687" s="108"/>
      <c r="AC5687" s="108"/>
    </row>
    <row r="5688" spans="19:29" x14ac:dyDescent="0.25">
      <c r="S5688" s="108"/>
      <c r="U5688" s="108"/>
      <c r="W5688" s="108"/>
      <c r="Y5688" s="108"/>
      <c r="AA5688" s="108"/>
      <c r="AC5688" s="108"/>
    </row>
    <row r="5689" spans="19:29" x14ac:dyDescent="0.25">
      <c r="S5689" s="109"/>
      <c r="U5689" s="109"/>
      <c r="W5689" s="109"/>
      <c r="Y5689" s="109"/>
      <c r="AA5689" s="109"/>
      <c r="AC5689" s="109"/>
    </row>
    <row r="5690" spans="19:29" x14ac:dyDescent="0.25">
      <c r="S5690" s="108"/>
      <c r="U5690" s="108"/>
      <c r="W5690" s="108"/>
      <c r="Y5690" s="108"/>
      <c r="AA5690" s="108"/>
      <c r="AC5690" s="108"/>
    </row>
    <row r="5691" spans="19:29" x14ac:dyDescent="0.25">
      <c r="S5691" s="109"/>
      <c r="U5691" s="109"/>
      <c r="W5691" s="109"/>
      <c r="Y5691" s="109"/>
      <c r="AA5691" s="109"/>
      <c r="AC5691" s="109"/>
    </row>
    <row r="5692" spans="19:29" x14ac:dyDescent="0.25">
      <c r="S5692" s="108"/>
      <c r="U5692" s="108"/>
      <c r="W5692" s="108"/>
      <c r="Y5692" s="108"/>
      <c r="AA5692" s="108"/>
      <c r="AC5692" s="108"/>
    </row>
    <row r="5693" spans="19:29" x14ac:dyDescent="0.25">
      <c r="S5693" s="108"/>
      <c r="U5693" s="108"/>
      <c r="W5693" s="108"/>
      <c r="Y5693" s="108"/>
      <c r="AA5693" s="108"/>
      <c r="AC5693" s="108"/>
    </row>
    <row r="5694" spans="19:29" x14ac:dyDescent="0.25">
      <c r="S5694" s="108"/>
      <c r="U5694" s="108"/>
      <c r="W5694" s="108"/>
      <c r="Y5694" s="108"/>
      <c r="AA5694" s="108"/>
      <c r="AC5694" s="108"/>
    </row>
    <row r="5695" spans="19:29" x14ac:dyDescent="0.25">
      <c r="S5695" s="110"/>
      <c r="U5695" s="110"/>
      <c r="W5695" s="110"/>
      <c r="Y5695" s="110"/>
      <c r="AA5695" s="110"/>
      <c r="AC5695" s="110"/>
    </row>
    <row r="5696" spans="19:29" x14ac:dyDescent="0.25">
      <c r="S5696" s="110"/>
      <c r="U5696" s="110"/>
      <c r="W5696" s="110"/>
      <c r="Y5696" s="110"/>
      <c r="AA5696" s="110"/>
      <c r="AC5696" s="110"/>
    </row>
    <row r="5697" spans="19:29" x14ac:dyDescent="0.25">
      <c r="S5697" s="110"/>
      <c r="U5697" s="110"/>
      <c r="W5697" s="110"/>
      <c r="Y5697" s="110"/>
      <c r="AA5697" s="110"/>
      <c r="AC5697" s="110"/>
    </row>
    <row r="5698" spans="19:29" x14ac:dyDescent="0.25">
      <c r="S5698" s="110"/>
      <c r="U5698" s="110"/>
      <c r="W5698" s="110"/>
      <c r="Y5698" s="110"/>
      <c r="AA5698" s="110"/>
      <c r="AC5698" s="110"/>
    </row>
    <row r="5699" spans="19:29" x14ac:dyDescent="0.25">
      <c r="S5699" s="111"/>
      <c r="U5699" s="111"/>
      <c r="W5699" s="111"/>
      <c r="Y5699" s="111"/>
      <c r="AA5699" s="111"/>
      <c r="AC5699" s="111"/>
    </row>
    <row r="5700" spans="19:29" x14ac:dyDescent="0.25">
      <c r="S5700" s="107"/>
      <c r="U5700" s="107"/>
      <c r="W5700" s="107"/>
      <c r="Y5700" s="107"/>
      <c r="AA5700" s="107"/>
      <c r="AC5700" s="107"/>
    </row>
    <row r="5701" spans="19:29" x14ac:dyDescent="0.25">
      <c r="S5701" s="108"/>
      <c r="U5701" s="108"/>
      <c r="W5701" s="108"/>
      <c r="Y5701" s="108"/>
      <c r="AA5701" s="108"/>
      <c r="AC5701" s="108"/>
    </row>
    <row r="5702" spans="19:29" x14ac:dyDescent="0.25">
      <c r="S5702" s="108"/>
      <c r="U5702" s="108"/>
      <c r="W5702" s="108"/>
      <c r="Y5702" s="108"/>
      <c r="AA5702" s="108"/>
      <c r="AC5702" s="108"/>
    </row>
    <row r="5703" spans="19:29" x14ac:dyDescent="0.25">
      <c r="S5703" s="109"/>
      <c r="U5703" s="109"/>
      <c r="W5703" s="109"/>
      <c r="Y5703" s="109"/>
      <c r="AA5703" s="109"/>
      <c r="AC5703" s="109"/>
    </row>
    <row r="5704" spans="19:29" x14ac:dyDescent="0.25">
      <c r="S5704" s="108"/>
      <c r="U5704" s="108"/>
      <c r="W5704" s="108"/>
      <c r="Y5704" s="108"/>
      <c r="AA5704" s="108"/>
      <c r="AC5704" s="108"/>
    </row>
    <row r="5705" spans="19:29" x14ac:dyDescent="0.25">
      <c r="S5705" s="108"/>
      <c r="U5705" s="108"/>
      <c r="W5705" s="108"/>
      <c r="Y5705" s="108"/>
      <c r="AA5705" s="108"/>
      <c r="AC5705" s="108"/>
    </row>
    <row r="5706" spans="19:29" x14ac:dyDescent="0.25">
      <c r="S5706" s="109"/>
      <c r="U5706" s="109"/>
      <c r="W5706" s="109"/>
      <c r="Y5706" s="109"/>
      <c r="AA5706" s="109"/>
      <c r="AC5706" s="109"/>
    </row>
    <row r="5707" spans="19:29" x14ac:dyDescent="0.25">
      <c r="S5707" s="108"/>
      <c r="U5707" s="108"/>
      <c r="W5707" s="108"/>
      <c r="Y5707" s="108"/>
      <c r="AA5707" s="108"/>
      <c r="AC5707" s="108"/>
    </row>
    <row r="5708" spans="19:29" x14ac:dyDescent="0.25">
      <c r="S5708" s="109"/>
      <c r="U5708" s="109"/>
      <c r="W5708" s="109"/>
      <c r="Y5708" s="109"/>
      <c r="AA5708" s="109"/>
      <c r="AC5708" s="109"/>
    </row>
    <row r="5709" spans="19:29" x14ac:dyDescent="0.25">
      <c r="S5709" s="108"/>
      <c r="U5709" s="108"/>
      <c r="W5709" s="108"/>
      <c r="Y5709" s="108"/>
      <c r="AA5709" s="108"/>
      <c r="AC5709" s="108"/>
    </row>
    <row r="5710" spans="19:29" x14ac:dyDescent="0.25">
      <c r="S5710" s="108"/>
      <c r="U5710" s="108"/>
      <c r="W5710" s="108"/>
      <c r="Y5710" s="108"/>
      <c r="AA5710" s="108"/>
      <c r="AC5710" s="108"/>
    </row>
    <row r="5711" spans="19:29" x14ac:dyDescent="0.25">
      <c r="S5711" s="108"/>
      <c r="U5711" s="108"/>
      <c r="W5711" s="108"/>
      <c r="Y5711" s="108"/>
      <c r="AA5711" s="108"/>
      <c r="AC5711" s="108"/>
    </row>
    <row r="5712" spans="19:29" x14ac:dyDescent="0.25">
      <c r="S5712" s="110"/>
      <c r="U5712" s="110"/>
      <c r="W5712" s="110"/>
      <c r="Y5712" s="110"/>
      <c r="AA5712" s="110"/>
      <c r="AC5712" s="110"/>
    </row>
    <row r="5713" spans="19:29" x14ac:dyDescent="0.25">
      <c r="S5713" s="110"/>
      <c r="U5713" s="110"/>
      <c r="W5713" s="110"/>
      <c r="Y5713" s="110"/>
      <c r="AA5713" s="110"/>
      <c r="AC5713" s="110"/>
    </row>
    <row r="5714" spans="19:29" x14ac:dyDescent="0.25">
      <c r="S5714" s="110"/>
      <c r="U5714" s="110"/>
      <c r="W5714" s="110"/>
      <c r="Y5714" s="110"/>
      <c r="AA5714" s="110"/>
      <c r="AC5714" s="110"/>
    </row>
    <row r="5715" spans="19:29" x14ac:dyDescent="0.25">
      <c r="S5715" s="110"/>
      <c r="U5715" s="110"/>
      <c r="W5715" s="110"/>
      <c r="Y5715" s="110"/>
      <c r="AA5715" s="110"/>
      <c r="AC5715" s="110"/>
    </row>
    <row r="5716" spans="19:29" x14ac:dyDescent="0.25">
      <c r="S5716" s="111"/>
      <c r="U5716" s="111"/>
      <c r="W5716" s="111"/>
      <c r="Y5716" s="111"/>
      <c r="AA5716" s="111"/>
      <c r="AC5716" s="111"/>
    </row>
    <row r="5717" spans="19:29" x14ac:dyDescent="0.25">
      <c r="S5717" s="107"/>
      <c r="U5717" s="107"/>
      <c r="W5717" s="107"/>
      <c r="Y5717" s="107"/>
      <c r="AA5717" s="107"/>
      <c r="AC5717" s="107"/>
    </row>
    <row r="5718" spans="19:29" x14ac:dyDescent="0.25">
      <c r="S5718" s="108"/>
      <c r="U5718" s="108"/>
      <c r="W5718" s="108"/>
      <c r="Y5718" s="108"/>
      <c r="AA5718" s="108"/>
      <c r="AC5718" s="108"/>
    </row>
    <row r="5719" spans="19:29" x14ac:dyDescent="0.25">
      <c r="S5719" s="108"/>
      <c r="U5719" s="108"/>
      <c r="W5719" s="108"/>
      <c r="Y5719" s="108"/>
      <c r="AA5719" s="108"/>
      <c r="AC5719" s="108"/>
    </row>
    <row r="5720" spans="19:29" x14ac:dyDescent="0.25">
      <c r="S5720" s="109"/>
      <c r="U5720" s="109"/>
      <c r="W5720" s="109"/>
      <c r="Y5720" s="109"/>
      <c r="AA5720" s="109"/>
      <c r="AC5720" s="109"/>
    </row>
    <row r="5721" spans="19:29" x14ac:dyDescent="0.25">
      <c r="S5721" s="108"/>
      <c r="U5721" s="108"/>
      <c r="W5721" s="108"/>
      <c r="Y5721" s="108"/>
      <c r="AA5721" s="108"/>
      <c r="AC5721" s="108"/>
    </row>
    <row r="5722" spans="19:29" x14ac:dyDescent="0.25">
      <c r="S5722" s="108"/>
      <c r="U5722" s="108"/>
      <c r="W5722" s="108"/>
      <c r="Y5722" s="108"/>
      <c r="AA5722" s="108"/>
      <c r="AC5722" s="108"/>
    </row>
    <row r="5723" spans="19:29" x14ac:dyDescent="0.25">
      <c r="S5723" s="109"/>
      <c r="U5723" s="109"/>
      <c r="W5723" s="109"/>
      <c r="Y5723" s="109"/>
      <c r="AA5723" s="109"/>
      <c r="AC5723" s="109"/>
    </row>
    <row r="5724" spans="19:29" x14ac:dyDescent="0.25">
      <c r="S5724" s="108"/>
      <c r="U5724" s="108"/>
      <c r="W5724" s="108"/>
      <c r="Y5724" s="108"/>
      <c r="AA5724" s="108"/>
      <c r="AC5724" s="108"/>
    </row>
    <row r="5725" spans="19:29" x14ac:dyDescent="0.25">
      <c r="S5725" s="109"/>
      <c r="U5725" s="109"/>
      <c r="W5725" s="109"/>
      <c r="Y5725" s="109"/>
      <c r="AA5725" s="109"/>
      <c r="AC5725" s="109"/>
    </row>
    <row r="5726" spans="19:29" x14ac:dyDescent="0.25">
      <c r="S5726" s="108"/>
      <c r="U5726" s="108"/>
      <c r="W5726" s="108"/>
      <c r="Y5726" s="108"/>
      <c r="AA5726" s="108"/>
      <c r="AC5726" s="108"/>
    </row>
    <row r="5727" spans="19:29" x14ac:dyDescent="0.25">
      <c r="S5727" s="108"/>
      <c r="U5727" s="108"/>
      <c r="W5727" s="108"/>
      <c r="Y5727" s="108"/>
      <c r="AA5727" s="108"/>
      <c r="AC5727" s="108"/>
    </row>
    <row r="5728" spans="19:29" x14ac:dyDescent="0.25">
      <c r="S5728" s="108"/>
      <c r="U5728" s="108"/>
      <c r="W5728" s="108"/>
      <c r="Y5728" s="108"/>
      <c r="AA5728" s="108"/>
      <c r="AC5728" s="108"/>
    </row>
    <row r="5729" spans="19:29" x14ac:dyDescent="0.25">
      <c r="S5729" s="110"/>
      <c r="U5729" s="110"/>
      <c r="W5729" s="110"/>
      <c r="Y5729" s="110"/>
      <c r="AA5729" s="110"/>
      <c r="AC5729" s="110"/>
    </row>
    <row r="5730" spans="19:29" x14ac:dyDescent="0.25">
      <c r="S5730" s="110"/>
      <c r="U5730" s="110"/>
      <c r="W5730" s="110"/>
      <c r="Y5730" s="110"/>
      <c r="AA5730" s="110"/>
      <c r="AC5730" s="110"/>
    </row>
    <row r="5731" spans="19:29" x14ac:dyDescent="0.25">
      <c r="S5731" s="110"/>
      <c r="U5731" s="110"/>
      <c r="W5731" s="110"/>
      <c r="Y5731" s="110"/>
      <c r="AA5731" s="110"/>
      <c r="AC5731" s="110"/>
    </row>
    <row r="5732" spans="19:29" x14ac:dyDescent="0.25">
      <c r="S5732" s="110"/>
      <c r="U5732" s="110"/>
      <c r="W5732" s="110"/>
      <c r="Y5732" s="110"/>
      <c r="AA5732" s="110"/>
      <c r="AC5732" s="110"/>
    </row>
    <row r="5733" spans="19:29" x14ac:dyDescent="0.25">
      <c r="S5733" s="111"/>
      <c r="U5733" s="111"/>
      <c r="W5733" s="111"/>
      <c r="Y5733" s="111"/>
      <c r="AA5733" s="111"/>
      <c r="AC5733" s="111"/>
    </row>
    <row r="5734" spans="19:29" x14ac:dyDescent="0.25">
      <c r="S5734" s="107"/>
      <c r="U5734" s="107"/>
      <c r="W5734" s="107"/>
      <c r="Y5734" s="107"/>
      <c r="AA5734" s="107"/>
      <c r="AC5734" s="107"/>
    </row>
    <row r="5735" spans="19:29" x14ac:dyDescent="0.25">
      <c r="S5735" s="108"/>
      <c r="U5735" s="108"/>
      <c r="W5735" s="108"/>
      <c r="Y5735" s="108"/>
      <c r="AA5735" s="108"/>
      <c r="AC5735" s="108"/>
    </row>
    <row r="5736" spans="19:29" x14ac:dyDescent="0.25">
      <c r="S5736" s="108"/>
      <c r="U5736" s="108"/>
      <c r="W5736" s="108"/>
      <c r="Y5736" s="108"/>
      <c r="AA5736" s="108"/>
      <c r="AC5736" s="108"/>
    </row>
    <row r="5737" spans="19:29" x14ac:dyDescent="0.25">
      <c r="S5737" s="109"/>
      <c r="U5737" s="109"/>
      <c r="W5737" s="109"/>
      <c r="Y5737" s="109"/>
      <c r="AA5737" s="109"/>
      <c r="AC5737" s="109"/>
    </row>
    <row r="5738" spans="19:29" x14ac:dyDescent="0.25">
      <c r="S5738" s="108"/>
      <c r="U5738" s="108"/>
      <c r="W5738" s="108"/>
      <c r="Y5738" s="108"/>
      <c r="AA5738" s="108"/>
      <c r="AC5738" s="108"/>
    </row>
    <row r="5739" spans="19:29" x14ac:dyDescent="0.25">
      <c r="S5739" s="108"/>
      <c r="U5739" s="108"/>
      <c r="W5739" s="108"/>
      <c r="Y5739" s="108"/>
      <c r="AA5739" s="108"/>
      <c r="AC5739" s="108"/>
    </row>
    <row r="5740" spans="19:29" x14ac:dyDescent="0.25">
      <c r="S5740" s="109"/>
      <c r="U5740" s="109"/>
      <c r="W5740" s="109"/>
      <c r="Y5740" s="109"/>
      <c r="AA5740" s="109"/>
      <c r="AC5740" s="109"/>
    </row>
    <row r="5741" spans="19:29" x14ac:dyDescent="0.25">
      <c r="S5741" s="108"/>
      <c r="U5741" s="108"/>
      <c r="W5741" s="108"/>
      <c r="Y5741" s="108"/>
      <c r="AA5741" s="108"/>
      <c r="AC5741" s="108"/>
    </row>
    <row r="5742" spans="19:29" x14ac:dyDescent="0.25">
      <c r="S5742" s="109"/>
      <c r="U5742" s="109"/>
      <c r="W5742" s="109"/>
      <c r="Y5742" s="109"/>
      <c r="AA5742" s="109"/>
      <c r="AC5742" s="109"/>
    </row>
    <row r="5743" spans="19:29" x14ac:dyDescent="0.25">
      <c r="S5743" s="108"/>
      <c r="U5743" s="108"/>
      <c r="W5743" s="108"/>
      <c r="Y5743" s="108"/>
      <c r="AA5743" s="108"/>
      <c r="AC5743" s="108"/>
    </row>
    <row r="5744" spans="19:29" x14ac:dyDescent="0.25">
      <c r="S5744" s="108"/>
      <c r="U5744" s="108"/>
      <c r="W5744" s="108"/>
      <c r="Y5744" s="108"/>
      <c r="AA5744" s="108"/>
      <c r="AC5744" s="108"/>
    </row>
    <row r="5745" spans="19:29" x14ac:dyDescent="0.25">
      <c r="S5745" s="108"/>
      <c r="U5745" s="108"/>
      <c r="W5745" s="108"/>
      <c r="Y5745" s="108"/>
      <c r="AA5745" s="108"/>
      <c r="AC5745" s="108"/>
    </row>
    <row r="5746" spans="19:29" x14ac:dyDescent="0.25">
      <c r="S5746" s="110"/>
      <c r="U5746" s="110"/>
      <c r="W5746" s="110"/>
      <c r="Y5746" s="110"/>
      <c r="AA5746" s="110"/>
      <c r="AC5746" s="110"/>
    </row>
    <row r="5747" spans="19:29" x14ac:dyDescent="0.25">
      <c r="S5747" s="110"/>
      <c r="U5747" s="110"/>
      <c r="W5747" s="110"/>
      <c r="Y5747" s="110"/>
      <c r="AA5747" s="110"/>
      <c r="AC5747" s="110"/>
    </row>
    <row r="5748" spans="19:29" x14ac:dyDescent="0.25">
      <c r="S5748" s="110"/>
      <c r="U5748" s="110"/>
      <c r="W5748" s="110"/>
      <c r="Y5748" s="110"/>
      <c r="AA5748" s="110"/>
      <c r="AC5748" s="110"/>
    </row>
    <row r="5749" spans="19:29" x14ac:dyDescent="0.25">
      <c r="S5749" s="110"/>
      <c r="U5749" s="110"/>
      <c r="W5749" s="110"/>
      <c r="Y5749" s="110"/>
      <c r="AA5749" s="110"/>
      <c r="AC5749" s="110"/>
    </row>
    <row r="5750" spans="19:29" x14ac:dyDescent="0.25">
      <c r="S5750" s="111"/>
      <c r="U5750" s="111"/>
      <c r="W5750" s="111"/>
      <c r="Y5750" s="111"/>
      <c r="AA5750" s="111"/>
      <c r="AC5750" s="111"/>
    </row>
    <row r="5751" spans="19:29" x14ac:dyDescent="0.25">
      <c r="S5751" s="107"/>
      <c r="U5751" s="107"/>
      <c r="W5751" s="107"/>
      <c r="Y5751" s="107"/>
      <c r="AA5751" s="107"/>
      <c r="AC5751" s="107"/>
    </row>
    <row r="5752" spans="19:29" x14ac:dyDescent="0.25">
      <c r="S5752" s="108"/>
      <c r="U5752" s="108"/>
      <c r="W5752" s="108"/>
      <c r="Y5752" s="108"/>
      <c r="AA5752" s="108"/>
      <c r="AC5752" s="108"/>
    </row>
    <row r="5753" spans="19:29" x14ac:dyDescent="0.25">
      <c r="S5753" s="108"/>
      <c r="U5753" s="108"/>
      <c r="W5753" s="108"/>
      <c r="Y5753" s="108"/>
      <c r="AA5753" s="108"/>
      <c r="AC5753" s="108"/>
    </row>
    <row r="5754" spans="19:29" x14ac:dyDescent="0.25">
      <c r="S5754" s="109"/>
      <c r="U5754" s="109"/>
      <c r="W5754" s="109"/>
      <c r="Y5754" s="109"/>
      <c r="AA5754" s="109"/>
      <c r="AC5754" s="109"/>
    </row>
    <row r="5755" spans="19:29" x14ac:dyDescent="0.25">
      <c r="S5755" s="108"/>
      <c r="U5755" s="108"/>
      <c r="W5755" s="108"/>
      <c r="Y5755" s="108"/>
      <c r="AA5755" s="108"/>
      <c r="AC5755" s="108"/>
    </row>
    <row r="5756" spans="19:29" x14ac:dyDescent="0.25">
      <c r="S5756" s="108"/>
      <c r="U5756" s="108"/>
      <c r="W5756" s="108"/>
      <c r="Y5756" s="108"/>
      <c r="AA5756" s="108"/>
      <c r="AC5756" s="108"/>
    </row>
    <row r="5757" spans="19:29" x14ac:dyDescent="0.25">
      <c r="S5757" s="109"/>
      <c r="U5757" s="109"/>
      <c r="W5757" s="109"/>
      <c r="Y5757" s="109"/>
      <c r="AA5757" s="109"/>
      <c r="AC5757" s="109"/>
    </row>
    <row r="5758" spans="19:29" x14ac:dyDescent="0.25">
      <c r="S5758" s="108"/>
      <c r="U5758" s="108"/>
      <c r="W5758" s="108"/>
      <c r="Y5758" s="108"/>
      <c r="AA5758" s="108"/>
      <c r="AC5758" s="108"/>
    </row>
    <row r="5759" spans="19:29" x14ac:dyDescent="0.25">
      <c r="S5759" s="109"/>
      <c r="U5759" s="109"/>
      <c r="W5759" s="109"/>
      <c r="Y5759" s="109"/>
      <c r="AA5759" s="109"/>
      <c r="AC5759" s="109"/>
    </row>
    <row r="5760" spans="19:29" x14ac:dyDescent="0.25">
      <c r="S5760" s="108"/>
      <c r="U5760" s="108"/>
      <c r="W5760" s="108"/>
      <c r="Y5760" s="108"/>
      <c r="AA5760" s="108"/>
      <c r="AC5760" s="108"/>
    </row>
    <row r="5761" spans="19:29" x14ac:dyDescent="0.25">
      <c r="S5761" s="108"/>
      <c r="U5761" s="108"/>
      <c r="W5761" s="108"/>
      <c r="Y5761" s="108"/>
      <c r="AA5761" s="108"/>
      <c r="AC5761" s="108"/>
    </row>
    <row r="5762" spans="19:29" x14ac:dyDescent="0.25">
      <c r="S5762" s="108"/>
      <c r="U5762" s="108"/>
      <c r="W5762" s="108"/>
      <c r="Y5762" s="108"/>
      <c r="AA5762" s="108"/>
      <c r="AC5762" s="108"/>
    </row>
    <row r="5763" spans="19:29" x14ac:dyDescent="0.25">
      <c r="S5763" s="110"/>
      <c r="U5763" s="110"/>
      <c r="W5763" s="110"/>
      <c r="Y5763" s="110"/>
      <c r="AA5763" s="110"/>
      <c r="AC5763" s="110"/>
    </row>
    <row r="5764" spans="19:29" x14ac:dyDescent="0.25">
      <c r="S5764" s="110"/>
      <c r="U5764" s="110"/>
      <c r="W5764" s="110"/>
      <c r="Y5764" s="110"/>
      <c r="AA5764" s="110"/>
      <c r="AC5764" s="110"/>
    </row>
    <row r="5765" spans="19:29" x14ac:dyDescent="0.25">
      <c r="S5765" s="110"/>
      <c r="U5765" s="110"/>
      <c r="W5765" s="110"/>
      <c r="Y5765" s="110"/>
      <c r="AA5765" s="110"/>
      <c r="AC5765" s="110"/>
    </row>
    <row r="5766" spans="19:29" x14ac:dyDescent="0.25">
      <c r="S5766" s="110"/>
      <c r="U5766" s="110"/>
      <c r="W5766" s="110"/>
      <c r="Y5766" s="110"/>
      <c r="AA5766" s="110"/>
      <c r="AC5766" s="110"/>
    </row>
    <row r="5767" spans="19:29" x14ac:dyDescent="0.25">
      <c r="S5767" s="111"/>
      <c r="U5767" s="111"/>
      <c r="W5767" s="111"/>
      <c r="Y5767" s="111"/>
      <c r="AA5767" s="111"/>
      <c r="AC5767" s="111"/>
    </row>
    <row r="5768" spans="19:29" x14ac:dyDescent="0.25">
      <c r="S5768" s="107"/>
      <c r="U5768" s="107"/>
      <c r="W5768" s="107"/>
      <c r="Y5768" s="107"/>
      <c r="AA5768" s="107"/>
      <c r="AC5768" s="107"/>
    </row>
    <row r="5769" spans="19:29" x14ac:dyDescent="0.25">
      <c r="S5769" s="108"/>
      <c r="U5769" s="108"/>
      <c r="W5769" s="108"/>
      <c r="Y5769" s="108"/>
      <c r="AA5769" s="108"/>
      <c r="AC5769" s="108"/>
    </row>
    <row r="5770" spans="19:29" x14ac:dyDescent="0.25">
      <c r="S5770" s="108"/>
      <c r="U5770" s="108"/>
      <c r="W5770" s="108"/>
      <c r="Y5770" s="108"/>
      <c r="AA5770" s="108"/>
      <c r="AC5770" s="108"/>
    </row>
    <row r="5771" spans="19:29" x14ac:dyDescent="0.25">
      <c r="S5771" s="109"/>
      <c r="U5771" s="109"/>
      <c r="W5771" s="109"/>
      <c r="Y5771" s="109"/>
      <c r="AA5771" s="109"/>
      <c r="AC5771" s="109"/>
    </row>
    <row r="5772" spans="19:29" x14ac:dyDescent="0.25">
      <c r="S5772" s="108"/>
      <c r="U5772" s="108"/>
      <c r="W5772" s="108"/>
      <c r="Y5772" s="108"/>
      <c r="AA5772" s="108"/>
      <c r="AC5772" s="108"/>
    </row>
    <row r="5773" spans="19:29" x14ac:dyDescent="0.25">
      <c r="S5773" s="108"/>
      <c r="U5773" s="108"/>
      <c r="W5773" s="108"/>
      <c r="Y5773" s="108"/>
      <c r="AA5773" s="108"/>
      <c r="AC5773" s="108"/>
    </row>
    <row r="5774" spans="19:29" x14ac:dyDescent="0.25">
      <c r="S5774" s="109"/>
      <c r="U5774" s="109"/>
      <c r="W5774" s="109"/>
      <c r="Y5774" s="109"/>
      <c r="AA5774" s="109"/>
      <c r="AC5774" s="109"/>
    </row>
    <row r="5775" spans="19:29" x14ac:dyDescent="0.25">
      <c r="S5775" s="108"/>
      <c r="U5775" s="108"/>
      <c r="W5775" s="108"/>
      <c r="Y5775" s="108"/>
      <c r="AA5775" s="108"/>
      <c r="AC5775" s="108"/>
    </row>
    <row r="5776" spans="19:29" x14ac:dyDescent="0.25">
      <c r="S5776" s="109"/>
      <c r="U5776" s="109"/>
      <c r="W5776" s="109"/>
      <c r="Y5776" s="109"/>
      <c r="AA5776" s="109"/>
      <c r="AC5776" s="109"/>
    </row>
    <row r="5777" spans="19:29" x14ac:dyDescent="0.25">
      <c r="S5777" s="108"/>
      <c r="U5777" s="108"/>
      <c r="W5777" s="108"/>
      <c r="Y5777" s="108"/>
      <c r="AA5777" s="108"/>
      <c r="AC5777" s="108"/>
    </row>
    <row r="5778" spans="19:29" x14ac:dyDescent="0.25">
      <c r="S5778" s="108"/>
      <c r="U5778" s="108"/>
      <c r="W5778" s="108"/>
      <c r="Y5778" s="108"/>
      <c r="AA5778" s="108"/>
      <c r="AC5778" s="108"/>
    </row>
    <row r="5779" spans="19:29" x14ac:dyDescent="0.25">
      <c r="S5779" s="108"/>
      <c r="U5779" s="108"/>
      <c r="W5779" s="108"/>
      <c r="Y5779" s="108"/>
      <c r="AA5779" s="108"/>
      <c r="AC5779" s="108"/>
    </row>
    <row r="5780" spans="19:29" x14ac:dyDescent="0.25">
      <c r="S5780" s="110"/>
      <c r="U5780" s="110"/>
      <c r="W5780" s="110"/>
      <c r="Y5780" s="110"/>
      <c r="AA5780" s="110"/>
      <c r="AC5780" s="110"/>
    </row>
    <row r="5781" spans="19:29" x14ac:dyDescent="0.25">
      <c r="S5781" s="110"/>
      <c r="U5781" s="110"/>
      <c r="W5781" s="110"/>
      <c r="Y5781" s="110"/>
      <c r="AA5781" s="110"/>
      <c r="AC5781" s="110"/>
    </row>
    <row r="5782" spans="19:29" x14ac:dyDescent="0.25">
      <c r="S5782" s="110"/>
      <c r="U5782" s="110"/>
      <c r="W5782" s="110"/>
      <c r="Y5782" s="110"/>
      <c r="AA5782" s="110"/>
      <c r="AC5782" s="110"/>
    </row>
    <row r="5783" spans="19:29" x14ac:dyDescent="0.25">
      <c r="S5783" s="110"/>
      <c r="U5783" s="110"/>
      <c r="W5783" s="110"/>
      <c r="Y5783" s="110"/>
      <c r="AA5783" s="110"/>
      <c r="AC5783" s="110"/>
    </row>
    <row r="5784" spans="19:29" x14ac:dyDescent="0.25">
      <c r="S5784" s="111"/>
      <c r="U5784" s="111"/>
      <c r="W5784" s="111"/>
      <c r="Y5784" s="111"/>
      <c r="AA5784" s="111"/>
      <c r="AC5784" s="111"/>
    </row>
    <row r="5785" spans="19:29" x14ac:dyDescent="0.25">
      <c r="S5785" s="107"/>
      <c r="U5785" s="107"/>
      <c r="W5785" s="107"/>
      <c r="Y5785" s="107"/>
      <c r="AA5785" s="107"/>
      <c r="AC5785" s="107"/>
    </row>
    <row r="5786" spans="19:29" x14ac:dyDescent="0.25">
      <c r="S5786" s="108"/>
      <c r="U5786" s="108"/>
      <c r="W5786" s="108"/>
      <c r="Y5786" s="108"/>
      <c r="AA5786" s="108"/>
      <c r="AC5786" s="108"/>
    </row>
    <row r="5787" spans="19:29" x14ac:dyDescent="0.25">
      <c r="S5787" s="108"/>
      <c r="U5787" s="108"/>
      <c r="W5787" s="108"/>
      <c r="Y5787" s="108"/>
      <c r="AA5787" s="108"/>
      <c r="AC5787" s="108"/>
    </row>
    <row r="5788" spans="19:29" x14ac:dyDescent="0.25">
      <c r="S5788" s="109"/>
      <c r="U5788" s="109"/>
      <c r="W5788" s="109"/>
      <c r="Y5788" s="109"/>
      <c r="AA5788" s="109"/>
      <c r="AC5788" s="109"/>
    </row>
    <row r="5789" spans="19:29" x14ac:dyDescent="0.25">
      <c r="S5789" s="108"/>
      <c r="U5789" s="108"/>
      <c r="W5789" s="108"/>
      <c r="Y5789" s="108"/>
      <c r="AA5789" s="108"/>
      <c r="AC5789" s="108"/>
    </row>
    <row r="5790" spans="19:29" x14ac:dyDescent="0.25">
      <c r="S5790" s="108"/>
      <c r="U5790" s="108"/>
      <c r="W5790" s="108"/>
      <c r="Y5790" s="108"/>
      <c r="AA5790" s="108"/>
      <c r="AC5790" s="108"/>
    </row>
    <row r="5791" spans="19:29" x14ac:dyDescent="0.25">
      <c r="S5791" s="109"/>
      <c r="U5791" s="109"/>
      <c r="W5791" s="109"/>
      <c r="Y5791" s="109"/>
      <c r="AA5791" s="109"/>
      <c r="AC5791" s="109"/>
    </row>
    <row r="5792" spans="19:29" x14ac:dyDescent="0.25">
      <c r="S5792" s="108"/>
      <c r="U5792" s="108"/>
      <c r="W5792" s="108"/>
      <c r="Y5792" s="108"/>
      <c r="AA5792" s="108"/>
      <c r="AC5792" s="108"/>
    </row>
    <row r="5793" spans="19:29" x14ac:dyDescent="0.25">
      <c r="S5793" s="109"/>
      <c r="U5793" s="109"/>
      <c r="W5793" s="109"/>
      <c r="Y5793" s="109"/>
      <c r="AA5793" s="109"/>
      <c r="AC5793" s="109"/>
    </row>
    <row r="5794" spans="19:29" x14ac:dyDescent="0.25">
      <c r="S5794" s="108"/>
      <c r="U5794" s="108"/>
      <c r="W5794" s="108"/>
      <c r="Y5794" s="108"/>
      <c r="AA5794" s="108"/>
      <c r="AC5794" s="108"/>
    </row>
    <row r="5795" spans="19:29" x14ac:dyDescent="0.25">
      <c r="S5795" s="108"/>
      <c r="U5795" s="108"/>
      <c r="W5795" s="108"/>
      <c r="Y5795" s="108"/>
      <c r="AA5795" s="108"/>
      <c r="AC5795" s="108"/>
    </row>
    <row r="5796" spans="19:29" x14ac:dyDescent="0.25">
      <c r="S5796" s="108"/>
      <c r="U5796" s="108"/>
      <c r="W5796" s="108"/>
      <c r="Y5796" s="108"/>
      <c r="AA5796" s="108"/>
      <c r="AC5796" s="108"/>
    </row>
    <row r="5797" spans="19:29" x14ac:dyDescent="0.25">
      <c r="S5797" s="110"/>
      <c r="U5797" s="110"/>
      <c r="W5797" s="110"/>
      <c r="Y5797" s="110"/>
      <c r="AA5797" s="110"/>
      <c r="AC5797" s="110"/>
    </row>
    <row r="5798" spans="19:29" x14ac:dyDescent="0.25">
      <c r="S5798" s="110"/>
      <c r="U5798" s="110"/>
      <c r="W5798" s="110"/>
      <c r="Y5798" s="110"/>
      <c r="AA5798" s="110"/>
      <c r="AC5798" s="110"/>
    </row>
    <row r="5799" spans="19:29" x14ac:dyDescent="0.25">
      <c r="S5799" s="110"/>
      <c r="U5799" s="110"/>
      <c r="W5799" s="110"/>
      <c r="Y5799" s="110"/>
      <c r="AA5799" s="110"/>
      <c r="AC5799" s="110"/>
    </row>
    <row r="5800" spans="19:29" x14ac:dyDescent="0.25">
      <c r="S5800" s="110"/>
      <c r="U5800" s="110"/>
      <c r="W5800" s="110"/>
      <c r="Y5800" s="110"/>
      <c r="AA5800" s="110"/>
      <c r="AC5800" s="110"/>
    </row>
    <row r="5801" spans="19:29" x14ac:dyDescent="0.25">
      <c r="S5801" s="111"/>
      <c r="U5801" s="111"/>
      <c r="W5801" s="111"/>
      <c r="Y5801" s="111"/>
      <c r="AA5801" s="111"/>
      <c r="AC5801" s="111"/>
    </row>
    <row r="5802" spans="19:29" x14ac:dyDescent="0.25">
      <c r="S5802" s="107"/>
      <c r="U5802" s="107"/>
      <c r="W5802" s="107"/>
      <c r="Y5802" s="107"/>
      <c r="AA5802" s="107"/>
      <c r="AC5802" s="107"/>
    </row>
    <row r="5803" spans="19:29" x14ac:dyDescent="0.25">
      <c r="S5803" s="108"/>
      <c r="U5803" s="108"/>
      <c r="W5803" s="108"/>
      <c r="Y5803" s="108"/>
      <c r="AA5803" s="108"/>
      <c r="AC5803" s="108"/>
    </row>
    <row r="5804" spans="19:29" x14ac:dyDescent="0.25">
      <c r="S5804" s="108"/>
      <c r="U5804" s="108"/>
      <c r="W5804" s="108"/>
      <c r="Y5804" s="108"/>
      <c r="AA5804" s="108"/>
      <c r="AC5804" s="108"/>
    </row>
    <row r="5805" spans="19:29" x14ac:dyDescent="0.25">
      <c r="S5805" s="109"/>
      <c r="U5805" s="109"/>
      <c r="W5805" s="109"/>
      <c r="Y5805" s="109"/>
      <c r="AA5805" s="109"/>
      <c r="AC5805" s="109"/>
    </row>
    <row r="5806" spans="19:29" x14ac:dyDescent="0.25">
      <c r="S5806" s="108"/>
      <c r="U5806" s="108"/>
      <c r="W5806" s="108"/>
      <c r="Y5806" s="108"/>
      <c r="AA5806" s="108"/>
      <c r="AC5806" s="108"/>
    </row>
    <row r="5807" spans="19:29" x14ac:dyDescent="0.25">
      <c r="S5807" s="108"/>
      <c r="U5807" s="108"/>
      <c r="W5807" s="108"/>
      <c r="Y5807" s="108"/>
      <c r="AA5807" s="108"/>
      <c r="AC5807" s="108"/>
    </row>
    <row r="5808" spans="19:29" x14ac:dyDescent="0.25">
      <c r="S5808" s="109"/>
      <c r="U5808" s="109"/>
      <c r="W5808" s="109"/>
      <c r="Y5808" s="109"/>
      <c r="AA5808" s="109"/>
      <c r="AC5808" s="109"/>
    </row>
    <row r="5809" spans="19:29" x14ac:dyDescent="0.25">
      <c r="S5809" s="108"/>
      <c r="U5809" s="108"/>
      <c r="W5809" s="108"/>
      <c r="Y5809" s="108"/>
      <c r="AA5809" s="108"/>
      <c r="AC5809" s="108"/>
    </row>
    <row r="5810" spans="19:29" x14ac:dyDescent="0.25">
      <c r="S5810" s="109"/>
      <c r="U5810" s="109"/>
      <c r="W5810" s="109"/>
      <c r="Y5810" s="109"/>
      <c r="AA5810" s="109"/>
      <c r="AC5810" s="109"/>
    </row>
    <row r="5811" spans="19:29" x14ac:dyDescent="0.25">
      <c r="S5811" s="108"/>
      <c r="U5811" s="108"/>
      <c r="W5811" s="108"/>
      <c r="Y5811" s="108"/>
      <c r="AA5811" s="108"/>
      <c r="AC5811" s="108"/>
    </row>
    <row r="5812" spans="19:29" x14ac:dyDescent="0.25">
      <c r="S5812" s="108"/>
      <c r="U5812" s="108"/>
      <c r="W5812" s="108"/>
      <c r="Y5812" s="108"/>
      <c r="AA5812" s="108"/>
      <c r="AC5812" s="108"/>
    </row>
    <row r="5813" spans="19:29" x14ac:dyDescent="0.25">
      <c r="S5813" s="108"/>
      <c r="U5813" s="108"/>
      <c r="W5813" s="108"/>
      <c r="Y5813" s="108"/>
      <c r="AA5813" s="108"/>
      <c r="AC5813" s="108"/>
    </row>
    <row r="5814" spans="19:29" x14ac:dyDescent="0.25">
      <c r="S5814" s="110"/>
      <c r="U5814" s="110"/>
      <c r="W5814" s="110"/>
      <c r="Y5814" s="110"/>
      <c r="AA5814" s="110"/>
      <c r="AC5814" s="110"/>
    </row>
    <row r="5815" spans="19:29" x14ac:dyDescent="0.25">
      <c r="S5815" s="110"/>
      <c r="U5815" s="110"/>
      <c r="W5815" s="110"/>
      <c r="Y5815" s="110"/>
      <c r="AA5815" s="110"/>
      <c r="AC5815" s="110"/>
    </row>
    <row r="5816" spans="19:29" x14ac:dyDescent="0.25">
      <c r="S5816" s="110"/>
      <c r="U5816" s="110"/>
      <c r="W5816" s="110"/>
      <c r="Y5816" s="110"/>
      <c r="AA5816" s="110"/>
      <c r="AC5816" s="110"/>
    </row>
    <row r="5817" spans="19:29" x14ac:dyDescent="0.25">
      <c r="S5817" s="110"/>
      <c r="U5817" s="110"/>
      <c r="W5817" s="110"/>
      <c r="Y5817" s="110"/>
      <c r="AA5817" s="110"/>
      <c r="AC5817" s="110"/>
    </row>
    <row r="5818" spans="19:29" x14ac:dyDescent="0.25">
      <c r="S5818" s="111"/>
      <c r="U5818" s="111"/>
      <c r="W5818" s="111"/>
      <c r="Y5818" s="111"/>
      <c r="AA5818" s="111"/>
      <c r="AC5818" s="111"/>
    </row>
    <row r="5819" spans="19:29" x14ac:dyDescent="0.25">
      <c r="S5819" s="107"/>
      <c r="U5819" s="107"/>
      <c r="W5819" s="107"/>
      <c r="Y5819" s="107"/>
      <c r="AA5819" s="107"/>
      <c r="AC5819" s="107"/>
    </row>
    <row r="5820" spans="19:29" x14ac:dyDescent="0.25">
      <c r="S5820" s="108"/>
      <c r="U5820" s="108"/>
      <c r="W5820" s="108"/>
      <c r="Y5820" s="108"/>
      <c r="AA5820" s="108"/>
      <c r="AC5820" s="108"/>
    </row>
    <row r="5821" spans="19:29" x14ac:dyDescent="0.25">
      <c r="S5821" s="108"/>
      <c r="U5821" s="108"/>
      <c r="W5821" s="108"/>
      <c r="Y5821" s="108"/>
      <c r="AA5821" s="108"/>
      <c r="AC5821" s="108"/>
    </row>
    <row r="5822" spans="19:29" x14ac:dyDescent="0.25">
      <c r="S5822" s="109"/>
      <c r="U5822" s="109"/>
      <c r="W5822" s="109"/>
      <c r="Y5822" s="109"/>
      <c r="AA5822" s="109"/>
      <c r="AC5822" s="109"/>
    </row>
    <row r="5823" spans="19:29" x14ac:dyDescent="0.25">
      <c r="S5823" s="108"/>
      <c r="U5823" s="108"/>
      <c r="W5823" s="108"/>
      <c r="Y5823" s="108"/>
      <c r="AA5823" s="108"/>
      <c r="AC5823" s="108"/>
    </row>
    <row r="5824" spans="19:29" x14ac:dyDescent="0.25">
      <c r="S5824" s="108"/>
      <c r="U5824" s="108"/>
      <c r="W5824" s="108"/>
      <c r="Y5824" s="108"/>
      <c r="AA5824" s="108"/>
      <c r="AC5824" s="108"/>
    </row>
    <row r="5825" spans="19:29" x14ac:dyDescent="0.25">
      <c r="S5825" s="109"/>
      <c r="U5825" s="109"/>
      <c r="W5825" s="109"/>
      <c r="Y5825" s="109"/>
      <c r="AA5825" s="109"/>
      <c r="AC5825" s="109"/>
    </row>
    <row r="5826" spans="19:29" x14ac:dyDescent="0.25">
      <c r="S5826" s="108"/>
      <c r="U5826" s="108"/>
      <c r="W5826" s="108"/>
      <c r="Y5826" s="108"/>
      <c r="AA5826" s="108"/>
      <c r="AC5826" s="108"/>
    </row>
    <row r="5827" spans="19:29" x14ac:dyDescent="0.25">
      <c r="S5827" s="109"/>
      <c r="U5827" s="109"/>
      <c r="W5827" s="109"/>
      <c r="Y5827" s="109"/>
      <c r="AA5827" s="109"/>
      <c r="AC5827" s="109"/>
    </row>
    <row r="5828" spans="19:29" x14ac:dyDescent="0.25">
      <c r="S5828" s="108"/>
      <c r="U5828" s="108"/>
      <c r="W5828" s="108"/>
      <c r="Y5828" s="108"/>
      <c r="AA5828" s="108"/>
      <c r="AC5828" s="108"/>
    </row>
    <row r="5829" spans="19:29" x14ac:dyDescent="0.25">
      <c r="S5829" s="108"/>
      <c r="U5829" s="108"/>
      <c r="W5829" s="108"/>
      <c r="Y5829" s="108"/>
      <c r="AA5829" s="108"/>
      <c r="AC5829" s="108"/>
    </row>
    <row r="5830" spans="19:29" x14ac:dyDescent="0.25">
      <c r="S5830" s="108"/>
      <c r="U5830" s="108"/>
      <c r="W5830" s="108"/>
      <c r="Y5830" s="108"/>
      <c r="AA5830" s="108"/>
      <c r="AC5830" s="108"/>
    </row>
    <row r="5831" spans="19:29" x14ac:dyDescent="0.25">
      <c r="S5831" s="110"/>
      <c r="U5831" s="110"/>
      <c r="W5831" s="110"/>
      <c r="Y5831" s="110"/>
      <c r="AA5831" s="110"/>
      <c r="AC5831" s="110"/>
    </row>
    <row r="5832" spans="19:29" x14ac:dyDescent="0.25">
      <c r="S5832" s="110"/>
      <c r="U5832" s="110"/>
      <c r="W5832" s="110"/>
      <c r="Y5832" s="110"/>
      <c r="AA5832" s="110"/>
      <c r="AC5832" s="110"/>
    </row>
    <row r="5833" spans="19:29" x14ac:dyDescent="0.25">
      <c r="S5833" s="110"/>
      <c r="U5833" s="110"/>
      <c r="W5833" s="110"/>
      <c r="Y5833" s="110"/>
      <c r="AA5833" s="110"/>
      <c r="AC5833" s="110"/>
    </row>
    <row r="5834" spans="19:29" x14ac:dyDescent="0.25">
      <c r="S5834" s="110"/>
      <c r="U5834" s="110"/>
      <c r="W5834" s="110"/>
      <c r="Y5834" s="110"/>
      <c r="AA5834" s="110"/>
      <c r="AC5834" s="110"/>
    </row>
    <row r="5835" spans="19:29" x14ac:dyDescent="0.25">
      <c r="S5835" s="111"/>
      <c r="U5835" s="111"/>
      <c r="W5835" s="111"/>
      <c r="Y5835" s="111"/>
      <c r="AA5835" s="111"/>
      <c r="AC5835" s="111"/>
    </row>
    <row r="5836" spans="19:29" x14ac:dyDescent="0.25">
      <c r="S5836" s="107"/>
      <c r="U5836" s="107"/>
      <c r="W5836" s="107"/>
      <c r="Y5836" s="107"/>
      <c r="AA5836" s="107"/>
      <c r="AC5836" s="107"/>
    </row>
    <row r="5837" spans="19:29" x14ac:dyDescent="0.25">
      <c r="S5837" s="108"/>
      <c r="U5837" s="108"/>
      <c r="W5837" s="108"/>
      <c r="Y5837" s="108"/>
      <c r="AA5837" s="108"/>
      <c r="AC5837" s="108"/>
    </row>
    <row r="5838" spans="19:29" x14ac:dyDescent="0.25">
      <c r="S5838" s="108"/>
      <c r="U5838" s="108"/>
      <c r="W5838" s="108"/>
      <c r="Y5838" s="108"/>
      <c r="AA5838" s="108"/>
      <c r="AC5838" s="108"/>
    </row>
    <row r="5839" spans="19:29" x14ac:dyDescent="0.25">
      <c r="S5839" s="109"/>
      <c r="U5839" s="109"/>
      <c r="W5839" s="109"/>
      <c r="Y5839" s="109"/>
      <c r="AA5839" s="109"/>
      <c r="AC5839" s="109"/>
    </row>
    <row r="5840" spans="19:29" x14ac:dyDescent="0.25">
      <c r="S5840" s="108"/>
      <c r="U5840" s="108"/>
      <c r="W5840" s="108"/>
      <c r="Y5840" s="108"/>
      <c r="AA5840" s="108"/>
      <c r="AC5840" s="108"/>
    </row>
    <row r="5841" spans="19:29" x14ac:dyDescent="0.25">
      <c r="S5841" s="108"/>
      <c r="U5841" s="108"/>
      <c r="W5841" s="108"/>
      <c r="Y5841" s="108"/>
      <c r="AA5841" s="108"/>
      <c r="AC5841" s="108"/>
    </row>
    <row r="5842" spans="19:29" x14ac:dyDescent="0.25">
      <c r="S5842" s="109"/>
      <c r="U5842" s="109"/>
      <c r="W5842" s="109"/>
      <c r="Y5842" s="109"/>
      <c r="AA5842" s="109"/>
      <c r="AC5842" s="109"/>
    </row>
    <row r="5843" spans="19:29" x14ac:dyDescent="0.25">
      <c r="S5843" s="108"/>
      <c r="U5843" s="108"/>
      <c r="W5843" s="108"/>
      <c r="Y5843" s="108"/>
      <c r="AA5843" s="108"/>
      <c r="AC5843" s="108"/>
    </row>
    <row r="5844" spans="19:29" x14ac:dyDescent="0.25">
      <c r="S5844" s="109"/>
      <c r="U5844" s="109"/>
      <c r="W5844" s="109"/>
      <c r="Y5844" s="109"/>
      <c r="AA5844" s="109"/>
      <c r="AC5844" s="109"/>
    </row>
    <row r="5845" spans="19:29" x14ac:dyDescent="0.25">
      <c r="S5845" s="108"/>
      <c r="U5845" s="108"/>
      <c r="W5845" s="108"/>
      <c r="Y5845" s="108"/>
      <c r="AA5845" s="108"/>
      <c r="AC5845" s="108"/>
    </row>
    <row r="5846" spans="19:29" x14ac:dyDescent="0.25">
      <c r="S5846" s="108"/>
      <c r="U5846" s="108"/>
      <c r="W5846" s="108"/>
      <c r="Y5846" s="108"/>
      <c r="AA5846" s="108"/>
      <c r="AC5846" s="108"/>
    </row>
    <row r="5847" spans="19:29" x14ac:dyDescent="0.25">
      <c r="S5847" s="108"/>
      <c r="U5847" s="108"/>
      <c r="W5847" s="108"/>
      <c r="Y5847" s="108"/>
      <c r="AA5847" s="108"/>
      <c r="AC5847" s="108"/>
    </row>
    <row r="5848" spans="19:29" x14ac:dyDescent="0.25">
      <c r="S5848" s="110"/>
      <c r="U5848" s="110"/>
      <c r="W5848" s="110"/>
      <c r="Y5848" s="110"/>
      <c r="AA5848" s="110"/>
      <c r="AC5848" s="110"/>
    </row>
    <row r="5849" spans="19:29" x14ac:dyDescent="0.25">
      <c r="S5849" s="110"/>
      <c r="U5849" s="110"/>
      <c r="W5849" s="110"/>
      <c r="Y5849" s="110"/>
      <c r="AA5849" s="110"/>
      <c r="AC5849" s="110"/>
    </row>
    <row r="5850" spans="19:29" x14ac:dyDescent="0.25">
      <c r="S5850" s="110"/>
      <c r="U5850" s="110"/>
      <c r="W5850" s="110"/>
      <c r="Y5850" s="110"/>
      <c r="AA5850" s="110"/>
      <c r="AC5850" s="110"/>
    </row>
    <row r="5851" spans="19:29" x14ac:dyDescent="0.25">
      <c r="S5851" s="110"/>
      <c r="U5851" s="110"/>
      <c r="W5851" s="110"/>
      <c r="Y5851" s="110"/>
      <c r="AA5851" s="110"/>
      <c r="AC5851" s="110"/>
    </row>
    <row r="5852" spans="19:29" x14ac:dyDescent="0.25">
      <c r="S5852" s="111"/>
      <c r="U5852" s="111"/>
      <c r="W5852" s="111"/>
      <c r="Y5852" s="111"/>
      <c r="AA5852" s="111"/>
      <c r="AC5852" s="111"/>
    </row>
    <row r="5853" spans="19:29" x14ac:dyDescent="0.25">
      <c r="S5853" s="107"/>
      <c r="U5853" s="107"/>
      <c r="W5853" s="107"/>
      <c r="Y5853" s="107"/>
      <c r="AA5853" s="107"/>
      <c r="AC5853" s="107"/>
    </row>
    <row r="5854" spans="19:29" x14ac:dyDescent="0.25">
      <c r="S5854" s="108"/>
      <c r="U5854" s="108"/>
      <c r="W5854" s="108"/>
      <c r="Y5854" s="108"/>
      <c r="AA5854" s="108"/>
      <c r="AC5854" s="108"/>
    </row>
    <row r="5855" spans="19:29" x14ac:dyDescent="0.25">
      <c r="S5855" s="108"/>
      <c r="U5855" s="108"/>
      <c r="W5855" s="108"/>
      <c r="Y5855" s="108"/>
      <c r="AA5855" s="108"/>
      <c r="AC5855" s="108"/>
    </row>
    <row r="5856" spans="19:29" x14ac:dyDescent="0.25">
      <c r="S5856" s="109"/>
      <c r="U5856" s="109"/>
      <c r="W5856" s="109"/>
      <c r="Y5856" s="109"/>
      <c r="AA5856" s="109"/>
      <c r="AC5856" s="109"/>
    </row>
    <row r="5857" spans="19:29" x14ac:dyDescent="0.25">
      <c r="S5857" s="108"/>
      <c r="U5857" s="108"/>
      <c r="W5857" s="108"/>
      <c r="Y5857" s="108"/>
      <c r="AA5857" s="108"/>
      <c r="AC5857" s="108"/>
    </row>
    <row r="5858" spans="19:29" x14ac:dyDescent="0.25">
      <c r="S5858" s="108"/>
      <c r="U5858" s="108"/>
      <c r="W5858" s="108"/>
      <c r="Y5858" s="108"/>
      <c r="AA5858" s="108"/>
      <c r="AC5858" s="108"/>
    </row>
    <row r="5859" spans="19:29" x14ac:dyDescent="0.25">
      <c r="S5859" s="109"/>
      <c r="U5859" s="109"/>
      <c r="W5859" s="109"/>
      <c r="Y5859" s="109"/>
      <c r="AA5859" s="109"/>
      <c r="AC5859" s="109"/>
    </row>
    <row r="5860" spans="19:29" x14ac:dyDescent="0.25">
      <c r="S5860" s="108"/>
      <c r="U5860" s="108"/>
      <c r="W5860" s="108"/>
      <c r="Y5860" s="108"/>
      <c r="AA5860" s="108"/>
      <c r="AC5860" s="108"/>
    </row>
    <row r="5861" spans="19:29" x14ac:dyDescent="0.25">
      <c r="S5861" s="109"/>
      <c r="U5861" s="109"/>
      <c r="W5861" s="109"/>
      <c r="Y5861" s="109"/>
      <c r="AA5861" s="109"/>
      <c r="AC5861" s="109"/>
    </row>
    <row r="5862" spans="19:29" x14ac:dyDescent="0.25">
      <c r="S5862" s="108"/>
      <c r="U5862" s="108"/>
      <c r="W5862" s="108"/>
      <c r="Y5862" s="108"/>
      <c r="AA5862" s="108"/>
      <c r="AC5862" s="108"/>
    </row>
    <row r="5863" spans="19:29" x14ac:dyDescent="0.25">
      <c r="S5863" s="108"/>
      <c r="U5863" s="108"/>
      <c r="W5863" s="108"/>
      <c r="Y5863" s="108"/>
      <c r="AA5863" s="108"/>
      <c r="AC5863" s="108"/>
    </row>
    <row r="5864" spans="19:29" x14ac:dyDescent="0.25">
      <c r="S5864" s="108"/>
      <c r="U5864" s="108"/>
      <c r="W5864" s="108"/>
      <c r="Y5864" s="108"/>
      <c r="AA5864" s="108"/>
      <c r="AC5864" s="108"/>
    </row>
    <row r="5865" spans="19:29" x14ac:dyDescent="0.25">
      <c r="S5865" s="110"/>
      <c r="U5865" s="110"/>
      <c r="W5865" s="110"/>
      <c r="Y5865" s="110"/>
      <c r="AA5865" s="110"/>
      <c r="AC5865" s="110"/>
    </row>
    <row r="5866" spans="19:29" x14ac:dyDescent="0.25">
      <c r="S5866" s="110"/>
      <c r="U5866" s="110"/>
      <c r="W5866" s="110"/>
      <c r="Y5866" s="110"/>
      <c r="AA5866" s="110"/>
      <c r="AC5866" s="110"/>
    </row>
    <row r="5867" spans="19:29" x14ac:dyDescent="0.25">
      <c r="S5867" s="110"/>
      <c r="U5867" s="110"/>
      <c r="W5867" s="110"/>
      <c r="Y5867" s="110"/>
      <c r="AA5867" s="110"/>
      <c r="AC5867" s="110"/>
    </row>
    <row r="5868" spans="19:29" x14ac:dyDescent="0.25">
      <c r="S5868" s="110"/>
      <c r="U5868" s="110"/>
      <c r="W5868" s="110"/>
      <c r="Y5868" s="110"/>
      <c r="AA5868" s="110"/>
      <c r="AC5868" s="110"/>
    </row>
    <row r="5869" spans="19:29" x14ac:dyDescent="0.25">
      <c r="S5869" s="111"/>
      <c r="U5869" s="111"/>
      <c r="W5869" s="111"/>
      <c r="Y5869" s="111"/>
      <c r="AA5869" s="111"/>
      <c r="AC5869" s="111"/>
    </row>
    <row r="5870" spans="19:29" x14ac:dyDescent="0.25">
      <c r="S5870" s="107"/>
      <c r="U5870" s="107"/>
      <c r="W5870" s="107"/>
      <c r="Y5870" s="107"/>
      <c r="AA5870" s="107"/>
      <c r="AC5870" s="107"/>
    </row>
    <row r="5871" spans="19:29" x14ac:dyDescent="0.25">
      <c r="S5871" s="108"/>
      <c r="U5871" s="108"/>
      <c r="W5871" s="108"/>
      <c r="Y5871" s="108"/>
      <c r="AA5871" s="108"/>
      <c r="AC5871" s="108"/>
    </row>
    <row r="5872" spans="19:29" x14ac:dyDescent="0.25">
      <c r="S5872" s="108"/>
      <c r="U5872" s="108"/>
      <c r="W5872" s="108"/>
      <c r="Y5872" s="108"/>
      <c r="AA5872" s="108"/>
      <c r="AC5872" s="108"/>
    </row>
    <row r="5873" spans="19:29" x14ac:dyDescent="0.25">
      <c r="S5873" s="109"/>
      <c r="U5873" s="109"/>
      <c r="W5873" s="109"/>
      <c r="Y5873" s="109"/>
      <c r="AA5873" s="109"/>
      <c r="AC5873" s="109"/>
    </row>
    <row r="5874" spans="19:29" x14ac:dyDescent="0.25">
      <c r="S5874" s="108"/>
      <c r="U5874" s="108"/>
      <c r="W5874" s="108"/>
      <c r="Y5874" s="108"/>
      <c r="AA5874" s="108"/>
      <c r="AC5874" s="108"/>
    </row>
    <row r="5875" spans="19:29" x14ac:dyDescent="0.25">
      <c r="S5875" s="108"/>
      <c r="U5875" s="108"/>
      <c r="W5875" s="108"/>
      <c r="Y5875" s="108"/>
      <c r="AA5875" s="108"/>
      <c r="AC5875" s="108"/>
    </row>
    <row r="5876" spans="19:29" x14ac:dyDescent="0.25">
      <c r="S5876" s="109"/>
      <c r="U5876" s="109"/>
      <c r="W5876" s="109"/>
      <c r="Y5876" s="109"/>
      <c r="AA5876" s="109"/>
      <c r="AC5876" s="109"/>
    </row>
    <row r="5877" spans="19:29" x14ac:dyDescent="0.25">
      <c r="S5877" s="108"/>
      <c r="U5877" s="108"/>
      <c r="W5877" s="108"/>
      <c r="Y5877" s="108"/>
      <c r="AA5877" s="108"/>
      <c r="AC5877" s="108"/>
    </row>
    <row r="5878" spans="19:29" x14ac:dyDescent="0.25">
      <c r="S5878" s="109"/>
      <c r="U5878" s="109"/>
      <c r="W5878" s="109"/>
      <c r="Y5878" s="109"/>
      <c r="AA5878" s="109"/>
      <c r="AC5878" s="109"/>
    </row>
    <row r="5879" spans="19:29" x14ac:dyDescent="0.25">
      <c r="S5879" s="108"/>
      <c r="U5879" s="108"/>
      <c r="W5879" s="108"/>
      <c r="Y5879" s="108"/>
      <c r="AA5879" s="108"/>
      <c r="AC5879" s="108"/>
    </row>
    <row r="5880" spans="19:29" x14ac:dyDescent="0.25">
      <c r="S5880" s="108"/>
      <c r="U5880" s="108"/>
      <c r="W5880" s="108"/>
      <c r="Y5880" s="108"/>
      <c r="AA5880" s="108"/>
      <c r="AC5880" s="108"/>
    </row>
    <row r="5881" spans="19:29" x14ac:dyDescent="0.25">
      <c r="S5881" s="108"/>
      <c r="U5881" s="108"/>
      <c r="W5881" s="108"/>
      <c r="Y5881" s="108"/>
      <c r="AA5881" s="108"/>
      <c r="AC5881" s="108"/>
    </row>
    <row r="5882" spans="19:29" x14ac:dyDescent="0.25">
      <c r="S5882" s="110"/>
      <c r="U5882" s="110"/>
      <c r="W5882" s="110"/>
      <c r="Y5882" s="110"/>
      <c r="AA5882" s="110"/>
      <c r="AC5882" s="110"/>
    </row>
    <row r="5883" spans="19:29" x14ac:dyDescent="0.25">
      <c r="S5883" s="110"/>
      <c r="U5883" s="110"/>
      <c r="W5883" s="110"/>
      <c r="Y5883" s="110"/>
      <c r="AA5883" s="110"/>
      <c r="AC5883" s="110"/>
    </row>
    <row r="5884" spans="19:29" x14ac:dyDescent="0.25">
      <c r="S5884" s="110"/>
      <c r="U5884" s="110"/>
      <c r="W5884" s="110"/>
      <c r="Y5884" s="110"/>
      <c r="AA5884" s="110"/>
      <c r="AC5884" s="110"/>
    </row>
    <row r="5885" spans="19:29" x14ac:dyDescent="0.25">
      <c r="S5885" s="110"/>
      <c r="U5885" s="110"/>
      <c r="W5885" s="110"/>
      <c r="Y5885" s="110"/>
      <c r="AA5885" s="110"/>
      <c r="AC5885" s="110"/>
    </row>
    <row r="5886" spans="19:29" x14ac:dyDescent="0.25">
      <c r="S5886" s="111"/>
      <c r="U5886" s="111"/>
      <c r="W5886" s="111"/>
      <c r="Y5886" s="111"/>
      <c r="AA5886" s="111"/>
      <c r="AC5886" s="111"/>
    </row>
    <row r="5887" spans="19:29" x14ac:dyDescent="0.25">
      <c r="S5887" s="107"/>
      <c r="U5887" s="107"/>
      <c r="W5887" s="107"/>
      <c r="Y5887" s="107"/>
      <c r="AA5887" s="107"/>
      <c r="AC5887" s="107"/>
    </row>
    <row r="5888" spans="19:29" x14ac:dyDescent="0.25">
      <c r="S5888" s="108"/>
      <c r="U5888" s="108"/>
      <c r="W5888" s="108"/>
      <c r="Y5888" s="108"/>
      <c r="AA5888" s="108"/>
      <c r="AC5888" s="108"/>
    </row>
    <row r="5889" spans="19:29" x14ac:dyDescent="0.25">
      <c r="S5889" s="108"/>
      <c r="U5889" s="108"/>
      <c r="W5889" s="108"/>
      <c r="Y5889" s="108"/>
      <c r="AA5889" s="108"/>
      <c r="AC5889" s="108"/>
    </row>
    <row r="5890" spans="19:29" x14ac:dyDescent="0.25">
      <c r="S5890" s="109"/>
      <c r="U5890" s="109"/>
      <c r="W5890" s="109"/>
      <c r="Y5890" s="109"/>
      <c r="AA5890" s="109"/>
      <c r="AC5890" s="109"/>
    </row>
    <row r="5891" spans="19:29" x14ac:dyDescent="0.25">
      <c r="S5891" s="108"/>
      <c r="U5891" s="108"/>
      <c r="W5891" s="108"/>
      <c r="Y5891" s="108"/>
      <c r="AA5891" s="108"/>
      <c r="AC5891" s="108"/>
    </row>
    <row r="5892" spans="19:29" x14ac:dyDescent="0.25">
      <c r="S5892" s="108"/>
      <c r="U5892" s="108"/>
      <c r="W5892" s="108"/>
      <c r="Y5892" s="108"/>
      <c r="AA5892" s="108"/>
      <c r="AC5892" s="108"/>
    </row>
    <row r="5893" spans="19:29" x14ac:dyDescent="0.25">
      <c r="S5893" s="109"/>
      <c r="U5893" s="109"/>
      <c r="W5893" s="109"/>
      <c r="Y5893" s="109"/>
      <c r="AA5893" s="109"/>
      <c r="AC5893" s="109"/>
    </row>
    <row r="5894" spans="19:29" x14ac:dyDescent="0.25">
      <c r="S5894" s="108"/>
      <c r="U5894" s="108"/>
      <c r="W5894" s="108"/>
      <c r="Y5894" s="108"/>
      <c r="AA5894" s="108"/>
      <c r="AC5894" s="108"/>
    </row>
    <row r="5895" spans="19:29" x14ac:dyDescent="0.25">
      <c r="S5895" s="109"/>
      <c r="U5895" s="109"/>
      <c r="W5895" s="109"/>
      <c r="Y5895" s="109"/>
      <c r="AA5895" s="109"/>
      <c r="AC5895" s="109"/>
    </row>
    <row r="5896" spans="19:29" x14ac:dyDescent="0.25">
      <c r="S5896" s="108"/>
      <c r="U5896" s="108"/>
      <c r="W5896" s="108"/>
      <c r="Y5896" s="108"/>
      <c r="AA5896" s="108"/>
      <c r="AC5896" s="108"/>
    </row>
    <row r="5897" spans="19:29" x14ac:dyDescent="0.25">
      <c r="S5897" s="108"/>
      <c r="U5897" s="108"/>
      <c r="W5897" s="108"/>
      <c r="Y5897" s="108"/>
      <c r="AA5897" s="108"/>
      <c r="AC5897" s="108"/>
    </row>
    <row r="5898" spans="19:29" x14ac:dyDescent="0.25">
      <c r="S5898" s="108"/>
      <c r="U5898" s="108"/>
      <c r="W5898" s="108"/>
      <c r="Y5898" s="108"/>
      <c r="AA5898" s="108"/>
      <c r="AC5898" s="108"/>
    </row>
    <row r="5899" spans="19:29" x14ac:dyDescent="0.25">
      <c r="S5899" s="110"/>
      <c r="U5899" s="110"/>
      <c r="W5899" s="110"/>
      <c r="Y5899" s="110"/>
      <c r="AA5899" s="110"/>
      <c r="AC5899" s="110"/>
    </row>
    <row r="5900" spans="19:29" x14ac:dyDescent="0.25">
      <c r="S5900" s="110"/>
      <c r="U5900" s="110"/>
      <c r="W5900" s="110"/>
      <c r="Y5900" s="110"/>
      <c r="AA5900" s="110"/>
      <c r="AC5900" s="110"/>
    </row>
    <row r="5901" spans="19:29" x14ac:dyDescent="0.25">
      <c r="S5901" s="110"/>
      <c r="U5901" s="110"/>
      <c r="W5901" s="110"/>
      <c r="Y5901" s="110"/>
      <c r="AA5901" s="110"/>
      <c r="AC5901" s="110"/>
    </row>
    <row r="5902" spans="19:29" x14ac:dyDescent="0.25">
      <c r="S5902" s="110"/>
      <c r="U5902" s="110"/>
      <c r="W5902" s="110"/>
      <c r="Y5902" s="110"/>
      <c r="AA5902" s="110"/>
      <c r="AC5902" s="110"/>
    </row>
    <row r="5903" spans="19:29" x14ac:dyDescent="0.25">
      <c r="S5903" s="111"/>
      <c r="U5903" s="111"/>
      <c r="W5903" s="111"/>
      <c r="Y5903" s="111"/>
      <c r="AA5903" s="111"/>
      <c r="AC5903" s="111"/>
    </row>
    <row r="5904" spans="19:29" x14ac:dyDescent="0.25">
      <c r="S5904" s="107"/>
      <c r="U5904" s="107"/>
      <c r="W5904" s="107"/>
      <c r="Y5904" s="107"/>
      <c r="AA5904" s="107"/>
      <c r="AC5904" s="107"/>
    </row>
    <row r="5905" spans="19:29" x14ac:dyDescent="0.25">
      <c r="S5905" s="108"/>
      <c r="U5905" s="108"/>
      <c r="W5905" s="108"/>
      <c r="Y5905" s="108"/>
      <c r="AA5905" s="108"/>
      <c r="AC5905" s="108"/>
    </row>
    <row r="5906" spans="19:29" x14ac:dyDescent="0.25">
      <c r="S5906" s="108"/>
      <c r="U5906" s="108"/>
      <c r="W5906" s="108"/>
      <c r="Y5906" s="108"/>
      <c r="AA5906" s="108"/>
      <c r="AC5906" s="108"/>
    </row>
    <row r="5907" spans="19:29" x14ac:dyDescent="0.25">
      <c r="S5907" s="109"/>
      <c r="U5907" s="109"/>
      <c r="W5907" s="109"/>
      <c r="Y5907" s="109"/>
      <c r="AA5907" s="109"/>
      <c r="AC5907" s="109"/>
    </row>
    <row r="5908" spans="19:29" x14ac:dyDescent="0.25">
      <c r="S5908" s="108"/>
      <c r="U5908" s="108"/>
      <c r="W5908" s="108"/>
      <c r="Y5908" s="108"/>
      <c r="AA5908" s="108"/>
      <c r="AC5908" s="108"/>
    </row>
    <row r="5909" spans="19:29" x14ac:dyDescent="0.25">
      <c r="S5909" s="108"/>
      <c r="U5909" s="108"/>
      <c r="W5909" s="108"/>
      <c r="Y5909" s="108"/>
      <c r="AA5909" s="108"/>
      <c r="AC5909" s="108"/>
    </row>
    <row r="5910" spans="19:29" x14ac:dyDescent="0.25">
      <c r="S5910" s="109"/>
      <c r="U5910" s="109"/>
      <c r="W5910" s="109"/>
      <c r="Y5910" s="109"/>
      <c r="AA5910" s="109"/>
      <c r="AC5910" s="109"/>
    </row>
    <row r="5911" spans="19:29" x14ac:dyDescent="0.25">
      <c r="S5911" s="108"/>
      <c r="U5911" s="108"/>
      <c r="W5911" s="108"/>
      <c r="Y5911" s="108"/>
      <c r="AA5911" s="108"/>
      <c r="AC5911" s="108"/>
    </row>
    <row r="5912" spans="19:29" x14ac:dyDescent="0.25">
      <c r="S5912" s="109"/>
      <c r="U5912" s="109"/>
      <c r="W5912" s="109"/>
      <c r="Y5912" s="109"/>
      <c r="AA5912" s="109"/>
      <c r="AC5912" s="109"/>
    </row>
    <row r="5913" spans="19:29" x14ac:dyDescent="0.25">
      <c r="S5913" s="108"/>
      <c r="U5913" s="108"/>
      <c r="W5913" s="108"/>
      <c r="Y5913" s="108"/>
      <c r="AA5913" s="108"/>
      <c r="AC5913" s="108"/>
    </row>
    <row r="5914" spans="19:29" x14ac:dyDescent="0.25">
      <c r="S5914" s="108"/>
      <c r="U5914" s="108"/>
      <c r="W5914" s="108"/>
      <c r="Y5914" s="108"/>
      <c r="AA5914" s="108"/>
      <c r="AC5914" s="108"/>
    </row>
    <row r="5915" spans="19:29" x14ac:dyDescent="0.25">
      <c r="S5915" s="108"/>
      <c r="U5915" s="108"/>
      <c r="W5915" s="108"/>
      <c r="Y5915" s="108"/>
      <c r="AA5915" s="108"/>
      <c r="AC5915" s="108"/>
    </row>
    <row r="5916" spans="19:29" x14ac:dyDescent="0.25">
      <c r="S5916" s="110"/>
      <c r="U5916" s="110"/>
      <c r="W5916" s="110"/>
      <c r="Y5916" s="110"/>
      <c r="AA5916" s="110"/>
      <c r="AC5916" s="110"/>
    </row>
    <row r="5917" spans="19:29" x14ac:dyDescent="0.25">
      <c r="S5917" s="110"/>
      <c r="U5917" s="110"/>
      <c r="W5917" s="110"/>
      <c r="Y5917" s="110"/>
      <c r="AA5917" s="110"/>
      <c r="AC5917" s="110"/>
    </row>
    <row r="5918" spans="19:29" x14ac:dyDescent="0.25">
      <c r="S5918" s="110"/>
      <c r="U5918" s="110"/>
      <c r="W5918" s="110"/>
      <c r="Y5918" s="110"/>
      <c r="AA5918" s="110"/>
      <c r="AC5918" s="110"/>
    </row>
    <row r="5919" spans="19:29" x14ac:dyDescent="0.25">
      <c r="S5919" s="110"/>
      <c r="U5919" s="110"/>
      <c r="W5919" s="110"/>
      <c r="Y5919" s="110"/>
      <c r="AA5919" s="110"/>
      <c r="AC5919" s="110"/>
    </row>
    <row r="5920" spans="19:29" x14ac:dyDescent="0.25">
      <c r="S5920" s="111"/>
      <c r="U5920" s="111"/>
      <c r="W5920" s="111"/>
      <c r="Y5920" s="111"/>
      <c r="AA5920" s="111"/>
      <c r="AC5920" s="111"/>
    </row>
    <row r="5921" spans="19:29" x14ac:dyDescent="0.25">
      <c r="S5921" s="107"/>
      <c r="U5921" s="107"/>
      <c r="W5921" s="107"/>
      <c r="Y5921" s="107"/>
      <c r="AA5921" s="107"/>
      <c r="AC5921" s="107"/>
    </row>
    <row r="5922" spans="19:29" x14ac:dyDescent="0.25">
      <c r="S5922" s="108"/>
      <c r="U5922" s="108"/>
      <c r="W5922" s="108"/>
      <c r="Y5922" s="108"/>
      <c r="AA5922" s="108"/>
      <c r="AC5922" s="108"/>
    </row>
    <row r="5923" spans="19:29" x14ac:dyDescent="0.25">
      <c r="S5923" s="108"/>
      <c r="U5923" s="108"/>
      <c r="W5923" s="108"/>
      <c r="Y5923" s="108"/>
      <c r="AA5923" s="108"/>
      <c r="AC5923" s="108"/>
    </row>
    <row r="5924" spans="19:29" x14ac:dyDescent="0.25">
      <c r="S5924" s="109"/>
      <c r="U5924" s="109"/>
      <c r="W5924" s="109"/>
      <c r="Y5924" s="109"/>
      <c r="AA5924" s="109"/>
      <c r="AC5924" s="109"/>
    </row>
    <row r="5925" spans="19:29" x14ac:dyDescent="0.25">
      <c r="S5925" s="108"/>
      <c r="U5925" s="108"/>
      <c r="W5925" s="108"/>
      <c r="Y5925" s="108"/>
      <c r="AA5925" s="108"/>
      <c r="AC5925" s="108"/>
    </row>
    <row r="5926" spans="19:29" x14ac:dyDescent="0.25">
      <c r="S5926" s="108"/>
      <c r="U5926" s="108"/>
      <c r="W5926" s="108"/>
      <c r="Y5926" s="108"/>
      <c r="AA5926" s="108"/>
      <c r="AC5926" s="108"/>
    </row>
    <row r="5927" spans="19:29" x14ac:dyDescent="0.25">
      <c r="S5927" s="109"/>
      <c r="U5927" s="109"/>
      <c r="W5927" s="109"/>
      <c r="Y5927" s="109"/>
      <c r="AA5927" s="109"/>
      <c r="AC5927" s="109"/>
    </row>
    <row r="5928" spans="19:29" x14ac:dyDescent="0.25">
      <c r="S5928" s="108"/>
      <c r="U5928" s="108"/>
      <c r="W5928" s="108"/>
      <c r="Y5928" s="108"/>
      <c r="AA5928" s="108"/>
      <c r="AC5928" s="108"/>
    </row>
    <row r="5929" spans="19:29" x14ac:dyDescent="0.25">
      <c r="S5929" s="109"/>
      <c r="U5929" s="109"/>
      <c r="W5929" s="109"/>
      <c r="Y5929" s="109"/>
      <c r="AA5929" s="109"/>
      <c r="AC5929" s="109"/>
    </row>
    <row r="5930" spans="19:29" x14ac:dyDescent="0.25">
      <c r="S5930" s="108"/>
      <c r="U5930" s="108"/>
      <c r="W5930" s="108"/>
      <c r="Y5930" s="108"/>
      <c r="AA5930" s="108"/>
      <c r="AC5930" s="108"/>
    </row>
    <row r="5931" spans="19:29" x14ac:dyDescent="0.25">
      <c r="S5931" s="108"/>
      <c r="U5931" s="108"/>
      <c r="W5931" s="108"/>
      <c r="Y5931" s="108"/>
      <c r="AA5931" s="108"/>
      <c r="AC5931" s="108"/>
    </row>
    <row r="5932" spans="19:29" x14ac:dyDescent="0.25">
      <c r="S5932" s="108"/>
      <c r="U5932" s="108"/>
      <c r="W5932" s="108"/>
      <c r="Y5932" s="108"/>
      <c r="AA5932" s="108"/>
      <c r="AC5932" s="108"/>
    </row>
    <row r="5933" spans="19:29" x14ac:dyDescent="0.25">
      <c r="S5933" s="110"/>
      <c r="U5933" s="110"/>
      <c r="W5933" s="110"/>
      <c r="Y5933" s="110"/>
      <c r="AA5933" s="110"/>
      <c r="AC5933" s="110"/>
    </row>
    <row r="5934" spans="19:29" x14ac:dyDescent="0.25">
      <c r="S5934" s="110"/>
      <c r="U5934" s="110"/>
      <c r="W5934" s="110"/>
      <c r="Y5934" s="110"/>
      <c r="AA5934" s="110"/>
      <c r="AC5934" s="110"/>
    </row>
    <row r="5935" spans="19:29" x14ac:dyDescent="0.25">
      <c r="S5935" s="110"/>
      <c r="U5935" s="110"/>
      <c r="W5935" s="110"/>
      <c r="Y5935" s="110"/>
      <c r="AA5935" s="110"/>
      <c r="AC5935" s="110"/>
    </row>
    <row r="5936" spans="19:29" x14ac:dyDescent="0.25">
      <c r="S5936" s="110"/>
      <c r="U5936" s="110"/>
      <c r="W5936" s="110"/>
      <c r="Y5936" s="110"/>
      <c r="AA5936" s="110"/>
      <c r="AC5936" s="110"/>
    </row>
    <row r="5937" spans="19:29" x14ac:dyDescent="0.25">
      <c r="S5937" s="111"/>
      <c r="U5937" s="111"/>
      <c r="W5937" s="111"/>
      <c r="Y5937" s="111"/>
      <c r="AA5937" s="111"/>
      <c r="AC5937" s="111"/>
    </row>
    <row r="5938" spans="19:29" x14ac:dyDescent="0.25">
      <c r="S5938" s="107"/>
      <c r="U5938" s="107"/>
      <c r="W5938" s="107"/>
      <c r="Y5938" s="107"/>
      <c r="AA5938" s="107"/>
      <c r="AC5938" s="107"/>
    </row>
    <row r="5939" spans="19:29" x14ac:dyDescent="0.25">
      <c r="S5939" s="108"/>
      <c r="U5939" s="108"/>
      <c r="W5939" s="108"/>
      <c r="Y5939" s="108"/>
      <c r="AA5939" s="108"/>
      <c r="AC5939" s="108"/>
    </row>
    <row r="5940" spans="19:29" x14ac:dyDescent="0.25">
      <c r="S5940" s="108"/>
      <c r="U5940" s="108"/>
      <c r="W5940" s="108"/>
      <c r="Y5940" s="108"/>
      <c r="AA5940" s="108"/>
      <c r="AC5940" s="108"/>
    </row>
    <row r="5941" spans="19:29" x14ac:dyDescent="0.25">
      <c r="S5941" s="109"/>
      <c r="U5941" s="109"/>
      <c r="W5941" s="109"/>
      <c r="Y5941" s="109"/>
      <c r="AA5941" s="109"/>
      <c r="AC5941" s="109"/>
    </row>
    <row r="5942" spans="19:29" x14ac:dyDescent="0.25">
      <c r="S5942" s="108"/>
      <c r="U5942" s="108"/>
      <c r="W5942" s="108"/>
      <c r="Y5942" s="108"/>
      <c r="AA5942" s="108"/>
      <c r="AC5942" s="108"/>
    </row>
    <row r="5943" spans="19:29" x14ac:dyDescent="0.25">
      <c r="S5943" s="108"/>
      <c r="U5943" s="108"/>
      <c r="W5943" s="108"/>
      <c r="Y5943" s="108"/>
      <c r="AA5943" s="108"/>
      <c r="AC5943" s="108"/>
    </row>
    <row r="5944" spans="19:29" x14ac:dyDescent="0.25">
      <c r="S5944" s="109"/>
      <c r="U5944" s="109"/>
      <c r="W5944" s="109"/>
      <c r="Y5944" s="109"/>
      <c r="AA5944" s="109"/>
      <c r="AC5944" s="109"/>
    </row>
    <row r="5945" spans="19:29" x14ac:dyDescent="0.25">
      <c r="S5945" s="108"/>
      <c r="U5945" s="108"/>
      <c r="W5945" s="108"/>
      <c r="Y5945" s="108"/>
      <c r="AA5945" s="108"/>
      <c r="AC5945" s="108"/>
    </row>
    <row r="5946" spans="19:29" x14ac:dyDescent="0.25">
      <c r="S5946" s="109"/>
      <c r="U5946" s="109"/>
      <c r="W5946" s="109"/>
      <c r="Y5946" s="109"/>
      <c r="AA5946" s="109"/>
      <c r="AC5946" s="109"/>
    </row>
    <row r="5947" spans="19:29" x14ac:dyDescent="0.25">
      <c r="S5947" s="108"/>
      <c r="U5947" s="108"/>
      <c r="W5947" s="108"/>
      <c r="Y5947" s="108"/>
      <c r="AA5947" s="108"/>
      <c r="AC5947" s="108"/>
    </row>
    <row r="5948" spans="19:29" x14ac:dyDescent="0.25">
      <c r="S5948" s="108"/>
      <c r="U5948" s="108"/>
      <c r="W5948" s="108"/>
      <c r="Y5948" s="108"/>
      <c r="AA5948" s="108"/>
      <c r="AC5948" s="108"/>
    </row>
    <row r="5949" spans="19:29" x14ac:dyDescent="0.25">
      <c r="S5949" s="108"/>
      <c r="U5949" s="108"/>
      <c r="W5949" s="108"/>
      <c r="Y5949" s="108"/>
      <c r="AA5949" s="108"/>
      <c r="AC5949" s="108"/>
    </row>
    <row r="5950" spans="19:29" x14ac:dyDescent="0.25">
      <c r="S5950" s="110"/>
      <c r="U5950" s="110"/>
      <c r="W5950" s="110"/>
      <c r="Y5950" s="110"/>
      <c r="AA5950" s="110"/>
      <c r="AC5950" s="110"/>
    </row>
    <row r="5951" spans="19:29" x14ac:dyDescent="0.25">
      <c r="S5951" s="110"/>
      <c r="U5951" s="110"/>
      <c r="W5951" s="110"/>
      <c r="Y5951" s="110"/>
      <c r="AA5951" s="110"/>
      <c r="AC5951" s="110"/>
    </row>
    <row r="5952" spans="19:29" x14ac:dyDescent="0.25">
      <c r="S5952" s="110"/>
      <c r="U5952" s="110"/>
      <c r="W5952" s="110"/>
      <c r="Y5952" s="110"/>
      <c r="AA5952" s="110"/>
      <c r="AC5952" s="110"/>
    </row>
    <row r="5953" spans="19:29" x14ac:dyDescent="0.25">
      <c r="S5953" s="110"/>
      <c r="U5953" s="110"/>
      <c r="W5953" s="110"/>
      <c r="Y5953" s="110"/>
      <c r="AA5953" s="110"/>
      <c r="AC5953" s="110"/>
    </row>
    <row r="5954" spans="19:29" x14ac:dyDescent="0.25">
      <c r="S5954" s="111"/>
      <c r="U5954" s="111"/>
      <c r="W5954" s="111"/>
      <c r="Y5954" s="111"/>
      <c r="AA5954" s="111"/>
      <c r="AC5954" s="111"/>
    </row>
    <row r="5955" spans="19:29" x14ac:dyDescent="0.25">
      <c r="S5955" s="107"/>
      <c r="U5955" s="107"/>
      <c r="W5955" s="107"/>
      <c r="Y5955" s="107"/>
      <c r="AA5955" s="107"/>
      <c r="AC5955" s="107"/>
    </row>
    <row r="5956" spans="19:29" x14ac:dyDescent="0.25">
      <c r="S5956" s="108"/>
      <c r="U5956" s="108"/>
      <c r="W5956" s="108"/>
      <c r="Y5956" s="108"/>
      <c r="AA5956" s="108"/>
      <c r="AC5956" s="108"/>
    </row>
    <row r="5957" spans="19:29" x14ac:dyDescent="0.25">
      <c r="S5957" s="108"/>
      <c r="U5957" s="108"/>
      <c r="W5957" s="108"/>
      <c r="Y5957" s="108"/>
      <c r="AA5957" s="108"/>
      <c r="AC5957" s="108"/>
    </row>
    <row r="5958" spans="19:29" x14ac:dyDescent="0.25">
      <c r="S5958" s="109"/>
      <c r="U5958" s="109"/>
      <c r="W5958" s="109"/>
      <c r="Y5958" s="109"/>
      <c r="AA5958" s="109"/>
      <c r="AC5958" s="109"/>
    </row>
    <row r="5959" spans="19:29" x14ac:dyDescent="0.25">
      <c r="S5959" s="108"/>
      <c r="U5959" s="108"/>
      <c r="W5959" s="108"/>
      <c r="Y5959" s="108"/>
      <c r="AA5959" s="108"/>
      <c r="AC5959" s="108"/>
    </row>
    <row r="5960" spans="19:29" x14ac:dyDescent="0.25">
      <c r="S5960" s="108"/>
      <c r="U5960" s="108"/>
      <c r="W5960" s="108"/>
      <c r="Y5960" s="108"/>
      <c r="AA5960" s="108"/>
      <c r="AC5960" s="108"/>
    </row>
    <row r="5961" spans="19:29" x14ac:dyDescent="0.25">
      <c r="S5961" s="109"/>
      <c r="U5961" s="109"/>
      <c r="W5961" s="109"/>
      <c r="Y5961" s="109"/>
      <c r="AA5961" s="109"/>
      <c r="AC5961" s="109"/>
    </row>
    <row r="5962" spans="19:29" x14ac:dyDescent="0.25">
      <c r="S5962" s="108"/>
      <c r="U5962" s="108"/>
      <c r="W5962" s="108"/>
      <c r="Y5962" s="108"/>
      <c r="AA5962" s="108"/>
      <c r="AC5962" s="108"/>
    </row>
    <row r="5963" spans="19:29" x14ac:dyDescent="0.25">
      <c r="S5963" s="109"/>
      <c r="U5963" s="109"/>
      <c r="W5963" s="109"/>
      <c r="Y5963" s="109"/>
      <c r="AA5963" s="109"/>
      <c r="AC5963" s="109"/>
    </row>
    <row r="5964" spans="19:29" x14ac:dyDescent="0.25">
      <c r="S5964" s="108"/>
      <c r="U5964" s="108"/>
      <c r="W5964" s="108"/>
      <c r="Y5964" s="108"/>
      <c r="AA5964" s="108"/>
      <c r="AC5964" s="108"/>
    </row>
    <row r="5965" spans="19:29" x14ac:dyDescent="0.25">
      <c r="S5965" s="108"/>
      <c r="U5965" s="108"/>
      <c r="W5965" s="108"/>
      <c r="Y5965" s="108"/>
      <c r="AA5965" s="108"/>
      <c r="AC5965" s="108"/>
    </row>
    <row r="5966" spans="19:29" x14ac:dyDescent="0.25">
      <c r="S5966" s="108"/>
      <c r="U5966" s="108"/>
      <c r="W5966" s="108"/>
      <c r="Y5966" s="108"/>
      <c r="AA5966" s="108"/>
      <c r="AC5966" s="108"/>
    </row>
    <row r="5967" spans="19:29" x14ac:dyDescent="0.25">
      <c r="S5967" s="110"/>
      <c r="U5967" s="110"/>
      <c r="W5967" s="110"/>
      <c r="Y5967" s="110"/>
      <c r="AA5967" s="110"/>
      <c r="AC5967" s="110"/>
    </row>
    <row r="5968" spans="19:29" x14ac:dyDescent="0.25">
      <c r="S5968" s="110"/>
      <c r="U5968" s="110"/>
      <c r="W5968" s="110"/>
      <c r="Y5968" s="110"/>
      <c r="AA5968" s="110"/>
      <c r="AC5968" s="110"/>
    </row>
    <row r="5969" spans="19:29" x14ac:dyDescent="0.25">
      <c r="S5969" s="110"/>
      <c r="U5969" s="110"/>
      <c r="W5969" s="110"/>
      <c r="Y5969" s="110"/>
      <c r="AA5969" s="110"/>
      <c r="AC5969" s="110"/>
    </row>
    <row r="5970" spans="19:29" x14ac:dyDescent="0.25">
      <c r="S5970" s="110"/>
      <c r="U5970" s="110"/>
      <c r="W5970" s="110"/>
      <c r="Y5970" s="110"/>
      <c r="AA5970" s="110"/>
      <c r="AC5970" s="110"/>
    </row>
    <row r="5971" spans="19:29" x14ac:dyDescent="0.25">
      <c r="S5971" s="111"/>
      <c r="U5971" s="111"/>
      <c r="W5971" s="111"/>
      <c r="Y5971" s="111"/>
      <c r="AA5971" s="111"/>
      <c r="AC5971" s="111"/>
    </row>
    <row r="5972" spans="19:29" x14ac:dyDescent="0.25">
      <c r="S5972" s="107"/>
      <c r="U5972" s="107"/>
      <c r="W5972" s="107"/>
      <c r="Y5972" s="107"/>
      <c r="AA5972" s="107"/>
      <c r="AC5972" s="107"/>
    </row>
    <row r="5973" spans="19:29" x14ac:dyDescent="0.25">
      <c r="S5973" s="108"/>
      <c r="U5973" s="108"/>
      <c r="W5973" s="108"/>
      <c r="Y5973" s="108"/>
      <c r="AA5973" s="108"/>
      <c r="AC5973" s="108"/>
    </row>
    <row r="5974" spans="19:29" x14ac:dyDescent="0.25">
      <c r="S5974" s="108"/>
      <c r="U5974" s="108"/>
      <c r="W5974" s="108"/>
      <c r="Y5974" s="108"/>
      <c r="AA5974" s="108"/>
      <c r="AC5974" s="108"/>
    </row>
    <row r="5975" spans="19:29" x14ac:dyDescent="0.25">
      <c r="S5975" s="109"/>
      <c r="U5975" s="109"/>
      <c r="W5975" s="109"/>
      <c r="Y5975" s="109"/>
      <c r="AA5975" s="109"/>
      <c r="AC5975" s="109"/>
    </row>
    <row r="5976" spans="19:29" x14ac:dyDescent="0.25">
      <c r="S5976" s="108"/>
      <c r="U5976" s="108"/>
      <c r="W5976" s="108"/>
      <c r="Y5976" s="108"/>
      <c r="AA5976" s="108"/>
      <c r="AC5976" s="108"/>
    </row>
    <row r="5977" spans="19:29" x14ac:dyDescent="0.25">
      <c r="S5977" s="108"/>
      <c r="U5977" s="108"/>
      <c r="W5977" s="108"/>
      <c r="Y5977" s="108"/>
      <c r="AA5977" s="108"/>
      <c r="AC5977" s="108"/>
    </row>
    <row r="5978" spans="19:29" x14ac:dyDescent="0.25">
      <c r="S5978" s="109"/>
      <c r="U5978" s="109"/>
      <c r="W5978" s="109"/>
      <c r="Y5978" s="109"/>
      <c r="AA5978" s="109"/>
      <c r="AC5978" s="109"/>
    </row>
    <row r="5979" spans="19:29" x14ac:dyDescent="0.25">
      <c r="S5979" s="108"/>
      <c r="U5979" s="108"/>
      <c r="W5979" s="108"/>
      <c r="Y5979" s="108"/>
      <c r="AA5979" s="108"/>
      <c r="AC5979" s="108"/>
    </row>
    <row r="5980" spans="19:29" x14ac:dyDescent="0.25">
      <c r="S5980" s="109"/>
      <c r="U5980" s="109"/>
      <c r="W5980" s="109"/>
      <c r="Y5980" s="109"/>
      <c r="AA5980" s="109"/>
      <c r="AC5980" s="109"/>
    </row>
    <row r="5981" spans="19:29" x14ac:dyDescent="0.25">
      <c r="S5981" s="108"/>
      <c r="U5981" s="108"/>
      <c r="W5981" s="108"/>
      <c r="Y5981" s="108"/>
      <c r="AA5981" s="108"/>
      <c r="AC5981" s="108"/>
    </row>
    <row r="5982" spans="19:29" x14ac:dyDescent="0.25">
      <c r="S5982" s="108"/>
      <c r="U5982" s="108"/>
      <c r="W5982" s="108"/>
      <c r="Y5982" s="108"/>
      <c r="AA5982" s="108"/>
      <c r="AC5982" s="108"/>
    </row>
    <row r="5983" spans="19:29" x14ac:dyDescent="0.25">
      <c r="S5983" s="108"/>
      <c r="U5983" s="108"/>
      <c r="W5983" s="108"/>
      <c r="Y5983" s="108"/>
      <c r="AA5983" s="108"/>
      <c r="AC5983" s="108"/>
    </row>
    <row r="5984" spans="19:29" x14ac:dyDescent="0.25">
      <c r="S5984" s="110"/>
      <c r="U5984" s="110"/>
      <c r="W5984" s="110"/>
      <c r="Y5984" s="110"/>
      <c r="AA5984" s="110"/>
      <c r="AC5984" s="110"/>
    </row>
    <row r="5985" spans="19:29" x14ac:dyDescent="0.25">
      <c r="S5985" s="110"/>
      <c r="U5985" s="110"/>
      <c r="W5985" s="110"/>
      <c r="Y5985" s="110"/>
      <c r="AA5985" s="110"/>
      <c r="AC5985" s="110"/>
    </row>
    <row r="5986" spans="19:29" x14ac:dyDescent="0.25">
      <c r="S5986" s="110"/>
      <c r="U5986" s="110"/>
      <c r="W5986" s="110"/>
      <c r="Y5986" s="110"/>
      <c r="AA5986" s="110"/>
      <c r="AC5986" s="110"/>
    </row>
    <row r="5987" spans="19:29" x14ac:dyDescent="0.25">
      <c r="S5987" s="110"/>
      <c r="U5987" s="110"/>
      <c r="W5987" s="110"/>
      <c r="Y5987" s="110"/>
      <c r="AA5987" s="110"/>
      <c r="AC5987" s="110"/>
    </row>
    <row r="5988" spans="19:29" x14ac:dyDescent="0.25">
      <c r="S5988" s="111"/>
      <c r="U5988" s="111"/>
      <c r="W5988" s="111"/>
      <c r="Y5988" s="111"/>
      <c r="AA5988" s="111"/>
      <c r="AC5988" s="111"/>
    </row>
    <row r="5989" spans="19:29" x14ac:dyDescent="0.25">
      <c r="S5989" s="107"/>
      <c r="U5989" s="107"/>
      <c r="W5989" s="107"/>
      <c r="Y5989" s="107"/>
      <c r="AA5989" s="107"/>
      <c r="AC5989" s="107"/>
    </row>
    <row r="5990" spans="19:29" x14ac:dyDescent="0.25">
      <c r="S5990" s="108"/>
      <c r="U5990" s="108"/>
      <c r="W5990" s="108"/>
      <c r="Y5990" s="108"/>
      <c r="AA5990" s="108"/>
      <c r="AC5990" s="108"/>
    </row>
    <row r="5991" spans="19:29" x14ac:dyDescent="0.25">
      <c r="S5991" s="108"/>
      <c r="U5991" s="108"/>
      <c r="W5991" s="108"/>
      <c r="Y5991" s="108"/>
      <c r="AA5991" s="108"/>
      <c r="AC5991" s="108"/>
    </row>
    <row r="5992" spans="19:29" x14ac:dyDescent="0.25">
      <c r="S5992" s="109"/>
      <c r="U5992" s="109"/>
      <c r="W5992" s="109"/>
      <c r="Y5992" s="109"/>
      <c r="AA5992" s="109"/>
      <c r="AC5992" s="109"/>
    </row>
    <row r="5993" spans="19:29" x14ac:dyDescent="0.25">
      <c r="S5993" s="108"/>
      <c r="U5993" s="108"/>
      <c r="W5993" s="108"/>
      <c r="Y5993" s="108"/>
      <c r="AA5993" s="108"/>
      <c r="AC5993" s="108"/>
    </row>
    <row r="5994" spans="19:29" x14ac:dyDescent="0.25">
      <c r="S5994" s="108"/>
      <c r="U5994" s="108"/>
      <c r="W5994" s="108"/>
      <c r="Y5994" s="108"/>
      <c r="AA5994" s="108"/>
      <c r="AC5994" s="108"/>
    </row>
    <row r="5995" spans="19:29" x14ac:dyDescent="0.25">
      <c r="S5995" s="109"/>
      <c r="U5995" s="109"/>
      <c r="W5995" s="109"/>
      <c r="Y5995" s="109"/>
      <c r="AA5995" s="109"/>
      <c r="AC5995" s="109"/>
    </row>
    <row r="5996" spans="19:29" x14ac:dyDescent="0.25">
      <c r="S5996" s="108"/>
      <c r="U5996" s="108"/>
      <c r="W5996" s="108"/>
      <c r="Y5996" s="108"/>
      <c r="AA5996" s="108"/>
      <c r="AC5996" s="108"/>
    </row>
    <row r="5997" spans="19:29" x14ac:dyDescent="0.25">
      <c r="S5997" s="109"/>
      <c r="U5997" s="109"/>
      <c r="W5997" s="109"/>
      <c r="Y5997" s="109"/>
      <c r="AA5997" s="109"/>
      <c r="AC5997" s="109"/>
    </row>
    <row r="5998" spans="19:29" x14ac:dyDescent="0.25">
      <c r="S5998" s="108"/>
      <c r="U5998" s="108"/>
      <c r="W5998" s="108"/>
      <c r="Y5998" s="108"/>
      <c r="AA5998" s="108"/>
      <c r="AC5998" s="108"/>
    </row>
    <row r="5999" spans="19:29" x14ac:dyDescent="0.25">
      <c r="S5999" s="108"/>
      <c r="U5999" s="108"/>
      <c r="W5999" s="108"/>
      <c r="Y5999" s="108"/>
      <c r="AA5999" s="108"/>
      <c r="AC5999" s="108"/>
    </row>
    <row r="6000" spans="19:29" x14ac:dyDescent="0.25">
      <c r="S6000" s="108"/>
      <c r="U6000" s="108"/>
      <c r="W6000" s="108"/>
      <c r="Y6000" s="108"/>
      <c r="AA6000" s="108"/>
      <c r="AC6000" s="108"/>
    </row>
    <row r="6001" spans="19:29" x14ac:dyDescent="0.25">
      <c r="S6001" s="110"/>
      <c r="U6001" s="110"/>
      <c r="W6001" s="110"/>
      <c r="Y6001" s="110"/>
      <c r="AA6001" s="110"/>
      <c r="AC6001" s="110"/>
    </row>
    <row r="6002" spans="19:29" x14ac:dyDescent="0.25">
      <c r="S6002" s="110"/>
      <c r="U6002" s="110"/>
      <c r="W6002" s="110"/>
      <c r="Y6002" s="110"/>
      <c r="AA6002" s="110"/>
      <c r="AC6002" s="110"/>
    </row>
    <row r="6003" spans="19:29" x14ac:dyDescent="0.25">
      <c r="S6003" s="110"/>
      <c r="U6003" s="110"/>
      <c r="W6003" s="110"/>
      <c r="Y6003" s="110"/>
      <c r="AA6003" s="110"/>
      <c r="AC6003" s="110"/>
    </row>
    <row r="6004" spans="19:29" x14ac:dyDescent="0.25">
      <c r="S6004" s="110"/>
      <c r="U6004" s="110"/>
      <c r="W6004" s="110"/>
      <c r="Y6004" s="110"/>
      <c r="AA6004" s="110"/>
      <c r="AC6004" s="110"/>
    </row>
    <row r="6005" spans="19:29" x14ac:dyDescent="0.25">
      <c r="S6005" s="111"/>
      <c r="U6005" s="111"/>
      <c r="W6005" s="111"/>
      <c r="Y6005" s="111"/>
      <c r="AA6005" s="111"/>
      <c r="AC6005" s="111"/>
    </row>
    <row r="6006" spans="19:29" x14ac:dyDescent="0.25">
      <c r="S6006" s="107"/>
      <c r="U6006" s="107"/>
      <c r="W6006" s="107"/>
      <c r="Y6006" s="107"/>
      <c r="AA6006" s="107"/>
      <c r="AC6006" s="107"/>
    </row>
    <row r="6007" spans="19:29" x14ac:dyDescent="0.25">
      <c r="S6007" s="108"/>
      <c r="U6007" s="108"/>
      <c r="W6007" s="108"/>
      <c r="Y6007" s="108"/>
      <c r="AA6007" s="108"/>
      <c r="AC6007" s="108"/>
    </row>
    <row r="6008" spans="19:29" x14ac:dyDescent="0.25">
      <c r="S6008" s="108"/>
      <c r="U6008" s="108"/>
      <c r="W6008" s="108"/>
      <c r="Y6008" s="108"/>
      <c r="AA6008" s="108"/>
      <c r="AC6008" s="108"/>
    </row>
    <row r="6009" spans="19:29" x14ac:dyDescent="0.25">
      <c r="S6009" s="109"/>
      <c r="U6009" s="109"/>
      <c r="W6009" s="109"/>
      <c r="Y6009" s="109"/>
      <c r="AA6009" s="109"/>
      <c r="AC6009" s="109"/>
    </row>
    <row r="6010" spans="19:29" x14ac:dyDescent="0.25">
      <c r="S6010" s="108"/>
      <c r="U6010" s="108"/>
      <c r="W6010" s="108"/>
      <c r="Y6010" s="108"/>
      <c r="AA6010" s="108"/>
      <c r="AC6010" s="108"/>
    </row>
    <row r="6011" spans="19:29" x14ac:dyDescent="0.25">
      <c r="S6011" s="108"/>
      <c r="U6011" s="108"/>
      <c r="W6011" s="108"/>
      <c r="Y6011" s="108"/>
      <c r="AA6011" s="108"/>
      <c r="AC6011" s="108"/>
    </row>
    <row r="6012" spans="19:29" x14ac:dyDescent="0.25">
      <c r="S6012" s="109"/>
      <c r="U6012" s="109"/>
      <c r="W6012" s="109"/>
      <c r="Y6012" s="109"/>
      <c r="AA6012" s="109"/>
      <c r="AC6012" s="109"/>
    </row>
    <row r="6013" spans="19:29" x14ac:dyDescent="0.25">
      <c r="S6013" s="108"/>
      <c r="U6013" s="108"/>
      <c r="W6013" s="108"/>
      <c r="Y6013" s="108"/>
      <c r="AA6013" s="108"/>
      <c r="AC6013" s="108"/>
    </row>
    <row r="6014" spans="19:29" x14ac:dyDescent="0.25">
      <c r="S6014" s="109"/>
      <c r="U6014" s="109"/>
      <c r="W6014" s="109"/>
      <c r="Y6014" s="109"/>
      <c r="AA6014" s="109"/>
      <c r="AC6014" s="109"/>
    </row>
    <row r="6015" spans="19:29" x14ac:dyDescent="0.25">
      <c r="S6015" s="108"/>
      <c r="U6015" s="108"/>
      <c r="W6015" s="108"/>
      <c r="Y6015" s="108"/>
      <c r="AA6015" s="108"/>
      <c r="AC6015" s="108"/>
    </row>
    <row r="6016" spans="19:29" x14ac:dyDescent="0.25">
      <c r="S6016" s="108"/>
      <c r="U6016" s="108"/>
      <c r="W6016" s="108"/>
      <c r="Y6016" s="108"/>
      <c r="AA6016" s="108"/>
      <c r="AC6016" s="108"/>
    </row>
    <row r="6017" spans="19:29" x14ac:dyDescent="0.25">
      <c r="S6017" s="108"/>
      <c r="U6017" s="108"/>
      <c r="W6017" s="108"/>
      <c r="Y6017" s="108"/>
      <c r="AA6017" s="108"/>
      <c r="AC6017" s="108"/>
    </row>
    <row r="6018" spans="19:29" x14ac:dyDescent="0.25">
      <c r="S6018" s="110"/>
      <c r="U6018" s="110"/>
      <c r="W6018" s="110"/>
      <c r="Y6018" s="110"/>
      <c r="AA6018" s="110"/>
      <c r="AC6018" s="110"/>
    </row>
    <row r="6019" spans="19:29" x14ac:dyDescent="0.25">
      <c r="S6019" s="110"/>
      <c r="U6019" s="110"/>
      <c r="W6019" s="110"/>
      <c r="Y6019" s="110"/>
      <c r="AA6019" s="110"/>
      <c r="AC6019" s="110"/>
    </row>
    <row r="6020" spans="19:29" x14ac:dyDescent="0.25">
      <c r="S6020" s="110"/>
      <c r="U6020" s="110"/>
      <c r="W6020" s="110"/>
      <c r="Y6020" s="110"/>
      <c r="AA6020" s="110"/>
      <c r="AC6020" s="110"/>
    </row>
    <row r="6021" spans="19:29" x14ac:dyDescent="0.25">
      <c r="S6021" s="110"/>
      <c r="U6021" s="110"/>
      <c r="W6021" s="110"/>
      <c r="Y6021" s="110"/>
      <c r="AA6021" s="110"/>
      <c r="AC6021" s="110"/>
    </row>
    <row r="6022" spans="19:29" x14ac:dyDescent="0.25">
      <c r="S6022" s="111"/>
      <c r="U6022" s="111"/>
      <c r="W6022" s="111"/>
      <c r="Y6022" s="111"/>
      <c r="AA6022" s="111"/>
      <c r="AC6022" s="111"/>
    </row>
    <row r="6023" spans="19:29" x14ac:dyDescent="0.25">
      <c r="S6023" s="107"/>
      <c r="U6023" s="107"/>
      <c r="W6023" s="107"/>
      <c r="Y6023" s="107"/>
      <c r="AA6023" s="107"/>
      <c r="AC6023" s="107"/>
    </row>
    <row r="6024" spans="19:29" x14ac:dyDescent="0.25">
      <c r="S6024" s="108"/>
      <c r="U6024" s="108"/>
      <c r="W6024" s="108"/>
      <c r="Y6024" s="108"/>
      <c r="AA6024" s="108"/>
      <c r="AC6024" s="108"/>
    </row>
    <row r="6025" spans="19:29" x14ac:dyDescent="0.25">
      <c r="S6025" s="108"/>
      <c r="U6025" s="108"/>
      <c r="W6025" s="108"/>
      <c r="Y6025" s="108"/>
      <c r="AA6025" s="108"/>
      <c r="AC6025" s="108"/>
    </row>
    <row r="6026" spans="19:29" x14ac:dyDescent="0.25">
      <c r="S6026" s="109"/>
      <c r="U6026" s="109"/>
      <c r="W6026" s="109"/>
      <c r="Y6026" s="109"/>
      <c r="AA6026" s="109"/>
      <c r="AC6026" s="109"/>
    </row>
    <row r="6027" spans="19:29" x14ac:dyDescent="0.25">
      <c r="S6027" s="108"/>
      <c r="U6027" s="108"/>
      <c r="W6027" s="108"/>
      <c r="Y6027" s="108"/>
      <c r="AA6027" s="108"/>
      <c r="AC6027" s="108"/>
    </row>
    <row r="6028" spans="19:29" x14ac:dyDescent="0.25">
      <c r="S6028" s="108"/>
      <c r="U6028" s="108"/>
      <c r="W6028" s="108"/>
      <c r="Y6028" s="108"/>
      <c r="AA6028" s="108"/>
      <c r="AC6028" s="108"/>
    </row>
    <row r="6029" spans="19:29" x14ac:dyDescent="0.25">
      <c r="S6029" s="109"/>
      <c r="U6029" s="109"/>
      <c r="W6029" s="109"/>
      <c r="Y6029" s="109"/>
      <c r="AA6029" s="109"/>
      <c r="AC6029" s="109"/>
    </row>
    <row r="6030" spans="19:29" x14ac:dyDescent="0.25">
      <c r="S6030" s="108"/>
      <c r="U6030" s="108"/>
      <c r="W6030" s="108"/>
      <c r="Y6030" s="108"/>
      <c r="AA6030" s="108"/>
      <c r="AC6030" s="108"/>
    </row>
    <row r="6031" spans="19:29" x14ac:dyDescent="0.25">
      <c r="S6031" s="109"/>
      <c r="U6031" s="109"/>
      <c r="W6031" s="109"/>
      <c r="Y6031" s="109"/>
      <c r="AA6031" s="109"/>
      <c r="AC6031" s="109"/>
    </row>
    <row r="6032" spans="19:29" x14ac:dyDescent="0.25">
      <c r="S6032" s="108"/>
      <c r="U6032" s="108"/>
      <c r="W6032" s="108"/>
      <c r="Y6032" s="108"/>
      <c r="AA6032" s="108"/>
      <c r="AC6032" s="108"/>
    </row>
    <row r="6033" spans="19:29" x14ac:dyDescent="0.25">
      <c r="S6033" s="108"/>
      <c r="U6033" s="108"/>
      <c r="W6033" s="108"/>
      <c r="Y6033" s="108"/>
      <c r="AA6033" s="108"/>
      <c r="AC6033" s="108"/>
    </row>
    <row r="6034" spans="19:29" x14ac:dyDescent="0.25">
      <c r="S6034" s="108"/>
      <c r="U6034" s="108"/>
      <c r="W6034" s="108"/>
      <c r="Y6034" s="108"/>
      <c r="AA6034" s="108"/>
      <c r="AC6034" s="108"/>
    </row>
    <row r="6035" spans="19:29" x14ac:dyDescent="0.25">
      <c r="S6035" s="110"/>
      <c r="U6035" s="110"/>
      <c r="W6035" s="110"/>
      <c r="Y6035" s="110"/>
      <c r="AA6035" s="110"/>
      <c r="AC6035" s="110"/>
    </row>
    <row r="6036" spans="19:29" x14ac:dyDescent="0.25">
      <c r="S6036" s="110"/>
      <c r="U6036" s="110"/>
      <c r="W6036" s="110"/>
      <c r="Y6036" s="110"/>
      <c r="AA6036" s="110"/>
      <c r="AC6036" s="110"/>
    </row>
    <row r="6037" spans="19:29" x14ac:dyDescent="0.25">
      <c r="S6037" s="110"/>
      <c r="U6037" s="110"/>
      <c r="W6037" s="110"/>
      <c r="Y6037" s="110"/>
      <c r="AA6037" s="110"/>
      <c r="AC6037" s="110"/>
    </row>
    <row r="6038" spans="19:29" x14ac:dyDescent="0.25">
      <c r="S6038" s="110"/>
      <c r="U6038" s="110"/>
      <c r="W6038" s="110"/>
      <c r="Y6038" s="110"/>
      <c r="AA6038" s="110"/>
      <c r="AC6038" s="110"/>
    </row>
    <row r="6039" spans="19:29" x14ac:dyDescent="0.25">
      <c r="S6039" s="111"/>
      <c r="U6039" s="111"/>
      <c r="W6039" s="111"/>
      <c r="Y6039" s="111"/>
      <c r="AA6039" s="111"/>
      <c r="AC6039" s="111"/>
    </row>
    <row r="6040" spans="19:29" x14ac:dyDescent="0.25">
      <c r="S6040" s="107"/>
      <c r="U6040" s="107"/>
      <c r="W6040" s="107"/>
      <c r="Y6040" s="107"/>
      <c r="AA6040" s="107"/>
      <c r="AC6040" s="107"/>
    </row>
    <row r="6041" spans="19:29" x14ac:dyDescent="0.25">
      <c r="S6041" s="108"/>
      <c r="U6041" s="108"/>
      <c r="W6041" s="108"/>
      <c r="Y6041" s="108"/>
      <c r="AA6041" s="108"/>
      <c r="AC6041" s="108"/>
    </row>
    <row r="6042" spans="19:29" x14ac:dyDescent="0.25">
      <c r="S6042" s="108"/>
      <c r="U6042" s="108"/>
      <c r="W6042" s="108"/>
      <c r="Y6042" s="108"/>
      <c r="AA6042" s="108"/>
      <c r="AC6042" s="108"/>
    </row>
    <row r="6043" spans="19:29" x14ac:dyDescent="0.25">
      <c r="S6043" s="109"/>
      <c r="U6043" s="109"/>
      <c r="W6043" s="109"/>
      <c r="Y6043" s="109"/>
      <c r="AA6043" s="109"/>
      <c r="AC6043" s="109"/>
    </row>
    <row r="6044" spans="19:29" x14ac:dyDescent="0.25">
      <c r="S6044" s="108"/>
      <c r="U6044" s="108"/>
      <c r="W6044" s="108"/>
      <c r="Y6044" s="108"/>
      <c r="AA6044" s="108"/>
      <c r="AC6044" s="108"/>
    </row>
    <row r="6045" spans="19:29" x14ac:dyDescent="0.25">
      <c r="S6045" s="108"/>
      <c r="U6045" s="108"/>
      <c r="W6045" s="108"/>
      <c r="Y6045" s="108"/>
      <c r="AA6045" s="108"/>
      <c r="AC6045" s="108"/>
    </row>
    <row r="6046" spans="19:29" x14ac:dyDescent="0.25">
      <c r="S6046" s="109"/>
      <c r="U6046" s="109"/>
      <c r="W6046" s="109"/>
      <c r="Y6046" s="109"/>
      <c r="AA6046" s="109"/>
      <c r="AC6046" s="109"/>
    </row>
    <row r="6047" spans="19:29" x14ac:dyDescent="0.25">
      <c r="S6047" s="108"/>
      <c r="U6047" s="108"/>
      <c r="W6047" s="108"/>
      <c r="Y6047" s="108"/>
      <c r="AA6047" s="108"/>
      <c r="AC6047" s="108"/>
    </row>
    <row r="6048" spans="19:29" x14ac:dyDescent="0.25">
      <c r="S6048" s="109"/>
      <c r="U6048" s="109"/>
      <c r="W6048" s="109"/>
      <c r="Y6048" s="109"/>
      <c r="AA6048" s="109"/>
      <c r="AC6048" s="109"/>
    </row>
    <row r="6049" spans="19:29" x14ac:dyDescent="0.25">
      <c r="S6049" s="108"/>
      <c r="U6049" s="108"/>
      <c r="W6049" s="108"/>
      <c r="Y6049" s="108"/>
      <c r="AA6049" s="108"/>
      <c r="AC6049" s="108"/>
    </row>
    <row r="6050" spans="19:29" x14ac:dyDescent="0.25">
      <c r="S6050" s="108"/>
      <c r="U6050" s="108"/>
      <c r="W6050" s="108"/>
      <c r="Y6050" s="108"/>
      <c r="AA6050" s="108"/>
      <c r="AC6050" s="108"/>
    </row>
    <row r="6051" spans="19:29" x14ac:dyDescent="0.25">
      <c r="S6051" s="108"/>
      <c r="U6051" s="108"/>
      <c r="W6051" s="108"/>
      <c r="Y6051" s="108"/>
      <c r="AA6051" s="108"/>
      <c r="AC6051" s="108"/>
    </row>
    <row r="6052" spans="19:29" x14ac:dyDescent="0.25">
      <c r="S6052" s="110"/>
      <c r="U6052" s="110"/>
      <c r="W6052" s="110"/>
      <c r="Y6052" s="110"/>
      <c r="AA6052" s="110"/>
      <c r="AC6052" s="110"/>
    </row>
    <row r="6053" spans="19:29" x14ac:dyDescent="0.25">
      <c r="S6053" s="110"/>
      <c r="U6053" s="110"/>
      <c r="W6053" s="110"/>
      <c r="Y6053" s="110"/>
      <c r="AA6053" s="110"/>
      <c r="AC6053" s="110"/>
    </row>
    <row r="6054" spans="19:29" x14ac:dyDescent="0.25">
      <c r="S6054" s="110"/>
      <c r="U6054" s="110"/>
      <c r="W6054" s="110"/>
      <c r="Y6054" s="110"/>
      <c r="AA6054" s="110"/>
      <c r="AC6054" s="110"/>
    </row>
    <row r="6055" spans="19:29" x14ac:dyDescent="0.25">
      <c r="S6055" s="110"/>
      <c r="U6055" s="110"/>
      <c r="W6055" s="110"/>
      <c r="Y6055" s="110"/>
      <c r="AA6055" s="110"/>
      <c r="AC6055" s="110"/>
    </row>
    <row r="6056" spans="19:29" x14ac:dyDescent="0.25">
      <c r="S6056" s="111"/>
      <c r="U6056" s="111"/>
      <c r="W6056" s="111"/>
      <c r="Y6056" s="111"/>
      <c r="AA6056" s="111"/>
      <c r="AC6056" s="111"/>
    </row>
    <row r="6057" spans="19:29" x14ac:dyDescent="0.25">
      <c r="S6057" s="107"/>
      <c r="U6057" s="107"/>
      <c r="W6057" s="107"/>
      <c r="Y6057" s="107"/>
      <c r="AA6057" s="107"/>
      <c r="AC6057" s="107"/>
    </row>
    <row r="6058" spans="19:29" x14ac:dyDescent="0.25">
      <c r="S6058" s="108"/>
      <c r="U6058" s="108"/>
      <c r="W6058" s="108"/>
      <c r="Y6058" s="108"/>
      <c r="AA6058" s="108"/>
      <c r="AC6058" s="108"/>
    </row>
    <row r="6059" spans="19:29" x14ac:dyDescent="0.25">
      <c r="S6059" s="108"/>
      <c r="U6059" s="108"/>
      <c r="W6059" s="108"/>
      <c r="Y6059" s="108"/>
      <c r="AA6059" s="108"/>
      <c r="AC6059" s="108"/>
    </row>
    <row r="6060" spans="19:29" x14ac:dyDescent="0.25">
      <c r="S6060" s="109"/>
      <c r="U6060" s="109"/>
      <c r="W6060" s="109"/>
      <c r="Y6060" s="109"/>
      <c r="AA6060" s="109"/>
      <c r="AC6060" s="109"/>
    </row>
    <row r="6061" spans="19:29" x14ac:dyDescent="0.25">
      <c r="S6061" s="108"/>
      <c r="U6061" s="108"/>
      <c r="W6061" s="108"/>
      <c r="Y6061" s="108"/>
      <c r="AA6061" s="108"/>
      <c r="AC6061" s="108"/>
    </row>
    <row r="6062" spans="19:29" x14ac:dyDescent="0.25">
      <c r="S6062" s="108"/>
      <c r="U6062" s="108"/>
      <c r="W6062" s="108"/>
      <c r="Y6062" s="108"/>
      <c r="AA6062" s="108"/>
      <c r="AC6062" s="108"/>
    </row>
    <row r="6063" spans="19:29" x14ac:dyDescent="0.25">
      <c r="S6063" s="109"/>
      <c r="U6063" s="109"/>
      <c r="W6063" s="109"/>
      <c r="Y6063" s="109"/>
      <c r="AA6063" s="109"/>
      <c r="AC6063" s="109"/>
    </row>
    <row r="6064" spans="19:29" x14ac:dyDescent="0.25">
      <c r="S6064" s="108"/>
      <c r="U6064" s="108"/>
      <c r="W6064" s="108"/>
      <c r="Y6064" s="108"/>
      <c r="AA6064" s="108"/>
      <c r="AC6064" s="108"/>
    </row>
    <row r="6065" spans="19:29" x14ac:dyDescent="0.25">
      <c r="S6065" s="109"/>
      <c r="U6065" s="109"/>
      <c r="W6065" s="109"/>
      <c r="Y6065" s="109"/>
      <c r="AA6065" s="109"/>
      <c r="AC6065" s="109"/>
    </row>
    <row r="6066" spans="19:29" x14ac:dyDescent="0.25">
      <c r="S6066" s="108"/>
      <c r="U6066" s="108"/>
      <c r="W6066" s="108"/>
      <c r="Y6066" s="108"/>
      <c r="AA6066" s="108"/>
      <c r="AC6066" s="108"/>
    </row>
    <row r="6067" spans="19:29" x14ac:dyDescent="0.25">
      <c r="S6067" s="108"/>
      <c r="U6067" s="108"/>
      <c r="W6067" s="108"/>
      <c r="Y6067" s="108"/>
      <c r="AA6067" s="108"/>
      <c r="AC6067" s="108"/>
    </row>
    <row r="6068" spans="19:29" x14ac:dyDescent="0.25">
      <c r="S6068" s="108"/>
      <c r="U6068" s="108"/>
      <c r="W6068" s="108"/>
      <c r="Y6068" s="108"/>
      <c r="AA6068" s="108"/>
      <c r="AC6068" s="108"/>
    </row>
    <row r="6069" spans="19:29" x14ac:dyDescent="0.25">
      <c r="S6069" s="110"/>
      <c r="U6069" s="110"/>
      <c r="W6069" s="110"/>
      <c r="Y6069" s="110"/>
      <c r="AA6069" s="110"/>
      <c r="AC6069" s="110"/>
    </row>
    <row r="6070" spans="19:29" x14ac:dyDescent="0.25">
      <c r="S6070" s="110"/>
      <c r="U6070" s="110"/>
      <c r="W6070" s="110"/>
      <c r="Y6070" s="110"/>
      <c r="AA6070" s="110"/>
      <c r="AC6070" s="110"/>
    </row>
    <row r="6071" spans="19:29" x14ac:dyDescent="0.25">
      <c r="S6071" s="110"/>
      <c r="U6071" s="110"/>
      <c r="W6071" s="110"/>
      <c r="Y6071" s="110"/>
      <c r="AA6071" s="110"/>
      <c r="AC6071" s="110"/>
    </row>
    <row r="6072" spans="19:29" x14ac:dyDescent="0.25">
      <c r="S6072" s="110"/>
      <c r="U6072" s="110"/>
      <c r="W6072" s="110"/>
      <c r="Y6072" s="110"/>
      <c r="AA6072" s="110"/>
      <c r="AC6072" s="110"/>
    </row>
    <row r="6073" spans="19:29" x14ac:dyDescent="0.25">
      <c r="S6073" s="111"/>
      <c r="U6073" s="111"/>
      <c r="W6073" s="111"/>
      <c r="Y6073" s="111"/>
      <c r="AA6073" s="111"/>
      <c r="AC6073" s="111"/>
    </row>
    <row r="6074" spans="19:29" x14ac:dyDescent="0.25">
      <c r="S6074" s="107"/>
      <c r="U6074" s="107"/>
      <c r="W6074" s="107"/>
      <c r="Y6074" s="107"/>
      <c r="AA6074" s="107"/>
      <c r="AC6074" s="107"/>
    </row>
    <row r="6075" spans="19:29" x14ac:dyDescent="0.25">
      <c r="S6075" s="108"/>
      <c r="U6075" s="108"/>
      <c r="W6075" s="108"/>
      <c r="Y6075" s="108"/>
      <c r="AA6075" s="108"/>
      <c r="AC6075" s="108"/>
    </row>
    <row r="6076" spans="19:29" x14ac:dyDescent="0.25">
      <c r="S6076" s="108"/>
      <c r="U6076" s="108"/>
      <c r="W6076" s="108"/>
      <c r="Y6076" s="108"/>
      <c r="AA6076" s="108"/>
      <c r="AC6076" s="108"/>
    </row>
    <row r="6077" spans="19:29" x14ac:dyDescent="0.25">
      <c r="S6077" s="109"/>
      <c r="U6077" s="109"/>
      <c r="W6077" s="109"/>
      <c r="Y6077" s="109"/>
      <c r="AA6077" s="109"/>
      <c r="AC6077" s="109"/>
    </row>
    <row r="6078" spans="19:29" x14ac:dyDescent="0.25">
      <c r="S6078" s="108"/>
      <c r="U6078" s="108"/>
      <c r="W6078" s="108"/>
      <c r="Y6078" s="108"/>
      <c r="AA6078" s="108"/>
      <c r="AC6078" s="108"/>
    </row>
    <row r="6079" spans="19:29" x14ac:dyDescent="0.25">
      <c r="S6079" s="108"/>
      <c r="U6079" s="108"/>
      <c r="W6079" s="108"/>
      <c r="Y6079" s="108"/>
      <c r="AA6079" s="108"/>
      <c r="AC6079" s="108"/>
    </row>
    <row r="6080" spans="19:29" x14ac:dyDescent="0.25">
      <c r="S6080" s="109"/>
      <c r="U6080" s="109"/>
      <c r="W6080" s="109"/>
      <c r="Y6080" s="109"/>
      <c r="AA6080" s="109"/>
      <c r="AC6080" s="109"/>
    </row>
    <row r="6081" spans="19:29" x14ac:dyDescent="0.25">
      <c r="S6081" s="108"/>
      <c r="U6081" s="108"/>
      <c r="W6081" s="108"/>
      <c r="Y6081" s="108"/>
      <c r="AA6081" s="108"/>
      <c r="AC6081" s="108"/>
    </row>
    <row r="6082" spans="19:29" x14ac:dyDescent="0.25">
      <c r="S6082" s="109"/>
      <c r="U6082" s="109"/>
      <c r="W6082" s="109"/>
      <c r="Y6082" s="109"/>
      <c r="AA6082" s="109"/>
      <c r="AC6082" s="109"/>
    </row>
    <row r="6083" spans="19:29" x14ac:dyDescent="0.25">
      <c r="S6083" s="108"/>
      <c r="U6083" s="108"/>
      <c r="W6083" s="108"/>
      <c r="Y6083" s="108"/>
      <c r="AA6083" s="108"/>
      <c r="AC6083" s="108"/>
    </row>
    <row r="6084" spans="19:29" x14ac:dyDescent="0.25">
      <c r="S6084" s="108"/>
      <c r="U6084" s="108"/>
      <c r="W6084" s="108"/>
      <c r="Y6084" s="108"/>
      <c r="AA6084" s="108"/>
      <c r="AC6084" s="108"/>
    </row>
    <row r="6085" spans="19:29" x14ac:dyDescent="0.25">
      <c r="S6085" s="108"/>
      <c r="U6085" s="108"/>
      <c r="W6085" s="108"/>
      <c r="Y6085" s="108"/>
      <c r="AA6085" s="108"/>
      <c r="AC6085" s="108"/>
    </row>
    <row r="6086" spans="19:29" x14ac:dyDescent="0.25">
      <c r="S6086" s="110"/>
      <c r="U6086" s="110"/>
      <c r="W6086" s="110"/>
      <c r="Y6086" s="110"/>
      <c r="AA6086" s="110"/>
      <c r="AC6086" s="110"/>
    </row>
    <row r="6087" spans="19:29" x14ac:dyDescent="0.25">
      <c r="S6087" s="110"/>
      <c r="U6087" s="110"/>
      <c r="W6087" s="110"/>
      <c r="Y6087" s="110"/>
      <c r="AA6087" s="110"/>
      <c r="AC6087" s="110"/>
    </row>
    <row r="6088" spans="19:29" x14ac:dyDescent="0.25">
      <c r="S6088" s="110"/>
      <c r="U6088" s="110"/>
      <c r="W6088" s="110"/>
      <c r="Y6088" s="110"/>
      <c r="AA6088" s="110"/>
      <c r="AC6088" s="110"/>
    </row>
    <row r="6089" spans="19:29" x14ac:dyDescent="0.25">
      <c r="S6089" s="110"/>
      <c r="U6089" s="110"/>
      <c r="W6089" s="110"/>
      <c r="Y6089" s="110"/>
      <c r="AA6089" s="110"/>
      <c r="AC6089" s="110"/>
    </row>
    <row r="6090" spans="19:29" x14ac:dyDescent="0.25">
      <c r="S6090" s="111"/>
      <c r="U6090" s="111"/>
      <c r="W6090" s="111"/>
      <c r="Y6090" s="111"/>
      <c r="AA6090" s="111"/>
      <c r="AC6090" s="111"/>
    </row>
    <row r="6091" spans="19:29" x14ac:dyDescent="0.25">
      <c r="S6091" s="107"/>
      <c r="U6091" s="107"/>
      <c r="W6091" s="107"/>
      <c r="Y6091" s="107"/>
      <c r="AA6091" s="107"/>
      <c r="AC6091" s="107"/>
    </row>
    <row r="6092" spans="19:29" x14ac:dyDescent="0.25">
      <c r="S6092" s="108"/>
      <c r="U6092" s="108"/>
      <c r="W6092" s="108"/>
      <c r="Y6092" s="108"/>
      <c r="AA6092" s="108"/>
      <c r="AC6092" s="108"/>
    </row>
    <row r="6093" spans="19:29" x14ac:dyDescent="0.25">
      <c r="S6093" s="108"/>
      <c r="U6093" s="108"/>
      <c r="W6093" s="108"/>
      <c r="Y6093" s="108"/>
      <c r="AA6093" s="108"/>
      <c r="AC6093" s="108"/>
    </row>
    <row r="6094" spans="19:29" x14ac:dyDescent="0.25">
      <c r="S6094" s="109"/>
      <c r="U6094" s="109"/>
      <c r="W6094" s="109"/>
      <c r="Y6094" s="109"/>
      <c r="AA6094" s="109"/>
      <c r="AC6094" s="109"/>
    </row>
    <row r="6095" spans="19:29" x14ac:dyDescent="0.25">
      <c r="S6095" s="108"/>
      <c r="U6095" s="108"/>
      <c r="W6095" s="108"/>
      <c r="Y6095" s="108"/>
      <c r="AA6095" s="108"/>
      <c r="AC6095" s="108"/>
    </row>
    <row r="6096" spans="19:29" x14ac:dyDescent="0.25">
      <c r="S6096" s="108"/>
      <c r="U6096" s="108"/>
      <c r="W6096" s="108"/>
      <c r="Y6096" s="108"/>
      <c r="AA6096" s="108"/>
      <c r="AC6096" s="108"/>
    </row>
    <row r="6097" spans="19:29" x14ac:dyDescent="0.25">
      <c r="S6097" s="109"/>
      <c r="U6097" s="109"/>
      <c r="W6097" s="109"/>
      <c r="Y6097" s="109"/>
      <c r="AA6097" s="109"/>
      <c r="AC6097" s="109"/>
    </row>
    <row r="6098" spans="19:29" x14ac:dyDescent="0.25">
      <c r="S6098" s="108"/>
      <c r="U6098" s="108"/>
      <c r="W6098" s="108"/>
      <c r="Y6098" s="108"/>
      <c r="AA6098" s="108"/>
      <c r="AC6098" s="108"/>
    </row>
    <row r="6099" spans="19:29" x14ac:dyDescent="0.25">
      <c r="S6099" s="109"/>
      <c r="U6099" s="109"/>
      <c r="W6099" s="109"/>
      <c r="Y6099" s="109"/>
      <c r="AA6099" s="109"/>
      <c r="AC6099" s="109"/>
    </row>
    <row r="6100" spans="19:29" x14ac:dyDescent="0.25">
      <c r="S6100" s="108"/>
      <c r="U6100" s="108"/>
      <c r="W6100" s="108"/>
      <c r="Y6100" s="108"/>
      <c r="AA6100" s="108"/>
      <c r="AC6100" s="108"/>
    </row>
    <row r="6101" spans="19:29" x14ac:dyDescent="0.25">
      <c r="S6101" s="108"/>
      <c r="U6101" s="108"/>
      <c r="W6101" s="108"/>
      <c r="Y6101" s="108"/>
      <c r="AA6101" s="108"/>
      <c r="AC6101" s="108"/>
    </row>
    <row r="6102" spans="19:29" x14ac:dyDescent="0.25">
      <c r="S6102" s="108"/>
      <c r="U6102" s="108"/>
      <c r="W6102" s="108"/>
      <c r="Y6102" s="108"/>
      <c r="AA6102" s="108"/>
      <c r="AC6102" s="108"/>
    </row>
    <row r="6103" spans="19:29" x14ac:dyDescent="0.25">
      <c r="S6103" s="110"/>
      <c r="U6103" s="110"/>
      <c r="W6103" s="110"/>
      <c r="Y6103" s="110"/>
      <c r="AA6103" s="110"/>
      <c r="AC6103" s="110"/>
    </row>
    <row r="6104" spans="19:29" x14ac:dyDescent="0.25">
      <c r="S6104" s="110"/>
      <c r="U6104" s="110"/>
      <c r="W6104" s="110"/>
      <c r="Y6104" s="110"/>
      <c r="AA6104" s="110"/>
      <c r="AC6104" s="110"/>
    </row>
    <row r="6105" spans="19:29" x14ac:dyDescent="0.25">
      <c r="S6105" s="110"/>
      <c r="U6105" s="110"/>
      <c r="W6105" s="110"/>
      <c r="Y6105" s="110"/>
      <c r="AA6105" s="110"/>
      <c r="AC6105" s="110"/>
    </row>
    <row r="6106" spans="19:29" x14ac:dyDescent="0.25">
      <c r="S6106" s="110"/>
      <c r="U6106" s="110"/>
      <c r="W6106" s="110"/>
      <c r="Y6106" s="110"/>
      <c r="AA6106" s="110"/>
      <c r="AC6106" s="110"/>
    </row>
    <row r="6107" spans="19:29" x14ac:dyDescent="0.25">
      <c r="S6107" s="111"/>
      <c r="U6107" s="111"/>
      <c r="W6107" s="111"/>
      <c r="Y6107" s="111"/>
      <c r="AA6107" s="111"/>
      <c r="AC6107" s="111"/>
    </row>
    <row r="6108" spans="19:29" x14ac:dyDescent="0.25">
      <c r="S6108" s="107"/>
      <c r="U6108" s="107"/>
      <c r="W6108" s="107"/>
      <c r="Y6108" s="107"/>
      <c r="AA6108" s="107"/>
      <c r="AC6108" s="107"/>
    </row>
    <row r="6109" spans="19:29" x14ac:dyDescent="0.25">
      <c r="S6109" s="108"/>
      <c r="U6109" s="108"/>
      <c r="W6109" s="108"/>
      <c r="Y6109" s="108"/>
      <c r="AA6109" s="108"/>
      <c r="AC6109" s="108"/>
    </row>
    <row r="6110" spans="19:29" x14ac:dyDescent="0.25">
      <c r="S6110" s="108"/>
      <c r="U6110" s="108"/>
      <c r="W6110" s="108"/>
      <c r="Y6110" s="108"/>
      <c r="AA6110" s="108"/>
      <c r="AC6110" s="108"/>
    </row>
    <row r="6111" spans="19:29" x14ac:dyDescent="0.25">
      <c r="S6111" s="109"/>
      <c r="U6111" s="109"/>
      <c r="W6111" s="109"/>
      <c r="Y6111" s="109"/>
      <c r="AA6111" s="109"/>
      <c r="AC6111" s="109"/>
    </row>
    <row r="6112" spans="19:29" x14ac:dyDescent="0.25">
      <c r="S6112" s="108"/>
      <c r="U6112" s="108"/>
      <c r="W6112" s="108"/>
      <c r="Y6112" s="108"/>
      <c r="AA6112" s="108"/>
      <c r="AC6112" s="108"/>
    </row>
    <row r="6113" spans="19:29" x14ac:dyDescent="0.25">
      <c r="S6113" s="108"/>
      <c r="U6113" s="108"/>
      <c r="W6113" s="108"/>
      <c r="Y6113" s="108"/>
      <c r="AA6113" s="108"/>
      <c r="AC6113" s="108"/>
    </row>
    <row r="6114" spans="19:29" x14ac:dyDescent="0.25">
      <c r="S6114" s="109"/>
      <c r="U6114" s="109"/>
      <c r="W6114" s="109"/>
      <c r="Y6114" s="109"/>
      <c r="AA6114" s="109"/>
      <c r="AC6114" s="109"/>
    </row>
    <row r="6115" spans="19:29" x14ac:dyDescent="0.25">
      <c r="S6115" s="108"/>
      <c r="U6115" s="108"/>
      <c r="W6115" s="108"/>
      <c r="Y6115" s="108"/>
      <c r="AA6115" s="108"/>
      <c r="AC6115" s="108"/>
    </row>
    <row r="6116" spans="19:29" x14ac:dyDescent="0.25">
      <c r="S6116" s="109"/>
      <c r="U6116" s="109"/>
      <c r="W6116" s="109"/>
      <c r="Y6116" s="109"/>
      <c r="AA6116" s="109"/>
      <c r="AC6116" s="109"/>
    </row>
    <row r="6117" spans="19:29" x14ac:dyDescent="0.25">
      <c r="S6117" s="108"/>
      <c r="U6117" s="108"/>
      <c r="W6117" s="108"/>
      <c r="Y6117" s="108"/>
      <c r="AA6117" s="108"/>
      <c r="AC6117" s="108"/>
    </row>
    <row r="6118" spans="19:29" x14ac:dyDescent="0.25">
      <c r="S6118" s="108"/>
      <c r="U6118" s="108"/>
      <c r="W6118" s="108"/>
      <c r="Y6118" s="108"/>
      <c r="AA6118" s="108"/>
      <c r="AC6118" s="108"/>
    </row>
    <row r="6119" spans="19:29" x14ac:dyDescent="0.25">
      <c r="S6119" s="108"/>
      <c r="U6119" s="108"/>
      <c r="W6119" s="108"/>
      <c r="Y6119" s="108"/>
      <c r="AA6119" s="108"/>
      <c r="AC6119" s="108"/>
    </row>
    <row r="6120" spans="19:29" x14ac:dyDescent="0.25">
      <c r="S6120" s="110"/>
      <c r="U6120" s="110"/>
      <c r="W6120" s="110"/>
      <c r="Y6120" s="110"/>
      <c r="AA6120" s="110"/>
      <c r="AC6120" s="110"/>
    </row>
    <row r="6121" spans="19:29" x14ac:dyDescent="0.25">
      <c r="S6121" s="110"/>
      <c r="U6121" s="110"/>
      <c r="W6121" s="110"/>
      <c r="Y6121" s="110"/>
      <c r="AA6121" s="110"/>
      <c r="AC6121" s="110"/>
    </row>
    <row r="6122" spans="19:29" x14ac:dyDescent="0.25">
      <c r="S6122" s="110"/>
      <c r="U6122" s="110"/>
      <c r="W6122" s="110"/>
      <c r="Y6122" s="110"/>
      <c r="AA6122" s="110"/>
      <c r="AC6122" s="110"/>
    </row>
    <row r="6123" spans="19:29" x14ac:dyDescent="0.25">
      <c r="S6123" s="110"/>
      <c r="U6123" s="110"/>
      <c r="W6123" s="110"/>
      <c r="Y6123" s="110"/>
      <c r="AA6123" s="110"/>
      <c r="AC6123" s="110"/>
    </row>
    <row r="6124" spans="19:29" x14ac:dyDescent="0.25">
      <c r="S6124" s="111"/>
      <c r="U6124" s="111"/>
      <c r="W6124" s="111"/>
      <c r="Y6124" s="111"/>
      <c r="AA6124" s="111"/>
      <c r="AC6124" s="111"/>
    </row>
    <row r="6125" spans="19:29" x14ac:dyDescent="0.25">
      <c r="S6125" s="107"/>
      <c r="U6125" s="107"/>
      <c r="W6125" s="107"/>
      <c r="Y6125" s="107"/>
      <c r="AA6125" s="107"/>
      <c r="AC6125" s="107"/>
    </row>
    <row r="6126" spans="19:29" x14ac:dyDescent="0.25">
      <c r="S6126" s="108"/>
      <c r="U6126" s="108"/>
      <c r="W6126" s="108"/>
      <c r="Y6126" s="108"/>
      <c r="AA6126" s="108"/>
      <c r="AC6126" s="108"/>
    </row>
    <row r="6127" spans="19:29" x14ac:dyDescent="0.25">
      <c r="S6127" s="108"/>
      <c r="U6127" s="108"/>
      <c r="W6127" s="108"/>
      <c r="Y6127" s="108"/>
      <c r="AA6127" s="108"/>
      <c r="AC6127" s="108"/>
    </row>
    <row r="6128" spans="19:29" x14ac:dyDescent="0.25">
      <c r="S6128" s="109"/>
      <c r="U6128" s="109"/>
      <c r="W6128" s="109"/>
      <c r="Y6128" s="109"/>
      <c r="AA6128" s="109"/>
      <c r="AC6128" s="109"/>
    </row>
    <row r="6129" spans="19:29" x14ac:dyDescent="0.25">
      <c r="S6129" s="108"/>
      <c r="U6129" s="108"/>
      <c r="W6129" s="108"/>
      <c r="Y6129" s="108"/>
      <c r="AA6129" s="108"/>
      <c r="AC6129" s="108"/>
    </row>
    <row r="6130" spans="19:29" x14ac:dyDescent="0.25">
      <c r="S6130" s="108"/>
      <c r="U6130" s="108"/>
      <c r="W6130" s="108"/>
      <c r="Y6130" s="108"/>
      <c r="AA6130" s="108"/>
      <c r="AC6130" s="108"/>
    </row>
    <row r="6131" spans="19:29" x14ac:dyDescent="0.25">
      <c r="S6131" s="109"/>
      <c r="U6131" s="109"/>
      <c r="W6131" s="109"/>
      <c r="Y6131" s="109"/>
      <c r="AA6131" s="109"/>
      <c r="AC6131" s="109"/>
    </row>
    <row r="6132" spans="19:29" x14ac:dyDescent="0.25">
      <c r="S6132" s="108"/>
      <c r="U6132" s="108"/>
      <c r="W6132" s="108"/>
      <c r="Y6132" s="108"/>
      <c r="AA6132" s="108"/>
      <c r="AC6132" s="108"/>
    </row>
    <row r="6133" spans="19:29" x14ac:dyDescent="0.25">
      <c r="S6133" s="109"/>
      <c r="U6133" s="109"/>
      <c r="W6133" s="109"/>
      <c r="Y6133" s="109"/>
      <c r="AA6133" s="109"/>
      <c r="AC6133" s="109"/>
    </row>
    <row r="6134" spans="19:29" x14ac:dyDescent="0.25">
      <c r="S6134" s="108"/>
      <c r="U6134" s="108"/>
      <c r="W6134" s="108"/>
      <c r="Y6134" s="108"/>
      <c r="AA6134" s="108"/>
      <c r="AC6134" s="108"/>
    </row>
    <row r="6135" spans="19:29" x14ac:dyDescent="0.25">
      <c r="S6135" s="108"/>
      <c r="U6135" s="108"/>
      <c r="W6135" s="108"/>
      <c r="Y6135" s="108"/>
      <c r="AA6135" s="108"/>
      <c r="AC6135" s="108"/>
    </row>
    <row r="6136" spans="19:29" x14ac:dyDescent="0.25">
      <c r="S6136" s="108"/>
      <c r="U6136" s="108"/>
      <c r="W6136" s="108"/>
      <c r="Y6136" s="108"/>
      <c r="AA6136" s="108"/>
      <c r="AC6136" s="108"/>
    </row>
    <row r="6137" spans="19:29" x14ac:dyDescent="0.25">
      <c r="S6137" s="110"/>
      <c r="U6137" s="110"/>
      <c r="W6137" s="110"/>
      <c r="Y6137" s="110"/>
      <c r="AA6137" s="110"/>
      <c r="AC6137" s="110"/>
    </row>
    <row r="6138" spans="19:29" x14ac:dyDescent="0.25">
      <c r="S6138" s="110"/>
      <c r="U6138" s="110"/>
      <c r="W6138" s="110"/>
      <c r="Y6138" s="110"/>
      <c r="AA6138" s="110"/>
      <c r="AC6138" s="110"/>
    </row>
    <row r="6139" spans="19:29" x14ac:dyDescent="0.25">
      <c r="S6139" s="110"/>
      <c r="U6139" s="110"/>
      <c r="W6139" s="110"/>
      <c r="Y6139" s="110"/>
      <c r="AA6139" s="110"/>
      <c r="AC6139" s="110"/>
    </row>
    <row r="6140" spans="19:29" x14ac:dyDescent="0.25">
      <c r="S6140" s="110"/>
      <c r="U6140" s="110"/>
      <c r="W6140" s="110"/>
      <c r="Y6140" s="110"/>
      <c r="AA6140" s="110"/>
      <c r="AC6140" s="110"/>
    </row>
    <row r="6141" spans="19:29" x14ac:dyDescent="0.25">
      <c r="S6141" s="111"/>
      <c r="U6141" s="111"/>
      <c r="W6141" s="111"/>
      <c r="Y6141" s="111"/>
      <c r="AA6141" s="111"/>
      <c r="AC6141" s="111"/>
    </row>
    <row r="6142" spans="19:29" x14ac:dyDescent="0.25">
      <c r="S6142" s="107"/>
      <c r="U6142" s="107"/>
      <c r="W6142" s="107"/>
      <c r="Y6142" s="107"/>
      <c r="AA6142" s="107"/>
      <c r="AC6142" s="107"/>
    </row>
    <row r="6143" spans="19:29" x14ac:dyDescent="0.25">
      <c r="S6143" s="108"/>
      <c r="U6143" s="108"/>
      <c r="W6143" s="108"/>
      <c r="Y6143" s="108"/>
      <c r="AA6143" s="108"/>
      <c r="AC6143" s="108"/>
    </row>
    <row r="6144" spans="19:29" x14ac:dyDescent="0.25">
      <c r="S6144" s="108"/>
      <c r="U6144" s="108"/>
      <c r="W6144" s="108"/>
      <c r="Y6144" s="108"/>
      <c r="AA6144" s="108"/>
      <c r="AC6144" s="108"/>
    </row>
    <row r="6145" spans="19:29" x14ac:dyDescent="0.25">
      <c r="S6145" s="109"/>
      <c r="U6145" s="109"/>
      <c r="W6145" s="109"/>
      <c r="Y6145" s="109"/>
      <c r="AA6145" s="109"/>
      <c r="AC6145" s="109"/>
    </row>
    <row r="6146" spans="19:29" x14ac:dyDescent="0.25">
      <c r="S6146" s="108"/>
      <c r="U6146" s="108"/>
      <c r="W6146" s="108"/>
      <c r="Y6146" s="108"/>
      <c r="AA6146" s="108"/>
      <c r="AC6146" s="108"/>
    </row>
    <row r="6147" spans="19:29" x14ac:dyDescent="0.25">
      <c r="S6147" s="108"/>
      <c r="U6147" s="108"/>
      <c r="W6147" s="108"/>
      <c r="Y6147" s="108"/>
      <c r="AA6147" s="108"/>
      <c r="AC6147" s="108"/>
    </row>
    <row r="6148" spans="19:29" x14ac:dyDescent="0.25">
      <c r="S6148" s="109"/>
      <c r="U6148" s="109"/>
      <c r="W6148" s="109"/>
      <c r="Y6148" s="109"/>
      <c r="AA6148" s="109"/>
      <c r="AC6148" s="109"/>
    </row>
    <row r="6149" spans="19:29" x14ac:dyDescent="0.25">
      <c r="S6149" s="108"/>
      <c r="U6149" s="108"/>
      <c r="W6149" s="108"/>
      <c r="Y6149" s="108"/>
      <c r="AA6149" s="108"/>
      <c r="AC6149" s="108"/>
    </row>
    <row r="6150" spans="19:29" x14ac:dyDescent="0.25">
      <c r="S6150" s="109"/>
      <c r="U6150" s="109"/>
      <c r="W6150" s="109"/>
      <c r="Y6150" s="109"/>
      <c r="AA6150" s="109"/>
      <c r="AC6150" s="109"/>
    </row>
    <row r="6151" spans="19:29" x14ac:dyDescent="0.25">
      <c r="S6151" s="108"/>
      <c r="U6151" s="108"/>
      <c r="W6151" s="108"/>
      <c r="Y6151" s="108"/>
      <c r="AA6151" s="108"/>
      <c r="AC6151" s="108"/>
    </row>
    <row r="6152" spans="19:29" x14ac:dyDescent="0.25">
      <c r="S6152" s="108"/>
      <c r="U6152" s="108"/>
      <c r="W6152" s="108"/>
      <c r="Y6152" s="108"/>
      <c r="AA6152" s="108"/>
      <c r="AC6152" s="108"/>
    </row>
    <row r="6153" spans="19:29" x14ac:dyDescent="0.25">
      <c r="S6153" s="108"/>
      <c r="U6153" s="108"/>
      <c r="W6153" s="108"/>
      <c r="Y6153" s="108"/>
      <c r="AA6153" s="108"/>
      <c r="AC6153" s="108"/>
    </row>
    <row r="6154" spans="19:29" x14ac:dyDescent="0.25">
      <c r="S6154" s="110"/>
      <c r="U6154" s="110"/>
      <c r="W6154" s="110"/>
      <c r="Y6154" s="110"/>
      <c r="AA6154" s="110"/>
      <c r="AC6154" s="110"/>
    </row>
    <row r="6155" spans="19:29" x14ac:dyDescent="0.25">
      <c r="S6155" s="110"/>
      <c r="U6155" s="110"/>
      <c r="W6155" s="110"/>
      <c r="Y6155" s="110"/>
      <c r="AA6155" s="110"/>
      <c r="AC6155" s="110"/>
    </row>
    <row r="6156" spans="19:29" x14ac:dyDescent="0.25">
      <c r="S6156" s="110"/>
      <c r="U6156" s="110"/>
      <c r="W6156" s="110"/>
      <c r="Y6156" s="110"/>
      <c r="AA6156" s="110"/>
      <c r="AC6156" s="110"/>
    </row>
    <row r="6157" spans="19:29" x14ac:dyDescent="0.25">
      <c r="S6157" s="110"/>
      <c r="U6157" s="110"/>
      <c r="W6157" s="110"/>
      <c r="Y6157" s="110"/>
      <c r="AA6157" s="110"/>
      <c r="AC6157" s="110"/>
    </row>
    <row r="6158" spans="19:29" x14ac:dyDescent="0.25">
      <c r="S6158" s="111"/>
      <c r="U6158" s="111"/>
      <c r="W6158" s="111"/>
      <c r="Y6158" s="111"/>
      <c r="AA6158" s="111"/>
      <c r="AC6158" s="111"/>
    </row>
    <row r="6159" spans="19:29" x14ac:dyDescent="0.25">
      <c r="S6159" s="107"/>
      <c r="U6159" s="107"/>
      <c r="W6159" s="107"/>
      <c r="Y6159" s="107"/>
      <c r="AA6159" s="107"/>
      <c r="AC6159" s="107"/>
    </row>
    <row r="6160" spans="19:29" x14ac:dyDescent="0.25">
      <c r="S6160" s="108"/>
      <c r="U6160" s="108"/>
      <c r="W6160" s="108"/>
      <c r="Y6160" s="108"/>
      <c r="AA6160" s="108"/>
      <c r="AC6160" s="108"/>
    </row>
    <row r="6161" spans="19:29" x14ac:dyDescent="0.25">
      <c r="S6161" s="108"/>
      <c r="U6161" s="108"/>
      <c r="W6161" s="108"/>
      <c r="Y6161" s="108"/>
      <c r="AA6161" s="108"/>
      <c r="AC6161" s="108"/>
    </row>
    <row r="6162" spans="19:29" x14ac:dyDescent="0.25">
      <c r="S6162" s="109"/>
      <c r="U6162" s="109"/>
      <c r="W6162" s="109"/>
      <c r="Y6162" s="109"/>
      <c r="AA6162" s="109"/>
      <c r="AC6162" s="109"/>
    </row>
    <row r="6163" spans="19:29" x14ac:dyDescent="0.25">
      <c r="S6163" s="108"/>
      <c r="U6163" s="108"/>
      <c r="W6163" s="108"/>
      <c r="Y6163" s="108"/>
      <c r="AA6163" s="108"/>
      <c r="AC6163" s="108"/>
    </row>
    <row r="6164" spans="19:29" x14ac:dyDescent="0.25">
      <c r="S6164" s="108"/>
      <c r="U6164" s="108"/>
      <c r="W6164" s="108"/>
      <c r="Y6164" s="108"/>
      <c r="AA6164" s="108"/>
      <c r="AC6164" s="108"/>
    </row>
    <row r="6165" spans="19:29" x14ac:dyDescent="0.25">
      <c r="S6165" s="109"/>
      <c r="U6165" s="109"/>
      <c r="W6165" s="109"/>
      <c r="Y6165" s="109"/>
      <c r="AA6165" s="109"/>
      <c r="AC6165" s="109"/>
    </row>
    <row r="6166" spans="19:29" x14ac:dyDescent="0.25">
      <c r="S6166" s="108"/>
      <c r="U6166" s="108"/>
      <c r="W6166" s="108"/>
      <c r="Y6166" s="108"/>
      <c r="AA6166" s="108"/>
      <c r="AC6166" s="108"/>
    </row>
    <row r="6167" spans="19:29" x14ac:dyDescent="0.25">
      <c r="S6167" s="109"/>
      <c r="U6167" s="109"/>
      <c r="W6167" s="109"/>
      <c r="Y6167" s="109"/>
      <c r="AA6167" s="109"/>
      <c r="AC6167" s="109"/>
    </row>
    <row r="6168" spans="19:29" x14ac:dyDescent="0.25">
      <c r="S6168" s="108"/>
      <c r="U6168" s="108"/>
      <c r="W6168" s="108"/>
      <c r="Y6168" s="108"/>
      <c r="AA6168" s="108"/>
      <c r="AC6168" s="108"/>
    </row>
    <row r="6169" spans="19:29" x14ac:dyDescent="0.25">
      <c r="S6169" s="108"/>
      <c r="U6169" s="108"/>
      <c r="W6169" s="108"/>
      <c r="Y6169" s="108"/>
      <c r="AA6169" s="108"/>
      <c r="AC6169" s="108"/>
    </row>
    <row r="6170" spans="19:29" x14ac:dyDescent="0.25">
      <c r="S6170" s="108"/>
      <c r="U6170" s="108"/>
      <c r="W6170" s="108"/>
      <c r="Y6170" s="108"/>
      <c r="AA6170" s="108"/>
      <c r="AC6170" s="108"/>
    </row>
    <row r="6171" spans="19:29" x14ac:dyDescent="0.25">
      <c r="S6171" s="110"/>
      <c r="U6171" s="110"/>
      <c r="W6171" s="110"/>
      <c r="Y6171" s="110"/>
      <c r="AA6171" s="110"/>
      <c r="AC6171" s="110"/>
    </row>
    <row r="6172" spans="19:29" x14ac:dyDescent="0.25">
      <c r="S6172" s="110"/>
      <c r="U6172" s="110"/>
      <c r="W6172" s="110"/>
      <c r="Y6172" s="110"/>
      <c r="AA6172" s="110"/>
      <c r="AC6172" s="110"/>
    </row>
    <row r="6173" spans="19:29" x14ac:dyDescent="0.25">
      <c r="S6173" s="110"/>
      <c r="U6173" s="110"/>
      <c r="W6173" s="110"/>
      <c r="Y6173" s="110"/>
      <c r="AA6173" s="110"/>
      <c r="AC6173" s="110"/>
    </row>
    <row r="6174" spans="19:29" x14ac:dyDescent="0.25">
      <c r="S6174" s="110"/>
      <c r="U6174" s="110"/>
      <c r="W6174" s="110"/>
      <c r="Y6174" s="110"/>
      <c r="AA6174" s="110"/>
      <c r="AC6174" s="110"/>
    </row>
    <row r="6175" spans="19:29" x14ac:dyDescent="0.25">
      <c r="S6175" s="111"/>
      <c r="U6175" s="111"/>
      <c r="W6175" s="111"/>
      <c r="Y6175" s="111"/>
      <c r="AA6175" s="111"/>
      <c r="AC6175" s="111"/>
    </row>
    <row r="6176" spans="19:29" x14ac:dyDescent="0.25">
      <c r="S6176" s="107"/>
      <c r="U6176" s="107"/>
      <c r="W6176" s="107"/>
      <c r="Y6176" s="107"/>
      <c r="AA6176" s="107"/>
      <c r="AC6176" s="107"/>
    </row>
    <row r="6177" spans="19:29" x14ac:dyDescent="0.25">
      <c r="S6177" s="108"/>
      <c r="U6177" s="108"/>
      <c r="W6177" s="108"/>
      <c r="Y6177" s="108"/>
      <c r="AA6177" s="108"/>
      <c r="AC6177" s="108"/>
    </row>
    <row r="6178" spans="19:29" x14ac:dyDescent="0.25">
      <c r="S6178" s="108"/>
      <c r="U6178" s="108"/>
      <c r="W6178" s="108"/>
      <c r="Y6178" s="108"/>
      <c r="AA6178" s="108"/>
      <c r="AC6178" s="108"/>
    </row>
    <row r="6179" spans="19:29" x14ac:dyDescent="0.25">
      <c r="S6179" s="109"/>
      <c r="U6179" s="109"/>
      <c r="W6179" s="109"/>
      <c r="Y6179" s="109"/>
      <c r="AA6179" s="109"/>
      <c r="AC6179" s="109"/>
    </row>
    <row r="6180" spans="19:29" x14ac:dyDescent="0.25">
      <c r="S6180" s="108"/>
      <c r="U6180" s="108"/>
      <c r="W6180" s="108"/>
      <c r="Y6180" s="108"/>
      <c r="AA6180" s="108"/>
      <c r="AC6180" s="108"/>
    </row>
    <row r="6181" spans="19:29" x14ac:dyDescent="0.25">
      <c r="S6181" s="108"/>
      <c r="U6181" s="108"/>
      <c r="W6181" s="108"/>
      <c r="Y6181" s="108"/>
      <c r="AA6181" s="108"/>
      <c r="AC6181" s="108"/>
    </row>
    <row r="6182" spans="19:29" x14ac:dyDescent="0.25">
      <c r="S6182" s="109"/>
      <c r="U6182" s="109"/>
      <c r="W6182" s="109"/>
      <c r="Y6182" s="109"/>
      <c r="AA6182" s="109"/>
      <c r="AC6182" s="109"/>
    </row>
    <row r="6183" spans="19:29" x14ac:dyDescent="0.25">
      <c r="S6183" s="108"/>
      <c r="U6183" s="108"/>
      <c r="W6183" s="108"/>
      <c r="Y6183" s="108"/>
      <c r="AA6183" s="108"/>
      <c r="AC6183" s="108"/>
    </row>
    <row r="6184" spans="19:29" x14ac:dyDescent="0.25">
      <c r="S6184" s="109"/>
      <c r="U6184" s="109"/>
      <c r="W6184" s="109"/>
      <c r="Y6184" s="109"/>
      <c r="AA6184" s="109"/>
      <c r="AC6184" s="109"/>
    </row>
    <row r="6185" spans="19:29" x14ac:dyDescent="0.25">
      <c r="S6185" s="108"/>
      <c r="U6185" s="108"/>
      <c r="W6185" s="108"/>
      <c r="Y6185" s="108"/>
      <c r="AA6185" s="108"/>
      <c r="AC6185" s="108"/>
    </row>
    <row r="6186" spans="19:29" x14ac:dyDescent="0.25">
      <c r="S6186" s="108"/>
      <c r="U6186" s="108"/>
      <c r="W6186" s="108"/>
      <c r="Y6186" s="108"/>
      <c r="AA6186" s="108"/>
      <c r="AC6186" s="108"/>
    </row>
    <row r="6187" spans="19:29" x14ac:dyDescent="0.25">
      <c r="S6187" s="108"/>
      <c r="U6187" s="108"/>
      <c r="W6187" s="108"/>
      <c r="Y6187" s="108"/>
      <c r="AA6187" s="108"/>
      <c r="AC6187" s="108"/>
    </row>
    <row r="6188" spans="19:29" x14ac:dyDescent="0.25">
      <c r="S6188" s="110"/>
      <c r="U6188" s="110"/>
      <c r="W6188" s="110"/>
      <c r="Y6188" s="110"/>
      <c r="AA6188" s="110"/>
      <c r="AC6188" s="110"/>
    </row>
    <row r="6189" spans="19:29" x14ac:dyDescent="0.25">
      <c r="S6189" s="110"/>
      <c r="U6189" s="110"/>
      <c r="W6189" s="110"/>
      <c r="Y6189" s="110"/>
      <c r="AA6189" s="110"/>
      <c r="AC6189" s="110"/>
    </row>
    <row r="6190" spans="19:29" x14ac:dyDescent="0.25">
      <c r="S6190" s="110"/>
      <c r="U6190" s="110"/>
      <c r="W6190" s="110"/>
      <c r="Y6190" s="110"/>
      <c r="AA6190" s="110"/>
      <c r="AC6190" s="110"/>
    </row>
    <row r="6191" spans="19:29" x14ac:dyDescent="0.25">
      <c r="S6191" s="110"/>
      <c r="U6191" s="110"/>
      <c r="W6191" s="110"/>
      <c r="Y6191" s="110"/>
      <c r="AA6191" s="110"/>
      <c r="AC6191" s="110"/>
    </row>
    <row r="6192" spans="19:29" x14ac:dyDescent="0.25">
      <c r="S6192" s="111"/>
      <c r="U6192" s="111"/>
      <c r="W6192" s="111"/>
      <c r="Y6192" s="111"/>
      <c r="AA6192" s="111"/>
      <c r="AC6192" s="111"/>
    </row>
    <row r="6193" spans="19:29" x14ac:dyDescent="0.25">
      <c r="S6193" s="107"/>
      <c r="U6193" s="107"/>
      <c r="W6193" s="107"/>
      <c r="Y6193" s="107"/>
      <c r="AA6193" s="107"/>
      <c r="AC6193" s="107"/>
    </row>
    <row r="6194" spans="19:29" x14ac:dyDescent="0.25">
      <c r="S6194" s="108"/>
      <c r="U6194" s="108"/>
      <c r="W6194" s="108"/>
      <c r="Y6194" s="108"/>
      <c r="AA6194" s="108"/>
      <c r="AC6194" s="108"/>
    </row>
    <row r="6195" spans="19:29" x14ac:dyDescent="0.25">
      <c r="S6195" s="108"/>
      <c r="U6195" s="108"/>
      <c r="W6195" s="108"/>
      <c r="Y6195" s="108"/>
      <c r="AA6195" s="108"/>
      <c r="AC6195" s="108"/>
    </row>
    <row r="6196" spans="19:29" x14ac:dyDescent="0.25">
      <c r="S6196" s="109"/>
      <c r="U6196" s="109"/>
      <c r="W6196" s="109"/>
      <c r="Y6196" s="109"/>
      <c r="AA6196" s="109"/>
      <c r="AC6196" s="109"/>
    </row>
    <row r="6197" spans="19:29" x14ac:dyDescent="0.25">
      <c r="S6197" s="108"/>
      <c r="U6197" s="108"/>
      <c r="W6197" s="108"/>
      <c r="Y6197" s="108"/>
      <c r="AA6197" s="108"/>
      <c r="AC6197" s="108"/>
    </row>
    <row r="6198" spans="19:29" x14ac:dyDescent="0.25">
      <c r="S6198" s="108"/>
      <c r="U6198" s="108"/>
      <c r="W6198" s="108"/>
      <c r="Y6198" s="108"/>
      <c r="AA6198" s="108"/>
      <c r="AC6198" s="108"/>
    </row>
    <row r="6199" spans="19:29" x14ac:dyDescent="0.25">
      <c r="S6199" s="109"/>
      <c r="U6199" s="109"/>
      <c r="W6199" s="109"/>
      <c r="Y6199" s="109"/>
      <c r="AA6199" s="109"/>
      <c r="AC6199" s="109"/>
    </row>
    <row r="6200" spans="19:29" x14ac:dyDescent="0.25">
      <c r="S6200" s="108"/>
      <c r="U6200" s="108"/>
      <c r="W6200" s="108"/>
      <c r="Y6200" s="108"/>
      <c r="AA6200" s="108"/>
      <c r="AC6200" s="108"/>
    </row>
    <row r="6201" spans="19:29" x14ac:dyDescent="0.25">
      <c r="S6201" s="109"/>
      <c r="U6201" s="109"/>
      <c r="W6201" s="109"/>
      <c r="Y6201" s="109"/>
      <c r="AA6201" s="109"/>
      <c r="AC6201" s="109"/>
    </row>
    <row r="6202" spans="19:29" x14ac:dyDescent="0.25">
      <c r="S6202" s="108"/>
      <c r="U6202" s="108"/>
      <c r="W6202" s="108"/>
      <c r="Y6202" s="108"/>
      <c r="AA6202" s="108"/>
      <c r="AC6202" s="108"/>
    </row>
    <row r="6203" spans="19:29" x14ac:dyDescent="0.25">
      <c r="S6203" s="108"/>
      <c r="U6203" s="108"/>
      <c r="W6203" s="108"/>
      <c r="Y6203" s="108"/>
      <c r="AA6203" s="108"/>
      <c r="AC6203" s="108"/>
    </row>
    <row r="6204" spans="19:29" x14ac:dyDescent="0.25">
      <c r="S6204" s="108"/>
      <c r="U6204" s="108"/>
      <c r="W6204" s="108"/>
      <c r="Y6204" s="108"/>
      <c r="AA6204" s="108"/>
      <c r="AC6204" s="108"/>
    </row>
    <row r="6205" spans="19:29" x14ac:dyDescent="0.25">
      <c r="S6205" s="110"/>
      <c r="U6205" s="110"/>
      <c r="W6205" s="110"/>
      <c r="Y6205" s="110"/>
      <c r="AA6205" s="110"/>
      <c r="AC6205" s="110"/>
    </row>
    <row r="6206" spans="19:29" x14ac:dyDescent="0.25">
      <c r="S6206" s="110"/>
      <c r="U6206" s="110"/>
      <c r="W6206" s="110"/>
      <c r="Y6206" s="110"/>
      <c r="AA6206" s="110"/>
      <c r="AC6206" s="110"/>
    </row>
    <row r="6207" spans="19:29" x14ac:dyDescent="0.25">
      <c r="S6207" s="110"/>
      <c r="U6207" s="110"/>
      <c r="W6207" s="110"/>
      <c r="Y6207" s="110"/>
      <c r="AA6207" s="110"/>
      <c r="AC6207" s="110"/>
    </row>
    <row r="6208" spans="19:29" x14ac:dyDescent="0.25">
      <c r="S6208" s="110"/>
      <c r="U6208" s="110"/>
      <c r="W6208" s="110"/>
      <c r="Y6208" s="110"/>
      <c r="AA6208" s="110"/>
      <c r="AC6208" s="110"/>
    </row>
    <row r="6209" spans="19:29" x14ac:dyDescent="0.25">
      <c r="S6209" s="111"/>
      <c r="U6209" s="111"/>
      <c r="W6209" s="111"/>
      <c r="Y6209" s="111"/>
      <c r="AA6209" s="111"/>
      <c r="AC6209" s="111"/>
    </row>
    <row r="6210" spans="19:29" x14ac:dyDescent="0.25">
      <c r="S6210" s="107"/>
      <c r="U6210" s="107"/>
      <c r="W6210" s="107"/>
      <c r="Y6210" s="107"/>
      <c r="AA6210" s="107"/>
      <c r="AC6210" s="107"/>
    </row>
    <row r="6211" spans="19:29" x14ac:dyDescent="0.25">
      <c r="S6211" s="108"/>
      <c r="U6211" s="108"/>
      <c r="W6211" s="108"/>
      <c r="Y6211" s="108"/>
      <c r="AA6211" s="108"/>
      <c r="AC6211" s="108"/>
    </row>
    <row r="6212" spans="19:29" x14ac:dyDescent="0.25">
      <c r="S6212" s="108"/>
      <c r="U6212" s="108"/>
      <c r="W6212" s="108"/>
      <c r="Y6212" s="108"/>
      <c r="AA6212" s="108"/>
      <c r="AC6212" s="108"/>
    </row>
    <row r="6213" spans="19:29" x14ac:dyDescent="0.25">
      <c r="S6213" s="109"/>
      <c r="U6213" s="109"/>
      <c r="W6213" s="109"/>
      <c r="Y6213" s="109"/>
      <c r="AA6213" s="109"/>
      <c r="AC6213" s="109"/>
    </row>
    <row r="6214" spans="19:29" x14ac:dyDescent="0.25">
      <c r="S6214" s="108"/>
      <c r="U6214" s="108"/>
      <c r="W6214" s="108"/>
      <c r="Y6214" s="108"/>
      <c r="AA6214" s="108"/>
      <c r="AC6214" s="108"/>
    </row>
    <row r="6215" spans="19:29" x14ac:dyDescent="0.25">
      <c r="S6215" s="108"/>
      <c r="U6215" s="108"/>
      <c r="W6215" s="108"/>
      <c r="Y6215" s="108"/>
      <c r="AA6215" s="108"/>
      <c r="AC6215" s="108"/>
    </row>
    <row r="6216" spans="19:29" x14ac:dyDescent="0.25">
      <c r="S6216" s="109"/>
      <c r="U6216" s="109"/>
      <c r="W6216" s="109"/>
      <c r="Y6216" s="109"/>
      <c r="AA6216" s="109"/>
      <c r="AC6216" s="109"/>
    </row>
    <row r="6217" spans="19:29" x14ac:dyDescent="0.25">
      <c r="S6217" s="108"/>
      <c r="U6217" s="108"/>
      <c r="W6217" s="108"/>
      <c r="Y6217" s="108"/>
      <c r="AA6217" s="108"/>
      <c r="AC6217" s="108"/>
    </row>
    <row r="6218" spans="19:29" x14ac:dyDescent="0.25">
      <c r="S6218" s="109"/>
      <c r="U6218" s="109"/>
      <c r="W6218" s="109"/>
      <c r="Y6218" s="109"/>
      <c r="AA6218" s="109"/>
      <c r="AC6218" s="109"/>
    </row>
    <row r="6219" spans="19:29" x14ac:dyDescent="0.25">
      <c r="S6219" s="108"/>
      <c r="U6219" s="108"/>
      <c r="W6219" s="108"/>
      <c r="Y6219" s="108"/>
      <c r="AA6219" s="108"/>
      <c r="AC6219" s="108"/>
    </row>
    <row r="6220" spans="19:29" x14ac:dyDescent="0.25">
      <c r="S6220" s="108"/>
      <c r="U6220" s="108"/>
      <c r="W6220" s="108"/>
      <c r="Y6220" s="108"/>
      <c r="AA6220" s="108"/>
      <c r="AC6220" s="108"/>
    </row>
    <row r="6221" spans="19:29" x14ac:dyDescent="0.25">
      <c r="S6221" s="108"/>
      <c r="U6221" s="108"/>
      <c r="W6221" s="108"/>
      <c r="Y6221" s="108"/>
      <c r="AA6221" s="108"/>
      <c r="AC6221" s="108"/>
    </row>
    <row r="6222" spans="19:29" x14ac:dyDescent="0.25">
      <c r="S6222" s="110"/>
      <c r="U6222" s="110"/>
      <c r="W6222" s="110"/>
      <c r="Y6222" s="110"/>
      <c r="AA6222" s="110"/>
      <c r="AC6222" s="110"/>
    </row>
    <row r="6223" spans="19:29" x14ac:dyDescent="0.25">
      <c r="S6223" s="110"/>
      <c r="U6223" s="110"/>
      <c r="W6223" s="110"/>
      <c r="Y6223" s="110"/>
      <c r="AA6223" s="110"/>
      <c r="AC6223" s="110"/>
    </row>
    <row r="6224" spans="19:29" x14ac:dyDescent="0.25">
      <c r="S6224" s="110"/>
      <c r="U6224" s="110"/>
      <c r="W6224" s="110"/>
      <c r="Y6224" s="110"/>
      <c r="AA6224" s="110"/>
      <c r="AC6224" s="110"/>
    </row>
    <row r="6225" spans="19:29" x14ac:dyDescent="0.25">
      <c r="S6225" s="110"/>
      <c r="U6225" s="110"/>
      <c r="W6225" s="110"/>
      <c r="Y6225" s="110"/>
      <c r="AA6225" s="110"/>
      <c r="AC6225" s="110"/>
    </row>
    <row r="6226" spans="19:29" x14ac:dyDescent="0.25">
      <c r="S6226" s="111"/>
      <c r="U6226" s="111"/>
      <c r="W6226" s="111"/>
      <c r="Y6226" s="111"/>
      <c r="AA6226" s="111"/>
      <c r="AC6226" s="111"/>
    </row>
    <row r="6227" spans="19:29" x14ac:dyDescent="0.25">
      <c r="S6227" s="107"/>
      <c r="U6227" s="107"/>
      <c r="W6227" s="107"/>
      <c r="Y6227" s="107"/>
      <c r="AA6227" s="107"/>
      <c r="AC6227" s="107"/>
    </row>
    <row r="6228" spans="19:29" x14ac:dyDescent="0.25">
      <c r="S6228" s="108"/>
      <c r="U6228" s="108"/>
      <c r="W6228" s="108"/>
      <c r="Y6228" s="108"/>
      <c r="AA6228" s="108"/>
      <c r="AC6228" s="108"/>
    </row>
    <row r="6229" spans="19:29" x14ac:dyDescent="0.25">
      <c r="S6229" s="108"/>
      <c r="U6229" s="108"/>
      <c r="W6229" s="108"/>
      <c r="Y6229" s="108"/>
      <c r="AA6229" s="108"/>
      <c r="AC6229" s="108"/>
    </row>
    <row r="6230" spans="19:29" x14ac:dyDescent="0.25">
      <c r="S6230" s="109"/>
      <c r="U6230" s="109"/>
      <c r="W6230" s="109"/>
      <c r="Y6230" s="109"/>
      <c r="AA6230" s="109"/>
      <c r="AC6230" s="109"/>
    </row>
    <row r="6231" spans="19:29" x14ac:dyDescent="0.25">
      <c r="S6231" s="108"/>
      <c r="U6231" s="108"/>
      <c r="W6231" s="108"/>
      <c r="Y6231" s="108"/>
      <c r="AA6231" s="108"/>
      <c r="AC6231" s="108"/>
    </row>
    <row r="6232" spans="19:29" x14ac:dyDescent="0.25">
      <c r="S6232" s="108"/>
      <c r="U6232" s="108"/>
      <c r="W6232" s="108"/>
      <c r="Y6232" s="108"/>
      <c r="AA6232" s="108"/>
      <c r="AC6232" s="108"/>
    </row>
    <row r="6233" spans="19:29" x14ac:dyDescent="0.25">
      <c r="S6233" s="109"/>
      <c r="U6233" s="109"/>
      <c r="W6233" s="109"/>
      <c r="Y6233" s="109"/>
      <c r="AA6233" s="109"/>
      <c r="AC6233" s="109"/>
    </row>
    <row r="6234" spans="19:29" x14ac:dyDescent="0.25">
      <c r="S6234" s="108"/>
      <c r="U6234" s="108"/>
      <c r="W6234" s="108"/>
      <c r="Y6234" s="108"/>
      <c r="AA6234" s="108"/>
      <c r="AC6234" s="108"/>
    </row>
    <row r="6235" spans="19:29" x14ac:dyDescent="0.25">
      <c r="S6235" s="109"/>
      <c r="U6235" s="109"/>
      <c r="W6235" s="109"/>
      <c r="Y6235" s="109"/>
      <c r="AA6235" s="109"/>
      <c r="AC6235" s="109"/>
    </row>
    <row r="6236" spans="19:29" x14ac:dyDescent="0.25">
      <c r="S6236" s="108"/>
      <c r="U6236" s="108"/>
      <c r="W6236" s="108"/>
      <c r="Y6236" s="108"/>
      <c r="AA6236" s="108"/>
      <c r="AC6236" s="108"/>
    </row>
    <row r="6237" spans="19:29" x14ac:dyDescent="0.25">
      <c r="S6237" s="108"/>
      <c r="U6237" s="108"/>
      <c r="W6237" s="108"/>
      <c r="Y6237" s="108"/>
      <c r="AA6237" s="108"/>
      <c r="AC6237" s="108"/>
    </row>
    <row r="6238" spans="19:29" x14ac:dyDescent="0.25">
      <c r="S6238" s="108"/>
      <c r="U6238" s="108"/>
      <c r="W6238" s="108"/>
      <c r="Y6238" s="108"/>
      <c r="AA6238" s="108"/>
      <c r="AC6238" s="108"/>
    </row>
    <row r="6239" spans="19:29" x14ac:dyDescent="0.25">
      <c r="S6239" s="110"/>
      <c r="U6239" s="110"/>
      <c r="W6239" s="110"/>
      <c r="Y6239" s="110"/>
      <c r="AA6239" s="110"/>
      <c r="AC6239" s="110"/>
    </row>
    <row r="6240" spans="19:29" x14ac:dyDescent="0.25">
      <c r="S6240" s="110"/>
      <c r="U6240" s="110"/>
      <c r="W6240" s="110"/>
      <c r="Y6240" s="110"/>
      <c r="AA6240" s="110"/>
      <c r="AC6240" s="110"/>
    </row>
    <row r="6241" spans="19:29" x14ac:dyDescent="0.25">
      <c r="S6241" s="110"/>
      <c r="U6241" s="110"/>
      <c r="W6241" s="110"/>
      <c r="Y6241" s="110"/>
      <c r="AA6241" s="110"/>
      <c r="AC6241" s="110"/>
    </row>
    <row r="6242" spans="19:29" x14ac:dyDescent="0.25">
      <c r="S6242" s="110"/>
      <c r="U6242" s="110"/>
      <c r="W6242" s="110"/>
      <c r="Y6242" s="110"/>
      <c r="AA6242" s="110"/>
      <c r="AC6242" s="110"/>
    </row>
    <row r="6243" spans="19:29" x14ac:dyDescent="0.25">
      <c r="S6243" s="111"/>
      <c r="U6243" s="111"/>
      <c r="W6243" s="111"/>
      <c r="Y6243" s="111"/>
      <c r="AA6243" s="111"/>
      <c r="AC6243" s="111"/>
    </row>
    <row r="6244" spans="19:29" x14ac:dyDescent="0.25">
      <c r="S6244" s="107"/>
      <c r="U6244" s="107"/>
      <c r="W6244" s="107"/>
      <c r="Y6244" s="107"/>
      <c r="AA6244" s="107"/>
      <c r="AC6244" s="107"/>
    </row>
    <row r="6245" spans="19:29" x14ac:dyDescent="0.25">
      <c r="S6245" s="108"/>
      <c r="U6245" s="108"/>
      <c r="W6245" s="108"/>
      <c r="Y6245" s="108"/>
      <c r="AA6245" s="108"/>
      <c r="AC6245" s="108"/>
    </row>
    <row r="6246" spans="19:29" x14ac:dyDescent="0.25">
      <c r="S6246" s="108"/>
      <c r="U6246" s="108"/>
      <c r="W6246" s="108"/>
      <c r="Y6246" s="108"/>
      <c r="AA6246" s="108"/>
      <c r="AC6246" s="108"/>
    </row>
    <row r="6247" spans="19:29" x14ac:dyDescent="0.25">
      <c r="S6247" s="109"/>
      <c r="U6247" s="109"/>
      <c r="W6247" s="109"/>
      <c r="Y6247" s="109"/>
      <c r="AA6247" s="109"/>
      <c r="AC6247" s="109"/>
    </row>
    <row r="6248" spans="19:29" x14ac:dyDescent="0.25">
      <c r="S6248" s="108"/>
      <c r="U6248" s="108"/>
      <c r="W6248" s="108"/>
      <c r="Y6248" s="108"/>
      <c r="AA6248" s="108"/>
      <c r="AC6248" s="108"/>
    </row>
    <row r="6249" spans="19:29" x14ac:dyDescent="0.25">
      <c r="S6249" s="108"/>
      <c r="U6249" s="108"/>
      <c r="W6249" s="108"/>
      <c r="Y6249" s="108"/>
      <c r="AA6249" s="108"/>
      <c r="AC6249" s="108"/>
    </row>
    <row r="6250" spans="19:29" x14ac:dyDescent="0.25">
      <c r="S6250" s="109"/>
      <c r="U6250" s="109"/>
      <c r="W6250" s="109"/>
      <c r="Y6250" s="109"/>
      <c r="AA6250" s="109"/>
      <c r="AC6250" s="109"/>
    </row>
    <row r="6251" spans="19:29" x14ac:dyDescent="0.25">
      <c r="S6251" s="108"/>
      <c r="U6251" s="108"/>
      <c r="W6251" s="108"/>
      <c r="Y6251" s="108"/>
      <c r="AA6251" s="108"/>
      <c r="AC6251" s="108"/>
    </row>
    <row r="6252" spans="19:29" x14ac:dyDescent="0.25">
      <c r="S6252" s="109"/>
      <c r="U6252" s="109"/>
      <c r="W6252" s="109"/>
      <c r="Y6252" s="109"/>
      <c r="AA6252" s="109"/>
      <c r="AC6252" s="109"/>
    </row>
    <row r="6253" spans="19:29" x14ac:dyDescent="0.25">
      <c r="S6253" s="108"/>
      <c r="U6253" s="108"/>
      <c r="W6253" s="108"/>
      <c r="Y6253" s="108"/>
      <c r="AA6253" s="108"/>
      <c r="AC6253" s="108"/>
    </row>
    <row r="6254" spans="19:29" x14ac:dyDescent="0.25">
      <c r="S6254" s="108"/>
      <c r="U6254" s="108"/>
      <c r="W6254" s="108"/>
      <c r="Y6254" s="108"/>
      <c r="AA6254" s="108"/>
      <c r="AC6254" s="108"/>
    </row>
    <row r="6255" spans="19:29" x14ac:dyDescent="0.25">
      <c r="S6255" s="108"/>
      <c r="U6255" s="108"/>
      <c r="W6255" s="108"/>
      <c r="Y6255" s="108"/>
      <c r="AA6255" s="108"/>
      <c r="AC6255" s="108"/>
    </row>
    <row r="6256" spans="19:29" x14ac:dyDescent="0.25">
      <c r="S6256" s="110"/>
      <c r="U6256" s="110"/>
      <c r="W6256" s="110"/>
      <c r="Y6256" s="110"/>
      <c r="AA6256" s="110"/>
      <c r="AC6256" s="110"/>
    </row>
    <row r="6257" spans="19:29" x14ac:dyDescent="0.25">
      <c r="S6257" s="110"/>
      <c r="U6257" s="110"/>
      <c r="W6257" s="110"/>
      <c r="Y6257" s="110"/>
      <c r="AA6257" s="110"/>
      <c r="AC6257" s="110"/>
    </row>
    <row r="6258" spans="19:29" x14ac:dyDescent="0.25">
      <c r="S6258" s="110"/>
      <c r="U6258" s="110"/>
      <c r="W6258" s="110"/>
      <c r="Y6258" s="110"/>
      <c r="AA6258" s="110"/>
      <c r="AC6258" s="110"/>
    </row>
    <row r="6259" spans="19:29" x14ac:dyDescent="0.25">
      <c r="S6259" s="110"/>
      <c r="U6259" s="110"/>
      <c r="W6259" s="110"/>
      <c r="Y6259" s="110"/>
      <c r="AA6259" s="110"/>
      <c r="AC6259" s="110"/>
    </row>
    <row r="6260" spans="19:29" x14ac:dyDescent="0.25">
      <c r="S6260" s="111"/>
      <c r="U6260" s="111"/>
      <c r="W6260" s="111"/>
      <c r="Y6260" s="111"/>
      <c r="AA6260" s="111"/>
      <c r="AC6260" s="111"/>
    </row>
    <row r="6261" spans="19:29" x14ac:dyDescent="0.25">
      <c r="S6261" s="107"/>
      <c r="U6261" s="107"/>
      <c r="W6261" s="107"/>
      <c r="Y6261" s="107"/>
      <c r="AA6261" s="107"/>
      <c r="AC6261" s="107"/>
    </row>
    <row r="6262" spans="19:29" x14ac:dyDescent="0.25">
      <c r="S6262" s="108"/>
      <c r="U6262" s="108"/>
      <c r="W6262" s="108"/>
      <c r="Y6262" s="108"/>
      <c r="AA6262" s="108"/>
      <c r="AC6262" s="108"/>
    </row>
    <row r="6263" spans="19:29" x14ac:dyDescent="0.25">
      <c r="S6263" s="108"/>
      <c r="U6263" s="108"/>
      <c r="W6263" s="108"/>
      <c r="Y6263" s="108"/>
      <c r="AA6263" s="108"/>
      <c r="AC6263" s="108"/>
    </row>
    <row r="6264" spans="19:29" x14ac:dyDescent="0.25">
      <c r="S6264" s="109"/>
      <c r="U6264" s="109"/>
      <c r="W6264" s="109"/>
      <c r="Y6264" s="109"/>
      <c r="AA6264" s="109"/>
      <c r="AC6264" s="109"/>
    </row>
    <row r="6265" spans="19:29" x14ac:dyDescent="0.25">
      <c r="S6265" s="108"/>
      <c r="U6265" s="108"/>
      <c r="W6265" s="108"/>
      <c r="Y6265" s="108"/>
      <c r="AA6265" s="108"/>
      <c r="AC6265" s="108"/>
    </row>
    <row r="6266" spans="19:29" x14ac:dyDescent="0.25">
      <c r="S6266" s="108"/>
      <c r="U6266" s="108"/>
      <c r="W6266" s="108"/>
      <c r="Y6266" s="108"/>
      <c r="AA6266" s="108"/>
      <c r="AC6266" s="108"/>
    </row>
    <row r="6267" spans="19:29" x14ac:dyDescent="0.25">
      <c r="S6267" s="109"/>
      <c r="U6267" s="109"/>
      <c r="W6267" s="109"/>
      <c r="Y6267" s="109"/>
      <c r="AA6267" s="109"/>
      <c r="AC6267" s="109"/>
    </row>
    <row r="6268" spans="19:29" x14ac:dyDescent="0.25">
      <c r="S6268" s="108"/>
      <c r="U6268" s="108"/>
      <c r="W6268" s="108"/>
      <c r="Y6268" s="108"/>
      <c r="AA6268" s="108"/>
      <c r="AC6268" s="108"/>
    </row>
    <row r="6269" spans="19:29" x14ac:dyDescent="0.25">
      <c r="S6269" s="109"/>
      <c r="U6269" s="109"/>
      <c r="W6269" s="109"/>
      <c r="Y6269" s="109"/>
      <c r="AA6269" s="109"/>
      <c r="AC6269" s="109"/>
    </row>
    <row r="6270" spans="19:29" x14ac:dyDescent="0.25">
      <c r="S6270" s="108"/>
      <c r="U6270" s="108"/>
      <c r="W6270" s="108"/>
      <c r="Y6270" s="108"/>
      <c r="AA6270" s="108"/>
      <c r="AC6270" s="108"/>
    </row>
    <row r="6271" spans="19:29" x14ac:dyDescent="0.25">
      <c r="S6271" s="108"/>
      <c r="U6271" s="108"/>
      <c r="W6271" s="108"/>
      <c r="Y6271" s="108"/>
      <c r="AA6271" s="108"/>
      <c r="AC6271" s="108"/>
    </row>
    <row r="6272" spans="19:29" x14ac:dyDescent="0.25">
      <c r="S6272" s="108"/>
      <c r="U6272" s="108"/>
      <c r="W6272" s="108"/>
      <c r="Y6272" s="108"/>
      <c r="AA6272" s="108"/>
      <c r="AC6272" s="108"/>
    </row>
    <row r="6273" spans="19:29" x14ac:dyDescent="0.25">
      <c r="S6273" s="110"/>
      <c r="U6273" s="110"/>
      <c r="W6273" s="110"/>
      <c r="Y6273" s="110"/>
      <c r="AA6273" s="110"/>
      <c r="AC6273" s="110"/>
    </row>
    <row r="6274" spans="19:29" x14ac:dyDescent="0.25">
      <c r="S6274" s="110"/>
      <c r="U6274" s="110"/>
      <c r="W6274" s="110"/>
      <c r="Y6274" s="110"/>
      <c r="AA6274" s="110"/>
      <c r="AC6274" s="110"/>
    </row>
    <row r="6275" spans="19:29" x14ac:dyDescent="0.25">
      <c r="S6275" s="110"/>
      <c r="U6275" s="110"/>
      <c r="W6275" s="110"/>
      <c r="Y6275" s="110"/>
      <c r="AA6275" s="110"/>
      <c r="AC6275" s="110"/>
    </row>
    <row r="6276" spans="19:29" x14ac:dyDescent="0.25">
      <c r="S6276" s="110"/>
      <c r="U6276" s="110"/>
      <c r="W6276" s="110"/>
      <c r="Y6276" s="110"/>
      <c r="AA6276" s="110"/>
      <c r="AC6276" s="110"/>
    </row>
    <row r="6277" spans="19:29" x14ac:dyDescent="0.25">
      <c r="S6277" s="111"/>
      <c r="U6277" s="111"/>
      <c r="W6277" s="111"/>
      <c r="Y6277" s="111"/>
      <c r="AA6277" s="111"/>
      <c r="AC6277" s="111"/>
    </row>
    <row r="6278" spans="19:29" x14ac:dyDescent="0.25">
      <c r="S6278" s="107"/>
      <c r="U6278" s="107"/>
      <c r="W6278" s="107"/>
      <c r="Y6278" s="107"/>
      <c r="AA6278" s="107"/>
      <c r="AC6278" s="107"/>
    </row>
    <row r="6279" spans="19:29" x14ac:dyDescent="0.25">
      <c r="S6279" s="108"/>
      <c r="U6279" s="108"/>
      <c r="W6279" s="108"/>
      <c r="Y6279" s="108"/>
      <c r="AA6279" s="108"/>
      <c r="AC6279" s="108"/>
    </row>
    <row r="6280" spans="19:29" x14ac:dyDescent="0.25">
      <c r="S6280" s="108"/>
      <c r="U6280" s="108"/>
      <c r="W6280" s="108"/>
      <c r="Y6280" s="108"/>
      <c r="AA6280" s="108"/>
      <c r="AC6280" s="108"/>
    </row>
    <row r="6281" spans="19:29" x14ac:dyDescent="0.25">
      <c r="S6281" s="109"/>
      <c r="U6281" s="109"/>
      <c r="W6281" s="109"/>
      <c r="Y6281" s="109"/>
      <c r="AA6281" s="109"/>
      <c r="AC6281" s="109"/>
    </row>
    <row r="6282" spans="19:29" x14ac:dyDescent="0.25">
      <c r="S6282" s="108"/>
      <c r="U6282" s="108"/>
      <c r="W6282" s="108"/>
      <c r="Y6282" s="108"/>
      <c r="AA6282" s="108"/>
      <c r="AC6282" s="108"/>
    </row>
    <row r="6283" spans="19:29" x14ac:dyDescent="0.25">
      <c r="S6283" s="108"/>
      <c r="U6283" s="108"/>
      <c r="W6283" s="108"/>
      <c r="Y6283" s="108"/>
      <c r="AA6283" s="108"/>
      <c r="AC6283" s="108"/>
    </row>
    <row r="6284" spans="19:29" x14ac:dyDescent="0.25">
      <c r="S6284" s="109"/>
      <c r="U6284" s="109"/>
      <c r="W6284" s="109"/>
      <c r="Y6284" s="109"/>
      <c r="AA6284" s="109"/>
      <c r="AC6284" s="109"/>
    </row>
    <row r="6285" spans="19:29" x14ac:dyDescent="0.25">
      <c r="S6285" s="108"/>
      <c r="U6285" s="108"/>
      <c r="W6285" s="108"/>
      <c r="Y6285" s="108"/>
      <c r="AA6285" s="108"/>
      <c r="AC6285" s="108"/>
    </row>
    <row r="6286" spans="19:29" x14ac:dyDescent="0.25">
      <c r="S6286" s="109"/>
      <c r="U6286" s="109"/>
      <c r="W6286" s="109"/>
      <c r="Y6286" s="109"/>
      <c r="AA6286" s="109"/>
      <c r="AC6286" s="109"/>
    </row>
    <row r="6287" spans="19:29" x14ac:dyDescent="0.25">
      <c r="S6287" s="108"/>
      <c r="U6287" s="108"/>
      <c r="W6287" s="108"/>
      <c r="Y6287" s="108"/>
      <c r="AA6287" s="108"/>
      <c r="AC6287" s="108"/>
    </row>
    <row r="6288" spans="19:29" x14ac:dyDescent="0.25">
      <c r="S6288" s="108"/>
      <c r="U6288" s="108"/>
      <c r="W6288" s="108"/>
      <c r="Y6288" s="108"/>
      <c r="AA6288" s="108"/>
      <c r="AC6288" s="108"/>
    </row>
    <row r="6289" spans="19:29" x14ac:dyDescent="0.25">
      <c r="S6289" s="108"/>
      <c r="U6289" s="108"/>
      <c r="W6289" s="108"/>
      <c r="Y6289" s="108"/>
      <c r="AA6289" s="108"/>
      <c r="AC6289" s="108"/>
    </row>
    <row r="6290" spans="19:29" x14ac:dyDescent="0.25">
      <c r="S6290" s="110"/>
      <c r="U6290" s="110"/>
      <c r="W6290" s="110"/>
      <c r="Y6290" s="110"/>
      <c r="AA6290" s="110"/>
      <c r="AC6290" s="110"/>
    </row>
    <row r="6291" spans="19:29" x14ac:dyDescent="0.25">
      <c r="S6291" s="110"/>
      <c r="U6291" s="110"/>
      <c r="W6291" s="110"/>
      <c r="Y6291" s="110"/>
      <c r="AA6291" s="110"/>
      <c r="AC6291" s="110"/>
    </row>
    <row r="6292" spans="19:29" x14ac:dyDescent="0.25">
      <c r="S6292" s="110"/>
      <c r="U6292" s="110"/>
      <c r="W6292" s="110"/>
      <c r="Y6292" s="110"/>
      <c r="AA6292" s="110"/>
      <c r="AC6292" s="110"/>
    </row>
    <row r="6293" spans="19:29" x14ac:dyDescent="0.25">
      <c r="S6293" s="110"/>
      <c r="U6293" s="110"/>
      <c r="W6293" s="110"/>
      <c r="Y6293" s="110"/>
      <c r="AA6293" s="110"/>
      <c r="AC6293" s="110"/>
    </row>
    <row r="6294" spans="19:29" x14ac:dyDescent="0.25">
      <c r="S6294" s="111"/>
      <c r="U6294" s="111"/>
      <c r="W6294" s="111"/>
      <c r="Y6294" s="111"/>
      <c r="AA6294" s="111"/>
      <c r="AC6294" s="111"/>
    </row>
    <row r="6295" spans="19:29" x14ac:dyDescent="0.25">
      <c r="S6295" s="107"/>
      <c r="U6295" s="107"/>
      <c r="W6295" s="107"/>
      <c r="Y6295" s="107"/>
      <c r="AA6295" s="107"/>
      <c r="AC6295" s="107"/>
    </row>
    <row r="6296" spans="19:29" x14ac:dyDescent="0.25">
      <c r="S6296" s="108"/>
      <c r="U6296" s="108"/>
      <c r="W6296" s="108"/>
      <c r="Y6296" s="108"/>
      <c r="AA6296" s="108"/>
      <c r="AC6296" s="108"/>
    </row>
    <row r="6297" spans="19:29" x14ac:dyDescent="0.25">
      <c r="S6297" s="108"/>
      <c r="U6297" s="108"/>
      <c r="W6297" s="108"/>
      <c r="Y6297" s="108"/>
      <c r="AA6297" s="108"/>
      <c r="AC6297" s="108"/>
    </row>
    <row r="6298" spans="19:29" x14ac:dyDescent="0.25">
      <c r="S6298" s="109"/>
      <c r="U6298" s="109"/>
      <c r="W6298" s="109"/>
      <c r="Y6298" s="109"/>
      <c r="AA6298" s="109"/>
      <c r="AC6298" s="109"/>
    </row>
    <row r="6299" spans="19:29" x14ac:dyDescent="0.25">
      <c r="S6299" s="108"/>
      <c r="U6299" s="108"/>
      <c r="W6299" s="108"/>
      <c r="Y6299" s="108"/>
      <c r="AA6299" s="108"/>
      <c r="AC6299" s="108"/>
    </row>
    <row r="6300" spans="19:29" x14ac:dyDescent="0.25">
      <c r="S6300" s="108"/>
      <c r="U6300" s="108"/>
      <c r="W6300" s="108"/>
      <c r="Y6300" s="108"/>
      <c r="AA6300" s="108"/>
      <c r="AC6300" s="108"/>
    </row>
    <row r="6301" spans="19:29" x14ac:dyDescent="0.25">
      <c r="S6301" s="109"/>
      <c r="U6301" s="109"/>
      <c r="W6301" s="109"/>
      <c r="Y6301" s="109"/>
      <c r="AA6301" s="109"/>
      <c r="AC6301" s="109"/>
    </row>
    <row r="6302" spans="19:29" x14ac:dyDescent="0.25">
      <c r="S6302" s="108"/>
      <c r="U6302" s="108"/>
      <c r="W6302" s="108"/>
      <c r="Y6302" s="108"/>
      <c r="AA6302" s="108"/>
      <c r="AC6302" s="108"/>
    </row>
    <row r="6303" spans="19:29" x14ac:dyDescent="0.25">
      <c r="S6303" s="109"/>
      <c r="U6303" s="109"/>
      <c r="W6303" s="109"/>
      <c r="Y6303" s="109"/>
      <c r="AA6303" s="109"/>
      <c r="AC6303" s="109"/>
    </row>
    <row r="6304" spans="19:29" x14ac:dyDescent="0.25">
      <c r="S6304" s="108"/>
      <c r="U6304" s="108"/>
      <c r="W6304" s="108"/>
      <c r="Y6304" s="108"/>
      <c r="AA6304" s="108"/>
      <c r="AC6304" s="108"/>
    </row>
    <row r="6305" spans="19:29" x14ac:dyDescent="0.25">
      <c r="S6305" s="108"/>
      <c r="U6305" s="108"/>
      <c r="W6305" s="108"/>
      <c r="Y6305" s="108"/>
      <c r="AA6305" s="108"/>
      <c r="AC6305" s="108"/>
    </row>
    <row r="6306" spans="19:29" x14ac:dyDescent="0.25">
      <c r="S6306" s="108"/>
      <c r="U6306" s="108"/>
      <c r="W6306" s="108"/>
      <c r="Y6306" s="108"/>
      <c r="AA6306" s="108"/>
      <c r="AC6306" s="108"/>
    </row>
    <row r="6307" spans="19:29" x14ac:dyDescent="0.25">
      <c r="S6307" s="110"/>
      <c r="U6307" s="110"/>
      <c r="W6307" s="110"/>
      <c r="Y6307" s="110"/>
      <c r="AA6307" s="110"/>
      <c r="AC6307" s="110"/>
    </row>
    <row r="6308" spans="19:29" x14ac:dyDescent="0.25">
      <c r="S6308" s="110"/>
      <c r="U6308" s="110"/>
      <c r="W6308" s="110"/>
      <c r="Y6308" s="110"/>
      <c r="AA6308" s="110"/>
      <c r="AC6308" s="110"/>
    </row>
    <row r="6309" spans="19:29" x14ac:dyDescent="0.25">
      <c r="S6309" s="110"/>
      <c r="U6309" s="110"/>
      <c r="W6309" s="110"/>
      <c r="Y6309" s="110"/>
      <c r="AA6309" s="110"/>
      <c r="AC6309" s="110"/>
    </row>
    <row r="6310" spans="19:29" x14ac:dyDescent="0.25">
      <c r="S6310" s="110"/>
      <c r="U6310" s="110"/>
      <c r="W6310" s="110"/>
      <c r="Y6310" s="110"/>
      <c r="AA6310" s="110"/>
      <c r="AC6310" s="110"/>
    </row>
    <row r="6311" spans="19:29" x14ac:dyDescent="0.25">
      <c r="S6311" s="111"/>
      <c r="U6311" s="111"/>
      <c r="W6311" s="111"/>
      <c r="Y6311" s="111"/>
      <c r="AA6311" s="111"/>
      <c r="AC6311" s="111"/>
    </row>
    <row r="6312" spans="19:29" x14ac:dyDescent="0.25">
      <c r="S6312" s="107"/>
      <c r="U6312" s="107"/>
      <c r="W6312" s="107"/>
      <c r="Y6312" s="107"/>
      <c r="AA6312" s="107"/>
      <c r="AC6312" s="107"/>
    </row>
    <row r="6313" spans="19:29" x14ac:dyDescent="0.25">
      <c r="S6313" s="108"/>
      <c r="U6313" s="108"/>
      <c r="W6313" s="108"/>
      <c r="Y6313" s="108"/>
      <c r="AA6313" s="108"/>
      <c r="AC6313" s="108"/>
    </row>
    <row r="6314" spans="19:29" x14ac:dyDescent="0.25">
      <c r="S6314" s="108"/>
      <c r="U6314" s="108"/>
      <c r="W6314" s="108"/>
      <c r="Y6314" s="108"/>
      <c r="AA6314" s="108"/>
      <c r="AC6314" s="108"/>
    </row>
    <row r="6315" spans="19:29" x14ac:dyDescent="0.25">
      <c r="S6315" s="109"/>
      <c r="U6315" s="109"/>
      <c r="W6315" s="109"/>
      <c r="Y6315" s="109"/>
      <c r="AA6315" s="109"/>
      <c r="AC6315" s="109"/>
    </row>
    <row r="6316" spans="19:29" x14ac:dyDescent="0.25">
      <c r="S6316" s="108"/>
      <c r="U6316" s="108"/>
      <c r="W6316" s="108"/>
      <c r="Y6316" s="108"/>
      <c r="AA6316" s="108"/>
      <c r="AC6316" s="108"/>
    </row>
    <row r="6317" spans="19:29" x14ac:dyDescent="0.25">
      <c r="S6317" s="108"/>
      <c r="U6317" s="108"/>
      <c r="W6317" s="108"/>
      <c r="Y6317" s="108"/>
      <c r="AA6317" s="108"/>
      <c r="AC6317" s="108"/>
    </row>
    <row r="6318" spans="19:29" x14ac:dyDescent="0.25">
      <c r="S6318" s="109"/>
      <c r="U6318" s="109"/>
      <c r="W6318" s="109"/>
      <c r="Y6318" s="109"/>
      <c r="AA6318" s="109"/>
      <c r="AC6318" s="109"/>
    </row>
    <row r="6319" spans="19:29" x14ac:dyDescent="0.25">
      <c r="S6319" s="108"/>
      <c r="U6319" s="108"/>
      <c r="W6319" s="108"/>
      <c r="Y6319" s="108"/>
      <c r="AA6319" s="108"/>
      <c r="AC6319" s="108"/>
    </row>
    <row r="6320" spans="19:29" x14ac:dyDescent="0.25">
      <c r="S6320" s="109"/>
      <c r="U6320" s="109"/>
      <c r="W6320" s="109"/>
      <c r="Y6320" s="109"/>
      <c r="AA6320" s="109"/>
      <c r="AC6320" s="109"/>
    </row>
    <row r="6321" spans="19:29" x14ac:dyDescent="0.25">
      <c r="S6321" s="108"/>
      <c r="U6321" s="108"/>
      <c r="W6321" s="108"/>
      <c r="Y6321" s="108"/>
      <c r="AA6321" s="108"/>
      <c r="AC6321" s="108"/>
    </row>
    <row r="6322" spans="19:29" x14ac:dyDescent="0.25">
      <c r="S6322" s="108"/>
      <c r="U6322" s="108"/>
      <c r="W6322" s="108"/>
      <c r="Y6322" s="108"/>
      <c r="AA6322" s="108"/>
      <c r="AC6322" s="108"/>
    </row>
    <row r="6323" spans="19:29" x14ac:dyDescent="0.25">
      <c r="S6323" s="108"/>
      <c r="U6323" s="108"/>
      <c r="W6323" s="108"/>
      <c r="Y6323" s="108"/>
      <c r="AA6323" s="108"/>
      <c r="AC6323" s="108"/>
    </row>
    <row r="6324" spans="19:29" x14ac:dyDescent="0.25">
      <c r="S6324" s="110"/>
      <c r="U6324" s="110"/>
      <c r="W6324" s="110"/>
      <c r="Y6324" s="110"/>
      <c r="AA6324" s="110"/>
      <c r="AC6324" s="110"/>
    </row>
    <row r="6325" spans="19:29" x14ac:dyDescent="0.25">
      <c r="S6325" s="110"/>
      <c r="U6325" s="110"/>
      <c r="W6325" s="110"/>
      <c r="Y6325" s="110"/>
      <c r="AA6325" s="110"/>
      <c r="AC6325" s="110"/>
    </row>
    <row r="6326" spans="19:29" x14ac:dyDescent="0.25">
      <c r="S6326" s="110"/>
      <c r="U6326" s="110"/>
      <c r="W6326" s="110"/>
      <c r="Y6326" s="110"/>
      <c r="AA6326" s="110"/>
      <c r="AC6326" s="110"/>
    </row>
    <row r="6327" spans="19:29" x14ac:dyDescent="0.25">
      <c r="S6327" s="110"/>
      <c r="U6327" s="110"/>
      <c r="W6327" s="110"/>
      <c r="Y6327" s="110"/>
      <c r="AA6327" s="110"/>
      <c r="AC6327" s="110"/>
    </row>
    <row r="6328" spans="19:29" x14ac:dyDescent="0.25">
      <c r="S6328" s="111"/>
      <c r="U6328" s="111"/>
      <c r="W6328" s="111"/>
      <c r="Y6328" s="111"/>
      <c r="AA6328" s="111"/>
      <c r="AC6328" s="111"/>
    </row>
    <row r="6329" spans="19:29" x14ac:dyDescent="0.25">
      <c r="S6329" s="107"/>
      <c r="U6329" s="107"/>
      <c r="W6329" s="107"/>
      <c r="Y6329" s="107"/>
      <c r="AA6329" s="107"/>
      <c r="AC6329" s="107"/>
    </row>
    <row r="6330" spans="19:29" x14ac:dyDescent="0.25">
      <c r="S6330" s="108"/>
      <c r="U6330" s="108"/>
      <c r="W6330" s="108"/>
      <c r="Y6330" s="108"/>
      <c r="AA6330" s="108"/>
      <c r="AC6330" s="108"/>
    </row>
    <row r="6331" spans="19:29" x14ac:dyDescent="0.25">
      <c r="S6331" s="108"/>
      <c r="U6331" s="108"/>
      <c r="W6331" s="108"/>
      <c r="Y6331" s="108"/>
      <c r="AA6331" s="108"/>
      <c r="AC6331" s="108"/>
    </row>
    <row r="6332" spans="19:29" x14ac:dyDescent="0.25">
      <c r="S6332" s="109"/>
      <c r="U6332" s="109"/>
      <c r="W6332" s="109"/>
      <c r="Y6332" s="109"/>
      <c r="AA6332" s="109"/>
      <c r="AC6332" s="109"/>
    </row>
    <row r="6333" spans="19:29" x14ac:dyDescent="0.25">
      <c r="S6333" s="108"/>
      <c r="U6333" s="108"/>
      <c r="W6333" s="108"/>
      <c r="Y6333" s="108"/>
      <c r="AA6333" s="108"/>
      <c r="AC6333" s="108"/>
    </row>
    <row r="6334" spans="19:29" x14ac:dyDescent="0.25">
      <c r="S6334" s="108"/>
      <c r="U6334" s="108"/>
      <c r="W6334" s="108"/>
      <c r="Y6334" s="108"/>
      <c r="AA6334" s="108"/>
      <c r="AC6334" s="108"/>
    </row>
    <row r="6335" spans="19:29" x14ac:dyDescent="0.25">
      <c r="S6335" s="109"/>
      <c r="U6335" s="109"/>
      <c r="W6335" s="109"/>
      <c r="Y6335" s="109"/>
      <c r="AA6335" s="109"/>
      <c r="AC6335" s="109"/>
    </row>
    <row r="6336" spans="19:29" x14ac:dyDescent="0.25">
      <c r="S6336" s="108"/>
      <c r="U6336" s="108"/>
      <c r="W6336" s="108"/>
      <c r="Y6336" s="108"/>
      <c r="AA6336" s="108"/>
      <c r="AC6336" s="108"/>
    </row>
    <row r="6337" spans="19:29" x14ac:dyDescent="0.25">
      <c r="S6337" s="109"/>
      <c r="U6337" s="109"/>
      <c r="W6337" s="109"/>
      <c r="Y6337" s="109"/>
      <c r="AA6337" s="109"/>
      <c r="AC6337" s="109"/>
    </row>
    <row r="6338" spans="19:29" x14ac:dyDescent="0.25">
      <c r="S6338" s="108"/>
      <c r="U6338" s="108"/>
      <c r="W6338" s="108"/>
      <c r="Y6338" s="108"/>
      <c r="AA6338" s="108"/>
      <c r="AC6338" s="108"/>
    </row>
    <row r="6339" spans="19:29" x14ac:dyDescent="0.25">
      <c r="S6339" s="108"/>
      <c r="U6339" s="108"/>
      <c r="W6339" s="108"/>
      <c r="Y6339" s="108"/>
      <c r="AA6339" s="108"/>
      <c r="AC6339" s="108"/>
    </row>
    <row r="6340" spans="19:29" x14ac:dyDescent="0.25">
      <c r="S6340" s="108"/>
      <c r="U6340" s="108"/>
      <c r="W6340" s="108"/>
      <c r="Y6340" s="108"/>
      <c r="AA6340" s="108"/>
      <c r="AC6340" s="108"/>
    </row>
    <row r="6341" spans="19:29" x14ac:dyDescent="0.25">
      <c r="S6341" s="110"/>
      <c r="U6341" s="110"/>
      <c r="W6341" s="110"/>
      <c r="Y6341" s="110"/>
      <c r="AA6341" s="110"/>
      <c r="AC6341" s="110"/>
    </row>
    <row r="6342" spans="19:29" x14ac:dyDescent="0.25">
      <c r="S6342" s="110"/>
      <c r="U6342" s="110"/>
      <c r="W6342" s="110"/>
      <c r="Y6342" s="110"/>
      <c r="AA6342" s="110"/>
      <c r="AC6342" s="110"/>
    </row>
    <row r="6343" spans="19:29" x14ac:dyDescent="0.25">
      <c r="S6343" s="110"/>
      <c r="U6343" s="110"/>
      <c r="W6343" s="110"/>
      <c r="Y6343" s="110"/>
      <c r="AA6343" s="110"/>
      <c r="AC6343" s="110"/>
    </row>
    <row r="6344" spans="19:29" x14ac:dyDescent="0.25">
      <c r="S6344" s="110"/>
      <c r="U6344" s="110"/>
      <c r="W6344" s="110"/>
      <c r="Y6344" s="110"/>
      <c r="AA6344" s="110"/>
      <c r="AC6344" s="110"/>
    </row>
    <row r="6345" spans="19:29" x14ac:dyDescent="0.25">
      <c r="S6345" s="111"/>
      <c r="U6345" s="111"/>
      <c r="W6345" s="111"/>
      <c r="Y6345" s="111"/>
      <c r="AA6345" s="111"/>
      <c r="AC6345" s="111"/>
    </row>
    <row r="6346" spans="19:29" x14ac:dyDescent="0.25">
      <c r="S6346" s="107"/>
      <c r="U6346" s="107"/>
      <c r="W6346" s="107"/>
      <c r="Y6346" s="107"/>
      <c r="AA6346" s="107"/>
      <c r="AC6346" s="107"/>
    </row>
    <row r="6347" spans="19:29" x14ac:dyDescent="0.25">
      <c r="S6347" s="108"/>
      <c r="U6347" s="108"/>
      <c r="W6347" s="108"/>
      <c r="Y6347" s="108"/>
      <c r="AA6347" s="108"/>
      <c r="AC6347" s="108"/>
    </row>
    <row r="6348" spans="19:29" x14ac:dyDescent="0.25">
      <c r="S6348" s="108"/>
      <c r="U6348" s="108"/>
      <c r="W6348" s="108"/>
      <c r="Y6348" s="108"/>
      <c r="AA6348" s="108"/>
      <c r="AC6348" s="108"/>
    </row>
    <row r="6349" spans="19:29" x14ac:dyDescent="0.25">
      <c r="S6349" s="109"/>
      <c r="U6349" s="109"/>
      <c r="W6349" s="109"/>
      <c r="Y6349" s="109"/>
      <c r="AA6349" s="109"/>
      <c r="AC6349" s="109"/>
    </row>
    <row r="6350" spans="19:29" x14ac:dyDescent="0.25">
      <c r="S6350" s="108"/>
      <c r="U6350" s="108"/>
      <c r="W6350" s="108"/>
      <c r="Y6350" s="108"/>
      <c r="AA6350" s="108"/>
      <c r="AC6350" s="108"/>
    </row>
    <row r="6351" spans="19:29" x14ac:dyDescent="0.25">
      <c r="S6351" s="108"/>
      <c r="U6351" s="108"/>
      <c r="W6351" s="108"/>
      <c r="Y6351" s="108"/>
      <c r="AA6351" s="108"/>
      <c r="AC6351" s="108"/>
    </row>
    <row r="6352" spans="19:29" x14ac:dyDescent="0.25">
      <c r="S6352" s="109"/>
      <c r="U6352" s="109"/>
      <c r="W6352" s="109"/>
      <c r="Y6352" s="109"/>
      <c r="AA6352" s="109"/>
      <c r="AC6352" s="109"/>
    </row>
    <row r="6353" spans="19:29" x14ac:dyDescent="0.25">
      <c r="S6353" s="108"/>
      <c r="U6353" s="108"/>
      <c r="W6353" s="108"/>
      <c r="Y6353" s="108"/>
      <c r="AA6353" s="108"/>
      <c r="AC6353" s="108"/>
    </row>
    <row r="6354" spans="19:29" x14ac:dyDescent="0.25">
      <c r="S6354" s="109"/>
      <c r="U6354" s="109"/>
      <c r="W6354" s="109"/>
      <c r="Y6354" s="109"/>
      <c r="AA6354" s="109"/>
      <c r="AC6354" s="109"/>
    </row>
    <row r="6355" spans="19:29" x14ac:dyDescent="0.25">
      <c r="S6355" s="108"/>
      <c r="U6355" s="108"/>
      <c r="W6355" s="108"/>
      <c r="Y6355" s="108"/>
      <c r="AA6355" s="108"/>
      <c r="AC6355" s="108"/>
    </row>
    <row r="6356" spans="19:29" x14ac:dyDescent="0.25">
      <c r="S6356" s="108"/>
      <c r="U6356" s="108"/>
      <c r="W6356" s="108"/>
      <c r="Y6356" s="108"/>
      <c r="AA6356" s="108"/>
      <c r="AC6356" s="108"/>
    </row>
    <row r="6357" spans="19:29" x14ac:dyDescent="0.25">
      <c r="S6357" s="108"/>
      <c r="U6357" s="108"/>
      <c r="W6357" s="108"/>
      <c r="Y6357" s="108"/>
      <c r="AA6357" s="108"/>
      <c r="AC6357" s="108"/>
    </row>
    <row r="6358" spans="19:29" x14ac:dyDescent="0.25">
      <c r="S6358" s="110"/>
      <c r="U6358" s="110"/>
      <c r="W6358" s="110"/>
      <c r="Y6358" s="110"/>
      <c r="AA6358" s="110"/>
      <c r="AC6358" s="110"/>
    </row>
    <row r="6359" spans="19:29" x14ac:dyDescent="0.25">
      <c r="S6359" s="110"/>
      <c r="U6359" s="110"/>
      <c r="W6359" s="110"/>
      <c r="Y6359" s="110"/>
      <c r="AA6359" s="110"/>
      <c r="AC6359" s="110"/>
    </row>
    <row r="6360" spans="19:29" x14ac:dyDescent="0.25">
      <c r="S6360" s="110"/>
      <c r="U6360" s="110"/>
      <c r="W6360" s="110"/>
      <c r="Y6360" s="110"/>
      <c r="AA6360" s="110"/>
      <c r="AC6360" s="110"/>
    </row>
    <row r="6361" spans="19:29" x14ac:dyDescent="0.25">
      <c r="S6361" s="110"/>
      <c r="U6361" s="110"/>
      <c r="W6361" s="110"/>
      <c r="Y6361" s="110"/>
      <c r="AA6361" s="110"/>
      <c r="AC6361" s="110"/>
    </row>
    <row r="6362" spans="19:29" x14ac:dyDescent="0.25">
      <c r="S6362" s="111"/>
      <c r="U6362" s="111"/>
      <c r="W6362" s="111"/>
      <c r="Y6362" s="111"/>
      <c r="AA6362" s="111"/>
      <c r="AC6362" s="111"/>
    </row>
    <row r="6363" spans="19:29" x14ac:dyDescent="0.25">
      <c r="S6363" s="107"/>
      <c r="U6363" s="107"/>
      <c r="W6363" s="107"/>
      <c r="Y6363" s="107"/>
      <c r="AA6363" s="107"/>
      <c r="AC6363" s="107"/>
    </row>
    <row r="6364" spans="19:29" x14ac:dyDescent="0.25">
      <c r="S6364" s="108"/>
      <c r="U6364" s="108"/>
      <c r="W6364" s="108"/>
      <c r="Y6364" s="108"/>
      <c r="AA6364" s="108"/>
      <c r="AC6364" s="108"/>
    </row>
    <row r="6365" spans="19:29" x14ac:dyDescent="0.25">
      <c r="S6365" s="108"/>
      <c r="U6365" s="108"/>
      <c r="W6365" s="108"/>
      <c r="Y6365" s="108"/>
      <c r="AA6365" s="108"/>
      <c r="AC6365" s="108"/>
    </row>
    <row r="6366" spans="19:29" x14ac:dyDescent="0.25">
      <c r="S6366" s="109"/>
      <c r="U6366" s="109"/>
      <c r="W6366" s="109"/>
      <c r="Y6366" s="109"/>
      <c r="AA6366" s="109"/>
      <c r="AC6366" s="109"/>
    </row>
    <row r="6367" spans="19:29" x14ac:dyDescent="0.25">
      <c r="S6367" s="108"/>
      <c r="U6367" s="108"/>
      <c r="W6367" s="108"/>
      <c r="Y6367" s="108"/>
      <c r="AA6367" s="108"/>
      <c r="AC6367" s="108"/>
    </row>
    <row r="6368" spans="19:29" x14ac:dyDescent="0.25">
      <c r="S6368" s="108"/>
      <c r="U6368" s="108"/>
      <c r="W6368" s="108"/>
      <c r="Y6368" s="108"/>
      <c r="AA6368" s="108"/>
      <c r="AC6368" s="108"/>
    </row>
    <row r="6369" spans="19:29" x14ac:dyDescent="0.25">
      <c r="S6369" s="109"/>
      <c r="U6369" s="109"/>
      <c r="W6369" s="109"/>
      <c r="Y6369" s="109"/>
      <c r="AA6369" s="109"/>
      <c r="AC6369" s="109"/>
    </row>
    <row r="6370" spans="19:29" x14ac:dyDescent="0.25">
      <c r="S6370" s="108"/>
      <c r="U6370" s="108"/>
      <c r="W6370" s="108"/>
      <c r="Y6370" s="108"/>
      <c r="AA6370" s="108"/>
      <c r="AC6370" s="108"/>
    </row>
    <row r="6371" spans="19:29" x14ac:dyDescent="0.25">
      <c r="S6371" s="109"/>
      <c r="U6371" s="109"/>
      <c r="W6371" s="109"/>
      <c r="Y6371" s="109"/>
      <c r="AA6371" s="109"/>
      <c r="AC6371" s="109"/>
    </row>
    <row r="6372" spans="19:29" x14ac:dyDescent="0.25">
      <c r="S6372" s="108"/>
      <c r="U6372" s="108"/>
      <c r="W6372" s="108"/>
      <c r="Y6372" s="108"/>
      <c r="AA6372" s="108"/>
      <c r="AC6372" s="108"/>
    </row>
    <row r="6373" spans="19:29" x14ac:dyDescent="0.25">
      <c r="S6373" s="108"/>
      <c r="U6373" s="108"/>
      <c r="W6373" s="108"/>
      <c r="Y6373" s="108"/>
      <c r="AA6373" s="108"/>
      <c r="AC6373" s="108"/>
    </row>
    <row r="6374" spans="19:29" x14ac:dyDescent="0.25">
      <c r="S6374" s="108"/>
      <c r="U6374" s="108"/>
      <c r="W6374" s="108"/>
      <c r="Y6374" s="108"/>
      <c r="AA6374" s="108"/>
      <c r="AC6374" s="108"/>
    </row>
    <row r="6375" spans="19:29" x14ac:dyDescent="0.25">
      <c r="S6375" s="110"/>
      <c r="U6375" s="110"/>
      <c r="W6375" s="110"/>
      <c r="Y6375" s="110"/>
      <c r="AA6375" s="110"/>
      <c r="AC6375" s="110"/>
    </row>
    <row r="6376" spans="19:29" x14ac:dyDescent="0.25">
      <c r="S6376" s="110"/>
      <c r="U6376" s="110"/>
      <c r="W6376" s="110"/>
      <c r="Y6376" s="110"/>
      <c r="AA6376" s="110"/>
      <c r="AC6376" s="110"/>
    </row>
    <row r="6377" spans="19:29" x14ac:dyDescent="0.25">
      <c r="S6377" s="110"/>
      <c r="U6377" s="110"/>
      <c r="W6377" s="110"/>
      <c r="Y6377" s="110"/>
      <c r="AA6377" s="110"/>
      <c r="AC6377" s="110"/>
    </row>
    <row r="6378" spans="19:29" x14ac:dyDescent="0.25">
      <c r="S6378" s="110"/>
      <c r="U6378" s="110"/>
      <c r="W6378" s="110"/>
      <c r="Y6378" s="110"/>
      <c r="AA6378" s="110"/>
      <c r="AC6378" s="110"/>
    </row>
    <row r="6379" spans="19:29" x14ac:dyDescent="0.25">
      <c r="S6379" s="111"/>
      <c r="U6379" s="111"/>
      <c r="W6379" s="111"/>
      <c r="Y6379" s="111"/>
      <c r="AA6379" s="111"/>
      <c r="AC6379" s="111"/>
    </row>
    <row r="6380" spans="19:29" x14ac:dyDescent="0.25">
      <c r="S6380" s="107"/>
      <c r="U6380" s="107"/>
      <c r="W6380" s="107"/>
      <c r="Y6380" s="107"/>
      <c r="AA6380" s="107"/>
      <c r="AC6380" s="107"/>
    </row>
    <row r="6381" spans="19:29" x14ac:dyDescent="0.25">
      <c r="S6381" s="108"/>
      <c r="U6381" s="108"/>
      <c r="W6381" s="108"/>
      <c r="Y6381" s="108"/>
      <c r="AA6381" s="108"/>
      <c r="AC6381" s="108"/>
    </row>
    <row r="6382" spans="19:29" x14ac:dyDescent="0.25">
      <c r="S6382" s="108"/>
      <c r="U6382" s="108"/>
      <c r="W6382" s="108"/>
      <c r="Y6382" s="108"/>
      <c r="AA6382" s="108"/>
      <c r="AC6382" s="108"/>
    </row>
    <row r="6383" spans="19:29" x14ac:dyDescent="0.25">
      <c r="S6383" s="109"/>
      <c r="U6383" s="109"/>
      <c r="W6383" s="109"/>
      <c r="Y6383" s="109"/>
      <c r="AA6383" s="109"/>
      <c r="AC6383" s="109"/>
    </row>
    <row r="6384" spans="19:29" x14ac:dyDescent="0.25">
      <c r="S6384" s="108"/>
      <c r="U6384" s="108"/>
      <c r="W6384" s="108"/>
      <c r="Y6384" s="108"/>
      <c r="AA6384" s="108"/>
      <c r="AC6384" s="108"/>
    </row>
    <row r="6385" spans="19:29" x14ac:dyDescent="0.25">
      <c r="S6385" s="108"/>
      <c r="U6385" s="108"/>
      <c r="W6385" s="108"/>
      <c r="Y6385" s="108"/>
      <c r="AA6385" s="108"/>
      <c r="AC6385" s="108"/>
    </row>
    <row r="6386" spans="19:29" x14ac:dyDescent="0.25">
      <c r="S6386" s="109"/>
      <c r="U6386" s="109"/>
      <c r="W6386" s="109"/>
      <c r="Y6386" s="109"/>
      <c r="AA6386" s="109"/>
      <c r="AC6386" s="109"/>
    </row>
    <row r="6387" spans="19:29" x14ac:dyDescent="0.25">
      <c r="S6387" s="108"/>
      <c r="U6387" s="108"/>
      <c r="W6387" s="108"/>
      <c r="Y6387" s="108"/>
      <c r="AA6387" s="108"/>
      <c r="AC6387" s="108"/>
    </row>
    <row r="6388" spans="19:29" x14ac:dyDescent="0.25">
      <c r="S6388" s="109"/>
      <c r="U6388" s="109"/>
      <c r="W6388" s="109"/>
      <c r="Y6388" s="109"/>
      <c r="AA6388" s="109"/>
      <c r="AC6388" s="109"/>
    </row>
    <row r="6389" spans="19:29" x14ac:dyDescent="0.25">
      <c r="S6389" s="108"/>
      <c r="U6389" s="108"/>
      <c r="W6389" s="108"/>
      <c r="Y6389" s="108"/>
      <c r="AA6389" s="108"/>
      <c r="AC6389" s="108"/>
    </row>
    <row r="6390" spans="19:29" x14ac:dyDescent="0.25">
      <c r="S6390" s="108"/>
      <c r="U6390" s="108"/>
      <c r="W6390" s="108"/>
      <c r="Y6390" s="108"/>
      <c r="AA6390" s="108"/>
      <c r="AC6390" s="108"/>
    </row>
    <row r="6391" spans="19:29" x14ac:dyDescent="0.25">
      <c r="S6391" s="108"/>
      <c r="U6391" s="108"/>
      <c r="W6391" s="108"/>
      <c r="Y6391" s="108"/>
      <c r="AA6391" s="108"/>
      <c r="AC6391" s="108"/>
    </row>
    <row r="6392" spans="19:29" x14ac:dyDescent="0.25">
      <c r="S6392" s="110"/>
      <c r="U6392" s="110"/>
      <c r="W6392" s="110"/>
      <c r="Y6392" s="110"/>
      <c r="AA6392" s="110"/>
      <c r="AC6392" s="110"/>
    </row>
    <row r="6393" spans="19:29" x14ac:dyDescent="0.25">
      <c r="S6393" s="110"/>
      <c r="U6393" s="110"/>
      <c r="W6393" s="110"/>
      <c r="Y6393" s="110"/>
      <c r="AA6393" s="110"/>
      <c r="AC6393" s="110"/>
    </row>
    <row r="6394" spans="19:29" x14ac:dyDescent="0.25">
      <c r="S6394" s="110"/>
      <c r="U6394" s="110"/>
      <c r="W6394" s="110"/>
      <c r="Y6394" s="110"/>
      <c r="AA6394" s="110"/>
      <c r="AC6394" s="110"/>
    </row>
    <row r="6395" spans="19:29" x14ac:dyDescent="0.25">
      <c r="S6395" s="110"/>
      <c r="U6395" s="110"/>
      <c r="W6395" s="110"/>
      <c r="Y6395" s="110"/>
      <c r="AA6395" s="110"/>
      <c r="AC6395" s="110"/>
    </row>
    <row r="6396" spans="19:29" x14ac:dyDescent="0.25">
      <c r="S6396" s="111"/>
      <c r="U6396" s="111"/>
      <c r="W6396" s="111"/>
      <c r="Y6396" s="111"/>
      <c r="AA6396" s="111"/>
      <c r="AC6396" s="111"/>
    </row>
    <row r="6397" spans="19:29" x14ac:dyDescent="0.25">
      <c r="S6397" s="107"/>
      <c r="U6397" s="107"/>
      <c r="W6397" s="107"/>
      <c r="Y6397" s="107"/>
      <c r="AA6397" s="107"/>
      <c r="AC6397" s="107"/>
    </row>
    <row r="6398" spans="19:29" x14ac:dyDescent="0.25">
      <c r="S6398" s="108"/>
      <c r="U6398" s="108"/>
      <c r="W6398" s="108"/>
      <c r="Y6398" s="108"/>
      <c r="AA6398" s="108"/>
      <c r="AC6398" s="108"/>
    </row>
    <row r="6399" spans="19:29" x14ac:dyDescent="0.25">
      <c r="S6399" s="108"/>
      <c r="U6399" s="108"/>
      <c r="W6399" s="108"/>
      <c r="Y6399" s="108"/>
      <c r="AA6399" s="108"/>
      <c r="AC6399" s="108"/>
    </row>
    <row r="6400" spans="19:29" x14ac:dyDescent="0.25">
      <c r="S6400" s="109"/>
      <c r="U6400" s="109"/>
      <c r="W6400" s="109"/>
      <c r="Y6400" s="109"/>
      <c r="AA6400" s="109"/>
      <c r="AC6400" s="109"/>
    </row>
    <row r="6401" spans="19:29" x14ac:dyDescent="0.25">
      <c r="S6401" s="108"/>
      <c r="U6401" s="108"/>
      <c r="W6401" s="108"/>
      <c r="Y6401" s="108"/>
      <c r="AA6401" s="108"/>
      <c r="AC6401" s="108"/>
    </row>
    <row r="6402" spans="19:29" x14ac:dyDescent="0.25">
      <c r="S6402" s="108"/>
      <c r="U6402" s="108"/>
      <c r="W6402" s="108"/>
      <c r="Y6402" s="108"/>
      <c r="AA6402" s="108"/>
      <c r="AC6402" s="108"/>
    </row>
    <row r="6403" spans="19:29" x14ac:dyDescent="0.25">
      <c r="S6403" s="109"/>
      <c r="U6403" s="109"/>
      <c r="W6403" s="109"/>
      <c r="Y6403" s="109"/>
      <c r="AA6403" s="109"/>
      <c r="AC6403" s="109"/>
    </row>
    <row r="6404" spans="19:29" x14ac:dyDescent="0.25">
      <c r="S6404" s="108"/>
      <c r="U6404" s="108"/>
      <c r="W6404" s="108"/>
      <c r="Y6404" s="108"/>
      <c r="AA6404" s="108"/>
      <c r="AC6404" s="108"/>
    </row>
    <row r="6405" spans="19:29" x14ac:dyDescent="0.25">
      <c r="S6405" s="109"/>
      <c r="U6405" s="109"/>
      <c r="W6405" s="109"/>
      <c r="Y6405" s="109"/>
      <c r="AA6405" s="109"/>
      <c r="AC6405" s="109"/>
    </row>
    <row r="6406" spans="19:29" x14ac:dyDescent="0.25">
      <c r="S6406" s="108"/>
      <c r="U6406" s="108"/>
      <c r="W6406" s="108"/>
      <c r="Y6406" s="108"/>
      <c r="AA6406" s="108"/>
      <c r="AC6406" s="108"/>
    </row>
    <row r="6407" spans="19:29" x14ac:dyDescent="0.25">
      <c r="S6407" s="108"/>
      <c r="U6407" s="108"/>
      <c r="W6407" s="108"/>
      <c r="Y6407" s="108"/>
      <c r="AA6407" s="108"/>
      <c r="AC6407" s="108"/>
    </row>
    <row r="6408" spans="19:29" x14ac:dyDescent="0.25">
      <c r="S6408" s="108"/>
      <c r="U6408" s="108"/>
      <c r="W6408" s="108"/>
      <c r="Y6408" s="108"/>
      <c r="AA6408" s="108"/>
      <c r="AC6408" s="108"/>
    </row>
    <row r="6409" spans="19:29" x14ac:dyDescent="0.25">
      <c r="S6409" s="110"/>
      <c r="U6409" s="110"/>
      <c r="W6409" s="110"/>
      <c r="Y6409" s="110"/>
      <c r="AA6409" s="110"/>
      <c r="AC6409" s="110"/>
    </row>
    <row r="6410" spans="19:29" x14ac:dyDescent="0.25">
      <c r="S6410" s="110"/>
      <c r="U6410" s="110"/>
      <c r="W6410" s="110"/>
      <c r="Y6410" s="110"/>
      <c r="AA6410" s="110"/>
      <c r="AC6410" s="110"/>
    </row>
    <row r="6411" spans="19:29" x14ac:dyDescent="0.25">
      <c r="S6411" s="110"/>
      <c r="U6411" s="110"/>
      <c r="W6411" s="110"/>
      <c r="Y6411" s="110"/>
      <c r="AA6411" s="110"/>
      <c r="AC6411" s="110"/>
    </row>
    <row r="6412" spans="19:29" x14ac:dyDescent="0.25">
      <c r="S6412" s="110"/>
      <c r="U6412" s="110"/>
      <c r="W6412" s="110"/>
      <c r="Y6412" s="110"/>
      <c r="AA6412" s="110"/>
      <c r="AC6412" s="110"/>
    </row>
    <row r="6413" spans="19:29" x14ac:dyDescent="0.25">
      <c r="S6413" s="111"/>
      <c r="U6413" s="111"/>
      <c r="W6413" s="111"/>
      <c r="Y6413" s="111"/>
      <c r="AA6413" s="111"/>
      <c r="AC6413" s="111"/>
    </row>
    <row r="6414" spans="19:29" x14ac:dyDescent="0.25">
      <c r="S6414" s="107"/>
      <c r="U6414" s="107"/>
      <c r="W6414" s="107"/>
      <c r="Y6414" s="107"/>
      <c r="AA6414" s="107"/>
      <c r="AC6414" s="107"/>
    </row>
    <row r="6415" spans="19:29" x14ac:dyDescent="0.25">
      <c r="S6415" s="108"/>
      <c r="U6415" s="108"/>
      <c r="W6415" s="108"/>
      <c r="Y6415" s="108"/>
      <c r="AA6415" s="108"/>
      <c r="AC6415" s="108"/>
    </row>
    <row r="6416" spans="19:29" x14ac:dyDescent="0.25">
      <c r="S6416" s="108"/>
      <c r="U6416" s="108"/>
      <c r="W6416" s="108"/>
      <c r="Y6416" s="108"/>
      <c r="AA6416" s="108"/>
      <c r="AC6416" s="108"/>
    </row>
    <row r="6417" spans="19:29" x14ac:dyDescent="0.25">
      <c r="S6417" s="109"/>
      <c r="U6417" s="109"/>
      <c r="W6417" s="109"/>
      <c r="Y6417" s="109"/>
      <c r="AA6417" s="109"/>
      <c r="AC6417" s="109"/>
    </row>
    <row r="6418" spans="19:29" x14ac:dyDescent="0.25">
      <c r="S6418" s="108"/>
      <c r="U6418" s="108"/>
      <c r="W6418" s="108"/>
      <c r="Y6418" s="108"/>
      <c r="AA6418" s="108"/>
      <c r="AC6418" s="108"/>
    </row>
    <row r="6419" spans="19:29" x14ac:dyDescent="0.25">
      <c r="S6419" s="108"/>
      <c r="U6419" s="108"/>
      <c r="W6419" s="108"/>
      <c r="Y6419" s="108"/>
      <c r="AA6419" s="108"/>
      <c r="AC6419" s="108"/>
    </row>
    <row r="6420" spans="19:29" x14ac:dyDescent="0.25">
      <c r="S6420" s="109"/>
      <c r="U6420" s="109"/>
      <c r="W6420" s="109"/>
      <c r="Y6420" s="109"/>
      <c r="AA6420" s="109"/>
      <c r="AC6420" s="109"/>
    </row>
    <row r="6421" spans="19:29" x14ac:dyDescent="0.25">
      <c r="S6421" s="108"/>
      <c r="U6421" s="108"/>
      <c r="W6421" s="108"/>
      <c r="Y6421" s="108"/>
      <c r="AA6421" s="108"/>
      <c r="AC6421" s="108"/>
    </row>
    <row r="6422" spans="19:29" x14ac:dyDescent="0.25">
      <c r="S6422" s="109"/>
      <c r="U6422" s="109"/>
      <c r="W6422" s="109"/>
      <c r="Y6422" s="109"/>
      <c r="AA6422" s="109"/>
      <c r="AC6422" s="109"/>
    </row>
    <row r="6423" spans="19:29" x14ac:dyDescent="0.25">
      <c r="S6423" s="108"/>
      <c r="U6423" s="108"/>
      <c r="W6423" s="108"/>
      <c r="Y6423" s="108"/>
      <c r="AA6423" s="108"/>
      <c r="AC6423" s="108"/>
    </row>
    <row r="6424" spans="19:29" x14ac:dyDescent="0.25">
      <c r="S6424" s="108"/>
      <c r="U6424" s="108"/>
      <c r="W6424" s="108"/>
      <c r="Y6424" s="108"/>
      <c r="AA6424" s="108"/>
      <c r="AC6424" s="108"/>
    </row>
    <row r="6425" spans="19:29" x14ac:dyDescent="0.25">
      <c r="S6425" s="108"/>
      <c r="U6425" s="108"/>
      <c r="W6425" s="108"/>
      <c r="Y6425" s="108"/>
      <c r="AA6425" s="108"/>
      <c r="AC6425" s="108"/>
    </row>
    <row r="6426" spans="19:29" x14ac:dyDescent="0.25">
      <c r="S6426" s="110"/>
      <c r="U6426" s="110"/>
      <c r="W6426" s="110"/>
      <c r="Y6426" s="110"/>
      <c r="AA6426" s="110"/>
      <c r="AC6426" s="110"/>
    </row>
    <row r="6427" spans="19:29" x14ac:dyDescent="0.25">
      <c r="S6427" s="110"/>
      <c r="U6427" s="110"/>
      <c r="W6427" s="110"/>
      <c r="Y6427" s="110"/>
      <c r="AA6427" s="110"/>
      <c r="AC6427" s="110"/>
    </row>
    <row r="6428" spans="19:29" x14ac:dyDescent="0.25">
      <c r="S6428" s="110"/>
      <c r="U6428" s="110"/>
      <c r="W6428" s="110"/>
      <c r="Y6428" s="110"/>
      <c r="AA6428" s="110"/>
      <c r="AC6428" s="110"/>
    </row>
    <row r="6429" spans="19:29" x14ac:dyDescent="0.25">
      <c r="S6429" s="110"/>
      <c r="U6429" s="110"/>
      <c r="W6429" s="110"/>
      <c r="Y6429" s="110"/>
      <c r="AA6429" s="110"/>
      <c r="AC6429" s="110"/>
    </row>
    <row r="6430" spans="19:29" x14ac:dyDescent="0.25">
      <c r="S6430" s="111"/>
      <c r="U6430" s="111"/>
      <c r="W6430" s="111"/>
      <c r="Y6430" s="111"/>
      <c r="AA6430" s="111"/>
      <c r="AC6430" s="111"/>
    </row>
    <row r="6431" spans="19:29" x14ac:dyDescent="0.25">
      <c r="S6431" s="107"/>
      <c r="U6431" s="107"/>
      <c r="W6431" s="107"/>
      <c r="Y6431" s="107"/>
      <c r="AA6431" s="107"/>
      <c r="AC6431" s="107"/>
    </row>
    <row r="6432" spans="19:29" x14ac:dyDescent="0.25">
      <c r="S6432" s="108"/>
      <c r="U6432" s="108"/>
      <c r="W6432" s="108"/>
      <c r="Y6432" s="108"/>
      <c r="AA6432" s="108"/>
      <c r="AC6432" s="108"/>
    </row>
    <row r="6433" spans="19:29" x14ac:dyDescent="0.25">
      <c r="S6433" s="108"/>
      <c r="U6433" s="108"/>
      <c r="W6433" s="108"/>
      <c r="Y6433" s="108"/>
      <c r="AA6433" s="108"/>
      <c r="AC6433" s="108"/>
    </row>
    <row r="6434" spans="19:29" x14ac:dyDescent="0.25">
      <c r="S6434" s="109"/>
      <c r="U6434" s="109"/>
      <c r="W6434" s="109"/>
      <c r="Y6434" s="109"/>
      <c r="AA6434" s="109"/>
      <c r="AC6434" s="109"/>
    </row>
    <row r="6435" spans="19:29" x14ac:dyDescent="0.25">
      <c r="S6435" s="108"/>
      <c r="U6435" s="108"/>
      <c r="W6435" s="108"/>
      <c r="Y6435" s="108"/>
      <c r="AA6435" s="108"/>
      <c r="AC6435" s="108"/>
    </row>
    <row r="6436" spans="19:29" x14ac:dyDescent="0.25">
      <c r="S6436" s="108"/>
      <c r="U6436" s="108"/>
      <c r="W6436" s="108"/>
      <c r="Y6436" s="108"/>
      <c r="AA6436" s="108"/>
      <c r="AC6436" s="108"/>
    </row>
    <row r="6437" spans="19:29" x14ac:dyDescent="0.25">
      <c r="S6437" s="109"/>
      <c r="U6437" s="109"/>
      <c r="W6437" s="109"/>
      <c r="Y6437" s="109"/>
      <c r="AA6437" s="109"/>
      <c r="AC6437" s="109"/>
    </row>
    <row r="6438" spans="19:29" x14ac:dyDescent="0.25">
      <c r="S6438" s="108"/>
      <c r="U6438" s="108"/>
      <c r="W6438" s="108"/>
      <c r="Y6438" s="108"/>
      <c r="AA6438" s="108"/>
      <c r="AC6438" s="108"/>
    </row>
    <row r="6439" spans="19:29" x14ac:dyDescent="0.25">
      <c r="S6439" s="109"/>
      <c r="U6439" s="109"/>
      <c r="W6439" s="109"/>
      <c r="Y6439" s="109"/>
      <c r="AA6439" s="109"/>
      <c r="AC6439" s="109"/>
    </row>
    <row r="6440" spans="19:29" x14ac:dyDescent="0.25">
      <c r="S6440" s="108"/>
      <c r="U6440" s="108"/>
      <c r="W6440" s="108"/>
      <c r="Y6440" s="108"/>
      <c r="AA6440" s="108"/>
      <c r="AC6440" s="108"/>
    </row>
    <row r="6441" spans="19:29" x14ac:dyDescent="0.25">
      <c r="S6441" s="108"/>
      <c r="U6441" s="108"/>
      <c r="W6441" s="108"/>
      <c r="Y6441" s="108"/>
      <c r="AA6441" s="108"/>
      <c r="AC6441" s="108"/>
    </row>
    <row r="6442" spans="19:29" x14ac:dyDescent="0.25">
      <c r="S6442" s="108"/>
      <c r="U6442" s="108"/>
      <c r="W6442" s="108"/>
      <c r="Y6442" s="108"/>
      <c r="AA6442" s="108"/>
      <c r="AC6442" s="108"/>
    </row>
    <row r="6443" spans="19:29" x14ac:dyDescent="0.25">
      <c r="S6443" s="110"/>
      <c r="U6443" s="110"/>
      <c r="W6443" s="110"/>
      <c r="Y6443" s="110"/>
      <c r="AA6443" s="110"/>
      <c r="AC6443" s="110"/>
    </row>
    <row r="6444" spans="19:29" x14ac:dyDescent="0.25">
      <c r="S6444" s="110"/>
      <c r="U6444" s="110"/>
      <c r="W6444" s="110"/>
      <c r="Y6444" s="110"/>
      <c r="AA6444" s="110"/>
      <c r="AC6444" s="110"/>
    </row>
    <row r="6445" spans="19:29" x14ac:dyDescent="0.25">
      <c r="S6445" s="110"/>
      <c r="U6445" s="110"/>
      <c r="W6445" s="110"/>
      <c r="Y6445" s="110"/>
      <c r="AA6445" s="110"/>
      <c r="AC6445" s="110"/>
    </row>
    <row r="6446" spans="19:29" x14ac:dyDescent="0.25">
      <c r="S6446" s="110"/>
      <c r="U6446" s="110"/>
      <c r="W6446" s="110"/>
      <c r="Y6446" s="110"/>
      <c r="AA6446" s="110"/>
      <c r="AC6446" s="110"/>
    </row>
    <row r="6447" spans="19:29" x14ac:dyDescent="0.25">
      <c r="S6447" s="111"/>
      <c r="U6447" s="111"/>
      <c r="W6447" s="111"/>
      <c r="Y6447" s="111"/>
      <c r="AA6447" s="111"/>
      <c r="AC6447" s="111"/>
    </row>
    <row r="6448" spans="19:29" x14ac:dyDescent="0.25">
      <c r="S6448" s="107"/>
      <c r="U6448" s="107"/>
      <c r="W6448" s="107"/>
      <c r="Y6448" s="107"/>
      <c r="AA6448" s="107"/>
      <c r="AC6448" s="107"/>
    </row>
    <row r="6449" spans="19:29" x14ac:dyDescent="0.25">
      <c r="S6449" s="108"/>
      <c r="U6449" s="108"/>
      <c r="W6449" s="108"/>
      <c r="Y6449" s="108"/>
      <c r="AA6449" s="108"/>
      <c r="AC6449" s="108"/>
    </row>
    <row r="6450" spans="19:29" x14ac:dyDescent="0.25">
      <c r="S6450" s="108"/>
      <c r="U6450" s="108"/>
      <c r="W6450" s="108"/>
      <c r="Y6450" s="108"/>
      <c r="AA6450" s="108"/>
      <c r="AC6450" s="108"/>
    </row>
    <row r="6451" spans="19:29" x14ac:dyDescent="0.25">
      <c r="S6451" s="109"/>
      <c r="U6451" s="109"/>
      <c r="W6451" s="109"/>
      <c r="Y6451" s="109"/>
      <c r="AA6451" s="109"/>
      <c r="AC6451" s="109"/>
    </row>
    <row r="6452" spans="19:29" x14ac:dyDescent="0.25">
      <c r="S6452" s="108"/>
      <c r="U6452" s="108"/>
      <c r="W6452" s="108"/>
      <c r="Y6452" s="108"/>
      <c r="AA6452" s="108"/>
      <c r="AC6452" s="108"/>
    </row>
    <row r="6453" spans="19:29" x14ac:dyDescent="0.25">
      <c r="S6453" s="108"/>
      <c r="U6453" s="108"/>
      <c r="W6453" s="108"/>
      <c r="Y6453" s="108"/>
      <c r="AA6453" s="108"/>
      <c r="AC6453" s="108"/>
    </row>
    <row r="6454" spans="19:29" x14ac:dyDescent="0.25">
      <c r="S6454" s="109"/>
      <c r="U6454" s="109"/>
      <c r="W6454" s="109"/>
      <c r="Y6454" s="109"/>
      <c r="AA6454" s="109"/>
      <c r="AC6454" s="109"/>
    </row>
    <row r="6455" spans="19:29" x14ac:dyDescent="0.25">
      <c r="S6455" s="108"/>
      <c r="U6455" s="108"/>
      <c r="W6455" s="108"/>
      <c r="Y6455" s="108"/>
      <c r="AA6455" s="108"/>
      <c r="AC6455" s="108"/>
    </row>
    <row r="6456" spans="19:29" x14ac:dyDescent="0.25">
      <c r="S6456" s="109"/>
      <c r="U6456" s="109"/>
      <c r="W6456" s="109"/>
      <c r="Y6456" s="109"/>
      <c r="AA6456" s="109"/>
      <c r="AC6456" s="109"/>
    </row>
    <row r="6457" spans="19:29" x14ac:dyDescent="0.25">
      <c r="S6457" s="108"/>
      <c r="U6457" s="108"/>
      <c r="W6457" s="108"/>
      <c r="Y6457" s="108"/>
      <c r="AA6457" s="108"/>
      <c r="AC6457" s="108"/>
    </row>
    <row r="6458" spans="19:29" x14ac:dyDescent="0.25">
      <c r="S6458" s="108"/>
      <c r="U6458" s="108"/>
      <c r="W6458" s="108"/>
      <c r="Y6458" s="108"/>
      <c r="AA6458" s="108"/>
      <c r="AC6458" s="108"/>
    </row>
    <row r="6459" spans="19:29" x14ac:dyDescent="0.25">
      <c r="S6459" s="108"/>
      <c r="U6459" s="108"/>
      <c r="W6459" s="108"/>
      <c r="Y6459" s="108"/>
      <c r="AA6459" s="108"/>
      <c r="AC6459" s="108"/>
    </row>
    <row r="6460" spans="19:29" x14ac:dyDescent="0.25">
      <c r="S6460" s="110"/>
      <c r="U6460" s="110"/>
      <c r="W6460" s="110"/>
      <c r="Y6460" s="110"/>
      <c r="AA6460" s="110"/>
      <c r="AC6460" s="110"/>
    </row>
    <row r="6461" spans="19:29" x14ac:dyDescent="0.25">
      <c r="S6461" s="110"/>
      <c r="U6461" s="110"/>
      <c r="W6461" s="110"/>
      <c r="Y6461" s="110"/>
      <c r="AA6461" s="110"/>
      <c r="AC6461" s="110"/>
    </row>
    <row r="6462" spans="19:29" x14ac:dyDescent="0.25">
      <c r="S6462" s="110"/>
      <c r="U6462" s="110"/>
      <c r="W6462" s="110"/>
      <c r="Y6462" s="110"/>
      <c r="AA6462" s="110"/>
      <c r="AC6462" s="110"/>
    </row>
    <row r="6463" spans="19:29" x14ac:dyDescent="0.25">
      <c r="S6463" s="110"/>
      <c r="U6463" s="110"/>
      <c r="W6463" s="110"/>
      <c r="Y6463" s="110"/>
      <c r="AA6463" s="110"/>
      <c r="AC6463" s="110"/>
    </row>
    <row r="6464" spans="19:29" x14ac:dyDescent="0.25">
      <c r="S6464" s="111"/>
      <c r="U6464" s="111"/>
      <c r="W6464" s="111"/>
      <c r="Y6464" s="111"/>
      <c r="AA6464" s="111"/>
      <c r="AC6464" s="111"/>
    </row>
    <row r="6465" spans="19:29" x14ac:dyDescent="0.25">
      <c r="S6465" s="107"/>
      <c r="U6465" s="107"/>
      <c r="W6465" s="107"/>
      <c r="Y6465" s="107"/>
      <c r="AA6465" s="107"/>
      <c r="AC6465" s="107"/>
    </row>
    <row r="6466" spans="19:29" x14ac:dyDescent="0.25">
      <c r="S6466" s="108"/>
      <c r="U6466" s="108"/>
      <c r="W6466" s="108"/>
      <c r="Y6466" s="108"/>
      <c r="AA6466" s="108"/>
      <c r="AC6466" s="108"/>
    </row>
    <row r="6467" spans="19:29" x14ac:dyDescent="0.25">
      <c r="S6467" s="108"/>
      <c r="U6467" s="108"/>
      <c r="W6467" s="108"/>
      <c r="Y6467" s="108"/>
      <c r="AA6467" s="108"/>
      <c r="AC6467" s="108"/>
    </row>
    <row r="6468" spans="19:29" x14ac:dyDescent="0.25">
      <c r="S6468" s="109"/>
      <c r="U6468" s="109"/>
      <c r="W6468" s="109"/>
      <c r="Y6468" s="109"/>
      <c r="AA6468" s="109"/>
      <c r="AC6468" s="109"/>
    </row>
    <row r="6469" spans="19:29" x14ac:dyDescent="0.25">
      <c r="S6469" s="108"/>
      <c r="U6469" s="108"/>
      <c r="W6469" s="108"/>
      <c r="Y6469" s="108"/>
      <c r="AA6469" s="108"/>
      <c r="AC6469" s="108"/>
    </row>
    <row r="6470" spans="19:29" x14ac:dyDescent="0.25">
      <c r="S6470" s="108"/>
      <c r="U6470" s="108"/>
      <c r="W6470" s="108"/>
      <c r="Y6470" s="108"/>
      <c r="AA6470" s="108"/>
      <c r="AC6470" s="108"/>
    </row>
    <row r="6471" spans="19:29" x14ac:dyDescent="0.25">
      <c r="S6471" s="109"/>
      <c r="U6471" s="109"/>
      <c r="W6471" s="109"/>
      <c r="Y6471" s="109"/>
      <c r="AA6471" s="109"/>
      <c r="AC6471" s="109"/>
    </row>
    <row r="6472" spans="19:29" x14ac:dyDescent="0.25">
      <c r="S6472" s="108"/>
      <c r="U6472" s="108"/>
      <c r="W6472" s="108"/>
      <c r="Y6472" s="108"/>
      <c r="AA6472" s="108"/>
      <c r="AC6472" s="108"/>
    </row>
    <row r="6473" spans="19:29" x14ac:dyDescent="0.25">
      <c r="S6473" s="109"/>
      <c r="U6473" s="109"/>
      <c r="W6473" s="109"/>
      <c r="Y6473" s="109"/>
      <c r="AA6473" s="109"/>
      <c r="AC6473" s="109"/>
    </row>
    <row r="6474" spans="19:29" x14ac:dyDescent="0.25">
      <c r="S6474" s="108"/>
      <c r="U6474" s="108"/>
      <c r="W6474" s="108"/>
      <c r="Y6474" s="108"/>
      <c r="AA6474" s="108"/>
      <c r="AC6474" s="108"/>
    </row>
    <row r="6475" spans="19:29" x14ac:dyDescent="0.25">
      <c r="S6475" s="108"/>
      <c r="U6475" s="108"/>
      <c r="W6475" s="108"/>
      <c r="Y6475" s="108"/>
      <c r="AA6475" s="108"/>
      <c r="AC6475" s="108"/>
    </row>
    <row r="6476" spans="19:29" x14ac:dyDescent="0.25">
      <c r="S6476" s="108"/>
      <c r="U6476" s="108"/>
      <c r="W6476" s="108"/>
      <c r="Y6476" s="108"/>
      <c r="AA6476" s="108"/>
      <c r="AC6476" s="108"/>
    </row>
    <row r="6477" spans="19:29" x14ac:dyDescent="0.25">
      <c r="S6477" s="110"/>
      <c r="U6477" s="110"/>
      <c r="W6477" s="110"/>
      <c r="Y6477" s="110"/>
      <c r="AA6477" s="110"/>
      <c r="AC6477" s="110"/>
    </row>
    <row r="6478" spans="19:29" x14ac:dyDescent="0.25">
      <c r="S6478" s="110"/>
      <c r="U6478" s="110"/>
      <c r="W6478" s="110"/>
      <c r="Y6478" s="110"/>
      <c r="AA6478" s="110"/>
      <c r="AC6478" s="110"/>
    </row>
    <row r="6479" spans="19:29" x14ac:dyDescent="0.25">
      <c r="S6479" s="110"/>
      <c r="U6479" s="110"/>
      <c r="W6479" s="110"/>
      <c r="Y6479" s="110"/>
      <c r="AA6479" s="110"/>
      <c r="AC6479" s="110"/>
    </row>
    <row r="6480" spans="19:29" x14ac:dyDescent="0.25">
      <c r="S6480" s="110"/>
      <c r="U6480" s="110"/>
      <c r="W6480" s="110"/>
      <c r="Y6480" s="110"/>
      <c r="AA6480" s="110"/>
      <c r="AC6480" s="110"/>
    </row>
    <row r="6481" spans="19:29" x14ac:dyDescent="0.25">
      <c r="S6481" s="111"/>
      <c r="U6481" s="111"/>
      <c r="W6481" s="111"/>
      <c r="Y6481" s="111"/>
      <c r="AA6481" s="111"/>
      <c r="AC6481" s="111"/>
    </row>
    <row r="6482" spans="19:29" x14ac:dyDescent="0.25">
      <c r="S6482" s="107"/>
      <c r="U6482" s="107"/>
      <c r="W6482" s="107"/>
      <c r="Y6482" s="107"/>
      <c r="AA6482" s="107"/>
      <c r="AC6482" s="107"/>
    </row>
    <row r="6483" spans="19:29" x14ac:dyDescent="0.25">
      <c r="S6483" s="108"/>
      <c r="U6483" s="108"/>
      <c r="W6483" s="108"/>
      <c r="Y6483" s="108"/>
      <c r="AA6483" s="108"/>
      <c r="AC6483" s="108"/>
    </row>
    <row r="6484" spans="19:29" x14ac:dyDescent="0.25">
      <c r="S6484" s="108"/>
      <c r="U6484" s="108"/>
      <c r="W6484" s="108"/>
      <c r="Y6484" s="108"/>
      <c r="AA6484" s="108"/>
      <c r="AC6484" s="108"/>
    </row>
    <row r="6485" spans="19:29" x14ac:dyDescent="0.25">
      <c r="S6485" s="109"/>
      <c r="U6485" s="109"/>
      <c r="W6485" s="109"/>
      <c r="Y6485" s="109"/>
      <c r="AA6485" s="109"/>
      <c r="AC6485" s="109"/>
    </row>
    <row r="6486" spans="19:29" x14ac:dyDescent="0.25">
      <c r="S6486" s="108"/>
      <c r="U6486" s="108"/>
      <c r="W6486" s="108"/>
      <c r="Y6486" s="108"/>
      <c r="AA6486" s="108"/>
      <c r="AC6486" s="108"/>
    </row>
    <row r="6487" spans="19:29" x14ac:dyDescent="0.25">
      <c r="S6487" s="108"/>
      <c r="U6487" s="108"/>
      <c r="W6487" s="108"/>
      <c r="Y6487" s="108"/>
      <c r="AA6487" s="108"/>
      <c r="AC6487" s="108"/>
    </row>
    <row r="6488" spans="19:29" x14ac:dyDescent="0.25">
      <c r="S6488" s="109"/>
      <c r="U6488" s="109"/>
      <c r="W6488" s="109"/>
      <c r="Y6488" s="109"/>
      <c r="AA6488" s="109"/>
      <c r="AC6488" s="109"/>
    </row>
    <row r="6489" spans="19:29" x14ac:dyDescent="0.25">
      <c r="S6489" s="108"/>
      <c r="U6489" s="108"/>
      <c r="W6489" s="108"/>
      <c r="Y6489" s="108"/>
      <c r="AA6489" s="108"/>
      <c r="AC6489" s="108"/>
    </row>
    <row r="6490" spans="19:29" x14ac:dyDescent="0.25">
      <c r="S6490" s="109"/>
      <c r="U6490" s="109"/>
      <c r="W6490" s="109"/>
      <c r="Y6490" s="109"/>
      <c r="AA6490" s="109"/>
      <c r="AC6490" s="109"/>
    </row>
    <row r="6491" spans="19:29" x14ac:dyDescent="0.25">
      <c r="S6491" s="108"/>
      <c r="U6491" s="108"/>
      <c r="W6491" s="108"/>
      <c r="Y6491" s="108"/>
      <c r="AA6491" s="108"/>
      <c r="AC6491" s="108"/>
    </row>
    <row r="6492" spans="19:29" x14ac:dyDescent="0.25">
      <c r="S6492" s="108"/>
      <c r="U6492" s="108"/>
      <c r="W6492" s="108"/>
      <c r="Y6492" s="108"/>
      <c r="AA6492" s="108"/>
      <c r="AC6492" s="108"/>
    </row>
    <row r="6493" spans="19:29" x14ac:dyDescent="0.25">
      <c r="S6493" s="108"/>
      <c r="U6493" s="108"/>
      <c r="W6493" s="108"/>
      <c r="Y6493" s="108"/>
      <c r="AA6493" s="108"/>
      <c r="AC6493" s="108"/>
    </row>
    <row r="6494" spans="19:29" x14ac:dyDescent="0.25">
      <c r="S6494" s="110"/>
      <c r="U6494" s="110"/>
      <c r="W6494" s="110"/>
      <c r="Y6494" s="110"/>
      <c r="AA6494" s="110"/>
      <c r="AC6494" s="110"/>
    </row>
    <row r="6495" spans="19:29" x14ac:dyDescent="0.25">
      <c r="S6495" s="110"/>
      <c r="U6495" s="110"/>
      <c r="W6495" s="110"/>
      <c r="Y6495" s="110"/>
      <c r="AA6495" s="110"/>
      <c r="AC6495" s="110"/>
    </row>
    <row r="6496" spans="19:29" x14ac:dyDescent="0.25">
      <c r="S6496" s="110"/>
      <c r="U6496" s="110"/>
      <c r="W6496" s="110"/>
      <c r="Y6496" s="110"/>
      <c r="AA6496" s="110"/>
      <c r="AC6496" s="110"/>
    </row>
    <row r="6497" spans="19:29" x14ac:dyDescent="0.25">
      <c r="S6497" s="110"/>
      <c r="U6497" s="110"/>
      <c r="W6497" s="110"/>
      <c r="Y6497" s="110"/>
      <c r="AA6497" s="110"/>
      <c r="AC6497" s="110"/>
    </row>
    <row r="6498" spans="19:29" x14ac:dyDescent="0.25">
      <c r="S6498" s="111"/>
      <c r="U6498" s="111"/>
      <c r="W6498" s="111"/>
      <c r="Y6498" s="111"/>
      <c r="AA6498" s="111"/>
      <c r="AC6498" s="111"/>
    </row>
    <row r="6499" spans="19:29" x14ac:dyDescent="0.25">
      <c r="S6499" s="107"/>
      <c r="U6499" s="107"/>
      <c r="W6499" s="107"/>
      <c r="Y6499" s="107"/>
      <c r="AA6499" s="107"/>
      <c r="AC6499" s="107"/>
    </row>
    <row r="6500" spans="19:29" x14ac:dyDescent="0.25">
      <c r="S6500" s="108"/>
      <c r="U6500" s="108"/>
      <c r="W6500" s="108"/>
      <c r="Y6500" s="108"/>
      <c r="AA6500" s="108"/>
      <c r="AC6500" s="108"/>
    </row>
    <row r="6501" spans="19:29" x14ac:dyDescent="0.25">
      <c r="S6501" s="108"/>
      <c r="U6501" s="108"/>
      <c r="W6501" s="108"/>
      <c r="Y6501" s="108"/>
      <c r="AA6501" s="108"/>
      <c r="AC6501" s="108"/>
    </row>
    <row r="6502" spans="19:29" x14ac:dyDescent="0.25">
      <c r="S6502" s="109"/>
      <c r="U6502" s="109"/>
      <c r="W6502" s="109"/>
      <c r="Y6502" s="109"/>
      <c r="AA6502" s="109"/>
      <c r="AC6502" s="109"/>
    </row>
    <row r="6503" spans="19:29" x14ac:dyDescent="0.25">
      <c r="S6503" s="108"/>
      <c r="U6503" s="108"/>
      <c r="W6503" s="108"/>
      <c r="Y6503" s="108"/>
      <c r="AA6503" s="108"/>
      <c r="AC6503" s="108"/>
    </row>
    <row r="6504" spans="19:29" x14ac:dyDescent="0.25">
      <c r="S6504" s="108"/>
      <c r="U6504" s="108"/>
      <c r="W6504" s="108"/>
      <c r="Y6504" s="108"/>
      <c r="AA6504" s="108"/>
      <c r="AC6504" s="108"/>
    </row>
    <row r="6505" spans="19:29" x14ac:dyDescent="0.25">
      <c r="S6505" s="109"/>
      <c r="U6505" s="109"/>
      <c r="W6505" s="109"/>
      <c r="Y6505" s="109"/>
      <c r="AA6505" s="109"/>
      <c r="AC6505" s="109"/>
    </row>
    <row r="6506" spans="19:29" x14ac:dyDescent="0.25">
      <c r="S6506" s="108"/>
      <c r="U6506" s="108"/>
      <c r="W6506" s="108"/>
      <c r="Y6506" s="108"/>
      <c r="AA6506" s="108"/>
      <c r="AC6506" s="108"/>
    </row>
    <row r="6507" spans="19:29" x14ac:dyDescent="0.25">
      <c r="S6507" s="109"/>
      <c r="U6507" s="109"/>
      <c r="W6507" s="109"/>
      <c r="Y6507" s="109"/>
      <c r="AA6507" s="109"/>
      <c r="AC6507" s="109"/>
    </row>
    <row r="6508" spans="19:29" x14ac:dyDescent="0.25">
      <c r="S6508" s="108"/>
      <c r="U6508" s="108"/>
      <c r="W6508" s="108"/>
      <c r="Y6508" s="108"/>
      <c r="AA6508" s="108"/>
      <c r="AC6508" s="108"/>
    </row>
    <row r="6509" spans="19:29" x14ac:dyDescent="0.25">
      <c r="S6509" s="108"/>
      <c r="U6509" s="108"/>
      <c r="W6509" s="108"/>
      <c r="Y6509" s="108"/>
      <c r="AA6509" s="108"/>
      <c r="AC6509" s="108"/>
    </row>
    <row r="6510" spans="19:29" x14ac:dyDescent="0.25">
      <c r="S6510" s="108"/>
      <c r="U6510" s="108"/>
      <c r="W6510" s="108"/>
      <c r="Y6510" s="108"/>
      <c r="AA6510" s="108"/>
      <c r="AC6510" s="108"/>
    </row>
    <row r="6511" spans="19:29" x14ac:dyDescent="0.25">
      <c r="S6511" s="110"/>
      <c r="U6511" s="110"/>
      <c r="W6511" s="110"/>
      <c r="Y6511" s="110"/>
      <c r="AA6511" s="110"/>
      <c r="AC6511" s="110"/>
    </row>
    <row r="6512" spans="19:29" x14ac:dyDescent="0.25">
      <c r="S6512" s="110"/>
      <c r="U6512" s="110"/>
      <c r="W6512" s="110"/>
      <c r="Y6512" s="110"/>
      <c r="AA6512" s="110"/>
      <c r="AC6512" s="110"/>
    </row>
    <row r="6513" spans="19:29" x14ac:dyDescent="0.25">
      <c r="S6513" s="110"/>
      <c r="U6513" s="110"/>
      <c r="W6513" s="110"/>
      <c r="Y6513" s="110"/>
      <c r="AA6513" s="110"/>
      <c r="AC6513" s="110"/>
    </row>
    <row r="6514" spans="19:29" x14ac:dyDescent="0.25">
      <c r="S6514" s="110"/>
      <c r="U6514" s="110"/>
      <c r="W6514" s="110"/>
      <c r="Y6514" s="110"/>
      <c r="AA6514" s="110"/>
      <c r="AC6514" s="110"/>
    </row>
    <row r="6515" spans="19:29" x14ac:dyDescent="0.25">
      <c r="S6515" s="111"/>
      <c r="U6515" s="111"/>
      <c r="W6515" s="111"/>
      <c r="Y6515" s="111"/>
      <c r="AA6515" s="111"/>
      <c r="AC6515" s="111"/>
    </row>
    <row r="6516" spans="19:29" x14ac:dyDescent="0.25">
      <c r="S6516" s="107"/>
      <c r="U6516" s="107"/>
      <c r="W6516" s="107"/>
      <c r="Y6516" s="107"/>
      <c r="AA6516" s="107"/>
      <c r="AC6516" s="107"/>
    </row>
    <row r="6517" spans="19:29" x14ac:dyDescent="0.25">
      <c r="S6517" s="108"/>
      <c r="U6517" s="108"/>
      <c r="W6517" s="108"/>
      <c r="Y6517" s="108"/>
      <c r="AA6517" s="108"/>
      <c r="AC6517" s="108"/>
    </row>
    <row r="6518" spans="19:29" x14ac:dyDescent="0.25">
      <c r="S6518" s="108"/>
      <c r="U6518" s="108"/>
      <c r="W6518" s="108"/>
      <c r="Y6518" s="108"/>
      <c r="AA6518" s="108"/>
      <c r="AC6518" s="108"/>
    </row>
    <row r="6519" spans="19:29" x14ac:dyDescent="0.25">
      <c r="S6519" s="109"/>
      <c r="U6519" s="109"/>
      <c r="W6519" s="109"/>
      <c r="Y6519" s="109"/>
      <c r="AA6519" s="109"/>
      <c r="AC6519" s="109"/>
    </row>
    <row r="6520" spans="19:29" x14ac:dyDescent="0.25">
      <c r="S6520" s="108"/>
      <c r="U6520" s="108"/>
      <c r="W6520" s="108"/>
      <c r="Y6520" s="108"/>
      <c r="AA6520" s="108"/>
      <c r="AC6520" s="108"/>
    </row>
    <row r="6521" spans="19:29" x14ac:dyDescent="0.25">
      <c r="S6521" s="108"/>
      <c r="U6521" s="108"/>
      <c r="W6521" s="108"/>
      <c r="Y6521" s="108"/>
      <c r="AA6521" s="108"/>
      <c r="AC6521" s="108"/>
    </row>
    <row r="6522" spans="19:29" x14ac:dyDescent="0.25">
      <c r="S6522" s="109"/>
      <c r="U6522" s="109"/>
      <c r="W6522" s="109"/>
      <c r="Y6522" s="109"/>
      <c r="AA6522" s="109"/>
      <c r="AC6522" s="109"/>
    </row>
    <row r="6523" spans="19:29" x14ac:dyDescent="0.25">
      <c r="S6523" s="108"/>
      <c r="U6523" s="108"/>
      <c r="W6523" s="108"/>
      <c r="Y6523" s="108"/>
      <c r="AA6523" s="108"/>
      <c r="AC6523" s="108"/>
    </row>
    <row r="6524" spans="19:29" x14ac:dyDescent="0.25">
      <c r="S6524" s="109"/>
      <c r="U6524" s="109"/>
      <c r="W6524" s="109"/>
      <c r="Y6524" s="109"/>
      <c r="AA6524" s="109"/>
      <c r="AC6524" s="109"/>
    </row>
    <row r="6525" spans="19:29" x14ac:dyDescent="0.25">
      <c r="S6525" s="108"/>
      <c r="U6525" s="108"/>
      <c r="W6525" s="108"/>
      <c r="Y6525" s="108"/>
      <c r="AA6525" s="108"/>
      <c r="AC6525" s="108"/>
    </row>
    <row r="6526" spans="19:29" x14ac:dyDescent="0.25">
      <c r="S6526" s="108"/>
      <c r="U6526" s="108"/>
      <c r="W6526" s="108"/>
      <c r="Y6526" s="108"/>
      <c r="AA6526" s="108"/>
      <c r="AC6526" s="108"/>
    </row>
    <row r="6527" spans="19:29" x14ac:dyDescent="0.25">
      <c r="S6527" s="108"/>
      <c r="U6527" s="108"/>
      <c r="W6527" s="108"/>
      <c r="Y6527" s="108"/>
      <c r="AA6527" s="108"/>
      <c r="AC6527" s="108"/>
    </row>
    <row r="6528" spans="19:29" x14ac:dyDescent="0.25">
      <c r="S6528" s="110"/>
      <c r="U6528" s="110"/>
      <c r="W6528" s="110"/>
      <c r="Y6528" s="110"/>
      <c r="AA6528" s="110"/>
      <c r="AC6528" s="110"/>
    </row>
    <row r="6529" spans="19:29" x14ac:dyDescent="0.25">
      <c r="S6529" s="110"/>
      <c r="U6529" s="110"/>
      <c r="W6529" s="110"/>
      <c r="Y6529" s="110"/>
      <c r="AA6529" s="110"/>
      <c r="AC6529" s="110"/>
    </row>
    <row r="6530" spans="19:29" x14ac:dyDescent="0.25">
      <c r="S6530" s="110"/>
      <c r="U6530" s="110"/>
      <c r="W6530" s="110"/>
      <c r="Y6530" s="110"/>
      <c r="AA6530" s="110"/>
      <c r="AC6530" s="110"/>
    </row>
    <row r="6531" spans="19:29" x14ac:dyDescent="0.25">
      <c r="S6531" s="110"/>
      <c r="U6531" s="110"/>
      <c r="W6531" s="110"/>
      <c r="Y6531" s="110"/>
      <c r="AA6531" s="110"/>
      <c r="AC6531" s="110"/>
    </row>
    <row r="6532" spans="19:29" x14ac:dyDescent="0.25">
      <c r="S6532" s="111"/>
      <c r="U6532" s="111"/>
      <c r="W6532" s="111"/>
      <c r="Y6532" s="111"/>
      <c r="AA6532" s="111"/>
      <c r="AC6532" s="111"/>
    </row>
    <row r="6533" spans="19:29" x14ac:dyDescent="0.25">
      <c r="S6533" s="107"/>
      <c r="U6533" s="107"/>
      <c r="W6533" s="107"/>
      <c r="Y6533" s="107"/>
      <c r="AA6533" s="107"/>
      <c r="AC6533" s="107"/>
    </row>
    <row r="6534" spans="19:29" x14ac:dyDescent="0.25">
      <c r="S6534" s="108"/>
      <c r="U6534" s="108"/>
      <c r="W6534" s="108"/>
      <c r="Y6534" s="108"/>
      <c r="AA6534" s="108"/>
      <c r="AC6534" s="108"/>
    </row>
    <row r="6535" spans="19:29" x14ac:dyDescent="0.25">
      <c r="S6535" s="108"/>
      <c r="U6535" s="108"/>
      <c r="W6535" s="108"/>
      <c r="Y6535" s="108"/>
      <c r="AA6535" s="108"/>
      <c r="AC6535" s="108"/>
    </row>
    <row r="6536" spans="19:29" x14ac:dyDescent="0.25">
      <c r="S6536" s="109"/>
      <c r="U6536" s="109"/>
      <c r="W6536" s="109"/>
      <c r="Y6536" s="109"/>
      <c r="AA6536" s="109"/>
      <c r="AC6536" s="109"/>
    </row>
    <row r="6537" spans="19:29" x14ac:dyDescent="0.25">
      <c r="S6537" s="108"/>
      <c r="U6537" s="108"/>
      <c r="W6537" s="108"/>
      <c r="Y6537" s="108"/>
      <c r="AA6537" s="108"/>
      <c r="AC6537" s="108"/>
    </row>
    <row r="6538" spans="19:29" x14ac:dyDescent="0.25">
      <c r="S6538" s="108"/>
      <c r="U6538" s="108"/>
      <c r="W6538" s="108"/>
      <c r="Y6538" s="108"/>
      <c r="AA6538" s="108"/>
      <c r="AC6538" s="108"/>
    </row>
    <row r="6539" spans="19:29" x14ac:dyDescent="0.25">
      <c r="S6539" s="109"/>
      <c r="U6539" s="109"/>
      <c r="W6539" s="109"/>
      <c r="Y6539" s="109"/>
      <c r="AA6539" s="109"/>
      <c r="AC6539" s="109"/>
    </row>
    <row r="6540" spans="19:29" x14ac:dyDescent="0.25">
      <c r="S6540" s="108"/>
      <c r="U6540" s="108"/>
      <c r="W6540" s="108"/>
      <c r="Y6540" s="108"/>
      <c r="AA6540" s="108"/>
      <c r="AC6540" s="108"/>
    </row>
    <row r="6541" spans="19:29" x14ac:dyDescent="0.25">
      <c r="S6541" s="109"/>
      <c r="U6541" s="109"/>
      <c r="W6541" s="109"/>
      <c r="Y6541" s="109"/>
      <c r="AA6541" s="109"/>
      <c r="AC6541" s="109"/>
    </row>
    <row r="6542" spans="19:29" x14ac:dyDescent="0.25">
      <c r="S6542" s="108"/>
      <c r="U6542" s="108"/>
      <c r="W6542" s="108"/>
      <c r="Y6542" s="108"/>
      <c r="AA6542" s="108"/>
      <c r="AC6542" s="108"/>
    </row>
    <row r="6543" spans="19:29" x14ac:dyDescent="0.25">
      <c r="S6543" s="108"/>
      <c r="U6543" s="108"/>
      <c r="W6543" s="108"/>
      <c r="Y6543" s="108"/>
      <c r="AA6543" s="108"/>
      <c r="AC6543" s="108"/>
    </row>
    <row r="6544" spans="19:29" x14ac:dyDescent="0.25">
      <c r="S6544" s="108"/>
      <c r="U6544" s="108"/>
      <c r="W6544" s="108"/>
      <c r="Y6544" s="108"/>
      <c r="AA6544" s="108"/>
      <c r="AC6544" s="108"/>
    </row>
    <row r="6545" spans="19:29" x14ac:dyDescent="0.25">
      <c r="S6545" s="110"/>
      <c r="U6545" s="110"/>
      <c r="W6545" s="110"/>
      <c r="Y6545" s="110"/>
      <c r="AA6545" s="110"/>
      <c r="AC6545" s="110"/>
    </row>
    <row r="6546" spans="19:29" x14ac:dyDescent="0.25">
      <c r="S6546" s="110"/>
      <c r="U6546" s="110"/>
      <c r="W6546" s="110"/>
      <c r="Y6546" s="110"/>
      <c r="AA6546" s="110"/>
      <c r="AC6546" s="110"/>
    </row>
    <row r="6547" spans="19:29" x14ac:dyDescent="0.25">
      <c r="S6547" s="110"/>
      <c r="U6547" s="110"/>
      <c r="W6547" s="110"/>
      <c r="Y6547" s="110"/>
      <c r="AA6547" s="110"/>
      <c r="AC6547" s="110"/>
    </row>
    <row r="6548" spans="19:29" x14ac:dyDescent="0.25">
      <c r="S6548" s="110"/>
      <c r="U6548" s="110"/>
      <c r="W6548" s="110"/>
      <c r="Y6548" s="110"/>
      <c r="AA6548" s="110"/>
      <c r="AC6548" s="110"/>
    </row>
    <row r="6549" spans="19:29" x14ac:dyDescent="0.25">
      <c r="S6549" s="111"/>
      <c r="U6549" s="111"/>
      <c r="W6549" s="111"/>
      <c r="Y6549" s="111"/>
      <c r="AA6549" s="111"/>
      <c r="AC6549" s="111"/>
    </row>
    <row r="6550" spans="19:29" x14ac:dyDescent="0.25">
      <c r="S6550" s="107"/>
      <c r="U6550" s="107"/>
      <c r="W6550" s="107"/>
      <c r="Y6550" s="107"/>
      <c r="AA6550" s="107"/>
      <c r="AC6550" s="107"/>
    </row>
    <row r="6551" spans="19:29" x14ac:dyDescent="0.25">
      <c r="S6551" s="108"/>
      <c r="U6551" s="108"/>
      <c r="W6551" s="108"/>
      <c r="Y6551" s="108"/>
      <c r="AA6551" s="108"/>
      <c r="AC6551" s="108"/>
    </row>
    <row r="6552" spans="19:29" x14ac:dyDescent="0.25">
      <c r="S6552" s="108"/>
      <c r="U6552" s="108"/>
      <c r="W6552" s="108"/>
      <c r="Y6552" s="108"/>
      <c r="AA6552" s="108"/>
      <c r="AC6552" s="108"/>
    </row>
    <row r="6553" spans="19:29" x14ac:dyDescent="0.25">
      <c r="S6553" s="109"/>
      <c r="U6553" s="109"/>
      <c r="W6553" s="109"/>
      <c r="Y6553" s="109"/>
      <c r="AA6553" s="109"/>
      <c r="AC6553" s="109"/>
    </row>
    <row r="6554" spans="19:29" x14ac:dyDescent="0.25">
      <c r="S6554" s="108"/>
      <c r="U6554" s="108"/>
      <c r="W6554" s="108"/>
      <c r="Y6554" s="108"/>
      <c r="AA6554" s="108"/>
      <c r="AC6554" s="108"/>
    </row>
    <row r="6555" spans="19:29" x14ac:dyDescent="0.25">
      <c r="S6555" s="108"/>
      <c r="U6555" s="108"/>
      <c r="W6555" s="108"/>
      <c r="Y6555" s="108"/>
      <c r="AA6555" s="108"/>
      <c r="AC6555" s="108"/>
    </row>
    <row r="6556" spans="19:29" x14ac:dyDescent="0.25">
      <c r="S6556" s="109"/>
      <c r="U6556" s="109"/>
      <c r="W6556" s="109"/>
      <c r="Y6556" s="109"/>
      <c r="AA6556" s="109"/>
      <c r="AC6556" s="109"/>
    </row>
    <row r="6557" spans="19:29" x14ac:dyDescent="0.25">
      <c r="S6557" s="108"/>
      <c r="U6557" s="108"/>
      <c r="W6557" s="108"/>
      <c r="Y6557" s="108"/>
      <c r="AA6557" s="108"/>
      <c r="AC6557" s="108"/>
    </row>
    <row r="6558" spans="19:29" x14ac:dyDescent="0.25">
      <c r="S6558" s="109"/>
      <c r="U6558" s="109"/>
      <c r="W6558" s="109"/>
      <c r="Y6558" s="109"/>
      <c r="AA6558" s="109"/>
      <c r="AC6558" s="109"/>
    </row>
    <row r="6559" spans="19:29" x14ac:dyDescent="0.25">
      <c r="S6559" s="108"/>
      <c r="U6559" s="108"/>
      <c r="W6559" s="108"/>
      <c r="Y6559" s="108"/>
      <c r="AA6559" s="108"/>
      <c r="AC6559" s="108"/>
    </row>
    <row r="6560" spans="19:29" x14ac:dyDescent="0.25">
      <c r="S6560" s="108"/>
      <c r="U6560" s="108"/>
      <c r="W6560" s="108"/>
      <c r="Y6560" s="108"/>
      <c r="AA6560" s="108"/>
      <c r="AC6560" s="108"/>
    </row>
    <row r="6561" spans="19:29" x14ac:dyDescent="0.25">
      <c r="S6561" s="108"/>
      <c r="U6561" s="108"/>
      <c r="W6561" s="108"/>
      <c r="Y6561" s="108"/>
      <c r="AA6561" s="108"/>
      <c r="AC6561" s="108"/>
    </row>
    <row r="6562" spans="19:29" x14ac:dyDescent="0.25">
      <c r="S6562" s="110"/>
      <c r="U6562" s="110"/>
      <c r="W6562" s="110"/>
      <c r="Y6562" s="110"/>
      <c r="AA6562" s="110"/>
      <c r="AC6562" s="110"/>
    </row>
    <row r="6563" spans="19:29" x14ac:dyDescent="0.25">
      <c r="S6563" s="110"/>
      <c r="U6563" s="110"/>
      <c r="W6563" s="110"/>
      <c r="Y6563" s="110"/>
      <c r="AA6563" s="110"/>
      <c r="AC6563" s="110"/>
    </row>
    <row r="6564" spans="19:29" x14ac:dyDescent="0.25">
      <c r="S6564" s="110"/>
      <c r="U6564" s="110"/>
      <c r="W6564" s="110"/>
      <c r="Y6564" s="110"/>
      <c r="AA6564" s="110"/>
      <c r="AC6564" s="110"/>
    </row>
    <row r="6565" spans="19:29" x14ac:dyDescent="0.25">
      <c r="S6565" s="110"/>
      <c r="U6565" s="110"/>
      <c r="W6565" s="110"/>
      <c r="Y6565" s="110"/>
      <c r="AA6565" s="110"/>
      <c r="AC6565" s="110"/>
    </row>
    <row r="6566" spans="19:29" x14ac:dyDescent="0.25">
      <c r="S6566" s="111"/>
      <c r="U6566" s="111"/>
      <c r="W6566" s="111"/>
      <c r="Y6566" s="111"/>
      <c r="AA6566" s="111"/>
      <c r="AC6566" s="111"/>
    </row>
    <row r="6567" spans="19:29" x14ac:dyDescent="0.25">
      <c r="S6567" s="107"/>
      <c r="U6567" s="107"/>
      <c r="W6567" s="107"/>
      <c r="Y6567" s="107"/>
      <c r="AA6567" s="107"/>
      <c r="AC6567" s="107"/>
    </row>
    <row r="6568" spans="19:29" x14ac:dyDescent="0.25">
      <c r="S6568" s="108"/>
      <c r="U6568" s="108"/>
      <c r="W6568" s="108"/>
      <c r="Y6568" s="108"/>
      <c r="AA6568" s="108"/>
      <c r="AC6568" s="108"/>
    </row>
    <row r="6569" spans="19:29" x14ac:dyDescent="0.25">
      <c r="S6569" s="108"/>
      <c r="U6569" s="108"/>
      <c r="W6569" s="108"/>
      <c r="Y6569" s="108"/>
      <c r="AA6569" s="108"/>
      <c r="AC6569" s="108"/>
    </row>
    <row r="6570" spans="19:29" x14ac:dyDescent="0.25">
      <c r="S6570" s="109"/>
      <c r="U6570" s="109"/>
      <c r="W6570" s="109"/>
      <c r="Y6570" s="109"/>
      <c r="AA6570" s="109"/>
      <c r="AC6570" s="109"/>
    </row>
    <row r="6571" spans="19:29" x14ac:dyDescent="0.25">
      <c r="S6571" s="108"/>
      <c r="U6571" s="108"/>
      <c r="W6571" s="108"/>
      <c r="Y6571" s="108"/>
      <c r="AA6571" s="108"/>
      <c r="AC6571" s="108"/>
    </row>
    <row r="6572" spans="19:29" x14ac:dyDescent="0.25">
      <c r="S6572" s="108"/>
      <c r="U6572" s="108"/>
      <c r="W6572" s="108"/>
      <c r="Y6572" s="108"/>
      <c r="AA6572" s="108"/>
      <c r="AC6572" s="108"/>
    </row>
    <row r="6573" spans="19:29" x14ac:dyDescent="0.25">
      <c r="S6573" s="109"/>
      <c r="U6573" s="109"/>
      <c r="W6573" s="109"/>
      <c r="Y6573" s="109"/>
      <c r="AA6573" s="109"/>
      <c r="AC6573" s="109"/>
    </row>
    <row r="6574" spans="19:29" x14ac:dyDescent="0.25">
      <c r="S6574" s="108"/>
      <c r="U6574" s="108"/>
      <c r="W6574" s="108"/>
      <c r="Y6574" s="108"/>
      <c r="AA6574" s="108"/>
      <c r="AC6574" s="108"/>
    </row>
    <row r="6575" spans="19:29" x14ac:dyDescent="0.25">
      <c r="S6575" s="109"/>
      <c r="U6575" s="109"/>
      <c r="W6575" s="109"/>
      <c r="Y6575" s="109"/>
      <c r="AA6575" s="109"/>
      <c r="AC6575" s="109"/>
    </row>
    <row r="6576" spans="19:29" x14ac:dyDescent="0.25">
      <c r="S6576" s="108"/>
      <c r="U6576" s="108"/>
      <c r="W6576" s="108"/>
      <c r="Y6576" s="108"/>
      <c r="AA6576" s="108"/>
      <c r="AC6576" s="108"/>
    </row>
    <row r="6577" spans="19:29" x14ac:dyDescent="0.25">
      <c r="S6577" s="108"/>
      <c r="U6577" s="108"/>
      <c r="W6577" s="108"/>
      <c r="Y6577" s="108"/>
      <c r="AA6577" s="108"/>
      <c r="AC6577" s="108"/>
    </row>
    <row r="6578" spans="19:29" x14ac:dyDescent="0.25">
      <c r="S6578" s="108"/>
      <c r="U6578" s="108"/>
      <c r="W6578" s="108"/>
      <c r="Y6578" s="108"/>
      <c r="AA6578" s="108"/>
      <c r="AC6578" s="108"/>
    </row>
    <row r="6579" spans="19:29" x14ac:dyDescent="0.25">
      <c r="S6579" s="110"/>
      <c r="U6579" s="110"/>
      <c r="W6579" s="110"/>
      <c r="Y6579" s="110"/>
      <c r="AA6579" s="110"/>
      <c r="AC6579" s="110"/>
    </row>
    <row r="6580" spans="19:29" x14ac:dyDescent="0.25">
      <c r="S6580" s="110"/>
      <c r="U6580" s="110"/>
      <c r="W6580" s="110"/>
      <c r="Y6580" s="110"/>
      <c r="AA6580" s="110"/>
      <c r="AC6580" s="110"/>
    </row>
    <row r="6581" spans="19:29" x14ac:dyDescent="0.25">
      <c r="S6581" s="110"/>
      <c r="U6581" s="110"/>
      <c r="W6581" s="110"/>
      <c r="Y6581" s="110"/>
      <c r="AA6581" s="110"/>
      <c r="AC6581" s="110"/>
    </row>
    <row r="6582" spans="19:29" x14ac:dyDescent="0.25">
      <c r="S6582" s="110"/>
      <c r="U6582" s="110"/>
      <c r="W6582" s="110"/>
      <c r="Y6582" s="110"/>
      <c r="AA6582" s="110"/>
      <c r="AC6582" s="110"/>
    </row>
    <row r="6583" spans="19:29" x14ac:dyDescent="0.25">
      <c r="S6583" s="111"/>
      <c r="U6583" s="111"/>
      <c r="W6583" s="111"/>
      <c r="Y6583" s="111"/>
      <c r="AA6583" s="111"/>
      <c r="AC6583" s="111"/>
    </row>
    <row r="6584" spans="19:29" x14ac:dyDescent="0.25">
      <c r="S6584" s="107"/>
      <c r="U6584" s="107"/>
      <c r="W6584" s="107"/>
      <c r="Y6584" s="107"/>
      <c r="AA6584" s="107"/>
      <c r="AC6584" s="107"/>
    </row>
    <row r="6585" spans="19:29" x14ac:dyDescent="0.25">
      <c r="S6585" s="108"/>
      <c r="U6585" s="108"/>
      <c r="W6585" s="108"/>
      <c r="Y6585" s="108"/>
      <c r="AA6585" s="108"/>
      <c r="AC6585" s="108"/>
    </row>
    <row r="6586" spans="19:29" x14ac:dyDescent="0.25">
      <c r="S6586" s="108"/>
      <c r="U6586" s="108"/>
      <c r="W6586" s="108"/>
      <c r="Y6586" s="108"/>
      <c r="AA6586" s="108"/>
      <c r="AC6586" s="108"/>
    </row>
    <row r="6587" spans="19:29" x14ac:dyDescent="0.25">
      <c r="S6587" s="109"/>
      <c r="U6587" s="109"/>
      <c r="W6587" s="109"/>
      <c r="Y6587" s="109"/>
      <c r="AA6587" s="109"/>
      <c r="AC6587" s="109"/>
    </row>
    <row r="6588" spans="19:29" x14ac:dyDescent="0.25">
      <c r="S6588" s="108"/>
      <c r="U6588" s="108"/>
      <c r="W6588" s="108"/>
      <c r="Y6588" s="108"/>
      <c r="AA6588" s="108"/>
      <c r="AC6588" s="108"/>
    </row>
    <row r="6589" spans="19:29" x14ac:dyDescent="0.25">
      <c r="S6589" s="108"/>
      <c r="U6589" s="108"/>
      <c r="W6589" s="108"/>
      <c r="Y6589" s="108"/>
      <c r="AA6589" s="108"/>
      <c r="AC6589" s="108"/>
    </row>
    <row r="6590" spans="19:29" x14ac:dyDescent="0.25">
      <c r="S6590" s="109"/>
      <c r="U6590" s="109"/>
      <c r="W6590" s="109"/>
      <c r="Y6590" s="109"/>
      <c r="AA6590" s="109"/>
      <c r="AC6590" s="109"/>
    </row>
    <row r="6591" spans="19:29" x14ac:dyDescent="0.25">
      <c r="S6591" s="108"/>
      <c r="U6591" s="108"/>
      <c r="W6591" s="108"/>
      <c r="Y6591" s="108"/>
      <c r="AA6591" s="108"/>
      <c r="AC6591" s="108"/>
    </row>
    <row r="6592" spans="19:29" x14ac:dyDescent="0.25">
      <c r="S6592" s="109"/>
      <c r="U6592" s="109"/>
      <c r="W6592" s="109"/>
      <c r="Y6592" s="109"/>
      <c r="AA6592" s="109"/>
      <c r="AC6592" s="109"/>
    </row>
    <row r="6593" spans="19:29" x14ac:dyDescent="0.25">
      <c r="S6593" s="108"/>
      <c r="U6593" s="108"/>
      <c r="W6593" s="108"/>
      <c r="Y6593" s="108"/>
      <c r="AA6593" s="108"/>
      <c r="AC6593" s="108"/>
    </row>
    <row r="6594" spans="19:29" x14ac:dyDescent="0.25">
      <c r="S6594" s="108"/>
      <c r="U6594" s="108"/>
      <c r="W6594" s="108"/>
      <c r="Y6594" s="108"/>
      <c r="AA6594" s="108"/>
      <c r="AC6594" s="108"/>
    </row>
    <row r="6595" spans="19:29" x14ac:dyDescent="0.25">
      <c r="S6595" s="108"/>
      <c r="U6595" s="108"/>
      <c r="W6595" s="108"/>
      <c r="Y6595" s="108"/>
      <c r="AA6595" s="108"/>
      <c r="AC6595" s="108"/>
    </row>
    <row r="6596" spans="19:29" x14ac:dyDescent="0.25">
      <c r="S6596" s="110"/>
      <c r="U6596" s="110"/>
      <c r="W6596" s="110"/>
      <c r="Y6596" s="110"/>
      <c r="AA6596" s="110"/>
      <c r="AC6596" s="110"/>
    </row>
    <row r="6597" spans="19:29" x14ac:dyDescent="0.25">
      <c r="S6597" s="110"/>
      <c r="U6597" s="110"/>
      <c r="W6597" s="110"/>
      <c r="Y6597" s="110"/>
      <c r="AA6597" s="110"/>
      <c r="AC6597" s="110"/>
    </row>
    <row r="6598" spans="19:29" x14ac:dyDescent="0.25">
      <c r="S6598" s="110"/>
      <c r="U6598" s="110"/>
      <c r="W6598" s="110"/>
      <c r="Y6598" s="110"/>
      <c r="AA6598" s="110"/>
      <c r="AC6598" s="110"/>
    </row>
    <row r="6599" spans="19:29" x14ac:dyDescent="0.25">
      <c r="S6599" s="110"/>
      <c r="U6599" s="110"/>
      <c r="W6599" s="110"/>
      <c r="Y6599" s="110"/>
      <c r="AA6599" s="110"/>
      <c r="AC6599" s="110"/>
    </row>
    <row r="6600" spans="19:29" x14ac:dyDescent="0.25">
      <c r="S6600" s="111"/>
      <c r="U6600" s="111"/>
      <c r="W6600" s="111"/>
      <c r="Y6600" s="111"/>
      <c r="AA6600" s="111"/>
      <c r="AC6600" s="111"/>
    </row>
    <row r="6601" spans="19:29" x14ac:dyDescent="0.25">
      <c r="S6601" s="107"/>
      <c r="U6601" s="107"/>
      <c r="W6601" s="107"/>
      <c r="Y6601" s="107"/>
      <c r="AA6601" s="107"/>
      <c r="AC6601" s="107"/>
    </row>
    <row r="6602" spans="19:29" x14ac:dyDescent="0.25">
      <c r="S6602" s="108"/>
      <c r="U6602" s="108"/>
      <c r="W6602" s="108"/>
      <c r="Y6602" s="108"/>
      <c r="AA6602" s="108"/>
      <c r="AC6602" s="108"/>
    </row>
    <row r="6603" spans="19:29" x14ac:dyDescent="0.25">
      <c r="S6603" s="108"/>
      <c r="U6603" s="108"/>
      <c r="W6603" s="108"/>
      <c r="Y6603" s="108"/>
      <c r="AA6603" s="108"/>
      <c r="AC6603" s="108"/>
    </row>
    <row r="6604" spans="19:29" x14ac:dyDescent="0.25">
      <c r="S6604" s="109"/>
      <c r="U6604" s="109"/>
      <c r="W6604" s="109"/>
      <c r="Y6604" s="109"/>
      <c r="AA6604" s="109"/>
      <c r="AC6604" s="109"/>
    </row>
    <row r="6605" spans="19:29" x14ac:dyDescent="0.25">
      <c r="S6605" s="108"/>
      <c r="U6605" s="108"/>
      <c r="W6605" s="108"/>
      <c r="Y6605" s="108"/>
      <c r="AA6605" s="108"/>
      <c r="AC6605" s="108"/>
    </row>
    <row r="6606" spans="19:29" x14ac:dyDescent="0.25">
      <c r="S6606" s="108"/>
      <c r="U6606" s="108"/>
      <c r="W6606" s="108"/>
      <c r="Y6606" s="108"/>
      <c r="AA6606" s="108"/>
      <c r="AC6606" s="108"/>
    </row>
    <row r="6607" spans="19:29" x14ac:dyDescent="0.25">
      <c r="S6607" s="109"/>
      <c r="U6607" s="109"/>
      <c r="W6607" s="109"/>
      <c r="Y6607" s="109"/>
      <c r="AA6607" s="109"/>
      <c r="AC6607" s="109"/>
    </row>
    <row r="6608" spans="19:29" x14ac:dyDescent="0.25">
      <c r="S6608" s="108"/>
      <c r="U6608" s="108"/>
      <c r="W6608" s="108"/>
      <c r="Y6608" s="108"/>
      <c r="AA6608" s="108"/>
      <c r="AC6608" s="108"/>
    </row>
    <row r="6609" spans="19:29" x14ac:dyDescent="0.25">
      <c r="S6609" s="109"/>
      <c r="U6609" s="109"/>
      <c r="W6609" s="109"/>
      <c r="Y6609" s="109"/>
      <c r="AA6609" s="109"/>
      <c r="AC6609" s="109"/>
    </row>
    <row r="6610" spans="19:29" x14ac:dyDescent="0.25">
      <c r="S6610" s="108"/>
      <c r="U6610" s="108"/>
      <c r="W6610" s="108"/>
      <c r="Y6610" s="108"/>
      <c r="AA6610" s="108"/>
      <c r="AC6610" s="108"/>
    </row>
    <row r="6611" spans="19:29" x14ac:dyDescent="0.25">
      <c r="S6611" s="108"/>
      <c r="U6611" s="108"/>
      <c r="W6611" s="108"/>
      <c r="Y6611" s="108"/>
      <c r="AA6611" s="108"/>
      <c r="AC6611" s="108"/>
    </row>
    <row r="6612" spans="19:29" x14ac:dyDescent="0.25">
      <c r="S6612" s="108"/>
      <c r="U6612" s="108"/>
      <c r="W6612" s="108"/>
      <c r="Y6612" s="108"/>
      <c r="AA6612" s="108"/>
      <c r="AC6612" s="108"/>
    </row>
    <row r="6613" spans="19:29" x14ac:dyDescent="0.25">
      <c r="S6613" s="110"/>
      <c r="U6613" s="110"/>
      <c r="W6613" s="110"/>
      <c r="Y6613" s="110"/>
      <c r="AA6613" s="110"/>
      <c r="AC6613" s="110"/>
    </row>
    <row r="6614" spans="19:29" x14ac:dyDescent="0.25">
      <c r="S6614" s="110"/>
      <c r="U6614" s="110"/>
      <c r="W6614" s="110"/>
      <c r="Y6614" s="110"/>
      <c r="AA6614" s="110"/>
      <c r="AC6614" s="110"/>
    </row>
    <row r="6615" spans="19:29" x14ac:dyDescent="0.25">
      <c r="S6615" s="110"/>
      <c r="U6615" s="110"/>
      <c r="W6615" s="110"/>
      <c r="Y6615" s="110"/>
      <c r="AA6615" s="110"/>
      <c r="AC6615" s="110"/>
    </row>
    <row r="6616" spans="19:29" x14ac:dyDescent="0.25">
      <c r="S6616" s="110"/>
      <c r="U6616" s="110"/>
      <c r="W6616" s="110"/>
      <c r="Y6616" s="110"/>
      <c r="AA6616" s="110"/>
      <c r="AC6616" s="110"/>
    </row>
    <row r="6617" spans="19:29" x14ac:dyDescent="0.25">
      <c r="S6617" s="111"/>
      <c r="U6617" s="111"/>
      <c r="W6617" s="111"/>
      <c r="Y6617" s="111"/>
      <c r="AA6617" s="111"/>
      <c r="AC6617" s="111"/>
    </row>
    <row r="6618" spans="19:29" x14ac:dyDescent="0.25">
      <c r="S6618" s="107"/>
      <c r="U6618" s="107"/>
      <c r="W6618" s="107"/>
      <c r="Y6618" s="107"/>
      <c r="AA6618" s="107"/>
      <c r="AC6618" s="107"/>
    </row>
    <row r="6619" spans="19:29" x14ac:dyDescent="0.25">
      <c r="S6619" s="108"/>
      <c r="U6619" s="108"/>
      <c r="W6619" s="108"/>
      <c r="Y6619" s="108"/>
      <c r="AA6619" s="108"/>
      <c r="AC6619" s="108"/>
    </row>
    <row r="6620" spans="19:29" x14ac:dyDescent="0.25">
      <c r="S6620" s="108"/>
      <c r="U6620" s="108"/>
      <c r="W6620" s="108"/>
      <c r="Y6620" s="108"/>
      <c r="AA6620" s="108"/>
      <c r="AC6620" s="108"/>
    </row>
    <row r="6621" spans="19:29" x14ac:dyDescent="0.25">
      <c r="S6621" s="109"/>
      <c r="U6621" s="109"/>
      <c r="W6621" s="109"/>
      <c r="Y6621" s="109"/>
      <c r="AA6621" s="109"/>
      <c r="AC6621" s="109"/>
    </row>
    <row r="6622" spans="19:29" x14ac:dyDescent="0.25">
      <c r="S6622" s="108"/>
      <c r="U6622" s="108"/>
      <c r="W6622" s="108"/>
      <c r="Y6622" s="108"/>
      <c r="AA6622" s="108"/>
      <c r="AC6622" s="108"/>
    </row>
    <row r="6623" spans="19:29" x14ac:dyDescent="0.25">
      <c r="S6623" s="108"/>
      <c r="U6623" s="108"/>
      <c r="W6623" s="108"/>
      <c r="Y6623" s="108"/>
      <c r="AA6623" s="108"/>
      <c r="AC6623" s="108"/>
    </row>
    <row r="6624" spans="19:29" x14ac:dyDescent="0.25">
      <c r="S6624" s="109"/>
      <c r="U6624" s="109"/>
      <c r="W6624" s="109"/>
      <c r="Y6624" s="109"/>
      <c r="AA6624" s="109"/>
      <c r="AC6624" s="109"/>
    </row>
    <row r="6625" spans="19:29" x14ac:dyDescent="0.25">
      <c r="S6625" s="108"/>
      <c r="U6625" s="108"/>
      <c r="W6625" s="108"/>
      <c r="Y6625" s="108"/>
      <c r="AA6625" s="108"/>
      <c r="AC6625" s="108"/>
    </row>
    <row r="6626" spans="19:29" x14ac:dyDescent="0.25">
      <c r="S6626" s="109"/>
      <c r="U6626" s="109"/>
      <c r="W6626" s="109"/>
      <c r="Y6626" s="109"/>
      <c r="AA6626" s="109"/>
      <c r="AC6626" s="109"/>
    </row>
    <row r="6627" spans="19:29" x14ac:dyDescent="0.25">
      <c r="S6627" s="108"/>
      <c r="U6627" s="108"/>
      <c r="W6627" s="108"/>
      <c r="Y6627" s="108"/>
      <c r="AA6627" s="108"/>
      <c r="AC6627" s="108"/>
    </row>
    <row r="6628" spans="19:29" x14ac:dyDescent="0.25">
      <c r="S6628" s="108"/>
      <c r="U6628" s="108"/>
      <c r="W6628" s="108"/>
      <c r="Y6628" s="108"/>
      <c r="AA6628" s="108"/>
      <c r="AC6628" s="108"/>
    </row>
    <row r="6629" spans="19:29" x14ac:dyDescent="0.25">
      <c r="S6629" s="108"/>
      <c r="U6629" s="108"/>
      <c r="W6629" s="108"/>
      <c r="Y6629" s="108"/>
      <c r="AA6629" s="108"/>
      <c r="AC6629" s="108"/>
    </row>
    <row r="6630" spans="19:29" x14ac:dyDescent="0.25">
      <c r="S6630" s="110"/>
      <c r="U6630" s="110"/>
      <c r="W6630" s="110"/>
      <c r="Y6630" s="110"/>
      <c r="AA6630" s="110"/>
      <c r="AC6630" s="110"/>
    </row>
    <row r="6631" spans="19:29" x14ac:dyDescent="0.25">
      <c r="S6631" s="110"/>
      <c r="U6631" s="110"/>
      <c r="W6631" s="110"/>
      <c r="Y6631" s="110"/>
      <c r="AA6631" s="110"/>
      <c r="AC6631" s="110"/>
    </row>
    <row r="6632" spans="19:29" x14ac:dyDescent="0.25">
      <c r="S6632" s="110"/>
      <c r="U6632" s="110"/>
      <c r="W6632" s="110"/>
      <c r="Y6632" s="110"/>
      <c r="AA6632" s="110"/>
      <c r="AC6632" s="110"/>
    </row>
    <row r="6633" spans="19:29" x14ac:dyDescent="0.25">
      <c r="S6633" s="110"/>
      <c r="U6633" s="110"/>
      <c r="W6633" s="110"/>
      <c r="Y6633" s="110"/>
      <c r="AA6633" s="110"/>
      <c r="AC6633" s="110"/>
    </row>
    <row r="6634" spans="19:29" x14ac:dyDescent="0.25">
      <c r="S6634" s="111"/>
      <c r="U6634" s="111"/>
      <c r="W6634" s="111"/>
      <c r="Y6634" s="111"/>
      <c r="AA6634" s="111"/>
      <c r="AC6634" s="111"/>
    </row>
    <row r="6635" spans="19:29" x14ac:dyDescent="0.25">
      <c r="S6635" s="107"/>
      <c r="U6635" s="107"/>
      <c r="W6635" s="107"/>
      <c r="Y6635" s="107"/>
      <c r="AA6635" s="107"/>
      <c r="AC6635" s="107"/>
    </row>
    <row r="6636" spans="19:29" x14ac:dyDescent="0.25">
      <c r="S6636" s="108"/>
      <c r="U6636" s="108"/>
      <c r="W6636" s="108"/>
      <c r="Y6636" s="108"/>
      <c r="AA6636" s="108"/>
      <c r="AC6636" s="108"/>
    </row>
    <row r="6637" spans="19:29" x14ac:dyDescent="0.25">
      <c r="S6637" s="108"/>
      <c r="U6637" s="108"/>
      <c r="W6637" s="108"/>
      <c r="Y6637" s="108"/>
      <c r="AA6637" s="108"/>
      <c r="AC6637" s="108"/>
    </row>
    <row r="6638" spans="19:29" x14ac:dyDescent="0.25">
      <c r="S6638" s="109"/>
      <c r="U6638" s="109"/>
      <c r="W6638" s="109"/>
      <c r="Y6638" s="109"/>
      <c r="AA6638" s="109"/>
      <c r="AC6638" s="109"/>
    </row>
    <row r="6639" spans="19:29" x14ac:dyDescent="0.25">
      <c r="S6639" s="108"/>
      <c r="U6639" s="108"/>
      <c r="W6639" s="108"/>
      <c r="Y6639" s="108"/>
      <c r="AA6639" s="108"/>
      <c r="AC6639" s="108"/>
    </row>
    <row r="6640" spans="19:29" x14ac:dyDescent="0.25">
      <c r="S6640" s="108"/>
      <c r="U6640" s="108"/>
      <c r="W6640" s="108"/>
      <c r="Y6640" s="108"/>
      <c r="AA6640" s="108"/>
      <c r="AC6640" s="108"/>
    </row>
    <row r="6641" spans="19:29" x14ac:dyDescent="0.25">
      <c r="S6641" s="109"/>
      <c r="U6641" s="109"/>
      <c r="W6641" s="109"/>
      <c r="Y6641" s="109"/>
      <c r="AA6641" s="109"/>
      <c r="AC6641" s="109"/>
    </row>
    <row r="6642" spans="19:29" x14ac:dyDescent="0.25">
      <c r="S6642" s="108"/>
      <c r="U6642" s="108"/>
      <c r="W6642" s="108"/>
      <c r="Y6642" s="108"/>
      <c r="AA6642" s="108"/>
      <c r="AC6642" s="108"/>
    </row>
    <row r="6643" spans="19:29" x14ac:dyDescent="0.25">
      <c r="S6643" s="109"/>
      <c r="U6643" s="109"/>
      <c r="W6643" s="109"/>
      <c r="Y6643" s="109"/>
      <c r="AA6643" s="109"/>
      <c r="AC6643" s="109"/>
    </row>
    <row r="6644" spans="19:29" x14ac:dyDescent="0.25">
      <c r="S6644" s="108"/>
      <c r="U6644" s="108"/>
      <c r="W6644" s="108"/>
      <c r="Y6644" s="108"/>
      <c r="AA6644" s="108"/>
      <c r="AC6644" s="108"/>
    </row>
    <row r="6645" spans="19:29" x14ac:dyDescent="0.25">
      <c r="S6645" s="108"/>
      <c r="U6645" s="108"/>
      <c r="W6645" s="108"/>
      <c r="Y6645" s="108"/>
      <c r="AA6645" s="108"/>
      <c r="AC6645" s="108"/>
    </row>
    <row r="6646" spans="19:29" x14ac:dyDescent="0.25">
      <c r="S6646" s="108"/>
      <c r="U6646" s="108"/>
      <c r="W6646" s="108"/>
      <c r="Y6646" s="108"/>
      <c r="AA6646" s="108"/>
      <c r="AC6646" s="108"/>
    </row>
    <row r="6647" spans="19:29" x14ac:dyDescent="0.25">
      <c r="S6647" s="110"/>
      <c r="U6647" s="110"/>
      <c r="W6647" s="110"/>
      <c r="Y6647" s="110"/>
      <c r="AA6647" s="110"/>
      <c r="AC6647" s="110"/>
    </row>
    <row r="6648" spans="19:29" x14ac:dyDescent="0.25">
      <c r="S6648" s="110"/>
      <c r="U6648" s="110"/>
      <c r="W6648" s="110"/>
      <c r="Y6648" s="110"/>
      <c r="AA6648" s="110"/>
      <c r="AC6648" s="110"/>
    </row>
    <row r="6649" spans="19:29" x14ac:dyDescent="0.25">
      <c r="S6649" s="110"/>
      <c r="U6649" s="110"/>
      <c r="W6649" s="110"/>
      <c r="Y6649" s="110"/>
      <c r="AA6649" s="110"/>
      <c r="AC6649" s="110"/>
    </row>
    <row r="6650" spans="19:29" x14ac:dyDescent="0.25">
      <c r="S6650" s="110"/>
      <c r="U6650" s="110"/>
      <c r="W6650" s="110"/>
      <c r="Y6650" s="110"/>
      <c r="AA6650" s="110"/>
      <c r="AC6650" s="110"/>
    </row>
    <row r="6651" spans="19:29" x14ac:dyDescent="0.25">
      <c r="S6651" s="111"/>
      <c r="U6651" s="111"/>
      <c r="W6651" s="111"/>
      <c r="Y6651" s="111"/>
      <c r="AA6651" s="111"/>
      <c r="AC6651" s="111"/>
    </row>
    <row r="6652" spans="19:29" x14ac:dyDescent="0.25">
      <c r="S6652" s="107"/>
      <c r="U6652" s="107"/>
      <c r="W6652" s="107"/>
      <c r="Y6652" s="107"/>
      <c r="AA6652" s="107"/>
      <c r="AC6652" s="107"/>
    </row>
    <row r="6653" spans="19:29" x14ac:dyDescent="0.25">
      <c r="S6653" s="108"/>
      <c r="U6653" s="108"/>
      <c r="W6653" s="108"/>
      <c r="Y6653" s="108"/>
      <c r="AA6653" s="108"/>
      <c r="AC6653" s="108"/>
    </row>
    <row r="6654" spans="19:29" x14ac:dyDescent="0.25">
      <c r="S6654" s="108"/>
      <c r="U6654" s="108"/>
      <c r="W6654" s="108"/>
      <c r="Y6654" s="108"/>
      <c r="AA6654" s="108"/>
      <c r="AC6654" s="108"/>
    </row>
    <row r="6655" spans="19:29" x14ac:dyDescent="0.25">
      <c r="S6655" s="109"/>
      <c r="U6655" s="109"/>
      <c r="W6655" s="109"/>
      <c r="Y6655" s="109"/>
      <c r="AA6655" s="109"/>
      <c r="AC6655" s="109"/>
    </row>
    <row r="6656" spans="19:29" x14ac:dyDescent="0.25">
      <c r="S6656" s="108"/>
      <c r="U6656" s="108"/>
      <c r="W6656" s="108"/>
      <c r="Y6656" s="108"/>
      <c r="AA6656" s="108"/>
      <c r="AC6656" s="108"/>
    </row>
    <row r="6657" spans="19:29" x14ac:dyDescent="0.25">
      <c r="S6657" s="108"/>
      <c r="U6657" s="108"/>
      <c r="W6657" s="108"/>
      <c r="Y6657" s="108"/>
      <c r="AA6657" s="108"/>
      <c r="AC6657" s="108"/>
    </row>
    <row r="6658" spans="19:29" x14ac:dyDescent="0.25">
      <c r="S6658" s="109"/>
      <c r="U6658" s="109"/>
      <c r="W6658" s="109"/>
      <c r="Y6658" s="109"/>
      <c r="AA6658" s="109"/>
      <c r="AC6658" s="109"/>
    </row>
    <row r="6659" spans="19:29" x14ac:dyDescent="0.25">
      <c r="S6659" s="108"/>
      <c r="U6659" s="108"/>
      <c r="W6659" s="108"/>
      <c r="Y6659" s="108"/>
      <c r="AA6659" s="108"/>
      <c r="AC6659" s="108"/>
    </row>
    <row r="6660" spans="19:29" x14ac:dyDescent="0.25">
      <c r="S6660" s="109"/>
      <c r="U6660" s="109"/>
      <c r="W6660" s="109"/>
      <c r="Y6660" s="109"/>
      <c r="AA6660" s="109"/>
      <c r="AC6660" s="109"/>
    </row>
    <row r="6661" spans="19:29" x14ac:dyDescent="0.25">
      <c r="S6661" s="108"/>
      <c r="U6661" s="108"/>
      <c r="W6661" s="108"/>
      <c r="Y6661" s="108"/>
      <c r="AA6661" s="108"/>
      <c r="AC6661" s="108"/>
    </row>
    <row r="6662" spans="19:29" x14ac:dyDescent="0.25">
      <c r="S6662" s="108"/>
      <c r="U6662" s="108"/>
      <c r="W6662" s="108"/>
      <c r="Y6662" s="108"/>
      <c r="AA6662" s="108"/>
      <c r="AC6662" s="108"/>
    </row>
    <row r="6663" spans="19:29" x14ac:dyDescent="0.25">
      <c r="S6663" s="108"/>
      <c r="U6663" s="108"/>
      <c r="W6663" s="108"/>
      <c r="Y6663" s="108"/>
      <c r="AA6663" s="108"/>
      <c r="AC6663" s="108"/>
    </row>
    <row r="6664" spans="19:29" x14ac:dyDescent="0.25">
      <c r="S6664" s="110"/>
      <c r="U6664" s="110"/>
      <c r="W6664" s="110"/>
      <c r="Y6664" s="110"/>
      <c r="AA6664" s="110"/>
      <c r="AC6664" s="110"/>
    </row>
    <row r="6665" spans="19:29" x14ac:dyDescent="0.25">
      <c r="S6665" s="110"/>
      <c r="U6665" s="110"/>
      <c r="W6665" s="110"/>
      <c r="Y6665" s="110"/>
      <c r="AA6665" s="110"/>
      <c r="AC6665" s="110"/>
    </row>
    <row r="6666" spans="19:29" x14ac:dyDescent="0.25">
      <c r="S6666" s="110"/>
      <c r="U6666" s="110"/>
      <c r="W6666" s="110"/>
      <c r="Y6666" s="110"/>
      <c r="AA6666" s="110"/>
      <c r="AC6666" s="110"/>
    </row>
    <row r="6667" spans="19:29" x14ac:dyDescent="0.25">
      <c r="S6667" s="110"/>
      <c r="U6667" s="110"/>
      <c r="W6667" s="110"/>
      <c r="Y6667" s="110"/>
      <c r="AA6667" s="110"/>
      <c r="AC6667" s="110"/>
    </row>
    <row r="6668" spans="19:29" x14ac:dyDescent="0.25">
      <c r="S6668" s="111"/>
      <c r="U6668" s="111"/>
      <c r="W6668" s="111"/>
      <c r="Y6668" s="111"/>
      <c r="AA6668" s="111"/>
      <c r="AC6668" s="111"/>
    </row>
    <row r="6669" spans="19:29" x14ac:dyDescent="0.25">
      <c r="S6669" s="107"/>
      <c r="U6669" s="107"/>
      <c r="W6669" s="107"/>
      <c r="Y6669" s="107"/>
      <c r="AA6669" s="107"/>
      <c r="AC6669" s="107"/>
    </row>
    <row r="6670" spans="19:29" x14ac:dyDescent="0.25">
      <c r="S6670" s="108"/>
      <c r="U6670" s="108"/>
      <c r="W6670" s="108"/>
      <c r="Y6670" s="108"/>
      <c r="AA6670" s="108"/>
      <c r="AC6670" s="108"/>
    </row>
    <row r="6671" spans="19:29" x14ac:dyDescent="0.25">
      <c r="S6671" s="108"/>
      <c r="U6671" s="108"/>
      <c r="W6671" s="108"/>
      <c r="Y6671" s="108"/>
      <c r="AA6671" s="108"/>
      <c r="AC6671" s="108"/>
    </row>
    <row r="6672" spans="19:29" x14ac:dyDescent="0.25">
      <c r="S6672" s="109"/>
      <c r="U6672" s="109"/>
      <c r="W6672" s="109"/>
      <c r="Y6672" s="109"/>
      <c r="AA6672" s="109"/>
      <c r="AC6672" s="109"/>
    </row>
    <row r="6673" spans="19:29" x14ac:dyDescent="0.25">
      <c r="S6673" s="108"/>
      <c r="U6673" s="108"/>
      <c r="W6673" s="108"/>
      <c r="Y6673" s="108"/>
      <c r="AA6673" s="108"/>
      <c r="AC6673" s="108"/>
    </row>
    <row r="6674" spans="19:29" x14ac:dyDescent="0.25">
      <c r="S6674" s="108"/>
      <c r="U6674" s="108"/>
      <c r="W6674" s="108"/>
      <c r="Y6674" s="108"/>
      <c r="AA6674" s="108"/>
      <c r="AC6674" s="108"/>
    </row>
    <row r="6675" spans="19:29" x14ac:dyDescent="0.25">
      <c r="S6675" s="109"/>
      <c r="U6675" s="109"/>
      <c r="W6675" s="109"/>
      <c r="Y6675" s="109"/>
      <c r="AA6675" s="109"/>
      <c r="AC6675" s="109"/>
    </row>
    <row r="6676" spans="19:29" x14ac:dyDescent="0.25">
      <c r="S6676" s="108"/>
      <c r="U6676" s="108"/>
      <c r="W6676" s="108"/>
      <c r="Y6676" s="108"/>
      <c r="AA6676" s="108"/>
      <c r="AC6676" s="108"/>
    </row>
    <row r="6677" spans="19:29" x14ac:dyDescent="0.25">
      <c r="S6677" s="109"/>
      <c r="U6677" s="109"/>
      <c r="W6677" s="109"/>
      <c r="Y6677" s="109"/>
      <c r="AA6677" s="109"/>
      <c r="AC6677" s="109"/>
    </row>
    <row r="6678" spans="19:29" x14ac:dyDescent="0.25">
      <c r="S6678" s="108"/>
      <c r="U6678" s="108"/>
      <c r="W6678" s="108"/>
      <c r="Y6678" s="108"/>
      <c r="AA6678" s="108"/>
      <c r="AC6678" s="108"/>
    </row>
    <row r="6679" spans="19:29" x14ac:dyDescent="0.25">
      <c r="S6679" s="108"/>
      <c r="U6679" s="108"/>
      <c r="W6679" s="108"/>
      <c r="Y6679" s="108"/>
      <c r="AA6679" s="108"/>
      <c r="AC6679" s="108"/>
    </row>
    <row r="6680" spans="19:29" x14ac:dyDescent="0.25">
      <c r="S6680" s="108"/>
      <c r="U6680" s="108"/>
      <c r="W6680" s="108"/>
      <c r="Y6680" s="108"/>
      <c r="AA6680" s="108"/>
      <c r="AC6680" s="108"/>
    </row>
    <row r="6681" spans="19:29" x14ac:dyDescent="0.25">
      <c r="S6681" s="110"/>
      <c r="U6681" s="110"/>
      <c r="W6681" s="110"/>
      <c r="Y6681" s="110"/>
      <c r="AA6681" s="110"/>
      <c r="AC6681" s="110"/>
    </row>
    <row r="6682" spans="19:29" x14ac:dyDescent="0.25">
      <c r="S6682" s="110"/>
      <c r="U6682" s="110"/>
      <c r="W6682" s="110"/>
      <c r="Y6682" s="110"/>
      <c r="AA6682" s="110"/>
      <c r="AC6682" s="110"/>
    </row>
    <row r="6683" spans="19:29" x14ac:dyDescent="0.25">
      <c r="S6683" s="110"/>
      <c r="U6683" s="110"/>
      <c r="W6683" s="110"/>
      <c r="Y6683" s="110"/>
      <c r="AA6683" s="110"/>
      <c r="AC6683" s="110"/>
    </row>
    <row r="6684" spans="19:29" x14ac:dyDescent="0.25">
      <c r="S6684" s="110"/>
      <c r="U6684" s="110"/>
      <c r="W6684" s="110"/>
      <c r="Y6684" s="110"/>
      <c r="AA6684" s="110"/>
      <c r="AC6684" s="110"/>
    </row>
    <row r="6685" spans="19:29" x14ac:dyDescent="0.25">
      <c r="S6685" s="111"/>
      <c r="U6685" s="111"/>
      <c r="W6685" s="111"/>
      <c r="Y6685" s="111"/>
      <c r="AA6685" s="111"/>
      <c r="AC6685" s="111"/>
    </row>
    <row r="6686" spans="19:29" x14ac:dyDescent="0.25">
      <c r="S6686" s="107"/>
      <c r="U6686" s="107"/>
      <c r="W6686" s="107"/>
      <c r="Y6686" s="107"/>
      <c r="AA6686" s="107"/>
      <c r="AC6686" s="107"/>
    </row>
    <row r="6687" spans="19:29" x14ac:dyDescent="0.25">
      <c r="S6687" s="108"/>
      <c r="U6687" s="108"/>
      <c r="W6687" s="108"/>
      <c r="Y6687" s="108"/>
      <c r="AA6687" s="108"/>
      <c r="AC6687" s="108"/>
    </row>
    <row r="6688" spans="19:29" x14ac:dyDescent="0.25">
      <c r="S6688" s="108"/>
      <c r="U6688" s="108"/>
      <c r="W6688" s="108"/>
      <c r="Y6688" s="108"/>
      <c r="AA6688" s="108"/>
      <c r="AC6688" s="108"/>
    </row>
    <row r="6689" spans="19:29" x14ac:dyDescent="0.25">
      <c r="S6689" s="109"/>
      <c r="U6689" s="109"/>
      <c r="W6689" s="109"/>
      <c r="Y6689" s="109"/>
      <c r="AA6689" s="109"/>
      <c r="AC6689" s="109"/>
    </row>
    <row r="6690" spans="19:29" x14ac:dyDescent="0.25">
      <c r="S6690" s="108"/>
      <c r="U6690" s="108"/>
      <c r="W6690" s="108"/>
      <c r="Y6690" s="108"/>
      <c r="AA6690" s="108"/>
      <c r="AC6690" s="108"/>
    </row>
    <row r="6691" spans="19:29" x14ac:dyDescent="0.25">
      <c r="S6691" s="108"/>
      <c r="U6691" s="108"/>
      <c r="W6691" s="108"/>
      <c r="Y6691" s="108"/>
      <c r="AA6691" s="108"/>
      <c r="AC6691" s="108"/>
    </row>
    <row r="6692" spans="19:29" x14ac:dyDescent="0.25">
      <c r="S6692" s="109"/>
      <c r="U6692" s="109"/>
      <c r="W6692" s="109"/>
      <c r="Y6692" s="109"/>
      <c r="AA6692" s="109"/>
      <c r="AC6692" s="109"/>
    </row>
    <row r="6693" spans="19:29" x14ac:dyDescent="0.25">
      <c r="S6693" s="108"/>
      <c r="U6693" s="108"/>
      <c r="W6693" s="108"/>
      <c r="Y6693" s="108"/>
      <c r="AA6693" s="108"/>
      <c r="AC6693" s="108"/>
    </row>
    <row r="6694" spans="19:29" x14ac:dyDescent="0.25">
      <c r="S6694" s="109"/>
      <c r="U6694" s="109"/>
      <c r="W6694" s="109"/>
      <c r="Y6694" s="109"/>
      <c r="AA6694" s="109"/>
      <c r="AC6694" s="109"/>
    </row>
    <row r="6695" spans="19:29" x14ac:dyDescent="0.25">
      <c r="S6695" s="108"/>
      <c r="U6695" s="108"/>
      <c r="W6695" s="108"/>
      <c r="Y6695" s="108"/>
      <c r="AA6695" s="108"/>
      <c r="AC6695" s="108"/>
    </row>
    <row r="6696" spans="19:29" x14ac:dyDescent="0.25">
      <c r="S6696" s="108"/>
      <c r="U6696" s="108"/>
      <c r="W6696" s="108"/>
      <c r="Y6696" s="108"/>
      <c r="AA6696" s="108"/>
      <c r="AC6696" s="108"/>
    </row>
    <row r="6697" spans="19:29" x14ac:dyDescent="0.25">
      <c r="S6697" s="108"/>
      <c r="U6697" s="108"/>
      <c r="W6697" s="108"/>
      <c r="Y6697" s="108"/>
      <c r="AA6697" s="108"/>
      <c r="AC6697" s="108"/>
    </row>
    <row r="6698" spans="19:29" x14ac:dyDescent="0.25">
      <c r="S6698" s="110"/>
      <c r="U6698" s="110"/>
      <c r="W6698" s="110"/>
      <c r="Y6698" s="110"/>
      <c r="AA6698" s="110"/>
      <c r="AC6698" s="110"/>
    </row>
    <row r="6699" spans="19:29" x14ac:dyDescent="0.25">
      <c r="S6699" s="110"/>
      <c r="U6699" s="110"/>
      <c r="W6699" s="110"/>
      <c r="Y6699" s="110"/>
      <c r="AA6699" s="110"/>
      <c r="AC6699" s="110"/>
    </row>
    <row r="6700" spans="19:29" x14ac:dyDescent="0.25">
      <c r="S6700" s="110"/>
      <c r="U6700" s="110"/>
      <c r="W6700" s="110"/>
      <c r="Y6700" s="110"/>
      <c r="AA6700" s="110"/>
      <c r="AC6700" s="110"/>
    </row>
    <row r="6701" spans="19:29" x14ac:dyDescent="0.25">
      <c r="S6701" s="110"/>
      <c r="U6701" s="110"/>
      <c r="W6701" s="110"/>
      <c r="Y6701" s="110"/>
      <c r="AA6701" s="110"/>
      <c r="AC6701" s="110"/>
    </row>
    <row r="6702" spans="19:29" x14ac:dyDescent="0.25">
      <c r="S6702" s="111"/>
      <c r="U6702" s="111"/>
      <c r="W6702" s="111"/>
      <c r="Y6702" s="111"/>
      <c r="AA6702" s="111"/>
      <c r="AC6702" s="111"/>
    </row>
    <row r="6703" spans="19:29" x14ac:dyDescent="0.25">
      <c r="S6703" s="107"/>
      <c r="U6703" s="107"/>
      <c r="W6703" s="107"/>
      <c r="Y6703" s="107"/>
      <c r="AA6703" s="107"/>
      <c r="AC6703" s="107"/>
    </row>
    <row r="6704" spans="19:29" x14ac:dyDescent="0.25">
      <c r="S6704" s="108"/>
      <c r="U6704" s="108"/>
      <c r="W6704" s="108"/>
      <c r="Y6704" s="108"/>
      <c r="AA6704" s="108"/>
      <c r="AC6704" s="108"/>
    </row>
    <row r="6705" spans="19:29" x14ac:dyDescent="0.25">
      <c r="S6705" s="108"/>
      <c r="U6705" s="108"/>
      <c r="W6705" s="108"/>
      <c r="Y6705" s="108"/>
      <c r="AA6705" s="108"/>
      <c r="AC6705" s="108"/>
    </row>
    <row r="6706" spans="19:29" x14ac:dyDescent="0.25">
      <c r="S6706" s="109"/>
      <c r="U6706" s="109"/>
      <c r="W6706" s="109"/>
      <c r="Y6706" s="109"/>
      <c r="AA6706" s="109"/>
      <c r="AC6706" s="109"/>
    </row>
    <row r="6707" spans="19:29" x14ac:dyDescent="0.25">
      <c r="S6707" s="108"/>
      <c r="U6707" s="108"/>
      <c r="W6707" s="108"/>
      <c r="Y6707" s="108"/>
      <c r="AA6707" s="108"/>
      <c r="AC6707" s="108"/>
    </row>
    <row r="6708" spans="19:29" x14ac:dyDescent="0.25">
      <c r="S6708" s="108"/>
      <c r="U6708" s="108"/>
      <c r="W6708" s="108"/>
      <c r="Y6708" s="108"/>
      <c r="AA6708" s="108"/>
      <c r="AC6708" s="108"/>
    </row>
    <row r="6709" spans="19:29" x14ac:dyDescent="0.25">
      <c r="S6709" s="109"/>
      <c r="U6709" s="109"/>
      <c r="W6709" s="109"/>
      <c r="Y6709" s="109"/>
      <c r="AA6709" s="109"/>
      <c r="AC6709" s="109"/>
    </row>
    <row r="6710" spans="19:29" x14ac:dyDescent="0.25">
      <c r="S6710" s="108"/>
      <c r="U6710" s="108"/>
      <c r="W6710" s="108"/>
      <c r="Y6710" s="108"/>
      <c r="AA6710" s="108"/>
      <c r="AC6710" s="108"/>
    </row>
    <row r="6711" spans="19:29" x14ac:dyDescent="0.25">
      <c r="S6711" s="109"/>
      <c r="U6711" s="109"/>
      <c r="W6711" s="109"/>
      <c r="Y6711" s="109"/>
      <c r="AA6711" s="109"/>
      <c r="AC6711" s="109"/>
    </row>
    <row r="6712" spans="19:29" x14ac:dyDescent="0.25">
      <c r="S6712" s="108"/>
      <c r="U6712" s="108"/>
      <c r="W6712" s="108"/>
      <c r="Y6712" s="108"/>
      <c r="AA6712" s="108"/>
      <c r="AC6712" s="108"/>
    </row>
    <row r="6713" spans="19:29" x14ac:dyDescent="0.25">
      <c r="S6713" s="108"/>
      <c r="U6713" s="108"/>
      <c r="W6713" s="108"/>
      <c r="Y6713" s="108"/>
      <c r="AA6713" s="108"/>
      <c r="AC6713" s="108"/>
    </row>
    <row r="6714" spans="19:29" x14ac:dyDescent="0.25">
      <c r="S6714" s="108"/>
      <c r="U6714" s="108"/>
      <c r="W6714" s="108"/>
      <c r="Y6714" s="108"/>
      <c r="AA6714" s="108"/>
      <c r="AC6714" s="108"/>
    </row>
    <row r="6715" spans="19:29" x14ac:dyDescent="0.25">
      <c r="S6715" s="110"/>
      <c r="U6715" s="110"/>
      <c r="W6715" s="110"/>
      <c r="Y6715" s="110"/>
      <c r="AA6715" s="110"/>
      <c r="AC6715" s="110"/>
    </row>
    <row r="6716" spans="19:29" x14ac:dyDescent="0.25">
      <c r="S6716" s="110"/>
      <c r="U6716" s="110"/>
      <c r="W6716" s="110"/>
      <c r="Y6716" s="110"/>
      <c r="AA6716" s="110"/>
      <c r="AC6716" s="110"/>
    </row>
    <row r="6717" spans="19:29" x14ac:dyDescent="0.25">
      <c r="S6717" s="110"/>
      <c r="U6717" s="110"/>
      <c r="W6717" s="110"/>
      <c r="Y6717" s="110"/>
      <c r="AA6717" s="110"/>
      <c r="AC6717" s="110"/>
    </row>
    <row r="6718" spans="19:29" x14ac:dyDescent="0.25">
      <c r="S6718" s="110"/>
      <c r="U6718" s="110"/>
      <c r="W6718" s="110"/>
      <c r="Y6718" s="110"/>
      <c r="AA6718" s="110"/>
      <c r="AC6718" s="110"/>
    </row>
    <row r="6719" spans="19:29" x14ac:dyDescent="0.25">
      <c r="S6719" s="111"/>
      <c r="U6719" s="111"/>
      <c r="W6719" s="111"/>
      <c r="Y6719" s="111"/>
      <c r="AA6719" s="111"/>
      <c r="AC6719" s="111"/>
    </row>
    <row r="6720" spans="19:29" x14ac:dyDescent="0.25">
      <c r="S6720" s="107"/>
      <c r="U6720" s="107"/>
      <c r="W6720" s="107"/>
      <c r="Y6720" s="107"/>
      <c r="AA6720" s="107"/>
      <c r="AC6720" s="107"/>
    </row>
    <row r="6721" spans="19:29" x14ac:dyDescent="0.25">
      <c r="S6721" s="108"/>
      <c r="U6721" s="108"/>
      <c r="W6721" s="108"/>
      <c r="Y6721" s="108"/>
      <c r="AA6721" s="108"/>
      <c r="AC6721" s="108"/>
    </row>
    <row r="6722" spans="19:29" x14ac:dyDescent="0.25">
      <c r="S6722" s="108"/>
      <c r="U6722" s="108"/>
      <c r="W6722" s="108"/>
      <c r="Y6722" s="108"/>
      <c r="AA6722" s="108"/>
      <c r="AC6722" s="108"/>
    </row>
    <row r="6723" spans="19:29" x14ac:dyDescent="0.25">
      <c r="S6723" s="109"/>
      <c r="U6723" s="109"/>
      <c r="W6723" s="109"/>
      <c r="Y6723" s="109"/>
      <c r="AA6723" s="109"/>
      <c r="AC6723" s="109"/>
    </row>
    <row r="6724" spans="19:29" x14ac:dyDescent="0.25">
      <c r="S6724" s="108"/>
      <c r="U6724" s="108"/>
      <c r="W6724" s="108"/>
      <c r="Y6724" s="108"/>
      <c r="AA6724" s="108"/>
      <c r="AC6724" s="108"/>
    </row>
    <row r="6725" spans="19:29" x14ac:dyDescent="0.25">
      <c r="S6725" s="108"/>
      <c r="U6725" s="108"/>
      <c r="W6725" s="108"/>
      <c r="Y6725" s="108"/>
      <c r="AA6725" s="108"/>
      <c r="AC6725" s="108"/>
    </row>
    <row r="6726" spans="19:29" x14ac:dyDescent="0.25">
      <c r="S6726" s="109"/>
      <c r="U6726" s="109"/>
      <c r="W6726" s="109"/>
      <c r="Y6726" s="109"/>
      <c r="AA6726" s="109"/>
      <c r="AC6726" s="109"/>
    </row>
    <row r="6727" spans="19:29" x14ac:dyDescent="0.25">
      <c r="S6727" s="108"/>
      <c r="U6727" s="108"/>
      <c r="W6727" s="108"/>
      <c r="Y6727" s="108"/>
      <c r="AA6727" s="108"/>
      <c r="AC6727" s="108"/>
    </row>
    <row r="6728" spans="19:29" x14ac:dyDescent="0.25">
      <c r="S6728" s="109"/>
      <c r="U6728" s="109"/>
      <c r="W6728" s="109"/>
      <c r="Y6728" s="109"/>
      <c r="AA6728" s="109"/>
      <c r="AC6728" s="109"/>
    </row>
    <row r="6729" spans="19:29" x14ac:dyDescent="0.25">
      <c r="S6729" s="108"/>
      <c r="U6729" s="108"/>
      <c r="W6729" s="108"/>
      <c r="Y6729" s="108"/>
      <c r="AA6729" s="108"/>
      <c r="AC6729" s="108"/>
    </row>
    <row r="6730" spans="19:29" x14ac:dyDescent="0.25">
      <c r="S6730" s="108"/>
      <c r="U6730" s="108"/>
      <c r="W6730" s="108"/>
      <c r="Y6730" s="108"/>
      <c r="AA6730" s="108"/>
      <c r="AC6730" s="108"/>
    </row>
    <row r="6731" spans="19:29" x14ac:dyDescent="0.25">
      <c r="S6731" s="108"/>
      <c r="U6731" s="108"/>
      <c r="W6731" s="108"/>
      <c r="Y6731" s="108"/>
      <c r="AA6731" s="108"/>
      <c r="AC6731" s="108"/>
    </row>
    <row r="6732" spans="19:29" x14ac:dyDescent="0.25">
      <c r="S6732" s="110"/>
      <c r="U6732" s="110"/>
      <c r="W6732" s="110"/>
      <c r="Y6732" s="110"/>
      <c r="AA6732" s="110"/>
      <c r="AC6732" s="110"/>
    </row>
    <row r="6733" spans="19:29" x14ac:dyDescent="0.25">
      <c r="S6733" s="110"/>
      <c r="U6733" s="110"/>
      <c r="W6733" s="110"/>
      <c r="Y6733" s="110"/>
      <c r="AA6733" s="110"/>
      <c r="AC6733" s="110"/>
    </row>
    <row r="6734" spans="19:29" x14ac:dyDescent="0.25">
      <c r="S6734" s="110"/>
      <c r="U6734" s="110"/>
      <c r="W6734" s="110"/>
      <c r="Y6734" s="110"/>
      <c r="AA6734" s="110"/>
      <c r="AC6734" s="110"/>
    </row>
    <row r="6735" spans="19:29" x14ac:dyDescent="0.25">
      <c r="S6735" s="110"/>
      <c r="U6735" s="110"/>
      <c r="W6735" s="110"/>
      <c r="Y6735" s="110"/>
      <c r="AA6735" s="110"/>
      <c r="AC6735" s="110"/>
    </row>
    <row r="6736" spans="19:29" x14ac:dyDescent="0.25">
      <c r="S6736" s="111"/>
      <c r="U6736" s="111"/>
      <c r="W6736" s="111"/>
      <c r="Y6736" s="111"/>
      <c r="AA6736" s="111"/>
      <c r="AC6736" s="111"/>
    </row>
    <row r="6737" spans="19:29" x14ac:dyDescent="0.25">
      <c r="S6737" s="107"/>
      <c r="U6737" s="107"/>
      <c r="W6737" s="107"/>
      <c r="Y6737" s="107"/>
      <c r="AA6737" s="107"/>
      <c r="AC6737" s="107"/>
    </row>
    <row r="6738" spans="19:29" x14ac:dyDescent="0.25">
      <c r="S6738" s="108"/>
      <c r="U6738" s="108"/>
      <c r="W6738" s="108"/>
      <c r="Y6738" s="108"/>
      <c r="AA6738" s="108"/>
      <c r="AC6738" s="108"/>
    </row>
    <row r="6739" spans="19:29" x14ac:dyDescent="0.25">
      <c r="S6739" s="108"/>
      <c r="U6739" s="108"/>
      <c r="W6739" s="108"/>
      <c r="Y6739" s="108"/>
      <c r="AA6739" s="108"/>
      <c r="AC6739" s="108"/>
    </row>
    <row r="6740" spans="19:29" x14ac:dyDescent="0.25">
      <c r="S6740" s="109"/>
      <c r="U6740" s="109"/>
      <c r="W6740" s="109"/>
      <c r="Y6740" s="109"/>
      <c r="AA6740" s="109"/>
      <c r="AC6740" s="109"/>
    </row>
    <row r="6741" spans="19:29" x14ac:dyDescent="0.25">
      <c r="S6741" s="108"/>
      <c r="U6741" s="108"/>
      <c r="W6741" s="108"/>
      <c r="Y6741" s="108"/>
      <c r="AA6741" s="108"/>
      <c r="AC6741" s="108"/>
    </row>
    <row r="6742" spans="19:29" x14ac:dyDescent="0.25">
      <c r="S6742" s="108"/>
      <c r="U6742" s="108"/>
      <c r="W6742" s="108"/>
      <c r="Y6742" s="108"/>
      <c r="AA6742" s="108"/>
      <c r="AC6742" s="108"/>
    </row>
    <row r="6743" spans="19:29" x14ac:dyDescent="0.25">
      <c r="S6743" s="109"/>
      <c r="U6743" s="109"/>
      <c r="W6743" s="109"/>
      <c r="Y6743" s="109"/>
      <c r="AA6743" s="109"/>
      <c r="AC6743" s="109"/>
    </row>
    <row r="6744" spans="19:29" x14ac:dyDescent="0.25">
      <c r="S6744" s="108"/>
      <c r="U6744" s="108"/>
      <c r="W6744" s="108"/>
      <c r="Y6744" s="108"/>
      <c r="AA6744" s="108"/>
      <c r="AC6744" s="108"/>
    </row>
    <row r="6745" spans="19:29" x14ac:dyDescent="0.25">
      <c r="S6745" s="109"/>
      <c r="U6745" s="109"/>
      <c r="W6745" s="109"/>
      <c r="Y6745" s="109"/>
      <c r="AA6745" s="109"/>
      <c r="AC6745" s="109"/>
    </row>
    <row r="6746" spans="19:29" x14ac:dyDescent="0.25">
      <c r="S6746" s="108"/>
      <c r="U6746" s="108"/>
      <c r="W6746" s="108"/>
      <c r="Y6746" s="108"/>
      <c r="AA6746" s="108"/>
      <c r="AC6746" s="108"/>
    </row>
    <row r="6747" spans="19:29" x14ac:dyDescent="0.25">
      <c r="S6747" s="108"/>
      <c r="U6747" s="108"/>
      <c r="W6747" s="108"/>
      <c r="Y6747" s="108"/>
      <c r="AA6747" s="108"/>
      <c r="AC6747" s="108"/>
    </row>
    <row r="6748" spans="19:29" x14ac:dyDescent="0.25">
      <c r="S6748" s="108"/>
      <c r="U6748" s="108"/>
      <c r="W6748" s="108"/>
      <c r="Y6748" s="108"/>
      <c r="AA6748" s="108"/>
      <c r="AC6748" s="108"/>
    </row>
    <row r="6749" spans="19:29" x14ac:dyDescent="0.25">
      <c r="S6749" s="110"/>
      <c r="U6749" s="110"/>
      <c r="W6749" s="110"/>
      <c r="Y6749" s="110"/>
      <c r="AA6749" s="110"/>
      <c r="AC6749" s="110"/>
    </row>
    <row r="6750" spans="19:29" x14ac:dyDescent="0.25">
      <c r="S6750" s="110"/>
      <c r="U6750" s="110"/>
      <c r="W6750" s="110"/>
      <c r="Y6750" s="110"/>
      <c r="AA6750" s="110"/>
      <c r="AC6750" s="110"/>
    </row>
    <row r="6751" spans="19:29" x14ac:dyDescent="0.25">
      <c r="S6751" s="110"/>
      <c r="U6751" s="110"/>
      <c r="W6751" s="110"/>
      <c r="Y6751" s="110"/>
      <c r="AA6751" s="110"/>
      <c r="AC6751" s="110"/>
    </row>
    <row r="6752" spans="19:29" x14ac:dyDescent="0.25">
      <c r="S6752" s="110"/>
      <c r="U6752" s="110"/>
      <c r="W6752" s="110"/>
      <c r="Y6752" s="110"/>
      <c r="AA6752" s="110"/>
      <c r="AC6752" s="110"/>
    </row>
    <row r="6753" spans="19:29" x14ac:dyDescent="0.25">
      <c r="S6753" s="111"/>
      <c r="U6753" s="111"/>
      <c r="W6753" s="111"/>
      <c r="Y6753" s="111"/>
      <c r="AA6753" s="111"/>
      <c r="AC6753" s="111"/>
    </row>
    <row r="6754" spans="19:29" x14ac:dyDescent="0.25">
      <c r="S6754" s="107"/>
      <c r="U6754" s="107"/>
      <c r="W6754" s="107"/>
      <c r="Y6754" s="107"/>
      <c r="AA6754" s="107"/>
      <c r="AC6754" s="107"/>
    </row>
    <row r="6755" spans="19:29" x14ac:dyDescent="0.25">
      <c r="S6755" s="108"/>
      <c r="U6755" s="108"/>
      <c r="W6755" s="108"/>
      <c r="Y6755" s="108"/>
      <c r="AA6755" s="108"/>
      <c r="AC6755" s="108"/>
    </row>
    <row r="6756" spans="19:29" x14ac:dyDescent="0.25">
      <c r="S6756" s="108"/>
      <c r="U6756" s="108"/>
      <c r="W6756" s="108"/>
      <c r="Y6756" s="108"/>
      <c r="AA6756" s="108"/>
      <c r="AC6756" s="108"/>
    </row>
    <row r="6757" spans="19:29" x14ac:dyDescent="0.25">
      <c r="S6757" s="109"/>
      <c r="U6757" s="109"/>
      <c r="W6757" s="109"/>
      <c r="Y6757" s="109"/>
      <c r="AA6757" s="109"/>
      <c r="AC6757" s="109"/>
    </row>
    <row r="6758" spans="19:29" x14ac:dyDescent="0.25">
      <c r="S6758" s="108"/>
      <c r="U6758" s="108"/>
      <c r="W6758" s="108"/>
      <c r="Y6758" s="108"/>
      <c r="AA6758" s="108"/>
      <c r="AC6758" s="108"/>
    </row>
    <row r="6759" spans="19:29" x14ac:dyDescent="0.25">
      <c r="S6759" s="108"/>
      <c r="U6759" s="108"/>
      <c r="W6759" s="108"/>
      <c r="Y6759" s="108"/>
      <c r="AA6759" s="108"/>
      <c r="AC6759" s="108"/>
    </row>
    <row r="6760" spans="19:29" x14ac:dyDescent="0.25">
      <c r="S6760" s="109"/>
      <c r="U6760" s="109"/>
      <c r="W6760" s="109"/>
      <c r="Y6760" s="109"/>
      <c r="AA6760" s="109"/>
      <c r="AC6760" s="109"/>
    </row>
    <row r="6761" spans="19:29" x14ac:dyDescent="0.25">
      <c r="S6761" s="108"/>
      <c r="U6761" s="108"/>
      <c r="W6761" s="108"/>
      <c r="Y6761" s="108"/>
      <c r="AA6761" s="108"/>
      <c r="AC6761" s="108"/>
    </row>
    <row r="6762" spans="19:29" x14ac:dyDescent="0.25">
      <c r="S6762" s="109"/>
      <c r="U6762" s="109"/>
      <c r="W6762" s="109"/>
      <c r="Y6762" s="109"/>
      <c r="AA6762" s="109"/>
      <c r="AC6762" s="109"/>
    </row>
    <row r="6763" spans="19:29" x14ac:dyDescent="0.25">
      <c r="S6763" s="108"/>
      <c r="U6763" s="108"/>
      <c r="W6763" s="108"/>
      <c r="Y6763" s="108"/>
      <c r="AA6763" s="108"/>
      <c r="AC6763" s="108"/>
    </row>
    <row r="6764" spans="19:29" x14ac:dyDescent="0.25">
      <c r="S6764" s="108"/>
      <c r="U6764" s="108"/>
      <c r="W6764" s="108"/>
      <c r="Y6764" s="108"/>
      <c r="AA6764" s="108"/>
      <c r="AC6764" s="108"/>
    </row>
    <row r="6765" spans="19:29" x14ac:dyDescent="0.25">
      <c r="S6765" s="108"/>
      <c r="U6765" s="108"/>
      <c r="W6765" s="108"/>
      <c r="Y6765" s="108"/>
      <c r="AA6765" s="108"/>
      <c r="AC6765" s="108"/>
    </row>
    <row r="6766" spans="19:29" x14ac:dyDescent="0.25">
      <c r="S6766" s="110"/>
      <c r="U6766" s="110"/>
      <c r="W6766" s="110"/>
      <c r="Y6766" s="110"/>
      <c r="AA6766" s="110"/>
      <c r="AC6766" s="110"/>
    </row>
    <row r="6767" spans="19:29" x14ac:dyDescent="0.25">
      <c r="S6767" s="110"/>
      <c r="U6767" s="110"/>
      <c r="W6767" s="110"/>
      <c r="Y6767" s="110"/>
      <c r="AA6767" s="110"/>
      <c r="AC6767" s="110"/>
    </row>
    <row r="6768" spans="19:29" x14ac:dyDescent="0.25">
      <c r="S6768" s="110"/>
      <c r="U6768" s="110"/>
      <c r="W6768" s="110"/>
      <c r="Y6768" s="110"/>
      <c r="AA6768" s="110"/>
      <c r="AC6768" s="110"/>
    </row>
    <row r="6769" spans="19:29" x14ac:dyDescent="0.25">
      <c r="S6769" s="110"/>
      <c r="U6769" s="110"/>
      <c r="W6769" s="110"/>
      <c r="Y6769" s="110"/>
      <c r="AA6769" s="110"/>
      <c r="AC6769" s="110"/>
    </row>
    <row r="6770" spans="19:29" x14ac:dyDescent="0.25">
      <c r="S6770" s="111"/>
      <c r="U6770" s="111"/>
      <c r="W6770" s="111"/>
      <c r="Y6770" s="111"/>
      <c r="AA6770" s="111"/>
      <c r="AC6770" s="111"/>
    </row>
    <row r="6771" spans="19:29" x14ac:dyDescent="0.25">
      <c r="S6771" s="107"/>
      <c r="U6771" s="107"/>
      <c r="W6771" s="107"/>
      <c r="Y6771" s="107"/>
      <c r="AA6771" s="107"/>
      <c r="AC6771" s="107"/>
    </row>
    <row r="6772" spans="19:29" x14ac:dyDescent="0.25">
      <c r="S6772" s="108"/>
      <c r="U6772" s="108"/>
      <c r="W6772" s="108"/>
      <c r="Y6772" s="108"/>
      <c r="AA6772" s="108"/>
      <c r="AC6772" s="108"/>
    </row>
    <row r="6773" spans="19:29" x14ac:dyDescent="0.25">
      <c r="S6773" s="108"/>
      <c r="U6773" s="108"/>
      <c r="W6773" s="108"/>
      <c r="Y6773" s="108"/>
      <c r="AA6773" s="108"/>
      <c r="AC6773" s="108"/>
    </row>
    <row r="6774" spans="19:29" x14ac:dyDescent="0.25">
      <c r="S6774" s="109"/>
      <c r="U6774" s="109"/>
      <c r="W6774" s="109"/>
      <c r="Y6774" s="109"/>
      <c r="AA6774" s="109"/>
      <c r="AC6774" s="109"/>
    </row>
    <row r="6775" spans="19:29" x14ac:dyDescent="0.25">
      <c r="S6775" s="108"/>
      <c r="U6775" s="108"/>
      <c r="W6775" s="108"/>
      <c r="Y6775" s="108"/>
      <c r="AA6775" s="108"/>
      <c r="AC6775" s="108"/>
    </row>
    <row r="6776" spans="19:29" x14ac:dyDescent="0.25">
      <c r="S6776" s="108"/>
      <c r="U6776" s="108"/>
      <c r="W6776" s="108"/>
      <c r="Y6776" s="108"/>
      <c r="AA6776" s="108"/>
      <c r="AC6776" s="108"/>
    </row>
    <row r="6777" spans="19:29" x14ac:dyDescent="0.25">
      <c r="S6777" s="109"/>
      <c r="U6777" s="109"/>
      <c r="W6777" s="109"/>
      <c r="Y6777" s="109"/>
      <c r="AA6777" s="109"/>
      <c r="AC6777" s="109"/>
    </row>
    <row r="6778" spans="19:29" x14ac:dyDescent="0.25">
      <c r="S6778" s="108"/>
      <c r="U6778" s="108"/>
      <c r="W6778" s="108"/>
      <c r="Y6778" s="108"/>
      <c r="AA6778" s="108"/>
      <c r="AC6778" s="108"/>
    </row>
    <row r="6779" spans="19:29" x14ac:dyDescent="0.25">
      <c r="S6779" s="109"/>
      <c r="U6779" s="109"/>
      <c r="W6779" s="109"/>
      <c r="Y6779" s="109"/>
      <c r="AA6779" s="109"/>
      <c r="AC6779" s="109"/>
    </row>
    <row r="6780" spans="19:29" x14ac:dyDescent="0.25">
      <c r="S6780" s="108"/>
      <c r="U6780" s="108"/>
      <c r="W6780" s="108"/>
      <c r="Y6780" s="108"/>
      <c r="AA6780" s="108"/>
      <c r="AC6780" s="108"/>
    </row>
    <row r="6781" spans="19:29" x14ac:dyDescent="0.25">
      <c r="S6781" s="108"/>
      <c r="U6781" s="108"/>
      <c r="W6781" s="108"/>
      <c r="Y6781" s="108"/>
      <c r="AA6781" s="108"/>
      <c r="AC6781" s="108"/>
    </row>
    <row r="6782" spans="19:29" x14ac:dyDescent="0.25">
      <c r="S6782" s="108"/>
      <c r="U6782" s="108"/>
      <c r="W6782" s="108"/>
      <c r="Y6782" s="108"/>
      <c r="AA6782" s="108"/>
      <c r="AC6782" s="108"/>
    </row>
    <row r="6783" spans="19:29" x14ac:dyDescent="0.25">
      <c r="S6783" s="110"/>
      <c r="U6783" s="110"/>
      <c r="W6783" s="110"/>
      <c r="Y6783" s="110"/>
      <c r="AA6783" s="110"/>
      <c r="AC6783" s="110"/>
    </row>
    <row r="6784" spans="19:29" x14ac:dyDescent="0.25">
      <c r="S6784" s="110"/>
      <c r="U6784" s="110"/>
      <c r="W6784" s="110"/>
      <c r="Y6784" s="110"/>
      <c r="AA6784" s="110"/>
      <c r="AC6784" s="110"/>
    </row>
    <row r="6785" spans="19:29" x14ac:dyDescent="0.25">
      <c r="S6785" s="110"/>
      <c r="U6785" s="110"/>
      <c r="W6785" s="110"/>
      <c r="Y6785" s="110"/>
      <c r="AA6785" s="110"/>
      <c r="AC6785" s="110"/>
    </row>
    <row r="6786" spans="19:29" x14ac:dyDescent="0.25">
      <c r="S6786" s="110"/>
      <c r="U6786" s="110"/>
      <c r="W6786" s="110"/>
      <c r="Y6786" s="110"/>
      <c r="AA6786" s="110"/>
      <c r="AC6786" s="110"/>
    </row>
    <row r="6787" spans="19:29" x14ac:dyDescent="0.25">
      <c r="S6787" s="111"/>
      <c r="U6787" s="111"/>
      <c r="W6787" s="111"/>
      <c r="Y6787" s="111"/>
      <c r="AA6787" s="111"/>
      <c r="AC6787" s="111"/>
    </row>
    <row r="6788" spans="19:29" x14ac:dyDescent="0.25">
      <c r="S6788" s="107"/>
      <c r="U6788" s="107"/>
      <c r="W6788" s="107"/>
      <c r="Y6788" s="107"/>
      <c r="AA6788" s="107"/>
      <c r="AC6788" s="107"/>
    </row>
    <row r="6789" spans="19:29" x14ac:dyDescent="0.25">
      <c r="S6789" s="108"/>
      <c r="U6789" s="108"/>
      <c r="W6789" s="108"/>
      <c r="Y6789" s="108"/>
      <c r="AA6789" s="108"/>
      <c r="AC6789" s="108"/>
    </row>
    <row r="6790" spans="19:29" x14ac:dyDescent="0.25">
      <c r="S6790" s="108"/>
      <c r="U6790" s="108"/>
      <c r="W6790" s="108"/>
      <c r="Y6790" s="108"/>
      <c r="AA6790" s="108"/>
      <c r="AC6790" s="108"/>
    </row>
    <row r="6791" spans="19:29" x14ac:dyDescent="0.25">
      <c r="S6791" s="109"/>
      <c r="U6791" s="109"/>
      <c r="W6791" s="109"/>
      <c r="Y6791" s="109"/>
      <c r="AA6791" s="109"/>
      <c r="AC6791" s="109"/>
    </row>
    <row r="6792" spans="19:29" x14ac:dyDescent="0.25">
      <c r="S6792" s="108"/>
      <c r="U6792" s="108"/>
      <c r="W6792" s="108"/>
      <c r="Y6792" s="108"/>
      <c r="AA6792" s="108"/>
      <c r="AC6792" s="108"/>
    </row>
    <row r="6793" spans="19:29" x14ac:dyDescent="0.25">
      <c r="S6793" s="108"/>
      <c r="U6793" s="108"/>
      <c r="W6793" s="108"/>
      <c r="Y6793" s="108"/>
      <c r="AA6793" s="108"/>
      <c r="AC6793" s="108"/>
    </row>
    <row r="6794" spans="19:29" x14ac:dyDescent="0.25">
      <c r="S6794" s="109"/>
      <c r="U6794" s="109"/>
      <c r="W6794" s="109"/>
      <c r="Y6794" s="109"/>
      <c r="AA6794" s="109"/>
      <c r="AC6794" s="109"/>
    </row>
    <row r="6795" spans="19:29" x14ac:dyDescent="0.25">
      <c r="S6795" s="108"/>
      <c r="U6795" s="108"/>
      <c r="W6795" s="108"/>
      <c r="Y6795" s="108"/>
      <c r="AA6795" s="108"/>
      <c r="AC6795" s="108"/>
    </row>
    <row r="6796" spans="19:29" x14ac:dyDescent="0.25">
      <c r="S6796" s="109"/>
      <c r="U6796" s="109"/>
      <c r="W6796" s="109"/>
      <c r="Y6796" s="109"/>
      <c r="AA6796" s="109"/>
      <c r="AC6796" s="109"/>
    </row>
    <row r="6797" spans="19:29" x14ac:dyDescent="0.25">
      <c r="S6797" s="108"/>
      <c r="U6797" s="108"/>
      <c r="W6797" s="108"/>
      <c r="Y6797" s="108"/>
      <c r="AA6797" s="108"/>
      <c r="AC6797" s="108"/>
    </row>
    <row r="6798" spans="19:29" x14ac:dyDescent="0.25">
      <c r="S6798" s="108"/>
      <c r="U6798" s="108"/>
      <c r="W6798" s="108"/>
      <c r="Y6798" s="108"/>
      <c r="AA6798" s="108"/>
      <c r="AC6798" s="108"/>
    </row>
    <row r="6799" spans="19:29" x14ac:dyDescent="0.25">
      <c r="S6799" s="108"/>
      <c r="U6799" s="108"/>
      <c r="W6799" s="108"/>
      <c r="Y6799" s="108"/>
      <c r="AA6799" s="108"/>
      <c r="AC6799" s="108"/>
    </row>
    <row r="6800" spans="19:29" x14ac:dyDescent="0.25">
      <c r="S6800" s="110"/>
      <c r="U6800" s="110"/>
      <c r="W6800" s="110"/>
      <c r="Y6800" s="110"/>
      <c r="AA6800" s="110"/>
      <c r="AC6800" s="110"/>
    </row>
    <row r="6801" spans="19:29" x14ac:dyDescent="0.25">
      <c r="S6801" s="110"/>
      <c r="U6801" s="110"/>
      <c r="W6801" s="110"/>
      <c r="Y6801" s="110"/>
      <c r="AA6801" s="110"/>
      <c r="AC6801" s="110"/>
    </row>
    <row r="6802" spans="19:29" x14ac:dyDescent="0.25">
      <c r="S6802" s="110"/>
      <c r="U6802" s="110"/>
      <c r="W6802" s="110"/>
      <c r="Y6802" s="110"/>
      <c r="AA6802" s="110"/>
      <c r="AC6802" s="110"/>
    </row>
    <row r="6803" spans="19:29" x14ac:dyDescent="0.25">
      <c r="S6803" s="110"/>
      <c r="U6803" s="110"/>
      <c r="W6803" s="110"/>
      <c r="Y6803" s="110"/>
      <c r="AA6803" s="110"/>
      <c r="AC6803" s="110"/>
    </row>
    <row r="6804" spans="19:29" x14ac:dyDescent="0.25">
      <c r="S6804" s="111"/>
      <c r="U6804" s="111"/>
      <c r="W6804" s="111"/>
      <c r="Y6804" s="111"/>
      <c r="AA6804" s="111"/>
      <c r="AC6804" s="111"/>
    </row>
    <row r="6805" spans="19:29" x14ac:dyDescent="0.25">
      <c r="S6805" s="107"/>
      <c r="U6805" s="107"/>
      <c r="W6805" s="107"/>
      <c r="Y6805" s="107"/>
      <c r="AA6805" s="107"/>
      <c r="AC6805" s="107"/>
    </row>
    <row r="6806" spans="19:29" x14ac:dyDescent="0.25">
      <c r="S6806" s="108"/>
      <c r="U6806" s="108"/>
      <c r="W6806" s="108"/>
      <c r="Y6806" s="108"/>
      <c r="AA6806" s="108"/>
      <c r="AC6806" s="108"/>
    </row>
    <row r="6807" spans="19:29" x14ac:dyDescent="0.25">
      <c r="S6807" s="108"/>
      <c r="U6807" s="108"/>
      <c r="W6807" s="108"/>
      <c r="Y6807" s="108"/>
      <c r="AA6807" s="108"/>
      <c r="AC6807" s="108"/>
    </row>
    <row r="6808" spans="19:29" x14ac:dyDescent="0.25">
      <c r="S6808" s="109"/>
      <c r="U6808" s="109"/>
      <c r="W6808" s="109"/>
      <c r="Y6808" s="109"/>
      <c r="AA6808" s="109"/>
      <c r="AC6808" s="109"/>
    </row>
    <row r="6809" spans="19:29" x14ac:dyDescent="0.25">
      <c r="S6809" s="108"/>
      <c r="U6809" s="108"/>
      <c r="W6809" s="108"/>
      <c r="Y6809" s="108"/>
      <c r="AA6809" s="108"/>
      <c r="AC6809" s="108"/>
    </row>
    <row r="6810" spans="19:29" x14ac:dyDescent="0.25">
      <c r="S6810" s="108"/>
      <c r="U6810" s="108"/>
      <c r="W6810" s="108"/>
      <c r="Y6810" s="108"/>
      <c r="AA6810" s="108"/>
      <c r="AC6810" s="108"/>
    </row>
    <row r="6811" spans="19:29" x14ac:dyDescent="0.25">
      <c r="S6811" s="109"/>
      <c r="U6811" s="109"/>
      <c r="W6811" s="109"/>
      <c r="Y6811" s="109"/>
      <c r="AA6811" s="109"/>
      <c r="AC6811" s="109"/>
    </row>
    <row r="6812" spans="19:29" x14ac:dyDescent="0.25">
      <c r="S6812" s="108"/>
      <c r="U6812" s="108"/>
      <c r="W6812" s="108"/>
      <c r="Y6812" s="108"/>
      <c r="AA6812" s="108"/>
      <c r="AC6812" s="108"/>
    </row>
    <row r="6813" spans="19:29" x14ac:dyDescent="0.25">
      <c r="S6813" s="109"/>
      <c r="U6813" s="109"/>
      <c r="W6813" s="109"/>
      <c r="Y6813" s="109"/>
      <c r="AA6813" s="109"/>
      <c r="AC6813" s="109"/>
    </row>
    <row r="6814" spans="19:29" x14ac:dyDescent="0.25">
      <c r="S6814" s="108"/>
      <c r="U6814" s="108"/>
      <c r="W6814" s="108"/>
      <c r="Y6814" s="108"/>
      <c r="AA6814" s="108"/>
      <c r="AC6814" s="108"/>
    </row>
    <row r="6815" spans="19:29" x14ac:dyDescent="0.25">
      <c r="S6815" s="108"/>
      <c r="U6815" s="108"/>
      <c r="W6815" s="108"/>
      <c r="Y6815" s="108"/>
      <c r="AA6815" s="108"/>
      <c r="AC6815" s="108"/>
    </row>
    <row r="6816" spans="19:29" x14ac:dyDescent="0.25">
      <c r="S6816" s="108"/>
      <c r="U6816" s="108"/>
      <c r="W6816" s="108"/>
      <c r="Y6816" s="108"/>
      <c r="AA6816" s="108"/>
      <c r="AC6816" s="108"/>
    </row>
    <row r="6817" spans="19:29" x14ac:dyDescent="0.25">
      <c r="S6817" s="110"/>
      <c r="U6817" s="110"/>
      <c r="W6817" s="110"/>
      <c r="Y6817" s="110"/>
      <c r="AA6817" s="110"/>
      <c r="AC6817" s="110"/>
    </row>
    <row r="6818" spans="19:29" x14ac:dyDescent="0.25">
      <c r="S6818" s="110"/>
      <c r="U6818" s="110"/>
      <c r="W6818" s="110"/>
      <c r="Y6818" s="110"/>
      <c r="AA6818" s="110"/>
      <c r="AC6818" s="110"/>
    </row>
    <row r="6819" spans="19:29" x14ac:dyDescent="0.25">
      <c r="S6819" s="110"/>
      <c r="U6819" s="110"/>
      <c r="W6819" s="110"/>
      <c r="Y6819" s="110"/>
      <c r="AA6819" s="110"/>
      <c r="AC6819" s="110"/>
    </row>
    <row r="6820" spans="19:29" x14ac:dyDescent="0.25">
      <c r="S6820" s="110"/>
      <c r="U6820" s="110"/>
      <c r="W6820" s="110"/>
      <c r="Y6820" s="110"/>
      <c r="AA6820" s="110"/>
      <c r="AC6820" s="110"/>
    </row>
    <row r="6821" spans="19:29" x14ac:dyDescent="0.25">
      <c r="S6821" s="111"/>
      <c r="U6821" s="111"/>
      <c r="W6821" s="111"/>
      <c r="Y6821" s="111"/>
      <c r="AA6821" s="111"/>
      <c r="AC6821" s="111"/>
    </row>
    <row r="6822" spans="19:29" x14ac:dyDescent="0.25">
      <c r="S6822" s="107"/>
      <c r="U6822" s="107"/>
      <c r="W6822" s="107"/>
      <c r="Y6822" s="107"/>
      <c r="AA6822" s="107"/>
      <c r="AC6822" s="107"/>
    </row>
    <row r="6823" spans="19:29" x14ac:dyDescent="0.25">
      <c r="S6823" s="108"/>
      <c r="U6823" s="108"/>
      <c r="W6823" s="108"/>
      <c r="Y6823" s="108"/>
      <c r="AA6823" s="108"/>
      <c r="AC6823" s="108"/>
    </row>
    <row r="6824" spans="19:29" x14ac:dyDescent="0.25">
      <c r="S6824" s="108"/>
      <c r="U6824" s="108"/>
      <c r="W6824" s="108"/>
      <c r="Y6824" s="108"/>
      <c r="AA6824" s="108"/>
      <c r="AC6824" s="108"/>
    </row>
    <row r="6825" spans="19:29" x14ac:dyDescent="0.25">
      <c r="S6825" s="109"/>
      <c r="U6825" s="109"/>
      <c r="W6825" s="109"/>
      <c r="Y6825" s="109"/>
      <c r="AA6825" s="109"/>
      <c r="AC6825" s="109"/>
    </row>
    <row r="6826" spans="19:29" x14ac:dyDescent="0.25">
      <c r="S6826" s="108"/>
      <c r="U6826" s="108"/>
      <c r="W6826" s="108"/>
      <c r="Y6826" s="108"/>
      <c r="AA6826" s="108"/>
      <c r="AC6826" s="108"/>
    </row>
    <row r="6827" spans="19:29" x14ac:dyDescent="0.25">
      <c r="S6827" s="108"/>
      <c r="U6827" s="108"/>
      <c r="W6827" s="108"/>
      <c r="Y6827" s="108"/>
      <c r="AA6827" s="108"/>
      <c r="AC6827" s="108"/>
    </row>
    <row r="6828" spans="19:29" x14ac:dyDescent="0.25">
      <c r="S6828" s="109"/>
      <c r="U6828" s="109"/>
      <c r="W6828" s="109"/>
      <c r="Y6828" s="109"/>
      <c r="AA6828" s="109"/>
      <c r="AC6828" s="109"/>
    </row>
    <row r="6829" spans="19:29" x14ac:dyDescent="0.25">
      <c r="S6829" s="108"/>
      <c r="U6829" s="108"/>
      <c r="W6829" s="108"/>
      <c r="Y6829" s="108"/>
      <c r="AA6829" s="108"/>
      <c r="AC6829" s="108"/>
    </row>
    <row r="6830" spans="19:29" x14ac:dyDescent="0.25">
      <c r="S6830" s="109"/>
      <c r="U6830" s="109"/>
      <c r="W6830" s="109"/>
      <c r="Y6830" s="109"/>
      <c r="AA6830" s="109"/>
      <c r="AC6830" s="109"/>
    </row>
    <row r="6831" spans="19:29" x14ac:dyDescent="0.25">
      <c r="S6831" s="108"/>
      <c r="U6831" s="108"/>
      <c r="W6831" s="108"/>
      <c r="Y6831" s="108"/>
      <c r="AA6831" s="108"/>
      <c r="AC6831" s="108"/>
    </row>
    <row r="6832" spans="19:29" x14ac:dyDescent="0.25">
      <c r="S6832" s="108"/>
      <c r="U6832" s="108"/>
      <c r="W6832" s="108"/>
      <c r="Y6832" s="108"/>
      <c r="AA6832" s="108"/>
      <c r="AC6832" s="108"/>
    </row>
    <row r="6833" spans="19:29" x14ac:dyDescent="0.25">
      <c r="S6833" s="108"/>
      <c r="U6833" s="108"/>
      <c r="W6833" s="108"/>
      <c r="Y6833" s="108"/>
      <c r="AA6833" s="108"/>
      <c r="AC6833" s="108"/>
    </row>
    <row r="6834" spans="19:29" x14ac:dyDescent="0.25">
      <c r="S6834" s="110"/>
      <c r="U6834" s="110"/>
      <c r="W6834" s="110"/>
      <c r="Y6834" s="110"/>
      <c r="AA6834" s="110"/>
      <c r="AC6834" s="110"/>
    </row>
    <row r="6835" spans="19:29" x14ac:dyDescent="0.25">
      <c r="S6835" s="110"/>
      <c r="U6835" s="110"/>
      <c r="W6835" s="110"/>
      <c r="Y6835" s="110"/>
      <c r="AA6835" s="110"/>
      <c r="AC6835" s="110"/>
    </row>
    <row r="6836" spans="19:29" x14ac:dyDescent="0.25">
      <c r="S6836" s="110"/>
      <c r="U6836" s="110"/>
      <c r="W6836" s="110"/>
      <c r="Y6836" s="110"/>
      <c r="AA6836" s="110"/>
      <c r="AC6836" s="110"/>
    </row>
    <row r="6837" spans="19:29" x14ac:dyDescent="0.25">
      <c r="S6837" s="110"/>
      <c r="U6837" s="110"/>
      <c r="W6837" s="110"/>
      <c r="Y6837" s="110"/>
      <c r="AA6837" s="110"/>
      <c r="AC6837" s="110"/>
    </row>
    <row r="6838" spans="19:29" x14ac:dyDescent="0.25">
      <c r="S6838" s="111"/>
      <c r="U6838" s="111"/>
      <c r="W6838" s="111"/>
      <c r="Y6838" s="111"/>
      <c r="AA6838" s="111"/>
      <c r="AC6838" s="111"/>
    </row>
    <row r="6839" spans="19:29" x14ac:dyDescent="0.25">
      <c r="S6839" s="107"/>
      <c r="U6839" s="107"/>
      <c r="W6839" s="107"/>
      <c r="Y6839" s="107"/>
      <c r="AA6839" s="107"/>
      <c r="AC6839" s="107"/>
    </row>
    <row r="6840" spans="19:29" x14ac:dyDescent="0.25">
      <c r="S6840" s="108"/>
      <c r="U6840" s="108"/>
      <c r="W6840" s="108"/>
      <c r="Y6840" s="108"/>
      <c r="AA6840" s="108"/>
      <c r="AC6840" s="108"/>
    </row>
    <row r="6841" spans="19:29" x14ac:dyDescent="0.25">
      <c r="S6841" s="108"/>
      <c r="U6841" s="108"/>
      <c r="W6841" s="108"/>
      <c r="Y6841" s="108"/>
      <c r="AA6841" s="108"/>
      <c r="AC6841" s="108"/>
    </row>
    <row r="6842" spans="19:29" x14ac:dyDescent="0.25">
      <c r="S6842" s="109"/>
      <c r="U6842" s="109"/>
      <c r="W6842" s="109"/>
      <c r="Y6842" s="109"/>
      <c r="AA6842" s="109"/>
      <c r="AC6842" s="109"/>
    </row>
    <row r="6843" spans="19:29" x14ac:dyDescent="0.25">
      <c r="S6843" s="108"/>
      <c r="U6843" s="108"/>
      <c r="W6843" s="108"/>
      <c r="Y6843" s="108"/>
      <c r="AA6843" s="108"/>
      <c r="AC6843" s="108"/>
    </row>
    <row r="6844" spans="19:29" x14ac:dyDescent="0.25">
      <c r="S6844" s="108"/>
      <c r="U6844" s="108"/>
      <c r="W6844" s="108"/>
      <c r="Y6844" s="108"/>
      <c r="AA6844" s="108"/>
      <c r="AC6844" s="108"/>
    </row>
    <row r="6845" spans="19:29" x14ac:dyDescent="0.25">
      <c r="S6845" s="109"/>
      <c r="U6845" s="109"/>
      <c r="W6845" s="109"/>
      <c r="Y6845" s="109"/>
      <c r="AA6845" s="109"/>
      <c r="AC6845" s="109"/>
    </row>
    <row r="6846" spans="19:29" x14ac:dyDescent="0.25">
      <c r="S6846" s="108"/>
      <c r="U6846" s="108"/>
      <c r="W6846" s="108"/>
      <c r="Y6846" s="108"/>
      <c r="AA6846" s="108"/>
      <c r="AC6846" s="108"/>
    </row>
    <row r="6847" spans="19:29" x14ac:dyDescent="0.25">
      <c r="S6847" s="109"/>
      <c r="U6847" s="109"/>
      <c r="W6847" s="109"/>
      <c r="Y6847" s="109"/>
      <c r="AA6847" s="109"/>
      <c r="AC6847" s="109"/>
    </row>
    <row r="6848" spans="19:29" x14ac:dyDescent="0.25">
      <c r="S6848" s="108"/>
      <c r="U6848" s="108"/>
      <c r="W6848" s="108"/>
      <c r="Y6848" s="108"/>
      <c r="AA6848" s="108"/>
      <c r="AC6848" s="108"/>
    </row>
    <row r="6849" spans="19:29" x14ac:dyDescent="0.25">
      <c r="S6849" s="108"/>
      <c r="U6849" s="108"/>
      <c r="W6849" s="108"/>
      <c r="Y6849" s="108"/>
      <c r="AA6849" s="108"/>
      <c r="AC6849" s="108"/>
    </row>
    <row r="6850" spans="19:29" x14ac:dyDescent="0.25">
      <c r="S6850" s="108"/>
      <c r="U6850" s="108"/>
      <c r="W6850" s="108"/>
      <c r="Y6850" s="108"/>
      <c r="AA6850" s="108"/>
      <c r="AC6850" s="108"/>
    </row>
    <row r="6851" spans="19:29" x14ac:dyDescent="0.25">
      <c r="S6851" s="110"/>
      <c r="U6851" s="110"/>
      <c r="W6851" s="110"/>
      <c r="Y6851" s="110"/>
      <c r="AA6851" s="110"/>
      <c r="AC6851" s="110"/>
    </row>
    <row r="6852" spans="19:29" x14ac:dyDescent="0.25">
      <c r="S6852" s="110"/>
      <c r="U6852" s="110"/>
      <c r="W6852" s="110"/>
      <c r="Y6852" s="110"/>
      <c r="AA6852" s="110"/>
      <c r="AC6852" s="110"/>
    </row>
    <row r="6853" spans="19:29" x14ac:dyDescent="0.25">
      <c r="S6853" s="110"/>
      <c r="U6853" s="110"/>
      <c r="W6853" s="110"/>
      <c r="Y6853" s="110"/>
      <c r="AA6853" s="110"/>
      <c r="AC6853" s="110"/>
    </row>
    <row r="6854" spans="19:29" x14ac:dyDescent="0.25">
      <c r="S6854" s="110"/>
      <c r="U6854" s="110"/>
      <c r="W6854" s="110"/>
      <c r="Y6854" s="110"/>
      <c r="AA6854" s="110"/>
      <c r="AC6854" s="110"/>
    </row>
    <row r="6855" spans="19:29" x14ac:dyDescent="0.25">
      <c r="S6855" s="111"/>
      <c r="U6855" s="111"/>
      <c r="W6855" s="111"/>
      <c r="Y6855" s="111"/>
      <c r="AA6855" s="111"/>
      <c r="AC6855" s="111"/>
    </row>
    <row r="6856" spans="19:29" x14ac:dyDescent="0.25">
      <c r="S6856" s="107"/>
      <c r="U6856" s="107"/>
      <c r="W6856" s="107"/>
      <c r="Y6856" s="107"/>
      <c r="AA6856" s="107"/>
      <c r="AC6856" s="107"/>
    </row>
    <row r="6857" spans="19:29" x14ac:dyDescent="0.25">
      <c r="S6857" s="108"/>
      <c r="U6857" s="108"/>
      <c r="W6857" s="108"/>
      <c r="Y6857" s="108"/>
      <c r="AA6857" s="108"/>
      <c r="AC6857" s="108"/>
    </row>
    <row r="6858" spans="19:29" x14ac:dyDescent="0.25">
      <c r="S6858" s="108"/>
      <c r="U6858" s="108"/>
      <c r="W6858" s="108"/>
      <c r="Y6858" s="108"/>
      <c r="AA6858" s="108"/>
      <c r="AC6858" s="108"/>
    </row>
    <row r="6859" spans="19:29" x14ac:dyDescent="0.25">
      <c r="S6859" s="109"/>
      <c r="U6859" s="109"/>
      <c r="W6859" s="109"/>
      <c r="Y6859" s="109"/>
      <c r="AA6859" s="109"/>
      <c r="AC6859" s="109"/>
    </row>
    <row r="6860" spans="19:29" x14ac:dyDescent="0.25">
      <c r="S6860" s="108"/>
      <c r="U6860" s="108"/>
      <c r="W6860" s="108"/>
      <c r="Y6860" s="108"/>
      <c r="AA6860" s="108"/>
      <c r="AC6860" s="108"/>
    </row>
    <row r="6861" spans="19:29" x14ac:dyDescent="0.25">
      <c r="S6861" s="108"/>
      <c r="U6861" s="108"/>
      <c r="W6861" s="108"/>
      <c r="Y6861" s="108"/>
      <c r="AA6861" s="108"/>
      <c r="AC6861" s="108"/>
    </row>
    <row r="6862" spans="19:29" x14ac:dyDescent="0.25">
      <c r="S6862" s="109"/>
      <c r="U6862" s="109"/>
      <c r="W6862" s="109"/>
      <c r="Y6862" s="109"/>
      <c r="AA6862" s="109"/>
      <c r="AC6862" s="109"/>
    </row>
    <row r="6863" spans="19:29" x14ac:dyDescent="0.25">
      <c r="S6863" s="108"/>
      <c r="U6863" s="108"/>
      <c r="W6863" s="108"/>
      <c r="Y6863" s="108"/>
      <c r="AA6863" s="108"/>
      <c r="AC6863" s="108"/>
    </row>
    <row r="6864" spans="19:29" x14ac:dyDescent="0.25">
      <c r="S6864" s="109"/>
      <c r="U6864" s="109"/>
      <c r="W6864" s="109"/>
      <c r="Y6864" s="109"/>
      <c r="AA6864" s="109"/>
      <c r="AC6864" s="109"/>
    </row>
    <row r="6865" spans="19:29" x14ac:dyDescent="0.25">
      <c r="S6865" s="108"/>
      <c r="U6865" s="108"/>
      <c r="W6865" s="108"/>
      <c r="Y6865" s="108"/>
      <c r="AA6865" s="108"/>
      <c r="AC6865" s="108"/>
    </row>
    <row r="6866" spans="19:29" x14ac:dyDescent="0.25">
      <c r="S6866" s="108"/>
      <c r="U6866" s="108"/>
      <c r="W6866" s="108"/>
      <c r="Y6866" s="108"/>
      <c r="AA6866" s="108"/>
      <c r="AC6866" s="108"/>
    </row>
    <row r="6867" spans="19:29" x14ac:dyDescent="0.25">
      <c r="S6867" s="108"/>
      <c r="U6867" s="108"/>
      <c r="W6867" s="108"/>
      <c r="Y6867" s="108"/>
      <c r="AA6867" s="108"/>
      <c r="AC6867" s="108"/>
    </row>
    <row r="6868" spans="19:29" x14ac:dyDescent="0.25">
      <c r="S6868" s="110"/>
      <c r="U6868" s="110"/>
      <c r="W6868" s="110"/>
      <c r="Y6868" s="110"/>
      <c r="AA6868" s="110"/>
      <c r="AC6868" s="110"/>
    </row>
    <row r="6869" spans="19:29" x14ac:dyDescent="0.25">
      <c r="S6869" s="110"/>
      <c r="U6869" s="110"/>
      <c r="W6869" s="110"/>
      <c r="Y6869" s="110"/>
      <c r="AA6869" s="110"/>
      <c r="AC6869" s="110"/>
    </row>
    <row r="6870" spans="19:29" x14ac:dyDescent="0.25">
      <c r="S6870" s="110"/>
      <c r="U6870" s="110"/>
      <c r="W6870" s="110"/>
      <c r="Y6870" s="110"/>
      <c r="AA6870" s="110"/>
      <c r="AC6870" s="110"/>
    </row>
    <row r="6871" spans="19:29" x14ac:dyDescent="0.25">
      <c r="S6871" s="110"/>
      <c r="U6871" s="110"/>
      <c r="W6871" s="110"/>
      <c r="Y6871" s="110"/>
      <c r="AA6871" s="110"/>
      <c r="AC6871" s="110"/>
    </row>
    <row r="6872" spans="19:29" x14ac:dyDescent="0.25">
      <c r="S6872" s="111"/>
      <c r="U6872" s="111"/>
      <c r="W6872" s="111"/>
      <c r="Y6872" s="111"/>
      <c r="AA6872" s="111"/>
      <c r="AC6872" s="111"/>
    </row>
    <row r="6873" spans="19:29" x14ac:dyDescent="0.25">
      <c r="S6873" s="107"/>
      <c r="U6873" s="107"/>
      <c r="W6873" s="107"/>
      <c r="Y6873" s="107"/>
      <c r="AA6873" s="107"/>
      <c r="AC6873" s="107"/>
    </row>
    <row r="6874" spans="19:29" x14ac:dyDescent="0.25">
      <c r="S6874" s="108"/>
      <c r="U6874" s="108"/>
      <c r="W6874" s="108"/>
      <c r="Y6874" s="108"/>
      <c r="AA6874" s="108"/>
      <c r="AC6874" s="108"/>
    </row>
    <row r="6875" spans="19:29" x14ac:dyDescent="0.25">
      <c r="S6875" s="108"/>
      <c r="U6875" s="108"/>
      <c r="W6875" s="108"/>
      <c r="Y6875" s="108"/>
      <c r="AA6875" s="108"/>
      <c r="AC6875" s="108"/>
    </row>
    <row r="6876" spans="19:29" x14ac:dyDescent="0.25">
      <c r="S6876" s="109"/>
      <c r="U6876" s="109"/>
      <c r="W6876" s="109"/>
      <c r="Y6876" s="109"/>
      <c r="AA6876" s="109"/>
      <c r="AC6876" s="109"/>
    </row>
    <row r="6877" spans="19:29" x14ac:dyDescent="0.25">
      <c r="S6877" s="108"/>
      <c r="U6877" s="108"/>
      <c r="W6877" s="108"/>
      <c r="Y6877" s="108"/>
      <c r="AA6877" s="108"/>
      <c r="AC6877" s="108"/>
    </row>
    <row r="6878" spans="19:29" x14ac:dyDescent="0.25">
      <c r="S6878" s="108"/>
      <c r="U6878" s="108"/>
      <c r="W6878" s="108"/>
      <c r="Y6878" s="108"/>
      <c r="AA6878" s="108"/>
      <c r="AC6878" s="108"/>
    </row>
    <row r="6879" spans="19:29" x14ac:dyDescent="0.25">
      <c r="S6879" s="109"/>
      <c r="U6879" s="109"/>
      <c r="W6879" s="109"/>
      <c r="Y6879" s="109"/>
      <c r="AA6879" s="109"/>
      <c r="AC6879" s="109"/>
    </row>
    <row r="6880" spans="19:29" x14ac:dyDescent="0.25">
      <c r="S6880" s="108"/>
      <c r="U6880" s="108"/>
      <c r="W6880" s="108"/>
      <c r="Y6880" s="108"/>
      <c r="AA6880" s="108"/>
      <c r="AC6880" s="108"/>
    </row>
    <row r="6881" spans="19:29" x14ac:dyDescent="0.25">
      <c r="S6881" s="109"/>
      <c r="U6881" s="109"/>
      <c r="W6881" s="109"/>
      <c r="Y6881" s="109"/>
      <c r="AA6881" s="109"/>
      <c r="AC6881" s="109"/>
    </row>
    <row r="6882" spans="19:29" x14ac:dyDescent="0.25">
      <c r="S6882" s="108"/>
      <c r="U6882" s="108"/>
      <c r="W6882" s="108"/>
      <c r="Y6882" s="108"/>
      <c r="AA6882" s="108"/>
      <c r="AC6882" s="108"/>
    </row>
    <row r="6883" spans="19:29" x14ac:dyDescent="0.25">
      <c r="S6883" s="108"/>
      <c r="U6883" s="108"/>
      <c r="W6883" s="108"/>
      <c r="Y6883" s="108"/>
      <c r="AA6883" s="108"/>
      <c r="AC6883" s="108"/>
    </row>
    <row r="6884" spans="19:29" x14ac:dyDescent="0.25">
      <c r="S6884" s="108"/>
      <c r="U6884" s="108"/>
      <c r="W6884" s="108"/>
      <c r="Y6884" s="108"/>
      <c r="AA6884" s="108"/>
      <c r="AC6884" s="108"/>
    </row>
    <row r="6885" spans="19:29" x14ac:dyDescent="0.25">
      <c r="S6885" s="110"/>
      <c r="U6885" s="110"/>
      <c r="W6885" s="110"/>
      <c r="Y6885" s="110"/>
      <c r="AA6885" s="110"/>
      <c r="AC6885" s="110"/>
    </row>
    <row r="6886" spans="19:29" x14ac:dyDescent="0.25">
      <c r="S6886" s="110"/>
      <c r="U6886" s="110"/>
      <c r="W6886" s="110"/>
      <c r="Y6886" s="110"/>
      <c r="AA6886" s="110"/>
      <c r="AC6886" s="110"/>
    </row>
    <row r="6887" spans="19:29" x14ac:dyDescent="0.25">
      <c r="S6887" s="110"/>
      <c r="U6887" s="110"/>
      <c r="W6887" s="110"/>
      <c r="Y6887" s="110"/>
      <c r="AA6887" s="110"/>
      <c r="AC6887" s="110"/>
    </row>
    <row r="6888" spans="19:29" x14ac:dyDescent="0.25">
      <c r="S6888" s="110"/>
      <c r="U6888" s="110"/>
      <c r="W6888" s="110"/>
      <c r="Y6888" s="110"/>
      <c r="AA6888" s="110"/>
      <c r="AC6888" s="110"/>
    </row>
    <row r="6889" spans="19:29" x14ac:dyDescent="0.25">
      <c r="S6889" s="111"/>
      <c r="U6889" s="111"/>
      <c r="W6889" s="111"/>
      <c r="Y6889" s="111"/>
      <c r="AA6889" s="111"/>
      <c r="AC6889" s="111"/>
    </row>
    <row r="6890" spans="19:29" x14ac:dyDescent="0.25">
      <c r="S6890" s="107"/>
      <c r="U6890" s="107"/>
      <c r="W6890" s="107"/>
      <c r="Y6890" s="107"/>
      <c r="AA6890" s="107"/>
      <c r="AC6890" s="107"/>
    </row>
    <row r="6891" spans="19:29" x14ac:dyDescent="0.25">
      <c r="S6891" s="108"/>
      <c r="U6891" s="108"/>
      <c r="W6891" s="108"/>
      <c r="Y6891" s="108"/>
      <c r="AA6891" s="108"/>
      <c r="AC6891" s="108"/>
    </row>
    <row r="6892" spans="19:29" x14ac:dyDescent="0.25">
      <c r="S6892" s="108"/>
      <c r="U6892" s="108"/>
      <c r="W6892" s="108"/>
      <c r="Y6892" s="108"/>
      <c r="AA6892" s="108"/>
      <c r="AC6892" s="108"/>
    </row>
    <row r="6893" spans="19:29" x14ac:dyDescent="0.25">
      <c r="S6893" s="109"/>
      <c r="U6893" s="109"/>
      <c r="W6893" s="109"/>
      <c r="Y6893" s="109"/>
      <c r="AA6893" s="109"/>
      <c r="AC6893" s="109"/>
    </row>
    <row r="6894" spans="19:29" x14ac:dyDescent="0.25">
      <c r="S6894" s="108"/>
      <c r="U6894" s="108"/>
      <c r="W6894" s="108"/>
      <c r="Y6894" s="108"/>
      <c r="AA6894" s="108"/>
      <c r="AC6894" s="108"/>
    </row>
    <row r="6895" spans="19:29" x14ac:dyDescent="0.25">
      <c r="S6895" s="108"/>
      <c r="U6895" s="108"/>
      <c r="W6895" s="108"/>
      <c r="Y6895" s="108"/>
      <c r="AA6895" s="108"/>
      <c r="AC6895" s="108"/>
    </row>
    <row r="6896" spans="19:29" x14ac:dyDescent="0.25">
      <c r="S6896" s="109"/>
      <c r="U6896" s="109"/>
      <c r="W6896" s="109"/>
      <c r="Y6896" s="109"/>
      <c r="AA6896" s="109"/>
      <c r="AC6896" s="109"/>
    </row>
    <row r="6897" spans="19:29" x14ac:dyDescent="0.25">
      <c r="S6897" s="108"/>
      <c r="U6897" s="108"/>
      <c r="W6897" s="108"/>
      <c r="Y6897" s="108"/>
      <c r="AA6897" s="108"/>
      <c r="AC6897" s="108"/>
    </row>
    <row r="6898" spans="19:29" x14ac:dyDescent="0.25">
      <c r="S6898" s="109"/>
      <c r="U6898" s="109"/>
      <c r="W6898" s="109"/>
      <c r="Y6898" s="109"/>
      <c r="AA6898" s="109"/>
      <c r="AC6898" s="109"/>
    </row>
    <row r="6899" spans="19:29" x14ac:dyDescent="0.25">
      <c r="S6899" s="108"/>
      <c r="U6899" s="108"/>
      <c r="W6899" s="108"/>
      <c r="Y6899" s="108"/>
      <c r="AA6899" s="108"/>
      <c r="AC6899" s="108"/>
    </row>
    <row r="6900" spans="19:29" x14ac:dyDescent="0.25">
      <c r="S6900" s="108"/>
      <c r="U6900" s="108"/>
      <c r="W6900" s="108"/>
      <c r="Y6900" s="108"/>
      <c r="AA6900" s="108"/>
      <c r="AC6900" s="108"/>
    </row>
    <row r="6901" spans="19:29" x14ac:dyDescent="0.25">
      <c r="S6901" s="108"/>
      <c r="U6901" s="108"/>
      <c r="W6901" s="108"/>
      <c r="Y6901" s="108"/>
      <c r="AA6901" s="108"/>
      <c r="AC6901" s="108"/>
    </row>
    <row r="6902" spans="19:29" x14ac:dyDescent="0.25">
      <c r="S6902" s="110"/>
      <c r="U6902" s="110"/>
      <c r="W6902" s="110"/>
      <c r="Y6902" s="110"/>
      <c r="AA6902" s="110"/>
      <c r="AC6902" s="110"/>
    </row>
    <row r="6903" spans="19:29" x14ac:dyDescent="0.25">
      <c r="S6903" s="110"/>
      <c r="U6903" s="110"/>
      <c r="W6903" s="110"/>
      <c r="Y6903" s="110"/>
      <c r="AA6903" s="110"/>
      <c r="AC6903" s="110"/>
    </row>
    <row r="6904" spans="19:29" x14ac:dyDescent="0.25">
      <c r="S6904" s="110"/>
      <c r="U6904" s="110"/>
      <c r="W6904" s="110"/>
      <c r="Y6904" s="110"/>
      <c r="AA6904" s="110"/>
      <c r="AC6904" s="110"/>
    </row>
    <row r="6905" spans="19:29" x14ac:dyDescent="0.25">
      <c r="S6905" s="110"/>
      <c r="U6905" s="110"/>
      <c r="W6905" s="110"/>
      <c r="Y6905" s="110"/>
      <c r="AA6905" s="110"/>
      <c r="AC6905" s="110"/>
    </row>
    <row r="6906" spans="19:29" x14ac:dyDescent="0.25">
      <c r="S6906" s="111"/>
      <c r="U6906" s="111"/>
      <c r="W6906" s="111"/>
      <c r="Y6906" s="111"/>
      <c r="AA6906" s="111"/>
      <c r="AC6906" s="111"/>
    </row>
    <row r="6907" spans="19:29" x14ac:dyDescent="0.25">
      <c r="S6907" s="107"/>
      <c r="U6907" s="107"/>
      <c r="W6907" s="107"/>
      <c r="Y6907" s="107"/>
      <c r="AA6907" s="107"/>
      <c r="AC6907" s="107"/>
    </row>
    <row r="6908" spans="19:29" x14ac:dyDescent="0.25">
      <c r="S6908" s="108"/>
      <c r="U6908" s="108"/>
      <c r="W6908" s="108"/>
      <c r="Y6908" s="108"/>
      <c r="AA6908" s="108"/>
      <c r="AC6908" s="108"/>
    </row>
    <row r="6909" spans="19:29" x14ac:dyDescent="0.25">
      <c r="S6909" s="108"/>
      <c r="U6909" s="108"/>
      <c r="W6909" s="108"/>
      <c r="Y6909" s="108"/>
      <c r="AA6909" s="108"/>
      <c r="AC6909" s="108"/>
    </row>
    <row r="6910" spans="19:29" x14ac:dyDescent="0.25">
      <c r="S6910" s="109"/>
      <c r="U6910" s="109"/>
      <c r="W6910" s="109"/>
      <c r="Y6910" s="109"/>
      <c r="AA6910" s="109"/>
      <c r="AC6910" s="109"/>
    </row>
    <row r="6911" spans="19:29" x14ac:dyDescent="0.25">
      <c r="S6911" s="108"/>
      <c r="U6911" s="108"/>
      <c r="W6911" s="108"/>
      <c r="Y6911" s="108"/>
      <c r="AA6911" s="108"/>
      <c r="AC6911" s="108"/>
    </row>
    <row r="6912" spans="19:29" x14ac:dyDescent="0.25">
      <c r="S6912" s="108"/>
      <c r="U6912" s="108"/>
      <c r="W6912" s="108"/>
      <c r="Y6912" s="108"/>
      <c r="AA6912" s="108"/>
      <c r="AC6912" s="108"/>
    </row>
    <row r="6913" spans="19:29" x14ac:dyDescent="0.25">
      <c r="S6913" s="109"/>
      <c r="U6913" s="109"/>
      <c r="W6913" s="109"/>
      <c r="Y6913" s="109"/>
      <c r="AA6913" s="109"/>
      <c r="AC6913" s="109"/>
    </row>
    <row r="6914" spans="19:29" x14ac:dyDescent="0.25">
      <c r="S6914" s="108"/>
      <c r="U6914" s="108"/>
      <c r="W6914" s="108"/>
      <c r="Y6914" s="108"/>
      <c r="AA6914" s="108"/>
      <c r="AC6914" s="108"/>
    </row>
    <row r="6915" spans="19:29" x14ac:dyDescent="0.25">
      <c r="S6915" s="109"/>
      <c r="U6915" s="109"/>
      <c r="W6915" s="109"/>
      <c r="Y6915" s="109"/>
      <c r="AA6915" s="109"/>
      <c r="AC6915" s="109"/>
    </row>
    <row r="6916" spans="19:29" x14ac:dyDescent="0.25">
      <c r="S6916" s="108"/>
      <c r="U6916" s="108"/>
      <c r="W6916" s="108"/>
      <c r="Y6916" s="108"/>
      <c r="AA6916" s="108"/>
      <c r="AC6916" s="108"/>
    </row>
    <row r="6917" spans="19:29" x14ac:dyDescent="0.25">
      <c r="S6917" s="108"/>
      <c r="U6917" s="108"/>
      <c r="W6917" s="108"/>
      <c r="Y6917" s="108"/>
      <c r="AA6917" s="108"/>
      <c r="AC6917" s="108"/>
    </row>
    <row r="6918" spans="19:29" x14ac:dyDescent="0.25">
      <c r="S6918" s="108"/>
      <c r="U6918" s="108"/>
      <c r="W6918" s="108"/>
      <c r="Y6918" s="108"/>
      <c r="AA6918" s="108"/>
      <c r="AC6918" s="108"/>
    </row>
    <row r="6919" spans="19:29" x14ac:dyDescent="0.25">
      <c r="S6919" s="110"/>
      <c r="U6919" s="110"/>
      <c r="W6919" s="110"/>
      <c r="Y6919" s="110"/>
      <c r="AA6919" s="110"/>
      <c r="AC6919" s="110"/>
    </row>
    <row r="6920" spans="19:29" x14ac:dyDescent="0.25">
      <c r="S6920" s="110"/>
      <c r="U6920" s="110"/>
      <c r="W6920" s="110"/>
      <c r="Y6920" s="110"/>
      <c r="AA6920" s="110"/>
      <c r="AC6920" s="110"/>
    </row>
    <row r="6921" spans="19:29" x14ac:dyDescent="0.25">
      <c r="S6921" s="110"/>
      <c r="U6921" s="110"/>
      <c r="W6921" s="110"/>
      <c r="Y6921" s="110"/>
      <c r="AA6921" s="110"/>
      <c r="AC6921" s="110"/>
    </row>
    <row r="6922" spans="19:29" x14ac:dyDescent="0.25">
      <c r="S6922" s="110"/>
      <c r="U6922" s="110"/>
      <c r="W6922" s="110"/>
      <c r="Y6922" s="110"/>
      <c r="AA6922" s="110"/>
      <c r="AC6922" s="110"/>
    </row>
    <row r="6923" spans="19:29" x14ac:dyDescent="0.25">
      <c r="S6923" s="111"/>
      <c r="U6923" s="111"/>
      <c r="W6923" s="111"/>
      <c r="Y6923" s="111"/>
      <c r="AA6923" s="111"/>
      <c r="AC6923" s="111"/>
    </row>
    <row r="6924" spans="19:29" x14ac:dyDescent="0.25">
      <c r="S6924" s="107"/>
      <c r="U6924" s="107"/>
      <c r="W6924" s="107"/>
      <c r="Y6924" s="107"/>
      <c r="AA6924" s="107"/>
      <c r="AC6924" s="107"/>
    </row>
    <row r="6925" spans="19:29" x14ac:dyDescent="0.25">
      <c r="S6925" s="108"/>
      <c r="U6925" s="108"/>
      <c r="W6925" s="108"/>
      <c r="Y6925" s="108"/>
      <c r="AA6925" s="108"/>
      <c r="AC6925" s="108"/>
    </row>
    <row r="6926" spans="19:29" x14ac:dyDescent="0.25">
      <c r="S6926" s="108"/>
      <c r="U6926" s="108"/>
      <c r="W6926" s="108"/>
      <c r="Y6926" s="108"/>
      <c r="AA6926" s="108"/>
      <c r="AC6926" s="108"/>
    </row>
    <row r="6927" spans="19:29" x14ac:dyDescent="0.25">
      <c r="S6927" s="109"/>
      <c r="U6927" s="109"/>
      <c r="W6927" s="109"/>
      <c r="Y6927" s="109"/>
      <c r="AA6927" s="109"/>
      <c r="AC6927" s="109"/>
    </row>
    <row r="6928" spans="19:29" x14ac:dyDescent="0.25">
      <c r="S6928" s="108"/>
      <c r="U6928" s="108"/>
      <c r="W6928" s="108"/>
      <c r="Y6928" s="108"/>
      <c r="AA6928" s="108"/>
      <c r="AC6928" s="108"/>
    </row>
    <row r="6929" spans="19:29" x14ac:dyDescent="0.25">
      <c r="S6929" s="108"/>
      <c r="U6929" s="108"/>
      <c r="W6929" s="108"/>
      <c r="Y6929" s="108"/>
      <c r="AA6929" s="108"/>
      <c r="AC6929" s="108"/>
    </row>
    <row r="6930" spans="19:29" x14ac:dyDescent="0.25">
      <c r="S6930" s="109"/>
      <c r="U6930" s="109"/>
      <c r="W6930" s="109"/>
      <c r="Y6930" s="109"/>
      <c r="AA6930" s="109"/>
      <c r="AC6930" s="109"/>
    </row>
    <row r="6931" spans="19:29" x14ac:dyDescent="0.25">
      <c r="S6931" s="108"/>
      <c r="U6931" s="108"/>
      <c r="W6931" s="108"/>
      <c r="Y6931" s="108"/>
      <c r="AA6931" s="108"/>
      <c r="AC6931" s="108"/>
    </row>
    <row r="6932" spans="19:29" x14ac:dyDescent="0.25">
      <c r="S6932" s="109"/>
      <c r="U6932" s="109"/>
      <c r="W6932" s="109"/>
      <c r="Y6932" s="109"/>
      <c r="AA6932" s="109"/>
      <c r="AC6932" s="109"/>
    </row>
    <row r="6933" spans="19:29" x14ac:dyDescent="0.25">
      <c r="S6933" s="108"/>
      <c r="U6933" s="108"/>
      <c r="W6933" s="108"/>
      <c r="Y6933" s="108"/>
      <c r="AA6933" s="108"/>
      <c r="AC6933" s="108"/>
    </row>
    <row r="6934" spans="19:29" x14ac:dyDescent="0.25">
      <c r="S6934" s="108"/>
      <c r="U6934" s="108"/>
      <c r="W6934" s="108"/>
      <c r="Y6934" s="108"/>
      <c r="AA6934" s="108"/>
      <c r="AC6934" s="108"/>
    </row>
    <row r="6935" spans="19:29" x14ac:dyDescent="0.25">
      <c r="S6935" s="108"/>
      <c r="U6935" s="108"/>
      <c r="W6935" s="108"/>
      <c r="Y6935" s="108"/>
      <c r="AA6935" s="108"/>
      <c r="AC6935" s="108"/>
    </row>
    <row r="6936" spans="19:29" x14ac:dyDescent="0.25">
      <c r="S6936" s="110"/>
      <c r="U6936" s="110"/>
      <c r="W6936" s="110"/>
      <c r="Y6936" s="110"/>
      <c r="AA6936" s="110"/>
      <c r="AC6936" s="110"/>
    </row>
    <row r="6937" spans="19:29" x14ac:dyDescent="0.25">
      <c r="S6937" s="110"/>
      <c r="U6937" s="110"/>
      <c r="W6937" s="110"/>
      <c r="Y6937" s="110"/>
      <c r="AA6937" s="110"/>
      <c r="AC6937" s="110"/>
    </row>
    <row r="6938" spans="19:29" x14ac:dyDescent="0.25">
      <c r="S6938" s="110"/>
      <c r="U6938" s="110"/>
      <c r="W6938" s="110"/>
      <c r="Y6938" s="110"/>
      <c r="AA6938" s="110"/>
      <c r="AC6938" s="110"/>
    </row>
    <row r="6939" spans="19:29" x14ac:dyDescent="0.25">
      <c r="S6939" s="110"/>
      <c r="U6939" s="110"/>
      <c r="W6939" s="110"/>
      <c r="Y6939" s="110"/>
      <c r="AA6939" s="110"/>
      <c r="AC6939" s="110"/>
    </row>
    <row r="6940" spans="19:29" x14ac:dyDescent="0.25">
      <c r="S6940" s="111"/>
      <c r="U6940" s="111"/>
      <c r="W6940" s="111"/>
      <c r="Y6940" s="111"/>
      <c r="AA6940" s="111"/>
      <c r="AC6940" s="111"/>
    </row>
    <row r="6941" spans="19:29" x14ac:dyDescent="0.25">
      <c r="S6941" s="107"/>
      <c r="U6941" s="107"/>
      <c r="W6941" s="107"/>
      <c r="Y6941" s="107"/>
      <c r="AA6941" s="107"/>
      <c r="AC6941" s="107"/>
    </row>
    <row r="6942" spans="19:29" x14ac:dyDescent="0.25">
      <c r="S6942" s="108"/>
      <c r="U6942" s="108"/>
      <c r="W6942" s="108"/>
      <c r="Y6942" s="108"/>
      <c r="AA6942" s="108"/>
      <c r="AC6942" s="108"/>
    </row>
    <row r="6943" spans="19:29" x14ac:dyDescent="0.25">
      <c r="S6943" s="108"/>
      <c r="U6943" s="108"/>
      <c r="W6943" s="108"/>
      <c r="Y6943" s="108"/>
      <c r="AA6943" s="108"/>
      <c r="AC6943" s="108"/>
    </row>
    <row r="6944" spans="19:29" x14ac:dyDescent="0.25">
      <c r="S6944" s="109"/>
      <c r="U6944" s="109"/>
      <c r="W6944" s="109"/>
      <c r="Y6944" s="109"/>
      <c r="AA6944" s="109"/>
      <c r="AC6944" s="109"/>
    </row>
    <row r="6945" spans="19:29" x14ac:dyDescent="0.25">
      <c r="S6945" s="108"/>
      <c r="U6945" s="108"/>
      <c r="W6945" s="108"/>
      <c r="Y6945" s="108"/>
      <c r="AA6945" s="108"/>
      <c r="AC6945" s="108"/>
    </row>
    <row r="6946" spans="19:29" x14ac:dyDescent="0.25">
      <c r="S6946" s="108"/>
      <c r="U6946" s="108"/>
      <c r="W6946" s="108"/>
      <c r="Y6946" s="108"/>
      <c r="AA6946" s="108"/>
      <c r="AC6946" s="108"/>
    </row>
    <row r="6947" spans="19:29" x14ac:dyDescent="0.25">
      <c r="S6947" s="109"/>
      <c r="U6947" s="109"/>
      <c r="W6947" s="109"/>
      <c r="Y6947" s="109"/>
      <c r="AA6947" s="109"/>
      <c r="AC6947" s="109"/>
    </row>
    <row r="6948" spans="19:29" x14ac:dyDescent="0.25">
      <c r="S6948" s="108"/>
      <c r="U6948" s="108"/>
      <c r="W6948" s="108"/>
      <c r="Y6948" s="108"/>
      <c r="AA6948" s="108"/>
      <c r="AC6948" s="108"/>
    </row>
    <row r="6949" spans="19:29" x14ac:dyDescent="0.25">
      <c r="S6949" s="109"/>
      <c r="U6949" s="109"/>
      <c r="W6949" s="109"/>
      <c r="Y6949" s="109"/>
      <c r="AA6949" s="109"/>
      <c r="AC6949" s="109"/>
    </row>
    <row r="6950" spans="19:29" x14ac:dyDescent="0.25">
      <c r="S6950" s="108"/>
      <c r="U6950" s="108"/>
      <c r="W6950" s="108"/>
      <c r="Y6950" s="108"/>
      <c r="AA6950" s="108"/>
      <c r="AC6950" s="108"/>
    </row>
    <row r="6951" spans="19:29" x14ac:dyDescent="0.25">
      <c r="S6951" s="108"/>
      <c r="U6951" s="108"/>
      <c r="W6951" s="108"/>
      <c r="Y6951" s="108"/>
      <c r="AA6951" s="108"/>
      <c r="AC6951" s="108"/>
    </row>
    <row r="6952" spans="19:29" x14ac:dyDescent="0.25">
      <c r="S6952" s="108"/>
      <c r="U6952" s="108"/>
      <c r="W6952" s="108"/>
      <c r="Y6952" s="108"/>
      <c r="AA6952" s="108"/>
      <c r="AC6952" s="108"/>
    </row>
    <row r="6953" spans="19:29" x14ac:dyDescent="0.25">
      <c r="S6953" s="110"/>
      <c r="U6953" s="110"/>
      <c r="W6953" s="110"/>
      <c r="Y6953" s="110"/>
      <c r="AA6953" s="110"/>
      <c r="AC6953" s="110"/>
    </row>
    <row r="6954" spans="19:29" x14ac:dyDescent="0.25">
      <c r="S6954" s="110"/>
      <c r="U6954" s="110"/>
      <c r="W6954" s="110"/>
      <c r="Y6954" s="110"/>
      <c r="AA6954" s="110"/>
      <c r="AC6954" s="110"/>
    </row>
    <row r="6955" spans="19:29" x14ac:dyDescent="0.25">
      <c r="S6955" s="110"/>
      <c r="U6955" s="110"/>
      <c r="W6955" s="110"/>
      <c r="Y6955" s="110"/>
      <c r="AA6955" s="110"/>
      <c r="AC6955" s="110"/>
    </row>
    <row r="6956" spans="19:29" x14ac:dyDescent="0.25">
      <c r="S6956" s="110"/>
      <c r="U6956" s="110"/>
      <c r="W6956" s="110"/>
      <c r="Y6956" s="110"/>
      <c r="AA6956" s="110"/>
      <c r="AC6956" s="110"/>
    </row>
    <row r="6957" spans="19:29" x14ac:dyDescent="0.25">
      <c r="S6957" s="111"/>
      <c r="U6957" s="111"/>
      <c r="W6957" s="111"/>
      <c r="Y6957" s="111"/>
      <c r="AA6957" s="111"/>
      <c r="AC6957" s="111"/>
    </row>
    <row r="6958" spans="19:29" x14ac:dyDescent="0.25">
      <c r="S6958" s="107"/>
      <c r="U6958" s="107"/>
      <c r="W6958" s="107"/>
      <c r="Y6958" s="107"/>
      <c r="AA6958" s="107"/>
      <c r="AC6958" s="107"/>
    </row>
    <row r="6959" spans="19:29" x14ac:dyDescent="0.25">
      <c r="S6959" s="108"/>
      <c r="U6959" s="108"/>
      <c r="W6959" s="108"/>
      <c r="Y6959" s="108"/>
      <c r="AA6959" s="108"/>
      <c r="AC6959" s="108"/>
    </row>
    <row r="6960" spans="19:29" x14ac:dyDescent="0.25">
      <c r="S6960" s="108"/>
      <c r="U6960" s="108"/>
      <c r="W6960" s="108"/>
      <c r="Y6960" s="108"/>
      <c r="AA6960" s="108"/>
      <c r="AC6960" s="108"/>
    </row>
    <row r="6961" spans="19:29" x14ac:dyDescent="0.25">
      <c r="S6961" s="109"/>
      <c r="U6961" s="109"/>
      <c r="W6961" s="109"/>
      <c r="Y6961" s="109"/>
      <c r="AA6961" s="109"/>
      <c r="AC6961" s="109"/>
    </row>
    <row r="6962" spans="19:29" x14ac:dyDescent="0.25">
      <c r="S6962" s="108"/>
      <c r="U6962" s="108"/>
      <c r="W6962" s="108"/>
      <c r="Y6962" s="108"/>
      <c r="AA6962" s="108"/>
      <c r="AC6962" s="108"/>
    </row>
    <row r="6963" spans="19:29" x14ac:dyDescent="0.25">
      <c r="S6963" s="108"/>
      <c r="U6963" s="108"/>
      <c r="W6963" s="108"/>
      <c r="Y6963" s="108"/>
      <c r="AA6963" s="108"/>
      <c r="AC6963" s="108"/>
    </row>
    <row r="6964" spans="19:29" x14ac:dyDescent="0.25">
      <c r="S6964" s="109"/>
      <c r="U6964" s="109"/>
      <c r="W6964" s="109"/>
      <c r="Y6964" s="109"/>
      <c r="AA6964" s="109"/>
      <c r="AC6964" s="109"/>
    </row>
    <row r="6965" spans="19:29" x14ac:dyDescent="0.25">
      <c r="S6965" s="108"/>
      <c r="U6965" s="108"/>
      <c r="W6965" s="108"/>
      <c r="Y6965" s="108"/>
      <c r="AA6965" s="108"/>
      <c r="AC6965" s="108"/>
    </row>
    <row r="6966" spans="19:29" x14ac:dyDescent="0.25">
      <c r="S6966" s="109"/>
      <c r="U6966" s="109"/>
      <c r="W6966" s="109"/>
      <c r="Y6966" s="109"/>
      <c r="AA6966" s="109"/>
      <c r="AC6966" s="109"/>
    </row>
    <row r="6967" spans="19:29" x14ac:dyDescent="0.25">
      <c r="S6967" s="108"/>
      <c r="U6967" s="108"/>
      <c r="W6967" s="108"/>
      <c r="Y6967" s="108"/>
      <c r="AA6967" s="108"/>
      <c r="AC6967" s="108"/>
    </row>
    <row r="6968" spans="19:29" x14ac:dyDescent="0.25">
      <c r="S6968" s="108"/>
      <c r="U6968" s="108"/>
      <c r="W6968" s="108"/>
      <c r="Y6968" s="108"/>
      <c r="AA6968" s="108"/>
      <c r="AC6968" s="108"/>
    </row>
    <row r="6969" spans="19:29" x14ac:dyDescent="0.25">
      <c r="S6969" s="108"/>
      <c r="U6969" s="108"/>
      <c r="W6969" s="108"/>
      <c r="Y6969" s="108"/>
      <c r="AA6969" s="108"/>
      <c r="AC6969" s="108"/>
    </row>
    <row r="6970" spans="19:29" x14ac:dyDescent="0.25">
      <c r="S6970" s="110"/>
      <c r="U6970" s="110"/>
      <c r="W6970" s="110"/>
      <c r="Y6970" s="110"/>
      <c r="AA6970" s="110"/>
      <c r="AC6970" s="110"/>
    </row>
    <row r="6971" spans="19:29" x14ac:dyDescent="0.25">
      <c r="S6971" s="110"/>
      <c r="U6971" s="110"/>
      <c r="W6971" s="110"/>
      <c r="Y6971" s="110"/>
      <c r="AA6971" s="110"/>
      <c r="AC6971" s="110"/>
    </row>
    <row r="6972" spans="19:29" x14ac:dyDescent="0.25">
      <c r="S6972" s="110"/>
      <c r="U6972" s="110"/>
      <c r="W6972" s="110"/>
      <c r="Y6972" s="110"/>
      <c r="AA6972" s="110"/>
      <c r="AC6972" s="110"/>
    </row>
    <row r="6973" spans="19:29" x14ac:dyDescent="0.25">
      <c r="S6973" s="110"/>
      <c r="U6973" s="110"/>
      <c r="W6973" s="110"/>
      <c r="Y6973" s="110"/>
      <c r="AA6973" s="110"/>
      <c r="AC6973" s="110"/>
    </row>
    <row r="6974" spans="19:29" x14ac:dyDescent="0.25">
      <c r="S6974" s="111"/>
      <c r="U6974" s="111"/>
      <c r="W6974" s="111"/>
      <c r="Y6974" s="111"/>
      <c r="AA6974" s="111"/>
      <c r="AC6974" s="111"/>
    </row>
    <row r="6975" spans="19:29" x14ac:dyDescent="0.25">
      <c r="S6975" s="107"/>
      <c r="U6975" s="107"/>
      <c r="W6975" s="107"/>
      <c r="Y6975" s="107"/>
      <c r="AA6975" s="107"/>
      <c r="AC6975" s="107"/>
    </row>
    <row r="6976" spans="19:29" x14ac:dyDescent="0.25">
      <c r="S6976" s="108"/>
      <c r="U6976" s="108"/>
      <c r="W6976" s="108"/>
      <c r="Y6976" s="108"/>
      <c r="AA6976" s="108"/>
      <c r="AC6976" s="108"/>
    </row>
    <row r="6977" spans="19:29" x14ac:dyDescent="0.25">
      <c r="S6977" s="108"/>
      <c r="U6977" s="108"/>
      <c r="W6977" s="108"/>
      <c r="Y6977" s="108"/>
      <c r="AA6977" s="108"/>
      <c r="AC6977" s="108"/>
    </row>
    <row r="6978" spans="19:29" x14ac:dyDescent="0.25">
      <c r="S6978" s="109"/>
      <c r="U6978" s="109"/>
      <c r="W6978" s="109"/>
      <c r="Y6978" s="109"/>
      <c r="AA6978" s="109"/>
      <c r="AC6978" s="109"/>
    </row>
    <row r="6979" spans="19:29" x14ac:dyDescent="0.25">
      <c r="S6979" s="108"/>
      <c r="U6979" s="108"/>
      <c r="W6979" s="108"/>
      <c r="Y6979" s="108"/>
      <c r="AA6979" s="108"/>
      <c r="AC6979" s="108"/>
    </row>
    <row r="6980" spans="19:29" x14ac:dyDescent="0.25">
      <c r="S6980" s="108"/>
      <c r="U6980" s="108"/>
      <c r="W6980" s="108"/>
      <c r="Y6980" s="108"/>
      <c r="AA6980" s="108"/>
      <c r="AC6980" s="108"/>
    </row>
    <row r="6981" spans="19:29" x14ac:dyDescent="0.25">
      <c r="S6981" s="109"/>
      <c r="U6981" s="109"/>
      <c r="W6981" s="109"/>
      <c r="Y6981" s="109"/>
      <c r="AA6981" s="109"/>
      <c r="AC6981" s="109"/>
    </row>
    <row r="6982" spans="19:29" x14ac:dyDescent="0.25">
      <c r="S6982" s="108"/>
      <c r="U6982" s="108"/>
      <c r="W6982" s="108"/>
      <c r="Y6982" s="108"/>
      <c r="AA6982" s="108"/>
      <c r="AC6982" s="108"/>
    </row>
    <row r="6983" spans="19:29" x14ac:dyDescent="0.25">
      <c r="S6983" s="109"/>
      <c r="U6983" s="109"/>
      <c r="W6983" s="109"/>
      <c r="Y6983" s="109"/>
      <c r="AA6983" s="109"/>
      <c r="AC6983" s="109"/>
    </row>
    <row r="6984" spans="19:29" x14ac:dyDescent="0.25">
      <c r="S6984" s="108"/>
      <c r="U6984" s="108"/>
      <c r="W6984" s="108"/>
      <c r="Y6984" s="108"/>
      <c r="AA6984" s="108"/>
      <c r="AC6984" s="108"/>
    </row>
    <row r="6985" spans="19:29" x14ac:dyDescent="0.25">
      <c r="S6985" s="108"/>
      <c r="U6985" s="108"/>
      <c r="W6985" s="108"/>
      <c r="Y6985" s="108"/>
      <c r="AA6985" s="108"/>
      <c r="AC6985" s="108"/>
    </row>
    <row r="6986" spans="19:29" x14ac:dyDescent="0.25">
      <c r="S6986" s="108"/>
      <c r="U6986" s="108"/>
      <c r="W6986" s="108"/>
      <c r="Y6986" s="108"/>
      <c r="AA6986" s="108"/>
      <c r="AC6986" s="108"/>
    </row>
    <row r="6987" spans="19:29" x14ac:dyDescent="0.25">
      <c r="S6987" s="110"/>
      <c r="U6987" s="110"/>
      <c r="W6987" s="110"/>
      <c r="Y6987" s="110"/>
      <c r="AA6987" s="110"/>
      <c r="AC6987" s="110"/>
    </row>
    <row r="6988" spans="19:29" x14ac:dyDescent="0.25">
      <c r="S6988" s="110"/>
      <c r="U6988" s="110"/>
      <c r="W6988" s="110"/>
      <c r="Y6988" s="110"/>
      <c r="AA6988" s="110"/>
      <c r="AC6988" s="110"/>
    </row>
    <row r="6989" spans="19:29" x14ac:dyDescent="0.25">
      <c r="S6989" s="110"/>
      <c r="U6989" s="110"/>
      <c r="W6989" s="110"/>
      <c r="Y6989" s="110"/>
      <c r="AA6989" s="110"/>
      <c r="AC6989" s="110"/>
    </row>
    <row r="6990" spans="19:29" x14ac:dyDescent="0.25">
      <c r="S6990" s="110"/>
      <c r="U6990" s="110"/>
      <c r="W6990" s="110"/>
      <c r="Y6990" s="110"/>
      <c r="AA6990" s="110"/>
      <c r="AC6990" s="110"/>
    </row>
    <row r="6991" spans="19:29" x14ac:dyDescent="0.25">
      <c r="S6991" s="111"/>
      <c r="U6991" s="111"/>
      <c r="W6991" s="111"/>
      <c r="Y6991" s="111"/>
      <c r="AA6991" s="111"/>
      <c r="AC6991" s="111"/>
    </row>
    <row r="6992" spans="19:29" x14ac:dyDescent="0.25">
      <c r="S6992" s="107"/>
      <c r="U6992" s="107"/>
      <c r="W6992" s="107"/>
      <c r="Y6992" s="107"/>
      <c r="AA6992" s="107"/>
      <c r="AC6992" s="107"/>
    </row>
    <row r="6993" spans="19:29" x14ac:dyDescent="0.25">
      <c r="S6993" s="108"/>
      <c r="U6993" s="108"/>
      <c r="W6993" s="108"/>
      <c r="Y6993" s="108"/>
      <c r="AA6993" s="108"/>
      <c r="AC6993" s="108"/>
    </row>
    <row r="6994" spans="19:29" x14ac:dyDescent="0.25">
      <c r="S6994" s="108"/>
      <c r="U6994" s="108"/>
      <c r="W6994" s="108"/>
      <c r="Y6994" s="108"/>
      <c r="AA6994" s="108"/>
      <c r="AC6994" s="108"/>
    </row>
    <row r="6995" spans="19:29" x14ac:dyDescent="0.25">
      <c r="S6995" s="109"/>
      <c r="U6995" s="109"/>
      <c r="W6995" s="109"/>
      <c r="Y6995" s="109"/>
      <c r="AA6995" s="109"/>
      <c r="AC6995" s="109"/>
    </row>
    <row r="6996" spans="19:29" x14ac:dyDescent="0.25">
      <c r="S6996" s="108"/>
      <c r="U6996" s="108"/>
      <c r="W6996" s="108"/>
      <c r="Y6996" s="108"/>
      <c r="AA6996" s="108"/>
      <c r="AC6996" s="108"/>
    </row>
    <row r="6997" spans="19:29" x14ac:dyDescent="0.25">
      <c r="S6997" s="108"/>
      <c r="U6997" s="108"/>
      <c r="W6997" s="108"/>
      <c r="Y6997" s="108"/>
      <c r="AA6997" s="108"/>
      <c r="AC6997" s="108"/>
    </row>
    <row r="6998" spans="19:29" x14ac:dyDescent="0.25">
      <c r="S6998" s="109"/>
      <c r="U6998" s="109"/>
      <c r="W6998" s="109"/>
      <c r="Y6998" s="109"/>
      <c r="AA6998" s="109"/>
      <c r="AC6998" s="109"/>
    </row>
    <row r="6999" spans="19:29" x14ac:dyDescent="0.25">
      <c r="S6999" s="108"/>
      <c r="U6999" s="108"/>
      <c r="W6999" s="108"/>
      <c r="Y6999" s="108"/>
      <c r="AA6999" s="108"/>
      <c r="AC6999" s="108"/>
    </row>
    <row r="7000" spans="19:29" x14ac:dyDescent="0.25">
      <c r="S7000" s="109"/>
      <c r="U7000" s="109"/>
      <c r="W7000" s="109"/>
      <c r="Y7000" s="109"/>
      <c r="AA7000" s="109"/>
      <c r="AC7000" s="109"/>
    </row>
    <row r="7001" spans="19:29" x14ac:dyDescent="0.25">
      <c r="S7001" s="108"/>
      <c r="U7001" s="108"/>
      <c r="W7001" s="108"/>
      <c r="Y7001" s="108"/>
      <c r="AA7001" s="108"/>
      <c r="AC7001" s="108"/>
    </row>
    <row r="7002" spans="19:29" x14ac:dyDescent="0.25">
      <c r="S7002" s="108"/>
      <c r="U7002" s="108"/>
      <c r="W7002" s="108"/>
      <c r="Y7002" s="108"/>
      <c r="AA7002" s="108"/>
      <c r="AC7002" s="108"/>
    </row>
    <row r="7003" spans="19:29" x14ac:dyDescent="0.25">
      <c r="S7003" s="108"/>
      <c r="U7003" s="108"/>
      <c r="W7003" s="108"/>
      <c r="Y7003" s="108"/>
      <c r="AA7003" s="108"/>
      <c r="AC7003" s="108"/>
    </row>
    <row r="7004" spans="19:29" x14ac:dyDescent="0.25">
      <c r="S7004" s="110"/>
      <c r="U7004" s="110"/>
      <c r="W7004" s="110"/>
      <c r="Y7004" s="110"/>
      <c r="AA7004" s="110"/>
      <c r="AC7004" s="110"/>
    </row>
    <row r="7005" spans="19:29" x14ac:dyDescent="0.25">
      <c r="S7005" s="110"/>
      <c r="U7005" s="110"/>
      <c r="W7005" s="110"/>
      <c r="Y7005" s="110"/>
      <c r="AA7005" s="110"/>
      <c r="AC7005" s="110"/>
    </row>
    <row r="7006" spans="19:29" x14ac:dyDescent="0.25">
      <c r="S7006" s="110"/>
      <c r="U7006" s="110"/>
      <c r="W7006" s="110"/>
      <c r="Y7006" s="110"/>
      <c r="AA7006" s="110"/>
      <c r="AC7006" s="110"/>
    </row>
    <row r="7007" spans="19:29" x14ac:dyDescent="0.25">
      <c r="S7007" s="110"/>
      <c r="U7007" s="110"/>
      <c r="W7007" s="110"/>
      <c r="Y7007" s="110"/>
      <c r="AA7007" s="110"/>
      <c r="AC7007" s="110"/>
    </row>
    <row r="7008" spans="19:29" x14ac:dyDescent="0.25">
      <c r="S7008" s="111"/>
      <c r="U7008" s="111"/>
      <c r="W7008" s="111"/>
      <c r="Y7008" s="111"/>
      <c r="AA7008" s="111"/>
      <c r="AC7008" s="111"/>
    </row>
    <row r="7009" spans="19:29" x14ac:dyDescent="0.25">
      <c r="S7009" s="107"/>
      <c r="U7009" s="107"/>
      <c r="W7009" s="107"/>
      <c r="Y7009" s="107"/>
      <c r="AA7009" s="107"/>
      <c r="AC7009" s="107"/>
    </row>
    <row r="7010" spans="19:29" x14ac:dyDescent="0.25">
      <c r="S7010" s="108"/>
      <c r="U7010" s="108"/>
      <c r="W7010" s="108"/>
      <c r="Y7010" s="108"/>
      <c r="AA7010" s="108"/>
      <c r="AC7010" s="108"/>
    </row>
    <row r="7011" spans="19:29" x14ac:dyDescent="0.25">
      <c r="S7011" s="108"/>
      <c r="U7011" s="108"/>
      <c r="W7011" s="108"/>
      <c r="Y7011" s="108"/>
      <c r="AA7011" s="108"/>
      <c r="AC7011" s="108"/>
    </row>
    <row r="7012" spans="19:29" x14ac:dyDescent="0.25">
      <c r="S7012" s="109"/>
      <c r="U7012" s="109"/>
      <c r="W7012" s="109"/>
      <c r="Y7012" s="109"/>
      <c r="AA7012" s="109"/>
      <c r="AC7012" s="109"/>
    </row>
    <row r="7013" spans="19:29" x14ac:dyDescent="0.25">
      <c r="S7013" s="108"/>
      <c r="U7013" s="108"/>
      <c r="W7013" s="108"/>
      <c r="Y7013" s="108"/>
      <c r="AA7013" s="108"/>
      <c r="AC7013" s="108"/>
    </row>
    <row r="7014" spans="19:29" x14ac:dyDescent="0.25">
      <c r="S7014" s="108"/>
      <c r="U7014" s="108"/>
      <c r="W7014" s="108"/>
      <c r="Y7014" s="108"/>
      <c r="AA7014" s="108"/>
      <c r="AC7014" s="108"/>
    </row>
    <row r="7015" spans="19:29" x14ac:dyDescent="0.25">
      <c r="S7015" s="109"/>
      <c r="U7015" s="109"/>
      <c r="W7015" s="109"/>
      <c r="Y7015" s="109"/>
      <c r="AA7015" s="109"/>
      <c r="AC7015" s="109"/>
    </row>
    <row r="7016" spans="19:29" x14ac:dyDescent="0.25">
      <c r="S7016" s="108"/>
      <c r="U7016" s="108"/>
      <c r="W7016" s="108"/>
      <c r="Y7016" s="108"/>
      <c r="AA7016" s="108"/>
      <c r="AC7016" s="108"/>
    </row>
    <row r="7017" spans="19:29" x14ac:dyDescent="0.25">
      <c r="S7017" s="109"/>
      <c r="U7017" s="109"/>
      <c r="W7017" s="109"/>
      <c r="Y7017" s="109"/>
      <c r="AA7017" s="109"/>
      <c r="AC7017" s="109"/>
    </row>
    <row r="7018" spans="19:29" x14ac:dyDescent="0.25">
      <c r="S7018" s="108"/>
      <c r="U7018" s="108"/>
      <c r="W7018" s="108"/>
      <c r="Y7018" s="108"/>
      <c r="AA7018" s="108"/>
      <c r="AC7018" s="108"/>
    </row>
    <row r="7019" spans="19:29" x14ac:dyDescent="0.25">
      <c r="S7019" s="108"/>
      <c r="U7019" s="108"/>
      <c r="W7019" s="108"/>
      <c r="Y7019" s="108"/>
      <c r="AA7019" s="108"/>
      <c r="AC7019" s="108"/>
    </row>
    <row r="7020" spans="19:29" x14ac:dyDescent="0.25">
      <c r="S7020" s="108"/>
      <c r="U7020" s="108"/>
      <c r="W7020" s="108"/>
      <c r="Y7020" s="108"/>
      <c r="AA7020" s="108"/>
      <c r="AC7020" s="108"/>
    </row>
    <row r="7021" spans="19:29" x14ac:dyDescent="0.25">
      <c r="S7021" s="110"/>
      <c r="U7021" s="110"/>
      <c r="W7021" s="110"/>
      <c r="Y7021" s="110"/>
      <c r="AA7021" s="110"/>
      <c r="AC7021" s="110"/>
    </row>
    <row r="7022" spans="19:29" x14ac:dyDescent="0.25">
      <c r="S7022" s="110"/>
      <c r="U7022" s="110"/>
      <c r="W7022" s="110"/>
      <c r="Y7022" s="110"/>
      <c r="AA7022" s="110"/>
      <c r="AC7022" s="110"/>
    </row>
    <row r="7023" spans="19:29" x14ac:dyDescent="0.25">
      <c r="S7023" s="110"/>
      <c r="U7023" s="110"/>
      <c r="W7023" s="110"/>
      <c r="Y7023" s="110"/>
      <c r="AA7023" s="110"/>
      <c r="AC7023" s="110"/>
    </row>
    <row r="7024" spans="19:29" x14ac:dyDescent="0.25">
      <c r="S7024" s="110"/>
      <c r="U7024" s="110"/>
      <c r="W7024" s="110"/>
      <c r="Y7024" s="110"/>
      <c r="AA7024" s="110"/>
      <c r="AC7024" s="110"/>
    </row>
    <row r="7025" spans="19:29" x14ac:dyDescent="0.25">
      <c r="S7025" s="111"/>
      <c r="U7025" s="111"/>
      <c r="W7025" s="111"/>
      <c r="Y7025" s="111"/>
      <c r="AA7025" s="111"/>
      <c r="AC7025" s="111"/>
    </row>
    <row r="7026" spans="19:29" x14ac:dyDescent="0.25">
      <c r="S7026" s="107"/>
      <c r="U7026" s="107"/>
      <c r="W7026" s="107"/>
      <c r="Y7026" s="107"/>
      <c r="AA7026" s="107"/>
      <c r="AC7026" s="107"/>
    </row>
    <row r="7027" spans="19:29" x14ac:dyDescent="0.25">
      <c r="S7027" s="108"/>
      <c r="U7027" s="108"/>
      <c r="W7027" s="108"/>
      <c r="Y7027" s="108"/>
      <c r="AA7027" s="108"/>
      <c r="AC7027" s="108"/>
    </row>
    <row r="7028" spans="19:29" x14ac:dyDescent="0.25">
      <c r="S7028" s="108"/>
      <c r="U7028" s="108"/>
      <c r="W7028" s="108"/>
      <c r="Y7028" s="108"/>
      <c r="AA7028" s="108"/>
      <c r="AC7028" s="108"/>
    </row>
    <row r="7029" spans="19:29" x14ac:dyDescent="0.25">
      <c r="S7029" s="109"/>
      <c r="U7029" s="109"/>
      <c r="W7029" s="109"/>
      <c r="Y7029" s="109"/>
      <c r="AA7029" s="109"/>
      <c r="AC7029" s="109"/>
    </row>
    <row r="7030" spans="19:29" x14ac:dyDescent="0.25">
      <c r="S7030" s="108"/>
      <c r="U7030" s="108"/>
      <c r="W7030" s="108"/>
      <c r="Y7030" s="108"/>
      <c r="AA7030" s="108"/>
      <c r="AC7030" s="108"/>
    </row>
    <row r="7031" spans="19:29" x14ac:dyDescent="0.25">
      <c r="S7031" s="108"/>
      <c r="U7031" s="108"/>
      <c r="W7031" s="108"/>
      <c r="Y7031" s="108"/>
      <c r="AA7031" s="108"/>
      <c r="AC7031" s="108"/>
    </row>
    <row r="7032" spans="19:29" x14ac:dyDescent="0.25">
      <c r="S7032" s="109"/>
      <c r="U7032" s="109"/>
      <c r="W7032" s="109"/>
      <c r="Y7032" s="109"/>
      <c r="AA7032" s="109"/>
      <c r="AC7032" s="109"/>
    </row>
    <row r="7033" spans="19:29" x14ac:dyDescent="0.25">
      <c r="S7033" s="108"/>
      <c r="U7033" s="108"/>
      <c r="W7033" s="108"/>
      <c r="Y7033" s="108"/>
      <c r="AA7033" s="108"/>
      <c r="AC7033" s="108"/>
    </row>
    <row r="7034" spans="19:29" x14ac:dyDescent="0.25">
      <c r="S7034" s="109"/>
      <c r="U7034" s="109"/>
      <c r="W7034" s="109"/>
      <c r="Y7034" s="109"/>
      <c r="AA7034" s="109"/>
      <c r="AC7034" s="109"/>
    </row>
    <row r="7035" spans="19:29" x14ac:dyDescent="0.25">
      <c r="S7035" s="108"/>
      <c r="U7035" s="108"/>
      <c r="W7035" s="108"/>
      <c r="Y7035" s="108"/>
      <c r="AA7035" s="108"/>
      <c r="AC7035" s="108"/>
    </row>
    <row r="7036" spans="19:29" x14ac:dyDescent="0.25">
      <c r="S7036" s="108"/>
      <c r="U7036" s="108"/>
      <c r="W7036" s="108"/>
      <c r="Y7036" s="108"/>
      <c r="AA7036" s="108"/>
      <c r="AC7036" s="108"/>
    </row>
    <row r="7037" spans="19:29" x14ac:dyDescent="0.25">
      <c r="S7037" s="108"/>
      <c r="U7037" s="108"/>
      <c r="W7037" s="108"/>
      <c r="Y7037" s="108"/>
      <c r="AA7037" s="108"/>
      <c r="AC7037" s="108"/>
    </row>
    <row r="7038" spans="19:29" x14ac:dyDescent="0.25">
      <c r="S7038" s="110"/>
      <c r="U7038" s="110"/>
      <c r="W7038" s="110"/>
      <c r="Y7038" s="110"/>
      <c r="AA7038" s="110"/>
      <c r="AC7038" s="110"/>
    </row>
    <row r="7039" spans="19:29" x14ac:dyDescent="0.25">
      <c r="S7039" s="110"/>
      <c r="U7039" s="110"/>
      <c r="W7039" s="110"/>
      <c r="Y7039" s="110"/>
      <c r="AA7039" s="110"/>
      <c r="AC7039" s="110"/>
    </row>
    <row r="7040" spans="19:29" x14ac:dyDescent="0.25">
      <c r="S7040" s="110"/>
      <c r="U7040" s="110"/>
      <c r="W7040" s="110"/>
      <c r="Y7040" s="110"/>
      <c r="AA7040" s="110"/>
      <c r="AC7040" s="110"/>
    </row>
    <row r="7041" spans="19:29" x14ac:dyDescent="0.25">
      <c r="S7041" s="110"/>
      <c r="U7041" s="110"/>
      <c r="W7041" s="110"/>
      <c r="Y7041" s="110"/>
      <c r="AA7041" s="110"/>
      <c r="AC7041" s="110"/>
    </row>
    <row r="7042" spans="19:29" x14ac:dyDescent="0.25">
      <c r="S7042" s="111"/>
      <c r="U7042" s="111"/>
      <c r="W7042" s="111"/>
      <c r="Y7042" s="111"/>
      <c r="AA7042" s="111"/>
      <c r="AC7042" s="111"/>
    </row>
    <row r="7043" spans="19:29" x14ac:dyDescent="0.25">
      <c r="S7043" s="107"/>
      <c r="U7043" s="107"/>
      <c r="W7043" s="107"/>
      <c r="Y7043" s="107"/>
      <c r="AA7043" s="107"/>
      <c r="AC7043" s="107"/>
    </row>
    <row r="7044" spans="19:29" x14ac:dyDescent="0.25">
      <c r="S7044" s="108"/>
      <c r="U7044" s="108"/>
      <c r="W7044" s="108"/>
      <c r="Y7044" s="108"/>
      <c r="AA7044" s="108"/>
      <c r="AC7044" s="108"/>
    </row>
    <row r="7045" spans="19:29" x14ac:dyDescent="0.25">
      <c r="S7045" s="108"/>
      <c r="U7045" s="108"/>
      <c r="W7045" s="108"/>
      <c r="Y7045" s="108"/>
      <c r="AA7045" s="108"/>
      <c r="AC7045" s="108"/>
    </row>
    <row r="7046" spans="19:29" x14ac:dyDescent="0.25">
      <c r="S7046" s="109"/>
      <c r="U7046" s="109"/>
      <c r="W7046" s="109"/>
      <c r="Y7046" s="109"/>
      <c r="AA7046" s="109"/>
      <c r="AC7046" s="109"/>
    </row>
    <row r="7047" spans="19:29" x14ac:dyDescent="0.25">
      <c r="S7047" s="108"/>
      <c r="U7047" s="108"/>
      <c r="W7047" s="108"/>
      <c r="Y7047" s="108"/>
      <c r="AA7047" s="108"/>
      <c r="AC7047" s="108"/>
    </row>
    <row r="7048" spans="19:29" x14ac:dyDescent="0.25">
      <c r="S7048" s="108"/>
      <c r="U7048" s="108"/>
      <c r="W7048" s="108"/>
      <c r="Y7048" s="108"/>
      <c r="AA7048" s="108"/>
      <c r="AC7048" s="108"/>
    </row>
    <row r="7049" spans="19:29" x14ac:dyDescent="0.25">
      <c r="S7049" s="109"/>
      <c r="U7049" s="109"/>
      <c r="W7049" s="109"/>
      <c r="Y7049" s="109"/>
      <c r="AA7049" s="109"/>
      <c r="AC7049" s="109"/>
    </row>
    <row r="7050" spans="19:29" x14ac:dyDescent="0.25">
      <c r="S7050" s="108"/>
      <c r="U7050" s="108"/>
      <c r="W7050" s="108"/>
      <c r="Y7050" s="108"/>
      <c r="AA7050" s="108"/>
      <c r="AC7050" s="108"/>
    </row>
    <row r="7051" spans="19:29" x14ac:dyDescent="0.25">
      <c r="S7051" s="109"/>
      <c r="U7051" s="109"/>
      <c r="W7051" s="109"/>
      <c r="Y7051" s="109"/>
      <c r="AA7051" s="109"/>
      <c r="AC7051" s="109"/>
    </row>
    <row r="7052" spans="19:29" x14ac:dyDescent="0.25">
      <c r="S7052" s="108"/>
      <c r="U7052" s="108"/>
      <c r="W7052" s="108"/>
      <c r="Y7052" s="108"/>
      <c r="AA7052" s="108"/>
      <c r="AC7052" s="108"/>
    </row>
    <row r="7053" spans="19:29" x14ac:dyDescent="0.25">
      <c r="S7053" s="108"/>
      <c r="U7053" s="108"/>
      <c r="W7053" s="108"/>
      <c r="Y7053" s="108"/>
      <c r="AA7053" s="108"/>
      <c r="AC7053" s="108"/>
    </row>
    <row r="7054" spans="19:29" x14ac:dyDescent="0.25">
      <c r="S7054" s="108"/>
      <c r="U7054" s="108"/>
      <c r="W7054" s="108"/>
      <c r="Y7054" s="108"/>
      <c r="AA7054" s="108"/>
      <c r="AC7054" s="108"/>
    </row>
    <row r="7055" spans="19:29" x14ac:dyDescent="0.25">
      <c r="S7055" s="110"/>
      <c r="U7055" s="110"/>
      <c r="W7055" s="110"/>
      <c r="Y7055" s="110"/>
      <c r="AA7055" s="110"/>
      <c r="AC7055" s="110"/>
    </row>
    <row r="7056" spans="19:29" x14ac:dyDescent="0.25">
      <c r="S7056" s="110"/>
      <c r="U7056" s="110"/>
      <c r="W7056" s="110"/>
      <c r="Y7056" s="110"/>
      <c r="AA7056" s="110"/>
      <c r="AC7056" s="110"/>
    </row>
    <row r="7057" spans="19:29" x14ac:dyDescent="0.25">
      <c r="S7057" s="110"/>
      <c r="U7057" s="110"/>
      <c r="W7057" s="110"/>
      <c r="Y7057" s="110"/>
      <c r="AA7057" s="110"/>
      <c r="AC7057" s="110"/>
    </row>
    <row r="7058" spans="19:29" x14ac:dyDescent="0.25">
      <c r="S7058" s="110"/>
      <c r="U7058" s="110"/>
      <c r="W7058" s="110"/>
      <c r="Y7058" s="110"/>
      <c r="AA7058" s="110"/>
      <c r="AC7058" s="110"/>
    </row>
    <row r="7059" spans="19:29" x14ac:dyDescent="0.25">
      <c r="S7059" s="111"/>
      <c r="U7059" s="111"/>
      <c r="W7059" s="111"/>
      <c r="Y7059" s="111"/>
      <c r="AA7059" s="111"/>
      <c r="AC7059" s="111"/>
    </row>
    <row r="7060" spans="19:29" x14ac:dyDescent="0.25">
      <c r="S7060" s="107"/>
      <c r="U7060" s="107"/>
      <c r="W7060" s="107"/>
      <c r="Y7060" s="107"/>
      <c r="AA7060" s="107"/>
      <c r="AC7060" s="107"/>
    </row>
    <row r="7061" spans="19:29" x14ac:dyDescent="0.25">
      <c r="S7061" s="108"/>
      <c r="U7061" s="108"/>
      <c r="W7061" s="108"/>
      <c r="Y7061" s="108"/>
      <c r="AA7061" s="108"/>
      <c r="AC7061" s="108"/>
    </row>
    <row r="7062" spans="19:29" x14ac:dyDescent="0.25">
      <c r="S7062" s="108"/>
      <c r="U7062" s="108"/>
      <c r="W7062" s="108"/>
      <c r="Y7062" s="108"/>
      <c r="AA7062" s="108"/>
      <c r="AC7062" s="108"/>
    </row>
    <row r="7063" spans="19:29" x14ac:dyDescent="0.25">
      <c r="S7063" s="109"/>
      <c r="U7063" s="109"/>
      <c r="W7063" s="109"/>
      <c r="Y7063" s="109"/>
      <c r="AA7063" s="109"/>
      <c r="AC7063" s="109"/>
    </row>
    <row r="7064" spans="19:29" x14ac:dyDescent="0.25">
      <c r="S7064" s="108"/>
      <c r="U7064" s="108"/>
      <c r="W7064" s="108"/>
      <c r="Y7064" s="108"/>
      <c r="AA7064" s="108"/>
      <c r="AC7064" s="108"/>
    </row>
    <row r="7065" spans="19:29" x14ac:dyDescent="0.25">
      <c r="S7065" s="108"/>
      <c r="U7065" s="108"/>
      <c r="W7065" s="108"/>
      <c r="Y7065" s="108"/>
      <c r="AA7065" s="108"/>
      <c r="AC7065" s="108"/>
    </row>
    <row r="7066" spans="19:29" x14ac:dyDescent="0.25">
      <c r="S7066" s="109"/>
      <c r="U7066" s="109"/>
      <c r="W7066" s="109"/>
      <c r="Y7066" s="109"/>
      <c r="AA7066" s="109"/>
      <c r="AC7066" s="109"/>
    </row>
    <row r="7067" spans="19:29" x14ac:dyDescent="0.25">
      <c r="S7067" s="108"/>
      <c r="U7067" s="108"/>
      <c r="W7067" s="108"/>
      <c r="Y7067" s="108"/>
      <c r="AA7067" s="108"/>
      <c r="AC7067" s="108"/>
    </row>
    <row r="7068" spans="19:29" x14ac:dyDescent="0.25">
      <c r="S7068" s="109"/>
      <c r="U7068" s="109"/>
      <c r="W7068" s="109"/>
      <c r="Y7068" s="109"/>
      <c r="AA7068" s="109"/>
      <c r="AC7068" s="109"/>
    </row>
    <row r="7069" spans="19:29" x14ac:dyDescent="0.25">
      <c r="S7069" s="108"/>
      <c r="U7069" s="108"/>
      <c r="W7069" s="108"/>
      <c r="Y7069" s="108"/>
      <c r="AA7069" s="108"/>
      <c r="AC7069" s="108"/>
    </row>
    <row r="7070" spans="19:29" x14ac:dyDescent="0.25">
      <c r="S7070" s="108"/>
      <c r="U7070" s="108"/>
      <c r="W7070" s="108"/>
      <c r="Y7070" s="108"/>
      <c r="AA7070" s="108"/>
      <c r="AC7070" s="108"/>
    </row>
    <row r="7071" spans="19:29" x14ac:dyDescent="0.25">
      <c r="S7071" s="108"/>
      <c r="U7071" s="108"/>
      <c r="W7071" s="108"/>
      <c r="Y7071" s="108"/>
      <c r="AA7071" s="108"/>
      <c r="AC7071" s="108"/>
    </row>
    <row r="7072" spans="19:29" x14ac:dyDescent="0.25">
      <c r="S7072" s="110"/>
      <c r="U7072" s="110"/>
      <c r="W7072" s="110"/>
      <c r="Y7072" s="110"/>
      <c r="AA7072" s="110"/>
      <c r="AC7072" s="110"/>
    </row>
    <row r="7073" spans="19:29" x14ac:dyDescent="0.25">
      <c r="S7073" s="110"/>
      <c r="U7073" s="110"/>
      <c r="W7073" s="110"/>
      <c r="Y7073" s="110"/>
      <c r="AA7073" s="110"/>
      <c r="AC7073" s="110"/>
    </row>
    <row r="7074" spans="19:29" x14ac:dyDescent="0.25">
      <c r="S7074" s="110"/>
      <c r="U7074" s="110"/>
      <c r="W7074" s="110"/>
      <c r="Y7074" s="110"/>
      <c r="AA7074" s="110"/>
      <c r="AC7074" s="110"/>
    </row>
    <row r="7075" spans="19:29" x14ac:dyDescent="0.25">
      <c r="S7075" s="110"/>
      <c r="U7075" s="110"/>
      <c r="W7075" s="110"/>
      <c r="Y7075" s="110"/>
      <c r="AA7075" s="110"/>
      <c r="AC7075" s="110"/>
    </row>
    <row r="7076" spans="19:29" x14ac:dyDescent="0.25">
      <c r="S7076" s="111"/>
      <c r="U7076" s="111"/>
      <c r="W7076" s="111"/>
      <c r="Y7076" s="111"/>
      <c r="AA7076" s="111"/>
      <c r="AC7076" s="111"/>
    </row>
    <row r="7077" spans="19:29" x14ac:dyDescent="0.25">
      <c r="S7077" s="107"/>
      <c r="U7077" s="107"/>
      <c r="W7077" s="107"/>
      <c r="Y7077" s="107"/>
      <c r="AA7077" s="107"/>
      <c r="AC7077" s="107"/>
    </row>
    <row r="7078" spans="19:29" x14ac:dyDescent="0.25">
      <c r="S7078" s="108"/>
      <c r="U7078" s="108"/>
      <c r="W7078" s="108"/>
      <c r="Y7078" s="108"/>
      <c r="AA7078" s="108"/>
      <c r="AC7078" s="108"/>
    </row>
    <row r="7079" spans="19:29" x14ac:dyDescent="0.25">
      <c r="S7079" s="108"/>
      <c r="U7079" s="108"/>
      <c r="W7079" s="108"/>
      <c r="Y7079" s="108"/>
      <c r="AA7079" s="108"/>
      <c r="AC7079" s="108"/>
    </row>
    <row r="7080" spans="19:29" x14ac:dyDescent="0.25">
      <c r="S7080" s="109"/>
      <c r="U7080" s="109"/>
      <c r="W7080" s="109"/>
      <c r="Y7080" s="109"/>
      <c r="AA7080" s="109"/>
      <c r="AC7080" s="109"/>
    </row>
    <row r="7081" spans="19:29" x14ac:dyDescent="0.25">
      <c r="S7081" s="108"/>
      <c r="U7081" s="108"/>
      <c r="W7081" s="108"/>
      <c r="Y7081" s="108"/>
      <c r="AA7081" s="108"/>
      <c r="AC7081" s="108"/>
    </row>
    <row r="7082" spans="19:29" x14ac:dyDescent="0.25">
      <c r="S7082" s="108"/>
      <c r="U7082" s="108"/>
      <c r="W7082" s="108"/>
      <c r="Y7082" s="108"/>
      <c r="AA7082" s="108"/>
      <c r="AC7082" s="108"/>
    </row>
    <row r="7083" spans="19:29" x14ac:dyDescent="0.25">
      <c r="S7083" s="109"/>
      <c r="U7083" s="109"/>
      <c r="W7083" s="109"/>
      <c r="Y7083" s="109"/>
      <c r="AA7083" s="109"/>
      <c r="AC7083" s="109"/>
    </row>
    <row r="7084" spans="19:29" x14ac:dyDescent="0.25">
      <c r="S7084" s="108"/>
      <c r="U7084" s="108"/>
      <c r="W7084" s="108"/>
      <c r="Y7084" s="108"/>
      <c r="AA7084" s="108"/>
      <c r="AC7084" s="108"/>
    </row>
    <row r="7085" spans="19:29" x14ac:dyDescent="0.25">
      <c r="S7085" s="109"/>
      <c r="U7085" s="109"/>
      <c r="W7085" s="109"/>
      <c r="Y7085" s="109"/>
      <c r="AA7085" s="109"/>
      <c r="AC7085" s="109"/>
    </row>
    <row r="7086" spans="19:29" x14ac:dyDescent="0.25">
      <c r="S7086" s="108"/>
      <c r="U7086" s="108"/>
      <c r="W7086" s="108"/>
      <c r="Y7086" s="108"/>
      <c r="AA7086" s="108"/>
      <c r="AC7086" s="108"/>
    </row>
    <row r="7087" spans="19:29" x14ac:dyDescent="0.25">
      <c r="S7087" s="108"/>
      <c r="U7087" s="108"/>
      <c r="W7087" s="108"/>
      <c r="Y7087" s="108"/>
      <c r="AA7087" s="108"/>
      <c r="AC7087" s="108"/>
    </row>
    <row r="7088" spans="19:29" x14ac:dyDescent="0.25">
      <c r="S7088" s="108"/>
      <c r="U7088" s="108"/>
      <c r="W7088" s="108"/>
      <c r="Y7088" s="108"/>
      <c r="AA7088" s="108"/>
      <c r="AC7088" s="108"/>
    </row>
    <row r="7089" spans="19:29" x14ac:dyDescent="0.25">
      <c r="S7089" s="110"/>
      <c r="U7089" s="110"/>
      <c r="W7089" s="110"/>
      <c r="Y7089" s="110"/>
      <c r="AA7089" s="110"/>
      <c r="AC7089" s="110"/>
    </row>
    <row r="7090" spans="19:29" x14ac:dyDescent="0.25">
      <c r="S7090" s="110"/>
      <c r="U7090" s="110"/>
      <c r="W7090" s="110"/>
      <c r="Y7090" s="110"/>
      <c r="AA7090" s="110"/>
      <c r="AC7090" s="110"/>
    </row>
    <row r="7091" spans="19:29" x14ac:dyDescent="0.25">
      <c r="S7091" s="110"/>
      <c r="U7091" s="110"/>
      <c r="W7091" s="110"/>
      <c r="Y7091" s="110"/>
      <c r="AA7091" s="110"/>
      <c r="AC7091" s="110"/>
    </row>
    <row r="7092" spans="19:29" x14ac:dyDescent="0.25">
      <c r="S7092" s="110"/>
      <c r="U7092" s="110"/>
      <c r="W7092" s="110"/>
      <c r="Y7092" s="110"/>
      <c r="AA7092" s="110"/>
      <c r="AC7092" s="110"/>
    </row>
    <row r="7093" spans="19:29" x14ac:dyDescent="0.25">
      <c r="S7093" s="111"/>
      <c r="U7093" s="111"/>
      <c r="W7093" s="111"/>
      <c r="Y7093" s="111"/>
      <c r="AA7093" s="111"/>
      <c r="AC7093" s="111"/>
    </row>
    <row r="7094" spans="19:29" x14ac:dyDescent="0.25">
      <c r="S7094" s="107"/>
      <c r="U7094" s="107"/>
      <c r="W7094" s="107"/>
      <c r="Y7094" s="107"/>
      <c r="AA7094" s="107"/>
      <c r="AC7094" s="107"/>
    </row>
    <row r="7095" spans="19:29" x14ac:dyDescent="0.25">
      <c r="S7095" s="108"/>
      <c r="U7095" s="108"/>
      <c r="W7095" s="108"/>
      <c r="Y7095" s="108"/>
      <c r="AA7095" s="108"/>
      <c r="AC7095" s="108"/>
    </row>
    <row r="7096" spans="19:29" x14ac:dyDescent="0.25">
      <c r="S7096" s="108"/>
      <c r="U7096" s="108"/>
      <c r="W7096" s="108"/>
      <c r="Y7096" s="108"/>
      <c r="AA7096" s="108"/>
      <c r="AC7096" s="108"/>
    </row>
    <row r="7097" spans="19:29" x14ac:dyDescent="0.25">
      <c r="S7097" s="109"/>
      <c r="U7097" s="109"/>
      <c r="W7097" s="109"/>
      <c r="Y7097" s="109"/>
      <c r="AA7097" s="109"/>
      <c r="AC7097" s="109"/>
    </row>
    <row r="7098" spans="19:29" x14ac:dyDescent="0.25">
      <c r="S7098" s="108"/>
      <c r="U7098" s="108"/>
      <c r="W7098" s="108"/>
      <c r="Y7098" s="108"/>
      <c r="AA7098" s="108"/>
      <c r="AC7098" s="108"/>
    </row>
    <row r="7099" spans="19:29" x14ac:dyDescent="0.25">
      <c r="S7099" s="108"/>
      <c r="U7099" s="108"/>
      <c r="W7099" s="108"/>
      <c r="Y7099" s="108"/>
      <c r="AA7099" s="108"/>
      <c r="AC7099" s="108"/>
    </row>
    <row r="7100" spans="19:29" x14ac:dyDescent="0.25">
      <c r="S7100" s="109"/>
      <c r="U7100" s="109"/>
      <c r="W7100" s="109"/>
      <c r="Y7100" s="109"/>
      <c r="AA7100" s="109"/>
      <c r="AC7100" s="109"/>
    </row>
    <row r="7101" spans="19:29" x14ac:dyDescent="0.25">
      <c r="S7101" s="108"/>
      <c r="U7101" s="108"/>
      <c r="W7101" s="108"/>
      <c r="Y7101" s="108"/>
      <c r="AA7101" s="108"/>
      <c r="AC7101" s="108"/>
    </row>
    <row r="7102" spans="19:29" x14ac:dyDescent="0.25">
      <c r="S7102" s="109"/>
      <c r="U7102" s="109"/>
      <c r="W7102" s="109"/>
      <c r="Y7102" s="109"/>
      <c r="AA7102" s="109"/>
      <c r="AC7102" s="109"/>
    </row>
    <row r="7103" spans="19:29" x14ac:dyDescent="0.25">
      <c r="S7103" s="108"/>
      <c r="U7103" s="108"/>
      <c r="W7103" s="108"/>
      <c r="Y7103" s="108"/>
      <c r="AA7103" s="108"/>
      <c r="AC7103" s="108"/>
    </row>
    <row r="7104" spans="19:29" x14ac:dyDescent="0.25">
      <c r="S7104" s="108"/>
      <c r="U7104" s="108"/>
      <c r="W7104" s="108"/>
      <c r="Y7104" s="108"/>
      <c r="AA7104" s="108"/>
      <c r="AC7104" s="108"/>
    </row>
    <row r="7105" spans="19:29" x14ac:dyDescent="0.25">
      <c r="S7105" s="108"/>
      <c r="U7105" s="108"/>
      <c r="W7105" s="108"/>
      <c r="Y7105" s="108"/>
      <c r="AA7105" s="108"/>
      <c r="AC7105" s="108"/>
    </row>
    <row r="7106" spans="19:29" x14ac:dyDescent="0.25">
      <c r="S7106" s="110"/>
      <c r="U7106" s="110"/>
      <c r="W7106" s="110"/>
      <c r="Y7106" s="110"/>
      <c r="AA7106" s="110"/>
      <c r="AC7106" s="110"/>
    </row>
    <row r="7107" spans="19:29" x14ac:dyDescent="0.25">
      <c r="S7107" s="110"/>
      <c r="U7107" s="110"/>
      <c r="W7107" s="110"/>
      <c r="Y7107" s="110"/>
      <c r="AA7107" s="110"/>
      <c r="AC7107" s="110"/>
    </row>
    <row r="7108" spans="19:29" x14ac:dyDescent="0.25">
      <c r="S7108" s="110"/>
      <c r="U7108" s="110"/>
      <c r="W7108" s="110"/>
      <c r="Y7108" s="110"/>
      <c r="AA7108" s="110"/>
      <c r="AC7108" s="110"/>
    </row>
    <row r="7109" spans="19:29" x14ac:dyDescent="0.25">
      <c r="S7109" s="110"/>
      <c r="U7109" s="110"/>
      <c r="W7109" s="110"/>
      <c r="Y7109" s="110"/>
      <c r="AA7109" s="110"/>
      <c r="AC7109" s="110"/>
    </row>
    <row r="7110" spans="19:29" x14ac:dyDescent="0.25">
      <c r="S7110" s="111"/>
      <c r="U7110" s="111"/>
      <c r="W7110" s="111"/>
      <c r="Y7110" s="111"/>
      <c r="AA7110" s="111"/>
      <c r="AC7110" s="111"/>
    </row>
    <row r="7111" spans="19:29" x14ac:dyDescent="0.25">
      <c r="S7111" s="107"/>
      <c r="U7111" s="107"/>
      <c r="W7111" s="107"/>
      <c r="Y7111" s="107"/>
      <c r="AA7111" s="107"/>
      <c r="AC7111" s="107"/>
    </row>
    <row r="7112" spans="19:29" x14ac:dyDescent="0.25">
      <c r="S7112" s="108"/>
      <c r="U7112" s="108"/>
      <c r="W7112" s="108"/>
      <c r="Y7112" s="108"/>
      <c r="AA7112" s="108"/>
      <c r="AC7112" s="108"/>
    </row>
    <row r="7113" spans="19:29" x14ac:dyDescent="0.25">
      <c r="S7113" s="108"/>
      <c r="U7113" s="108"/>
      <c r="W7113" s="108"/>
      <c r="Y7113" s="108"/>
      <c r="AA7113" s="108"/>
      <c r="AC7113" s="108"/>
    </row>
    <row r="7114" spans="19:29" x14ac:dyDescent="0.25">
      <c r="S7114" s="109"/>
      <c r="U7114" s="109"/>
      <c r="W7114" s="109"/>
      <c r="Y7114" s="109"/>
      <c r="AA7114" s="109"/>
      <c r="AC7114" s="109"/>
    </row>
    <row r="7115" spans="19:29" x14ac:dyDescent="0.25">
      <c r="S7115" s="108"/>
      <c r="U7115" s="108"/>
      <c r="W7115" s="108"/>
      <c r="Y7115" s="108"/>
      <c r="AA7115" s="108"/>
      <c r="AC7115" s="108"/>
    </row>
    <row r="7116" spans="19:29" x14ac:dyDescent="0.25">
      <c r="S7116" s="108"/>
      <c r="U7116" s="108"/>
      <c r="W7116" s="108"/>
      <c r="Y7116" s="108"/>
      <c r="AA7116" s="108"/>
      <c r="AC7116" s="108"/>
    </row>
    <row r="7117" spans="19:29" x14ac:dyDescent="0.25">
      <c r="S7117" s="109"/>
      <c r="U7117" s="109"/>
      <c r="W7117" s="109"/>
      <c r="Y7117" s="109"/>
      <c r="AA7117" s="109"/>
      <c r="AC7117" s="109"/>
    </row>
    <row r="7118" spans="19:29" x14ac:dyDescent="0.25">
      <c r="S7118" s="108"/>
      <c r="U7118" s="108"/>
      <c r="W7118" s="108"/>
      <c r="Y7118" s="108"/>
      <c r="AA7118" s="108"/>
      <c r="AC7118" s="108"/>
    </row>
    <row r="7119" spans="19:29" x14ac:dyDescent="0.25">
      <c r="S7119" s="109"/>
      <c r="U7119" s="109"/>
      <c r="W7119" s="109"/>
      <c r="Y7119" s="109"/>
      <c r="AA7119" s="109"/>
      <c r="AC7119" s="109"/>
    </row>
    <row r="7120" spans="19:29" x14ac:dyDescent="0.25">
      <c r="S7120" s="108"/>
      <c r="U7120" s="108"/>
      <c r="W7120" s="108"/>
      <c r="Y7120" s="108"/>
      <c r="AA7120" s="108"/>
      <c r="AC7120" s="108"/>
    </row>
    <row r="7121" spans="19:29" x14ac:dyDescent="0.25">
      <c r="S7121" s="108"/>
      <c r="U7121" s="108"/>
      <c r="W7121" s="108"/>
      <c r="Y7121" s="108"/>
      <c r="AA7121" s="108"/>
      <c r="AC7121" s="108"/>
    </row>
    <row r="7122" spans="19:29" x14ac:dyDescent="0.25">
      <c r="S7122" s="108"/>
      <c r="U7122" s="108"/>
      <c r="W7122" s="108"/>
      <c r="Y7122" s="108"/>
      <c r="AA7122" s="108"/>
      <c r="AC7122" s="108"/>
    </row>
    <row r="7123" spans="19:29" x14ac:dyDescent="0.25">
      <c r="S7123" s="110"/>
      <c r="U7123" s="110"/>
      <c r="W7123" s="110"/>
      <c r="Y7123" s="110"/>
      <c r="AA7123" s="110"/>
      <c r="AC7123" s="110"/>
    </row>
    <row r="7124" spans="19:29" x14ac:dyDescent="0.25">
      <c r="S7124" s="110"/>
      <c r="U7124" s="110"/>
      <c r="W7124" s="110"/>
      <c r="Y7124" s="110"/>
      <c r="AA7124" s="110"/>
      <c r="AC7124" s="110"/>
    </row>
    <row r="7125" spans="19:29" x14ac:dyDescent="0.25">
      <c r="S7125" s="110"/>
      <c r="U7125" s="110"/>
      <c r="W7125" s="110"/>
      <c r="Y7125" s="110"/>
      <c r="AA7125" s="110"/>
      <c r="AC7125" s="110"/>
    </row>
    <row r="7126" spans="19:29" x14ac:dyDescent="0.25">
      <c r="S7126" s="110"/>
      <c r="U7126" s="110"/>
      <c r="W7126" s="110"/>
      <c r="Y7126" s="110"/>
      <c r="AA7126" s="110"/>
      <c r="AC7126" s="110"/>
    </row>
    <row r="7127" spans="19:29" x14ac:dyDescent="0.25">
      <c r="S7127" s="111"/>
      <c r="U7127" s="111"/>
      <c r="W7127" s="111"/>
      <c r="Y7127" s="111"/>
      <c r="AA7127" s="111"/>
      <c r="AC7127" s="111"/>
    </row>
    <row r="7128" spans="19:29" x14ac:dyDescent="0.25">
      <c r="S7128" s="107"/>
      <c r="U7128" s="107"/>
      <c r="W7128" s="107"/>
      <c r="Y7128" s="107"/>
      <c r="AA7128" s="107"/>
      <c r="AC7128" s="107"/>
    </row>
    <row r="7129" spans="19:29" x14ac:dyDescent="0.25">
      <c r="S7129" s="108"/>
      <c r="U7129" s="108"/>
      <c r="W7129" s="108"/>
      <c r="Y7129" s="108"/>
      <c r="AA7129" s="108"/>
      <c r="AC7129" s="108"/>
    </row>
    <row r="7130" spans="19:29" x14ac:dyDescent="0.25">
      <c r="S7130" s="108"/>
      <c r="U7130" s="108"/>
      <c r="W7130" s="108"/>
      <c r="Y7130" s="108"/>
      <c r="AA7130" s="108"/>
      <c r="AC7130" s="108"/>
    </row>
    <row r="7131" spans="19:29" x14ac:dyDescent="0.25">
      <c r="S7131" s="109"/>
      <c r="U7131" s="109"/>
      <c r="W7131" s="109"/>
      <c r="Y7131" s="109"/>
      <c r="AA7131" s="109"/>
      <c r="AC7131" s="109"/>
    </row>
    <row r="7132" spans="19:29" x14ac:dyDescent="0.25">
      <c r="S7132" s="108"/>
      <c r="U7132" s="108"/>
      <c r="W7132" s="108"/>
      <c r="Y7132" s="108"/>
      <c r="AA7132" s="108"/>
      <c r="AC7132" s="108"/>
    </row>
    <row r="7133" spans="19:29" x14ac:dyDescent="0.25">
      <c r="S7133" s="108"/>
      <c r="U7133" s="108"/>
      <c r="W7133" s="108"/>
      <c r="Y7133" s="108"/>
      <c r="AA7133" s="108"/>
      <c r="AC7133" s="108"/>
    </row>
    <row r="7134" spans="19:29" x14ac:dyDescent="0.25">
      <c r="S7134" s="109"/>
      <c r="U7134" s="109"/>
      <c r="W7134" s="109"/>
      <c r="Y7134" s="109"/>
      <c r="AA7134" s="109"/>
      <c r="AC7134" s="109"/>
    </row>
    <row r="7135" spans="19:29" x14ac:dyDescent="0.25">
      <c r="S7135" s="108"/>
      <c r="U7135" s="108"/>
      <c r="W7135" s="108"/>
      <c r="Y7135" s="108"/>
      <c r="AA7135" s="108"/>
      <c r="AC7135" s="108"/>
    </row>
    <row r="7136" spans="19:29" x14ac:dyDescent="0.25">
      <c r="S7136" s="109"/>
      <c r="U7136" s="109"/>
      <c r="W7136" s="109"/>
      <c r="Y7136" s="109"/>
      <c r="AA7136" s="109"/>
      <c r="AC7136" s="109"/>
    </row>
    <row r="7137" spans="19:29" x14ac:dyDescent="0.25">
      <c r="S7137" s="108"/>
      <c r="U7137" s="108"/>
      <c r="W7137" s="108"/>
      <c r="Y7137" s="108"/>
      <c r="AA7137" s="108"/>
      <c r="AC7137" s="108"/>
    </row>
    <row r="7138" spans="19:29" x14ac:dyDescent="0.25">
      <c r="S7138" s="108"/>
      <c r="U7138" s="108"/>
      <c r="W7138" s="108"/>
      <c r="Y7138" s="108"/>
      <c r="AA7138" s="108"/>
      <c r="AC7138" s="108"/>
    </row>
    <row r="7139" spans="19:29" x14ac:dyDescent="0.25">
      <c r="S7139" s="108"/>
      <c r="U7139" s="108"/>
      <c r="W7139" s="108"/>
      <c r="Y7139" s="108"/>
      <c r="AA7139" s="108"/>
      <c r="AC7139" s="108"/>
    </row>
    <row r="7140" spans="19:29" x14ac:dyDescent="0.25">
      <c r="S7140" s="110"/>
      <c r="U7140" s="110"/>
      <c r="W7140" s="110"/>
      <c r="Y7140" s="110"/>
      <c r="AA7140" s="110"/>
      <c r="AC7140" s="110"/>
    </row>
    <row r="7141" spans="19:29" x14ac:dyDescent="0.25">
      <c r="S7141" s="110"/>
      <c r="U7141" s="110"/>
      <c r="W7141" s="110"/>
      <c r="Y7141" s="110"/>
      <c r="AA7141" s="110"/>
      <c r="AC7141" s="110"/>
    </row>
    <row r="7142" spans="19:29" x14ac:dyDescent="0.25">
      <c r="S7142" s="110"/>
      <c r="U7142" s="110"/>
      <c r="W7142" s="110"/>
      <c r="Y7142" s="110"/>
      <c r="AA7142" s="110"/>
      <c r="AC7142" s="110"/>
    </row>
    <row r="7143" spans="19:29" x14ac:dyDescent="0.25">
      <c r="S7143" s="110"/>
      <c r="U7143" s="110"/>
      <c r="W7143" s="110"/>
      <c r="Y7143" s="110"/>
      <c r="AA7143" s="110"/>
      <c r="AC7143" s="110"/>
    </row>
    <row r="7144" spans="19:29" x14ac:dyDescent="0.25">
      <c r="S7144" s="111"/>
      <c r="U7144" s="111"/>
      <c r="W7144" s="111"/>
      <c r="Y7144" s="111"/>
      <c r="AA7144" s="111"/>
      <c r="AC7144" s="111"/>
    </row>
    <row r="7145" spans="19:29" x14ac:dyDescent="0.25">
      <c r="S7145" s="107"/>
      <c r="U7145" s="107"/>
      <c r="W7145" s="107"/>
      <c r="Y7145" s="107"/>
      <c r="AA7145" s="107"/>
      <c r="AC7145" s="107"/>
    </row>
    <row r="7146" spans="19:29" x14ac:dyDescent="0.25">
      <c r="S7146" s="108"/>
      <c r="U7146" s="108"/>
      <c r="W7146" s="108"/>
      <c r="Y7146" s="108"/>
      <c r="AA7146" s="108"/>
      <c r="AC7146" s="108"/>
    </row>
    <row r="7147" spans="19:29" x14ac:dyDescent="0.25">
      <c r="S7147" s="108"/>
      <c r="U7147" s="108"/>
      <c r="W7147" s="108"/>
      <c r="Y7147" s="108"/>
      <c r="AA7147" s="108"/>
      <c r="AC7147" s="108"/>
    </row>
    <row r="7148" spans="19:29" x14ac:dyDescent="0.25">
      <c r="S7148" s="109"/>
      <c r="U7148" s="109"/>
      <c r="W7148" s="109"/>
      <c r="Y7148" s="109"/>
      <c r="AA7148" s="109"/>
      <c r="AC7148" s="109"/>
    </row>
    <row r="7149" spans="19:29" x14ac:dyDescent="0.25">
      <c r="S7149" s="108"/>
      <c r="U7149" s="108"/>
      <c r="W7149" s="108"/>
      <c r="Y7149" s="108"/>
      <c r="AA7149" s="108"/>
      <c r="AC7149" s="108"/>
    </row>
    <row r="7150" spans="19:29" x14ac:dyDescent="0.25">
      <c r="S7150" s="108"/>
      <c r="U7150" s="108"/>
      <c r="W7150" s="108"/>
      <c r="Y7150" s="108"/>
      <c r="AA7150" s="108"/>
      <c r="AC7150" s="108"/>
    </row>
    <row r="7151" spans="19:29" x14ac:dyDescent="0.25">
      <c r="S7151" s="109"/>
      <c r="U7151" s="109"/>
      <c r="W7151" s="109"/>
      <c r="Y7151" s="109"/>
      <c r="AA7151" s="109"/>
      <c r="AC7151" s="109"/>
    </row>
    <row r="7152" spans="19:29" x14ac:dyDescent="0.25">
      <c r="S7152" s="108"/>
      <c r="U7152" s="108"/>
      <c r="W7152" s="108"/>
      <c r="Y7152" s="108"/>
      <c r="AA7152" s="108"/>
      <c r="AC7152" s="108"/>
    </row>
    <row r="7153" spans="19:29" x14ac:dyDescent="0.25">
      <c r="S7153" s="109"/>
      <c r="U7153" s="109"/>
      <c r="W7153" s="109"/>
      <c r="Y7153" s="109"/>
      <c r="AA7153" s="109"/>
      <c r="AC7153" s="109"/>
    </row>
    <row r="7154" spans="19:29" x14ac:dyDescent="0.25">
      <c r="S7154" s="108"/>
      <c r="U7154" s="108"/>
      <c r="W7154" s="108"/>
      <c r="Y7154" s="108"/>
      <c r="AA7154" s="108"/>
      <c r="AC7154" s="108"/>
    </row>
    <row r="7155" spans="19:29" x14ac:dyDescent="0.25">
      <c r="S7155" s="108"/>
      <c r="U7155" s="108"/>
      <c r="W7155" s="108"/>
      <c r="Y7155" s="108"/>
      <c r="AA7155" s="108"/>
      <c r="AC7155" s="108"/>
    </row>
    <row r="7156" spans="19:29" x14ac:dyDescent="0.25">
      <c r="S7156" s="108"/>
      <c r="U7156" s="108"/>
      <c r="W7156" s="108"/>
      <c r="Y7156" s="108"/>
      <c r="AA7156" s="108"/>
      <c r="AC7156" s="108"/>
    </row>
    <row r="7157" spans="19:29" x14ac:dyDescent="0.25">
      <c r="S7157" s="110"/>
      <c r="U7157" s="110"/>
      <c r="W7157" s="110"/>
      <c r="Y7157" s="110"/>
      <c r="AA7157" s="110"/>
      <c r="AC7157" s="110"/>
    </row>
    <row r="7158" spans="19:29" x14ac:dyDescent="0.25">
      <c r="S7158" s="110"/>
      <c r="U7158" s="110"/>
      <c r="W7158" s="110"/>
      <c r="Y7158" s="110"/>
      <c r="AA7158" s="110"/>
      <c r="AC7158" s="110"/>
    </row>
    <row r="7159" spans="19:29" x14ac:dyDescent="0.25">
      <c r="S7159" s="110"/>
      <c r="U7159" s="110"/>
      <c r="W7159" s="110"/>
      <c r="Y7159" s="110"/>
      <c r="AA7159" s="110"/>
      <c r="AC7159" s="110"/>
    </row>
    <row r="7160" spans="19:29" x14ac:dyDescent="0.25">
      <c r="S7160" s="110"/>
      <c r="U7160" s="110"/>
      <c r="W7160" s="110"/>
      <c r="Y7160" s="110"/>
      <c r="AA7160" s="110"/>
      <c r="AC7160" s="110"/>
    </row>
    <row r="7161" spans="19:29" x14ac:dyDescent="0.25">
      <c r="S7161" s="111"/>
      <c r="U7161" s="111"/>
      <c r="W7161" s="111"/>
      <c r="Y7161" s="111"/>
      <c r="AA7161" s="111"/>
      <c r="AC7161" s="111"/>
    </row>
    <row r="7162" spans="19:29" x14ac:dyDescent="0.25">
      <c r="S7162" s="107"/>
      <c r="U7162" s="107"/>
      <c r="W7162" s="107"/>
      <c r="Y7162" s="107"/>
      <c r="AA7162" s="107"/>
      <c r="AC7162" s="107"/>
    </row>
    <row r="7163" spans="19:29" x14ac:dyDescent="0.25">
      <c r="S7163" s="108"/>
      <c r="U7163" s="108"/>
      <c r="W7163" s="108"/>
      <c r="Y7163" s="108"/>
      <c r="AA7163" s="108"/>
      <c r="AC7163" s="108"/>
    </row>
    <row r="7164" spans="19:29" x14ac:dyDescent="0.25">
      <c r="S7164" s="108"/>
      <c r="U7164" s="108"/>
      <c r="W7164" s="108"/>
      <c r="Y7164" s="108"/>
      <c r="AA7164" s="108"/>
      <c r="AC7164" s="108"/>
    </row>
    <row r="7165" spans="19:29" x14ac:dyDescent="0.25">
      <c r="S7165" s="109"/>
      <c r="U7165" s="109"/>
      <c r="W7165" s="109"/>
      <c r="Y7165" s="109"/>
      <c r="AA7165" s="109"/>
      <c r="AC7165" s="109"/>
    </row>
    <row r="7166" spans="19:29" x14ac:dyDescent="0.25">
      <c r="S7166" s="108"/>
      <c r="U7166" s="108"/>
      <c r="W7166" s="108"/>
      <c r="Y7166" s="108"/>
      <c r="AA7166" s="108"/>
      <c r="AC7166" s="108"/>
    </row>
    <row r="7167" spans="19:29" x14ac:dyDescent="0.25">
      <c r="S7167" s="108"/>
      <c r="U7167" s="108"/>
      <c r="W7167" s="108"/>
      <c r="Y7167" s="108"/>
      <c r="AA7167" s="108"/>
      <c r="AC7167" s="108"/>
    </row>
    <row r="7168" spans="19:29" x14ac:dyDescent="0.25">
      <c r="S7168" s="109"/>
      <c r="U7168" s="109"/>
      <c r="W7168" s="109"/>
      <c r="Y7168" s="109"/>
      <c r="AA7168" s="109"/>
      <c r="AC7168" s="109"/>
    </row>
    <row r="7169" spans="19:29" x14ac:dyDescent="0.25">
      <c r="S7169" s="108"/>
      <c r="U7169" s="108"/>
      <c r="W7169" s="108"/>
      <c r="Y7169" s="108"/>
      <c r="AA7169" s="108"/>
      <c r="AC7169" s="108"/>
    </row>
    <row r="7170" spans="19:29" x14ac:dyDescent="0.25">
      <c r="S7170" s="109"/>
      <c r="U7170" s="109"/>
      <c r="W7170" s="109"/>
      <c r="Y7170" s="109"/>
      <c r="AA7170" s="109"/>
      <c r="AC7170" s="109"/>
    </row>
    <row r="7171" spans="19:29" x14ac:dyDescent="0.25">
      <c r="S7171" s="108"/>
      <c r="U7171" s="108"/>
      <c r="W7171" s="108"/>
      <c r="Y7171" s="108"/>
      <c r="AA7171" s="108"/>
      <c r="AC7171" s="108"/>
    </row>
    <row r="7172" spans="19:29" x14ac:dyDescent="0.25">
      <c r="S7172" s="108"/>
      <c r="U7172" s="108"/>
      <c r="W7172" s="108"/>
      <c r="Y7172" s="108"/>
      <c r="AA7172" s="108"/>
      <c r="AC7172" s="108"/>
    </row>
    <row r="7173" spans="19:29" x14ac:dyDescent="0.25">
      <c r="S7173" s="108"/>
      <c r="U7173" s="108"/>
      <c r="W7173" s="108"/>
      <c r="Y7173" s="108"/>
      <c r="AA7173" s="108"/>
      <c r="AC7173" s="108"/>
    </row>
    <row r="7174" spans="19:29" x14ac:dyDescent="0.25">
      <c r="S7174" s="110"/>
      <c r="U7174" s="110"/>
      <c r="W7174" s="110"/>
      <c r="Y7174" s="110"/>
      <c r="AA7174" s="110"/>
      <c r="AC7174" s="110"/>
    </row>
    <row r="7175" spans="19:29" x14ac:dyDescent="0.25">
      <c r="S7175" s="110"/>
      <c r="U7175" s="110"/>
      <c r="W7175" s="110"/>
      <c r="Y7175" s="110"/>
      <c r="AA7175" s="110"/>
      <c r="AC7175" s="110"/>
    </row>
    <row r="7176" spans="19:29" x14ac:dyDescent="0.25">
      <c r="S7176" s="110"/>
      <c r="U7176" s="110"/>
      <c r="W7176" s="110"/>
      <c r="Y7176" s="110"/>
      <c r="AA7176" s="110"/>
      <c r="AC7176" s="110"/>
    </row>
    <row r="7177" spans="19:29" x14ac:dyDescent="0.25">
      <c r="S7177" s="110"/>
      <c r="U7177" s="110"/>
      <c r="W7177" s="110"/>
      <c r="Y7177" s="110"/>
      <c r="AA7177" s="110"/>
      <c r="AC7177" s="110"/>
    </row>
    <row r="7178" spans="19:29" x14ac:dyDescent="0.25">
      <c r="S7178" s="111"/>
      <c r="U7178" s="111"/>
      <c r="W7178" s="111"/>
      <c r="Y7178" s="111"/>
      <c r="AA7178" s="111"/>
      <c r="AC7178" s="111"/>
    </row>
    <row r="7179" spans="19:29" x14ac:dyDescent="0.25">
      <c r="S7179" s="107"/>
      <c r="U7179" s="107"/>
      <c r="W7179" s="107"/>
      <c r="Y7179" s="107"/>
      <c r="AA7179" s="107"/>
      <c r="AC7179" s="107"/>
    </row>
    <row r="7180" spans="19:29" x14ac:dyDescent="0.25">
      <c r="S7180" s="108"/>
      <c r="U7180" s="108"/>
      <c r="W7180" s="108"/>
      <c r="Y7180" s="108"/>
      <c r="AA7180" s="108"/>
      <c r="AC7180" s="108"/>
    </row>
    <row r="7181" spans="19:29" x14ac:dyDescent="0.25">
      <c r="S7181" s="108"/>
      <c r="U7181" s="108"/>
      <c r="W7181" s="108"/>
      <c r="Y7181" s="108"/>
      <c r="AA7181" s="108"/>
      <c r="AC7181" s="108"/>
    </row>
    <row r="7182" spans="19:29" x14ac:dyDescent="0.25">
      <c r="S7182" s="109"/>
      <c r="U7182" s="109"/>
      <c r="W7182" s="109"/>
      <c r="Y7182" s="109"/>
      <c r="AA7182" s="109"/>
      <c r="AC7182" s="109"/>
    </row>
    <row r="7183" spans="19:29" x14ac:dyDescent="0.25">
      <c r="S7183" s="108"/>
      <c r="U7183" s="108"/>
      <c r="W7183" s="108"/>
      <c r="Y7183" s="108"/>
      <c r="AA7183" s="108"/>
      <c r="AC7183" s="108"/>
    </row>
    <row r="7184" spans="19:29" x14ac:dyDescent="0.25">
      <c r="S7184" s="108"/>
      <c r="U7184" s="108"/>
      <c r="W7184" s="108"/>
      <c r="Y7184" s="108"/>
      <c r="AA7184" s="108"/>
      <c r="AC7184" s="108"/>
    </row>
    <row r="7185" spans="19:29" x14ac:dyDescent="0.25">
      <c r="S7185" s="109"/>
      <c r="U7185" s="109"/>
      <c r="W7185" s="109"/>
      <c r="Y7185" s="109"/>
      <c r="AA7185" s="109"/>
      <c r="AC7185" s="109"/>
    </row>
    <row r="7186" spans="19:29" x14ac:dyDescent="0.25">
      <c r="S7186" s="108"/>
      <c r="U7186" s="108"/>
      <c r="W7186" s="108"/>
      <c r="Y7186" s="108"/>
      <c r="AA7186" s="108"/>
      <c r="AC7186" s="108"/>
    </row>
    <row r="7187" spans="19:29" x14ac:dyDescent="0.25">
      <c r="S7187" s="109"/>
      <c r="U7187" s="109"/>
      <c r="W7187" s="109"/>
      <c r="Y7187" s="109"/>
      <c r="AA7187" s="109"/>
      <c r="AC7187" s="109"/>
    </row>
    <row r="7188" spans="19:29" x14ac:dyDescent="0.25">
      <c r="S7188" s="108"/>
      <c r="U7188" s="108"/>
      <c r="W7188" s="108"/>
      <c r="Y7188" s="108"/>
      <c r="AA7188" s="108"/>
      <c r="AC7188" s="108"/>
    </row>
    <row r="7189" spans="19:29" x14ac:dyDescent="0.25">
      <c r="S7189" s="108"/>
      <c r="U7189" s="108"/>
      <c r="W7189" s="108"/>
      <c r="Y7189" s="108"/>
      <c r="AA7189" s="108"/>
      <c r="AC7189" s="108"/>
    </row>
    <row r="7190" spans="19:29" x14ac:dyDescent="0.25">
      <c r="S7190" s="108"/>
      <c r="U7190" s="108"/>
      <c r="W7190" s="108"/>
      <c r="Y7190" s="108"/>
      <c r="AA7190" s="108"/>
      <c r="AC7190" s="108"/>
    </row>
    <row r="7191" spans="19:29" x14ac:dyDescent="0.25">
      <c r="S7191" s="110"/>
      <c r="U7191" s="110"/>
      <c r="W7191" s="110"/>
      <c r="Y7191" s="110"/>
      <c r="AA7191" s="110"/>
      <c r="AC7191" s="110"/>
    </row>
    <row r="7192" spans="19:29" x14ac:dyDescent="0.25">
      <c r="S7192" s="110"/>
      <c r="U7192" s="110"/>
      <c r="W7192" s="110"/>
      <c r="Y7192" s="110"/>
      <c r="AA7192" s="110"/>
      <c r="AC7192" s="110"/>
    </row>
    <row r="7193" spans="19:29" x14ac:dyDescent="0.25">
      <c r="S7193" s="110"/>
      <c r="U7193" s="110"/>
      <c r="W7193" s="110"/>
      <c r="Y7193" s="110"/>
      <c r="AA7193" s="110"/>
      <c r="AC7193" s="110"/>
    </row>
    <row r="7194" spans="19:29" x14ac:dyDescent="0.25">
      <c r="S7194" s="110"/>
      <c r="U7194" s="110"/>
      <c r="W7194" s="110"/>
      <c r="Y7194" s="110"/>
      <c r="AA7194" s="110"/>
      <c r="AC7194" s="110"/>
    </row>
    <row r="7195" spans="19:29" x14ac:dyDescent="0.25">
      <c r="S7195" s="111"/>
      <c r="U7195" s="111"/>
      <c r="W7195" s="111"/>
      <c r="Y7195" s="111"/>
      <c r="AA7195" s="111"/>
      <c r="AC7195" s="111"/>
    </row>
    <row r="7196" spans="19:29" x14ac:dyDescent="0.25">
      <c r="S7196" s="107"/>
      <c r="U7196" s="107"/>
      <c r="W7196" s="107"/>
      <c r="Y7196" s="107"/>
      <c r="AA7196" s="107"/>
      <c r="AC7196" s="107"/>
    </row>
    <row r="7197" spans="19:29" x14ac:dyDescent="0.25">
      <c r="S7197" s="108"/>
      <c r="U7197" s="108"/>
      <c r="W7197" s="108"/>
      <c r="Y7197" s="108"/>
      <c r="AA7197" s="108"/>
      <c r="AC7197" s="108"/>
    </row>
    <row r="7198" spans="19:29" x14ac:dyDescent="0.25">
      <c r="S7198" s="108"/>
      <c r="U7198" s="108"/>
      <c r="W7198" s="108"/>
      <c r="Y7198" s="108"/>
      <c r="AA7198" s="108"/>
      <c r="AC7198" s="108"/>
    </row>
    <row r="7199" spans="19:29" x14ac:dyDescent="0.25">
      <c r="S7199" s="109"/>
      <c r="U7199" s="109"/>
      <c r="W7199" s="109"/>
      <c r="Y7199" s="109"/>
      <c r="AA7199" s="109"/>
      <c r="AC7199" s="109"/>
    </row>
    <row r="7200" spans="19:29" x14ac:dyDescent="0.25">
      <c r="S7200" s="108"/>
      <c r="U7200" s="108"/>
      <c r="W7200" s="108"/>
      <c r="Y7200" s="108"/>
      <c r="AA7200" s="108"/>
      <c r="AC7200" s="108"/>
    </row>
    <row r="7201" spans="19:29" x14ac:dyDescent="0.25">
      <c r="S7201" s="108"/>
      <c r="U7201" s="108"/>
      <c r="W7201" s="108"/>
      <c r="Y7201" s="108"/>
      <c r="AA7201" s="108"/>
      <c r="AC7201" s="108"/>
    </row>
    <row r="7202" spans="19:29" x14ac:dyDescent="0.25">
      <c r="S7202" s="109"/>
      <c r="U7202" s="109"/>
      <c r="W7202" s="109"/>
      <c r="Y7202" s="109"/>
      <c r="AA7202" s="109"/>
      <c r="AC7202" s="109"/>
    </row>
    <row r="7203" spans="19:29" x14ac:dyDescent="0.25">
      <c r="S7203" s="108"/>
      <c r="U7203" s="108"/>
      <c r="W7203" s="108"/>
      <c r="Y7203" s="108"/>
      <c r="AA7203" s="108"/>
      <c r="AC7203" s="108"/>
    </row>
    <row r="7204" spans="19:29" x14ac:dyDescent="0.25">
      <c r="S7204" s="109"/>
      <c r="U7204" s="109"/>
      <c r="W7204" s="109"/>
      <c r="Y7204" s="109"/>
      <c r="AA7204" s="109"/>
      <c r="AC7204" s="109"/>
    </row>
    <row r="7205" spans="19:29" x14ac:dyDescent="0.25">
      <c r="S7205" s="108"/>
      <c r="U7205" s="108"/>
      <c r="W7205" s="108"/>
      <c r="Y7205" s="108"/>
      <c r="AA7205" s="108"/>
      <c r="AC7205" s="108"/>
    </row>
    <row r="7206" spans="19:29" x14ac:dyDescent="0.25">
      <c r="S7206" s="108"/>
      <c r="U7206" s="108"/>
      <c r="W7206" s="108"/>
      <c r="Y7206" s="108"/>
      <c r="AA7206" s="108"/>
      <c r="AC7206" s="108"/>
    </row>
    <row r="7207" spans="19:29" x14ac:dyDescent="0.25">
      <c r="S7207" s="108"/>
      <c r="U7207" s="108"/>
      <c r="W7207" s="108"/>
      <c r="Y7207" s="108"/>
      <c r="AA7207" s="108"/>
      <c r="AC7207" s="108"/>
    </row>
    <row r="7208" spans="19:29" x14ac:dyDescent="0.25">
      <c r="S7208" s="110"/>
      <c r="U7208" s="110"/>
      <c r="W7208" s="110"/>
      <c r="Y7208" s="110"/>
      <c r="AA7208" s="110"/>
      <c r="AC7208" s="110"/>
    </row>
    <row r="7209" spans="19:29" x14ac:dyDescent="0.25">
      <c r="S7209" s="110"/>
      <c r="U7209" s="110"/>
      <c r="W7209" s="110"/>
      <c r="Y7209" s="110"/>
      <c r="AA7209" s="110"/>
      <c r="AC7209" s="110"/>
    </row>
    <row r="7210" spans="19:29" x14ac:dyDescent="0.25">
      <c r="S7210" s="110"/>
      <c r="U7210" s="110"/>
      <c r="W7210" s="110"/>
      <c r="Y7210" s="110"/>
      <c r="AA7210" s="110"/>
      <c r="AC7210" s="110"/>
    </row>
    <row r="7211" spans="19:29" x14ac:dyDescent="0.25">
      <c r="S7211" s="110"/>
      <c r="U7211" s="110"/>
      <c r="W7211" s="110"/>
      <c r="Y7211" s="110"/>
      <c r="AA7211" s="110"/>
      <c r="AC7211" s="110"/>
    </row>
    <row r="7212" spans="19:29" x14ac:dyDescent="0.25">
      <c r="S7212" s="111"/>
      <c r="U7212" s="111"/>
      <c r="W7212" s="111"/>
      <c r="Y7212" s="111"/>
      <c r="AA7212" s="111"/>
      <c r="AC7212" s="111"/>
    </row>
    <row r="7213" spans="19:29" x14ac:dyDescent="0.25">
      <c r="S7213" s="107"/>
      <c r="U7213" s="107"/>
      <c r="W7213" s="107"/>
      <c r="Y7213" s="107"/>
      <c r="AA7213" s="107"/>
      <c r="AC7213" s="107"/>
    </row>
    <row r="7214" spans="19:29" x14ac:dyDescent="0.25">
      <c r="S7214" s="108"/>
      <c r="U7214" s="108"/>
      <c r="W7214" s="108"/>
      <c r="Y7214" s="108"/>
      <c r="AA7214" s="108"/>
      <c r="AC7214" s="108"/>
    </row>
    <row r="7215" spans="19:29" x14ac:dyDescent="0.25">
      <c r="S7215" s="108"/>
      <c r="U7215" s="108"/>
      <c r="W7215" s="108"/>
      <c r="Y7215" s="108"/>
      <c r="AA7215" s="108"/>
      <c r="AC7215" s="108"/>
    </row>
    <row r="7216" spans="19:29" x14ac:dyDescent="0.25">
      <c r="S7216" s="109"/>
      <c r="U7216" s="109"/>
      <c r="W7216" s="109"/>
      <c r="Y7216" s="109"/>
      <c r="AA7216" s="109"/>
      <c r="AC7216" s="109"/>
    </row>
    <row r="7217" spans="19:29" x14ac:dyDescent="0.25">
      <c r="S7217" s="108"/>
      <c r="U7217" s="108"/>
      <c r="W7217" s="108"/>
      <c r="Y7217" s="108"/>
      <c r="AA7217" s="108"/>
      <c r="AC7217" s="108"/>
    </row>
    <row r="7218" spans="19:29" x14ac:dyDescent="0.25">
      <c r="S7218" s="108"/>
      <c r="U7218" s="108"/>
      <c r="W7218" s="108"/>
      <c r="Y7218" s="108"/>
      <c r="AA7218" s="108"/>
      <c r="AC7218" s="108"/>
    </row>
    <row r="7219" spans="19:29" x14ac:dyDescent="0.25">
      <c r="S7219" s="109"/>
      <c r="U7219" s="109"/>
      <c r="W7219" s="109"/>
      <c r="Y7219" s="109"/>
      <c r="AA7219" s="109"/>
      <c r="AC7219" s="109"/>
    </row>
    <row r="7220" spans="19:29" x14ac:dyDescent="0.25">
      <c r="S7220" s="108"/>
      <c r="U7220" s="108"/>
      <c r="W7220" s="108"/>
      <c r="Y7220" s="108"/>
      <c r="AA7220" s="108"/>
      <c r="AC7220" s="108"/>
    </row>
    <row r="7221" spans="19:29" x14ac:dyDescent="0.25">
      <c r="S7221" s="109"/>
      <c r="U7221" s="109"/>
      <c r="W7221" s="109"/>
      <c r="Y7221" s="109"/>
      <c r="AA7221" s="109"/>
      <c r="AC7221" s="109"/>
    </row>
    <row r="7222" spans="19:29" x14ac:dyDescent="0.25">
      <c r="S7222" s="108"/>
      <c r="U7222" s="108"/>
      <c r="W7222" s="108"/>
      <c r="Y7222" s="108"/>
      <c r="AA7222" s="108"/>
      <c r="AC7222" s="108"/>
    </row>
    <row r="7223" spans="19:29" x14ac:dyDescent="0.25">
      <c r="S7223" s="108"/>
      <c r="U7223" s="108"/>
      <c r="W7223" s="108"/>
      <c r="Y7223" s="108"/>
      <c r="AA7223" s="108"/>
      <c r="AC7223" s="108"/>
    </row>
    <row r="7224" spans="19:29" x14ac:dyDescent="0.25">
      <c r="S7224" s="108"/>
      <c r="U7224" s="108"/>
      <c r="W7224" s="108"/>
      <c r="Y7224" s="108"/>
      <c r="AA7224" s="108"/>
      <c r="AC7224" s="108"/>
    </row>
    <row r="7225" spans="19:29" x14ac:dyDescent="0.25">
      <c r="S7225" s="110"/>
      <c r="U7225" s="110"/>
      <c r="W7225" s="110"/>
      <c r="Y7225" s="110"/>
      <c r="AA7225" s="110"/>
      <c r="AC7225" s="110"/>
    </row>
    <row r="7226" spans="19:29" x14ac:dyDescent="0.25">
      <c r="S7226" s="110"/>
      <c r="U7226" s="110"/>
      <c r="W7226" s="110"/>
      <c r="Y7226" s="110"/>
      <c r="AA7226" s="110"/>
      <c r="AC7226" s="110"/>
    </row>
    <row r="7227" spans="19:29" x14ac:dyDescent="0.25">
      <c r="S7227" s="110"/>
      <c r="U7227" s="110"/>
      <c r="W7227" s="110"/>
      <c r="Y7227" s="110"/>
      <c r="AA7227" s="110"/>
      <c r="AC7227" s="110"/>
    </row>
    <row r="7228" spans="19:29" x14ac:dyDescent="0.25">
      <c r="S7228" s="110"/>
      <c r="U7228" s="110"/>
      <c r="W7228" s="110"/>
      <c r="Y7228" s="110"/>
      <c r="AA7228" s="110"/>
      <c r="AC7228" s="110"/>
    </row>
    <row r="7229" spans="19:29" x14ac:dyDescent="0.25">
      <c r="S7229" s="111"/>
      <c r="U7229" s="111"/>
      <c r="W7229" s="111"/>
      <c r="Y7229" s="111"/>
      <c r="AA7229" s="111"/>
      <c r="AC7229" s="111"/>
    </row>
    <row r="7230" spans="19:29" x14ac:dyDescent="0.25">
      <c r="S7230" s="107"/>
      <c r="U7230" s="107"/>
      <c r="W7230" s="107"/>
      <c r="Y7230" s="107"/>
      <c r="AA7230" s="107"/>
      <c r="AC7230" s="107"/>
    </row>
    <row r="7231" spans="19:29" x14ac:dyDescent="0.25">
      <c r="S7231" s="108"/>
      <c r="U7231" s="108"/>
      <c r="W7231" s="108"/>
      <c r="Y7231" s="108"/>
      <c r="AA7231" s="108"/>
      <c r="AC7231" s="108"/>
    </row>
    <row r="7232" spans="19:29" x14ac:dyDescent="0.25">
      <c r="S7232" s="108"/>
      <c r="U7232" s="108"/>
      <c r="W7232" s="108"/>
      <c r="Y7232" s="108"/>
      <c r="AA7232" s="108"/>
      <c r="AC7232" s="108"/>
    </row>
    <row r="7233" spans="19:29" x14ac:dyDescent="0.25">
      <c r="S7233" s="109"/>
      <c r="U7233" s="109"/>
      <c r="W7233" s="109"/>
      <c r="Y7233" s="109"/>
      <c r="AA7233" s="109"/>
      <c r="AC7233" s="109"/>
    </row>
    <row r="7234" spans="19:29" x14ac:dyDescent="0.25">
      <c r="S7234" s="108"/>
      <c r="U7234" s="108"/>
      <c r="W7234" s="108"/>
      <c r="Y7234" s="108"/>
      <c r="AA7234" s="108"/>
      <c r="AC7234" s="108"/>
    </row>
    <row r="7235" spans="19:29" x14ac:dyDescent="0.25">
      <c r="S7235" s="108"/>
      <c r="U7235" s="108"/>
      <c r="W7235" s="108"/>
      <c r="Y7235" s="108"/>
      <c r="AA7235" s="108"/>
      <c r="AC7235" s="108"/>
    </row>
    <row r="7236" spans="19:29" x14ac:dyDescent="0.25">
      <c r="S7236" s="109"/>
      <c r="U7236" s="109"/>
      <c r="W7236" s="109"/>
      <c r="Y7236" s="109"/>
      <c r="AA7236" s="109"/>
      <c r="AC7236" s="109"/>
    </row>
    <row r="7237" spans="19:29" x14ac:dyDescent="0.25">
      <c r="S7237" s="108"/>
      <c r="U7237" s="108"/>
      <c r="W7237" s="108"/>
      <c r="Y7237" s="108"/>
      <c r="AA7237" s="108"/>
      <c r="AC7237" s="108"/>
    </row>
    <row r="7238" spans="19:29" x14ac:dyDescent="0.25">
      <c r="S7238" s="109"/>
      <c r="U7238" s="109"/>
      <c r="W7238" s="109"/>
      <c r="Y7238" s="109"/>
      <c r="AA7238" s="109"/>
      <c r="AC7238" s="109"/>
    </row>
    <row r="7239" spans="19:29" x14ac:dyDescent="0.25">
      <c r="S7239" s="108"/>
      <c r="U7239" s="108"/>
      <c r="W7239" s="108"/>
      <c r="Y7239" s="108"/>
      <c r="AA7239" s="108"/>
      <c r="AC7239" s="108"/>
    </row>
    <row r="7240" spans="19:29" x14ac:dyDescent="0.25">
      <c r="S7240" s="108"/>
      <c r="U7240" s="108"/>
      <c r="W7240" s="108"/>
      <c r="Y7240" s="108"/>
      <c r="AA7240" s="108"/>
      <c r="AC7240" s="108"/>
    </row>
    <row r="7241" spans="19:29" x14ac:dyDescent="0.25">
      <c r="S7241" s="108"/>
      <c r="U7241" s="108"/>
      <c r="W7241" s="108"/>
      <c r="Y7241" s="108"/>
      <c r="AA7241" s="108"/>
      <c r="AC7241" s="108"/>
    </row>
    <row r="7242" spans="19:29" x14ac:dyDescent="0.25">
      <c r="S7242" s="110"/>
      <c r="U7242" s="110"/>
      <c r="W7242" s="110"/>
      <c r="Y7242" s="110"/>
      <c r="AA7242" s="110"/>
      <c r="AC7242" s="110"/>
    </row>
    <row r="7243" spans="19:29" x14ac:dyDescent="0.25">
      <c r="S7243" s="110"/>
      <c r="U7243" s="110"/>
      <c r="W7243" s="110"/>
      <c r="Y7243" s="110"/>
      <c r="AA7243" s="110"/>
      <c r="AC7243" s="110"/>
    </row>
    <row r="7244" spans="19:29" x14ac:dyDescent="0.25">
      <c r="S7244" s="110"/>
      <c r="U7244" s="110"/>
      <c r="W7244" s="110"/>
      <c r="Y7244" s="110"/>
      <c r="AA7244" s="110"/>
      <c r="AC7244" s="110"/>
    </row>
    <row r="7245" spans="19:29" x14ac:dyDescent="0.25">
      <c r="S7245" s="110"/>
      <c r="U7245" s="110"/>
      <c r="W7245" s="110"/>
      <c r="Y7245" s="110"/>
      <c r="AA7245" s="110"/>
      <c r="AC7245" s="110"/>
    </row>
    <row r="7246" spans="19:29" x14ac:dyDescent="0.25">
      <c r="S7246" s="111"/>
      <c r="U7246" s="111"/>
      <c r="W7246" s="111"/>
      <c r="Y7246" s="111"/>
      <c r="AA7246" s="111"/>
      <c r="AC7246" s="111"/>
    </row>
    <row r="7247" spans="19:29" x14ac:dyDescent="0.25">
      <c r="S7247" s="107"/>
      <c r="U7247" s="107"/>
      <c r="W7247" s="107"/>
      <c r="Y7247" s="107"/>
      <c r="AA7247" s="107"/>
      <c r="AC7247" s="107"/>
    </row>
    <row r="7248" spans="19:29" x14ac:dyDescent="0.25">
      <c r="S7248" s="108"/>
      <c r="U7248" s="108"/>
      <c r="W7248" s="108"/>
      <c r="Y7248" s="108"/>
      <c r="AA7248" s="108"/>
      <c r="AC7248" s="108"/>
    </row>
    <row r="7249" spans="19:29" x14ac:dyDescent="0.25">
      <c r="S7249" s="108"/>
      <c r="U7249" s="108"/>
      <c r="W7249" s="108"/>
      <c r="Y7249" s="108"/>
      <c r="AA7249" s="108"/>
      <c r="AC7249" s="108"/>
    </row>
    <row r="7250" spans="19:29" x14ac:dyDescent="0.25">
      <c r="S7250" s="109"/>
      <c r="U7250" s="109"/>
      <c r="W7250" s="109"/>
      <c r="Y7250" s="109"/>
      <c r="AA7250" s="109"/>
      <c r="AC7250" s="109"/>
    </row>
    <row r="7251" spans="19:29" x14ac:dyDescent="0.25">
      <c r="S7251" s="108"/>
      <c r="U7251" s="108"/>
      <c r="W7251" s="108"/>
      <c r="Y7251" s="108"/>
      <c r="AA7251" s="108"/>
      <c r="AC7251" s="108"/>
    </row>
    <row r="7252" spans="19:29" x14ac:dyDescent="0.25">
      <c r="S7252" s="108"/>
      <c r="U7252" s="108"/>
      <c r="W7252" s="108"/>
      <c r="Y7252" s="108"/>
      <c r="AA7252" s="108"/>
      <c r="AC7252" s="108"/>
    </row>
    <row r="7253" spans="19:29" x14ac:dyDescent="0.25">
      <c r="S7253" s="109"/>
      <c r="U7253" s="109"/>
      <c r="W7253" s="109"/>
      <c r="Y7253" s="109"/>
      <c r="AA7253" s="109"/>
      <c r="AC7253" s="109"/>
    </row>
    <row r="7254" spans="19:29" x14ac:dyDescent="0.25">
      <c r="S7254" s="108"/>
      <c r="U7254" s="108"/>
      <c r="W7254" s="108"/>
      <c r="Y7254" s="108"/>
      <c r="AA7254" s="108"/>
      <c r="AC7254" s="108"/>
    </row>
    <row r="7255" spans="19:29" x14ac:dyDescent="0.25">
      <c r="S7255" s="109"/>
      <c r="U7255" s="109"/>
      <c r="W7255" s="109"/>
      <c r="Y7255" s="109"/>
      <c r="AA7255" s="109"/>
      <c r="AC7255" s="109"/>
    </row>
    <row r="7256" spans="19:29" x14ac:dyDescent="0.25">
      <c r="S7256" s="108"/>
      <c r="U7256" s="108"/>
      <c r="W7256" s="108"/>
      <c r="Y7256" s="108"/>
      <c r="AA7256" s="108"/>
      <c r="AC7256" s="108"/>
    </row>
    <row r="7257" spans="19:29" x14ac:dyDescent="0.25">
      <c r="S7257" s="108"/>
      <c r="U7257" s="108"/>
      <c r="W7257" s="108"/>
      <c r="Y7257" s="108"/>
      <c r="AA7257" s="108"/>
      <c r="AC7257" s="108"/>
    </row>
    <row r="7258" spans="19:29" x14ac:dyDescent="0.25">
      <c r="S7258" s="108"/>
      <c r="U7258" s="108"/>
      <c r="W7258" s="108"/>
      <c r="Y7258" s="108"/>
      <c r="AA7258" s="108"/>
      <c r="AC7258" s="108"/>
    </row>
    <row r="7259" spans="19:29" x14ac:dyDescent="0.25">
      <c r="S7259" s="110"/>
      <c r="U7259" s="110"/>
      <c r="W7259" s="110"/>
      <c r="Y7259" s="110"/>
      <c r="AA7259" s="110"/>
      <c r="AC7259" s="110"/>
    </row>
    <row r="7260" spans="19:29" x14ac:dyDescent="0.25">
      <c r="S7260" s="110"/>
      <c r="U7260" s="110"/>
      <c r="W7260" s="110"/>
      <c r="Y7260" s="110"/>
      <c r="AA7260" s="110"/>
      <c r="AC7260" s="110"/>
    </row>
    <row r="7261" spans="19:29" x14ac:dyDescent="0.25">
      <c r="S7261" s="110"/>
      <c r="U7261" s="110"/>
      <c r="W7261" s="110"/>
      <c r="Y7261" s="110"/>
      <c r="AA7261" s="110"/>
      <c r="AC7261" s="110"/>
    </row>
    <row r="7262" spans="19:29" x14ac:dyDescent="0.25">
      <c r="S7262" s="110"/>
      <c r="U7262" s="110"/>
      <c r="W7262" s="110"/>
      <c r="Y7262" s="110"/>
      <c r="AA7262" s="110"/>
      <c r="AC7262" s="110"/>
    </row>
    <row r="7263" spans="19:29" x14ac:dyDescent="0.25">
      <c r="S7263" s="111"/>
      <c r="U7263" s="111"/>
      <c r="W7263" s="111"/>
      <c r="Y7263" s="111"/>
      <c r="AA7263" s="111"/>
      <c r="AC7263" s="111"/>
    </row>
    <row r="7264" spans="19:29" x14ac:dyDescent="0.25">
      <c r="S7264" s="107"/>
      <c r="U7264" s="107"/>
      <c r="W7264" s="107"/>
      <c r="Y7264" s="107"/>
      <c r="AA7264" s="107"/>
      <c r="AC7264" s="107"/>
    </row>
    <row r="7265" spans="19:29" x14ac:dyDescent="0.25">
      <c r="S7265" s="108"/>
      <c r="U7265" s="108"/>
      <c r="W7265" s="108"/>
      <c r="Y7265" s="108"/>
      <c r="AA7265" s="108"/>
      <c r="AC7265" s="108"/>
    </row>
    <row r="7266" spans="19:29" x14ac:dyDescent="0.25">
      <c r="S7266" s="108"/>
      <c r="U7266" s="108"/>
      <c r="W7266" s="108"/>
      <c r="Y7266" s="108"/>
      <c r="AA7266" s="108"/>
      <c r="AC7266" s="108"/>
    </row>
    <row r="7267" spans="19:29" x14ac:dyDescent="0.25">
      <c r="S7267" s="109"/>
      <c r="U7267" s="109"/>
      <c r="W7267" s="109"/>
      <c r="Y7267" s="109"/>
      <c r="AA7267" s="109"/>
      <c r="AC7267" s="109"/>
    </row>
    <row r="7268" spans="19:29" x14ac:dyDescent="0.25">
      <c r="S7268" s="108"/>
      <c r="U7268" s="108"/>
      <c r="W7268" s="108"/>
      <c r="Y7268" s="108"/>
      <c r="AA7268" s="108"/>
      <c r="AC7268" s="108"/>
    </row>
    <row r="7269" spans="19:29" x14ac:dyDescent="0.25">
      <c r="S7269" s="108"/>
      <c r="U7269" s="108"/>
      <c r="W7269" s="108"/>
      <c r="Y7269" s="108"/>
      <c r="AA7269" s="108"/>
      <c r="AC7269" s="108"/>
    </row>
    <row r="7270" spans="19:29" x14ac:dyDescent="0.25">
      <c r="S7270" s="109"/>
      <c r="U7270" s="109"/>
      <c r="W7270" s="109"/>
      <c r="Y7270" s="109"/>
      <c r="AA7270" s="109"/>
      <c r="AC7270" s="109"/>
    </row>
    <row r="7271" spans="19:29" x14ac:dyDescent="0.25">
      <c r="S7271" s="108"/>
      <c r="U7271" s="108"/>
      <c r="W7271" s="108"/>
      <c r="Y7271" s="108"/>
      <c r="AA7271" s="108"/>
      <c r="AC7271" s="108"/>
    </row>
    <row r="7272" spans="19:29" x14ac:dyDescent="0.25">
      <c r="S7272" s="109"/>
      <c r="U7272" s="109"/>
      <c r="W7272" s="109"/>
      <c r="Y7272" s="109"/>
      <c r="AA7272" s="109"/>
      <c r="AC7272" s="109"/>
    </row>
    <row r="7273" spans="19:29" x14ac:dyDescent="0.25">
      <c r="S7273" s="108"/>
      <c r="U7273" s="108"/>
      <c r="W7273" s="108"/>
      <c r="Y7273" s="108"/>
      <c r="AA7273" s="108"/>
      <c r="AC7273" s="108"/>
    </row>
    <row r="7274" spans="19:29" x14ac:dyDescent="0.25">
      <c r="S7274" s="108"/>
      <c r="U7274" s="108"/>
      <c r="W7274" s="108"/>
      <c r="Y7274" s="108"/>
      <c r="AA7274" s="108"/>
      <c r="AC7274" s="108"/>
    </row>
    <row r="7275" spans="19:29" x14ac:dyDescent="0.25">
      <c r="S7275" s="108"/>
      <c r="U7275" s="108"/>
      <c r="W7275" s="108"/>
      <c r="Y7275" s="108"/>
      <c r="AA7275" s="108"/>
      <c r="AC7275" s="108"/>
    </row>
    <row r="7276" spans="19:29" x14ac:dyDescent="0.25">
      <c r="S7276" s="110"/>
      <c r="U7276" s="110"/>
      <c r="W7276" s="110"/>
      <c r="Y7276" s="110"/>
      <c r="AA7276" s="110"/>
      <c r="AC7276" s="110"/>
    </row>
    <row r="7277" spans="19:29" x14ac:dyDescent="0.25">
      <c r="S7277" s="110"/>
      <c r="U7277" s="110"/>
      <c r="W7277" s="110"/>
      <c r="Y7277" s="110"/>
      <c r="AA7277" s="110"/>
      <c r="AC7277" s="110"/>
    </row>
    <row r="7278" spans="19:29" x14ac:dyDescent="0.25">
      <c r="S7278" s="110"/>
      <c r="U7278" s="110"/>
      <c r="W7278" s="110"/>
      <c r="Y7278" s="110"/>
      <c r="AA7278" s="110"/>
      <c r="AC7278" s="110"/>
    </row>
    <row r="7279" spans="19:29" x14ac:dyDescent="0.25">
      <c r="S7279" s="110"/>
      <c r="U7279" s="110"/>
      <c r="W7279" s="110"/>
      <c r="Y7279" s="110"/>
      <c r="AA7279" s="110"/>
      <c r="AC7279" s="110"/>
    </row>
    <row r="7280" spans="19:29" x14ac:dyDescent="0.25">
      <c r="S7280" s="111"/>
      <c r="U7280" s="111"/>
      <c r="W7280" s="111"/>
      <c r="Y7280" s="111"/>
      <c r="AA7280" s="111"/>
      <c r="AC7280" s="111"/>
    </row>
    <row r="7281" spans="19:29" x14ac:dyDescent="0.25">
      <c r="S7281" s="107"/>
      <c r="U7281" s="107"/>
      <c r="W7281" s="107"/>
      <c r="Y7281" s="107"/>
      <c r="AA7281" s="107"/>
      <c r="AC7281" s="107"/>
    </row>
    <row r="7282" spans="19:29" x14ac:dyDescent="0.25">
      <c r="S7282" s="108"/>
      <c r="U7282" s="108"/>
      <c r="W7282" s="108"/>
      <c r="Y7282" s="108"/>
      <c r="AA7282" s="108"/>
      <c r="AC7282" s="108"/>
    </row>
    <row r="7283" spans="19:29" x14ac:dyDescent="0.25">
      <c r="S7283" s="108"/>
      <c r="U7283" s="108"/>
      <c r="W7283" s="108"/>
      <c r="Y7283" s="108"/>
      <c r="AA7283" s="108"/>
      <c r="AC7283" s="108"/>
    </row>
    <row r="7284" spans="19:29" x14ac:dyDescent="0.25">
      <c r="S7284" s="109"/>
      <c r="U7284" s="109"/>
      <c r="W7284" s="109"/>
      <c r="Y7284" s="109"/>
      <c r="AA7284" s="109"/>
      <c r="AC7284" s="109"/>
    </row>
    <row r="7285" spans="19:29" x14ac:dyDescent="0.25">
      <c r="S7285" s="108"/>
      <c r="U7285" s="108"/>
      <c r="W7285" s="108"/>
      <c r="Y7285" s="108"/>
      <c r="AA7285" s="108"/>
      <c r="AC7285" s="108"/>
    </row>
    <row r="7286" spans="19:29" x14ac:dyDescent="0.25">
      <c r="S7286" s="108"/>
      <c r="U7286" s="108"/>
      <c r="W7286" s="108"/>
      <c r="Y7286" s="108"/>
      <c r="AA7286" s="108"/>
      <c r="AC7286" s="108"/>
    </row>
    <row r="7287" spans="19:29" x14ac:dyDescent="0.25">
      <c r="S7287" s="109"/>
      <c r="U7287" s="109"/>
      <c r="W7287" s="109"/>
      <c r="Y7287" s="109"/>
      <c r="AA7287" s="109"/>
      <c r="AC7287" s="109"/>
    </row>
    <row r="7288" spans="19:29" x14ac:dyDescent="0.25">
      <c r="S7288" s="108"/>
      <c r="U7288" s="108"/>
      <c r="W7288" s="108"/>
      <c r="Y7288" s="108"/>
      <c r="AA7288" s="108"/>
      <c r="AC7288" s="108"/>
    </row>
    <row r="7289" spans="19:29" x14ac:dyDescent="0.25">
      <c r="S7289" s="109"/>
      <c r="U7289" s="109"/>
      <c r="W7289" s="109"/>
      <c r="Y7289" s="109"/>
      <c r="AA7289" s="109"/>
      <c r="AC7289" s="109"/>
    </row>
    <row r="7290" spans="19:29" x14ac:dyDescent="0.25">
      <c r="S7290" s="108"/>
      <c r="U7290" s="108"/>
      <c r="W7290" s="108"/>
      <c r="Y7290" s="108"/>
      <c r="AA7290" s="108"/>
      <c r="AC7290" s="108"/>
    </row>
    <row r="7291" spans="19:29" x14ac:dyDescent="0.25">
      <c r="S7291" s="108"/>
      <c r="U7291" s="108"/>
      <c r="W7291" s="108"/>
      <c r="Y7291" s="108"/>
      <c r="AA7291" s="108"/>
      <c r="AC7291" s="108"/>
    </row>
    <row r="7292" spans="19:29" x14ac:dyDescent="0.25">
      <c r="S7292" s="108"/>
      <c r="U7292" s="108"/>
      <c r="W7292" s="108"/>
      <c r="Y7292" s="108"/>
      <c r="AA7292" s="108"/>
      <c r="AC7292" s="108"/>
    </row>
    <row r="7293" spans="19:29" x14ac:dyDescent="0.25">
      <c r="S7293" s="110"/>
      <c r="U7293" s="110"/>
      <c r="W7293" s="110"/>
      <c r="Y7293" s="110"/>
      <c r="AA7293" s="110"/>
      <c r="AC7293" s="110"/>
    </row>
    <row r="7294" spans="19:29" x14ac:dyDescent="0.25">
      <c r="S7294" s="110"/>
      <c r="U7294" s="110"/>
      <c r="W7294" s="110"/>
      <c r="Y7294" s="110"/>
      <c r="AA7294" s="110"/>
      <c r="AC7294" s="110"/>
    </row>
    <row r="7295" spans="19:29" x14ac:dyDescent="0.25">
      <c r="S7295" s="110"/>
      <c r="U7295" s="110"/>
      <c r="W7295" s="110"/>
      <c r="Y7295" s="110"/>
      <c r="AA7295" s="110"/>
      <c r="AC7295" s="110"/>
    </row>
    <row r="7296" spans="19:29" x14ac:dyDescent="0.25">
      <c r="S7296" s="110"/>
      <c r="U7296" s="110"/>
      <c r="W7296" s="110"/>
      <c r="Y7296" s="110"/>
      <c r="AA7296" s="110"/>
      <c r="AC7296" s="110"/>
    </row>
    <row r="7297" spans="19:29" x14ac:dyDescent="0.25">
      <c r="S7297" s="111"/>
      <c r="U7297" s="111"/>
      <c r="W7297" s="111"/>
      <c r="Y7297" s="111"/>
      <c r="AA7297" s="111"/>
      <c r="AC7297" s="111"/>
    </row>
    <row r="7298" spans="19:29" x14ac:dyDescent="0.25">
      <c r="S7298" s="107"/>
      <c r="U7298" s="107"/>
      <c r="W7298" s="107"/>
      <c r="Y7298" s="107"/>
      <c r="AA7298" s="107"/>
      <c r="AC7298" s="107"/>
    </row>
    <row r="7299" spans="19:29" x14ac:dyDescent="0.25">
      <c r="S7299" s="108"/>
      <c r="U7299" s="108"/>
      <c r="W7299" s="108"/>
      <c r="Y7299" s="108"/>
      <c r="AA7299" s="108"/>
      <c r="AC7299" s="108"/>
    </row>
    <row r="7300" spans="19:29" x14ac:dyDescent="0.25">
      <c r="S7300" s="108"/>
      <c r="U7300" s="108"/>
      <c r="W7300" s="108"/>
      <c r="Y7300" s="108"/>
      <c r="AA7300" s="108"/>
      <c r="AC7300" s="108"/>
    </row>
    <row r="7301" spans="19:29" x14ac:dyDescent="0.25">
      <c r="S7301" s="109"/>
      <c r="U7301" s="109"/>
      <c r="W7301" s="109"/>
      <c r="Y7301" s="109"/>
      <c r="AA7301" s="109"/>
      <c r="AC7301" s="109"/>
    </row>
    <row r="7302" spans="19:29" x14ac:dyDescent="0.25">
      <c r="S7302" s="108"/>
      <c r="U7302" s="108"/>
      <c r="W7302" s="108"/>
      <c r="Y7302" s="108"/>
      <c r="AA7302" s="108"/>
      <c r="AC7302" s="108"/>
    </row>
    <row r="7303" spans="19:29" x14ac:dyDescent="0.25">
      <c r="S7303" s="108"/>
      <c r="U7303" s="108"/>
      <c r="W7303" s="108"/>
      <c r="Y7303" s="108"/>
      <c r="AA7303" s="108"/>
      <c r="AC7303" s="108"/>
    </row>
    <row r="7304" spans="19:29" x14ac:dyDescent="0.25">
      <c r="S7304" s="109"/>
      <c r="U7304" s="109"/>
      <c r="W7304" s="109"/>
      <c r="Y7304" s="109"/>
      <c r="AA7304" s="109"/>
      <c r="AC7304" s="109"/>
    </row>
    <row r="7305" spans="19:29" x14ac:dyDescent="0.25">
      <c r="S7305" s="108"/>
      <c r="U7305" s="108"/>
      <c r="W7305" s="108"/>
      <c r="Y7305" s="108"/>
      <c r="AA7305" s="108"/>
      <c r="AC7305" s="108"/>
    </row>
    <row r="7306" spans="19:29" x14ac:dyDescent="0.25">
      <c r="S7306" s="109"/>
      <c r="U7306" s="109"/>
      <c r="W7306" s="109"/>
      <c r="Y7306" s="109"/>
      <c r="AA7306" s="109"/>
      <c r="AC7306" s="109"/>
    </row>
    <row r="7307" spans="19:29" x14ac:dyDescent="0.25">
      <c r="S7307" s="108"/>
      <c r="U7307" s="108"/>
      <c r="W7307" s="108"/>
      <c r="Y7307" s="108"/>
      <c r="AA7307" s="108"/>
      <c r="AC7307" s="108"/>
    </row>
    <row r="7308" spans="19:29" x14ac:dyDescent="0.25">
      <c r="S7308" s="108"/>
      <c r="U7308" s="108"/>
      <c r="W7308" s="108"/>
      <c r="Y7308" s="108"/>
      <c r="AA7308" s="108"/>
      <c r="AC7308" s="108"/>
    </row>
    <row r="7309" spans="19:29" x14ac:dyDescent="0.25">
      <c r="S7309" s="108"/>
      <c r="U7309" s="108"/>
      <c r="W7309" s="108"/>
      <c r="Y7309" s="108"/>
      <c r="AA7309" s="108"/>
      <c r="AC7309" s="108"/>
    </row>
    <row r="7310" spans="19:29" x14ac:dyDescent="0.25">
      <c r="S7310" s="110"/>
      <c r="U7310" s="110"/>
      <c r="W7310" s="110"/>
      <c r="Y7310" s="110"/>
      <c r="AA7310" s="110"/>
      <c r="AC7310" s="110"/>
    </row>
    <row r="7311" spans="19:29" x14ac:dyDescent="0.25">
      <c r="S7311" s="110"/>
      <c r="U7311" s="110"/>
      <c r="W7311" s="110"/>
      <c r="Y7311" s="110"/>
      <c r="AA7311" s="110"/>
      <c r="AC7311" s="110"/>
    </row>
    <row r="7312" spans="19:29" x14ac:dyDescent="0.25">
      <c r="S7312" s="110"/>
      <c r="U7312" s="110"/>
      <c r="W7312" s="110"/>
      <c r="Y7312" s="110"/>
      <c r="AA7312" s="110"/>
      <c r="AC7312" s="110"/>
    </row>
    <row r="7313" spans="19:29" x14ac:dyDescent="0.25">
      <c r="S7313" s="110"/>
      <c r="U7313" s="110"/>
      <c r="W7313" s="110"/>
      <c r="Y7313" s="110"/>
      <c r="AA7313" s="110"/>
      <c r="AC7313" s="110"/>
    </row>
    <row r="7314" spans="19:29" x14ac:dyDescent="0.25">
      <c r="S7314" s="111"/>
      <c r="U7314" s="111"/>
      <c r="W7314" s="111"/>
      <c r="Y7314" s="111"/>
      <c r="AA7314" s="111"/>
      <c r="AC7314" s="111"/>
    </row>
    <row r="7315" spans="19:29" x14ac:dyDescent="0.25">
      <c r="S7315" s="107"/>
      <c r="U7315" s="107"/>
      <c r="W7315" s="107"/>
      <c r="Y7315" s="107"/>
      <c r="AA7315" s="107"/>
      <c r="AC7315" s="107"/>
    </row>
    <row r="7316" spans="19:29" x14ac:dyDescent="0.25">
      <c r="S7316" s="108"/>
      <c r="U7316" s="108"/>
      <c r="W7316" s="108"/>
      <c r="Y7316" s="108"/>
      <c r="AA7316" s="108"/>
      <c r="AC7316" s="108"/>
    </row>
    <row r="7317" spans="19:29" x14ac:dyDescent="0.25">
      <c r="S7317" s="108"/>
      <c r="U7317" s="108"/>
      <c r="W7317" s="108"/>
      <c r="Y7317" s="108"/>
      <c r="AA7317" s="108"/>
      <c r="AC7317" s="108"/>
    </row>
    <row r="7318" spans="19:29" x14ac:dyDescent="0.25">
      <c r="S7318" s="109"/>
      <c r="U7318" s="109"/>
      <c r="W7318" s="109"/>
      <c r="Y7318" s="109"/>
      <c r="AA7318" s="109"/>
      <c r="AC7318" s="109"/>
    </row>
    <row r="7319" spans="19:29" x14ac:dyDescent="0.25">
      <c r="S7319" s="108"/>
      <c r="U7319" s="108"/>
      <c r="W7319" s="108"/>
      <c r="Y7319" s="108"/>
      <c r="AA7319" s="108"/>
      <c r="AC7319" s="108"/>
    </row>
    <row r="7320" spans="19:29" x14ac:dyDescent="0.25">
      <c r="S7320" s="108"/>
      <c r="U7320" s="108"/>
      <c r="W7320" s="108"/>
      <c r="Y7320" s="108"/>
      <c r="AA7320" s="108"/>
      <c r="AC7320" s="108"/>
    </row>
    <row r="7321" spans="19:29" x14ac:dyDescent="0.25">
      <c r="S7321" s="109"/>
      <c r="U7321" s="109"/>
      <c r="W7321" s="109"/>
      <c r="Y7321" s="109"/>
      <c r="AA7321" s="109"/>
      <c r="AC7321" s="109"/>
    </row>
    <row r="7322" spans="19:29" x14ac:dyDescent="0.25">
      <c r="S7322" s="108"/>
      <c r="U7322" s="108"/>
      <c r="W7322" s="108"/>
      <c r="Y7322" s="108"/>
      <c r="AA7322" s="108"/>
      <c r="AC7322" s="108"/>
    </row>
    <row r="7323" spans="19:29" x14ac:dyDescent="0.25">
      <c r="S7323" s="109"/>
      <c r="U7323" s="109"/>
      <c r="W7323" s="109"/>
      <c r="Y7323" s="109"/>
      <c r="AA7323" s="109"/>
      <c r="AC7323" s="109"/>
    </row>
    <row r="7324" spans="19:29" x14ac:dyDescent="0.25">
      <c r="S7324" s="108"/>
      <c r="U7324" s="108"/>
      <c r="W7324" s="108"/>
      <c r="Y7324" s="108"/>
      <c r="AA7324" s="108"/>
      <c r="AC7324" s="108"/>
    </row>
    <row r="7325" spans="19:29" x14ac:dyDescent="0.25">
      <c r="S7325" s="108"/>
      <c r="U7325" s="108"/>
      <c r="W7325" s="108"/>
      <c r="Y7325" s="108"/>
      <c r="AA7325" s="108"/>
      <c r="AC7325" s="108"/>
    </row>
    <row r="7326" spans="19:29" x14ac:dyDescent="0.25">
      <c r="S7326" s="108"/>
      <c r="U7326" s="108"/>
      <c r="W7326" s="108"/>
      <c r="Y7326" s="108"/>
      <c r="AA7326" s="108"/>
      <c r="AC7326" s="108"/>
    </row>
    <row r="7327" spans="19:29" x14ac:dyDescent="0.25">
      <c r="S7327" s="110"/>
      <c r="U7327" s="110"/>
      <c r="W7327" s="110"/>
      <c r="Y7327" s="110"/>
      <c r="AA7327" s="110"/>
      <c r="AC7327" s="110"/>
    </row>
    <row r="7328" spans="19:29" x14ac:dyDescent="0.25">
      <c r="S7328" s="110"/>
      <c r="U7328" s="110"/>
      <c r="W7328" s="110"/>
      <c r="Y7328" s="110"/>
      <c r="AA7328" s="110"/>
      <c r="AC7328" s="110"/>
    </row>
    <row r="7329" spans="19:29" x14ac:dyDescent="0.25">
      <c r="S7329" s="110"/>
      <c r="U7329" s="110"/>
      <c r="W7329" s="110"/>
      <c r="Y7329" s="110"/>
      <c r="AA7329" s="110"/>
      <c r="AC7329" s="110"/>
    </row>
    <row r="7330" spans="19:29" x14ac:dyDescent="0.25">
      <c r="S7330" s="110"/>
      <c r="U7330" s="110"/>
      <c r="W7330" s="110"/>
      <c r="Y7330" s="110"/>
      <c r="AA7330" s="110"/>
      <c r="AC7330" s="110"/>
    </row>
    <row r="7331" spans="19:29" x14ac:dyDescent="0.25">
      <c r="S7331" s="111"/>
      <c r="U7331" s="111"/>
      <c r="W7331" s="111"/>
      <c r="Y7331" s="111"/>
      <c r="AA7331" s="111"/>
      <c r="AC7331" s="111"/>
    </row>
    <row r="7332" spans="19:29" x14ac:dyDescent="0.25">
      <c r="S7332" s="107"/>
      <c r="U7332" s="107"/>
      <c r="W7332" s="107"/>
      <c r="Y7332" s="107"/>
      <c r="AA7332" s="107"/>
      <c r="AC7332" s="107"/>
    </row>
    <row r="7333" spans="19:29" x14ac:dyDescent="0.25">
      <c r="S7333" s="108"/>
      <c r="U7333" s="108"/>
      <c r="W7333" s="108"/>
      <c r="Y7333" s="108"/>
      <c r="AA7333" s="108"/>
      <c r="AC7333" s="108"/>
    </row>
    <row r="7334" spans="19:29" x14ac:dyDescent="0.25">
      <c r="S7334" s="108"/>
      <c r="U7334" s="108"/>
      <c r="W7334" s="108"/>
      <c r="Y7334" s="108"/>
      <c r="AA7334" s="108"/>
      <c r="AC7334" s="108"/>
    </row>
    <row r="7335" spans="19:29" x14ac:dyDescent="0.25">
      <c r="S7335" s="109"/>
      <c r="U7335" s="109"/>
      <c r="W7335" s="109"/>
      <c r="Y7335" s="109"/>
      <c r="AA7335" s="109"/>
      <c r="AC7335" s="109"/>
    </row>
    <row r="7336" spans="19:29" x14ac:dyDescent="0.25">
      <c r="S7336" s="108"/>
      <c r="U7336" s="108"/>
      <c r="W7336" s="108"/>
      <c r="Y7336" s="108"/>
      <c r="AA7336" s="108"/>
      <c r="AC7336" s="108"/>
    </row>
    <row r="7337" spans="19:29" x14ac:dyDescent="0.25">
      <c r="S7337" s="108"/>
      <c r="U7337" s="108"/>
      <c r="W7337" s="108"/>
      <c r="Y7337" s="108"/>
      <c r="AA7337" s="108"/>
      <c r="AC7337" s="108"/>
    </row>
    <row r="7338" spans="19:29" x14ac:dyDescent="0.25">
      <c r="S7338" s="109"/>
      <c r="U7338" s="109"/>
      <c r="W7338" s="109"/>
      <c r="Y7338" s="109"/>
      <c r="AA7338" s="109"/>
      <c r="AC7338" s="109"/>
    </row>
    <row r="7339" spans="19:29" x14ac:dyDescent="0.25">
      <c r="S7339" s="108"/>
      <c r="U7339" s="108"/>
      <c r="W7339" s="108"/>
      <c r="Y7339" s="108"/>
      <c r="AA7339" s="108"/>
      <c r="AC7339" s="108"/>
    </row>
    <row r="7340" spans="19:29" x14ac:dyDescent="0.25">
      <c r="S7340" s="109"/>
      <c r="U7340" s="109"/>
      <c r="W7340" s="109"/>
      <c r="Y7340" s="109"/>
      <c r="AA7340" s="109"/>
      <c r="AC7340" s="109"/>
    </row>
    <row r="7341" spans="19:29" x14ac:dyDescent="0.25">
      <c r="S7341" s="108"/>
      <c r="U7341" s="108"/>
      <c r="W7341" s="108"/>
      <c r="Y7341" s="108"/>
      <c r="AA7341" s="108"/>
      <c r="AC7341" s="108"/>
    </row>
    <row r="7342" spans="19:29" x14ac:dyDescent="0.25">
      <c r="S7342" s="108"/>
      <c r="U7342" s="108"/>
      <c r="W7342" s="108"/>
      <c r="Y7342" s="108"/>
      <c r="AA7342" s="108"/>
      <c r="AC7342" s="108"/>
    </row>
    <row r="7343" spans="19:29" x14ac:dyDescent="0.25">
      <c r="S7343" s="108"/>
      <c r="U7343" s="108"/>
      <c r="W7343" s="108"/>
      <c r="Y7343" s="108"/>
      <c r="AA7343" s="108"/>
      <c r="AC7343" s="108"/>
    </row>
    <row r="7344" spans="19:29" x14ac:dyDescent="0.25">
      <c r="S7344" s="110"/>
      <c r="U7344" s="110"/>
      <c r="W7344" s="110"/>
      <c r="Y7344" s="110"/>
      <c r="AA7344" s="110"/>
      <c r="AC7344" s="110"/>
    </row>
    <row r="7345" spans="19:29" x14ac:dyDescent="0.25">
      <c r="S7345" s="110"/>
      <c r="U7345" s="110"/>
      <c r="W7345" s="110"/>
      <c r="Y7345" s="110"/>
      <c r="AA7345" s="110"/>
      <c r="AC7345" s="110"/>
    </row>
    <row r="7346" spans="19:29" x14ac:dyDescent="0.25">
      <c r="S7346" s="110"/>
      <c r="U7346" s="110"/>
      <c r="W7346" s="110"/>
      <c r="Y7346" s="110"/>
      <c r="AA7346" s="110"/>
      <c r="AC7346" s="110"/>
    </row>
    <row r="7347" spans="19:29" x14ac:dyDescent="0.25">
      <c r="S7347" s="110"/>
      <c r="U7347" s="110"/>
      <c r="W7347" s="110"/>
      <c r="Y7347" s="110"/>
      <c r="AA7347" s="110"/>
      <c r="AC7347" s="110"/>
    </row>
    <row r="7348" spans="19:29" x14ac:dyDescent="0.25">
      <c r="S7348" s="111"/>
      <c r="U7348" s="111"/>
      <c r="W7348" s="111"/>
      <c r="Y7348" s="111"/>
      <c r="AA7348" s="111"/>
      <c r="AC7348" s="111"/>
    </row>
    <row r="7349" spans="19:29" x14ac:dyDescent="0.25">
      <c r="S7349" s="107"/>
      <c r="U7349" s="107"/>
      <c r="W7349" s="107"/>
      <c r="Y7349" s="107"/>
      <c r="AA7349" s="107"/>
      <c r="AC7349" s="107"/>
    </row>
    <row r="7350" spans="19:29" x14ac:dyDescent="0.25">
      <c r="S7350" s="108"/>
      <c r="U7350" s="108"/>
      <c r="W7350" s="108"/>
      <c r="Y7350" s="108"/>
      <c r="AA7350" s="108"/>
      <c r="AC7350" s="108"/>
    </row>
    <row r="7351" spans="19:29" x14ac:dyDescent="0.25">
      <c r="S7351" s="108"/>
      <c r="U7351" s="108"/>
      <c r="W7351" s="108"/>
      <c r="Y7351" s="108"/>
      <c r="AA7351" s="108"/>
      <c r="AC7351" s="108"/>
    </row>
    <row r="7352" spans="19:29" x14ac:dyDescent="0.25">
      <c r="S7352" s="109"/>
      <c r="U7352" s="109"/>
      <c r="W7352" s="109"/>
      <c r="Y7352" s="109"/>
      <c r="AA7352" s="109"/>
      <c r="AC7352" s="109"/>
    </row>
    <row r="7353" spans="19:29" x14ac:dyDescent="0.25">
      <c r="S7353" s="108"/>
      <c r="U7353" s="108"/>
      <c r="W7353" s="108"/>
      <c r="Y7353" s="108"/>
      <c r="AA7353" s="108"/>
      <c r="AC7353" s="108"/>
    </row>
    <row r="7354" spans="19:29" x14ac:dyDescent="0.25">
      <c r="S7354" s="108"/>
      <c r="U7354" s="108"/>
      <c r="W7354" s="108"/>
      <c r="Y7354" s="108"/>
      <c r="AA7354" s="108"/>
      <c r="AC7354" s="108"/>
    </row>
    <row r="7355" spans="19:29" x14ac:dyDescent="0.25">
      <c r="S7355" s="109"/>
      <c r="U7355" s="109"/>
      <c r="W7355" s="109"/>
      <c r="Y7355" s="109"/>
      <c r="AA7355" s="109"/>
      <c r="AC7355" s="109"/>
    </row>
    <row r="7356" spans="19:29" x14ac:dyDescent="0.25">
      <c r="S7356" s="108"/>
      <c r="U7356" s="108"/>
      <c r="W7356" s="108"/>
      <c r="Y7356" s="108"/>
      <c r="AA7356" s="108"/>
      <c r="AC7356" s="108"/>
    </row>
    <row r="7357" spans="19:29" x14ac:dyDescent="0.25">
      <c r="S7357" s="109"/>
      <c r="U7357" s="109"/>
      <c r="W7357" s="109"/>
      <c r="Y7357" s="109"/>
      <c r="AA7357" s="109"/>
      <c r="AC7357" s="109"/>
    </row>
    <row r="7358" spans="19:29" x14ac:dyDescent="0.25">
      <c r="S7358" s="108"/>
      <c r="U7358" s="108"/>
      <c r="W7358" s="108"/>
      <c r="Y7358" s="108"/>
      <c r="AA7358" s="108"/>
      <c r="AC7358" s="108"/>
    </row>
    <row r="7359" spans="19:29" x14ac:dyDescent="0.25">
      <c r="S7359" s="108"/>
      <c r="U7359" s="108"/>
      <c r="W7359" s="108"/>
      <c r="Y7359" s="108"/>
      <c r="AA7359" s="108"/>
      <c r="AC7359" s="108"/>
    </row>
    <row r="7360" spans="19:29" x14ac:dyDescent="0.25">
      <c r="S7360" s="108"/>
      <c r="U7360" s="108"/>
      <c r="W7360" s="108"/>
      <c r="Y7360" s="108"/>
      <c r="AA7360" s="108"/>
      <c r="AC7360" s="108"/>
    </row>
    <row r="7361" spans="19:29" x14ac:dyDescent="0.25">
      <c r="S7361" s="110"/>
      <c r="U7361" s="110"/>
      <c r="W7361" s="110"/>
      <c r="Y7361" s="110"/>
      <c r="AA7361" s="110"/>
      <c r="AC7361" s="110"/>
    </row>
    <row r="7362" spans="19:29" x14ac:dyDescent="0.25">
      <c r="S7362" s="110"/>
      <c r="U7362" s="110"/>
      <c r="W7362" s="110"/>
      <c r="Y7362" s="110"/>
      <c r="AA7362" s="110"/>
      <c r="AC7362" s="110"/>
    </row>
    <row r="7363" spans="19:29" x14ac:dyDescent="0.25">
      <c r="S7363" s="110"/>
      <c r="U7363" s="110"/>
      <c r="W7363" s="110"/>
      <c r="Y7363" s="110"/>
      <c r="AA7363" s="110"/>
      <c r="AC7363" s="110"/>
    </row>
    <row r="7364" spans="19:29" x14ac:dyDescent="0.25">
      <c r="S7364" s="110"/>
      <c r="U7364" s="110"/>
      <c r="W7364" s="110"/>
      <c r="Y7364" s="110"/>
      <c r="AA7364" s="110"/>
      <c r="AC7364" s="110"/>
    </row>
    <row r="7365" spans="19:29" x14ac:dyDescent="0.25">
      <c r="S7365" s="111"/>
      <c r="U7365" s="111"/>
      <c r="W7365" s="111"/>
      <c r="Y7365" s="111"/>
      <c r="AA7365" s="111"/>
      <c r="AC7365" s="111"/>
    </row>
    <row r="7366" spans="19:29" x14ac:dyDescent="0.25">
      <c r="S7366" s="107"/>
      <c r="U7366" s="107"/>
      <c r="W7366" s="107"/>
      <c r="Y7366" s="107"/>
      <c r="AA7366" s="107"/>
      <c r="AC7366" s="107"/>
    </row>
    <row r="7367" spans="19:29" x14ac:dyDescent="0.25">
      <c r="S7367" s="108"/>
      <c r="U7367" s="108"/>
      <c r="W7367" s="108"/>
      <c r="Y7367" s="108"/>
      <c r="AA7367" s="108"/>
      <c r="AC7367" s="108"/>
    </row>
    <row r="7368" spans="19:29" x14ac:dyDescent="0.25">
      <c r="S7368" s="108"/>
      <c r="U7368" s="108"/>
      <c r="W7368" s="108"/>
      <c r="Y7368" s="108"/>
      <c r="AA7368" s="108"/>
      <c r="AC7368" s="108"/>
    </row>
    <row r="7369" spans="19:29" x14ac:dyDescent="0.25">
      <c r="S7369" s="109"/>
      <c r="U7369" s="109"/>
      <c r="W7369" s="109"/>
      <c r="Y7369" s="109"/>
      <c r="AA7369" s="109"/>
      <c r="AC7369" s="109"/>
    </row>
    <row r="7370" spans="19:29" x14ac:dyDescent="0.25">
      <c r="S7370" s="108"/>
      <c r="U7370" s="108"/>
      <c r="W7370" s="108"/>
      <c r="Y7370" s="108"/>
      <c r="AA7370" s="108"/>
      <c r="AC7370" s="108"/>
    </row>
    <row r="7371" spans="19:29" x14ac:dyDescent="0.25">
      <c r="S7371" s="108"/>
      <c r="U7371" s="108"/>
      <c r="W7371" s="108"/>
      <c r="Y7371" s="108"/>
      <c r="AA7371" s="108"/>
      <c r="AC7371" s="108"/>
    </row>
    <row r="7372" spans="19:29" x14ac:dyDescent="0.25">
      <c r="S7372" s="109"/>
      <c r="U7372" s="109"/>
      <c r="W7372" s="109"/>
      <c r="Y7372" s="109"/>
      <c r="AA7372" s="109"/>
      <c r="AC7372" s="109"/>
    </row>
    <row r="7373" spans="19:29" x14ac:dyDescent="0.25">
      <c r="S7373" s="108"/>
      <c r="U7373" s="108"/>
      <c r="W7373" s="108"/>
      <c r="Y7373" s="108"/>
      <c r="AA7373" s="108"/>
      <c r="AC7373" s="108"/>
    </row>
    <row r="7374" spans="19:29" x14ac:dyDescent="0.25">
      <c r="S7374" s="109"/>
      <c r="U7374" s="109"/>
      <c r="W7374" s="109"/>
      <c r="Y7374" s="109"/>
      <c r="AA7374" s="109"/>
      <c r="AC7374" s="109"/>
    </row>
    <row r="7375" spans="19:29" x14ac:dyDescent="0.25">
      <c r="S7375" s="108"/>
      <c r="U7375" s="108"/>
      <c r="W7375" s="108"/>
      <c r="Y7375" s="108"/>
      <c r="AA7375" s="108"/>
      <c r="AC7375" s="108"/>
    </row>
    <row r="7376" spans="19:29" x14ac:dyDescent="0.25">
      <c r="S7376" s="108"/>
      <c r="U7376" s="108"/>
      <c r="W7376" s="108"/>
      <c r="Y7376" s="108"/>
      <c r="AA7376" s="108"/>
      <c r="AC7376" s="108"/>
    </row>
    <row r="7377" spans="19:29" x14ac:dyDescent="0.25">
      <c r="S7377" s="108"/>
      <c r="U7377" s="108"/>
      <c r="W7377" s="108"/>
      <c r="Y7377" s="108"/>
      <c r="AA7377" s="108"/>
      <c r="AC7377" s="108"/>
    </row>
    <row r="7378" spans="19:29" x14ac:dyDescent="0.25">
      <c r="S7378" s="110"/>
      <c r="U7378" s="110"/>
      <c r="W7378" s="110"/>
      <c r="Y7378" s="110"/>
      <c r="AA7378" s="110"/>
      <c r="AC7378" s="110"/>
    </row>
    <row r="7379" spans="19:29" x14ac:dyDescent="0.25">
      <c r="S7379" s="110"/>
      <c r="U7379" s="110"/>
      <c r="W7379" s="110"/>
      <c r="Y7379" s="110"/>
      <c r="AA7379" s="110"/>
      <c r="AC7379" s="110"/>
    </row>
    <row r="7380" spans="19:29" x14ac:dyDescent="0.25">
      <c r="S7380" s="110"/>
      <c r="U7380" s="110"/>
      <c r="W7380" s="110"/>
      <c r="Y7380" s="110"/>
      <c r="AA7380" s="110"/>
      <c r="AC7380" s="110"/>
    </row>
    <row r="7381" spans="19:29" x14ac:dyDescent="0.25">
      <c r="S7381" s="110"/>
      <c r="U7381" s="110"/>
      <c r="W7381" s="110"/>
      <c r="Y7381" s="110"/>
      <c r="AA7381" s="110"/>
      <c r="AC7381" s="110"/>
    </row>
    <row r="7382" spans="19:29" x14ac:dyDescent="0.25">
      <c r="S7382" s="111"/>
      <c r="U7382" s="111"/>
      <c r="W7382" s="111"/>
      <c r="Y7382" s="111"/>
      <c r="AA7382" s="111"/>
      <c r="AC7382" s="111"/>
    </row>
    <row r="7383" spans="19:29" x14ac:dyDescent="0.25">
      <c r="S7383" s="107"/>
      <c r="U7383" s="107"/>
      <c r="W7383" s="107"/>
      <c r="Y7383" s="107"/>
      <c r="AA7383" s="107"/>
      <c r="AC7383" s="107"/>
    </row>
    <row r="7384" spans="19:29" x14ac:dyDescent="0.25">
      <c r="S7384" s="108"/>
      <c r="U7384" s="108"/>
      <c r="W7384" s="108"/>
      <c r="Y7384" s="108"/>
      <c r="AA7384" s="108"/>
      <c r="AC7384" s="108"/>
    </row>
    <row r="7385" spans="19:29" x14ac:dyDescent="0.25">
      <c r="S7385" s="108"/>
      <c r="U7385" s="108"/>
      <c r="W7385" s="108"/>
      <c r="Y7385" s="108"/>
      <c r="AA7385" s="108"/>
      <c r="AC7385" s="108"/>
    </row>
    <row r="7386" spans="19:29" x14ac:dyDescent="0.25">
      <c r="S7386" s="109"/>
      <c r="U7386" s="109"/>
      <c r="W7386" s="109"/>
      <c r="Y7386" s="109"/>
      <c r="AA7386" s="109"/>
      <c r="AC7386" s="109"/>
    </row>
    <row r="7387" spans="19:29" x14ac:dyDescent="0.25">
      <c r="S7387" s="108"/>
      <c r="U7387" s="108"/>
      <c r="W7387" s="108"/>
      <c r="Y7387" s="108"/>
      <c r="AA7387" s="108"/>
      <c r="AC7387" s="108"/>
    </row>
    <row r="7388" spans="19:29" x14ac:dyDescent="0.25">
      <c r="S7388" s="108"/>
      <c r="U7388" s="108"/>
      <c r="W7388" s="108"/>
      <c r="Y7388" s="108"/>
      <c r="AA7388" s="108"/>
      <c r="AC7388" s="108"/>
    </row>
    <row r="7389" spans="19:29" x14ac:dyDescent="0.25">
      <c r="S7389" s="109"/>
      <c r="U7389" s="109"/>
      <c r="W7389" s="109"/>
      <c r="Y7389" s="109"/>
      <c r="AA7389" s="109"/>
      <c r="AC7389" s="109"/>
    </row>
    <row r="7390" spans="19:29" x14ac:dyDescent="0.25">
      <c r="S7390" s="108"/>
      <c r="U7390" s="108"/>
      <c r="W7390" s="108"/>
      <c r="Y7390" s="108"/>
      <c r="AA7390" s="108"/>
      <c r="AC7390" s="108"/>
    </row>
    <row r="7391" spans="19:29" x14ac:dyDescent="0.25">
      <c r="S7391" s="109"/>
      <c r="U7391" s="109"/>
      <c r="W7391" s="109"/>
      <c r="Y7391" s="109"/>
      <c r="AA7391" s="109"/>
      <c r="AC7391" s="109"/>
    </row>
    <row r="7392" spans="19:29" x14ac:dyDescent="0.25">
      <c r="S7392" s="108"/>
      <c r="U7392" s="108"/>
      <c r="W7392" s="108"/>
      <c r="Y7392" s="108"/>
      <c r="AA7392" s="108"/>
      <c r="AC7392" s="108"/>
    </row>
    <row r="7393" spans="19:29" x14ac:dyDescent="0.25">
      <c r="S7393" s="108"/>
      <c r="U7393" s="108"/>
      <c r="W7393" s="108"/>
      <c r="Y7393" s="108"/>
      <c r="AA7393" s="108"/>
      <c r="AC7393" s="108"/>
    </row>
    <row r="7394" spans="19:29" x14ac:dyDescent="0.25">
      <c r="S7394" s="108"/>
      <c r="U7394" s="108"/>
      <c r="W7394" s="108"/>
      <c r="Y7394" s="108"/>
      <c r="AA7394" s="108"/>
      <c r="AC7394" s="108"/>
    </row>
    <row r="7395" spans="19:29" x14ac:dyDescent="0.25">
      <c r="S7395" s="110"/>
      <c r="U7395" s="110"/>
      <c r="W7395" s="110"/>
      <c r="Y7395" s="110"/>
      <c r="AA7395" s="110"/>
      <c r="AC7395" s="110"/>
    </row>
    <row r="7396" spans="19:29" x14ac:dyDescent="0.25">
      <c r="S7396" s="110"/>
      <c r="U7396" s="110"/>
      <c r="W7396" s="110"/>
      <c r="Y7396" s="110"/>
      <c r="AA7396" s="110"/>
      <c r="AC7396" s="110"/>
    </row>
    <row r="7397" spans="19:29" x14ac:dyDescent="0.25">
      <c r="S7397" s="110"/>
      <c r="U7397" s="110"/>
      <c r="W7397" s="110"/>
      <c r="Y7397" s="110"/>
      <c r="AA7397" s="110"/>
      <c r="AC7397" s="110"/>
    </row>
    <row r="7398" spans="19:29" x14ac:dyDescent="0.25">
      <c r="S7398" s="110"/>
      <c r="U7398" s="110"/>
      <c r="W7398" s="110"/>
      <c r="Y7398" s="110"/>
      <c r="AA7398" s="110"/>
      <c r="AC7398" s="110"/>
    </row>
    <row r="7399" spans="19:29" x14ac:dyDescent="0.25">
      <c r="S7399" s="111"/>
      <c r="U7399" s="111"/>
      <c r="W7399" s="111"/>
      <c r="Y7399" s="111"/>
      <c r="AA7399" s="111"/>
      <c r="AC7399" s="111"/>
    </row>
    <row r="7400" spans="19:29" x14ac:dyDescent="0.25">
      <c r="S7400" s="107"/>
      <c r="U7400" s="107"/>
      <c r="W7400" s="107"/>
      <c r="Y7400" s="107"/>
      <c r="AA7400" s="107"/>
      <c r="AC7400" s="107"/>
    </row>
    <row r="7401" spans="19:29" x14ac:dyDescent="0.25">
      <c r="S7401" s="108"/>
      <c r="U7401" s="108"/>
      <c r="W7401" s="108"/>
      <c r="Y7401" s="108"/>
      <c r="AA7401" s="108"/>
      <c r="AC7401" s="108"/>
    </row>
    <row r="7402" spans="19:29" x14ac:dyDescent="0.25">
      <c r="S7402" s="108"/>
      <c r="U7402" s="108"/>
      <c r="W7402" s="108"/>
      <c r="Y7402" s="108"/>
      <c r="AA7402" s="108"/>
      <c r="AC7402" s="108"/>
    </row>
    <row r="7403" spans="19:29" x14ac:dyDescent="0.25">
      <c r="S7403" s="109"/>
      <c r="U7403" s="109"/>
      <c r="W7403" s="109"/>
      <c r="Y7403" s="109"/>
      <c r="AA7403" s="109"/>
      <c r="AC7403" s="109"/>
    </row>
    <row r="7404" spans="19:29" x14ac:dyDescent="0.25">
      <c r="S7404" s="108"/>
      <c r="U7404" s="108"/>
      <c r="W7404" s="108"/>
      <c r="Y7404" s="108"/>
      <c r="AA7404" s="108"/>
      <c r="AC7404" s="108"/>
    </row>
    <row r="7405" spans="19:29" x14ac:dyDescent="0.25">
      <c r="S7405" s="108"/>
      <c r="U7405" s="108"/>
      <c r="W7405" s="108"/>
      <c r="Y7405" s="108"/>
      <c r="AA7405" s="108"/>
      <c r="AC7405" s="108"/>
    </row>
    <row r="7406" spans="19:29" x14ac:dyDescent="0.25">
      <c r="S7406" s="109"/>
      <c r="U7406" s="109"/>
      <c r="W7406" s="109"/>
      <c r="Y7406" s="109"/>
      <c r="AA7406" s="109"/>
      <c r="AC7406" s="109"/>
    </row>
    <row r="7407" spans="19:29" x14ac:dyDescent="0.25">
      <c r="S7407" s="108"/>
      <c r="U7407" s="108"/>
      <c r="W7407" s="108"/>
      <c r="Y7407" s="108"/>
      <c r="AA7407" s="108"/>
      <c r="AC7407" s="108"/>
    </row>
    <row r="7408" spans="19:29" x14ac:dyDescent="0.25">
      <c r="S7408" s="109"/>
      <c r="U7408" s="109"/>
      <c r="W7408" s="109"/>
      <c r="Y7408" s="109"/>
      <c r="AA7408" s="109"/>
      <c r="AC7408" s="109"/>
    </row>
    <row r="7409" spans="19:29" x14ac:dyDescent="0.25">
      <c r="S7409" s="108"/>
      <c r="U7409" s="108"/>
      <c r="W7409" s="108"/>
      <c r="Y7409" s="108"/>
      <c r="AA7409" s="108"/>
      <c r="AC7409" s="108"/>
    </row>
    <row r="7410" spans="19:29" x14ac:dyDescent="0.25">
      <c r="S7410" s="108"/>
      <c r="U7410" s="108"/>
      <c r="W7410" s="108"/>
      <c r="Y7410" s="108"/>
      <c r="AA7410" s="108"/>
      <c r="AC7410" s="108"/>
    </row>
    <row r="7411" spans="19:29" x14ac:dyDescent="0.25">
      <c r="S7411" s="108"/>
      <c r="U7411" s="108"/>
      <c r="W7411" s="108"/>
      <c r="Y7411" s="108"/>
      <c r="AA7411" s="108"/>
      <c r="AC7411" s="108"/>
    </row>
    <row r="7412" spans="19:29" x14ac:dyDescent="0.25">
      <c r="S7412" s="110"/>
      <c r="U7412" s="110"/>
      <c r="W7412" s="110"/>
      <c r="Y7412" s="110"/>
      <c r="AA7412" s="110"/>
      <c r="AC7412" s="110"/>
    </row>
    <row r="7413" spans="19:29" x14ac:dyDescent="0.25">
      <c r="S7413" s="110"/>
      <c r="U7413" s="110"/>
      <c r="W7413" s="110"/>
      <c r="Y7413" s="110"/>
      <c r="AA7413" s="110"/>
      <c r="AC7413" s="110"/>
    </row>
    <row r="7414" spans="19:29" x14ac:dyDescent="0.25">
      <c r="S7414" s="110"/>
      <c r="U7414" s="110"/>
      <c r="W7414" s="110"/>
      <c r="Y7414" s="110"/>
      <c r="AA7414" s="110"/>
      <c r="AC7414" s="110"/>
    </row>
    <row r="7415" spans="19:29" x14ac:dyDescent="0.25">
      <c r="S7415" s="110"/>
      <c r="U7415" s="110"/>
      <c r="W7415" s="110"/>
      <c r="Y7415" s="110"/>
      <c r="AA7415" s="110"/>
      <c r="AC7415" s="110"/>
    </row>
    <row r="7416" spans="19:29" x14ac:dyDescent="0.25">
      <c r="S7416" s="111"/>
      <c r="U7416" s="111"/>
      <c r="W7416" s="111"/>
      <c r="Y7416" s="111"/>
      <c r="AA7416" s="111"/>
      <c r="AC7416" s="111"/>
    </row>
    <row r="7417" spans="19:29" x14ac:dyDescent="0.25">
      <c r="S7417" s="107"/>
      <c r="U7417" s="107"/>
      <c r="W7417" s="107"/>
      <c r="Y7417" s="107"/>
      <c r="AA7417" s="107"/>
      <c r="AC7417" s="107"/>
    </row>
    <row r="7418" spans="19:29" x14ac:dyDescent="0.25">
      <c r="S7418" s="108"/>
      <c r="U7418" s="108"/>
      <c r="W7418" s="108"/>
      <c r="Y7418" s="108"/>
      <c r="AA7418" s="108"/>
      <c r="AC7418" s="108"/>
    </row>
    <row r="7419" spans="19:29" x14ac:dyDescent="0.25">
      <c r="S7419" s="108"/>
      <c r="U7419" s="108"/>
      <c r="W7419" s="108"/>
      <c r="Y7419" s="108"/>
      <c r="AA7419" s="108"/>
      <c r="AC7419" s="108"/>
    </row>
    <row r="7420" spans="19:29" x14ac:dyDescent="0.25">
      <c r="S7420" s="109"/>
      <c r="U7420" s="109"/>
      <c r="W7420" s="109"/>
      <c r="Y7420" s="109"/>
      <c r="AA7420" s="109"/>
      <c r="AC7420" s="109"/>
    </row>
    <row r="7421" spans="19:29" x14ac:dyDescent="0.25">
      <c r="S7421" s="108"/>
      <c r="U7421" s="108"/>
      <c r="W7421" s="108"/>
      <c r="Y7421" s="108"/>
      <c r="AA7421" s="108"/>
      <c r="AC7421" s="108"/>
    </row>
    <row r="7422" spans="19:29" x14ac:dyDescent="0.25">
      <c r="S7422" s="108"/>
      <c r="U7422" s="108"/>
      <c r="W7422" s="108"/>
      <c r="Y7422" s="108"/>
      <c r="AA7422" s="108"/>
      <c r="AC7422" s="108"/>
    </row>
    <row r="7423" spans="19:29" x14ac:dyDescent="0.25">
      <c r="S7423" s="109"/>
      <c r="U7423" s="109"/>
      <c r="W7423" s="109"/>
      <c r="Y7423" s="109"/>
      <c r="AA7423" s="109"/>
      <c r="AC7423" s="109"/>
    </row>
    <row r="7424" spans="19:29" x14ac:dyDescent="0.25">
      <c r="S7424" s="108"/>
      <c r="U7424" s="108"/>
      <c r="W7424" s="108"/>
      <c r="Y7424" s="108"/>
      <c r="AA7424" s="108"/>
      <c r="AC7424" s="108"/>
    </row>
    <row r="7425" spans="19:29" x14ac:dyDescent="0.25">
      <c r="S7425" s="109"/>
      <c r="U7425" s="109"/>
      <c r="W7425" s="109"/>
      <c r="Y7425" s="109"/>
      <c r="AA7425" s="109"/>
      <c r="AC7425" s="109"/>
    </row>
    <row r="7426" spans="19:29" x14ac:dyDescent="0.25">
      <c r="S7426" s="108"/>
      <c r="U7426" s="108"/>
      <c r="W7426" s="108"/>
      <c r="Y7426" s="108"/>
      <c r="AA7426" s="108"/>
      <c r="AC7426" s="108"/>
    </row>
    <row r="7427" spans="19:29" x14ac:dyDescent="0.25">
      <c r="S7427" s="108"/>
      <c r="U7427" s="108"/>
      <c r="W7427" s="108"/>
      <c r="Y7427" s="108"/>
      <c r="AA7427" s="108"/>
      <c r="AC7427" s="108"/>
    </row>
    <row r="7428" spans="19:29" x14ac:dyDescent="0.25">
      <c r="S7428" s="108"/>
      <c r="U7428" s="108"/>
      <c r="W7428" s="108"/>
      <c r="Y7428" s="108"/>
      <c r="AA7428" s="108"/>
      <c r="AC7428" s="108"/>
    </row>
    <row r="7429" spans="19:29" x14ac:dyDescent="0.25">
      <c r="S7429" s="110"/>
      <c r="U7429" s="110"/>
      <c r="W7429" s="110"/>
      <c r="Y7429" s="110"/>
      <c r="AA7429" s="110"/>
      <c r="AC7429" s="110"/>
    </row>
    <row r="7430" spans="19:29" x14ac:dyDescent="0.25">
      <c r="S7430" s="110"/>
      <c r="U7430" s="110"/>
      <c r="W7430" s="110"/>
      <c r="Y7430" s="110"/>
      <c r="AA7430" s="110"/>
      <c r="AC7430" s="110"/>
    </row>
    <row r="7431" spans="19:29" x14ac:dyDescent="0.25">
      <c r="S7431" s="110"/>
      <c r="U7431" s="110"/>
      <c r="W7431" s="110"/>
      <c r="Y7431" s="110"/>
      <c r="AA7431" s="110"/>
      <c r="AC7431" s="110"/>
    </row>
    <row r="7432" spans="19:29" x14ac:dyDescent="0.25">
      <c r="S7432" s="110"/>
      <c r="U7432" s="110"/>
      <c r="W7432" s="110"/>
      <c r="Y7432" s="110"/>
      <c r="AA7432" s="110"/>
      <c r="AC7432" s="110"/>
    </row>
    <row r="7433" spans="19:29" x14ac:dyDescent="0.25">
      <c r="S7433" s="111"/>
      <c r="U7433" s="111"/>
      <c r="W7433" s="111"/>
      <c r="Y7433" s="111"/>
      <c r="AA7433" s="111"/>
      <c r="AC7433" s="111"/>
    </row>
    <row r="7434" spans="19:29" x14ac:dyDescent="0.25">
      <c r="S7434" s="107"/>
      <c r="U7434" s="107"/>
      <c r="W7434" s="107"/>
      <c r="Y7434" s="107"/>
      <c r="AA7434" s="107"/>
      <c r="AC7434" s="107"/>
    </row>
    <row r="7435" spans="19:29" x14ac:dyDescent="0.25">
      <c r="S7435" s="108"/>
      <c r="U7435" s="108"/>
      <c r="W7435" s="108"/>
      <c r="Y7435" s="108"/>
      <c r="AA7435" s="108"/>
      <c r="AC7435" s="108"/>
    </row>
    <row r="7436" spans="19:29" x14ac:dyDescent="0.25">
      <c r="S7436" s="108"/>
      <c r="U7436" s="108"/>
      <c r="W7436" s="108"/>
      <c r="Y7436" s="108"/>
      <c r="AA7436" s="108"/>
      <c r="AC7436" s="108"/>
    </row>
    <row r="7437" spans="19:29" x14ac:dyDescent="0.25">
      <c r="S7437" s="109"/>
      <c r="U7437" s="109"/>
      <c r="W7437" s="109"/>
      <c r="Y7437" s="109"/>
      <c r="AA7437" s="109"/>
      <c r="AC7437" s="109"/>
    </row>
    <row r="7438" spans="19:29" x14ac:dyDescent="0.25">
      <c r="S7438" s="108"/>
      <c r="U7438" s="108"/>
      <c r="W7438" s="108"/>
      <c r="Y7438" s="108"/>
      <c r="AA7438" s="108"/>
      <c r="AC7438" s="108"/>
    </row>
    <row r="7439" spans="19:29" x14ac:dyDescent="0.25">
      <c r="S7439" s="108"/>
      <c r="U7439" s="108"/>
      <c r="W7439" s="108"/>
      <c r="Y7439" s="108"/>
      <c r="AA7439" s="108"/>
      <c r="AC7439" s="108"/>
    </row>
    <row r="7440" spans="19:29" x14ac:dyDescent="0.25">
      <c r="S7440" s="109"/>
      <c r="U7440" s="109"/>
      <c r="W7440" s="109"/>
      <c r="Y7440" s="109"/>
      <c r="AA7440" s="109"/>
      <c r="AC7440" s="109"/>
    </row>
    <row r="7441" spans="19:29" x14ac:dyDescent="0.25">
      <c r="S7441" s="108"/>
      <c r="U7441" s="108"/>
      <c r="W7441" s="108"/>
      <c r="Y7441" s="108"/>
      <c r="AA7441" s="108"/>
      <c r="AC7441" s="108"/>
    </row>
    <row r="7442" spans="19:29" x14ac:dyDescent="0.25">
      <c r="S7442" s="109"/>
      <c r="U7442" s="109"/>
      <c r="W7442" s="109"/>
      <c r="Y7442" s="109"/>
      <c r="AA7442" s="109"/>
      <c r="AC7442" s="109"/>
    </row>
    <row r="7443" spans="19:29" x14ac:dyDescent="0.25">
      <c r="S7443" s="108"/>
      <c r="U7443" s="108"/>
      <c r="W7443" s="108"/>
      <c r="Y7443" s="108"/>
      <c r="AA7443" s="108"/>
      <c r="AC7443" s="108"/>
    </row>
    <row r="7444" spans="19:29" x14ac:dyDescent="0.25">
      <c r="S7444" s="108"/>
      <c r="U7444" s="108"/>
      <c r="W7444" s="108"/>
      <c r="Y7444" s="108"/>
      <c r="AA7444" s="108"/>
      <c r="AC7444" s="108"/>
    </row>
    <row r="7445" spans="19:29" x14ac:dyDescent="0.25">
      <c r="S7445" s="108"/>
      <c r="U7445" s="108"/>
      <c r="W7445" s="108"/>
      <c r="Y7445" s="108"/>
      <c r="AA7445" s="108"/>
      <c r="AC7445" s="108"/>
    </row>
    <row r="7446" spans="19:29" x14ac:dyDescent="0.25">
      <c r="S7446" s="110"/>
      <c r="U7446" s="110"/>
      <c r="W7446" s="110"/>
      <c r="Y7446" s="110"/>
      <c r="AA7446" s="110"/>
      <c r="AC7446" s="110"/>
    </row>
    <row r="7447" spans="19:29" x14ac:dyDescent="0.25">
      <c r="S7447" s="110"/>
      <c r="U7447" s="110"/>
      <c r="W7447" s="110"/>
      <c r="Y7447" s="110"/>
      <c r="AA7447" s="110"/>
      <c r="AC7447" s="110"/>
    </row>
    <row r="7448" spans="19:29" x14ac:dyDescent="0.25">
      <c r="S7448" s="110"/>
      <c r="U7448" s="110"/>
      <c r="W7448" s="110"/>
      <c r="Y7448" s="110"/>
      <c r="AA7448" s="110"/>
      <c r="AC7448" s="110"/>
    </row>
    <row r="7449" spans="19:29" x14ac:dyDescent="0.25">
      <c r="S7449" s="110"/>
      <c r="U7449" s="110"/>
      <c r="W7449" s="110"/>
      <c r="Y7449" s="110"/>
      <c r="AA7449" s="110"/>
      <c r="AC7449" s="110"/>
    </row>
    <row r="7450" spans="19:29" x14ac:dyDescent="0.25">
      <c r="S7450" s="111"/>
      <c r="U7450" s="111"/>
      <c r="W7450" s="111"/>
      <c r="Y7450" s="111"/>
      <c r="AA7450" s="111"/>
      <c r="AC7450" s="111"/>
    </row>
    <row r="7451" spans="19:29" x14ac:dyDescent="0.25">
      <c r="S7451" s="107"/>
      <c r="U7451" s="107"/>
      <c r="W7451" s="107"/>
      <c r="Y7451" s="107"/>
      <c r="AA7451" s="107"/>
      <c r="AC7451" s="107"/>
    </row>
    <row r="7452" spans="19:29" x14ac:dyDescent="0.25">
      <c r="S7452" s="108"/>
      <c r="U7452" s="108"/>
      <c r="W7452" s="108"/>
      <c r="Y7452" s="108"/>
      <c r="AA7452" s="108"/>
      <c r="AC7452" s="108"/>
    </row>
    <row r="7453" spans="19:29" x14ac:dyDescent="0.25">
      <c r="S7453" s="108"/>
      <c r="U7453" s="108"/>
      <c r="W7453" s="108"/>
      <c r="Y7453" s="108"/>
      <c r="AA7453" s="108"/>
      <c r="AC7453" s="108"/>
    </row>
    <row r="7454" spans="19:29" x14ac:dyDescent="0.25">
      <c r="S7454" s="109"/>
      <c r="U7454" s="109"/>
      <c r="W7454" s="109"/>
      <c r="Y7454" s="109"/>
      <c r="AA7454" s="109"/>
      <c r="AC7454" s="109"/>
    </row>
    <row r="7455" spans="19:29" x14ac:dyDescent="0.25">
      <c r="S7455" s="108"/>
      <c r="U7455" s="108"/>
      <c r="W7455" s="108"/>
      <c r="Y7455" s="108"/>
      <c r="AA7455" s="108"/>
      <c r="AC7455" s="108"/>
    </row>
    <row r="7456" spans="19:29" x14ac:dyDescent="0.25">
      <c r="S7456" s="108"/>
      <c r="U7456" s="108"/>
      <c r="W7456" s="108"/>
      <c r="Y7456" s="108"/>
      <c r="AA7456" s="108"/>
      <c r="AC7456" s="108"/>
    </row>
    <row r="7457" spans="19:29" x14ac:dyDescent="0.25">
      <c r="S7457" s="109"/>
      <c r="U7457" s="109"/>
      <c r="W7457" s="109"/>
      <c r="Y7457" s="109"/>
      <c r="AA7457" s="109"/>
      <c r="AC7457" s="109"/>
    </row>
    <row r="7458" spans="19:29" x14ac:dyDescent="0.25">
      <c r="S7458" s="108"/>
      <c r="U7458" s="108"/>
      <c r="W7458" s="108"/>
      <c r="Y7458" s="108"/>
      <c r="AA7458" s="108"/>
      <c r="AC7458" s="108"/>
    </row>
    <row r="7459" spans="19:29" x14ac:dyDescent="0.25">
      <c r="S7459" s="109"/>
      <c r="U7459" s="109"/>
      <c r="W7459" s="109"/>
      <c r="Y7459" s="109"/>
      <c r="AA7459" s="109"/>
      <c r="AC7459" s="109"/>
    </row>
    <row r="7460" spans="19:29" x14ac:dyDescent="0.25">
      <c r="S7460" s="108"/>
      <c r="U7460" s="108"/>
      <c r="W7460" s="108"/>
      <c r="Y7460" s="108"/>
      <c r="AA7460" s="108"/>
      <c r="AC7460" s="108"/>
    </row>
    <row r="7461" spans="19:29" x14ac:dyDescent="0.25">
      <c r="S7461" s="108"/>
      <c r="U7461" s="108"/>
      <c r="W7461" s="108"/>
      <c r="Y7461" s="108"/>
      <c r="AA7461" s="108"/>
      <c r="AC7461" s="108"/>
    </row>
    <row r="7462" spans="19:29" x14ac:dyDescent="0.25">
      <c r="S7462" s="108"/>
      <c r="U7462" s="108"/>
      <c r="W7462" s="108"/>
      <c r="Y7462" s="108"/>
      <c r="AA7462" s="108"/>
      <c r="AC7462" s="108"/>
    </row>
    <row r="7463" spans="19:29" x14ac:dyDescent="0.25">
      <c r="S7463" s="110"/>
      <c r="U7463" s="110"/>
      <c r="W7463" s="110"/>
      <c r="Y7463" s="110"/>
      <c r="AA7463" s="110"/>
      <c r="AC7463" s="110"/>
    </row>
    <row r="7464" spans="19:29" x14ac:dyDescent="0.25">
      <c r="S7464" s="110"/>
      <c r="U7464" s="110"/>
      <c r="W7464" s="110"/>
      <c r="Y7464" s="110"/>
      <c r="AA7464" s="110"/>
      <c r="AC7464" s="110"/>
    </row>
    <row r="7465" spans="19:29" x14ac:dyDescent="0.25">
      <c r="S7465" s="110"/>
      <c r="U7465" s="110"/>
      <c r="W7465" s="110"/>
      <c r="Y7465" s="110"/>
      <c r="AA7465" s="110"/>
      <c r="AC7465" s="110"/>
    </row>
    <row r="7466" spans="19:29" x14ac:dyDescent="0.25">
      <c r="S7466" s="110"/>
      <c r="U7466" s="110"/>
      <c r="W7466" s="110"/>
      <c r="Y7466" s="110"/>
      <c r="AA7466" s="110"/>
      <c r="AC7466" s="110"/>
    </row>
    <row r="7467" spans="19:29" x14ac:dyDescent="0.25">
      <c r="S7467" s="111"/>
      <c r="U7467" s="111"/>
      <c r="W7467" s="111"/>
      <c r="Y7467" s="111"/>
      <c r="AA7467" s="111"/>
      <c r="AC7467" s="111"/>
    </row>
    <row r="7468" spans="19:29" x14ac:dyDescent="0.25">
      <c r="S7468" s="107"/>
      <c r="U7468" s="107"/>
      <c r="W7468" s="107"/>
      <c r="Y7468" s="107"/>
      <c r="AA7468" s="107"/>
      <c r="AC7468" s="107"/>
    </row>
    <row r="7469" spans="19:29" x14ac:dyDescent="0.25">
      <c r="S7469" s="108"/>
      <c r="U7469" s="108"/>
      <c r="W7469" s="108"/>
      <c r="Y7469" s="108"/>
      <c r="AA7469" s="108"/>
      <c r="AC7469" s="108"/>
    </row>
    <row r="7470" spans="19:29" x14ac:dyDescent="0.25">
      <c r="S7470" s="108"/>
      <c r="U7470" s="108"/>
      <c r="W7470" s="108"/>
      <c r="Y7470" s="108"/>
      <c r="AA7470" s="108"/>
      <c r="AC7470" s="108"/>
    </row>
    <row r="7471" spans="19:29" x14ac:dyDescent="0.25">
      <c r="S7471" s="109"/>
      <c r="U7471" s="109"/>
      <c r="W7471" s="109"/>
      <c r="Y7471" s="109"/>
      <c r="AA7471" s="109"/>
      <c r="AC7471" s="109"/>
    </row>
    <row r="7472" spans="19:29" x14ac:dyDescent="0.25">
      <c r="S7472" s="108"/>
      <c r="U7472" s="108"/>
      <c r="W7472" s="108"/>
      <c r="Y7472" s="108"/>
      <c r="AA7472" s="108"/>
      <c r="AC7472" s="108"/>
    </row>
    <row r="7473" spans="19:29" x14ac:dyDescent="0.25">
      <c r="S7473" s="108"/>
      <c r="U7473" s="108"/>
      <c r="W7473" s="108"/>
      <c r="Y7473" s="108"/>
      <c r="AA7473" s="108"/>
      <c r="AC7473" s="108"/>
    </row>
    <row r="7474" spans="19:29" x14ac:dyDescent="0.25">
      <c r="S7474" s="109"/>
      <c r="U7474" s="109"/>
      <c r="W7474" s="109"/>
      <c r="Y7474" s="109"/>
      <c r="AA7474" s="109"/>
      <c r="AC7474" s="109"/>
    </row>
    <row r="7475" spans="19:29" x14ac:dyDescent="0.25">
      <c r="S7475" s="108"/>
      <c r="U7475" s="108"/>
      <c r="W7475" s="108"/>
      <c r="Y7475" s="108"/>
      <c r="AA7475" s="108"/>
      <c r="AC7475" s="108"/>
    </row>
    <row r="7476" spans="19:29" x14ac:dyDescent="0.25">
      <c r="S7476" s="109"/>
      <c r="U7476" s="109"/>
      <c r="W7476" s="109"/>
      <c r="Y7476" s="109"/>
      <c r="AA7476" s="109"/>
      <c r="AC7476" s="109"/>
    </row>
    <row r="7477" spans="19:29" x14ac:dyDescent="0.25">
      <c r="S7477" s="108"/>
      <c r="U7477" s="108"/>
      <c r="W7477" s="108"/>
      <c r="Y7477" s="108"/>
      <c r="AA7477" s="108"/>
      <c r="AC7477" s="108"/>
    </row>
    <row r="7478" spans="19:29" x14ac:dyDescent="0.25">
      <c r="S7478" s="108"/>
      <c r="U7478" s="108"/>
      <c r="W7478" s="108"/>
      <c r="Y7478" s="108"/>
      <c r="AA7478" s="108"/>
      <c r="AC7478" s="108"/>
    </row>
    <row r="7479" spans="19:29" x14ac:dyDescent="0.25">
      <c r="S7479" s="108"/>
      <c r="U7479" s="108"/>
      <c r="W7479" s="108"/>
      <c r="Y7479" s="108"/>
      <c r="AA7479" s="108"/>
      <c r="AC7479" s="108"/>
    </row>
    <row r="7480" spans="19:29" x14ac:dyDescent="0.25">
      <c r="S7480" s="110"/>
      <c r="U7480" s="110"/>
      <c r="W7480" s="110"/>
      <c r="Y7480" s="110"/>
      <c r="AA7480" s="110"/>
      <c r="AC7480" s="110"/>
    </row>
    <row r="7481" spans="19:29" x14ac:dyDescent="0.25">
      <c r="S7481" s="110"/>
      <c r="U7481" s="110"/>
      <c r="W7481" s="110"/>
      <c r="Y7481" s="110"/>
      <c r="AA7481" s="110"/>
      <c r="AC7481" s="110"/>
    </row>
    <row r="7482" spans="19:29" x14ac:dyDescent="0.25">
      <c r="S7482" s="110"/>
      <c r="U7482" s="110"/>
      <c r="W7482" s="110"/>
      <c r="Y7482" s="110"/>
      <c r="AA7482" s="110"/>
      <c r="AC7482" s="110"/>
    </row>
    <row r="7483" spans="19:29" x14ac:dyDescent="0.25">
      <c r="S7483" s="110"/>
      <c r="U7483" s="110"/>
      <c r="W7483" s="110"/>
      <c r="Y7483" s="110"/>
      <c r="AA7483" s="110"/>
      <c r="AC7483" s="110"/>
    </row>
    <row r="7484" spans="19:29" x14ac:dyDescent="0.25">
      <c r="S7484" s="111"/>
      <c r="U7484" s="111"/>
      <c r="W7484" s="111"/>
      <c r="Y7484" s="111"/>
      <c r="AA7484" s="111"/>
      <c r="AC7484" s="111"/>
    </row>
    <row r="7485" spans="19:29" x14ac:dyDescent="0.25">
      <c r="S7485" s="107"/>
      <c r="U7485" s="107"/>
      <c r="W7485" s="107"/>
      <c r="Y7485" s="107"/>
      <c r="AA7485" s="107"/>
      <c r="AC7485" s="107"/>
    </row>
    <row r="7486" spans="19:29" x14ac:dyDescent="0.25">
      <c r="S7486" s="108"/>
      <c r="U7486" s="108"/>
      <c r="W7486" s="108"/>
      <c r="Y7486" s="108"/>
      <c r="AA7486" s="108"/>
      <c r="AC7486" s="108"/>
    </row>
    <row r="7487" spans="19:29" x14ac:dyDescent="0.25">
      <c r="S7487" s="108"/>
      <c r="U7487" s="108"/>
      <c r="W7487" s="108"/>
      <c r="Y7487" s="108"/>
      <c r="AA7487" s="108"/>
      <c r="AC7487" s="108"/>
    </row>
    <row r="7488" spans="19:29" x14ac:dyDescent="0.25">
      <c r="S7488" s="109"/>
      <c r="U7488" s="109"/>
      <c r="W7488" s="109"/>
      <c r="Y7488" s="109"/>
      <c r="AA7488" s="109"/>
      <c r="AC7488" s="109"/>
    </row>
    <row r="7489" spans="19:29" x14ac:dyDescent="0.25">
      <c r="S7489" s="108"/>
      <c r="U7489" s="108"/>
      <c r="W7489" s="108"/>
      <c r="Y7489" s="108"/>
      <c r="AA7489" s="108"/>
      <c r="AC7489" s="108"/>
    </row>
    <row r="7490" spans="19:29" x14ac:dyDescent="0.25">
      <c r="S7490" s="108"/>
      <c r="U7490" s="108"/>
      <c r="W7490" s="108"/>
      <c r="Y7490" s="108"/>
      <c r="AA7490" s="108"/>
      <c r="AC7490" s="108"/>
    </row>
    <row r="7491" spans="19:29" x14ac:dyDescent="0.25">
      <c r="S7491" s="109"/>
      <c r="U7491" s="109"/>
      <c r="W7491" s="109"/>
      <c r="Y7491" s="109"/>
      <c r="AA7491" s="109"/>
      <c r="AC7491" s="109"/>
    </row>
    <row r="7492" spans="19:29" x14ac:dyDescent="0.25">
      <c r="S7492" s="108"/>
      <c r="U7492" s="108"/>
      <c r="W7492" s="108"/>
      <c r="Y7492" s="108"/>
      <c r="AA7492" s="108"/>
      <c r="AC7492" s="108"/>
    </row>
    <row r="7493" spans="19:29" x14ac:dyDescent="0.25">
      <c r="S7493" s="109"/>
      <c r="U7493" s="109"/>
      <c r="W7493" s="109"/>
      <c r="Y7493" s="109"/>
      <c r="AA7493" s="109"/>
      <c r="AC7493" s="109"/>
    </row>
    <row r="7494" spans="19:29" x14ac:dyDescent="0.25">
      <c r="S7494" s="108"/>
      <c r="U7494" s="108"/>
      <c r="W7494" s="108"/>
      <c r="Y7494" s="108"/>
      <c r="AA7494" s="108"/>
      <c r="AC7494" s="108"/>
    </row>
    <row r="7495" spans="19:29" x14ac:dyDescent="0.25">
      <c r="S7495" s="108"/>
      <c r="U7495" s="108"/>
      <c r="W7495" s="108"/>
      <c r="Y7495" s="108"/>
      <c r="AA7495" s="108"/>
      <c r="AC7495" s="108"/>
    </row>
    <row r="7496" spans="19:29" x14ac:dyDescent="0.25">
      <c r="S7496" s="108"/>
      <c r="U7496" s="108"/>
      <c r="W7496" s="108"/>
      <c r="Y7496" s="108"/>
      <c r="AA7496" s="108"/>
      <c r="AC7496" s="108"/>
    </row>
    <row r="7497" spans="19:29" x14ac:dyDescent="0.25">
      <c r="S7497" s="110"/>
      <c r="U7497" s="110"/>
      <c r="W7497" s="110"/>
      <c r="Y7497" s="110"/>
      <c r="AA7497" s="110"/>
      <c r="AC7497" s="110"/>
    </row>
    <row r="7498" spans="19:29" x14ac:dyDescent="0.25">
      <c r="S7498" s="110"/>
      <c r="U7498" s="110"/>
      <c r="W7498" s="110"/>
      <c r="Y7498" s="110"/>
      <c r="AA7498" s="110"/>
      <c r="AC7498" s="110"/>
    </row>
    <row r="7499" spans="19:29" x14ac:dyDescent="0.25">
      <c r="S7499" s="110"/>
      <c r="U7499" s="110"/>
      <c r="W7499" s="110"/>
      <c r="Y7499" s="110"/>
      <c r="AA7499" s="110"/>
      <c r="AC7499" s="110"/>
    </row>
    <row r="7500" spans="19:29" x14ac:dyDescent="0.25">
      <c r="S7500" s="110"/>
      <c r="U7500" s="110"/>
      <c r="W7500" s="110"/>
      <c r="Y7500" s="110"/>
      <c r="AA7500" s="110"/>
      <c r="AC7500" s="110"/>
    </row>
    <row r="7501" spans="19:29" x14ac:dyDescent="0.25">
      <c r="S7501" s="111"/>
      <c r="U7501" s="111"/>
      <c r="W7501" s="111"/>
      <c r="Y7501" s="111"/>
      <c r="AA7501" s="111"/>
      <c r="AC7501" s="111"/>
    </row>
    <row r="7502" spans="19:29" x14ac:dyDescent="0.25">
      <c r="S7502" s="107"/>
      <c r="U7502" s="107"/>
      <c r="W7502" s="107"/>
      <c r="Y7502" s="107"/>
      <c r="AA7502" s="107"/>
      <c r="AC7502" s="107"/>
    </row>
    <row r="7503" spans="19:29" x14ac:dyDescent="0.25">
      <c r="S7503" s="108"/>
      <c r="U7503" s="108"/>
      <c r="W7503" s="108"/>
      <c r="Y7503" s="108"/>
      <c r="AA7503" s="108"/>
      <c r="AC7503" s="108"/>
    </row>
    <row r="7504" spans="19:29" x14ac:dyDescent="0.25">
      <c r="S7504" s="108"/>
      <c r="U7504" s="108"/>
      <c r="W7504" s="108"/>
      <c r="Y7504" s="108"/>
      <c r="AA7504" s="108"/>
      <c r="AC7504" s="108"/>
    </row>
    <row r="7505" spans="19:29" x14ac:dyDescent="0.25">
      <c r="S7505" s="109"/>
      <c r="U7505" s="109"/>
      <c r="W7505" s="109"/>
      <c r="Y7505" s="109"/>
      <c r="AA7505" s="109"/>
      <c r="AC7505" s="109"/>
    </row>
    <row r="7506" spans="19:29" x14ac:dyDescent="0.25">
      <c r="S7506" s="108"/>
      <c r="U7506" s="108"/>
      <c r="W7506" s="108"/>
      <c r="Y7506" s="108"/>
      <c r="AA7506" s="108"/>
      <c r="AC7506" s="108"/>
    </row>
    <row r="7507" spans="19:29" x14ac:dyDescent="0.25">
      <c r="S7507" s="108"/>
      <c r="U7507" s="108"/>
      <c r="W7507" s="108"/>
      <c r="Y7507" s="108"/>
      <c r="AA7507" s="108"/>
      <c r="AC7507" s="108"/>
    </row>
    <row r="7508" spans="19:29" x14ac:dyDescent="0.25">
      <c r="S7508" s="109"/>
      <c r="U7508" s="109"/>
      <c r="W7508" s="109"/>
      <c r="Y7508" s="109"/>
      <c r="AA7508" s="109"/>
      <c r="AC7508" s="109"/>
    </row>
    <row r="7509" spans="19:29" x14ac:dyDescent="0.25">
      <c r="S7509" s="108"/>
      <c r="U7509" s="108"/>
      <c r="W7509" s="108"/>
      <c r="Y7509" s="108"/>
      <c r="AA7509" s="108"/>
      <c r="AC7509" s="108"/>
    </row>
    <row r="7510" spans="19:29" x14ac:dyDescent="0.25">
      <c r="S7510" s="109"/>
      <c r="U7510" s="109"/>
      <c r="W7510" s="109"/>
      <c r="Y7510" s="109"/>
      <c r="AA7510" s="109"/>
      <c r="AC7510" s="109"/>
    </row>
    <row r="7511" spans="19:29" x14ac:dyDescent="0.25">
      <c r="S7511" s="108"/>
      <c r="U7511" s="108"/>
      <c r="W7511" s="108"/>
      <c r="Y7511" s="108"/>
      <c r="AA7511" s="108"/>
      <c r="AC7511" s="108"/>
    </row>
    <row r="7512" spans="19:29" x14ac:dyDescent="0.25">
      <c r="S7512" s="108"/>
      <c r="U7512" s="108"/>
      <c r="W7512" s="108"/>
      <c r="Y7512" s="108"/>
      <c r="AA7512" s="108"/>
      <c r="AC7512" s="108"/>
    </row>
    <row r="7513" spans="19:29" x14ac:dyDescent="0.25">
      <c r="S7513" s="108"/>
      <c r="U7513" s="108"/>
      <c r="W7513" s="108"/>
      <c r="Y7513" s="108"/>
      <c r="AA7513" s="108"/>
      <c r="AC7513" s="108"/>
    </row>
    <row r="7514" spans="19:29" x14ac:dyDescent="0.25">
      <c r="S7514" s="110"/>
      <c r="U7514" s="110"/>
      <c r="W7514" s="110"/>
      <c r="Y7514" s="110"/>
      <c r="AA7514" s="110"/>
      <c r="AC7514" s="110"/>
    </row>
    <row r="7515" spans="19:29" x14ac:dyDescent="0.25">
      <c r="S7515" s="110"/>
      <c r="U7515" s="110"/>
      <c r="W7515" s="110"/>
      <c r="Y7515" s="110"/>
      <c r="AA7515" s="110"/>
      <c r="AC7515" s="110"/>
    </row>
    <row r="7516" spans="19:29" x14ac:dyDescent="0.25">
      <c r="S7516" s="110"/>
      <c r="U7516" s="110"/>
      <c r="W7516" s="110"/>
      <c r="Y7516" s="110"/>
      <c r="AA7516" s="110"/>
      <c r="AC7516" s="110"/>
    </row>
    <row r="7517" spans="19:29" x14ac:dyDescent="0.25">
      <c r="S7517" s="110"/>
      <c r="U7517" s="110"/>
      <c r="W7517" s="110"/>
      <c r="Y7517" s="110"/>
      <c r="AA7517" s="110"/>
      <c r="AC7517" s="110"/>
    </row>
    <row r="7518" spans="19:29" x14ac:dyDescent="0.25">
      <c r="S7518" s="111"/>
      <c r="U7518" s="111"/>
      <c r="W7518" s="111"/>
      <c r="Y7518" s="111"/>
      <c r="AA7518" s="111"/>
      <c r="AC7518" s="111"/>
    </row>
    <row r="7519" spans="19:29" x14ac:dyDescent="0.25">
      <c r="S7519" s="107"/>
      <c r="U7519" s="107"/>
      <c r="W7519" s="107"/>
      <c r="Y7519" s="107"/>
      <c r="AA7519" s="107"/>
      <c r="AC7519" s="107"/>
    </row>
    <row r="7520" spans="19:29" x14ac:dyDescent="0.25">
      <c r="S7520" s="108"/>
      <c r="U7520" s="108"/>
      <c r="W7520" s="108"/>
      <c r="Y7520" s="108"/>
      <c r="AA7520" s="108"/>
      <c r="AC7520" s="108"/>
    </row>
    <row r="7521" spans="19:29" x14ac:dyDescent="0.25">
      <c r="S7521" s="108"/>
      <c r="U7521" s="108"/>
      <c r="W7521" s="108"/>
      <c r="Y7521" s="108"/>
      <c r="AA7521" s="108"/>
      <c r="AC7521" s="108"/>
    </row>
    <row r="7522" spans="19:29" x14ac:dyDescent="0.25">
      <c r="S7522" s="109"/>
      <c r="U7522" s="109"/>
      <c r="W7522" s="109"/>
      <c r="Y7522" s="109"/>
      <c r="AA7522" s="109"/>
      <c r="AC7522" s="109"/>
    </row>
    <row r="7523" spans="19:29" x14ac:dyDescent="0.25">
      <c r="S7523" s="108"/>
      <c r="U7523" s="108"/>
      <c r="W7523" s="108"/>
      <c r="Y7523" s="108"/>
      <c r="AA7523" s="108"/>
      <c r="AC7523" s="108"/>
    </row>
    <row r="7524" spans="19:29" x14ac:dyDescent="0.25">
      <c r="S7524" s="108"/>
      <c r="U7524" s="108"/>
      <c r="W7524" s="108"/>
      <c r="Y7524" s="108"/>
      <c r="AA7524" s="108"/>
      <c r="AC7524" s="108"/>
    </row>
    <row r="7525" spans="19:29" x14ac:dyDescent="0.25">
      <c r="S7525" s="109"/>
      <c r="U7525" s="109"/>
      <c r="W7525" s="109"/>
      <c r="Y7525" s="109"/>
      <c r="AA7525" s="109"/>
      <c r="AC7525" s="109"/>
    </row>
    <row r="7526" spans="19:29" x14ac:dyDescent="0.25">
      <c r="S7526" s="108"/>
      <c r="U7526" s="108"/>
      <c r="W7526" s="108"/>
      <c r="Y7526" s="108"/>
      <c r="AA7526" s="108"/>
      <c r="AC7526" s="108"/>
    </row>
    <row r="7527" spans="19:29" x14ac:dyDescent="0.25">
      <c r="S7527" s="109"/>
      <c r="U7527" s="109"/>
      <c r="W7527" s="109"/>
      <c r="Y7527" s="109"/>
      <c r="AA7527" s="109"/>
      <c r="AC7527" s="109"/>
    </row>
    <row r="7528" spans="19:29" x14ac:dyDescent="0.25">
      <c r="S7528" s="108"/>
      <c r="U7528" s="108"/>
      <c r="W7528" s="108"/>
      <c r="Y7528" s="108"/>
      <c r="AA7528" s="108"/>
      <c r="AC7528" s="108"/>
    </row>
    <row r="7529" spans="19:29" x14ac:dyDescent="0.25">
      <c r="S7529" s="108"/>
      <c r="U7529" s="108"/>
      <c r="W7529" s="108"/>
      <c r="Y7529" s="108"/>
      <c r="AA7529" s="108"/>
      <c r="AC7529" s="108"/>
    </row>
    <row r="7530" spans="19:29" x14ac:dyDescent="0.25">
      <c r="S7530" s="108"/>
      <c r="U7530" s="108"/>
      <c r="W7530" s="108"/>
      <c r="Y7530" s="108"/>
      <c r="AA7530" s="108"/>
      <c r="AC7530" s="108"/>
    </row>
    <row r="7531" spans="19:29" x14ac:dyDescent="0.25">
      <c r="S7531" s="110"/>
      <c r="U7531" s="110"/>
      <c r="W7531" s="110"/>
      <c r="Y7531" s="110"/>
      <c r="AA7531" s="110"/>
      <c r="AC7531" s="110"/>
    </row>
    <row r="7532" spans="19:29" x14ac:dyDescent="0.25">
      <c r="S7532" s="110"/>
      <c r="U7532" s="110"/>
      <c r="W7532" s="110"/>
      <c r="Y7532" s="110"/>
      <c r="AA7532" s="110"/>
      <c r="AC7532" s="110"/>
    </row>
    <row r="7533" spans="19:29" x14ac:dyDescent="0.25">
      <c r="S7533" s="110"/>
      <c r="U7533" s="110"/>
      <c r="W7533" s="110"/>
      <c r="Y7533" s="110"/>
      <c r="AA7533" s="110"/>
      <c r="AC7533" s="110"/>
    </row>
    <row r="7534" spans="19:29" x14ac:dyDescent="0.25">
      <c r="S7534" s="110"/>
      <c r="U7534" s="110"/>
      <c r="W7534" s="110"/>
      <c r="Y7534" s="110"/>
      <c r="AA7534" s="110"/>
      <c r="AC7534" s="110"/>
    </row>
    <row r="7535" spans="19:29" x14ac:dyDescent="0.25">
      <c r="S7535" s="111"/>
      <c r="U7535" s="111"/>
      <c r="W7535" s="111"/>
      <c r="Y7535" s="111"/>
      <c r="AA7535" s="111"/>
      <c r="AC7535" s="111"/>
    </row>
    <row r="7536" spans="19:29" x14ac:dyDescent="0.25">
      <c r="S7536" s="107"/>
      <c r="U7536" s="107"/>
      <c r="W7536" s="107"/>
      <c r="Y7536" s="107"/>
      <c r="AA7536" s="107"/>
      <c r="AC7536" s="107"/>
    </row>
    <row r="7537" spans="19:29" x14ac:dyDescent="0.25">
      <c r="S7537" s="108"/>
      <c r="U7537" s="108"/>
      <c r="W7537" s="108"/>
      <c r="Y7537" s="108"/>
      <c r="AA7537" s="108"/>
      <c r="AC7537" s="108"/>
    </row>
    <row r="7538" spans="19:29" x14ac:dyDescent="0.25">
      <c r="S7538" s="108"/>
      <c r="U7538" s="108"/>
      <c r="W7538" s="108"/>
      <c r="Y7538" s="108"/>
      <c r="AA7538" s="108"/>
      <c r="AC7538" s="108"/>
    </row>
    <row r="7539" spans="19:29" x14ac:dyDescent="0.25">
      <c r="S7539" s="109"/>
      <c r="U7539" s="109"/>
      <c r="W7539" s="109"/>
      <c r="Y7539" s="109"/>
      <c r="AA7539" s="109"/>
      <c r="AC7539" s="109"/>
    </row>
    <row r="7540" spans="19:29" x14ac:dyDescent="0.25">
      <c r="S7540" s="108"/>
      <c r="U7540" s="108"/>
      <c r="W7540" s="108"/>
      <c r="Y7540" s="108"/>
      <c r="AA7540" s="108"/>
      <c r="AC7540" s="108"/>
    </row>
    <row r="7541" spans="19:29" x14ac:dyDescent="0.25">
      <c r="S7541" s="108"/>
      <c r="U7541" s="108"/>
      <c r="W7541" s="108"/>
      <c r="Y7541" s="108"/>
      <c r="AA7541" s="108"/>
      <c r="AC7541" s="108"/>
    </row>
    <row r="7542" spans="19:29" x14ac:dyDescent="0.25">
      <c r="S7542" s="109"/>
      <c r="U7542" s="109"/>
      <c r="W7542" s="109"/>
      <c r="Y7542" s="109"/>
      <c r="AA7542" s="109"/>
      <c r="AC7542" s="109"/>
    </row>
    <row r="7543" spans="19:29" x14ac:dyDescent="0.25">
      <c r="S7543" s="108"/>
      <c r="U7543" s="108"/>
      <c r="W7543" s="108"/>
      <c r="Y7543" s="108"/>
      <c r="AA7543" s="108"/>
      <c r="AC7543" s="108"/>
    </row>
    <row r="7544" spans="19:29" x14ac:dyDescent="0.25">
      <c r="S7544" s="109"/>
      <c r="U7544" s="109"/>
      <c r="W7544" s="109"/>
      <c r="Y7544" s="109"/>
      <c r="AA7544" s="109"/>
      <c r="AC7544" s="109"/>
    </row>
    <row r="7545" spans="19:29" x14ac:dyDescent="0.25">
      <c r="S7545" s="108"/>
      <c r="U7545" s="108"/>
      <c r="W7545" s="108"/>
      <c r="Y7545" s="108"/>
      <c r="AA7545" s="108"/>
      <c r="AC7545" s="108"/>
    </row>
    <row r="7546" spans="19:29" x14ac:dyDescent="0.25">
      <c r="S7546" s="108"/>
      <c r="U7546" s="108"/>
      <c r="W7546" s="108"/>
      <c r="Y7546" s="108"/>
      <c r="AA7546" s="108"/>
      <c r="AC7546" s="108"/>
    </row>
    <row r="7547" spans="19:29" x14ac:dyDescent="0.25">
      <c r="S7547" s="108"/>
      <c r="U7547" s="108"/>
      <c r="W7547" s="108"/>
      <c r="Y7547" s="108"/>
      <c r="AA7547" s="108"/>
      <c r="AC7547" s="108"/>
    </row>
    <row r="7548" spans="19:29" x14ac:dyDescent="0.25">
      <c r="S7548" s="110"/>
      <c r="U7548" s="110"/>
      <c r="W7548" s="110"/>
      <c r="Y7548" s="110"/>
      <c r="AA7548" s="110"/>
      <c r="AC7548" s="110"/>
    </row>
    <row r="7549" spans="19:29" x14ac:dyDescent="0.25">
      <c r="S7549" s="110"/>
      <c r="U7549" s="110"/>
      <c r="W7549" s="110"/>
      <c r="Y7549" s="110"/>
      <c r="AA7549" s="110"/>
      <c r="AC7549" s="110"/>
    </row>
    <row r="7550" spans="19:29" x14ac:dyDescent="0.25">
      <c r="S7550" s="110"/>
      <c r="U7550" s="110"/>
      <c r="W7550" s="110"/>
      <c r="Y7550" s="110"/>
      <c r="AA7550" s="110"/>
      <c r="AC7550" s="110"/>
    </row>
    <row r="7551" spans="19:29" x14ac:dyDescent="0.25">
      <c r="S7551" s="110"/>
      <c r="U7551" s="110"/>
      <c r="W7551" s="110"/>
      <c r="Y7551" s="110"/>
      <c r="AA7551" s="110"/>
      <c r="AC7551" s="110"/>
    </row>
    <row r="7552" spans="19:29" x14ac:dyDescent="0.25">
      <c r="S7552" s="111"/>
      <c r="U7552" s="111"/>
      <c r="W7552" s="111"/>
      <c r="Y7552" s="111"/>
      <c r="AA7552" s="111"/>
      <c r="AC7552" s="111"/>
    </row>
    <row r="7553" spans="19:29" x14ac:dyDescent="0.25">
      <c r="S7553" s="107"/>
      <c r="U7553" s="107"/>
      <c r="W7553" s="107"/>
      <c r="Y7553" s="107"/>
      <c r="AA7553" s="107"/>
      <c r="AC7553" s="107"/>
    </row>
    <row r="7554" spans="19:29" x14ac:dyDescent="0.25">
      <c r="S7554" s="108"/>
      <c r="U7554" s="108"/>
      <c r="W7554" s="108"/>
      <c r="Y7554" s="108"/>
      <c r="AA7554" s="108"/>
      <c r="AC7554" s="108"/>
    </row>
    <row r="7555" spans="19:29" x14ac:dyDescent="0.25">
      <c r="S7555" s="108"/>
      <c r="U7555" s="108"/>
      <c r="W7555" s="108"/>
      <c r="Y7555" s="108"/>
      <c r="AA7555" s="108"/>
      <c r="AC7555" s="108"/>
    </row>
    <row r="7556" spans="19:29" x14ac:dyDescent="0.25">
      <c r="S7556" s="109"/>
      <c r="U7556" s="109"/>
      <c r="W7556" s="109"/>
      <c r="Y7556" s="109"/>
      <c r="AA7556" s="109"/>
      <c r="AC7556" s="109"/>
    </row>
    <row r="7557" spans="19:29" x14ac:dyDescent="0.25">
      <c r="S7557" s="108"/>
      <c r="U7557" s="108"/>
      <c r="W7557" s="108"/>
      <c r="Y7557" s="108"/>
      <c r="AA7557" s="108"/>
      <c r="AC7557" s="108"/>
    </row>
    <row r="7558" spans="19:29" x14ac:dyDescent="0.25">
      <c r="S7558" s="108"/>
      <c r="U7558" s="108"/>
      <c r="W7558" s="108"/>
      <c r="Y7558" s="108"/>
      <c r="AA7558" s="108"/>
      <c r="AC7558" s="108"/>
    </row>
    <row r="7559" spans="19:29" x14ac:dyDescent="0.25">
      <c r="S7559" s="109"/>
      <c r="U7559" s="109"/>
      <c r="W7559" s="109"/>
      <c r="Y7559" s="109"/>
      <c r="AA7559" s="109"/>
      <c r="AC7559" s="109"/>
    </row>
    <row r="7560" spans="19:29" x14ac:dyDescent="0.25">
      <c r="S7560" s="108"/>
      <c r="U7560" s="108"/>
      <c r="W7560" s="108"/>
      <c r="Y7560" s="108"/>
      <c r="AA7560" s="108"/>
      <c r="AC7560" s="108"/>
    </row>
    <row r="7561" spans="19:29" x14ac:dyDescent="0.25">
      <c r="S7561" s="109"/>
      <c r="U7561" s="109"/>
      <c r="W7561" s="109"/>
      <c r="Y7561" s="109"/>
      <c r="AA7561" s="109"/>
      <c r="AC7561" s="109"/>
    </row>
    <row r="7562" spans="19:29" x14ac:dyDescent="0.25">
      <c r="S7562" s="108"/>
      <c r="U7562" s="108"/>
      <c r="W7562" s="108"/>
      <c r="Y7562" s="108"/>
      <c r="AA7562" s="108"/>
      <c r="AC7562" s="108"/>
    </row>
    <row r="7563" spans="19:29" x14ac:dyDescent="0.25">
      <c r="S7563" s="108"/>
      <c r="U7563" s="108"/>
      <c r="W7563" s="108"/>
      <c r="Y7563" s="108"/>
      <c r="AA7563" s="108"/>
      <c r="AC7563" s="108"/>
    </row>
    <row r="7564" spans="19:29" x14ac:dyDescent="0.25">
      <c r="S7564" s="108"/>
      <c r="U7564" s="108"/>
      <c r="W7564" s="108"/>
      <c r="Y7564" s="108"/>
      <c r="AA7564" s="108"/>
      <c r="AC7564" s="108"/>
    </row>
    <row r="7565" spans="19:29" x14ac:dyDescent="0.25">
      <c r="S7565" s="110"/>
      <c r="U7565" s="110"/>
      <c r="W7565" s="110"/>
      <c r="Y7565" s="110"/>
      <c r="AA7565" s="110"/>
      <c r="AC7565" s="110"/>
    </row>
    <row r="7566" spans="19:29" x14ac:dyDescent="0.25">
      <c r="S7566" s="110"/>
      <c r="U7566" s="110"/>
      <c r="W7566" s="110"/>
      <c r="Y7566" s="110"/>
      <c r="AA7566" s="110"/>
      <c r="AC7566" s="110"/>
    </row>
    <row r="7567" spans="19:29" x14ac:dyDescent="0.25">
      <c r="S7567" s="110"/>
      <c r="U7567" s="110"/>
      <c r="W7567" s="110"/>
      <c r="Y7567" s="110"/>
      <c r="AA7567" s="110"/>
      <c r="AC7567" s="110"/>
    </row>
    <row r="7568" spans="19:29" x14ac:dyDescent="0.25">
      <c r="S7568" s="110"/>
      <c r="U7568" s="110"/>
      <c r="W7568" s="110"/>
      <c r="Y7568" s="110"/>
      <c r="AA7568" s="110"/>
      <c r="AC7568" s="110"/>
    </row>
    <row r="7569" spans="19:29" x14ac:dyDescent="0.25">
      <c r="S7569" s="111"/>
      <c r="U7569" s="111"/>
      <c r="W7569" s="111"/>
      <c r="Y7569" s="111"/>
      <c r="AA7569" s="111"/>
      <c r="AC7569" s="111"/>
    </row>
    <row r="7570" spans="19:29" x14ac:dyDescent="0.25">
      <c r="S7570" s="107"/>
      <c r="U7570" s="107"/>
      <c r="W7570" s="107"/>
      <c r="Y7570" s="107"/>
      <c r="AA7570" s="107"/>
      <c r="AC7570" s="107"/>
    </row>
    <row r="7571" spans="19:29" x14ac:dyDescent="0.25">
      <c r="S7571" s="108"/>
      <c r="U7571" s="108"/>
      <c r="W7571" s="108"/>
      <c r="Y7571" s="108"/>
      <c r="AA7571" s="108"/>
      <c r="AC7571" s="108"/>
    </row>
    <row r="7572" spans="19:29" x14ac:dyDescent="0.25">
      <c r="S7572" s="108"/>
      <c r="U7572" s="108"/>
      <c r="W7572" s="108"/>
      <c r="Y7572" s="108"/>
      <c r="AA7572" s="108"/>
      <c r="AC7572" s="108"/>
    </row>
    <row r="7573" spans="19:29" x14ac:dyDescent="0.25">
      <c r="S7573" s="109"/>
      <c r="U7573" s="109"/>
      <c r="W7573" s="109"/>
      <c r="Y7573" s="109"/>
      <c r="AA7573" s="109"/>
      <c r="AC7573" s="109"/>
    </row>
    <row r="7574" spans="19:29" x14ac:dyDescent="0.25">
      <c r="S7574" s="108"/>
      <c r="U7574" s="108"/>
      <c r="W7574" s="108"/>
      <c r="Y7574" s="108"/>
      <c r="AA7574" s="108"/>
      <c r="AC7574" s="108"/>
    </row>
    <row r="7575" spans="19:29" x14ac:dyDescent="0.25">
      <c r="S7575" s="108"/>
      <c r="U7575" s="108"/>
      <c r="W7575" s="108"/>
      <c r="Y7575" s="108"/>
      <c r="AA7575" s="108"/>
      <c r="AC7575" s="108"/>
    </row>
    <row r="7576" spans="19:29" x14ac:dyDescent="0.25">
      <c r="S7576" s="109"/>
      <c r="U7576" s="109"/>
      <c r="W7576" s="109"/>
      <c r="Y7576" s="109"/>
      <c r="AA7576" s="109"/>
      <c r="AC7576" s="109"/>
    </row>
    <row r="7577" spans="19:29" x14ac:dyDescent="0.25">
      <c r="S7577" s="108"/>
      <c r="U7577" s="108"/>
      <c r="W7577" s="108"/>
      <c r="Y7577" s="108"/>
      <c r="AA7577" s="108"/>
      <c r="AC7577" s="108"/>
    </row>
    <row r="7578" spans="19:29" x14ac:dyDescent="0.25">
      <c r="S7578" s="109"/>
      <c r="U7578" s="109"/>
      <c r="W7578" s="109"/>
      <c r="Y7578" s="109"/>
      <c r="AA7578" s="109"/>
      <c r="AC7578" s="109"/>
    </row>
    <row r="7579" spans="19:29" x14ac:dyDescent="0.25">
      <c r="S7579" s="108"/>
      <c r="U7579" s="108"/>
      <c r="W7579" s="108"/>
      <c r="Y7579" s="108"/>
      <c r="AA7579" s="108"/>
      <c r="AC7579" s="108"/>
    </row>
    <row r="7580" spans="19:29" x14ac:dyDescent="0.25">
      <c r="S7580" s="108"/>
      <c r="U7580" s="108"/>
      <c r="W7580" s="108"/>
      <c r="Y7580" s="108"/>
      <c r="AA7580" s="108"/>
      <c r="AC7580" s="108"/>
    </row>
    <row r="7581" spans="19:29" x14ac:dyDescent="0.25">
      <c r="S7581" s="108"/>
      <c r="U7581" s="108"/>
      <c r="W7581" s="108"/>
      <c r="Y7581" s="108"/>
      <c r="AA7581" s="108"/>
      <c r="AC7581" s="108"/>
    </row>
    <row r="7582" spans="19:29" x14ac:dyDescent="0.25">
      <c r="S7582" s="110"/>
      <c r="U7582" s="110"/>
      <c r="W7582" s="110"/>
      <c r="Y7582" s="110"/>
      <c r="AA7582" s="110"/>
      <c r="AC7582" s="110"/>
    </row>
    <row r="7583" spans="19:29" x14ac:dyDescent="0.25">
      <c r="S7583" s="110"/>
      <c r="U7583" s="110"/>
      <c r="W7583" s="110"/>
      <c r="Y7583" s="110"/>
      <c r="AA7583" s="110"/>
      <c r="AC7583" s="110"/>
    </row>
    <row r="7584" spans="19:29" x14ac:dyDescent="0.25">
      <c r="S7584" s="110"/>
      <c r="U7584" s="110"/>
      <c r="W7584" s="110"/>
      <c r="Y7584" s="110"/>
      <c r="AA7584" s="110"/>
      <c r="AC7584" s="110"/>
    </row>
    <row r="7585" spans="19:29" x14ac:dyDescent="0.25">
      <c r="S7585" s="110"/>
      <c r="U7585" s="110"/>
      <c r="W7585" s="110"/>
      <c r="Y7585" s="110"/>
      <c r="AA7585" s="110"/>
      <c r="AC7585" s="110"/>
    </row>
    <row r="7586" spans="19:29" x14ac:dyDescent="0.25">
      <c r="S7586" s="111"/>
      <c r="U7586" s="111"/>
      <c r="W7586" s="111"/>
      <c r="Y7586" s="111"/>
      <c r="AA7586" s="111"/>
      <c r="AC7586" s="111"/>
    </row>
    <row r="7587" spans="19:29" x14ac:dyDescent="0.25">
      <c r="S7587" s="107"/>
      <c r="U7587" s="107"/>
      <c r="W7587" s="107"/>
      <c r="Y7587" s="107"/>
      <c r="AA7587" s="107"/>
      <c r="AC7587" s="107"/>
    </row>
    <row r="7588" spans="19:29" x14ac:dyDescent="0.25">
      <c r="S7588" s="108"/>
      <c r="U7588" s="108"/>
      <c r="W7588" s="108"/>
      <c r="Y7588" s="108"/>
      <c r="AA7588" s="108"/>
      <c r="AC7588" s="108"/>
    </row>
    <row r="7589" spans="19:29" x14ac:dyDescent="0.25">
      <c r="S7589" s="108"/>
      <c r="U7589" s="108"/>
      <c r="W7589" s="108"/>
      <c r="Y7589" s="108"/>
      <c r="AA7589" s="108"/>
      <c r="AC7589" s="108"/>
    </row>
    <row r="7590" spans="19:29" x14ac:dyDescent="0.25">
      <c r="S7590" s="109"/>
      <c r="U7590" s="109"/>
      <c r="W7590" s="109"/>
      <c r="Y7590" s="109"/>
      <c r="AA7590" s="109"/>
      <c r="AC7590" s="109"/>
    </row>
    <row r="7591" spans="19:29" x14ac:dyDescent="0.25">
      <c r="S7591" s="108"/>
      <c r="U7591" s="108"/>
      <c r="W7591" s="108"/>
      <c r="Y7591" s="108"/>
      <c r="AA7591" s="108"/>
      <c r="AC7591" s="108"/>
    </row>
    <row r="7592" spans="19:29" x14ac:dyDescent="0.25">
      <c r="S7592" s="108"/>
      <c r="U7592" s="108"/>
      <c r="W7592" s="108"/>
      <c r="Y7592" s="108"/>
      <c r="AA7592" s="108"/>
      <c r="AC7592" s="108"/>
    </row>
    <row r="7593" spans="19:29" x14ac:dyDescent="0.25">
      <c r="S7593" s="109"/>
      <c r="U7593" s="109"/>
      <c r="W7593" s="109"/>
      <c r="Y7593" s="109"/>
      <c r="AA7593" s="109"/>
      <c r="AC7593" s="109"/>
    </row>
    <row r="7594" spans="19:29" x14ac:dyDescent="0.25">
      <c r="S7594" s="108"/>
      <c r="U7594" s="108"/>
      <c r="W7594" s="108"/>
      <c r="Y7594" s="108"/>
      <c r="AA7594" s="108"/>
      <c r="AC7594" s="108"/>
    </row>
    <row r="7595" spans="19:29" x14ac:dyDescent="0.25">
      <c r="S7595" s="109"/>
      <c r="U7595" s="109"/>
      <c r="W7595" s="109"/>
      <c r="Y7595" s="109"/>
      <c r="AA7595" s="109"/>
      <c r="AC7595" s="109"/>
    </row>
    <row r="7596" spans="19:29" x14ac:dyDescent="0.25">
      <c r="S7596" s="108"/>
      <c r="U7596" s="108"/>
      <c r="W7596" s="108"/>
      <c r="Y7596" s="108"/>
      <c r="AA7596" s="108"/>
      <c r="AC7596" s="108"/>
    </row>
    <row r="7597" spans="19:29" x14ac:dyDescent="0.25">
      <c r="S7597" s="108"/>
      <c r="U7597" s="108"/>
      <c r="W7597" s="108"/>
      <c r="Y7597" s="108"/>
      <c r="AA7597" s="108"/>
      <c r="AC7597" s="108"/>
    </row>
    <row r="7598" spans="19:29" x14ac:dyDescent="0.25">
      <c r="S7598" s="108"/>
      <c r="U7598" s="108"/>
      <c r="W7598" s="108"/>
      <c r="Y7598" s="108"/>
      <c r="AA7598" s="108"/>
      <c r="AC7598" s="108"/>
    </row>
    <row r="7599" spans="19:29" x14ac:dyDescent="0.25">
      <c r="S7599" s="110"/>
      <c r="U7599" s="110"/>
      <c r="W7599" s="110"/>
      <c r="Y7599" s="110"/>
      <c r="AA7599" s="110"/>
      <c r="AC7599" s="110"/>
    </row>
    <row r="7600" spans="19:29" x14ac:dyDescent="0.25">
      <c r="S7600" s="110"/>
      <c r="U7600" s="110"/>
      <c r="W7600" s="110"/>
      <c r="Y7600" s="110"/>
      <c r="AA7600" s="110"/>
      <c r="AC7600" s="110"/>
    </row>
    <row r="7601" spans="19:29" x14ac:dyDescent="0.25">
      <c r="S7601" s="110"/>
      <c r="U7601" s="110"/>
      <c r="W7601" s="110"/>
      <c r="Y7601" s="110"/>
      <c r="AA7601" s="110"/>
      <c r="AC7601" s="110"/>
    </row>
    <row r="7602" spans="19:29" x14ac:dyDescent="0.25">
      <c r="S7602" s="110"/>
      <c r="U7602" s="110"/>
      <c r="W7602" s="110"/>
      <c r="Y7602" s="110"/>
      <c r="AA7602" s="110"/>
      <c r="AC7602" s="110"/>
    </row>
    <row r="7603" spans="19:29" x14ac:dyDescent="0.25">
      <c r="S7603" s="111"/>
      <c r="U7603" s="111"/>
      <c r="W7603" s="111"/>
      <c r="Y7603" s="111"/>
      <c r="AA7603" s="111"/>
      <c r="AC7603" s="111"/>
    </row>
    <row r="7604" spans="19:29" x14ac:dyDescent="0.25">
      <c r="S7604" s="107"/>
      <c r="U7604" s="107"/>
      <c r="W7604" s="107"/>
      <c r="Y7604" s="107"/>
      <c r="AA7604" s="107"/>
      <c r="AC7604" s="107"/>
    </row>
    <row r="7605" spans="19:29" x14ac:dyDescent="0.25">
      <c r="S7605" s="108"/>
      <c r="U7605" s="108"/>
      <c r="W7605" s="108"/>
      <c r="Y7605" s="108"/>
      <c r="AA7605" s="108"/>
      <c r="AC7605" s="108"/>
    </row>
    <row r="7606" spans="19:29" x14ac:dyDescent="0.25">
      <c r="S7606" s="108"/>
      <c r="U7606" s="108"/>
      <c r="W7606" s="108"/>
      <c r="Y7606" s="108"/>
      <c r="AA7606" s="108"/>
      <c r="AC7606" s="108"/>
    </row>
    <row r="7607" spans="19:29" x14ac:dyDescent="0.25">
      <c r="S7607" s="109"/>
      <c r="U7607" s="109"/>
      <c r="W7607" s="109"/>
      <c r="Y7607" s="109"/>
      <c r="AA7607" s="109"/>
      <c r="AC7607" s="109"/>
    </row>
    <row r="7608" spans="19:29" x14ac:dyDescent="0.25">
      <c r="S7608" s="108"/>
      <c r="U7608" s="108"/>
      <c r="W7608" s="108"/>
      <c r="Y7608" s="108"/>
      <c r="AA7608" s="108"/>
      <c r="AC7608" s="108"/>
    </row>
    <row r="7609" spans="19:29" x14ac:dyDescent="0.25">
      <c r="S7609" s="108"/>
      <c r="U7609" s="108"/>
      <c r="W7609" s="108"/>
      <c r="Y7609" s="108"/>
      <c r="AA7609" s="108"/>
      <c r="AC7609" s="108"/>
    </row>
    <row r="7610" spans="19:29" x14ac:dyDescent="0.25">
      <c r="S7610" s="109"/>
      <c r="U7610" s="109"/>
      <c r="W7610" s="109"/>
      <c r="Y7610" s="109"/>
      <c r="AA7610" s="109"/>
      <c r="AC7610" s="109"/>
    </row>
    <row r="7611" spans="19:29" x14ac:dyDescent="0.25">
      <c r="S7611" s="108"/>
      <c r="U7611" s="108"/>
      <c r="W7611" s="108"/>
      <c r="Y7611" s="108"/>
      <c r="AA7611" s="108"/>
      <c r="AC7611" s="108"/>
    </row>
    <row r="7612" spans="19:29" x14ac:dyDescent="0.25">
      <c r="S7612" s="109"/>
      <c r="U7612" s="109"/>
      <c r="W7612" s="109"/>
      <c r="Y7612" s="109"/>
      <c r="AA7612" s="109"/>
      <c r="AC7612" s="109"/>
    </row>
    <row r="7613" spans="19:29" x14ac:dyDescent="0.25">
      <c r="S7613" s="108"/>
      <c r="U7613" s="108"/>
      <c r="W7613" s="108"/>
      <c r="Y7613" s="108"/>
      <c r="AA7613" s="108"/>
      <c r="AC7613" s="108"/>
    </row>
    <row r="7614" spans="19:29" x14ac:dyDescent="0.25">
      <c r="S7614" s="108"/>
      <c r="U7614" s="108"/>
      <c r="W7614" s="108"/>
      <c r="Y7614" s="108"/>
      <c r="AA7614" s="108"/>
      <c r="AC7614" s="108"/>
    </row>
    <row r="7615" spans="19:29" x14ac:dyDescent="0.25">
      <c r="S7615" s="108"/>
      <c r="U7615" s="108"/>
      <c r="W7615" s="108"/>
      <c r="Y7615" s="108"/>
      <c r="AA7615" s="108"/>
      <c r="AC7615" s="108"/>
    </row>
    <row r="7616" spans="19:29" x14ac:dyDescent="0.25">
      <c r="S7616" s="110"/>
      <c r="U7616" s="110"/>
      <c r="W7616" s="110"/>
      <c r="Y7616" s="110"/>
      <c r="AA7616" s="110"/>
      <c r="AC7616" s="110"/>
    </row>
    <row r="7617" spans="19:29" x14ac:dyDescent="0.25">
      <c r="S7617" s="110"/>
      <c r="U7617" s="110"/>
      <c r="W7617" s="110"/>
      <c r="Y7617" s="110"/>
      <c r="AA7617" s="110"/>
      <c r="AC7617" s="110"/>
    </row>
    <row r="7618" spans="19:29" x14ac:dyDescent="0.25">
      <c r="S7618" s="110"/>
      <c r="U7618" s="110"/>
      <c r="W7618" s="110"/>
      <c r="Y7618" s="110"/>
      <c r="AA7618" s="110"/>
      <c r="AC7618" s="110"/>
    </row>
    <row r="7619" spans="19:29" x14ac:dyDescent="0.25">
      <c r="S7619" s="110"/>
      <c r="U7619" s="110"/>
      <c r="W7619" s="110"/>
      <c r="Y7619" s="110"/>
      <c r="AA7619" s="110"/>
      <c r="AC7619" s="110"/>
    </row>
    <row r="7620" spans="19:29" x14ac:dyDescent="0.25">
      <c r="S7620" s="111"/>
      <c r="U7620" s="111"/>
      <c r="W7620" s="111"/>
      <c r="Y7620" s="111"/>
      <c r="AA7620" s="111"/>
      <c r="AC7620" s="111"/>
    </row>
    <row r="7621" spans="19:29" x14ac:dyDescent="0.25">
      <c r="S7621" s="107"/>
      <c r="U7621" s="107"/>
      <c r="W7621" s="107"/>
      <c r="Y7621" s="107"/>
      <c r="AA7621" s="107"/>
      <c r="AC7621" s="107"/>
    </row>
    <row r="7622" spans="19:29" x14ac:dyDescent="0.25">
      <c r="S7622" s="108"/>
      <c r="U7622" s="108"/>
      <c r="W7622" s="108"/>
      <c r="Y7622" s="108"/>
      <c r="AA7622" s="108"/>
      <c r="AC7622" s="108"/>
    </row>
    <row r="7623" spans="19:29" x14ac:dyDescent="0.25">
      <c r="S7623" s="108"/>
      <c r="U7623" s="108"/>
      <c r="W7623" s="108"/>
      <c r="Y7623" s="108"/>
      <c r="AA7623" s="108"/>
      <c r="AC7623" s="108"/>
    </row>
    <row r="7624" spans="19:29" x14ac:dyDescent="0.25">
      <c r="S7624" s="109"/>
      <c r="U7624" s="109"/>
      <c r="W7624" s="109"/>
      <c r="Y7624" s="109"/>
      <c r="AA7624" s="109"/>
      <c r="AC7624" s="109"/>
    </row>
    <row r="7625" spans="19:29" x14ac:dyDescent="0.25">
      <c r="S7625" s="108"/>
      <c r="U7625" s="108"/>
      <c r="W7625" s="108"/>
      <c r="Y7625" s="108"/>
      <c r="AA7625" s="108"/>
      <c r="AC7625" s="108"/>
    </row>
    <row r="7626" spans="19:29" x14ac:dyDescent="0.25">
      <c r="S7626" s="108"/>
      <c r="U7626" s="108"/>
      <c r="W7626" s="108"/>
      <c r="Y7626" s="108"/>
      <c r="AA7626" s="108"/>
      <c r="AC7626" s="108"/>
    </row>
    <row r="7627" spans="19:29" x14ac:dyDescent="0.25">
      <c r="S7627" s="109"/>
      <c r="U7627" s="109"/>
      <c r="W7627" s="109"/>
      <c r="Y7627" s="109"/>
      <c r="AA7627" s="109"/>
      <c r="AC7627" s="109"/>
    </row>
    <row r="7628" spans="19:29" x14ac:dyDescent="0.25">
      <c r="S7628" s="108"/>
      <c r="U7628" s="108"/>
      <c r="W7628" s="108"/>
      <c r="Y7628" s="108"/>
      <c r="AA7628" s="108"/>
      <c r="AC7628" s="108"/>
    </row>
    <row r="7629" spans="19:29" x14ac:dyDescent="0.25">
      <c r="S7629" s="109"/>
      <c r="U7629" s="109"/>
      <c r="W7629" s="109"/>
      <c r="Y7629" s="109"/>
      <c r="AA7629" s="109"/>
      <c r="AC7629" s="109"/>
    </row>
    <row r="7630" spans="19:29" x14ac:dyDescent="0.25">
      <c r="S7630" s="108"/>
      <c r="U7630" s="108"/>
      <c r="W7630" s="108"/>
      <c r="Y7630" s="108"/>
      <c r="AA7630" s="108"/>
      <c r="AC7630" s="108"/>
    </row>
    <row r="7631" spans="19:29" x14ac:dyDescent="0.25">
      <c r="S7631" s="108"/>
      <c r="U7631" s="108"/>
      <c r="W7631" s="108"/>
      <c r="Y7631" s="108"/>
      <c r="AA7631" s="108"/>
      <c r="AC7631" s="108"/>
    </row>
    <row r="7632" spans="19:29" x14ac:dyDescent="0.25">
      <c r="S7632" s="108"/>
      <c r="U7632" s="108"/>
      <c r="W7632" s="108"/>
      <c r="Y7632" s="108"/>
      <c r="AA7632" s="108"/>
      <c r="AC7632" s="108"/>
    </row>
    <row r="7633" spans="19:29" x14ac:dyDescent="0.25">
      <c r="S7633" s="110"/>
      <c r="U7633" s="110"/>
      <c r="W7633" s="110"/>
      <c r="Y7633" s="110"/>
      <c r="AA7633" s="110"/>
      <c r="AC7633" s="110"/>
    </row>
    <row r="7634" spans="19:29" x14ac:dyDescent="0.25">
      <c r="S7634" s="110"/>
      <c r="U7634" s="110"/>
      <c r="W7634" s="110"/>
      <c r="Y7634" s="110"/>
      <c r="AA7634" s="110"/>
      <c r="AC7634" s="110"/>
    </row>
    <row r="7635" spans="19:29" x14ac:dyDescent="0.25">
      <c r="S7635" s="110"/>
      <c r="U7635" s="110"/>
      <c r="W7635" s="110"/>
      <c r="Y7635" s="110"/>
      <c r="AA7635" s="110"/>
      <c r="AC7635" s="110"/>
    </row>
    <row r="7636" spans="19:29" x14ac:dyDescent="0.25">
      <c r="S7636" s="110"/>
      <c r="U7636" s="110"/>
      <c r="W7636" s="110"/>
      <c r="Y7636" s="110"/>
      <c r="AA7636" s="110"/>
      <c r="AC7636" s="110"/>
    </row>
    <row r="7637" spans="19:29" x14ac:dyDescent="0.25">
      <c r="S7637" s="111"/>
      <c r="U7637" s="111"/>
      <c r="W7637" s="111"/>
      <c r="Y7637" s="111"/>
      <c r="AA7637" s="111"/>
      <c r="AC7637" s="111"/>
    </row>
    <row r="7638" spans="19:29" x14ac:dyDescent="0.25">
      <c r="S7638" s="107"/>
      <c r="U7638" s="107"/>
      <c r="W7638" s="107"/>
      <c r="Y7638" s="107"/>
      <c r="AA7638" s="107"/>
      <c r="AC7638" s="107"/>
    </row>
    <row r="7639" spans="19:29" x14ac:dyDescent="0.25">
      <c r="S7639" s="108"/>
      <c r="U7639" s="108"/>
      <c r="W7639" s="108"/>
      <c r="Y7639" s="108"/>
      <c r="AA7639" s="108"/>
      <c r="AC7639" s="108"/>
    </row>
    <row r="7640" spans="19:29" x14ac:dyDescent="0.25">
      <c r="S7640" s="108"/>
      <c r="U7640" s="108"/>
      <c r="W7640" s="108"/>
      <c r="Y7640" s="108"/>
      <c r="AA7640" s="108"/>
      <c r="AC7640" s="108"/>
    </row>
    <row r="7641" spans="19:29" x14ac:dyDescent="0.25">
      <c r="S7641" s="109"/>
      <c r="U7641" s="109"/>
      <c r="W7641" s="109"/>
      <c r="Y7641" s="109"/>
      <c r="AA7641" s="109"/>
      <c r="AC7641" s="109"/>
    </row>
    <row r="7642" spans="19:29" x14ac:dyDescent="0.25">
      <c r="S7642" s="108"/>
      <c r="U7642" s="108"/>
      <c r="W7642" s="108"/>
      <c r="Y7642" s="108"/>
      <c r="AA7642" s="108"/>
      <c r="AC7642" s="108"/>
    </row>
    <row r="7643" spans="19:29" x14ac:dyDescent="0.25">
      <c r="S7643" s="108"/>
      <c r="U7643" s="108"/>
      <c r="W7643" s="108"/>
      <c r="Y7643" s="108"/>
      <c r="AA7643" s="108"/>
      <c r="AC7643" s="108"/>
    </row>
    <row r="7644" spans="19:29" x14ac:dyDescent="0.25">
      <c r="S7644" s="109"/>
      <c r="U7644" s="109"/>
      <c r="W7644" s="109"/>
      <c r="Y7644" s="109"/>
      <c r="AA7644" s="109"/>
      <c r="AC7644" s="109"/>
    </row>
    <row r="7645" spans="19:29" x14ac:dyDescent="0.25">
      <c r="S7645" s="108"/>
      <c r="U7645" s="108"/>
      <c r="W7645" s="108"/>
      <c r="Y7645" s="108"/>
      <c r="AA7645" s="108"/>
      <c r="AC7645" s="108"/>
    </row>
    <row r="7646" spans="19:29" x14ac:dyDescent="0.25">
      <c r="S7646" s="109"/>
      <c r="U7646" s="109"/>
      <c r="W7646" s="109"/>
      <c r="Y7646" s="109"/>
      <c r="AA7646" s="109"/>
      <c r="AC7646" s="109"/>
    </row>
    <row r="7647" spans="19:29" x14ac:dyDescent="0.25">
      <c r="S7647" s="108"/>
      <c r="U7647" s="108"/>
      <c r="W7647" s="108"/>
      <c r="Y7647" s="108"/>
      <c r="AA7647" s="108"/>
      <c r="AC7647" s="108"/>
    </row>
    <row r="7648" spans="19:29" x14ac:dyDescent="0.25">
      <c r="S7648" s="108"/>
      <c r="U7648" s="108"/>
      <c r="W7648" s="108"/>
      <c r="Y7648" s="108"/>
      <c r="AA7648" s="108"/>
      <c r="AC7648" s="108"/>
    </row>
    <row r="7649" spans="19:29" x14ac:dyDescent="0.25">
      <c r="S7649" s="108"/>
      <c r="U7649" s="108"/>
      <c r="W7649" s="108"/>
      <c r="Y7649" s="108"/>
      <c r="AA7649" s="108"/>
      <c r="AC7649" s="108"/>
    </row>
    <row r="7650" spans="19:29" x14ac:dyDescent="0.25">
      <c r="S7650" s="110"/>
      <c r="U7650" s="110"/>
      <c r="W7650" s="110"/>
      <c r="Y7650" s="110"/>
      <c r="AA7650" s="110"/>
      <c r="AC7650" s="110"/>
    </row>
    <row r="7651" spans="19:29" x14ac:dyDescent="0.25">
      <c r="S7651" s="110"/>
      <c r="U7651" s="110"/>
      <c r="W7651" s="110"/>
      <c r="Y7651" s="110"/>
      <c r="AA7651" s="110"/>
      <c r="AC7651" s="110"/>
    </row>
    <row r="7652" spans="19:29" x14ac:dyDescent="0.25">
      <c r="S7652" s="110"/>
      <c r="U7652" s="110"/>
      <c r="W7652" s="110"/>
      <c r="Y7652" s="110"/>
      <c r="AA7652" s="110"/>
      <c r="AC7652" s="110"/>
    </row>
    <row r="7653" spans="19:29" x14ac:dyDescent="0.25">
      <c r="S7653" s="110"/>
      <c r="U7653" s="110"/>
      <c r="W7653" s="110"/>
      <c r="Y7653" s="110"/>
      <c r="AA7653" s="110"/>
      <c r="AC7653" s="110"/>
    </row>
    <row r="7654" spans="19:29" x14ac:dyDescent="0.25">
      <c r="S7654" s="111"/>
      <c r="U7654" s="111"/>
      <c r="W7654" s="111"/>
      <c r="Y7654" s="111"/>
      <c r="AA7654" s="111"/>
      <c r="AC7654" s="111"/>
    </row>
    <row r="7655" spans="19:29" x14ac:dyDescent="0.25">
      <c r="S7655" s="107"/>
      <c r="U7655" s="107"/>
      <c r="W7655" s="107"/>
      <c r="Y7655" s="107"/>
      <c r="AA7655" s="107"/>
      <c r="AC7655" s="107"/>
    </row>
    <row r="7656" spans="19:29" x14ac:dyDescent="0.25">
      <c r="S7656" s="108"/>
      <c r="U7656" s="108"/>
      <c r="W7656" s="108"/>
      <c r="Y7656" s="108"/>
      <c r="AA7656" s="108"/>
      <c r="AC7656" s="108"/>
    </row>
    <row r="7657" spans="19:29" x14ac:dyDescent="0.25">
      <c r="S7657" s="108"/>
      <c r="U7657" s="108"/>
      <c r="W7657" s="108"/>
      <c r="Y7657" s="108"/>
      <c r="AA7657" s="108"/>
      <c r="AC7657" s="108"/>
    </row>
    <row r="7658" spans="19:29" x14ac:dyDescent="0.25">
      <c r="S7658" s="109"/>
      <c r="U7658" s="109"/>
      <c r="W7658" s="109"/>
      <c r="Y7658" s="109"/>
      <c r="AA7658" s="109"/>
      <c r="AC7658" s="109"/>
    </row>
    <row r="7659" spans="19:29" x14ac:dyDescent="0.25">
      <c r="S7659" s="108"/>
      <c r="U7659" s="108"/>
      <c r="W7659" s="108"/>
      <c r="Y7659" s="108"/>
      <c r="AA7659" s="108"/>
      <c r="AC7659" s="108"/>
    </row>
    <row r="7660" spans="19:29" x14ac:dyDescent="0.25">
      <c r="S7660" s="108"/>
      <c r="U7660" s="108"/>
      <c r="W7660" s="108"/>
      <c r="Y7660" s="108"/>
      <c r="AA7660" s="108"/>
      <c r="AC7660" s="108"/>
    </row>
    <row r="7661" spans="19:29" x14ac:dyDescent="0.25">
      <c r="S7661" s="109"/>
      <c r="U7661" s="109"/>
      <c r="W7661" s="109"/>
      <c r="Y7661" s="109"/>
      <c r="AA7661" s="109"/>
      <c r="AC7661" s="109"/>
    </row>
    <row r="7662" spans="19:29" x14ac:dyDescent="0.25">
      <c r="S7662" s="108"/>
      <c r="U7662" s="108"/>
      <c r="W7662" s="108"/>
      <c r="Y7662" s="108"/>
      <c r="AA7662" s="108"/>
      <c r="AC7662" s="108"/>
    </row>
    <row r="7663" spans="19:29" x14ac:dyDescent="0.25">
      <c r="S7663" s="109"/>
      <c r="U7663" s="109"/>
      <c r="W7663" s="109"/>
      <c r="Y7663" s="109"/>
      <c r="AA7663" s="109"/>
      <c r="AC7663" s="109"/>
    </row>
    <row r="7664" spans="19:29" x14ac:dyDescent="0.25">
      <c r="S7664" s="108"/>
      <c r="U7664" s="108"/>
      <c r="W7664" s="108"/>
      <c r="Y7664" s="108"/>
      <c r="AA7664" s="108"/>
      <c r="AC7664" s="108"/>
    </row>
    <row r="7665" spans="19:29" x14ac:dyDescent="0.25">
      <c r="S7665" s="108"/>
      <c r="U7665" s="108"/>
      <c r="W7665" s="108"/>
      <c r="Y7665" s="108"/>
      <c r="AA7665" s="108"/>
      <c r="AC7665" s="108"/>
    </row>
    <row r="7666" spans="19:29" x14ac:dyDescent="0.25">
      <c r="S7666" s="108"/>
      <c r="U7666" s="108"/>
      <c r="W7666" s="108"/>
      <c r="Y7666" s="108"/>
      <c r="AA7666" s="108"/>
      <c r="AC7666" s="108"/>
    </row>
    <row r="7667" spans="19:29" x14ac:dyDescent="0.25">
      <c r="S7667" s="110"/>
      <c r="U7667" s="110"/>
      <c r="W7667" s="110"/>
      <c r="Y7667" s="110"/>
      <c r="AA7667" s="110"/>
      <c r="AC7667" s="110"/>
    </row>
    <row r="7668" spans="19:29" x14ac:dyDescent="0.25">
      <c r="S7668" s="110"/>
      <c r="U7668" s="110"/>
      <c r="W7668" s="110"/>
      <c r="Y7668" s="110"/>
      <c r="AA7668" s="110"/>
      <c r="AC7668" s="110"/>
    </row>
    <row r="7669" spans="19:29" x14ac:dyDescent="0.25">
      <c r="S7669" s="110"/>
      <c r="U7669" s="110"/>
      <c r="W7669" s="110"/>
      <c r="Y7669" s="110"/>
      <c r="AA7669" s="110"/>
      <c r="AC7669" s="110"/>
    </row>
    <row r="7670" spans="19:29" x14ac:dyDescent="0.25">
      <c r="S7670" s="110"/>
      <c r="U7670" s="110"/>
      <c r="W7670" s="110"/>
      <c r="Y7670" s="110"/>
      <c r="AA7670" s="110"/>
      <c r="AC7670" s="110"/>
    </row>
    <row r="7671" spans="19:29" x14ac:dyDescent="0.25">
      <c r="S7671" s="111"/>
      <c r="U7671" s="111"/>
      <c r="W7671" s="111"/>
      <c r="Y7671" s="111"/>
      <c r="AA7671" s="111"/>
      <c r="AC7671" s="111"/>
    </row>
    <row r="7672" spans="19:29" x14ac:dyDescent="0.25">
      <c r="S7672" s="107"/>
      <c r="U7672" s="107"/>
      <c r="W7672" s="107"/>
      <c r="Y7672" s="107"/>
      <c r="AA7672" s="107"/>
      <c r="AC7672" s="107"/>
    </row>
    <row r="7673" spans="19:29" x14ac:dyDescent="0.25">
      <c r="S7673" s="108"/>
      <c r="U7673" s="108"/>
      <c r="W7673" s="108"/>
      <c r="Y7673" s="108"/>
      <c r="AA7673" s="108"/>
      <c r="AC7673" s="108"/>
    </row>
    <row r="7674" spans="19:29" x14ac:dyDescent="0.25">
      <c r="S7674" s="108"/>
      <c r="U7674" s="108"/>
      <c r="W7674" s="108"/>
      <c r="Y7674" s="108"/>
      <c r="AA7674" s="108"/>
      <c r="AC7674" s="108"/>
    </row>
    <row r="7675" spans="19:29" x14ac:dyDescent="0.25">
      <c r="S7675" s="109"/>
      <c r="U7675" s="109"/>
      <c r="W7675" s="109"/>
      <c r="Y7675" s="109"/>
      <c r="AA7675" s="109"/>
      <c r="AC7675" s="109"/>
    </row>
    <row r="7676" spans="19:29" x14ac:dyDescent="0.25">
      <c r="S7676" s="108"/>
      <c r="U7676" s="108"/>
      <c r="W7676" s="108"/>
      <c r="Y7676" s="108"/>
      <c r="AA7676" s="108"/>
      <c r="AC7676" s="108"/>
    </row>
    <row r="7677" spans="19:29" x14ac:dyDescent="0.25">
      <c r="S7677" s="108"/>
      <c r="U7677" s="108"/>
      <c r="W7677" s="108"/>
      <c r="Y7677" s="108"/>
      <c r="AA7677" s="108"/>
      <c r="AC7677" s="108"/>
    </row>
    <row r="7678" spans="19:29" x14ac:dyDescent="0.25">
      <c r="S7678" s="109"/>
      <c r="U7678" s="109"/>
      <c r="W7678" s="109"/>
      <c r="Y7678" s="109"/>
      <c r="AA7678" s="109"/>
      <c r="AC7678" s="109"/>
    </row>
    <row r="7679" spans="19:29" x14ac:dyDescent="0.25">
      <c r="S7679" s="108"/>
      <c r="U7679" s="108"/>
      <c r="W7679" s="108"/>
      <c r="Y7679" s="108"/>
      <c r="AA7679" s="108"/>
      <c r="AC7679" s="108"/>
    </row>
    <row r="7680" spans="19:29" x14ac:dyDescent="0.25">
      <c r="S7680" s="109"/>
      <c r="U7680" s="109"/>
      <c r="W7680" s="109"/>
      <c r="Y7680" s="109"/>
      <c r="AA7680" s="109"/>
      <c r="AC7680" s="109"/>
    </row>
    <row r="7681" spans="19:29" x14ac:dyDescent="0.25">
      <c r="S7681" s="108"/>
      <c r="U7681" s="108"/>
      <c r="W7681" s="108"/>
      <c r="Y7681" s="108"/>
      <c r="AA7681" s="108"/>
      <c r="AC7681" s="108"/>
    </row>
    <row r="7682" spans="19:29" x14ac:dyDescent="0.25">
      <c r="S7682" s="108"/>
      <c r="U7682" s="108"/>
      <c r="W7682" s="108"/>
      <c r="Y7682" s="108"/>
      <c r="AA7682" s="108"/>
      <c r="AC7682" s="108"/>
    </row>
    <row r="7683" spans="19:29" x14ac:dyDescent="0.25">
      <c r="S7683" s="108"/>
      <c r="U7683" s="108"/>
      <c r="W7683" s="108"/>
      <c r="Y7683" s="108"/>
      <c r="AA7683" s="108"/>
      <c r="AC7683" s="108"/>
    </row>
    <row r="7684" spans="19:29" x14ac:dyDescent="0.25">
      <c r="S7684" s="110"/>
      <c r="U7684" s="110"/>
      <c r="W7684" s="110"/>
      <c r="Y7684" s="110"/>
      <c r="AA7684" s="110"/>
      <c r="AC7684" s="110"/>
    </row>
    <row r="7685" spans="19:29" x14ac:dyDescent="0.25">
      <c r="S7685" s="110"/>
      <c r="U7685" s="110"/>
      <c r="W7685" s="110"/>
      <c r="Y7685" s="110"/>
      <c r="AA7685" s="110"/>
      <c r="AC7685" s="110"/>
    </row>
    <row r="7686" spans="19:29" x14ac:dyDescent="0.25">
      <c r="S7686" s="110"/>
      <c r="U7686" s="110"/>
      <c r="W7686" s="110"/>
      <c r="Y7686" s="110"/>
      <c r="AA7686" s="110"/>
      <c r="AC7686" s="110"/>
    </row>
    <row r="7687" spans="19:29" x14ac:dyDescent="0.25">
      <c r="S7687" s="110"/>
      <c r="U7687" s="110"/>
      <c r="W7687" s="110"/>
      <c r="Y7687" s="110"/>
      <c r="AA7687" s="110"/>
      <c r="AC7687" s="110"/>
    </row>
    <row r="7688" spans="19:29" x14ac:dyDescent="0.25">
      <c r="S7688" s="111"/>
      <c r="U7688" s="111"/>
      <c r="W7688" s="111"/>
      <c r="Y7688" s="111"/>
      <c r="AA7688" s="111"/>
      <c r="AC7688" s="111"/>
    </row>
    <row r="7689" spans="19:29" x14ac:dyDescent="0.25">
      <c r="S7689" s="107"/>
      <c r="U7689" s="107"/>
      <c r="W7689" s="107"/>
      <c r="Y7689" s="107"/>
      <c r="AA7689" s="107"/>
      <c r="AC7689" s="107"/>
    </row>
    <row r="7690" spans="19:29" x14ac:dyDescent="0.25">
      <c r="S7690" s="108"/>
      <c r="U7690" s="108"/>
      <c r="W7690" s="108"/>
      <c r="Y7690" s="108"/>
      <c r="AA7690" s="108"/>
      <c r="AC7690" s="108"/>
    </row>
    <row r="7691" spans="19:29" x14ac:dyDescent="0.25">
      <c r="S7691" s="108"/>
      <c r="U7691" s="108"/>
      <c r="W7691" s="108"/>
      <c r="Y7691" s="108"/>
      <c r="AA7691" s="108"/>
      <c r="AC7691" s="108"/>
    </row>
    <row r="7692" spans="19:29" x14ac:dyDescent="0.25">
      <c r="S7692" s="109"/>
      <c r="U7692" s="109"/>
      <c r="W7692" s="109"/>
      <c r="Y7692" s="109"/>
      <c r="AA7692" s="109"/>
      <c r="AC7692" s="109"/>
    </row>
    <row r="7693" spans="19:29" x14ac:dyDescent="0.25">
      <c r="S7693" s="108"/>
      <c r="U7693" s="108"/>
      <c r="W7693" s="108"/>
      <c r="Y7693" s="108"/>
      <c r="AA7693" s="108"/>
      <c r="AC7693" s="108"/>
    </row>
    <row r="7694" spans="19:29" x14ac:dyDescent="0.25">
      <c r="S7694" s="108"/>
      <c r="U7694" s="108"/>
      <c r="W7694" s="108"/>
      <c r="Y7694" s="108"/>
      <c r="AA7694" s="108"/>
      <c r="AC7694" s="108"/>
    </row>
    <row r="7695" spans="19:29" x14ac:dyDescent="0.25">
      <c r="S7695" s="109"/>
      <c r="U7695" s="109"/>
      <c r="W7695" s="109"/>
      <c r="Y7695" s="109"/>
      <c r="AA7695" s="109"/>
      <c r="AC7695" s="109"/>
    </row>
    <row r="7696" spans="19:29" x14ac:dyDescent="0.25">
      <c r="S7696" s="108"/>
      <c r="U7696" s="108"/>
      <c r="W7696" s="108"/>
      <c r="Y7696" s="108"/>
      <c r="AA7696" s="108"/>
      <c r="AC7696" s="108"/>
    </row>
    <row r="7697" spans="19:29" x14ac:dyDescent="0.25">
      <c r="S7697" s="109"/>
      <c r="U7697" s="109"/>
      <c r="W7697" s="109"/>
      <c r="Y7697" s="109"/>
      <c r="AA7697" s="109"/>
      <c r="AC7697" s="109"/>
    </row>
    <row r="7698" spans="19:29" x14ac:dyDescent="0.25">
      <c r="S7698" s="108"/>
      <c r="U7698" s="108"/>
      <c r="W7698" s="108"/>
      <c r="Y7698" s="108"/>
      <c r="AA7698" s="108"/>
      <c r="AC7698" s="108"/>
    </row>
    <row r="7699" spans="19:29" x14ac:dyDescent="0.25">
      <c r="S7699" s="108"/>
      <c r="U7699" s="108"/>
      <c r="W7699" s="108"/>
      <c r="Y7699" s="108"/>
      <c r="AA7699" s="108"/>
      <c r="AC7699" s="108"/>
    </row>
    <row r="7700" spans="19:29" x14ac:dyDescent="0.25">
      <c r="S7700" s="108"/>
      <c r="U7700" s="108"/>
      <c r="W7700" s="108"/>
      <c r="Y7700" s="108"/>
      <c r="AA7700" s="108"/>
      <c r="AC7700" s="108"/>
    </row>
    <row r="7701" spans="19:29" x14ac:dyDescent="0.25">
      <c r="S7701" s="110"/>
      <c r="U7701" s="110"/>
      <c r="W7701" s="110"/>
      <c r="Y7701" s="110"/>
      <c r="AA7701" s="110"/>
      <c r="AC7701" s="110"/>
    </row>
    <row r="7702" spans="19:29" x14ac:dyDescent="0.25">
      <c r="S7702" s="110"/>
      <c r="U7702" s="110"/>
      <c r="W7702" s="110"/>
      <c r="Y7702" s="110"/>
      <c r="AA7702" s="110"/>
      <c r="AC7702" s="110"/>
    </row>
    <row r="7703" spans="19:29" x14ac:dyDescent="0.25">
      <c r="S7703" s="110"/>
      <c r="U7703" s="110"/>
      <c r="W7703" s="110"/>
      <c r="Y7703" s="110"/>
      <c r="AA7703" s="110"/>
      <c r="AC7703" s="110"/>
    </row>
    <row r="7704" spans="19:29" x14ac:dyDescent="0.25">
      <c r="S7704" s="110"/>
      <c r="U7704" s="110"/>
      <c r="W7704" s="110"/>
      <c r="Y7704" s="110"/>
      <c r="AA7704" s="110"/>
      <c r="AC7704" s="110"/>
    </row>
    <row r="7705" spans="19:29" x14ac:dyDescent="0.25">
      <c r="S7705" s="111"/>
      <c r="U7705" s="111"/>
      <c r="W7705" s="111"/>
      <c r="Y7705" s="111"/>
      <c r="AA7705" s="111"/>
      <c r="AC7705" s="111"/>
    </row>
    <row r="7706" spans="19:29" x14ac:dyDescent="0.25">
      <c r="S7706" s="107"/>
      <c r="U7706" s="107"/>
      <c r="W7706" s="107"/>
      <c r="Y7706" s="107"/>
      <c r="AA7706" s="107"/>
      <c r="AC7706" s="107"/>
    </row>
    <row r="7707" spans="19:29" x14ac:dyDescent="0.25">
      <c r="S7707" s="108"/>
      <c r="U7707" s="108"/>
      <c r="W7707" s="108"/>
      <c r="Y7707" s="108"/>
      <c r="AA7707" s="108"/>
      <c r="AC7707" s="108"/>
    </row>
    <row r="7708" spans="19:29" x14ac:dyDescent="0.25">
      <c r="S7708" s="108"/>
      <c r="U7708" s="108"/>
      <c r="W7708" s="108"/>
      <c r="Y7708" s="108"/>
      <c r="AA7708" s="108"/>
      <c r="AC7708" s="108"/>
    </row>
    <row r="7709" spans="19:29" x14ac:dyDescent="0.25">
      <c r="S7709" s="109"/>
      <c r="U7709" s="109"/>
      <c r="W7709" s="109"/>
      <c r="Y7709" s="109"/>
      <c r="AA7709" s="109"/>
      <c r="AC7709" s="109"/>
    </row>
    <row r="7710" spans="19:29" x14ac:dyDescent="0.25">
      <c r="S7710" s="108"/>
      <c r="U7710" s="108"/>
      <c r="W7710" s="108"/>
      <c r="Y7710" s="108"/>
      <c r="AA7710" s="108"/>
      <c r="AC7710" s="108"/>
    </row>
    <row r="7711" spans="19:29" x14ac:dyDescent="0.25">
      <c r="S7711" s="108"/>
      <c r="U7711" s="108"/>
      <c r="W7711" s="108"/>
      <c r="Y7711" s="108"/>
      <c r="AA7711" s="108"/>
      <c r="AC7711" s="108"/>
    </row>
    <row r="7712" spans="19:29" x14ac:dyDescent="0.25">
      <c r="S7712" s="109"/>
      <c r="U7712" s="109"/>
      <c r="W7712" s="109"/>
      <c r="Y7712" s="109"/>
      <c r="AA7712" s="109"/>
      <c r="AC7712" s="109"/>
    </row>
    <row r="7713" spans="19:29" x14ac:dyDescent="0.25">
      <c r="S7713" s="108"/>
      <c r="U7713" s="108"/>
      <c r="W7713" s="108"/>
      <c r="Y7713" s="108"/>
      <c r="AA7713" s="108"/>
      <c r="AC7713" s="108"/>
    </row>
    <row r="7714" spans="19:29" x14ac:dyDescent="0.25">
      <c r="S7714" s="109"/>
      <c r="U7714" s="109"/>
      <c r="W7714" s="109"/>
      <c r="Y7714" s="109"/>
      <c r="AA7714" s="109"/>
      <c r="AC7714" s="109"/>
    </row>
    <row r="7715" spans="19:29" x14ac:dyDescent="0.25">
      <c r="S7715" s="108"/>
      <c r="U7715" s="108"/>
      <c r="W7715" s="108"/>
      <c r="Y7715" s="108"/>
      <c r="AA7715" s="108"/>
      <c r="AC7715" s="108"/>
    </row>
    <row r="7716" spans="19:29" x14ac:dyDescent="0.25">
      <c r="S7716" s="108"/>
      <c r="U7716" s="108"/>
      <c r="W7716" s="108"/>
      <c r="Y7716" s="108"/>
      <c r="AA7716" s="108"/>
      <c r="AC7716" s="108"/>
    </row>
    <row r="7717" spans="19:29" x14ac:dyDescent="0.25">
      <c r="S7717" s="108"/>
      <c r="U7717" s="108"/>
      <c r="W7717" s="108"/>
      <c r="Y7717" s="108"/>
      <c r="AA7717" s="108"/>
      <c r="AC7717" s="108"/>
    </row>
    <row r="7718" spans="19:29" x14ac:dyDescent="0.25">
      <c r="S7718" s="110"/>
      <c r="U7718" s="110"/>
      <c r="W7718" s="110"/>
      <c r="Y7718" s="110"/>
      <c r="AA7718" s="110"/>
      <c r="AC7718" s="110"/>
    </row>
    <row r="7719" spans="19:29" x14ac:dyDescent="0.25">
      <c r="S7719" s="110"/>
      <c r="U7719" s="110"/>
      <c r="W7719" s="110"/>
      <c r="Y7719" s="110"/>
      <c r="AA7719" s="110"/>
      <c r="AC7719" s="110"/>
    </row>
    <row r="7720" spans="19:29" x14ac:dyDescent="0.25">
      <c r="S7720" s="110"/>
      <c r="U7720" s="110"/>
      <c r="W7720" s="110"/>
      <c r="Y7720" s="110"/>
      <c r="AA7720" s="110"/>
      <c r="AC7720" s="110"/>
    </row>
    <row r="7721" spans="19:29" x14ac:dyDescent="0.25">
      <c r="S7721" s="110"/>
      <c r="U7721" s="110"/>
      <c r="W7721" s="110"/>
      <c r="Y7721" s="110"/>
      <c r="AA7721" s="110"/>
      <c r="AC7721" s="110"/>
    </row>
    <row r="7722" spans="19:29" x14ac:dyDescent="0.25">
      <c r="S7722" s="111"/>
      <c r="U7722" s="111"/>
      <c r="W7722" s="111"/>
      <c r="Y7722" s="111"/>
      <c r="AA7722" s="111"/>
      <c r="AC7722" s="111"/>
    </row>
    <row r="7723" spans="19:29" x14ac:dyDescent="0.25">
      <c r="S7723" s="107"/>
      <c r="U7723" s="107"/>
      <c r="W7723" s="107"/>
      <c r="Y7723" s="107"/>
      <c r="AA7723" s="107"/>
      <c r="AC7723" s="107"/>
    </row>
    <row r="7724" spans="19:29" x14ac:dyDescent="0.25">
      <c r="S7724" s="108"/>
      <c r="U7724" s="108"/>
      <c r="W7724" s="108"/>
      <c r="Y7724" s="108"/>
      <c r="AA7724" s="108"/>
      <c r="AC7724" s="108"/>
    </row>
    <row r="7725" spans="19:29" x14ac:dyDescent="0.25">
      <c r="S7725" s="108"/>
      <c r="U7725" s="108"/>
      <c r="W7725" s="108"/>
      <c r="Y7725" s="108"/>
      <c r="AA7725" s="108"/>
      <c r="AC7725" s="108"/>
    </row>
    <row r="7726" spans="19:29" x14ac:dyDescent="0.25">
      <c r="S7726" s="109"/>
      <c r="U7726" s="109"/>
      <c r="W7726" s="109"/>
      <c r="Y7726" s="109"/>
      <c r="AA7726" s="109"/>
      <c r="AC7726" s="109"/>
    </row>
    <row r="7727" spans="19:29" x14ac:dyDescent="0.25">
      <c r="S7727" s="108"/>
      <c r="U7727" s="108"/>
      <c r="W7727" s="108"/>
      <c r="Y7727" s="108"/>
      <c r="AA7727" s="108"/>
      <c r="AC7727" s="108"/>
    </row>
    <row r="7728" spans="19:29" x14ac:dyDescent="0.25">
      <c r="S7728" s="108"/>
      <c r="U7728" s="108"/>
      <c r="W7728" s="108"/>
      <c r="Y7728" s="108"/>
      <c r="AA7728" s="108"/>
      <c r="AC7728" s="108"/>
    </row>
    <row r="7729" spans="19:29" x14ac:dyDescent="0.25">
      <c r="S7729" s="109"/>
      <c r="U7729" s="109"/>
      <c r="W7729" s="109"/>
      <c r="Y7729" s="109"/>
      <c r="AA7729" s="109"/>
      <c r="AC7729" s="109"/>
    </row>
    <row r="7730" spans="19:29" x14ac:dyDescent="0.25">
      <c r="S7730" s="108"/>
      <c r="U7730" s="108"/>
      <c r="W7730" s="108"/>
      <c r="Y7730" s="108"/>
      <c r="AA7730" s="108"/>
      <c r="AC7730" s="108"/>
    </row>
    <row r="7731" spans="19:29" x14ac:dyDescent="0.25">
      <c r="S7731" s="109"/>
      <c r="U7731" s="109"/>
      <c r="W7731" s="109"/>
      <c r="Y7731" s="109"/>
      <c r="AA7731" s="109"/>
      <c r="AC7731" s="109"/>
    </row>
    <row r="7732" spans="19:29" x14ac:dyDescent="0.25">
      <c r="S7732" s="108"/>
      <c r="U7732" s="108"/>
      <c r="W7732" s="108"/>
      <c r="Y7732" s="108"/>
      <c r="AA7732" s="108"/>
      <c r="AC7732" s="108"/>
    </row>
    <row r="7733" spans="19:29" x14ac:dyDescent="0.25">
      <c r="S7733" s="108"/>
      <c r="U7733" s="108"/>
      <c r="W7733" s="108"/>
      <c r="Y7733" s="108"/>
      <c r="AA7733" s="108"/>
      <c r="AC7733" s="108"/>
    </row>
    <row r="7734" spans="19:29" x14ac:dyDescent="0.25">
      <c r="S7734" s="108"/>
      <c r="U7734" s="108"/>
      <c r="W7734" s="108"/>
      <c r="Y7734" s="108"/>
      <c r="AA7734" s="108"/>
      <c r="AC7734" s="108"/>
    </row>
    <row r="7735" spans="19:29" x14ac:dyDescent="0.25">
      <c r="S7735" s="110"/>
      <c r="U7735" s="110"/>
      <c r="W7735" s="110"/>
      <c r="Y7735" s="110"/>
      <c r="AA7735" s="110"/>
      <c r="AC7735" s="110"/>
    </row>
    <row r="7736" spans="19:29" x14ac:dyDescent="0.25">
      <c r="S7736" s="110"/>
      <c r="U7736" s="110"/>
      <c r="W7736" s="110"/>
      <c r="Y7736" s="110"/>
      <c r="AA7736" s="110"/>
      <c r="AC7736" s="110"/>
    </row>
    <row r="7737" spans="19:29" x14ac:dyDescent="0.25">
      <c r="S7737" s="110"/>
      <c r="U7737" s="110"/>
      <c r="W7737" s="110"/>
      <c r="Y7737" s="110"/>
      <c r="AA7737" s="110"/>
      <c r="AC7737" s="110"/>
    </row>
    <row r="7738" spans="19:29" x14ac:dyDescent="0.25">
      <c r="S7738" s="110"/>
      <c r="U7738" s="110"/>
      <c r="W7738" s="110"/>
      <c r="Y7738" s="110"/>
      <c r="AA7738" s="110"/>
      <c r="AC7738" s="110"/>
    </row>
    <row r="7739" spans="19:29" x14ac:dyDescent="0.25">
      <c r="S7739" s="111"/>
      <c r="U7739" s="111"/>
      <c r="W7739" s="111"/>
      <c r="Y7739" s="111"/>
      <c r="AA7739" s="111"/>
      <c r="AC7739" s="111"/>
    </row>
    <row r="7740" spans="19:29" x14ac:dyDescent="0.25">
      <c r="S7740" s="107"/>
      <c r="U7740" s="107"/>
      <c r="W7740" s="107"/>
      <c r="Y7740" s="107"/>
      <c r="AA7740" s="107"/>
      <c r="AC7740" s="107"/>
    </row>
    <row r="7741" spans="19:29" x14ac:dyDescent="0.25">
      <c r="S7741" s="108"/>
      <c r="U7741" s="108"/>
      <c r="W7741" s="108"/>
      <c r="Y7741" s="108"/>
      <c r="AA7741" s="108"/>
      <c r="AC7741" s="108"/>
    </row>
    <row r="7742" spans="19:29" x14ac:dyDescent="0.25">
      <c r="S7742" s="108"/>
      <c r="U7742" s="108"/>
      <c r="W7742" s="108"/>
      <c r="Y7742" s="108"/>
      <c r="AA7742" s="108"/>
      <c r="AC7742" s="108"/>
    </row>
    <row r="7743" spans="19:29" x14ac:dyDescent="0.25">
      <c r="S7743" s="109"/>
      <c r="U7743" s="109"/>
      <c r="W7743" s="109"/>
      <c r="Y7743" s="109"/>
      <c r="AA7743" s="109"/>
      <c r="AC7743" s="109"/>
    </row>
    <row r="7744" spans="19:29" x14ac:dyDescent="0.25">
      <c r="S7744" s="108"/>
      <c r="U7744" s="108"/>
      <c r="W7744" s="108"/>
      <c r="Y7744" s="108"/>
      <c r="AA7744" s="108"/>
      <c r="AC7744" s="108"/>
    </row>
    <row r="7745" spans="19:29" x14ac:dyDescent="0.25">
      <c r="S7745" s="108"/>
      <c r="U7745" s="108"/>
      <c r="W7745" s="108"/>
      <c r="Y7745" s="108"/>
      <c r="AA7745" s="108"/>
      <c r="AC7745" s="108"/>
    </row>
    <row r="7746" spans="19:29" x14ac:dyDescent="0.25">
      <c r="S7746" s="109"/>
      <c r="U7746" s="109"/>
      <c r="W7746" s="109"/>
      <c r="Y7746" s="109"/>
      <c r="AA7746" s="109"/>
      <c r="AC7746" s="109"/>
    </row>
    <row r="7747" spans="19:29" x14ac:dyDescent="0.25">
      <c r="S7747" s="108"/>
      <c r="U7747" s="108"/>
      <c r="W7747" s="108"/>
      <c r="Y7747" s="108"/>
      <c r="AA7747" s="108"/>
      <c r="AC7747" s="108"/>
    </row>
    <row r="7748" spans="19:29" x14ac:dyDescent="0.25">
      <c r="S7748" s="109"/>
      <c r="U7748" s="109"/>
      <c r="W7748" s="109"/>
      <c r="Y7748" s="109"/>
      <c r="AA7748" s="109"/>
      <c r="AC7748" s="109"/>
    </row>
    <row r="7749" spans="19:29" x14ac:dyDescent="0.25">
      <c r="S7749" s="108"/>
      <c r="U7749" s="108"/>
      <c r="W7749" s="108"/>
      <c r="Y7749" s="108"/>
      <c r="AA7749" s="108"/>
      <c r="AC7749" s="108"/>
    </row>
    <row r="7750" spans="19:29" x14ac:dyDescent="0.25">
      <c r="S7750" s="108"/>
      <c r="U7750" s="108"/>
      <c r="W7750" s="108"/>
      <c r="Y7750" s="108"/>
      <c r="AA7750" s="108"/>
      <c r="AC7750" s="108"/>
    </row>
    <row r="7751" spans="19:29" x14ac:dyDescent="0.25">
      <c r="S7751" s="108"/>
      <c r="U7751" s="108"/>
      <c r="W7751" s="108"/>
      <c r="Y7751" s="108"/>
      <c r="AA7751" s="108"/>
      <c r="AC7751" s="108"/>
    </row>
    <row r="7752" spans="19:29" x14ac:dyDescent="0.25">
      <c r="S7752" s="110"/>
      <c r="U7752" s="110"/>
      <c r="W7752" s="110"/>
      <c r="Y7752" s="110"/>
      <c r="AA7752" s="110"/>
      <c r="AC7752" s="110"/>
    </row>
    <row r="7753" spans="19:29" x14ac:dyDescent="0.25">
      <c r="S7753" s="110"/>
      <c r="U7753" s="110"/>
      <c r="W7753" s="110"/>
      <c r="Y7753" s="110"/>
      <c r="AA7753" s="110"/>
      <c r="AC7753" s="110"/>
    </row>
    <row r="7754" spans="19:29" x14ac:dyDescent="0.25">
      <c r="S7754" s="110"/>
      <c r="U7754" s="110"/>
      <c r="W7754" s="110"/>
      <c r="Y7754" s="110"/>
      <c r="AA7754" s="110"/>
      <c r="AC7754" s="110"/>
    </row>
    <row r="7755" spans="19:29" x14ac:dyDescent="0.25">
      <c r="S7755" s="110"/>
      <c r="U7755" s="110"/>
      <c r="W7755" s="110"/>
      <c r="Y7755" s="110"/>
      <c r="AA7755" s="110"/>
      <c r="AC7755" s="110"/>
    </row>
    <row r="7756" spans="19:29" x14ac:dyDescent="0.25">
      <c r="S7756" s="111"/>
      <c r="U7756" s="111"/>
      <c r="W7756" s="111"/>
      <c r="Y7756" s="111"/>
      <c r="AA7756" s="111"/>
      <c r="AC7756" s="111"/>
    </row>
    <row r="7757" spans="19:29" x14ac:dyDescent="0.25">
      <c r="S7757" s="107"/>
      <c r="U7757" s="107"/>
      <c r="W7757" s="107"/>
      <c r="Y7757" s="107"/>
      <c r="AA7757" s="107"/>
      <c r="AC7757" s="107"/>
    </row>
    <row r="7758" spans="19:29" x14ac:dyDescent="0.25">
      <c r="S7758" s="108"/>
      <c r="U7758" s="108"/>
      <c r="W7758" s="108"/>
      <c r="Y7758" s="108"/>
      <c r="AA7758" s="108"/>
      <c r="AC7758" s="108"/>
    </row>
    <row r="7759" spans="19:29" x14ac:dyDescent="0.25">
      <c r="S7759" s="108"/>
      <c r="U7759" s="108"/>
      <c r="W7759" s="108"/>
      <c r="Y7759" s="108"/>
      <c r="AA7759" s="108"/>
      <c r="AC7759" s="108"/>
    </row>
    <row r="7760" spans="19:29" x14ac:dyDescent="0.25">
      <c r="S7760" s="109"/>
      <c r="U7760" s="109"/>
      <c r="W7760" s="109"/>
      <c r="Y7760" s="109"/>
      <c r="AA7760" s="109"/>
      <c r="AC7760" s="109"/>
    </row>
    <row r="7761" spans="19:29" x14ac:dyDescent="0.25">
      <c r="S7761" s="108"/>
      <c r="U7761" s="108"/>
      <c r="W7761" s="108"/>
      <c r="Y7761" s="108"/>
      <c r="AA7761" s="108"/>
      <c r="AC7761" s="108"/>
    </row>
    <row r="7762" spans="19:29" x14ac:dyDescent="0.25">
      <c r="S7762" s="108"/>
      <c r="U7762" s="108"/>
      <c r="W7762" s="108"/>
      <c r="Y7762" s="108"/>
      <c r="AA7762" s="108"/>
      <c r="AC7762" s="108"/>
    </row>
    <row r="7763" spans="19:29" x14ac:dyDescent="0.25">
      <c r="S7763" s="109"/>
      <c r="U7763" s="109"/>
      <c r="W7763" s="109"/>
      <c r="Y7763" s="109"/>
      <c r="AA7763" s="109"/>
      <c r="AC7763" s="109"/>
    </row>
    <row r="7764" spans="19:29" x14ac:dyDescent="0.25">
      <c r="S7764" s="108"/>
      <c r="U7764" s="108"/>
      <c r="W7764" s="108"/>
      <c r="Y7764" s="108"/>
      <c r="AA7764" s="108"/>
      <c r="AC7764" s="108"/>
    </row>
    <row r="7765" spans="19:29" x14ac:dyDescent="0.25">
      <c r="S7765" s="109"/>
      <c r="U7765" s="109"/>
      <c r="W7765" s="109"/>
      <c r="Y7765" s="109"/>
      <c r="AA7765" s="109"/>
      <c r="AC7765" s="109"/>
    </row>
    <row r="7766" spans="19:29" x14ac:dyDescent="0.25">
      <c r="S7766" s="108"/>
      <c r="U7766" s="108"/>
      <c r="W7766" s="108"/>
      <c r="Y7766" s="108"/>
      <c r="AA7766" s="108"/>
      <c r="AC7766" s="108"/>
    </row>
    <row r="7767" spans="19:29" x14ac:dyDescent="0.25">
      <c r="S7767" s="108"/>
      <c r="U7767" s="108"/>
      <c r="W7767" s="108"/>
      <c r="Y7767" s="108"/>
      <c r="AA7767" s="108"/>
      <c r="AC7767" s="108"/>
    </row>
    <row r="7768" spans="19:29" x14ac:dyDescent="0.25">
      <c r="S7768" s="108"/>
      <c r="U7768" s="108"/>
      <c r="W7768" s="108"/>
      <c r="Y7768" s="108"/>
      <c r="AA7768" s="108"/>
      <c r="AC7768" s="108"/>
    </row>
    <row r="7769" spans="19:29" x14ac:dyDescent="0.25">
      <c r="S7769" s="110"/>
      <c r="U7769" s="110"/>
      <c r="W7769" s="110"/>
      <c r="Y7769" s="110"/>
      <c r="AA7769" s="110"/>
      <c r="AC7769" s="110"/>
    </row>
    <row r="7770" spans="19:29" x14ac:dyDescent="0.25">
      <c r="S7770" s="110"/>
      <c r="U7770" s="110"/>
      <c r="W7770" s="110"/>
      <c r="Y7770" s="110"/>
      <c r="AA7770" s="110"/>
      <c r="AC7770" s="110"/>
    </row>
    <row r="7771" spans="19:29" x14ac:dyDescent="0.25">
      <c r="S7771" s="110"/>
      <c r="U7771" s="110"/>
      <c r="W7771" s="110"/>
      <c r="Y7771" s="110"/>
      <c r="AA7771" s="110"/>
      <c r="AC7771" s="110"/>
    </row>
    <row r="7772" spans="19:29" x14ac:dyDescent="0.25">
      <c r="S7772" s="110"/>
      <c r="U7772" s="110"/>
      <c r="W7772" s="110"/>
      <c r="Y7772" s="110"/>
      <c r="AA7772" s="110"/>
      <c r="AC7772" s="110"/>
    </row>
    <row r="7773" spans="19:29" x14ac:dyDescent="0.25">
      <c r="S7773" s="111"/>
      <c r="U7773" s="111"/>
      <c r="W7773" s="111"/>
      <c r="Y7773" s="111"/>
      <c r="AA7773" s="111"/>
      <c r="AC7773" s="111"/>
    </row>
    <row r="7774" spans="19:29" x14ac:dyDescent="0.25">
      <c r="S7774" s="107"/>
      <c r="U7774" s="107"/>
      <c r="W7774" s="107"/>
      <c r="Y7774" s="107"/>
      <c r="AA7774" s="107"/>
      <c r="AC7774" s="107"/>
    </row>
    <row r="7775" spans="19:29" x14ac:dyDescent="0.25">
      <c r="S7775" s="108"/>
      <c r="U7775" s="108"/>
      <c r="W7775" s="108"/>
      <c r="Y7775" s="108"/>
      <c r="AA7775" s="108"/>
      <c r="AC7775" s="108"/>
    </row>
    <row r="7776" spans="19:29" x14ac:dyDescent="0.25">
      <c r="S7776" s="108"/>
      <c r="U7776" s="108"/>
      <c r="W7776" s="108"/>
      <c r="Y7776" s="108"/>
      <c r="AA7776" s="108"/>
      <c r="AC7776" s="108"/>
    </row>
    <row r="7777" spans="19:29" x14ac:dyDescent="0.25">
      <c r="S7777" s="109"/>
      <c r="U7777" s="109"/>
      <c r="W7777" s="109"/>
      <c r="Y7777" s="109"/>
      <c r="AA7777" s="109"/>
      <c r="AC7777" s="109"/>
    </row>
    <row r="7778" spans="19:29" x14ac:dyDescent="0.25">
      <c r="S7778" s="108"/>
      <c r="U7778" s="108"/>
      <c r="W7778" s="108"/>
      <c r="Y7778" s="108"/>
      <c r="AA7778" s="108"/>
      <c r="AC7778" s="108"/>
    </row>
    <row r="7779" spans="19:29" x14ac:dyDescent="0.25">
      <c r="S7779" s="108"/>
      <c r="U7779" s="108"/>
      <c r="W7779" s="108"/>
      <c r="Y7779" s="108"/>
      <c r="AA7779" s="108"/>
      <c r="AC7779" s="108"/>
    </row>
    <row r="7780" spans="19:29" x14ac:dyDescent="0.25">
      <c r="S7780" s="109"/>
      <c r="U7780" s="109"/>
      <c r="W7780" s="109"/>
      <c r="Y7780" s="109"/>
      <c r="AA7780" s="109"/>
      <c r="AC7780" s="109"/>
    </row>
    <row r="7781" spans="19:29" x14ac:dyDescent="0.25">
      <c r="S7781" s="108"/>
      <c r="U7781" s="108"/>
      <c r="W7781" s="108"/>
      <c r="Y7781" s="108"/>
      <c r="AA7781" s="108"/>
      <c r="AC7781" s="108"/>
    </row>
    <row r="7782" spans="19:29" x14ac:dyDescent="0.25">
      <c r="S7782" s="109"/>
      <c r="U7782" s="109"/>
      <c r="W7782" s="109"/>
      <c r="Y7782" s="109"/>
      <c r="AA7782" s="109"/>
      <c r="AC7782" s="109"/>
    </row>
    <row r="7783" spans="19:29" x14ac:dyDescent="0.25">
      <c r="S7783" s="108"/>
      <c r="U7783" s="108"/>
      <c r="W7783" s="108"/>
      <c r="Y7783" s="108"/>
      <c r="AA7783" s="108"/>
      <c r="AC7783" s="108"/>
    </row>
    <row r="7784" spans="19:29" x14ac:dyDescent="0.25">
      <c r="S7784" s="108"/>
      <c r="U7784" s="108"/>
      <c r="W7784" s="108"/>
      <c r="Y7784" s="108"/>
      <c r="AA7784" s="108"/>
      <c r="AC7784" s="108"/>
    </row>
    <row r="7785" spans="19:29" x14ac:dyDescent="0.25">
      <c r="S7785" s="108"/>
      <c r="U7785" s="108"/>
      <c r="W7785" s="108"/>
      <c r="Y7785" s="108"/>
      <c r="AA7785" s="108"/>
      <c r="AC7785" s="108"/>
    </row>
    <row r="7786" spans="19:29" x14ac:dyDescent="0.25">
      <c r="S7786" s="110"/>
      <c r="U7786" s="110"/>
      <c r="W7786" s="110"/>
      <c r="Y7786" s="110"/>
      <c r="AA7786" s="110"/>
      <c r="AC7786" s="110"/>
    </row>
    <row r="7787" spans="19:29" x14ac:dyDescent="0.25">
      <c r="S7787" s="110"/>
      <c r="U7787" s="110"/>
      <c r="W7787" s="110"/>
      <c r="Y7787" s="110"/>
      <c r="AA7787" s="110"/>
      <c r="AC7787" s="110"/>
    </row>
    <row r="7788" spans="19:29" x14ac:dyDescent="0.25">
      <c r="S7788" s="110"/>
      <c r="U7788" s="110"/>
      <c r="W7788" s="110"/>
      <c r="Y7788" s="110"/>
      <c r="AA7788" s="110"/>
      <c r="AC7788" s="110"/>
    </row>
    <row r="7789" spans="19:29" x14ac:dyDescent="0.25">
      <c r="S7789" s="110"/>
      <c r="U7789" s="110"/>
      <c r="W7789" s="110"/>
      <c r="Y7789" s="110"/>
      <c r="AA7789" s="110"/>
      <c r="AC7789" s="110"/>
    </row>
    <row r="7790" spans="19:29" x14ac:dyDescent="0.25">
      <c r="S7790" s="111"/>
      <c r="U7790" s="111"/>
      <c r="W7790" s="111"/>
      <c r="Y7790" s="111"/>
      <c r="AA7790" s="111"/>
      <c r="AC7790" s="111"/>
    </row>
    <row r="7791" spans="19:29" x14ac:dyDescent="0.25">
      <c r="S7791" s="107"/>
      <c r="U7791" s="107"/>
      <c r="W7791" s="107"/>
      <c r="Y7791" s="107"/>
      <c r="AA7791" s="107"/>
      <c r="AC7791" s="107"/>
    </row>
    <row r="7792" spans="19:29" x14ac:dyDescent="0.25">
      <c r="S7792" s="108"/>
      <c r="U7792" s="108"/>
      <c r="W7792" s="108"/>
      <c r="Y7792" s="108"/>
      <c r="AA7792" s="108"/>
      <c r="AC7792" s="108"/>
    </row>
    <row r="7793" spans="19:29" x14ac:dyDescent="0.25">
      <c r="S7793" s="108"/>
      <c r="U7793" s="108"/>
      <c r="W7793" s="108"/>
      <c r="Y7793" s="108"/>
      <c r="AA7793" s="108"/>
      <c r="AC7793" s="108"/>
    </row>
    <row r="7794" spans="19:29" x14ac:dyDescent="0.25">
      <c r="S7794" s="109"/>
      <c r="U7794" s="109"/>
      <c r="W7794" s="109"/>
      <c r="Y7794" s="109"/>
      <c r="AA7794" s="109"/>
      <c r="AC7794" s="109"/>
    </row>
    <row r="7795" spans="19:29" x14ac:dyDescent="0.25">
      <c r="S7795" s="108"/>
      <c r="U7795" s="108"/>
      <c r="W7795" s="108"/>
      <c r="Y7795" s="108"/>
      <c r="AA7795" s="108"/>
      <c r="AC7795" s="108"/>
    </row>
    <row r="7796" spans="19:29" x14ac:dyDescent="0.25">
      <c r="S7796" s="108"/>
      <c r="U7796" s="108"/>
      <c r="W7796" s="108"/>
      <c r="Y7796" s="108"/>
      <c r="AA7796" s="108"/>
      <c r="AC7796" s="108"/>
    </row>
    <row r="7797" spans="19:29" x14ac:dyDescent="0.25">
      <c r="S7797" s="109"/>
      <c r="U7797" s="109"/>
      <c r="W7797" s="109"/>
      <c r="Y7797" s="109"/>
      <c r="AA7797" s="109"/>
      <c r="AC7797" s="109"/>
    </row>
    <row r="7798" spans="19:29" x14ac:dyDescent="0.25">
      <c r="S7798" s="108"/>
      <c r="U7798" s="108"/>
      <c r="W7798" s="108"/>
      <c r="Y7798" s="108"/>
      <c r="AA7798" s="108"/>
      <c r="AC7798" s="108"/>
    </row>
    <row r="7799" spans="19:29" x14ac:dyDescent="0.25">
      <c r="S7799" s="109"/>
      <c r="U7799" s="109"/>
      <c r="W7799" s="109"/>
      <c r="Y7799" s="109"/>
      <c r="AA7799" s="109"/>
      <c r="AC7799" s="109"/>
    </row>
    <row r="7800" spans="19:29" x14ac:dyDescent="0.25">
      <c r="S7800" s="108"/>
      <c r="U7800" s="108"/>
      <c r="W7800" s="108"/>
      <c r="Y7800" s="108"/>
      <c r="AA7800" s="108"/>
      <c r="AC7800" s="108"/>
    </row>
    <row r="7801" spans="19:29" x14ac:dyDescent="0.25">
      <c r="S7801" s="108"/>
      <c r="U7801" s="108"/>
      <c r="W7801" s="108"/>
      <c r="Y7801" s="108"/>
      <c r="AA7801" s="108"/>
      <c r="AC7801" s="108"/>
    </row>
    <row r="7802" spans="19:29" x14ac:dyDescent="0.25">
      <c r="S7802" s="108"/>
      <c r="U7802" s="108"/>
      <c r="W7802" s="108"/>
      <c r="Y7802" s="108"/>
      <c r="AA7802" s="108"/>
      <c r="AC7802" s="108"/>
    </row>
    <row r="7803" spans="19:29" x14ac:dyDescent="0.25">
      <c r="S7803" s="110"/>
      <c r="U7803" s="110"/>
      <c r="W7803" s="110"/>
      <c r="Y7803" s="110"/>
      <c r="AA7803" s="110"/>
      <c r="AC7803" s="110"/>
    </row>
    <row r="7804" spans="19:29" x14ac:dyDescent="0.25">
      <c r="S7804" s="110"/>
      <c r="U7804" s="110"/>
      <c r="W7804" s="110"/>
      <c r="Y7804" s="110"/>
      <c r="AA7804" s="110"/>
      <c r="AC7804" s="110"/>
    </row>
    <row r="7805" spans="19:29" x14ac:dyDescent="0.25">
      <c r="S7805" s="110"/>
      <c r="U7805" s="110"/>
      <c r="W7805" s="110"/>
      <c r="Y7805" s="110"/>
      <c r="AA7805" s="110"/>
      <c r="AC7805" s="110"/>
    </row>
    <row r="7806" spans="19:29" x14ac:dyDescent="0.25">
      <c r="S7806" s="110"/>
      <c r="U7806" s="110"/>
      <c r="W7806" s="110"/>
      <c r="Y7806" s="110"/>
      <c r="AA7806" s="110"/>
      <c r="AC7806" s="110"/>
    </row>
    <row r="7807" spans="19:29" x14ac:dyDescent="0.25">
      <c r="S7807" s="111"/>
      <c r="U7807" s="111"/>
      <c r="W7807" s="111"/>
      <c r="Y7807" s="111"/>
      <c r="AA7807" s="111"/>
      <c r="AC7807" s="111"/>
    </row>
    <row r="7808" spans="19:29" x14ac:dyDescent="0.25">
      <c r="S7808" s="107"/>
      <c r="U7808" s="107"/>
      <c r="W7808" s="107"/>
      <c r="Y7808" s="107"/>
      <c r="AA7808" s="107"/>
      <c r="AC7808" s="107"/>
    </row>
    <row r="7809" spans="19:29" x14ac:dyDescent="0.25">
      <c r="S7809" s="108"/>
      <c r="U7809" s="108"/>
      <c r="W7809" s="108"/>
      <c r="Y7809" s="108"/>
      <c r="AA7809" s="108"/>
      <c r="AC7809" s="108"/>
    </row>
    <row r="7810" spans="19:29" x14ac:dyDescent="0.25">
      <c r="S7810" s="108"/>
      <c r="U7810" s="108"/>
      <c r="W7810" s="108"/>
      <c r="Y7810" s="108"/>
      <c r="AA7810" s="108"/>
      <c r="AC7810" s="108"/>
    </row>
    <row r="7811" spans="19:29" x14ac:dyDescent="0.25">
      <c r="S7811" s="109"/>
      <c r="U7811" s="109"/>
      <c r="W7811" s="109"/>
      <c r="Y7811" s="109"/>
      <c r="AA7811" s="109"/>
      <c r="AC7811" s="109"/>
    </row>
    <row r="7812" spans="19:29" x14ac:dyDescent="0.25">
      <c r="S7812" s="108"/>
      <c r="U7812" s="108"/>
      <c r="W7812" s="108"/>
      <c r="Y7812" s="108"/>
      <c r="AA7812" s="108"/>
      <c r="AC7812" s="108"/>
    </row>
    <row r="7813" spans="19:29" x14ac:dyDescent="0.25">
      <c r="S7813" s="108"/>
      <c r="U7813" s="108"/>
      <c r="W7813" s="108"/>
      <c r="Y7813" s="108"/>
      <c r="AA7813" s="108"/>
      <c r="AC7813" s="108"/>
    </row>
    <row r="7814" spans="19:29" x14ac:dyDescent="0.25">
      <c r="S7814" s="109"/>
      <c r="U7814" s="109"/>
      <c r="W7814" s="109"/>
      <c r="Y7814" s="109"/>
      <c r="AA7814" s="109"/>
      <c r="AC7814" s="109"/>
    </row>
    <row r="7815" spans="19:29" x14ac:dyDescent="0.25">
      <c r="S7815" s="108"/>
      <c r="U7815" s="108"/>
      <c r="W7815" s="108"/>
      <c r="Y7815" s="108"/>
      <c r="AA7815" s="108"/>
      <c r="AC7815" s="108"/>
    </row>
    <row r="7816" spans="19:29" x14ac:dyDescent="0.25">
      <c r="S7816" s="109"/>
      <c r="U7816" s="109"/>
      <c r="W7816" s="109"/>
      <c r="Y7816" s="109"/>
      <c r="AA7816" s="109"/>
      <c r="AC7816" s="109"/>
    </row>
    <row r="7817" spans="19:29" x14ac:dyDescent="0.25">
      <c r="S7817" s="108"/>
      <c r="U7817" s="108"/>
      <c r="W7817" s="108"/>
      <c r="Y7817" s="108"/>
      <c r="AA7817" s="108"/>
      <c r="AC7817" s="108"/>
    </row>
    <row r="7818" spans="19:29" x14ac:dyDescent="0.25">
      <c r="S7818" s="108"/>
      <c r="U7818" s="108"/>
      <c r="W7818" s="108"/>
      <c r="Y7818" s="108"/>
      <c r="AA7818" s="108"/>
      <c r="AC7818" s="108"/>
    </row>
    <row r="7819" spans="19:29" x14ac:dyDescent="0.25">
      <c r="S7819" s="108"/>
      <c r="U7819" s="108"/>
      <c r="W7819" s="108"/>
      <c r="Y7819" s="108"/>
      <c r="AA7819" s="108"/>
      <c r="AC7819" s="108"/>
    </row>
    <row r="7820" spans="19:29" x14ac:dyDescent="0.25">
      <c r="S7820" s="110"/>
      <c r="U7820" s="110"/>
      <c r="W7820" s="110"/>
      <c r="Y7820" s="110"/>
      <c r="AA7820" s="110"/>
      <c r="AC7820" s="110"/>
    </row>
    <row r="7821" spans="19:29" x14ac:dyDescent="0.25">
      <c r="S7821" s="110"/>
      <c r="U7821" s="110"/>
      <c r="W7821" s="110"/>
      <c r="Y7821" s="110"/>
      <c r="AA7821" s="110"/>
      <c r="AC7821" s="110"/>
    </row>
    <row r="7822" spans="19:29" x14ac:dyDescent="0.25">
      <c r="S7822" s="110"/>
      <c r="U7822" s="110"/>
      <c r="W7822" s="110"/>
      <c r="Y7822" s="110"/>
      <c r="AA7822" s="110"/>
      <c r="AC7822" s="110"/>
    </row>
    <row r="7823" spans="19:29" x14ac:dyDescent="0.25">
      <c r="S7823" s="110"/>
      <c r="U7823" s="110"/>
      <c r="W7823" s="110"/>
      <c r="Y7823" s="110"/>
      <c r="AA7823" s="110"/>
      <c r="AC7823" s="110"/>
    </row>
    <row r="7824" spans="19:29" x14ac:dyDescent="0.25">
      <c r="S7824" s="111"/>
      <c r="U7824" s="111"/>
      <c r="W7824" s="111"/>
      <c r="Y7824" s="111"/>
      <c r="AA7824" s="111"/>
      <c r="AC7824" s="111"/>
    </row>
    <row r="7825" spans="19:29" x14ac:dyDescent="0.25">
      <c r="S7825" s="107"/>
      <c r="U7825" s="107"/>
      <c r="W7825" s="107"/>
      <c r="Y7825" s="107"/>
      <c r="AA7825" s="107"/>
      <c r="AC7825" s="107"/>
    </row>
    <row r="7826" spans="19:29" x14ac:dyDescent="0.25">
      <c r="S7826" s="108"/>
      <c r="U7826" s="108"/>
      <c r="W7826" s="108"/>
      <c r="Y7826" s="108"/>
      <c r="AA7826" s="108"/>
      <c r="AC7826" s="108"/>
    </row>
    <row r="7827" spans="19:29" x14ac:dyDescent="0.25">
      <c r="S7827" s="108"/>
      <c r="U7827" s="108"/>
      <c r="W7827" s="108"/>
      <c r="Y7827" s="108"/>
      <c r="AA7827" s="108"/>
      <c r="AC7827" s="108"/>
    </row>
    <row r="7828" spans="19:29" x14ac:dyDescent="0.25">
      <c r="S7828" s="109"/>
      <c r="U7828" s="109"/>
      <c r="W7828" s="109"/>
      <c r="Y7828" s="109"/>
      <c r="AA7828" s="109"/>
      <c r="AC7828" s="109"/>
    </row>
    <row r="7829" spans="19:29" x14ac:dyDescent="0.25">
      <c r="S7829" s="108"/>
      <c r="U7829" s="108"/>
      <c r="W7829" s="108"/>
      <c r="Y7829" s="108"/>
      <c r="AA7829" s="108"/>
      <c r="AC7829" s="108"/>
    </row>
    <row r="7830" spans="19:29" x14ac:dyDescent="0.25">
      <c r="S7830" s="108"/>
      <c r="U7830" s="108"/>
      <c r="W7830" s="108"/>
      <c r="Y7830" s="108"/>
      <c r="AA7830" s="108"/>
      <c r="AC7830" s="108"/>
    </row>
    <row r="7831" spans="19:29" x14ac:dyDescent="0.25">
      <c r="S7831" s="109"/>
      <c r="U7831" s="109"/>
      <c r="W7831" s="109"/>
      <c r="Y7831" s="109"/>
      <c r="AA7831" s="109"/>
      <c r="AC7831" s="109"/>
    </row>
    <row r="7832" spans="19:29" x14ac:dyDescent="0.25">
      <c r="S7832" s="108"/>
      <c r="U7832" s="108"/>
      <c r="W7832" s="108"/>
      <c r="Y7832" s="108"/>
      <c r="AA7832" s="108"/>
      <c r="AC7832" s="108"/>
    </row>
    <row r="7833" spans="19:29" x14ac:dyDescent="0.25">
      <c r="S7833" s="109"/>
      <c r="U7833" s="109"/>
      <c r="W7833" s="109"/>
      <c r="Y7833" s="109"/>
      <c r="AA7833" s="109"/>
      <c r="AC7833" s="109"/>
    </row>
    <row r="7834" spans="19:29" x14ac:dyDescent="0.25">
      <c r="S7834" s="108"/>
      <c r="U7834" s="108"/>
      <c r="W7834" s="108"/>
      <c r="Y7834" s="108"/>
      <c r="AA7834" s="108"/>
      <c r="AC7834" s="108"/>
    </row>
    <row r="7835" spans="19:29" x14ac:dyDescent="0.25">
      <c r="S7835" s="108"/>
      <c r="U7835" s="108"/>
      <c r="W7835" s="108"/>
      <c r="Y7835" s="108"/>
      <c r="AA7835" s="108"/>
      <c r="AC7835" s="108"/>
    </row>
    <row r="7836" spans="19:29" x14ac:dyDescent="0.25">
      <c r="S7836" s="108"/>
      <c r="U7836" s="108"/>
      <c r="W7836" s="108"/>
      <c r="Y7836" s="108"/>
      <c r="AA7836" s="108"/>
      <c r="AC7836" s="108"/>
    </row>
    <row r="7837" spans="19:29" x14ac:dyDescent="0.25">
      <c r="S7837" s="110"/>
      <c r="U7837" s="110"/>
      <c r="W7837" s="110"/>
      <c r="Y7837" s="110"/>
      <c r="AA7837" s="110"/>
      <c r="AC7837" s="110"/>
    </row>
    <row r="7838" spans="19:29" x14ac:dyDescent="0.25">
      <c r="S7838" s="110"/>
      <c r="U7838" s="110"/>
      <c r="W7838" s="110"/>
      <c r="Y7838" s="110"/>
      <c r="AA7838" s="110"/>
      <c r="AC7838" s="110"/>
    </row>
    <row r="7839" spans="19:29" x14ac:dyDescent="0.25">
      <c r="S7839" s="110"/>
      <c r="U7839" s="110"/>
      <c r="W7839" s="110"/>
      <c r="Y7839" s="110"/>
      <c r="AA7839" s="110"/>
      <c r="AC7839" s="110"/>
    </row>
    <row r="7840" spans="19:29" x14ac:dyDescent="0.25">
      <c r="S7840" s="110"/>
      <c r="U7840" s="110"/>
      <c r="W7840" s="110"/>
      <c r="Y7840" s="110"/>
      <c r="AA7840" s="110"/>
      <c r="AC7840" s="110"/>
    </row>
    <row r="7841" spans="19:29" x14ac:dyDescent="0.25">
      <c r="S7841" s="111"/>
      <c r="U7841" s="111"/>
      <c r="W7841" s="111"/>
      <c r="Y7841" s="111"/>
      <c r="AA7841" s="111"/>
      <c r="AC7841" s="111"/>
    </row>
    <row r="7842" spans="19:29" x14ac:dyDescent="0.25">
      <c r="S7842" s="107"/>
      <c r="U7842" s="107"/>
      <c r="W7842" s="107"/>
      <c r="Y7842" s="107"/>
      <c r="AA7842" s="107"/>
      <c r="AC7842" s="107"/>
    </row>
    <row r="7843" spans="19:29" x14ac:dyDescent="0.25">
      <c r="S7843" s="108"/>
      <c r="U7843" s="108"/>
      <c r="W7843" s="108"/>
      <c r="Y7843" s="108"/>
      <c r="AA7843" s="108"/>
      <c r="AC7843" s="108"/>
    </row>
    <row r="7844" spans="19:29" x14ac:dyDescent="0.25">
      <c r="S7844" s="108"/>
      <c r="U7844" s="108"/>
      <c r="W7844" s="108"/>
      <c r="Y7844" s="108"/>
      <c r="AA7844" s="108"/>
      <c r="AC7844" s="108"/>
    </row>
    <row r="7845" spans="19:29" x14ac:dyDescent="0.25">
      <c r="S7845" s="109"/>
      <c r="U7845" s="109"/>
      <c r="W7845" s="109"/>
      <c r="Y7845" s="109"/>
      <c r="AA7845" s="109"/>
      <c r="AC7845" s="109"/>
    </row>
    <row r="7846" spans="19:29" x14ac:dyDescent="0.25">
      <c r="S7846" s="108"/>
      <c r="U7846" s="108"/>
      <c r="W7846" s="108"/>
      <c r="Y7846" s="108"/>
      <c r="AA7846" s="108"/>
      <c r="AC7846" s="108"/>
    </row>
    <row r="7847" spans="19:29" x14ac:dyDescent="0.25">
      <c r="S7847" s="108"/>
      <c r="U7847" s="108"/>
      <c r="W7847" s="108"/>
      <c r="Y7847" s="108"/>
      <c r="AA7847" s="108"/>
      <c r="AC7847" s="108"/>
    </row>
    <row r="7848" spans="19:29" x14ac:dyDescent="0.25">
      <c r="S7848" s="109"/>
      <c r="U7848" s="109"/>
      <c r="W7848" s="109"/>
      <c r="Y7848" s="109"/>
      <c r="AA7848" s="109"/>
      <c r="AC7848" s="109"/>
    </row>
    <row r="7849" spans="19:29" x14ac:dyDescent="0.25">
      <c r="S7849" s="108"/>
      <c r="U7849" s="108"/>
      <c r="W7849" s="108"/>
      <c r="Y7849" s="108"/>
      <c r="AA7849" s="108"/>
      <c r="AC7849" s="108"/>
    </row>
    <row r="7850" spans="19:29" x14ac:dyDescent="0.25">
      <c r="S7850" s="109"/>
      <c r="U7850" s="109"/>
      <c r="W7850" s="109"/>
      <c r="Y7850" s="109"/>
      <c r="AA7850" s="109"/>
      <c r="AC7850" s="109"/>
    </row>
    <row r="7851" spans="19:29" x14ac:dyDescent="0.25">
      <c r="S7851" s="108"/>
      <c r="U7851" s="108"/>
      <c r="W7851" s="108"/>
      <c r="Y7851" s="108"/>
      <c r="AA7851" s="108"/>
      <c r="AC7851" s="108"/>
    </row>
    <row r="7852" spans="19:29" x14ac:dyDescent="0.25">
      <c r="S7852" s="108"/>
      <c r="U7852" s="108"/>
      <c r="W7852" s="108"/>
      <c r="Y7852" s="108"/>
      <c r="AA7852" s="108"/>
      <c r="AC7852" s="108"/>
    </row>
    <row r="7853" spans="19:29" x14ac:dyDescent="0.25">
      <c r="S7853" s="108"/>
      <c r="U7853" s="108"/>
      <c r="W7853" s="108"/>
      <c r="Y7853" s="108"/>
      <c r="AA7853" s="108"/>
      <c r="AC7853" s="108"/>
    </row>
    <row r="7854" spans="19:29" x14ac:dyDescent="0.25">
      <c r="S7854" s="110"/>
      <c r="U7854" s="110"/>
      <c r="W7854" s="110"/>
      <c r="Y7854" s="110"/>
      <c r="AA7854" s="110"/>
      <c r="AC7854" s="110"/>
    </row>
    <row r="7855" spans="19:29" x14ac:dyDescent="0.25">
      <c r="S7855" s="110"/>
      <c r="U7855" s="110"/>
      <c r="W7855" s="110"/>
      <c r="Y7855" s="110"/>
      <c r="AA7855" s="110"/>
      <c r="AC7855" s="110"/>
    </row>
    <row r="7856" spans="19:29" x14ac:dyDescent="0.25">
      <c r="S7856" s="110"/>
      <c r="U7856" s="110"/>
      <c r="W7856" s="110"/>
      <c r="Y7856" s="110"/>
      <c r="AA7856" s="110"/>
      <c r="AC7856" s="110"/>
    </row>
    <row r="7857" spans="19:29" x14ac:dyDescent="0.25">
      <c r="S7857" s="110"/>
      <c r="U7857" s="110"/>
      <c r="W7857" s="110"/>
      <c r="Y7857" s="110"/>
      <c r="AA7857" s="110"/>
      <c r="AC7857" s="110"/>
    </row>
    <row r="7858" spans="19:29" x14ac:dyDescent="0.25">
      <c r="S7858" s="111"/>
      <c r="U7858" s="111"/>
      <c r="W7858" s="111"/>
      <c r="Y7858" s="111"/>
      <c r="AA7858" s="111"/>
      <c r="AC7858" s="111"/>
    </row>
    <row r="7859" spans="19:29" x14ac:dyDescent="0.25">
      <c r="S7859" s="107"/>
      <c r="U7859" s="107"/>
      <c r="W7859" s="107"/>
      <c r="Y7859" s="107"/>
      <c r="AA7859" s="107"/>
      <c r="AC7859" s="107"/>
    </row>
    <row r="7860" spans="19:29" x14ac:dyDescent="0.25">
      <c r="S7860" s="108"/>
      <c r="U7860" s="108"/>
      <c r="W7860" s="108"/>
      <c r="Y7860" s="108"/>
      <c r="AA7860" s="108"/>
      <c r="AC7860" s="108"/>
    </row>
    <row r="7861" spans="19:29" x14ac:dyDescent="0.25">
      <c r="S7861" s="108"/>
      <c r="U7861" s="108"/>
      <c r="W7861" s="108"/>
      <c r="Y7861" s="108"/>
      <c r="AA7861" s="108"/>
      <c r="AC7861" s="108"/>
    </row>
    <row r="7862" spans="19:29" x14ac:dyDescent="0.25">
      <c r="S7862" s="109"/>
      <c r="U7862" s="109"/>
      <c r="W7862" s="109"/>
      <c r="Y7862" s="109"/>
      <c r="AA7862" s="109"/>
      <c r="AC7862" s="109"/>
    </row>
    <row r="7863" spans="19:29" x14ac:dyDescent="0.25">
      <c r="S7863" s="108"/>
      <c r="U7863" s="108"/>
      <c r="W7863" s="108"/>
      <c r="Y7863" s="108"/>
      <c r="AA7863" s="108"/>
      <c r="AC7863" s="108"/>
    </row>
    <row r="7864" spans="19:29" x14ac:dyDescent="0.25">
      <c r="S7864" s="108"/>
      <c r="U7864" s="108"/>
      <c r="W7864" s="108"/>
      <c r="Y7864" s="108"/>
      <c r="AA7864" s="108"/>
      <c r="AC7864" s="108"/>
    </row>
    <row r="7865" spans="19:29" x14ac:dyDescent="0.25">
      <c r="S7865" s="109"/>
      <c r="U7865" s="109"/>
      <c r="W7865" s="109"/>
      <c r="Y7865" s="109"/>
      <c r="AA7865" s="109"/>
      <c r="AC7865" s="109"/>
    </row>
    <row r="7866" spans="19:29" x14ac:dyDescent="0.25">
      <c r="S7866" s="108"/>
      <c r="U7866" s="108"/>
      <c r="W7866" s="108"/>
      <c r="Y7866" s="108"/>
      <c r="AA7866" s="108"/>
      <c r="AC7866" s="108"/>
    </row>
    <row r="7867" spans="19:29" x14ac:dyDescent="0.25">
      <c r="S7867" s="109"/>
      <c r="U7867" s="109"/>
      <c r="W7867" s="109"/>
      <c r="Y7867" s="109"/>
      <c r="AA7867" s="109"/>
      <c r="AC7867" s="109"/>
    </row>
    <row r="7868" spans="19:29" x14ac:dyDescent="0.25">
      <c r="S7868" s="108"/>
      <c r="U7868" s="108"/>
      <c r="W7868" s="108"/>
      <c r="Y7868" s="108"/>
      <c r="AA7868" s="108"/>
      <c r="AC7868" s="108"/>
    </row>
    <row r="7869" spans="19:29" x14ac:dyDescent="0.25">
      <c r="S7869" s="108"/>
      <c r="U7869" s="108"/>
      <c r="W7869" s="108"/>
      <c r="Y7869" s="108"/>
      <c r="AA7869" s="108"/>
      <c r="AC7869" s="108"/>
    </row>
    <row r="7870" spans="19:29" x14ac:dyDescent="0.25">
      <c r="S7870" s="108"/>
      <c r="U7870" s="108"/>
      <c r="W7870" s="108"/>
      <c r="Y7870" s="108"/>
      <c r="AA7870" s="108"/>
      <c r="AC7870" s="108"/>
    </row>
    <row r="7871" spans="19:29" x14ac:dyDescent="0.25">
      <c r="S7871" s="110"/>
      <c r="U7871" s="110"/>
      <c r="W7871" s="110"/>
      <c r="Y7871" s="110"/>
      <c r="AA7871" s="110"/>
      <c r="AC7871" s="110"/>
    </row>
    <row r="7872" spans="19:29" x14ac:dyDescent="0.25">
      <c r="S7872" s="110"/>
      <c r="U7872" s="110"/>
      <c r="W7872" s="110"/>
      <c r="Y7872" s="110"/>
      <c r="AA7872" s="110"/>
      <c r="AC7872" s="110"/>
    </row>
    <row r="7873" spans="19:29" x14ac:dyDescent="0.25">
      <c r="S7873" s="110"/>
      <c r="U7873" s="110"/>
      <c r="W7873" s="110"/>
      <c r="Y7873" s="110"/>
      <c r="AA7873" s="110"/>
      <c r="AC7873" s="110"/>
    </row>
    <row r="7874" spans="19:29" x14ac:dyDescent="0.25">
      <c r="S7874" s="110"/>
      <c r="U7874" s="110"/>
      <c r="W7874" s="110"/>
      <c r="Y7874" s="110"/>
      <c r="AA7874" s="110"/>
      <c r="AC7874" s="110"/>
    </row>
    <row r="7875" spans="19:29" x14ac:dyDescent="0.25">
      <c r="S7875" s="111"/>
      <c r="U7875" s="111"/>
      <c r="W7875" s="111"/>
      <c r="Y7875" s="111"/>
      <c r="AA7875" s="111"/>
      <c r="AC7875" s="111"/>
    </row>
    <row r="7876" spans="19:29" x14ac:dyDescent="0.25">
      <c r="S7876" s="107"/>
      <c r="U7876" s="107"/>
      <c r="W7876" s="107"/>
      <c r="Y7876" s="107"/>
      <c r="AA7876" s="107"/>
      <c r="AC7876" s="107"/>
    </row>
    <row r="7877" spans="19:29" x14ac:dyDescent="0.25">
      <c r="S7877" s="108"/>
      <c r="U7877" s="108"/>
      <c r="W7877" s="108"/>
      <c r="Y7877" s="108"/>
      <c r="AA7877" s="108"/>
      <c r="AC7877" s="108"/>
    </row>
    <row r="7878" spans="19:29" x14ac:dyDescent="0.25">
      <c r="S7878" s="108"/>
      <c r="U7878" s="108"/>
      <c r="W7878" s="108"/>
      <c r="Y7878" s="108"/>
      <c r="AA7878" s="108"/>
      <c r="AC7878" s="108"/>
    </row>
    <row r="7879" spans="19:29" x14ac:dyDescent="0.25">
      <c r="S7879" s="109"/>
      <c r="U7879" s="109"/>
      <c r="W7879" s="109"/>
      <c r="Y7879" s="109"/>
      <c r="AA7879" s="109"/>
      <c r="AC7879" s="109"/>
    </row>
    <row r="7880" spans="19:29" x14ac:dyDescent="0.25">
      <c r="S7880" s="108"/>
      <c r="U7880" s="108"/>
      <c r="W7880" s="108"/>
      <c r="Y7880" s="108"/>
      <c r="AA7880" s="108"/>
      <c r="AC7880" s="108"/>
    </row>
    <row r="7881" spans="19:29" x14ac:dyDescent="0.25">
      <c r="S7881" s="108"/>
      <c r="U7881" s="108"/>
      <c r="W7881" s="108"/>
      <c r="Y7881" s="108"/>
      <c r="AA7881" s="108"/>
      <c r="AC7881" s="108"/>
    </row>
    <row r="7882" spans="19:29" x14ac:dyDescent="0.25">
      <c r="S7882" s="109"/>
      <c r="U7882" s="109"/>
      <c r="W7882" s="109"/>
      <c r="Y7882" s="109"/>
      <c r="AA7882" s="109"/>
      <c r="AC7882" s="109"/>
    </row>
    <row r="7883" spans="19:29" x14ac:dyDescent="0.25">
      <c r="S7883" s="108"/>
      <c r="U7883" s="108"/>
      <c r="W7883" s="108"/>
      <c r="Y7883" s="108"/>
      <c r="AA7883" s="108"/>
      <c r="AC7883" s="108"/>
    </row>
    <row r="7884" spans="19:29" x14ac:dyDescent="0.25">
      <c r="S7884" s="109"/>
      <c r="U7884" s="109"/>
      <c r="W7884" s="109"/>
      <c r="Y7884" s="109"/>
      <c r="AA7884" s="109"/>
      <c r="AC7884" s="109"/>
    </row>
    <row r="7885" spans="19:29" x14ac:dyDescent="0.25">
      <c r="S7885" s="108"/>
      <c r="U7885" s="108"/>
      <c r="W7885" s="108"/>
      <c r="Y7885" s="108"/>
      <c r="AA7885" s="108"/>
      <c r="AC7885" s="108"/>
    </row>
    <row r="7886" spans="19:29" x14ac:dyDescent="0.25">
      <c r="S7886" s="108"/>
      <c r="U7886" s="108"/>
      <c r="W7886" s="108"/>
      <c r="Y7886" s="108"/>
      <c r="AA7886" s="108"/>
      <c r="AC7886" s="108"/>
    </row>
    <row r="7887" spans="19:29" x14ac:dyDescent="0.25">
      <c r="S7887" s="108"/>
      <c r="U7887" s="108"/>
      <c r="W7887" s="108"/>
      <c r="Y7887" s="108"/>
      <c r="AA7887" s="108"/>
      <c r="AC7887" s="108"/>
    </row>
    <row r="7888" spans="19:29" x14ac:dyDescent="0.25">
      <c r="S7888" s="110"/>
      <c r="U7888" s="110"/>
      <c r="W7888" s="110"/>
      <c r="Y7888" s="110"/>
      <c r="AA7888" s="110"/>
      <c r="AC7888" s="110"/>
    </row>
    <row r="7889" spans="19:29" x14ac:dyDescent="0.25">
      <c r="S7889" s="110"/>
      <c r="U7889" s="110"/>
      <c r="W7889" s="110"/>
      <c r="Y7889" s="110"/>
      <c r="AA7889" s="110"/>
      <c r="AC7889" s="110"/>
    </row>
    <row r="7890" spans="19:29" x14ac:dyDescent="0.25">
      <c r="S7890" s="110"/>
      <c r="U7890" s="110"/>
      <c r="W7890" s="110"/>
      <c r="Y7890" s="110"/>
      <c r="AA7890" s="110"/>
      <c r="AC7890" s="110"/>
    </row>
    <row r="7891" spans="19:29" x14ac:dyDescent="0.25">
      <c r="S7891" s="110"/>
      <c r="U7891" s="110"/>
      <c r="W7891" s="110"/>
      <c r="Y7891" s="110"/>
      <c r="AA7891" s="110"/>
      <c r="AC7891" s="110"/>
    </row>
    <row r="7892" spans="19:29" x14ac:dyDescent="0.25">
      <c r="S7892" s="111"/>
      <c r="U7892" s="111"/>
      <c r="W7892" s="111"/>
      <c r="Y7892" s="111"/>
      <c r="AA7892" s="111"/>
      <c r="AC7892" s="111"/>
    </row>
    <row r="7893" spans="19:29" x14ac:dyDescent="0.25">
      <c r="S7893" s="107"/>
      <c r="U7893" s="107"/>
      <c r="W7893" s="107"/>
      <c r="Y7893" s="107"/>
      <c r="AA7893" s="107"/>
      <c r="AC7893" s="107"/>
    </row>
    <row r="7894" spans="19:29" x14ac:dyDescent="0.25">
      <c r="S7894" s="108"/>
      <c r="U7894" s="108"/>
      <c r="W7894" s="108"/>
      <c r="Y7894" s="108"/>
      <c r="AA7894" s="108"/>
      <c r="AC7894" s="108"/>
    </row>
    <row r="7895" spans="19:29" x14ac:dyDescent="0.25">
      <c r="S7895" s="108"/>
      <c r="U7895" s="108"/>
      <c r="W7895" s="108"/>
      <c r="Y7895" s="108"/>
      <c r="AA7895" s="108"/>
      <c r="AC7895" s="108"/>
    </row>
    <row r="7896" spans="19:29" x14ac:dyDescent="0.25">
      <c r="S7896" s="109"/>
      <c r="U7896" s="109"/>
      <c r="W7896" s="109"/>
      <c r="Y7896" s="109"/>
      <c r="AA7896" s="109"/>
      <c r="AC7896" s="109"/>
    </row>
    <row r="7897" spans="19:29" x14ac:dyDescent="0.25">
      <c r="S7897" s="108"/>
      <c r="U7897" s="108"/>
      <c r="W7897" s="108"/>
      <c r="Y7897" s="108"/>
      <c r="AA7897" s="108"/>
      <c r="AC7897" s="108"/>
    </row>
    <row r="7898" spans="19:29" x14ac:dyDescent="0.25">
      <c r="S7898" s="108"/>
      <c r="U7898" s="108"/>
      <c r="W7898" s="108"/>
      <c r="Y7898" s="108"/>
      <c r="AA7898" s="108"/>
      <c r="AC7898" s="108"/>
    </row>
    <row r="7899" spans="19:29" x14ac:dyDescent="0.25">
      <c r="S7899" s="109"/>
      <c r="U7899" s="109"/>
      <c r="W7899" s="109"/>
      <c r="Y7899" s="109"/>
      <c r="AA7899" s="109"/>
      <c r="AC7899" s="109"/>
    </row>
    <row r="7900" spans="19:29" x14ac:dyDescent="0.25">
      <c r="S7900" s="108"/>
      <c r="U7900" s="108"/>
      <c r="W7900" s="108"/>
      <c r="Y7900" s="108"/>
      <c r="AA7900" s="108"/>
      <c r="AC7900" s="108"/>
    </row>
    <row r="7901" spans="19:29" x14ac:dyDescent="0.25">
      <c r="S7901" s="109"/>
      <c r="U7901" s="109"/>
      <c r="W7901" s="109"/>
      <c r="Y7901" s="109"/>
      <c r="AA7901" s="109"/>
      <c r="AC7901" s="109"/>
    </row>
    <row r="7902" spans="19:29" x14ac:dyDescent="0.25">
      <c r="S7902" s="108"/>
      <c r="U7902" s="108"/>
      <c r="W7902" s="108"/>
      <c r="Y7902" s="108"/>
      <c r="AA7902" s="108"/>
      <c r="AC7902" s="108"/>
    </row>
    <row r="7903" spans="19:29" x14ac:dyDescent="0.25">
      <c r="S7903" s="108"/>
      <c r="U7903" s="108"/>
      <c r="W7903" s="108"/>
      <c r="Y7903" s="108"/>
      <c r="AA7903" s="108"/>
      <c r="AC7903" s="108"/>
    </row>
    <row r="7904" spans="19:29" x14ac:dyDescent="0.25">
      <c r="S7904" s="108"/>
      <c r="U7904" s="108"/>
      <c r="W7904" s="108"/>
      <c r="Y7904" s="108"/>
      <c r="AA7904" s="108"/>
      <c r="AC7904" s="108"/>
    </row>
    <row r="7905" spans="19:29" x14ac:dyDescent="0.25">
      <c r="S7905" s="110"/>
      <c r="U7905" s="110"/>
      <c r="W7905" s="110"/>
      <c r="Y7905" s="110"/>
      <c r="AA7905" s="110"/>
      <c r="AC7905" s="110"/>
    </row>
    <row r="7906" spans="19:29" x14ac:dyDescent="0.25">
      <c r="S7906" s="110"/>
      <c r="U7906" s="110"/>
      <c r="W7906" s="110"/>
      <c r="Y7906" s="110"/>
      <c r="AA7906" s="110"/>
      <c r="AC7906" s="110"/>
    </row>
    <row r="7907" spans="19:29" x14ac:dyDescent="0.25">
      <c r="S7907" s="110"/>
      <c r="U7907" s="110"/>
      <c r="W7907" s="110"/>
      <c r="Y7907" s="110"/>
      <c r="AA7907" s="110"/>
      <c r="AC7907" s="110"/>
    </row>
    <row r="7908" spans="19:29" x14ac:dyDescent="0.25">
      <c r="S7908" s="110"/>
      <c r="U7908" s="110"/>
      <c r="W7908" s="110"/>
      <c r="Y7908" s="110"/>
      <c r="AA7908" s="110"/>
      <c r="AC7908" s="110"/>
    </row>
    <row r="7909" spans="19:29" x14ac:dyDescent="0.25">
      <c r="S7909" s="111"/>
      <c r="U7909" s="111"/>
      <c r="W7909" s="111"/>
      <c r="Y7909" s="111"/>
      <c r="AA7909" s="111"/>
      <c r="AC7909" s="111"/>
    </row>
    <row r="7910" spans="19:29" x14ac:dyDescent="0.25">
      <c r="S7910" s="107"/>
      <c r="U7910" s="107"/>
      <c r="W7910" s="107"/>
      <c r="Y7910" s="107"/>
      <c r="AA7910" s="107"/>
      <c r="AC7910" s="107"/>
    </row>
    <row r="7911" spans="19:29" x14ac:dyDescent="0.25">
      <c r="S7911" s="108"/>
      <c r="U7911" s="108"/>
      <c r="W7911" s="108"/>
      <c r="Y7911" s="108"/>
      <c r="AA7911" s="108"/>
      <c r="AC7911" s="108"/>
    </row>
    <row r="7912" spans="19:29" x14ac:dyDescent="0.25">
      <c r="S7912" s="108"/>
      <c r="U7912" s="108"/>
      <c r="W7912" s="108"/>
      <c r="Y7912" s="108"/>
      <c r="AA7912" s="108"/>
      <c r="AC7912" s="108"/>
    </row>
    <row r="7913" spans="19:29" x14ac:dyDescent="0.25">
      <c r="S7913" s="109"/>
      <c r="U7913" s="109"/>
      <c r="W7913" s="109"/>
      <c r="Y7913" s="109"/>
      <c r="AA7913" s="109"/>
      <c r="AC7913" s="109"/>
    </row>
    <row r="7914" spans="19:29" x14ac:dyDescent="0.25">
      <c r="S7914" s="108"/>
      <c r="U7914" s="108"/>
      <c r="W7914" s="108"/>
      <c r="Y7914" s="108"/>
      <c r="AA7914" s="108"/>
      <c r="AC7914" s="108"/>
    </row>
    <row r="7915" spans="19:29" x14ac:dyDescent="0.25">
      <c r="S7915" s="108"/>
      <c r="U7915" s="108"/>
      <c r="W7915" s="108"/>
      <c r="Y7915" s="108"/>
      <c r="AA7915" s="108"/>
      <c r="AC7915" s="108"/>
    </row>
    <row r="7916" spans="19:29" x14ac:dyDescent="0.25">
      <c r="S7916" s="109"/>
      <c r="U7916" s="109"/>
      <c r="W7916" s="109"/>
      <c r="Y7916" s="109"/>
      <c r="AA7916" s="109"/>
      <c r="AC7916" s="109"/>
    </row>
    <row r="7917" spans="19:29" x14ac:dyDescent="0.25">
      <c r="S7917" s="108"/>
      <c r="U7917" s="108"/>
      <c r="W7917" s="108"/>
      <c r="Y7917" s="108"/>
      <c r="AA7917" s="108"/>
      <c r="AC7917" s="108"/>
    </row>
    <row r="7918" spans="19:29" x14ac:dyDescent="0.25">
      <c r="S7918" s="109"/>
      <c r="U7918" s="109"/>
      <c r="W7918" s="109"/>
      <c r="Y7918" s="109"/>
      <c r="AA7918" s="109"/>
      <c r="AC7918" s="109"/>
    </row>
    <row r="7919" spans="19:29" x14ac:dyDescent="0.25">
      <c r="S7919" s="108"/>
      <c r="U7919" s="108"/>
      <c r="W7919" s="108"/>
      <c r="Y7919" s="108"/>
      <c r="AA7919" s="108"/>
      <c r="AC7919" s="108"/>
    </row>
    <row r="7920" spans="19:29" x14ac:dyDescent="0.25">
      <c r="S7920" s="108"/>
      <c r="U7920" s="108"/>
      <c r="W7920" s="108"/>
      <c r="Y7920" s="108"/>
      <c r="AA7920" s="108"/>
      <c r="AC7920" s="108"/>
    </row>
    <row r="7921" spans="19:29" x14ac:dyDescent="0.25">
      <c r="S7921" s="108"/>
      <c r="U7921" s="108"/>
      <c r="W7921" s="108"/>
      <c r="Y7921" s="108"/>
      <c r="AA7921" s="108"/>
      <c r="AC7921" s="108"/>
    </row>
    <row r="7922" spans="19:29" x14ac:dyDescent="0.25">
      <c r="S7922" s="110"/>
      <c r="U7922" s="110"/>
      <c r="W7922" s="110"/>
      <c r="Y7922" s="110"/>
      <c r="AA7922" s="110"/>
      <c r="AC7922" s="110"/>
    </row>
    <row r="7923" spans="19:29" x14ac:dyDescent="0.25">
      <c r="S7923" s="110"/>
      <c r="U7923" s="110"/>
      <c r="W7923" s="110"/>
      <c r="Y7923" s="110"/>
      <c r="AA7923" s="110"/>
      <c r="AC7923" s="110"/>
    </row>
    <row r="7924" spans="19:29" x14ac:dyDescent="0.25">
      <c r="S7924" s="110"/>
      <c r="U7924" s="110"/>
      <c r="W7924" s="110"/>
      <c r="Y7924" s="110"/>
      <c r="AA7924" s="110"/>
      <c r="AC7924" s="110"/>
    </row>
    <row r="7925" spans="19:29" x14ac:dyDescent="0.25">
      <c r="S7925" s="110"/>
      <c r="U7925" s="110"/>
      <c r="W7925" s="110"/>
      <c r="Y7925" s="110"/>
      <c r="AA7925" s="110"/>
      <c r="AC7925" s="110"/>
    </row>
    <row r="7926" spans="19:29" x14ac:dyDescent="0.25">
      <c r="S7926" s="111"/>
      <c r="U7926" s="111"/>
      <c r="W7926" s="111"/>
      <c r="Y7926" s="111"/>
      <c r="AA7926" s="111"/>
      <c r="AC7926" s="111"/>
    </row>
    <row r="7927" spans="19:29" x14ac:dyDescent="0.25">
      <c r="S7927" s="107"/>
      <c r="U7927" s="107"/>
      <c r="W7927" s="107"/>
      <c r="Y7927" s="107"/>
      <c r="AA7927" s="107"/>
      <c r="AC7927" s="107"/>
    </row>
    <row r="7928" spans="19:29" x14ac:dyDescent="0.25">
      <c r="S7928" s="108"/>
      <c r="U7928" s="108"/>
      <c r="W7928" s="108"/>
      <c r="Y7928" s="108"/>
      <c r="AA7928" s="108"/>
      <c r="AC7928" s="108"/>
    </row>
    <row r="7929" spans="19:29" x14ac:dyDescent="0.25">
      <c r="S7929" s="108"/>
      <c r="U7929" s="108"/>
      <c r="W7929" s="108"/>
      <c r="Y7929" s="108"/>
      <c r="AA7929" s="108"/>
      <c r="AC7929" s="108"/>
    </row>
    <row r="7930" spans="19:29" x14ac:dyDescent="0.25">
      <c r="S7930" s="109"/>
      <c r="U7930" s="109"/>
      <c r="W7930" s="109"/>
      <c r="Y7930" s="109"/>
      <c r="AA7930" s="109"/>
      <c r="AC7930" s="109"/>
    </row>
    <row r="7931" spans="19:29" x14ac:dyDescent="0.25">
      <c r="S7931" s="108"/>
      <c r="U7931" s="108"/>
      <c r="W7931" s="108"/>
      <c r="Y7931" s="108"/>
      <c r="AA7931" s="108"/>
      <c r="AC7931" s="108"/>
    </row>
    <row r="7932" spans="19:29" x14ac:dyDescent="0.25">
      <c r="S7932" s="108"/>
      <c r="U7932" s="108"/>
      <c r="W7932" s="108"/>
      <c r="Y7932" s="108"/>
      <c r="AA7932" s="108"/>
      <c r="AC7932" s="108"/>
    </row>
    <row r="7933" spans="19:29" x14ac:dyDescent="0.25">
      <c r="S7933" s="109"/>
      <c r="U7933" s="109"/>
      <c r="W7933" s="109"/>
      <c r="Y7933" s="109"/>
      <c r="AA7933" s="109"/>
      <c r="AC7933" s="109"/>
    </row>
    <row r="7934" spans="19:29" x14ac:dyDescent="0.25">
      <c r="S7934" s="108"/>
      <c r="U7934" s="108"/>
      <c r="W7934" s="108"/>
      <c r="Y7934" s="108"/>
      <c r="AA7934" s="108"/>
      <c r="AC7934" s="108"/>
    </row>
    <row r="7935" spans="19:29" x14ac:dyDescent="0.25">
      <c r="S7935" s="109"/>
      <c r="U7935" s="109"/>
      <c r="W7935" s="109"/>
      <c r="Y7935" s="109"/>
      <c r="AA7935" s="109"/>
      <c r="AC7935" s="109"/>
    </row>
    <row r="7936" spans="19:29" x14ac:dyDescent="0.25">
      <c r="S7936" s="108"/>
      <c r="U7936" s="108"/>
      <c r="W7936" s="108"/>
      <c r="Y7936" s="108"/>
      <c r="AA7936" s="108"/>
      <c r="AC7936" s="108"/>
    </row>
    <row r="7937" spans="19:29" x14ac:dyDescent="0.25">
      <c r="S7937" s="108"/>
      <c r="U7937" s="108"/>
      <c r="W7937" s="108"/>
      <c r="Y7937" s="108"/>
      <c r="AA7937" s="108"/>
      <c r="AC7937" s="108"/>
    </row>
    <row r="7938" spans="19:29" x14ac:dyDescent="0.25">
      <c r="S7938" s="108"/>
      <c r="U7938" s="108"/>
      <c r="W7938" s="108"/>
      <c r="Y7938" s="108"/>
      <c r="AA7938" s="108"/>
      <c r="AC7938" s="108"/>
    </row>
    <row r="7939" spans="19:29" x14ac:dyDescent="0.25">
      <c r="S7939" s="110"/>
      <c r="U7939" s="110"/>
      <c r="W7939" s="110"/>
      <c r="Y7939" s="110"/>
      <c r="AA7939" s="110"/>
      <c r="AC7939" s="110"/>
    </row>
    <row r="7940" spans="19:29" x14ac:dyDescent="0.25">
      <c r="S7940" s="110"/>
      <c r="U7940" s="110"/>
      <c r="W7940" s="110"/>
      <c r="Y7940" s="110"/>
      <c r="AA7940" s="110"/>
      <c r="AC7940" s="110"/>
    </row>
    <row r="7941" spans="19:29" x14ac:dyDescent="0.25">
      <c r="S7941" s="110"/>
      <c r="U7941" s="110"/>
      <c r="W7941" s="110"/>
      <c r="Y7941" s="110"/>
      <c r="AA7941" s="110"/>
      <c r="AC7941" s="110"/>
    </row>
    <row r="7942" spans="19:29" x14ac:dyDescent="0.25">
      <c r="S7942" s="110"/>
      <c r="U7942" s="110"/>
      <c r="W7942" s="110"/>
      <c r="Y7942" s="110"/>
      <c r="AA7942" s="110"/>
      <c r="AC7942" s="110"/>
    </row>
    <row r="7943" spans="19:29" x14ac:dyDescent="0.25">
      <c r="S7943" s="111"/>
      <c r="U7943" s="111"/>
      <c r="W7943" s="111"/>
      <c r="Y7943" s="111"/>
      <c r="AA7943" s="111"/>
      <c r="AC7943" s="111"/>
    </row>
    <row r="7944" spans="19:29" x14ac:dyDescent="0.25">
      <c r="S7944" s="107"/>
      <c r="U7944" s="107"/>
      <c r="W7944" s="107"/>
      <c r="Y7944" s="107"/>
      <c r="AA7944" s="107"/>
      <c r="AC7944" s="107"/>
    </row>
    <row r="7945" spans="19:29" x14ac:dyDescent="0.25">
      <c r="S7945" s="108"/>
      <c r="U7945" s="108"/>
      <c r="W7945" s="108"/>
      <c r="Y7945" s="108"/>
      <c r="AA7945" s="108"/>
      <c r="AC7945" s="108"/>
    </row>
    <row r="7946" spans="19:29" x14ac:dyDescent="0.25">
      <c r="S7946" s="108"/>
      <c r="U7946" s="108"/>
      <c r="W7946" s="108"/>
      <c r="Y7946" s="108"/>
      <c r="AA7946" s="108"/>
      <c r="AC7946" s="108"/>
    </row>
    <row r="7947" spans="19:29" x14ac:dyDescent="0.25">
      <c r="S7947" s="109"/>
      <c r="U7947" s="109"/>
      <c r="W7947" s="109"/>
      <c r="Y7947" s="109"/>
      <c r="AA7947" s="109"/>
      <c r="AC7947" s="109"/>
    </row>
    <row r="7948" spans="19:29" x14ac:dyDescent="0.25">
      <c r="S7948" s="108"/>
      <c r="U7948" s="108"/>
      <c r="W7948" s="108"/>
      <c r="Y7948" s="108"/>
      <c r="AA7948" s="108"/>
      <c r="AC7948" s="108"/>
    </row>
    <row r="7949" spans="19:29" x14ac:dyDescent="0.25">
      <c r="S7949" s="108"/>
      <c r="U7949" s="108"/>
      <c r="W7949" s="108"/>
      <c r="Y7949" s="108"/>
      <c r="AA7949" s="108"/>
      <c r="AC7949" s="108"/>
    </row>
    <row r="7950" spans="19:29" x14ac:dyDescent="0.25">
      <c r="S7950" s="109"/>
      <c r="U7950" s="109"/>
      <c r="W7950" s="109"/>
      <c r="Y7950" s="109"/>
      <c r="AA7950" s="109"/>
      <c r="AC7950" s="109"/>
    </row>
    <row r="7951" spans="19:29" x14ac:dyDescent="0.25">
      <c r="S7951" s="108"/>
      <c r="U7951" s="108"/>
      <c r="W7951" s="108"/>
      <c r="Y7951" s="108"/>
      <c r="AA7951" s="108"/>
      <c r="AC7951" s="108"/>
    </row>
    <row r="7952" spans="19:29" x14ac:dyDescent="0.25">
      <c r="S7952" s="109"/>
      <c r="U7952" s="109"/>
      <c r="W7952" s="109"/>
      <c r="Y7952" s="109"/>
      <c r="AA7952" s="109"/>
      <c r="AC7952" s="109"/>
    </row>
    <row r="7953" spans="19:29" x14ac:dyDescent="0.25">
      <c r="S7953" s="108"/>
      <c r="U7953" s="108"/>
      <c r="W7953" s="108"/>
      <c r="Y7953" s="108"/>
      <c r="AA7953" s="108"/>
      <c r="AC7953" s="108"/>
    </row>
    <row r="7954" spans="19:29" x14ac:dyDescent="0.25">
      <c r="S7954" s="108"/>
      <c r="U7954" s="108"/>
      <c r="W7954" s="108"/>
      <c r="Y7954" s="108"/>
      <c r="AA7954" s="108"/>
      <c r="AC7954" s="108"/>
    </row>
    <row r="7955" spans="19:29" x14ac:dyDescent="0.25">
      <c r="S7955" s="108"/>
      <c r="U7955" s="108"/>
      <c r="W7955" s="108"/>
      <c r="Y7955" s="108"/>
      <c r="AA7955" s="108"/>
      <c r="AC7955" s="108"/>
    </row>
    <row r="7956" spans="19:29" x14ac:dyDescent="0.25">
      <c r="S7956" s="110"/>
      <c r="U7956" s="110"/>
      <c r="W7956" s="110"/>
      <c r="Y7956" s="110"/>
      <c r="AA7956" s="110"/>
      <c r="AC7956" s="110"/>
    </row>
    <row r="7957" spans="19:29" x14ac:dyDescent="0.25">
      <c r="S7957" s="110"/>
      <c r="U7957" s="110"/>
      <c r="W7957" s="110"/>
      <c r="Y7957" s="110"/>
      <c r="AA7957" s="110"/>
      <c r="AC7957" s="110"/>
    </row>
    <row r="7958" spans="19:29" x14ac:dyDescent="0.25">
      <c r="S7958" s="110"/>
      <c r="U7958" s="110"/>
      <c r="W7958" s="110"/>
      <c r="Y7958" s="110"/>
      <c r="AA7958" s="110"/>
      <c r="AC7958" s="110"/>
    </row>
    <row r="7959" spans="19:29" x14ac:dyDescent="0.25">
      <c r="S7959" s="110"/>
      <c r="U7959" s="110"/>
      <c r="W7959" s="110"/>
      <c r="Y7959" s="110"/>
      <c r="AA7959" s="110"/>
      <c r="AC7959" s="110"/>
    </row>
    <row r="7960" spans="19:29" x14ac:dyDescent="0.25">
      <c r="S7960" s="111"/>
      <c r="U7960" s="111"/>
      <c r="W7960" s="111"/>
      <c r="Y7960" s="111"/>
      <c r="AA7960" s="111"/>
      <c r="AC7960" s="111"/>
    </row>
    <row r="7961" spans="19:29" x14ac:dyDescent="0.25">
      <c r="S7961" s="107"/>
      <c r="U7961" s="107"/>
      <c r="W7961" s="107"/>
      <c r="Y7961" s="107"/>
      <c r="AA7961" s="107"/>
      <c r="AC7961" s="107"/>
    </row>
    <row r="7962" spans="19:29" x14ac:dyDescent="0.25">
      <c r="S7962" s="108"/>
      <c r="U7962" s="108"/>
      <c r="W7962" s="108"/>
      <c r="Y7962" s="108"/>
      <c r="AA7962" s="108"/>
      <c r="AC7962" s="108"/>
    </row>
    <row r="7963" spans="19:29" x14ac:dyDescent="0.25">
      <c r="S7963" s="108"/>
      <c r="U7963" s="108"/>
      <c r="W7963" s="108"/>
      <c r="Y7963" s="108"/>
      <c r="AA7963" s="108"/>
      <c r="AC7963" s="108"/>
    </row>
    <row r="7964" spans="19:29" x14ac:dyDescent="0.25">
      <c r="S7964" s="109"/>
      <c r="U7964" s="109"/>
      <c r="W7964" s="109"/>
      <c r="Y7964" s="109"/>
      <c r="AA7964" s="109"/>
      <c r="AC7964" s="109"/>
    </row>
    <row r="7965" spans="19:29" x14ac:dyDescent="0.25">
      <c r="S7965" s="108"/>
      <c r="U7965" s="108"/>
      <c r="W7965" s="108"/>
      <c r="Y7965" s="108"/>
      <c r="AA7965" s="108"/>
      <c r="AC7965" s="108"/>
    </row>
    <row r="7966" spans="19:29" x14ac:dyDescent="0.25">
      <c r="S7966" s="108"/>
      <c r="U7966" s="108"/>
      <c r="W7966" s="108"/>
      <c r="Y7966" s="108"/>
      <c r="AA7966" s="108"/>
      <c r="AC7966" s="108"/>
    </row>
    <row r="7967" spans="19:29" x14ac:dyDescent="0.25">
      <c r="S7967" s="109"/>
      <c r="U7967" s="109"/>
      <c r="W7967" s="109"/>
      <c r="Y7967" s="109"/>
      <c r="AA7967" s="109"/>
      <c r="AC7967" s="109"/>
    </row>
    <row r="7968" spans="19:29" x14ac:dyDescent="0.25">
      <c r="S7968" s="108"/>
      <c r="U7968" s="108"/>
      <c r="W7968" s="108"/>
      <c r="Y7968" s="108"/>
      <c r="AA7968" s="108"/>
      <c r="AC7968" s="108"/>
    </row>
    <row r="7969" spans="19:29" x14ac:dyDescent="0.25">
      <c r="S7969" s="109"/>
      <c r="U7969" s="109"/>
      <c r="W7969" s="109"/>
      <c r="Y7969" s="109"/>
      <c r="AA7969" s="109"/>
      <c r="AC7969" s="109"/>
    </row>
    <row r="7970" spans="19:29" x14ac:dyDescent="0.25">
      <c r="S7970" s="108"/>
      <c r="U7970" s="108"/>
      <c r="W7970" s="108"/>
      <c r="Y7970" s="108"/>
      <c r="AA7970" s="108"/>
      <c r="AC7970" s="108"/>
    </row>
    <row r="7971" spans="19:29" x14ac:dyDescent="0.25">
      <c r="S7971" s="108"/>
      <c r="U7971" s="108"/>
      <c r="W7971" s="108"/>
      <c r="Y7971" s="108"/>
      <c r="AA7971" s="108"/>
      <c r="AC7971" s="108"/>
    </row>
    <row r="7972" spans="19:29" x14ac:dyDescent="0.25">
      <c r="S7972" s="108"/>
      <c r="U7972" s="108"/>
      <c r="W7972" s="108"/>
      <c r="Y7972" s="108"/>
      <c r="AA7972" s="108"/>
      <c r="AC7972" s="108"/>
    </row>
    <row r="7973" spans="19:29" x14ac:dyDescent="0.25">
      <c r="S7973" s="110"/>
      <c r="U7973" s="110"/>
      <c r="W7973" s="110"/>
      <c r="Y7973" s="110"/>
      <c r="AA7973" s="110"/>
      <c r="AC7973" s="110"/>
    </row>
    <row r="7974" spans="19:29" x14ac:dyDescent="0.25">
      <c r="S7974" s="110"/>
      <c r="U7974" s="110"/>
      <c r="W7974" s="110"/>
      <c r="Y7974" s="110"/>
      <c r="AA7974" s="110"/>
      <c r="AC7974" s="110"/>
    </row>
    <row r="7975" spans="19:29" x14ac:dyDescent="0.25">
      <c r="S7975" s="110"/>
      <c r="U7975" s="110"/>
      <c r="W7975" s="110"/>
      <c r="Y7975" s="110"/>
      <c r="AA7975" s="110"/>
      <c r="AC7975" s="110"/>
    </row>
    <row r="7976" spans="19:29" x14ac:dyDescent="0.25">
      <c r="S7976" s="110"/>
      <c r="U7976" s="110"/>
      <c r="W7976" s="110"/>
      <c r="Y7976" s="110"/>
      <c r="AA7976" s="110"/>
      <c r="AC7976" s="110"/>
    </row>
    <row r="7977" spans="19:29" x14ac:dyDescent="0.25">
      <c r="S7977" s="111"/>
      <c r="U7977" s="111"/>
      <c r="W7977" s="111"/>
      <c r="Y7977" s="111"/>
      <c r="AA7977" s="111"/>
      <c r="AC7977" s="111"/>
    </row>
    <row r="7978" spans="19:29" x14ac:dyDescent="0.25">
      <c r="S7978" s="107"/>
      <c r="U7978" s="107"/>
      <c r="W7978" s="107"/>
      <c r="Y7978" s="107"/>
      <c r="AA7978" s="107"/>
      <c r="AC7978" s="107"/>
    </row>
    <row r="7979" spans="19:29" x14ac:dyDescent="0.25">
      <c r="S7979" s="108"/>
      <c r="U7979" s="108"/>
      <c r="W7979" s="108"/>
      <c r="Y7979" s="108"/>
      <c r="AA7979" s="108"/>
      <c r="AC7979" s="108"/>
    </row>
    <row r="7980" spans="19:29" x14ac:dyDescent="0.25">
      <c r="S7980" s="108"/>
      <c r="U7980" s="108"/>
      <c r="W7980" s="108"/>
      <c r="Y7980" s="108"/>
      <c r="AA7980" s="108"/>
      <c r="AC7980" s="108"/>
    </row>
    <row r="7981" spans="19:29" x14ac:dyDescent="0.25">
      <c r="S7981" s="109"/>
      <c r="U7981" s="109"/>
      <c r="W7981" s="109"/>
      <c r="Y7981" s="109"/>
      <c r="AA7981" s="109"/>
      <c r="AC7981" s="109"/>
    </row>
    <row r="7982" spans="19:29" x14ac:dyDescent="0.25">
      <c r="S7982" s="108"/>
      <c r="U7982" s="108"/>
      <c r="W7982" s="108"/>
      <c r="Y7982" s="108"/>
      <c r="AA7982" s="108"/>
      <c r="AC7982" s="108"/>
    </row>
    <row r="7983" spans="19:29" x14ac:dyDescent="0.25">
      <c r="S7983" s="108"/>
      <c r="U7983" s="108"/>
      <c r="W7983" s="108"/>
      <c r="Y7983" s="108"/>
      <c r="AA7983" s="108"/>
      <c r="AC7983" s="108"/>
    </row>
    <row r="7984" spans="19:29" x14ac:dyDescent="0.25">
      <c r="S7984" s="109"/>
      <c r="U7984" s="109"/>
      <c r="W7984" s="109"/>
      <c r="Y7984" s="109"/>
      <c r="AA7984" s="109"/>
      <c r="AC7984" s="109"/>
    </row>
    <row r="7985" spans="19:29" x14ac:dyDescent="0.25">
      <c r="S7985" s="108"/>
      <c r="U7985" s="108"/>
      <c r="W7985" s="108"/>
      <c r="Y7985" s="108"/>
      <c r="AA7985" s="108"/>
      <c r="AC7985" s="108"/>
    </row>
    <row r="7986" spans="19:29" x14ac:dyDescent="0.25">
      <c r="S7986" s="109"/>
      <c r="U7986" s="109"/>
      <c r="W7986" s="109"/>
      <c r="Y7986" s="109"/>
      <c r="AA7986" s="109"/>
      <c r="AC7986" s="109"/>
    </row>
    <row r="7987" spans="19:29" x14ac:dyDescent="0.25">
      <c r="S7987" s="108"/>
      <c r="U7987" s="108"/>
      <c r="W7987" s="108"/>
      <c r="Y7987" s="108"/>
      <c r="AA7987" s="108"/>
      <c r="AC7987" s="108"/>
    </row>
    <row r="7988" spans="19:29" x14ac:dyDescent="0.25">
      <c r="S7988" s="108"/>
      <c r="U7988" s="108"/>
      <c r="W7988" s="108"/>
      <c r="Y7988" s="108"/>
      <c r="AA7988" s="108"/>
      <c r="AC7988" s="108"/>
    </row>
    <row r="7989" spans="19:29" x14ac:dyDescent="0.25">
      <c r="S7989" s="108"/>
      <c r="U7989" s="108"/>
      <c r="W7989" s="108"/>
      <c r="Y7989" s="108"/>
      <c r="AA7989" s="108"/>
      <c r="AC7989" s="108"/>
    </row>
    <row r="7990" spans="19:29" x14ac:dyDescent="0.25">
      <c r="S7990" s="110"/>
      <c r="U7990" s="110"/>
      <c r="W7990" s="110"/>
      <c r="Y7990" s="110"/>
      <c r="AA7990" s="110"/>
      <c r="AC7990" s="110"/>
    </row>
    <row r="7991" spans="19:29" x14ac:dyDescent="0.25">
      <c r="S7991" s="110"/>
      <c r="U7991" s="110"/>
      <c r="W7991" s="110"/>
      <c r="Y7991" s="110"/>
      <c r="AA7991" s="110"/>
      <c r="AC7991" s="110"/>
    </row>
    <row r="7992" spans="19:29" x14ac:dyDescent="0.25">
      <c r="S7992" s="110"/>
      <c r="U7992" s="110"/>
      <c r="W7992" s="110"/>
      <c r="Y7992" s="110"/>
      <c r="AA7992" s="110"/>
      <c r="AC7992" s="110"/>
    </row>
    <row r="7993" spans="19:29" x14ac:dyDescent="0.25">
      <c r="S7993" s="110"/>
      <c r="U7993" s="110"/>
      <c r="W7993" s="110"/>
      <c r="Y7993" s="110"/>
      <c r="AA7993" s="110"/>
      <c r="AC7993" s="110"/>
    </row>
    <row r="7994" spans="19:29" x14ac:dyDescent="0.25">
      <c r="S7994" s="111"/>
      <c r="U7994" s="111"/>
      <c r="W7994" s="111"/>
      <c r="Y7994" s="111"/>
      <c r="AA7994" s="111"/>
      <c r="AC7994" s="111"/>
    </row>
    <row r="7995" spans="19:29" x14ac:dyDescent="0.25">
      <c r="S7995" s="107"/>
      <c r="U7995" s="107"/>
      <c r="W7995" s="107"/>
      <c r="Y7995" s="107"/>
      <c r="AA7995" s="107"/>
      <c r="AC7995" s="107"/>
    </row>
    <row r="7996" spans="19:29" x14ac:dyDescent="0.25">
      <c r="S7996" s="108"/>
      <c r="U7996" s="108"/>
      <c r="W7996" s="108"/>
      <c r="Y7996" s="108"/>
      <c r="AA7996" s="108"/>
      <c r="AC7996" s="108"/>
    </row>
    <row r="7997" spans="19:29" x14ac:dyDescent="0.25">
      <c r="S7997" s="108"/>
      <c r="U7997" s="108"/>
      <c r="W7997" s="108"/>
      <c r="Y7997" s="108"/>
      <c r="AA7997" s="108"/>
      <c r="AC7997" s="108"/>
    </row>
    <row r="7998" spans="19:29" x14ac:dyDescent="0.25">
      <c r="S7998" s="109"/>
      <c r="U7998" s="109"/>
      <c r="W7998" s="109"/>
      <c r="Y7998" s="109"/>
      <c r="AA7998" s="109"/>
      <c r="AC7998" s="109"/>
    </row>
    <row r="7999" spans="19:29" x14ac:dyDescent="0.25">
      <c r="S7999" s="108"/>
      <c r="U7999" s="108"/>
      <c r="W7999" s="108"/>
      <c r="Y7999" s="108"/>
      <c r="AA7999" s="108"/>
      <c r="AC7999" s="108"/>
    </row>
    <row r="8000" spans="19:29" x14ac:dyDescent="0.25">
      <c r="S8000" s="108"/>
      <c r="U8000" s="108"/>
      <c r="W8000" s="108"/>
      <c r="Y8000" s="108"/>
      <c r="AA8000" s="108"/>
      <c r="AC8000" s="108"/>
    </row>
    <row r="8001" spans="19:29" x14ac:dyDescent="0.25">
      <c r="S8001" s="109"/>
      <c r="U8001" s="109"/>
      <c r="W8001" s="109"/>
      <c r="Y8001" s="109"/>
      <c r="AA8001" s="109"/>
      <c r="AC8001" s="109"/>
    </row>
    <row r="8002" spans="19:29" x14ac:dyDescent="0.25">
      <c r="S8002" s="108"/>
      <c r="U8002" s="108"/>
      <c r="W8002" s="108"/>
      <c r="Y8002" s="108"/>
      <c r="AA8002" s="108"/>
      <c r="AC8002" s="108"/>
    </row>
    <row r="8003" spans="19:29" x14ac:dyDescent="0.25">
      <c r="S8003" s="109"/>
      <c r="U8003" s="109"/>
      <c r="W8003" s="109"/>
      <c r="Y8003" s="109"/>
      <c r="AA8003" s="109"/>
      <c r="AC8003" s="109"/>
    </row>
    <row r="8004" spans="19:29" x14ac:dyDescent="0.25">
      <c r="S8004" s="108"/>
      <c r="U8004" s="108"/>
      <c r="W8004" s="108"/>
      <c r="Y8004" s="108"/>
      <c r="AA8004" s="108"/>
      <c r="AC8004" s="108"/>
    </row>
    <row r="8005" spans="19:29" x14ac:dyDescent="0.25">
      <c r="S8005" s="108"/>
      <c r="U8005" s="108"/>
      <c r="W8005" s="108"/>
      <c r="Y8005" s="108"/>
      <c r="AA8005" s="108"/>
      <c r="AC8005" s="108"/>
    </row>
    <row r="8006" spans="19:29" x14ac:dyDescent="0.25">
      <c r="S8006" s="108"/>
      <c r="U8006" s="108"/>
      <c r="W8006" s="108"/>
      <c r="Y8006" s="108"/>
      <c r="AA8006" s="108"/>
      <c r="AC8006" s="108"/>
    </row>
    <row r="8007" spans="19:29" x14ac:dyDescent="0.25">
      <c r="S8007" s="110"/>
      <c r="U8007" s="110"/>
      <c r="W8007" s="110"/>
      <c r="Y8007" s="110"/>
      <c r="AA8007" s="110"/>
      <c r="AC8007" s="110"/>
    </row>
    <row r="8008" spans="19:29" x14ac:dyDescent="0.25">
      <c r="S8008" s="110"/>
      <c r="U8008" s="110"/>
      <c r="W8008" s="110"/>
      <c r="Y8008" s="110"/>
      <c r="AA8008" s="110"/>
      <c r="AC8008" s="110"/>
    </row>
    <row r="8009" spans="19:29" x14ac:dyDescent="0.25">
      <c r="S8009" s="110"/>
      <c r="U8009" s="110"/>
      <c r="W8009" s="110"/>
      <c r="Y8009" s="110"/>
      <c r="AA8009" s="110"/>
      <c r="AC8009" s="110"/>
    </row>
    <row r="8010" spans="19:29" x14ac:dyDescent="0.25">
      <c r="S8010" s="110"/>
      <c r="U8010" s="110"/>
      <c r="W8010" s="110"/>
      <c r="Y8010" s="110"/>
      <c r="AA8010" s="110"/>
      <c r="AC8010" s="110"/>
    </row>
    <row r="8011" spans="19:29" x14ac:dyDescent="0.25">
      <c r="S8011" s="111"/>
      <c r="U8011" s="111"/>
      <c r="W8011" s="111"/>
      <c r="Y8011" s="111"/>
      <c r="AA8011" s="111"/>
      <c r="AC8011" s="111"/>
    </row>
    <row r="8012" spans="19:29" x14ac:dyDescent="0.25">
      <c r="S8012" s="107"/>
      <c r="U8012" s="107"/>
      <c r="W8012" s="107"/>
      <c r="Y8012" s="107"/>
      <c r="AA8012" s="107"/>
      <c r="AC8012" s="107"/>
    </row>
    <row r="8013" spans="19:29" x14ac:dyDescent="0.25">
      <c r="S8013" s="108"/>
      <c r="U8013" s="108"/>
      <c r="W8013" s="108"/>
      <c r="Y8013" s="108"/>
      <c r="AA8013" s="108"/>
      <c r="AC8013" s="108"/>
    </row>
    <row r="8014" spans="19:29" x14ac:dyDescent="0.25">
      <c r="S8014" s="108"/>
      <c r="U8014" s="108"/>
      <c r="W8014" s="108"/>
      <c r="Y8014" s="108"/>
      <c r="AA8014" s="108"/>
      <c r="AC8014" s="108"/>
    </row>
    <row r="8015" spans="19:29" x14ac:dyDescent="0.25">
      <c r="S8015" s="109"/>
      <c r="U8015" s="109"/>
      <c r="W8015" s="109"/>
      <c r="Y8015" s="109"/>
      <c r="AA8015" s="109"/>
      <c r="AC8015" s="109"/>
    </row>
    <row r="8016" spans="19:29" x14ac:dyDescent="0.25">
      <c r="S8016" s="108"/>
      <c r="U8016" s="108"/>
      <c r="W8016" s="108"/>
      <c r="Y8016" s="108"/>
      <c r="AA8016" s="108"/>
      <c r="AC8016" s="108"/>
    </row>
    <row r="8017" spans="19:29" x14ac:dyDescent="0.25">
      <c r="S8017" s="108"/>
      <c r="U8017" s="108"/>
      <c r="W8017" s="108"/>
      <c r="Y8017" s="108"/>
      <c r="AA8017" s="108"/>
      <c r="AC8017" s="108"/>
    </row>
    <row r="8018" spans="19:29" x14ac:dyDescent="0.25">
      <c r="S8018" s="109"/>
      <c r="U8018" s="109"/>
      <c r="W8018" s="109"/>
      <c r="Y8018" s="109"/>
      <c r="AA8018" s="109"/>
      <c r="AC8018" s="109"/>
    </row>
    <row r="8019" spans="19:29" x14ac:dyDescent="0.25">
      <c r="S8019" s="108"/>
      <c r="U8019" s="108"/>
      <c r="W8019" s="108"/>
      <c r="Y8019" s="108"/>
      <c r="AA8019" s="108"/>
      <c r="AC8019" s="108"/>
    </row>
    <row r="8020" spans="19:29" x14ac:dyDescent="0.25">
      <c r="S8020" s="109"/>
      <c r="U8020" s="109"/>
      <c r="W8020" s="109"/>
      <c r="Y8020" s="109"/>
      <c r="AA8020" s="109"/>
      <c r="AC8020" s="109"/>
    </row>
    <row r="8021" spans="19:29" x14ac:dyDescent="0.25">
      <c r="S8021" s="108"/>
      <c r="U8021" s="108"/>
      <c r="W8021" s="108"/>
      <c r="Y8021" s="108"/>
      <c r="AA8021" s="108"/>
      <c r="AC8021" s="108"/>
    </row>
    <row r="8022" spans="19:29" x14ac:dyDescent="0.25">
      <c r="S8022" s="108"/>
      <c r="U8022" s="108"/>
      <c r="W8022" s="108"/>
      <c r="Y8022" s="108"/>
      <c r="AA8022" s="108"/>
      <c r="AC8022" s="108"/>
    </row>
    <row r="8023" spans="19:29" x14ac:dyDescent="0.25">
      <c r="S8023" s="108"/>
      <c r="U8023" s="108"/>
      <c r="W8023" s="108"/>
      <c r="Y8023" s="108"/>
      <c r="AA8023" s="108"/>
      <c r="AC8023" s="108"/>
    </row>
    <row r="8024" spans="19:29" x14ac:dyDescent="0.25">
      <c r="S8024" s="110"/>
      <c r="U8024" s="110"/>
      <c r="W8024" s="110"/>
      <c r="Y8024" s="110"/>
      <c r="AA8024" s="110"/>
      <c r="AC8024" s="110"/>
    </row>
    <row r="8025" spans="19:29" x14ac:dyDescent="0.25">
      <c r="S8025" s="110"/>
      <c r="U8025" s="110"/>
      <c r="W8025" s="110"/>
      <c r="Y8025" s="110"/>
      <c r="AA8025" s="110"/>
      <c r="AC8025" s="110"/>
    </row>
    <row r="8026" spans="19:29" x14ac:dyDescent="0.25">
      <c r="S8026" s="110"/>
      <c r="U8026" s="110"/>
      <c r="W8026" s="110"/>
      <c r="Y8026" s="110"/>
      <c r="AA8026" s="110"/>
      <c r="AC8026" s="110"/>
    </row>
    <row r="8027" spans="19:29" x14ac:dyDescent="0.25">
      <c r="S8027" s="110"/>
      <c r="U8027" s="110"/>
      <c r="W8027" s="110"/>
      <c r="Y8027" s="110"/>
      <c r="AA8027" s="110"/>
      <c r="AC8027" s="110"/>
    </row>
    <row r="8028" spans="19:29" x14ac:dyDescent="0.25">
      <c r="S8028" s="111"/>
      <c r="U8028" s="111"/>
      <c r="W8028" s="111"/>
      <c r="Y8028" s="111"/>
      <c r="AA8028" s="111"/>
      <c r="AC8028" s="111"/>
    </row>
    <row r="8029" spans="19:29" x14ac:dyDescent="0.25">
      <c r="S8029" s="107"/>
      <c r="U8029" s="107"/>
      <c r="W8029" s="107"/>
      <c r="Y8029" s="107"/>
      <c r="AA8029" s="107"/>
      <c r="AC8029" s="107"/>
    </row>
    <row r="8030" spans="19:29" x14ac:dyDescent="0.25">
      <c r="S8030" s="108"/>
      <c r="U8030" s="108"/>
      <c r="W8030" s="108"/>
      <c r="Y8030" s="108"/>
      <c r="AA8030" s="108"/>
      <c r="AC8030" s="108"/>
    </row>
    <row r="8031" spans="19:29" x14ac:dyDescent="0.25">
      <c r="S8031" s="108"/>
      <c r="U8031" s="108"/>
      <c r="W8031" s="108"/>
      <c r="Y8031" s="108"/>
      <c r="AA8031" s="108"/>
      <c r="AC8031" s="108"/>
    </row>
    <row r="8032" spans="19:29" x14ac:dyDescent="0.25">
      <c r="S8032" s="109"/>
      <c r="U8032" s="109"/>
      <c r="W8032" s="109"/>
      <c r="Y8032" s="109"/>
      <c r="AA8032" s="109"/>
      <c r="AC8032" s="109"/>
    </row>
    <row r="8033" spans="19:29" x14ac:dyDescent="0.25">
      <c r="S8033" s="108"/>
      <c r="U8033" s="108"/>
      <c r="W8033" s="108"/>
      <c r="Y8033" s="108"/>
      <c r="AA8033" s="108"/>
      <c r="AC8033" s="108"/>
    </row>
    <row r="8034" spans="19:29" x14ac:dyDescent="0.25">
      <c r="S8034" s="108"/>
      <c r="U8034" s="108"/>
      <c r="W8034" s="108"/>
      <c r="Y8034" s="108"/>
      <c r="AA8034" s="108"/>
      <c r="AC8034" s="108"/>
    </row>
    <row r="8035" spans="19:29" x14ac:dyDescent="0.25">
      <c r="S8035" s="109"/>
      <c r="U8035" s="109"/>
      <c r="W8035" s="109"/>
      <c r="Y8035" s="109"/>
      <c r="AA8035" s="109"/>
      <c r="AC8035" s="109"/>
    </row>
    <row r="8036" spans="19:29" x14ac:dyDescent="0.25">
      <c r="S8036" s="108"/>
      <c r="U8036" s="108"/>
      <c r="W8036" s="108"/>
      <c r="Y8036" s="108"/>
      <c r="AA8036" s="108"/>
      <c r="AC8036" s="108"/>
    </row>
    <row r="8037" spans="19:29" x14ac:dyDescent="0.25">
      <c r="S8037" s="109"/>
      <c r="U8037" s="109"/>
      <c r="W8037" s="109"/>
      <c r="Y8037" s="109"/>
      <c r="AA8037" s="109"/>
      <c r="AC8037" s="109"/>
    </row>
    <row r="8038" spans="19:29" x14ac:dyDescent="0.25">
      <c r="S8038" s="108"/>
      <c r="U8038" s="108"/>
      <c r="W8038" s="108"/>
      <c r="Y8038" s="108"/>
      <c r="AA8038" s="108"/>
      <c r="AC8038" s="108"/>
    </row>
    <row r="8039" spans="19:29" x14ac:dyDescent="0.25">
      <c r="S8039" s="108"/>
      <c r="U8039" s="108"/>
      <c r="W8039" s="108"/>
      <c r="Y8039" s="108"/>
      <c r="AA8039" s="108"/>
      <c r="AC8039" s="108"/>
    </row>
    <row r="8040" spans="19:29" x14ac:dyDescent="0.25">
      <c r="S8040" s="108"/>
      <c r="U8040" s="108"/>
      <c r="W8040" s="108"/>
      <c r="Y8040" s="108"/>
      <c r="AA8040" s="108"/>
      <c r="AC8040" s="108"/>
    </row>
    <row r="8041" spans="19:29" x14ac:dyDescent="0.25">
      <c r="S8041" s="110"/>
      <c r="U8041" s="110"/>
      <c r="W8041" s="110"/>
      <c r="Y8041" s="110"/>
      <c r="AA8041" s="110"/>
      <c r="AC8041" s="110"/>
    </row>
    <row r="8042" spans="19:29" x14ac:dyDescent="0.25">
      <c r="S8042" s="110"/>
      <c r="U8042" s="110"/>
      <c r="W8042" s="110"/>
      <c r="Y8042" s="110"/>
      <c r="AA8042" s="110"/>
      <c r="AC8042" s="110"/>
    </row>
    <row r="8043" spans="19:29" x14ac:dyDescent="0.25">
      <c r="S8043" s="110"/>
      <c r="U8043" s="110"/>
      <c r="W8043" s="110"/>
      <c r="Y8043" s="110"/>
      <c r="AA8043" s="110"/>
      <c r="AC8043" s="110"/>
    </row>
    <row r="8044" spans="19:29" x14ac:dyDescent="0.25">
      <c r="S8044" s="110"/>
      <c r="U8044" s="110"/>
      <c r="W8044" s="110"/>
      <c r="Y8044" s="110"/>
      <c r="AA8044" s="110"/>
      <c r="AC8044" s="110"/>
    </row>
    <row r="8045" spans="19:29" x14ac:dyDescent="0.25">
      <c r="S8045" s="111"/>
      <c r="U8045" s="111"/>
      <c r="W8045" s="111"/>
      <c r="Y8045" s="111"/>
      <c r="AA8045" s="111"/>
      <c r="AC8045" s="111"/>
    </row>
    <row r="8046" spans="19:29" x14ac:dyDescent="0.25">
      <c r="S8046" s="107"/>
      <c r="U8046" s="107"/>
      <c r="W8046" s="107"/>
      <c r="Y8046" s="107"/>
      <c r="AA8046" s="107"/>
      <c r="AC8046" s="107"/>
    </row>
    <row r="8047" spans="19:29" x14ac:dyDescent="0.25">
      <c r="S8047" s="108"/>
      <c r="U8047" s="108"/>
      <c r="W8047" s="108"/>
      <c r="Y8047" s="108"/>
      <c r="AA8047" s="108"/>
      <c r="AC8047" s="108"/>
    </row>
    <row r="8048" spans="19:29" x14ac:dyDescent="0.25">
      <c r="S8048" s="108"/>
      <c r="U8048" s="108"/>
      <c r="W8048" s="108"/>
      <c r="Y8048" s="108"/>
      <c r="AA8048" s="108"/>
      <c r="AC8048" s="108"/>
    </row>
    <row r="8049" spans="19:29" x14ac:dyDescent="0.25">
      <c r="S8049" s="109"/>
      <c r="U8049" s="109"/>
      <c r="W8049" s="109"/>
      <c r="Y8049" s="109"/>
      <c r="AA8049" s="109"/>
      <c r="AC8049" s="109"/>
    </row>
    <row r="8050" spans="19:29" x14ac:dyDescent="0.25">
      <c r="S8050" s="108"/>
      <c r="U8050" s="108"/>
      <c r="W8050" s="108"/>
      <c r="Y8050" s="108"/>
      <c r="AA8050" s="108"/>
      <c r="AC8050" s="108"/>
    </row>
    <row r="8051" spans="19:29" x14ac:dyDescent="0.25">
      <c r="S8051" s="108"/>
      <c r="U8051" s="108"/>
      <c r="W8051" s="108"/>
      <c r="Y8051" s="108"/>
      <c r="AA8051" s="108"/>
      <c r="AC8051" s="108"/>
    </row>
    <row r="8052" spans="19:29" x14ac:dyDescent="0.25">
      <c r="S8052" s="109"/>
      <c r="U8052" s="109"/>
      <c r="W8052" s="109"/>
      <c r="Y8052" s="109"/>
      <c r="AA8052" s="109"/>
      <c r="AC8052" s="109"/>
    </row>
    <row r="8053" spans="19:29" x14ac:dyDescent="0.25">
      <c r="S8053" s="108"/>
      <c r="U8053" s="108"/>
      <c r="W8053" s="108"/>
      <c r="Y8053" s="108"/>
      <c r="AA8053" s="108"/>
      <c r="AC8053" s="108"/>
    </row>
    <row r="8054" spans="19:29" x14ac:dyDescent="0.25">
      <c r="S8054" s="109"/>
      <c r="U8054" s="109"/>
      <c r="W8054" s="109"/>
      <c r="Y8054" s="109"/>
      <c r="AA8054" s="109"/>
      <c r="AC8054" s="109"/>
    </row>
    <row r="8055" spans="19:29" x14ac:dyDescent="0.25">
      <c r="S8055" s="108"/>
      <c r="U8055" s="108"/>
      <c r="W8055" s="108"/>
      <c r="Y8055" s="108"/>
      <c r="AA8055" s="108"/>
      <c r="AC8055" s="108"/>
    </row>
    <row r="8056" spans="19:29" x14ac:dyDescent="0.25">
      <c r="S8056" s="108"/>
      <c r="U8056" s="108"/>
      <c r="W8056" s="108"/>
      <c r="Y8056" s="108"/>
      <c r="AA8056" s="108"/>
      <c r="AC8056" s="108"/>
    </row>
    <row r="8057" spans="19:29" x14ac:dyDescent="0.25">
      <c r="S8057" s="108"/>
      <c r="U8057" s="108"/>
      <c r="W8057" s="108"/>
      <c r="Y8057" s="108"/>
      <c r="AA8057" s="108"/>
      <c r="AC8057" s="108"/>
    </row>
    <row r="8058" spans="19:29" x14ac:dyDescent="0.25">
      <c r="S8058" s="110"/>
      <c r="U8058" s="110"/>
      <c r="W8058" s="110"/>
      <c r="Y8058" s="110"/>
      <c r="AA8058" s="110"/>
      <c r="AC8058" s="110"/>
    </row>
    <row r="8059" spans="19:29" x14ac:dyDescent="0.25">
      <c r="S8059" s="110"/>
      <c r="U8059" s="110"/>
      <c r="W8059" s="110"/>
      <c r="Y8059" s="110"/>
      <c r="AA8059" s="110"/>
      <c r="AC8059" s="110"/>
    </row>
    <row r="8060" spans="19:29" x14ac:dyDescent="0.25">
      <c r="S8060" s="110"/>
      <c r="U8060" s="110"/>
      <c r="W8060" s="110"/>
      <c r="Y8060" s="110"/>
      <c r="AA8060" s="110"/>
      <c r="AC8060" s="110"/>
    </row>
    <row r="8061" spans="19:29" x14ac:dyDescent="0.25">
      <c r="S8061" s="110"/>
      <c r="U8061" s="110"/>
      <c r="W8061" s="110"/>
      <c r="Y8061" s="110"/>
      <c r="AA8061" s="110"/>
      <c r="AC8061" s="110"/>
    </row>
    <row r="8062" spans="19:29" x14ac:dyDescent="0.25">
      <c r="S8062" s="111"/>
      <c r="U8062" s="111"/>
      <c r="W8062" s="111"/>
      <c r="Y8062" s="111"/>
      <c r="AA8062" s="111"/>
      <c r="AC8062" s="111"/>
    </row>
    <row r="8063" spans="19:29" x14ac:dyDescent="0.25">
      <c r="S8063" s="107"/>
      <c r="U8063" s="107"/>
      <c r="W8063" s="107"/>
      <c r="Y8063" s="107"/>
      <c r="AA8063" s="107"/>
      <c r="AC8063" s="107"/>
    </row>
    <row r="8064" spans="19:29" x14ac:dyDescent="0.25">
      <c r="S8064" s="108"/>
      <c r="U8064" s="108"/>
      <c r="W8064" s="108"/>
      <c r="Y8064" s="108"/>
      <c r="AA8064" s="108"/>
      <c r="AC8064" s="108"/>
    </row>
    <row r="8065" spans="19:29" x14ac:dyDescent="0.25">
      <c r="S8065" s="108"/>
      <c r="U8065" s="108"/>
      <c r="W8065" s="108"/>
      <c r="Y8065" s="108"/>
      <c r="AA8065" s="108"/>
      <c r="AC8065" s="108"/>
    </row>
    <row r="8066" spans="19:29" x14ac:dyDescent="0.25">
      <c r="S8066" s="109"/>
      <c r="U8066" s="109"/>
      <c r="W8066" s="109"/>
      <c r="Y8066" s="109"/>
      <c r="AA8066" s="109"/>
      <c r="AC8066" s="109"/>
    </row>
    <row r="8067" spans="19:29" x14ac:dyDescent="0.25">
      <c r="S8067" s="108"/>
      <c r="U8067" s="108"/>
      <c r="W8067" s="108"/>
      <c r="Y8067" s="108"/>
      <c r="AA8067" s="108"/>
      <c r="AC8067" s="108"/>
    </row>
    <row r="8068" spans="19:29" x14ac:dyDescent="0.25">
      <c r="S8068" s="108"/>
      <c r="U8068" s="108"/>
      <c r="W8068" s="108"/>
      <c r="Y8068" s="108"/>
      <c r="AA8068" s="108"/>
      <c r="AC8068" s="108"/>
    </row>
    <row r="8069" spans="19:29" x14ac:dyDescent="0.25">
      <c r="S8069" s="109"/>
      <c r="U8069" s="109"/>
      <c r="W8069" s="109"/>
      <c r="Y8069" s="109"/>
      <c r="AA8069" s="109"/>
      <c r="AC8069" s="109"/>
    </row>
    <row r="8070" spans="19:29" x14ac:dyDescent="0.25">
      <c r="S8070" s="108"/>
      <c r="U8070" s="108"/>
      <c r="W8070" s="108"/>
      <c r="Y8070" s="108"/>
      <c r="AA8070" s="108"/>
      <c r="AC8070" s="108"/>
    </row>
    <row r="8071" spans="19:29" x14ac:dyDescent="0.25">
      <c r="S8071" s="109"/>
      <c r="U8071" s="109"/>
      <c r="W8071" s="109"/>
      <c r="Y8071" s="109"/>
      <c r="AA8071" s="109"/>
      <c r="AC8071" s="109"/>
    </row>
    <row r="8072" spans="19:29" x14ac:dyDescent="0.25">
      <c r="S8072" s="108"/>
      <c r="U8072" s="108"/>
      <c r="W8072" s="108"/>
      <c r="Y8072" s="108"/>
      <c r="AA8072" s="108"/>
      <c r="AC8072" s="108"/>
    </row>
    <row r="8073" spans="19:29" x14ac:dyDescent="0.25">
      <c r="S8073" s="108"/>
      <c r="U8073" s="108"/>
      <c r="W8073" s="108"/>
      <c r="Y8073" s="108"/>
      <c r="AA8073" s="108"/>
      <c r="AC8073" s="108"/>
    </row>
    <row r="8074" spans="19:29" x14ac:dyDescent="0.25">
      <c r="S8074" s="108"/>
      <c r="U8074" s="108"/>
      <c r="W8074" s="108"/>
      <c r="Y8074" s="108"/>
      <c r="AA8074" s="108"/>
      <c r="AC8074" s="108"/>
    </row>
    <row r="8075" spans="19:29" x14ac:dyDescent="0.25">
      <c r="S8075" s="110"/>
      <c r="U8075" s="110"/>
      <c r="W8075" s="110"/>
      <c r="Y8075" s="110"/>
      <c r="AA8075" s="110"/>
      <c r="AC8075" s="110"/>
    </row>
    <row r="8076" spans="19:29" x14ac:dyDescent="0.25">
      <c r="S8076" s="110"/>
      <c r="U8076" s="110"/>
      <c r="W8076" s="110"/>
      <c r="Y8076" s="110"/>
      <c r="AA8076" s="110"/>
      <c r="AC8076" s="110"/>
    </row>
    <row r="8077" spans="19:29" x14ac:dyDescent="0.25">
      <c r="S8077" s="110"/>
      <c r="U8077" s="110"/>
      <c r="W8077" s="110"/>
      <c r="Y8077" s="110"/>
      <c r="AA8077" s="110"/>
      <c r="AC8077" s="110"/>
    </row>
    <row r="8078" spans="19:29" x14ac:dyDescent="0.25">
      <c r="S8078" s="110"/>
      <c r="U8078" s="110"/>
      <c r="W8078" s="110"/>
      <c r="Y8078" s="110"/>
      <c r="AA8078" s="110"/>
      <c r="AC8078" s="110"/>
    </row>
    <row r="8079" spans="19:29" x14ac:dyDescent="0.25">
      <c r="S8079" s="111"/>
      <c r="U8079" s="111"/>
      <c r="W8079" s="111"/>
      <c r="Y8079" s="111"/>
      <c r="AA8079" s="111"/>
      <c r="AC8079" s="111"/>
    </row>
    <row r="8080" spans="19:29" x14ac:dyDescent="0.25">
      <c r="S8080" s="107"/>
      <c r="U8080" s="107"/>
      <c r="W8080" s="107"/>
      <c r="Y8080" s="107"/>
      <c r="AA8080" s="107"/>
      <c r="AC8080" s="107"/>
    </row>
    <row r="8081" spans="19:29" x14ac:dyDescent="0.25">
      <c r="S8081" s="108"/>
      <c r="U8081" s="108"/>
      <c r="W8081" s="108"/>
      <c r="Y8081" s="108"/>
      <c r="AA8081" s="108"/>
      <c r="AC8081" s="108"/>
    </row>
    <row r="8082" spans="19:29" x14ac:dyDescent="0.25">
      <c r="S8082" s="108"/>
      <c r="U8082" s="108"/>
      <c r="W8082" s="108"/>
      <c r="Y8082" s="108"/>
      <c r="AA8082" s="108"/>
      <c r="AC8082" s="108"/>
    </row>
    <row r="8083" spans="19:29" x14ac:dyDescent="0.25">
      <c r="S8083" s="109"/>
      <c r="U8083" s="109"/>
      <c r="W8083" s="109"/>
      <c r="Y8083" s="109"/>
      <c r="AA8083" s="109"/>
      <c r="AC8083" s="109"/>
    </row>
    <row r="8084" spans="19:29" x14ac:dyDescent="0.25">
      <c r="S8084" s="108"/>
      <c r="U8084" s="108"/>
      <c r="W8084" s="108"/>
      <c r="Y8084" s="108"/>
      <c r="AA8084" s="108"/>
      <c r="AC8084" s="108"/>
    </row>
    <row r="8085" spans="19:29" x14ac:dyDescent="0.25">
      <c r="S8085" s="108"/>
      <c r="U8085" s="108"/>
      <c r="W8085" s="108"/>
      <c r="Y8085" s="108"/>
      <c r="AA8085" s="108"/>
      <c r="AC8085" s="108"/>
    </row>
    <row r="8086" spans="19:29" x14ac:dyDescent="0.25">
      <c r="S8086" s="109"/>
      <c r="U8086" s="109"/>
      <c r="W8086" s="109"/>
      <c r="Y8086" s="109"/>
      <c r="AA8086" s="109"/>
      <c r="AC8086" s="109"/>
    </row>
    <row r="8087" spans="19:29" x14ac:dyDescent="0.25">
      <c r="S8087" s="108"/>
      <c r="U8087" s="108"/>
      <c r="W8087" s="108"/>
      <c r="Y8087" s="108"/>
      <c r="AA8087" s="108"/>
      <c r="AC8087" s="108"/>
    </row>
    <row r="8088" spans="19:29" x14ac:dyDescent="0.25">
      <c r="S8088" s="109"/>
      <c r="U8088" s="109"/>
      <c r="W8088" s="109"/>
      <c r="Y8088" s="109"/>
      <c r="AA8088" s="109"/>
      <c r="AC8088" s="109"/>
    </row>
    <row r="8089" spans="19:29" x14ac:dyDescent="0.25">
      <c r="S8089" s="108"/>
      <c r="U8089" s="108"/>
      <c r="W8089" s="108"/>
      <c r="Y8089" s="108"/>
      <c r="AA8089" s="108"/>
      <c r="AC8089" s="108"/>
    </row>
    <row r="8090" spans="19:29" x14ac:dyDescent="0.25">
      <c r="S8090" s="108"/>
      <c r="U8090" s="108"/>
      <c r="W8090" s="108"/>
      <c r="Y8090" s="108"/>
      <c r="AA8090" s="108"/>
      <c r="AC8090" s="108"/>
    </row>
    <row r="8091" spans="19:29" x14ac:dyDescent="0.25">
      <c r="S8091" s="108"/>
      <c r="U8091" s="108"/>
      <c r="W8091" s="108"/>
      <c r="Y8091" s="108"/>
      <c r="AA8091" s="108"/>
      <c r="AC8091" s="108"/>
    </row>
    <row r="8092" spans="19:29" x14ac:dyDescent="0.25">
      <c r="S8092" s="110"/>
      <c r="U8092" s="110"/>
      <c r="W8092" s="110"/>
      <c r="Y8092" s="110"/>
      <c r="AA8092" s="110"/>
      <c r="AC8092" s="110"/>
    </row>
    <row r="8093" spans="19:29" x14ac:dyDescent="0.25">
      <c r="S8093" s="110"/>
      <c r="U8093" s="110"/>
      <c r="W8093" s="110"/>
      <c r="Y8093" s="110"/>
      <c r="AA8093" s="110"/>
      <c r="AC8093" s="110"/>
    </row>
    <row r="8094" spans="19:29" x14ac:dyDescent="0.25">
      <c r="S8094" s="110"/>
      <c r="U8094" s="110"/>
      <c r="W8094" s="110"/>
      <c r="Y8094" s="110"/>
      <c r="AA8094" s="110"/>
      <c r="AC8094" s="110"/>
    </row>
    <row r="8095" spans="19:29" x14ac:dyDescent="0.25">
      <c r="S8095" s="110"/>
      <c r="U8095" s="110"/>
      <c r="W8095" s="110"/>
      <c r="Y8095" s="110"/>
      <c r="AA8095" s="110"/>
      <c r="AC8095" s="110"/>
    </row>
    <row r="8096" spans="19:29" x14ac:dyDescent="0.25">
      <c r="S8096" s="111"/>
      <c r="U8096" s="111"/>
      <c r="W8096" s="111"/>
      <c r="Y8096" s="111"/>
      <c r="AA8096" s="111"/>
      <c r="AC8096" s="111"/>
    </row>
    <row r="8097" spans="19:29" x14ac:dyDescent="0.25">
      <c r="S8097" s="107"/>
      <c r="U8097" s="107"/>
      <c r="W8097" s="107"/>
      <c r="Y8097" s="107"/>
      <c r="AA8097" s="107"/>
      <c r="AC8097" s="107"/>
    </row>
    <row r="8098" spans="19:29" x14ac:dyDescent="0.25">
      <c r="S8098" s="108"/>
      <c r="U8098" s="108"/>
      <c r="W8098" s="108"/>
      <c r="Y8098" s="108"/>
      <c r="AA8098" s="108"/>
      <c r="AC8098" s="108"/>
    </row>
    <row r="8099" spans="19:29" x14ac:dyDescent="0.25">
      <c r="S8099" s="108"/>
      <c r="U8099" s="108"/>
      <c r="W8099" s="108"/>
      <c r="Y8099" s="108"/>
      <c r="AA8099" s="108"/>
      <c r="AC8099" s="108"/>
    </row>
    <row r="8100" spans="19:29" x14ac:dyDescent="0.25">
      <c r="S8100" s="109"/>
      <c r="U8100" s="109"/>
      <c r="W8100" s="109"/>
      <c r="Y8100" s="109"/>
      <c r="AA8100" s="109"/>
      <c r="AC8100" s="109"/>
    </row>
    <row r="8101" spans="19:29" x14ac:dyDescent="0.25">
      <c r="S8101" s="108"/>
      <c r="U8101" s="108"/>
      <c r="W8101" s="108"/>
      <c r="Y8101" s="108"/>
      <c r="AA8101" s="108"/>
      <c r="AC8101" s="108"/>
    </row>
    <row r="8102" spans="19:29" x14ac:dyDescent="0.25">
      <c r="S8102" s="108"/>
      <c r="U8102" s="108"/>
      <c r="W8102" s="108"/>
      <c r="Y8102" s="108"/>
      <c r="AA8102" s="108"/>
      <c r="AC8102" s="108"/>
    </row>
    <row r="8103" spans="19:29" x14ac:dyDescent="0.25">
      <c r="S8103" s="109"/>
      <c r="U8103" s="109"/>
      <c r="W8103" s="109"/>
      <c r="Y8103" s="109"/>
      <c r="AA8103" s="109"/>
      <c r="AC8103" s="109"/>
    </row>
    <row r="8104" spans="19:29" x14ac:dyDescent="0.25">
      <c r="S8104" s="108"/>
      <c r="U8104" s="108"/>
      <c r="W8104" s="108"/>
      <c r="Y8104" s="108"/>
      <c r="AA8104" s="108"/>
      <c r="AC8104" s="108"/>
    </row>
    <row r="8105" spans="19:29" x14ac:dyDescent="0.25">
      <c r="S8105" s="109"/>
      <c r="U8105" s="109"/>
      <c r="W8105" s="109"/>
      <c r="Y8105" s="109"/>
      <c r="AA8105" s="109"/>
      <c r="AC8105" s="109"/>
    </row>
    <row r="8106" spans="19:29" x14ac:dyDescent="0.25">
      <c r="S8106" s="108"/>
      <c r="U8106" s="108"/>
      <c r="W8106" s="108"/>
      <c r="Y8106" s="108"/>
      <c r="AA8106" s="108"/>
      <c r="AC8106" s="108"/>
    </row>
    <row r="8107" spans="19:29" x14ac:dyDescent="0.25">
      <c r="S8107" s="108"/>
      <c r="U8107" s="108"/>
      <c r="W8107" s="108"/>
      <c r="Y8107" s="108"/>
      <c r="AA8107" s="108"/>
      <c r="AC8107" s="108"/>
    </row>
    <row r="8108" spans="19:29" x14ac:dyDescent="0.25">
      <c r="S8108" s="108"/>
      <c r="U8108" s="108"/>
      <c r="W8108" s="108"/>
      <c r="Y8108" s="108"/>
      <c r="AA8108" s="108"/>
      <c r="AC8108" s="108"/>
    </row>
    <row r="8109" spans="19:29" x14ac:dyDescent="0.25">
      <c r="S8109" s="110"/>
      <c r="U8109" s="110"/>
      <c r="W8109" s="110"/>
      <c r="Y8109" s="110"/>
      <c r="AA8109" s="110"/>
      <c r="AC8109" s="110"/>
    </row>
    <row r="8110" spans="19:29" x14ac:dyDescent="0.25">
      <c r="S8110" s="110"/>
      <c r="U8110" s="110"/>
      <c r="W8110" s="110"/>
      <c r="Y8110" s="110"/>
      <c r="AA8110" s="110"/>
      <c r="AC8110" s="110"/>
    </row>
    <row r="8111" spans="19:29" x14ac:dyDescent="0.25">
      <c r="S8111" s="110"/>
      <c r="U8111" s="110"/>
      <c r="W8111" s="110"/>
      <c r="Y8111" s="110"/>
      <c r="AA8111" s="110"/>
      <c r="AC8111" s="110"/>
    </row>
    <row r="8112" spans="19:29" x14ac:dyDescent="0.25">
      <c r="S8112" s="110"/>
      <c r="U8112" s="110"/>
      <c r="W8112" s="110"/>
      <c r="Y8112" s="110"/>
      <c r="AA8112" s="110"/>
      <c r="AC8112" s="110"/>
    </row>
    <row r="8113" spans="19:29" x14ac:dyDescent="0.25">
      <c r="S8113" s="111"/>
      <c r="U8113" s="111"/>
      <c r="W8113" s="111"/>
      <c r="Y8113" s="111"/>
      <c r="AA8113" s="111"/>
      <c r="AC8113" s="111"/>
    </row>
    <row r="8114" spans="19:29" x14ac:dyDescent="0.25">
      <c r="S8114" s="107"/>
      <c r="U8114" s="107"/>
      <c r="W8114" s="107"/>
      <c r="Y8114" s="107"/>
      <c r="AA8114" s="107"/>
      <c r="AC8114" s="107"/>
    </row>
    <row r="8115" spans="19:29" x14ac:dyDescent="0.25">
      <c r="S8115" s="108"/>
      <c r="U8115" s="108"/>
      <c r="W8115" s="108"/>
      <c r="Y8115" s="108"/>
      <c r="AA8115" s="108"/>
      <c r="AC8115" s="108"/>
    </row>
    <row r="8116" spans="19:29" x14ac:dyDescent="0.25">
      <c r="S8116" s="108"/>
      <c r="U8116" s="108"/>
      <c r="W8116" s="108"/>
      <c r="Y8116" s="108"/>
      <c r="AA8116" s="108"/>
      <c r="AC8116" s="108"/>
    </row>
    <row r="8117" spans="19:29" x14ac:dyDescent="0.25">
      <c r="S8117" s="109"/>
      <c r="U8117" s="109"/>
      <c r="W8117" s="109"/>
      <c r="Y8117" s="109"/>
      <c r="AA8117" s="109"/>
      <c r="AC8117" s="109"/>
    </row>
    <row r="8118" spans="19:29" x14ac:dyDescent="0.25">
      <c r="S8118" s="108"/>
      <c r="U8118" s="108"/>
      <c r="W8118" s="108"/>
      <c r="Y8118" s="108"/>
      <c r="AA8118" s="108"/>
      <c r="AC8118" s="108"/>
    </row>
    <row r="8119" spans="19:29" x14ac:dyDescent="0.25">
      <c r="S8119" s="108"/>
      <c r="U8119" s="108"/>
      <c r="W8119" s="108"/>
      <c r="Y8119" s="108"/>
      <c r="AA8119" s="108"/>
      <c r="AC8119" s="108"/>
    </row>
    <row r="8120" spans="19:29" x14ac:dyDescent="0.25">
      <c r="S8120" s="109"/>
      <c r="U8120" s="109"/>
      <c r="W8120" s="109"/>
      <c r="Y8120" s="109"/>
      <c r="AA8120" s="109"/>
      <c r="AC8120" s="109"/>
    </row>
    <row r="8121" spans="19:29" x14ac:dyDescent="0.25">
      <c r="S8121" s="108"/>
      <c r="U8121" s="108"/>
      <c r="W8121" s="108"/>
      <c r="Y8121" s="108"/>
      <c r="AA8121" s="108"/>
      <c r="AC8121" s="108"/>
    </row>
    <row r="8122" spans="19:29" x14ac:dyDescent="0.25">
      <c r="S8122" s="109"/>
      <c r="U8122" s="109"/>
      <c r="W8122" s="109"/>
      <c r="Y8122" s="109"/>
      <c r="AA8122" s="109"/>
      <c r="AC8122" s="109"/>
    </row>
    <row r="8123" spans="19:29" x14ac:dyDescent="0.25">
      <c r="S8123" s="108"/>
      <c r="U8123" s="108"/>
      <c r="W8123" s="108"/>
      <c r="Y8123" s="108"/>
      <c r="AA8123" s="108"/>
      <c r="AC8123" s="108"/>
    </row>
    <row r="8124" spans="19:29" x14ac:dyDescent="0.25">
      <c r="S8124" s="108"/>
      <c r="U8124" s="108"/>
      <c r="W8124" s="108"/>
      <c r="Y8124" s="108"/>
      <c r="AA8124" s="108"/>
      <c r="AC8124" s="108"/>
    </row>
    <row r="8125" spans="19:29" x14ac:dyDescent="0.25">
      <c r="S8125" s="108"/>
      <c r="U8125" s="108"/>
      <c r="W8125" s="108"/>
      <c r="Y8125" s="108"/>
      <c r="AA8125" s="108"/>
      <c r="AC8125" s="108"/>
    </row>
    <row r="8126" spans="19:29" x14ac:dyDescent="0.25">
      <c r="S8126" s="110"/>
      <c r="U8126" s="110"/>
      <c r="W8126" s="110"/>
      <c r="Y8126" s="110"/>
      <c r="AA8126" s="110"/>
      <c r="AC8126" s="110"/>
    </row>
    <row r="8127" spans="19:29" x14ac:dyDescent="0.25">
      <c r="S8127" s="110"/>
      <c r="U8127" s="110"/>
      <c r="W8127" s="110"/>
      <c r="Y8127" s="110"/>
      <c r="AA8127" s="110"/>
      <c r="AC8127" s="110"/>
    </row>
    <row r="8128" spans="19:29" x14ac:dyDescent="0.25">
      <c r="S8128" s="110"/>
      <c r="U8128" s="110"/>
      <c r="W8128" s="110"/>
      <c r="Y8128" s="110"/>
      <c r="AA8128" s="110"/>
      <c r="AC8128" s="110"/>
    </row>
    <row r="8129" spans="19:29" x14ac:dyDescent="0.25">
      <c r="S8129" s="110"/>
      <c r="U8129" s="110"/>
      <c r="W8129" s="110"/>
      <c r="Y8129" s="110"/>
      <c r="AA8129" s="110"/>
      <c r="AC8129" s="110"/>
    </row>
    <row r="8130" spans="19:29" x14ac:dyDescent="0.25">
      <c r="S8130" s="111"/>
      <c r="U8130" s="111"/>
      <c r="W8130" s="111"/>
      <c r="Y8130" s="111"/>
      <c r="AA8130" s="111"/>
      <c r="AC8130" s="111"/>
    </row>
    <row r="8131" spans="19:29" x14ac:dyDescent="0.25">
      <c r="S8131" s="107"/>
      <c r="U8131" s="107"/>
      <c r="W8131" s="107"/>
      <c r="Y8131" s="107"/>
      <c r="AA8131" s="107"/>
      <c r="AC8131" s="107"/>
    </row>
    <row r="8132" spans="19:29" x14ac:dyDescent="0.25">
      <c r="S8132" s="108"/>
      <c r="U8132" s="108"/>
      <c r="W8132" s="108"/>
      <c r="Y8132" s="108"/>
      <c r="AA8132" s="108"/>
      <c r="AC8132" s="108"/>
    </row>
    <row r="8133" spans="19:29" x14ac:dyDescent="0.25">
      <c r="S8133" s="108"/>
      <c r="U8133" s="108"/>
      <c r="W8133" s="108"/>
      <c r="Y8133" s="108"/>
      <c r="AA8133" s="108"/>
      <c r="AC8133" s="108"/>
    </row>
    <row r="8134" spans="19:29" x14ac:dyDescent="0.25">
      <c r="S8134" s="109"/>
      <c r="U8134" s="109"/>
      <c r="W8134" s="109"/>
      <c r="Y8134" s="109"/>
      <c r="AA8134" s="109"/>
      <c r="AC8134" s="109"/>
    </row>
    <row r="8135" spans="19:29" x14ac:dyDescent="0.25">
      <c r="S8135" s="108"/>
      <c r="U8135" s="108"/>
      <c r="W8135" s="108"/>
      <c r="Y8135" s="108"/>
      <c r="AA8135" s="108"/>
      <c r="AC8135" s="108"/>
    </row>
    <row r="8136" spans="19:29" x14ac:dyDescent="0.25">
      <c r="S8136" s="108"/>
      <c r="U8136" s="108"/>
      <c r="W8136" s="108"/>
      <c r="Y8136" s="108"/>
      <c r="AA8136" s="108"/>
      <c r="AC8136" s="108"/>
    </row>
    <row r="8137" spans="19:29" x14ac:dyDescent="0.25">
      <c r="S8137" s="109"/>
      <c r="U8137" s="109"/>
      <c r="W8137" s="109"/>
      <c r="Y8137" s="109"/>
      <c r="AA8137" s="109"/>
      <c r="AC8137" s="109"/>
    </row>
    <row r="8138" spans="19:29" x14ac:dyDescent="0.25">
      <c r="S8138" s="108"/>
      <c r="U8138" s="108"/>
      <c r="W8138" s="108"/>
      <c r="Y8138" s="108"/>
      <c r="AA8138" s="108"/>
      <c r="AC8138" s="108"/>
    </row>
    <row r="8139" spans="19:29" x14ac:dyDescent="0.25">
      <c r="S8139" s="109"/>
      <c r="U8139" s="109"/>
      <c r="W8139" s="109"/>
      <c r="Y8139" s="109"/>
      <c r="AA8139" s="109"/>
      <c r="AC8139" s="109"/>
    </row>
    <row r="8140" spans="19:29" x14ac:dyDescent="0.25">
      <c r="S8140" s="108"/>
      <c r="U8140" s="108"/>
      <c r="W8140" s="108"/>
      <c r="Y8140" s="108"/>
      <c r="AA8140" s="108"/>
      <c r="AC8140" s="108"/>
    </row>
    <row r="8141" spans="19:29" x14ac:dyDescent="0.25">
      <c r="S8141" s="108"/>
      <c r="U8141" s="108"/>
      <c r="W8141" s="108"/>
      <c r="Y8141" s="108"/>
      <c r="AA8141" s="108"/>
      <c r="AC8141" s="108"/>
    </row>
    <row r="8142" spans="19:29" x14ac:dyDescent="0.25">
      <c r="S8142" s="108"/>
      <c r="U8142" s="108"/>
      <c r="W8142" s="108"/>
      <c r="Y8142" s="108"/>
      <c r="AA8142" s="108"/>
      <c r="AC8142" s="108"/>
    </row>
    <row r="8143" spans="19:29" x14ac:dyDescent="0.25">
      <c r="S8143" s="110"/>
      <c r="U8143" s="110"/>
      <c r="W8143" s="110"/>
      <c r="Y8143" s="110"/>
      <c r="AA8143" s="110"/>
      <c r="AC8143" s="110"/>
    </row>
    <row r="8144" spans="19:29" x14ac:dyDescent="0.25">
      <c r="S8144" s="110"/>
      <c r="U8144" s="110"/>
      <c r="W8144" s="110"/>
      <c r="Y8144" s="110"/>
      <c r="AA8144" s="110"/>
      <c r="AC8144" s="110"/>
    </row>
    <row r="8145" spans="19:29" x14ac:dyDescent="0.25">
      <c r="S8145" s="110"/>
      <c r="U8145" s="110"/>
      <c r="W8145" s="110"/>
      <c r="Y8145" s="110"/>
      <c r="AA8145" s="110"/>
      <c r="AC8145" s="110"/>
    </row>
    <row r="8146" spans="19:29" x14ac:dyDescent="0.25">
      <c r="S8146" s="110"/>
      <c r="U8146" s="110"/>
      <c r="W8146" s="110"/>
      <c r="Y8146" s="110"/>
      <c r="AA8146" s="110"/>
      <c r="AC8146" s="110"/>
    </row>
    <row r="8147" spans="19:29" x14ac:dyDescent="0.25">
      <c r="S8147" s="111"/>
      <c r="U8147" s="111"/>
      <c r="W8147" s="111"/>
      <c r="Y8147" s="111"/>
      <c r="AA8147" s="111"/>
      <c r="AC8147" s="111"/>
    </row>
    <row r="8148" spans="19:29" x14ac:dyDescent="0.25">
      <c r="S8148" s="107"/>
      <c r="U8148" s="107"/>
      <c r="W8148" s="107"/>
      <c r="Y8148" s="107"/>
      <c r="AA8148" s="107"/>
      <c r="AC8148" s="107"/>
    </row>
    <row r="8149" spans="19:29" x14ac:dyDescent="0.25">
      <c r="S8149" s="108"/>
      <c r="U8149" s="108"/>
      <c r="W8149" s="108"/>
      <c r="Y8149" s="108"/>
      <c r="AA8149" s="108"/>
      <c r="AC8149" s="108"/>
    </row>
    <row r="8150" spans="19:29" x14ac:dyDescent="0.25">
      <c r="S8150" s="108"/>
      <c r="U8150" s="108"/>
      <c r="W8150" s="108"/>
      <c r="Y8150" s="108"/>
      <c r="AA8150" s="108"/>
      <c r="AC8150" s="108"/>
    </row>
    <row r="8151" spans="19:29" x14ac:dyDescent="0.25">
      <c r="S8151" s="109"/>
      <c r="U8151" s="109"/>
      <c r="W8151" s="109"/>
      <c r="Y8151" s="109"/>
      <c r="AA8151" s="109"/>
      <c r="AC8151" s="109"/>
    </row>
    <row r="8152" spans="19:29" x14ac:dyDescent="0.25">
      <c r="S8152" s="108"/>
      <c r="U8152" s="108"/>
      <c r="W8152" s="108"/>
      <c r="Y8152" s="108"/>
      <c r="AA8152" s="108"/>
      <c r="AC8152" s="108"/>
    </row>
    <row r="8153" spans="19:29" x14ac:dyDescent="0.25">
      <c r="S8153" s="108"/>
      <c r="U8153" s="108"/>
      <c r="W8153" s="108"/>
      <c r="Y8153" s="108"/>
      <c r="AA8153" s="108"/>
      <c r="AC8153" s="108"/>
    </row>
    <row r="8154" spans="19:29" x14ac:dyDescent="0.25">
      <c r="S8154" s="109"/>
      <c r="U8154" s="109"/>
      <c r="W8154" s="109"/>
      <c r="Y8154" s="109"/>
      <c r="AA8154" s="109"/>
      <c r="AC8154" s="109"/>
    </row>
    <row r="8155" spans="19:29" x14ac:dyDescent="0.25">
      <c r="S8155" s="108"/>
      <c r="U8155" s="108"/>
      <c r="W8155" s="108"/>
      <c r="Y8155" s="108"/>
      <c r="AA8155" s="108"/>
      <c r="AC8155" s="108"/>
    </row>
    <row r="8156" spans="19:29" x14ac:dyDescent="0.25">
      <c r="S8156" s="109"/>
      <c r="U8156" s="109"/>
      <c r="W8156" s="109"/>
      <c r="Y8156" s="109"/>
      <c r="AA8156" s="109"/>
      <c r="AC8156" s="109"/>
    </row>
    <row r="8157" spans="19:29" x14ac:dyDescent="0.25">
      <c r="S8157" s="108"/>
      <c r="U8157" s="108"/>
      <c r="W8157" s="108"/>
      <c r="Y8157" s="108"/>
      <c r="AA8157" s="108"/>
      <c r="AC8157" s="108"/>
    </row>
    <row r="8158" spans="19:29" x14ac:dyDescent="0.25">
      <c r="S8158" s="108"/>
      <c r="U8158" s="108"/>
      <c r="W8158" s="108"/>
      <c r="Y8158" s="108"/>
      <c r="AA8158" s="108"/>
      <c r="AC8158" s="108"/>
    </row>
    <row r="8159" spans="19:29" x14ac:dyDescent="0.25">
      <c r="S8159" s="108"/>
      <c r="U8159" s="108"/>
      <c r="W8159" s="108"/>
      <c r="Y8159" s="108"/>
      <c r="AA8159" s="108"/>
      <c r="AC8159" s="108"/>
    </row>
    <row r="8160" spans="19:29" x14ac:dyDescent="0.25">
      <c r="S8160" s="110"/>
      <c r="U8160" s="110"/>
      <c r="W8160" s="110"/>
      <c r="Y8160" s="110"/>
      <c r="AA8160" s="110"/>
      <c r="AC8160" s="110"/>
    </row>
    <row r="8161" spans="19:29" x14ac:dyDescent="0.25">
      <c r="S8161" s="110"/>
      <c r="U8161" s="110"/>
      <c r="W8161" s="110"/>
      <c r="Y8161" s="110"/>
      <c r="AA8161" s="110"/>
      <c r="AC8161" s="110"/>
    </row>
    <row r="8162" spans="19:29" x14ac:dyDescent="0.25">
      <c r="S8162" s="110"/>
      <c r="U8162" s="110"/>
      <c r="W8162" s="110"/>
      <c r="Y8162" s="110"/>
      <c r="AA8162" s="110"/>
      <c r="AC8162" s="110"/>
    </row>
    <row r="8163" spans="19:29" x14ac:dyDescent="0.25">
      <c r="S8163" s="110"/>
      <c r="U8163" s="110"/>
      <c r="W8163" s="110"/>
      <c r="Y8163" s="110"/>
      <c r="AA8163" s="110"/>
      <c r="AC8163" s="110"/>
    </row>
    <row r="8164" spans="19:29" x14ac:dyDescent="0.25">
      <c r="S8164" s="111"/>
      <c r="U8164" s="111"/>
      <c r="W8164" s="111"/>
      <c r="Y8164" s="111"/>
      <c r="AA8164" s="111"/>
      <c r="AC8164" s="111"/>
    </row>
    <row r="8165" spans="19:29" x14ac:dyDescent="0.25">
      <c r="S8165" s="107"/>
      <c r="U8165" s="107"/>
      <c r="W8165" s="107"/>
      <c r="Y8165" s="107"/>
      <c r="AA8165" s="107"/>
      <c r="AC8165" s="107"/>
    </row>
    <row r="8166" spans="19:29" x14ac:dyDescent="0.25">
      <c r="S8166" s="108"/>
      <c r="U8166" s="108"/>
      <c r="W8166" s="108"/>
      <c r="Y8166" s="108"/>
      <c r="AA8166" s="108"/>
      <c r="AC8166" s="108"/>
    </row>
    <row r="8167" spans="19:29" x14ac:dyDescent="0.25">
      <c r="S8167" s="108"/>
      <c r="U8167" s="108"/>
      <c r="W8167" s="108"/>
      <c r="Y8167" s="108"/>
      <c r="AA8167" s="108"/>
      <c r="AC8167" s="108"/>
    </row>
    <row r="8168" spans="19:29" x14ac:dyDescent="0.25">
      <c r="S8168" s="109"/>
      <c r="U8168" s="109"/>
      <c r="W8168" s="109"/>
      <c r="Y8168" s="109"/>
      <c r="AA8168" s="109"/>
      <c r="AC8168" s="109"/>
    </row>
    <row r="8169" spans="19:29" x14ac:dyDescent="0.25">
      <c r="S8169" s="108"/>
      <c r="U8169" s="108"/>
      <c r="W8169" s="108"/>
      <c r="Y8169" s="108"/>
      <c r="AA8169" s="108"/>
      <c r="AC8169" s="108"/>
    </row>
    <row r="8170" spans="19:29" x14ac:dyDescent="0.25">
      <c r="S8170" s="108"/>
      <c r="U8170" s="108"/>
      <c r="W8170" s="108"/>
      <c r="Y8170" s="108"/>
      <c r="AA8170" s="108"/>
      <c r="AC8170" s="108"/>
    </row>
    <row r="8171" spans="19:29" x14ac:dyDescent="0.25">
      <c r="S8171" s="109"/>
      <c r="U8171" s="109"/>
      <c r="W8171" s="109"/>
      <c r="Y8171" s="109"/>
      <c r="AA8171" s="109"/>
      <c r="AC8171" s="109"/>
    </row>
    <row r="8172" spans="19:29" x14ac:dyDescent="0.25">
      <c r="S8172" s="108"/>
      <c r="U8172" s="108"/>
      <c r="W8172" s="108"/>
      <c r="Y8172" s="108"/>
      <c r="AA8172" s="108"/>
      <c r="AC8172" s="108"/>
    </row>
    <row r="8173" spans="19:29" x14ac:dyDescent="0.25">
      <c r="S8173" s="109"/>
      <c r="U8173" s="109"/>
      <c r="W8173" s="109"/>
      <c r="Y8173" s="109"/>
      <c r="AA8173" s="109"/>
      <c r="AC8173" s="109"/>
    </row>
    <row r="8174" spans="19:29" x14ac:dyDescent="0.25">
      <c r="S8174" s="108"/>
      <c r="U8174" s="108"/>
      <c r="W8174" s="108"/>
      <c r="Y8174" s="108"/>
      <c r="AA8174" s="108"/>
      <c r="AC8174" s="108"/>
    </row>
    <row r="8175" spans="19:29" x14ac:dyDescent="0.25">
      <c r="S8175" s="108"/>
      <c r="U8175" s="108"/>
      <c r="W8175" s="108"/>
      <c r="Y8175" s="108"/>
      <c r="AA8175" s="108"/>
      <c r="AC8175" s="108"/>
    </row>
    <row r="8176" spans="19:29" x14ac:dyDescent="0.25">
      <c r="S8176" s="108"/>
      <c r="U8176" s="108"/>
      <c r="W8176" s="108"/>
      <c r="Y8176" s="108"/>
      <c r="AA8176" s="108"/>
      <c r="AC8176" s="108"/>
    </row>
    <row r="8177" spans="19:29" x14ac:dyDescent="0.25">
      <c r="S8177" s="110"/>
      <c r="U8177" s="110"/>
      <c r="W8177" s="110"/>
      <c r="Y8177" s="110"/>
      <c r="AA8177" s="110"/>
      <c r="AC8177" s="110"/>
    </row>
    <row r="8178" spans="19:29" x14ac:dyDescent="0.25">
      <c r="S8178" s="110"/>
      <c r="U8178" s="110"/>
      <c r="W8178" s="110"/>
      <c r="Y8178" s="110"/>
      <c r="AA8178" s="110"/>
      <c r="AC8178" s="110"/>
    </row>
    <row r="8179" spans="19:29" x14ac:dyDescent="0.25">
      <c r="S8179" s="110"/>
      <c r="U8179" s="110"/>
      <c r="W8179" s="110"/>
      <c r="Y8179" s="110"/>
      <c r="AA8179" s="110"/>
      <c r="AC8179" s="110"/>
    </row>
    <row r="8180" spans="19:29" x14ac:dyDescent="0.25">
      <c r="S8180" s="110"/>
      <c r="U8180" s="110"/>
      <c r="W8180" s="110"/>
      <c r="Y8180" s="110"/>
      <c r="AA8180" s="110"/>
      <c r="AC8180" s="110"/>
    </row>
    <row r="8181" spans="19:29" x14ac:dyDescent="0.25">
      <c r="S8181" s="111"/>
      <c r="U8181" s="111"/>
      <c r="W8181" s="111"/>
      <c r="Y8181" s="111"/>
      <c r="AA8181" s="111"/>
      <c r="AC8181" s="111"/>
    </row>
    <row r="8182" spans="19:29" x14ac:dyDescent="0.25">
      <c r="S8182" s="107"/>
      <c r="U8182" s="107"/>
      <c r="W8182" s="107"/>
      <c r="Y8182" s="107"/>
      <c r="AA8182" s="107"/>
      <c r="AC8182" s="107"/>
    </row>
    <row r="8183" spans="19:29" x14ac:dyDescent="0.25">
      <c r="S8183" s="108"/>
      <c r="U8183" s="108"/>
      <c r="W8183" s="108"/>
      <c r="Y8183" s="108"/>
      <c r="AA8183" s="108"/>
      <c r="AC8183" s="108"/>
    </row>
    <row r="8184" spans="19:29" x14ac:dyDescent="0.25">
      <c r="S8184" s="108"/>
      <c r="U8184" s="108"/>
      <c r="W8184" s="108"/>
      <c r="Y8184" s="108"/>
      <c r="AA8184" s="108"/>
      <c r="AC8184" s="108"/>
    </row>
    <row r="8185" spans="19:29" x14ac:dyDescent="0.25">
      <c r="S8185" s="109"/>
      <c r="U8185" s="109"/>
      <c r="W8185" s="109"/>
      <c r="Y8185" s="109"/>
      <c r="AA8185" s="109"/>
      <c r="AC8185" s="109"/>
    </row>
    <row r="8186" spans="19:29" x14ac:dyDescent="0.25">
      <c r="S8186" s="108"/>
      <c r="U8186" s="108"/>
      <c r="W8186" s="108"/>
      <c r="Y8186" s="108"/>
      <c r="AA8186" s="108"/>
      <c r="AC8186" s="108"/>
    </row>
    <row r="8187" spans="19:29" x14ac:dyDescent="0.25">
      <c r="S8187" s="108"/>
      <c r="U8187" s="108"/>
      <c r="W8187" s="108"/>
      <c r="Y8187" s="108"/>
      <c r="AA8187" s="108"/>
      <c r="AC8187" s="108"/>
    </row>
    <row r="8188" spans="19:29" x14ac:dyDescent="0.25">
      <c r="S8188" s="109"/>
      <c r="U8188" s="109"/>
      <c r="W8188" s="109"/>
      <c r="Y8188" s="109"/>
      <c r="AA8188" s="109"/>
      <c r="AC8188" s="109"/>
    </row>
    <row r="8189" spans="19:29" x14ac:dyDescent="0.25">
      <c r="S8189" s="108"/>
      <c r="U8189" s="108"/>
      <c r="W8189" s="108"/>
      <c r="Y8189" s="108"/>
      <c r="AA8189" s="108"/>
      <c r="AC8189" s="108"/>
    </row>
    <row r="8190" spans="19:29" x14ac:dyDescent="0.25">
      <c r="S8190" s="109"/>
      <c r="U8190" s="109"/>
      <c r="W8190" s="109"/>
      <c r="Y8190" s="109"/>
      <c r="AA8190" s="109"/>
      <c r="AC8190" s="109"/>
    </row>
    <row r="8191" spans="19:29" x14ac:dyDescent="0.25">
      <c r="S8191" s="108"/>
      <c r="U8191" s="108"/>
      <c r="W8191" s="108"/>
      <c r="Y8191" s="108"/>
      <c r="AA8191" s="108"/>
      <c r="AC8191" s="108"/>
    </row>
    <row r="8192" spans="19:29" x14ac:dyDescent="0.25">
      <c r="S8192" s="108"/>
      <c r="U8192" s="108"/>
      <c r="W8192" s="108"/>
      <c r="Y8192" s="108"/>
      <c r="AA8192" s="108"/>
      <c r="AC8192" s="108"/>
    </row>
    <row r="8193" spans="19:29" x14ac:dyDescent="0.25">
      <c r="S8193" s="108"/>
      <c r="U8193" s="108"/>
      <c r="W8193" s="108"/>
      <c r="Y8193" s="108"/>
      <c r="AA8193" s="108"/>
      <c r="AC8193" s="108"/>
    </row>
    <row r="8194" spans="19:29" x14ac:dyDescent="0.25">
      <c r="S8194" s="110"/>
      <c r="U8194" s="110"/>
      <c r="W8194" s="110"/>
      <c r="Y8194" s="110"/>
      <c r="AA8194" s="110"/>
      <c r="AC8194" s="110"/>
    </row>
    <row r="8195" spans="19:29" x14ac:dyDescent="0.25">
      <c r="S8195" s="110"/>
      <c r="U8195" s="110"/>
      <c r="W8195" s="110"/>
      <c r="Y8195" s="110"/>
      <c r="AA8195" s="110"/>
      <c r="AC8195" s="110"/>
    </row>
    <row r="8196" spans="19:29" x14ac:dyDescent="0.25">
      <c r="S8196" s="110"/>
      <c r="U8196" s="110"/>
      <c r="W8196" s="110"/>
      <c r="Y8196" s="110"/>
      <c r="AA8196" s="110"/>
      <c r="AC8196" s="110"/>
    </row>
    <row r="8197" spans="19:29" x14ac:dyDescent="0.25">
      <c r="S8197" s="110"/>
      <c r="U8197" s="110"/>
      <c r="W8197" s="110"/>
      <c r="Y8197" s="110"/>
      <c r="AA8197" s="110"/>
      <c r="AC8197" s="110"/>
    </row>
    <row r="8198" spans="19:29" x14ac:dyDescent="0.25">
      <c r="S8198" s="111"/>
      <c r="U8198" s="111"/>
      <c r="W8198" s="111"/>
      <c r="Y8198" s="111"/>
      <c r="AA8198" s="111"/>
      <c r="AC8198" s="111"/>
    </row>
    <row r="8199" spans="19:29" x14ac:dyDescent="0.25">
      <c r="S8199" s="107"/>
      <c r="U8199" s="107"/>
      <c r="W8199" s="107"/>
      <c r="Y8199" s="107"/>
      <c r="AA8199" s="107"/>
      <c r="AC8199" s="107"/>
    </row>
    <row r="8200" spans="19:29" x14ac:dyDescent="0.25">
      <c r="S8200" s="108"/>
      <c r="U8200" s="108"/>
      <c r="W8200" s="108"/>
      <c r="Y8200" s="108"/>
      <c r="AA8200" s="108"/>
      <c r="AC8200" s="108"/>
    </row>
    <row r="8201" spans="19:29" x14ac:dyDescent="0.25">
      <c r="S8201" s="108"/>
      <c r="U8201" s="108"/>
      <c r="W8201" s="108"/>
      <c r="Y8201" s="108"/>
      <c r="AA8201" s="108"/>
      <c r="AC8201" s="108"/>
    </row>
    <row r="8202" spans="19:29" x14ac:dyDescent="0.25">
      <c r="S8202" s="109"/>
      <c r="U8202" s="109"/>
      <c r="W8202" s="109"/>
      <c r="Y8202" s="109"/>
      <c r="AA8202" s="109"/>
      <c r="AC8202" s="109"/>
    </row>
    <row r="8203" spans="19:29" x14ac:dyDescent="0.25">
      <c r="S8203" s="108"/>
      <c r="U8203" s="108"/>
      <c r="W8203" s="108"/>
      <c r="Y8203" s="108"/>
      <c r="AA8203" s="108"/>
      <c r="AC8203" s="108"/>
    </row>
    <row r="8204" spans="19:29" x14ac:dyDescent="0.25">
      <c r="S8204" s="108"/>
      <c r="U8204" s="108"/>
      <c r="W8204" s="108"/>
      <c r="Y8204" s="108"/>
      <c r="AA8204" s="108"/>
      <c r="AC8204" s="108"/>
    </row>
    <row r="8205" spans="19:29" x14ac:dyDescent="0.25">
      <c r="S8205" s="109"/>
      <c r="U8205" s="109"/>
      <c r="W8205" s="109"/>
      <c r="Y8205" s="109"/>
      <c r="AA8205" s="109"/>
      <c r="AC8205" s="109"/>
    </row>
    <row r="8206" spans="19:29" x14ac:dyDescent="0.25">
      <c r="S8206" s="108"/>
      <c r="U8206" s="108"/>
      <c r="W8206" s="108"/>
      <c r="Y8206" s="108"/>
      <c r="AA8206" s="108"/>
      <c r="AC8206" s="108"/>
    </row>
    <row r="8207" spans="19:29" x14ac:dyDescent="0.25">
      <c r="S8207" s="109"/>
      <c r="U8207" s="109"/>
      <c r="W8207" s="109"/>
      <c r="Y8207" s="109"/>
      <c r="AA8207" s="109"/>
      <c r="AC8207" s="109"/>
    </row>
    <row r="8208" spans="19:29" x14ac:dyDescent="0.25">
      <c r="S8208" s="108"/>
      <c r="U8208" s="108"/>
      <c r="W8208" s="108"/>
      <c r="Y8208" s="108"/>
      <c r="AA8208" s="108"/>
      <c r="AC8208" s="108"/>
    </row>
    <row r="8209" spans="19:29" x14ac:dyDescent="0.25">
      <c r="S8209" s="108"/>
      <c r="U8209" s="108"/>
      <c r="W8209" s="108"/>
      <c r="Y8209" s="108"/>
      <c r="AA8209" s="108"/>
      <c r="AC8209" s="108"/>
    </row>
    <row r="8210" spans="19:29" x14ac:dyDescent="0.25">
      <c r="S8210" s="108"/>
      <c r="U8210" s="108"/>
      <c r="W8210" s="108"/>
      <c r="Y8210" s="108"/>
      <c r="AA8210" s="108"/>
      <c r="AC8210" s="108"/>
    </row>
    <row r="8211" spans="19:29" x14ac:dyDescent="0.25">
      <c r="S8211" s="110"/>
      <c r="U8211" s="110"/>
      <c r="W8211" s="110"/>
      <c r="Y8211" s="110"/>
      <c r="AA8211" s="110"/>
      <c r="AC8211" s="110"/>
    </row>
    <row r="8212" spans="19:29" x14ac:dyDescent="0.25">
      <c r="S8212" s="110"/>
      <c r="U8212" s="110"/>
      <c r="W8212" s="110"/>
      <c r="Y8212" s="110"/>
      <c r="AA8212" s="110"/>
      <c r="AC8212" s="110"/>
    </row>
    <row r="8213" spans="19:29" x14ac:dyDescent="0.25">
      <c r="S8213" s="110"/>
      <c r="U8213" s="110"/>
      <c r="W8213" s="110"/>
      <c r="Y8213" s="110"/>
      <c r="AA8213" s="110"/>
      <c r="AC8213" s="110"/>
    </row>
    <row r="8214" spans="19:29" x14ac:dyDescent="0.25">
      <c r="S8214" s="110"/>
      <c r="U8214" s="110"/>
      <c r="W8214" s="110"/>
      <c r="Y8214" s="110"/>
      <c r="AA8214" s="110"/>
      <c r="AC8214" s="110"/>
    </row>
    <row r="8215" spans="19:29" x14ac:dyDescent="0.25">
      <c r="S8215" s="111"/>
      <c r="U8215" s="111"/>
      <c r="W8215" s="111"/>
      <c r="Y8215" s="111"/>
      <c r="AA8215" s="111"/>
      <c r="AC8215" s="111"/>
    </row>
    <row r="8216" spans="19:29" x14ac:dyDescent="0.25">
      <c r="S8216" s="107"/>
      <c r="U8216" s="107"/>
      <c r="W8216" s="107"/>
      <c r="Y8216" s="107"/>
      <c r="AA8216" s="107"/>
      <c r="AC8216" s="107"/>
    </row>
    <row r="8217" spans="19:29" x14ac:dyDescent="0.25">
      <c r="S8217" s="108"/>
      <c r="U8217" s="108"/>
      <c r="W8217" s="108"/>
      <c r="Y8217" s="108"/>
      <c r="AA8217" s="108"/>
      <c r="AC8217" s="108"/>
    </row>
    <row r="8218" spans="19:29" x14ac:dyDescent="0.25">
      <c r="S8218" s="108"/>
      <c r="U8218" s="108"/>
      <c r="W8218" s="108"/>
      <c r="Y8218" s="108"/>
      <c r="AA8218" s="108"/>
      <c r="AC8218" s="108"/>
    </row>
    <row r="8219" spans="19:29" x14ac:dyDescent="0.25">
      <c r="S8219" s="109"/>
      <c r="U8219" s="109"/>
      <c r="W8219" s="109"/>
      <c r="Y8219" s="109"/>
      <c r="AA8219" s="109"/>
      <c r="AC8219" s="109"/>
    </row>
    <row r="8220" spans="19:29" x14ac:dyDescent="0.25">
      <c r="S8220" s="108"/>
      <c r="U8220" s="108"/>
      <c r="W8220" s="108"/>
      <c r="Y8220" s="108"/>
      <c r="AA8220" s="108"/>
      <c r="AC8220" s="108"/>
    </row>
    <row r="8221" spans="19:29" x14ac:dyDescent="0.25">
      <c r="S8221" s="108"/>
      <c r="U8221" s="108"/>
      <c r="W8221" s="108"/>
      <c r="Y8221" s="108"/>
      <c r="AA8221" s="108"/>
      <c r="AC8221" s="108"/>
    </row>
    <row r="8222" spans="19:29" x14ac:dyDescent="0.25">
      <c r="S8222" s="109"/>
      <c r="U8222" s="109"/>
      <c r="W8222" s="109"/>
      <c r="Y8222" s="109"/>
      <c r="AA8222" s="109"/>
      <c r="AC8222" s="109"/>
    </row>
    <row r="8223" spans="19:29" x14ac:dyDescent="0.25">
      <c r="S8223" s="108"/>
      <c r="U8223" s="108"/>
      <c r="W8223" s="108"/>
      <c r="Y8223" s="108"/>
      <c r="AA8223" s="108"/>
      <c r="AC8223" s="108"/>
    </row>
    <row r="8224" spans="19:29" x14ac:dyDescent="0.25">
      <c r="S8224" s="109"/>
      <c r="U8224" s="109"/>
      <c r="W8224" s="109"/>
      <c r="Y8224" s="109"/>
      <c r="AA8224" s="109"/>
      <c r="AC8224" s="109"/>
    </row>
    <row r="8225" spans="19:29" x14ac:dyDescent="0.25">
      <c r="S8225" s="108"/>
      <c r="U8225" s="108"/>
      <c r="W8225" s="108"/>
      <c r="Y8225" s="108"/>
      <c r="AA8225" s="108"/>
      <c r="AC8225" s="108"/>
    </row>
    <row r="8226" spans="19:29" x14ac:dyDescent="0.25">
      <c r="S8226" s="108"/>
      <c r="U8226" s="108"/>
      <c r="W8226" s="108"/>
      <c r="Y8226" s="108"/>
      <c r="AA8226" s="108"/>
      <c r="AC8226" s="108"/>
    </row>
    <row r="8227" spans="19:29" x14ac:dyDescent="0.25">
      <c r="S8227" s="108"/>
      <c r="U8227" s="108"/>
      <c r="W8227" s="108"/>
      <c r="Y8227" s="108"/>
      <c r="AA8227" s="108"/>
      <c r="AC8227" s="108"/>
    </row>
    <row r="8228" spans="19:29" x14ac:dyDescent="0.25">
      <c r="S8228" s="110"/>
      <c r="U8228" s="110"/>
      <c r="W8228" s="110"/>
      <c r="Y8228" s="110"/>
      <c r="AA8228" s="110"/>
      <c r="AC8228" s="110"/>
    </row>
    <row r="8229" spans="19:29" x14ac:dyDescent="0.25">
      <c r="S8229" s="110"/>
      <c r="U8229" s="110"/>
      <c r="W8229" s="110"/>
      <c r="Y8229" s="110"/>
      <c r="AA8229" s="110"/>
      <c r="AC8229" s="110"/>
    </row>
    <row r="8230" spans="19:29" x14ac:dyDescent="0.25">
      <c r="S8230" s="110"/>
      <c r="U8230" s="110"/>
      <c r="W8230" s="110"/>
      <c r="Y8230" s="110"/>
      <c r="AA8230" s="110"/>
      <c r="AC8230" s="110"/>
    </row>
    <row r="8231" spans="19:29" x14ac:dyDescent="0.25">
      <c r="S8231" s="110"/>
      <c r="U8231" s="110"/>
      <c r="W8231" s="110"/>
      <c r="Y8231" s="110"/>
      <c r="AA8231" s="110"/>
      <c r="AC8231" s="110"/>
    </row>
    <row r="8232" spans="19:29" x14ac:dyDescent="0.25">
      <c r="S8232" s="111"/>
      <c r="U8232" s="111"/>
      <c r="W8232" s="111"/>
      <c r="Y8232" s="111"/>
      <c r="AA8232" s="111"/>
      <c r="AC8232" s="111"/>
    </row>
    <row r="8233" spans="19:29" x14ac:dyDescent="0.25">
      <c r="S8233" s="107"/>
      <c r="U8233" s="107"/>
      <c r="W8233" s="107"/>
      <c r="Y8233" s="107"/>
      <c r="AA8233" s="107"/>
      <c r="AC8233" s="107"/>
    </row>
    <row r="8234" spans="19:29" x14ac:dyDescent="0.25">
      <c r="S8234" s="108"/>
      <c r="U8234" s="108"/>
      <c r="W8234" s="108"/>
      <c r="Y8234" s="108"/>
      <c r="AA8234" s="108"/>
      <c r="AC8234" s="108"/>
    </row>
    <row r="8235" spans="19:29" x14ac:dyDescent="0.25">
      <c r="S8235" s="108"/>
      <c r="U8235" s="108"/>
      <c r="W8235" s="108"/>
      <c r="Y8235" s="108"/>
      <c r="AA8235" s="108"/>
      <c r="AC8235" s="108"/>
    </row>
    <row r="8236" spans="19:29" x14ac:dyDescent="0.25">
      <c r="S8236" s="109"/>
      <c r="U8236" s="109"/>
      <c r="W8236" s="109"/>
      <c r="Y8236" s="109"/>
      <c r="AA8236" s="109"/>
      <c r="AC8236" s="109"/>
    </row>
    <row r="8237" spans="19:29" x14ac:dyDescent="0.25">
      <c r="S8237" s="108"/>
      <c r="U8237" s="108"/>
      <c r="W8237" s="108"/>
      <c r="Y8237" s="108"/>
      <c r="AA8237" s="108"/>
      <c r="AC8237" s="108"/>
    </row>
    <row r="8238" spans="19:29" x14ac:dyDescent="0.25">
      <c r="S8238" s="108"/>
      <c r="U8238" s="108"/>
      <c r="W8238" s="108"/>
      <c r="Y8238" s="108"/>
      <c r="AA8238" s="108"/>
      <c r="AC8238" s="108"/>
    </row>
    <row r="8239" spans="19:29" x14ac:dyDescent="0.25">
      <c r="S8239" s="109"/>
      <c r="U8239" s="109"/>
      <c r="W8239" s="109"/>
      <c r="Y8239" s="109"/>
      <c r="AA8239" s="109"/>
      <c r="AC8239" s="109"/>
    </row>
    <row r="8240" spans="19:29" x14ac:dyDescent="0.25">
      <c r="S8240" s="108"/>
      <c r="U8240" s="108"/>
      <c r="W8240" s="108"/>
      <c r="Y8240" s="108"/>
      <c r="AA8240" s="108"/>
      <c r="AC8240" s="108"/>
    </row>
    <row r="8241" spans="19:29" x14ac:dyDescent="0.25">
      <c r="S8241" s="109"/>
      <c r="U8241" s="109"/>
      <c r="W8241" s="109"/>
      <c r="Y8241" s="109"/>
      <c r="AA8241" s="109"/>
      <c r="AC8241" s="109"/>
    </row>
    <row r="8242" spans="19:29" x14ac:dyDescent="0.25">
      <c r="S8242" s="108"/>
      <c r="U8242" s="108"/>
      <c r="W8242" s="108"/>
      <c r="Y8242" s="108"/>
      <c r="AA8242" s="108"/>
      <c r="AC8242" s="108"/>
    </row>
    <row r="8243" spans="19:29" x14ac:dyDescent="0.25">
      <c r="S8243" s="108"/>
      <c r="U8243" s="108"/>
      <c r="W8243" s="108"/>
      <c r="Y8243" s="108"/>
      <c r="AA8243" s="108"/>
      <c r="AC8243" s="108"/>
    </row>
    <row r="8244" spans="19:29" x14ac:dyDescent="0.25">
      <c r="S8244" s="108"/>
      <c r="U8244" s="108"/>
      <c r="W8244" s="108"/>
      <c r="Y8244" s="108"/>
      <c r="AA8244" s="108"/>
      <c r="AC8244" s="108"/>
    </row>
    <row r="8245" spans="19:29" x14ac:dyDescent="0.25">
      <c r="S8245" s="110"/>
      <c r="U8245" s="110"/>
      <c r="W8245" s="110"/>
      <c r="Y8245" s="110"/>
      <c r="AA8245" s="110"/>
      <c r="AC8245" s="110"/>
    </row>
    <row r="8246" spans="19:29" x14ac:dyDescent="0.25">
      <c r="S8246" s="110"/>
      <c r="U8246" s="110"/>
      <c r="W8246" s="110"/>
      <c r="Y8246" s="110"/>
      <c r="AA8246" s="110"/>
      <c r="AC8246" s="110"/>
    </row>
    <row r="8247" spans="19:29" x14ac:dyDescent="0.25">
      <c r="S8247" s="110"/>
      <c r="U8247" s="110"/>
      <c r="W8247" s="110"/>
      <c r="Y8247" s="110"/>
      <c r="AA8247" s="110"/>
      <c r="AC8247" s="110"/>
    </row>
    <row r="8248" spans="19:29" x14ac:dyDescent="0.25">
      <c r="S8248" s="110"/>
      <c r="U8248" s="110"/>
      <c r="W8248" s="110"/>
      <c r="Y8248" s="110"/>
      <c r="AA8248" s="110"/>
      <c r="AC8248" s="110"/>
    </row>
    <row r="8249" spans="19:29" x14ac:dyDescent="0.25">
      <c r="S8249" s="111"/>
      <c r="U8249" s="111"/>
      <c r="W8249" s="111"/>
      <c r="Y8249" s="111"/>
      <c r="AA8249" s="111"/>
      <c r="AC8249" s="111"/>
    </row>
    <row r="8250" spans="19:29" x14ac:dyDescent="0.25">
      <c r="S8250" s="107"/>
      <c r="U8250" s="107"/>
      <c r="W8250" s="107"/>
      <c r="Y8250" s="107"/>
      <c r="AA8250" s="107"/>
      <c r="AC8250" s="107"/>
    </row>
    <row r="8251" spans="19:29" x14ac:dyDescent="0.25">
      <c r="S8251" s="108"/>
      <c r="U8251" s="108"/>
      <c r="W8251" s="108"/>
      <c r="Y8251" s="108"/>
      <c r="AA8251" s="108"/>
      <c r="AC8251" s="108"/>
    </row>
    <row r="8252" spans="19:29" x14ac:dyDescent="0.25">
      <c r="S8252" s="108"/>
      <c r="U8252" s="108"/>
      <c r="W8252" s="108"/>
      <c r="Y8252" s="108"/>
      <c r="AA8252" s="108"/>
      <c r="AC8252" s="108"/>
    </row>
    <row r="8253" spans="19:29" x14ac:dyDescent="0.25">
      <c r="S8253" s="109"/>
      <c r="U8253" s="109"/>
      <c r="W8253" s="109"/>
      <c r="Y8253" s="109"/>
      <c r="AA8253" s="109"/>
      <c r="AC8253" s="109"/>
    </row>
    <row r="8254" spans="19:29" x14ac:dyDescent="0.25">
      <c r="S8254" s="108"/>
      <c r="U8254" s="108"/>
      <c r="W8254" s="108"/>
      <c r="Y8254" s="108"/>
      <c r="AA8254" s="108"/>
      <c r="AC8254" s="108"/>
    </row>
    <row r="8255" spans="19:29" x14ac:dyDescent="0.25">
      <c r="S8255" s="108"/>
      <c r="U8255" s="108"/>
      <c r="W8255" s="108"/>
      <c r="Y8255" s="108"/>
      <c r="AA8255" s="108"/>
      <c r="AC8255" s="108"/>
    </row>
    <row r="8256" spans="19:29" x14ac:dyDescent="0.25">
      <c r="S8256" s="109"/>
      <c r="U8256" s="109"/>
      <c r="W8256" s="109"/>
      <c r="Y8256" s="109"/>
      <c r="AA8256" s="109"/>
      <c r="AC8256" s="109"/>
    </row>
    <row r="8257" spans="19:29" x14ac:dyDescent="0.25">
      <c r="S8257" s="108"/>
      <c r="U8257" s="108"/>
      <c r="W8257" s="108"/>
      <c r="Y8257" s="108"/>
      <c r="AA8257" s="108"/>
      <c r="AC8257" s="108"/>
    </row>
    <row r="8258" spans="19:29" x14ac:dyDescent="0.25">
      <c r="S8258" s="109"/>
      <c r="U8258" s="109"/>
      <c r="W8258" s="109"/>
      <c r="Y8258" s="109"/>
      <c r="AA8258" s="109"/>
      <c r="AC8258" s="109"/>
    </row>
    <row r="8259" spans="19:29" x14ac:dyDescent="0.25">
      <c r="S8259" s="108"/>
      <c r="U8259" s="108"/>
      <c r="W8259" s="108"/>
      <c r="Y8259" s="108"/>
      <c r="AA8259" s="108"/>
      <c r="AC8259" s="108"/>
    </row>
    <row r="8260" spans="19:29" x14ac:dyDescent="0.25">
      <c r="S8260" s="108"/>
      <c r="U8260" s="108"/>
      <c r="W8260" s="108"/>
      <c r="Y8260" s="108"/>
      <c r="AA8260" s="108"/>
      <c r="AC8260" s="108"/>
    </row>
    <row r="8261" spans="19:29" x14ac:dyDescent="0.25">
      <c r="S8261" s="108"/>
      <c r="U8261" s="108"/>
      <c r="W8261" s="108"/>
      <c r="Y8261" s="108"/>
      <c r="AA8261" s="108"/>
      <c r="AC8261" s="108"/>
    </row>
    <row r="8262" spans="19:29" x14ac:dyDescent="0.25">
      <c r="S8262" s="110"/>
      <c r="U8262" s="110"/>
      <c r="W8262" s="110"/>
      <c r="Y8262" s="110"/>
      <c r="AA8262" s="110"/>
      <c r="AC8262" s="110"/>
    </row>
    <row r="8263" spans="19:29" x14ac:dyDescent="0.25">
      <c r="S8263" s="110"/>
      <c r="U8263" s="110"/>
      <c r="W8263" s="110"/>
      <c r="Y8263" s="110"/>
      <c r="AA8263" s="110"/>
      <c r="AC8263" s="110"/>
    </row>
    <row r="8264" spans="19:29" x14ac:dyDescent="0.25">
      <c r="S8264" s="110"/>
      <c r="U8264" s="110"/>
      <c r="W8264" s="110"/>
      <c r="Y8264" s="110"/>
      <c r="AA8264" s="110"/>
      <c r="AC8264" s="110"/>
    </row>
    <row r="8265" spans="19:29" x14ac:dyDescent="0.25">
      <c r="S8265" s="110"/>
      <c r="U8265" s="110"/>
      <c r="W8265" s="110"/>
      <c r="Y8265" s="110"/>
      <c r="AA8265" s="110"/>
      <c r="AC8265" s="110"/>
    </row>
    <row r="8266" spans="19:29" x14ac:dyDescent="0.25">
      <c r="S8266" s="111"/>
      <c r="U8266" s="111"/>
      <c r="W8266" s="111"/>
      <c r="Y8266" s="111"/>
      <c r="AA8266" s="111"/>
      <c r="AC8266" s="111"/>
    </row>
    <row r="8267" spans="19:29" x14ac:dyDescent="0.25">
      <c r="S8267" s="107"/>
      <c r="U8267" s="107"/>
      <c r="W8267" s="107"/>
      <c r="Y8267" s="107"/>
      <c r="AA8267" s="107"/>
      <c r="AC8267" s="107"/>
    </row>
    <row r="8268" spans="19:29" x14ac:dyDescent="0.25">
      <c r="S8268" s="108"/>
      <c r="U8268" s="108"/>
      <c r="W8268" s="108"/>
      <c r="Y8268" s="108"/>
      <c r="AA8268" s="108"/>
      <c r="AC8268" s="108"/>
    </row>
    <row r="8269" spans="19:29" x14ac:dyDescent="0.25">
      <c r="S8269" s="108"/>
      <c r="U8269" s="108"/>
      <c r="W8269" s="108"/>
      <c r="Y8269" s="108"/>
      <c r="AA8269" s="108"/>
      <c r="AC8269" s="108"/>
    </row>
    <row r="8270" spans="19:29" x14ac:dyDescent="0.25">
      <c r="S8270" s="109"/>
      <c r="U8270" s="109"/>
      <c r="W8270" s="109"/>
      <c r="Y8270" s="109"/>
      <c r="AA8270" s="109"/>
      <c r="AC8270" s="109"/>
    </row>
    <row r="8271" spans="19:29" x14ac:dyDescent="0.25">
      <c r="S8271" s="108"/>
      <c r="U8271" s="108"/>
      <c r="W8271" s="108"/>
      <c r="Y8271" s="108"/>
      <c r="AA8271" s="108"/>
      <c r="AC8271" s="108"/>
    </row>
    <row r="8272" spans="19:29" x14ac:dyDescent="0.25">
      <c r="S8272" s="108"/>
      <c r="U8272" s="108"/>
      <c r="W8272" s="108"/>
      <c r="Y8272" s="108"/>
      <c r="AA8272" s="108"/>
      <c r="AC8272" s="108"/>
    </row>
    <row r="8273" spans="19:29" x14ac:dyDescent="0.25">
      <c r="S8273" s="109"/>
      <c r="U8273" s="109"/>
      <c r="W8273" s="109"/>
      <c r="Y8273" s="109"/>
      <c r="AA8273" s="109"/>
      <c r="AC8273" s="109"/>
    </row>
    <row r="8274" spans="19:29" x14ac:dyDescent="0.25">
      <c r="S8274" s="108"/>
      <c r="U8274" s="108"/>
      <c r="W8274" s="108"/>
      <c r="Y8274" s="108"/>
      <c r="AA8274" s="108"/>
      <c r="AC8274" s="108"/>
    </row>
    <row r="8275" spans="19:29" x14ac:dyDescent="0.25">
      <c r="S8275" s="109"/>
      <c r="U8275" s="109"/>
      <c r="W8275" s="109"/>
      <c r="Y8275" s="109"/>
      <c r="AA8275" s="109"/>
      <c r="AC8275" s="109"/>
    </row>
    <row r="8276" spans="19:29" x14ac:dyDescent="0.25">
      <c r="S8276" s="108"/>
      <c r="U8276" s="108"/>
      <c r="W8276" s="108"/>
      <c r="Y8276" s="108"/>
      <c r="AA8276" s="108"/>
      <c r="AC8276" s="108"/>
    </row>
    <row r="8277" spans="19:29" x14ac:dyDescent="0.25">
      <c r="S8277" s="108"/>
      <c r="U8277" s="108"/>
      <c r="W8277" s="108"/>
      <c r="Y8277" s="108"/>
      <c r="AA8277" s="108"/>
      <c r="AC8277" s="108"/>
    </row>
    <row r="8278" spans="19:29" x14ac:dyDescent="0.25">
      <c r="S8278" s="108"/>
      <c r="U8278" s="108"/>
      <c r="W8278" s="108"/>
      <c r="Y8278" s="108"/>
      <c r="AA8278" s="108"/>
      <c r="AC8278" s="108"/>
    </row>
    <row r="8279" spans="19:29" x14ac:dyDescent="0.25">
      <c r="S8279" s="110"/>
      <c r="U8279" s="110"/>
      <c r="W8279" s="110"/>
      <c r="Y8279" s="110"/>
      <c r="AA8279" s="110"/>
      <c r="AC8279" s="110"/>
    </row>
    <row r="8280" spans="19:29" x14ac:dyDescent="0.25">
      <c r="S8280" s="110"/>
      <c r="U8280" s="110"/>
      <c r="W8280" s="110"/>
      <c r="Y8280" s="110"/>
      <c r="AA8280" s="110"/>
      <c r="AC8280" s="110"/>
    </row>
    <row r="8281" spans="19:29" x14ac:dyDescent="0.25">
      <c r="S8281" s="110"/>
      <c r="U8281" s="110"/>
      <c r="W8281" s="110"/>
      <c r="Y8281" s="110"/>
      <c r="AA8281" s="110"/>
      <c r="AC8281" s="110"/>
    </row>
    <row r="8282" spans="19:29" x14ac:dyDescent="0.25">
      <c r="S8282" s="110"/>
      <c r="U8282" s="110"/>
      <c r="W8282" s="110"/>
      <c r="Y8282" s="110"/>
      <c r="AA8282" s="110"/>
      <c r="AC8282" s="110"/>
    </row>
    <row r="8283" spans="19:29" x14ac:dyDescent="0.25">
      <c r="S8283" s="111"/>
      <c r="U8283" s="111"/>
      <c r="W8283" s="111"/>
      <c r="Y8283" s="111"/>
      <c r="AA8283" s="111"/>
      <c r="AC8283" s="111"/>
    </row>
    <row r="8284" spans="19:29" x14ac:dyDescent="0.25">
      <c r="S8284" s="107"/>
      <c r="U8284" s="107"/>
      <c r="W8284" s="107"/>
      <c r="Y8284" s="107"/>
      <c r="AA8284" s="107"/>
      <c r="AC8284" s="107"/>
    </row>
    <row r="8285" spans="19:29" x14ac:dyDescent="0.25">
      <c r="S8285" s="108"/>
      <c r="U8285" s="108"/>
      <c r="W8285" s="108"/>
      <c r="Y8285" s="108"/>
      <c r="AA8285" s="108"/>
      <c r="AC8285" s="108"/>
    </row>
    <row r="8286" spans="19:29" x14ac:dyDescent="0.25">
      <c r="S8286" s="108"/>
      <c r="U8286" s="108"/>
      <c r="W8286" s="108"/>
      <c r="Y8286" s="108"/>
      <c r="AA8286" s="108"/>
      <c r="AC8286" s="108"/>
    </row>
    <row r="8287" spans="19:29" x14ac:dyDescent="0.25">
      <c r="S8287" s="109"/>
      <c r="U8287" s="109"/>
      <c r="W8287" s="109"/>
      <c r="Y8287" s="109"/>
      <c r="AA8287" s="109"/>
      <c r="AC8287" s="109"/>
    </row>
    <row r="8288" spans="19:29" x14ac:dyDescent="0.25">
      <c r="S8288" s="108"/>
      <c r="U8288" s="108"/>
      <c r="W8288" s="108"/>
      <c r="Y8288" s="108"/>
      <c r="AA8288" s="108"/>
      <c r="AC8288" s="108"/>
    </row>
    <row r="8289" spans="19:29" x14ac:dyDescent="0.25">
      <c r="S8289" s="108"/>
      <c r="U8289" s="108"/>
      <c r="W8289" s="108"/>
      <c r="Y8289" s="108"/>
      <c r="AA8289" s="108"/>
      <c r="AC8289" s="108"/>
    </row>
    <row r="8290" spans="19:29" x14ac:dyDescent="0.25">
      <c r="S8290" s="109"/>
      <c r="U8290" s="109"/>
      <c r="W8290" s="109"/>
      <c r="Y8290" s="109"/>
      <c r="AA8290" s="109"/>
      <c r="AC8290" s="109"/>
    </row>
    <row r="8291" spans="19:29" x14ac:dyDescent="0.25">
      <c r="S8291" s="108"/>
      <c r="U8291" s="108"/>
      <c r="W8291" s="108"/>
      <c r="Y8291" s="108"/>
      <c r="AA8291" s="108"/>
      <c r="AC8291" s="108"/>
    </row>
    <row r="8292" spans="19:29" x14ac:dyDescent="0.25">
      <c r="S8292" s="109"/>
      <c r="U8292" s="109"/>
      <c r="W8292" s="109"/>
      <c r="Y8292" s="109"/>
      <c r="AA8292" s="109"/>
      <c r="AC8292" s="109"/>
    </row>
    <row r="8293" spans="19:29" x14ac:dyDescent="0.25">
      <c r="S8293" s="108"/>
      <c r="U8293" s="108"/>
      <c r="W8293" s="108"/>
      <c r="Y8293" s="108"/>
      <c r="AA8293" s="108"/>
      <c r="AC8293" s="108"/>
    </row>
    <row r="8294" spans="19:29" x14ac:dyDescent="0.25">
      <c r="S8294" s="108"/>
      <c r="U8294" s="108"/>
      <c r="W8294" s="108"/>
      <c r="Y8294" s="108"/>
      <c r="AA8294" s="108"/>
      <c r="AC8294" s="108"/>
    </row>
    <row r="8295" spans="19:29" x14ac:dyDescent="0.25">
      <c r="S8295" s="108"/>
      <c r="U8295" s="108"/>
      <c r="W8295" s="108"/>
      <c r="Y8295" s="108"/>
      <c r="AA8295" s="108"/>
      <c r="AC8295" s="108"/>
    </row>
    <row r="8296" spans="19:29" x14ac:dyDescent="0.25">
      <c r="S8296" s="110"/>
      <c r="U8296" s="110"/>
      <c r="W8296" s="110"/>
      <c r="Y8296" s="110"/>
      <c r="AA8296" s="110"/>
      <c r="AC8296" s="110"/>
    </row>
    <row r="8297" spans="19:29" x14ac:dyDescent="0.25">
      <c r="S8297" s="110"/>
      <c r="U8297" s="110"/>
      <c r="W8297" s="110"/>
      <c r="Y8297" s="110"/>
      <c r="AA8297" s="110"/>
      <c r="AC8297" s="110"/>
    </row>
    <row r="8298" spans="19:29" x14ac:dyDescent="0.25">
      <c r="S8298" s="110"/>
      <c r="U8298" s="110"/>
      <c r="W8298" s="110"/>
      <c r="Y8298" s="110"/>
      <c r="AA8298" s="110"/>
      <c r="AC8298" s="110"/>
    </row>
    <row r="8299" spans="19:29" x14ac:dyDescent="0.25">
      <c r="S8299" s="110"/>
      <c r="U8299" s="110"/>
      <c r="W8299" s="110"/>
      <c r="Y8299" s="110"/>
      <c r="AA8299" s="110"/>
      <c r="AC8299" s="110"/>
    </row>
    <row r="8300" spans="19:29" x14ac:dyDescent="0.25">
      <c r="S8300" s="111"/>
      <c r="U8300" s="111"/>
      <c r="W8300" s="111"/>
      <c r="Y8300" s="111"/>
      <c r="AA8300" s="111"/>
      <c r="AC8300" s="111"/>
    </row>
    <row r="8301" spans="19:29" x14ac:dyDescent="0.25">
      <c r="S8301" s="107"/>
      <c r="U8301" s="107"/>
      <c r="W8301" s="107"/>
      <c r="Y8301" s="107"/>
      <c r="AA8301" s="107"/>
      <c r="AC8301" s="107"/>
    </row>
    <row r="8302" spans="19:29" x14ac:dyDescent="0.25">
      <c r="S8302" s="108"/>
      <c r="U8302" s="108"/>
      <c r="W8302" s="108"/>
      <c r="Y8302" s="108"/>
      <c r="AA8302" s="108"/>
      <c r="AC8302" s="108"/>
    </row>
    <row r="8303" spans="19:29" x14ac:dyDescent="0.25">
      <c r="S8303" s="108"/>
      <c r="U8303" s="108"/>
      <c r="W8303" s="108"/>
      <c r="Y8303" s="108"/>
      <c r="AA8303" s="108"/>
      <c r="AC8303" s="108"/>
    </row>
    <row r="8304" spans="19:29" x14ac:dyDescent="0.25">
      <c r="S8304" s="109"/>
      <c r="U8304" s="109"/>
      <c r="W8304" s="109"/>
      <c r="Y8304" s="109"/>
      <c r="AA8304" s="109"/>
      <c r="AC8304" s="109"/>
    </row>
    <row r="8305" spans="19:29" x14ac:dyDescent="0.25">
      <c r="S8305" s="108"/>
      <c r="U8305" s="108"/>
      <c r="W8305" s="108"/>
      <c r="Y8305" s="108"/>
      <c r="AA8305" s="108"/>
      <c r="AC8305" s="108"/>
    </row>
    <row r="8306" spans="19:29" x14ac:dyDescent="0.25">
      <c r="S8306" s="108"/>
      <c r="U8306" s="108"/>
      <c r="W8306" s="108"/>
      <c r="Y8306" s="108"/>
      <c r="AA8306" s="108"/>
      <c r="AC8306" s="108"/>
    </row>
    <row r="8307" spans="19:29" x14ac:dyDescent="0.25">
      <c r="S8307" s="109"/>
      <c r="U8307" s="109"/>
      <c r="W8307" s="109"/>
      <c r="Y8307" s="109"/>
      <c r="AA8307" s="109"/>
      <c r="AC8307" s="109"/>
    </row>
    <row r="8308" spans="19:29" x14ac:dyDescent="0.25">
      <c r="S8308" s="108"/>
      <c r="U8308" s="108"/>
      <c r="W8308" s="108"/>
      <c r="Y8308" s="108"/>
      <c r="AA8308" s="108"/>
      <c r="AC8308" s="108"/>
    </row>
    <row r="8309" spans="19:29" x14ac:dyDescent="0.25">
      <c r="S8309" s="109"/>
      <c r="U8309" s="109"/>
      <c r="W8309" s="109"/>
      <c r="Y8309" s="109"/>
      <c r="AA8309" s="109"/>
      <c r="AC8309" s="109"/>
    </row>
    <row r="8310" spans="19:29" x14ac:dyDescent="0.25">
      <c r="S8310" s="108"/>
      <c r="U8310" s="108"/>
      <c r="W8310" s="108"/>
      <c r="Y8310" s="108"/>
      <c r="AA8310" s="108"/>
      <c r="AC8310" s="108"/>
    </row>
    <row r="8311" spans="19:29" x14ac:dyDescent="0.25">
      <c r="S8311" s="108"/>
      <c r="U8311" s="108"/>
      <c r="W8311" s="108"/>
      <c r="Y8311" s="108"/>
      <c r="AA8311" s="108"/>
      <c r="AC8311" s="108"/>
    </row>
    <row r="8312" spans="19:29" x14ac:dyDescent="0.25">
      <c r="S8312" s="108"/>
      <c r="U8312" s="108"/>
      <c r="W8312" s="108"/>
      <c r="Y8312" s="108"/>
      <c r="AA8312" s="108"/>
      <c r="AC8312" s="108"/>
    </row>
    <row r="8313" spans="19:29" x14ac:dyDescent="0.25">
      <c r="S8313" s="110"/>
      <c r="U8313" s="110"/>
      <c r="W8313" s="110"/>
      <c r="Y8313" s="110"/>
      <c r="AA8313" s="110"/>
      <c r="AC8313" s="110"/>
    </row>
    <row r="8314" spans="19:29" x14ac:dyDescent="0.25">
      <c r="S8314" s="110"/>
      <c r="U8314" s="110"/>
      <c r="W8314" s="110"/>
      <c r="Y8314" s="110"/>
      <c r="AA8314" s="110"/>
      <c r="AC8314" s="110"/>
    </row>
    <row r="8315" spans="19:29" x14ac:dyDescent="0.25">
      <c r="S8315" s="110"/>
      <c r="U8315" s="110"/>
      <c r="W8315" s="110"/>
      <c r="Y8315" s="110"/>
      <c r="AA8315" s="110"/>
      <c r="AC8315" s="110"/>
    </row>
    <row r="8316" spans="19:29" x14ac:dyDescent="0.25">
      <c r="S8316" s="110"/>
      <c r="U8316" s="110"/>
      <c r="W8316" s="110"/>
      <c r="Y8316" s="110"/>
      <c r="AA8316" s="110"/>
      <c r="AC8316" s="110"/>
    </row>
    <row r="8317" spans="19:29" x14ac:dyDescent="0.25">
      <c r="S8317" s="111"/>
      <c r="U8317" s="111"/>
      <c r="W8317" s="111"/>
      <c r="Y8317" s="111"/>
      <c r="AA8317" s="111"/>
      <c r="AC8317" s="111"/>
    </row>
    <row r="8318" spans="19:29" x14ac:dyDescent="0.25">
      <c r="S8318" s="107"/>
      <c r="U8318" s="107"/>
      <c r="W8318" s="107"/>
      <c r="Y8318" s="107"/>
      <c r="AA8318" s="107"/>
      <c r="AC8318" s="107"/>
    </row>
    <row r="8319" spans="19:29" x14ac:dyDescent="0.25">
      <c r="S8319" s="108"/>
      <c r="U8319" s="108"/>
      <c r="W8319" s="108"/>
      <c r="Y8319" s="108"/>
      <c r="AA8319" s="108"/>
      <c r="AC8319" s="108"/>
    </row>
    <row r="8320" spans="19:29" x14ac:dyDescent="0.25">
      <c r="S8320" s="108"/>
      <c r="U8320" s="108"/>
      <c r="W8320" s="108"/>
      <c r="Y8320" s="108"/>
      <c r="AA8320" s="108"/>
      <c r="AC8320" s="108"/>
    </row>
    <row r="8321" spans="19:29" x14ac:dyDescent="0.25">
      <c r="S8321" s="109"/>
      <c r="U8321" s="109"/>
      <c r="W8321" s="109"/>
      <c r="Y8321" s="109"/>
      <c r="AA8321" s="109"/>
      <c r="AC8321" s="109"/>
    </row>
    <row r="8322" spans="19:29" x14ac:dyDescent="0.25">
      <c r="S8322" s="108"/>
      <c r="U8322" s="108"/>
      <c r="W8322" s="108"/>
      <c r="Y8322" s="108"/>
      <c r="AA8322" s="108"/>
      <c r="AC8322" s="108"/>
    </row>
    <row r="8323" spans="19:29" x14ac:dyDescent="0.25">
      <c r="S8323" s="108"/>
      <c r="U8323" s="108"/>
      <c r="W8323" s="108"/>
      <c r="Y8323" s="108"/>
      <c r="AA8323" s="108"/>
      <c r="AC8323" s="108"/>
    </row>
    <row r="8324" spans="19:29" x14ac:dyDescent="0.25">
      <c r="S8324" s="109"/>
      <c r="U8324" s="109"/>
      <c r="W8324" s="109"/>
      <c r="Y8324" s="109"/>
      <c r="AA8324" s="109"/>
      <c r="AC8324" s="109"/>
    </row>
    <row r="8325" spans="19:29" x14ac:dyDescent="0.25">
      <c r="S8325" s="108"/>
      <c r="U8325" s="108"/>
      <c r="W8325" s="108"/>
      <c r="Y8325" s="108"/>
      <c r="AA8325" s="108"/>
      <c r="AC8325" s="108"/>
    </row>
    <row r="8326" spans="19:29" x14ac:dyDescent="0.25">
      <c r="S8326" s="109"/>
      <c r="U8326" s="109"/>
      <c r="W8326" s="109"/>
      <c r="Y8326" s="109"/>
      <c r="AA8326" s="109"/>
      <c r="AC8326" s="109"/>
    </row>
    <row r="8327" spans="19:29" x14ac:dyDescent="0.25">
      <c r="S8327" s="108"/>
      <c r="U8327" s="108"/>
      <c r="W8327" s="108"/>
      <c r="Y8327" s="108"/>
      <c r="AA8327" s="108"/>
      <c r="AC8327" s="108"/>
    </row>
    <row r="8328" spans="19:29" x14ac:dyDescent="0.25">
      <c r="S8328" s="108"/>
      <c r="U8328" s="108"/>
      <c r="W8328" s="108"/>
      <c r="Y8328" s="108"/>
      <c r="AA8328" s="108"/>
      <c r="AC8328" s="108"/>
    </row>
    <row r="8329" spans="19:29" x14ac:dyDescent="0.25">
      <c r="S8329" s="108"/>
      <c r="U8329" s="108"/>
      <c r="W8329" s="108"/>
      <c r="Y8329" s="108"/>
      <c r="AA8329" s="108"/>
      <c r="AC8329" s="108"/>
    </row>
    <row r="8330" spans="19:29" x14ac:dyDescent="0.25">
      <c r="S8330" s="110"/>
      <c r="U8330" s="110"/>
      <c r="W8330" s="110"/>
      <c r="Y8330" s="110"/>
      <c r="AA8330" s="110"/>
      <c r="AC8330" s="110"/>
    </row>
    <row r="8331" spans="19:29" x14ac:dyDescent="0.25">
      <c r="S8331" s="110"/>
      <c r="U8331" s="110"/>
      <c r="W8331" s="110"/>
      <c r="Y8331" s="110"/>
      <c r="AA8331" s="110"/>
      <c r="AC8331" s="110"/>
    </row>
    <row r="8332" spans="19:29" x14ac:dyDescent="0.25">
      <c r="S8332" s="110"/>
      <c r="U8332" s="110"/>
      <c r="W8332" s="110"/>
      <c r="Y8332" s="110"/>
      <c r="AA8332" s="110"/>
      <c r="AC8332" s="110"/>
    </row>
    <row r="8333" spans="19:29" x14ac:dyDescent="0.25">
      <c r="S8333" s="110"/>
      <c r="U8333" s="110"/>
      <c r="W8333" s="110"/>
      <c r="Y8333" s="110"/>
      <c r="AA8333" s="110"/>
      <c r="AC8333" s="110"/>
    </row>
    <row r="8334" spans="19:29" x14ac:dyDescent="0.25">
      <c r="S8334" s="111"/>
      <c r="U8334" s="111"/>
      <c r="W8334" s="111"/>
      <c r="Y8334" s="111"/>
      <c r="AA8334" s="111"/>
      <c r="AC8334" s="111"/>
    </row>
    <row r="8335" spans="19:29" x14ac:dyDescent="0.25">
      <c r="S8335" s="107"/>
      <c r="U8335" s="107"/>
      <c r="W8335" s="107"/>
      <c r="Y8335" s="107"/>
      <c r="AA8335" s="107"/>
      <c r="AC8335" s="107"/>
    </row>
    <row r="8336" spans="19:29" x14ac:dyDescent="0.25">
      <c r="S8336" s="108"/>
      <c r="U8336" s="108"/>
      <c r="W8336" s="108"/>
      <c r="Y8336" s="108"/>
      <c r="AA8336" s="108"/>
      <c r="AC8336" s="108"/>
    </row>
    <row r="8337" spans="19:29" x14ac:dyDescent="0.25">
      <c r="S8337" s="108"/>
      <c r="U8337" s="108"/>
      <c r="W8337" s="108"/>
      <c r="Y8337" s="108"/>
      <c r="AA8337" s="108"/>
      <c r="AC8337" s="108"/>
    </row>
    <row r="8338" spans="19:29" x14ac:dyDescent="0.25">
      <c r="S8338" s="109"/>
      <c r="U8338" s="109"/>
      <c r="W8338" s="109"/>
      <c r="Y8338" s="109"/>
      <c r="AA8338" s="109"/>
      <c r="AC8338" s="109"/>
    </row>
    <row r="8339" spans="19:29" x14ac:dyDescent="0.25">
      <c r="S8339" s="108"/>
      <c r="U8339" s="108"/>
      <c r="W8339" s="108"/>
      <c r="Y8339" s="108"/>
      <c r="AA8339" s="108"/>
      <c r="AC8339" s="108"/>
    </row>
    <row r="8340" spans="19:29" x14ac:dyDescent="0.25">
      <c r="S8340" s="108"/>
      <c r="U8340" s="108"/>
      <c r="W8340" s="108"/>
      <c r="Y8340" s="108"/>
      <c r="AA8340" s="108"/>
      <c r="AC8340" s="108"/>
    </row>
    <row r="8341" spans="19:29" x14ac:dyDescent="0.25">
      <c r="S8341" s="109"/>
      <c r="U8341" s="109"/>
      <c r="W8341" s="109"/>
      <c r="Y8341" s="109"/>
      <c r="AA8341" s="109"/>
      <c r="AC8341" s="109"/>
    </row>
    <row r="8342" spans="19:29" x14ac:dyDescent="0.25">
      <c r="S8342" s="108"/>
      <c r="U8342" s="108"/>
      <c r="W8342" s="108"/>
      <c r="Y8342" s="108"/>
      <c r="AA8342" s="108"/>
      <c r="AC8342" s="108"/>
    </row>
    <row r="8343" spans="19:29" x14ac:dyDescent="0.25">
      <c r="S8343" s="109"/>
      <c r="U8343" s="109"/>
      <c r="W8343" s="109"/>
      <c r="Y8343" s="109"/>
      <c r="AA8343" s="109"/>
      <c r="AC8343" s="109"/>
    </row>
    <row r="8344" spans="19:29" x14ac:dyDescent="0.25">
      <c r="S8344" s="108"/>
      <c r="U8344" s="108"/>
      <c r="W8344" s="108"/>
      <c r="Y8344" s="108"/>
      <c r="AA8344" s="108"/>
      <c r="AC8344" s="108"/>
    </row>
    <row r="8345" spans="19:29" x14ac:dyDescent="0.25">
      <c r="S8345" s="108"/>
      <c r="U8345" s="108"/>
      <c r="W8345" s="108"/>
      <c r="Y8345" s="108"/>
      <c r="AA8345" s="108"/>
      <c r="AC8345" s="108"/>
    </row>
    <row r="8346" spans="19:29" x14ac:dyDescent="0.25">
      <c r="S8346" s="108"/>
      <c r="U8346" s="108"/>
      <c r="W8346" s="108"/>
      <c r="Y8346" s="108"/>
      <c r="AA8346" s="108"/>
      <c r="AC8346" s="108"/>
    </row>
    <row r="8347" spans="19:29" x14ac:dyDescent="0.25">
      <c r="S8347" s="110"/>
      <c r="U8347" s="110"/>
      <c r="W8347" s="110"/>
      <c r="Y8347" s="110"/>
      <c r="AA8347" s="110"/>
      <c r="AC8347" s="110"/>
    </row>
    <row r="8348" spans="19:29" x14ac:dyDescent="0.25">
      <c r="S8348" s="110"/>
      <c r="U8348" s="110"/>
      <c r="W8348" s="110"/>
      <c r="Y8348" s="110"/>
      <c r="AA8348" s="110"/>
      <c r="AC8348" s="110"/>
    </row>
    <row r="8349" spans="19:29" x14ac:dyDescent="0.25">
      <c r="S8349" s="110"/>
      <c r="U8349" s="110"/>
      <c r="W8349" s="110"/>
      <c r="Y8349" s="110"/>
      <c r="AA8349" s="110"/>
      <c r="AC8349" s="110"/>
    </row>
    <row r="8350" spans="19:29" x14ac:dyDescent="0.25">
      <c r="S8350" s="110"/>
      <c r="U8350" s="110"/>
      <c r="W8350" s="110"/>
      <c r="Y8350" s="110"/>
      <c r="AA8350" s="110"/>
      <c r="AC8350" s="110"/>
    </row>
    <row r="8351" spans="19:29" x14ac:dyDescent="0.25">
      <c r="S8351" s="111"/>
      <c r="U8351" s="111"/>
      <c r="W8351" s="111"/>
      <c r="Y8351" s="111"/>
      <c r="AA8351" s="111"/>
      <c r="AC8351" s="111"/>
    </row>
    <row r="8352" spans="19:29" x14ac:dyDescent="0.25">
      <c r="S8352" s="107"/>
      <c r="U8352" s="107"/>
      <c r="W8352" s="107"/>
      <c r="Y8352" s="107"/>
      <c r="AA8352" s="107"/>
      <c r="AC8352" s="107"/>
    </row>
    <row r="8353" spans="19:29" x14ac:dyDescent="0.25">
      <c r="S8353" s="108"/>
      <c r="U8353" s="108"/>
      <c r="W8353" s="108"/>
      <c r="Y8353" s="108"/>
      <c r="AA8353" s="108"/>
      <c r="AC8353" s="108"/>
    </row>
    <row r="8354" spans="19:29" x14ac:dyDescent="0.25">
      <c r="S8354" s="108"/>
      <c r="U8354" s="108"/>
      <c r="W8354" s="108"/>
      <c r="Y8354" s="108"/>
      <c r="AA8354" s="108"/>
      <c r="AC8354" s="108"/>
    </row>
    <row r="8355" spans="19:29" x14ac:dyDescent="0.25">
      <c r="S8355" s="109"/>
      <c r="U8355" s="109"/>
      <c r="W8355" s="109"/>
      <c r="Y8355" s="109"/>
      <c r="AA8355" s="109"/>
      <c r="AC8355" s="109"/>
    </row>
    <row r="8356" spans="19:29" x14ac:dyDescent="0.25">
      <c r="S8356" s="108"/>
      <c r="U8356" s="108"/>
      <c r="W8356" s="108"/>
      <c r="Y8356" s="108"/>
      <c r="AA8356" s="108"/>
      <c r="AC8356" s="108"/>
    </row>
    <row r="8357" spans="19:29" x14ac:dyDescent="0.25">
      <c r="S8357" s="108"/>
      <c r="U8357" s="108"/>
      <c r="W8357" s="108"/>
      <c r="Y8357" s="108"/>
      <c r="AA8357" s="108"/>
      <c r="AC8357" s="108"/>
    </row>
    <row r="8358" spans="19:29" x14ac:dyDescent="0.25">
      <c r="S8358" s="109"/>
      <c r="U8358" s="109"/>
      <c r="W8358" s="109"/>
      <c r="Y8358" s="109"/>
      <c r="AA8358" s="109"/>
      <c r="AC8358" s="109"/>
    </row>
    <row r="8359" spans="19:29" x14ac:dyDescent="0.25">
      <c r="S8359" s="108"/>
      <c r="U8359" s="108"/>
      <c r="W8359" s="108"/>
      <c r="Y8359" s="108"/>
      <c r="AA8359" s="108"/>
      <c r="AC8359" s="108"/>
    </row>
    <row r="8360" spans="19:29" x14ac:dyDescent="0.25">
      <c r="S8360" s="109"/>
      <c r="U8360" s="109"/>
      <c r="W8360" s="109"/>
      <c r="Y8360" s="109"/>
      <c r="AA8360" s="109"/>
      <c r="AC8360" s="109"/>
    </row>
    <row r="8361" spans="19:29" x14ac:dyDescent="0.25">
      <c r="S8361" s="108"/>
      <c r="U8361" s="108"/>
      <c r="W8361" s="108"/>
      <c r="Y8361" s="108"/>
      <c r="AA8361" s="108"/>
      <c r="AC8361" s="108"/>
    </row>
    <row r="8362" spans="19:29" x14ac:dyDescent="0.25">
      <c r="S8362" s="108"/>
      <c r="U8362" s="108"/>
      <c r="W8362" s="108"/>
      <c r="Y8362" s="108"/>
      <c r="AA8362" s="108"/>
      <c r="AC8362" s="108"/>
    </row>
    <row r="8363" spans="19:29" x14ac:dyDescent="0.25">
      <c r="S8363" s="108"/>
      <c r="U8363" s="108"/>
      <c r="W8363" s="108"/>
      <c r="Y8363" s="108"/>
      <c r="AA8363" s="108"/>
      <c r="AC8363" s="108"/>
    </row>
    <row r="8364" spans="19:29" x14ac:dyDescent="0.25">
      <c r="S8364" s="110"/>
      <c r="U8364" s="110"/>
      <c r="W8364" s="110"/>
      <c r="Y8364" s="110"/>
      <c r="AA8364" s="110"/>
      <c r="AC8364" s="110"/>
    </row>
    <row r="8365" spans="19:29" x14ac:dyDescent="0.25">
      <c r="S8365" s="110"/>
      <c r="U8365" s="110"/>
      <c r="W8365" s="110"/>
      <c r="Y8365" s="110"/>
      <c r="AA8365" s="110"/>
      <c r="AC8365" s="110"/>
    </row>
    <row r="8366" spans="19:29" x14ac:dyDescent="0.25">
      <c r="S8366" s="110"/>
      <c r="U8366" s="110"/>
      <c r="W8366" s="110"/>
      <c r="Y8366" s="110"/>
      <c r="AA8366" s="110"/>
      <c r="AC8366" s="110"/>
    </row>
    <row r="8367" spans="19:29" x14ac:dyDescent="0.25">
      <c r="S8367" s="110"/>
      <c r="U8367" s="110"/>
      <c r="W8367" s="110"/>
      <c r="Y8367" s="110"/>
      <c r="AA8367" s="110"/>
      <c r="AC8367" s="110"/>
    </row>
    <row r="8368" spans="19:29" x14ac:dyDescent="0.25">
      <c r="S8368" s="111"/>
      <c r="U8368" s="111"/>
      <c r="W8368" s="111"/>
      <c r="Y8368" s="111"/>
      <c r="AA8368" s="111"/>
      <c r="AC8368" s="111"/>
    </row>
    <row r="8369" spans="19:29" x14ac:dyDescent="0.25">
      <c r="S8369" s="107"/>
      <c r="U8369" s="107"/>
      <c r="W8369" s="107"/>
      <c r="Y8369" s="107"/>
      <c r="AA8369" s="107"/>
      <c r="AC8369" s="107"/>
    </row>
    <row r="8370" spans="19:29" x14ac:dyDescent="0.25">
      <c r="S8370" s="108"/>
      <c r="U8370" s="108"/>
      <c r="W8370" s="108"/>
      <c r="Y8370" s="108"/>
      <c r="AA8370" s="108"/>
      <c r="AC8370" s="108"/>
    </row>
    <row r="8371" spans="19:29" x14ac:dyDescent="0.25">
      <c r="S8371" s="108"/>
      <c r="U8371" s="108"/>
      <c r="W8371" s="108"/>
      <c r="Y8371" s="108"/>
      <c r="AA8371" s="108"/>
      <c r="AC8371" s="108"/>
    </row>
    <row r="8372" spans="19:29" x14ac:dyDescent="0.25">
      <c r="S8372" s="109"/>
      <c r="U8372" s="109"/>
      <c r="W8372" s="109"/>
      <c r="Y8372" s="109"/>
      <c r="AA8372" s="109"/>
      <c r="AC8372" s="109"/>
    </row>
    <row r="8373" spans="19:29" x14ac:dyDescent="0.25">
      <c r="S8373" s="108"/>
      <c r="U8373" s="108"/>
      <c r="W8373" s="108"/>
      <c r="Y8373" s="108"/>
      <c r="AA8373" s="108"/>
      <c r="AC8373" s="108"/>
    </row>
    <row r="8374" spans="19:29" x14ac:dyDescent="0.25">
      <c r="S8374" s="108"/>
      <c r="U8374" s="108"/>
      <c r="W8374" s="108"/>
      <c r="Y8374" s="108"/>
      <c r="AA8374" s="108"/>
      <c r="AC8374" s="108"/>
    </row>
    <row r="8375" spans="19:29" x14ac:dyDescent="0.25">
      <c r="S8375" s="109"/>
      <c r="U8375" s="109"/>
      <c r="W8375" s="109"/>
      <c r="Y8375" s="109"/>
      <c r="AA8375" s="109"/>
      <c r="AC8375" s="109"/>
    </row>
    <row r="8376" spans="19:29" x14ac:dyDescent="0.25">
      <c r="S8376" s="108"/>
      <c r="U8376" s="108"/>
      <c r="W8376" s="108"/>
      <c r="Y8376" s="108"/>
      <c r="AA8376" s="108"/>
      <c r="AC8376" s="108"/>
    </row>
    <row r="8377" spans="19:29" x14ac:dyDescent="0.25">
      <c r="S8377" s="109"/>
      <c r="U8377" s="109"/>
      <c r="W8377" s="109"/>
      <c r="Y8377" s="109"/>
      <c r="AA8377" s="109"/>
      <c r="AC8377" s="109"/>
    </row>
    <row r="8378" spans="19:29" x14ac:dyDescent="0.25">
      <c r="S8378" s="108"/>
      <c r="U8378" s="108"/>
      <c r="W8378" s="108"/>
      <c r="Y8378" s="108"/>
      <c r="AA8378" s="108"/>
      <c r="AC8378" s="108"/>
    </row>
    <row r="8379" spans="19:29" x14ac:dyDescent="0.25">
      <c r="S8379" s="108"/>
      <c r="U8379" s="108"/>
      <c r="W8379" s="108"/>
      <c r="Y8379" s="108"/>
      <c r="AA8379" s="108"/>
      <c r="AC8379" s="108"/>
    </row>
    <row r="8380" spans="19:29" x14ac:dyDescent="0.25">
      <c r="S8380" s="108"/>
      <c r="U8380" s="108"/>
      <c r="W8380" s="108"/>
      <c r="Y8380" s="108"/>
      <c r="AA8380" s="108"/>
      <c r="AC8380" s="108"/>
    </row>
    <row r="8381" spans="19:29" x14ac:dyDescent="0.25">
      <c r="S8381" s="110"/>
      <c r="U8381" s="110"/>
      <c r="W8381" s="110"/>
      <c r="Y8381" s="110"/>
      <c r="AA8381" s="110"/>
      <c r="AC8381" s="110"/>
    </row>
    <row r="8382" spans="19:29" x14ac:dyDescent="0.25">
      <c r="S8382" s="110"/>
      <c r="U8382" s="110"/>
      <c r="W8382" s="110"/>
      <c r="Y8382" s="110"/>
      <c r="AA8382" s="110"/>
      <c r="AC8382" s="110"/>
    </row>
    <row r="8383" spans="19:29" x14ac:dyDescent="0.25">
      <c r="S8383" s="110"/>
      <c r="U8383" s="110"/>
      <c r="W8383" s="110"/>
      <c r="Y8383" s="110"/>
      <c r="AA8383" s="110"/>
      <c r="AC8383" s="110"/>
    </row>
    <row r="8384" spans="19:29" x14ac:dyDescent="0.25">
      <c r="S8384" s="110"/>
      <c r="U8384" s="110"/>
      <c r="W8384" s="110"/>
      <c r="Y8384" s="110"/>
      <c r="AA8384" s="110"/>
      <c r="AC8384" s="110"/>
    </row>
    <row r="8385" spans="19:29" x14ac:dyDescent="0.25">
      <c r="S8385" s="111"/>
      <c r="U8385" s="111"/>
      <c r="W8385" s="111"/>
      <c r="Y8385" s="111"/>
      <c r="AA8385" s="111"/>
      <c r="AC8385" s="111"/>
    </row>
    <row r="8386" spans="19:29" x14ac:dyDescent="0.25">
      <c r="S8386" s="107"/>
      <c r="U8386" s="107"/>
      <c r="W8386" s="107"/>
      <c r="Y8386" s="107"/>
      <c r="AA8386" s="107"/>
      <c r="AC8386" s="107"/>
    </row>
    <row r="8387" spans="19:29" x14ac:dyDescent="0.25">
      <c r="S8387" s="108"/>
      <c r="U8387" s="108"/>
      <c r="W8387" s="108"/>
      <c r="Y8387" s="108"/>
      <c r="AA8387" s="108"/>
      <c r="AC8387" s="108"/>
    </row>
    <row r="8388" spans="19:29" x14ac:dyDescent="0.25">
      <c r="S8388" s="108"/>
      <c r="U8388" s="108"/>
      <c r="W8388" s="108"/>
      <c r="Y8388" s="108"/>
      <c r="AA8388" s="108"/>
      <c r="AC8388" s="108"/>
    </row>
    <row r="8389" spans="19:29" x14ac:dyDescent="0.25">
      <c r="S8389" s="109"/>
      <c r="U8389" s="109"/>
      <c r="W8389" s="109"/>
      <c r="Y8389" s="109"/>
      <c r="AA8389" s="109"/>
      <c r="AC8389" s="109"/>
    </row>
    <row r="8390" spans="19:29" x14ac:dyDescent="0.25">
      <c r="S8390" s="108"/>
      <c r="U8390" s="108"/>
      <c r="W8390" s="108"/>
      <c r="Y8390" s="108"/>
      <c r="AA8390" s="108"/>
      <c r="AC8390" s="108"/>
    </row>
    <row r="8391" spans="19:29" x14ac:dyDescent="0.25">
      <c r="S8391" s="108"/>
      <c r="U8391" s="108"/>
      <c r="W8391" s="108"/>
      <c r="Y8391" s="108"/>
      <c r="AA8391" s="108"/>
      <c r="AC8391" s="108"/>
    </row>
    <row r="8392" spans="19:29" x14ac:dyDescent="0.25">
      <c r="S8392" s="109"/>
      <c r="U8392" s="109"/>
      <c r="W8392" s="109"/>
      <c r="Y8392" s="109"/>
      <c r="AA8392" s="109"/>
      <c r="AC8392" s="109"/>
    </row>
    <row r="8393" spans="19:29" x14ac:dyDescent="0.25">
      <c r="S8393" s="108"/>
      <c r="U8393" s="108"/>
      <c r="W8393" s="108"/>
      <c r="Y8393" s="108"/>
      <c r="AA8393" s="108"/>
      <c r="AC8393" s="108"/>
    </row>
    <row r="8394" spans="19:29" x14ac:dyDescent="0.25">
      <c r="S8394" s="109"/>
      <c r="U8394" s="109"/>
      <c r="W8394" s="109"/>
      <c r="Y8394" s="109"/>
      <c r="AA8394" s="109"/>
      <c r="AC8394" s="109"/>
    </row>
    <row r="8395" spans="19:29" x14ac:dyDescent="0.25">
      <c r="S8395" s="108"/>
      <c r="U8395" s="108"/>
      <c r="W8395" s="108"/>
      <c r="Y8395" s="108"/>
      <c r="AA8395" s="108"/>
      <c r="AC8395" s="108"/>
    </row>
    <row r="8396" spans="19:29" x14ac:dyDescent="0.25">
      <c r="S8396" s="108"/>
      <c r="U8396" s="108"/>
      <c r="W8396" s="108"/>
      <c r="Y8396" s="108"/>
      <c r="AA8396" s="108"/>
      <c r="AC8396" s="108"/>
    </row>
    <row r="8397" spans="19:29" x14ac:dyDescent="0.25">
      <c r="S8397" s="108"/>
      <c r="U8397" s="108"/>
      <c r="W8397" s="108"/>
      <c r="Y8397" s="108"/>
      <c r="AA8397" s="108"/>
      <c r="AC8397" s="108"/>
    </row>
    <row r="8398" spans="19:29" x14ac:dyDescent="0.25">
      <c r="S8398" s="110"/>
      <c r="U8398" s="110"/>
      <c r="W8398" s="110"/>
      <c r="Y8398" s="110"/>
      <c r="AA8398" s="110"/>
      <c r="AC8398" s="110"/>
    </row>
    <row r="8399" spans="19:29" x14ac:dyDescent="0.25">
      <c r="S8399" s="110"/>
      <c r="U8399" s="110"/>
      <c r="W8399" s="110"/>
      <c r="Y8399" s="110"/>
      <c r="AA8399" s="110"/>
      <c r="AC8399" s="110"/>
    </row>
    <row r="8400" spans="19:29" x14ac:dyDescent="0.25">
      <c r="S8400" s="110"/>
      <c r="U8400" s="110"/>
      <c r="W8400" s="110"/>
      <c r="Y8400" s="110"/>
      <c r="AA8400" s="110"/>
      <c r="AC8400" s="110"/>
    </row>
    <row r="8401" spans="19:29" x14ac:dyDescent="0.25">
      <c r="S8401" s="110"/>
      <c r="U8401" s="110"/>
      <c r="W8401" s="110"/>
      <c r="Y8401" s="110"/>
      <c r="AA8401" s="110"/>
      <c r="AC8401" s="110"/>
    </row>
    <row r="8402" spans="19:29" x14ac:dyDescent="0.25">
      <c r="S8402" s="111"/>
      <c r="U8402" s="111"/>
      <c r="W8402" s="111"/>
      <c r="Y8402" s="111"/>
      <c r="AA8402" s="111"/>
      <c r="AC8402" s="111"/>
    </row>
    <row r="8403" spans="19:29" x14ac:dyDescent="0.25">
      <c r="S8403" s="107"/>
      <c r="U8403" s="107"/>
      <c r="W8403" s="107"/>
      <c r="Y8403" s="107"/>
      <c r="AA8403" s="107"/>
      <c r="AC8403" s="107"/>
    </row>
    <row r="8404" spans="19:29" x14ac:dyDescent="0.25">
      <c r="S8404" s="108"/>
      <c r="U8404" s="108"/>
      <c r="W8404" s="108"/>
      <c r="Y8404" s="108"/>
      <c r="AA8404" s="108"/>
      <c r="AC8404" s="108"/>
    </row>
    <row r="8405" spans="19:29" x14ac:dyDescent="0.25">
      <c r="S8405" s="108"/>
      <c r="U8405" s="108"/>
      <c r="W8405" s="108"/>
      <c r="Y8405" s="108"/>
      <c r="AA8405" s="108"/>
      <c r="AC8405" s="108"/>
    </row>
    <row r="8406" spans="19:29" x14ac:dyDescent="0.25">
      <c r="S8406" s="109"/>
      <c r="U8406" s="109"/>
      <c r="W8406" s="109"/>
      <c r="Y8406" s="109"/>
      <c r="AA8406" s="109"/>
      <c r="AC8406" s="109"/>
    </row>
    <row r="8407" spans="19:29" x14ac:dyDescent="0.25">
      <c r="S8407" s="108"/>
      <c r="U8407" s="108"/>
      <c r="W8407" s="108"/>
      <c r="Y8407" s="108"/>
      <c r="AA8407" s="108"/>
      <c r="AC8407" s="108"/>
    </row>
    <row r="8408" spans="19:29" x14ac:dyDescent="0.25">
      <c r="S8408" s="108"/>
      <c r="U8408" s="108"/>
      <c r="W8408" s="108"/>
      <c r="Y8408" s="108"/>
      <c r="AA8408" s="108"/>
      <c r="AC8408" s="108"/>
    </row>
    <row r="8409" spans="19:29" x14ac:dyDescent="0.25">
      <c r="S8409" s="109"/>
      <c r="U8409" s="109"/>
      <c r="W8409" s="109"/>
      <c r="Y8409" s="109"/>
      <c r="AA8409" s="109"/>
      <c r="AC8409" s="109"/>
    </row>
    <row r="8410" spans="19:29" x14ac:dyDescent="0.25">
      <c r="S8410" s="108"/>
      <c r="U8410" s="108"/>
      <c r="W8410" s="108"/>
      <c r="Y8410" s="108"/>
      <c r="AA8410" s="108"/>
      <c r="AC8410" s="108"/>
    </row>
    <row r="8411" spans="19:29" x14ac:dyDescent="0.25">
      <c r="S8411" s="109"/>
      <c r="U8411" s="109"/>
      <c r="W8411" s="109"/>
      <c r="Y8411" s="109"/>
      <c r="AA8411" s="109"/>
      <c r="AC8411" s="109"/>
    </row>
    <row r="8412" spans="19:29" x14ac:dyDescent="0.25">
      <c r="S8412" s="108"/>
      <c r="U8412" s="108"/>
      <c r="W8412" s="108"/>
      <c r="Y8412" s="108"/>
      <c r="AA8412" s="108"/>
      <c r="AC8412" s="108"/>
    </row>
    <row r="8413" spans="19:29" x14ac:dyDescent="0.25">
      <c r="S8413" s="108"/>
      <c r="U8413" s="108"/>
      <c r="W8413" s="108"/>
      <c r="Y8413" s="108"/>
      <c r="AA8413" s="108"/>
      <c r="AC8413" s="108"/>
    </row>
    <row r="8414" spans="19:29" x14ac:dyDescent="0.25">
      <c r="S8414" s="108"/>
      <c r="U8414" s="108"/>
      <c r="W8414" s="108"/>
      <c r="Y8414" s="108"/>
      <c r="AA8414" s="108"/>
      <c r="AC8414" s="108"/>
    </row>
    <row r="8415" spans="19:29" x14ac:dyDescent="0.25">
      <c r="S8415" s="110"/>
      <c r="U8415" s="110"/>
      <c r="W8415" s="110"/>
      <c r="Y8415" s="110"/>
      <c r="AA8415" s="110"/>
      <c r="AC8415" s="110"/>
    </row>
    <row r="8416" spans="19:29" x14ac:dyDescent="0.25">
      <c r="S8416" s="110"/>
      <c r="U8416" s="110"/>
      <c r="W8416" s="110"/>
      <c r="Y8416" s="110"/>
      <c r="AA8416" s="110"/>
      <c r="AC8416" s="110"/>
    </row>
    <row r="8417" spans="19:29" x14ac:dyDescent="0.25">
      <c r="S8417" s="110"/>
      <c r="U8417" s="110"/>
      <c r="W8417" s="110"/>
      <c r="Y8417" s="110"/>
      <c r="AA8417" s="110"/>
      <c r="AC8417" s="110"/>
    </row>
    <row r="8418" spans="19:29" x14ac:dyDescent="0.25">
      <c r="S8418" s="110"/>
      <c r="U8418" s="110"/>
      <c r="W8418" s="110"/>
      <c r="Y8418" s="110"/>
      <c r="AA8418" s="110"/>
      <c r="AC8418" s="110"/>
    </row>
    <row r="8419" spans="19:29" x14ac:dyDescent="0.25">
      <c r="S8419" s="111"/>
      <c r="U8419" s="111"/>
      <c r="W8419" s="111"/>
      <c r="Y8419" s="111"/>
      <c r="AA8419" s="111"/>
      <c r="AC8419" s="111"/>
    </row>
    <row r="8420" spans="19:29" x14ac:dyDescent="0.25">
      <c r="S8420" s="107"/>
      <c r="U8420" s="107"/>
      <c r="W8420" s="107"/>
      <c r="Y8420" s="107"/>
      <c r="AA8420" s="107"/>
      <c r="AC8420" s="107"/>
    </row>
    <row r="8421" spans="19:29" x14ac:dyDescent="0.25">
      <c r="S8421" s="108"/>
      <c r="U8421" s="108"/>
      <c r="W8421" s="108"/>
      <c r="Y8421" s="108"/>
      <c r="AA8421" s="108"/>
      <c r="AC8421" s="108"/>
    </row>
    <row r="8422" spans="19:29" x14ac:dyDescent="0.25">
      <c r="S8422" s="108"/>
      <c r="U8422" s="108"/>
      <c r="W8422" s="108"/>
      <c r="Y8422" s="108"/>
      <c r="AA8422" s="108"/>
      <c r="AC8422" s="108"/>
    </row>
    <row r="8423" spans="19:29" x14ac:dyDescent="0.25">
      <c r="S8423" s="109"/>
      <c r="U8423" s="109"/>
      <c r="W8423" s="109"/>
      <c r="Y8423" s="109"/>
      <c r="AA8423" s="109"/>
      <c r="AC8423" s="109"/>
    </row>
    <row r="8424" spans="19:29" x14ac:dyDescent="0.25">
      <c r="S8424" s="108"/>
      <c r="U8424" s="108"/>
      <c r="W8424" s="108"/>
      <c r="Y8424" s="108"/>
      <c r="AA8424" s="108"/>
      <c r="AC8424" s="108"/>
    </row>
    <row r="8425" spans="19:29" x14ac:dyDescent="0.25">
      <c r="S8425" s="108"/>
      <c r="U8425" s="108"/>
      <c r="W8425" s="108"/>
      <c r="Y8425" s="108"/>
      <c r="AA8425" s="108"/>
      <c r="AC8425" s="108"/>
    </row>
    <row r="8426" spans="19:29" x14ac:dyDescent="0.25">
      <c r="S8426" s="109"/>
      <c r="U8426" s="109"/>
      <c r="W8426" s="109"/>
      <c r="Y8426" s="109"/>
      <c r="AA8426" s="109"/>
      <c r="AC8426" s="109"/>
    </row>
    <row r="8427" spans="19:29" x14ac:dyDescent="0.25">
      <c r="S8427" s="108"/>
      <c r="U8427" s="108"/>
      <c r="W8427" s="108"/>
      <c r="Y8427" s="108"/>
      <c r="AA8427" s="108"/>
      <c r="AC8427" s="108"/>
    </row>
    <row r="8428" spans="19:29" x14ac:dyDescent="0.25">
      <c r="S8428" s="109"/>
      <c r="U8428" s="109"/>
      <c r="W8428" s="109"/>
      <c r="Y8428" s="109"/>
      <c r="AA8428" s="109"/>
      <c r="AC8428" s="109"/>
    </row>
    <row r="8429" spans="19:29" x14ac:dyDescent="0.25">
      <c r="S8429" s="108"/>
      <c r="U8429" s="108"/>
      <c r="W8429" s="108"/>
      <c r="Y8429" s="108"/>
      <c r="AA8429" s="108"/>
      <c r="AC8429" s="108"/>
    </row>
    <row r="8430" spans="19:29" x14ac:dyDescent="0.25">
      <c r="S8430" s="108"/>
      <c r="U8430" s="108"/>
      <c r="W8430" s="108"/>
      <c r="Y8430" s="108"/>
      <c r="AA8430" s="108"/>
      <c r="AC8430" s="108"/>
    </row>
    <row r="8431" spans="19:29" x14ac:dyDescent="0.25">
      <c r="S8431" s="108"/>
      <c r="U8431" s="108"/>
      <c r="W8431" s="108"/>
      <c r="Y8431" s="108"/>
      <c r="AA8431" s="108"/>
      <c r="AC8431" s="108"/>
    </row>
    <row r="8432" spans="19:29" x14ac:dyDescent="0.25">
      <c r="S8432" s="110"/>
      <c r="U8432" s="110"/>
      <c r="W8432" s="110"/>
      <c r="Y8432" s="110"/>
      <c r="AA8432" s="110"/>
      <c r="AC8432" s="110"/>
    </row>
    <row r="8433" spans="19:29" x14ac:dyDescent="0.25">
      <c r="S8433" s="110"/>
      <c r="U8433" s="110"/>
      <c r="W8433" s="110"/>
      <c r="Y8433" s="110"/>
      <c r="AA8433" s="110"/>
      <c r="AC8433" s="110"/>
    </row>
    <row r="8434" spans="19:29" x14ac:dyDescent="0.25">
      <c r="S8434" s="110"/>
      <c r="U8434" s="110"/>
      <c r="W8434" s="110"/>
      <c r="Y8434" s="110"/>
      <c r="AA8434" s="110"/>
      <c r="AC8434" s="110"/>
    </row>
    <row r="8435" spans="19:29" x14ac:dyDescent="0.25">
      <c r="S8435" s="110"/>
      <c r="U8435" s="110"/>
      <c r="W8435" s="110"/>
      <c r="Y8435" s="110"/>
      <c r="AA8435" s="110"/>
      <c r="AC8435" s="110"/>
    </row>
    <row r="8436" spans="19:29" x14ac:dyDescent="0.25">
      <c r="S8436" s="111"/>
      <c r="U8436" s="111"/>
      <c r="W8436" s="111"/>
      <c r="Y8436" s="111"/>
      <c r="AA8436" s="111"/>
      <c r="AC8436" s="111"/>
    </row>
    <row r="8437" spans="19:29" x14ac:dyDescent="0.25">
      <c r="S8437" s="107"/>
      <c r="U8437" s="107"/>
      <c r="W8437" s="107"/>
      <c r="Y8437" s="107"/>
      <c r="AA8437" s="107"/>
      <c r="AC8437" s="107"/>
    </row>
    <row r="8438" spans="19:29" x14ac:dyDescent="0.25">
      <c r="S8438" s="108"/>
      <c r="U8438" s="108"/>
      <c r="W8438" s="108"/>
      <c r="Y8438" s="108"/>
      <c r="AA8438" s="108"/>
      <c r="AC8438" s="108"/>
    </row>
    <row r="8439" spans="19:29" x14ac:dyDescent="0.25">
      <c r="S8439" s="108"/>
      <c r="U8439" s="108"/>
      <c r="W8439" s="108"/>
      <c r="Y8439" s="108"/>
      <c r="AA8439" s="108"/>
      <c r="AC8439" s="108"/>
    </row>
    <row r="8440" spans="19:29" x14ac:dyDescent="0.25">
      <c r="S8440" s="109"/>
      <c r="U8440" s="109"/>
      <c r="W8440" s="109"/>
      <c r="Y8440" s="109"/>
      <c r="AA8440" s="109"/>
      <c r="AC8440" s="109"/>
    </row>
    <row r="8441" spans="19:29" x14ac:dyDescent="0.25">
      <c r="S8441" s="108"/>
      <c r="U8441" s="108"/>
      <c r="W8441" s="108"/>
      <c r="Y8441" s="108"/>
      <c r="AA8441" s="108"/>
      <c r="AC8441" s="108"/>
    </row>
    <row r="8442" spans="19:29" x14ac:dyDescent="0.25">
      <c r="S8442" s="108"/>
      <c r="U8442" s="108"/>
      <c r="W8442" s="108"/>
      <c r="Y8442" s="108"/>
      <c r="AA8442" s="108"/>
      <c r="AC8442" s="108"/>
    </row>
    <row r="8443" spans="19:29" x14ac:dyDescent="0.25">
      <c r="S8443" s="109"/>
      <c r="U8443" s="109"/>
      <c r="W8443" s="109"/>
      <c r="Y8443" s="109"/>
      <c r="AA8443" s="109"/>
      <c r="AC8443" s="109"/>
    </row>
    <row r="8444" spans="19:29" x14ac:dyDescent="0.25">
      <c r="S8444" s="108"/>
      <c r="U8444" s="108"/>
      <c r="W8444" s="108"/>
      <c r="Y8444" s="108"/>
      <c r="AA8444" s="108"/>
      <c r="AC8444" s="108"/>
    </row>
    <row r="8445" spans="19:29" x14ac:dyDescent="0.25">
      <c r="S8445" s="109"/>
      <c r="U8445" s="109"/>
      <c r="W8445" s="109"/>
      <c r="Y8445" s="109"/>
      <c r="AA8445" s="109"/>
      <c r="AC8445" s="109"/>
    </row>
    <row r="8446" spans="19:29" x14ac:dyDescent="0.25">
      <c r="S8446" s="108"/>
      <c r="U8446" s="108"/>
      <c r="W8446" s="108"/>
      <c r="Y8446" s="108"/>
      <c r="AA8446" s="108"/>
      <c r="AC8446" s="108"/>
    </row>
    <row r="8447" spans="19:29" x14ac:dyDescent="0.25">
      <c r="S8447" s="108"/>
      <c r="U8447" s="108"/>
      <c r="W8447" s="108"/>
      <c r="Y8447" s="108"/>
      <c r="AA8447" s="108"/>
      <c r="AC8447" s="108"/>
    </row>
    <row r="8448" spans="19:29" x14ac:dyDescent="0.25">
      <c r="S8448" s="108"/>
      <c r="U8448" s="108"/>
      <c r="W8448" s="108"/>
      <c r="Y8448" s="108"/>
      <c r="AA8448" s="108"/>
      <c r="AC8448" s="108"/>
    </row>
    <row r="8449" spans="19:29" x14ac:dyDescent="0.25">
      <c r="S8449" s="110"/>
      <c r="U8449" s="110"/>
      <c r="W8449" s="110"/>
      <c r="Y8449" s="110"/>
      <c r="AA8449" s="110"/>
      <c r="AC8449" s="110"/>
    </row>
    <row r="8450" spans="19:29" x14ac:dyDescent="0.25">
      <c r="S8450" s="110"/>
      <c r="U8450" s="110"/>
      <c r="W8450" s="110"/>
      <c r="Y8450" s="110"/>
      <c r="AA8450" s="110"/>
      <c r="AC8450" s="110"/>
    </row>
    <row r="8451" spans="19:29" x14ac:dyDescent="0.25">
      <c r="S8451" s="110"/>
      <c r="U8451" s="110"/>
      <c r="W8451" s="110"/>
      <c r="Y8451" s="110"/>
      <c r="AA8451" s="110"/>
      <c r="AC8451" s="110"/>
    </row>
    <row r="8452" spans="19:29" x14ac:dyDescent="0.25">
      <c r="S8452" s="110"/>
      <c r="U8452" s="110"/>
      <c r="W8452" s="110"/>
      <c r="Y8452" s="110"/>
      <c r="AA8452" s="110"/>
      <c r="AC8452" s="110"/>
    </row>
    <row r="8453" spans="19:29" x14ac:dyDescent="0.25">
      <c r="S8453" s="111"/>
      <c r="U8453" s="111"/>
      <c r="W8453" s="111"/>
      <c r="Y8453" s="111"/>
      <c r="AA8453" s="111"/>
      <c r="AC8453" s="111"/>
    </row>
    <row r="8454" spans="19:29" x14ac:dyDescent="0.25">
      <c r="S8454" s="107"/>
      <c r="U8454" s="107"/>
      <c r="W8454" s="107"/>
      <c r="Y8454" s="107"/>
      <c r="AA8454" s="107"/>
      <c r="AC8454" s="107"/>
    </row>
    <row r="8455" spans="19:29" x14ac:dyDescent="0.25">
      <c r="S8455" s="108"/>
      <c r="U8455" s="108"/>
      <c r="W8455" s="108"/>
      <c r="Y8455" s="108"/>
      <c r="AA8455" s="108"/>
      <c r="AC8455" s="108"/>
    </row>
    <row r="8456" spans="19:29" x14ac:dyDescent="0.25">
      <c r="S8456" s="108"/>
      <c r="U8456" s="108"/>
      <c r="W8456" s="108"/>
      <c r="Y8456" s="108"/>
      <c r="AA8456" s="108"/>
      <c r="AC8456" s="108"/>
    </row>
    <row r="8457" spans="19:29" x14ac:dyDescent="0.25">
      <c r="S8457" s="109"/>
      <c r="U8457" s="109"/>
      <c r="W8457" s="109"/>
      <c r="Y8457" s="109"/>
      <c r="AA8457" s="109"/>
      <c r="AC8457" s="109"/>
    </row>
    <row r="8458" spans="19:29" x14ac:dyDescent="0.25">
      <c r="S8458" s="108"/>
      <c r="U8458" s="108"/>
      <c r="W8458" s="108"/>
      <c r="Y8458" s="108"/>
      <c r="AA8458" s="108"/>
      <c r="AC8458" s="108"/>
    </row>
    <row r="8459" spans="19:29" x14ac:dyDescent="0.25">
      <c r="S8459" s="108"/>
      <c r="U8459" s="108"/>
      <c r="W8459" s="108"/>
      <c r="Y8459" s="108"/>
      <c r="AA8459" s="108"/>
      <c r="AC8459" s="108"/>
    </row>
    <row r="8460" spans="19:29" x14ac:dyDescent="0.25">
      <c r="S8460" s="109"/>
      <c r="U8460" s="109"/>
      <c r="W8460" s="109"/>
      <c r="Y8460" s="109"/>
      <c r="AA8460" s="109"/>
      <c r="AC8460" s="109"/>
    </row>
    <row r="8461" spans="19:29" x14ac:dyDescent="0.25">
      <c r="S8461" s="108"/>
      <c r="U8461" s="108"/>
      <c r="W8461" s="108"/>
      <c r="Y8461" s="108"/>
      <c r="AA8461" s="108"/>
      <c r="AC8461" s="108"/>
    </row>
    <row r="8462" spans="19:29" x14ac:dyDescent="0.25">
      <c r="S8462" s="109"/>
      <c r="U8462" s="109"/>
      <c r="W8462" s="109"/>
      <c r="Y8462" s="109"/>
      <c r="AA8462" s="109"/>
      <c r="AC8462" s="109"/>
    </row>
    <row r="8463" spans="19:29" x14ac:dyDescent="0.25">
      <c r="S8463" s="108"/>
      <c r="U8463" s="108"/>
      <c r="W8463" s="108"/>
      <c r="Y8463" s="108"/>
      <c r="AA8463" s="108"/>
      <c r="AC8463" s="108"/>
    </row>
    <row r="8464" spans="19:29" x14ac:dyDescent="0.25">
      <c r="S8464" s="108"/>
      <c r="U8464" s="108"/>
      <c r="W8464" s="108"/>
      <c r="Y8464" s="108"/>
      <c r="AA8464" s="108"/>
      <c r="AC8464" s="108"/>
    </row>
    <row r="8465" spans="19:29" x14ac:dyDescent="0.25">
      <c r="S8465" s="108"/>
      <c r="U8465" s="108"/>
      <c r="W8465" s="108"/>
      <c r="Y8465" s="108"/>
      <c r="AA8465" s="108"/>
      <c r="AC8465" s="108"/>
    </row>
    <row r="8466" spans="19:29" x14ac:dyDescent="0.25">
      <c r="S8466" s="110"/>
      <c r="U8466" s="110"/>
      <c r="W8466" s="110"/>
      <c r="Y8466" s="110"/>
      <c r="AA8466" s="110"/>
      <c r="AC8466" s="110"/>
    </row>
    <row r="8467" spans="19:29" x14ac:dyDescent="0.25">
      <c r="S8467" s="110"/>
      <c r="U8467" s="110"/>
      <c r="W8467" s="110"/>
      <c r="Y8467" s="110"/>
      <c r="AA8467" s="110"/>
      <c r="AC8467" s="110"/>
    </row>
    <row r="8468" spans="19:29" x14ac:dyDescent="0.25">
      <c r="S8468" s="110"/>
      <c r="U8468" s="110"/>
      <c r="W8468" s="110"/>
      <c r="Y8468" s="110"/>
      <c r="AA8468" s="110"/>
      <c r="AC8468" s="110"/>
    </row>
    <row r="8469" spans="19:29" x14ac:dyDescent="0.25">
      <c r="S8469" s="110"/>
      <c r="U8469" s="110"/>
      <c r="W8469" s="110"/>
      <c r="Y8469" s="110"/>
      <c r="AA8469" s="110"/>
      <c r="AC8469" s="110"/>
    </row>
    <row r="8470" spans="19:29" x14ac:dyDescent="0.25">
      <c r="S8470" s="111"/>
      <c r="U8470" s="111"/>
      <c r="W8470" s="111"/>
      <c r="Y8470" s="111"/>
      <c r="AA8470" s="111"/>
      <c r="AC8470" s="111"/>
    </row>
    <row r="8471" spans="19:29" x14ac:dyDescent="0.25">
      <c r="S8471" s="107"/>
      <c r="U8471" s="107"/>
      <c r="W8471" s="107"/>
      <c r="Y8471" s="107"/>
      <c r="AA8471" s="107"/>
      <c r="AC8471" s="107"/>
    </row>
    <row r="8472" spans="19:29" x14ac:dyDescent="0.25">
      <c r="S8472" s="108"/>
      <c r="U8472" s="108"/>
      <c r="W8472" s="108"/>
      <c r="Y8472" s="108"/>
      <c r="AA8472" s="108"/>
      <c r="AC8472" s="108"/>
    </row>
    <row r="8473" spans="19:29" x14ac:dyDescent="0.25">
      <c r="S8473" s="108"/>
      <c r="U8473" s="108"/>
      <c r="W8473" s="108"/>
      <c r="Y8473" s="108"/>
      <c r="AA8473" s="108"/>
      <c r="AC8473" s="108"/>
    </row>
    <row r="8474" spans="19:29" x14ac:dyDescent="0.25">
      <c r="S8474" s="109"/>
      <c r="U8474" s="109"/>
      <c r="W8474" s="109"/>
      <c r="Y8474" s="109"/>
      <c r="AA8474" s="109"/>
      <c r="AC8474" s="109"/>
    </row>
    <row r="8475" spans="19:29" x14ac:dyDescent="0.25">
      <c r="S8475" s="108"/>
      <c r="U8475" s="108"/>
      <c r="W8475" s="108"/>
      <c r="Y8475" s="108"/>
      <c r="AA8475" s="108"/>
      <c r="AC8475" s="108"/>
    </row>
    <row r="8476" spans="19:29" x14ac:dyDescent="0.25">
      <c r="S8476" s="108"/>
      <c r="U8476" s="108"/>
      <c r="W8476" s="108"/>
      <c r="Y8476" s="108"/>
      <c r="AA8476" s="108"/>
      <c r="AC8476" s="108"/>
    </row>
    <row r="8477" spans="19:29" x14ac:dyDescent="0.25">
      <c r="S8477" s="109"/>
      <c r="U8477" s="109"/>
      <c r="W8477" s="109"/>
      <c r="Y8477" s="109"/>
      <c r="AA8477" s="109"/>
      <c r="AC8477" s="109"/>
    </row>
    <row r="8478" spans="19:29" x14ac:dyDescent="0.25">
      <c r="S8478" s="108"/>
      <c r="U8478" s="108"/>
      <c r="W8478" s="108"/>
      <c r="Y8478" s="108"/>
      <c r="AA8478" s="108"/>
      <c r="AC8478" s="108"/>
    </row>
    <row r="8479" spans="19:29" x14ac:dyDescent="0.25">
      <c r="S8479" s="109"/>
      <c r="U8479" s="109"/>
      <c r="W8479" s="109"/>
      <c r="Y8479" s="109"/>
      <c r="AA8479" s="109"/>
      <c r="AC8479" s="109"/>
    </row>
    <row r="8480" spans="19:29" x14ac:dyDescent="0.25">
      <c r="S8480" s="108"/>
      <c r="U8480" s="108"/>
      <c r="W8480" s="108"/>
      <c r="Y8480" s="108"/>
      <c r="AA8480" s="108"/>
      <c r="AC8480" s="108"/>
    </row>
    <row r="8481" spans="19:29" x14ac:dyDescent="0.25">
      <c r="S8481" s="108"/>
      <c r="U8481" s="108"/>
      <c r="W8481" s="108"/>
      <c r="Y8481" s="108"/>
      <c r="AA8481" s="108"/>
      <c r="AC8481" s="108"/>
    </row>
    <row r="8482" spans="19:29" x14ac:dyDescent="0.25">
      <c r="S8482" s="108"/>
      <c r="U8482" s="108"/>
      <c r="W8482" s="108"/>
      <c r="Y8482" s="108"/>
      <c r="AA8482" s="108"/>
      <c r="AC8482" s="108"/>
    </row>
    <row r="8483" spans="19:29" x14ac:dyDescent="0.25">
      <c r="S8483" s="110"/>
      <c r="U8483" s="110"/>
      <c r="W8483" s="110"/>
      <c r="Y8483" s="110"/>
      <c r="AA8483" s="110"/>
      <c r="AC8483" s="110"/>
    </row>
    <row r="8484" spans="19:29" x14ac:dyDescent="0.25">
      <c r="S8484" s="110"/>
      <c r="U8484" s="110"/>
      <c r="W8484" s="110"/>
      <c r="Y8484" s="110"/>
      <c r="AA8484" s="110"/>
      <c r="AC8484" s="110"/>
    </row>
    <row r="8485" spans="19:29" x14ac:dyDescent="0.25">
      <c r="S8485" s="110"/>
      <c r="U8485" s="110"/>
      <c r="W8485" s="110"/>
      <c r="Y8485" s="110"/>
      <c r="AA8485" s="110"/>
      <c r="AC8485" s="110"/>
    </row>
    <row r="8486" spans="19:29" x14ac:dyDescent="0.25">
      <c r="S8486" s="110"/>
      <c r="U8486" s="110"/>
      <c r="W8486" s="110"/>
      <c r="Y8486" s="110"/>
      <c r="AA8486" s="110"/>
      <c r="AC8486" s="110"/>
    </row>
    <row r="8487" spans="19:29" x14ac:dyDescent="0.25">
      <c r="S8487" s="111"/>
      <c r="U8487" s="111"/>
      <c r="W8487" s="111"/>
      <c r="Y8487" s="111"/>
      <c r="AA8487" s="111"/>
      <c r="AC8487" s="111"/>
    </row>
    <row r="8488" spans="19:29" x14ac:dyDescent="0.25">
      <c r="S8488" s="107"/>
      <c r="U8488" s="107"/>
      <c r="W8488" s="107"/>
      <c r="Y8488" s="107"/>
      <c r="AA8488" s="107"/>
      <c r="AC8488" s="107"/>
    </row>
    <row r="8489" spans="19:29" x14ac:dyDescent="0.25">
      <c r="S8489" s="108"/>
      <c r="U8489" s="108"/>
      <c r="W8489" s="108"/>
      <c r="Y8489" s="108"/>
      <c r="AA8489" s="108"/>
      <c r="AC8489" s="108"/>
    </row>
    <row r="8490" spans="19:29" x14ac:dyDescent="0.25">
      <c r="S8490" s="108"/>
      <c r="U8490" s="108"/>
      <c r="W8490" s="108"/>
      <c r="Y8490" s="108"/>
      <c r="AA8490" s="108"/>
      <c r="AC8490" s="108"/>
    </row>
    <row r="8491" spans="19:29" x14ac:dyDescent="0.25">
      <c r="S8491" s="109"/>
      <c r="U8491" s="109"/>
      <c r="W8491" s="109"/>
      <c r="Y8491" s="109"/>
      <c r="AA8491" s="109"/>
      <c r="AC8491" s="109"/>
    </row>
    <row r="8492" spans="19:29" x14ac:dyDescent="0.25">
      <c r="S8492" s="108"/>
      <c r="U8492" s="108"/>
      <c r="W8492" s="108"/>
      <c r="Y8492" s="108"/>
      <c r="AA8492" s="108"/>
      <c r="AC8492" s="108"/>
    </row>
    <row r="8493" spans="19:29" x14ac:dyDescent="0.25">
      <c r="S8493" s="108"/>
      <c r="U8493" s="108"/>
      <c r="W8493" s="108"/>
      <c r="Y8493" s="108"/>
      <c r="AA8493" s="108"/>
      <c r="AC8493" s="108"/>
    </row>
    <row r="8494" spans="19:29" x14ac:dyDescent="0.25">
      <c r="S8494" s="109"/>
      <c r="U8494" s="109"/>
      <c r="W8494" s="109"/>
      <c r="Y8494" s="109"/>
      <c r="AA8494" s="109"/>
      <c r="AC8494" s="109"/>
    </row>
    <row r="8495" spans="19:29" x14ac:dyDescent="0.25">
      <c r="S8495" s="108"/>
      <c r="U8495" s="108"/>
      <c r="W8495" s="108"/>
      <c r="Y8495" s="108"/>
      <c r="AA8495" s="108"/>
      <c r="AC8495" s="108"/>
    </row>
    <row r="8496" spans="19:29" x14ac:dyDescent="0.25">
      <c r="S8496" s="109"/>
      <c r="U8496" s="109"/>
      <c r="W8496" s="109"/>
      <c r="Y8496" s="109"/>
      <c r="AA8496" s="109"/>
      <c r="AC8496" s="109"/>
    </row>
    <row r="8497" spans="19:29" x14ac:dyDescent="0.25">
      <c r="S8497" s="108"/>
      <c r="U8497" s="108"/>
      <c r="W8497" s="108"/>
      <c r="Y8497" s="108"/>
      <c r="AA8497" s="108"/>
      <c r="AC8497" s="108"/>
    </row>
    <row r="8498" spans="19:29" x14ac:dyDescent="0.25">
      <c r="S8498" s="108"/>
      <c r="U8498" s="108"/>
      <c r="W8498" s="108"/>
      <c r="Y8498" s="108"/>
      <c r="AA8498" s="108"/>
      <c r="AC8498" s="108"/>
    </row>
    <row r="8499" spans="19:29" x14ac:dyDescent="0.25">
      <c r="S8499" s="108"/>
      <c r="U8499" s="108"/>
      <c r="W8499" s="108"/>
      <c r="Y8499" s="108"/>
      <c r="AA8499" s="108"/>
      <c r="AC8499" s="108"/>
    </row>
    <row r="8500" spans="19:29" x14ac:dyDescent="0.25">
      <c r="S8500" s="110"/>
      <c r="U8500" s="110"/>
      <c r="W8500" s="110"/>
      <c r="Y8500" s="110"/>
      <c r="AA8500" s="110"/>
      <c r="AC8500" s="110"/>
    </row>
    <row r="8501" spans="19:29" x14ac:dyDescent="0.25">
      <c r="S8501" s="110"/>
      <c r="U8501" s="110"/>
      <c r="W8501" s="110"/>
      <c r="Y8501" s="110"/>
      <c r="AA8501" s="110"/>
      <c r="AC8501" s="110"/>
    </row>
    <row r="8502" spans="19:29" x14ac:dyDescent="0.25">
      <c r="S8502" s="110"/>
      <c r="U8502" s="110"/>
      <c r="W8502" s="110"/>
      <c r="Y8502" s="110"/>
      <c r="AA8502" s="110"/>
      <c r="AC8502" s="110"/>
    </row>
    <row r="8503" spans="19:29" x14ac:dyDescent="0.25">
      <c r="S8503" s="110"/>
      <c r="U8503" s="110"/>
      <c r="W8503" s="110"/>
      <c r="Y8503" s="110"/>
      <c r="AA8503" s="110"/>
      <c r="AC8503" s="110"/>
    </row>
    <row r="8504" spans="19:29" x14ac:dyDescent="0.25">
      <c r="S8504" s="111"/>
      <c r="U8504" s="111"/>
      <c r="W8504" s="111"/>
      <c r="Y8504" s="111"/>
      <c r="AA8504" s="111"/>
      <c r="AC8504" s="111"/>
    </row>
    <row r="8505" spans="19:29" x14ac:dyDescent="0.25">
      <c r="S8505" s="107"/>
      <c r="U8505" s="107"/>
      <c r="W8505" s="107"/>
      <c r="Y8505" s="107"/>
      <c r="AA8505" s="107"/>
      <c r="AC8505" s="107"/>
    </row>
    <row r="8506" spans="19:29" x14ac:dyDescent="0.25">
      <c r="S8506" s="108"/>
      <c r="U8506" s="108"/>
      <c r="W8506" s="108"/>
      <c r="Y8506" s="108"/>
      <c r="AA8506" s="108"/>
      <c r="AC8506" s="108"/>
    </row>
    <row r="8507" spans="19:29" x14ac:dyDescent="0.25">
      <c r="S8507" s="108"/>
      <c r="U8507" s="108"/>
      <c r="W8507" s="108"/>
      <c r="Y8507" s="108"/>
      <c r="AA8507" s="108"/>
      <c r="AC8507" s="108"/>
    </row>
    <row r="8508" spans="19:29" x14ac:dyDescent="0.25">
      <c r="S8508" s="109"/>
      <c r="U8508" s="109"/>
      <c r="W8508" s="109"/>
      <c r="Y8508" s="109"/>
      <c r="AA8508" s="109"/>
      <c r="AC8508" s="109"/>
    </row>
    <row r="8509" spans="19:29" x14ac:dyDescent="0.25">
      <c r="S8509" s="108"/>
      <c r="U8509" s="108"/>
      <c r="W8509" s="108"/>
      <c r="Y8509" s="108"/>
      <c r="AA8509" s="108"/>
      <c r="AC8509" s="108"/>
    </row>
    <row r="8510" spans="19:29" x14ac:dyDescent="0.25">
      <c r="S8510" s="108"/>
      <c r="U8510" s="108"/>
      <c r="W8510" s="108"/>
      <c r="Y8510" s="108"/>
      <c r="AA8510" s="108"/>
      <c r="AC8510" s="108"/>
    </row>
    <row r="8511" spans="19:29" x14ac:dyDescent="0.25">
      <c r="S8511" s="109"/>
      <c r="U8511" s="109"/>
      <c r="W8511" s="109"/>
      <c r="Y8511" s="109"/>
      <c r="AA8511" s="109"/>
      <c r="AC8511" s="109"/>
    </row>
    <row r="8512" spans="19:29" x14ac:dyDescent="0.25">
      <c r="S8512" s="108"/>
      <c r="U8512" s="108"/>
      <c r="W8512" s="108"/>
      <c r="Y8512" s="108"/>
      <c r="AA8512" s="108"/>
      <c r="AC8512" s="108"/>
    </row>
    <row r="8513" spans="19:29" x14ac:dyDescent="0.25">
      <c r="S8513" s="109"/>
      <c r="U8513" s="109"/>
      <c r="W8513" s="109"/>
      <c r="Y8513" s="109"/>
      <c r="AA8513" s="109"/>
      <c r="AC8513" s="109"/>
    </row>
    <row r="8514" spans="19:29" x14ac:dyDescent="0.25">
      <c r="S8514" s="108"/>
      <c r="U8514" s="108"/>
      <c r="W8514" s="108"/>
      <c r="Y8514" s="108"/>
      <c r="AA8514" s="108"/>
      <c r="AC8514" s="108"/>
    </row>
    <row r="8515" spans="19:29" x14ac:dyDescent="0.25">
      <c r="S8515" s="108"/>
      <c r="U8515" s="108"/>
      <c r="W8515" s="108"/>
      <c r="Y8515" s="108"/>
      <c r="AA8515" s="108"/>
      <c r="AC8515" s="108"/>
    </row>
    <row r="8516" spans="19:29" x14ac:dyDescent="0.25">
      <c r="S8516" s="108"/>
      <c r="U8516" s="108"/>
      <c r="W8516" s="108"/>
      <c r="Y8516" s="108"/>
      <c r="AA8516" s="108"/>
      <c r="AC8516" s="108"/>
    </row>
    <row r="8517" spans="19:29" x14ac:dyDescent="0.25">
      <c r="S8517" s="110"/>
      <c r="U8517" s="110"/>
      <c r="W8517" s="110"/>
      <c r="Y8517" s="110"/>
      <c r="AA8517" s="110"/>
      <c r="AC8517" s="110"/>
    </row>
    <row r="8518" spans="19:29" x14ac:dyDescent="0.25">
      <c r="S8518" s="110"/>
      <c r="U8518" s="110"/>
      <c r="W8518" s="110"/>
      <c r="Y8518" s="110"/>
      <c r="AA8518" s="110"/>
      <c r="AC8518" s="110"/>
    </row>
    <row r="8519" spans="19:29" x14ac:dyDescent="0.25">
      <c r="S8519" s="110"/>
      <c r="U8519" s="110"/>
      <c r="W8519" s="110"/>
      <c r="Y8519" s="110"/>
      <c r="AA8519" s="110"/>
      <c r="AC8519" s="110"/>
    </row>
    <row r="8520" spans="19:29" x14ac:dyDescent="0.25">
      <c r="S8520" s="110"/>
      <c r="U8520" s="110"/>
      <c r="W8520" s="110"/>
      <c r="Y8520" s="110"/>
      <c r="AA8520" s="110"/>
      <c r="AC8520" s="110"/>
    </row>
    <row r="8521" spans="19:29" x14ac:dyDescent="0.25">
      <c r="S8521" s="111"/>
      <c r="U8521" s="111"/>
      <c r="W8521" s="111"/>
      <c r="Y8521" s="111"/>
      <c r="AA8521" s="111"/>
      <c r="AC8521" s="111"/>
    </row>
    <row r="8522" spans="19:29" x14ac:dyDescent="0.25">
      <c r="S8522" s="107"/>
      <c r="U8522" s="107"/>
      <c r="W8522" s="107"/>
      <c r="Y8522" s="107"/>
      <c r="AA8522" s="107"/>
      <c r="AC8522" s="107"/>
    </row>
    <row r="8523" spans="19:29" x14ac:dyDescent="0.25">
      <c r="S8523" s="108"/>
      <c r="U8523" s="108"/>
      <c r="W8523" s="108"/>
      <c r="Y8523" s="108"/>
      <c r="AA8523" s="108"/>
      <c r="AC8523" s="108"/>
    </row>
    <row r="8524" spans="19:29" x14ac:dyDescent="0.25">
      <c r="S8524" s="108"/>
      <c r="U8524" s="108"/>
      <c r="W8524" s="108"/>
      <c r="Y8524" s="108"/>
      <c r="AA8524" s="108"/>
      <c r="AC8524" s="108"/>
    </row>
    <row r="8525" spans="19:29" x14ac:dyDescent="0.25">
      <c r="S8525" s="109"/>
      <c r="U8525" s="109"/>
      <c r="W8525" s="109"/>
      <c r="Y8525" s="109"/>
      <c r="AA8525" s="109"/>
      <c r="AC8525" s="109"/>
    </row>
    <row r="8526" spans="19:29" x14ac:dyDescent="0.25">
      <c r="S8526" s="108"/>
      <c r="U8526" s="108"/>
      <c r="W8526" s="108"/>
      <c r="Y8526" s="108"/>
      <c r="AA8526" s="108"/>
      <c r="AC8526" s="108"/>
    </row>
    <row r="8527" spans="19:29" x14ac:dyDescent="0.25">
      <c r="S8527" s="108"/>
      <c r="U8527" s="108"/>
      <c r="W8527" s="108"/>
      <c r="Y8527" s="108"/>
      <c r="AA8527" s="108"/>
      <c r="AC8527" s="108"/>
    </row>
    <row r="8528" spans="19:29" x14ac:dyDescent="0.25">
      <c r="S8528" s="109"/>
      <c r="U8528" s="109"/>
      <c r="W8528" s="109"/>
      <c r="Y8528" s="109"/>
      <c r="AA8528" s="109"/>
      <c r="AC8528" s="109"/>
    </row>
    <row r="8529" spans="19:29" x14ac:dyDescent="0.25">
      <c r="S8529" s="108"/>
      <c r="U8529" s="108"/>
      <c r="W8529" s="108"/>
      <c r="Y8529" s="108"/>
      <c r="AA8529" s="108"/>
      <c r="AC8529" s="108"/>
    </row>
    <row r="8530" spans="19:29" x14ac:dyDescent="0.25">
      <c r="S8530" s="109"/>
      <c r="U8530" s="109"/>
      <c r="W8530" s="109"/>
      <c r="Y8530" s="109"/>
      <c r="AA8530" s="109"/>
      <c r="AC8530" s="109"/>
    </row>
    <row r="8531" spans="19:29" x14ac:dyDescent="0.25">
      <c r="S8531" s="108"/>
      <c r="U8531" s="108"/>
      <c r="W8531" s="108"/>
      <c r="Y8531" s="108"/>
      <c r="AA8531" s="108"/>
      <c r="AC8531" s="108"/>
    </row>
    <row r="8532" spans="19:29" x14ac:dyDescent="0.25">
      <c r="S8532" s="108"/>
      <c r="U8532" s="108"/>
      <c r="W8532" s="108"/>
      <c r="Y8532" s="108"/>
      <c r="AA8532" s="108"/>
      <c r="AC8532" s="108"/>
    </row>
    <row r="8533" spans="19:29" x14ac:dyDescent="0.25">
      <c r="S8533" s="108"/>
      <c r="U8533" s="108"/>
      <c r="W8533" s="108"/>
      <c r="Y8533" s="108"/>
      <c r="AA8533" s="108"/>
      <c r="AC8533" s="108"/>
    </row>
    <row r="8534" spans="19:29" x14ac:dyDescent="0.25">
      <c r="S8534" s="110"/>
      <c r="U8534" s="110"/>
      <c r="W8534" s="110"/>
      <c r="Y8534" s="110"/>
      <c r="AA8534" s="110"/>
      <c r="AC8534" s="110"/>
    </row>
    <row r="8535" spans="19:29" x14ac:dyDescent="0.25">
      <c r="S8535" s="110"/>
      <c r="U8535" s="110"/>
      <c r="W8535" s="110"/>
      <c r="Y8535" s="110"/>
      <c r="AA8535" s="110"/>
      <c r="AC8535" s="110"/>
    </row>
    <row r="8536" spans="19:29" x14ac:dyDescent="0.25">
      <c r="S8536" s="110"/>
      <c r="U8536" s="110"/>
      <c r="W8536" s="110"/>
      <c r="Y8536" s="110"/>
      <c r="AA8536" s="110"/>
      <c r="AC8536" s="110"/>
    </row>
    <row r="8537" spans="19:29" x14ac:dyDescent="0.25">
      <c r="S8537" s="110"/>
      <c r="U8537" s="110"/>
      <c r="W8537" s="110"/>
      <c r="Y8537" s="110"/>
      <c r="AA8537" s="110"/>
      <c r="AC8537" s="110"/>
    </row>
    <row r="8538" spans="19:29" x14ac:dyDescent="0.25">
      <c r="S8538" s="111"/>
      <c r="U8538" s="111"/>
      <c r="W8538" s="111"/>
      <c r="Y8538" s="111"/>
      <c r="AA8538" s="111"/>
      <c r="AC8538" s="111"/>
    </row>
    <row r="8539" spans="19:29" x14ac:dyDescent="0.25">
      <c r="S8539" s="107"/>
      <c r="U8539" s="107"/>
      <c r="W8539" s="107"/>
      <c r="Y8539" s="107"/>
      <c r="AA8539" s="107"/>
      <c r="AC8539" s="107"/>
    </row>
    <row r="8540" spans="19:29" x14ac:dyDescent="0.25">
      <c r="S8540" s="108"/>
      <c r="U8540" s="108"/>
      <c r="W8540" s="108"/>
      <c r="Y8540" s="108"/>
      <c r="AA8540" s="108"/>
      <c r="AC8540" s="108"/>
    </row>
    <row r="8541" spans="19:29" x14ac:dyDescent="0.25">
      <c r="S8541" s="108"/>
      <c r="U8541" s="108"/>
      <c r="W8541" s="108"/>
      <c r="Y8541" s="108"/>
      <c r="AA8541" s="108"/>
      <c r="AC8541" s="108"/>
    </row>
    <row r="8542" spans="19:29" x14ac:dyDescent="0.25">
      <c r="S8542" s="109"/>
      <c r="U8542" s="109"/>
      <c r="W8542" s="109"/>
      <c r="Y8542" s="109"/>
      <c r="AA8542" s="109"/>
      <c r="AC8542" s="109"/>
    </row>
    <row r="8543" spans="19:29" x14ac:dyDescent="0.25">
      <c r="S8543" s="108"/>
      <c r="U8543" s="108"/>
      <c r="W8543" s="108"/>
      <c r="Y8543" s="108"/>
      <c r="AA8543" s="108"/>
      <c r="AC8543" s="108"/>
    </row>
    <row r="8544" spans="19:29" x14ac:dyDescent="0.25">
      <c r="S8544" s="108"/>
      <c r="U8544" s="108"/>
      <c r="W8544" s="108"/>
      <c r="Y8544" s="108"/>
      <c r="AA8544" s="108"/>
      <c r="AC8544" s="108"/>
    </row>
    <row r="8545" spans="19:29" x14ac:dyDescent="0.25">
      <c r="S8545" s="109"/>
      <c r="U8545" s="109"/>
      <c r="W8545" s="109"/>
      <c r="Y8545" s="109"/>
      <c r="AA8545" s="109"/>
      <c r="AC8545" s="109"/>
    </row>
    <row r="8546" spans="19:29" x14ac:dyDescent="0.25">
      <c r="S8546" s="108"/>
      <c r="U8546" s="108"/>
      <c r="W8546" s="108"/>
      <c r="Y8546" s="108"/>
      <c r="AA8546" s="108"/>
      <c r="AC8546" s="108"/>
    </row>
    <row r="8547" spans="19:29" x14ac:dyDescent="0.25">
      <c r="S8547" s="109"/>
      <c r="U8547" s="109"/>
      <c r="W8547" s="109"/>
      <c r="Y8547" s="109"/>
      <c r="AA8547" s="109"/>
      <c r="AC8547" s="109"/>
    </row>
    <row r="8548" spans="19:29" x14ac:dyDescent="0.25">
      <c r="S8548" s="108"/>
      <c r="U8548" s="108"/>
      <c r="W8548" s="108"/>
      <c r="Y8548" s="108"/>
      <c r="AA8548" s="108"/>
      <c r="AC8548" s="108"/>
    </row>
    <row r="8549" spans="19:29" x14ac:dyDescent="0.25">
      <c r="S8549" s="108"/>
      <c r="U8549" s="108"/>
      <c r="W8549" s="108"/>
      <c r="Y8549" s="108"/>
      <c r="AA8549" s="108"/>
      <c r="AC8549" s="108"/>
    </row>
    <row r="8550" spans="19:29" x14ac:dyDescent="0.25">
      <c r="S8550" s="108"/>
      <c r="U8550" s="108"/>
      <c r="W8550" s="108"/>
      <c r="Y8550" s="108"/>
      <c r="AA8550" s="108"/>
      <c r="AC8550" s="108"/>
    </row>
    <row r="8551" spans="19:29" x14ac:dyDescent="0.25">
      <c r="S8551" s="110"/>
      <c r="U8551" s="110"/>
      <c r="W8551" s="110"/>
      <c r="Y8551" s="110"/>
      <c r="AA8551" s="110"/>
      <c r="AC8551" s="110"/>
    </row>
    <row r="8552" spans="19:29" x14ac:dyDescent="0.25">
      <c r="S8552" s="110"/>
      <c r="U8552" s="110"/>
      <c r="W8552" s="110"/>
      <c r="Y8552" s="110"/>
      <c r="AA8552" s="110"/>
      <c r="AC8552" s="110"/>
    </row>
    <row r="8553" spans="19:29" x14ac:dyDescent="0.25">
      <c r="S8553" s="110"/>
      <c r="U8553" s="110"/>
      <c r="W8553" s="110"/>
      <c r="Y8553" s="110"/>
      <c r="AA8553" s="110"/>
      <c r="AC8553" s="110"/>
    </row>
    <row r="8554" spans="19:29" x14ac:dyDescent="0.25">
      <c r="S8554" s="110"/>
      <c r="U8554" s="110"/>
      <c r="W8554" s="110"/>
      <c r="Y8554" s="110"/>
      <c r="AA8554" s="110"/>
      <c r="AC8554" s="110"/>
    </row>
    <row r="8555" spans="19:29" x14ac:dyDescent="0.25">
      <c r="S8555" s="111"/>
      <c r="U8555" s="111"/>
      <c r="W8555" s="111"/>
      <c r="Y8555" s="111"/>
      <c r="AA8555" s="111"/>
      <c r="AC8555" s="111"/>
    </row>
    <row r="8556" spans="19:29" x14ac:dyDescent="0.25">
      <c r="S8556" s="107"/>
      <c r="U8556" s="107"/>
      <c r="W8556" s="107"/>
      <c r="Y8556" s="107"/>
      <c r="AA8556" s="107"/>
      <c r="AC8556" s="107"/>
    </row>
    <row r="8557" spans="19:29" x14ac:dyDescent="0.25">
      <c r="S8557" s="108"/>
      <c r="U8557" s="108"/>
      <c r="W8557" s="108"/>
      <c r="Y8557" s="108"/>
      <c r="AA8557" s="108"/>
      <c r="AC8557" s="108"/>
    </row>
    <row r="8558" spans="19:29" x14ac:dyDescent="0.25">
      <c r="S8558" s="108"/>
      <c r="U8558" s="108"/>
      <c r="W8558" s="108"/>
      <c r="Y8558" s="108"/>
      <c r="AA8558" s="108"/>
      <c r="AC8558" s="108"/>
    </row>
    <row r="8559" spans="19:29" x14ac:dyDescent="0.25">
      <c r="S8559" s="109"/>
      <c r="U8559" s="109"/>
      <c r="W8559" s="109"/>
      <c r="Y8559" s="109"/>
      <c r="AA8559" s="109"/>
      <c r="AC8559" s="109"/>
    </row>
    <row r="8560" spans="19:29" x14ac:dyDescent="0.25">
      <c r="S8560" s="108"/>
      <c r="U8560" s="108"/>
      <c r="W8560" s="108"/>
      <c r="Y8560" s="108"/>
      <c r="AA8560" s="108"/>
      <c r="AC8560" s="108"/>
    </row>
    <row r="8561" spans="19:29" x14ac:dyDescent="0.25">
      <c r="S8561" s="108"/>
      <c r="U8561" s="108"/>
      <c r="W8561" s="108"/>
      <c r="Y8561" s="108"/>
      <c r="AA8561" s="108"/>
      <c r="AC8561" s="108"/>
    </row>
    <row r="8562" spans="19:29" x14ac:dyDescent="0.25">
      <c r="S8562" s="109"/>
      <c r="U8562" s="109"/>
      <c r="W8562" s="109"/>
      <c r="Y8562" s="109"/>
      <c r="AA8562" s="109"/>
      <c r="AC8562" s="109"/>
    </row>
    <row r="8563" spans="19:29" x14ac:dyDescent="0.25">
      <c r="S8563" s="108"/>
      <c r="U8563" s="108"/>
      <c r="W8563" s="108"/>
      <c r="Y8563" s="108"/>
      <c r="AA8563" s="108"/>
      <c r="AC8563" s="108"/>
    </row>
    <row r="8564" spans="19:29" x14ac:dyDescent="0.25">
      <c r="S8564" s="109"/>
      <c r="U8564" s="109"/>
      <c r="W8564" s="109"/>
      <c r="Y8564" s="109"/>
      <c r="AA8564" s="109"/>
      <c r="AC8564" s="109"/>
    </row>
    <row r="8565" spans="19:29" x14ac:dyDescent="0.25">
      <c r="S8565" s="108"/>
      <c r="U8565" s="108"/>
      <c r="W8565" s="108"/>
      <c r="Y8565" s="108"/>
      <c r="AA8565" s="108"/>
      <c r="AC8565" s="108"/>
    </row>
    <row r="8566" spans="19:29" x14ac:dyDescent="0.25">
      <c r="S8566" s="108"/>
      <c r="U8566" s="108"/>
      <c r="W8566" s="108"/>
      <c r="Y8566" s="108"/>
      <c r="AA8566" s="108"/>
      <c r="AC8566" s="108"/>
    </row>
    <row r="8567" spans="19:29" x14ac:dyDescent="0.25">
      <c r="S8567" s="108"/>
      <c r="U8567" s="108"/>
      <c r="W8567" s="108"/>
      <c r="Y8567" s="108"/>
      <c r="AA8567" s="108"/>
      <c r="AC8567" s="108"/>
    </row>
    <row r="8568" spans="19:29" x14ac:dyDescent="0.25">
      <c r="S8568" s="110"/>
      <c r="U8568" s="110"/>
      <c r="W8568" s="110"/>
      <c r="Y8568" s="110"/>
      <c r="AA8568" s="110"/>
      <c r="AC8568" s="110"/>
    </row>
    <row r="8569" spans="19:29" x14ac:dyDescent="0.25">
      <c r="S8569" s="110"/>
      <c r="U8569" s="110"/>
      <c r="W8569" s="110"/>
      <c r="Y8569" s="110"/>
      <c r="AA8569" s="110"/>
      <c r="AC8569" s="110"/>
    </row>
    <row r="8570" spans="19:29" x14ac:dyDescent="0.25">
      <c r="S8570" s="110"/>
      <c r="U8570" s="110"/>
      <c r="W8570" s="110"/>
      <c r="Y8570" s="110"/>
      <c r="AA8570" s="110"/>
      <c r="AC8570" s="110"/>
    </row>
    <row r="8571" spans="19:29" x14ac:dyDescent="0.25">
      <c r="S8571" s="110"/>
      <c r="U8571" s="110"/>
      <c r="W8571" s="110"/>
      <c r="Y8571" s="110"/>
      <c r="AA8571" s="110"/>
      <c r="AC8571" s="110"/>
    </row>
    <row r="8572" spans="19:29" x14ac:dyDescent="0.25">
      <c r="S8572" s="111"/>
      <c r="U8572" s="111"/>
      <c r="W8572" s="111"/>
      <c r="Y8572" s="111"/>
      <c r="AA8572" s="111"/>
      <c r="AC8572" s="111"/>
    </row>
    <row r="8573" spans="19:29" x14ac:dyDescent="0.25">
      <c r="S8573" s="107"/>
      <c r="U8573" s="107"/>
      <c r="W8573" s="107"/>
      <c r="Y8573" s="107"/>
      <c r="AA8573" s="107"/>
      <c r="AC8573" s="107"/>
    </row>
    <row r="8574" spans="19:29" x14ac:dyDescent="0.25">
      <c r="S8574" s="108"/>
      <c r="U8574" s="108"/>
      <c r="W8574" s="108"/>
      <c r="Y8574" s="108"/>
      <c r="AA8574" s="108"/>
      <c r="AC8574" s="108"/>
    </row>
    <row r="8575" spans="19:29" x14ac:dyDescent="0.25">
      <c r="S8575" s="108"/>
      <c r="U8575" s="108"/>
      <c r="W8575" s="108"/>
      <c r="Y8575" s="108"/>
      <c r="AA8575" s="108"/>
      <c r="AC8575" s="108"/>
    </row>
    <row r="8576" spans="19:29" x14ac:dyDescent="0.25">
      <c r="S8576" s="109"/>
      <c r="U8576" s="109"/>
      <c r="W8576" s="109"/>
      <c r="Y8576" s="109"/>
      <c r="AA8576" s="109"/>
      <c r="AC8576" s="109"/>
    </row>
    <row r="8577" spans="19:29" x14ac:dyDescent="0.25">
      <c r="S8577" s="108"/>
      <c r="U8577" s="108"/>
      <c r="W8577" s="108"/>
      <c r="Y8577" s="108"/>
      <c r="AA8577" s="108"/>
      <c r="AC8577" s="108"/>
    </row>
    <row r="8578" spans="19:29" x14ac:dyDescent="0.25">
      <c r="S8578" s="108"/>
      <c r="U8578" s="108"/>
      <c r="W8578" s="108"/>
      <c r="Y8578" s="108"/>
      <c r="AA8578" s="108"/>
      <c r="AC8578" s="108"/>
    </row>
    <row r="8579" spans="19:29" x14ac:dyDescent="0.25">
      <c r="S8579" s="109"/>
      <c r="U8579" s="109"/>
      <c r="W8579" s="109"/>
      <c r="Y8579" s="109"/>
      <c r="AA8579" s="109"/>
      <c r="AC8579" s="109"/>
    </row>
    <row r="8580" spans="19:29" x14ac:dyDescent="0.25">
      <c r="S8580" s="108"/>
      <c r="U8580" s="108"/>
      <c r="W8580" s="108"/>
      <c r="Y8580" s="108"/>
      <c r="AA8580" s="108"/>
      <c r="AC8580" s="108"/>
    </row>
    <row r="8581" spans="19:29" x14ac:dyDescent="0.25">
      <c r="S8581" s="109"/>
      <c r="U8581" s="109"/>
      <c r="W8581" s="109"/>
      <c r="Y8581" s="109"/>
      <c r="AA8581" s="109"/>
      <c r="AC8581" s="109"/>
    </row>
    <row r="8582" spans="19:29" x14ac:dyDescent="0.25">
      <c r="S8582" s="108"/>
      <c r="U8582" s="108"/>
      <c r="W8582" s="108"/>
      <c r="Y8582" s="108"/>
      <c r="AA8582" s="108"/>
      <c r="AC8582" s="108"/>
    </row>
    <row r="8583" spans="19:29" x14ac:dyDescent="0.25">
      <c r="S8583" s="108"/>
      <c r="U8583" s="108"/>
      <c r="W8583" s="108"/>
      <c r="Y8583" s="108"/>
      <c r="AA8583" s="108"/>
      <c r="AC8583" s="108"/>
    </row>
    <row r="8584" spans="19:29" x14ac:dyDescent="0.25">
      <c r="S8584" s="108"/>
      <c r="U8584" s="108"/>
      <c r="W8584" s="108"/>
      <c r="Y8584" s="108"/>
      <c r="AA8584" s="108"/>
      <c r="AC8584" s="108"/>
    </row>
    <row r="8585" spans="19:29" x14ac:dyDescent="0.25">
      <c r="S8585" s="110"/>
      <c r="U8585" s="110"/>
      <c r="W8585" s="110"/>
      <c r="Y8585" s="110"/>
      <c r="AA8585" s="110"/>
      <c r="AC8585" s="110"/>
    </row>
    <row r="8586" spans="19:29" x14ac:dyDescent="0.25">
      <c r="S8586" s="110"/>
      <c r="U8586" s="110"/>
      <c r="W8586" s="110"/>
      <c r="Y8586" s="110"/>
      <c r="AA8586" s="110"/>
      <c r="AC8586" s="110"/>
    </row>
    <row r="8587" spans="19:29" x14ac:dyDescent="0.25">
      <c r="S8587" s="110"/>
      <c r="U8587" s="110"/>
      <c r="W8587" s="110"/>
      <c r="Y8587" s="110"/>
      <c r="AA8587" s="110"/>
      <c r="AC8587" s="110"/>
    </row>
    <row r="8588" spans="19:29" x14ac:dyDescent="0.25">
      <c r="S8588" s="110"/>
      <c r="U8588" s="110"/>
      <c r="W8588" s="110"/>
      <c r="Y8588" s="110"/>
      <c r="AA8588" s="110"/>
      <c r="AC8588" s="110"/>
    </row>
    <row r="8589" spans="19:29" x14ac:dyDescent="0.25">
      <c r="S8589" s="111"/>
      <c r="U8589" s="111"/>
      <c r="W8589" s="111"/>
      <c r="Y8589" s="111"/>
      <c r="AA8589" s="111"/>
      <c r="AC8589" s="111"/>
    </row>
    <row r="8590" spans="19:29" x14ac:dyDescent="0.25">
      <c r="S8590" s="107"/>
      <c r="U8590" s="107"/>
      <c r="W8590" s="107"/>
      <c r="Y8590" s="107"/>
      <c r="AA8590" s="107"/>
      <c r="AC8590" s="107"/>
    </row>
    <row r="8591" spans="19:29" x14ac:dyDescent="0.25">
      <c r="S8591" s="108"/>
      <c r="U8591" s="108"/>
      <c r="W8591" s="108"/>
      <c r="Y8591" s="108"/>
      <c r="AA8591" s="108"/>
      <c r="AC8591" s="108"/>
    </row>
    <row r="8592" spans="19:29" x14ac:dyDescent="0.25">
      <c r="S8592" s="108"/>
      <c r="U8592" s="108"/>
      <c r="W8592" s="108"/>
      <c r="Y8592" s="108"/>
      <c r="AA8592" s="108"/>
      <c r="AC8592" s="108"/>
    </row>
    <row r="8593" spans="19:29" x14ac:dyDescent="0.25">
      <c r="S8593" s="109"/>
      <c r="U8593" s="109"/>
      <c r="W8593" s="109"/>
      <c r="Y8593" s="109"/>
      <c r="AA8593" s="109"/>
      <c r="AC8593" s="109"/>
    </row>
    <row r="8594" spans="19:29" x14ac:dyDescent="0.25">
      <c r="S8594" s="108"/>
      <c r="U8594" s="108"/>
      <c r="W8594" s="108"/>
      <c r="Y8594" s="108"/>
      <c r="AA8594" s="108"/>
      <c r="AC8594" s="108"/>
    </row>
    <row r="8595" spans="19:29" x14ac:dyDescent="0.25">
      <c r="S8595" s="108"/>
      <c r="U8595" s="108"/>
      <c r="W8595" s="108"/>
      <c r="Y8595" s="108"/>
      <c r="AA8595" s="108"/>
      <c r="AC8595" s="108"/>
    </row>
    <row r="8596" spans="19:29" x14ac:dyDescent="0.25">
      <c r="S8596" s="109"/>
      <c r="U8596" s="109"/>
      <c r="W8596" s="109"/>
      <c r="Y8596" s="109"/>
      <c r="AA8596" s="109"/>
      <c r="AC8596" s="109"/>
    </row>
    <row r="8597" spans="19:29" x14ac:dyDescent="0.25">
      <c r="S8597" s="108"/>
      <c r="U8597" s="108"/>
      <c r="W8597" s="108"/>
      <c r="Y8597" s="108"/>
      <c r="AA8597" s="108"/>
      <c r="AC8597" s="108"/>
    </row>
    <row r="8598" spans="19:29" x14ac:dyDescent="0.25">
      <c r="S8598" s="109"/>
      <c r="U8598" s="109"/>
      <c r="W8598" s="109"/>
      <c r="Y8598" s="109"/>
      <c r="AA8598" s="109"/>
      <c r="AC8598" s="109"/>
    </row>
    <row r="8599" spans="19:29" x14ac:dyDescent="0.25">
      <c r="S8599" s="108"/>
      <c r="U8599" s="108"/>
      <c r="W8599" s="108"/>
      <c r="Y8599" s="108"/>
      <c r="AA8599" s="108"/>
      <c r="AC8599" s="108"/>
    </row>
    <row r="8600" spans="19:29" x14ac:dyDescent="0.25">
      <c r="S8600" s="108"/>
      <c r="U8600" s="108"/>
      <c r="W8600" s="108"/>
      <c r="Y8600" s="108"/>
      <c r="AA8600" s="108"/>
      <c r="AC8600" s="108"/>
    </row>
    <row r="8601" spans="19:29" x14ac:dyDescent="0.25">
      <c r="S8601" s="108"/>
      <c r="U8601" s="108"/>
      <c r="W8601" s="108"/>
      <c r="Y8601" s="108"/>
      <c r="AA8601" s="108"/>
      <c r="AC8601" s="108"/>
    </row>
    <row r="8602" spans="19:29" x14ac:dyDescent="0.25">
      <c r="S8602" s="110"/>
      <c r="U8602" s="110"/>
      <c r="W8602" s="110"/>
      <c r="Y8602" s="110"/>
      <c r="AA8602" s="110"/>
      <c r="AC8602" s="110"/>
    </row>
    <row r="8603" spans="19:29" x14ac:dyDescent="0.25">
      <c r="S8603" s="110"/>
      <c r="U8603" s="110"/>
      <c r="W8603" s="110"/>
      <c r="Y8603" s="110"/>
      <c r="AA8603" s="110"/>
      <c r="AC8603" s="110"/>
    </row>
    <row r="8604" spans="19:29" x14ac:dyDescent="0.25">
      <c r="S8604" s="110"/>
      <c r="U8604" s="110"/>
      <c r="W8604" s="110"/>
      <c r="Y8604" s="110"/>
      <c r="AA8604" s="110"/>
      <c r="AC8604" s="110"/>
    </row>
    <row r="8605" spans="19:29" x14ac:dyDescent="0.25">
      <c r="S8605" s="110"/>
      <c r="U8605" s="110"/>
      <c r="W8605" s="110"/>
      <c r="Y8605" s="110"/>
      <c r="AA8605" s="110"/>
      <c r="AC8605" s="110"/>
    </row>
    <row r="8606" spans="19:29" x14ac:dyDescent="0.25">
      <c r="S8606" s="111"/>
      <c r="U8606" s="111"/>
      <c r="W8606" s="111"/>
      <c r="Y8606" s="111"/>
      <c r="AA8606" s="111"/>
      <c r="AC8606" s="111"/>
    </row>
    <row r="8607" spans="19:29" x14ac:dyDescent="0.25">
      <c r="S8607" s="107"/>
      <c r="U8607" s="107"/>
      <c r="W8607" s="107"/>
      <c r="Y8607" s="107"/>
      <c r="AA8607" s="107"/>
      <c r="AC8607" s="107"/>
    </row>
    <row r="8608" spans="19:29" x14ac:dyDescent="0.25">
      <c r="S8608" s="108"/>
      <c r="U8608" s="108"/>
      <c r="W8608" s="108"/>
      <c r="Y8608" s="108"/>
      <c r="AA8608" s="108"/>
      <c r="AC8608" s="108"/>
    </row>
    <row r="8609" spans="19:29" x14ac:dyDescent="0.25">
      <c r="S8609" s="108"/>
      <c r="U8609" s="108"/>
      <c r="W8609" s="108"/>
      <c r="Y8609" s="108"/>
      <c r="AA8609" s="108"/>
      <c r="AC8609" s="108"/>
    </row>
    <row r="8610" spans="19:29" x14ac:dyDescent="0.25">
      <c r="S8610" s="109"/>
      <c r="U8610" s="109"/>
      <c r="W8610" s="109"/>
      <c r="Y8610" s="109"/>
      <c r="AA8610" s="109"/>
      <c r="AC8610" s="109"/>
    </row>
    <row r="8611" spans="19:29" x14ac:dyDescent="0.25">
      <c r="S8611" s="108"/>
      <c r="U8611" s="108"/>
      <c r="W8611" s="108"/>
      <c r="Y8611" s="108"/>
      <c r="AA8611" s="108"/>
      <c r="AC8611" s="108"/>
    </row>
    <row r="8612" spans="19:29" x14ac:dyDescent="0.25">
      <c r="S8612" s="108"/>
      <c r="U8612" s="108"/>
      <c r="W8612" s="108"/>
      <c r="Y8612" s="108"/>
      <c r="AA8612" s="108"/>
      <c r="AC8612" s="108"/>
    </row>
    <row r="8613" spans="19:29" x14ac:dyDescent="0.25">
      <c r="S8613" s="109"/>
      <c r="U8613" s="109"/>
      <c r="W8613" s="109"/>
      <c r="Y8613" s="109"/>
      <c r="AA8613" s="109"/>
      <c r="AC8613" s="109"/>
    </row>
    <row r="8614" spans="19:29" x14ac:dyDescent="0.25">
      <c r="S8614" s="108"/>
      <c r="U8614" s="108"/>
      <c r="W8614" s="108"/>
      <c r="Y8614" s="108"/>
      <c r="AA8614" s="108"/>
      <c r="AC8614" s="108"/>
    </row>
    <row r="8615" spans="19:29" x14ac:dyDescent="0.25">
      <c r="S8615" s="109"/>
      <c r="U8615" s="109"/>
      <c r="W8615" s="109"/>
      <c r="Y8615" s="109"/>
      <c r="AA8615" s="109"/>
      <c r="AC8615" s="109"/>
    </row>
    <row r="8616" spans="19:29" x14ac:dyDescent="0.25">
      <c r="S8616" s="108"/>
      <c r="U8616" s="108"/>
      <c r="W8616" s="108"/>
      <c r="Y8616" s="108"/>
      <c r="AA8616" s="108"/>
      <c r="AC8616" s="108"/>
    </row>
    <row r="8617" spans="19:29" x14ac:dyDescent="0.25">
      <c r="S8617" s="108"/>
      <c r="U8617" s="108"/>
      <c r="W8617" s="108"/>
      <c r="Y8617" s="108"/>
      <c r="AA8617" s="108"/>
      <c r="AC8617" s="108"/>
    </row>
    <row r="8618" spans="19:29" x14ac:dyDescent="0.25">
      <c r="S8618" s="108"/>
      <c r="U8618" s="108"/>
      <c r="W8618" s="108"/>
      <c r="Y8618" s="108"/>
      <c r="AA8618" s="108"/>
      <c r="AC8618" s="108"/>
    </row>
    <row r="8619" spans="19:29" x14ac:dyDescent="0.25">
      <c r="S8619" s="110"/>
      <c r="U8619" s="110"/>
      <c r="W8619" s="110"/>
      <c r="Y8619" s="110"/>
      <c r="AA8619" s="110"/>
      <c r="AC8619" s="110"/>
    </row>
    <row r="8620" spans="19:29" x14ac:dyDescent="0.25">
      <c r="S8620" s="110"/>
      <c r="U8620" s="110"/>
      <c r="W8620" s="110"/>
      <c r="Y8620" s="110"/>
      <c r="AA8620" s="110"/>
      <c r="AC8620" s="110"/>
    </row>
    <row r="8621" spans="19:29" x14ac:dyDescent="0.25">
      <c r="S8621" s="110"/>
      <c r="U8621" s="110"/>
      <c r="W8621" s="110"/>
      <c r="Y8621" s="110"/>
      <c r="AA8621" s="110"/>
      <c r="AC8621" s="110"/>
    </row>
    <row r="8622" spans="19:29" x14ac:dyDescent="0.25">
      <c r="S8622" s="110"/>
      <c r="U8622" s="110"/>
      <c r="W8622" s="110"/>
      <c r="Y8622" s="110"/>
      <c r="AA8622" s="110"/>
      <c r="AC8622" s="110"/>
    </row>
    <row r="8623" spans="19:29" x14ac:dyDescent="0.25">
      <c r="S8623" s="111"/>
      <c r="U8623" s="111"/>
      <c r="W8623" s="111"/>
      <c r="Y8623" s="111"/>
      <c r="AA8623" s="111"/>
      <c r="AC8623" s="111"/>
    </row>
    <row r="8624" spans="19:29" x14ac:dyDescent="0.25">
      <c r="S8624" s="107"/>
      <c r="U8624" s="107"/>
      <c r="W8624" s="107"/>
      <c r="Y8624" s="107"/>
      <c r="AA8624" s="107"/>
      <c r="AC8624" s="107"/>
    </row>
    <row r="8625" spans="19:29" x14ac:dyDescent="0.25">
      <c r="S8625" s="108"/>
      <c r="U8625" s="108"/>
      <c r="W8625" s="108"/>
      <c r="Y8625" s="108"/>
      <c r="AA8625" s="108"/>
      <c r="AC8625" s="108"/>
    </row>
    <row r="8626" spans="19:29" x14ac:dyDescent="0.25">
      <c r="S8626" s="108"/>
      <c r="U8626" s="108"/>
      <c r="W8626" s="108"/>
      <c r="Y8626" s="108"/>
      <c r="AA8626" s="108"/>
      <c r="AC8626" s="108"/>
    </row>
    <row r="8627" spans="19:29" x14ac:dyDescent="0.25">
      <c r="S8627" s="109"/>
      <c r="U8627" s="109"/>
      <c r="W8627" s="109"/>
      <c r="Y8627" s="109"/>
      <c r="AA8627" s="109"/>
      <c r="AC8627" s="109"/>
    </row>
    <row r="8628" spans="19:29" x14ac:dyDescent="0.25">
      <c r="S8628" s="108"/>
      <c r="U8628" s="108"/>
      <c r="W8628" s="108"/>
      <c r="Y8628" s="108"/>
      <c r="AA8628" s="108"/>
      <c r="AC8628" s="108"/>
    </row>
    <row r="8629" spans="19:29" x14ac:dyDescent="0.25">
      <c r="S8629" s="108"/>
      <c r="U8629" s="108"/>
      <c r="W8629" s="108"/>
      <c r="Y8629" s="108"/>
      <c r="AA8629" s="108"/>
      <c r="AC8629" s="108"/>
    </row>
    <row r="8630" spans="19:29" x14ac:dyDescent="0.25">
      <c r="S8630" s="109"/>
      <c r="U8630" s="109"/>
      <c r="W8630" s="109"/>
      <c r="Y8630" s="109"/>
      <c r="AA8630" s="109"/>
      <c r="AC8630" s="109"/>
    </row>
    <row r="8631" spans="19:29" x14ac:dyDescent="0.25">
      <c r="S8631" s="108"/>
      <c r="U8631" s="108"/>
      <c r="W8631" s="108"/>
      <c r="Y8631" s="108"/>
      <c r="AA8631" s="108"/>
      <c r="AC8631" s="108"/>
    </row>
    <row r="8632" spans="19:29" x14ac:dyDescent="0.25">
      <c r="S8632" s="109"/>
      <c r="U8632" s="109"/>
      <c r="W8632" s="109"/>
      <c r="Y8632" s="109"/>
      <c r="AA8632" s="109"/>
      <c r="AC8632" s="109"/>
    </row>
    <row r="8633" spans="19:29" x14ac:dyDescent="0.25">
      <c r="S8633" s="108"/>
      <c r="U8633" s="108"/>
      <c r="W8633" s="108"/>
      <c r="Y8633" s="108"/>
      <c r="AA8633" s="108"/>
      <c r="AC8633" s="108"/>
    </row>
    <row r="8634" spans="19:29" x14ac:dyDescent="0.25">
      <c r="S8634" s="108"/>
      <c r="U8634" s="108"/>
      <c r="W8634" s="108"/>
      <c r="Y8634" s="108"/>
      <c r="AA8634" s="108"/>
      <c r="AC8634" s="108"/>
    </row>
    <row r="8635" spans="19:29" x14ac:dyDescent="0.25">
      <c r="S8635" s="108"/>
      <c r="U8635" s="108"/>
      <c r="W8635" s="108"/>
      <c r="Y8635" s="108"/>
      <c r="AA8635" s="108"/>
      <c r="AC8635" s="108"/>
    </row>
    <row r="8636" spans="19:29" x14ac:dyDescent="0.25">
      <c r="S8636" s="110"/>
      <c r="U8636" s="110"/>
      <c r="W8636" s="110"/>
      <c r="Y8636" s="110"/>
      <c r="AA8636" s="110"/>
      <c r="AC8636" s="110"/>
    </row>
    <row r="8637" spans="19:29" x14ac:dyDescent="0.25">
      <c r="S8637" s="110"/>
      <c r="U8637" s="110"/>
      <c r="W8637" s="110"/>
      <c r="Y8637" s="110"/>
      <c r="AA8637" s="110"/>
      <c r="AC8637" s="110"/>
    </row>
    <row r="8638" spans="19:29" x14ac:dyDescent="0.25">
      <c r="S8638" s="110"/>
      <c r="U8638" s="110"/>
      <c r="W8638" s="110"/>
      <c r="Y8638" s="110"/>
      <c r="AA8638" s="110"/>
      <c r="AC8638" s="110"/>
    </row>
    <row r="8639" spans="19:29" x14ac:dyDescent="0.25">
      <c r="S8639" s="110"/>
      <c r="U8639" s="110"/>
      <c r="W8639" s="110"/>
      <c r="Y8639" s="110"/>
      <c r="AA8639" s="110"/>
      <c r="AC8639" s="110"/>
    </row>
    <row r="8640" spans="19:29" x14ac:dyDescent="0.25">
      <c r="S8640" s="111"/>
      <c r="U8640" s="111"/>
      <c r="W8640" s="111"/>
      <c r="Y8640" s="111"/>
      <c r="AA8640" s="111"/>
      <c r="AC8640" s="111"/>
    </row>
    <row r="8641" spans="19:29" x14ac:dyDescent="0.25">
      <c r="S8641" s="107"/>
      <c r="U8641" s="107"/>
      <c r="W8641" s="107"/>
      <c r="Y8641" s="107"/>
      <c r="AA8641" s="107"/>
      <c r="AC8641" s="107"/>
    </row>
    <row r="8642" spans="19:29" x14ac:dyDescent="0.25">
      <c r="S8642" s="108"/>
      <c r="U8642" s="108"/>
      <c r="W8642" s="108"/>
      <c r="Y8642" s="108"/>
      <c r="AA8642" s="108"/>
      <c r="AC8642" s="108"/>
    </row>
    <row r="8643" spans="19:29" x14ac:dyDescent="0.25">
      <c r="S8643" s="108"/>
      <c r="U8643" s="108"/>
      <c r="W8643" s="108"/>
      <c r="Y8643" s="108"/>
      <c r="AA8643" s="108"/>
      <c r="AC8643" s="108"/>
    </row>
    <row r="8644" spans="19:29" x14ac:dyDescent="0.25">
      <c r="S8644" s="109"/>
      <c r="U8644" s="109"/>
      <c r="W8644" s="109"/>
      <c r="Y8644" s="109"/>
      <c r="AA8644" s="109"/>
      <c r="AC8644" s="109"/>
    </row>
    <row r="8645" spans="19:29" x14ac:dyDescent="0.25">
      <c r="S8645" s="108"/>
      <c r="U8645" s="108"/>
      <c r="W8645" s="108"/>
      <c r="Y8645" s="108"/>
      <c r="AA8645" s="108"/>
      <c r="AC8645" s="108"/>
    </row>
    <row r="8646" spans="19:29" x14ac:dyDescent="0.25">
      <c r="S8646" s="108"/>
      <c r="U8646" s="108"/>
      <c r="W8646" s="108"/>
      <c r="Y8646" s="108"/>
      <c r="AA8646" s="108"/>
      <c r="AC8646" s="108"/>
    </row>
    <row r="8647" spans="19:29" x14ac:dyDescent="0.25">
      <c r="S8647" s="109"/>
      <c r="U8647" s="109"/>
      <c r="W8647" s="109"/>
      <c r="Y8647" s="109"/>
      <c r="AA8647" s="109"/>
      <c r="AC8647" s="109"/>
    </row>
    <row r="8648" spans="19:29" x14ac:dyDescent="0.25">
      <c r="S8648" s="108"/>
      <c r="U8648" s="108"/>
      <c r="W8648" s="108"/>
      <c r="Y8648" s="108"/>
      <c r="AA8648" s="108"/>
      <c r="AC8648" s="108"/>
    </row>
    <row r="8649" spans="19:29" x14ac:dyDescent="0.25">
      <c r="S8649" s="109"/>
      <c r="U8649" s="109"/>
      <c r="W8649" s="109"/>
      <c r="Y8649" s="109"/>
      <c r="AA8649" s="109"/>
      <c r="AC8649" s="109"/>
    </row>
    <row r="8650" spans="19:29" x14ac:dyDescent="0.25">
      <c r="S8650" s="108"/>
      <c r="U8650" s="108"/>
      <c r="W8650" s="108"/>
      <c r="Y8650" s="108"/>
      <c r="AA8650" s="108"/>
      <c r="AC8650" s="108"/>
    </row>
    <row r="8651" spans="19:29" x14ac:dyDescent="0.25">
      <c r="S8651" s="108"/>
      <c r="U8651" s="108"/>
      <c r="W8651" s="108"/>
      <c r="Y8651" s="108"/>
      <c r="AA8651" s="108"/>
      <c r="AC8651" s="108"/>
    </row>
    <row r="8652" spans="19:29" x14ac:dyDescent="0.25">
      <c r="S8652" s="108"/>
      <c r="U8652" s="108"/>
      <c r="W8652" s="108"/>
      <c r="Y8652" s="108"/>
      <c r="AA8652" s="108"/>
      <c r="AC8652" s="108"/>
    </row>
    <row r="8653" spans="19:29" x14ac:dyDescent="0.25">
      <c r="S8653" s="110"/>
      <c r="U8653" s="110"/>
      <c r="W8653" s="110"/>
      <c r="Y8653" s="110"/>
      <c r="AA8653" s="110"/>
      <c r="AC8653" s="110"/>
    </row>
    <row r="8654" spans="19:29" x14ac:dyDescent="0.25">
      <c r="S8654" s="110"/>
      <c r="U8654" s="110"/>
      <c r="W8654" s="110"/>
      <c r="Y8654" s="110"/>
      <c r="AA8654" s="110"/>
      <c r="AC8654" s="110"/>
    </row>
    <row r="8655" spans="19:29" x14ac:dyDescent="0.25">
      <c r="S8655" s="110"/>
      <c r="U8655" s="110"/>
      <c r="W8655" s="110"/>
      <c r="Y8655" s="110"/>
      <c r="AA8655" s="110"/>
      <c r="AC8655" s="110"/>
    </row>
    <row r="8656" spans="19:29" x14ac:dyDescent="0.25">
      <c r="S8656" s="110"/>
      <c r="U8656" s="110"/>
      <c r="W8656" s="110"/>
      <c r="Y8656" s="110"/>
      <c r="AA8656" s="110"/>
      <c r="AC8656" s="110"/>
    </row>
    <row r="8657" spans="19:29" x14ac:dyDescent="0.25">
      <c r="S8657" s="111"/>
      <c r="U8657" s="111"/>
      <c r="W8657" s="111"/>
      <c r="Y8657" s="111"/>
      <c r="AA8657" s="111"/>
      <c r="AC8657" s="111"/>
    </row>
    <row r="8658" spans="19:29" x14ac:dyDescent="0.25">
      <c r="S8658" s="107"/>
      <c r="U8658" s="107"/>
      <c r="W8658" s="107"/>
      <c r="Y8658" s="107"/>
      <c r="AA8658" s="107"/>
      <c r="AC8658" s="107"/>
    </row>
    <row r="8659" spans="19:29" x14ac:dyDescent="0.25">
      <c r="S8659" s="108"/>
      <c r="U8659" s="108"/>
      <c r="W8659" s="108"/>
      <c r="Y8659" s="108"/>
      <c r="AA8659" s="108"/>
      <c r="AC8659" s="108"/>
    </row>
    <row r="8660" spans="19:29" x14ac:dyDescent="0.25">
      <c r="S8660" s="108"/>
      <c r="U8660" s="108"/>
      <c r="W8660" s="108"/>
      <c r="Y8660" s="108"/>
      <c r="AA8660" s="108"/>
      <c r="AC8660" s="108"/>
    </row>
    <row r="8661" spans="19:29" x14ac:dyDescent="0.25">
      <c r="S8661" s="109"/>
      <c r="U8661" s="109"/>
      <c r="W8661" s="109"/>
      <c r="Y8661" s="109"/>
      <c r="AA8661" s="109"/>
      <c r="AC8661" s="109"/>
    </row>
    <row r="8662" spans="19:29" x14ac:dyDescent="0.25">
      <c r="S8662" s="108"/>
      <c r="U8662" s="108"/>
      <c r="W8662" s="108"/>
      <c r="Y8662" s="108"/>
      <c r="AA8662" s="108"/>
      <c r="AC8662" s="108"/>
    </row>
    <row r="8663" spans="19:29" x14ac:dyDescent="0.25">
      <c r="S8663" s="108"/>
      <c r="U8663" s="108"/>
      <c r="W8663" s="108"/>
      <c r="Y8663" s="108"/>
      <c r="AA8663" s="108"/>
      <c r="AC8663" s="108"/>
    </row>
    <row r="8664" spans="19:29" x14ac:dyDescent="0.25">
      <c r="S8664" s="109"/>
      <c r="U8664" s="109"/>
      <c r="W8664" s="109"/>
      <c r="Y8664" s="109"/>
      <c r="AA8664" s="109"/>
      <c r="AC8664" s="109"/>
    </row>
    <row r="8665" spans="19:29" x14ac:dyDescent="0.25">
      <c r="S8665" s="108"/>
      <c r="U8665" s="108"/>
      <c r="W8665" s="108"/>
      <c r="Y8665" s="108"/>
      <c r="AA8665" s="108"/>
      <c r="AC8665" s="108"/>
    </row>
    <row r="8666" spans="19:29" x14ac:dyDescent="0.25">
      <c r="S8666" s="109"/>
      <c r="U8666" s="109"/>
      <c r="W8666" s="109"/>
      <c r="Y8666" s="109"/>
      <c r="AA8666" s="109"/>
      <c r="AC8666" s="109"/>
    </row>
    <row r="8667" spans="19:29" x14ac:dyDescent="0.25">
      <c r="S8667" s="108"/>
      <c r="U8667" s="108"/>
      <c r="W8667" s="108"/>
      <c r="Y8667" s="108"/>
      <c r="AA8667" s="108"/>
      <c r="AC8667" s="108"/>
    </row>
    <row r="8668" spans="19:29" x14ac:dyDescent="0.25">
      <c r="S8668" s="108"/>
      <c r="U8668" s="108"/>
      <c r="W8668" s="108"/>
      <c r="Y8668" s="108"/>
      <c r="AA8668" s="108"/>
      <c r="AC8668" s="108"/>
    </row>
    <row r="8669" spans="19:29" x14ac:dyDescent="0.25">
      <c r="S8669" s="108"/>
      <c r="U8669" s="108"/>
      <c r="W8669" s="108"/>
      <c r="Y8669" s="108"/>
      <c r="AA8669" s="108"/>
      <c r="AC8669" s="108"/>
    </row>
    <row r="8670" spans="19:29" x14ac:dyDescent="0.25">
      <c r="S8670" s="110"/>
      <c r="U8670" s="110"/>
      <c r="W8670" s="110"/>
      <c r="Y8670" s="110"/>
      <c r="AA8670" s="110"/>
      <c r="AC8670" s="110"/>
    </row>
    <row r="8671" spans="19:29" x14ac:dyDescent="0.25">
      <c r="S8671" s="110"/>
      <c r="U8671" s="110"/>
      <c r="W8671" s="110"/>
      <c r="Y8671" s="110"/>
      <c r="AA8671" s="110"/>
      <c r="AC8671" s="110"/>
    </row>
    <row r="8672" spans="19:29" x14ac:dyDescent="0.25">
      <c r="S8672" s="110"/>
      <c r="U8672" s="110"/>
      <c r="W8672" s="110"/>
      <c r="Y8672" s="110"/>
      <c r="AA8672" s="110"/>
      <c r="AC8672" s="110"/>
    </row>
    <row r="8673" spans="19:29" x14ac:dyDescent="0.25">
      <c r="S8673" s="110"/>
      <c r="U8673" s="110"/>
      <c r="W8673" s="110"/>
      <c r="Y8673" s="110"/>
      <c r="AA8673" s="110"/>
      <c r="AC8673" s="110"/>
    </row>
    <row r="8674" spans="19:29" x14ac:dyDescent="0.25">
      <c r="S8674" s="111"/>
      <c r="U8674" s="111"/>
      <c r="W8674" s="111"/>
      <c r="Y8674" s="111"/>
      <c r="AA8674" s="111"/>
      <c r="AC8674" s="111"/>
    </row>
    <row r="8675" spans="19:29" x14ac:dyDescent="0.25">
      <c r="S8675" s="107"/>
      <c r="U8675" s="107"/>
      <c r="W8675" s="107"/>
      <c r="Y8675" s="107"/>
      <c r="AA8675" s="107"/>
      <c r="AC8675" s="107"/>
    </row>
    <row r="8676" spans="19:29" x14ac:dyDescent="0.25">
      <c r="S8676" s="108"/>
      <c r="U8676" s="108"/>
      <c r="W8676" s="108"/>
      <c r="Y8676" s="108"/>
      <c r="AA8676" s="108"/>
      <c r="AC8676" s="108"/>
    </row>
    <row r="8677" spans="19:29" x14ac:dyDescent="0.25">
      <c r="S8677" s="108"/>
      <c r="U8677" s="108"/>
      <c r="W8677" s="108"/>
      <c r="Y8677" s="108"/>
      <c r="AA8677" s="108"/>
      <c r="AC8677" s="108"/>
    </row>
    <row r="8678" spans="19:29" x14ac:dyDescent="0.25">
      <c r="S8678" s="109"/>
      <c r="U8678" s="109"/>
      <c r="W8678" s="109"/>
      <c r="Y8678" s="109"/>
      <c r="AA8678" s="109"/>
      <c r="AC8678" s="109"/>
    </row>
    <row r="8679" spans="19:29" x14ac:dyDescent="0.25">
      <c r="S8679" s="108"/>
      <c r="U8679" s="108"/>
      <c r="W8679" s="108"/>
      <c r="Y8679" s="108"/>
      <c r="AA8679" s="108"/>
      <c r="AC8679" s="108"/>
    </row>
    <row r="8680" spans="19:29" x14ac:dyDescent="0.25">
      <c r="S8680" s="108"/>
      <c r="U8680" s="108"/>
      <c r="W8680" s="108"/>
      <c r="Y8680" s="108"/>
      <c r="AA8680" s="108"/>
      <c r="AC8680" s="108"/>
    </row>
    <row r="8681" spans="19:29" x14ac:dyDescent="0.25">
      <c r="S8681" s="109"/>
      <c r="U8681" s="109"/>
      <c r="W8681" s="109"/>
      <c r="Y8681" s="109"/>
      <c r="AA8681" s="109"/>
      <c r="AC8681" s="109"/>
    </row>
    <row r="8682" spans="19:29" x14ac:dyDescent="0.25">
      <c r="S8682" s="108"/>
      <c r="U8682" s="108"/>
      <c r="W8682" s="108"/>
      <c r="Y8682" s="108"/>
      <c r="AA8682" s="108"/>
      <c r="AC8682" s="108"/>
    </row>
    <row r="8683" spans="19:29" x14ac:dyDescent="0.25">
      <c r="S8683" s="109"/>
      <c r="U8683" s="109"/>
      <c r="W8683" s="109"/>
      <c r="Y8683" s="109"/>
      <c r="AA8683" s="109"/>
      <c r="AC8683" s="109"/>
    </row>
    <row r="8684" spans="19:29" x14ac:dyDescent="0.25">
      <c r="S8684" s="108"/>
      <c r="U8684" s="108"/>
      <c r="W8684" s="108"/>
      <c r="Y8684" s="108"/>
      <c r="AA8684" s="108"/>
      <c r="AC8684" s="108"/>
    </row>
    <row r="8685" spans="19:29" x14ac:dyDescent="0.25">
      <c r="S8685" s="108"/>
      <c r="U8685" s="108"/>
      <c r="W8685" s="108"/>
      <c r="Y8685" s="108"/>
      <c r="AA8685" s="108"/>
      <c r="AC8685" s="108"/>
    </row>
    <row r="8686" spans="19:29" x14ac:dyDescent="0.25">
      <c r="S8686" s="108"/>
      <c r="U8686" s="108"/>
      <c r="W8686" s="108"/>
      <c r="Y8686" s="108"/>
      <c r="AA8686" s="108"/>
      <c r="AC8686" s="108"/>
    </row>
    <row r="8687" spans="19:29" x14ac:dyDescent="0.25">
      <c r="S8687" s="110"/>
      <c r="U8687" s="110"/>
      <c r="W8687" s="110"/>
      <c r="Y8687" s="110"/>
      <c r="AA8687" s="110"/>
      <c r="AC8687" s="110"/>
    </row>
    <row r="8688" spans="19:29" x14ac:dyDescent="0.25">
      <c r="S8688" s="110"/>
      <c r="U8688" s="110"/>
      <c r="W8688" s="110"/>
      <c r="Y8688" s="110"/>
      <c r="AA8688" s="110"/>
      <c r="AC8688" s="110"/>
    </row>
    <row r="8689" spans="19:29" x14ac:dyDescent="0.25">
      <c r="S8689" s="110"/>
      <c r="U8689" s="110"/>
      <c r="W8689" s="110"/>
      <c r="Y8689" s="110"/>
      <c r="AA8689" s="110"/>
      <c r="AC8689" s="110"/>
    </row>
    <row r="8690" spans="19:29" x14ac:dyDescent="0.25">
      <c r="S8690" s="110"/>
      <c r="U8690" s="110"/>
      <c r="W8690" s="110"/>
      <c r="Y8690" s="110"/>
      <c r="AA8690" s="110"/>
      <c r="AC8690" s="110"/>
    </row>
    <row r="8691" spans="19:29" x14ac:dyDescent="0.25">
      <c r="S8691" s="111"/>
      <c r="U8691" s="111"/>
      <c r="W8691" s="111"/>
      <c r="Y8691" s="111"/>
      <c r="AA8691" s="111"/>
      <c r="AC8691" s="111"/>
    </row>
    <row r="8692" spans="19:29" x14ac:dyDescent="0.25">
      <c r="S8692" s="107"/>
      <c r="U8692" s="107"/>
      <c r="W8692" s="107"/>
      <c r="Y8692" s="107"/>
      <c r="AA8692" s="107"/>
      <c r="AC8692" s="107"/>
    </row>
    <row r="8693" spans="19:29" x14ac:dyDescent="0.25">
      <c r="S8693" s="108"/>
      <c r="U8693" s="108"/>
      <c r="W8693" s="108"/>
      <c r="Y8693" s="108"/>
      <c r="AA8693" s="108"/>
      <c r="AC8693" s="108"/>
    </row>
    <row r="8694" spans="19:29" x14ac:dyDescent="0.25">
      <c r="S8694" s="108"/>
      <c r="U8694" s="108"/>
      <c r="W8694" s="108"/>
      <c r="Y8694" s="108"/>
      <c r="AA8694" s="108"/>
      <c r="AC8694" s="108"/>
    </row>
    <row r="8695" spans="19:29" x14ac:dyDescent="0.25">
      <c r="S8695" s="109"/>
      <c r="U8695" s="109"/>
      <c r="W8695" s="109"/>
      <c r="Y8695" s="109"/>
      <c r="AA8695" s="109"/>
      <c r="AC8695" s="109"/>
    </row>
    <row r="8696" spans="19:29" x14ac:dyDescent="0.25">
      <c r="S8696" s="108"/>
      <c r="U8696" s="108"/>
      <c r="W8696" s="108"/>
      <c r="Y8696" s="108"/>
      <c r="AA8696" s="108"/>
      <c r="AC8696" s="108"/>
    </row>
    <row r="8697" spans="19:29" x14ac:dyDescent="0.25">
      <c r="S8697" s="108"/>
      <c r="U8697" s="108"/>
      <c r="W8697" s="108"/>
      <c r="Y8697" s="108"/>
      <c r="AA8697" s="108"/>
      <c r="AC8697" s="108"/>
    </row>
    <row r="8698" spans="19:29" x14ac:dyDescent="0.25">
      <c r="S8698" s="109"/>
      <c r="U8698" s="109"/>
      <c r="W8698" s="109"/>
      <c r="Y8698" s="109"/>
      <c r="AA8698" s="109"/>
      <c r="AC8698" s="109"/>
    </row>
    <row r="8699" spans="19:29" x14ac:dyDescent="0.25">
      <c r="S8699" s="108"/>
      <c r="U8699" s="108"/>
      <c r="W8699" s="108"/>
      <c r="Y8699" s="108"/>
      <c r="AA8699" s="108"/>
      <c r="AC8699" s="108"/>
    </row>
    <row r="8700" spans="19:29" x14ac:dyDescent="0.25">
      <c r="S8700" s="109"/>
      <c r="U8700" s="109"/>
      <c r="W8700" s="109"/>
      <c r="Y8700" s="109"/>
      <c r="AA8700" s="109"/>
      <c r="AC8700" s="109"/>
    </row>
    <row r="8701" spans="19:29" x14ac:dyDescent="0.25">
      <c r="S8701" s="108"/>
      <c r="U8701" s="108"/>
      <c r="W8701" s="108"/>
      <c r="Y8701" s="108"/>
      <c r="AA8701" s="108"/>
      <c r="AC8701" s="108"/>
    </row>
    <row r="8702" spans="19:29" x14ac:dyDescent="0.25">
      <c r="S8702" s="108"/>
      <c r="U8702" s="108"/>
      <c r="W8702" s="108"/>
      <c r="Y8702" s="108"/>
      <c r="AA8702" s="108"/>
      <c r="AC8702" s="108"/>
    </row>
    <row r="8703" spans="19:29" x14ac:dyDescent="0.25">
      <c r="S8703" s="108"/>
      <c r="U8703" s="108"/>
      <c r="W8703" s="108"/>
      <c r="Y8703" s="108"/>
      <c r="AA8703" s="108"/>
      <c r="AC8703" s="108"/>
    </row>
    <row r="8704" spans="19:29" x14ac:dyDescent="0.25">
      <c r="S8704" s="110"/>
      <c r="U8704" s="110"/>
      <c r="W8704" s="110"/>
      <c r="Y8704" s="110"/>
      <c r="AA8704" s="110"/>
      <c r="AC8704" s="110"/>
    </row>
    <row r="8705" spans="19:29" x14ac:dyDescent="0.25">
      <c r="S8705" s="110"/>
      <c r="U8705" s="110"/>
      <c r="W8705" s="110"/>
      <c r="Y8705" s="110"/>
      <c r="AA8705" s="110"/>
      <c r="AC8705" s="110"/>
    </row>
    <row r="8706" spans="19:29" x14ac:dyDescent="0.25">
      <c r="S8706" s="110"/>
      <c r="U8706" s="110"/>
      <c r="W8706" s="110"/>
      <c r="Y8706" s="110"/>
      <c r="AA8706" s="110"/>
      <c r="AC8706" s="110"/>
    </row>
    <row r="8707" spans="19:29" x14ac:dyDescent="0.25">
      <c r="S8707" s="110"/>
      <c r="U8707" s="110"/>
      <c r="W8707" s="110"/>
      <c r="Y8707" s="110"/>
      <c r="AA8707" s="110"/>
      <c r="AC8707" s="110"/>
    </row>
    <row r="8708" spans="19:29" x14ac:dyDescent="0.25">
      <c r="S8708" s="111"/>
      <c r="U8708" s="111"/>
      <c r="W8708" s="111"/>
      <c r="Y8708" s="111"/>
      <c r="AA8708" s="111"/>
      <c r="AC8708" s="111"/>
    </row>
    <row r="8709" spans="19:29" x14ac:dyDescent="0.25">
      <c r="S8709" s="107"/>
      <c r="U8709" s="107"/>
      <c r="W8709" s="107"/>
      <c r="Y8709" s="107"/>
      <c r="AA8709" s="107"/>
      <c r="AC8709" s="107"/>
    </row>
    <row r="8710" spans="19:29" x14ac:dyDescent="0.25">
      <c r="S8710" s="108"/>
      <c r="U8710" s="108"/>
      <c r="W8710" s="108"/>
      <c r="Y8710" s="108"/>
      <c r="AA8710" s="108"/>
      <c r="AC8710" s="108"/>
    </row>
    <row r="8711" spans="19:29" x14ac:dyDescent="0.25">
      <c r="S8711" s="108"/>
      <c r="U8711" s="108"/>
      <c r="W8711" s="108"/>
      <c r="Y8711" s="108"/>
      <c r="AA8711" s="108"/>
      <c r="AC8711" s="108"/>
    </row>
    <row r="8712" spans="19:29" x14ac:dyDescent="0.25">
      <c r="S8712" s="109"/>
      <c r="U8712" s="109"/>
      <c r="W8712" s="109"/>
      <c r="Y8712" s="109"/>
      <c r="AA8712" s="109"/>
      <c r="AC8712" s="109"/>
    </row>
    <row r="8713" spans="19:29" x14ac:dyDescent="0.25">
      <c r="S8713" s="108"/>
      <c r="U8713" s="108"/>
      <c r="W8713" s="108"/>
      <c r="Y8713" s="108"/>
      <c r="AA8713" s="108"/>
      <c r="AC8713" s="108"/>
    </row>
    <row r="8714" spans="19:29" x14ac:dyDescent="0.25">
      <c r="S8714" s="108"/>
      <c r="U8714" s="108"/>
      <c r="W8714" s="108"/>
      <c r="Y8714" s="108"/>
      <c r="AA8714" s="108"/>
      <c r="AC8714" s="108"/>
    </row>
    <row r="8715" spans="19:29" x14ac:dyDescent="0.25">
      <c r="S8715" s="109"/>
      <c r="U8715" s="109"/>
      <c r="W8715" s="109"/>
      <c r="Y8715" s="109"/>
      <c r="AA8715" s="109"/>
      <c r="AC8715" s="109"/>
    </row>
    <row r="8716" spans="19:29" x14ac:dyDescent="0.25">
      <c r="S8716" s="108"/>
      <c r="U8716" s="108"/>
      <c r="W8716" s="108"/>
      <c r="Y8716" s="108"/>
      <c r="AA8716" s="108"/>
      <c r="AC8716" s="108"/>
    </row>
    <row r="8717" spans="19:29" x14ac:dyDescent="0.25">
      <c r="S8717" s="109"/>
      <c r="U8717" s="109"/>
      <c r="W8717" s="109"/>
      <c r="Y8717" s="109"/>
      <c r="AA8717" s="109"/>
      <c r="AC8717" s="109"/>
    </row>
    <row r="8718" spans="19:29" x14ac:dyDescent="0.25">
      <c r="S8718" s="108"/>
      <c r="U8718" s="108"/>
      <c r="W8718" s="108"/>
      <c r="Y8718" s="108"/>
      <c r="AA8718" s="108"/>
      <c r="AC8718" s="108"/>
    </row>
    <row r="8719" spans="19:29" x14ac:dyDescent="0.25">
      <c r="S8719" s="108"/>
      <c r="U8719" s="108"/>
      <c r="W8719" s="108"/>
      <c r="Y8719" s="108"/>
      <c r="AA8719" s="108"/>
      <c r="AC8719" s="108"/>
    </row>
    <row r="8720" spans="19:29" x14ac:dyDescent="0.25">
      <c r="S8720" s="108"/>
      <c r="U8720" s="108"/>
      <c r="W8720" s="108"/>
      <c r="Y8720" s="108"/>
      <c r="AA8720" s="108"/>
      <c r="AC8720" s="108"/>
    </row>
    <row r="8721" spans="19:29" x14ac:dyDescent="0.25">
      <c r="S8721" s="110"/>
      <c r="U8721" s="110"/>
      <c r="W8721" s="110"/>
      <c r="Y8721" s="110"/>
      <c r="AA8721" s="110"/>
      <c r="AC8721" s="110"/>
    </row>
    <row r="8722" spans="19:29" x14ac:dyDescent="0.25">
      <c r="S8722" s="110"/>
      <c r="U8722" s="110"/>
      <c r="W8722" s="110"/>
      <c r="Y8722" s="110"/>
      <c r="AA8722" s="110"/>
      <c r="AC8722" s="110"/>
    </row>
    <row r="8723" spans="19:29" x14ac:dyDescent="0.25">
      <c r="S8723" s="110"/>
      <c r="U8723" s="110"/>
      <c r="W8723" s="110"/>
      <c r="Y8723" s="110"/>
      <c r="AA8723" s="110"/>
      <c r="AC8723" s="110"/>
    </row>
    <row r="8724" spans="19:29" x14ac:dyDescent="0.25">
      <c r="S8724" s="110"/>
      <c r="U8724" s="110"/>
      <c r="W8724" s="110"/>
      <c r="Y8724" s="110"/>
      <c r="AA8724" s="110"/>
      <c r="AC8724" s="110"/>
    </row>
    <row r="8725" spans="19:29" x14ac:dyDescent="0.25">
      <c r="S8725" s="111"/>
      <c r="U8725" s="111"/>
      <c r="W8725" s="111"/>
      <c r="Y8725" s="111"/>
      <c r="AA8725" s="111"/>
      <c r="AC8725" s="111"/>
    </row>
    <row r="8726" spans="19:29" x14ac:dyDescent="0.25">
      <c r="S8726" s="107"/>
      <c r="U8726" s="107"/>
      <c r="W8726" s="107"/>
      <c r="Y8726" s="107"/>
      <c r="AA8726" s="107"/>
      <c r="AC8726" s="107"/>
    </row>
    <row r="8727" spans="19:29" x14ac:dyDescent="0.25">
      <c r="S8727" s="108"/>
      <c r="U8727" s="108"/>
      <c r="W8727" s="108"/>
      <c r="Y8727" s="108"/>
      <c r="AA8727" s="108"/>
      <c r="AC8727" s="108"/>
    </row>
    <row r="8728" spans="19:29" x14ac:dyDescent="0.25">
      <c r="S8728" s="108"/>
      <c r="U8728" s="108"/>
      <c r="W8728" s="108"/>
      <c r="Y8728" s="108"/>
      <c r="AA8728" s="108"/>
      <c r="AC8728" s="108"/>
    </row>
    <row r="8729" spans="19:29" x14ac:dyDescent="0.25">
      <c r="S8729" s="109"/>
      <c r="U8729" s="109"/>
      <c r="W8729" s="109"/>
      <c r="Y8729" s="109"/>
      <c r="AA8729" s="109"/>
      <c r="AC8729" s="109"/>
    </row>
    <row r="8730" spans="19:29" x14ac:dyDescent="0.25">
      <c r="S8730" s="108"/>
      <c r="U8730" s="108"/>
      <c r="W8730" s="108"/>
      <c r="Y8730" s="108"/>
      <c r="AA8730" s="108"/>
      <c r="AC8730" s="108"/>
    </row>
    <row r="8731" spans="19:29" x14ac:dyDescent="0.25">
      <c r="S8731" s="108"/>
      <c r="U8731" s="108"/>
      <c r="W8731" s="108"/>
      <c r="Y8731" s="108"/>
      <c r="AA8731" s="108"/>
      <c r="AC8731" s="108"/>
    </row>
    <row r="8732" spans="19:29" x14ac:dyDescent="0.25">
      <c r="S8732" s="109"/>
      <c r="U8732" s="109"/>
      <c r="W8732" s="109"/>
      <c r="Y8732" s="109"/>
      <c r="AA8732" s="109"/>
      <c r="AC8732" s="109"/>
    </row>
    <row r="8733" spans="19:29" x14ac:dyDescent="0.25">
      <c r="S8733" s="108"/>
      <c r="U8733" s="108"/>
      <c r="W8733" s="108"/>
      <c r="Y8733" s="108"/>
      <c r="AA8733" s="108"/>
      <c r="AC8733" s="108"/>
    </row>
    <row r="8734" spans="19:29" x14ac:dyDescent="0.25">
      <c r="S8734" s="109"/>
      <c r="U8734" s="109"/>
      <c r="W8734" s="109"/>
      <c r="Y8734" s="109"/>
      <c r="AA8734" s="109"/>
      <c r="AC8734" s="109"/>
    </row>
    <row r="8735" spans="19:29" x14ac:dyDescent="0.25">
      <c r="S8735" s="108"/>
      <c r="U8735" s="108"/>
      <c r="W8735" s="108"/>
      <c r="Y8735" s="108"/>
      <c r="AA8735" s="108"/>
      <c r="AC8735" s="108"/>
    </row>
    <row r="8736" spans="19:29" x14ac:dyDescent="0.25">
      <c r="S8736" s="108"/>
      <c r="U8736" s="108"/>
      <c r="W8736" s="108"/>
      <c r="Y8736" s="108"/>
      <c r="AA8736" s="108"/>
      <c r="AC8736" s="108"/>
    </row>
    <row r="8737" spans="19:29" x14ac:dyDescent="0.25">
      <c r="S8737" s="108"/>
      <c r="U8737" s="108"/>
      <c r="W8737" s="108"/>
      <c r="Y8737" s="108"/>
      <c r="AA8737" s="108"/>
      <c r="AC8737" s="108"/>
    </row>
    <row r="8738" spans="19:29" x14ac:dyDescent="0.25">
      <c r="S8738" s="110"/>
      <c r="U8738" s="110"/>
      <c r="W8738" s="110"/>
      <c r="Y8738" s="110"/>
      <c r="AA8738" s="110"/>
      <c r="AC8738" s="110"/>
    </row>
    <row r="8739" spans="19:29" x14ac:dyDescent="0.25">
      <c r="S8739" s="110"/>
      <c r="U8739" s="110"/>
      <c r="W8739" s="110"/>
      <c r="Y8739" s="110"/>
      <c r="AA8739" s="110"/>
      <c r="AC8739" s="110"/>
    </row>
    <row r="8740" spans="19:29" x14ac:dyDescent="0.25">
      <c r="S8740" s="110"/>
      <c r="U8740" s="110"/>
      <c r="W8740" s="110"/>
      <c r="Y8740" s="110"/>
      <c r="AA8740" s="110"/>
      <c r="AC8740" s="110"/>
    </row>
    <row r="8741" spans="19:29" x14ac:dyDescent="0.25">
      <c r="S8741" s="110"/>
      <c r="U8741" s="110"/>
      <c r="W8741" s="110"/>
      <c r="Y8741" s="110"/>
      <c r="AA8741" s="110"/>
      <c r="AC8741" s="110"/>
    </row>
    <row r="8742" spans="19:29" x14ac:dyDescent="0.25">
      <c r="S8742" s="111"/>
      <c r="U8742" s="111"/>
      <c r="W8742" s="111"/>
      <c r="Y8742" s="111"/>
      <c r="AA8742" s="111"/>
      <c r="AC8742" s="111"/>
    </row>
    <row r="8743" spans="19:29" x14ac:dyDescent="0.25">
      <c r="S8743" s="107"/>
      <c r="U8743" s="107"/>
      <c r="W8743" s="107"/>
      <c r="Y8743" s="107"/>
      <c r="AA8743" s="107"/>
      <c r="AC8743" s="107"/>
    </row>
    <row r="8744" spans="19:29" x14ac:dyDescent="0.25">
      <c r="S8744" s="108"/>
      <c r="U8744" s="108"/>
      <c r="W8744" s="108"/>
      <c r="Y8744" s="108"/>
      <c r="AA8744" s="108"/>
      <c r="AC8744" s="108"/>
    </row>
    <row r="8745" spans="19:29" x14ac:dyDescent="0.25">
      <c r="S8745" s="108"/>
      <c r="U8745" s="108"/>
      <c r="W8745" s="108"/>
      <c r="Y8745" s="108"/>
      <c r="AA8745" s="108"/>
      <c r="AC8745" s="108"/>
    </row>
    <row r="8746" spans="19:29" x14ac:dyDescent="0.25">
      <c r="S8746" s="109"/>
      <c r="U8746" s="109"/>
      <c r="W8746" s="109"/>
      <c r="Y8746" s="109"/>
      <c r="AA8746" s="109"/>
      <c r="AC8746" s="109"/>
    </row>
    <row r="8747" spans="19:29" x14ac:dyDescent="0.25">
      <c r="S8747" s="108"/>
      <c r="U8747" s="108"/>
      <c r="W8747" s="108"/>
      <c r="Y8747" s="108"/>
      <c r="AA8747" s="108"/>
      <c r="AC8747" s="108"/>
    </row>
    <row r="8748" spans="19:29" x14ac:dyDescent="0.25">
      <c r="S8748" s="108"/>
      <c r="U8748" s="108"/>
      <c r="W8748" s="108"/>
      <c r="Y8748" s="108"/>
      <c r="AA8748" s="108"/>
      <c r="AC8748" s="108"/>
    </row>
    <row r="8749" spans="19:29" x14ac:dyDescent="0.25">
      <c r="S8749" s="109"/>
      <c r="U8749" s="109"/>
      <c r="W8749" s="109"/>
      <c r="Y8749" s="109"/>
      <c r="AA8749" s="109"/>
      <c r="AC8749" s="109"/>
    </row>
    <row r="8750" spans="19:29" x14ac:dyDescent="0.25">
      <c r="S8750" s="108"/>
      <c r="U8750" s="108"/>
      <c r="W8750" s="108"/>
      <c r="Y8750" s="108"/>
      <c r="AA8750" s="108"/>
      <c r="AC8750" s="108"/>
    </row>
    <row r="8751" spans="19:29" x14ac:dyDescent="0.25">
      <c r="S8751" s="109"/>
      <c r="U8751" s="109"/>
      <c r="W8751" s="109"/>
      <c r="Y8751" s="109"/>
      <c r="AA8751" s="109"/>
      <c r="AC8751" s="109"/>
    </row>
    <row r="8752" spans="19:29" x14ac:dyDescent="0.25">
      <c r="S8752" s="108"/>
      <c r="U8752" s="108"/>
      <c r="W8752" s="108"/>
      <c r="Y8752" s="108"/>
      <c r="AA8752" s="108"/>
      <c r="AC8752" s="108"/>
    </row>
    <row r="8753" spans="19:29" x14ac:dyDescent="0.25">
      <c r="S8753" s="108"/>
      <c r="U8753" s="108"/>
      <c r="W8753" s="108"/>
      <c r="Y8753" s="108"/>
      <c r="AA8753" s="108"/>
      <c r="AC8753" s="108"/>
    </row>
    <row r="8754" spans="19:29" x14ac:dyDescent="0.25">
      <c r="S8754" s="108"/>
      <c r="U8754" s="108"/>
      <c r="W8754" s="108"/>
      <c r="Y8754" s="108"/>
      <c r="AA8754" s="108"/>
      <c r="AC8754" s="108"/>
    </row>
    <row r="8755" spans="19:29" x14ac:dyDescent="0.25">
      <c r="S8755" s="110"/>
      <c r="U8755" s="110"/>
      <c r="W8755" s="110"/>
      <c r="Y8755" s="110"/>
      <c r="AA8755" s="110"/>
      <c r="AC8755" s="110"/>
    </row>
    <row r="8756" spans="19:29" x14ac:dyDescent="0.25">
      <c r="S8756" s="110"/>
      <c r="U8756" s="110"/>
      <c r="W8756" s="110"/>
      <c r="Y8756" s="110"/>
      <c r="AA8756" s="110"/>
      <c r="AC8756" s="110"/>
    </row>
    <row r="8757" spans="19:29" x14ac:dyDescent="0.25">
      <c r="S8757" s="110"/>
      <c r="U8757" s="110"/>
      <c r="W8757" s="110"/>
      <c r="Y8757" s="110"/>
      <c r="AA8757" s="110"/>
      <c r="AC8757" s="110"/>
    </row>
    <row r="8758" spans="19:29" x14ac:dyDescent="0.25">
      <c r="S8758" s="110"/>
      <c r="U8758" s="110"/>
      <c r="W8758" s="110"/>
      <c r="Y8758" s="110"/>
      <c r="AA8758" s="110"/>
      <c r="AC8758" s="110"/>
    </row>
    <row r="8759" spans="19:29" x14ac:dyDescent="0.25">
      <c r="S8759" s="111"/>
      <c r="U8759" s="111"/>
      <c r="W8759" s="111"/>
      <c r="Y8759" s="111"/>
      <c r="AA8759" s="111"/>
      <c r="AC8759" s="111"/>
    </row>
    <row r="8760" spans="19:29" x14ac:dyDescent="0.25">
      <c r="S8760" s="107"/>
      <c r="U8760" s="107"/>
      <c r="W8760" s="107"/>
      <c r="Y8760" s="107"/>
      <c r="AA8760" s="107"/>
      <c r="AC8760" s="107"/>
    </row>
    <row r="8761" spans="19:29" x14ac:dyDescent="0.25">
      <c r="S8761" s="108"/>
      <c r="U8761" s="108"/>
      <c r="W8761" s="108"/>
      <c r="Y8761" s="108"/>
      <c r="AA8761" s="108"/>
      <c r="AC8761" s="108"/>
    </row>
    <row r="8762" spans="19:29" x14ac:dyDescent="0.25">
      <c r="S8762" s="108"/>
      <c r="U8762" s="108"/>
      <c r="W8762" s="108"/>
      <c r="Y8762" s="108"/>
      <c r="AA8762" s="108"/>
      <c r="AC8762" s="108"/>
    </row>
    <row r="8763" spans="19:29" x14ac:dyDescent="0.25">
      <c r="S8763" s="109"/>
      <c r="U8763" s="109"/>
      <c r="W8763" s="109"/>
      <c r="Y8763" s="109"/>
      <c r="AA8763" s="109"/>
      <c r="AC8763" s="109"/>
    </row>
    <row r="8764" spans="19:29" x14ac:dyDescent="0.25">
      <c r="S8764" s="108"/>
      <c r="U8764" s="108"/>
      <c r="W8764" s="108"/>
      <c r="Y8764" s="108"/>
      <c r="AA8764" s="108"/>
      <c r="AC8764" s="108"/>
    </row>
    <row r="8765" spans="19:29" x14ac:dyDescent="0.25">
      <c r="S8765" s="108"/>
      <c r="U8765" s="108"/>
      <c r="W8765" s="108"/>
      <c r="Y8765" s="108"/>
      <c r="AA8765" s="108"/>
      <c r="AC8765" s="108"/>
    </row>
    <row r="8766" spans="19:29" x14ac:dyDescent="0.25">
      <c r="S8766" s="109"/>
      <c r="U8766" s="109"/>
      <c r="W8766" s="109"/>
      <c r="Y8766" s="109"/>
      <c r="AA8766" s="109"/>
      <c r="AC8766" s="109"/>
    </row>
    <row r="8767" spans="19:29" x14ac:dyDescent="0.25">
      <c r="S8767" s="108"/>
      <c r="U8767" s="108"/>
      <c r="W8767" s="108"/>
      <c r="Y8767" s="108"/>
      <c r="AA8767" s="108"/>
      <c r="AC8767" s="108"/>
    </row>
    <row r="8768" spans="19:29" x14ac:dyDescent="0.25">
      <c r="S8768" s="109"/>
      <c r="U8768" s="109"/>
      <c r="W8768" s="109"/>
      <c r="Y8768" s="109"/>
      <c r="AA8768" s="109"/>
      <c r="AC8768" s="109"/>
    </row>
    <row r="8769" spans="19:29" x14ac:dyDescent="0.25">
      <c r="S8769" s="108"/>
      <c r="U8769" s="108"/>
      <c r="W8769" s="108"/>
      <c r="Y8769" s="108"/>
      <c r="AA8769" s="108"/>
      <c r="AC8769" s="108"/>
    </row>
    <row r="8770" spans="19:29" x14ac:dyDescent="0.25">
      <c r="S8770" s="108"/>
      <c r="U8770" s="108"/>
      <c r="W8770" s="108"/>
      <c r="Y8770" s="108"/>
      <c r="AA8770" s="108"/>
      <c r="AC8770" s="108"/>
    </row>
    <row r="8771" spans="19:29" x14ac:dyDescent="0.25">
      <c r="S8771" s="108"/>
      <c r="U8771" s="108"/>
      <c r="W8771" s="108"/>
      <c r="Y8771" s="108"/>
      <c r="AA8771" s="108"/>
      <c r="AC8771" s="108"/>
    </row>
    <row r="8772" spans="19:29" x14ac:dyDescent="0.25">
      <c r="S8772" s="110"/>
      <c r="U8772" s="110"/>
      <c r="W8772" s="110"/>
      <c r="Y8772" s="110"/>
      <c r="AA8772" s="110"/>
      <c r="AC8772" s="110"/>
    </row>
    <row r="8773" spans="19:29" x14ac:dyDescent="0.25">
      <c r="S8773" s="110"/>
      <c r="U8773" s="110"/>
      <c r="W8773" s="110"/>
      <c r="Y8773" s="110"/>
      <c r="AA8773" s="110"/>
      <c r="AC8773" s="110"/>
    </row>
    <row r="8774" spans="19:29" x14ac:dyDescent="0.25">
      <c r="S8774" s="110"/>
      <c r="U8774" s="110"/>
      <c r="W8774" s="110"/>
      <c r="Y8774" s="110"/>
      <c r="AA8774" s="110"/>
      <c r="AC8774" s="110"/>
    </row>
    <row r="8775" spans="19:29" x14ac:dyDescent="0.25">
      <c r="S8775" s="110"/>
      <c r="U8775" s="110"/>
      <c r="W8775" s="110"/>
      <c r="Y8775" s="110"/>
      <c r="AA8775" s="110"/>
      <c r="AC8775" s="110"/>
    </row>
    <row r="8776" spans="19:29" x14ac:dyDescent="0.25">
      <c r="S8776" s="111"/>
      <c r="U8776" s="111"/>
      <c r="W8776" s="111"/>
      <c r="Y8776" s="111"/>
      <c r="AA8776" s="111"/>
      <c r="AC8776" s="111"/>
    </row>
    <row r="8777" spans="19:29" x14ac:dyDescent="0.25">
      <c r="S8777" s="107"/>
      <c r="U8777" s="107"/>
      <c r="W8777" s="107"/>
      <c r="Y8777" s="107"/>
      <c r="AA8777" s="107"/>
      <c r="AC8777" s="107"/>
    </row>
    <row r="8778" spans="19:29" x14ac:dyDescent="0.25">
      <c r="S8778" s="108"/>
      <c r="U8778" s="108"/>
      <c r="W8778" s="108"/>
      <c r="Y8778" s="108"/>
      <c r="AA8778" s="108"/>
      <c r="AC8778" s="108"/>
    </row>
    <row r="8779" spans="19:29" x14ac:dyDescent="0.25">
      <c r="S8779" s="108"/>
      <c r="U8779" s="108"/>
      <c r="W8779" s="108"/>
      <c r="Y8779" s="108"/>
      <c r="AA8779" s="108"/>
      <c r="AC8779" s="108"/>
    </row>
    <row r="8780" spans="19:29" x14ac:dyDescent="0.25">
      <c r="S8780" s="109"/>
      <c r="U8780" s="109"/>
      <c r="W8780" s="109"/>
      <c r="Y8780" s="109"/>
      <c r="AA8780" s="109"/>
      <c r="AC8780" s="109"/>
    </row>
    <row r="8781" spans="19:29" x14ac:dyDescent="0.25">
      <c r="S8781" s="108"/>
      <c r="U8781" s="108"/>
      <c r="W8781" s="108"/>
      <c r="Y8781" s="108"/>
      <c r="AA8781" s="108"/>
      <c r="AC8781" s="108"/>
    </row>
    <row r="8782" spans="19:29" x14ac:dyDescent="0.25">
      <c r="S8782" s="108"/>
      <c r="U8782" s="108"/>
      <c r="W8782" s="108"/>
      <c r="Y8782" s="108"/>
      <c r="AA8782" s="108"/>
      <c r="AC8782" s="108"/>
    </row>
    <row r="8783" spans="19:29" x14ac:dyDescent="0.25">
      <c r="S8783" s="109"/>
      <c r="U8783" s="109"/>
      <c r="W8783" s="109"/>
      <c r="Y8783" s="109"/>
      <c r="AA8783" s="109"/>
      <c r="AC8783" s="109"/>
    </row>
    <row r="8784" spans="19:29" x14ac:dyDescent="0.25">
      <c r="S8784" s="108"/>
      <c r="U8784" s="108"/>
      <c r="W8784" s="108"/>
      <c r="Y8784" s="108"/>
      <c r="AA8784" s="108"/>
      <c r="AC8784" s="108"/>
    </row>
    <row r="8785" spans="19:29" x14ac:dyDescent="0.25">
      <c r="S8785" s="109"/>
      <c r="U8785" s="109"/>
      <c r="W8785" s="109"/>
      <c r="Y8785" s="109"/>
      <c r="AA8785" s="109"/>
      <c r="AC8785" s="109"/>
    </row>
    <row r="8786" spans="19:29" x14ac:dyDescent="0.25">
      <c r="S8786" s="108"/>
      <c r="U8786" s="108"/>
      <c r="W8786" s="108"/>
      <c r="Y8786" s="108"/>
      <c r="AA8786" s="108"/>
      <c r="AC8786" s="108"/>
    </row>
    <row r="8787" spans="19:29" x14ac:dyDescent="0.25">
      <c r="S8787" s="108"/>
      <c r="U8787" s="108"/>
      <c r="W8787" s="108"/>
      <c r="Y8787" s="108"/>
      <c r="AA8787" s="108"/>
      <c r="AC8787" s="108"/>
    </row>
    <row r="8788" spans="19:29" x14ac:dyDescent="0.25">
      <c r="S8788" s="108"/>
      <c r="U8788" s="108"/>
      <c r="W8788" s="108"/>
      <c r="Y8788" s="108"/>
      <c r="AA8788" s="108"/>
      <c r="AC8788" s="108"/>
    </row>
    <row r="8789" spans="19:29" x14ac:dyDescent="0.25">
      <c r="S8789" s="110"/>
      <c r="U8789" s="110"/>
      <c r="W8789" s="110"/>
      <c r="Y8789" s="110"/>
      <c r="AA8789" s="110"/>
      <c r="AC8789" s="110"/>
    </row>
    <row r="8790" spans="19:29" x14ac:dyDescent="0.25">
      <c r="S8790" s="110"/>
      <c r="U8790" s="110"/>
      <c r="W8790" s="110"/>
      <c r="Y8790" s="110"/>
      <c r="AA8790" s="110"/>
      <c r="AC8790" s="110"/>
    </row>
    <row r="8791" spans="19:29" x14ac:dyDescent="0.25">
      <c r="S8791" s="110"/>
      <c r="U8791" s="110"/>
      <c r="W8791" s="110"/>
      <c r="Y8791" s="110"/>
      <c r="AA8791" s="110"/>
      <c r="AC8791" s="110"/>
    </row>
    <row r="8792" spans="19:29" x14ac:dyDescent="0.25">
      <c r="S8792" s="110"/>
      <c r="U8792" s="110"/>
      <c r="W8792" s="110"/>
      <c r="Y8792" s="110"/>
      <c r="AA8792" s="110"/>
      <c r="AC8792" s="110"/>
    </row>
    <row r="8793" spans="19:29" x14ac:dyDescent="0.25">
      <c r="S8793" s="111"/>
      <c r="U8793" s="111"/>
      <c r="W8793" s="111"/>
      <c r="Y8793" s="111"/>
      <c r="AA8793" s="111"/>
      <c r="AC8793" s="111"/>
    </row>
    <row r="8794" spans="19:29" x14ac:dyDescent="0.25">
      <c r="S8794" s="107"/>
      <c r="U8794" s="107"/>
      <c r="W8794" s="107"/>
      <c r="Y8794" s="107"/>
      <c r="AA8794" s="107"/>
      <c r="AC8794" s="107"/>
    </row>
    <row r="8795" spans="19:29" x14ac:dyDescent="0.25">
      <c r="S8795" s="108"/>
      <c r="U8795" s="108"/>
      <c r="W8795" s="108"/>
      <c r="Y8795" s="108"/>
      <c r="AA8795" s="108"/>
      <c r="AC8795" s="108"/>
    </row>
    <row r="8796" spans="19:29" x14ac:dyDescent="0.25">
      <c r="S8796" s="108"/>
      <c r="U8796" s="108"/>
      <c r="W8796" s="108"/>
      <c r="Y8796" s="108"/>
      <c r="AA8796" s="108"/>
      <c r="AC8796" s="108"/>
    </row>
    <row r="8797" spans="19:29" x14ac:dyDescent="0.25">
      <c r="S8797" s="109"/>
      <c r="U8797" s="109"/>
      <c r="W8797" s="109"/>
      <c r="Y8797" s="109"/>
      <c r="AA8797" s="109"/>
      <c r="AC8797" s="109"/>
    </row>
    <row r="8798" spans="19:29" x14ac:dyDescent="0.25">
      <c r="S8798" s="108"/>
      <c r="U8798" s="108"/>
      <c r="W8798" s="108"/>
      <c r="Y8798" s="108"/>
      <c r="AA8798" s="108"/>
      <c r="AC8798" s="108"/>
    </row>
    <row r="8799" spans="19:29" x14ac:dyDescent="0.25">
      <c r="S8799" s="108"/>
      <c r="U8799" s="108"/>
      <c r="W8799" s="108"/>
      <c r="Y8799" s="108"/>
      <c r="AA8799" s="108"/>
      <c r="AC8799" s="108"/>
    </row>
    <row r="8800" spans="19:29" x14ac:dyDescent="0.25">
      <c r="S8800" s="109"/>
      <c r="U8800" s="109"/>
      <c r="W8800" s="109"/>
      <c r="Y8800" s="109"/>
      <c r="AA8800" s="109"/>
      <c r="AC8800" s="109"/>
    </row>
    <row r="8801" spans="19:29" x14ac:dyDescent="0.25">
      <c r="S8801" s="108"/>
      <c r="U8801" s="108"/>
      <c r="W8801" s="108"/>
      <c r="Y8801" s="108"/>
      <c r="AA8801" s="108"/>
      <c r="AC8801" s="108"/>
    </row>
    <row r="8802" spans="19:29" x14ac:dyDescent="0.25">
      <c r="S8802" s="109"/>
      <c r="U8802" s="109"/>
      <c r="W8802" s="109"/>
      <c r="Y8802" s="109"/>
      <c r="AA8802" s="109"/>
      <c r="AC8802" s="109"/>
    </row>
    <row r="8803" spans="19:29" x14ac:dyDescent="0.25">
      <c r="S8803" s="108"/>
      <c r="U8803" s="108"/>
      <c r="W8803" s="108"/>
      <c r="Y8803" s="108"/>
      <c r="AA8803" s="108"/>
      <c r="AC8803" s="108"/>
    </row>
    <row r="8804" spans="19:29" x14ac:dyDescent="0.25">
      <c r="S8804" s="108"/>
      <c r="U8804" s="108"/>
      <c r="W8804" s="108"/>
      <c r="Y8804" s="108"/>
      <c r="AA8804" s="108"/>
      <c r="AC8804" s="108"/>
    </row>
    <row r="8805" spans="19:29" x14ac:dyDescent="0.25">
      <c r="S8805" s="108"/>
      <c r="U8805" s="108"/>
      <c r="W8805" s="108"/>
      <c r="Y8805" s="108"/>
      <c r="AA8805" s="108"/>
      <c r="AC8805" s="108"/>
    </row>
    <row r="8806" spans="19:29" x14ac:dyDescent="0.25">
      <c r="S8806" s="110"/>
      <c r="U8806" s="110"/>
      <c r="W8806" s="110"/>
      <c r="Y8806" s="110"/>
      <c r="AA8806" s="110"/>
      <c r="AC8806" s="110"/>
    </row>
    <row r="8807" spans="19:29" x14ac:dyDescent="0.25">
      <c r="S8807" s="110"/>
      <c r="U8807" s="110"/>
      <c r="W8807" s="110"/>
      <c r="Y8807" s="110"/>
      <c r="AA8807" s="110"/>
      <c r="AC8807" s="110"/>
    </row>
    <row r="8808" spans="19:29" x14ac:dyDescent="0.25">
      <c r="S8808" s="110"/>
      <c r="U8808" s="110"/>
      <c r="W8808" s="110"/>
      <c r="Y8808" s="110"/>
      <c r="AA8808" s="110"/>
      <c r="AC8808" s="110"/>
    </row>
    <row r="8809" spans="19:29" x14ac:dyDescent="0.25">
      <c r="S8809" s="110"/>
      <c r="U8809" s="110"/>
      <c r="W8809" s="110"/>
      <c r="Y8809" s="110"/>
      <c r="AA8809" s="110"/>
      <c r="AC8809" s="110"/>
    </row>
    <row r="8810" spans="19:29" x14ac:dyDescent="0.25">
      <c r="S8810" s="111"/>
      <c r="U8810" s="111"/>
      <c r="W8810" s="111"/>
      <c r="Y8810" s="111"/>
      <c r="AA8810" s="111"/>
      <c r="AC8810" s="111"/>
    </row>
    <row r="8811" spans="19:29" x14ac:dyDescent="0.25">
      <c r="S8811" s="107"/>
      <c r="U8811" s="107"/>
      <c r="W8811" s="107"/>
      <c r="Y8811" s="107"/>
      <c r="AA8811" s="107"/>
      <c r="AC8811" s="107"/>
    </row>
    <row r="8812" spans="19:29" x14ac:dyDescent="0.25">
      <c r="S8812" s="108"/>
      <c r="U8812" s="108"/>
      <c r="W8812" s="108"/>
      <c r="Y8812" s="108"/>
      <c r="AA8812" s="108"/>
      <c r="AC8812" s="108"/>
    </row>
    <row r="8813" spans="19:29" x14ac:dyDescent="0.25">
      <c r="S8813" s="108"/>
      <c r="U8813" s="108"/>
      <c r="W8813" s="108"/>
      <c r="Y8813" s="108"/>
      <c r="AA8813" s="108"/>
      <c r="AC8813" s="108"/>
    </row>
    <row r="8814" spans="19:29" x14ac:dyDescent="0.25">
      <c r="S8814" s="109"/>
      <c r="U8814" s="109"/>
      <c r="W8814" s="109"/>
      <c r="Y8814" s="109"/>
      <c r="AA8814" s="109"/>
      <c r="AC8814" s="109"/>
    </row>
    <row r="8815" spans="19:29" x14ac:dyDescent="0.25">
      <c r="S8815" s="108"/>
      <c r="U8815" s="108"/>
      <c r="W8815" s="108"/>
      <c r="Y8815" s="108"/>
      <c r="AA8815" s="108"/>
      <c r="AC8815" s="108"/>
    </row>
    <row r="8816" spans="19:29" x14ac:dyDescent="0.25">
      <c r="S8816" s="108"/>
      <c r="U8816" s="108"/>
      <c r="W8816" s="108"/>
      <c r="Y8816" s="108"/>
      <c r="AA8816" s="108"/>
      <c r="AC8816" s="108"/>
    </row>
    <row r="8817" spans="19:29" x14ac:dyDescent="0.25">
      <c r="S8817" s="109"/>
      <c r="U8817" s="109"/>
      <c r="W8817" s="109"/>
      <c r="Y8817" s="109"/>
      <c r="AA8817" s="109"/>
      <c r="AC8817" s="109"/>
    </row>
    <row r="8818" spans="19:29" x14ac:dyDescent="0.25">
      <c r="S8818" s="108"/>
      <c r="U8818" s="108"/>
      <c r="W8818" s="108"/>
      <c r="Y8818" s="108"/>
      <c r="AA8818" s="108"/>
      <c r="AC8818" s="108"/>
    </row>
    <row r="8819" spans="19:29" x14ac:dyDescent="0.25">
      <c r="S8819" s="109"/>
      <c r="U8819" s="109"/>
      <c r="W8819" s="109"/>
      <c r="Y8819" s="109"/>
      <c r="AA8819" s="109"/>
      <c r="AC8819" s="109"/>
    </row>
    <row r="8820" spans="19:29" x14ac:dyDescent="0.25">
      <c r="S8820" s="108"/>
      <c r="U8820" s="108"/>
      <c r="W8820" s="108"/>
      <c r="Y8820" s="108"/>
      <c r="AA8820" s="108"/>
      <c r="AC8820" s="108"/>
    </row>
    <row r="8821" spans="19:29" x14ac:dyDescent="0.25">
      <c r="S8821" s="108"/>
      <c r="U8821" s="108"/>
      <c r="W8821" s="108"/>
      <c r="Y8821" s="108"/>
      <c r="AA8821" s="108"/>
      <c r="AC8821" s="108"/>
    </row>
    <row r="8822" spans="19:29" x14ac:dyDescent="0.25">
      <c r="S8822" s="108"/>
      <c r="U8822" s="108"/>
      <c r="W8822" s="108"/>
      <c r="Y8822" s="108"/>
      <c r="AA8822" s="108"/>
      <c r="AC8822" s="108"/>
    </row>
    <row r="8823" spans="19:29" x14ac:dyDescent="0.25">
      <c r="S8823" s="110"/>
      <c r="U8823" s="110"/>
      <c r="W8823" s="110"/>
      <c r="Y8823" s="110"/>
      <c r="AA8823" s="110"/>
      <c r="AC8823" s="110"/>
    </row>
    <row r="8824" spans="19:29" x14ac:dyDescent="0.25">
      <c r="S8824" s="110"/>
      <c r="U8824" s="110"/>
      <c r="W8824" s="110"/>
      <c r="Y8824" s="110"/>
      <c r="AA8824" s="110"/>
      <c r="AC8824" s="110"/>
    </row>
    <row r="8825" spans="19:29" x14ac:dyDescent="0.25">
      <c r="S8825" s="110"/>
      <c r="U8825" s="110"/>
      <c r="W8825" s="110"/>
      <c r="Y8825" s="110"/>
      <c r="AA8825" s="110"/>
      <c r="AC8825" s="110"/>
    </row>
    <row r="8826" spans="19:29" x14ac:dyDescent="0.25">
      <c r="S8826" s="110"/>
      <c r="U8826" s="110"/>
      <c r="W8826" s="110"/>
      <c r="Y8826" s="110"/>
      <c r="AA8826" s="110"/>
      <c r="AC8826" s="110"/>
    </row>
    <row r="8827" spans="19:29" x14ac:dyDescent="0.25">
      <c r="S8827" s="111"/>
      <c r="U8827" s="111"/>
      <c r="W8827" s="111"/>
      <c r="Y8827" s="111"/>
      <c r="AA8827" s="111"/>
      <c r="AC8827" s="111"/>
    </row>
    <row r="8828" spans="19:29" x14ac:dyDescent="0.25">
      <c r="S8828" s="107"/>
      <c r="U8828" s="107"/>
      <c r="W8828" s="107"/>
      <c r="Y8828" s="107"/>
      <c r="AA8828" s="107"/>
      <c r="AC8828" s="107"/>
    </row>
    <row r="8829" spans="19:29" x14ac:dyDescent="0.25">
      <c r="S8829" s="108"/>
      <c r="U8829" s="108"/>
      <c r="W8829" s="108"/>
      <c r="Y8829" s="108"/>
      <c r="AA8829" s="108"/>
      <c r="AC8829" s="108"/>
    </row>
    <row r="8830" spans="19:29" x14ac:dyDescent="0.25">
      <c r="S8830" s="108"/>
      <c r="U8830" s="108"/>
      <c r="W8830" s="108"/>
      <c r="Y8830" s="108"/>
      <c r="AA8830" s="108"/>
      <c r="AC8830" s="108"/>
    </row>
    <row r="8831" spans="19:29" x14ac:dyDescent="0.25">
      <c r="S8831" s="109"/>
      <c r="U8831" s="109"/>
      <c r="W8831" s="109"/>
      <c r="Y8831" s="109"/>
      <c r="AA8831" s="109"/>
      <c r="AC8831" s="109"/>
    </row>
    <row r="8832" spans="19:29" x14ac:dyDescent="0.25">
      <c r="S8832" s="108"/>
      <c r="U8832" s="108"/>
      <c r="W8832" s="108"/>
      <c r="Y8832" s="108"/>
      <c r="AA8832" s="108"/>
      <c r="AC8832" s="108"/>
    </row>
    <row r="8833" spans="19:29" x14ac:dyDescent="0.25">
      <c r="S8833" s="108"/>
      <c r="U8833" s="108"/>
      <c r="W8833" s="108"/>
      <c r="Y8833" s="108"/>
      <c r="AA8833" s="108"/>
      <c r="AC8833" s="108"/>
    </row>
    <row r="8834" spans="19:29" x14ac:dyDescent="0.25">
      <c r="S8834" s="109"/>
      <c r="U8834" s="109"/>
      <c r="W8834" s="109"/>
      <c r="Y8834" s="109"/>
      <c r="AA8834" s="109"/>
      <c r="AC8834" s="109"/>
    </row>
    <row r="8835" spans="19:29" x14ac:dyDescent="0.25">
      <c r="S8835" s="108"/>
      <c r="U8835" s="108"/>
      <c r="W8835" s="108"/>
      <c r="Y8835" s="108"/>
      <c r="AA8835" s="108"/>
      <c r="AC8835" s="108"/>
    </row>
    <row r="8836" spans="19:29" x14ac:dyDescent="0.25">
      <c r="S8836" s="109"/>
      <c r="U8836" s="109"/>
      <c r="W8836" s="109"/>
      <c r="Y8836" s="109"/>
      <c r="AA8836" s="109"/>
      <c r="AC8836" s="109"/>
    </row>
    <row r="8837" spans="19:29" x14ac:dyDescent="0.25">
      <c r="S8837" s="108"/>
      <c r="U8837" s="108"/>
      <c r="W8837" s="108"/>
      <c r="Y8837" s="108"/>
      <c r="AA8837" s="108"/>
      <c r="AC8837" s="108"/>
    </row>
    <row r="8838" spans="19:29" x14ac:dyDescent="0.25">
      <c r="S8838" s="108"/>
      <c r="U8838" s="108"/>
      <c r="W8838" s="108"/>
      <c r="Y8838" s="108"/>
      <c r="AA8838" s="108"/>
      <c r="AC8838" s="108"/>
    </row>
    <row r="8839" spans="19:29" x14ac:dyDescent="0.25">
      <c r="S8839" s="108"/>
      <c r="U8839" s="108"/>
      <c r="W8839" s="108"/>
      <c r="Y8839" s="108"/>
      <c r="AA8839" s="108"/>
      <c r="AC8839" s="108"/>
    </row>
    <row r="8840" spans="19:29" x14ac:dyDescent="0.25">
      <c r="S8840" s="110"/>
      <c r="U8840" s="110"/>
      <c r="W8840" s="110"/>
      <c r="Y8840" s="110"/>
      <c r="AA8840" s="110"/>
      <c r="AC8840" s="110"/>
    </row>
    <row r="8841" spans="19:29" x14ac:dyDescent="0.25">
      <c r="S8841" s="110"/>
      <c r="U8841" s="110"/>
      <c r="W8841" s="110"/>
      <c r="Y8841" s="110"/>
      <c r="AA8841" s="110"/>
      <c r="AC8841" s="110"/>
    </row>
    <row r="8842" spans="19:29" x14ac:dyDescent="0.25">
      <c r="S8842" s="110"/>
      <c r="U8842" s="110"/>
      <c r="W8842" s="110"/>
      <c r="Y8842" s="110"/>
      <c r="AA8842" s="110"/>
      <c r="AC8842" s="110"/>
    </row>
    <row r="8843" spans="19:29" x14ac:dyDescent="0.25">
      <c r="S8843" s="110"/>
      <c r="U8843" s="110"/>
      <c r="W8843" s="110"/>
      <c r="Y8843" s="110"/>
      <c r="AA8843" s="110"/>
      <c r="AC8843" s="110"/>
    </row>
    <row r="8844" spans="19:29" x14ac:dyDescent="0.25">
      <c r="S8844" s="111"/>
      <c r="U8844" s="111"/>
      <c r="W8844" s="111"/>
      <c r="Y8844" s="111"/>
      <c r="AA8844" s="111"/>
      <c r="AC8844" s="111"/>
    </row>
    <row r="8845" spans="19:29" x14ac:dyDescent="0.25">
      <c r="S8845" s="107"/>
      <c r="U8845" s="107"/>
      <c r="W8845" s="107"/>
      <c r="Y8845" s="107"/>
      <c r="AA8845" s="107"/>
      <c r="AC8845" s="107"/>
    </row>
    <row r="8846" spans="19:29" x14ac:dyDescent="0.25">
      <c r="S8846" s="108"/>
      <c r="U8846" s="108"/>
      <c r="W8846" s="108"/>
      <c r="Y8846" s="108"/>
      <c r="AA8846" s="108"/>
      <c r="AC8846" s="108"/>
    </row>
    <row r="8847" spans="19:29" x14ac:dyDescent="0.25">
      <c r="S8847" s="108"/>
      <c r="U8847" s="108"/>
      <c r="W8847" s="108"/>
      <c r="Y8847" s="108"/>
      <c r="AA8847" s="108"/>
      <c r="AC8847" s="108"/>
    </row>
    <row r="8848" spans="19:29" x14ac:dyDescent="0.25">
      <c r="S8848" s="109"/>
      <c r="U8848" s="109"/>
      <c r="W8848" s="109"/>
      <c r="Y8848" s="109"/>
      <c r="AA8848" s="109"/>
      <c r="AC8848" s="109"/>
    </row>
    <row r="8849" spans="19:29" x14ac:dyDescent="0.25">
      <c r="S8849" s="108"/>
      <c r="U8849" s="108"/>
      <c r="W8849" s="108"/>
      <c r="Y8849" s="108"/>
      <c r="AA8849" s="108"/>
      <c r="AC8849" s="108"/>
    </row>
    <row r="8850" spans="19:29" x14ac:dyDescent="0.25">
      <c r="S8850" s="108"/>
      <c r="U8850" s="108"/>
      <c r="W8850" s="108"/>
      <c r="Y8850" s="108"/>
      <c r="AA8850" s="108"/>
      <c r="AC8850" s="108"/>
    </row>
    <row r="8851" spans="19:29" x14ac:dyDescent="0.25">
      <c r="S8851" s="109"/>
      <c r="U8851" s="109"/>
      <c r="W8851" s="109"/>
      <c r="Y8851" s="109"/>
      <c r="AA8851" s="109"/>
      <c r="AC8851" s="109"/>
    </row>
    <row r="8852" spans="19:29" x14ac:dyDescent="0.25">
      <c r="S8852" s="108"/>
      <c r="U8852" s="108"/>
      <c r="W8852" s="108"/>
      <c r="Y8852" s="108"/>
      <c r="AA8852" s="108"/>
      <c r="AC8852" s="108"/>
    </row>
    <row r="8853" spans="19:29" x14ac:dyDescent="0.25">
      <c r="S8853" s="109"/>
      <c r="U8853" s="109"/>
      <c r="W8853" s="109"/>
      <c r="Y8853" s="109"/>
      <c r="AA8853" s="109"/>
      <c r="AC8853" s="109"/>
    </row>
    <row r="8854" spans="19:29" x14ac:dyDescent="0.25">
      <c r="S8854" s="108"/>
      <c r="U8854" s="108"/>
      <c r="W8854" s="108"/>
      <c r="Y8854" s="108"/>
      <c r="AA8854" s="108"/>
      <c r="AC8854" s="108"/>
    </row>
    <row r="8855" spans="19:29" x14ac:dyDescent="0.25">
      <c r="S8855" s="108"/>
      <c r="U8855" s="108"/>
      <c r="W8855" s="108"/>
      <c r="Y8855" s="108"/>
      <c r="AA8855" s="108"/>
      <c r="AC8855" s="108"/>
    </row>
    <row r="8856" spans="19:29" x14ac:dyDescent="0.25">
      <c r="S8856" s="108"/>
      <c r="U8856" s="108"/>
      <c r="W8856" s="108"/>
      <c r="Y8856" s="108"/>
      <c r="AA8856" s="108"/>
      <c r="AC8856" s="108"/>
    </row>
    <row r="8857" spans="19:29" x14ac:dyDescent="0.25">
      <c r="S8857" s="110"/>
      <c r="U8857" s="110"/>
      <c r="W8857" s="110"/>
      <c r="Y8857" s="110"/>
      <c r="AA8857" s="110"/>
      <c r="AC8857" s="110"/>
    </row>
    <row r="8858" spans="19:29" x14ac:dyDescent="0.25">
      <c r="S8858" s="110"/>
      <c r="U8858" s="110"/>
      <c r="W8858" s="110"/>
      <c r="Y8858" s="110"/>
      <c r="AA8858" s="110"/>
      <c r="AC8858" s="110"/>
    </row>
    <row r="8859" spans="19:29" x14ac:dyDescent="0.25">
      <c r="S8859" s="110"/>
      <c r="U8859" s="110"/>
      <c r="W8859" s="110"/>
      <c r="Y8859" s="110"/>
      <c r="AA8859" s="110"/>
      <c r="AC8859" s="110"/>
    </row>
    <row r="8860" spans="19:29" x14ac:dyDescent="0.25">
      <c r="S8860" s="110"/>
      <c r="U8860" s="110"/>
      <c r="W8860" s="110"/>
      <c r="Y8860" s="110"/>
      <c r="AA8860" s="110"/>
      <c r="AC8860" s="110"/>
    </row>
    <row r="8861" spans="19:29" x14ac:dyDescent="0.25">
      <c r="S8861" s="111"/>
      <c r="U8861" s="111"/>
      <c r="W8861" s="111"/>
      <c r="Y8861" s="111"/>
      <c r="AA8861" s="111"/>
      <c r="AC8861" s="111"/>
    </row>
    <row r="8862" spans="19:29" x14ac:dyDescent="0.25">
      <c r="S8862" s="107"/>
      <c r="U8862" s="107"/>
      <c r="W8862" s="107"/>
      <c r="Y8862" s="107"/>
      <c r="AA8862" s="107"/>
      <c r="AC8862" s="107"/>
    </row>
    <row r="8863" spans="19:29" x14ac:dyDescent="0.25">
      <c r="S8863" s="108"/>
      <c r="U8863" s="108"/>
      <c r="W8863" s="108"/>
      <c r="Y8863" s="108"/>
      <c r="AA8863" s="108"/>
      <c r="AC8863" s="108"/>
    </row>
    <row r="8864" spans="19:29" x14ac:dyDescent="0.25">
      <c r="S8864" s="108"/>
      <c r="U8864" s="108"/>
      <c r="W8864" s="108"/>
      <c r="Y8864" s="108"/>
      <c r="AA8864" s="108"/>
      <c r="AC8864" s="108"/>
    </row>
    <row r="8865" spans="19:29" x14ac:dyDescent="0.25">
      <c r="S8865" s="109"/>
      <c r="U8865" s="109"/>
      <c r="W8865" s="109"/>
      <c r="Y8865" s="109"/>
      <c r="AA8865" s="109"/>
      <c r="AC8865" s="109"/>
    </row>
    <row r="8866" spans="19:29" x14ac:dyDescent="0.25">
      <c r="S8866" s="108"/>
      <c r="U8866" s="108"/>
      <c r="W8866" s="108"/>
      <c r="Y8866" s="108"/>
      <c r="AA8866" s="108"/>
      <c r="AC8866" s="108"/>
    </row>
    <row r="8867" spans="19:29" x14ac:dyDescent="0.25">
      <c r="S8867" s="108"/>
      <c r="U8867" s="108"/>
      <c r="W8867" s="108"/>
      <c r="Y8867" s="108"/>
      <c r="AA8867" s="108"/>
      <c r="AC8867" s="108"/>
    </row>
    <row r="8868" spans="19:29" x14ac:dyDescent="0.25">
      <c r="S8868" s="109"/>
      <c r="U8868" s="109"/>
      <c r="W8868" s="109"/>
      <c r="Y8868" s="109"/>
      <c r="AA8868" s="109"/>
      <c r="AC8868" s="109"/>
    </row>
    <row r="8869" spans="19:29" x14ac:dyDescent="0.25">
      <c r="S8869" s="108"/>
      <c r="U8869" s="108"/>
      <c r="W8869" s="108"/>
      <c r="Y8869" s="108"/>
      <c r="AA8869" s="108"/>
      <c r="AC8869" s="108"/>
    </row>
    <row r="8870" spans="19:29" x14ac:dyDescent="0.25">
      <c r="S8870" s="109"/>
      <c r="U8870" s="109"/>
      <c r="W8870" s="109"/>
      <c r="Y8870" s="109"/>
      <c r="AA8870" s="109"/>
      <c r="AC8870" s="109"/>
    </row>
    <row r="8871" spans="19:29" x14ac:dyDescent="0.25">
      <c r="S8871" s="108"/>
      <c r="U8871" s="108"/>
      <c r="W8871" s="108"/>
      <c r="Y8871" s="108"/>
      <c r="AA8871" s="108"/>
      <c r="AC8871" s="108"/>
    </row>
    <row r="8872" spans="19:29" x14ac:dyDescent="0.25">
      <c r="S8872" s="108"/>
      <c r="U8872" s="108"/>
      <c r="W8872" s="108"/>
      <c r="Y8872" s="108"/>
      <c r="AA8872" s="108"/>
      <c r="AC8872" s="108"/>
    </row>
    <row r="8873" spans="19:29" x14ac:dyDescent="0.25">
      <c r="S8873" s="108"/>
      <c r="U8873" s="108"/>
      <c r="W8873" s="108"/>
      <c r="Y8873" s="108"/>
      <c r="AA8873" s="108"/>
      <c r="AC8873" s="108"/>
    </row>
    <row r="8874" spans="19:29" x14ac:dyDescent="0.25">
      <c r="S8874" s="110"/>
      <c r="U8874" s="110"/>
      <c r="W8874" s="110"/>
      <c r="Y8874" s="110"/>
      <c r="AA8874" s="110"/>
      <c r="AC8874" s="110"/>
    </row>
    <row r="8875" spans="19:29" x14ac:dyDescent="0.25">
      <c r="S8875" s="110"/>
      <c r="U8875" s="110"/>
      <c r="W8875" s="110"/>
      <c r="Y8875" s="110"/>
      <c r="AA8875" s="110"/>
      <c r="AC8875" s="110"/>
    </row>
    <row r="8876" spans="19:29" x14ac:dyDescent="0.25">
      <c r="S8876" s="110"/>
      <c r="U8876" s="110"/>
      <c r="W8876" s="110"/>
      <c r="Y8876" s="110"/>
      <c r="AA8876" s="110"/>
      <c r="AC8876" s="110"/>
    </row>
    <row r="8877" spans="19:29" x14ac:dyDescent="0.25">
      <c r="S8877" s="110"/>
      <c r="U8877" s="110"/>
      <c r="W8877" s="110"/>
      <c r="Y8877" s="110"/>
      <c r="AA8877" s="110"/>
      <c r="AC8877" s="110"/>
    </row>
    <row r="8878" spans="19:29" x14ac:dyDescent="0.25">
      <c r="S8878" s="111"/>
      <c r="U8878" s="111"/>
      <c r="W8878" s="111"/>
      <c r="Y8878" s="111"/>
      <c r="AA8878" s="111"/>
      <c r="AC8878" s="111"/>
    </row>
    <row r="8879" spans="19:29" x14ac:dyDescent="0.25">
      <c r="S8879" s="107"/>
      <c r="U8879" s="107"/>
      <c r="W8879" s="107"/>
      <c r="Y8879" s="107"/>
      <c r="AA8879" s="107"/>
      <c r="AC8879" s="107"/>
    </row>
    <row r="8880" spans="19:29" x14ac:dyDescent="0.25">
      <c r="S8880" s="108"/>
      <c r="U8880" s="108"/>
      <c r="W8880" s="108"/>
      <c r="Y8880" s="108"/>
      <c r="AA8880" s="108"/>
      <c r="AC8880" s="108"/>
    </row>
    <row r="8881" spans="19:29" x14ac:dyDescent="0.25">
      <c r="S8881" s="108"/>
      <c r="U8881" s="108"/>
      <c r="W8881" s="108"/>
      <c r="Y8881" s="108"/>
      <c r="AA8881" s="108"/>
      <c r="AC8881" s="108"/>
    </row>
    <row r="8882" spans="19:29" x14ac:dyDescent="0.25">
      <c r="S8882" s="109"/>
      <c r="U8882" s="109"/>
      <c r="W8882" s="109"/>
      <c r="Y8882" s="109"/>
      <c r="AA8882" s="109"/>
      <c r="AC8882" s="109"/>
    </row>
    <row r="8883" spans="19:29" x14ac:dyDescent="0.25">
      <c r="S8883" s="108"/>
      <c r="U8883" s="108"/>
      <c r="W8883" s="108"/>
      <c r="Y8883" s="108"/>
      <c r="AA8883" s="108"/>
      <c r="AC8883" s="108"/>
    </row>
    <row r="8884" spans="19:29" x14ac:dyDescent="0.25">
      <c r="S8884" s="108"/>
      <c r="U8884" s="108"/>
      <c r="W8884" s="108"/>
      <c r="Y8884" s="108"/>
      <c r="AA8884" s="108"/>
      <c r="AC8884" s="108"/>
    </row>
    <row r="8885" spans="19:29" x14ac:dyDescent="0.25">
      <c r="S8885" s="109"/>
      <c r="U8885" s="109"/>
      <c r="W8885" s="109"/>
      <c r="Y8885" s="109"/>
      <c r="AA8885" s="109"/>
      <c r="AC8885" s="109"/>
    </row>
    <row r="8886" spans="19:29" x14ac:dyDescent="0.25">
      <c r="S8886" s="108"/>
      <c r="U8886" s="108"/>
      <c r="W8886" s="108"/>
      <c r="Y8886" s="108"/>
      <c r="AA8886" s="108"/>
      <c r="AC8886" s="108"/>
    </row>
    <row r="8887" spans="19:29" x14ac:dyDescent="0.25">
      <c r="S8887" s="109"/>
      <c r="U8887" s="109"/>
      <c r="W8887" s="109"/>
      <c r="Y8887" s="109"/>
      <c r="AA8887" s="109"/>
      <c r="AC8887" s="109"/>
    </row>
    <row r="8888" spans="19:29" x14ac:dyDescent="0.25">
      <c r="S8888" s="108"/>
      <c r="U8888" s="108"/>
      <c r="W8888" s="108"/>
      <c r="Y8888" s="108"/>
      <c r="AA8888" s="108"/>
      <c r="AC8888" s="108"/>
    </row>
    <row r="8889" spans="19:29" x14ac:dyDescent="0.25">
      <c r="S8889" s="108"/>
      <c r="U8889" s="108"/>
      <c r="W8889" s="108"/>
      <c r="Y8889" s="108"/>
      <c r="AA8889" s="108"/>
      <c r="AC8889" s="108"/>
    </row>
    <row r="8890" spans="19:29" x14ac:dyDescent="0.25">
      <c r="S8890" s="108"/>
      <c r="U8890" s="108"/>
      <c r="W8890" s="108"/>
      <c r="Y8890" s="108"/>
      <c r="AA8890" s="108"/>
      <c r="AC8890" s="108"/>
    </row>
    <row r="8891" spans="19:29" x14ac:dyDescent="0.25">
      <c r="S8891" s="110"/>
      <c r="U8891" s="110"/>
      <c r="W8891" s="110"/>
      <c r="Y8891" s="110"/>
      <c r="AA8891" s="110"/>
      <c r="AC8891" s="110"/>
    </row>
    <row r="8892" spans="19:29" x14ac:dyDescent="0.25">
      <c r="S8892" s="110"/>
      <c r="U8892" s="110"/>
      <c r="W8892" s="110"/>
      <c r="Y8892" s="110"/>
      <c r="AA8892" s="110"/>
      <c r="AC8892" s="110"/>
    </row>
    <row r="8893" spans="19:29" x14ac:dyDescent="0.25">
      <c r="S8893" s="110"/>
      <c r="U8893" s="110"/>
      <c r="W8893" s="110"/>
      <c r="Y8893" s="110"/>
      <c r="AA8893" s="110"/>
      <c r="AC8893" s="110"/>
    </row>
    <row r="8894" spans="19:29" x14ac:dyDescent="0.25">
      <c r="S8894" s="110"/>
      <c r="U8894" s="110"/>
      <c r="W8894" s="110"/>
      <c r="Y8894" s="110"/>
      <c r="AA8894" s="110"/>
      <c r="AC8894" s="110"/>
    </row>
    <row r="8895" spans="19:29" x14ac:dyDescent="0.25">
      <c r="S8895" s="111"/>
      <c r="U8895" s="111"/>
      <c r="W8895" s="111"/>
      <c r="Y8895" s="111"/>
      <c r="AA8895" s="111"/>
      <c r="AC8895" s="111"/>
    </row>
    <row r="8896" spans="19:29" x14ac:dyDescent="0.25">
      <c r="S8896" s="107"/>
      <c r="U8896" s="107"/>
      <c r="W8896" s="107"/>
      <c r="Y8896" s="107"/>
      <c r="AA8896" s="107"/>
      <c r="AC8896" s="107"/>
    </row>
    <row r="8897" spans="19:29" x14ac:dyDescent="0.25">
      <c r="S8897" s="108"/>
      <c r="U8897" s="108"/>
      <c r="W8897" s="108"/>
      <c r="Y8897" s="108"/>
      <c r="AA8897" s="108"/>
      <c r="AC8897" s="108"/>
    </row>
    <row r="8898" spans="19:29" x14ac:dyDescent="0.25">
      <c r="S8898" s="108"/>
      <c r="U8898" s="108"/>
      <c r="W8898" s="108"/>
      <c r="Y8898" s="108"/>
      <c r="AA8898" s="108"/>
      <c r="AC8898" s="108"/>
    </row>
    <row r="8899" spans="19:29" x14ac:dyDescent="0.25">
      <c r="S8899" s="109"/>
      <c r="U8899" s="109"/>
      <c r="W8899" s="109"/>
      <c r="Y8899" s="109"/>
      <c r="AA8899" s="109"/>
      <c r="AC8899" s="109"/>
    </row>
    <row r="8900" spans="19:29" x14ac:dyDescent="0.25">
      <c r="S8900" s="108"/>
      <c r="U8900" s="108"/>
      <c r="W8900" s="108"/>
      <c r="Y8900" s="108"/>
      <c r="AA8900" s="108"/>
      <c r="AC8900" s="108"/>
    </row>
    <row r="8901" spans="19:29" x14ac:dyDescent="0.25">
      <c r="S8901" s="108"/>
      <c r="U8901" s="108"/>
      <c r="W8901" s="108"/>
      <c r="Y8901" s="108"/>
      <c r="AA8901" s="108"/>
      <c r="AC8901" s="108"/>
    </row>
    <row r="8902" spans="19:29" x14ac:dyDescent="0.25">
      <c r="S8902" s="109"/>
      <c r="U8902" s="109"/>
      <c r="W8902" s="109"/>
      <c r="Y8902" s="109"/>
      <c r="AA8902" s="109"/>
      <c r="AC8902" s="109"/>
    </row>
    <row r="8903" spans="19:29" x14ac:dyDescent="0.25">
      <c r="S8903" s="108"/>
      <c r="U8903" s="108"/>
      <c r="W8903" s="108"/>
      <c r="Y8903" s="108"/>
      <c r="AA8903" s="108"/>
      <c r="AC8903" s="108"/>
    </row>
    <row r="8904" spans="19:29" x14ac:dyDescent="0.25">
      <c r="S8904" s="109"/>
      <c r="U8904" s="109"/>
      <c r="W8904" s="109"/>
      <c r="Y8904" s="109"/>
      <c r="AA8904" s="109"/>
      <c r="AC8904" s="109"/>
    </row>
    <row r="8905" spans="19:29" x14ac:dyDescent="0.25">
      <c r="S8905" s="108"/>
      <c r="U8905" s="108"/>
      <c r="W8905" s="108"/>
      <c r="Y8905" s="108"/>
      <c r="AA8905" s="108"/>
      <c r="AC8905" s="108"/>
    </row>
    <row r="8906" spans="19:29" x14ac:dyDescent="0.25">
      <c r="S8906" s="108"/>
      <c r="U8906" s="108"/>
      <c r="W8906" s="108"/>
      <c r="Y8906" s="108"/>
      <c r="AA8906" s="108"/>
      <c r="AC8906" s="108"/>
    </row>
    <row r="8907" spans="19:29" x14ac:dyDescent="0.25">
      <c r="S8907" s="108"/>
      <c r="U8907" s="108"/>
      <c r="W8907" s="108"/>
      <c r="Y8907" s="108"/>
      <c r="AA8907" s="108"/>
      <c r="AC8907" s="108"/>
    </row>
    <row r="8908" spans="19:29" x14ac:dyDescent="0.25">
      <c r="S8908" s="110"/>
      <c r="U8908" s="110"/>
      <c r="W8908" s="110"/>
      <c r="Y8908" s="110"/>
      <c r="AA8908" s="110"/>
      <c r="AC8908" s="110"/>
    </row>
    <row r="8909" spans="19:29" x14ac:dyDescent="0.25">
      <c r="S8909" s="110"/>
      <c r="U8909" s="110"/>
      <c r="W8909" s="110"/>
      <c r="Y8909" s="110"/>
      <c r="AA8909" s="110"/>
      <c r="AC8909" s="110"/>
    </row>
    <row r="8910" spans="19:29" x14ac:dyDescent="0.25">
      <c r="S8910" s="110"/>
      <c r="U8910" s="110"/>
      <c r="W8910" s="110"/>
      <c r="Y8910" s="110"/>
      <c r="AA8910" s="110"/>
      <c r="AC8910" s="110"/>
    </row>
    <row r="8911" spans="19:29" x14ac:dyDescent="0.25">
      <c r="S8911" s="110"/>
      <c r="U8911" s="110"/>
      <c r="W8911" s="110"/>
      <c r="Y8911" s="110"/>
      <c r="AA8911" s="110"/>
      <c r="AC8911" s="110"/>
    </row>
    <row r="8912" spans="19:29" x14ac:dyDescent="0.25">
      <c r="S8912" s="111"/>
      <c r="U8912" s="111"/>
      <c r="W8912" s="111"/>
      <c r="Y8912" s="111"/>
      <c r="AA8912" s="111"/>
      <c r="AC8912" s="111"/>
    </row>
    <row r="8913" spans="19:29" x14ac:dyDescent="0.25">
      <c r="S8913" s="107"/>
      <c r="U8913" s="107"/>
      <c r="W8913" s="107"/>
      <c r="Y8913" s="107"/>
      <c r="AA8913" s="107"/>
      <c r="AC8913" s="107"/>
    </row>
    <row r="8914" spans="19:29" x14ac:dyDescent="0.25">
      <c r="S8914" s="108"/>
      <c r="U8914" s="108"/>
      <c r="W8914" s="108"/>
      <c r="Y8914" s="108"/>
      <c r="AA8914" s="108"/>
      <c r="AC8914" s="108"/>
    </row>
    <row r="8915" spans="19:29" x14ac:dyDescent="0.25">
      <c r="S8915" s="108"/>
      <c r="U8915" s="108"/>
      <c r="W8915" s="108"/>
      <c r="Y8915" s="108"/>
      <c r="AA8915" s="108"/>
      <c r="AC8915" s="108"/>
    </row>
    <row r="8916" spans="19:29" x14ac:dyDescent="0.25">
      <c r="S8916" s="109"/>
      <c r="U8916" s="109"/>
      <c r="W8916" s="109"/>
      <c r="Y8916" s="109"/>
      <c r="AA8916" s="109"/>
      <c r="AC8916" s="109"/>
    </row>
    <row r="8917" spans="19:29" x14ac:dyDescent="0.25">
      <c r="S8917" s="108"/>
      <c r="U8917" s="108"/>
      <c r="W8917" s="108"/>
      <c r="Y8917" s="108"/>
      <c r="AA8917" s="108"/>
      <c r="AC8917" s="108"/>
    </row>
    <row r="8918" spans="19:29" x14ac:dyDescent="0.25">
      <c r="S8918" s="108"/>
      <c r="U8918" s="108"/>
      <c r="W8918" s="108"/>
      <c r="Y8918" s="108"/>
      <c r="AA8918" s="108"/>
      <c r="AC8918" s="108"/>
    </row>
    <row r="8919" spans="19:29" x14ac:dyDescent="0.25">
      <c r="S8919" s="109"/>
      <c r="U8919" s="109"/>
      <c r="W8919" s="109"/>
      <c r="Y8919" s="109"/>
      <c r="AA8919" s="109"/>
      <c r="AC8919" s="109"/>
    </row>
    <row r="8920" spans="19:29" x14ac:dyDescent="0.25">
      <c r="S8920" s="108"/>
      <c r="U8920" s="108"/>
      <c r="W8920" s="108"/>
      <c r="Y8920" s="108"/>
      <c r="AA8920" s="108"/>
      <c r="AC8920" s="108"/>
    </row>
    <row r="8921" spans="19:29" x14ac:dyDescent="0.25">
      <c r="S8921" s="109"/>
      <c r="U8921" s="109"/>
      <c r="W8921" s="109"/>
      <c r="Y8921" s="109"/>
      <c r="AA8921" s="109"/>
      <c r="AC8921" s="109"/>
    </row>
    <row r="8922" spans="19:29" x14ac:dyDescent="0.25">
      <c r="S8922" s="108"/>
      <c r="U8922" s="108"/>
      <c r="W8922" s="108"/>
      <c r="Y8922" s="108"/>
      <c r="AA8922" s="108"/>
      <c r="AC8922" s="108"/>
    </row>
    <row r="8923" spans="19:29" x14ac:dyDescent="0.25">
      <c r="S8923" s="108"/>
      <c r="U8923" s="108"/>
      <c r="W8923" s="108"/>
      <c r="Y8923" s="108"/>
      <c r="AA8923" s="108"/>
      <c r="AC8923" s="108"/>
    </row>
    <row r="8924" spans="19:29" x14ac:dyDescent="0.25">
      <c r="S8924" s="108"/>
      <c r="U8924" s="108"/>
      <c r="W8924" s="108"/>
      <c r="Y8924" s="108"/>
      <c r="AA8924" s="108"/>
      <c r="AC8924" s="108"/>
    </row>
    <row r="8925" spans="19:29" x14ac:dyDescent="0.25">
      <c r="S8925" s="110"/>
      <c r="U8925" s="110"/>
      <c r="W8925" s="110"/>
      <c r="Y8925" s="110"/>
      <c r="AA8925" s="110"/>
      <c r="AC8925" s="110"/>
    </row>
    <row r="8926" spans="19:29" x14ac:dyDescent="0.25">
      <c r="S8926" s="110"/>
      <c r="U8926" s="110"/>
      <c r="W8926" s="110"/>
      <c r="Y8926" s="110"/>
      <c r="AA8926" s="110"/>
      <c r="AC8926" s="110"/>
    </row>
    <row r="8927" spans="19:29" x14ac:dyDescent="0.25">
      <c r="S8927" s="110"/>
      <c r="U8927" s="110"/>
      <c r="W8927" s="110"/>
      <c r="Y8927" s="110"/>
      <c r="AA8927" s="110"/>
      <c r="AC8927" s="110"/>
    </row>
    <row r="8928" spans="19:29" x14ac:dyDescent="0.25">
      <c r="S8928" s="110"/>
      <c r="U8928" s="110"/>
      <c r="W8928" s="110"/>
      <c r="Y8928" s="110"/>
      <c r="AA8928" s="110"/>
      <c r="AC8928" s="110"/>
    </row>
    <row r="8929" spans="19:29" x14ac:dyDescent="0.25">
      <c r="S8929" s="111"/>
      <c r="U8929" s="111"/>
      <c r="W8929" s="111"/>
      <c r="Y8929" s="111"/>
      <c r="AA8929" s="111"/>
      <c r="AC8929" s="111"/>
    </row>
    <row r="8930" spans="19:29" x14ac:dyDescent="0.25">
      <c r="S8930" s="107"/>
      <c r="U8930" s="107"/>
      <c r="W8930" s="107"/>
      <c r="Y8930" s="107"/>
      <c r="AA8930" s="107"/>
      <c r="AC8930" s="107"/>
    </row>
    <row r="8931" spans="19:29" x14ac:dyDescent="0.25">
      <c r="S8931" s="108"/>
      <c r="U8931" s="108"/>
      <c r="W8931" s="108"/>
      <c r="Y8931" s="108"/>
      <c r="AA8931" s="108"/>
      <c r="AC8931" s="108"/>
    </row>
    <row r="8932" spans="19:29" x14ac:dyDescent="0.25">
      <c r="S8932" s="108"/>
      <c r="U8932" s="108"/>
      <c r="W8932" s="108"/>
      <c r="Y8932" s="108"/>
      <c r="AA8932" s="108"/>
      <c r="AC8932" s="108"/>
    </row>
    <row r="8933" spans="19:29" x14ac:dyDescent="0.25">
      <c r="S8933" s="109"/>
      <c r="U8933" s="109"/>
      <c r="W8933" s="109"/>
      <c r="Y8933" s="109"/>
      <c r="AA8933" s="109"/>
      <c r="AC8933" s="109"/>
    </row>
    <row r="8934" spans="19:29" x14ac:dyDescent="0.25">
      <c r="S8934" s="108"/>
      <c r="U8934" s="108"/>
      <c r="W8934" s="108"/>
      <c r="Y8934" s="108"/>
      <c r="AA8934" s="108"/>
      <c r="AC8934" s="108"/>
    </row>
    <row r="8935" spans="19:29" x14ac:dyDescent="0.25">
      <c r="S8935" s="108"/>
      <c r="U8935" s="108"/>
      <c r="W8935" s="108"/>
      <c r="Y8935" s="108"/>
      <c r="AA8935" s="108"/>
      <c r="AC8935" s="108"/>
    </row>
    <row r="8936" spans="19:29" x14ac:dyDescent="0.25">
      <c r="S8936" s="109"/>
      <c r="U8936" s="109"/>
      <c r="W8936" s="109"/>
      <c r="Y8936" s="109"/>
      <c r="AA8936" s="109"/>
      <c r="AC8936" s="109"/>
    </row>
    <row r="8937" spans="19:29" x14ac:dyDescent="0.25">
      <c r="S8937" s="108"/>
      <c r="U8937" s="108"/>
      <c r="W8937" s="108"/>
      <c r="Y8937" s="108"/>
      <c r="AA8937" s="108"/>
      <c r="AC8937" s="108"/>
    </row>
    <row r="8938" spans="19:29" x14ac:dyDescent="0.25">
      <c r="S8938" s="109"/>
      <c r="U8938" s="109"/>
      <c r="W8938" s="109"/>
      <c r="Y8938" s="109"/>
      <c r="AA8938" s="109"/>
      <c r="AC8938" s="109"/>
    </row>
    <row r="8939" spans="19:29" x14ac:dyDescent="0.25">
      <c r="S8939" s="108"/>
      <c r="U8939" s="108"/>
      <c r="W8939" s="108"/>
      <c r="Y8939" s="108"/>
      <c r="AA8939" s="108"/>
      <c r="AC8939" s="108"/>
    </row>
    <row r="8940" spans="19:29" x14ac:dyDescent="0.25">
      <c r="S8940" s="108"/>
      <c r="U8940" s="108"/>
      <c r="W8940" s="108"/>
      <c r="Y8940" s="108"/>
      <c r="AA8940" s="108"/>
      <c r="AC8940" s="108"/>
    </row>
    <row r="8941" spans="19:29" x14ac:dyDescent="0.25">
      <c r="S8941" s="108"/>
      <c r="U8941" s="108"/>
      <c r="W8941" s="108"/>
      <c r="Y8941" s="108"/>
      <c r="AA8941" s="108"/>
      <c r="AC8941" s="108"/>
    </row>
    <row r="8942" spans="19:29" x14ac:dyDescent="0.25">
      <c r="S8942" s="110"/>
      <c r="U8942" s="110"/>
      <c r="W8942" s="110"/>
      <c r="Y8942" s="110"/>
      <c r="AA8942" s="110"/>
      <c r="AC8942" s="110"/>
    </row>
    <row r="8943" spans="19:29" x14ac:dyDescent="0.25">
      <c r="S8943" s="110"/>
      <c r="U8943" s="110"/>
      <c r="W8943" s="110"/>
      <c r="Y8943" s="110"/>
      <c r="AA8943" s="110"/>
      <c r="AC8943" s="110"/>
    </row>
    <row r="8944" spans="19:29" x14ac:dyDescent="0.25">
      <c r="S8944" s="110"/>
      <c r="U8944" s="110"/>
      <c r="W8944" s="110"/>
      <c r="Y8944" s="110"/>
      <c r="AA8944" s="110"/>
      <c r="AC8944" s="110"/>
    </row>
    <row r="8945" spans="19:29" x14ac:dyDescent="0.25">
      <c r="S8945" s="110"/>
      <c r="U8945" s="110"/>
      <c r="W8945" s="110"/>
      <c r="Y8945" s="110"/>
      <c r="AA8945" s="110"/>
      <c r="AC8945" s="110"/>
    </row>
    <row r="8946" spans="19:29" x14ac:dyDescent="0.25">
      <c r="S8946" s="111"/>
      <c r="U8946" s="111"/>
      <c r="W8946" s="111"/>
      <c r="Y8946" s="111"/>
      <c r="AA8946" s="111"/>
      <c r="AC8946" s="111"/>
    </row>
    <row r="8947" spans="19:29" x14ac:dyDescent="0.25">
      <c r="S8947" s="107"/>
      <c r="U8947" s="107"/>
      <c r="W8947" s="107"/>
      <c r="Y8947" s="107"/>
      <c r="AA8947" s="107"/>
      <c r="AC8947" s="107"/>
    </row>
    <row r="8948" spans="19:29" x14ac:dyDescent="0.25">
      <c r="S8948" s="108"/>
      <c r="U8948" s="108"/>
      <c r="W8948" s="108"/>
      <c r="Y8948" s="108"/>
      <c r="AA8948" s="108"/>
      <c r="AC8948" s="108"/>
    </row>
    <row r="8949" spans="19:29" x14ac:dyDescent="0.25">
      <c r="S8949" s="108"/>
      <c r="U8949" s="108"/>
      <c r="W8949" s="108"/>
      <c r="Y8949" s="108"/>
      <c r="AA8949" s="108"/>
      <c r="AC8949" s="108"/>
    </row>
    <row r="8950" spans="19:29" x14ac:dyDescent="0.25">
      <c r="S8950" s="109"/>
      <c r="U8950" s="109"/>
      <c r="W8950" s="109"/>
      <c r="Y8950" s="109"/>
      <c r="AA8950" s="109"/>
      <c r="AC8950" s="109"/>
    </row>
    <row r="8951" spans="19:29" x14ac:dyDescent="0.25">
      <c r="S8951" s="108"/>
      <c r="U8951" s="108"/>
      <c r="W8951" s="108"/>
      <c r="Y8951" s="108"/>
      <c r="AA8951" s="108"/>
      <c r="AC8951" s="108"/>
    </row>
    <row r="8952" spans="19:29" x14ac:dyDescent="0.25">
      <c r="S8952" s="108"/>
      <c r="U8952" s="108"/>
      <c r="W8952" s="108"/>
      <c r="Y8952" s="108"/>
      <c r="AA8952" s="108"/>
      <c r="AC8952" s="108"/>
    </row>
    <row r="8953" spans="19:29" x14ac:dyDescent="0.25">
      <c r="S8953" s="109"/>
      <c r="U8953" s="109"/>
      <c r="W8953" s="109"/>
      <c r="Y8953" s="109"/>
      <c r="AA8953" s="109"/>
      <c r="AC8953" s="109"/>
    </row>
    <row r="8954" spans="19:29" x14ac:dyDescent="0.25">
      <c r="S8954" s="108"/>
      <c r="U8954" s="108"/>
      <c r="W8954" s="108"/>
      <c r="Y8954" s="108"/>
      <c r="AA8954" s="108"/>
      <c r="AC8954" s="108"/>
    </row>
    <row r="8955" spans="19:29" x14ac:dyDescent="0.25">
      <c r="S8955" s="109"/>
      <c r="U8955" s="109"/>
      <c r="W8955" s="109"/>
      <c r="Y8955" s="109"/>
      <c r="AA8955" s="109"/>
      <c r="AC8955" s="109"/>
    </row>
    <row r="8956" spans="19:29" x14ac:dyDescent="0.25">
      <c r="S8956" s="108"/>
      <c r="U8956" s="108"/>
      <c r="W8956" s="108"/>
      <c r="Y8956" s="108"/>
      <c r="AA8956" s="108"/>
      <c r="AC8956" s="108"/>
    </row>
    <row r="8957" spans="19:29" x14ac:dyDescent="0.25">
      <c r="S8957" s="108"/>
      <c r="U8957" s="108"/>
      <c r="W8957" s="108"/>
      <c r="Y8957" s="108"/>
      <c r="AA8957" s="108"/>
      <c r="AC8957" s="108"/>
    </row>
    <row r="8958" spans="19:29" x14ac:dyDescent="0.25">
      <c r="S8958" s="108"/>
      <c r="U8958" s="108"/>
      <c r="W8958" s="108"/>
      <c r="Y8958" s="108"/>
      <c r="AA8958" s="108"/>
      <c r="AC8958" s="108"/>
    </row>
    <row r="8959" spans="19:29" x14ac:dyDescent="0.25">
      <c r="S8959" s="110"/>
      <c r="U8959" s="110"/>
      <c r="W8959" s="110"/>
      <c r="Y8959" s="110"/>
      <c r="AA8959" s="110"/>
      <c r="AC8959" s="110"/>
    </row>
    <row r="8960" spans="19:29" x14ac:dyDescent="0.25">
      <c r="S8960" s="110"/>
      <c r="U8960" s="110"/>
      <c r="W8960" s="110"/>
      <c r="Y8960" s="110"/>
      <c r="AA8960" s="110"/>
      <c r="AC8960" s="110"/>
    </row>
    <row r="8961" spans="19:29" x14ac:dyDescent="0.25">
      <c r="S8961" s="110"/>
      <c r="U8961" s="110"/>
      <c r="W8961" s="110"/>
      <c r="Y8961" s="110"/>
      <c r="AA8961" s="110"/>
      <c r="AC8961" s="110"/>
    </row>
    <row r="8962" spans="19:29" x14ac:dyDescent="0.25">
      <c r="S8962" s="110"/>
      <c r="U8962" s="110"/>
      <c r="W8962" s="110"/>
      <c r="Y8962" s="110"/>
      <c r="AA8962" s="110"/>
      <c r="AC8962" s="110"/>
    </row>
    <row r="8963" spans="19:29" x14ac:dyDescent="0.25">
      <c r="S8963" s="111"/>
      <c r="U8963" s="111"/>
      <c r="W8963" s="111"/>
      <c r="Y8963" s="111"/>
      <c r="AA8963" s="111"/>
      <c r="AC8963" s="111"/>
    </row>
    <row r="8964" spans="19:29" x14ac:dyDescent="0.25">
      <c r="S8964" s="107"/>
      <c r="U8964" s="107"/>
      <c r="W8964" s="107"/>
      <c r="Y8964" s="107"/>
      <c r="AA8964" s="107"/>
      <c r="AC8964" s="107"/>
    </row>
    <row r="8965" spans="19:29" x14ac:dyDescent="0.25">
      <c r="S8965" s="108"/>
      <c r="U8965" s="108"/>
      <c r="W8965" s="108"/>
      <c r="Y8965" s="108"/>
      <c r="AA8965" s="108"/>
      <c r="AC8965" s="108"/>
    </row>
    <row r="8966" spans="19:29" x14ac:dyDescent="0.25">
      <c r="S8966" s="108"/>
      <c r="U8966" s="108"/>
      <c r="W8966" s="108"/>
      <c r="Y8966" s="108"/>
      <c r="AA8966" s="108"/>
      <c r="AC8966" s="108"/>
    </row>
    <row r="8967" spans="19:29" x14ac:dyDescent="0.25">
      <c r="S8967" s="109"/>
      <c r="U8967" s="109"/>
      <c r="W8967" s="109"/>
      <c r="Y8967" s="109"/>
      <c r="AA8967" s="109"/>
      <c r="AC8967" s="109"/>
    </row>
    <row r="8968" spans="19:29" x14ac:dyDescent="0.25">
      <c r="S8968" s="108"/>
      <c r="U8968" s="108"/>
      <c r="W8968" s="108"/>
      <c r="Y8968" s="108"/>
      <c r="AA8968" s="108"/>
      <c r="AC8968" s="108"/>
    </row>
    <row r="8969" spans="19:29" x14ac:dyDescent="0.25">
      <c r="S8969" s="108"/>
      <c r="U8969" s="108"/>
      <c r="W8969" s="108"/>
      <c r="Y8969" s="108"/>
      <c r="AA8969" s="108"/>
      <c r="AC8969" s="108"/>
    </row>
    <row r="8970" spans="19:29" x14ac:dyDescent="0.25">
      <c r="S8970" s="109"/>
      <c r="U8970" s="109"/>
      <c r="W8970" s="109"/>
      <c r="Y8970" s="109"/>
      <c r="AA8970" s="109"/>
      <c r="AC8970" s="109"/>
    </row>
    <row r="8971" spans="19:29" x14ac:dyDescent="0.25">
      <c r="S8971" s="108"/>
      <c r="U8971" s="108"/>
      <c r="W8971" s="108"/>
      <c r="Y8971" s="108"/>
      <c r="AA8971" s="108"/>
      <c r="AC8971" s="108"/>
    </row>
    <row r="8972" spans="19:29" x14ac:dyDescent="0.25">
      <c r="S8972" s="109"/>
      <c r="U8972" s="109"/>
      <c r="W8972" s="109"/>
      <c r="Y8972" s="109"/>
      <c r="AA8972" s="109"/>
      <c r="AC8972" s="109"/>
    </row>
    <row r="8973" spans="19:29" x14ac:dyDescent="0.25">
      <c r="S8973" s="108"/>
      <c r="U8973" s="108"/>
      <c r="W8973" s="108"/>
      <c r="Y8973" s="108"/>
      <c r="AA8973" s="108"/>
      <c r="AC8973" s="108"/>
    </row>
    <row r="8974" spans="19:29" x14ac:dyDescent="0.25">
      <c r="S8974" s="108"/>
      <c r="U8974" s="108"/>
      <c r="W8974" s="108"/>
      <c r="Y8974" s="108"/>
      <c r="AA8974" s="108"/>
      <c r="AC8974" s="108"/>
    </row>
    <row r="8975" spans="19:29" x14ac:dyDescent="0.25">
      <c r="S8975" s="108"/>
      <c r="U8975" s="108"/>
      <c r="W8975" s="108"/>
      <c r="Y8975" s="108"/>
      <c r="AA8975" s="108"/>
      <c r="AC8975" s="108"/>
    </row>
    <row r="8976" spans="19:29" x14ac:dyDescent="0.25">
      <c r="S8976" s="110"/>
      <c r="U8976" s="110"/>
      <c r="W8976" s="110"/>
      <c r="Y8976" s="110"/>
      <c r="AA8976" s="110"/>
      <c r="AC8976" s="110"/>
    </row>
    <row r="8977" spans="19:29" x14ac:dyDescent="0.25">
      <c r="S8977" s="110"/>
      <c r="U8977" s="110"/>
      <c r="W8977" s="110"/>
      <c r="Y8977" s="110"/>
      <c r="AA8977" s="110"/>
      <c r="AC8977" s="110"/>
    </row>
    <row r="8978" spans="19:29" x14ac:dyDescent="0.25">
      <c r="S8978" s="110"/>
      <c r="U8978" s="110"/>
      <c r="W8978" s="110"/>
      <c r="Y8978" s="110"/>
      <c r="AA8978" s="110"/>
      <c r="AC8978" s="110"/>
    </row>
    <row r="8979" spans="19:29" x14ac:dyDescent="0.25">
      <c r="S8979" s="110"/>
      <c r="U8979" s="110"/>
      <c r="W8979" s="110"/>
      <c r="Y8979" s="110"/>
      <c r="AA8979" s="110"/>
      <c r="AC8979" s="110"/>
    </row>
    <row r="8980" spans="19:29" x14ac:dyDescent="0.25">
      <c r="S8980" s="111"/>
      <c r="U8980" s="111"/>
      <c r="W8980" s="111"/>
      <c r="Y8980" s="111"/>
      <c r="AA8980" s="111"/>
      <c r="AC8980" s="111"/>
    </row>
    <row r="8981" spans="19:29" x14ac:dyDescent="0.25">
      <c r="S8981" s="107"/>
      <c r="U8981" s="107"/>
      <c r="W8981" s="107"/>
      <c r="Y8981" s="107"/>
      <c r="AA8981" s="107"/>
      <c r="AC8981" s="107"/>
    </row>
    <row r="8982" spans="19:29" x14ac:dyDescent="0.25">
      <c r="S8982" s="108"/>
      <c r="U8982" s="108"/>
      <c r="W8982" s="108"/>
      <c r="Y8982" s="108"/>
      <c r="AA8982" s="108"/>
      <c r="AC8982" s="108"/>
    </row>
    <row r="8983" spans="19:29" x14ac:dyDescent="0.25">
      <c r="S8983" s="108"/>
      <c r="U8983" s="108"/>
      <c r="W8983" s="108"/>
      <c r="Y8983" s="108"/>
      <c r="AA8983" s="108"/>
      <c r="AC8983" s="108"/>
    </row>
    <row r="8984" spans="19:29" x14ac:dyDescent="0.25">
      <c r="S8984" s="109"/>
      <c r="U8984" s="109"/>
      <c r="W8984" s="109"/>
      <c r="Y8984" s="109"/>
      <c r="AA8984" s="109"/>
      <c r="AC8984" s="109"/>
    </row>
    <row r="8985" spans="19:29" x14ac:dyDescent="0.25">
      <c r="S8985" s="108"/>
      <c r="U8985" s="108"/>
      <c r="W8985" s="108"/>
      <c r="Y8985" s="108"/>
      <c r="AA8985" s="108"/>
      <c r="AC8985" s="108"/>
    </row>
    <row r="8986" spans="19:29" x14ac:dyDescent="0.25">
      <c r="S8986" s="108"/>
      <c r="U8986" s="108"/>
      <c r="W8986" s="108"/>
      <c r="Y8986" s="108"/>
      <c r="AA8986" s="108"/>
      <c r="AC8986" s="108"/>
    </row>
    <row r="8987" spans="19:29" x14ac:dyDescent="0.25">
      <c r="S8987" s="109"/>
      <c r="U8987" s="109"/>
      <c r="W8987" s="109"/>
      <c r="Y8987" s="109"/>
      <c r="AA8987" s="109"/>
      <c r="AC8987" s="109"/>
    </row>
    <row r="8988" spans="19:29" x14ac:dyDescent="0.25">
      <c r="S8988" s="108"/>
      <c r="U8988" s="108"/>
      <c r="W8988" s="108"/>
      <c r="Y8988" s="108"/>
      <c r="AA8988" s="108"/>
      <c r="AC8988" s="108"/>
    </row>
    <row r="8989" spans="19:29" x14ac:dyDescent="0.25">
      <c r="S8989" s="109"/>
      <c r="U8989" s="109"/>
      <c r="W8989" s="109"/>
      <c r="Y8989" s="109"/>
      <c r="AA8989" s="109"/>
      <c r="AC8989" s="109"/>
    </row>
    <row r="8990" spans="19:29" x14ac:dyDescent="0.25">
      <c r="S8990" s="108"/>
      <c r="U8990" s="108"/>
      <c r="W8990" s="108"/>
      <c r="Y8990" s="108"/>
      <c r="AA8990" s="108"/>
      <c r="AC8990" s="108"/>
    </row>
    <row r="8991" spans="19:29" x14ac:dyDescent="0.25">
      <c r="S8991" s="108"/>
      <c r="U8991" s="108"/>
      <c r="W8991" s="108"/>
      <c r="Y8991" s="108"/>
      <c r="AA8991" s="108"/>
      <c r="AC8991" s="108"/>
    </row>
    <row r="8992" spans="19:29" x14ac:dyDescent="0.25">
      <c r="S8992" s="108"/>
      <c r="U8992" s="108"/>
      <c r="W8992" s="108"/>
      <c r="Y8992" s="108"/>
      <c r="AA8992" s="108"/>
      <c r="AC8992" s="108"/>
    </row>
    <row r="8993" spans="19:29" x14ac:dyDescent="0.25">
      <c r="S8993" s="110"/>
      <c r="U8993" s="110"/>
      <c r="W8993" s="110"/>
      <c r="Y8993" s="110"/>
      <c r="AA8993" s="110"/>
      <c r="AC8993" s="110"/>
    </row>
    <row r="8994" spans="19:29" x14ac:dyDescent="0.25">
      <c r="S8994" s="110"/>
      <c r="U8994" s="110"/>
      <c r="W8994" s="110"/>
      <c r="Y8994" s="110"/>
      <c r="AA8994" s="110"/>
      <c r="AC8994" s="110"/>
    </row>
    <row r="8995" spans="19:29" x14ac:dyDescent="0.25">
      <c r="S8995" s="110"/>
      <c r="U8995" s="110"/>
      <c r="W8995" s="110"/>
      <c r="Y8995" s="110"/>
      <c r="AA8995" s="110"/>
      <c r="AC8995" s="110"/>
    </row>
    <row r="8996" spans="19:29" x14ac:dyDescent="0.25">
      <c r="S8996" s="110"/>
      <c r="U8996" s="110"/>
      <c r="W8996" s="110"/>
      <c r="Y8996" s="110"/>
      <c r="AA8996" s="110"/>
      <c r="AC8996" s="110"/>
    </row>
    <row r="8997" spans="19:29" x14ac:dyDescent="0.25">
      <c r="S8997" s="111"/>
      <c r="U8997" s="111"/>
      <c r="W8997" s="111"/>
      <c r="Y8997" s="111"/>
      <c r="AA8997" s="111"/>
      <c r="AC8997" s="111"/>
    </row>
    <row r="8998" spans="19:29" x14ac:dyDescent="0.25">
      <c r="S8998" s="107"/>
      <c r="U8998" s="107"/>
      <c r="W8998" s="107"/>
      <c r="Y8998" s="107"/>
      <c r="AA8998" s="107"/>
      <c r="AC8998" s="107"/>
    </row>
    <row r="8999" spans="19:29" x14ac:dyDescent="0.25">
      <c r="S8999" s="108"/>
      <c r="U8999" s="108"/>
      <c r="W8999" s="108"/>
      <c r="Y8999" s="108"/>
      <c r="AA8999" s="108"/>
      <c r="AC8999" s="108"/>
    </row>
    <row r="9000" spans="19:29" x14ac:dyDescent="0.25">
      <c r="S9000" s="108"/>
      <c r="U9000" s="108"/>
      <c r="W9000" s="108"/>
      <c r="Y9000" s="108"/>
      <c r="AA9000" s="108"/>
      <c r="AC9000" s="108"/>
    </row>
    <row r="9001" spans="19:29" x14ac:dyDescent="0.25">
      <c r="S9001" s="109"/>
      <c r="U9001" s="109"/>
      <c r="W9001" s="109"/>
      <c r="Y9001" s="109"/>
      <c r="AA9001" s="109"/>
      <c r="AC9001" s="109"/>
    </row>
    <row r="9002" spans="19:29" x14ac:dyDescent="0.25">
      <c r="S9002" s="108"/>
      <c r="U9002" s="108"/>
      <c r="W9002" s="108"/>
      <c r="Y9002" s="108"/>
      <c r="AA9002" s="108"/>
      <c r="AC9002" s="108"/>
    </row>
    <row r="9003" spans="19:29" x14ac:dyDescent="0.25">
      <c r="S9003" s="108"/>
      <c r="U9003" s="108"/>
      <c r="W9003" s="108"/>
      <c r="Y9003" s="108"/>
      <c r="AA9003" s="108"/>
      <c r="AC9003" s="108"/>
    </row>
    <row r="9004" spans="19:29" x14ac:dyDescent="0.25">
      <c r="S9004" s="109"/>
      <c r="U9004" s="109"/>
      <c r="W9004" s="109"/>
      <c r="Y9004" s="109"/>
      <c r="AA9004" s="109"/>
      <c r="AC9004" s="109"/>
    </row>
    <row r="9005" spans="19:29" x14ac:dyDescent="0.25">
      <c r="S9005" s="108"/>
      <c r="U9005" s="108"/>
      <c r="W9005" s="108"/>
      <c r="Y9005" s="108"/>
      <c r="AA9005" s="108"/>
      <c r="AC9005" s="108"/>
    </row>
    <row r="9006" spans="19:29" x14ac:dyDescent="0.25">
      <c r="S9006" s="109"/>
      <c r="U9006" s="109"/>
      <c r="W9006" s="109"/>
      <c r="Y9006" s="109"/>
      <c r="AA9006" s="109"/>
      <c r="AC9006" s="109"/>
    </row>
    <row r="9007" spans="19:29" x14ac:dyDescent="0.25">
      <c r="S9007" s="108"/>
      <c r="U9007" s="108"/>
      <c r="W9007" s="108"/>
      <c r="Y9007" s="108"/>
      <c r="AA9007" s="108"/>
      <c r="AC9007" s="108"/>
    </row>
    <row r="9008" spans="19:29" x14ac:dyDescent="0.25">
      <c r="S9008" s="108"/>
      <c r="U9008" s="108"/>
      <c r="W9008" s="108"/>
      <c r="Y9008" s="108"/>
      <c r="AA9008" s="108"/>
      <c r="AC9008" s="108"/>
    </row>
    <row r="9009" spans="19:29" x14ac:dyDescent="0.25">
      <c r="S9009" s="108"/>
      <c r="U9009" s="108"/>
      <c r="W9009" s="108"/>
      <c r="Y9009" s="108"/>
      <c r="AA9009" s="108"/>
      <c r="AC9009" s="108"/>
    </row>
    <row r="9010" spans="19:29" x14ac:dyDescent="0.25">
      <c r="S9010" s="110"/>
      <c r="U9010" s="110"/>
      <c r="W9010" s="110"/>
      <c r="Y9010" s="110"/>
      <c r="AA9010" s="110"/>
      <c r="AC9010" s="110"/>
    </row>
    <row r="9011" spans="19:29" x14ac:dyDescent="0.25">
      <c r="S9011" s="110"/>
      <c r="U9011" s="110"/>
      <c r="W9011" s="110"/>
      <c r="Y9011" s="110"/>
      <c r="AA9011" s="110"/>
      <c r="AC9011" s="110"/>
    </row>
    <row r="9012" spans="19:29" x14ac:dyDescent="0.25">
      <c r="S9012" s="110"/>
      <c r="U9012" s="110"/>
      <c r="W9012" s="110"/>
      <c r="Y9012" s="110"/>
      <c r="AA9012" s="110"/>
      <c r="AC9012" s="110"/>
    </row>
    <row r="9013" spans="19:29" x14ac:dyDescent="0.25">
      <c r="S9013" s="110"/>
      <c r="U9013" s="110"/>
      <c r="W9013" s="110"/>
      <c r="Y9013" s="110"/>
      <c r="AA9013" s="110"/>
      <c r="AC9013" s="110"/>
    </row>
    <row r="9014" spans="19:29" x14ac:dyDescent="0.25">
      <c r="S9014" s="111"/>
      <c r="U9014" s="111"/>
      <c r="W9014" s="111"/>
      <c r="Y9014" s="111"/>
      <c r="AA9014" s="111"/>
      <c r="AC9014" s="111"/>
    </row>
    <row r="9015" spans="19:29" x14ac:dyDescent="0.25">
      <c r="S9015" s="107"/>
      <c r="U9015" s="107"/>
      <c r="W9015" s="107"/>
      <c r="Y9015" s="107"/>
      <c r="AA9015" s="107"/>
      <c r="AC9015" s="107"/>
    </row>
    <row r="9016" spans="19:29" x14ac:dyDescent="0.25">
      <c r="S9016" s="108"/>
      <c r="U9016" s="108"/>
      <c r="W9016" s="108"/>
      <c r="Y9016" s="108"/>
      <c r="AA9016" s="108"/>
      <c r="AC9016" s="108"/>
    </row>
    <row r="9017" spans="19:29" x14ac:dyDescent="0.25">
      <c r="S9017" s="108"/>
      <c r="U9017" s="108"/>
      <c r="W9017" s="108"/>
      <c r="Y9017" s="108"/>
      <c r="AA9017" s="108"/>
      <c r="AC9017" s="108"/>
    </row>
    <row r="9018" spans="19:29" x14ac:dyDescent="0.25">
      <c r="S9018" s="109"/>
      <c r="U9018" s="109"/>
      <c r="W9018" s="109"/>
      <c r="Y9018" s="109"/>
      <c r="AA9018" s="109"/>
      <c r="AC9018" s="109"/>
    </row>
    <row r="9019" spans="19:29" x14ac:dyDescent="0.25">
      <c r="S9019" s="108"/>
      <c r="U9019" s="108"/>
      <c r="W9019" s="108"/>
      <c r="Y9019" s="108"/>
      <c r="AA9019" s="108"/>
      <c r="AC9019" s="108"/>
    </row>
    <row r="9020" spans="19:29" x14ac:dyDescent="0.25">
      <c r="S9020" s="108"/>
      <c r="U9020" s="108"/>
      <c r="W9020" s="108"/>
      <c r="Y9020" s="108"/>
      <c r="AA9020" s="108"/>
      <c r="AC9020" s="108"/>
    </row>
    <row r="9021" spans="19:29" x14ac:dyDescent="0.25">
      <c r="S9021" s="109"/>
      <c r="U9021" s="109"/>
      <c r="W9021" s="109"/>
      <c r="Y9021" s="109"/>
      <c r="AA9021" s="109"/>
      <c r="AC9021" s="109"/>
    </row>
    <row r="9022" spans="19:29" x14ac:dyDescent="0.25">
      <c r="S9022" s="108"/>
      <c r="U9022" s="108"/>
      <c r="W9022" s="108"/>
      <c r="Y9022" s="108"/>
      <c r="AA9022" s="108"/>
      <c r="AC9022" s="108"/>
    </row>
    <row r="9023" spans="19:29" x14ac:dyDescent="0.25">
      <c r="S9023" s="109"/>
      <c r="U9023" s="109"/>
      <c r="W9023" s="109"/>
      <c r="Y9023" s="109"/>
      <c r="AA9023" s="109"/>
      <c r="AC9023" s="109"/>
    </row>
    <row r="9024" spans="19:29" x14ac:dyDescent="0.25">
      <c r="S9024" s="108"/>
      <c r="U9024" s="108"/>
      <c r="W9024" s="108"/>
      <c r="Y9024" s="108"/>
      <c r="AA9024" s="108"/>
      <c r="AC9024" s="108"/>
    </row>
    <row r="9025" spans="19:29" x14ac:dyDescent="0.25">
      <c r="S9025" s="108"/>
      <c r="U9025" s="108"/>
      <c r="W9025" s="108"/>
      <c r="Y9025" s="108"/>
      <c r="AA9025" s="108"/>
      <c r="AC9025" s="108"/>
    </row>
    <row r="9026" spans="19:29" x14ac:dyDescent="0.25">
      <c r="S9026" s="108"/>
      <c r="U9026" s="108"/>
      <c r="W9026" s="108"/>
      <c r="Y9026" s="108"/>
      <c r="AA9026" s="108"/>
      <c r="AC9026" s="108"/>
    </row>
    <row r="9027" spans="19:29" x14ac:dyDescent="0.25">
      <c r="S9027" s="110"/>
      <c r="U9027" s="110"/>
      <c r="W9027" s="110"/>
      <c r="Y9027" s="110"/>
      <c r="AA9027" s="110"/>
      <c r="AC9027" s="110"/>
    </row>
    <row r="9028" spans="19:29" x14ac:dyDescent="0.25">
      <c r="S9028" s="110"/>
      <c r="U9028" s="110"/>
      <c r="W9028" s="110"/>
      <c r="Y9028" s="110"/>
      <c r="AA9028" s="110"/>
      <c r="AC9028" s="110"/>
    </row>
    <row r="9029" spans="19:29" x14ac:dyDescent="0.25">
      <c r="S9029" s="110"/>
      <c r="U9029" s="110"/>
      <c r="W9029" s="110"/>
      <c r="Y9029" s="110"/>
      <c r="AA9029" s="110"/>
      <c r="AC9029" s="110"/>
    </row>
    <row r="9030" spans="19:29" x14ac:dyDescent="0.25">
      <c r="S9030" s="110"/>
      <c r="U9030" s="110"/>
      <c r="W9030" s="110"/>
      <c r="Y9030" s="110"/>
      <c r="AA9030" s="110"/>
      <c r="AC9030" s="110"/>
    </row>
    <row r="9031" spans="19:29" x14ac:dyDescent="0.25">
      <c r="S9031" s="111"/>
      <c r="U9031" s="111"/>
      <c r="W9031" s="111"/>
      <c r="Y9031" s="111"/>
      <c r="AA9031" s="111"/>
      <c r="AC9031" s="111"/>
    </row>
    <row r="9032" spans="19:29" x14ac:dyDescent="0.25">
      <c r="S9032" s="107"/>
      <c r="U9032" s="107"/>
      <c r="W9032" s="107"/>
      <c r="Y9032" s="107"/>
      <c r="AA9032" s="107"/>
      <c r="AC9032" s="107"/>
    </row>
    <row r="9033" spans="19:29" x14ac:dyDescent="0.25">
      <c r="S9033" s="108"/>
      <c r="U9033" s="108"/>
      <c r="W9033" s="108"/>
      <c r="Y9033" s="108"/>
      <c r="AA9033" s="108"/>
      <c r="AC9033" s="108"/>
    </row>
    <row r="9034" spans="19:29" x14ac:dyDescent="0.25">
      <c r="S9034" s="108"/>
      <c r="U9034" s="108"/>
      <c r="W9034" s="108"/>
      <c r="Y9034" s="108"/>
      <c r="AA9034" s="108"/>
      <c r="AC9034" s="108"/>
    </row>
    <row r="9035" spans="19:29" x14ac:dyDescent="0.25">
      <c r="S9035" s="109"/>
      <c r="U9035" s="109"/>
      <c r="W9035" s="109"/>
      <c r="Y9035" s="109"/>
      <c r="AA9035" s="109"/>
      <c r="AC9035" s="109"/>
    </row>
    <row r="9036" spans="19:29" x14ac:dyDescent="0.25">
      <c r="S9036" s="108"/>
      <c r="U9036" s="108"/>
      <c r="W9036" s="108"/>
      <c r="Y9036" s="108"/>
      <c r="AA9036" s="108"/>
      <c r="AC9036" s="108"/>
    </row>
    <row r="9037" spans="19:29" x14ac:dyDescent="0.25">
      <c r="S9037" s="108"/>
      <c r="U9037" s="108"/>
      <c r="W9037" s="108"/>
      <c r="Y9037" s="108"/>
      <c r="AA9037" s="108"/>
      <c r="AC9037" s="108"/>
    </row>
    <row r="9038" spans="19:29" x14ac:dyDescent="0.25">
      <c r="S9038" s="109"/>
      <c r="U9038" s="109"/>
      <c r="W9038" s="109"/>
      <c r="Y9038" s="109"/>
      <c r="AA9038" s="109"/>
      <c r="AC9038" s="109"/>
    </row>
    <row r="9039" spans="19:29" x14ac:dyDescent="0.25">
      <c r="S9039" s="108"/>
      <c r="U9039" s="108"/>
      <c r="W9039" s="108"/>
      <c r="Y9039" s="108"/>
      <c r="AA9039" s="108"/>
      <c r="AC9039" s="108"/>
    </row>
    <row r="9040" spans="19:29" x14ac:dyDescent="0.25">
      <c r="S9040" s="109"/>
      <c r="U9040" s="109"/>
      <c r="W9040" s="109"/>
      <c r="Y9040" s="109"/>
      <c r="AA9040" s="109"/>
      <c r="AC9040" s="109"/>
    </row>
    <row r="9041" spans="19:29" x14ac:dyDescent="0.25">
      <c r="S9041" s="108"/>
      <c r="U9041" s="108"/>
      <c r="W9041" s="108"/>
      <c r="Y9041" s="108"/>
      <c r="AA9041" s="108"/>
      <c r="AC9041" s="108"/>
    </row>
    <row r="9042" spans="19:29" x14ac:dyDescent="0.25">
      <c r="S9042" s="108"/>
      <c r="U9042" s="108"/>
      <c r="W9042" s="108"/>
      <c r="Y9042" s="108"/>
      <c r="AA9042" s="108"/>
      <c r="AC9042" s="108"/>
    </row>
    <row r="9043" spans="19:29" x14ac:dyDescent="0.25">
      <c r="S9043" s="108"/>
      <c r="U9043" s="108"/>
      <c r="W9043" s="108"/>
      <c r="Y9043" s="108"/>
      <c r="AA9043" s="108"/>
      <c r="AC9043" s="108"/>
    </row>
    <row r="9044" spans="19:29" x14ac:dyDescent="0.25">
      <c r="S9044" s="110"/>
      <c r="U9044" s="110"/>
      <c r="W9044" s="110"/>
      <c r="Y9044" s="110"/>
      <c r="AA9044" s="110"/>
      <c r="AC9044" s="110"/>
    </row>
    <row r="9045" spans="19:29" x14ac:dyDescent="0.25">
      <c r="S9045" s="110"/>
      <c r="U9045" s="110"/>
      <c r="W9045" s="110"/>
      <c r="Y9045" s="110"/>
      <c r="AA9045" s="110"/>
      <c r="AC9045" s="110"/>
    </row>
    <row r="9046" spans="19:29" x14ac:dyDescent="0.25">
      <c r="S9046" s="110"/>
      <c r="U9046" s="110"/>
      <c r="W9046" s="110"/>
      <c r="Y9046" s="110"/>
      <c r="AA9046" s="110"/>
      <c r="AC9046" s="110"/>
    </row>
    <row r="9047" spans="19:29" x14ac:dyDescent="0.25">
      <c r="S9047" s="110"/>
      <c r="U9047" s="110"/>
      <c r="W9047" s="110"/>
      <c r="Y9047" s="110"/>
      <c r="AA9047" s="110"/>
      <c r="AC9047" s="110"/>
    </row>
    <row r="9048" spans="19:29" x14ac:dyDescent="0.25">
      <c r="S9048" s="111"/>
      <c r="U9048" s="111"/>
      <c r="W9048" s="111"/>
      <c r="Y9048" s="111"/>
      <c r="AA9048" s="111"/>
      <c r="AC9048" s="111"/>
    </row>
    <row r="9049" spans="19:29" x14ac:dyDescent="0.25">
      <c r="S9049" s="107"/>
      <c r="U9049" s="107"/>
      <c r="W9049" s="107"/>
      <c r="Y9049" s="107"/>
      <c r="AA9049" s="107"/>
      <c r="AC9049" s="107"/>
    </row>
    <row r="9050" spans="19:29" x14ac:dyDescent="0.25">
      <c r="S9050" s="108"/>
      <c r="U9050" s="108"/>
      <c r="W9050" s="108"/>
      <c r="Y9050" s="108"/>
      <c r="AA9050" s="108"/>
      <c r="AC9050" s="108"/>
    </row>
    <row r="9051" spans="19:29" x14ac:dyDescent="0.25">
      <c r="S9051" s="108"/>
      <c r="U9051" s="108"/>
      <c r="W9051" s="108"/>
      <c r="Y9051" s="108"/>
      <c r="AA9051" s="108"/>
      <c r="AC9051" s="108"/>
    </row>
    <row r="9052" spans="19:29" x14ac:dyDescent="0.25">
      <c r="S9052" s="109"/>
      <c r="U9052" s="109"/>
      <c r="W9052" s="109"/>
      <c r="Y9052" s="109"/>
      <c r="AA9052" s="109"/>
      <c r="AC9052" s="109"/>
    </row>
    <row r="9053" spans="19:29" x14ac:dyDescent="0.25">
      <c r="S9053" s="108"/>
      <c r="U9053" s="108"/>
      <c r="W9053" s="108"/>
      <c r="Y9053" s="108"/>
      <c r="AA9053" s="108"/>
      <c r="AC9053" s="108"/>
    </row>
    <row r="9054" spans="19:29" x14ac:dyDescent="0.25">
      <c r="S9054" s="108"/>
      <c r="U9054" s="108"/>
      <c r="W9054" s="108"/>
      <c r="Y9054" s="108"/>
      <c r="AA9054" s="108"/>
      <c r="AC9054" s="108"/>
    </row>
    <row r="9055" spans="19:29" x14ac:dyDescent="0.25">
      <c r="S9055" s="109"/>
      <c r="U9055" s="109"/>
      <c r="W9055" s="109"/>
      <c r="Y9055" s="109"/>
      <c r="AA9055" s="109"/>
      <c r="AC9055" s="109"/>
    </row>
    <row r="9056" spans="19:29" x14ac:dyDescent="0.25">
      <c r="S9056" s="108"/>
      <c r="U9056" s="108"/>
      <c r="W9056" s="108"/>
      <c r="Y9056" s="108"/>
      <c r="AA9056" s="108"/>
      <c r="AC9056" s="108"/>
    </row>
    <row r="9057" spans="19:29" x14ac:dyDescent="0.25">
      <c r="S9057" s="109"/>
      <c r="U9057" s="109"/>
      <c r="W9057" s="109"/>
      <c r="Y9057" s="109"/>
      <c r="AA9057" s="109"/>
      <c r="AC9057" s="109"/>
    </row>
    <row r="9058" spans="19:29" x14ac:dyDescent="0.25">
      <c r="S9058" s="108"/>
      <c r="U9058" s="108"/>
      <c r="W9058" s="108"/>
      <c r="Y9058" s="108"/>
      <c r="AA9058" s="108"/>
      <c r="AC9058" s="108"/>
    </row>
    <row r="9059" spans="19:29" x14ac:dyDescent="0.25">
      <c r="S9059" s="108"/>
      <c r="U9059" s="108"/>
      <c r="W9059" s="108"/>
      <c r="Y9059" s="108"/>
      <c r="AA9059" s="108"/>
      <c r="AC9059" s="108"/>
    </row>
    <row r="9060" spans="19:29" x14ac:dyDescent="0.25">
      <c r="S9060" s="108"/>
      <c r="U9060" s="108"/>
      <c r="W9060" s="108"/>
      <c r="Y9060" s="108"/>
      <c r="AA9060" s="108"/>
      <c r="AC9060" s="108"/>
    </row>
    <row r="9061" spans="19:29" x14ac:dyDescent="0.25">
      <c r="S9061" s="110"/>
      <c r="U9061" s="110"/>
      <c r="W9061" s="110"/>
      <c r="Y9061" s="110"/>
      <c r="AA9061" s="110"/>
      <c r="AC9061" s="110"/>
    </row>
    <row r="9062" spans="19:29" x14ac:dyDescent="0.25">
      <c r="S9062" s="110"/>
      <c r="U9062" s="110"/>
      <c r="W9062" s="110"/>
      <c r="Y9062" s="110"/>
      <c r="AA9062" s="110"/>
      <c r="AC9062" s="110"/>
    </row>
    <row r="9063" spans="19:29" x14ac:dyDescent="0.25">
      <c r="S9063" s="110"/>
      <c r="U9063" s="110"/>
      <c r="W9063" s="110"/>
      <c r="Y9063" s="110"/>
      <c r="AA9063" s="110"/>
      <c r="AC9063" s="110"/>
    </row>
    <row r="9064" spans="19:29" x14ac:dyDescent="0.25">
      <c r="S9064" s="110"/>
      <c r="U9064" s="110"/>
      <c r="W9064" s="110"/>
      <c r="Y9064" s="110"/>
      <c r="AA9064" s="110"/>
      <c r="AC9064" s="110"/>
    </row>
    <row r="9065" spans="19:29" x14ac:dyDescent="0.25">
      <c r="S9065" s="111"/>
      <c r="U9065" s="111"/>
      <c r="W9065" s="111"/>
      <c r="Y9065" s="111"/>
      <c r="AA9065" s="111"/>
      <c r="AC9065" s="111"/>
    </row>
    <row r="9066" spans="19:29" x14ac:dyDescent="0.25">
      <c r="S9066" s="107"/>
      <c r="U9066" s="107"/>
      <c r="W9066" s="107"/>
      <c r="Y9066" s="107"/>
      <c r="AA9066" s="107"/>
      <c r="AC9066" s="107"/>
    </row>
    <row r="9067" spans="19:29" x14ac:dyDescent="0.25">
      <c r="S9067" s="108"/>
      <c r="U9067" s="108"/>
      <c r="W9067" s="108"/>
      <c r="Y9067" s="108"/>
      <c r="AA9067" s="108"/>
      <c r="AC9067" s="108"/>
    </row>
    <row r="9068" spans="19:29" x14ac:dyDescent="0.25">
      <c r="S9068" s="108"/>
      <c r="U9068" s="108"/>
      <c r="W9068" s="108"/>
      <c r="Y9068" s="108"/>
      <c r="AA9068" s="108"/>
      <c r="AC9068" s="108"/>
    </row>
    <row r="9069" spans="19:29" x14ac:dyDescent="0.25">
      <c r="S9069" s="109"/>
      <c r="U9069" s="109"/>
      <c r="W9069" s="109"/>
      <c r="Y9069" s="109"/>
      <c r="AA9069" s="109"/>
      <c r="AC9069" s="109"/>
    </row>
    <row r="9070" spans="19:29" x14ac:dyDescent="0.25">
      <c r="S9070" s="108"/>
      <c r="U9070" s="108"/>
      <c r="W9070" s="108"/>
      <c r="Y9070" s="108"/>
      <c r="AA9070" s="108"/>
      <c r="AC9070" s="108"/>
    </row>
    <row r="9071" spans="19:29" x14ac:dyDescent="0.25">
      <c r="S9071" s="108"/>
      <c r="U9071" s="108"/>
      <c r="W9071" s="108"/>
      <c r="Y9071" s="108"/>
      <c r="AA9071" s="108"/>
      <c r="AC9071" s="108"/>
    </row>
    <row r="9072" spans="19:29" x14ac:dyDescent="0.25">
      <c r="S9072" s="109"/>
      <c r="U9072" s="109"/>
      <c r="W9072" s="109"/>
      <c r="Y9072" s="109"/>
      <c r="AA9072" s="109"/>
      <c r="AC9072" s="109"/>
    </row>
    <row r="9073" spans="19:29" x14ac:dyDescent="0.25">
      <c r="S9073" s="108"/>
      <c r="U9073" s="108"/>
      <c r="W9073" s="108"/>
      <c r="Y9073" s="108"/>
      <c r="AA9073" s="108"/>
      <c r="AC9073" s="108"/>
    </row>
    <row r="9074" spans="19:29" x14ac:dyDescent="0.25">
      <c r="S9074" s="109"/>
      <c r="U9074" s="109"/>
      <c r="W9074" s="109"/>
      <c r="Y9074" s="109"/>
      <c r="AA9074" s="109"/>
      <c r="AC9074" s="109"/>
    </row>
    <row r="9075" spans="19:29" x14ac:dyDescent="0.25">
      <c r="S9075" s="108"/>
      <c r="U9075" s="108"/>
      <c r="W9075" s="108"/>
      <c r="Y9075" s="108"/>
      <c r="AA9075" s="108"/>
      <c r="AC9075" s="108"/>
    </row>
    <row r="9076" spans="19:29" x14ac:dyDescent="0.25">
      <c r="S9076" s="108"/>
      <c r="U9076" s="108"/>
      <c r="W9076" s="108"/>
      <c r="Y9076" s="108"/>
      <c r="AA9076" s="108"/>
      <c r="AC9076" s="108"/>
    </row>
    <row r="9077" spans="19:29" x14ac:dyDescent="0.25">
      <c r="S9077" s="108"/>
      <c r="U9077" s="108"/>
      <c r="W9077" s="108"/>
      <c r="Y9077" s="108"/>
      <c r="AA9077" s="108"/>
      <c r="AC9077" s="108"/>
    </row>
    <row r="9078" spans="19:29" x14ac:dyDescent="0.25">
      <c r="S9078" s="110"/>
      <c r="U9078" s="110"/>
      <c r="W9078" s="110"/>
      <c r="Y9078" s="110"/>
      <c r="AA9078" s="110"/>
      <c r="AC9078" s="110"/>
    </row>
    <row r="9079" spans="19:29" x14ac:dyDescent="0.25">
      <c r="S9079" s="110"/>
      <c r="U9079" s="110"/>
      <c r="W9079" s="110"/>
      <c r="Y9079" s="110"/>
      <c r="AA9079" s="110"/>
      <c r="AC9079" s="110"/>
    </row>
    <row r="9080" spans="19:29" x14ac:dyDescent="0.25">
      <c r="S9080" s="110"/>
      <c r="U9080" s="110"/>
      <c r="W9080" s="110"/>
      <c r="Y9080" s="110"/>
      <c r="AA9080" s="110"/>
      <c r="AC9080" s="110"/>
    </row>
    <row r="9081" spans="19:29" x14ac:dyDescent="0.25">
      <c r="S9081" s="110"/>
      <c r="U9081" s="110"/>
      <c r="W9081" s="110"/>
      <c r="Y9081" s="110"/>
      <c r="AA9081" s="110"/>
      <c r="AC9081" s="110"/>
    </row>
    <row r="9082" spans="19:29" x14ac:dyDescent="0.25">
      <c r="S9082" s="111"/>
      <c r="U9082" s="111"/>
      <c r="W9082" s="111"/>
      <c r="Y9082" s="111"/>
      <c r="AA9082" s="111"/>
      <c r="AC9082" s="111"/>
    </row>
    <row r="9083" spans="19:29" x14ac:dyDescent="0.25">
      <c r="S9083" s="107"/>
      <c r="U9083" s="107"/>
      <c r="W9083" s="107"/>
      <c r="Y9083" s="107"/>
      <c r="AA9083" s="107"/>
      <c r="AC9083" s="107"/>
    </row>
    <row r="9084" spans="19:29" x14ac:dyDescent="0.25">
      <c r="S9084" s="108"/>
      <c r="U9084" s="108"/>
      <c r="W9084" s="108"/>
      <c r="Y9084" s="108"/>
      <c r="AA9084" s="108"/>
      <c r="AC9084" s="108"/>
    </row>
    <row r="9085" spans="19:29" x14ac:dyDescent="0.25">
      <c r="S9085" s="108"/>
      <c r="U9085" s="108"/>
      <c r="W9085" s="108"/>
      <c r="Y9085" s="108"/>
      <c r="AA9085" s="108"/>
      <c r="AC9085" s="108"/>
    </row>
    <row r="9086" spans="19:29" x14ac:dyDescent="0.25">
      <c r="S9086" s="109"/>
      <c r="U9086" s="109"/>
      <c r="W9086" s="109"/>
      <c r="Y9086" s="109"/>
      <c r="AA9086" s="109"/>
      <c r="AC9086" s="109"/>
    </row>
    <row r="9087" spans="19:29" x14ac:dyDescent="0.25">
      <c r="S9087" s="108"/>
      <c r="U9087" s="108"/>
      <c r="W9087" s="108"/>
      <c r="Y9087" s="108"/>
      <c r="AA9087" s="108"/>
      <c r="AC9087" s="108"/>
    </row>
    <row r="9088" spans="19:29" x14ac:dyDescent="0.25">
      <c r="S9088" s="108"/>
      <c r="U9088" s="108"/>
      <c r="W9088" s="108"/>
      <c r="Y9088" s="108"/>
      <c r="AA9088" s="108"/>
      <c r="AC9088" s="108"/>
    </row>
    <row r="9089" spans="19:29" x14ac:dyDescent="0.25">
      <c r="S9089" s="109"/>
      <c r="U9089" s="109"/>
      <c r="W9089" s="109"/>
      <c r="Y9089" s="109"/>
      <c r="AA9089" s="109"/>
      <c r="AC9089" s="109"/>
    </row>
    <row r="9090" spans="19:29" x14ac:dyDescent="0.25">
      <c r="S9090" s="108"/>
      <c r="U9090" s="108"/>
      <c r="W9090" s="108"/>
      <c r="Y9090" s="108"/>
      <c r="AA9090" s="108"/>
      <c r="AC9090" s="108"/>
    </row>
    <row r="9091" spans="19:29" x14ac:dyDescent="0.25">
      <c r="S9091" s="109"/>
      <c r="U9091" s="109"/>
      <c r="W9091" s="109"/>
      <c r="Y9091" s="109"/>
      <c r="AA9091" s="109"/>
      <c r="AC9091" s="109"/>
    </row>
    <row r="9092" spans="19:29" x14ac:dyDescent="0.25">
      <c r="S9092" s="108"/>
      <c r="U9092" s="108"/>
      <c r="W9092" s="108"/>
      <c r="Y9092" s="108"/>
      <c r="AA9092" s="108"/>
      <c r="AC9092" s="108"/>
    </row>
    <row r="9093" spans="19:29" x14ac:dyDescent="0.25">
      <c r="S9093" s="108"/>
      <c r="U9093" s="108"/>
      <c r="W9093" s="108"/>
      <c r="Y9093" s="108"/>
      <c r="AA9093" s="108"/>
      <c r="AC9093" s="108"/>
    </row>
    <row r="9094" spans="19:29" x14ac:dyDescent="0.25">
      <c r="S9094" s="108"/>
      <c r="U9094" s="108"/>
      <c r="W9094" s="108"/>
      <c r="Y9094" s="108"/>
      <c r="AA9094" s="108"/>
      <c r="AC9094" s="108"/>
    </row>
    <row r="9095" spans="19:29" x14ac:dyDescent="0.25">
      <c r="S9095" s="110"/>
      <c r="U9095" s="110"/>
      <c r="W9095" s="110"/>
      <c r="Y9095" s="110"/>
      <c r="AA9095" s="110"/>
      <c r="AC9095" s="110"/>
    </row>
    <row r="9096" spans="19:29" x14ac:dyDescent="0.25">
      <c r="S9096" s="110"/>
      <c r="U9096" s="110"/>
      <c r="W9096" s="110"/>
      <c r="Y9096" s="110"/>
      <c r="AA9096" s="110"/>
      <c r="AC9096" s="110"/>
    </row>
    <row r="9097" spans="19:29" x14ac:dyDescent="0.25">
      <c r="S9097" s="110"/>
      <c r="U9097" s="110"/>
      <c r="W9097" s="110"/>
      <c r="Y9097" s="110"/>
      <c r="AA9097" s="110"/>
      <c r="AC9097" s="110"/>
    </row>
    <row r="9098" spans="19:29" x14ac:dyDescent="0.25">
      <c r="S9098" s="110"/>
      <c r="U9098" s="110"/>
      <c r="W9098" s="110"/>
      <c r="Y9098" s="110"/>
      <c r="AA9098" s="110"/>
      <c r="AC9098" s="110"/>
    </row>
    <row r="9099" spans="19:29" x14ac:dyDescent="0.25">
      <c r="S9099" s="111"/>
      <c r="U9099" s="111"/>
      <c r="W9099" s="111"/>
      <c r="Y9099" s="111"/>
      <c r="AA9099" s="111"/>
      <c r="AC9099" s="111"/>
    </row>
    <row r="9100" spans="19:29" x14ac:dyDescent="0.25">
      <c r="S9100" s="107"/>
      <c r="U9100" s="107"/>
      <c r="W9100" s="107"/>
      <c r="Y9100" s="107"/>
      <c r="AA9100" s="107"/>
      <c r="AC9100" s="107"/>
    </row>
    <row r="9101" spans="19:29" x14ac:dyDescent="0.25">
      <c r="S9101" s="108"/>
      <c r="U9101" s="108"/>
      <c r="W9101" s="108"/>
      <c r="Y9101" s="108"/>
      <c r="AA9101" s="108"/>
      <c r="AC9101" s="108"/>
    </row>
    <row r="9102" spans="19:29" x14ac:dyDescent="0.25">
      <c r="S9102" s="108"/>
      <c r="U9102" s="108"/>
      <c r="W9102" s="108"/>
      <c r="Y9102" s="108"/>
      <c r="AA9102" s="108"/>
      <c r="AC9102" s="108"/>
    </row>
    <row r="9103" spans="19:29" x14ac:dyDescent="0.25">
      <c r="S9103" s="109"/>
      <c r="U9103" s="109"/>
      <c r="W9103" s="109"/>
      <c r="Y9103" s="109"/>
      <c r="AA9103" s="109"/>
      <c r="AC9103" s="109"/>
    </row>
    <row r="9104" spans="19:29" x14ac:dyDescent="0.25">
      <c r="S9104" s="108"/>
      <c r="U9104" s="108"/>
      <c r="W9104" s="108"/>
      <c r="Y9104" s="108"/>
      <c r="AA9104" s="108"/>
      <c r="AC9104" s="108"/>
    </row>
    <row r="9105" spans="19:29" x14ac:dyDescent="0.25">
      <c r="S9105" s="108"/>
      <c r="U9105" s="108"/>
      <c r="W9105" s="108"/>
      <c r="Y9105" s="108"/>
      <c r="AA9105" s="108"/>
      <c r="AC9105" s="108"/>
    </row>
    <row r="9106" spans="19:29" x14ac:dyDescent="0.25">
      <c r="S9106" s="109"/>
      <c r="U9106" s="109"/>
      <c r="W9106" s="109"/>
      <c r="Y9106" s="109"/>
      <c r="AA9106" s="109"/>
      <c r="AC9106" s="109"/>
    </row>
    <row r="9107" spans="19:29" x14ac:dyDescent="0.25">
      <c r="S9107" s="108"/>
      <c r="U9107" s="108"/>
      <c r="W9107" s="108"/>
      <c r="Y9107" s="108"/>
      <c r="AA9107" s="108"/>
      <c r="AC9107" s="108"/>
    </row>
    <row r="9108" spans="19:29" x14ac:dyDescent="0.25">
      <c r="S9108" s="109"/>
      <c r="U9108" s="109"/>
      <c r="W9108" s="109"/>
      <c r="Y9108" s="109"/>
      <c r="AA9108" s="109"/>
      <c r="AC9108" s="109"/>
    </row>
    <row r="9109" spans="19:29" x14ac:dyDescent="0.25">
      <c r="S9109" s="108"/>
      <c r="U9109" s="108"/>
      <c r="W9109" s="108"/>
      <c r="Y9109" s="108"/>
      <c r="AA9109" s="108"/>
      <c r="AC9109" s="108"/>
    </row>
    <row r="9110" spans="19:29" x14ac:dyDescent="0.25">
      <c r="S9110" s="108"/>
      <c r="U9110" s="108"/>
      <c r="W9110" s="108"/>
      <c r="Y9110" s="108"/>
      <c r="AA9110" s="108"/>
      <c r="AC9110" s="108"/>
    </row>
    <row r="9111" spans="19:29" x14ac:dyDescent="0.25">
      <c r="S9111" s="108"/>
      <c r="U9111" s="108"/>
      <c r="W9111" s="108"/>
      <c r="Y9111" s="108"/>
      <c r="AA9111" s="108"/>
      <c r="AC9111" s="108"/>
    </row>
    <row r="9112" spans="19:29" x14ac:dyDescent="0.25">
      <c r="S9112" s="110"/>
      <c r="U9112" s="110"/>
      <c r="W9112" s="110"/>
      <c r="Y9112" s="110"/>
      <c r="AA9112" s="110"/>
      <c r="AC9112" s="110"/>
    </row>
    <row r="9113" spans="19:29" x14ac:dyDescent="0.25">
      <c r="S9113" s="110"/>
      <c r="U9113" s="110"/>
      <c r="W9113" s="110"/>
      <c r="Y9113" s="110"/>
      <c r="AA9113" s="110"/>
      <c r="AC9113" s="110"/>
    </row>
    <row r="9114" spans="19:29" x14ac:dyDescent="0.25">
      <c r="S9114" s="110"/>
      <c r="U9114" s="110"/>
      <c r="W9114" s="110"/>
      <c r="Y9114" s="110"/>
      <c r="AA9114" s="110"/>
      <c r="AC9114" s="110"/>
    </row>
    <row r="9115" spans="19:29" x14ac:dyDescent="0.25">
      <c r="S9115" s="110"/>
      <c r="U9115" s="110"/>
      <c r="W9115" s="110"/>
      <c r="Y9115" s="110"/>
      <c r="AA9115" s="110"/>
      <c r="AC9115" s="110"/>
    </row>
    <row r="9116" spans="19:29" x14ac:dyDescent="0.25">
      <c r="S9116" s="111"/>
      <c r="U9116" s="111"/>
      <c r="W9116" s="111"/>
      <c r="Y9116" s="111"/>
      <c r="AA9116" s="111"/>
      <c r="AC9116" s="111"/>
    </row>
    <row r="9117" spans="19:29" x14ac:dyDescent="0.25">
      <c r="S9117" s="107"/>
      <c r="U9117" s="107"/>
      <c r="W9117" s="107"/>
      <c r="Y9117" s="107"/>
      <c r="AA9117" s="107"/>
      <c r="AC9117" s="107"/>
    </row>
    <row r="9118" spans="19:29" x14ac:dyDescent="0.25">
      <c r="S9118" s="108"/>
      <c r="U9118" s="108"/>
      <c r="W9118" s="108"/>
      <c r="Y9118" s="108"/>
      <c r="AA9118" s="108"/>
      <c r="AC9118" s="108"/>
    </row>
    <row r="9119" spans="19:29" x14ac:dyDescent="0.25">
      <c r="S9119" s="108"/>
      <c r="U9119" s="108"/>
      <c r="W9119" s="108"/>
      <c r="Y9119" s="108"/>
      <c r="AA9119" s="108"/>
      <c r="AC9119" s="108"/>
    </row>
    <row r="9120" spans="19:29" x14ac:dyDescent="0.25">
      <c r="S9120" s="109"/>
      <c r="U9120" s="109"/>
      <c r="W9120" s="109"/>
      <c r="Y9120" s="109"/>
      <c r="AA9120" s="109"/>
      <c r="AC9120" s="109"/>
    </row>
    <row r="9121" spans="19:29" x14ac:dyDescent="0.25">
      <c r="S9121" s="108"/>
      <c r="U9121" s="108"/>
      <c r="W9121" s="108"/>
      <c r="Y9121" s="108"/>
      <c r="AA9121" s="108"/>
      <c r="AC9121" s="108"/>
    </row>
    <row r="9122" spans="19:29" x14ac:dyDescent="0.25">
      <c r="S9122" s="108"/>
      <c r="U9122" s="108"/>
      <c r="W9122" s="108"/>
      <c r="Y9122" s="108"/>
      <c r="AA9122" s="108"/>
      <c r="AC9122" s="108"/>
    </row>
    <row r="9123" spans="19:29" x14ac:dyDescent="0.25">
      <c r="S9123" s="109"/>
      <c r="U9123" s="109"/>
      <c r="W9123" s="109"/>
      <c r="Y9123" s="109"/>
      <c r="AA9123" s="109"/>
      <c r="AC9123" s="109"/>
    </row>
    <row r="9124" spans="19:29" x14ac:dyDescent="0.25">
      <c r="S9124" s="108"/>
      <c r="U9124" s="108"/>
      <c r="W9124" s="108"/>
      <c r="Y9124" s="108"/>
      <c r="AA9124" s="108"/>
      <c r="AC9124" s="108"/>
    </row>
    <row r="9125" spans="19:29" x14ac:dyDescent="0.25">
      <c r="S9125" s="109"/>
      <c r="U9125" s="109"/>
      <c r="W9125" s="109"/>
      <c r="Y9125" s="109"/>
      <c r="AA9125" s="109"/>
      <c r="AC9125" s="109"/>
    </row>
    <row r="9126" spans="19:29" x14ac:dyDescent="0.25">
      <c r="S9126" s="108"/>
      <c r="U9126" s="108"/>
      <c r="W9126" s="108"/>
      <c r="Y9126" s="108"/>
      <c r="AA9126" s="108"/>
      <c r="AC9126" s="108"/>
    </row>
    <row r="9127" spans="19:29" x14ac:dyDescent="0.25">
      <c r="S9127" s="108"/>
      <c r="U9127" s="108"/>
      <c r="W9127" s="108"/>
      <c r="Y9127" s="108"/>
      <c r="AA9127" s="108"/>
      <c r="AC9127" s="108"/>
    </row>
    <row r="9128" spans="19:29" x14ac:dyDescent="0.25">
      <c r="S9128" s="108"/>
      <c r="U9128" s="108"/>
      <c r="W9128" s="108"/>
      <c r="Y9128" s="108"/>
      <c r="AA9128" s="108"/>
      <c r="AC9128" s="108"/>
    </row>
    <row r="9129" spans="19:29" x14ac:dyDescent="0.25">
      <c r="S9129" s="110"/>
      <c r="U9129" s="110"/>
      <c r="W9129" s="110"/>
      <c r="Y9129" s="110"/>
      <c r="AA9129" s="110"/>
      <c r="AC9129" s="110"/>
    </row>
    <row r="9130" spans="19:29" x14ac:dyDescent="0.25">
      <c r="S9130" s="110"/>
      <c r="U9130" s="110"/>
      <c r="W9130" s="110"/>
      <c r="Y9130" s="110"/>
      <c r="AA9130" s="110"/>
      <c r="AC9130" s="110"/>
    </row>
    <row r="9131" spans="19:29" x14ac:dyDescent="0.25">
      <c r="S9131" s="110"/>
      <c r="U9131" s="110"/>
      <c r="W9131" s="110"/>
      <c r="Y9131" s="110"/>
      <c r="AA9131" s="110"/>
      <c r="AC9131" s="110"/>
    </row>
    <row r="9132" spans="19:29" x14ac:dyDescent="0.25">
      <c r="S9132" s="110"/>
      <c r="U9132" s="110"/>
      <c r="W9132" s="110"/>
      <c r="Y9132" s="110"/>
      <c r="AA9132" s="110"/>
      <c r="AC9132" s="110"/>
    </row>
    <row r="9133" spans="19:29" x14ac:dyDescent="0.25">
      <c r="S9133" s="111"/>
      <c r="U9133" s="111"/>
      <c r="W9133" s="111"/>
      <c r="Y9133" s="111"/>
      <c r="AA9133" s="111"/>
      <c r="AC9133" s="111"/>
    </row>
    <row r="9134" spans="19:29" x14ac:dyDescent="0.25">
      <c r="S9134" s="107"/>
      <c r="U9134" s="107"/>
      <c r="W9134" s="107"/>
      <c r="Y9134" s="107"/>
      <c r="AA9134" s="107"/>
      <c r="AC9134" s="107"/>
    </row>
    <row r="9135" spans="19:29" x14ac:dyDescent="0.25">
      <c r="S9135" s="108"/>
      <c r="U9135" s="108"/>
      <c r="W9135" s="108"/>
      <c r="Y9135" s="108"/>
      <c r="AA9135" s="108"/>
      <c r="AC9135" s="108"/>
    </row>
    <row r="9136" spans="19:29" x14ac:dyDescent="0.25">
      <c r="S9136" s="108"/>
      <c r="U9136" s="108"/>
      <c r="W9136" s="108"/>
      <c r="Y9136" s="108"/>
      <c r="AA9136" s="108"/>
      <c r="AC9136" s="108"/>
    </row>
    <row r="9137" spans="19:29" x14ac:dyDescent="0.25">
      <c r="S9137" s="109"/>
      <c r="U9137" s="109"/>
      <c r="W9137" s="109"/>
      <c r="Y9137" s="109"/>
      <c r="AA9137" s="109"/>
      <c r="AC9137" s="109"/>
    </row>
    <row r="9138" spans="19:29" x14ac:dyDescent="0.25">
      <c r="S9138" s="108"/>
      <c r="U9138" s="108"/>
      <c r="W9138" s="108"/>
      <c r="Y9138" s="108"/>
      <c r="AA9138" s="108"/>
      <c r="AC9138" s="108"/>
    </row>
    <row r="9139" spans="19:29" x14ac:dyDescent="0.25">
      <c r="S9139" s="108"/>
      <c r="U9139" s="108"/>
      <c r="W9139" s="108"/>
      <c r="Y9139" s="108"/>
      <c r="AA9139" s="108"/>
      <c r="AC9139" s="108"/>
    </row>
    <row r="9140" spans="19:29" x14ac:dyDescent="0.25">
      <c r="S9140" s="109"/>
      <c r="U9140" s="109"/>
      <c r="W9140" s="109"/>
      <c r="Y9140" s="109"/>
      <c r="AA9140" s="109"/>
      <c r="AC9140" s="109"/>
    </row>
    <row r="9141" spans="19:29" x14ac:dyDescent="0.25">
      <c r="S9141" s="108"/>
      <c r="U9141" s="108"/>
      <c r="W9141" s="108"/>
      <c r="Y9141" s="108"/>
      <c r="AA9141" s="108"/>
      <c r="AC9141" s="108"/>
    </row>
    <row r="9142" spans="19:29" x14ac:dyDescent="0.25">
      <c r="S9142" s="109"/>
      <c r="U9142" s="109"/>
      <c r="W9142" s="109"/>
      <c r="Y9142" s="109"/>
      <c r="AA9142" s="109"/>
      <c r="AC9142" s="109"/>
    </row>
    <row r="9143" spans="19:29" x14ac:dyDescent="0.25">
      <c r="S9143" s="108"/>
      <c r="U9143" s="108"/>
      <c r="W9143" s="108"/>
      <c r="Y9143" s="108"/>
      <c r="AA9143" s="108"/>
      <c r="AC9143" s="108"/>
    </row>
    <row r="9144" spans="19:29" x14ac:dyDescent="0.25">
      <c r="S9144" s="108"/>
      <c r="U9144" s="108"/>
      <c r="W9144" s="108"/>
      <c r="Y9144" s="108"/>
      <c r="AA9144" s="108"/>
      <c r="AC9144" s="108"/>
    </row>
    <row r="9145" spans="19:29" x14ac:dyDescent="0.25">
      <c r="S9145" s="108"/>
      <c r="U9145" s="108"/>
      <c r="W9145" s="108"/>
      <c r="Y9145" s="108"/>
      <c r="AA9145" s="108"/>
      <c r="AC9145" s="108"/>
    </row>
    <row r="9146" spans="19:29" x14ac:dyDescent="0.25">
      <c r="S9146" s="110"/>
      <c r="U9146" s="110"/>
      <c r="W9146" s="110"/>
      <c r="Y9146" s="110"/>
      <c r="AA9146" s="110"/>
      <c r="AC9146" s="110"/>
    </row>
    <row r="9147" spans="19:29" x14ac:dyDescent="0.25">
      <c r="S9147" s="110"/>
      <c r="U9147" s="110"/>
      <c r="W9147" s="110"/>
      <c r="Y9147" s="110"/>
      <c r="AA9147" s="110"/>
      <c r="AC9147" s="110"/>
    </row>
    <row r="9148" spans="19:29" x14ac:dyDescent="0.25">
      <c r="S9148" s="110"/>
      <c r="U9148" s="110"/>
      <c r="W9148" s="110"/>
      <c r="Y9148" s="110"/>
      <c r="AA9148" s="110"/>
      <c r="AC9148" s="110"/>
    </row>
    <row r="9149" spans="19:29" x14ac:dyDescent="0.25">
      <c r="S9149" s="110"/>
      <c r="U9149" s="110"/>
      <c r="W9149" s="110"/>
      <c r="Y9149" s="110"/>
      <c r="AA9149" s="110"/>
      <c r="AC9149" s="110"/>
    </row>
    <row r="9150" spans="19:29" x14ac:dyDescent="0.25">
      <c r="S9150" s="111"/>
      <c r="U9150" s="111"/>
      <c r="W9150" s="111"/>
      <c r="Y9150" s="111"/>
      <c r="AA9150" s="111"/>
      <c r="AC9150" s="111"/>
    </row>
    <row r="9151" spans="19:29" x14ac:dyDescent="0.25">
      <c r="S9151" s="107"/>
      <c r="U9151" s="107"/>
      <c r="W9151" s="107"/>
      <c r="Y9151" s="107"/>
      <c r="AA9151" s="107"/>
      <c r="AC9151" s="107"/>
    </row>
    <row r="9152" spans="19:29" x14ac:dyDescent="0.25">
      <c r="S9152" s="108"/>
      <c r="U9152" s="108"/>
      <c r="W9152" s="108"/>
      <c r="Y9152" s="108"/>
      <c r="AA9152" s="108"/>
      <c r="AC9152" s="108"/>
    </row>
    <row r="9153" spans="19:29" x14ac:dyDescent="0.25">
      <c r="S9153" s="108"/>
      <c r="U9153" s="108"/>
      <c r="W9153" s="108"/>
      <c r="Y9153" s="108"/>
      <c r="AA9153" s="108"/>
      <c r="AC9153" s="108"/>
    </row>
    <row r="9154" spans="19:29" x14ac:dyDescent="0.25">
      <c r="S9154" s="109"/>
      <c r="U9154" s="109"/>
      <c r="W9154" s="109"/>
      <c r="Y9154" s="109"/>
      <c r="AA9154" s="109"/>
      <c r="AC9154" s="109"/>
    </row>
    <row r="9155" spans="19:29" x14ac:dyDescent="0.25">
      <c r="S9155" s="108"/>
      <c r="U9155" s="108"/>
      <c r="W9155" s="108"/>
      <c r="Y9155" s="108"/>
      <c r="AA9155" s="108"/>
      <c r="AC9155" s="108"/>
    </row>
    <row r="9156" spans="19:29" x14ac:dyDescent="0.25">
      <c r="S9156" s="108"/>
      <c r="U9156" s="108"/>
      <c r="W9156" s="108"/>
      <c r="Y9156" s="108"/>
      <c r="AA9156" s="108"/>
      <c r="AC9156" s="108"/>
    </row>
    <row r="9157" spans="19:29" x14ac:dyDescent="0.25">
      <c r="S9157" s="109"/>
      <c r="U9157" s="109"/>
      <c r="W9157" s="109"/>
      <c r="Y9157" s="109"/>
      <c r="AA9157" s="109"/>
      <c r="AC9157" s="109"/>
    </row>
    <row r="9158" spans="19:29" x14ac:dyDescent="0.25">
      <c r="S9158" s="108"/>
      <c r="U9158" s="108"/>
      <c r="W9158" s="108"/>
      <c r="Y9158" s="108"/>
      <c r="AA9158" s="108"/>
      <c r="AC9158" s="108"/>
    </row>
    <row r="9159" spans="19:29" x14ac:dyDescent="0.25">
      <c r="S9159" s="109"/>
      <c r="U9159" s="109"/>
      <c r="W9159" s="109"/>
      <c r="Y9159" s="109"/>
      <c r="AA9159" s="109"/>
      <c r="AC9159" s="109"/>
    </row>
    <row r="9160" spans="19:29" x14ac:dyDescent="0.25">
      <c r="S9160" s="108"/>
      <c r="U9160" s="108"/>
      <c r="W9160" s="108"/>
      <c r="Y9160" s="108"/>
      <c r="AA9160" s="108"/>
      <c r="AC9160" s="108"/>
    </row>
    <row r="9161" spans="19:29" x14ac:dyDescent="0.25">
      <c r="S9161" s="108"/>
      <c r="U9161" s="108"/>
      <c r="W9161" s="108"/>
      <c r="Y9161" s="108"/>
      <c r="AA9161" s="108"/>
      <c r="AC9161" s="108"/>
    </row>
    <row r="9162" spans="19:29" x14ac:dyDescent="0.25">
      <c r="S9162" s="108"/>
      <c r="U9162" s="108"/>
      <c r="W9162" s="108"/>
      <c r="Y9162" s="108"/>
      <c r="AA9162" s="108"/>
      <c r="AC9162" s="108"/>
    </row>
    <row r="9163" spans="19:29" x14ac:dyDescent="0.25">
      <c r="S9163" s="110"/>
      <c r="U9163" s="110"/>
      <c r="W9163" s="110"/>
      <c r="Y9163" s="110"/>
      <c r="AA9163" s="110"/>
      <c r="AC9163" s="110"/>
    </row>
    <row r="9164" spans="19:29" x14ac:dyDescent="0.25">
      <c r="S9164" s="110"/>
      <c r="U9164" s="110"/>
      <c r="W9164" s="110"/>
      <c r="Y9164" s="110"/>
      <c r="AA9164" s="110"/>
      <c r="AC9164" s="110"/>
    </row>
    <row r="9165" spans="19:29" x14ac:dyDescent="0.25">
      <c r="S9165" s="110"/>
      <c r="U9165" s="110"/>
      <c r="W9165" s="110"/>
      <c r="Y9165" s="110"/>
      <c r="AA9165" s="110"/>
      <c r="AC9165" s="110"/>
    </row>
    <row r="9166" spans="19:29" x14ac:dyDescent="0.25">
      <c r="S9166" s="110"/>
      <c r="U9166" s="110"/>
      <c r="W9166" s="110"/>
      <c r="Y9166" s="110"/>
      <c r="AA9166" s="110"/>
      <c r="AC9166" s="110"/>
    </row>
    <row r="9167" spans="19:29" x14ac:dyDescent="0.25">
      <c r="S9167" s="111"/>
      <c r="U9167" s="111"/>
      <c r="W9167" s="111"/>
      <c r="Y9167" s="111"/>
      <c r="AA9167" s="111"/>
      <c r="AC9167" s="111"/>
    </row>
    <row r="9168" spans="19:29" x14ac:dyDescent="0.25">
      <c r="S9168" s="107"/>
      <c r="U9168" s="107"/>
      <c r="W9168" s="107"/>
      <c r="Y9168" s="107"/>
      <c r="AA9168" s="107"/>
      <c r="AC9168" s="107"/>
    </row>
    <row r="9169" spans="19:29" x14ac:dyDescent="0.25">
      <c r="S9169" s="108"/>
      <c r="U9169" s="108"/>
      <c r="W9169" s="108"/>
      <c r="Y9169" s="108"/>
      <c r="AA9169" s="108"/>
      <c r="AC9169" s="108"/>
    </row>
    <row r="9170" spans="19:29" x14ac:dyDescent="0.25">
      <c r="S9170" s="108"/>
      <c r="U9170" s="108"/>
      <c r="W9170" s="108"/>
      <c r="Y9170" s="108"/>
      <c r="AA9170" s="108"/>
      <c r="AC9170" s="108"/>
    </row>
    <row r="9171" spans="19:29" x14ac:dyDescent="0.25">
      <c r="S9171" s="109"/>
      <c r="U9171" s="109"/>
      <c r="W9171" s="109"/>
      <c r="Y9171" s="109"/>
      <c r="AA9171" s="109"/>
      <c r="AC9171" s="109"/>
    </row>
    <row r="9172" spans="19:29" x14ac:dyDescent="0.25">
      <c r="S9172" s="108"/>
      <c r="U9172" s="108"/>
      <c r="W9172" s="108"/>
      <c r="Y9172" s="108"/>
      <c r="AA9172" s="108"/>
      <c r="AC9172" s="108"/>
    </row>
    <row r="9173" spans="19:29" x14ac:dyDescent="0.25">
      <c r="S9173" s="108"/>
      <c r="U9173" s="108"/>
      <c r="W9173" s="108"/>
      <c r="Y9173" s="108"/>
      <c r="AA9173" s="108"/>
      <c r="AC9173" s="108"/>
    </row>
    <row r="9174" spans="19:29" x14ac:dyDescent="0.25">
      <c r="S9174" s="109"/>
      <c r="U9174" s="109"/>
      <c r="W9174" s="109"/>
      <c r="Y9174" s="109"/>
      <c r="AA9174" s="109"/>
      <c r="AC9174" s="109"/>
    </row>
    <row r="9175" spans="19:29" x14ac:dyDescent="0.25">
      <c r="S9175" s="108"/>
      <c r="U9175" s="108"/>
      <c r="W9175" s="108"/>
      <c r="Y9175" s="108"/>
      <c r="AA9175" s="108"/>
      <c r="AC9175" s="108"/>
    </row>
    <row r="9176" spans="19:29" x14ac:dyDescent="0.25">
      <c r="S9176" s="109"/>
      <c r="U9176" s="109"/>
      <c r="W9176" s="109"/>
      <c r="Y9176" s="109"/>
      <c r="AA9176" s="109"/>
      <c r="AC9176" s="109"/>
    </row>
    <row r="9177" spans="19:29" x14ac:dyDescent="0.25">
      <c r="S9177" s="108"/>
      <c r="U9177" s="108"/>
      <c r="W9177" s="108"/>
      <c r="Y9177" s="108"/>
      <c r="AA9177" s="108"/>
      <c r="AC9177" s="108"/>
    </row>
    <row r="9178" spans="19:29" x14ac:dyDescent="0.25">
      <c r="S9178" s="108"/>
      <c r="U9178" s="108"/>
      <c r="W9178" s="108"/>
      <c r="Y9178" s="108"/>
      <c r="AA9178" s="108"/>
      <c r="AC9178" s="108"/>
    </row>
    <row r="9179" spans="19:29" x14ac:dyDescent="0.25">
      <c r="S9179" s="108"/>
      <c r="U9179" s="108"/>
      <c r="W9179" s="108"/>
      <c r="Y9179" s="108"/>
      <c r="AA9179" s="108"/>
      <c r="AC9179" s="108"/>
    </row>
    <row r="9180" spans="19:29" x14ac:dyDescent="0.25">
      <c r="S9180" s="110"/>
      <c r="U9180" s="110"/>
      <c r="W9180" s="110"/>
      <c r="Y9180" s="110"/>
      <c r="AA9180" s="110"/>
      <c r="AC9180" s="110"/>
    </row>
    <row r="9181" spans="19:29" x14ac:dyDescent="0.25">
      <c r="S9181" s="110"/>
      <c r="U9181" s="110"/>
      <c r="W9181" s="110"/>
      <c r="Y9181" s="110"/>
      <c r="AA9181" s="110"/>
      <c r="AC9181" s="110"/>
    </row>
    <row r="9182" spans="19:29" x14ac:dyDescent="0.25">
      <c r="S9182" s="110"/>
      <c r="U9182" s="110"/>
      <c r="W9182" s="110"/>
      <c r="Y9182" s="110"/>
      <c r="AA9182" s="110"/>
      <c r="AC9182" s="110"/>
    </row>
    <row r="9183" spans="19:29" x14ac:dyDescent="0.25">
      <c r="S9183" s="110"/>
      <c r="U9183" s="110"/>
      <c r="W9183" s="110"/>
      <c r="Y9183" s="110"/>
      <c r="AA9183" s="110"/>
      <c r="AC9183" s="110"/>
    </row>
    <row r="9184" spans="19:29" x14ac:dyDescent="0.25">
      <c r="S9184" s="111"/>
      <c r="U9184" s="111"/>
      <c r="W9184" s="111"/>
      <c r="Y9184" s="111"/>
      <c r="AA9184" s="111"/>
      <c r="AC9184" s="111"/>
    </row>
    <row r="9185" spans="19:29" x14ac:dyDescent="0.25">
      <c r="S9185" s="107"/>
      <c r="U9185" s="107"/>
      <c r="W9185" s="107"/>
      <c r="Y9185" s="107"/>
      <c r="AA9185" s="107"/>
      <c r="AC9185" s="107"/>
    </row>
    <row r="9186" spans="19:29" x14ac:dyDescent="0.25">
      <c r="S9186" s="108"/>
      <c r="U9186" s="108"/>
      <c r="W9186" s="108"/>
      <c r="Y9186" s="108"/>
      <c r="AA9186" s="108"/>
      <c r="AC9186" s="108"/>
    </row>
    <row r="9187" spans="19:29" x14ac:dyDescent="0.25">
      <c r="S9187" s="108"/>
      <c r="U9187" s="108"/>
      <c r="W9187" s="108"/>
      <c r="Y9187" s="108"/>
      <c r="AA9187" s="108"/>
      <c r="AC9187" s="108"/>
    </row>
    <row r="9188" spans="19:29" x14ac:dyDescent="0.25">
      <c r="S9188" s="109"/>
      <c r="U9188" s="109"/>
      <c r="W9188" s="109"/>
      <c r="Y9188" s="109"/>
      <c r="AA9188" s="109"/>
      <c r="AC9188" s="109"/>
    </row>
    <row r="9189" spans="19:29" x14ac:dyDescent="0.25">
      <c r="S9189" s="108"/>
      <c r="U9189" s="108"/>
      <c r="W9189" s="108"/>
      <c r="Y9189" s="108"/>
      <c r="AA9189" s="108"/>
      <c r="AC9189" s="108"/>
    </row>
    <row r="9190" spans="19:29" x14ac:dyDescent="0.25">
      <c r="S9190" s="108"/>
      <c r="U9190" s="108"/>
      <c r="W9190" s="108"/>
      <c r="Y9190" s="108"/>
      <c r="AA9190" s="108"/>
      <c r="AC9190" s="108"/>
    </row>
    <row r="9191" spans="19:29" x14ac:dyDescent="0.25">
      <c r="S9191" s="109"/>
      <c r="U9191" s="109"/>
      <c r="W9191" s="109"/>
      <c r="Y9191" s="109"/>
      <c r="AA9191" s="109"/>
      <c r="AC9191" s="109"/>
    </row>
    <row r="9192" spans="19:29" x14ac:dyDescent="0.25">
      <c r="S9192" s="108"/>
      <c r="U9192" s="108"/>
      <c r="W9192" s="108"/>
      <c r="Y9192" s="108"/>
      <c r="AA9192" s="108"/>
      <c r="AC9192" s="108"/>
    </row>
    <row r="9193" spans="19:29" x14ac:dyDescent="0.25">
      <c r="S9193" s="109"/>
      <c r="U9193" s="109"/>
      <c r="W9193" s="109"/>
      <c r="Y9193" s="109"/>
      <c r="AA9193" s="109"/>
      <c r="AC9193" s="109"/>
    </row>
    <row r="9194" spans="19:29" x14ac:dyDescent="0.25">
      <c r="S9194" s="108"/>
      <c r="U9194" s="108"/>
      <c r="W9194" s="108"/>
      <c r="Y9194" s="108"/>
      <c r="AA9194" s="108"/>
      <c r="AC9194" s="108"/>
    </row>
    <row r="9195" spans="19:29" x14ac:dyDescent="0.25">
      <c r="S9195" s="108"/>
      <c r="U9195" s="108"/>
      <c r="W9195" s="108"/>
      <c r="Y9195" s="108"/>
      <c r="AA9195" s="108"/>
      <c r="AC9195" s="108"/>
    </row>
    <row r="9196" spans="19:29" x14ac:dyDescent="0.25">
      <c r="S9196" s="108"/>
      <c r="U9196" s="108"/>
      <c r="W9196" s="108"/>
      <c r="Y9196" s="108"/>
      <c r="AA9196" s="108"/>
      <c r="AC9196" s="108"/>
    </row>
    <row r="9197" spans="19:29" x14ac:dyDescent="0.25">
      <c r="S9197" s="110"/>
      <c r="U9197" s="110"/>
      <c r="W9197" s="110"/>
      <c r="Y9197" s="110"/>
      <c r="AA9197" s="110"/>
      <c r="AC9197" s="110"/>
    </row>
    <row r="9198" spans="19:29" x14ac:dyDescent="0.25">
      <c r="S9198" s="110"/>
      <c r="U9198" s="110"/>
      <c r="W9198" s="110"/>
      <c r="Y9198" s="110"/>
      <c r="AA9198" s="110"/>
      <c r="AC9198" s="110"/>
    </row>
    <row r="9199" spans="19:29" x14ac:dyDescent="0.25">
      <c r="S9199" s="110"/>
      <c r="U9199" s="110"/>
      <c r="W9199" s="110"/>
      <c r="Y9199" s="110"/>
      <c r="AA9199" s="110"/>
      <c r="AC9199" s="110"/>
    </row>
    <row r="9200" spans="19:29" x14ac:dyDescent="0.25">
      <c r="S9200" s="110"/>
      <c r="U9200" s="110"/>
      <c r="W9200" s="110"/>
      <c r="Y9200" s="110"/>
      <c r="AA9200" s="110"/>
      <c r="AC9200" s="110"/>
    </row>
    <row r="9201" spans="19:29" x14ac:dyDescent="0.25">
      <c r="S9201" s="111"/>
      <c r="U9201" s="111"/>
      <c r="W9201" s="111"/>
      <c r="Y9201" s="111"/>
      <c r="AA9201" s="111"/>
      <c r="AC9201" s="111"/>
    </row>
    <row r="9202" spans="19:29" x14ac:dyDescent="0.25">
      <c r="S9202" s="107"/>
      <c r="U9202" s="107"/>
      <c r="W9202" s="107"/>
      <c r="Y9202" s="107"/>
      <c r="AA9202" s="107"/>
      <c r="AC9202" s="107"/>
    </row>
    <row r="9203" spans="19:29" x14ac:dyDescent="0.25">
      <c r="S9203" s="108"/>
      <c r="U9203" s="108"/>
      <c r="W9203" s="108"/>
      <c r="Y9203" s="108"/>
      <c r="AA9203" s="108"/>
      <c r="AC9203" s="108"/>
    </row>
    <row r="9204" spans="19:29" x14ac:dyDescent="0.25">
      <c r="S9204" s="108"/>
      <c r="U9204" s="108"/>
      <c r="W9204" s="108"/>
      <c r="Y9204" s="108"/>
      <c r="AA9204" s="108"/>
      <c r="AC9204" s="108"/>
    </row>
    <row r="9205" spans="19:29" x14ac:dyDescent="0.25">
      <c r="S9205" s="109"/>
      <c r="U9205" s="109"/>
      <c r="W9205" s="109"/>
      <c r="Y9205" s="109"/>
      <c r="AA9205" s="109"/>
      <c r="AC9205" s="109"/>
    </row>
    <row r="9206" spans="19:29" x14ac:dyDescent="0.25">
      <c r="S9206" s="108"/>
      <c r="U9206" s="108"/>
      <c r="W9206" s="108"/>
      <c r="Y9206" s="108"/>
      <c r="AA9206" s="108"/>
      <c r="AC9206" s="108"/>
    </row>
    <row r="9207" spans="19:29" x14ac:dyDescent="0.25">
      <c r="S9207" s="108"/>
      <c r="U9207" s="108"/>
      <c r="W9207" s="108"/>
      <c r="Y9207" s="108"/>
      <c r="AA9207" s="108"/>
      <c r="AC9207" s="108"/>
    </row>
    <row r="9208" spans="19:29" x14ac:dyDescent="0.25">
      <c r="S9208" s="109"/>
      <c r="U9208" s="109"/>
      <c r="W9208" s="109"/>
      <c r="Y9208" s="109"/>
      <c r="AA9208" s="109"/>
      <c r="AC9208" s="109"/>
    </row>
    <row r="9209" spans="19:29" x14ac:dyDescent="0.25">
      <c r="S9209" s="108"/>
      <c r="U9209" s="108"/>
      <c r="W9209" s="108"/>
      <c r="Y9209" s="108"/>
      <c r="AA9209" s="108"/>
      <c r="AC9209" s="108"/>
    </row>
    <row r="9210" spans="19:29" x14ac:dyDescent="0.25">
      <c r="S9210" s="109"/>
      <c r="U9210" s="109"/>
      <c r="W9210" s="109"/>
      <c r="Y9210" s="109"/>
      <c r="AA9210" s="109"/>
      <c r="AC9210" s="109"/>
    </row>
    <row r="9211" spans="19:29" x14ac:dyDescent="0.25">
      <c r="S9211" s="108"/>
      <c r="U9211" s="108"/>
      <c r="W9211" s="108"/>
      <c r="Y9211" s="108"/>
      <c r="AA9211" s="108"/>
      <c r="AC9211" s="108"/>
    </row>
    <row r="9212" spans="19:29" x14ac:dyDescent="0.25">
      <c r="S9212" s="108"/>
      <c r="U9212" s="108"/>
      <c r="W9212" s="108"/>
      <c r="Y9212" s="108"/>
      <c r="AA9212" s="108"/>
      <c r="AC9212" s="108"/>
    </row>
    <row r="9213" spans="19:29" x14ac:dyDescent="0.25">
      <c r="S9213" s="108"/>
      <c r="U9213" s="108"/>
      <c r="W9213" s="108"/>
      <c r="Y9213" s="108"/>
      <c r="AA9213" s="108"/>
      <c r="AC9213" s="108"/>
    </row>
    <row r="9214" spans="19:29" x14ac:dyDescent="0.25">
      <c r="S9214" s="110"/>
      <c r="U9214" s="110"/>
      <c r="W9214" s="110"/>
      <c r="Y9214" s="110"/>
      <c r="AA9214" s="110"/>
      <c r="AC9214" s="110"/>
    </row>
    <row r="9215" spans="19:29" x14ac:dyDescent="0.25">
      <c r="S9215" s="110"/>
      <c r="U9215" s="110"/>
      <c r="W9215" s="110"/>
      <c r="Y9215" s="110"/>
      <c r="AA9215" s="110"/>
      <c r="AC9215" s="110"/>
    </row>
    <row r="9216" spans="19:29" x14ac:dyDescent="0.25">
      <c r="S9216" s="110"/>
      <c r="U9216" s="110"/>
      <c r="W9216" s="110"/>
      <c r="Y9216" s="110"/>
      <c r="AA9216" s="110"/>
      <c r="AC9216" s="110"/>
    </row>
    <row r="9217" spans="19:29" x14ac:dyDescent="0.25">
      <c r="S9217" s="110"/>
      <c r="U9217" s="110"/>
      <c r="W9217" s="110"/>
      <c r="Y9217" s="110"/>
      <c r="AA9217" s="110"/>
      <c r="AC9217" s="110"/>
    </row>
    <row r="9218" spans="19:29" x14ac:dyDescent="0.25">
      <c r="S9218" s="111"/>
      <c r="U9218" s="111"/>
      <c r="W9218" s="111"/>
      <c r="Y9218" s="111"/>
      <c r="AA9218" s="111"/>
      <c r="AC9218" s="111"/>
    </row>
    <row r="9219" spans="19:29" x14ac:dyDescent="0.25">
      <c r="S9219" s="107"/>
      <c r="U9219" s="107"/>
      <c r="W9219" s="107"/>
      <c r="Y9219" s="107"/>
      <c r="AA9219" s="107"/>
      <c r="AC9219" s="107"/>
    </row>
    <row r="9220" spans="19:29" x14ac:dyDescent="0.25">
      <c r="S9220" s="108"/>
      <c r="U9220" s="108"/>
      <c r="W9220" s="108"/>
      <c r="Y9220" s="108"/>
      <c r="AA9220" s="108"/>
      <c r="AC9220" s="108"/>
    </row>
    <row r="9221" spans="19:29" x14ac:dyDescent="0.25">
      <c r="S9221" s="108"/>
      <c r="U9221" s="108"/>
      <c r="W9221" s="108"/>
      <c r="Y9221" s="108"/>
      <c r="AA9221" s="108"/>
      <c r="AC9221" s="108"/>
    </row>
    <row r="9222" spans="19:29" x14ac:dyDescent="0.25">
      <c r="S9222" s="109"/>
      <c r="U9222" s="109"/>
      <c r="W9222" s="109"/>
      <c r="Y9222" s="109"/>
      <c r="AA9222" s="109"/>
      <c r="AC9222" s="109"/>
    </row>
    <row r="9223" spans="19:29" x14ac:dyDescent="0.25">
      <c r="S9223" s="108"/>
      <c r="U9223" s="108"/>
      <c r="W9223" s="108"/>
      <c r="Y9223" s="108"/>
      <c r="AA9223" s="108"/>
      <c r="AC9223" s="108"/>
    </row>
    <row r="9224" spans="19:29" x14ac:dyDescent="0.25">
      <c r="S9224" s="108"/>
      <c r="U9224" s="108"/>
      <c r="W9224" s="108"/>
      <c r="Y9224" s="108"/>
      <c r="AA9224" s="108"/>
      <c r="AC9224" s="108"/>
    </row>
    <row r="9225" spans="19:29" x14ac:dyDescent="0.25">
      <c r="S9225" s="109"/>
      <c r="U9225" s="109"/>
      <c r="W9225" s="109"/>
      <c r="Y9225" s="109"/>
      <c r="AA9225" s="109"/>
      <c r="AC9225" s="109"/>
    </row>
    <row r="9226" spans="19:29" x14ac:dyDescent="0.25">
      <c r="S9226" s="108"/>
      <c r="U9226" s="108"/>
      <c r="W9226" s="108"/>
      <c r="Y9226" s="108"/>
      <c r="AA9226" s="108"/>
      <c r="AC9226" s="108"/>
    </row>
    <row r="9227" spans="19:29" x14ac:dyDescent="0.25">
      <c r="S9227" s="109"/>
      <c r="U9227" s="109"/>
      <c r="W9227" s="109"/>
      <c r="Y9227" s="109"/>
      <c r="AA9227" s="109"/>
      <c r="AC9227" s="109"/>
    </row>
    <row r="9228" spans="19:29" x14ac:dyDescent="0.25">
      <c r="S9228" s="108"/>
      <c r="U9228" s="108"/>
      <c r="W9228" s="108"/>
      <c r="Y9228" s="108"/>
      <c r="AA9228" s="108"/>
      <c r="AC9228" s="108"/>
    </row>
    <row r="9229" spans="19:29" x14ac:dyDescent="0.25">
      <c r="S9229" s="108"/>
      <c r="U9229" s="108"/>
      <c r="W9229" s="108"/>
      <c r="Y9229" s="108"/>
      <c r="AA9229" s="108"/>
      <c r="AC9229" s="108"/>
    </row>
    <row r="9230" spans="19:29" x14ac:dyDescent="0.25">
      <c r="S9230" s="108"/>
      <c r="U9230" s="108"/>
      <c r="W9230" s="108"/>
      <c r="Y9230" s="108"/>
      <c r="AA9230" s="108"/>
      <c r="AC9230" s="108"/>
    </row>
    <row r="9231" spans="19:29" x14ac:dyDescent="0.25">
      <c r="S9231" s="110"/>
      <c r="U9231" s="110"/>
      <c r="W9231" s="110"/>
      <c r="Y9231" s="110"/>
      <c r="AA9231" s="110"/>
      <c r="AC9231" s="110"/>
    </row>
    <row r="9232" spans="19:29" x14ac:dyDescent="0.25">
      <c r="S9232" s="110"/>
      <c r="U9232" s="110"/>
      <c r="W9232" s="110"/>
      <c r="Y9232" s="110"/>
      <c r="AA9232" s="110"/>
      <c r="AC9232" s="110"/>
    </row>
    <row r="9233" spans="19:29" x14ac:dyDescent="0.25">
      <c r="S9233" s="110"/>
      <c r="U9233" s="110"/>
      <c r="W9233" s="110"/>
      <c r="Y9233" s="110"/>
      <c r="AA9233" s="110"/>
      <c r="AC9233" s="110"/>
    </row>
    <row r="9234" spans="19:29" x14ac:dyDescent="0.25">
      <c r="S9234" s="110"/>
      <c r="U9234" s="110"/>
      <c r="W9234" s="110"/>
      <c r="Y9234" s="110"/>
      <c r="AA9234" s="110"/>
      <c r="AC9234" s="110"/>
    </row>
    <row r="9235" spans="19:29" x14ac:dyDescent="0.25">
      <c r="S9235" s="111"/>
      <c r="U9235" s="111"/>
      <c r="W9235" s="111"/>
      <c r="Y9235" s="111"/>
      <c r="AA9235" s="111"/>
      <c r="AC9235" s="111"/>
    </row>
    <row r="9236" spans="19:29" x14ac:dyDescent="0.25">
      <c r="S9236" s="107"/>
      <c r="U9236" s="107"/>
      <c r="W9236" s="107"/>
      <c r="Y9236" s="107"/>
      <c r="AA9236" s="107"/>
      <c r="AC9236" s="107"/>
    </row>
    <row r="9237" spans="19:29" x14ac:dyDescent="0.25">
      <c r="S9237" s="108"/>
      <c r="U9237" s="108"/>
      <c r="W9237" s="108"/>
      <c r="Y9237" s="108"/>
      <c r="AA9237" s="108"/>
      <c r="AC9237" s="108"/>
    </row>
    <row r="9238" spans="19:29" x14ac:dyDescent="0.25">
      <c r="S9238" s="108"/>
      <c r="U9238" s="108"/>
      <c r="W9238" s="108"/>
      <c r="Y9238" s="108"/>
      <c r="AA9238" s="108"/>
      <c r="AC9238" s="108"/>
    </row>
    <row r="9239" spans="19:29" x14ac:dyDescent="0.25">
      <c r="S9239" s="109"/>
      <c r="U9239" s="109"/>
      <c r="W9239" s="109"/>
      <c r="Y9239" s="109"/>
      <c r="AA9239" s="109"/>
      <c r="AC9239" s="109"/>
    </row>
    <row r="9240" spans="19:29" x14ac:dyDescent="0.25">
      <c r="S9240" s="108"/>
      <c r="U9240" s="108"/>
      <c r="W9240" s="108"/>
      <c r="Y9240" s="108"/>
      <c r="AA9240" s="108"/>
      <c r="AC9240" s="108"/>
    </row>
    <row r="9241" spans="19:29" x14ac:dyDescent="0.25">
      <c r="S9241" s="108"/>
      <c r="U9241" s="108"/>
      <c r="W9241" s="108"/>
      <c r="Y9241" s="108"/>
      <c r="AA9241" s="108"/>
      <c r="AC9241" s="108"/>
    </row>
    <row r="9242" spans="19:29" x14ac:dyDescent="0.25">
      <c r="S9242" s="109"/>
      <c r="U9242" s="109"/>
      <c r="W9242" s="109"/>
      <c r="Y9242" s="109"/>
      <c r="AA9242" s="109"/>
      <c r="AC9242" s="109"/>
    </row>
    <row r="9243" spans="19:29" x14ac:dyDescent="0.25">
      <c r="S9243" s="108"/>
      <c r="U9243" s="108"/>
      <c r="W9243" s="108"/>
      <c r="Y9243" s="108"/>
      <c r="AA9243" s="108"/>
      <c r="AC9243" s="108"/>
    </row>
    <row r="9244" spans="19:29" x14ac:dyDescent="0.25">
      <c r="S9244" s="109"/>
      <c r="U9244" s="109"/>
      <c r="W9244" s="109"/>
      <c r="Y9244" s="109"/>
      <c r="AA9244" s="109"/>
      <c r="AC9244" s="109"/>
    </row>
    <row r="9245" spans="19:29" x14ac:dyDescent="0.25">
      <c r="S9245" s="108"/>
      <c r="U9245" s="108"/>
      <c r="W9245" s="108"/>
      <c r="Y9245" s="108"/>
      <c r="AA9245" s="108"/>
      <c r="AC9245" s="108"/>
    </row>
    <row r="9246" spans="19:29" x14ac:dyDescent="0.25">
      <c r="S9246" s="108"/>
      <c r="U9246" s="108"/>
      <c r="W9246" s="108"/>
      <c r="Y9246" s="108"/>
      <c r="AA9246" s="108"/>
      <c r="AC9246" s="108"/>
    </row>
    <row r="9247" spans="19:29" x14ac:dyDescent="0.25">
      <c r="S9247" s="108"/>
      <c r="U9247" s="108"/>
      <c r="W9247" s="108"/>
      <c r="Y9247" s="108"/>
      <c r="AA9247" s="108"/>
      <c r="AC9247" s="108"/>
    </row>
    <row r="9248" spans="19:29" x14ac:dyDescent="0.25">
      <c r="S9248" s="110"/>
      <c r="U9248" s="110"/>
      <c r="W9248" s="110"/>
      <c r="Y9248" s="110"/>
      <c r="AA9248" s="110"/>
      <c r="AC9248" s="110"/>
    </row>
    <row r="9249" spans="19:29" x14ac:dyDescent="0.25">
      <c r="S9249" s="110"/>
      <c r="U9249" s="110"/>
      <c r="W9249" s="110"/>
      <c r="Y9249" s="110"/>
      <c r="AA9249" s="110"/>
      <c r="AC9249" s="110"/>
    </row>
    <row r="9250" spans="19:29" x14ac:dyDescent="0.25">
      <c r="S9250" s="110"/>
      <c r="U9250" s="110"/>
      <c r="W9250" s="110"/>
      <c r="Y9250" s="110"/>
      <c r="AA9250" s="110"/>
      <c r="AC9250" s="110"/>
    </row>
    <row r="9251" spans="19:29" x14ac:dyDescent="0.25">
      <c r="S9251" s="110"/>
      <c r="U9251" s="110"/>
      <c r="W9251" s="110"/>
      <c r="Y9251" s="110"/>
      <c r="AA9251" s="110"/>
      <c r="AC9251" s="110"/>
    </row>
    <row r="9252" spans="19:29" x14ac:dyDescent="0.25">
      <c r="S9252" s="111"/>
      <c r="U9252" s="111"/>
      <c r="W9252" s="111"/>
      <c r="Y9252" s="111"/>
      <c r="AA9252" s="111"/>
      <c r="AC9252" s="111"/>
    </row>
    <row r="9253" spans="19:29" x14ac:dyDescent="0.25">
      <c r="S9253" s="107"/>
      <c r="U9253" s="107"/>
      <c r="W9253" s="107"/>
      <c r="Y9253" s="107"/>
      <c r="AA9253" s="107"/>
      <c r="AC9253" s="107"/>
    </row>
    <row r="9254" spans="19:29" x14ac:dyDescent="0.25">
      <c r="S9254" s="108"/>
      <c r="U9254" s="108"/>
      <c r="W9254" s="108"/>
      <c r="Y9254" s="108"/>
      <c r="AA9254" s="108"/>
      <c r="AC9254" s="108"/>
    </row>
    <row r="9255" spans="19:29" x14ac:dyDescent="0.25">
      <c r="S9255" s="108"/>
      <c r="U9255" s="108"/>
      <c r="W9255" s="108"/>
      <c r="Y9255" s="108"/>
      <c r="AA9255" s="108"/>
      <c r="AC9255" s="108"/>
    </row>
    <row r="9256" spans="19:29" x14ac:dyDescent="0.25">
      <c r="S9256" s="109"/>
      <c r="U9256" s="109"/>
      <c r="W9256" s="109"/>
      <c r="Y9256" s="109"/>
      <c r="AA9256" s="109"/>
      <c r="AC9256" s="109"/>
    </row>
    <row r="9257" spans="19:29" x14ac:dyDescent="0.25">
      <c r="S9257" s="108"/>
      <c r="U9257" s="108"/>
      <c r="W9257" s="108"/>
      <c r="Y9257" s="108"/>
      <c r="AA9257" s="108"/>
      <c r="AC9257" s="108"/>
    </row>
    <row r="9258" spans="19:29" x14ac:dyDescent="0.25">
      <c r="S9258" s="108"/>
      <c r="U9258" s="108"/>
      <c r="W9258" s="108"/>
      <c r="Y9258" s="108"/>
      <c r="AA9258" s="108"/>
      <c r="AC9258" s="108"/>
    </row>
    <row r="9259" spans="19:29" x14ac:dyDescent="0.25">
      <c r="S9259" s="109"/>
      <c r="U9259" s="109"/>
      <c r="W9259" s="109"/>
      <c r="Y9259" s="109"/>
      <c r="AA9259" s="109"/>
      <c r="AC9259" s="109"/>
    </row>
    <row r="9260" spans="19:29" x14ac:dyDescent="0.25">
      <c r="S9260" s="108"/>
      <c r="U9260" s="108"/>
      <c r="W9260" s="108"/>
      <c r="Y9260" s="108"/>
      <c r="AA9260" s="108"/>
      <c r="AC9260" s="108"/>
    </row>
    <row r="9261" spans="19:29" x14ac:dyDescent="0.25">
      <c r="S9261" s="109"/>
      <c r="U9261" s="109"/>
      <c r="W9261" s="109"/>
      <c r="Y9261" s="109"/>
      <c r="AA9261" s="109"/>
      <c r="AC9261" s="109"/>
    </row>
    <row r="9262" spans="19:29" x14ac:dyDescent="0.25">
      <c r="S9262" s="108"/>
      <c r="U9262" s="108"/>
      <c r="W9262" s="108"/>
      <c r="Y9262" s="108"/>
      <c r="AA9262" s="108"/>
      <c r="AC9262" s="108"/>
    </row>
    <row r="9263" spans="19:29" x14ac:dyDescent="0.25">
      <c r="S9263" s="108"/>
      <c r="U9263" s="108"/>
      <c r="W9263" s="108"/>
      <c r="Y9263" s="108"/>
      <c r="AA9263" s="108"/>
      <c r="AC9263" s="108"/>
    </row>
    <row r="9264" spans="19:29" x14ac:dyDescent="0.25">
      <c r="S9264" s="108"/>
      <c r="U9264" s="108"/>
      <c r="W9264" s="108"/>
      <c r="Y9264" s="108"/>
      <c r="AA9264" s="108"/>
      <c r="AC9264" s="108"/>
    </row>
    <row r="9265" spans="19:29" x14ac:dyDescent="0.25">
      <c r="S9265" s="110"/>
      <c r="U9265" s="110"/>
      <c r="W9265" s="110"/>
      <c r="Y9265" s="110"/>
      <c r="AA9265" s="110"/>
      <c r="AC9265" s="110"/>
    </row>
    <row r="9266" spans="19:29" x14ac:dyDescent="0.25">
      <c r="S9266" s="110"/>
      <c r="U9266" s="110"/>
      <c r="W9266" s="110"/>
      <c r="Y9266" s="110"/>
      <c r="AA9266" s="110"/>
      <c r="AC9266" s="110"/>
    </row>
    <row r="9267" spans="19:29" x14ac:dyDescent="0.25">
      <c r="S9267" s="110"/>
      <c r="U9267" s="110"/>
      <c r="W9267" s="110"/>
      <c r="Y9267" s="110"/>
      <c r="AA9267" s="110"/>
      <c r="AC9267" s="110"/>
    </row>
    <row r="9268" spans="19:29" x14ac:dyDescent="0.25">
      <c r="S9268" s="110"/>
      <c r="U9268" s="110"/>
      <c r="W9268" s="110"/>
      <c r="Y9268" s="110"/>
      <c r="AA9268" s="110"/>
      <c r="AC9268" s="110"/>
    </row>
    <row r="9269" spans="19:29" x14ac:dyDescent="0.25">
      <c r="S9269" s="111"/>
      <c r="U9269" s="111"/>
      <c r="W9269" s="111"/>
      <c r="Y9269" s="111"/>
      <c r="AA9269" s="111"/>
      <c r="AC9269" s="111"/>
    </row>
    <row r="9270" spans="19:29" x14ac:dyDescent="0.25">
      <c r="S9270" s="107"/>
      <c r="U9270" s="107"/>
      <c r="W9270" s="107"/>
      <c r="Y9270" s="107"/>
      <c r="AA9270" s="107"/>
      <c r="AC9270" s="107"/>
    </row>
    <row r="9271" spans="19:29" x14ac:dyDescent="0.25">
      <c r="S9271" s="108"/>
      <c r="U9271" s="108"/>
      <c r="W9271" s="108"/>
      <c r="Y9271" s="108"/>
      <c r="AA9271" s="108"/>
      <c r="AC9271" s="108"/>
    </row>
    <row r="9272" spans="19:29" x14ac:dyDescent="0.25">
      <c r="S9272" s="108"/>
      <c r="U9272" s="108"/>
      <c r="W9272" s="108"/>
      <c r="Y9272" s="108"/>
      <c r="AA9272" s="108"/>
      <c r="AC9272" s="108"/>
    </row>
    <row r="9273" spans="19:29" x14ac:dyDescent="0.25">
      <c r="S9273" s="109"/>
      <c r="U9273" s="109"/>
      <c r="W9273" s="109"/>
      <c r="Y9273" s="109"/>
      <c r="AA9273" s="109"/>
      <c r="AC9273" s="109"/>
    </row>
    <row r="9274" spans="19:29" x14ac:dyDescent="0.25">
      <c r="S9274" s="108"/>
      <c r="U9274" s="108"/>
      <c r="W9274" s="108"/>
      <c r="Y9274" s="108"/>
      <c r="AA9274" s="108"/>
      <c r="AC9274" s="108"/>
    </row>
    <row r="9275" spans="19:29" x14ac:dyDescent="0.25">
      <c r="S9275" s="108"/>
      <c r="U9275" s="108"/>
      <c r="W9275" s="108"/>
      <c r="Y9275" s="108"/>
      <c r="AA9275" s="108"/>
      <c r="AC9275" s="108"/>
    </row>
    <row r="9276" spans="19:29" x14ac:dyDescent="0.25">
      <c r="S9276" s="109"/>
      <c r="U9276" s="109"/>
      <c r="W9276" s="109"/>
      <c r="Y9276" s="109"/>
      <c r="AA9276" s="109"/>
      <c r="AC9276" s="109"/>
    </row>
    <row r="9277" spans="19:29" x14ac:dyDescent="0.25">
      <c r="S9277" s="108"/>
      <c r="U9277" s="108"/>
      <c r="W9277" s="108"/>
      <c r="Y9277" s="108"/>
      <c r="AA9277" s="108"/>
      <c r="AC9277" s="108"/>
    </row>
    <row r="9278" spans="19:29" x14ac:dyDescent="0.25">
      <c r="S9278" s="109"/>
      <c r="U9278" s="109"/>
      <c r="W9278" s="109"/>
      <c r="Y9278" s="109"/>
      <c r="AA9278" s="109"/>
      <c r="AC9278" s="109"/>
    </row>
    <row r="9279" spans="19:29" x14ac:dyDescent="0.25">
      <c r="S9279" s="108"/>
      <c r="U9279" s="108"/>
      <c r="W9279" s="108"/>
      <c r="Y9279" s="108"/>
      <c r="AA9279" s="108"/>
      <c r="AC9279" s="108"/>
    </row>
    <row r="9280" spans="19:29" x14ac:dyDescent="0.25">
      <c r="S9280" s="108"/>
      <c r="U9280" s="108"/>
      <c r="W9280" s="108"/>
      <c r="Y9280" s="108"/>
      <c r="AA9280" s="108"/>
      <c r="AC9280" s="108"/>
    </row>
    <row r="9281" spans="19:29" x14ac:dyDescent="0.25">
      <c r="S9281" s="108"/>
      <c r="U9281" s="108"/>
      <c r="W9281" s="108"/>
      <c r="Y9281" s="108"/>
      <c r="AA9281" s="108"/>
      <c r="AC9281" s="108"/>
    </row>
    <row r="9282" spans="19:29" x14ac:dyDescent="0.25">
      <c r="S9282" s="110"/>
      <c r="U9282" s="110"/>
      <c r="W9282" s="110"/>
      <c r="Y9282" s="110"/>
      <c r="AA9282" s="110"/>
      <c r="AC9282" s="110"/>
    </row>
    <row r="9283" spans="19:29" x14ac:dyDescent="0.25">
      <c r="S9283" s="110"/>
      <c r="U9283" s="110"/>
      <c r="W9283" s="110"/>
      <c r="Y9283" s="110"/>
      <c r="AA9283" s="110"/>
      <c r="AC9283" s="110"/>
    </row>
    <row r="9284" spans="19:29" x14ac:dyDescent="0.25">
      <c r="S9284" s="110"/>
      <c r="U9284" s="110"/>
      <c r="W9284" s="110"/>
      <c r="Y9284" s="110"/>
      <c r="AA9284" s="110"/>
      <c r="AC9284" s="110"/>
    </row>
    <row r="9285" spans="19:29" x14ac:dyDescent="0.25">
      <c r="S9285" s="110"/>
      <c r="U9285" s="110"/>
      <c r="W9285" s="110"/>
      <c r="Y9285" s="110"/>
      <c r="AA9285" s="110"/>
      <c r="AC9285" s="110"/>
    </row>
    <row r="9286" spans="19:29" x14ac:dyDescent="0.25">
      <c r="S9286" s="111"/>
      <c r="U9286" s="111"/>
      <c r="W9286" s="111"/>
      <c r="Y9286" s="111"/>
      <c r="AA9286" s="111"/>
      <c r="AC9286" s="111"/>
    </row>
    <row r="9287" spans="19:29" x14ac:dyDescent="0.25">
      <c r="S9287" s="107"/>
      <c r="U9287" s="107"/>
      <c r="W9287" s="107"/>
      <c r="Y9287" s="107"/>
      <c r="AA9287" s="107"/>
      <c r="AC9287" s="107"/>
    </row>
    <row r="9288" spans="19:29" x14ac:dyDescent="0.25">
      <c r="S9288" s="108"/>
      <c r="U9288" s="108"/>
      <c r="W9288" s="108"/>
      <c r="Y9288" s="108"/>
      <c r="AA9288" s="108"/>
      <c r="AC9288" s="108"/>
    </row>
    <row r="9289" spans="19:29" x14ac:dyDescent="0.25">
      <c r="S9289" s="108"/>
      <c r="U9289" s="108"/>
      <c r="W9289" s="108"/>
      <c r="Y9289" s="108"/>
      <c r="AA9289" s="108"/>
      <c r="AC9289" s="108"/>
    </row>
    <row r="9290" spans="19:29" x14ac:dyDescent="0.25">
      <c r="S9290" s="109"/>
      <c r="U9290" s="109"/>
      <c r="W9290" s="109"/>
      <c r="Y9290" s="109"/>
      <c r="AA9290" s="109"/>
      <c r="AC9290" s="109"/>
    </row>
    <row r="9291" spans="19:29" x14ac:dyDescent="0.25">
      <c r="S9291" s="108"/>
      <c r="U9291" s="108"/>
      <c r="W9291" s="108"/>
      <c r="Y9291" s="108"/>
      <c r="AA9291" s="108"/>
      <c r="AC9291" s="108"/>
    </row>
    <row r="9292" spans="19:29" x14ac:dyDescent="0.25">
      <c r="S9292" s="108"/>
      <c r="U9292" s="108"/>
      <c r="W9292" s="108"/>
      <c r="Y9292" s="108"/>
      <c r="AA9292" s="108"/>
      <c r="AC9292" s="108"/>
    </row>
    <row r="9293" spans="19:29" x14ac:dyDescent="0.25">
      <c r="S9293" s="109"/>
      <c r="U9293" s="109"/>
      <c r="W9293" s="109"/>
      <c r="Y9293" s="109"/>
      <c r="AA9293" s="109"/>
      <c r="AC9293" s="109"/>
    </row>
    <row r="9294" spans="19:29" x14ac:dyDescent="0.25">
      <c r="S9294" s="108"/>
      <c r="U9294" s="108"/>
      <c r="W9294" s="108"/>
      <c r="Y9294" s="108"/>
      <c r="AA9294" s="108"/>
      <c r="AC9294" s="108"/>
    </row>
    <row r="9295" spans="19:29" x14ac:dyDescent="0.25">
      <c r="S9295" s="109"/>
      <c r="U9295" s="109"/>
      <c r="W9295" s="109"/>
      <c r="Y9295" s="109"/>
      <c r="AA9295" s="109"/>
      <c r="AC9295" s="109"/>
    </row>
    <row r="9296" spans="19:29" x14ac:dyDescent="0.25">
      <c r="S9296" s="108"/>
      <c r="U9296" s="108"/>
      <c r="W9296" s="108"/>
      <c r="Y9296" s="108"/>
      <c r="AA9296" s="108"/>
      <c r="AC9296" s="108"/>
    </row>
    <row r="9297" spans="19:29" x14ac:dyDescent="0.25">
      <c r="S9297" s="108"/>
      <c r="U9297" s="108"/>
      <c r="W9297" s="108"/>
      <c r="Y9297" s="108"/>
      <c r="AA9297" s="108"/>
      <c r="AC9297" s="108"/>
    </row>
    <row r="9298" spans="19:29" x14ac:dyDescent="0.25">
      <c r="S9298" s="108"/>
      <c r="U9298" s="108"/>
      <c r="W9298" s="108"/>
      <c r="Y9298" s="108"/>
      <c r="AA9298" s="108"/>
      <c r="AC9298" s="108"/>
    </row>
    <row r="9299" spans="19:29" x14ac:dyDescent="0.25">
      <c r="S9299" s="110"/>
      <c r="U9299" s="110"/>
      <c r="W9299" s="110"/>
      <c r="Y9299" s="110"/>
      <c r="AA9299" s="110"/>
      <c r="AC9299" s="110"/>
    </row>
    <row r="9300" spans="19:29" x14ac:dyDescent="0.25">
      <c r="S9300" s="110"/>
      <c r="U9300" s="110"/>
      <c r="W9300" s="110"/>
      <c r="Y9300" s="110"/>
      <c r="AA9300" s="110"/>
      <c r="AC9300" s="110"/>
    </row>
    <row r="9301" spans="19:29" x14ac:dyDescent="0.25">
      <c r="S9301" s="110"/>
      <c r="U9301" s="110"/>
      <c r="W9301" s="110"/>
      <c r="Y9301" s="110"/>
      <c r="AA9301" s="110"/>
      <c r="AC9301" s="110"/>
    </row>
    <row r="9302" spans="19:29" x14ac:dyDescent="0.25">
      <c r="S9302" s="110"/>
      <c r="U9302" s="110"/>
      <c r="W9302" s="110"/>
      <c r="Y9302" s="110"/>
      <c r="AA9302" s="110"/>
      <c r="AC9302" s="110"/>
    </row>
    <row r="9303" spans="19:29" x14ac:dyDescent="0.25">
      <c r="S9303" s="111"/>
      <c r="U9303" s="111"/>
      <c r="W9303" s="111"/>
      <c r="Y9303" s="111"/>
      <c r="AA9303" s="111"/>
      <c r="AC9303" s="111"/>
    </row>
    <row r="9304" spans="19:29" x14ac:dyDescent="0.25">
      <c r="S9304" s="107"/>
      <c r="U9304" s="107"/>
      <c r="W9304" s="107"/>
      <c r="Y9304" s="107"/>
      <c r="AA9304" s="107"/>
      <c r="AC9304" s="107"/>
    </row>
    <row r="9305" spans="19:29" x14ac:dyDescent="0.25">
      <c r="S9305" s="108"/>
      <c r="U9305" s="108"/>
      <c r="W9305" s="108"/>
      <c r="Y9305" s="108"/>
      <c r="AA9305" s="108"/>
      <c r="AC9305" s="108"/>
    </row>
    <row r="9306" spans="19:29" x14ac:dyDescent="0.25">
      <c r="S9306" s="108"/>
      <c r="U9306" s="108"/>
      <c r="W9306" s="108"/>
      <c r="Y9306" s="108"/>
      <c r="AA9306" s="108"/>
      <c r="AC9306" s="108"/>
    </row>
    <row r="9307" spans="19:29" x14ac:dyDescent="0.25">
      <c r="S9307" s="109"/>
      <c r="U9307" s="109"/>
      <c r="W9307" s="109"/>
      <c r="Y9307" s="109"/>
      <c r="AA9307" s="109"/>
      <c r="AC9307" s="109"/>
    </row>
    <row r="9308" spans="19:29" x14ac:dyDescent="0.25">
      <c r="S9308" s="108"/>
      <c r="U9308" s="108"/>
      <c r="W9308" s="108"/>
      <c r="Y9308" s="108"/>
      <c r="AA9308" s="108"/>
      <c r="AC9308" s="108"/>
    </row>
    <row r="9309" spans="19:29" x14ac:dyDescent="0.25">
      <c r="S9309" s="108"/>
      <c r="U9309" s="108"/>
      <c r="W9309" s="108"/>
      <c r="Y9309" s="108"/>
      <c r="AA9309" s="108"/>
      <c r="AC9309" s="108"/>
    </row>
    <row r="9310" spans="19:29" x14ac:dyDescent="0.25">
      <c r="S9310" s="109"/>
      <c r="U9310" s="109"/>
      <c r="W9310" s="109"/>
      <c r="Y9310" s="109"/>
      <c r="AA9310" s="109"/>
      <c r="AC9310" s="109"/>
    </row>
    <row r="9311" spans="19:29" x14ac:dyDescent="0.25">
      <c r="S9311" s="108"/>
      <c r="U9311" s="108"/>
      <c r="W9311" s="108"/>
      <c r="Y9311" s="108"/>
      <c r="AA9311" s="108"/>
      <c r="AC9311" s="108"/>
    </row>
    <row r="9312" spans="19:29" x14ac:dyDescent="0.25">
      <c r="S9312" s="109"/>
      <c r="U9312" s="109"/>
      <c r="W9312" s="109"/>
      <c r="Y9312" s="109"/>
      <c r="AA9312" s="109"/>
      <c r="AC9312" s="109"/>
    </row>
    <row r="9313" spans="19:29" x14ac:dyDescent="0.25">
      <c r="S9313" s="108"/>
      <c r="U9313" s="108"/>
      <c r="W9313" s="108"/>
      <c r="Y9313" s="108"/>
      <c r="AA9313" s="108"/>
      <c r="AC9313" s="108"/>
    </row>
    <row r="9314" spans="19:29" x14ac:dyDescent="0.25">
      <c r="S9314" s="108"/>
      <c r="U9314" s="108"/>
      <c r="W9314" s="108"/>
      <c r="Y9314" s="108"/>
      <c r="AA9314" s="108"/>
      <c r="AC9314" s="108"/>
    </row>
    <row r="9315" spans="19:29" x14ac:dyDescent="0.25">
      <c r="S9315" s="108"/>
      <c r="U9315" s="108"/>
      <c r="W9315" s="108"/>
      <c r="Y9315" s="108"/>
      <c r="AA9315" s="108"/>
      <c r="AC9315" s="108"/>
    </row>
    <row r="9316" spans="19:29" x14ac:dyDescent="0.25">
      <c r="S9316" s="110"/>
      <c r="U9316" s="110"/>
      <c r="W9316" s="110"/>
      <c r="Y9316" s="110"/>
      <c r="AA9316" s="110"/>
      <c r="AC9316" s="110"/>
    </row>
    <row r="9317" spans="19:29" x14ac:dyDescent="0.25">
      <c r="S9317" s="110"/>
      <c r="U9317" s="110"/>
      <c r="W9317" s="110"/>
      <c r="Y9317" s="110"/>
      <c r="AA9317" s="110"/>
      <c r="AC9317" s="110"/>
    </row>
    <row r="9318" spans="19:29" x14ac:dyDescent="0.25">
      <c r="S9318" s="110"/>
      <c r="U9318" s="110"/>
      <c r="W9318" s="110"/>
      <c r="Y9318" s="110"/>
      <c r="AA9318" s="110"/>
      <c r="AC9318" s="110"/>
    </row>
    <row r="9319" spans="19:29" x14ac:dyDescent="0.25">
      <c r="S9319" s="110"/>
      <c r="U9319" s="110"/>
      <c r="W9319" s="110"/>
      <c r="Y9319" s="110"/>
      <c r="AA9319" s="110"/>
      <c r="AC9319" s="110"/>
    </row>
    <row r="9320" spans="19:29" x14ac:dyDescent="0.25">
      <c r="S9320" s="111"/>
      <c r="U9320" s="111"/>
      <c r="W9320" s="111"/>
      <c r="Y9320" s="111"/>
      <c r="AA9320" s="111"/>
      <c r="AC9320" s="111"/>
    </row>
    <row r="9321" spans="19:29" x14ac:dyDescent="0.25">
      <c r="S9321" s="107"/>
      <c r="U9321" s="107"/>
      <c r="W9321" s="107"/>
      <c r="Y9321" s="107"/>
      <c r="AA9321" s="107"/>
      <c r="AC9321" s="107"/>
    </row>
    <row r="9322" spans="19:29" x14ac:dyDescent="0.25">
      <c r="S9322" s="108"/>
      <c r="U9322" s="108"/>
      <c r="W9322" s="108"/>
      <c r="Y9322" s="108"/>
      <c r="AA9322" s="108"/>
      <c r="AC9322" s="108"/>
    </row>
    <row r="9323" spans="19:29" x14ac:dyDescent="0.25">
      <c r="S9323" s="108"/>
      <c r="U9323" s="108"/>
      <c r="W9323" s="108"/>
      <c r="Y9323" s="108"/>
      <c r="AA9323" s="108"/>
      <c r="AC9323" s="108"/>
    </row>
    <row r="9324" spans="19:29" x14ac:dyDescent="0.25">
      <c r="S9324" s="109"/>
      <c r="U9324" s="109"/>
      <c r="W9324" s="109"/>
      <c r="Y9324" s="109"/>
      <c r="AA9324" s="109"/>
      <c r="AC9324" s="109"/>
    </row>
    <row r="9325" spans="19:29" x14ac:dyDescent="0.25">
      <c r="S9325" s="108"/>
      <c r="U9325" s="108"/>
      <c r="W9325" s="108"/>
      <c r="Y9325" s="108"/>
      <c r="AA9325" s="108"/>
      <c r="AC9325" s="108"/>
    </row>
    <row r="9326" spans="19:29" x14ac:dyDescent="0.25">
      <c r="S9326" s="108"/>
      <c r="U9326" s="108"/>
      <c r="W9326" s="108"/>
      <c r="Y9326" s="108"/>
      <c r="AA9326" s="108"/>
      <c r="AC9326" s="108"/>
    </row>
    <row r="9327" spans="19:29" x14ac:dyDescent="0.25">
      <c r="S9327" s="109"/>
      <c r="U9327" s="109"/>
      <c r="W9327" s="109"/>
      <c r="Y9327" s="109"/>
      <c r="AA9327" s="109"/>
      <c r="AC9327" s="109"/>
    </row>
    <row r="9328" spans="19:29" x14ac:dyDescent="0.25">
      <c r="S9328" s="108"/>
      <c r="U9328" s="108"/>
      <c r="W9328" s="108"/>
      <c r="Y9328" s="108"/>
      <c r="AA9328" s="108"/>
      <c r="AC9328" s="108"/>
    </row>
    <row r="9329" spans="19:29" x14ac:dyDescent="0.25">
      <c r="S9329" s="109"/>
      <c r="U9329" s="109"/>
      <c r="W9329" s="109"/>
      <c r="Y9329" s="109"/>
      <c r="AA9329" s="109"/>
      <c r="AC9329" s="109"/>
    </row>
    <row r="9330" spans="19:29" x14ac:dyDescent="0.25">
      <c r="S9330" s="108"/>
      <c r="U9330" s="108"/>
      <c r="W9330" s="108"/>
      <c r="Y9330" s="108"/>
      <c r="AA9330" s="108"/>
      <c r="AC9330" s="108"/>
    </row>
    <row r="9331" spans="19:29" x14ac:dyDescent="0.25">
      <c r="S9331" s="108"/>
      <c r="U9331" s="108"/>
      <c r="W9331" s="108"/>
      <c r="Y9331" s="108"/>
      <c r="AA9331" s="108"/>
      <c r="AC9331" s="108"/>
    </row>
    <row r="9332" spans="19:29" x14ac:dyDescent="0.25">
      <c r="S9332" s="108"/>
      <c r="U9332" s="108"/>
      <c r="W9332" s="108"/>
      <c r="Y9332" s="108"/>
      <c r="AA9332" s="108"/>
      <c r="AC9332" s="108"/>
    </row>
    <row r="9333" spans="19:29" x14ac:dyDescent="0.25">
      <c r="S9333" s="110"/>
      <c r="U9333" s="110"/>
      <c r="W9333" s="110"/>
      <c r="Y9333" s="110"/>
      <c r="AA9333" s="110"/>
      <c r="AC9333" s="110"/>
    </row>
    <row r="9334" spans="19:29" x14ac:dyDescent="0.25">
      <c r="S9334" s="110"/>
      <c r="U9334" s="110"/>
      <c r="W9334" s="110"/>
      <c r="Y9334" s="110"/>
      <c r="AA9334" s="110"/>
      <c r="AC9334" s="110"/>
    </row>
    <row r="9335" spans="19:29" x14ac:dyDescent="0.25">
      <c r="S9335" s="110"/>
      <c r="U9335" s="110"/>
      <c r="W9335" s="110"/>
      <c r="Y9335" s="110"/>
      <c r="AA9335" s="110"/>
      <c r="AC9335" s="110"/>
    </row>
    <row r="9336" spans="19:29" x14ac:dyDescent="0.25">
      <c r="S9336" s="110"/>
      <c r="U9336" s="110"/>
      <c r="W9336" s="110"/>
      <c r="Y9336" s="110"/>
      <c r="AA9336" s="110"/>
      <c r="AC9336" s="110"/>
    </row>
    <row r="9337" spans="19:29" x14ac:dyDescent="0.25">
      <c r="S9337" s="111"/>
      <c r="U9337" s="111"/>
      <c r="W9337" s="111"/>
      <c r="Y9337" s="111"/>
      <c r="AA9337" s="111"/>
      <c r="AC9337" s="111"/>
    </row>
    <row r="9338" spans="19:29" x14ac:dyDescent="0.25">
      <c r="S9338" s="107"/>
      <c r="U9338" s="107"/>
      <c r="W9338" s="107"/>
      <c r="Y9338" s="107"/>
      <c r="AA9338" s="107"/>
      <c r="AC9338" s="107"/>
    </row>
    <row r="9339" spans="19:29" x14ac:dyDescent="0.25">
      <c r="S9339" s="108"/>
      <c r="U9339" s="108"/>
      <c r="W9339" s="108"/>
      <c r="Y9339" s="108"/>
      <c r="AA9339" s="108"/>
      <c r="AC9339" s="108"/>
    </row>
    <row r="9340" spans="19:29" x14ac:dyDescent="0.25">
      <c r="S9340" s="108"/>
      <c r="U9340" s="108"/>
      <c r="W9340" s="108"/>
      <c r="Y9340" s="108"/>
      <c r="AA9340" s="108"/>
      <c r="AC9340" s="108"/>
    </row>
    <row r="9341" spans="19:29" x14ac:dyDescent="0.25">
      <c r="S9341" s="109"/>
      <c r="U9341" s="109"/>
      <c r="W9341" s="109"/>
      <c r="Y9341" s="109"/>
      <c r="AA9341" s="109"/>
      <c r="AC9341" s="109"/>
    </row>
    <row r="9342" spans="19:29" x14ac:dyDescent="0.25">
      <c r="S9342" s="108"/>
      <c r="U9342" s="108"/>
      <c r="W9342" s="108"/>
      <c r="Y9342" s="108"/>
      <c r="AA9342" s="108"/>
      <c r="AC9342" s="108"/>
    </row>
    <row r="9343" spans="19:29" x14ac:dyDescent="0.25">
      <c r="S9343" s="108"/>
      <c r="U9343" s="108"/>
      <c r="W9343" s="108"/>
      <c r="Y9343" s="108"/>
      <c r="AA9343" s="108"/>
      <c r="AC9343" s="108"/>
    </row>
    <row r="9344" spans="19:29" x14ac:dyDescent="0.25">
      <c r="S9344" s="109"/>
      <c r="U9344" s="109"/>
      <c r="W9344" s="109"/>
      <c r="Y9344" s="109"/>
      <c r="AA9344" s="109"/>
      <c r="AC9344" s="109"/>
    </row>
    <row r="9345" spans="19:29" x14ac:dyDescent="0.25">
      <c r="S9345" s="108"/>
      <c r="U9345" s="108"/>
      <c r="W9345" s="108"/>
      <c r="Y9345" s="108"/>
      <c r="AA9345" s="108"/>
      <c r="AC9345" s="108"/>
    </row>
    <row r="9346" spans="19:29" x14ac:dyDescent="0.25">
      <c r="S9346" s="109"/>
      <c r="U9346" s="109"/>
      <c r="W9346" s="109"/>
      <c r="Y9346" s="109"/>
      <c r="AA9346" s="109"/>
      <c r="AC9346" s="109"/>
    </row>
    <row r="9347" spans="19:29" x14ac:dyDescent="0.25">
      <c r="S9347" s="108"/>
      <c r="U9347" s="108"/>
      <c r="W9347" s="108"/>
      <c r="Y9347" s="108"/>
      <c r="AA9347" s="108"/>
      <c r="AC9347" s="108"/>
    </row>
    <row r="9348" spans="19:29" x14ac:dyDescent="0.25">
      <c r="S9348" s="108"/>
      <c r="U9348" s="108"/>
      <c r="W9348" s="108"/>
      <c r="Y9348" s="108"/>
      <c r="AA9348" s="108"/>
      <c r="AC9348" s="108"/>
    </row>
    <row r="9349" spans="19:29" x14ac:dyDescent="0.25">
      <c r="S9349" s="108"/>
      <c r="U9349" s="108"/>
      <c r="W9349" s="108"/>
      <c r="Y9349" s="108"/>
      <c r="AA9349" s="108"/>
      <c r="AC9349" s="108"/>
    </row>
    <row r="9350" spans="19:29" x14ac:dyDescent="0.25">
      <c r="S9350" s="110"/>
      <c r="U9350" s="110"/>
      <c r="W9350" s="110"/>
      <c r="Y9350" s="110"/>
      <c r="AA9350" s="110"/>
      <c r="AC9350" s="110"/>
    </row>
    <row r="9351" spans="19:29" x14ac:dyDescent="0.25">
      <c r="S9351" s="110"/>
      <c r="U9351" s="110"/>
      <c r="W9351" s="110"/>
      <c r="Y9351" s="110"/>
      <c r="AA9351" s="110"/>
      <c r="AC9351" s="110"/>
    </row>
    <row r="9352" spans="19:29" x14ac:dyDescent="0.25">
      <c r="S9352" s="110"/>
      <c r="U9352" s="110"/>
      <c r="W9352" s="110"/>
      <c r="Y9352" s="110"/>
      <c r="AA9352" s="110"/>
      <c r="AC9352" s="110"/>
    </row>
    <row r="9353" spans="19:29" x14ac:dyDescent="0.25">
      <c r="S9353" s="110"/>
      <c r="U9353" s="110"/>
      <c r="W9353" s="110"/>
      <c r="Y9353" s="110"/>
      <c r="AA9353" s="110"/>
      <c r="AC9353" s="110"/>
    </row>
    <row r="9354" spans="19:29" x14ac:dyDescent="0.25">
      <c r="S9354" s="111"/>
      <c r="U9354" s="111"/>
      <c r="W9354" s="111"/>
      <c r="Y9354" s="111"/>
      <c r="AA9354" s="111"/>
      <c r="AC9354" s="111"/>
    </row>
    <row r="9355" spans="19:29" x14ac:dyDescent="0.25">
      <c r="S9355" s="107"/>
      <c r="U9355" s="107"/>
      <c r="W9355" s="107"/>
      <c r="Y9355" s="107"/>
      <c r="AA9355" s="107"/>
      <c r="AC9355" s="107"/>
    </row>
    <row r="9356" spans="19:29" x14ac:dyDescent="0.25">
      <c r="S9356" s="108"/>
      <c r="U9356" s="108"/>
      <c r="W9356" s="108"/>
      <c r="Y9356" s="108"/>
      <c r="AA9356" s="108"/>
      <c r="AC9356" s="108"/>
    </row>
    <row r="9357" spans="19:29" x14ac:dyDescent="0.25">
      <c r="S9357" s="108"/>
      <c r="U9357" s="108"/>
      <c r="W9357" s="108"/>
      <c r="Y9357" s="108"/>
      <c r="AA9357" s="108"/>
      <c r="AC9357" s="108"/>
    </row>
    <row r="9358" spans="19:29" x14ac:dyDescent="0.25">
      <c r="S9358" s="109"/>
      <c r="U9358" s="109"/>
      <c r="W9358" s="109"/>
      <c r="Y9358" s="109"/>
      <c r="AA9358" s="109"/>
      <c r="AC9358" s="109"/>
    </row>
    <row r="9359" spans="19:29" x14ac:dyDescent="0.25">
      <c r="S9359" s="108"/>
      <c r="U9359" s="108"/>
      <c r="W9359" s="108"/>
      <c r="Y9359" s="108"/>
      <c r="AA9359" s="108"/>
      <c r="AC9359" s="108"/>
    </row>
    <row r="9360" spans="19:29" x14ac:dyDescent="0.25">
      <c r="S9360" s="108"/>
      <c r="U9360" s="108"/>
      <c r="W9360" s="108"/>
      <c r="Y9360" s="108"/>
      <c r="AA9360" s="108"/>
      <c r="AC9360" s="108"/>
    </row>
    <row r="9361" spans="19:29" x14ac:dyDescent="0.25">
      <c r="S9361" s="109"/>
      <c r="U9361" s="109"/>
      <c r="W9361" s="109"/>
      <c r="Y9361" s="109"/>
      <c r="AA9361" s="109"/>
      <c r="AC9361" s="109"/>
    </row>
    <row r="9362" spans="19:29" x14ac:dyDescent="0.25">
      <c r="S9362" s="108"/>
      <c r="U9362" s="108"/>
      <c r="W9362" s="108"/>
      <c r="Y9362" s="108"/>
      <c r="AA9362" s="108"/>
      <c r="AC9362" s="108"/>
    </row>
    <row r="9363" spans="19:29" x14ac:dyDescent="0.25">
      <c r="S9363" s="109"/>
      <c r="U9363" s="109"/>
      <c r="W9363" s="109"/>
      <c r="Y9363" s="109"/>
      <c r="AA9363" s="109"/>
      <c r="AC9363" s="109"/>
    </row>
    <row r="9364" spans="19:29" x14ac:dyDescent="0.25">
      <c r="S9364" s="108"/>
      <c r="U9364" s="108"/>
      <c r="W9364" s="108"/>
      <c r="Y9364" s="108"/>
      <c r="AA9364" s="108"/>
      <c r="AC9364" s="108"/>
    </row>
    <row r="9365" spans="19:29" x14ac:dyDescent="0.25">
      <c r="S9365" s="108"/>
      <c r="U9365" s="108"/>
      <c r="W9365" s="108"/>
      <c r="Y9365" s="108"/>
      <c r="AA9365" s="108"/>
      <c r="AC9365" s="108"/>
    </row>
    <row r="9366" spans="19:29" x14ac:dyDescent="0.25">
      <c r="S9366" s="108"/>
      <c r="U9366" s="108"/>
      <c r="W9366" s="108"/>
      <c r="Y9366" s="108"/>
      <c r="AA9366" s="108"/>
      <c r="AC9366" s="108"/>
    </row>
    <row r="9367" spans="19:29" x14ac:dyDescent="0.25">
      <c r="S9367" s="110"/>
      <c r="U9367" s="110"/>
      <c r="W9367" s="110"/>
      <c r="Y9367" s="110"/>
      <c r="AA9367" s="110"/>
      <c r="AC9367" s="110"/>
    </row>
    <row r="9368" spans="19:29" x14ac:dyDescent="0.25">
      <c r="S9368" s="110"/>
      <c r="U9368" s="110"/>
      <c r="W9368" s="110"/>
      <c r="Y9368" s="110"/>
      <c r="AA9368" s="110"/>
      <c r="AC9368" s="110"/>
    </row>
    <row r="9369" spans="19:29" x14ac:dyDescent="0.25">
      <c r="S9369" s="110"/>
      <c r="U9369" s="110"/>
      <c r="W9369" s="110"/>
      <c r="Y9369" s="110"/>
      <c r="AA9369" s="110"/>
      <c r="AC9369" s="110"/>
    </row>
    <row r="9370" spans="19:29" x14ac:dyDescent="0.25">
      <c r="S9370" s="110"/>
      <c r="U9370" s="110"/>
      <c r="W9370" s="110"/>
      <c r="Y9370" s="110"/>
      <c r="AA9370" s="110"/>
      <c r="AC9370" s="110"/>
    </row>
    <row r="9371" spans="19:29" x14ac:dyDescent="0.25">
      <c r="S9371" s="111"/>
      <c r="U9371" s="111"/>
      <c r="W9371" s="111"/>
      <c r="Y9371" s="111"/>
      <c r="AA9371" s="111"/>
      <c r="AC9371" s="111"/>
    </row>
    <row r="9372" spans="19:29" x14ac:dyDescent="0.25">
      <c r="S9372" s="107"/>
      <c r="U9372" s="107"/>
      <c r="W9372" s="107"/>
      <c r="Y9372" s="107"/>
      <c r="AA9372" s="107"/>
      <c r="AC9372" s="107"/>
    </row>
    <row r="9373" spans="19:29" x14ac:dyDescent="0.25">
      <c r="S9373" s="108"/>
      <c r="U9373" s="108"/>
      <c r="W9373" s="108"/>
      <c r="Y9373" s="108"/>
      <c r="AA9373" s="108"/>
      <c r="AC9373" s="108"/>
    </row>
    <row r="9374" spans="19:29" x14ac:dyDescent="0.25">
      <c r="S9374" s="108"/>
      <c r="U9374" s="108"/>
      <c r="W9374" s="108"/>
      <c r="Y9374" s="108"/>
      <c r="AA9374" s="108"/>
      <c r="AC9374" s="108"/>
    </row>
    <row r="9375" spans="19:29" x14ac:dyDescent="0.25">
      <c r="S9375" s="109"/>
      <c r="U9375" s="109"/>
      <c r="W9375" s="109"/>
      <c r="Y9375" s="109"/>
      <c r="AA9375" s="109"/>
      <c r="AC9375" s="109"/>
    </row>
    <row r="9376" spans="19:29" x14ac:dyDescent="0.25">
      <c r="S9376" s="108"/>
      <c r="U9376" s="108"/>
      <c r="W9376" s="108"/>
      <c r="Y9376" s="108"/>
      <c r="AA9376" s="108"/>
      <c r="AC9376" s="108"/>
    </row>
    <row r="9377" spans="19:29" x14ac:dyDescent="0.25">
      <c r="S9377" s="108"/>
      <c r="U9377" s="108"/>
      <c r="W9377" s="108"/>
      <c r="Y9377" s="108"/>
      <c r="AA9377" s="108"/>
      <c r="AC9377" s="108"/>
    </row>
    <row r="9378" spans="19:29" x14ac:dyDescent="0.25">
      <c r="S9378" s="109"/>
      <c r="U9378" s="109"/>
      <c r="W9378" s="109"/>
      <c r="Y9378" s="109"/>
      <c r="AA9378" s="109"/>
      <c r="AC9378" s="109"/>
    </row>
    <row r="9379" spans="19:29" x14ac:dyDescent="0.25">
      <c r="S9379" s="108"/>
      <c r="U9379" s="108"/>
      <c r="W9379" s="108"/>
      <c r="Y9379" s="108"/>
      <c r="AA9379" s="108"/>
      <c r="AC9379" s="108"/>
    </row>
    <row r="9380" spans="19:29" x14ac:dyDescent="0.25">
      <c r="S9380" s="109"/>
      <c r="U9380" s="109"/>
      <c r="W9380" s="109"/>
      <c r="Y9380" s="109"/>
      <c r="AA9380" s="109"/>
      <c r="AC9380" s="109"/>
    </row>
    <row r="9381" spans="19:29" x14ac:dyDescent="0.25">
      <c r="S9381" s="108"/>
      <c r="U9381" s="108"/>
      <c r="W9381" s="108"/>
      <c r="Y9381" s="108"/>
      <c r="AA9381" s="108"/>
      <c r="AC9381" s="108"/>
    </row>
    <row r="9382" spans="19:29" x14ac:dyDescent="0.25">
      <c r="S9382" s="108"/>
      <c r="U9382" s="108"/>
      <c r="W9382" s="108"/>
      <c r="Y9382" s="108"/>
      <c r="AA9382" s="108"/>
      <c r="AC9382" s="108"/>
    </row>
    <row r="9383" spans="19:29" x14ac:dyDescent="0.25">
      <c r="S9383" s="108"/>
      <c r="U9383" s="108"/>
      <c r="W9383" s="108"/>
      <c r="Y9383" s="108"/>
      <c r="AA9383" s="108"/>
      <c r="AC9383" s="108"/>
    </row>
    <row r="9384" spans="19:29" x14ac:dyDescent="0.25">
      <c r="S9384" s="110"/>
      <c r="U9384" s="110"/>
      <c r="W9384" s="110"/>
      <c r="Y9384" s="110"/>
      <c r="AA9384" s="110"/>
      <c r="AC9384" s="110"/>
    </row>
    <row r="9385" spans="19:29" x14ac:dyDescent="0.25">
      <c r="S9385" s="110"/>
      <c r="U9385" s="110"/>
      <c r="W9385" s="110"/>
      <c r="Y9385" s="110"/>
      <c r="AA9385" s="110"/>
      <c r="AC9385" s="110"/>
    </row>
    <row r="9386" spans="19:29" x14ac:dyDescent="0.25">
      <c r="S9386" s="110"/>
      <c r="U9386" s="110"/>
      <c r="W9386" s="110"/>
      <c r="Y9386" s="110"/>
      <c r="AA9386" s="110"/>
      <c r="AC9386" s="110"/>
    </row>
    <row r="9387" spans="19:29" x14ac:dyDescent="0.25">
      <c r="S9387" s="110"/>
      <c r="U9387" s="110"/>
      <c r="W9387" s="110"/>
      <c r="Y9387" s="110"/>
      <c r="AA9387" s="110"/>
      <c r="AC9387" s="110"/>
    </row>
    <row r="9388" spans="19:29" x14ac:dyDescent="0.25">
      <c r="S9388" s="111"/>
      <c r="U9388" s="111"/>
      <c r="W9388" s="111"/>
      <c r="Y9388" s="111"/>
      <c r="AA9388" s="111"/>
      <c r="AC9388" s="111"/>
    </row>
    <row r="9389" spans="19:29" x14ac:dyDescent="0.25">
      <c r="S9389" s="107"/>
      <c r="U9389" s="107"/>
      <c r="W9389" s="107"/>
      <c r="Y9389" s="107"/>
      <c r="AA9389" s="107"/>
      <c r="AC9389" s="107"/>
    </row>
    <row r="9390" spans="19:29" x14ac:dyDescent="0.25">
      <c r="S9390" s="108"/>
      <c r="U9390" s="108"/>
      <c r="W9390" s="108"/>
      <c r="Y9390" s="108"/>
      <c r="AA9390" s="108"/>
      <c r="AC9390" s="108"/>
    </row>
    <row r="9391" spans="19:29" x14ac:dyDescent="0.25">
      <c r="S9391" s="108"/>
      <c r="U9391" s="108"/>
      <c r="W9391" s="108"/>
      <c r="Y9391" s="108"/>
      <c r="AA9391" s="108"/>
      <c r="AC9391" s="108"/>
    </row>
    <row r="9392" spans="19:29" x14ac:dyDescent="0.25">
      <c r="S9392" s="109"/>
      <c r="U9392" s="109"/>
      <c r="W9392" s="109"/>
      <c r="Y9392" s="109"/>
      <c r="AA9392" s="109"/>
      <c r="AC9392" s="109"/>
    </row>
    <row r="9393" spans="19:29" x14ac:dyDescent="0.25">
      <c r="S9393" s="108"/>
      <c r="U9393" s="108"/>
      <c r="W9393" s="108"/>
      <c r="Y9393" s="108"/>
      <c r="AA9393" s="108"/>
      <c r="AC9393" s="108"/>
    </row>
    <row r="9394" spans="19:29" x14ac:dyDescent="0.25">
      <c r="S9394" s="108"/>
      <c r="U9394" s="108"/>
      <c r="W9394" s="108"/>
      <c r="Y9394" s="108"/>
      <c r="AA9394" s="108"/>
      <c r="AC9394" s="108"/>
    </row>
    <row r="9395" spans="19:29" x14ac:dyDescent="0.25">
      <c r="S9395" s="109"/>
      <c r="U9395" s="109"/>
      <c r="W9395" s="109"/>
      <c r="Y9395" s="109"/>
      <c r="AA9395" s="109"/>
      <c r="AC9395" s="109"/>
    </row>
    <row r="9396" spans="19:29" x14ac:dyDescent="0.25">
      <c r="S9396" s="108"/>
      <c r="U9396" s="108"/>
      <c r="W9396" s="108"/>
      <c r="Y9396" s="108"/>
      <c r="AA9396" s="108"/>
      <c r="AC9396" s="108"/>
    </row>
    <row r="9397" spans="19:29" x14ac:dyDescent="0.25">
      <c r="S9397" s="109"/>
      <c r="U9397" s="109"/>
      <c r="W9397" s="109"/>
      <c r="Y9397" s="109"/>
      <c r="AA9397" s="109"/>
      <c r="AC9397" s="109"/>
    </row>
    <row r="9398" spans="19:29" x14ac:dyDescent="0.25">
      <c r="S9398" s="108"/>
      <c r="U9398" s="108"/>
      <c r="W9398" s="108"/>
      <c r="Y9398" s="108"/>
      <c r="AA9398" s="108"/>
      <c r="AC9398" s="108"/>
    </row>
    <row r="9399" spans="19:29" x14ac:dyDescent="0.25">
      <c r="S9399" s="108"/>
      <c r="U9399" s="108"/>
      <c r="W9399" s="108"/>
      <c r="Y9399" s="108"/>
      <c r="AA9399" s="108"/>
      <c r="AC9399" s="108"/>
    </row>
    <row r="9400" spans="19:29" x14ac:dyDescent="0.25">
      <c r="S9400" s="108"/>
      <c r="U9400" s="108"/>
      <c r="W9400" s="108"/>
      <c r="Y9400" s="108"/>
      <c r="AA9400" s="108"/>
      <c r="AC9400" s="108"/>
    </row>
    <row r="9401" spans="19:29" x14ac:dyDescent="0.25">
      <c r="S9401" s="110"/>
      <c r="U9401" s="110"/>
      <c r="W9401" s="110"/>
      <c r="Y9401" s="110"/>
      <c r="AA9401" s="110"/>
      <c r="AC9401" s="110"/>
    </row>
    <row r="9402" spans="19:29" x14ac:dyDescent="0.25">
      <c r="S9402" s="110"/>
      <c r="U9402" s="110"/>
      <c r="W9402" s="110"/>
      <c r="Y9402" s="110"/>
      <c r="AA9402" s="110"/>
      <c r="AC9402" s="110"/>
    </row>
    <row r="9403" spans="19:29" x14ac:dyDescent="0.25">
      <c r="S9403" s="110"/>
      <c r="U9403" s="110"/>
      <c r="W9403" s="110"/>
      <c r="Y9403" s="110"/>
      <c r="AA9403" s="110"/>
      <c r="AC9403" s="110"/>
    </row>
    <row r="9404" spans="19:29" x14ac:dyDescent="0.25">
      <c r="S9404" s="110"/>
      <c r="U9404" s="110"/>
      <c r="W9404" s="110"/>
      <c r="Y9404" s="110"/>
      <c r="AA9404" s="110"/>
      <c r="AC9404" s="110"/>
    </row>
    <row r="9405" spans="19:29" x14ac:dyDescent="0.25">
      <c r="S9405" s="111"/>
      <c r="U9405" s="111"/>
      <c r="W9405" s="111"/>
      <c r="Y9405" s="111"/>
      <c r="AA9405" s="111"/>
      <c r="AC9405" s="111"/>
    </row>
    <row r="9406" spans="19:29" x14ac:dyDescent="0.25">
      <c r="S9406" s="107"/>
      <c r="U9406" s="107"/>
      <c r="W9406" s="107"/>
      <c r="Y9406" s="107"/>
      <c r="AA9406" s="107"/>
      <c r="AC9406" s="107"/>
    </row>
    <row r="9407" spans="19:29" x14ac:dyDescent="0.25">
      <c r="S9407" s="108"/>
      <c r="U9407" s="108"/>
      <c r="W9407" s="108"/>
      <c r="Y9407" s="108"/>
      <c r="AA9407" s="108"/>
      <c r="AC9407" s="108"/>
    </row>
    <row r="9408" spans="19:29" x14ac:dyDescent="0.25">
      <c r="S9408" s="108"/>
      <c r="U9408" s="108"/>
      <c r="W9408" s="108"/>
      <c r="Y9408" s="108"/>
      <c r="AA9408" s="108"/>
      <c r="AC9408" s="108"/>
    </row>
    <row r="9409" spans="19:29" x14ac:dyDescent="0.25">
      <c r="S9409" s="109"/>
      <c r="U9409" s="109"/>
      <c r="W9409" s="109"/>
      <c r="Y9409" s="109"/>
      <c r="AA9409" s="109"/>
      <c r="AC9409" s="109"/>
    </row>
    <row r="9410" spans="19:29" x14ac:dyDescent="0.25">
      <c r="S9410" s="108"/>
      <c r="U9410" s="108"/>
      <c r="W9410" s="108"/>
      <c r="Y9410" s="108"/>
      <c r="AA9410" s="108"/>
      <c r="AC9410" s="108"/>
    </row>
    <row r="9411" spans="19:29" x14ac:dyDescent="0.25">
      <c r="S9411" s="108"/>
      <c r="U9411" s="108"/>
      <c r="W9411" s="108"/>
      <c r="Y9411" s="108"/>
      <c r="AA9411" s="108"/>
      <c r="AC9411" s="108"/>
    </row>
    <row r="9412" spans="19:29" x14ac:dyDescent="0.25">
      <c r="S9412" s="109"/>
      <c r="U9412" s="109"/>
      <c r="W9412" s="109"/>
      <c r="Y9412" s="109"/>
      <c r="AA9412" s="109"/>
      <c r="AC9412" s="109"/>
    </row>
    <row r="9413" spans="19:29" x14ac:dyDescent="0.25">
      <c r="S9413" s="108"/>
      <c r="U9413" s="108"/>
      <c r="W9413" s="108"/>
      <c r="Y9413" s="108"/>
      <c r="AA9413" s="108"/>
      <c r="AC9413" s="108"/>
    </row>
    <row r="9414" spans="19:29" x14ac:dyDescent="0.25">
      <c r="S9414" s="109"/>
      <c r="U9414" s="109"/>
      <c r="W9414" s="109"/>
      <c r="Y9414" s="109"/>
      <c r="AA9414" s="109"/>
      <c r="AC9414" s="109"/>
    </row>
    <row r="9415" spans="19:29" x14ac:dyDescent="0.25">
      <c r="S9415" s="108"/>
      <c r="U9415" s="108"/>
      <c r="W9415" s="108"/>
      <c r="Y9415" s="108"/>
      <c r="AA9415" s="108"/>
      <c r="AC9415" s="108"/>
    </row>
    <row r="9416" spans="19:29" x14ac:dyDescent="0.25">
      <c r="S9416" s="108"/>
      <c r="U9416" s="108"/>
      <c r="W9416" s="108"/>
      <c r="Y9416" s="108"/>
      <c r="AA9416" s="108"/>
      <c r="AC9416" s="108"/>
    </row>
    <row r="9417" spans="19:29" x14ac:dyDescent="0.25">
      <c r="S9417" s="108"/>
      <c r="U9417" s="108"/>
      <c r="W9417" s="108"/>
      <c r="Y9417" s="108"/>
      <c r="AA9417" s="108"/>
      <c r="AC9417" s="108"/>
    </row>
    <row r="9418" spans="19:29" x14ac:dyDescent="0.25">
      <c r="S9418" s="110"/>
      <c r="U9418" s="110"/>
      <c r="W9418" s="110"/>
      <c r="Y9418" s="110"/>
      <c r="AA9418" s="110"/>
      <c r="AC9418" s="110"/>
    </row>
    <row r="9419" spans="19:29" x14ac:dyDescent="0.25">
      <c r="S9419" s="110"/>
      <c r="U9419" s="110"/>
      <c r="W9419" s="110"/>
      <c r="Y9419" s="110"/>
      <c r="AA9419" s="110"/>
      <c r="AC9419" s="110"/>
    </row>
    <row r="9420" spans="19:29" x14ac:dyDescent="0.25">
      <c r="S9420" s="110"/>
      <c r="U9420" s="110"/>
      <c r="W9420" s="110"/>
      <c r="Y9420" s="110"/>
      <c r="AA9420" s="110"/>
      <c r="AC9420" s="110"/>
    </row>
    <row r="9421" spans="19:29" x14ac:dyDescent="0.25">
      <c r="S9421" s="110"/>
      <c r="U9421" s="110"/>
      <c r="W9421" s="110"/>
      <c r="Y9421" s="110"/>
      <c r="AA9421" s="110"/>
      <c r="AC9421" s="110"/>
    </row>
    <row r="9422" spans="19:29" x14ac:dyDescent="0.25">
      <c r="S9422" s="111"/>
      <c r="U9422" s="111"/>
      <c r="W9422" s="111"/>
      <c r="Y9422" s="111"/>
      <c r="AA9422" s="111"/>
      <c r="AC9422" s="111"/>
    </row>
    <row r="9423" spans="19:29" x14ac:dyDescent="0.25">
      <c r="S9423" s="107"/>
      <c r="U9423" s="107"/>
      <c r="W9423" s="107"/>
      <c r="Y9423" s="107"/>
      <c r="AA9423" s="107"/>
      <c r="AC9423" s="107"/>
    </row>
    <row r="9424" spans="19:29" x14ac:dyDescent="0.25">
      <c r="S9424" s="108"/>
      <c r="U9424" s="108"/>
      <c r="W9424" s="108"/>
      <c r="Y9424" s="108"/>
      <c r="AA9424" s="108"/>
      <c r="AC9424" s="108"/>
    </row>
    <row r="9425" spans="19:29" x14ac:dyDescent="0.25">
      <c r="S9425" s="108"/>
      <c r="U9425" s="108"/>
      <c r="W9425" s="108"/>
      <c r="Y9425" s="108"/>
      <c r="AA9425" s="108"/>
      <c r="AC9425" s="108"/>
    </row>
    <row r="9426" spans="19:29" x14ac:dyDescent="0.25">
      <c r="S9426" s="109"/>
      <c r="U9426" s="109"/>
      <c r="W9426" s="109"/>
      <c r="Y9426" s="109"/>
      <c r="AA9426" s="109"/>
      <c r="AC9426" s="109"/>
    </row>
    <row r="9427" spans="19:29" x14ac:dyDescent="0.25">
      <c r="S9427" s="108"/>
      <c r="U9427" s="108"/>
      <c r="W9427" s="108"/>
      <c r="Y9427" s="108"/>
      <c r="AA9427" s="108"/>
      <c r="AC9427" s="108"/>
    </row>
    <row r="9428" spans="19:29" x14ac:dyDescent="0.25">
      <c r="S9428" s="108"/>
      <c r="U9428" s="108"/>
      <c r="W9428" s="108"/>
      <c r="Y9428" s="108"/>
      <c r="AA9428" s="108"/>
      <c r="AC9428" s="108"/>
    </row>
    <row r="9429" spans="19:29" x14ac:dyDescent="0.25">
      <c r="S9429" s="109"/>
      <c r="U9429" s="109"/>
      <c r="W9429" s="109"/>
      <c r="Y9429" s="109"/>
      <c r="AA9429" s="109"/>
      <c r="AC9429" s="109"/>
    </row>
    <row r="9430" spans="19:29" x14ac:dyDescent="0.25">
      <c r="S9430" s="108"/>
      <c r="U9430" s="108"/>
      <c r="W9430" s="108"/>
      <c r="Y9430" s="108"/>
      <c r="AA9430" s="108"/>
      <c r="AC9430" s="108"/>
    </row>
    <row r="9431" spans="19:29" x14ac:dyDescent="0.25">
      <c r="S9431" s="109"/>
      <c r="U9431" s="109"/>
      <c r="W9431" s="109"/>
      <c r="Y9431" s="109"/>
      <c r="AA9431" s="109"/>
      <c r="AC9431" s="109"/>
    </row>
    <row r="9432" spans="19:29" x14ac:dyDescent="0.25">
      <c r="S9432" s="108"/>
      <c r="U9432" s="108"/>
      <c r="W9432" s="108"/>
      <c r="Y9432" s="108"/>
      <c r="AA9432" s="108"/>
      <c r="AC9432" s="108"/>
    </row>
    <row r="9433" spans="19:29" x14ac:dyDescent="0.25">
      <c r="S9433" s="108"/>
      <c r="U9433" s="108"/>
      <c r="W9433" s="108"/>
      <c r="Y9433" s="108"/>
      <c r="AA9433" s="108"/>
      <c r="AC9433" s="108"/>
    </row>
    <row r="9434" spans="19:29" x14ac:dyDescent="0.25">
      <c r="S9434" s="108"/>
      <c r="U9434" s="108"/>
      <c r="W9434" s="108"/>
      <c r="Y9434" s="108"/>
      <c r="AA9434" s="108"/>
      <c r="AC9434" s="108"/>
    </row>
    <row r="9435" spans="19:29" x14ac:dyDescent="0.25">
      <c r="S9435" s="110"/>
      <c r="U9435" s="110"/>
      <c r="W9435" s="110"/>
      <c r="Y9435" s="110"/>
      <c r="AA9435" s="110"/>
      <c r="AC9435" s="110"/>
    </row>
    <row r="9436" spans="19:29" x14ac:dyDescent="0.25">
      <c r="S9436" s="110"/>
      <c r="U9436" s="110"/>
      <c r="W9436" s="110"/>
      <c r="Y9436" s="110"/>
      <c r="AA9436" s="110"/>
      <c r="AC9436" s="110"/>
    </row>
    <row r="9437" spans="19:29" x14ac:dyDescent="0.25">
      <c r="S9437" s="110"/>
      <c r="U9437" s="110"/>
      <c r="W9437" s="110"/>
      <c r="Y9437" s="110"/>
      <c r="AA9437" s="110"/>
      <c r="AC9437" s="110"/>
    </row>
    <row r="9438" spans="19:29" x14ac:dyDescent="0.25">
      <c r="S9438" s="110"/>
      <c r="U9438" s="110"/>
      <c r="W9438" s="110"/>
      <c r="Y9438" s="110"/>
      <c r="AA9438" s="110"/>
      <c r="AC9438" s="110"/>
    </row>
    <row r="9439" spans="19:29" x14ac:dyDescent="0.25">
      <c r="S9439" s="111"/>
      <c r="U9439" s="111"/>
      <c r="W9439" s="111"/>
      <c r="Y9439" s="111"/>
      <c r="AA9439" s="111"/>
      <c r="AC9439" s="111"/>
    </row>
    <row r="9440" spans="19:29" x14ac:dyDescent="0.25">
      <c r="S9440" s="107"/>
      <c r="U9440" s="107"/>
      <c r="W9440" s="107"/>
      <c r="Y9440" s="107"/>
      <c r="AA9440" s="107"/>
      <c r="AC9440" s="107"/>
    </row>
    <row r="9441" spans="19:29" x14ac:dyDescent="0.25">
      <c r="S9441" s="108"/>
      <c r="U9441" s="108"/>
      <c r="W9441" s="108"/>
      <c r="Y9441" s="108"/>
      <c r="AA9441" s="108"/>
      <c r="AC9441" s="108"/>
    </row>
    <row r="9442" spans="19:29" x14ac:dyDescent="0.25">
      <c r="S9442" s="108"/>
      <c r="U9442" s="108"/>
      <c r="W9442" s="108"/>
      <c r="Y9442" s="108"/>
      <c r="AA9442" s="108"/>
      <c r="AC9442" s="108"/>
    </row>
    <row r="9443" spans="19:29" x14ac:dyDescent="0.25">
      <c r="S9443" s="109"/>
      <c r="U9443" s="109"/>
      <c r="W9443" s="109"/>
      <c r="Y9443" s="109"/>
      <c r="AA9443" s="109"/>
      <c r="AC9443" s="109"/>
    </row>
    <row r="9444" spans="19:29" x14ac:dyDescent="0.25">
      <c r="S9444" s="108"/>
      <c r="U9444" s="108"/>
      <c r="W9444" s="108"/>
      <c r="Y9444" s="108"/>
      <c r="AA9444" s="108"/>
      <c r="AC9444" s="108"/>
    </row>
    <row r="9445" spans="19:29" x14ac:dyDescent="0.25">
      <c r="S9445" s="108"/>
      <c r="U9445" s="108"/>
      <c r="W9445" s="108"/>
      <c r="Y9445" s="108"/>
      <c r="AA9445" s="108"/>
      <c r="AC9445" s="108"/>
    </row>
    <row r="9446" spans="19:29" x14ac:dyDescent="0.25">
      <c r="S9446" s="109"/>
      <c r="U9446" s="109"/>
      <c r="W9446" s="109"/>
      <c r="Y9446" s="109"/>
      <c r="AA9446" s="109"/>
      <c r="AC9446" s="109"/>
    </row>
    <row r="9447" spans="19:29" x14ac:dyDescent="0.25">
      <c r="S9447" s="108"/>
      <c r="U9447" s="108"/>
      <c r="W9447" s="108"/>
      <c r="Y9447" s="108"/>
      <c r="AA9447" s="108"/>
      <c r="AC9447" s="108"/>
    </row>
    <row r="9448" spans="19:29" x14ac:dyDescent="0.25">
      <c r="S9448" s="109"/>
      <c r="U9448" s="109"/>
      <c r="W9448" s="109"/>
      <c r="Y9448" s="109"/>
      <c r="AA9448" s="109"/>
      <c r="AC9448" s="109"/>
    </row>
    <row r="9449" spans="19:29" x14ac:dyDescent="0.25">
      <c r="S9449" s="108"/>
      <c r="U9449" s="108"/>
      <c r="W9449" s="108"/>
      <c r="Y9449" s="108"/>
      <c r="AA9449" s="108"/>
      <c r="AC9449" s="108"/>
    </row>
    <row r="9450" spans="19:29" x14ac:dyDescent="0.25">
      <c r="S9450" s="108"/>
      <c r="U9450" s="108"/>
      <c r="W9450" s="108"/>
      <c r="Y9450" s="108"/>
      <c r="AA9450" s="108"/>
      <c r="AC9450" s="108"/>
    </row>
    <row r="9451" spans="19:29" x14ac:dyDescent="0.25">
      <c r="S9451" s="108"/>
      <c r="U9451" s="108"/>
      <c r="W9451" s="108"/>
      <c r="Y9451" s="108"/>
      <c r="AA9451" s="108"/>
      <c r="AC9451" s="108"/>
    </row>
    <row r="9452" spans="19:29" x14ac:dyDescent="0.25">
      <c r="S9452" s="110"/>
      <c r="U9452" s="110"/>
      <c r="W9452" s="110"/>
      <c r="Y9452" s="110"/>
      <c r="AA9452" s="110"/>
      <c r="AC9452" s="110"/>
    </row>
    <row r="9453" spans="19:29" x14ac:dyDescent="0.25">
      <c r="S9453" s="110"/>
      <c r="U9453" s="110"/>
      <c r="W9453" s="110"/>
      <c r="Y9453" s="110"/>
      <c r="AA9453" s="110"/>
      <c r="AC9453" s="110"/>
    </row>
    <row r="9454" spans="19:29" x14ac:dyDescent="0.25">
      <c r="S9454" s="110"/>
      <c r="U9454" s="110"/>
      <c r="W9454" s="110"/>
      <c r="Y9454" s="110"/>
      <c r="AA9454" s="110"/>
      <c r="AC9454" s="110"/>
    </row>
    <row r="9455" spans="19:29" x14ac:dyDescent="0.25">
      <c r="S9455" s="110"/>
      <c r="U9455" s="110"/>
      <c r="W9455" s="110"/>
      <c r="Y9455" s="110"/>
      <c r="AA9455" s="110"/>
      <c r="AC9455" s="110"/>
    </row>
    <row r="9456" spans="19:29" x14ac:dyDescent="0.25">
      <c r="S9456" s="111"/>
      <c r="U9456" s="111"/>
      <c r="W9456" s="111"/>
      <c r="Y9456" s="111"/>
      <c r="AA9456" s="111"/>
      <c r="AC9456" s="111"/>
    </row>
    <row r="9457" spans="19:29" x14ac:dyDescent="0.25">
      <c r="S9457" s="107"/>
      <c r="U9457" s="107"/>
      <c r="W9457" s="107"/>
      <c r="Y9457" s="107"/>
      <c r="AA9457" s="107"/>
      <c r="AC9457" s="107"/>
    </row>
    <row r="9458" spans="19:29" x14ac:dyDescent="0.25">
      <c r="S9458" s="108"/>
      <c r="U9458" s="108"/>
      <c r="W9458" s="108"/>
      <c r="Y9458" s="108"/>
      <c r="AA9458" s="108"/>
      <c r="AC9458" s="108"/>
    </row>
    <row r="9459" spans="19:29" x14ac:dyDescent="0.25">
      <c r="S9459" s="108"/>
      <c r="U9459" s="108"/>
      <c r="W9459" s="108"/>
      <c r="Y9459" s="108"/>
      <c r="AA9459" s="108"/>
      <c r="AC9459" s="108"/>
    </row>
    <row r="9460" spans="19:29" x14ac:dyDescent="0.25">
      <c r="S9460" s="109"/>
      <c r="U9460" s="109"/>
      <c r="W9460" s="109"/>
      <c r="Y9460" s="109"/>
      <c r="AA9460" s="109"/>
      <c r="AC9460" s="109"/>
    </row>
    <row r="9461" spans="19:29" x14ac:dyDescent="0.25">
      <c r="S9461" s="108"/>
      <c r="U9461" s="108"/>
      <c r="W9461" s="108"/>
      <c r="Y9461" s="108"/>
      <c r="AA9461" s="108"/>
      <c r="AC9461" s="108"/>
    </row>
    <row r="9462" spans="19:29" x14ac:dyDescent="0.25">
      <c r="S9462" s="108"/>
      <c r="U9462" s="108"/>
      <c r="W9462" s="108"/>
      <c r="Y9462" s="108"/>
      <c r="AA9462" s="108"/>
      <c r="AC9462" s="108"/>
    </row>
    <row r="9463" spans="19:29" x14ac:dyDescent="0.25">
      <c r="S9463" s="109"/>
      <c r="U9463" s="109"/>
      <c r="W9463" s="109"/>
      <c r="Y9463" s="109"/>
      <c r="AA9463" s="109"/>
      <c r="AC9463" s="109"/>
    </row>
    <row r="9464" spans="19:29" x14ac:dyDescent="0.25">
      <c r="S9464" s="108"/>
      <c r="U9464" s="108"/>
      <c r="W9464" s="108"/>
      <c r="Y9464" s="108"/>
      <c r="AA9464" s="108"/>
      <c r="AC9464" s="108"/>
    </row>
    <row r="9465" spans="19:29" x14ac:dyDescent="0.25">
      <c r="S9465" s="109"/>
      <c r="U9465" s="109"/>
      <c r="W9465" s="109"/>
      <c r="Y9465" s="109"/>
      <c r="AA9465" s="109"/>
      <c r="AC9465" s="109"/>
    </row>
    <row r="9466" spans="19:29" x14ac:dyDescent="0.25">
      <c r="S9466" s="108"/>
      <c r="U9466" s="108"/>
      <c r="W9466" s="108"/>
      <c r="Y9466" s="108"/>
      <c r="AA9466" s="108"/>
      <c r="AC9466" s="108"/>
    </row>
    <row r="9467" spans="19:29" x14ac:dyDescent="0.25">
      <c r="S9467" s="108"/>
      <c r="U9467" s="108"/>
      <c r="W9467" s="108"/>
      <c r="Y9467" s="108"/>
      <c r="AA9467" s="108"/>
      <c r="AC9467" s="108"/>
    </row>
    <row r="9468" spans="19:29" x14ac:dyDescent="0.25">
      <c r="S9468" s="108"/>
      <c r="U9468" s="108"/>
      <c r="W9468" s="108"/>
      <c r="Y9468" s="108"/>
      <c r="AA9468" s="108"/>
      <c r="AC9468" s="108"/>
    </row>
    <row r="9469" spans="19:29" x14ac:dyDescent="0.25">
      <c r="S9469" s="110"/>
      <c r="U9469" s="110"/>
      <c r="W9469" s="110"/>
      <c r="Y9469" s="110"/>
      <c r="AA9469" s="110"/>
      <c r="AC9469" s="110"/>
    </row>
    <row r="9470" spans="19:29" x14ac:dyDescent="0.25">
      <c r="S9470" s="110"/>
      <c r="U9470" s="110"/>
      <c r="W9470" s="110"/>
      <c r="Y9470" s="110"/>
      <c r="AA9470" s="110"/>
      <c r="AC9470" s="110"/>
    </row>
    <row r="9471" spans="19:29" x14ac:dyDescent="0.25">
      <c r="S9471" s="110"/>
      <c r="U9471" s="110"/>
      <c r="W9471" s="110"/>
      <c r="Y9471" s="110"/>
      <c r="AA9471" s="110"/>
      <c r="AC9471" s="110"/>
    </row>
    <row r="9472" spans="19:29" x14ac:dyDescent="0.25">
      <c r="S9472" s="110"/>
      <c r="U9472" s="110"/>
      <c r="W9472" s="110"/>
      <c r="Y9472" s="110"/>
      <c r="AA9472" s="110"/>
      <c r="AC9472" s="110"/>
    </row>
    <row r="9473" spans="19:29" x14ac:dyDescent="0.25">
      <c r="S9473" s="111"/>
      <c r="U9473" s="111"/>
      <c r="W9473" s="111"/>
      <c r="Y9473" s="111"/>
      <c r="AA9473" s="111"/>
      <c r="AC9473" s="111"/>
    </row>
    <row r="9474" spans="19:29" x14ac:dyDescent="0.25">
      <c r="S9474" s="107"/>
      <c r="U9474" s="107"/>
      <c r="W9474" s="107"/>
      <c r="Y9474" s="107"/>
      <c r="AA9474" s="107"/>
      <c r="AC9474" s="107"/>
    </row>
    <row r="9475" spans="19:29" x14ac:dyDescent="0.25">
      <c r="S9475" s="108"/>
      <c r="U9475" s="108"/>
      <c r="W9475" s="108"/>
      <c r="Y9475" s="108"/>
      <c r="AA9475" s="108"/>
      <c r="AC9475" s="108"/>
    </row>
    <row r="9476" spans="19:29" x14ac:dyDescent="0.25">
      <c r="S9476" s="108"/>
      <c r="U9476" s="108"/>
      <c r="W9476" s="108"/>
      <c r="Y9476" s="108"/>
      <c r="AA9476" s="108"/>
      <c r="AC9476" s="108"/>
    </row>
    <row r="9477" spans="19:29" x14ac:dyDescent="0.25">
      <c r="S9477" s="109"/>
      <c r="U9477" s="109"/>
      <c r="W9477" s="109"/>
      <c r="Y9477" s="109"/>
      <c r="AA9477" s="109"/>
      <c r="AC9477" s="109"/>
    </row>
    <row r="9478" spans="19:29" x14ac:dyDescent="0.25">
      <c r="S9478" s="108"/>
      <c r="U9478" s="108"/>
      <c r="W9478" s="108"/>
      <c r="Y9478" s="108"/>
      <c r="AA9478" s="108"/>
      <c r="AC9478" s="108"/>
    </row>
    <row r="9479" spans="19:29" x14ac:dyDescent="0.25">
      <c r="S9479" s="108"/>
      <c r="U9479" s="108"/>
      <c r="W9479" s="108"/>
      <c r="Y9479" s="108"/>
      <c r="AA9479" s="108"/>
      <c r="AC9479" s="108"/>
    </row>
    <row r="9480" spans="19:29" x14ac:dyDescent="0.25">
      <c r="S9480" s="109"/>
      <c r="U9480" s="109"/>
      <c r="W9480" s="109"/>
      <c r="Y9480" s="109"/>
      <c r="AA9480" s="109"/>
      <c r="AC9480" s="109"/>
    </row>
    <row r="9481" spans="19:29" x14ac:dyDescent="0.25">
      <c r="S9481" s="108"/>
      <c r="U9481" s="108"/>
      <c r="W9481" s="108"/>
      <c r="Y9481" s="108"/>
      <c r="AA9481" s="108"/>
      <c r="AC9481" s="108"/>
    </row>
    <row r="9482" spans="19:29" x14ac:dyDescent="0.25">
      <c r="S9482" s="109"/>
      <c r="U9482" s="109"/>
      <c r="W9482" s="109"/>
      <c r="Y9482" s="109"/>
      <c r="AA9482" s="109"/>
      <c r="AC9482" s="109"/>
    </row>
    <row r="9483" spans="19:29" x14ac:dyDescent="0.25">
      <c r="S9483" s="108"/>
      <c r="U9483" s="108"/>
      <c r="W9483" s="108"/>
      <c r="Y9483" s="108"/>
      <c r="AA9483" s="108"/>
      <c r="AC9483" s="108"/>
    </row>
    <row r="9484" spans="19:29" x14ac:dyDescent="0.25">
      <c r="S9484" s="108"/>
      <c r="U9484" s="108"/>
      <c r="W9484" s="108"/>
      <c r="Y9484" s="108"/>
      <c r="AA9484" s="108"/>
      <c r="AC9484" s="108"/>
    </row>
    <row r="9485" spans="19:29" x14ac:dyDescent="0.25">
      <c r="S9485" s="108"/>
      <c r="U9485" s="108"/>
      <c r="W9485" s="108"/>
      <c r="Y9485" s="108"/>
      <c r="AA9485" s="108"/>
      <c r="AC9485" s="108"/>
    </row>
    <row r="9486" spans="19:29" x14ac:dyDescent="0.25">
      <c r="S9486" s="110"/>
      <c r="U9486" s="110"/>
      <c r="W9486" s="110"/>
      <c r="Y9486" s="110"/>
      <c r="AA9486" s="110"/>
      <c r="AC9486" s="110"/>
    </row>
    <row r="9487" spans="19:29" x14ac:dyDescent="0.25">
      <c r="S9487" s="110"/>
      <c r="U9487" s="110"/>
      <c r="W9487" s="110"/>
      <c r="Y9487" s="110"/>
      <c r="AA9487" s="110"/>
      <c r="AC9487" s="110"/>
    </row>
    <row r="9488" spans="19:29" x14ac:dyDescent="0.25">
      <c r="S9488" s="110"/>
      <c r="U9488" s="110"/>
      <c r="W9488" s="110"/>
      <c r="Y9488" s="110"/>
      <c r="AA9488" s="110"/>
      <c r="AC9488" s="110"/>
    </row>
    <row r="9489" spans="19:29" x14ac:dyDescent="0.25">
      <c r="S9489" s="110"/>
      <c r="U9489" s="110"/>
      <c r="W9489" s="110"/>
      <c r="Y9489" s="110"/>
      <c r="AA9489" s="110"/>
      <c r="AC9489" s="110"/>
    </row>
    <row r="9490" spans="19:29" x14ac:dyDescent="0.25">
      <c r="S9490" s="111"/>
      <c r="U9490" s="111"/>
      <c r="W9490" s="111"/>
      <c r="Y9490" s="111"/>
      <c r="AA9490" s="111"/>
      <c r="AC9490" s="111"/>
    </row>
    <row r="9491" spans="19:29" x14ac:dyDescent="0.25">
      <c r="S9491" s="107"/>
      <c r="U9491" s="107"/>
      <c r="W9491" s="107"/>
      <c r="Y9491" s="107"/>
      <c r="AA9491" s="107"/>
      <c r="AC9491" s="107"/>
    </row>
    <row r="9492" spans="19:29" x14ac:dyDescent="0.25">
      <c r="S9492" s="108"/>
      <c r="U9492" s="108"/>
      <c r="W9492" s="108"/>
      <c r="Y9492" s="108"/>
      <c r="AA9492" s="108"/>
      <c r="AC9492" s="108"/>
    </row>
    <row r="9493" spans="19:29" x14ac:dyDescent="0.25">
      <c r="S9493" s="108"/>
      <c r="U9493" s="108"/>
      <c r="W9493" s="108"/>
      <c r="Y9493" s="108"/>
      <c r="AA9493" s="108"/>
      <c r="AC9493" s="108"/>
    </row>
    <row r="9494" spans="19:29" x14ac:dyDescent="0.25">
      <c r="S9494" s="109"/>
      <c r="U9494" s="109"/>
      <c r="W9494" s="109"/>
      <c r="Y9494" s="109"/>
      <c r="AA9494" s="109"/>
      <c r="AC9494" s="109"/>
    </row>
    <row r="9495" spans="19:29" x14ac:dyDescent="0.25">
      <c r="S9495" s="108"/>
      <c r="U9495" s="108"/>
      <c r="W9495" s="108"/>
      <c r="Y9495" s="108"/>
      <c r="AA9495" s="108"/>
      <c r="AC9495" s="108"/>
    </row>
    <row r="9496" spans="19:29" x14ac:dyDescent="0.25">
      <c r="S9496" s="108"/>
      <c r="U9496" s="108"/>
      <c r="W9496" s="108"/>
      <c r="Y9496" s="108"/>
      <c r="AA9496" s="108"/>
      <c r="AC9496" s="108"/>
    </row>
    <row r="9497" spans="19:29" x14ac:dyDescent="0.25">
      <c r="S9497" s="109"/>
      <c r="U9497" s="109"/>
      <c r="W9497" s="109"/>
      <c r="Y9497" s="109"/>
      <c r="AA9497" s="109"/>
      <c r="AC9497" s="109"/>
    </row>
    <row r="9498" spans="19:29" x14ac:dyDescent="0.25">
      <c r="S9498" s="108"/>
      <c r="U9498" s="108"/>
      <c r="W9498" s="108"/>
      <c r="Y9498" s="108"/>
      <c r="AA9498" s="108"/>
      <c r="AC9498" s="108"/>
    </row>
    <row r="9499" spans="19:29" x14ac:dyDescent="0.25">
      <c r="S9499" s="109"/>
      <c r="U9499" s="109"/>
      <c r="W9499" s="109"/>
      <c r="Y9499" s="109"/>
      <c r="AA9499" s="109"/>
      <c r="AC9499" s="109"/>
    </row>
    <row r="9500" spans="19:29" x14ac:dyDescent="0.25">
      <c r="S9500" s="108"/>
      <c r="U9500" s="108"/>
      <c r="W9500" s="108"/>
      <c r="Y9500" s="108"/>
      <c r="AA9500" s="108"/>
      <c r="AC9500" s="108"/>
    </row>
    <row r="9501" spans="19:29" x14ac:dyDescent="0.25">
      <c r="S9501" s="108"/>
      <c r="U9501" s="108"/>
      <c r="W9501" s="108"/>
      <c r="Y9501" s="108"/>
      <c r="AA9501" s="108"/>
      <c r="AC9501" s="108"/>
    </row>
    <row r="9502" spans="19:29" x14ac:dyDescent="0.25">
      <c r="S9502" s="108"/>
      <c r="U9502" s="108"/>
      <c r="W9502" s="108"/>
      <c r="Y9502" s="108"/>
      <c r="AA9502" s="108"/>
      <c r="AC9502" s="108"/>
    </row>
    <row r="9503" spans="19:29" x14ac:dyDescent="0.25">
      <c r="S9503" s="110"/>
      <c r="U9503" s="110"/>
      <c r="W9503" s="110"/>
      <c r="Y9503" s="110"/>
      <c r="AA9503" s="110"/>
      <c r="AC9503" s="110"/>
    </row>
    <row r="9504" spans="19:29" x14ac:dyDescent="0.25">
      <c r="S9504" s="110"/>
      <c r="U9504" s="110"/>
      <c r="W9504" s="110"/>
      <c r="Y9504" s="110"/>
      <c r="AA9504" s="110"/>
      <c r="AC9504" s="110"/>
    </row>
    <row r="9505" spans="19:29" x14ac:dyDescent="0.25">
      <c r="S9505" s="110"/>
      <c r="U9505" s="110"/>
      <c r="W9505" s="110"/>
      <c r="Y9505" s="110"/>
      <c r="AA9505" s="110"/>
      <c r="AC9505" s="110"/>
    </row>
    <row r="9506" spans="19:29" x14ac:dyDescent="0.25">
      <c r="S9506" s="110"/>
      <c r="U9506" s="110"/>
      <c r="W9506" s="110"/>
      <c r="Y9506" s="110"/>
      <c r="AA9506" s="110"/>
      <c r="AC9506" s="110"/>
    </row>
    <row r="9507" spans="19:29" x14ac:dyDescent="0.25">
      <c r="S9507" s="111"/>
      <c r="U9507" s="111"/>
      <c r="W9507" s="111"/>
      <c r="Y9507" s="111"/>
      <c r="AA9507" s="111"/>
      <c r="AC9507" s="111"/>
    </row>
    <row r="9508" spans="19:29" x14ac:dyDescent="0.25">
      <c r="S9508" s="107"/>
      <c r="U9508" s="107"/>
      <c r="W9508" s="107"/>
      <c r="Y9508" s="107"/>
      <c r="AA9508" s="107"/>
      <c r="AC9508" s="107"/>
    </row>
    <row r="9509" spans="19:29" x14ac:dyDescent="0.25">
      <c r="S9509" s="108"/>
      <c r="U9509" s="108"/>
      <c r="W9509" s="108"/>
      <c r="Y9509" s="108"/>
      <c r="AA9509" s="108"/>
      <c r="AC9509" s="108"/>
    </row>
    <row r="9510" spans="19:29" x14ac:dyDescent="0.25">
      <c r="S9510" s="108"/>
      <c r="U9510" s="108"/>
      <c r="W9510" s="108"/>
      <c r="Y9510" s="108"/>
      <c r="AA9510" s="108"/>
      <c r="AC9510" s="108"/>
    </row>
    <row r="9511" spans="19:29" x14ac:dyDescent="0.25">
      <c r="S9511" s="109"/>
      <c r="U9511" s="109"/>
      <c r="W9511" s="109"/>
      <c r="Y9511" s="109"/>
      <c r="AA9511" s="109"/>
      <c r="AC9511" s="109"/>
    </row>
    <row r="9512" spans="19:29" x14ac:dyDescent="0.25">
      <c r="S9512" s="108"/>
      <c r="U9512" s="108"/>
      <c r="W9512" s="108"/>
      <c r="Y9512" s="108"/>
      <c r="AA9512" s="108"/>
      <c r="AC9512" s="108"/>
    </row>
    <row r="9513" spans="19:29" x14ac:dyDescent="0.25">
      <c r="S9513" s="108"/>
      <c r="U9513" s="108"/>
      <c r="W9513" s="108"/>
      <c r="Y9513" s="108"/>
      <c r="AA9513" s="108"/>
      <c r="AC9513" s="108"/>
    </row>
    <row r="9514" spans="19:29" x14ac:dyDescent="0.25">
      <c r="S9514" s="109"/>
      <c r="U9514" s="109"/>
      <c r="W9514" s="109"/>
      <c r="Y9514" s="109"/>
      <c r="AA9514" s="109"/>
      <c r="AC9514" s="109"/>
    </row>
    <row r="9515" spans="19:29" x14ac:dyDescent="0.25">
      <c r="S9515" s="108"/>
      <c r="U9515" s="108"/>
      <c r="W9515" s="108"/>
      <c r="Y9515" s="108"/>
      <c r="AA9515" s="108"/>
      <c r="AC9515" s="108"/>
    </row>
    <row r="9516" spans="19:29" x14ac:dyDescent="0.25">
      <c r="S9516" s="109"/>
      <c r="U9516" s="109"/>
      <c r="W9516" s="109"/>
      <c r="Y9516" s="109"/>
      <c r="AA9516" s="109"/>
      <c r="AC9516" s="109"/>
    </row>
    <row r="9517" spans="19:29" x14ac:dyDescent="0.25">
      <c r="S9517" s="108"/>
      <c r="U9517" s="108"/>
      <c r="W9517" s="108"/>
      <c r="Y9517" s="108"/>
      <c r="AA9517" s="108"/>
      <c r="AC9517" s="108"/>
    </row>
    <row r="9518" spans="19:29" x14ac:dyDescent="0.25">
      <c r="S9518" s="108"/>
      <c r="U9518" s="108"/>
      <c r="W9518" s="108"/>
      <c r="Y9518" s="108"/>
      <c r="AA9518" s="108"/>
      <c r="AC9518" s="108"/>
    </row>
    <row r="9519" spans="19:29" x14ac:dyDescent="0.25">
      <c r="S9519" s="108"/>
      <c r="U9519" s="108"/>
      <c r="W9519" s="108"/>
      <c r="Y9519" s="108"/>
      <c r="AA9519" s="108"/>
      <c r="AC9519" s="108"/>
    </row>
    <row r="9520" spans="19:29" x14ac:dyDescent="0.25">
      <c r="S9520" s="110"/>
      <c r="U9520" s="110"/>
      <c r="W9520" s="110"/>
      <c r="Y9520" s="110"/>
      <c r="AA9520" s="110"/>
      <c r="AC9520" s="110"/>
    </row>
    <row r="9521" spans="19:29" x14ac:dyDescent="0.25">
      <c r="S9521" s="110"/>
      <c r="U9521" s="110"/>
      <c r="W9521" s="110"/>
      <c r="Y9521" s="110"/>
      <c r="AA9521" s="110"/>
      <c r="AC9521" s="110"/>
    </row>
    <row r="9522" spans="19:29" x14ac:dyDescent="0.25">
      <c r="S9522" s="110"/>
      <c r="U9522" s="110"/>
      <c r="W9522" s="110"/>
      <c r="Y9522" s="110"/>
      <c r="AA9522" s="110"/>
      <c r="AC9522" s="110"/>
    </row>
    <row r="9523" spans="19:29" x14ac:dyDescent="0.25">
      <c r="S9523" s="110"/>
      <c r="U9523" s="110"/>
      <c r="W9523" s="110"/>
      <c r="Y9523" s="110"/>
      <c r="AA9523" s="110"/>
      <c r="AC9523" s="110"/>
    </row>
    <row r="9524" spans="19:29" x14ac:dyDescent="0.25">
      <c r="S9524" s="111"/>
      <c r="U9524" s="111"/>
      <c r="W9524" s="111"/>
      <c r="Y9524" s="111"/>
      <c r="AA9524" s="111"/>
      <c r="AC9524" s="111"/>
    </row>
    <row r="9525" spans="19:29" x14ac:dyDescent="0.25">
      <c r="S9525" s="107"/>
      <c r="U9525" s="107"/>
      <c r="W9525" s="107"/>
      <c r="Y9525" s="107"/>
      <c r="AA9525" s="107"/>
      <c r="AC9525" s="107"/>
    </row>
    <row r="9526" spans="19:29" x14ac:dyDescent="0.25">
      <c r="S9526" s="108"/>
      <c r="U9526" s="108"/>
      <c r="W9526" s="108"/>
      <c r="Y9526" s="108"/>
      <c r="AA9526" s="108"/>
      <c r="AC9526" s="108"/>
    </row>
    <row r="9527" spans="19:29" x14ac:dyDescent="0.25">
      <c r="S9527" s="108"/>
      <c r="U9527" s="108"/>
      <c r="W9527" s="108"/>
      <c r="Y9527" s="108"/>
      <c r="AA9527" s="108"/>
      <c r="AC9527" s="108"/>
    </row>
    <row r="9528" spans="19:29" x14ac:dyDescent="0.25">
      <c r="S9528" s="109"/>
      <c r="U9528" s="109"/>
      <c r="W9528" s="109"/>
      <c r="Y9528" s="109"/>
      <c r="AA9528" s="109"/>
      <c r="AC9528" s="109"/>
    </row>
    <row r="9529" spans="19:29" x14ac:dyDescent="0.25">
      <c r="S9529" s="108"/>
      <c r="U9529" s="108"/>
      <c r="W9529" s="108"/>
      <c r="Y9529" s="108"/>
      <c r="AA9529" s="108"/>
      <c r="AC9529" s="108"/>
    </row>
    <row r="9530" spans="19:29" x14ac:dyDescent="0.25">
      <c r="S9530" s="108"/>
      <c r="U9530" s="108"/>
      <c r="W9530" s="108"/>
      <c r="Y9530" s="108"/>
      <c r="AA9530" s="108"/>
      <c r="AC9530" s="108"/>
    </row>
    <row r="9531" spans="19:29" x14ac:dyDescent="0.25">
      <c r="S9531" s="109"/>
      <c r="U9531" s="109"/>
      <c r="W9531" s="109"/>
      <c r="Y9531" s="109"/>
      <c r="AA9531" s="109"/>
      <c r="AC9531" s="109"/>
    </row>
    <row r="9532" spans="19:29" x14ac:dyDescent="0.25">
      <c r="S9532" s="108"/>
      <c r="U9532" s="108"/>
      <c r="W9532" s="108"/>
      <c r="Y9532" s="108"/>
      <c r="AA9532" s="108"/>
      <c r="AC9532" s="108"/>
    </row>
    <row r="9533" spans="19:29" x14ac:dyDescent="0.25">
      <c r="S9533" s="109"/>
      <c r="U9533" s="109"/>
      <c r="W9533" s="109"/>
      <c r="Y9533" s="109"/>
      <c r="AA9533" s="109"/>
      <c r="AC9533" s="109"/>
    </row>
    <row r="9534" spans="19:29" x14ac:dyDescent="0.25">
      <c r="S9534" s="108"/>
      <c r="U9534" s="108"/>
      <c r="W9534" s="108"/>
      <c r="Y9534" s="108"/>
      <c r="AA9534" s="108"/>
      <c r="AC9534" s="108"/>
    </row>
    <row r="9535" spans="19:29" x14ac:dyDescent="0.25">
      <c r="S9535" s="108"/>
      <c r="U9535" s="108"/>
      <c r="W9535" s="108"/>
      <c r="Y9535" s="108"/>
      <c r="AA9535" s="108"/>
      <c r="AC9535" s="108"/>
    </row>
    <row r="9536" spans="19:29" x14ac:dyDescent="0.25">
      <c r="S9536" s="108"/>
      <c r="U9536" s="108"/>
      <c r="W9536" s="108"/>
      <c r="Y9536" s="108"/>
      <c r="AA9536" s="108"/>
      <c r="AC9536" s="108"/>
    </row>
    <row r="9537" spans="19:29" x14ac:dyDescent="0.25">
      <c r="S9537" s="110"/>
      <c r="U9537" s="110"/>
      <c r="W9537" s="110"/>
      <c r="Y9537" s="110"/>
      <c r="AA9537" s="110"/>
      <c r="AC9537" s="110"/>
    </row>
    <row r="9538" spans="19:29" x14ac:dyDescent="0.25">
      <c r="S9538" s="110"/>
      <c r="U9538" s="110"/>
      <c r="W9538" s="110"/>
      <c r="Y9538" s="110"/>
      <c r="AA9538" s="110"/>
      <c r="AC9538" s="110"/>
    </row>
    <row r="9539" spans="19:29" x14ac:dyDescent="0.25">
      <c r="S9539" s="110"/>
      <c r="U9539" s="110"/>
      <c r="W9539" s="110"/>
      <c r="Y9539" s="110"/>
      <c r="AA9539" s="110"/>
      <c r="AC9539" s="110"/>
    </row>
    <row r="9540" spans="19:29" x14ac:dyDescent="0.25">
      <c r="S9540" s="110"/>
      <c r="U9540" s="110"/>
      <c r="W9540" s="110"/>
      <c r="Y9540" s="110"/>
      <c r="AA9540" s="110"/>
      <c r="AC9540" s="110"/>
    </row>
    <row r="9541" spans="19:29" x14ac:dyDescent="0.25">
      <c r="S9541" s="111"/>
      <c r="U9541" s="111"/>
      <c r="W9541" s="111"/>
      <c r="Y9541" s="111"/>
      <c r="AA9541" s="111"/>
      <c r="AC9541" s="111"/>
    </row>
    <row r="9542" spans="19:29" x14ac:dyDescent="0.25">
      <c r="S9542" s="107"/>
      <c r="U9542" s="107"/>
      <c r="W9542" s="107"/>
      <c r="Y9542" s="107"/>
      <c r="AA9542" s="107"/>
      <c r="AC9542" s="107"/>
    </row>
    <row r="9543" spans="19:29" x14ac:dyDescent="0.25">
      <c r="S9543" s="108"/>
      <c r="U9543" s="108"/>
      <c r="W9543" s="108"/>
      <c r="Y9543" s="108"/>
      <c r="AA9543" s="108"/>
      <c r="AC9543" s="108"/>
    </row>
    <row r="9544" spans="19:29" x14ac:dyDescent="0.25">
      <c r="S9544" s="108"/>
      <c r="U9544" s="108"/>
      <c r="W9544" s="108"/>
      <c r="Y9544" s="108"/>
      <c r="AA9544" s="108"/>
      <c r="AC9544" s="108"/>
    </row>
    <row r="9545" spans="19:29" x14ac:dyDescent="0.25">
      <c r="S9545" s="109"/>
      <c r="U9545" s="109"/>
      <c r="W9545" s="109"/>
      <c r="Y9545" s="109"/>
      <c r="AA9545" s="109"/>
      <c r="AC9545" s="109"/>
    </row>
    <row r="9546" spans="19:29" x14ac:dyDescent="0.25">
      <c r="S9546" s="108"/>
      <c r="U9546" s="108"/>
      <c r="W9546" s="108"/>
      <c r="Y9546" s="108"/>
      <c r="AA9546" s="108"/>
      <c r="AC9546" s="108"/>
    </row>
    <row r="9547" spans="19:29" x14ac:dyDescent="0.25">
      <c r="S9547" s="108"/>
      <c r="U9547" s="108"/>
      <c r="W9547" s="108"/>
      <c r="Y9547" s="108"/>
      <c r="AA9547" s="108"/>
      <c r="AC9547" s="108"/>
    </row>
    <row r="9548" spans="19:29" x14ac:dyDescent="0.25">
      <c r="S9548" s="109"/>
      <c r="U9548" s="109"/>
      <c r="W9548" s="109"/>
      <c r="Y9548" s="109"/>
      <c r="AA9548" s="109"/>
      <c r="AC9548" s="109"/>
    </row>
    <row r="9549" spans="19:29" x14ac:dyDescent="0.25">
      <c r="S9549" s="108"/>
      <c r="U9549" s="108"/>
      <c r="W9549" s="108"/>
      <c r="Y9549" s="108"/>
      <c r="AA9549" s="108"/>
      <c r="AC9549" s="108"/>
    </row>
    <row r="9550" spans="19:29" x14ac:dyDescent="0.25">
      <c r="S9550" s="109"/>
      <c r="U9550" s="109"/>
      <c r="W9550" s="109"/>
      <c r="Y9550" s="109"/>
      <c r="AA9550" s="109"/>
      <c r="AC9550" s="109"/>
    </row>
    <row r="9551" spans="19:29" x14ac:dyDescent="0.25">
      <c r="S9551" s="108"/>
      <c r="U9551" s="108"/>
      <c r="W9551" s="108"/>
      <c r="Y9551" s="108"/>
      <c r="AA9551" s="108"/>
      <c r="AC9551" s="108"/>
    </row>
    <row r="9552" spans="19:29" x14ac:dyDescent="0.25">
      <c r="S9552" s="108"/>
      <c r="U9552" s="108"/>
      <c r="W9552" s="108"/>
      <c r="Y9552" s="108"/>
      <c r="AA9552" s="108"/>
      <c r="AC9552" s="108"/>
    </row>
    <row r="9553" spans="19:29" x14ac:dyDescent="0.25">
      <c r="S9553" s="108"/>
      <c r="U9553" s="108"/>
      <c r="W9553" s="108"/>
      <c r="Y9553" s="108"/>
      <c r="AA9553" s="108"/>
      <c r="AC9553" s="108"/>
    </row>
    <row r="9554" spans="19:29" x14ac:dyDescent="0.25">
      <c r="S9554" s="110"/>
      <c r="U9554" s="110"/>
      <c r="W9554" s="110"/>
      <c r="Y9554" s="110"/>
      <c r="AA9554" s="110"/>
      <c r="AC9554" s="110"/>
    </row>
    <row r="9555" spans="19:29" x14ac:dyDescent="0.25">
      <c r="S9555" s="110"/>
      <c r="U9555" s="110"/>
      <c r="W9555" s="110"/>
      <c r="Y9555" s="110"/>
      <c r="AA9555" s="110"/>
      <c r="AC9555" s="110"/>
    </row>
    <row r="9556" spans="19:29" x14ac:dyDescent="0.25">
      <c r="S9556" s="110"/>
      <c r="U9556" s="110"/>
      <c r="W9556" s="110"/>
      <c r="Y9556" s="110"/>
      <c r="AA9556" s="110"/>
      <c r="AC9556" s="110"/>
    </row>
    <row r="9557" spans="19:29" x14ac:dyDescent="0.25">
      <c r="S9557" s="110"/>
      <c r="U9557" s="110"/>
      <c r="W9557" s="110"/>
      <c r="Y9557" s="110"/>
      <c r="AA9557" s="110"/>
      <c r="AC9557" s="110"/>
    </row>
    <row r="9558" spans="19:29" x14ac:dyDescent="0.25">
      <c r="S9558" s="111"/>
      <c r="U9558" s="111"/>
      <c r="W9558" s="111"/>
      <c r="Y9558" s="111"/>
      <c r="AA9558" s="111"/>
      <c r="AC9558" s="111"/>
    </row>
    <row r="9559" spans="19:29" x14ac:dyDescent="0.25">
      <c r="S9559" s="107"/>
      <c r="U9559" s="107"/>
      <c r="W9559" s="107"/>
      <c r="Y9559" s="107"/>
      <c r="AA9559" s="107"/>
      <c r="AC9559" s="107"/>
    </row>
    <row r="9560" spans="19:29" x14ac:dyDescent="0.25">
      <c r="S9560" s="108"/>
      <c r="U9560" s="108"/>
      <c r="W9560" s="108"/>
      <c r="Y9560" s="108"/>
      <c r="AA9560" s="108"/>
      <c r="AC9560" s="108"/>
    </row>
    <row r="9561" spans="19:29" x14ac:dyDescent="0.25">
      <c r="S9561" s="108"/>
      <c r="U9561" s="108"/>
      <c r="W9561" s="108"/>
      <c r="Y9561" s="108"/>
      <c r="AA9561" s="108"/>
      <c r="AC9561" s="108"/>
    </row>
    <row r="9562" spans="19:29" x14ac:dyDescent="0.25">
      <c r="S9562" s="109"/>
      <c r="U9562" s="109"/>
      <c r="W9562" s="109"/>
      <c r="Y9562" s="109"/>
      <c r="AA9562" s="109"/>
      <c r="AC9562" s="109"/>
    </row>
    <row r="9563" spans="19:29" x14ac:dyDescent="0.25">
      <c r="S9563" s="108"/>
      <c r="U9563" s="108"/>
      <c r="W9563" s="108"/>
      <c r="Y9563" s="108"/>
      <c r="AA9563" s="108"/>
      <c r="AC9563" s="108"/>
    </row>
    <row r="9564" spans="19:29" x14ac:dyDescent="0.25">
      <c r="S9564" s="108"/>
      <c r="U9564" s="108"/>
      <c r="W9564" s="108"/>
      <c r="Y9564" s="108"/>
      <c r="AA9564" s="108"/>
      <c r="AC9564" s="108"/>
    </row>
    <row r="9565" spans="19:29" x14ac:dyDescent="0.25">
      <c r="S9565" s="109"/>
      <c r="U9565" s="109"/>
      <c r="W9565" s="109"/>
      <c r="Y9565" s="109"/>
      <c r="AA9565" s="109"/>
      <c r="AC9565" s="109"/>
    </row>
    <row r="9566" spans="19:29" x14ac:dyDescent="0.25">
      <c r="S9566" s="108"/>
      <c r="U9566" s="108"/>
      <c r="W9566" s="108"/>
      <c r="Y9566" s="108"/>
      <c r="AA9566" s="108"/>
      <c r="AC9566" s="108"/>
    </row>
    <row r="9567" spans="19:29" x14ac:dyDescent="0.25">
      <c r="S9567" s="109"/>
      <c r="U9567" s="109"/>
      <c r="W9567" s="109"/>
      <c r="Y9567" s="109"/>
      <c r="AA9567" s="109"/>
      <c r="AC9567" s="109"/>
    </row>
    <row r="9568" spans="19:29" x14ac:dyDescent="0.25">
      <c r="S9568" s="108"/>
      <c r="U9568" s="108"/>
      <c r="W9568" s="108"/>
      <c r="Y9568" s="108"/>
      <c r="AA9568" s="108"/>
      <c r="AC9568" s="108"/>
    </row>
    <row r="9569" spans="19:29" x14ac:dyDescent="0.25">
      <c r="S9569" s="108"/>
      <c r="U9569" s="108"/>
      <c r="W9569" s="108"/>
      <c r="Y9569" s="108"/>
      <c r="AA9569" s="108"/>
      <c r="AC9569" s="108"/>
    </row>
    <row r="9570" spans="19:29" x14ac:dyDescent="0.25">
      <c r="S9570" s="108"/>
      <c r="U9570" s="108"/>
      <c r="W9570" s="108"/>
      <c r="Y9570" s="108"/>
      <c r="AA9570" s="108"/>
      <c r="AC9570" s="108"/>
    </row>
    <row r="9571" spans="19:29" x14ac:dyDescent="0.25">
      <c r="S9571" s="110"/>
      <c r="U9571" s="110"/>
      <c r="W9571" s="110"/>
      <c r="Y9571" s="110"/>
      <c r="AA9571" s="110"/>
      <c r="AC9571" s="110"/>
    </row>
    <row r="9572" spans="19:29" x14ac:dyDescent="0.25">
      <c r="S9572" s="110"/>
      <c r="U9572" s="110"/>
      <c r="W9572" s="110"/>
      <c r="Y9572" s="110"/>
      <c r="AA9572" s="110"/>
      <c r="AC9572" s="110"/>
    </row>
    <row r="9573" spans="19:29" x14ac:dyDescent="0.25">
      <c r="S9573" s="110"/>
      <c r="U9573" s="110"/>
      <c r="W9573" s="110"/>
      <c r="Y9573" s="110"/>
      <c r="AA9573" s="110"/>
      <c r="AC9573" s="110"/>
    </row>
    <row r="9574" spans="19:29" x14ac:dyDescent="0.25">
      <c r="S9574" s="110"/>
      <c r="U9574" s="110"/>
      <c r="W9574" s="110"/>
      <c r="Y9574" s="110"/>
      <c r="AA9574" s="110"/>
      <c r="AC9574" s="110"/>
    </row>
    <row r="9575" spans="19:29" x14ac:dyDescent="0.25">
      <c r="S9575" s="111"/>
      <c r="U9575" s="111"/>
      <c r="W9575" s="111"/>
      <c r="Y9575" s="111"/>
      <c r="AA9575" s="111"/>
      <c r="AC9575" s="111"/>
    </row>
    <row r="9576" spans="19:29" x14ac:dyDescent="0.25">
      <c r="S9576" s="107"/>
      <c r="U9576" s="107"/>
      <c r="W9576" s="107"/>
      <c r="Y9576" s="107"/>
      <c r="AA9576" s="107"/>
      <c r="AC9576" s="107"/>
    </row>
    <row r="9577" spans="19:29" x14ac:dyDescent="0.25">
      <c r="S9577" s="108"/>
      <c r="U9577" s="108"/>
      <c r="W9577" s="108"/>
      <c r="Y9577" s="108"/>
      <c r="AA9577" s="108"/>
      <c r="AC9577" s="108"/>
    </row>
    <row r="9578" spans="19:29" x14ac:dyDescent="0.25">
      <c r="S9578" s="108"/>
      <c r="U9578" s="108"/>
      <c r="W9578" s="108"/>
      <c r="Y9578" s="108"/>
      <c r="AA9578" s="108"/>
      <c r="AC9578" s="108"/>
    </row>
    <row r="9579" spans="19:29" x14ac:dyDescent="0.25">
      <c r="S9579" s="109"/>
      <c r="U9579" s="109"/>
      <c r="W9579" s="109"/>
      <c r="Y9579" s="109"/>
      <c r="AA9579" s="109"/>
      <c r="AC9579" s="109"/>
    </row>
    <row r="9580" spans="19:29" x14ac:dyDescent="0.25">
      <c r="S9580" s="108"/>
      <c r="U9580" s="108"/>
      <c r="W9580" s="108"/>
      <c r="Y9580" s="108"/>
      <c r="AA9580" s="108"/>
      <c r="AC9580" s="108"/>
    </row>
    <row r="9581" spans="19:29" x14ac:dyDescent="0.25">
      <c r="S9581" s="108"/>
      <c r="U9581" s="108"/>
      <c r="W9581" s="108"/>
      <c r="Y9581" s="108"/>
      <c r="AA9581" s="108"/>
      <c r="AC9581" s="108"/>
    </row>
    <row r="9582" spans="19:29" x14ac:dyDescent="0.25">
      <c r="S9582" s="109"/>
      <c r="U9582" s="109"/>
      <c r="W9582" s="109"/>
      <c r="Y9582" s="109"/>
      <c r="AA9582" s="109"/>
      <c r="AC9582" s="109"/>
    </row>
    <row r="9583" spans="19:29" x14ac:dyDescent="0.25">
      <c r="S9583" s="108"/>
      <c r="U9583" s="108"/>
      <c r="W9583" s="108"/>
      <c r="Y9583" s="108"/>
      <c r="AA9583" s="108"/>
      <c r="AC9583" s="108"/>
    </row>
    <row r="9584" spans="19:29" x14ac:dyDescent="0.25">
      <c r="S9584" s="109"/>
      <c r="U9584" s="109"/>
      <c r="W9584" s="109"/>
      <c r="Y9584" s="109"/>
      <c r="AA9584" s="109"/>
      <c r="AC9584" s="109"/>
    </row>
    <row r="9585" spans="19:29" x14ac:dyDescent="0.25">
      <c r="S9585" s="108"/>
      <c r="U9585" s="108"/>
      <c r="W9585" s="108"/>
      <c r="Y9585" s="108"/>
      <c r="AA9585" s="108"/>
      <c r="AC9585" s="108"/>
    </row>
    <row r="9586" spans="19:29" x14ac:dyDescent="0.25">
      <c r="S9586" s="108"/>
      <c r="U9586" s="108"/>
      <c r="W9586" s="108"/>
      <c r="Y9586" s="108"/>
      <c r="AA9586" s="108"/>
      <c r="AC9586" s="108"/>
    </row>
    <row r="9587" spans="19:29" x14ac:dyDescent="0.25">
      <c r="S9587" s="108"/>
      <c r="U9587" s="108"/>
      <c r="W9587" s="108"/>
      <c r="Y9587" s="108"/>
      <c r="AA9587" s="108"/>
      <c r="AC9587" s="108"/>
    </row>
    <row r="9588" spans="19:29" x14ac:dyDescent="0.25">
      <c r="S9588" s="110"/>
      <c r="U9588" s="110"/>
      <c r="W9588" s="110"/>
      <c r="Y9588" s="110"/>
      <c r="AA9588" s="110"/>
      <c r="AC9588" s="110"/>
    </row>
    <row r="9589" spans="19:29" x14ac:dyDescent="0.25">
      <c r="S9589" s="110"/>
      <c r="U9589" s="110"/>
      <c r="W9589" s="110"/>
      <c r="Y9589" s="110"/>
      <c r="AA9589" s="110"/>
      <c r="AC9589" s="110"/>
    </row>
    <row r="9590" spans="19:29" x14ac:dyDescent="0.25">
      <c r="S9590" s="110"/>
      <c r="U9590" s="110"/>
      <c r="W9590" s="110"/>
      <c r="Y9590" s="110"/>
      <c r="AA9590" s="110"/>
      <c r="AC9590" s="110"/>
    </row>
    <row r="9591" spans="19:29" x14ac:dyDescent="0.25">
      <c r="S9591" s="110"/>
      <c r="U9591" s="110"/>
      <c r="W9591" s="110"/>
      <c r="Y9591" s="110"/>
      <c r="AA9591" s="110"/>
      <c r="AC9591" s="110"/>
    </row>
    <row r="9592" spans="19:29" x14ac:dyDescent="0.25">
      <c r="S9592" s="111"/>
      <c r="U9592" s="111"/>
      <c r="W9592" s="111"/>
      <c r="Y9592" s="111"/>
      <c r="AA9592" s="111"/>
      <c r="AC9592" s="111"/>
    </row>
    <row r="9593" spans="19:29" x14ac:dyDescent="0.25">
      <c r="S9593" s="107"/>
      <c r="U9593" s="107"/>
      <c r="W9593" s="107"/>
      <c r="Y9593" s="107"/>
      <c r="AA9593" s="107"/>
      <c r="AC9593" s="107"/>
    </row>
    <row r="9594" spans="19:29" x14ac:dyDescent="0.25">
      <c r="S9594" s="108"/>
      <c r="U9594" s="108"/>
      <c r="W9594" s="108"/>
      <c r="Y9594" s="108"/>
      <c r="AA9594" s="108"/>
      <c r="AC9594" s="108"/>
    </row>
    <row r="9595" spans="19:29" x14ac:dyDescent="0.25">
      <c r="S9595" s="108"/>
      <c r="U9595" s="108"/>
      <c r="W9595" s="108"/>
      <c r="Y9595" s="108"/>
      <c r="AA9595" s="108"/>
      <c r="AC9595" s="108"/>
    </row>
    <row r="9596" spans="19:29" x14ac:dyDescent="0.25">
      <c r="S9596" s="109"/>
      <c r="U9596" s="109"/>
      <c r="W9596" s="109"/>
      <c r="Y9596" s="109"/>
      <c r="AA9596" s="109"/>
      <c r="AC9596" s="109"/>
    </row>
    <row r="9597" spans="19:29" x14ac:dyDescent="0.25">
      <c r="S9597" s="108"/>
      <c r="U9597" s="108"/>
      <c r="W9597" s="108"/>
      <c r="Y9597" s="108"/>
      <c r="AA9597" s="108"/>
      <c r="AC9597" s="108"/>
    </row>
    <row r="9598" spans="19:29" x14ac:dyDescent="0.25">
      <c r="S9598" s="108"/>
      <c r="U9598" s="108"/>
      <c r="W9598" s="108"/>
      <c r="Y9598" s="108"/>
      <c r="AA9598" s="108"/>
      <c r="AC9598" s="108"/>
    </row>
    <row r="9599" spans="19:29" x14ac:dyDescent="0.25">
      <c r="S9599" s="109"/>
      <c r="U9599" s="109"/>
      <c r="W9599" s="109"/>
      <c r="Y9599" s="109"/>
      <c r="AA9599" s="109"/>
      <c r="AC9599" s="109"/>
    </row>
    <row r="9600" spans="19:29" x14ac:dyDescent="0.25">
      <c r="S9600" s="108"/>
      <c r="U9600" s="108"/>
      <c r="W9600" s="108"/>
      <c r="Y9600" s="108"/>
      <c r="AA9600" s="108"/>
      <c r="AC9600" s="108"/>
    </row>
    <row r="9601" spans="19:29" x14ac:dyDescent="0.25">
      <c r="S9601" s="109"/>
      <c r="U9601" s="109"/>
      <c r="W9601" s="109"/>
      <c r="Y9601" s="109"/>
      <c r="AA9601" s="109"/>
      <c r="AC9601" s="109"/>
    </row>
    <row r="9602" spans="19:29" x14ac:dyDescent="0.25">
      <c r="S9602" s="108"/>
      <c r="U9602" s="108"/>
      <c r="W9602" s="108"/>
      <c r="Y9602" s="108"/>
      <c r="AA9602" s="108"/>
      <c r="AC9602" s="108"/>
    </row>
    <row r="9603" spans="19:29" x14ac:dyDescent="0.25">
      <c r="S9603" s="108"/>
      <c r="U9603" s="108"/>
      <c r="W9603" s="108"/>
      <c r="Y9603" s="108"/>
      <c r="AA9603" s="108"/>
      <c r="AC9603" s="108"/>
    </row>
    <row r="9604" spans="19:29" x14ac:dyDescent="0.25">
      <c r="S9604" s="108"/>
      <c r="U9604" s="108"/>
      <c r="W9604" s="108"/>
      <c r="Y9604" s="108"/>
      <c r="AA9604" s="108"/>
      <c r="AC9604" s="108"/>
    </row>
    <row r="9605" spans="19:29" x14ac:dyDescent="0.25">
      <c r="S9605" s="110"/>
      <c r="U9605" s="110"/>
      <c r="W9605" s="110"/>
      <c r="Y9605" s="110"/>
      <c r="AA9605" s="110"/>
      <c r="AC9605" s="110"/>
    </row>
    <row r="9606" spans="19:29" x14ac:dyDescent="0.25">
      <c r="S9606" s="110"/>
      <c r="U9606" s="110"/>
      <c r="W9606" s="110"/>
      <c r="Y9606" s="110"/>
      <c r="AA9606" s="110"/>
      <c r="AC9606" s="110"/>
    </row>
    <row r="9607" spans="19:29" x14ac:dyDescent="0.25">
      <c r="S9607" s="110"/>
      <c r="U9607" s="110"/>
      <c r="W9607" s="110"/>
      <c r="Y9607" s="110"/>
      <c r="AA9607" s="110"/>
      <c r="AC9607" s="110"/>
    </row>
    <row r="9608" spans="19:29" x14ac:dyDescent="0.25">
      <c r="S9608" s="110"/>
      <c r="U9608" s="110"/>
      <c r="W9608" s="110"/>
      <c r="Y9608" s="110"/>
      <c r="AA9608" s="110"/>
      <c r="AC9608" s="110"/>
    </row>
    <row r="9609" spans="19:29" x14ac:dyDescent="0.25">
      <c r="S9609" s="111"/>
      <c r="U9609" s="111"/>
      <c r="W9609" s="111"/>
      <c r="Y9609" s="111"/>
      <c r="AA9609" s="111"/>
      <c r="AC9609" s="111"/>
    </row>
    <row r="9610" spans="19:29" x14ac:dyDescent="0.25">
      <c r="S9610" s="107"/>
      <c r="U9610" s="107"/>
      <c r="W9610" s="107"/>
      <c r="Y9610" s="107"/>
      <c r="AA9610" s="107"/>
      <c r="AC9610" s="107"/>
    </row>
    <row r="9611" spans="19:29" x14ac:dyDescent="0.25">
      <c r="S9611" s="108"/>
      <c r="U9611" s="108"/>
      <c r="W9611" s="108"/>
      <c r="Y9611" s="108"/>
      <c r="AA9611" s="108"/>
      <c r="AC9611" s="108"/>
    </row>
    <row r="9612" spans="19:29" x14ac:dyDescent="0.25">
      <c r="S9612" s="108"/>
      <c r="U9612" s="108"/>
      <c r="W9612" s="108"/>
      <c r="Y9612" s="108"/>
      <c r="AA9612" s="108"/>
      <c r="AC9612" s="108"/>
    </row>
    <row r="9613" spans="19:29" x14ac:dyDescent="0.25">
      <c r="S9613" s="109"/>
      <c r="U9613" s="109"/>
      <c r="W9613" s="109"/>
      <c r="Y9613" s="109"/>
      <c r="AA9613" s="109"/>
      <c r="AC9613" s="109"/>
    </row>
    <row r="9614" spans="19:29" x14ac:dyDescent="0.25">
      <c r="S9614" s="108"/>
      <c r="U9614" s="108"/>
      <c r="W9614" s="108"/>
      <c r="Y9614" s="108"/>
      <c r="AA9614" s="108"/>
      <c r="AC9614" s="108"/>
    </row>
    <row r="9615" spans="19:29" x14ac:dyDescent="0.25">
      <c r="S9615" s="108"/>
      <c r="U9615" s="108"/>
      <c r="W9615" s="108"/>
      <c r="Y9615" s="108"/>
      <c r="AA9615" s="108"/>
      <c r="AC9615" s="108"/>
    </row>
    <row r="9616" spans="19:29" x14ac:dyDescent="0.25">
      <c r="S9616" s="109"/>
      <c r="U9616" s="109"/>
      <c r="W9616" s="109"/>
      <c r="Y9616" s="109"/>
      <c r="AA9616" s="109"/>
      <c r="AC9616" s="109"/>
    </row>
    <row r="9617" spans="19:29" x14ac:dyDescent="0.25">
      <c r="S9617" s="108"/>
      <c r="U9617" s="108"/>
      <c r="W9617" s="108"/>
      <c r="Y9617" s="108"/>
      <c r="AA9617" s="108"/>
      <c r="AC9617" s="108"/>
    </row>
    <row r="9618" spans="19:29" x14ac:dyDescent="0.25">
      <c r="S9618" s="109"/>
      <c r="U9618" s="109"/>
      <c r="W9618" s="109"/>
      <c r="Y9618" s="109"/>
      <c r="AA9618" s="109"/>
      <c r="AC9618" s="109"/>
    </row>
    <row r="9619" spans="19:29" x14ac:dyDescent="0.25">
      <c r="S9619" s="108"/>
      <c r="U9619" s="108"/>
      <c r="W9619" s="108"/>
      <c r="Y9619" s="108"/>
      <c r="AA9619" s="108"/>
      <c r="AC9619" s="108"/>
    </row>
    <row r="9620" spans="19:29" x14ac:dyDescent="0.25">
      <c r="S9620" s="108"/>
      <c r="U9620" s="108"/>
      <c r="W9620" s="108"/>
      <c r="Y9620" s="108"/>
      <c r="AA9620" s="108"/>
      <c r="AC9620" s="108"/>
    </row>
    <row r="9621" spans="19:29" x14ac:dyDescent="0.25">
      <c r="S9621" s="108"/>
      <c r="U9621" s="108"/>
      <c r="W9621" s="108"/>
      <c r="Y9621" s="108"/>
      <c r="AA9621" s="108"/>
      <c r="AC9621" s="108"/>
    </row>
    <row r="9622" spans="19:29" x14ac:dyDescent="0.25">
      <c r="S9622" s="110"/>
      <c r="U9622" s="110"/>
      <c r="W9622" s="110"/>
      <c r="Y9622" s="110"/>
      <c r="AA9622" s="110"/>
      <c r="AC9622" s="110"/>
    </row>
    <row r="9623" spans="19:29" x14ac:dyDescent="0.25">
      <c r="S9623" s="110"/>
      <c r="U9623" s="110"/>
      <c r="W9623" s="110"/>
      <c r="Y9623" s="110"/>
      <c r="AA9623" s="110"/>
      <c r="AC9623" s="110"/>
    </row>
    <row r="9624" spans="19:29" x14ac:dyDescent="0.25">
      <c r="S9624" s="110"/>
      <c r="U9624" s="110"/>
      <c r="W9624" s="110"/>
      <c r="Y9624" s="110"/>
      <c r="AA9624" s="110"/>
      <c r="AC9624" s="110"/>
    </row>
    <row r="9625" spans="19:29" x14ac:dyDescent="0.25">
      <c r="S9625" s="110"/>
      <c r="U9625" s="110"/>
      <c r="W9625" s="110"/>
      <c r="Y9625" s="110"/>
      <c r="AA9625" s="110"/>
      <c r="AC9625" s="110"/>
    </row>
    <row r="9626" spans="19:29" x14ac:dyDescent="0.25">
      <c r="S9626" s="111"/>
      <c r="U9626" s="111"/>
      <c r="W9626" s="111"/>
      <c r="Y9626" s="111"/>
      <c r="AA9626" s="111"/>
      <c r="AC9626" s="111"/>
    </row>
    <row r="9627" spans="19:29" x14ac:dyDescent="0.25">
      <c r="S9627" s="107"/>
      <c r="U9627" s="107"/>
      <c r="W9627" s="107"/>
      <c r="Y9627" s="107"/>
      <c r="AA9627" s="107"/>
      <c r="AC9627" s="107"/>
    </row>
    <row r="9628" spans="19:29" x14ac:dyDescent="0.25">
      <c r="S9628" s="108"/>
      <c r="U9628" s="108"/>
      <c r="W9628" s="108"/>
      <c r="Y9628" s="108"/>
      <c r="AA9628" s="108"/>
      <c r="AC9628" s="108"/>
    </row>
    <row r="9629" spans="19:29" x14ac:dyDescent="0.25">
      <c r="S9629" s="108"/>
      <c r="U9629" s="108"/>
      <c r="W9629" s="108"/>
      <c r="Y9629" s="108"/>
      <c r="AA9629" s="108"/>
      <c r="AC9629" s="108"/>
    </row>
    <row r="9630" spans="19:29" x14ac:dyDescent="0.25">
      <c r="S9630" s="109"/>
      <c r="U9630" s="109"/>
      <c r="W9630" s="109"/>
      <c r="Y9630" s="109"/>
      <c r="AA9630" s="109"/>
      <c r="AC9630" s="109"/>
    </row>
    <row r="9631" spans="19:29" x14ac:dyDescent="0.25">
      <c r="S9631" s="108"/>
      <c r="U9631" s="108"/>
      <c r="W9631" s="108"/>
      <c r="Y9631" s="108"/>
      <c r="AA9631" s="108"/>
      <c r="AC9631" s="108"/>
    </row>
    <row r="9632" spans="19:29" x14ac:dyDescent="0.25">
      <c r="S9632" s="108"/>
      <c r="U9632" s="108"/>
      <c r="W9632" s="108"/>
      <c r="Y9632" s="108"/>
      <c r="AA9632" s="108"/>
      <c r="AC9632" s="108"/>
    </row>
    <row r="9633" spans="19:29" x14ac:dyDescent="0.25">
      <c r="S9633" s="109"/>
      <c r="U9633" s="109"/>
      <c r="W9633" s="109"/>
      <c r="Y9633" s="109"/>
      <c r="AA9633" s="109"/>
      <c r="AC9633" s="109"/>
    </row>
    <row r="9634" spans="19:29" x14ac:dyDescent="0.25">
      <c r="S9634" s="108"/>
      <c r="U9634" s="108"/>
      <c r="W9634" s="108"/>
      <c r="Y9634" s="108"/>
      <c r="AA9634" s="108"/>
      <c r="AC9634" s="108"/>
    </row>
    <row r="9635" spans="19:29" x14ac:dyDescent="0.25">
      <c r="S9635" s="109"/>
      <c r="U9635" s="109"/>
      <c r="W9635" s="109"/>
      <c r="Y9635" s="109"/>
      <c r="AA9635" s="109"/>
      <c r="AC9635" s="109"/>
    </row>
    <row r="9636" spans="19:29" x14ac:dyDescent="0.25">
      <c r="S9636" s="108"/>
      <c r="U9636" s="108"/>
      <c r="W9636" s="108"/>
      <c r="Y9636" s="108"/>
      <c r="AA9636" s="108"/>
      <c r="AC9636" s="108"/>
    </row>
    <row r="9637" spans="19:29" x14ac:dyDescent="0.25">
      <c r="S9637" s="108"/>
      <c r="U9637" s="108"/>
      <c r="W9637" s="108"/>
      <c r="Y9637" s="108"/>
      <c r="AA9637" s="108"/>
      <c r="AC9637" s="108"/>
    </row>
    <row r="9638" spans="19:29" x14ac:dyDescent="0.25">
      <c r="S9638" s="108"/>
      <c r="U9638" s="108"/>
      <c r="W9638" s="108"/>
      <c r="Y9638" s="108"/>
      <c r="AA9638" s="108"/>
      <c r="AC9638" s="108"/>
    </row>
    <row r="9639" spans="19:29" x14ac:dyDescent="0.25">
      <c r="S9639" s="110"/>
      <c r="U9639" s="110"/>
      <c r="W9639" s="110"/>
      <c r="Y9639" s="110"/>
      <c r="AA9639" s="110"/>
      <c r="AC9639" s="110"/>
    </row>
    <row r="9640" spans="19:29" x14ac:dyDescent="0.25">
      <c r="S9640" s="110"/>
      <c r="U9640" s="110"/>
      <c r="W9640" s="110"/>
      <c r="Y9640" s="110"/>
      <c r="AA9640" s="110"/>
      <c r="AC9640" s="110"/>
    </row>
    <row r="9641" spans="19:29" x14ac:dyDescent="0.25">
      <c r="S9641" s="110"/>
      <c r="U9641" s="110"/>
      <c r="W9641" s="110"/>
      <c r="Y9641" s="110"/>
      <c r="AA9641" s="110"/>
      <c r="AC9641" s="110"/>
    </row>
    <row r="9642" spans="19:29" x14ac:dyDescent="0.25">
      <c r="S9642" s="110"/>
      <c r="U9642" s="110"/>
      <c r="W9642" s="110"/>
      <c r="Y9642" s="110"/>
      <c r="AA9642" s="110"/>
      <c r="AC9642" s="110"/>
    </row>
    <row r="9643" spans="19:29" x14ac:dyDescent="0.25">
      <c r="S9643" s="111"/>
      <c r="U9643" s="111"/>
      <c r="W9643" s="111"/>
      <c r="Y9643" s="111"/>
      <c r="AA9643" s="111"/>
      <c r="AC9643" s="111"/>
    </row>
    <row r="9644" spans="19:29" x14ac:dyDescent="0.25">
      <c r="S9644" s="107"/>
      <c r="U9644" s="107"/>
      <c r="W9644" s="107"/>
      <c r="Y9644" s="107"/>
      <c r="AA9644" s="107"/>
      <c r="AC9644" s="107"/>
    </row>
    <row r="9645" spans="19:29" x14ac:dyDescent="0.25">
      <c r="S9645" s="108"/>
      <c r="U9645" s="108"/>
      <c r="W9645" s="108"/>
      <c r="Y9645" s="108"/>
      <c r="AA9645" s="108"/>
      <c r="AC9645" s="108"/>
    </row>
    <row r="9646" spans="19:29" x14ac:dyDescent="0.25">
      <c r="S9646" s="108"/>
      <c r="U9646" s="108"/>
      <c r="W9646" s="108"/>
      <c r="Y9646" s="108"/>
      <c r="AA9646" s="108"/>
      <c r="AC9646" s="108"/>
    </row>
    <row r="9647" spans="19:29" x14ac:dyDescent="0.25">
      <c r="S9647" s="109"/>
      <c r="U9647" s="109"/>
      <c r="W9647" s="109"/>
      <c r="Y9647" s="109"/>
      <c r="AA9647" s="109"/>
      <c r="AC9647" s="109"/>
    </row>
    <row r="9648" spans="19:29" x14ac:dyDescent="0.25">
      <c r="S9648" s="108"/>
      <c r="U9648" s="108"/>
      <c r="W9648" s="108"/>
      <c r="Y9648" s="108"/>
      <c r="AA9648" s="108"/>
      <c r="AC9648" s="108"/>
    </row>
    <row r="9649" spans="19:29" x14ac:dyDescent="0.25">
      <c r="S9649" s="108"/>
      <c r="U9649" s="108"/>
      <c r="W9649" s="108"/>
      <c r="Y9649" s="108"/>
      <c r="AA9649" s="108"/>
      <c r="AC9649" s="108"/>
    </row>
    <row r="9650" spans="19:29" x14ac:dyDescent="0.25">
      <c r="S9650" s="109"/>
      <c r="U9650" s="109"/>
      <c r="W9650" s="109"/>
      <c r="Y9650" s="109"/>
      <c r="AA9650" s="109"/>
      <c r="AC9650" s="109"/>
    </row>
    <row r="9651" spans="19:29" x14ac:dyDescent="0.25">
      <c r="S9651" s="108"/>
      <c r="U9651" s="108"/>
      <c r="W9651" s="108"/>
      <c r="Y9651" s="108"/>
      <c r="AA9651" s="108"/>
      <c r="AC9651" s="108"/>
    </row>
    <row r="9652" spans="19:29" x14ac:dyDescent="0.25">
      <c r="S9652" s="109"/>
      <c r="U9652" s="109"/>
      <c r="W9652" s="109"/>
      <c r="Y9652" s="109"/>
      <c r="AA9652" s="109"/>
      <c r="AC9652" s="109"/>
    </row>
    <row r="9653" spans="19:29" x14ac:dyDescent="0.25">
      <c r="S9653" s="108"/>
      <c r="U9653" s="108"/>
      <c r="W9653" s="108"/>
      <c r="Y9653" s="108"/>
      <c r="AA9653" s="108"/>
      <c r="AC9653" s="108"/>
    </row>
    <row r="9654" spans="19:29" x14ac:dyDescent="0.25">
      <c r="S9654" s="108"/>
      <c r="U9654" s="108"/>
      <c r="W9654" s="108"/>
      <c r="Y9654" s="108"/>
      <c r="AA9654" s="108"/>
      <c r="AC9654" s="108"/>
    </row>
    <row r="9655" spans="19:29" x14ac:dyDescent="0.25">
      <c r="S9655" s="108"/>
      <c r="U9655" s="108"/>
      <c r="W9655" s="108"/>
      <c r="Y9655" s="108"/>
      <c r="AA9655" s="108"/>
      <c r="AC9655" s="108"/>
    </row>
    <row r="9656" spans="19:29" x14ac:dyDescent="0.25">
      <c r="S9656" s="110"/>
      <c r="U9656" s="110"/>
      <c r="W9656" s="110"/>
      <c r="Y9656" s="110"/>
      <c r="AA9656" s="110"/>
      <c r="AC9656" s="110"/>
    </row>
    <row r="9657" spans="19:29" x14ac:dyDescent="0.25">
      <c r="S9657" s="110"/>
      <c r="U9657" s="110"/>
      <c r="W9657" s="110"/>
      <c r="Y9657" s="110"/>
      <c r="AA9657" s="110"/>
      <c r="AC9657" s="110"/>
    </row>
    <row r="9658" spans="19:29" x14ac:dyDescent="0.25">
      <c r="S9658" s="110"/>
      <c r="U9658" s="110"/>
      <c r="W9658" s="110"/>
      <c r="Y9658" s="110"/>
      <c r="AA9658" s="110"/>
      <c r="AC9658" s="110"/>
    </row>
    <row r="9659" spans="19:29" x14ac:dyDescent="0.25">
      <c r="S9659" s="110"/>
      <c r="U9659" s="110"/>
      <c r="W9659" s="110"/>
      <c r="Y9659" s="110"/>
      <c r="AA9659" s="110"/>
      <c r="AC9659" s="110"/>
    </row>
    <row r="9660" spans="19:29" x14ac:dyDescent="0.25">
      <c r="S9660" s="111"/>
      <c r="U9660" s="111"/>
      <c r="W9660" s="111"/>
      <c r="Y9660" s="111"/>
      <c r="AA9660" s="111"/>
      <c r="AC9660" s="111"/>
    </row>
    <row r="9661" spans="19:29" x14ac:dyDescent="0.25">
      <c r="S9661" s="107"/>
      <c r="U9661" s="107"/>
      <c r="W9661" s="107"/>
      <c r="Y9661" s="107"/>
      <c r="AA9661" s="107"/>
      <c r="AC9661" s="107"/>
    </row>
    <row r="9662" spans="19:29" x14ac:dyDescent="0.25">
      <c r="S9662" s="108"/>
      <c r="U9662" s="108"/>
      <c r="W9662" s="108"/>
      <c r="Y9662" s="108"/>
      <c r="AA9662" s="108"/>
      <c r="AC9662" s="108"/>
    </row>
    <row r="9663" spans="19:29" x14ac:dyDescent="0.25">
      <c r="S9663" s="108"/>
      <c r="U9663" s="108"/>
      <c r="W9663" s="108"/>
      <c r="Y9663" s="108"/>
      <c r="AA9663" s="108"/>
      <c r="AC9663" s="108"/>
    </row>
    <row r="9664" spans="19:29" x14ac:dyDescent="0.25">
      <c r="S9664" s="109"/>
      <c r="U9664" s="109"/>
      <c r="W9664" s="109"/>
      <c r="Y9664" s="109"/>
      <c r="AA9664" s="109"/>
      <c r="AC9664" s="109"/>
    </row>
    <row r="9665" spans="19:29" x14ac:dyDescent="0.25">
      <c r="S9665" s="108"/>
      <c r="U9665" s="108"/>
      <c r="W9665" s="108"/>
      <c r="Y9665" s="108"/>
      <c r="AA9665" s="108"/>
      <c r="AC9665" s="108"/>
    </row>
    <row r="9666" spans="19:29" x14ac:dyDescent="0.25">
      <c r="S9666" s="108"/>
      <c r="U9666" s="108"/>
      <c r="W9666" s="108"/>
      <c r="Y9666" s="108"/>
      <c r="AA9666" s="108"/>
      <c r="AC9666" s="108"/>
    </row>
    <row r="9667" spans="19:29" x14ac:dyDescent="0.25">
      <c r="S9667" s="109"/>
      <c r="U9667" s="109"/>
      <c r="W9667" s="109"/>
      <c r="Y9667" s="109"/>
      <c r="AA9667" s="109"/>
      <c r="AC9667" s="109"/>
    </row>
    <row r="9668" spans="19:29" x14ac:dyDescent="0.25">
      <c r="S9668" s="108"/>
      <c r="U9668" s="108"/>
      <c r="W9668" s="108"/>
      <c r="Y9668" s="108"/>
      <c r="AA9668" s="108"/>
      <c r="AC9668" s="108"/>
    </row>
    <row r="9669" spans="19:29" x14ac:dyDescent="0.25">
      <c r="S9669" s="109"/>
      <c r="U9669" s="109"/>
      <c r="W9669" s="109"/>
      <c r="Y9669" s="109"/>
      <c r="AA9669" s="109"/>
      <c r="AC9669" s="109"/>
    </row>
    <row r="9670" spans="19:29" x14ac:dyDescent="0.25">
      <c r="S9670" s="108"/>
      <c r="U9670" s="108"/>
      <c r="W9670" s="108"/>
      <c r="Y9670" s="108"/>
      <c r="AA9670" s="108"/>
      <c r="AC9670" s="108"/>
    </row>
    <row r="9671" spans="19:29" x14ac:dyDescent="0.25">
      <c r="S9671" s="108"/>
      <c r="U9671" s="108"/>
      <c r="W9671" s="108"/>
      <c r="Y9671" s="108"/>
      <c r="AA9671" s="108"/>
      <c r="AC9671" s="108"/>
    </row>
    <row r="9672" spans="19:29" x14ac:dyDescent="0.25">
      <c r="S9672" s="108"/>
      <c r="U9672" s="108"/>
      <c r="W9672" s="108"/>
      <c r="Y9672" s="108"/>
      <c r="AA9672" s="108"/>
      <c r="AC9672" s="108"/>
    </row>
    <row r="9673" spans="19:29" x14ac:dyDescent="0.25">
      <c r="S9673" s="110"/>
      <c r="U9673" s="110"/>
      <c r="W9673" s="110"/>
      <c r="Y9673" s="110"/>
      <c r="AA9673" s="110"/>
      <c r="AC9673" s="110"/>
    </row>
    <row r="9674" spans="19:29" x14ac:dyDescent="0.25">
      <c r="S9674" s="110"/>
      <c r="U9674" s="110"/>
      <c r="W9674" s="110"/>
      <c r="Y9674" s="110"/>
      <c r="AA9674" s="110"/>
      <c r="AC9674" s="110"/>
    </row>
    <row r="9675" spans="19:29" x14ac:dyDescent="0.25">
      <c r="S9675" s="110"/>
      <c r="U9675" s="110"/>
      <c r="W9675" s="110"/>
      <c r="Y9675" s="110"/>
      <c r="AA9675" s="110"/>
      <c r="AC9675" s="110"/>
    </row>
    <row r="9676" spans="19:29" x14ac:dyDescent="0.25">
      <c r="S9676" s="110"/>
      <c r="U9676" s="110"/>
      <c r="W9676" s="110"/>
      <c r="Y9676" s="110"/>
      <c r="AA9676" s="110"/>
      <c r="AC9676" s="110"/>
    </row>
    <row r="9677" spans="19:29" x14ac:dyDescent="0.25">
      <c r="S9677" s="111"/>
      <c r="U9677" s="111"/>
      <c r="W9677" s="111"/>
      <c r="Y9677" s="111"/>
      <c r="AA9677" s="111"/>
      <c r="AC9677" s="111"/>
    </row>
    <row r="9678" spans="19:29" x14ac:dyDescent="0.25">
      <c r="S9678" s="107"/>
      <c r="U9678" s="107"/>
      <c r="W9678" s="107"/>
      <c r="Y9678" s="107"/>
      <c r="AA9678" s="107"/>
      <c r="AC9678" s="107"/>
    </row>
    <row r="9679" spans="19:29" x14ac:dyDescent="0.25">
      <c r="S9679" s="108"/>
      <c r="U9679" s="108"/>
      <c r="W9679" s="108"/>
      <c r="Y9679" s="108"/>
      <c r="AA9679" s="108"/>
      <c r="AC9679" s="108"/>
    </row>
    <row r="9680" spans="19:29" x14ac:dyDescent="0.25">
      <c r="S9680" s="108"/>
      <c r="U9680" s="108"/>
      <c r="W9680" s="108"/>
      <c r="Y9680" s="108"/>
      <c r="AA9680" s="108"/>
      <c r="AC9680" s="108"/>
    </row>
    <row r="9681" spans="19:29" x14ac:dyDescent="0.25">
      <c r="S9681" s="109"/>
      <c r="U9681" s="109"/>
      <c r="W9681" s="109"/>
      <c r="Y9681" s="109"/>
      <c r="AA9681" s="109"/>
      <c r="AC9681" s="109"/>
    </row>
    <row r="9682" spans="19:29" x14ac:dyDescent="0.25">
      <c r="S9682" s="108"/>
      <c r="U9682" s="108"/>
      <c r="W9682" s="108"/>
      <c r="Y9682" s="108"/>
      <c r="AA9682" s="108"/>
      <c r="AC9682" s="108"/>
    </row>
    <row r="9683" spans="19:29" x14ac:dyDescent="0.25">
      <c r="S9683" s="108"/>
      <c r="U9683" s="108"/>
      <c r="W9683" s="108"/>
      <c r="Y9683" s="108"/>
      <c r="AA9683" s="108"/>
      <c r="AC9683" s="108"/>
    </row>
    <row r="9684" spans="19:29" x14ac:dyDescent="0.25">
      <c r="S9684" s="109"/>
      <c r="U9684" s="109"/>
      <c r="W9684" s="109"/>
      <c r="Y9684" s="109"/>
      <c r="AA9684" s="109"/>
      <c r="AC9684" s="109"/>
    </row>
    <row r="9685" spans="19:29" x14ac:dyDescent="0.25">
      <c r="S9685" s="108"/>
      <c r="U9685" s="108"/>
      <c r="W9685" s="108"/>
      <c r="Y9685" s="108"/>
      <c r="AA9685" s="108"/>
      <c r="AC9685" s="108"/>
    </row>
    <row r="9686" spans="19:29" x14ac:dyDescent="0.25">
      <c r="S9686" s="109"/>
      <c r="U9686" s="109"/>
      <c r="W9686" s="109"/>
      <c r="Y9686" s="109"/>
      <c r="AA9686" s="109"/>
      <c r="AC9686" s="109"/>
    </row>
    <row r="9687" spans="19:29" x14ac:dyDescent="0.25">
      <c r="S9687" s="108"/>
      <c r="U9687" s="108"/>
      <c r="W9687" s="108"/>
      <c r="Y9687" s="108"/>
      <c r="AA9687" s="108"/>
      <c r="AC9687" s="108"/>
    </row>
    <row r="9688" spans="19:29" x14ac:dyDescent="0.25">
      <c r="S9688" s="108"/>
      <c r="U9688" s="108"/>
      <c r="W9688" s="108"/>
      <c r="Y9688" s="108"/>
      <c r="AA9688" s="108"/>
      <c r="AC9688" s="108"/>
    </row>
    <row r="9689" spans="19:29" x14ac:dyDescent="0.25">
      <c r="S9689" s="108"/>
      <c r="U9689" s="108"/>
      <c r="W9689" s="108"/>
      <c r="Y9689" s="108"/>
      <c r="AA9689" s="108"/>
      <c r="AC9689" s="108"/>
    </row>
    <row r="9690" spans="19:29" x14ac:dyDescent="0.25">
      <c r="S9690" s="110"/>
      <c r="U9690" s="110"/>
      <c r="W9690" s="110"/>
      <c r="Y9690" s="110"/>
      <c r="AA9690" s="110"/>
      <c r="AC9690" s="110"/>
    </row>
    <row r="9691" spans="19:29" x14ac:dyDescent="0.25">
      <c r="S9691" s="110"/>
      <c r="U9691" s="110"/>
      <c r="W9691" s="110"/>
      <c r="Y9691" s="110"/>
      <c r="AA9691" s="110"/>
      <c r="AC9691" s="110"/>
    </row>
    <row r="9692" spans="19:29" x14ac:dyDescent="0.25">
      <c r="S9692" s="110"/>
      <c r="U9692" s="110"/>
      <c r="W9692" s="110"/>
      <c r="Y9692" s="110"/>
      <c r="AA9692" s="110"/>
      <c r="AC9692" s="110"/>
    </row>
    <row r="9693" spans="19:29" x14ac:dyDescent="0.25">
      <c r="S9693" s="110"/>
      <c r="U9693" s="110"/>
      <c r="W9693" s="110"/>
      <c r="Y9693" s="110"/>
      <c r="AA9693" s="110"/>
      <c r="AC9693" s="110"/>
    </row>
    <row r="9694" spans="19:29" x14ac:dyDescent="0.25">
      <c r="S9694" s="111"/>
      <c r="U9694" s="111"/>
      <c r="W9694" s="111"/>
      <c r="Y9694" s="111"/>
      <c r="AA9694" s="111"/>
      <c r="AC9694" s="111"/>
    </row>
    <row r="9695" spans="19:29" x14ac:dyDescent="0.25">
      <c r="S9695" s="107"/>
      <c r="U9695" s="107"/>
      <c r="W9695" s="107"/>
      <c r="Y9695" s="107"/>
      <c r="AA9695" s="107"/>
      <c r="AC9695" s="107"/>
    </row>
    <row r="9696" spans="19:29" x14ac:dyDescent="0.25">
      <c r="S9696" s="108"/>
      <c r="U9696" s="108"/>
      <c r="W9696" s="108"/>
      <c r="Y9696" s="108"/>
      <c r="AA9696" s="108"/>
      <c r="AC9696" s="108"/>
    </row>
    <row r="9697" spans="19:29" x14ac:dyDescent="0.25">
      <c r="S9697" s="108"/>
      <c r="U9697" s="108"/>
      <c r="W9697" s="108"/>
      <c r="Y9697" s="108"/>
      <c r="AA9697" s="108"/>
      <c r="AC9697" s="108"/>
    </row>
    <row r="9698" spans="19:29" x14ac:dyDescent="0.25">
      <c r="S9698" s="109"/>
      <c r="U9698" s="109"/>
      <c r="W9698" s="109"/>
      <c r="Y9698" s="109"/>
      <c r="AA9698" s="109"/>
      <c r="AC9698" s="109"/>
    </row>
    <row r="9699" spans="19:29" x14ac:dyDescent="0.25">
      <c r="S9699" s="108"/>
      <c r="U9699" s="108"/>
      <c r="W9699" s="108"/>
      <c r="Y9699" s="108"/>
      <c r="AA9699" s="108"/>
      <c r="AC9699" s="108"/>
    </row>
    <row r="9700" spans="19:29" x14ac:dyDescent="0.25">
      <c r="S9700" s="108"/>
      <c r="U9700" s="108"/>
      <c r="W9700" s="108"/>
      <c r="Y9700" s="108"/>
      <c r="AA9700" s="108"/>
      <c r="AC9700" s="108"/>
    </row>
    <row r="9701" spans="19:29" x14ac:dyDescent="0.25">
      <c r="S9701" s="109"/>
      <c r="U9701" s="109"/>
      <c r="W9701" s="109"/>
      <c r="Y9701" s="109"/>
      <c r="AA9701" s="109"/>
      <c r="AC9701" s="109"/>
    </row>
    <row r="9702" spans="19:29" x14ac:dyDescent="0.25">
      <c r="S9702" s="108"/>
      <c r="U9702" s="108"/>
      <c r="W9702" s="108"/>
      <c r="Y9702" s="108"/>
      <c r="AA9702" s="108"/>
      <c r="AC9702" s="108"/>
    </row>
    <row r="9703" spans="19:29" x14ac:dyDescent="0.25">
      <c r="S9703" s="109"/>
      <c r="U9703" s="109"/>
      <c r="W9703" s="109"/>
      <c r="Y9703" s="109"/>
      <c r="AA9703" s="109"/>
      <c r="AC9703" s="109"/>
    </row>
    <row r="9704" spans="19:29" x14ac:dyDescent="0.25">
      <c r="S9704" s="108"/>
      <c r="U9704" s="108"/>
      <c r="W9704" s="108"/>
      <c r="Y9704" s="108"/>
      <c r="AA9704" s="108"/>
      <c r="AC9704" s="108"/>
    </row>
    <row r="9705" spans="19:29" x14ac:dyDescent="0.25">
      <c r="S9705" s="108"/>
      <c r="U9705" s="108"/>
      <c r="W9705" s="108"/>
      <c r="Y9705" s="108"/>
      <c r="AA9705" s="108"/>
      <c r="AC9705" s="108"/>
    </row>
    <row r="9706" spans="19:29" x14ac:dyDescent="0.25">
      <c r="S9706" s="108"/>
      <c r="U9706" s="108"/>
      <c r="W9706" s="108"/>
      <c r="Y9706" s="108"/>
      <c r="AA9706" s="108"/>
      <c r="AC9706" s="108"/>
    </row>
    <row r="9707" spans="19:29" x14ac:dyDescent="0.25">
      <c r="S9707" s="110"/>
      <c r="U9707" s="110"/>
      <c r="W9707" s="110"/>
      <c r="Y9707" s="110"/>
      <c r="AA9707" s="110"/>
      <c r="AC9707" s="110"/>
    </row>
    <row r="9708" spans="19:29" x14ac:dyDescent="0.25">
      <c r="S9708" s="110"/>
      <c r="U9708" s="110"/>
      <c r="W9708" s="110"/>
      <c r="Y9708" s="110"/>
      <c r="AA9708" s="110"/>
      <c r="AC9708" s="110"/>
    </row>
    <row r="9709" spans="19:29" x14ac:dyDescent="0.25">
      <c r="S9709" s="110"/>
      <c r="U9709" s="110"/>
      <c r="W9709" s="110"/>
      <c r="Y9709" s="110"/>
      <c r="AA9709" s="110"/>
      <c r="AC9709" s="110"/>
    </row>
    <row r="9710" spans="19:29" x14ac:dyDescent="0.25">
      <c r="S9710" s="110"/>
      <c r="U9710" s="110"/>
      <c r="W9710" s="110"/>
      <c r="Y9710" s="110"/>
      <c r="AA9710" s="110"/>
      <c r="AC9710" s="110"/>
    </row>
    <row r="9711" spans="19:29" x14ac:dyDescent="0.25">
      <c r="S9711" s="111"/>
      <c r="U9711" s="111"/>
      <c r="W9711" s="111"/>
      <c r="Y9711" s="111"/>
      <c r="AA9711" s="111"/>
      <c r="AC9711" s="111"/>
    </row>
    <row r="9712" spans="19:29" x14ac:dyDescent="0.25">
      <c r="S9712" s="107"/>
      <c r="U9712" s="107"/>
      <c r="W9712" s="107"/>
      <c r="Y9712" s="107"/>
      <c r="AA9712" s="107"/>
      <c r="AC9712" s="107"/>
    </row>
    <row r="9713" spans="19:29" x14ac:dyDescent="0.25">
      <c r="S9713" s="108"/>
      <c r="U9713" s="108"/>
      <c r="W9713" s="108"/>
      <c r="Y9713" s="108"/>
      <c r="AA9713" s="108"/>
      <c r="AC9713" s="108"/>
    </row>
    <row r="9714" spans="19:29" x14ac:dyDescent="0.25">
      <c r="S9714" s="108"/>
      <c r="U9714" s="108"/>
      <c r="W9714" s="108"/>
      <c r="Y9714" s="108"/>
      <c r="AA9714" s="108"/>
      <c r="AC9714" s="108"/>
    </row>
    <row r="9715" spans="19:29" x14ac:dyDescent="0.25">
      <c r="S9715" s="109"/>
      <c r="U9715" s="109"/>
      <c r="W9715" s="109"/>
      <c r="Y9715" s="109"/>
      <c r="AA9715" s="109"/>
      <c r="AC9715" s="109"/>
    </row>
    <row r="9716" spans="19:29" x14ac:dyDescent="0.25">
      <c r="S9716" s="108"/>
      <c r="U9716" s="108"/>
      <c r="W9716" s="108"/>
      <c r="Y9716" s="108"/>
      <c r="AA9716" s="108"/>
      <c r="AC9716" s="108"/>
    </row>
    <row r="9717" spans="19:29" x14ac:dyDescent="0.25">
      <c r="S9717" s="108"/>
      <c r="U9717" s="108"/>
      <c r="W9717" s="108"/>
      <c r="Y9717" s="108"/>
      <c r="AA9717" s="108"/>
      <c r="AC9717" s="108"/>
    </row>
    <row r="9718" spans="19:29" x14ac:dyDescent="0.25">
      <c r="S9718" s="109"/>
      <c r="U9718" s="109"/>
      <c r="W9718" s="109"/>
      <c r="Y9718" s="109"/>
      <c r="AA9718" s="109"/>
      <c r="AC9718" s="109"/>
    </row>
    <row r="9719" spans="19:29" x14ac:dyDescent="0.25">
      <c r="S9719" s="108"/>
      <c r="U9719" s="108"/>
      <c r="W9719" s="108"/>
      <c r="Y9719" s="108"/>
      <c r="AA9719" s="108"/>
      <c r="AC9719" s="108"/>
    </row>
    <row r="9720" spans="19:29" x14ac:dyDescent="0.25">
      <c r="S9720" s="109"/>
      <c r="U9720" s="109"/>
      <c r="W9720" s="109"/>
      <c r="Y9720" s="109"/>
      <c r="AA9720" s="109"/>
      <c r="AC9720" s="109"/>
    </row>
    <row r="9721" spans="19:29" x14ac:dyDescent="0.25">
      <c r="S9721" s="108"/>
      <c r="U9721" s="108"/>
      <c r="W9721" s="108"/>
      <c r="Y9721" s="108"/>
      <c r="AA9721" s="108"/>
      <c r="AC9721" s="108"/>
    </row>
    <row r="9722" spans="19:29" x14ac:dyDescent="0.25">
      <c r="S9722" s="108"/>
      <c r="U9722" s="108"/>
      <c r="W9722" s="108"/>
      <c r="Y9722" s="108"/>
      <c r="AA9722" s="108"/>
      <c r="AC9722" s="108"/>
    </row>
    <row r="9723" spans="19:29" x14ac:dyDescent="0.25">
      <c r="S9723" s="108"/>
      <c r="U9723" s="108"/>
      <c r="W9723" s="108"/>
      <c r="Y9723" s="108"/>
      <c r="AA9723" s="108"/>
      <c r="AC9723" s="108"/>
    </row>
    <row r="9724" spans="19:29" x14ac:dyDescent="0.25">
      <c r="S9724" s="110"/>
      <c r="U9724" s="110"/>
      <c r="W9724" s="110"/>
      <c r="Y9724" s="110"/>
      <c r="AA9724" s="110"/>
      <c r="AC9724" s="110"/>
    </row>
    <row r="9725" spans="19:29" x14ac:dyDescent="0.25">
      <c r="S9725" s="110"/>
      <c r="U9725" s="110"/>
      <c r="W9725" s="110"/>
      <c r="Y9725" s="110"/>
      <c r="AA9725" s="110"/>
      <c r="AC9725" s="110"/>
    </row>
    <row r="9726" spans="19:29" x14ac:dyDescent="0.25">
      <c r="S9726" s="110"/>
      <c r="U9726" s="110"/>
      <c r="W9726" s="110"/>
      <c r="Y9726" s="110"/>
      <c r="AA9726" s="110"/>
      <c r="AC9726" s="110"/>
    </row>
    <row r="9727" spans="19:29" x14ac:dyDescent="0.25">
      <c r="S9727" s="110"/>
      <c r="U9727" s="110"/>
      <c r="W9727" s="110"/>
      <c r="Y9727" s="110"/>
      <c r="AA9727" s="110"/>
      <c r="AC9727" s="110"/>
    </row>
    <row r="9728" spans="19:29" x14ac:dyDescent="0.25">
      <c r="S9728" s="111"/>
      <c r="U9728" s="111"/>
      <c r="W9728" s="111"/>
      <c r="Y9728" s="111"/>
      <c r="AA9728" s="111"/>
      <c r="AC9728" s="111"/>
    </row>
    <row r="9729" spans="19:29" x14ac:dyDescent="0.25">
      <c r="S9729" s="107"/>
      <c r="U9729" s="107"/>
      <c r="W9729" s="107"/>
      <c r="Y9729" s="107"/>
      <c r="AA9729" s="107"/>
      <c r="AC9729" s="107"/>
    </row>
    <row r="9730" spans="19:29" x14ac:dyDescent="0.25">
      <c r="S9730" s="108"/>
      <c r="U9730" s="108"/>
      <c r="W9730" s="108"/>
      <c r="Y9730" s="108"/>
      <c r="AA9730" s="108"/>
      <c r="AC9730" s="108"/>
    </row>
    <row r="9731" spans="19:29" x14ac:dyDescent="0.25">
      <c r="S9731" s="108"/>
      <c r="U9731" s="108"/>
      <c r="W9731" s="108"/>
      <c r="Y9731" s="108"/>
      <c r="AA9731" s="108"/>
      <c r="AC9731" s="108"/>
    </row>
    <row r="9732" spans="19:29" x14ac:dyDescent="0.25">
      <c r="S9732" s="109"/>
      <c r="U9732" s="109"/>
      <c r="W9732" s="109"/>
      <c r="Y9732" s="109"/>
      <c r="AA9732" s="109"/>
      <c r="AC9732" s="109"/>
    </row>
    <row r="9733" spans="19:29" x14ac:dyDescent="0.25">
      <c r="S9733" s="108"/>
      <c r="U9733" s="108"/>
      <c r="W9733" s="108"/>
      <c r="Y9733" s="108"/>
      <c r="AA9733" s="108"/>
      <c r="AC9733" s="108"/>
    </row>
    <row r="9734" spans="19:29" x14ac:dyDescent="0.25">
      <c r="S9734" s="108"/>
      <c r="U9734" s="108"/>
      <c r="W9734" s="108"/>
      <c r="Y9734" s="108"/>
      <c r="AA9734" s="108"/>
      <c r="AC9734" s="108"/>
    </row>
    <row r="9735" spans="19:29" x14ac:dyDescent="0.25">
      <c r="S9735" s="109"/>
      <c r="U9735" s="109"/>
      <c r="W9735" s="109"/>
      <c r="Y9735" s="109"/>
      <c r="AA9735" s="109"/>
      <c r="AC9735" s="109"/>
    </row>
    <row r="9736" spans="19:29" x14ac:dyDescent="0.25">
      <c r="S9736" s="108"/>
      <c r="U9736" s="108"/>
      <c r="W9736" s="108"/>
      <c r="Y9736" s="108"/>
      <c r="AA9736" s="108"/>
      <c r="AC9736" s="108"/>
    </row>
    <row r="9737" spans="19:29" x14ac:dyDescent="0.25">
      <c r="S9737" s="109"/>
      <c r="U9737" s="109"/>
      <c r="W9737" s="109"/>
      <c r="Y9737" s="109"/>
      <c r="AA9737" s="109"/>
      <c r="AC9737" s="109"/>
    </row>
    <row r="9738" spans="19:29" x14ac:dyDescent="0.25">
      <c r="S9738" s="108"/>
      <c r="U9738" s="108"/>
      <c r="W9738" s="108"/>
      <c r="Y9738" s="108"/>
      <c r="AA9738" s="108"/>
      <c r="AC9738" s="108"/>
    </row>
    <row r="9739" spans="19:29" x14ac:dyDescent="0.25">
      <c r="S9739" s="108"/>
      <c r="U9739" s="108"/>
      <c r="W9739" s="108"/>
      <c r="Y9739" s="108"/>
      <c r="AA9739" s="108"/>
      <c r="AC9739" s="108"/>
    </row>
    <row r="9740" spans="19:29" x14ac:dyDescent="0.25">
      <c r="S9740" s="108"/>
      <c r="U9740" s="108"/>
      <c r="W9740" s="108"/>
      <c r="Y9740" s="108"/>
      <c r="AA9740" s="108"/>
      <c r="AC9740" s="108"/>
    </row>
    <row r="9741" spans="19:29" x14ac:dyDescent="0.25">
      <c r="S9741" s="110"/>
      <c r="U9741" s="110"/>
      <c r="W9741" s="110"/>
      <c r="Y9741" s="110"/>
      <c r="AA9741" s="110"/>
      <c r="AC9741" s="110"/>
    </row>
    <row r="9742" spans="19:29" x14ac:dyDescent="0.25">
      <c r="S9742" s="110"/>
      <c r="U9742" s="110"/>
      <c r="W9742" s="110"/>
      <c r="Y9742" s="110"/>
      <c r="AA9742" s="110"/>
      <c r="AC9742" s="110"/>
    </row>
    <row r="9743" spans="19:29" x14ac:dyDescent="0.25">
      <c r="S9743" s="110"/>
      <c r="U9743" s="110"/>
      <c r="W9743" s="110"/>
      <c r="Y9743" s="110"/>
      <c r="AA9743" s="110"/>
      <c r="AC9743" s="110"/>
    </row>
    <row r="9744" spans="19:29" x14ac:dyDescent="0.25">
      <c r="S9744" s="110"/>
      <c r="U9744" s="110"/>
      <c r="W9744" s="110"/>
      <c r="Y9744" s="110"/>
      <c r="AA9744" s="110"/>
      <c r="AC9744" s="110"/>
    </row>
    <row r="9745" spans="19:29" x14ac:dyDescent="0.25">
      <c r="S9745" s="111"/>
      <c r="U9745" s="111"/>
      <c r="W9745" s="111"/>
      <c r="Y9745" s="111"/>
      <c r="AA9745" s="111"/>
      <c r="AC9745" s="111"/>
    </row>
    <row r="9746" spans="19:29" x14ac:dyDescent="0.25">
      <c r="S9746" s="107"/>
      <c r="U9746" s="107"/>
      <c r="W9746" s="107"/>
      <c r="Y9746" s="107"/>
      <c r="AA9746" s="107"/>
      <c r="AC9746" s="107"/>
    </row>
    <row r="9747" spans="19:29" x14ac:dyDescent="0.25">
      <c r="S9747" s="108"/>
      <c r="U9747" s="108"/>
      <c r="W9747" s="108"/>
      <c r="Y9747" s="108"/>
      <c r="AA9747" s="108"/>
      <c r="AC9747" s="108"/>
    </row>
    <row r="9748" spans="19:29" x14ac:dyDescent="0.25">
      <c r="S9748" s="108"/>
      <c r="U9748" s="108"/>
      <c r="W9748" s="108"/>
      <c r="Y9748" s="108"/>
      <c r="AA9748" s="108"/>
      <c r="AC9748" s="108"/>
    </row>
    <row r="9749" spans="19:29" x14ac:dyDescent="0.25">
      <c r="S9749" s="109"/>
      <c r="U9749" s="109"/>
      <c r="W9749" s="109"/>
      <c r="Y9749" s="109"/>
      <c r="AA9749" s="109"/>
      <c r="AC9749" s="109"/>
    </row>
    <row r="9750" spans="19:29" x14ac:dyDescent="0.25">
      <c r="S9750" s="108"/>
      <c r="U9750" s="108"/>
      <c r="W9750" s="108"/>
      <c r="Y9750" s="108"/>
      <c r="AA9750" s="108"/>
      <c r="AC9750" s="108"/>
    </row>
    <row r="9751" spans="19:29" x14ac:dyDescent="0.25">
      <c r="S9751" s="108"/>
      <c r="U9751" s="108"/>
      <c r="W9751" s="108"/>
      <c r="Y9751" s="108"/>
      <c r="AA9751" s="108"/>
      <c r="AC9751" s="108"/>
    </row>
    <row r="9752" spans="19:29" x14ac:dyDescent="0.25">
      <c r="S9752" s="109"/>
      <c r="U9752" s="109"/>
      <c r="W9752" s="109"/>
      <c r="Y9752" s="109"/>
      <c r="AA9752" s="109"/>
      <c r="AC9752" s="109"/>
    </row>
    <row r="9753" spans="19:29" x14ac:dyDescent="0.25">
      <c r="S9753" s="108"/>
      <c r="U9753" s="108"/>
      <c r="W9753" s="108"/>
      <c r="Y9753" s="108"/>
      <c r="AA9753" s="108"/>
      <c r="AC9753" s="108"/>
    </row>
    <row r="9754" spans="19:29" x14ac:dyDescent="0.25">
      <c r="S9754" s="109"/>
      <c r="U9754" s="109"/>
      <c r="W9754" s="109"/>
      <c r="Y9754" s="109"/>
      <c r="AA9754" s="109"/>
      <c r="AC9754" s="109"/>
    </row>
    <row r="9755" spans="19:29" x14ac:dyDescent="0.25">
      <c r="S9755" s="108"/>
      <c r="U9755" s="108"/>
      <c r="W9755" s="108"/>
      <c r="Y9755" s="108"/>
      <c r="AA9755" s="108"/>
      <c r="AC9755" s="108"/>
    </row>
    <row r="9756" spans="19:29" x14ac:dyDescent="0.25">
      <c r="S9756" s="108"/>
      <c r="U9756" s="108"/>
      <c r="W9756" s="108"/>
      <c r="Y9756" s="108"/>
      <c r="AA9756" s="108"/>
      <c r="AC9756" s="108"/>
    </row>
    <row r="9757" spans="19:29" x14ac:dyDescent="0.25">
      <c r="S9757" s="108"/>
      <c r="U9757" s="108"/>
      <c r="W9757" s="108"/>
      <c r="Y9757" s="108"/>
      <c r="AA9757" s="108"/>
      <c r="AC9757" s="108"/>
    </row>
    <row r="9758" spans="19:29" x14ac:dyDescent="0.25">
      <c r="S9758" s="110"/>
      <c r="U9758" s="110"/>
      <c r="W9758" s="110"/>
      <c r="Y9758" s="110"/>
      <c r="AA9758" s="110"/>
      <c r="AC9758" s="110"/>
    </row>
    <row r="9759" spans="19:29" x14ac:dyDescent="0.25">
      <c r="S9759" s="110"/>
      <c r="U9759" s="110"/>
      <c r="W9759" s="110"/>
      <c r="Y9759" s="110"/>
      <c r="AA9759" s="110"/>
      <c r="AC9759" s="110"/>
    </row>
    <row r="9760" spans="19:29" x14ac:dyDescent="0.25">
      <c r="S9760" s="110"/>
      <c r="U9760" s="110"/>
      <c r="W9760" s="110"/>
      <c r="Y9760" s="110"/>
      <c r="AA9760" s="110"/>
      <c r="AC9760" s="110"/>
    </row>
    <row r="9761" spans="19:29" x14ac:dyDescent="0.25">
      <c r="S9761" s="110"/>
      <c r="U9761" s="110"/>
      <c r="W9761" s="110"/>
      <c r="Y9761" s="110"/>
      <c r="AA9761" s="110"/>
      <c r="AC9761" s="110"/>
    </row>
    <row r="9762" spans="19:29" x14ac:dyDescent="0.25">
      <c r="S9762" s="111"/>
      <c r="U9762" s="111"/>
      <c r="W9762" s="111"/>
      <c r="Y9762" s="111"/>
      <c r="AA9762" s="111"/>
      <c r="AC9762" s="111"/>
    </row>
    <row r="9763" spans="19:29" x14ac:dyDescent="0.25">
      <c r="S9763" s="107"/>
      <c r="U9763" s="107"/>
      <c r="W9763" s="107"/>
      <c r="Y9763" s="107"/>
      <c r="AA9763" s="107"/>
      <c r="AC9763" s="107"/>
    </row>
    <row r="9764" spans="19:29" x14ac:dyDescent="0.25">
      <c r="S9764" s="108"/>
      <c r="U9764" s="108"/>
      <c r="W9764" s="108"/>
      <c r="Y9764" s="108"/>
      <c r="AA9764" s="108"/>
      <c r="AC9764" s="108"/>
    </row>
    <row r="9765" spans="19:29" x14ac:dyDescent="0.25">
      <c r="S9765" s="108"/>
      <c r="U9765" s="108"/>
      <c r="W9765" s="108"/>
      <c r="Y9765" s="108"/>
      <c r="AA9765" s="108"/>
      <c r="AC9765" s="108"/>
    </row>
    <row r="9766" spans="19:29" x14ac:dyDescent="0.25">
      <c r="S9766" s="109"/>
      <c r="U9766" s="109"/>
      <c r="W9766" s="109"/>
      <c r="Y9766" s="109"/>
      <c r="AA9766" s="109"/>
      <c r="AC9766" s="109"/>
    </row>
    <row r="9767" spans="19:29" x14ac:dyDescent="0.25">
      <c r="S9767" s="108"/>
      <c r="U9767" s="108"/>
      <c r="W9767" s="108"/>
      <c r="Y9767" s="108"/>
      <c r="AA9767" s="108"/>
      <c r="AC9767" s="108"/>
    </row>
    <row r="9768" spans="19:29" x14ac:dyDescent="0.25">
      <c r="S9768" s="108"/>
      <c r="U9768" s="108"/>
      <c r="W9768" s="108"/>
      <c r="Y9768" s="108"/>
      <c r="AA9768" s="108"/>
      <c r="AC9768" s="108"/>
    </row>
    <row r="9769" spans="19:29" x14ac:dyDescent="0.25">
      <c r="S9769" s="109"/>
      <c r="U9769" s="109"/>
      <c r="W9769" s="109"/>
      <c r="Y9769" s="109"/>
      <c r="AA9769" s="109"/>
      <c r="AC9769" s="109"/>
    </row>
    <row r="9770" spans="19:29" x14ac:dyDescent="0.25">
      <c r="S9770" s="108"/>
      <c r="U9770" s="108"/>
      <c r="W9770" s="108"/>
      <c r="Y9770" s="108"/>
      <c r="AA9770" s="108"/>
      <c r="AC9770" s="108"/>
    </row>
    <row r="9771" spans="19:29" x14ac:dyDescent="0.25">
      <c r="S9771" s="109"/>
      <c r="U9771" s="109"/>
      <c r="W9771" s="109"/>
      <c r="Y9771" s="109"/>
      <c r="AA9771" s="109"/>
      <c r="AC9771" s="109"/>
    </row>
    <row r="9772" spans="19:29" x14ac:dyDescent="0.25">
      <c r="S9772" s="108"/>
      <c r="U9772" s="108"/>
      <c r="W9772" s="108"/>
      <c r="Y9772" s="108"/>
      <c r="AA9772" s="108"/>
      <c r="AC9772" s="108"/>
    </row>
    <row r="9773" spans="19:29" x14ac:dyDescent="0.25">
      <c r="S9773" s="108"/>
      <c r="U9773" s="108"/>
      <c r="W9773" s="108"/>
      <c r="Y9773" s="108"/>
      <c r="AA9773" s="108"/>
      <c r="AC9773" s="108"/>
    </row>
    <row r="9774" spans="19:29" x14ac:dyDescent="0.25">
      <c r="S9774" s="108"/>
      <c r="U9774" s="108"/>
      <c r="W9774" s="108"/>
      <c r="Y9774" s="108"/>
      <c r="AA9774" s="108"/>
      <c r="AC9774" s="108"/>
    </row>
    <row r="9775" spans="19:29" x14ac:dyDescent="0.25">
      <c r="S9775" s="110"/>
      <c r="U9775" s="110"/>
      <c r="W9775" s="110"/>
      <c r="Y9775" s="110"/>
      <c r="AA9775" s="110"/>
      <c r="AC9775" s="110"/>
    </row>
    <row r="9776" spans="19:29" x14ac:dyDescent="0.25">
      <c r="S9776" s="110"/>
      <c r="U9776" s="110"/>
      <c r="W9776" s="110"/>
      <c r="Y9776" s="110"/>
      <c r="AA9776" s="110"/>
      <c r="AC9776" s="110"/>
    </row>
    <row r="9777" spans="19:29" x14ac:dyDescent="0.25">
      <c r="S9777" s="110"/>
      <c r="U9777" s="110"/>
      <c r="W9777" s="110"/>
      <c r="Y9777" s="110"/>
      <c r="AA9777" s="110"/>
      <c r="AC9777" s="110"/>
    </row>
    <row r="9778" spans="19:29" x14ac:dyDescent="0.25">
      <c r="S9778" s="110"/>
      <c r="U9778" s="110"/>
      <c r="W9778" s="110"/>
      <c r="Y9778" s="110"/>
      <c r="AA9778" s="110"/>
      <c r="AC9778" s="110"/>
    </row>
    <row r="9779" spans="19:29" x14ac:dyDescent="0.25">
      <c r="S9779" s="111"/>
      <c r="U9779" s="111"/>
      <c r="W9779" s="111"/>
      <c r="Y9779" s="111"/>
      <c r="AA9779" s="111"/>
      <c r="AC9779" s="111"/>
    </row>
    <row r="9780" spans="19:29" x14ac:dyDescent="0.25">
      <c r="S9780" s="107"/>
      <c r="U9780" s="107"/>
      <c r="W9780" s="107"/>
      <c r="Y9780" s="107"/>
      <c r="AA9780" s="107"/>
      <c r="AC9780" s="107"/>
    </row>
    <row r="9781" spans="19:29" x14ac:dyDescent="0.25">
      <c r="S9781" s="108"/>
      <c r="U9781" s="108"/>
      <c r="W9781" s="108"/>
      <c r="Y9781" s="108"/>
      <c r="AA9781" s="108"/>
      <c r="AC9781" s="108"/>
    </row>
    <row r="9782" spans="19:29" x14ac:dyDescent="0.25">
      <c r="S9782" s="108"/>
      <c r="U9782" s="108"/>
      <c r="W9782" s="108"/>
      <c r="Y9782" s="108"/>
      <c r="AA9782" s="108"/>
      <c r="AC9782" s="108"/>
    </row>
    <row r="9783" spans="19:29" x14ac:dyDescent="0.25">
      <c r="S9783" s="109"/>
      <c r="U9783" s="109"/>
      <c r="W9783" s="109"/>
      <c r="Y9783" s="109"/>
      <c r="AA9783" s="109"/>
      <c r="AC9783" s="109"/>
    </row>
    <row r="9784" spans="19:29" x14ac:dyDescent="0.25">
      <c r="S9784" s="108"/>
      <c r="U9784" s="108"/>
      <c r="W9784" s="108"/>
      <c r="Y9784" s="108"/>
      <c r="AA9784" s="108"/>
      <c r="AC9784" s="108"/>
    </row>
    <row r="9785" spans="19:29" x14ac:dyDescent="0.25">
      <c r="S9785" s="108"/>
      <c r="U9785" s="108"/>
      <c r="W9785" s="108"/>
      <c r="Y9785" s="108"/>
      <c r="AA9785" s="108"/>
      <c r="AC9785" s="108"/>
    </row>
    <row r="9786" spans="19:29" x14ac:dyDescent="0.25">
      <c r="S9786" s="109"/>
      <c r="U9786" s="109"/>
      <c r="W9786" s="109"/>
      <c r="Y9786" s="109"/>
      <c r="AA9786" s="109"/>
      <c r="AC9786" s="109"/>
    </row>
    <row r="9787" spans="19:29" x14ac:dyDescent="0.25">
      <c r="S9787" s="108"/>
      <c r="U9787" s="108"/>
      <c r="W9787" s="108"/>
      <c r="Y9787" s="108"/>
      <c r="AA9787" s="108"/>
      <c r="AC9787" s="108"/>
    </row>
    <row r="9788" spans="19:29" x14ac:dyDescent="0.25">
      <c r="S9788" s="109"/>
      <c r="U9788" s="109"/>
      <c r="W9788" s="109"/>
      <c r="Y9788" s="109"/>
      <c r="AA9788" s="109"/>
      <c r="AC9788" s="109"/>
    </row>
    <row r="9789" spans="19:29" x14ac:dyDescent="0.25">
      <c r="S9789" s="108"/>
      <c r="U9789" s="108"/>
      <c r="W9789" s="108"/>
      <c r="Y9789" s="108"/>
      <c r="AA9789" s="108"/>
      <c r="AC9789" s="108"/>
    </row>
    <row r="9790" spans="19:29" x14ac:dyDescent="0.25">
      <c r="S9790" s="108"/>
      <c r="U9790" s="108"/>
      <c r="W9790" s="108"/>
      <c r="Y9790" s="108"/>
      <c r="AA9790" s="108"/>
      <c r="AC9790" s="108"/>
    </row>
    <row r="9791" spans="19:29" x14ac:dyDescent="0.25">
      <c r="S9791" s="108"/>
      <c r="U9791" s="108"/>
      <c r="W9791" s="108"/>
      <c r="Y9791" s="108"/>
      <c r="AA9791" s="108"/>
      <c r="AC9791" s="108"/>
    </row>
    <row r="9792" spans="19:29" x14ac:dyDescent="0.25">
      <c r="S9792" s="110"/>
      <c r="U9792" s="110"/>
      <c r="W9792" s="110"/>
      <c r="Y9792" s="110"/>
      <c r="AA9792" s="110"/>
      <c r="AC9792" s="110"/>
    </row>
    <row r="9793" spans="19:29" x14ac:dyDescent="0.25">
      <c r="S9793" s="110"/>
      <c r="U9793" s="110"/>
      <c r="W9793" s="110"/>
      <c r="Y9793" s="110"/>
      <c r="AA9793" s="110"/>
      <c r="AC9793" s="110"/>
    </row>
    <row r="9794" spans="19:29" x14ac:dyDescent="0.25">
      <c r="S9794" s="110"/>
      <c r="U9794" s="110"/>
      <c r="W9794" s="110"/>
      <c r="Y9794" s="110"/>
      <c r="AA9794" s="110"/>
      <c r="AC9794" s="110"/>
    </row>
    <row r="9795" spans="19:29" x14ac:dyDescent="0.25">
      <c r="S9795" s="110"/>
      <c r="U9795" s="110"/>
      <c r="W9795" s="110"/>
      <c r="Y9795" s="110"/>
      <c r="AA9795" s="110"/>
      <c r="AC9795" s="110"/>
    </row>
    <row r="9796" spans="19:29" x14ac:dyDescent="0.25">
      <c r="S9796" s="111"/>
      <c r="U9796" s="111"/>
      <c r="W9796" s="111"/>
      <c r="Y9796" s="111"/>
      <c r="AA9796" s="111"/>
      <c r="AC9796" s="111"/>
    </row>
    <row r="9797" spans="19:29" x14ac:dyDescent="0.25">
      <c r="S9797" s="107"/>
      <c r="U9797" s="107"/>
      <c r="W9797" s="107"/>
      <c r="Y9797" s="107"/>
      <c r="AA9797" s="107"/>
      <c r="AC9797" s="107"/>
    </row>
    <row r="9798" spans="19:29" x14ac:dyDescent="0.25">
      <c r="S9798" s="108"/>
      <c r="U9798" s="108"/>
      <c r="W9798" s="108"/>
      <c r="Y9798" s="108"/>
      <c r="AA9798" s="108"/>
      <c r="AC9798" s="108"/>
    </row>
    <row r="9799" spans="19:29" x14ac:dyDescent="0.25">
      <c r="S9799" s="108"/>
      <c r="U9799" s="108"/>
      <c r="W9799" s="108"/>
      <c r="Y9799" s="108"/>
      <c r="AA9799" s="108"/>
      <c r="AC9799" s="108"/>
    </row>
    <row r="9800" spans="19:29" x14ac:dyDescent="0.25">
      <c r="S9800" s="109"/>
      <c r="U9800" s="109"/>
      <c r="W9800" s="109"/>
      <c r="Y9800" s="109"/>
      <c r="AA9800" s="109"/>
      <c r="AC9800" s="109"/>
    </row>
    <row r="9801" spans="19:29" x14ac:dyDescent="0.25">
      <c r="S9801" s="108"/>
      <c r="U9801" s="108"/>
      <c r="W9801" s="108"/>
      <c r="Y9801" s="108"/>
      <c r="AA9801" s="108"/>
      <c r="AC9801" s="108"/>
    </row>
    <row r="9802" spans="19:29" x14ac:dyDescent="0.25">
      <c r="S9802" s="108"/>
      <c r="U9802" s="108"/>
      <c r="W9802" s="108"/>
      <c r="Y9802" s="108"/>
      <c r="AA9802" s="108"/>
      <c r="AC9802" s="108"/>
    </row>
    <row r="9803" spans="19:29" x14ac:dyDescent="0.25">
      <c r="S9803" s="109"/>
      <c r="U9803" s="109"/>
      <c r="W9803" s="109"/>
      <c r="Y9803" s="109"/>
      <c r="AA9803" s="109"/>
      <c r="AC9803" s="109"/>
    </row>
    <row r="9804" spans="19:29" x14ac:dyDescent="0.25">
      <c r="S9804" s="108"/>
      <c r="U9804" s="108"/>
      <c r="W9804" s="108"/>
      <c r="Y9804" s="108"/>
      <c r="AA9804" s="108"/>
      <c r="AC9804" s="108"/>
    </row>
    <row r="9805" spans="19:29" x14ac:dyDescent="0.25">
      <c r="S9805" s="109"/>
      <c r="U9805" s="109"/>
      <c r="W9805" s="109"/>
      <c r="Y9805" s="109"/>
      <c r="AA9805" s="109"/>
      <c r="AC9805" s="109"/>
    </row>
    <row r="9806" spans="19:29" x14ac:dyDescent="0.25">
      <c r="S9806" s="108"/>
      <c r="U9806" s="108"/>
      <c r="W9806" s="108"/>
      <c r="Y9806" s="108"/>
      <c r="AA9806" s="108"/>
      <c r="AC9806" s="108"/>
    </row>
    <row r="9807" spans="19:29" x14ac:dyDescent="0.25">
      <c r="S9807" s="108"/>
      <c r="U9807" s="108"/>
      <c r="W9807" s="108"/>
      <c r="Y9807" s="108"/>
      <c r="AA9807" s="108"/>
      <c r="AC9807" s="108"/>
    </row>
    <row r="9808" spans="19:29" x14ac:dyDescent="0.25">
      <c r="S9808" s="108"/>
      <c r="U9808" s="108"/>
      <c r="W9808" s="108"/>
      <c r="Y9808" s="108"/>
      <c r="AA9808" s="108"/>
      <c r="AC9808" s="108"/>
    </row>
    <row r="9809" spans="19:29" x14ac:dyDescent="0.25">
      <c r="S9809" s="110"/>
      <c r="U9809" s="110"/>
      <c r="W9809" s="110"/>
      <c r="Y9809" s="110"/>
      <c r="AA9809" s="110"/>
      <c r="AC9809" s="110"/>
    </row>
    <row r="9810" spans="19:29" x14ac:dyDescent="0.25">
      <c r="S9810" s="110"/>
      <c r="U9810" s="110"/>
      <c r="W9810" s="110"/>
      <c r="Y9810" s="110"/>
      <c r="AA9810" s="110"/>
      <c r="AC9810" s="110"/>
    </row>
    <row r="9811" spans="19:29" x14ac:dyDescent="0.25">
      <c r="S9811" s="110"/>
      <c r="U9811" s="110"/>
      <c r="W9811" s="110"/>
      <c r="Y9811" s="110"/>
      <c r="AA9811" s="110"/>
      <c r="AC9811" s="110"/>
    </row>
    <row r="9812" spans="19:29" x14ac:dyDescent="0.25">
      <c r="S9812" s="110"/>
      <c r="U9812" s="110"/>
      <c r="W9812" s="110"/>
      <c r="Y9812" s="110"/>
      <c r="AA9812" s="110"/>
      <c r="AC9812" s="110"/>
    </row>
    <row r="9813" spans="19:29" x14ac:dyDescent="0.25">
      <c r="S9813" s="111"/>
      <c r="U9813" s="111"/>
      <c r="W9813" s="111"/>
      <c r="Y9813" s="111"/>
      <c r="AA9813" s="111"/>
      <c r="AC9813" s="111"/>
    </row>
    <row r="9814" spans="19:29" x14ac:dyDescent="0.25">
      <c r="S9814" s="107"/>
      <c r="U9814" s="107"/>
      <c r="W9814" s="107"/>
      <c r="Y9814" s="107"/>
      <c r="AA9814" s="107"/>
      <c r="AC9814" s="107"/>
    </row>
    <row r="9815" spans="19:29" x14ac:dyDescent="0.25">
      <c r="S9815" s="108"/>
      <c r="U9815" s="108"/>
      <c r="W9815" s="108"/>
      <c r="Y9815" s="108"/>
      <c r="AA9815" s="108"/>
      <c r="AC9815" s="108"/>
    </row>
    <row r="9816" spans="19:29" x14ac:dyDescent="0.25">
      <c r="S9816" s="108"/>
      <c r="U9816" s="108"/>
      <c r="W9816" s="108"/>
      <c r="Y9816" s="108"/>
      <c r="AA9816" s="108"/>
      <c r="AC9816" s="108"/>
    </row>
    <row r="9817" spans="19:29" x14ac:dyDescent="0.25">
      <c r="S9817" s="109"/>
      <c r="U9817" s="109"/>
      <c r="W9817" s="109"/>
      <c r="Y9817" s="109"/>
      <c r="AA9817" s="109"/>
      <c r="AC9817" s="109"/>
    </row>
    <row r="9818" spans="19:29" x14ac:dyDescent="0.25">
      <c r="S9818" s="108"/>
      <c r="U9818" s="108"/>
      <c r="W9818" s="108"/>
      <c r="Y9818" s="108"/>
      <c r="AA9818" s="108"/>
      <c r="AC9818" s="108"/>
    </row>
    <row r="9819" spans="19:29" x14ac:dyDescent="0.25">
      <c r="S9819" s="108"/>
      <c r="U9819" s="108"/>
      <c r="W9819" s="108"/>
      <c r="Y9819" s="108"/>
      <c r="AA9819" s="108"/>
      <c r="AC9819" s="108"/>
    </row>
    <row r="9820" spans="19:29" x14ac:dyDescent="0.25">
      <c r="S9820" s="109"/>
      <c r="U9820" s="109"/>
      <c r="W9820" s="109"/>
      <c r="Y9820" s="109"/>
      <c r="AA9820" s="109"/>
      <c r="AC9820" s="109"/>
    </row>
    <row r="9821" spans="19:29" x14ac:dyDescent="0.25">
      <c r="S9821" s="108"/>
      <c r="U9821" s="108"/>
      <c r="W9821" s="108"/>
      <c r="Y9821" s="108"/>
      <c r="AA9821" s="108"/>
      <c r="AC9821" s="108"/>
    </row>
    <row r="9822" spans="19:29" x14ac:dyDescent="0.25">
      <c r="S9822" s="109"/>
      <c r="U9822" s="109"/>
      <c r="W9822" s="109"/>
      <c r="Y9822" s="109"/>
      <c r="AA9822" s="109"/>
      <c r="AC9822" s="109"/>
    </row>
    <row r="9823" spans="19:29" x14ac:dyDescent="0.25">
      <c r="S9823" s="108"/>
      <c r="U9823" s="108"/>
      <c r="W9823" s="108"/>
      <c r="Y9823" s="108"/>
      <c r="AA9823" s="108"/>
      <c r="AC9823" s="108"/>
    </row>
    <row r="9824" spans="19:29" x14ac:dyDescent="0.25">
      <c r="S9824" s="108"/>
      <c r="U9824" s="108"/>
      <c r="W9824" s="108"/>
      <c r="Y9824" s="108"/>
      <c r="AA9824" s="108"/>
      <c r="AC9824" s="108"/>
    </row>
    <row r="9825" spans="19:29" x14ac:dyDescent="0.25">
      <c r="S9825" s="108"/>
      <c r="U9825" s="108"/>
      <c r="W9825" s="108"/>
      <c r="Y9825" s="108"/>
      <c r="AA9825" s="108"/>
      <c r="AC9825" s="108"/>
    </row>
    <row r="9826" spans="19:29" x14ac:dyDescent="0.25">
      <c r="S9826" s="110"/>
      <c r="U9826" s="110"/>
      <c r="W9826" s="110"/>
      <c r="Y9826" s="110"/>
      <c r="AA9826" s="110"/>
      <c r="AC9826" s="110"/>
    </row>
    <row r="9827" spans="19:29" x14ac:dyDescent="0.25">
      <c r="S9827" s="110"/>
      <c r="U9827" s="110"/>
      <c r="W9827" s="110"/>
      <c r="Y9827" s="110"/>
      <c r="AA9827" s="110"/>
      <c r="AC9827" s="110"/>
    </row>
    <row r="9828" spans="19:29" x14ac:dyDescent="0.25">
      <c r="S9828" s="110"/>
      <c r="U9828" s="110"/>
      <c r="W9828" s="110"/>
      <c r="Y9828" s="110"/>
      <c r="AA9828" s="110"/>
      <c r="AC9828" s="110"/>
    </row>
    <row r="9829" spans="19:29" x14ac:dyDescent="0.25">
      <c r="S9829" s="110"/>
      <c r="U9829" s="110"/>
      <c r="W9829" s="110"/>
      <c r="Y9829" s="110"/>
      <c r="AA9829" s="110"/>
      <c r="AC9829" s="110"/>
    </row>
    <row r="9830" spans="19:29" x14ac:dyDescent="0.25">
      <c r="S9830" s="111"/>
      <c r="U9830" s="111"/>
      <c r="W9830" s="111"/>
      <c r="Y9830" s="111"/>
      <c r="AA9830" s="111"/>
      <c r="AC9830" s="111"/>
    </row>
    <row r="9831" spans="19:29" x14ac:dyDescent="0.25">
      <c r="S9831" s="107"/>
      <c r="U9831" s="107"/>
      <c r="W9831" s="107"/>
      <c r="Y9831" s="107"/>
      <c r="AA9831" s="107"/>
      <c r="AC9831" s="107"/>
    </row>
    <row r="9832" spans="19:29" x14ac:dyDescent="0.25">
      <c r="S9832" s="108"/>
      <c r="U9832" s="108"/>
      <c r="W9832" s="108"/>
      <c r="Y9832" s="108"/>
      <c r="AA9832" s="108"/>
      <c r="AC9832" s="108"/>
    </row>
    <row r="9833" spans="19:29" x14ac:dyDescent="0.25">
      <c r="S9833" s="108"/>
      <c r="U9833" s="108"/>
      <c r="W9833" s="108"/>
      <c r="Y9833" s="108"/>
      <c r="AA9833" s="108"/>
      <c r="AC9833" s="108"/>
    </row>
    <row r="9834" spans="19:29" x14ac:dyDescent="0.25">
      <c r="S9834" s="109"/>
      <c r="U9834" s="109"/>
      <c r="W9834" s="109"/>
      <c r="Y9834" s="109"/>
      <c r="AA9834" s="109"/>
      <c r="AC9834" s="109"/>
    </row>
    <row r="9835" spans="19:29" x14ac:dyDescent="0.25">
      <c r="S9835" s="108"/>
      <c r="U9835" s="108"/>
      <c r="W9835" s="108"/>
      <c r="Y9835" s="108"/>
      <c r="AA9835" s="108"/>
      <c r="AC9835" s="108"/>
    </row>
    <row r="9836" spans="19:29" x14ac:dyDescent="0.25">
      <c r="S9836" s="108"/>
      <c r="U9836" s="108"/>
      <c r="W9836" s="108"/>
      <c r="Y9836" s="108"/>
      <c r="AA9836" s="108"/>
      <c r="AC9836" s="108"/>
    </row>
    <row r="9837" spans="19:29" x14ac:dyDescent="0.25">
      <c r="S9837" s="109"/>
      <c r="U9837" s="109"/>
      <c r="W9837" s="109"/>
      <c r="Y9837" s="109"/>
      <c r="AA9837" s="109"/>
      <c r="AC9837" s="109"/>
    </row>
    <row r="9838" spans="19:29" x14ac:dyDescent="0.25">
      <c r="S9838" s="108"/>
      <c r="U9838" s="108"/>
      <c r="W9838" s="108"/>
      <c r="Y9838" s="108"/>
      <c r="AA9838" s="108"/>
      <c r="AC9838" s="108"/>
    </row>
    <row r="9839" spans="19:29" x14ac:dyDescent="0.25">
      <c r="S9839" s="109"/>
      <c r="U9839" s="109"/>
      <c r="W9839" s="109"/>
      <c r="Y9839" s="109"/>
      <c r="AA9839" s="109"/>
      <c r="AC9839" s="109"/>
    </row>
    <row r="9840" spans="19:29" x14ac:dyDescent="0.25">
      <c r="S9840" s="108"/>
      <c r="U9840" s="108"/>
      <c r="W9840" s="108"/>
      <c r="Y9840" s="108"/>
      <c r="AA9840" s="108"/>
      <c r="AC9840" s="108"/>
    </row>
    <row r="9841" spans="19:29" x14ac:dyDescent="0.25">
      <c r="S9841" s="108"/>
      <c r="U9841" s="108"/>
      <c r="W9841" s="108"/>
      <c r="Y9841" s="108"/>
      <c r="AA9841" s="108"/>
      <c r="AC9841" s="108"/>
    </row>
    <row r="9842" spans="19:29" x14ac:dyDescent="0.25">
      <c r="S9842" s="108"/>
      <c r="U9842" s="108"/>
      <c r="W9842" s="108"/>
      <c r="Y9842" s="108"/>
      <c r="AA9842" s="108"/>
      <c r="AC9842" s="108"/>
    </row>
    <row r="9843" spans="19:29" x14ac:dyDescent="0.25">
      <c r="S9843" s="110"/>
      <c r="U9843" s="110"/>
      <c r="W9843" s="110"/>
      <c r="Y9843" s="110"/>
      <c r="AA9843" s="110"/>
      <c r="AC9843" s="110"/>
    </row>
    <row r="9844" spans="19:29" x14ac:dyDescent="0.25">
      <c r="S9844" s="110"/>
      <c r="U9844" s="110"/>
      <c r="W9844" s="110"/>
      <c r="Y9844" s="110"/>
      <c r="AA9844" s="110"/>
      <c r="AC9844" s="110"/>
    </row>
    <row r="9845" spans="19:29" x14ac:dyDescent="0.25">
      <c r="S9845" s="110"/>
      <c r="U9845" s="110"/>
      <c r="W9845" s="110"/>
      <c r="Y9845" s="110"/>
      <c r="AA9845" s="110"/>
      <c r="AC9845" s="110"/>
    </row>
    <row r="9846" spans="19:29" x14ac:dyDescent="0.25">
      <c r="S9846" s="110"/>
      <c r="U9846" s="110"/>
      <c r="W9846" s="110"/>
      <c r="Y9846" s="110"/>
      <c r="AA9846" s="110"/>
      <c r="AC9846" s="110"/>
    </row>
    <row r="9847" spans="19:29" x14ac:dyDescent="0.25">
      <c r="S9847" s="111"/>
      <c r="U9847" s="111"/>
      <c r="W9847" s="111"/>
      <c r="Y9847" s="111"/>
      <c r="AA9847" s="111"/>
      <c r="AC9847" s="111"/>
    </row>
    <row r="9848" spans="19:29" x14ac:dyDescent="0.25">
      <c r="S9848" s="107"/>
      <c r="U9848" s="107"/>
      <c r="W9848" s="107"/>
      <c r="Y9848" s="107"/>
      <c r="AA9848" s="107"/>
      <c r="AC9848" s="107"/>
    </row>
    <row r="9849" spans="19:29" x14ac:dyDescent="0.25">
      <c r="S9849" s="108"/>
      <c r="U9849" s="108"/>
      <c r="W9849" s="108"/>
      <c r="Y9849" s="108"/>
      <c r="AA9849" s="108"/>
      <c r="AC9849" s="108"/>
    </row>
    <row r="9850" spans="19:29" x14ac:dyDescent="0.25">
      <c r="S9850" s="108"/>
      <c r="U9850" s="108"/>
      <c r="W9850" s="108"/>
      <c r="Y9850" s="108"/>
      <c r="AA9850" s="108"/>
      <c r="AC9850" s="108"/>
    </row>
    <row r="9851" spans="19:29" x14ac:dyDescent="0.25">
      <c r="S9851" s="109"/>
      <c r="U9851" s="109"/>
      <c r="W9851" s="109"/>
      <c r="Y9851" s="109"/>
      <c r="AA9851" s="109"/>
      <c r="AC9851" s="109"/>
    </row>
    <row r="9852" spans="19:29" x14ac:dyDescent="0.25">
      <c r="S9852" s="108"/>
      <c r="U9852" s="108"/>
      <c r="W9852" s="108"/>
      <c r="Y9852" s="108"/>
      <c r="AA9852" s="108"/>
      <c r="AC9852" s="108"/>
    </row>
    <row r="9853" spans="19:29" x14ac:dyDescent="0.25">
      <c r="S9853" s="108"/>
      <c r="U9853" s="108"/>
      <c r="W9853" s="108"/>
      <c r="Y9853" s="108"/>
      <c r="AA9853" s="108"/>
      <c r="AC9853" s="108"/>
    </row>
    <row r="9854" spans="19:29" x14ac:dyDescent="0.25">
      <c r="S9854" s="109"/>
      <c r="U9854" s="109"/>
      <c r="W9854" s="109"/>
      <c r="Y9854" s="109"/>
      <c r="AA9854" s="109"/>
      <c r="AC9854" s="109"/>
    </row>
    <row r="9855" spans="19:29" x14ac:dyDescent="0.25">
      <c r="S9855" s="108"/>
      <c r="U9855" s="108"/>
      <c r="W9855" s="108"/>
      <c r="Y9855" s="108"/>
      <c r="AA9855" s="108"/>
      <c r="AC9855" s="108"/>
    </row>
    <row r="9856" spans="19:29" x14ac:dyDescent="0.25">
      <c r="S9856" s="109"/>
      <c r="U9856" s="109"/>
      <c r="W9856" s="109"/>
      <c r="Y9856" s="109"/>
      <c r="AA9856" s="109"/>
      <c r="AC9856" s="109"/>
    </row>
    <row r="9857" spans="19:29" x14ac:dyDescent="0.25">
      <c r="S9857" s="108"/>
      <c r="U9857" s="108"/>
      <c r="W9857" s="108"/>
      <c r="Y9857" s="108"/>
      <c r="AA9857" s="108"/>
      <c r="AC9857" s="108"/>
    </row>
    <row r="9858" spans="19:29" x14ac:dyDescent="0.25">
      <c r="S9858" s="108"/>
      <c r="U9858" s="108"/>
      <c r="W9858" s="108"/>
      <c r="Y9858" s="108"/>
      <c r="AA9858" s="108"/>
      <c r="AC9858" s="108"/>
    </row>
    <row r="9859" spans="19:29" x14ac:dyDescent="0.25">
      <c r="S9859" s="108"/>
      <c r="U9859" s="108"/>
      <c r="W9859" s="108"/>
      <c r="Y9859" s="108"/>
      <c r="AA9859" s="108"/>
      <c r="AC9859" s="108"/>
    </row>
    <row r="9860" spans="19:29" x14ac:dyDescent="0.25">
      <c r="S9860" s="110"/>
      <c r="U9860" s="110"/>
      <c r="W9860" s="110"/>
      <c r="Y9860" s="110"/>
      <c r="AA9860" s="110"/>
      <c r="AC9860" s="110"/>
    </row>
    <row r="9861" spans="19:29" x14ac:dyDescent="0.25">
      <c r="S9861" s="110"/>
      <c r="U9861" s="110"/>
      <c r="W9861" s="110"/>
      <c r="Y9861" s="110"/>
      <c r="AA9861" s="110"/>
      <c r="AC9861" s="110"/>
    </row>
    <row r="9862" spans="19:29" x14ac:dyDescent="0.25">
      <c r="S9862" s="110"/>
      <c r="U9862" s="110"/>
      <c r="W9862" s="110"/>
      <c r="Y9862" s="110"/>
      <c r="AA9862" s="110"/>
      <c r="AC9862" s="110"/>
    </row>
    <row r="9863" spans="19:29" x14ac:dyDescent="0.25">
      <c r="S9863" s="110"/>
      <c r="U9863" s="110"/>
      <c r="W9863" s="110"/>
      <c r="Y9863" s="110"/>
      <c r="AA9863" s="110"/>
      <c r="AC9863" s="110"/>
    </row>
    <row r="9864" spans="19:29" x14ac:dyDescent="0.25">
      <c r="S9864" s="111"/>
      <c r="U9864" s="111"/>
      <c r="W9864" s="111"/>
      <c r="Y9864" s="111"/>
      <c r="AA9864" s="111"/>
      <c r="AC9864" s="111"/>
    </row>
    <row r="9865" spans="19:29" x14ac:dyDescent="0.25">
      <c r="S9865" s="107"/>
      <c r="U9865" s="107"/>
      <c r="W9865" s="107"/>
      <c r="Y9865" s="107"/>
      <c r="AA9865" s="107"/>
      <c r="AC9865" s="107"/>
    </row>
    <row r="9866" spans="19:29" x14ac:dyDescent="0.25">
      <c r="S9866" s="108"/>
      <c r="U9866" s="108"/>
      <c r="W9866" s="108"/>
      <c r="Y9866" s="108"/>
      <c r="AA9866" s="108"/>
      <c r="AC9866" s="108"/>
    </row>
    <row r="9867" spans="19:29" x14ac:dyDescent="0.25">
      <c r="S9867" s="108"/>
      <c r="U9867" s="108"/>
      <c r="W9867" s="108"/>
      <c r="Y9867" s="108"/>
      <c r="AA9867" s="108"/>
      <c r="AC9867" s="108"/>
    </row>
    <row r="9868" spans="19:29" x14ac:dyDescent="0.25">
      <c r="S9868" s="109"/>
      <c r="U9868" s="109"/>
      <c r="W9868" s="109"/>
      <c r="Y9868" s="109"/>
      <c r="AA9868" s="109"/>
      <c r="AC9868" s="109"/>
    </row>
    <row r="9869" spans="19:29" x14ac:dyDescent="0.25">
      <c r="S9869" s="108"/>
      <c r="U9869" s="108"/>
      <c r="W9869" s="108"/>
      <c r="Y9869" s="108"/>
      <c r="AA9869" s="108"/>
      <c r="AC9869" s="108"/>
    </row>
    <row r="9870" spans="19:29" x14ac:dyDescent="0.25">
      <c r="S9870" s="108"/>
      <c r="U9870" s="108"/>
      <c r="W9870" s="108"/>
      <c r="Y9870" s="108"/>
      <c r="AA9870" s="108"/>
      <c r="AC9870" s="108"/>
    </row>
    <row r="9871" spans="19:29" x14ac:dyDescent="0.25">
      <c r="S9871" s="109"/>
      <c r="U9871" s="109"/>
      <c r="W9871" s="109"/>
      <c r="Y9871" s="109"/>
      <c r="AA9871" s="109"/>
      <c r="AC9871" s="109"/>
    </row>
    <row r="9872" spans="19:29" x14ac:dyDescent="0.25">
      <c r="S9872" s="108"/>
      <c r="U9872" s="108"/>
      <c r="W9872" s="108"/>
      <c r="Y9872" s="108"/>
      <c r="AA9872" s="108"/>
      <c r="AC9872" s="108"/>
    </row>
    <row r="9873" spans="19:29" x14ac:dyDescent="0.25">
      <c r="S9873" s="109"/>
      <c r="U9873" s="109"/>
      <c r="W9873" s="109"/>
      <c r="Y9873" s="109"/>
      <c r="AA9873" s="109"/>
      <c r="AC9873" s="109"/>
    </row>
    <row r="9874" spans="19:29" x14ac:dyDescent="0.25">
      <c r="S9874" s="108"/>
      <c r="U9874" s="108"/>
      <c r="W9874" s="108"/>
      <c r="Y9874" s="108"/>
      <c r="AA9874" s="108"/>
      <c r="AC9874" s="108"/>
    </row>
    <row r="9875" spans="19:29" x14ac:dyDescent="0.25">
      <c r="S9875" s="108"/>
      <c r="U9875" s="108"/>
      <c r="W9875" s="108"/>
      <c r="Y9875" s="108"/>
      <c r="AA9875" s="108"/>
      <c r="AC9875" s="108"/>
    </row>
    <row r="9876" spans="19:29" x14ac:dyDescent="0.25">
      <c r="S9876" s="108"/>
      <c r="U9876" s="108"/>
      <c r="W9876" s="108"/>
      <c r="Y9876" s="108"/>
      <c r="AA9876" s="108"/>
      <c r="AC9876" s="108"/>
    </row>
    <row r="9877" spans="19:29" x14ac:dyDescent="0.25">
      <c r="S9877" s="110"/>
      <c r="U9877" s="110"/>
      <c r="W9877" s="110"/>
      <c r="Y9877" s="110"/>
      <c r="AA9877" s="110"/>
      <c r="AC9877" s="110"/>
    </row>
    <row r="9878" spans="19:29" x14ac:dyDescent="0.25">
      <c r="S9878" s="110"/>
      <c r="U9878" s="110"/>
      <c r="W9878" s="110"/>
      <c r="Y9878" s="110"/>
      <c r="AA9878" s="110"/>
      <c r="AC9878" s="110"/>
    </row>
    <row r="9879" spans="19:29" x14ac:dyDescent="0.25">
      <c r="S9879" s="110"/>
      <c r="U9879" s="110"/>
      <c r="W9879" s="110"/>
      <c r="Y9879" s="110"/>
      <c r="AA9879" s="110"/>
      <c r="AC9879" s="110"/>
    </row>
    <row r="9880" spans="19:29" x14ac:dyDescent="0.25">
      <c r="S9880" s="110"/>
      <c r="U9880" s="110"/>
      <c r="W9880" s="110"/>
      <c r="Y9880" s="110"/>
      <c r="AA9880" s="110"/>
      <c r="AC9880" s="110"/>
    </row>
    <row r="9881" spans="19:29" x14ac:dyDescent="0.25">
      <c r="S9881" s="111"/>
      <c r="U9881" s="111"/>
      <c r="W9881" s="111"/>
      <c r="Y9881" s="111"/>
      <c r="AA9881" s="111"/>
      <c r="AC9881" s="111"/>
    </row>
    <row r="9882" spans="19:29" x14ac:dyDescent="0.25">
      <c r="S9882" s="107"/>
      <c r="U9882" s="107"/>
      <c r="W9882" s="107"/>
      <c r="Y9882" s="107"/>
      <c r="AA9882" s="107"/>
      <c r="AC9882" s="107"/>
    </row>
    <row r="9883" spans="19:29" x14ac:dyDescent="0.25">
      <c r="S9883" s="108"/>
      <c r="U9883" s="108"/>
      <c r="W9883" s="108"/>
      <c r="Y9883" s="108"/>
      <c r="AA9883" s="108"/>
      <c r="AC9883" s="108"/>
    </row>
    <row r="9884" spans="19:29" x14ac:dyDescent="0.25">
      <c r="S9884" s="108"/>
      <c r="U9884" s="108"/>
      <c r="W9884" s="108"/>
      <c r="Y9884" s="108"/>
      <c r="AA9884" s="108"/>
      <c r="AC9884" s="108"/>
    </row>
    <row r="9885" spans="19:29" x14ac:dyDescent="0.25">
      <c r="S9885" s="109"/>
      <c r="U9885" s="109"/>
      <c r="W9885" s="109"/>
      <c r="Y9885" s="109"/>
      <c r="AA9885" s="109"/>
      <c r="AC9885" s="109"/>
    </row>
    <row r="9886" spans="19:29" x14ac:dyDescent="0.25">
      <c r="S9886" s="108"/>
      <c r="U9886" s="108"/>
      <c r="W9886" s="108"/>
      <c r="Y9886" s="108"/>
      <c r="AA9886" s="108"/>
      <c r="AC9886" s="108"/>
    </row>
    <row r="9887" spans="19:29" x14ac:dyDescent="0.25">
      <c r="S9887" s="108"/>
      <c r="U9887" s="108"/>
      <c r="W9887" s="108"/>
      <c r="Y9887" s="108"/>
      <c r="AA9887" s="108"/>
      <c r="AC9887" s="108"/>
    </row>
    <row r="9888" spans="19:29" x14ac:dyDescent="0.25">
      <c r="S9888" s="109"/>
      <c r="U9888" s="109"/>
      <c r="W9888" s="109"/>
      <c r="Y9888" s="109"/>
      <c r="AA9888" s="109"/>
      <c r="AC9888" s="109"/>
    </row>
    <row r="9889" spans="19:29" x14ac:dyDescent="0.25">
      <c r="S9889" s="108"/>
      <c r="U9889" s="108"/>
      <c r="W9889" s="108"/>
      <c r="Y9889" s="108"/>
      <c r="AA9889" s="108"/>
      <c r="AC9889" s="108"/>
    </row>
    <row r="9890" spans="19:29" x14ac:dyDescent="0.25">
      <c r="S9890" s="109"/>
      <c r="U9890" s="109"/>
      <c r="W9890" s="109"/>
      <c r="Y9890" s="109"/>
      <c r="AA9890" s="109"/>
      <c r="AC9890" s="109"/>
    </row>
    <row r="9891" spans="19:29" x14ac:dyDescent="0.25">
      <c r="S9891" s="108"/>
      <c r="U9891" s="108"/>
      <c r="W9891" s="108"/>
      <c r="Y9891" s="108"/>
      <c r="AA9891" s="108"/>
      <c r="AC9891" s="108"/>
    </row>
    <row r="9892" spans="19:29" x14ac:dyDescent="0.25">
      <c r="S9892" s="108"/>
      <c r="U9892" s="108"/>
      <c r="W9892" s="108"/>
      <c r="Y9892" s="108"/>
      <c r="AA9892" s="108"/>
      <c r="AC9892" s="108"/>
    </row>
    <row r="9893" spans="19:29" x14ac:dyDescent="0.25">
      <c r="S9893" s="108"/>
      <c r="U9893" s="108"/>
      <c r="W9893" s="108"/>
      <c r="Y9893" s="108"/>
      <c r="AA9893" s="108"/>
      <c r="AC9893" s="108"/>
    </row>
    <row r="9894" spans="19:29" x14ac:dyDescent="0.25">
      <c r="S9894" s="110"/>
      <c r="U9894" s="110"/>
      <c r="W9894" s="110"/>
      <c r="Y9894" s="110"/>
      <c r="AA9894" s="110"/>
      <c r="AC9894" s="110"/>
    </row>
    <row r="9895" spans="19:29" x14ac:dyDescent="0.25">
      <c r="S9895" s="110"/>
      <c r="U9895" s="110"/>
      <c r="W9895" s="110"/>
      <c r="Y9895" s="110"/>
      <c r="AA9895" s="110"/>
      <c r="AC9895" s="110"/>
    </row>
    <row r="9896" spans="19:29" x14ac:dyDescent="0.25">
      <c r="S9896" s="110"/>
      <c r="U9896" s="110"/>
      <c r="W9896" s="110"/>
      <c r="Y9896" s="110"/>
      <c r="AA9896" s="110"/>
      <c r="AC9896" s="110"/>
    </row>
    <row r="9897" spans="19:29" x14ac:dyDescent="0.25">
      <c r="S9897" s="110"/>
      <c r="U9897" s="110"/>
      <c r="W9897" s="110"/>
      <c r="Y9897" s="110"/>
      <c r="AA9897" s="110"/>
      <c r="AC9897" s="110"/>
    </row>
    <row r="9898" spans="19:29" x14ac:dyDescent="0.25">
      <c r="S9898" s="111"/>
      <c r="U9898" s="111"/>
      <c r="W9898" s="111"/>
      <c r="Y9898" s="111"/>
      <c r="AA9898" s="111"/>
      <c r="AC9898" s="111"/>
    </row>
    <row r="9899" spans="19:29" x14ac:dyDescent="0.25">
      <c r="S9899" s="107"/>
      <c r="U9899" s="107"/>
      <c r="W9899" s="107"/>
      <c r="Y9899" s="107"/>
      <c r="AA9899" s="107"/>
      <c r="AC9899" s="107"/>
    </row>
    <row r="9900" spans="19:29" x14ac:dyDescent="0.25">
      <c r="S9900" s="108"/>
      <c r="U9900" s="108"/>
      <c r="W9900" s="108"/>
      <c r="Y9900" s="108"/>
      <c r="AA9900" s="108"/>
      <c r="AC9900" s="108"/>
    </row>
    <row r="9901" spans="19:29" x14ac:dyDescent="0.25">
      <c r="S9901" s="108"/>
      <c r="U9901" s="108"/>
      <c r="W9901" s="108"/>
      <c r="Y9901" s="108"/>
      <c r="AA9901" s="108"/>
      <c r="AC9901" s="108"/>
    </row>
    <row r="9902" spans="19:29" x14ac:dyDescent="0.25">
      <c r="S9902" s="109"/>
      <c r="U9902" s="109"/>
      <c r="W9902" s="109"/>
      <c r="Y9902" s="109"/>
      <c r="AA9902" s="109"/>
      <c r="AC9902" s="109"/>
    </row>
    <row r="9903" spans="19:29" x14ac:dyDescent="0.25">
      <c r="S9903" s="108"/>
      <c r="U9903" s="108"/>
      <c r="W9903" s="108"/>
      <c r="Y9903" s="108"/>
      <c r="AA9903" s="108"/>
      <c r="AC9903" s="108"/>
    </row>
    <row r="9904" spans="19:29" x14ac:dyDescent="0.25">
      <c r="S9904" s="108"/>
      <c r="U9904" s="108"/>
      <c r="W9904" s="108"/>
      <c r="Y9904" s="108"/>
      <c r="AA9904" s="108"/>
      <c r="AC9904" s="108"/>
    </row>
    <row r="9905" spans="19:29" x14ac:dyDescent="0.25">
      <c r="S9905" s="109"/>
      <c r="U9905" s="109"/>
      <c r="W9905" s="109"/>
      <c r="Y9905" s="109"/>
      <c r="AA9905" s="109"/>
      <c r="AC9905" s="109"/>
    </row>
    <row r="9906" spans="19:29" x14ac:dyDescent="0.25">
      <c r="S9906" s="108"/>
      <c r="U9906" s="108"/>
      <c r="W9906" s="108"/>
      <c r="Y9906" s="108"/>
      <c r="AA9906" s="108"/>
      <c r="AC9906" s="108"/>
    </row>
    <row r="9907" spans="19:29" x14ac:dyDescent="0.25">
      <c r="S9907" s="109"/>
      <c r="U9907" s="109"/>
      <c r="W9907" s="109"/>
      <c r="Y9907" s="109"/>
      <c r="AA9907" s="109"/>
      <c r="AC9907" s="109"/>
    </row>
    <row r="9908" spans="19:29" x14ac:dyDescent="0.25">
      <c r="S9908" s="108"/>
      <c r="U9908" s="108"/>
      <c r="W9908" s="108"/>
      <c r="Y9908" s="108"/>
      <c r="AA9908" s="108"/>
      <c r="AC9908" s="108"/>
    </row>
    <row r="9909" spans="19:29" x14ac:dyDescent="0.25">
      <c r="S9909" s="108"/>
      <c r="U9909" s="108"/>
      <c r="W9909" s="108"/>
      <c r="Y9909" s="108"/>
      <c r="AA9909" s="108"/>
      <c r="AC9909" s="108"/>
    </row>
    <row r="9910" spans="19:29" x14ac:dyDescent="0.25">
      <c r="S9910" s="108"/>
      <c r="U9910" s="108"/>
      <c r="W9910" s="108"/>
      <c r="Y9910" s="108"/>
      <c r="AA9910" s="108"/>
      <c r="AC9910" s="108"/>
    </row>
    <row r="9911" spans="19:29" x14ac:dyDescent="0.25">
      <c r="S9911" s="110"/>
      <c r="U9911" s="110"/>
      <c r="W9911" s="110"/>
      <c r="Y9911" s="110"/>
      <c r="AA9911" s="110"/>
      <c r="AC9911" s="110"/>
    </row>
    <row r="9912" spans="19:29" x14ac:dyDescent="0.25">
      <c r="S9912" s="110"/>
      <c r="U9912" s="110"/>
      <c r="W9912" s="110"/>
      <c r="Y9912" s="110"/>
      <c r="AA9912" s="110"/>
      <c r="AC9912" s="110"/>
    </row>
    <row r="9913" spans="19:29" x14ac:dyDescent="0.25">
      <c r="S9913" s="110"/>
      <c r="U9913" s="110"/>
      <c r="W9913" s="110"/>
      <c r="Y9913" s="110"/>
      <c r="AA9913" s="110"/>
      <c r="AC9913" s="110"/>
    </row>
    <row r="9914" spans="19:29" x14ac:dyDescent="0.25">
      <c r="S9914" s="110"/>
      <c r="U9914" s="110"/>
      <c r="W9914" s="110"/>
      <c r="Y9914" s="110"/>
      <c r="AA9914" s="110"/>
      <c r="AC9914" s="110"/>
    </row>
    <row r="9915" spans="19:29" x14ac:dyDescent="0.25">
      <c r="S9915" s="111"/>
      <c r="U9915" s="111"/>
      <c r="W9915" s="111"/>
      <c r="Y9915" s="111"/>
      <c r="AA9915" s="111"/>
      <c r="AC9915" s="111"/>
    </row>
    <row r="9916" spans="19:29" x14ac:dyDescent="0.25">
      <c r="S9916" s="107"/>
      <c r="U9916" s="107"/>
      <c r="W9916" s="107"/>
      <c r="Y9916" s="107"/>
      <c r="AA9916" s="107"/>
      <c r="AC9916" s="107"/>
    </row>
    <row r="9917" spans="19:29" x14ac:dyDescent="0.25">
      <c r="S9917" s="108"/>
      <c r="U9917" s="108"/>
      <c r="W9917" s="108"/>
      <c r="Y9917" s="108"/>
      <c r="AA9917" s="108"/>
      <c r="AC9917" s="108"/>
    </row>
    <row r="9918" spans="19:29" x14ac:dyDescent="0.25">
      <c r="S9918" s="108"/>
      <c r="U9918" s="108"/>
      <c r="W9918" s="108"/>
      <c r="Y9918" s="108"/>
      <c r="AA9918" s="108"/>
      <c r="AC9918" s="108"/>
    </row>
    <row r="9919" spans="19:29" x14ac:dyDescent="0.25">
      <c r="S9919" s="109"/>
      <c r="U9919" s="109"/>
      <c r="W9919" s="109"/>
      <c r="Y9919" s="109"/>
      <c r="AA9919" s="109"/>
      <c r="AC9919" s="109"/>
    </row>
    <row r="9920" spans="19:29" x14ac:dyDescent="0.25">
      <c r="S9920" s="108"/>
      <c r="U9920" s="108"/>
      <c r="W9920" s="108"/>
      <c r="Y9920" s="108"/>
      <c r="AA9920" s="108"/>
      <c r="AC9920" s="108"/>
    </row>
    <row r="9921" spans="19:29" x14ac:dyDescent="0.25">
      <c r="S9921" s="108"/>
      <c r="U9921" s="108"/>
      <c r="W9921" s="108"/>
      <c r="Y9921" s="108"/>
      <c r="AA9921" s="108"/>
      <c r="AC9921" s="108"/>
    </row>
    <row r="9922" spans="19:29" x14ac:dyDescent="0.25">
      <c r="S9922" s="109"/>
      <c r="U9922" s="109"/>
      <c r="W9922" s="109"/>
      <c r="Y9922" s="109"/>
      <c r="AA9922" s="109"/>
      <c r="AC9922" s="109"/>
    </row>
    <row r="9923" spans="19:29" x14ac:dyDescent="0.25">
      <c r="S9923" s="108"/>
      <c r="U9923" s="108"/>
      <c r="W9923" s="108"/>
      <c r="Y9923" s="108"/>
      <c r="AA9923" s="108"/>
      <c r="AC9923" s="108"/>
    </row>
    <row r="9924" spans="19:29" x14ac:dyDescent="0.25">
      <c r="S9924" s="109"/>
      <c r="U9924" s="109"/>
      <c r="W9924" s="109"/>
      <c r="Y9924" s="109"/>
      <c r="AA9924" s="109"/>
      <c r="AC9924" s="109"/>
    </row>
    <row r="9925" spans="19:29" x14ac:dyDescent="0.25">
      <c r="S9925" s="108"/>
      <c r="U9925" s="108"/>
      <c r="W9925" s="108"/>
      <c r="Y9925" s="108"/>
      <c r="AA9925" s="108"/>
      <c r="AC9925" s="108"/>
    </row>
    <row r="9926" spans="19:29" x14ac:dyDescent="0.25">
      <c r="S9926" s="108"/>
      <c r="U9926" s="108"/>
      <c r="W9926" s="108"/>
      <c r="Y9926" s="108"/>
      <c r="AA9926" s="108"/>
      <c r="AC9926" s="108"/>
    </row>
    <row r="9927" spans="19:29" x14ac:dyDescent="0.25">
      <c r="S9927" s="108"/>
      <c r="U9927" s="108"/>
      <c r="W9927" s="108"/>
      <c r="Y9927" s="108"/>
      <c r="AA9927" s="108"/>
      <c r="AC9927" s="108"/>
    </row>
    <row r="9928" spans="19:29" x14ac:dyDescent="0.25">
      <c r="S9928" s="110"/>
      <c r="U9928" s="110"/>
      <c r="W9928" s="110"/>
      <c r="Y9928" s="110"/>
      <c r="AA9928" s="110"/>
      <c r="AC9928" s="110"/>
    </row>
    <row r="9929" spans="19:29" x14ac:dyDescent="0.25">
      <c r="S9929" s="110"/>
      <c r="U9929" s="110"/>
      <c r="W9929" s="110"/>
      <c r="Y9929" s="110"/>
      <c r="AA9929" s="110"/>
      <c r="AC9929" s="110"/>
    </row>
    <row r="9930" spans="19:29" x14ac:dyDescent="0.25">
      <c r="S9930" s="110"/>
      <c r="U9930" s="110"/>
      <c r="W9930" s="110"/>
      <c r="Y9930" s="110"/>
      <c r="AA9930" s="110"/>
      <c r="AC9930" s="110"/>
    </row>
    <row r="9931" spans="19:29" x14ac:dyDescent="0.25">
      <c r="S9931" s="110"/>
      <c r="U9931" s="110"/>
      <c r="W9931" s="110"/>
      <c r="Y9931" s="110"/>
      <c r="AA9931" s="110"/>
      <c r="AC9931" s="110"/>
    </row>
    <row r="9932" spans="19:29" x14ac:dyDescent="0.25">
      <c r="S9932" s="111"/>
      <c r="U9932" s="111"/>
      <c r="W9932" s="111"/>
      <c r="Y9932" s="111"/>
      <c r="AA9932" s="111"/>
      <c r="AC9932" s="111"/>
    </row>
    <row r="9933" spans="19:29" x14ac:dyDescent="0.25">
      <c r="S9933" s="107"/>
      <c r="U9933" s="107"/>
      <c r="W9933" s="107"/>
      <c r="Y9933" s="107"/>
      <c r="AA9933" s="107"/>
      <c r="AC9933" s="107"/>
    </row>
    <row r="9934" spans="19:29" x14ac:dyDescent="0.25">
      <c r="S9934" s="108"/>
      <c r="U9934" s="108"/>
      <c r="W9934" s="108"/>
      <c r="Y9934" s="108"/>
      <c r="AA9934" s="108"/>
      <c r="AC9934" s="108"/>
    </row>
    <row r="9935" spans="19:29" x14ac:dyDescent="0.25">
      <c r="S9935" s="108"/>
      <c r="U9935" s="108"/>
      <c r="W9935" s="108"/>
      <c r="Y9935" s="108"/>
      <c r="AA9935" s="108"/>
      <c r="AC9935" s="108"/>
    </row>
    <row r="9936" spans="19:29" x14ac:dyDescent="0.25">
      <c r="S9936" s="109"/>
      <c r="U9936" s="109"/>
      <c r="W9936" s="109"/>
      <c r="Y9936" s="109"/>
      <c r="AA9936" s="109"/>
      <c r="AC9936" s="109"/>
    </row>
    <row r="9937" spans="19:29" x14ac:dyDescent="0.25">
      <c r="S9937" s="108"/>
      <c r="U9937" s="108"/>
      <c r="W9937" s="108"/>
      <c r="Y9937" s="108"/>
      <c r="AA9937" s="108"/>
      <c r="AC9937" s="108"/>
    </row>
    <row r="9938" spans="19:29" x14ac:dyDescent="0.25">
      <c r="S9938" s="108"/>
      <c r="U9938" s="108"/>
      <c r="W9938" s="108"/>
      <c r="Y9938" s="108"/>
      <c r="AA9938" s="108"/>
      <c r="AC9938" s="108"/>
    </row>
    <row r="9939" spans="19:29" x14ac:dyDescent="0.25">
      <c r="S9939" s="109"/>
      <c r="U9939" s="109"/>
      <c r="W9939" s="109"/>
      <c r="Y9939" s="109"/>
      <c r="AA9939" s="109"/>
      <c r="AC9939" s="109"/>
    </row>
    <row r="9940" spans="19:29" x14ac:dyDescent="0.25">
      <c r="S9940" s="108"/>
      <c r="U9940" s="108"/>
      <c r="W9940" s="108"/>
      <c r="Y9940" s="108"/>
      <c r="AA9940" s="108"/>
      <c r="AC9940" s="108"/>
    </row>
    <row r="9941" spans="19:29" x14ac:dyDescent="0.25">
      <c r="S9941" s="109"/>
      <c r="U9941" s="109"/>
      <c r="W9941" s="109"/>
      <c r="Y9941" s="109"/>
      <c r="AA9941" s="109"/>
      <c r="AC9941" s="109"/>
    </row>
    <row r="9942" spans="19:29" x14ac:dyDescent="0.25">
      <c r="S9942" s="108"/>
      <c r="U9942" s="108"/>
      <c r="W9942" s="108"/>
      <c r="Y9942" s="108"/>
      <c r="AA9942" s="108"/>
      <c r="AC9942" s="108"/>
    </row>
    <row r="9943" spans="19:29" x14ac:dyDescent="0.25">
      <c r="S9943" s="108"/>
      <c r="U9943" s="108"/>
      <c r="W9943" s="108"/>
      <c r="Y9943" s="108"/>
      <c r="AA9943" s="108"/>
      <c r="AC9943" s="108"/>
    </row>
    <row r="9944" spans="19:29" x14ac:dyDescent="0.25">
      <c r="S9944" s="108"/>
      <c r="U9944" s="108"/>
      <c r="W9944" s="108"/>
      <c r="Y9944" s="108"/>
      <c r="AA9944" s="108"/>
      <c r="AC9944" s="108"/>
    </row>
    <row r="9945" spans="19:29" x14ac:dyDescent="0.25">
      <c r="S9945" s="110"/>
      <c r="U9945" s="110"/>
      <c r="W9945" s="110"/>
      <c r="Y9945" s="110"/>
      <c r="AA9945" s="110"/>
      <c r="AC9945" s="110"/>
    </row>
    <row r="9946" spans="19:29" x14ac:dyDescent="0.25">
      <c r="S9946" s="110"/>
      <c r="U9946" s="110"/>
      <c r="W9946" s="110"/>
      <c r="Y9946" s="110"/>
      <c r="AA9946" s="110"/>
      <c r="AC9946" s="110"/>
    </row>
    <row r="9947" spans="19:29" x14ac:dyDescent="0.25">
      <c r="S9947" s="110"/>
      <c r="U9947" s="110"/>
      <c r="W9947" s="110"/>
      <c r="Y9947" s="110"/>
      <c r="AA9947" s="110"/>
      <c r="AC9947" s="110"/>
    </row>
    <row r="9948" spans="19:29" x14ac:dyDescent="0.25">
      <c r="S9948" s="110"/>
      <c r="U9948" s="110"/>
      <c r="W9948" s="110"/>
      <c r="Y9948" s="110"/>
      <c r="AA9948" s="110"/>
      <c r="AC9948" s="110"/>
    </row>
    <row r="9949" spans="19:29" x14ac:dyDescent="0.25">
      <c r="S9949" s="111"/>
      <c r="U9949" s="111"/>
      <c r="W9949" s="111"/>
      <c r="Y9949" s="111"/>
      <c r="AA9949" s="111"/>
      <c r="AC9949" s="111"/>
    </row>
    <row r="9950" spans="19:29" x14ac:dyDescent="0.25">
      <c r="S9950" s="107"/>
      <c r="U9950" s="107"/>
      <c r="W9950" s="107"/>
      <c r="Y9950" s="107"/>
      <c r="AA9950" s="107"/>
      <c r="AC9950" s="107"/>
    </row>
    <row r="9951" spans="19:29" x14ac:dyDescent="0.25">
      <c r="S9951" s="108"/>
      <c r="U9951" s="108"/>
      <c r="W9951" s="108"/>
      <c r="Y9951" s="108"/>
      <c r="AA9951" s="108"/>
      <c r="AC9951" s="108"/>
    </row>
    <row r="9952" spans="19:29" x14ac:dyDescent="0.25">
      <c r="S9952" s="108"/>
      <c r="U9952" s="108"/>
      <c r="W9952" s="108"/>
      <c r="Y9952" s="108"/>
      <c r="AA9952" s="108"/>
      <c r="AC9952" s="108"/>
    </row>
    <row r="9953" spans="19:29" x14ac:dyDescent="0.25">
      <c r="S9953" s="109"/>
      <c r="U9953" s="109"/>
      <c r="W9953" s="109"/>
      <c r="Y9953" s="109"/>
      <c r="AA9953" s="109"/>
      <c r="AC9953" s="109"/>
    </row>
    <row r="9954" spans="19:29" x14ac:dyDescent="0.25">
      <c r="S9954" s="108"/>
      <c r="U9954" s="108"/>
      <c r="W9954" s="108"/>
      <c r="Y9954" s="108"/>
      <c r="AA9954" s="108"/>
      <c r="AC9954" s="108"/>
    </row>
    <row r="9955" spans="19:29" x14ac:dyDescent="0.25">
      <c r="S9955" s="108"/>
      <c r="U9955" s="108"/>
      <c r="W9955" s="108"/>
      <c r="Y9955" s="108"/>
      <c r="AA9955" s="108"/>
      <c r="AC9955" s="108"/>
    </row>
    <row r="9956" spans="19:29" x14ac:dyDescent="0.25">
      <c r="S9956" s="109"/>
      <c r="U9956" s="109"/>
      <c r="W9956" s="109"/>
      <c r="Y9956" s="109"/>
      <c r="AA9956" s="109"/>
      <c r="AC9956" s="109"/>
    </row>
    <row r="9957" spans="19:29" x14ac:dyDescent="0.25">
      <c r="S9957" s="108"/>
      <c r="U9957" s="108"/>
      <c r="W9957" s="108"/>
      <c r="Y9957" s="108"/>
      <c r="AA9957" s="108"/>
      <c r="AC9957" s="108"/>
    </row>
    <row r="9958" spans="19:29" x14ac:dyDescent="0.25">
      <c r="S9958" s="109"/>
      <c r="U9958" s="109"/>
      <c r="W9958" s="109"/>
      <c r="Y9958" s="109"/>
      <c r="AA9958" s="109"/>
      <c r="AC9958" s="109"/>
    </row>
    <row r="9959" spans="19:29" x14ac:dyDescent="0.25">
      <c r="S9959" s="108"/>
      <c r="U9959" s="108"/>
      <c r="W9959" s="108"/>
      <c r="Y9959" s="108"/>
      <c r="AA9959" s="108"/>
      <c r="AC9959" s="108"/>
    </row>
    <row r="9960" spans="19:29" x14ac:dyDescent="0.25">
      <c r="S9960" s="108"/>
      <c r="U9960" s="108"/>
      <c r="W9960" s="108"/>
      <c r="Y9960" s="108"/>
      <c r="AA9960" s="108"/>
      <c r="AC9960" s="108"/>
    </row>
    <row r="9961" spans="19:29" x14ac:dyDescent="0.25">
      <c r="S9961" s="108"/>
      <c r="U9961" s="108"/>
      <c r="W9961" s="108"/>
      <c r="Y9961" s="108"/>
      <c r="AA9961" s="108"/>
      <c r="AC9961" s="108"/>
    </row>
    <row r="9962" spans="19:29" x14ac:dyDescent="0.25">
      <c r="S9962" s="110"/>
      <c r="U9962" s="110"/>
      <c r="W9962" s="110"/>
      <c r="Y9962" s="110"/>
      <c r="AA9962" s="110"/>
      <c r="AC9962" s="110"/>
    </row>
    <row r="9963" spans="19:29" x14ac:dyDescent="0.25">
      <c r="S9963" s="110"/>
      <c r="U9963" s="110"/>
      <c r="W9963" s="110"/>
      <c r="Y9963" s="110"/>
      <c r="AA9963" s="110"/>
      <c r="AC9963" s="110"/>
    </row>
    <row r="9964" spans="19:29" x14ac:dyDescent="0.25">
      <c r="S9964" s="110"/>
      <c r="U9964" s="110"/>
      <c r="W9964" s="110"/>
      <c r="Y9964" s="110"/>
      <c r="AA9964" s="110"/>
      <c r="AC9964" s="110"/>
    </row>
    <row r="9965" spans="19:29" x14ac:dyDescent="0.25">
      <c r="S9965" s="110"/>
      <c r="U9965" s="110"/>
      <c r="W9965" s="110"/>
      <c r="Y9965" s="110"/>
      <c r="AA9965" s="110"/>
      <c r="AC9965" s="110"/>
    </row>
    <row r="9966" spans="19:29" x14ac:dyDescent="0.25">
      <c r="S9966" s="111"/>
      <c r="U9966" s="111"/>
      <c r="W9966" s="111"/>
      <c r="Y9966" s="111"/>
      <c r="AA9966" s="111"/>
      <c r="AC9966" s="111"/>
    </row>
    <row r="9967" spans="19:29" x14ac:dyDescent="0.25">
      <c r="S9967" s="107"/>
      <c r="U9967" s="107"/>
      <c r="W9967" s="107"/>
      <c r="Y9967" s="107"/>
      <c r="AA9967" s="107"/>
      <c r="AC9967" s="107"/>
    </row>
    <row r="9968" spans="19:29" x14ac:dyDescent="0.25">
      <c r="S9968" s="108"/>
      <c r="U9968" s="108"/>
      <c r="W9968" s="108"/>
      <c r="Y9968" s="108"/>
      <c r="AA9968" s="108"/>
      <c r="AC9968" s="108"/>
    </row>
    <row r="9969" spans="19:29" x14ac:dyDescent="0.25">
      <c r="S9969" s="108"/>
      <c r="U9969" s="108"/>
      <c r="W9969" s="108"/>
      <c r="Y9969" s="108"/>
      <c r="AA9969" s="108"/>
      <c r="AC9969" s="108"/>
    </row>
    <row r="9970" spans="19:29" x14ac:dyDescent="0.25">
      <c r="S9970" s="109"/>
      <c r="U9970" s="109"/>
      <c r="W9970" s="109"/>
      <c r="Y9970" s="109"/>
      <c r="AA9970" s="109"/>
      <c r="AC9970" s="109"/>
    </row>
    <row r="9971" spans="19:29" x14ac:dyDescent="0.25">
      <c r="S9971" s="108"/>
      <c r="U9971" s="108"/>
      <c r="W9971" s="108"/>
      <c r="Y9971" s="108"/>
      <c r="AA9971" s="108"/>
      <c r="AC9971" s="108"/>
    </row>
    <row r="9972" spans="19:29" x14ac:dyDescent="0.25">
      <c r="S9972" s="108"/>
      <c r="U9972" s="108"/>
      <c r="W9972" s="108"/>
      <c r="Y9972" s="108"/>
      <c r="AA9972" s="108"/>
      <c r="AC9972" s="108"/>
    </row>
    <row r="9973" spans="19:29" x14ac:dyDescent="0.25">
      <c r="S9973" s="109"/>
      <c r="U9973" s="109"/>
      <c r="W9973" s="109"/>
      <c r="Y9973" s="109"/>
      <c r="AA9973" s="109"/>
      <c r="AC9973" s="109"/>
    </row>
    <row r="9974" spans="19:29" x14ac:dyDescent="0.25">
      <c r="S9974" s="108"/>
      <c r="U9974" s="108"/>
      <c r="W9974" s="108"/>
      <c r="Y9974" s="108"/>
      <c r="AA9974" s="108"/>
      <c r="AC9974" s="108"/>
    </row>
    <row r="9975" spans="19:29" x14ac:dyDescent="0.25">
      <c r="S9975" s="109"/>
      <c r="U9975" s="109"/>
      <c r="W9975" s="109"/>
      <c r="Y9975" s="109"/>
      <c r="AA9975" s="109"/>
      <c r="AC9975" s="109"/>
    </row>
    <row r="9976" spans="19:29" x14ac:dyDescent="0.25">
      <c r="S9976" s="108"/>
      <c r="U9976" s="108"/>
      <c r="W9976" s="108"/>
      <c r="Y9976" s="108"/>
      <c r="AA9976" s="108"/>
      <c r="AC9976" s="108"/>
    </row>
    <row r="9977" spans="19:29" x14ac:dyDescent="0.25">
      <c r="S9977" s="108"/>
      <c r="U9977" s="108"/>
      <c r="W9977" s="108"/>
      <c r="Y9977" s="108"/>
      <c r="AA9977" s="108"/>
      <c r="AC9977" s="108"/>
    </row>
    <row r="9978" spans="19:29" x14ac:dyDescent="0.25">
      <c r="S9978" s="108"/>
      <c r="U9978" s="108"/>
      <c r="W9978" s="108"/>
      <c r="Y9978" s="108"/>
      <c r="AA9978" s="108"/>
      <c r="AC9978" s="108"/>
    </row>
    <row r="9979" spans="19:29" x14ac:dyDescent="0.25">
      <c r="S9979" s="110"/>
      <c r="U9979" s="110"/>
      <c r="W9979" s="110"/>
      <c r="Y9979" s="110"/>
      <c r="AA9979" s="110"/>
      <c r="AC9979" s="110"/>
    </row>
    <row r="9980" spans="19:29" x14ac:dyDescent="0.25">
      <c r="S9980" s="110"/>
      <c r="U9980" s="110"/>
      <c r="W9980" s="110"/>
      <c r="Y9980" s="110"/>
      <c r="AA9980" s="110"/>
      <c r="AC9980" s="110"/>
    </row>
    <row r="9981" spans="19:29" x14ac:dyDescent="0.25">
      <c r="S9981" s="110"/>
      <c r="U9981" s="110"/>
      <c r="W9981" s="110"/>
      <c r="Y9981" s="110"/>
      <c r="AA9981" s="110"/>
      <c r="AC9981" s="110"/>
    </row>
    <row r="9982" spans="19:29" x14ac:dyDescent="0.25">
      <c r="S9982" s="110"/>
      <c r="U9982" s="110"/>
      <c r="W9982" s="110"/>
      <c r="Y9982" s="110"/>
      <c r="AA9982" s="110"/>
      <c r="AC9982" s="110"/>
    </row>
    <row r="9983" spans="19:29" x14ac:dyDescent="0.25">
      <c r="S9983" s="111"/>
      <c r="U9983" s="111"/>
      <c r="W9983" s="111"/>
      <c r="Y9983" s="111"/>
      <c r="AA9983" s="111"/>
      <c r="AC9983" s="111"/>
    </row>
    <row r="9984" spans="19:29" x14ac:dyDescent="0.25">
      <c r="S9984" s="107"/>
      <c r="U9984" s="107"/>
      <c r="W9984" s="107"/>
      <c r="Y9984" s="107"/>
      <c r="AA9984" s="107"/>
      <c r="AC9984" s="107"/>
    </row>
    <row r="9985" spans="19:29" x14ac:dyDescent="0.25">
      <c r="S9985" s="108"/>
      <c r="U9985" s="108"/>
      <c r="W9985" s="108"/>
      <c r="Y9985" s="108"/>
      <c r="AA9985" s="108"/>
      <c r="AC9985" s="108"/>
    </row>
    <row r="9986" spans="19:29" x14ac:dyDescent="0.25">
      <c r="S9986" s="108"/>
      <c r="U9986" s="108"/>
      <c r="W9986" s="108"/>
      <c r="Y9986" s="108"/>
      <c r="AA9986" s="108"/>
      <c r="AC9986" s="108"/>
    </row>
    <row r="9987" spans="19:29" x14ac:dyDescent="0.25">
      <c r="S9987" s="109"/>
      <c r="U9987" s="109"/>
      <c r="W9987" s="109"/>
      <c r="Y9987" s="109"/>
      <c r="AA9987" s="109"/>
      <c r="AC9987" s="109"/>
    </row>
    <row r="9988" spans="19:29" x14ac:dyDescent="0.25">
      <c r="S9988" s="108"/>
      <c r="U9988" s="108"/>
      <c r="W9988" s="108"/>
      <c r="Y9988" s="108"/>
      <c r="AA9988" s="108"/>
      <c r="AC9988" s="108"/>
    </row>
    <row r="9989" spans="19:29" x14ac:dyDescent="0.25">
      <c r="S9989" s="108"/>
      <c r="U9989" s="108"/>
      <c r="W9989" s="108"/>
      <c r="Y9989" s="108"/>
      <c r="AA9989" s="108"/>
      <c r="AC9989" s="108"/>
    </row>
    <row r="9990" spans="19:29" x14ac:dyDescent="0.25">
      <c r="S9990" s="109"/>
      <c r="U9990" s="109"/>
      <c r="W9990" s="109"/>
      <c r="Y9990" s="109"/>
      <c r="AA9990" s="109"/>
      <c r="AC9990" s="109"/>
    </row>
    <row r="9991" spans="19:29" x14ac:dyDescent="0.25">
      <c r="S9991" s="108"/>
      <c r="U9991" s="108"/>
      <c r="W9991" s="108"/>
      <c r="Y9991" s="108"/>
      <c r="AA9991" s="108"/>
      <c r="AC9991" s="108"/>
    </row>
    <row r="9992" spans="19:29" x14ac:dyDescent="0.25">
      <c r="S9992" s="109"/>
      <c r="U9992" s="109"/>
      <c r="W9992" s="109"/>
      <c r="Y9992" s="109"/>
      <c r="AA9992" s="109"/>
      <c r="AC9992" s="109"/>
    </row>
    <row r="9993" spans="19:29" x14ac:dyDescent="0.25">
      <c r="S9993" s="108"/>
      <c r="U9993" s="108"/>
      <c r="W9993" s="108"/>
      <c r="Y9993" s="108"/>
      <c r="AA9993" s="108"/>
      <c r="AC9993" s="108"/>
    </row>
    <row r="9994" spans="19:29" x14ac:dyDescent="0.25">
      <c r="S9994" s="108"/>
      <c r="U9994" s="108"/>
      <c r="W9994" s="108"/>
      <c r="Y9994" s="108"/>
      <c r="AA9994" s="108"/>
      <c r="AC9994" s="108"/>
    </row>
    <row r="9995" spans="19:29" x14ac:dyDescent="0.25">
      <c r="S9995" s="108"/>
      <c r="U9995" s="108"/>
      <c r="W9995" s="108"/>
      <c r="Y9995" s="108"/>
      <c r="AA9995" s="108"/>
      <c r="AC9995" s="108"/>
    </row>
    <row r="9996" spans="19:29" x14ac:dyDescent="0.25">
      <c r="S9996" s="110"/>
      <c r="U9996" s="110"/>
      <c r="W9996" s="110"/>
      <c r="Y9996" s="110"/>
      <c r="AA9996" s="110"/>
      <c r="AC9996" s="110"/>
    </row>
    <row r="9997" spans="19:29" x14ac:dyDescent="0.25">
      <c r="S9997" s="110"/>
      <c r="U9997" s="110"/>
      <c r="W9997" s="110"/>
      <c r="Y9997" s="110"/>
      <c r="AA9997" s="110"/>
      <c r="AC9997" s="110"/>
    </row>
    <row r="9998" spans="19:29" x14ac:dyDescent="0.25">
      <c r="S9998" s="110"/>
      <c r="U9998" s="110"/>
      <c r="W9998" s="110"/>
      <c r="Y9998" s="110"/>
      <c r="AA9998" s="110"/>
      <c r="AC9998" s="110"/>
    </row>
    <row r="9999" spans="19:29" x14ac:dyDescent="0.25">
      <c r="S9999" s="110"/>
      <c r="U9999" s="110"/>
      <c r="W9999" s="110"/>
      <c r="Y9999" s="110"/>
      <c r="AA9999" s="110"/>
      <c r="AC9999" s="110"/>
    </row>
    <row r="10000" spans="19:29" x14ac:dyDescent="0.25">
      <c r="S10000" s="111"/>
      <c r="U10000" s="111"/>
      <c r="W10000" s="111"/>
      <c r="Y10000" s="111"/>
      <c r="AA10000" s="111"/>
      <c r="AC10000" s="111"/>
    </row>
    <row r="10001" spans="19:29" x14ac:dyDescent="0.25">
      <c r="S10001" s="107"/>
      <c r="U10001" s="107"/>
      <c r="W10001" s="107"/>
      <c r="Y10001" s="107"/>
      <c r="AA10001" s="107"/>
      <c r="AC10001" s="107"/>
    </row>
    <row r="10002" spans="19:29" x14ac:dyDescent="0.25">
      <c r="S10002" s="108"/>
      <c r="U10002" s="108"/>
      <c r="W10002" s="108"/>
      <c r="Y10002" s="108"/>
      <c r="AA10002" s="108"/>
      <c r="AC10002" s="108"/>
    </row>
    <row r="10003" spans="19:29" x14ac:dyDescent="0.25">
      <c r="S10003" s="108"/>
      <c r="U10003" s="108"/>
      <c r="W10003" s="108"/>
      <c r="Y10003" s="108"/>
      <c r="AA10003" s="108"/>
      <c r="AC10003" s="108"/>
    </row>
    <row r="10004" spans="19:29" x14ac:dyDescent="0.25">
      <c r="S10004" s="109"/>
      <c r="U10004" s="109"/>
      <c r="W10004" s="109"/>
      <c r="Y10004" s="109"/>
      <c r="AA10004" s="109"/>
      <c r="AC10004" s="109"/>
    </row>
    <row r="10005" spans="19:29" x14ac:dyDescent="0.25">
      <c r="S10005" s="108"/>
      <c r="U10005" s="108"/>
      <c r="W10005" s="108"/>
      <c r="Y10005" s="108"/>
      <c r="AA10005" s="108"/>
      <c r="AC10005" s="108"/>
    </row>
    <row r="10006" spans="19:29" x14ac:dyDescent="0.25">
      <c r="S10006" s="108"/>
      <c r="U10006" s="108"/>
      <c r="W10006" s="108"/>
      <c r="Y10006" s="108"/>
      <c r="AA10006" s="108"/>
      <c r="AC10006" s="108"/>
    </row>
    <row r="10007" spans="19:29" x14ac:dyDescent="0.25">
      <c r="S10007" s="109"/>
      <c r="U10007" s="109"/>
      <c r="W10007" s="109"/>
      <c r="Y10007" s="109"/>
      <c r="AA10007" s="109"/>
      <c r="AC10007" s="109"/>
    </row>
    <row r="10008" spans="19:29" x14ac:dyDescent="0.25">
      <c r="S10008" s="108"/>
      <c r="U10008" s="108"/>
      <c r="W10008" s="108"/>
      <c r="Y10008" s="108"/>
      <c r="AA10008" s="108"/>
      <c r="AC10008" s="108"/>
    </row>
    <row r="10009" spans="19:29" x14ac:dyDescent="0.25">
      <c r="S10009" s="109"/>
      <c r="U10009" s="109"/>
      <c r="W10009" s="109"/>
      <c r="Y10009" s="109"/>
      <c r="AA10009" s="109"/>
      <c r="AC10009" s="109"/>
    </row>
    <row r="10010" spans="19:29" x14ac:dyDescent="0.25">
      <c r="S10010" s="108"/>
      <c r="U10010" s="108"/>
      <c r="W10010" s="108"/>
      <c r="Y10010" s="108"/>
      <c r="AA10010" s="108"/>
      <c r="AC10010" s="108"/>
    </row>
    <row r="10011" spans="19:29" x14ac:dyDescent="0.25">
      <c r="S10011" s="108"/>
      <c r="U10011" s="108"/>
      <c r="W10011" s="108"/>
      <c r="Y10011" s="108"/>
      <c r="AA10011" s="108"/>
      <c r="AC10011" s="108"/>
    </row>
    <row r="10012" spans="19:29" x14ac:dyDescent="0.25">
      <c r="S10012" s="108"/>
      <c r="U10012" s="108"/>
      <c r="W10012" s="108"/>
      <c r="Y10012" s="108"/>
      <c r="AA10012" s="108"/>
      <c r="AC10012" s="108"/>
    </row>
    <row r="10013" spans="19:29" x14ac:dyDescent="0.25">
      <c r="S10013" s="110"/>
      <c r="U10013" s="110"/>
      <c r="W10013" s="110"/>
      <c r="Y10013" s="110"/>
      <c r="AA10013" s="110"/>
      <c r="AC10013" s="110"/>
    </row>
    <row r="10014" spans="19:29" x14ac:dyDescent="0.25">
      <c r="S10014" s="110"/>
      <c r="U10014" s="110"/>
      <c r="W10014" s="110"/>
      <c r="Y10014" s="110"/>
      <c r="AA10014" s="110"/>
      <c r="AC10014" s="110"/>
    </row>
    <row r="10015" spans="19:29" x14ac:dyDescent="0.25">
      <c r="S10015" s="110"/>
      <c r="U10015" s="110"/>
      <c r="W10015" s="110"/>
      <c r="Y10015" s="110"/>
      <c r="AA10015" s="110"/>
      <c r="AC10015" s="110"/>
    </row>
    <row r="10016" spans="19:29" x14ac:dyDescent="0.25">
      <c r="S10016" s="110"/>
      <c r="U10016" s="110"/>
      <c r="W10016" s="110"/>
      <c r="Y10016" s="110"/>
      <c r="AA10016" s="110"/>
      <c r="AC10016" s="110"/>
    </row>
    <row r="10017" spans="19:29" x14ac:dyDescent="0.25">
      <c r="S10017" s="111"/>
      <c r="U10017" s="111"/>
      <c r="W10017" s="111"/>
      <c r="Y10017" s="111"/>
      <c r="AA10017" s="111"/>
      <c r="AC10017" s="111"/>
    </row>
    <row r="10018" spans="19:29" x14ac:dyDescent="0.25">
      <c r="S10018" s="107"/>
      <c r="U10018" s="107"/>
      <c r="W10018" s="107"/>
      <c r="Y10018" s="107"/>
      <c r="AA10018" s="107"/>
      <c r="AC10018" s="107"/>
    </row>
    <row r="10019" spans="19:29" x14ac:dyDescent="0.25">
      <c r="S10019" s="108"/>
      <c r="U10019" s="108"/>
      <c r="W10019" s="108"/>
      <c r="Y10019" s="108"/>
      <c r="AA10019" s="108"/>
      <c r="AC10019" s="108"/>
    </row>
    <row r="10020" spans="19:29" x14ac:dyDescent="0.25">
      <c r="S10020" s="108"/>
      <c r="U10020" s="108"/>
      <c r="W10020" s="108"/>
      <c r="Y10020" s="108"/>
      <c r="AA10020" s="108"/>
      <c r="AC10020" s="108"/>
    </row>
    <row r="10021" spans="19:29" x14ac:dyDescent="0.25">
      <c r="S10021" s="109"/>
      <c r="U10021" s="109"/>
      <c r="W10021" s="109"/>
      <c r="Y10021" s="109"/>
      <c r="AA10021" s="109"/>
      <c r="AC10021" s="109"/>
    </row>
    <row r="10022" spans="19:29" x14ac:dyDescent="0.25">
      <c r="S10022" s="108"/>
      <c r="U10022" s="108"/>
      <c r="W10022" s="108"/>
      <c r="Y10022" s="108"/>
      <c r="AA10022" s="108"/>
      <c r="AC10022" s="108"/>
    </row>
    <row r="10023" spans="19:29" x14ac:dyDescent="0.25">
      <c r="S10023" s="108"/>
      <c r="U10023" s="108"/>
      <c r="W10023" s="108"/>
      <c r="Y10023" s="108"/>
      <c r="AA10023" s="108"/>
      <c r="AC10023" s="108"/>
    </row>
    <row r="10024" spans="19:29" x14ac:dyDescent="0.25">
      <c r="S10024" s="109"/>
      <c r="U10024" s="109"/>
      <c r="W10024" s="109"/>
      <c r="Y10024" s="109"/>
      <c r="AA10024" s="109"/>
      <c r="AC10024" s="109"/>
    </row>
    <row r="10025" spans="19:29" x14ac:dyDescent="0.25">
      <c r="S10025" s="108"/>
      <c r="U10025" s="108"/>
      <c r="W10025" s="108"/>
      <c r="Y10025" s="108"/>
      <c r="AA10025" s="108"/>
      <c r="AC10025" s="108"/>
    </row>
    <row r="10026" spans="19:29" x14ac:dyDescent="0.25">
      <c r="S10026" s="109"/>
      <c r="U10026" s="109"/>
      <c r="W10026" s="109"/>
      <c r="Y10026" s="109"/>
      <c r="AA10026" s="109"/>
      <c r="AC10026" s="109"/>
    </row>
    <row r="10027" spans="19:29" x14ac:dyDescent="0.25">
      <c r="S10027" s="108"/>
      <c r="U10027" s="108"/>
      <c r="W10027" s="108"/>
      <c r="Y10027" s="108"/>
      <c r="AA10027" s="108"/>
      <c r="AC10027" s="108"/>
    </row>
    <row r="10028" spans="19:29" x14ac:dyDescent="0.25">
      <c r="S10028" s="108"/>
      <c r="U10028" s="108"/>
      <c r="W10028" s="108"/>
      <c r="Y10028" s="108"/>
      <c r="AA10028" s="108"/>
      <c r="AC10028" s="108"/>
    </row>
    <row r="10029" spans="19:29" x14ac:dyDescent="0.25">
      <c r="S10029" s="108"/>
      <c r="U10029" s="108"/>
      <c r="W10029" s="108"/>
      <c r="Y10029" s="108"/>
      <c r="AA10029" s="108"/>
      <c r="AC10029" s="108"/>
    </row>
    <row r="10030" spans="19:29" x14ac:dyDescent="0.25">
      <c r="S10030" s="110"/>
      <c r="U10030" s="110"/>
      <c r="W10030" s="110"/>
      <c r="Y10030" s="110"/>
      <c r="AA10030" s="110"/>
      <c r="AC10030" s="110"/>
    </row>
    <row r="10031" spans="19:29" x14ac:dyDescent="0.25">
      <c r="S10031" s="110"/>
      <c r="U10031" s="110"/>
      <c r="W10031" s="110"/>
      <c r="Y10031" s="110"/>
      <c r="AA10031" s="110"/>
      <c r="AC10031" s="110"/>
    </row>
    <row r="10032" spans="19:29" x14ac:dyDescent="0.25">
      <c r="S10032" s="110"/>
      <c r="U10032" s="110"/>
      <c r="W10032" s="110"/>
      <c r="Y10032" s="110"/>
      <c r="AA10032" s="110"/>
      <c r="AC10032" s="110"/>
    </row>
    <row r="10033" spans="19:29" x14ac:dyDescent="0.25">
      <c r="S10033" s="110"/>
      <c r="U10033" s="110"/>
      <c r="W10033" s="110"/>
      <c r="Y10033" s="110"/>
      <c r="AA10033" s="110"/>
      <c r="AC10033" s="110"/>
    </row>
    <row r="10034" spans="19:29" x14ac:dyDescent="0.25">
      <c r="S10034" s="111"/>
      <c r="U10034" s="111"/>
      <c r="W10034" s="111"/>
      <c r="Y10034" s="111"/>
      <c r="AA10034" s="111"/>
      <c r="AC10034" s="111"/>
    </row>
    <row r="10035" spans="19:29" x14ac:dyDescent="0.25">
      <c r="S10035" s="107"/>
      <c r="U10035" s="107"/>
      <c r="W10035" s="107"/>
      <c r="Y10035" s="107"/>
      <c r="AA10035" s="107"/>
      <c r="AC10035" s="107"/>
    </row>
    <row r="10036" spans="19:29" x14ac:dyDescent="0.25">
      <c r="S10036" s="108"/>
      <c r="U10036" s="108"/>
      <c r="W10036" s="108"/>
      <c r="Y10036" s="108"/>
      <c r="AA10036" s="108"/>
      <c r="AC10036" s="108"/>
    </row>
    <row r="10037" spans="19:29" x14ac:dyDescent="0.25">
      <c r="S10037" s="108"/>
      <c r="U10037" s="108"/>
      <c r="W10037" s="108"/>
      <c r="Y10037" s="108"/>
      <c r="AA10037" s="108"/>
      <c r="AC10037" s="108"/>
    </row>
    <row r="10038" spans="19:29" x14ac:dyDescent="0.25">
      <c r="S10038" s="109"/>
      <c r="U10038" s="109"/>
      <c r="W10038" s="109"/>
      <c r="Y10038" s="109"/>
      <c r="AA10038" s="109"/>
      <c r="AC10038" s="109"/>
    </row>
    <row r="10039" spans="19:29" x14ac:dyDescent="0.25">
      <c r="S10039" s="108"/>
      <c r="U10039" s="108"/>
      <c r="W10039" s="108"/>
      <c r="Y10039" s="108"/>
      <c r="AA10039" s="108"/>
      <c r="AC10039" s="108"/>
    </row>
    <row r="10040" spans="19:29" x14ac:dyDescent="0.25">
      <c r="S10040" s="108"/>
      <c r="U10040" s="108"/>
      <c r="W10040" s="108"/>
      <c r="Y10040" s="108"/>
      <c r="AA10040" s="108"/>
      <c r="AC10040" s="108"/>
    </row>
    <row r="10041" spans="19:29" x14ac:dyDescent="0.25">
      <c r="S10041" s="109"/>
      <c r="U10041" s="109"/>
      <c r="W10041" s="109"/>
      <c r="Y10041" s="109"/>
      <c r="AA10041" s="109"/>
      <c r="AC10041" s="109"/>
    </row>
    <row r="10042" spans="19:29" x14ac:dyDescent="0.25">
      <c r="S10042" s="108"/>
      <c r="U10042" s="108"/>
      <c r="W10042" s="108"/>
      <c r="Y10042" s="108"/>
      <c r="AA10042" s="108"/>
      <c r="AC10042" s="108"/>
    </row>
    <row r="10043" spans="19:29" x14ac:dyDescent="0.25">
      <c r="S10043" s="109"/>
      <c r="U10043" s="109"/>
      <c r="W10043" s="109"/>
      <c r="Y10043" s="109"/>
      <c r="AA10043" s="109"/>
      <c r="AC10043" s="109"/>
    </row>
    <row r="10044" spans="19:29" x14ac:dyDescent="0.25">
      <c r="S10044" s="108"/>
      <c r="U10044" s="108"/>
      <c r="W10044" s="108"/>
      <c r="Y10044" s="108"/>
      <c r="AA10044" s="108"/>
      <c r="AC10044" s="108"/>
    </row>
    <row r="10045" spans="19:29" x14ac:dyDescent="0.25">
      <c r="S10045" s="108"/>
      <c r="U10045" s="108"/>
      <c r="W10045" s="108"/>
      <c r="Y10045" s="108"/>
      <c r="AA10045" s="108"/>
      <c r="AC10045" s="108"/>
    </row>
    <row r="10046" spans="19:29" x14ac:dyDescent="0.25">
      <c r="S10046" s="108"/>
      <c r="U10046" s="108"/>
      <c r="W10046" s="108"/>
      <c r="Y10046" s="108"/>
      <c r="AA10046" s="108"/>
      <c r="AC10046" s="108"/>
    </row>
    <row r="10047" spans="19:29" x14ac:dyDescent="0.25">
      <c r="S10047" s="110"/>
      <c r="U10047" s="110"/>
      <c r="W10047" s="110"/>
      <c r="Y10047" s="110"/>
      <c r="AA10047" s="110"/>
      <c r="AC10047" s="110"/>
    </row>
    <row r="10048" spans="19:29" x14ac:dyDescent="0.25">
      <c r="S10048" s="110"/>
      <c r="U10048" s="110"/>
      <c r="W10048" s="110"/>
      <c r="Y10048" s="110"/>
      <c r="AA10048" s="110"/>
      <c r="AC10048" s="110"/>
    </row>
    <row r="10049" spans="19:29" x14ac:dyDescent="0.25">
      <c r="S10049" s="110"/>
      <c r="U10049" s="110"/>
      <c r="W10049" s="110"/>
      <c r="Y10049" s="110"/>
      <c r="AA10049" s="110"/>
      <c r="AC10049" s="110"/>
    </row>
    <row r="10050" spans="19:29" x14ac:dyDescent="0.25">
      <c r="S10050" s="110"/>
      <c r="U10050" s="110"/>
      <c r="W10050" s="110"/>
      <c r="Y10050" s="110"/>
      <c r="AA10050" s="110"/>
      <c r="AC10050" s="110"/>
    </row>
    <row r="10051" spans="19:29" x14ac:dyDescent="0.25">
      <c r="S10051" s="111"/>
      <c r="U10051" s="111"/>
      <c r="W10051" s="111"/>
      <c r="Y10051" s="111"/>
      <c r="AA10051" s="111"/>
      <c r="AC10051" s="111"/>
    </row>
    <row r="10052" spans="19:29" x14ac:dyDescent="0.25">
      <c r="S10052" s="107"/>
      <c r="U10052" s="107"/>
      <c r="W10052" s="107"/>
      <c r="Y10052" s="107"/>
      <c r="AA10052" s="107"/>
      <c r="AC10052" s="107"/>
    </row>
    <row r="10053" spans="19:29" x14ac:dyDescent="0.25">
      <c r="S10053" s="108"/>
      <c r="U10053" s="108"/>
      <c r="W10053" s="108"/>
      <c r="Y10053" s="108"/>
      <c r="AA10053" s="108"/>
      <c r="AC10053" s="108"/>
    </row>
    <row r="10054" spans="19:29" x14ac:dyDescent="0.25">
      <c r="S10054" s="108"/>
      <c r="U10054" s="108"/>
      <c r="W10054" s="108"/>
      <c r="Y10054" s="108"/>
      <c r="AA10054" s="108"/>
      <c r="AC10054" s="108"/>
    </row>
    <row r="10055" spans="19:29" x14ac:dyDescent="0.25">
      <c r="S10055" s="109"/>
      <c r="U10055" s="109"/>
      <c r="W10055" s="109"/>
      <c r="Y10055" s="109"/>
      <c r="AA10055" s="109"/>
      <c r="AC10055" s="109"/>
    </row>
    <row r="10056" spans="19:29" x14ac:dyDescent="0.25">
      <c r="S10056" s="108"/>
      <c r="U10056" s="108"/>
      <c r="W10056" s="108"/>
      <c r="Y10056" s="108"/>
      <c r="AA10056" s="108"/>
      <c r="AC10056" s="108"/>
    </row>
    <row r="10057" spans="19:29" x14ac:dyDescent="0.25">
      <c r="S10057" s="108"/>
      <c r="U10057" s="108"/>
      <c r="W10057" s="108"/>
      <c r="Y10057" s="108"/>
      <c r="AA10057" s="108"/>
      <c r="AC10057" s="108"/>
    </row>
    <row r="10058" spans="19:29" x14ac:dyDescent="0.25">
      <c r="S10058" s="109"/>
      <c r="U10058" s="109"/>
      <c r="W10058" s="109"/>
      <c r="Y10058" s="109"/>
      <c r="AA10058" s="109"/>
      <c r="AC10058" s="109"/>
    </row>
    <row r="10059" spans="19:29" x14ac:dyDescent="0.25">
      <c r="S10059" s="108"/>
      <c r="U10059" s="108"/>
      <c r="W10059" s="108"/>
      <c r="Y10059" s="108"/>
      <c r="AA10059" s="108"/>
      <c r="AC10059" s="108"/>
    </row>
    <row r="10060" spans="19:29" x14ac:dyDescent="0.25">
      <c r="S10060" s="109"/>
      <c r="U10060" s="109"/>
      <c r="W10060" s="109"/>
      <c r="Y10060" s="109"/>
      <c r="AA10060" s="109"/>
      <c r="AC10060" s="109"/>
    </row>
    <row r="10061" spans="19:29" x14ac:dyDescent="0.25">
      <c r="S10061" s="108"/>
      <c r="U10061" s="108"/>
      <c r="W10061" s="108"/>
      <c r="Y10061" s="108"/>
      <c r="AA10061" s="108"/>
      <c r="AC10061" s="108"/>
    </row>
    <row r="10062" spans="19:29" x14ac:dyDescent="0.25">
      <c r="S10062" s="108"/>
      <c r="U10062" s="108"/>
      <c r="W10062" s="108"/>
      <c r="Y10062" s="108"/>
      <c r="AA10062" s="108"/>
      <c r="AC10062" s="108"/>
    </row>
    <row r="10063" spans="19:29" x14ac:dyDescent="0.25">
      <c r="S10063" s="108"/>
      <c r="U10063" s="108"/>
      <c r="W10063" s="108"/>
      <c r="Y10063" s="108"/>
      <c r="AA10063" s="108"/>
      <c r="AC10063" s="108"/>
    </row>
    <row r="10064" spans="19:29" x14ac:dyDescent="0.25">
      <c r="S10064" s="110"/>
      <c r="U10064" s="110"/>
      <c r="W10064" s="110"/>
      <c r="Y10064" s="110"/>
      <c r="AA10064" s="110"/>
      <c r="AC10064" s="110"/>
    </row>
    <row r="10065" spans="19:29" x14ac:dyDescent="0.25">
      <c r="S10065" s="110"/>
      <c r="U10065" s="110"/>
      <c r="W10065" s="110"/>
      <c r="Y10065" s="110"/>
      <c r="AA10065" s="110"/>
      <c r="AC10065" s="110"/>
    </row>
    <row r="10066" spans="19:29" x14ac:dyDescent="0.25">
      <c r="S10066" s="110"/>
      <c r="U10066" s="110"/>
      <c r="W10066" s="110"/>
      <c r="Y10066" s="110"/>
      <c r="AA10066" s="110"/>
      <c r="AC10066" s="110"/>
    </row>
    <row r="10067" spans="19:29" x14ac:dyDescent="0.25">
      <c r="S10067" s="110"/>
      <c r="U10067" s="110"/>
      <c r="W10067" s="110"/>
      <c r="Y10067" s="110"/>
      <c r="AA10067" s="110"/>
      <c r="AC10067" s="110"/>
    </row>
    <row r="10068" spans="19:29" x14ac:dyDescent="0.25">
      <c r="S10068" s="111"/>
      <c r="U10068" s="111"/>
      <c r="W10068" s="111"/>
      <c r="Y10068" s="111"/>
      <c r="AA10068" s="111"/>
      <c r="AC10068" s="111"/>
    </row>
    <row r="10069" spans="19:29" x14ac:dyDescent="0.25">
      <c r="S10069" s="107"/>
      <c r="U10069" s="107"/>
      <c r="W10069" s="107"/>
      <c r="Y10069" s="107"/>
      <c r="AA10069" s="107"/>
      <c r="AC10069" s="107"/>
    </row>
    <row r="10070" spans="19:29" x14ac:dyDescent="0.25">
      <c r="S10070" s="108"/>
      <c r="U10070" s="108"/>
      <c r="W10070" s="108"/>
      <c r="Y10070" s="108"/>
      <c r="AA10070" s="108"/>
      <c r="AC10070" s="108"/>
    </row>
    <row r="10071" spans="19:29" x14ac:dyDescent="0.25">
      <c r="S10071" s="108"/>
      <c r="U10071" s="108"/>
      <c r="W10071" s="108"/>
      <c r="Y10071" s="108"/>
      <c r="AA10071" s="108"/>
      <c r="AC10071" s="108"/>
    </row>
    <row r="10072" spans="19:29" x14ac:dyDescent="0.25">
      <c r="S10072" s="109"/>
      <c r="U10072" s="109"/>
      <c r="W10072" s="109"/>
      <c r="Y10072" s="109"/>
      <c r="AA10072" s="109"/>
      <c r="AC10072" s="109"/>
    </row>
    <row r="10073" spans="19:29" x14ac:dyDescent="0.25">
      <c r="S10073" s="108"/>
      <c r="U10073" s="108"/>
      <c r="W10073" s="108"/>
      <c r="Y10073" s="108"/>
      <c r="AA10073" s="108"/>
      <c r="AC10073" s="108"/>
    </row>
    <row r="10074" spans="19:29" x14ac:dyDescent="0.25">
      <c r="S10074" s="108"/>
      <c r="U10074" s="108"/>
      <c r="W10074" s="108"/>
      <c r="Y10074" s="108"/>
      <c r="AA10074" s="108"/>
      <c r="AC10074" s="108"/>
    </row>
    <row r="10075" spans="19:29" x14ac:dyDescent="0.25">
      <c r="S10075" s="109"/>
      <c r="U10075" s="109"/>
      <c r="W10075" s="109"/>
      <c r="Y10075" s="109"/>
      <c r="AA10075" s="109"/>
      <c r="AC10075" s="109"/>
    </row>
    <row r="10076" spans="19:29" x14ac:dyDescent="0.25">
      <c r="S10076" s="108"/>
      <c r="U10076" s="108"/>
      <c r="W10076" s="108"/>
      <c r="Y10076" s="108"/>
      <c r="AA10076" s="108"/>
      <c r="AC10076" s="108"/>
    </row>
    <row r="10077" spans="19:29" x14ac:dyDescent="0.25">
      <c r="S10077" s="109"/>
      <c r="U10077" s="109"/>
      <c r="W10077" s="109"/>
      <c r="Y10077" s="109"/>
      <c r="AA10077" s="109"/>
      <c r="AC10077" s="109"/>
    </row>
    <row r="10078" spans="19:29" x14ac:dyDescent="0.25">
      <c r="S10078" s="108"/>
      <c r="U10078" s="108"/>
      <c r="W10078" s="108"/>
      <c r="Y10078" s="108"/>
      <c r="AA10078" s="108"/>
      <c r="AC10078" s="108"/>
    </row>
    <row r="10079" spans="19:29" x14ac:dyDescent="0.25">
      <c r="S10079" s="108"/>
      <c r="U10079" s="108"/>
      <c r="W10079" s="108"/>
      <c r="Y10079" s="108"/>
      <c r="AA10079" s="108"/>
      <c r="AC10079" s="108"/>
    </row>
    <row r="10080" spans="19:29" x14ac:dyDescent="0.25">
      <c r="S10080" s="108"/>
      <c r="U10080" s="108"/>
      <c r="W10080" s="108"/>
      <c r="Y10080" s="108"/>
      <c r="AA10080" s="108"/>
      <c r="AC10080" s="108"/>
    </row>
    <row r="10081" spans="19:29" x14ac:dyDescent="0.25">
      <c r="S10081" s="110"/>
      <c r="U10081" s="110"/>
      <c r="W10081" s="110"/>
      <c r="Y10081" s="110"/>
      <c r="AA10081" s="110"/>
      <c r="AC10081" s="110"/>
    </row>
    <row r="10082" spans="19:29" x14ac:dyDescent="0.25">
      <c r="S10082" s="110"/>
      <c r="U10082" s="110"/>
      <c r="W10082" s="110"/>
      <c r="Y10082" s="110"/>
      <c r="AA10082" s="110"/>
      <c r="AC10082" s="110"/>
    </row>
    <row r="10083" spans="19:29" x14ac:dyDescent="0.25">
      <c r="S10083" s="110"/>
      <c r="U10083" s="110"/>
      <c r="W10083" s="110"/>
      <c r="Y10083" s="110"/>
      <c r="AA10083" s="110"/>
      <c r="AC10083" s="110"/>
    </row>
    <row r="10084" spans="19:29" x14ac:dyDescent="0.25">
      <c r="S10084" s="110"/>
      <c r="U10084" s="110"/>
      <c r="W10084" s="110"/>
      <c r="Y10084" s="110"/>
      <c r="AA10084" s="110"/>
      <c r="AC10084" s="110"/>
    </row>
    <row r="10085" spans="19:29" x14ac:dyDescent="0.25">
      <c r="S10085" s="111"/>
      <c r="U10085" s="111"/>
      <c r="W10085" s="111"/>
      <c r="Y10085" s="111"/>
      <c r="AA10085" s="111"/>
      <c r="AC10085" s="111"/>
    </row>
    <row r="10086" spans="19:29" x14ac:dyDescent="0.25">
      <c r="S10086" s="107"/>
      <c r="U10086" s="107"/>
      <c r="W10086" s="107"/>
      <c r="Y10086" s="107"/>
      <c r="AA10086" s="107"/>
      <c r="AC10086" s="107"/>
    </row>
    <row r="10087" spans="19:29" x14ac:dyDescent="0.25">
      <c r="S10087" s="108"/>
      <c r="U10087" s="108"/>
      <c r="W10087" s="108"/>
      <c r="Y10087" s="108"/>
      <c r="AA10087" s="108"/>
      <c r="AC10087" s="108"/>
    </row>
    <row r="10088" spans="19:29" x14ac:dyDescent="0.25">
      <c r="S10088" s="108"/>
      <c r="U10088" s="108"/>
      <c r="W10088" s="108"/>
      <c r="Y10088" s="108"/>
      <c r="AA10088" s="108"/>
      <c r="AC10088" s="108"/>
    </row>
    <row r="10089" spans="19:29" x14ac:dyDescent="0.25">
      <c r="S10089" s="109"/>
      <c r="U10089" s="109"/>
      <c r="W10089" s="109"/>
      <c r="Y10089" s="109"/>
      <c r="AA10089" s="109"/>
      <c r="AC10089" s="109"/>
    </row>
    <row r="10090" spans="19:29" x14ac:dyDescent="0.25">
      <c r="S10090" s="108"/>
      <c r="U10090" s="108"/>
      <c r="W10090" s="108"/>
      <c r="Y10090" s="108"/>
      <c r="AA10090" s="108"/>
      <c r="AC10090" s="108"/>
    </row>
    <row r="10091" spans="19:29" x14ac:dyDescent="0.25">
      <c r="S10091" s="108"/>
      <c r="U10091" s="108"/>
      <c r="W10091" s="108"/>
      <c r="Y10091" s="108"/>
      <c r="AA10091" s="108"/>
      <c r="AC10091" s="108"/>
    </row>
    <row r="10092" spans="19:29" x14ac:dyDescent="0.25">
      <c r="S10092" s="109"/>
      <c r="U10092" s="109"/>
      <c r="W10092" s="109"/>
      <c r="Y10092" s="109"/>
      <c r="AA10092" s="109"/>
      <c r="AC10092" s="109"/>
    </row>
    <row r="10093" spans="19:29" x14ac:dyDescent="0.25">
      <c r="S10093" s="108"/>
      <c r="U10093" s="108"/>
      <c r="W10093" s="108"/>
      <c r="Y10093" s="108"/>
      <c r="AA10093" s="108"/>
      <c r="AC10093" s="108"/>
    </row>
    <row r="10094" spans="19:29" x14ac:dyDescent="0.25">
      <c r="S10094" s="109"/>
      <c r="U10094" s="109"/>
      <c r="W10094" s="109"/>
      <c r="Y10094" s="109"/>
      <c r="AA10094" s="109"/>
      <c r="AC10094" s="109"/>
    </row>
    <row r="10095" spans="19:29" x14ac:dyDescent="0.25">
      <c r="S10095" s="108"/>
      <c r="U10095" s="108"/>
      <c r="W10095" s="108"/>
      <c r="Y10095" s="108"/>
      <c r="AA10095" s="108"/>
      <c r="AC10095" s="108"/>
    </row>
    <row r="10096" spans="19:29" x14ac:dyDescent="0.25">
      <c r="S10096" s="108"/>
      <c r="U10096" s="108"/>
      <c r="W10096" s="108"/>
      <c r="Y10096" s="108"/>
      <c r="AA10096" s="108"/>
      <c r="AC10096" s="108"/>
    </row>
    <row r="10097" spans="19:29" x14ac:dyDescent="0.25">
      <c r="S10097" s="108"/>
      <c r="U10097" s="108"/>
      <c r="W10097" s="108"/>
      <c r="Y10097" s="108"/>
      <c r="AA10097" s="108"/>
      <c r="AC10097" s="108"/>
    </row>
    <row r="10098" spans="19:29" x14ac:dyDescent="0.25">
      <c r="S10098" s="110"/>
      <c r="U10098" s="110"/>
      <c r="W10098" s="110"/>
      <c r="Y10098" s="110"/>
      <c r="AA10098" s="110"/>
      <c r="AC10098" s="110"/>
    </row>
    <row r="10099" spans="19:29" x14ac:dyDescent="0.25">
      <c r="S10099" s="110"/>
      <c r="U10099" s="110"/>
      <c r="W10099" s="110"/>
      <c r="Y10099" s="110"/>
      <c r="AA10099" s="110"/>
      <c r="AC10099" s="110"/>
    </row>
    <row r="10100" spans="19:29" x14ac:dyDescent="0.25">
      <c r="S10100" s="110"/>
      <c r="U10100" s="110"/>
      <c r="W10100" s="110"/>
      <c r="Y10100" s="110"/>
      <c r="AA10100" s="110"/>
      <c r="AC10100" s="110"/>
    </row>
    <row r="10101" spans="19:29" x14ac:dyDescent="0.25">
      <c r="S10101" s="110"/>
      <c r="U10101" s="110"/>
      <c r="W10101" s="110"/>
      <c r="Y10101" s="110"/>
      <c r="AA10101" s="110"/>
      <c r="AC10101" s="110"/>
    </row>
    <row r="10102" spans="19:29" x14ac:dyDescent="0.25">
      <c r="S10102" s="111"/>
      <c r="U10102" s="111"/>
      <c r="W10102" s="111"/>
      <c r="Y10102" s="111"/>
      <c r="AA10102" s="111"/>
      <c r="AC10102" s="111"/>
    </row>
    <row r="10103" spans="19:29" x14ac:dyDescent="0.25">
      <c r="S10103" s="107"/>
      <c r="U10103" s="107"/>
      <c r="W10103" s="107"/>
      <c r="Y10103" s="107"/>
      <c r="AA10103" s="107"/>
      <c r="AC10103" s="107"/>
    </row>
    <row r="10104" spans="19:29" x14ac:dyDescent="0.25">
      <c r="S10104" s="108"/>
      <c r="U10104" s="108"/>
      <c r="W10104" s="108"/>
      <c r="Y10104" s="108"/>
      <c r="AA10104" s="108"/>
      <c r="AC10104" s="108"/>
    </row>
    <row r="10105" spans="19:29" x14ac:dyDescent="0.25">
      <c r="S10105" s="108"/>
      <c r="U10105" s="108"/>
      <c r="W10105" s="108"/>
      <c r="Y10105" s="108"/>
      <c r="AA10105" s="108"/>
      <c r="AC10105" s="108"/>
    </row>
    <row r="10106" spans="19:29" x14ac:dyDescent="0.25">
      <c r="S10106" s="109"/>
      <c r="U10106" s="109"/>
      <c r="W10106" s="109"/>
      <c r="Y10106" s="109"/>
      <c r="AA10106" s="109"/>
      <c r="AC10106" s="109"/>
    </row>
    <row r="10107" spans="19:29" x14ac:dyDescent="0.25">
      <c r="S10107" s="108"/>
      <c r="U10107" s="108"/>
      <c r="W10107" s="108"/>
      <c r="Y10107" s="108"/>
      <c r="AA10107" s="108"/>
      <c r="AC10107" s="108"/>
    </row>
    <row r="10108" spans="19:29" x14ac:dyDescent="0.25">
      <c r="S10108" s="108"/>
      <c r="U10108" s="108"/>
      <c r="W10108" s="108"/>
      <c r="Y10108" s="108"/>
      <c r="AA10108" s="108"/>
      <c r="AC10108" s="108"/>
    </row>
    <row r="10109" spans="19:29" x14ac:dyDescent="0.25">
      <c r="S10109" s="109"/>
      <c r="U10109" s="109"/>
      <c r="W10109" s="109"/>
      <c r="Y10109" s="109"/>
      <c r="AA10109" s="109"/>
      <c r="AC10109" s="109"/>
    </row>
    <row r="10110" spans="19:29" x14ac:dyDescent="0.25">
      <c r="S10110" s="108"/>
      <c r="U10110" s="108"/>
      <c r="W10110" s="108"/>
      <c r="Y10110" s="108"/>
      <c r="AA10110" s="108"/>
      <c r="AC10110" s="108"/>
    </row>
    <row r="10111" spans="19:29" x14ac:dyDescent="0.25">
      <c r="S10111" s="109"/>
      <c r="U10111" s="109"/>
      <c r="W10111" s="109"/>
      <c r="Y10111" s="109"/>
      <c r="AA10111" s="109"/>
      <c r="AC10111" s="109"/>
    </row>
    <row r="10112" spans="19:29" x14ac:dyDescent="0.25">
      <c r="S10112" s="108"/>
      <c r="U10112" s="108"/>
      <c r="W10112" s="108"/>
      <c r="Y10112" s="108"/>
      <c r="AA10112" s="108"/>
      <c r="AC10112" s="108"/>
    </row>
    <row r="10113" spans="19:29" x14ac:dyDescent="0.25">
      <c r="S10113" s="108"/>
      <c r="U10113" s="108"/>
      <c r="W10113" s="108"/>
      <c r="Y10113" s="108"/>
      <c r="AA10113" s="108"/>
      <c r="AC10113" s="108"/>
    </row>
    <row r="10114" spans="19:29" x14ac:dyDescent="0.25">
      <c r="S10114" s="108"/>
      <c r="U10114" s="108"/>
      <c r="W10114" s="108"/>
      <c r="Y10114" s="108"/>
      <c r="AA10114" s="108"/>
      <c r="AC10114" s="108"/>
    </row>
    <row r="10115" spans="19:29" x14ac:dyDescent="0.25">
      <c r="S10115" s="110"/>
      <c r="U10115" s="110"/>
      <c r="W10115" s="110"/>
      <c r="Y10115" s="110"/>
      <c r="AA10115" s="110"/>
      <c r="AC10115" s="110"/>
    </row>
    <row r="10116" spans="19:29" x14ac:dyDescent="0.25">
      <c r="S10116" s="110"/>
      <c r="U10116" s="110"/>
      <c r="W10116" s="110"/>
      <c r="Y10116" s="110"/>
      <c r="AA10116" s="110"/>
      <c r="AC10116" s="110"/>
    </row>
    <row r="10117" spans="19:29" x14ac:dyDescent="0.25">
      <c r="S10117" s="110"/>
      <c r="U10117" s="110"/>
      <c r="W10117" s="110"/>
      <c r="Y10117" s="110"/>
      <c r="AA10117" s="110"/>
      <c r="AC10117" s="110"/>
    </row>
    <row r="10118" spans="19:29" x14ac:dyDescent="0.25">
      <c r="S10118" s="110"/>
      <c r="U10118" s="110"/>
      <c r="W10118" s="110"/>
      <c r="Y10118" s="110"/>
      <c r="AA10118" s="110"/>
      <c r="AC10118" s="110"/>
    </row>
    <row r="10119" spans="19:29" x14ac:dyDescent="0.25">
      <c r="S10119" s="111"/>
      <c r="U10119" s="111"/>
      <c r="W10119" s="111"/>
      <c r="Y10119" s="111"/>
      <c r="AA10119" s="111"/>
      <c r="AC10119" s="111"/>
    </row>
    <row r="10120" spans="19:29" x14ac:dyDescent="0.25">
      <c r="S10120" s="107"/>
      <c r="U10120" s="107"/>
      <c r="W10120" s="107"/>
      <c r="Y10120" s="107"/>
      <c r="AA10120" s="107"/>
      <c r="AC10120" s="107"/>
    </row>
    <row r="10121" spans="19:29" x14ac:dyDescent="0.25">
      <c r="S10121" s="108"/>
      <c r="U10121" s="108"/>
      <c r="W10121" s="108"/>
      <c r="Y10121" s="108"/>
      <c r="AA10121" s="108"/>
      <c r="AC10121" s="108"/>
    </row>
    <row r="10122" spans="19:29" x14ac:dyDescent="0.25">
      <c r="S10122" s="108"/>
      <c r="U10122" s="108"/>
      <c r="W10122" s="108"/>
      <c r="Y10122" s="108"/>
      <c r="AA10122" s="108"/>
      <c r="AC10122" s="108"/>
    </row>
    <row r="10123" spans="19:29" x14ac:dyDescent="0.25">
      <c r="S10123" s="109"/>
      <c r="U10123" s="109"/>
      <c r="W10123" s="109"/>
      <c r="Y10123" s="109"/>
      <c r="AA10123" s="109"/>
      <c r="AC10123" s="109"/>
    </row>
    <row r="10124" spans="19:29" x14ac:dyDescent="0.25">
      <c r="S10124" s="108"/>
      <c r="U10124" s="108"/>
      <c r="W10124" s="108"/>
      <c r="Y10124" s="108"/>
      <c r="AA10124" s="108"/>
      <c r="AC10124" s="108"/>
    </row>
    <row r="10125" spans="19:29" x14ac:dyDescent="0.25">
      <c r="S10125" s="108"/>
      <c r="U10125" s="108"/>
      <c r="W10125" s="108"/>
      <c r="Y10125" s="108"/>
      <c r="AA10125" s="108"/>
      <c r="AC10125" s="108"/>
    </row>
    <row r="10126" spans="19:29" x14ac:dyDescent="0.25">
      <c r="S10126" s="109"/>
      <c r="U10126" s="109"/>
      <c r="W10126" s="109"/>
      <c r="Y10126" s="109"/>
      <c r="AA10126" s="109"/>
      <c r="AC10126" s="109"/>
    </row>
    <row r="10127" spans="19:29" x14ac:dyDescent="0.25">
      <c r="S10127" s="108"/>
      <c r="U10127" s="108"/>
      <c r="W10127" s="108"/>
      <c r="Y10127" s="108"/>
      <c r="AA10127" s="108"/>
      <c r="AC10127" s="108"/>
    </row>
    <row r="10128" spans="19:29" x14ac:dyDescent="0.25">
      <c r="S10128" s="109"/>
      <c r="U10128" s="109"/>
      <c r="W10128" s="109"/>
      <c r="Y10128" s="109"/>
      <c r="AA10128" s="109"/>
      <c r="AC10128" s="109"/>
    </row>
    <row r="10129" spans="19:29" x14ac:dyDescent="0.25">
      <c r="S10129" s="108"/>
      <c r="U10129" s="108"/>
      <c r="W10129" s="108"/>
      <c r="Y10129" s="108"/>
      <c r="AA10129" s="108"/>
      <c r="AC10129" s="108"/>
    </row>
    <row r="10130" spans="19:29" x14ac:dyDescent="0.25">
      <c r="S10130" s="108"/>
      <c r="U10130" s="108"/>
      <c r="W10130" s="108"/>
      <c r="Y10130" s="108"/>
      <c r="AA10130" s="108"/>
      <c r="AC10130" s="108"/>
    </row>
    <row r="10131" spans="19:29" x14ac:dyDescent="0.25">
      <c r="S10131" s="108"/>
      <c r="U10131" s="108"/>
      <c r="W10131" s="108"/>
      <c r="Y10131" s="108"/>
      <c r="AA10131" s="108"/>
      <c r="AC10131" s="108"/>
    </row>
    <row r="10132" spans="19:29" x14ac:dyDescent="0.25">
      <c r="S10132" s="110"/>
      <c r="U10132" s="110"/>
      <c r="W10132" s="110"/>
      <c r="Y10132" s="110"/>
      <c r="AA10132" s="110"/>
      <c r="AC10132" s="110"/>
    </row>
    <row r="10133" spans="19:29" x14ac:dyDescent="0.25">
      <c r="S10133" s="110"/>
      <c r="U10133" s="110"/>
      <c r="W10133" s="110"/>
      <c r="Y10133" s="110"/>
      <c r="AA10133" s="110"/>
      <c r="AC10133" s="110"/>
    </row>
    <row r="10134" spans="19:29" x14ac:dyDescent="0.25">
      <c r="S10134" s="110"/>
      <c r="U10134" s="110"/>
      <c r="W10134" s="110"/>
      <c r="Y10134" s="110"/>
      <c r="AA10134" s="110"/>
      <c r="AC10134" s="110"/>
    </row>
    <row r="10135" spans="19:29" x14ac:dyDescent="0.25">
      <c r="S10135" s="110"/>
      <c r="U10135" s="110"/>
      <c r="W10135" s="110"/>
      <c r="Y10135" s="110"/>
      <c r="AA10135" s="110"/>
      <c r="AC10135" s="110"/>
    </row>
    <row r="10136" spans="19:29" x14ac:dyDescent="0.25">
      <c r="S10136" s="111"/>
      <c r="U10136" s="111"/>
      <c r="W10136" s="111"/>
      <c r="Y10136" s="111"/>
      <c r="AA10136" s="111"/>
      <c r="AC10136" s="111"/>
    </row>
    <row r="10137" spans="19:29" x14ac:dyDescent="0.25">
      <c r="S10137" s="107"/>
      <c r="U10137" s="107"/>
      <c r="W10137" s="107"/>
      <c r="Y10137" s="107"/>
      <c r="AA10137" s="107"/>
      <c r="AC10137" s="107"/>
    </row>
    <row r="10138" spans="19:29" x14ac:dyDescent="0.25">
      <c r="S10138" s="108"/>
      <c r="U10138" s="108"/>
      <c r="W10138" s="108"/>
      <c r="Y10138" s="108"/>
      <c r="AA10138" s="108"/>
      <c r="AC10138" s="108"/>
    </row>
    <row r="10139" spans="19:29" x14ac:dyDescent="0.25">
      <c r="S10139" s="108"/>
      <c r="U10139" s="108"/>
      <c r="W10139" s="108"/>
      <c r="Y10139" s="108"/>
      <c r="AA10139" s="108"/>
      <c r="AC10139" s="108"/>
    </row>
    <row r="10140" spans="19:29" x14ac:dyDescent="0.25">
      <c r="S10140" s="109"/>
      <c r="U10140" s="109"/>
      <c r="W10140" s="109"/>
      <c r="Y10140" s="109"/>
      <c r="AA10140" s="109"/>
      <c r="AC10140" s="109"/>
    </row>
    <row r="10141" spans="19:29" x14ac:dyDescent="0.25">
      <c r="S10141" s="108"/>
      <c r="U10141" s="108"/>
      <c r="W10141" s="108"/>
      <c r="Y10141" s="108"/>
      <c r="AA10141" s="108"/>
      <c r="AC10141" s="108"/>
    </row>
    <row r="10142" spans="19:29" x14ac:dyDescent="0.25">
      <c r="S10142" s="108"/>
      <c r="U10142" s="108"/>
      <c r="W10142" s="108"/>
      <c r="Y10142" s="108"/>
      <c r="AA10142" s="108"/>
      <c r="AC10142" s="108"/>
    </row>
    <row r="10143" spans="19:29" x14ac:dyDescent="0.25">
      <c r="S10143" s="109"/>
      <c r="U10143" s="109"/>
      <c r="W10143" s="109"/>
      <c r="Y10143" s="109"/>
      <c r="AA10143" s="109"/>
      <c r="AC10143" s="109"/>
    </row>
    <row r="10144" spans="19:29" x14ac:dyDescent="0.25">
      <c r="S10144" s="108"/>
      <c r="U10144" s="108"/>
      <c r="W10144" s="108"/>
      <c r="Y10144" s="108"/>
      <c r="AA10144" s="108"/>
      <c r="AC10144" s="108"/>
    </row>
    <row r="10145" spans="19:29" x14ac:dyDescent="0.25">
      <c r="S10145" s="109"/>
      <c r="U10145" s="109"/>
      <c r="W10145" s="109"/>
      <c r="Y10145" s="109"/>
      <c r="AA10145" s="109"/>
      <c r="AC10145" s="109"/>
    </row>
    <row r="10146" spans="19:29" x14ac:dyDescent="0.25">
      <c r="S10146" s="108"/>
      <c r="U10146" s="108"/>
      <c r="W10146" s="108"/>
      <c r="Y10146" s="108"/>
      <c r="AA10146" s="108"/>
      <c r="AC10146" s="108"/>
    </row>
    <row r="10147" spans="19:29" x14ac:dyDescent="0.25">
      <c r="S10147" s="108"/>
      <c r="U10147" s="108"/>
      <c r="W10147" s="108"/>
      <c r="Y10147" s="108"/>
      <c r="AA10147" s="108"/>
      <c r="AC10147" s="108"/>
    </row>
    <row r="10148" spans="19:29" x14ac:dyDescent="0.25">
      <c r="S10148" s="108"/>
      <c r="U10148" s="108"/>
      <c r="W10148" s="108"/>
      <c r="Y10148" s="108"/>
      <c r="AA10148" s="108"/>
      <c r="AC10148" s="108"/>
    </row>
    <row r="10149" spans="19:29" x14ac:dyDescent="0.25">
      <c r="S10149" s="110"/>
      <c r="U10149" s="110"/>
      <c r="W10149" s="110"/>
      <c r="Y10149" s="110"/>
      <c r="AA10149" s="110"/>
      <c r="AC10149" s="110"/>
    </row>
    <row r="10150" spans="19:29" x14ac:dyDescent="0.25">
      <c r="S10150" s="110"/>
      <c r="U10150" s="110"/>
      <c r="W10150" s="110"/>
      <c r="Y10150" s="110"/>
      <c r="AA10150" s="110"/>
      <c r="AC10150" s="110"/>
    </row>
    <row r="10151" spans="19:29" x14ac:dyDescent="0.25">
      <c r="S10151" s="110"/>
      <c r="U10151" s="110"/>
      <c r="W10151" s="110"/>
      <c r="Y10151" s="110"/>
      <c r="AA10151" s="110"/>
      <c r="AC10151" s="110"/>
    </row>
    <row r="10152" spans="19:29" x14ac:dyDescent="0.25">
      <c r="S10152" s="110"/>
      <c r="U10152" s="110"/>
      <c r="W10152" s="110"/>
      <c r="Y10152" s="110"/>
      <c r="AA10152" s="110"/>
      <c r="AC10152" s="110"/>
    </row>
    <row r="10153" spans="19:29" x14ac:dyDescent="0.25">
      <c r="S10153" s="111"/>
      <c r="U10153" s="111"/>
      <c r="W10153" s="111"/>
      <c r="Y10153" s="111"/>
      <c r="AA10153" s="111"/>
      <c r="AC10153" s="111"/>
    </row>
    <row r="10154" spans="19:29" x14ac:dyDescent="0.25">
      <c r="S10154" s="107"/>
      <c r="U10154" s="107"/>
      <c r="W10154" s="107"/>
      <c r="Y10154" s="107"/>
      <c r="AA10154" s="107"/>
      <c r="AC10154" s="107"/>
    </row>
    <row r="10155" spans="19:29" x14ac:dyDescent="0.25">
      <c r="S10155" s="108"/>
      <c r="U10155" s="108"/>
      <c r="W10155" s="108"/>
      <c r="Y10155" s="108"/>
      <c r="AA10155" s="108"/>
      <c r="AC10155" s="108"/>
    </row>
    <row r="10156" spans="19:29" x14ac:dyDescent="0.25">
      <c r="S10156" s="108"/>
      <c r="U10156" s="108"/>
      <c r="W10156" s="108"/>
      <c r="Y10156" s="108"/>
      <c r="AA10156" s="108"/>
      <c r="AC10156" s="108"/>
    </row>
    <row r="10157" spans="19:29" x14ac:dyDescent="0.25">
      <c r="S10157" s="109"/>
      <c r="U10157" s="109"/>
      <c r="W10157" s="109"/>
      <c r="Y10157" s="109"/>
      <c r="AA10157" s="109"/>
      <c r="AC10157" s="109"/>
    </row>
    <row r="10158" spans="19:29" x14ac:dyDescent="0.25">
      <c r="S10158" s="108"/>
      <c r="U10158" s="108"/>
      <c r="W10158" s="108"/>
      <c r="Y10158" s="108"/>
      <c r="AA10158" s="108"/>
      <c r="AC10158" s="108"/>
    </row>
    <row r="10159" spans="19:29" x14ac:dyDescent="0.25">
      <c r="S10159" s="108"/>
      <c r="U10159" s="108"/>
      <c r="W10159" s="108"/>
      <c r="Y10159" s="108"/>
      <c r="AA10159" s="108"/>
      <c r="AC10159" s="108"/>
    </row>
    <row r="10160" spans="19:29" x14ac:dyDescent="0.25">
      <c r="S10160" s="109"/>
      <c r="U10160" s="109"/>
      <c r="W10160" s="109"/>
      <c r="Y10160" s="109"/>
      <c r="AA10160" s="109"/>
      <c r="AC10160" s="109"/>
    </row>
    <row r="10161" spans="19:29" x14ac:dyDescent="0.25">
      <c r="S10161" s="108"/>
      <c r="U10161" s="108"/>
      <c r="W10161" s="108"/>
      <c r="Y10161" s="108"/>
      <c r="AA10161" s="108"/>
      <c r="AC10161" s="108"/>
    </row>
    <row r="10162" spans="19:29" x14ac:dyDescent="0.25">
      <c r="S10162" s="109"/>
      <c r="U10162" s="109"/>
      <c r="W10162" s="109"/>
      <c r="Y10162" s="109"/>
      <c r="AA10162" s="109"/>
      <c r="AC10162" s="109"/>
    </row>
    <row r="10163" spans="19:29" x14ac:dyDescent="0.25">
      <c r="S10163" s="108"/>
      <c r="U10163" s="108"/>
      <c r="W10163" s="108"/>
      <c r="Y10163" s="108"/>
      <c r="AA10163" s="108"/>
      <c r="AC10163" s="108"/>
    </row>
    <row r="10164" spans="19:29" x14ac:dyDescent="0.25">
      <c r="S10164" s="108"/>
      <c r="U10164" s="108"/>
      <c r="W10164" s="108"/>
      <c r="Y10164" s="108"/>
      <c r="AA10164" s="108"/>
      <c r="AC10164" s="108"/>
    </row>
    <row r="10165" spans="19:29" x14ac:dyDescent="0.25">
      <c r="S10165" s="108"/>
      <c r="U10165" s="108"/>
      <c r="W10165" s="108"/>
      <c r="Y10165" s="108"/>
      <c r="AA10165" s="108"/>
      <c r="AC10165" s="108"/>
    </row>
    <row r="10166" spans="19:29" x14ac:dyDescent="0.25">
      <c r="S10166" s="110"/>
      <c r="U10166" s="110"/>
      <c r="W10166" s="110"/>
      <c r="Y10166" s="110"/>
      <c r="AA10166" s="110"/>
      <c r="AC10166" s="110"/>
    </row>
    <row r="10167" spans="19:29" x14ac:dyDescent="0.25">
      <c r="S10167" s="110"/>
      <c r="U10167" s="110"/>
      <c r="W10167" s="110"/>
      <c r="Y10167" s="110"/>
      <c r="AA10167" s="110"/>
      <c r="AC10167" s="110"/>
    </row>
    <row r="10168" spans="19:29" x14ac:dyDescent="0.25">
      <c r="S10168" s="110"/>
      <c r="U10168" s="110"/>
      <c r="W10168" s="110"/>
      <c r="Y10168" s="110"/>
      <c r="AA10168" s="110"/>
      <c r="AC10168" s="110"/>
    </row>
    <row r="10169" spans="19:29" x14ac:dyDescent="0.25">
      <c r="S10169" s="110"/>
      <c r="U10169" s="110"/>
      <c r="W10169" s="110"/>
      <c r="Y10169" s="110"/>
      <c r="AA10169" s="110"/>
      <c r="AC10169" s="110"/>
    </row>
    <row r="10170" spans="19:29" x14ac:dyDescent="0.25">
      <c r="S10170" s="111"/>
      <c r="U10170" s="111"/>
      <c r="W10170" s="111"/>
      <c r="Y10170" s="111"/>
      <c r="AA10170" s="111"/>
      <c r="AC10170" s="111"/>
    </row>
    <row r="10171" spans="19:29" x14ac:dyDescent="0.25">
      <c r="S10171" s="107"/>
      <c r="U10171" s="107"/>
      <c r="W10171" s="107"/>
      <c r="Y10171" s="107"/>
      <c r="AA10171" s="107"/>
      <c r="AC10171" s="107"/>
    </row>
    <row r="10172" spans="19:29" x14ac:dyDescent="0.25">
      <c r="S10172" s="108"/>
      <c r="U10172" s="108"/>
      <c r="W10172" s="108"/>
      <c r="Y10172" s="108"/>
      <c r="AA10172" s="108"/>
      <c r="AC10172" s="108"/>
    </row>
    <row r="10173" spans="19:29" x14ac:dyDescent="0.25">
      <c r="S10173" s="108"/>
      <c r="U10173" s="108"/>
      <c r="W10173" s="108"/>
      <c r="Y10173" s="108"/>
      <c r="AA10173" s="108"/>
      <c r="AC10173" s="108"/>
    </row>
    <row r="10174" spans="19:29" x14ac:dyDescent="0.25">
      <c r="S10174" s="109"/>
      <c r="U10174" s="109"/>
      <c r="W10174" s="109"/>
      <c r="Y10174" s="109"/>
      <c r="AA10174" s="109"/>
      <c r="AC10174" s="109"/>
    </row>
    <row r="10175" spans="19:29" x14ac:dyDescent="0.25">
      <c r="S10175" s="108"/>
      <c r="U10175" s="108"/>
      <c r="W10175" s="108"/>
      <c r="Y10175" s="108"/>
      <c r="AA10175" s="108"/>
      <c r="AC10175" s="108"/>
    </row>
    <row r="10176" spans="19:29" x14ac:dyDescent="0.25">
      <c r="S10176" s="108"/>
      <c r="U10176" s="108"/>
      <c r="W10176" s="108"/>
      <c r="Y10176" s="108"/>
      <c r="AA10176" s="108"/>
      <c r="AC10176" s="108"/>
    </row>
    <row r="10177" spans="19:29" x14ac:dyDescent="0.25">
      <c r="S10177" s="109"/>
      <c r="U10177" s="109"/>
      <c r="W10177" s="109"/>
      <c r="Y10177" s="109"/>
      <c r="AA10177" s="109"/>
      <c r="AC10177" s="109"/>
    </row>
    <row r="10178" spans="19:29" x14ac:dyDescent="0.25">
      <c r="S10178" s="108"/>
      <c r="U10178" s="108"/>
      <c r="W10178" s="108"/>
      <c r="Y10178" s="108"/>
      <c r="AA10178" s="108"/>
      <c r="AC10178" s="108"/>
    </row>
    <row r="10179" spans="19:29" x14ac:dyDescent="0.25">
      <c r="S10179" s="109"/>
      <c r="U10179" s="109"/>
      <c r="W10179" s="109"/>
      <c r="Y10179" s="109"/>
      <c r="AA10179" s="109"/>
      <c r="AC10179" s="109"/>
    </row>
    <row r="10180" spans="19:29" x14ac:dyDescent="0.25">
      <c r="S10180" s="108"/>
      <c r="U10180" s="108"/>
      <c r="W10180" s="108"/>
      <c r="Y10180" s="108"/>
      <c r="AA10180" s="108"/>
      <c r="AC10180" s="108"/>
    </row>
    <row r="10181" spans="19:29" x14ac:dyDescent="0.25">
      <c r="S10181" s="108"/>
      <c r="U10181" s="108"/>
      <c r="W10181" s="108"/>
      <c r="Y10181" s="108"/>
      <c r="AA10181" s="108"/>
      <c r="AC10181" s="108"/>
    </row>
    <row r="10182" spans="19:29" x14ac:dyDescent="0.25">
      <c r="S10182" s="108"/>
      <c r="U10182" s="108"/>
      <c r="W10182" s="108"/>
      <c r="Y10182" s="108"/>
      <c r="AA10182" s="108"/>
      <c r="AC10182" s="108"/>
    </row>
    <row r="10183" spans="19:29" x14ac:dyDescent="0.25">
      <c r="S10183" s="110"/>
      <c r="U10183" s="110"/>
      <c r="W10183" s="110"/>
      <c r="Y10183" s="110"/>
      <c r="AA10183" s="110"/>
      <c r="AC10183" s="110"/>
    </row>
    <row r="10184" spans="19:29" x14ac:dyDescent="0.25">
      <c r="S10184" s="110"/>
      <c r="U10184" s="110"/>
      <c r="W10184" s="110"/>
      <c r="Y10184" s="110"/>
      <c r="AA10184" s="110"/>
      <c r="AC10184" s="110"/>
    </row>
    <row r="10185" spans="19:29" x14ac:dyDescent="0.25">
      <c r="S10185" s="110"/>
      <c r="U10185" s="110"/>
      <c r="W10185" s="110"/>
      <c r="Y10185" s="110"/>
      <c r="AA10185" s="110"/>
      <c r="AC10185" s="110"/>
    </row>
    <row r="10186" spans="19:29" x14ac:dyDescent="0.25">
      <c r="S10186" s="110"/>
      <c r="U10186" s="110"/>
      <c r="W10186" s="110"/>
      <c r="Y10186" s="110"/>
      <c r="AA10186" s="110"/>
      <c r="AC10186" s="110"/>
    </row>
    <row r="10187" spans="19:29" x14ac:dyDescent="0.25">
      <c r="S10187" s="111"/>
      <c r="U10187" s="111"/>
      <c r="W10187" s="111"/>
      <c r="Y10187" s="111"/>
      <c r="AA10187" s="111"/>
      <c r="AC10187" s="111"/>
    </row>
    <row r="10188" spans="19:29" x14ac:dyDescent="0.25">
      <c r="S10188" s="107"/>
      <c r="U10188" s="107"/>
      <c r="W10188" s="107"/>
      <c r="Y10188" s="107"/>
      <c r="AA10188" s="107"/>
      <c r="AC10188" s="107"/>
    </row>
    <row r="10189" spans="19:29" x14ac:dyDescent="0.25">
      <c r="S10189" s="108"/>
      <c r="U10189" s="108"/>
      <c r="W10189" s="108"/>
      <c r="Y10189" s="108"/>
      <c r="AA10189" s="108"/>
      <c r="AC10189" s="108"/>
    </row>
    <row r="10190" spans="19:29" x14ac:dyDescent="0.25">
      <c r="S10190" s="108"/>
      <c r="U10190" s="108"/>
      <c r="W10190" s="108"/>
      <c r="Y10190" s="108"/>
      <c r="AA10190" s="108"/>
      <c r="AC10190" s="108"/>
    </row>
    <row r="10191" spans="19:29" x14ac:dyDescent="0.25">
      <c r="S10191" s="109"/>
      <c r="U10191" s="109"/>
      <c r="W10191" s="109"/>
      <c r="Y10191" s="109"/>
      <c r="AA10191" s="109"/>
      <c r="AC10191" s="109"/>
    </row>
    <row r="10192" spans="19:29" x14ac:dyDescent="0.25">
      <c r="S10192" s="108"/>
      <c r="U10192" s="108"/>
      <c r="W10192" s="108"/>
      <c r="Y10192" s="108"/>
      <c r="AA10192" s="108"/>
      <c r="AC10192" s="108"/>
    </row>
    <row r="10193" spans="19:29" x14ac:dyDescent="0.25">
      <c r="S10193" s="108"/>
      <c r="U10193" s="108"/>
      <c r="W10193" s="108"/>
      <c r="Y10193" s="108"/>
      <c r="AA10193" s="108"/>
      <c r="AC10193" s="108"/>
    </row>
    <row r="10194" spans="19:29" x14ac:dyDescent="0.25">
      <c r="S10194" s="109"/>
      <c r="U10194" s="109"/>
      <c r="W10194" s="109"/>
      <c r="Y10194" s="109"/>
      <c r="AA10194" s="109"/>
      <c r="AC10194" s="109"/>
    </row>
    <row r="10195" spans="19:29" x14ac:dyDescent="0.25">
      <c r="S10195" s="108"/>
      <c r="U10195" s="108"/>
      <c r="W10195" s="108"/>
      <c r="Y10195" s="108"/>
      <c r="AA10195" s="108"/>
      <c r="AC10195" s="108"/>
    </row>
    <row r="10196" spans="19:29" x14ac:dyDescent="0.25">
      <c r="S10196" s="109"/>
      <c r="U10196" s="109"/>
      <c r="W10196" s="109"/>
      <c r="Y10196" s="109"/>
      <c r="AA10196" s="109"/>
      <c r="AC10196" s="109"/>
    </row>
    <row r="10197" spans="19:29" x14ac:dyDescent="0.25">
      <c r="S10197" s="108"/>
      <c r="U10197" s="108"/>
      <c r="W10197" s="108"/>
      <c r="Y10197" s="108"/>
      <c r="AA10197" s="108"/>
      <c r="AC10197" s="108"/>
    </row>
    <row r="10198" spans="19:29" x14ac:dyDescent="0.25">
      <c r="S10198" s="108"/>
      <c r="U10198" s="108"/>
      <c r="W10198" s="108"/>
      <c r="Y10198" s="108"/>
      <c r="AA10198" s="108"/>
      <c r="AC10198" s="108"/>
    </row>
    <row r="10199" spans="19:29" x14ac:dyDescent="0.25">
      <c r="S10199" s="108"/>
      <c r="U10199" s="108"/>
      <c r="W10199" s="108"/>
      <c r="Y10199" s="108"/>
      <c r="AA10199" s="108"/>
      <c r="AC10199" s="108"/>
    </row>
    <row r="10200" spans="19:29" x14ac:dyDescent="0.25">
      <c r="S10200" s="110"/>
      <c r="U10200" s="110"/>
      <c r="W10200" s="110"/>
      <c r="Y10200" s="110"/>
      <c r="AA10200" s="110"/>
      <c r="AC10200" s="110"/>
    </row>
    <row r="10201" spans="19:29" x14ac:dyDescent="0.25">
      <c r="S10201" s="110"/>
      <c r="U10201" s="110"/>
      <c r="W10201" s="110"/>
      <c r="Y10201" s="110"/>
      <c r="AA10201" s="110"/>
      <c r="AC10201" s="110"/>
    </row>
    <row r="10202" spans="19:29" x14ac:dyDescent="0.25">
      <c r="S10202" s="110"/>
      <c r="U10202" s="110"/>
      <c r="W10202" s="110"/>
      <c r="Y10202" s="110"/>
      <c r="AA10202" s="110"/>
      <c r="AC10202" s="110"/>
    </row>
    <row r="10203" spans="19:29" x14ac:dyDescent="0.25">
      <c r="S10203" s="110"/>
      <c r="U10203" s="110"/>
      <c r="W10203" s="110"/>
      <c r="Y10203" s="110"/>
      <c r="AA10203" s="110"/>
      <c r="AC10203" s="110"/>
    </row>
    <row r="10204" spans="19:29" x14ac:dyDescent="0.25">
      <c r="S10204" s="111"/>
      <c r="U10204" s="111"/>
      <c r="W10204" s="111"/>
      <c r="Y10204" s="111"/>
      <c r="AA10204" s="111"/>
      <c r="AC10204" s="111"/>
    </row>
    <row r="10205" spans="19:29" x14ac:dyDescent="0.25">
      <c r="S10205" s="107"/>
      <c r="U10205" s="107"/>
      <c r="W10205" s="107"/>
      <c r="Y10205" s="107"/>
      <c r="AA10205" s="107"/>
      <c r="AC10205" s="107"/>
    </row>
    <row r="10206" spans="19:29" x14ac:dyDescent="0.25">
      <c r="S10206" s="108"/>
      <c r="U10206" s="108"/>
      <c r="W10206" s="108"/>
      <c r="Y10206" s="108"/>
      <c r="AA10206" s="108"/>
      <c r="AC10206" s="108"/>
    </row>
    <row r="10207" spans="19:29" x14ac:dyDescent="0.25">
      <c r="S10207" s="108"/>
      <c r="U10207" s="108"/>
      <c r="W10207" s="108"/>
      <c r="Y10207" s="108"/>
      <c r="AA10207" s="108"/>
      <c r="AC10207" s="108"/>
    </row>
    <row r="10208" spans="19:29" x14ac:dyDescent="0.25">
      <c r="S10208" s="109"/>
      <c r="U10208" s="109"/>
      <c r="W10208" s="109"/>
      <c r="Y10208" s="109"/>
      <c r="AA10208" s="109"/>
      <c r="AC10208" s="109"/>
    </row>
    <row r="10209" spans="19:29" x14ac:dyDescent="0.25">
      <c r="S10209" s="108"/>
      <c r="U10209" s="108"/>
      <c r="W10209" s="108"/>
      <c r="Y10209" s="108"/>
      <c r="AA10209" s="108"/>
      <c r="AC10209" s="108"/>
    </row>
    <row r="10210" spans="19:29" x14ac:dyDescent="0.25">
      <c r="S10210" s="108"/>
      <c r="U10210" s="108"/>
      <c r="W10210" s="108"/>
      <c r="Y10210" s="108"/>
      <c r="AA10210" s="108"/>
      <c r="AC10210" s="108"/>
    </row>
    <row r="10211" spans="19:29" x14ac:dyDescent="0.25">
      <c r="S10211" s="109"/>
      <c r="U10211" s="109"/>
      <c r="W10211" s="109"/>
      <c r="Y10211" s="109"/>
      <c r="AA10211" s="109"/>
      <c r="AC10211" s="109"/>
    </row>
    <row r="10212" spans="19:29" x14ac:dyDescent="0.25">
      <c r="S10212" s="108"/>
      <c r="U10212" s="108"/>
      <c r="W10212" s="108"/>
      <c r="Y10212" s="108"/>
      <c r="AA10212" s="108"/>
      <c r="AC10212" s="108"/>
    </row>
    <row r="10213" spans="19:29" x14ac:dyDescent="0.25">
      <c r="S10213" s="109"/>
      <c r="U10213" s="109"/>
      <c r="W10213" s="109"/>
      <c r="Y10213" s="109"/>
      <c r="AA10213" s="109"/>
      <c r="AC10213" s="109"/>
    </row>
    <row r="10214" spans="19:29" x14ac:dyDescent="0.25">
      <c r="S10214" s="108"/>
      <c r="U10214" s="108"/>
      <c r="W10214" s="108"/>
      <c r="Y10214" s="108"/>
      <c r="AA10214" s="108"/>
      <c r="AC10214" s="108"/>
    </row>
    <row r="10215" spans="19:29" x14ac:dyDescent="0.25">
      <c r="S10215" s="108"/>
      <c r="U10215" s="108"/>
      <c r="W10215" s="108"/>
      <c r="Y10215" s="108"/>
      <c r="AA10215" s="108"/>
      <c r="AC10215" s="108"/>
    </row>
    <row r="10216" spans="19:29" x14ac:dyDescent="0.25">
      <c r="S10216" s="108"/>
      <c r="U10216" s="108"/>
      <c r="W10216" s="108"/>
      <c r="Y10216" s="108"/>
      <c r="AA10216" s="108"/>
      <c r="AC10216" s="108"/>
    </row>
    <row r="10217" spans="19:29" x14ac:dyDescent="0.25">
      <c r="S10217" s="110"/>
      <c r="U10217" s="110"/>
      <c r="W10217" s="110"/>
      <c r="Y10217" s="110"/>
      <c r="AA10217" s="110"/>
      <c r="AC10217" s="110"/>
    </row>
    <row r="10218" spans="19:29" x14ac:dyDescent="0.25">
      <c r="S10218" s="110"/>
      <c r="U10218" s="110"/>
      <c r="W10218" s="110"/>
      <c r="Y10218" s="110"/>
      <c r="AA10218" s="110"/>
      <c r="AC10218" s="110"/>
    </row>
    <row r="10219" spans="19:29" x14ac:dyDescent="0.25">
      <c r="S10219" s="110"/>
      <c r="U10219" s="110"/>
      <c r="W10219" s="110"/>
      <c r="Y10219" s="110"/>
      <c r="AA10219" s="110"/>
      <c r="AC10219" s="110"/>
    </row>
    <row r="10220" spans="19:29" x14ac:dyDescent="0.25">
      <c r="S10220" s="110"/>
      <c r="U10220" s="110"/>
      <c r="W10220" s="110"/>
      <c r="Y10220" s="110"/>
      <c r="AA10220" s="110"/>
      <c r="AC10220" s="110"/>
    </row>
    <row r="10221" spans="19:29" x14ac:dyDescent="0.25">
      <c r="S10221" s="111"/>
      <c r="U10221" s="111"/>
      <c r="W10221" s="111"/>
      <c r="Y10221" s="111"/>
      <c r="AA10221" s="111"/>
      <c r="AC10221" s="111"/>
    </row>
    <row r="10222" spans="19:29" x14ac:dyDescent="0.25">
      <c r="S10222" s="107"/>
      <c r="U10222" s="107"/>
      <c r="W10222" s="107"/>
      <c r="Y10222" s="107"/>
      <c r="AA10222" s="107"/>
      <c r="AC10222" s="107"/>
    </row>
    <row r="10223" spans="19:29" x14ac:dyDescent="0.25">
      <c r="S10223" s="108"/>
      <c r="U10223" s="108"/>
      <c r="W10223" s="108"/>
      <c r="Y10223" s="108"/>
      <c r="AA10223" s="108"/>
      <c r="AC10223" s="108"/>
    </row>
    <row r="10224" spans="19:29" x14ac:dyDescent="0.25">
      <c r="S10224" s="108"/>
      <c r="U10224" s="108"/>
      <c r="W10224" s="108"/>
      <c r="Y10224" s="108"/>
      <c r="AA10224" s="108"/>
      <c r="AC10224" s="108"/>
    </row>
    <row r="10225" spans="19:29" x14ac:dyDescent="0.25">
      <c r="S10225" s="109"/>
      <c r="U10225" s="109"/>
      <c r="W10225" s="109"/>
      <c r="Y10225" s="109"/>
      <c r="AA10225" s="109"/>
      <c r="AC10225" s="109"/>
    </row>
    <row r="10226" spans="19:29" x14ac:dyDescent="0.25">
      <c r="S10226" s="108"/>
      <c r="U10226" s="108"/>
      <c r="W10226" s="108"/>
      <c r="Y10226" s="108"/>
      <c r="AA10226" s="108"/>
      <c r="AC10226" s="108"/>
    </row>
    <row r="10227" spans="19:29" x14ac:dyDescent="0.25">
      <c r="S10227" s="108"/>
      <c r="U10227" s="108"/>
      <c r="W10227" s="108"/>
      <c r="Y10227" s="108"/>
      <c r="AA10227" s="108"/>
      <c r="AC10227" s="108"/>
    </row>
    <row r="10228" spans="19:29" x14ac:dyDescent="0.25">
      <c r="S10228" s="109"/>
      <c r="U10228" s="109"/>
      <c r="W10228" s="109"/>
      <c r="Y10228" s="109"/>
      <c r="AA10228" s="109"/>
      <c r="AC10228" s="109"/>
    </row>
    <row r="10229" spans="19:29" x14ac:dyDescent="0.25">
      <c r="S10229" s="108"/>
      <c r="U10229" s="108"/>
      <c r="W10229" s="108"/>
      <c r="Y10229" s="108"/>
      <c r="AA10229" s="108"/>
      <c r="AC10229" s="108"/>
    </row>
    <row r="10230" spans="19:29" x14ac:dyDescent="0.25">
      <c r="S10230" s="109"/>
      <c r="U10230" s="109"/>
      <c r="W10230" s="109"/>
      <c r="Y10230" s="109"/>
      <c r="AA10230" s="109"/>
      <c r="AC10230" s="109"/>
    </row>
    <row r="10231" spans="19:29" x14ac:dyDescent="0.25">
      <c r="S10231" s="108"/>
      <c r="U10231" s="108"/>
      <c r="W10231" s="108"/>
      <c r="Y10231" s="108"/>
      <c r="AA10231" s="108"/>
      <c r="AC10231" s="108"/>
    </row>
    <row r="10232" spans="19:29" x14ac:dyDescent="0.25">
      <c r="S10232" s="108"/>
      <c r="U10232" s="108"/>
      <c r="W10232" s="108"/>
      <c r="Y10232" s="108"/>
      <c r="AA10232" s="108"/>
      <c r="AC10232" s="108"/>
    </row>
    <row r="10233" spans="19:29" x14ac:dyDescent="0.25">
      <c r="S10233" s="108"/>
      <c r="U10233" s="108"/>
      <c r="W10233" s="108"/>
      <c r="Y10233" s="108"/>
      <c r="AA10233" s="108"/>
      <c r="AC10233" s="108"/>
    </row>
    <row r="10234" spans="19:29" x14ac:dyDescent="0.25">
      <c r="S10234" s="110"/>
      <c r="U10234" s="110"/>
      <c r="W10234" s="110"/>
      <c r="Y10234" s="110"/>
      <c r="AA10234" s="110"/>
      <c r="AC10234" s="110"/>
    </row>
    <row r="10235" spans="19:29" x14ac:dyDescent="0.25">
      <c r="S10235" s="110"/>
      <c r="U10235" s="110"/>
      <c r="W10235" s="110"/>
      <c r="Y10235" s="110"/>
      <c r="AA10235" s="110"/>
      <c r="AC10235" s="110"/>
    </row>
    <row r="10236" spans="19:29" x14ac:dyDescent="0.25">
      <c r="S10236" s="110"/>
      <c r="U10236" s="110"/>
      <c r="W10236" s="110"/>
      <c r="Y10236" s="110"/>
      <c r="AA10236" s="110"/>
      <c r="AC10236" s="110"/>
    </row>
    <row r="10237" spans="19:29" x14ac:dyDescent="0.25">
      <c r="S10237" s="110"/>
      <c r="U10237" s="110"/>
      <c r="W10237" s="110"/>
      <c r="Y10237" s="110"/>
      <c r="AA10237" s="110"/>
      <c r="AC10237" s="110"/>
    </row>
    <row r="10238" spans="19:29" x14ac:dyDescent="0.25">
      <c r="S10238" s="111"/>
      <c r="U10238" s="111"/>
      <c r="W10238" s="111"/>
      <c r="Y10238" s="111"/>
      <c r="AA10238" s="111"/>
      <c r="AC10238" s="111"/>
    </row>
    <row r="10239" spans="19:29" x14ac:dyDescent="0.25">
      <c r="S10239" s="107"/>
      <c r="U10239" s="107"/>
      <c r="W10239" s="107"/>
      <c r="Y10239" s="107"/>
      <c r="AA10239" s="107"/>
      <c r="AC10239" s="107"/>
    </row>
    <row r="10240" spans="19:29" x14ac:dyDescent="0.25">
      <c r="S10240" s="108"/>
      <c r="U10240" s="108"/>
      <c r="W10240" s="108"/>
      <c r="Y10240" s="108"/>
      <c r="AA10240" s="108"/>
      <c r="AC10240" s="108"/>
    </row>
    <row r="10241" spans="19:29" x14ac:dyDescent="0.25">
      <c r="S10241" s="108"/>
      <c r="U10241" s="108"/>
      <c r="W10241" s="108"/>
      <c r="Y10241" s="108"/>
      <c r="AA10241" s="108"/>
      <c r="AC10241" s="108"/>
    </row>
    <row r="10242" spans="19:29" x14ac:dyDescent="0.25">
      <c r="S10242" s="109"/>
      <c r="U10242" s="109"/>
      <c r="W10242" s="109"/>
      <c r="Y10242" s="109"/>
      <c r="AA10242" s="109"/>
      <c r="AC10242" s="109"/>
    </row>
    <row r="10243" spans="19:29" x14ac:dyDescent="0.25">
      <c r="S10243" s="108"/>
      <c r="U10243" s="108"/>
      <c r="W10243" s="108"/>
      <c r="Y10243" s="108"/>
      <c r="AA10243" s="108"/>
      <c r="AC10243" s="108"/>
    </row>
    <row r="10244" spans="19:29" x14ac:dyDescent="0.25">
      <c r="S10244" s="108"/>
      <c r="U10244" s="108"/>
      <c r="W10244" s="108"/>
      <c r="Y10244" s="108"/>
      <c r="AA10244" s="108"/>
      <c r="AC10244" s="108"/>
    </row>
    <row r="10245" spans="19:29" x14ac:dyDescent="0.25">
      <c r="S10245" s="109"/>
      <c r="U10245" s="109"/>
      <c r="W10245" s="109"/>
      <c r="Y10245" s="109"/>
      <c r="AA10245" s="109"/>
      <c r="AC10245" s="109"/>
    </row>
    <row r="10246" spans="19:29" x14ac:dyDescent="0.25">
      <c r="S10246" s="108"/>
      <c r="U10246" s="108"/>
      <c r="W10246" s="108"/>
      <c r="Y10246" s="108"/>
      <c r="AA10246" s="108"/>
      <c r="AC10246" s="108"/>
    </row>
    <row r="10247" spans="19:29" x14ac:dyDescent="0.25">
      <c r="S10247" s="109"/>
      <c r="U10247" s="109"/>
      <c r="W10247" s="109"/>
      <c r="Y10247" s="109"/>
      <c r="AA10247" s="109"/>
      <c r="AC10247" s="109"/>
    </row>
    <row r="10248" spans="19:29" x14ac:dyDescent="0.25">
      <c r="S10248" s="108"/>
      <c r="U10248" s="108"/>
      <c r="W10248" s="108"/>
      <c r="Y10248" s="108"/>
      <c r="AA10248" s="108"/>
      <c r="AC10248" s="108"/>
    </row>
    <row r="10249" spans="19:29" x14ac:dyDescent="0.25">
      <c r="S10249" s="108"/>
      <c r="U10249" s="108"/>
      <c r="W10249" s="108"/>
      <c r="Y10249" s="108"/>
      <c r="AA10249" s="108"/>
      <c r="AC10249" s="108"/>
    </row>
    <row r="10250" spans="19:29" x14ac:dyDescent="0.25">
      <c r="S10250" s="108"/>
      <c r="U10250" s="108"/>
      <c r="W10250" s="108"/>
      <c r="Y10250" s="108"/>
      <c r="AA10250" s="108"/>
      <c r="AC10250" s="108"/>
    </row>
    <row r="10251" spans="19:29" x14ac:dyDescent="0.25">
      <c r="S10251" s="110"/>
      <c r="U10251" s="110"/>
      <c r="W10251" s="110"/>
      <c r="Y10251" s="110"/>
      <c r="AA10251" s="110"/>
      <c r="AC10251" s="110"/>
    </row>
    <row r="10252" spans="19:29" x14ac:dyDescent="0.25">
      <c r="S10252" s="110"/>
      <c r="U10252" s="110"/>
      <c r="W10252" s="110"/>
      <c r="Y10252" s="110"/>
      <c r="AA10252" s="110"/>
      <c r="AC10252" s="110"/>
    </row>
    <row r="10253" spans="19:29" x14ac:dyDescent="0.25">
      <c r="S10253" s="110"/>
      <c r="U10253" s="110"/>
      <c r="W10253" s="110"/>
      <c r="Y10253" s="110"/>
      <c r="AA10253" s="110"/>
      <c r="AC10253" s="110"/>
    </row>
    <row r="10254" spans="19:29" x14ac:dyDescent="0.25">
      <c r="S10254" s="110"/>
      <c r="U10254" s="110"/>
      <c r="W10254" s="110"/>
      <c r="Y10254" s="110"/>
      <c r="AA10254" s="110"/>
      <c r="AC10254" s="110"/>
    </row>
    <row r="10255" spans="19:29" x14ac:dyDescent="0.25">
      <c r="S10255" s="111"/>
      <c r="U10255" s="111"/>
      <c r="W10255" s="111"/>
      <c r="Y10255" s="111"/>
      <c r="AA10255" s="111"/>
      <c r="AC10255" s="111"/>
    </row>
    <row r="10256" spans="19:29" x14ac:dyDescent="0.25">
      <c r="S10256" s="107"/>
      <c r="U10256" s="107"/>
      <c r="W10256" s="107"/>
      <c r="Y10256" s="107"/>
      <c r="AA10256" s="107"/>
      <c r="AC10256" s="107"/>
    </row>
    <row r="10257" spans="19:29" x14ac:dyDescent="0.25">
      <c r="S10257" s="108"/>
      <c r="U10257" s="108"/>
      <c r="W10257" s="108"/>
      <c r="Y10257" s="108"/>
      <c r="AA10257" s="108"/>
      <c r="AC10257" s="108"/>
    </row>
    <row r="10258" spans="19:29" x14ac:dyDescent="0.25">
      <c r="S10258" s="108"/>
      <c r="U10258" s="108"/>
      <c r="W10258" s="108"/>
      <c r="Y10258" s="108"/>
      <c r="AA10258" s="108"/>
      <c r="AC10258" s="108"/>
    </row>
    <row r="10259" spans="19:29" x14ac:dyDescent="0.25">
      <c r="S10259" s="109"/>
      <c r="U10259" s="109"/>
      <c r="W10259" s="109"/>
      <c r="Y10259" s="109"/>
      <c r="AA10259" s="109"/>
      <c r="AC10259" s="109"/>
    </row>
    <row r="10260" spans="19:29" x14ac:dyDescent="0.25">
      <c r="S10260" s="108"/>
      <c r="U10260" s="108"/>
      <c r="W10260" s="108"/>
      <c r="Y10260" s="108"/>
      <c r="AA10260" s="108"/>
      <c r="AC10260" s="108"/>
    </row>
    <row r="10261" spans="19:29" x14ac:dyDescent="0.25">
      <c r="S10261" s="108"/>
      <c r="U10261" s="108"/>
      <c r="W10261" s="108"/>
      <c r="Y10261" s="108"/>
      <c r="AA10261" s="108"/>
      <c r="AC10261" s="108"/>
    </row>
    <row r="10262" spans="19:29" x14ac:dyDescent="0.25">
      <c r="S10262" s="109"/>
      <c r="U10262" s="109"/>
      <c r="W10262" s="109"/>
      <c r="Y10262" s="109"/>
      <c r="AA10262" s="109"/>
      <c r="AC10262" s="109"/>
    </row>
    <row r="10263" spans="19:29" x14ac:dyDescent="0.25">
      <c r="S10263" s="108"/>
      <c r="U10263" s="108"/>
      <c r="W10263" s="108"/>
      <c r="Y10263" s="108"/>
      <c r="AA10263" s="108"/>
      <c r="AC10263" s="108"/>
    </row>
    <row r="10264" spans="19:29" x14ac:dyDescent="0.25">
      <c r="S10264" s="109"/>
      <c r="U10264" s="109"/>
      <c r="W10264" s="109"/>
      <c r="Y10264" s="109"/>
      <c r="AA10264" s="109"/>
      <c r="AC10264" s="109"/>
    </row>
    <row r="10265" spans="19:29" x14ac:dyDescent="0.25">
      <c r="S10265" s="108"/>
      <c r="U10265" s="108"/>
      <c r="W10265" s="108"/>
      <c r="Y10265" s="108"/>
      <c r="AA10265" s="108"/>
      <c r="AC10265" s="108"/>
    </row>
    <row r="10266" spans="19:29" x14ac:dyDescent="0.25">
      <c r="S10266" s="108"/>
      <c r="U10266" s="108"/>
      <c r="W10266" s="108"/>
      <c r="Y10266" s="108"/>
      <c r="AA10266" s="108"/>
      <c r="AC10266" s="108"/>
    </row>
    <row r="10267" spans="19:29" x14ac:dyDescent="0.25">
      <c r="S10267" s="108"/>
      <c r="U10267" s="108"/>
      <c r="W10267" s="108"/>
      <c r="Y10267" s="108"/>
      <c r="AA10267" s="108"/>
      <c r="AC10267" s="108"/>
    </row>
    <row r="10268" spans="19:29" x14ac:dyDescent="0.25">
      <c r="S10268" s="110"/>
      <c r="U10268" s="110"/>
      <c r="W10268" s="110"/>
      <c r="Y10268" s="110"/>
      <c r="AA10268" s="110"/>
      <c r="AC10268" s="110"/>
    </row>
    <row r="10269" spans="19:29" x14ac:dyDescent="0.25">
      <c r="S10269" s="110"/>
      <c r="U10269" s="110"/>
      <c r="W10269" s="110"/>
      <c r="Y10269" s="110"/>
      <c r="AA10269" s="110"/>
      <c r="AC10269" s="110"/>
    </row>
    <row r="10270" spans="19:29" x14ac:dyDescent="0.25">
      <c r="S10270" s="110"/>
      <c r="U10270" s="110"/>
      <c r="W10270" s="110"/>
      <c r="Y10270" s="110"/>
      <c r="AA10270" s="110"/>
      <c r="AC10270" s="110"/>
    </row>
    <row r="10271" spans="19:29" x14ac:dyDescent="0.25">
      <c r="S10271" s="110"/>
      <c r="U10271" s="110"/>
      <c r="W10271" s="110"/>
      <c r="Y10271" s="110"/>
      <c r="AA10271" s="110"/>
      <c r="AC10271" s="110"/>
    </row>
    <row r="10272" spans="19:29" x14ac:dyDescent="0.25">
      <c r="S10272" s="111"/>
      <c r="U10272" s="111"/>
      <c r="W10272" s="111"/>
      <c r="Y10272" s="111"/>
      <c r="AA10272" s="111"/>
      <c r="AC10272" s="111"/>
    </row>
    <row r="10273" spans="19:29" x14ac:dyDescent="0.25">
      <c r="S10273" s="107"/>
      <c r="U10273" s="107"/>
      <c r="W10273" s="107"/>
      <c r="Y10273" s="107"/>
      <c r="AA10273" s="107"/>
      <c r="AC10273" s="107"/>
    </row>
    <row r="10274" spans="19:29" x14ac:dyDescent="0.25">
      <c r="S10274" s="108"/>
      <c r="U10274" s="108"/>
      <c r="W10274" s="108"/>
      <c r="Y10274" s="108"/>
      <c r="AA10274" s="108"/>
      <c r="AC10274" s="108"/>
    </row>
    <row r="10275" spans="19:29" x14ac:dyDescent="0.25">
      <c r="S10275" s="108"/>
      <c r="U10275" s="108"/>
      <c r="W10275" s="108"/>
      <c r="Y10275" s="108"/>
      <c r="AA10275" s="108"/>
      <c r="AC10275" s="108"/>
    </row>
    <row r="10276" spans="19:29" x14ac:dyDescent="0.25">
      <c r="S10276" s="109"/>
      <c r="U10276" s="109"/>
      <c r="W10276" s="109"/>
      <c r="Y10276" s="109"/>
      <c r="AA10276" s="109"/>
      <c r="AC10276" s="109"/>
    </row>
    <row r="10277" spans="19:29" x14ac:dyDescent="0.25">
      <c r="S10277" s="108"/>
      <c r="U10277" s="108"/>
      <c r="W10277" s="108"/>
      <c r="Y10277" s="108"/>
      <c r="AA10277" s="108"/>
      <c r="AC10277" s="108"/>
    </row>
    <row r="10278" spans="19:29" x14ac:dyDescent="0.25">
      <c r="S10278" s="108"/>
      <c r="U10278" s="108"/>
      <c r="W10278" s="108"/>
      <c r="Y10278" s="108"/>
      <c r="AA10278" s="108"/>
      <c r="AC10278" s="108"/>
    </row>
    <row r="10279" spans="19:29" x14ac:dyDescent="0.25">
      <c r="S10279" s="109"/>
      <c r="U10279" s="109"/>
      <c r="W10279" s="109"/>
      <c r="Y10279" s="109"/>
      <c r="AA10279" s="109"/>
      <c r="AC10279" s="109"/>
    </row>
    <row r="10280" spans="19:29" x14ac:dyDescent="0.25">
      <c r="S10280" s="108"/>
      <c r="U10280" s="108"/>
      <c r="W10280" s="108"/>
      <c r="Y10280" s="108"/>
      <c r="AA10280" s="108"/>
      <c r="AC10280" s="108"/>
    </row>
    <row r="10281" spans="19:29" x14ac:dyDescent="0.25">
      <c r="S10281" s="109"/>
      <c r="U10281" s="109"/>
      <c r="W10281" s="109"/>
      <c r="Y10281" s="109"/>
      <c r="AA10281" s="109"/>
      <c r="AC10281" s="109"/>
    </row>
    <row r="10282" spans="19:29" x14ac:dyDescent="0.25">
      <c r="S10282" s="108"/>
      <c r="U10282" s="108"/>
      <c r="W10282" s="108"/>
      <c r="Y10282" s="108"/>
      <c r="AA10282" s="108"/>
      <c r="AC10282" s="108"/>
    </row>
    <row r="10283" spans="19:29" x14ac:dyDescent="0.25">
      <c r="S10283" s="108"/>
      <c r="U10283" s="108"/>
      <c r="W10283" s="108"/>
      <c r="Y10283" s="108"/>
      <c r="AA10283" s="108"/>
      <c r="AC10283" s="108"/>
    </row>
    <row r="10284" spans="19:29" x14ac:dyDescent="0.25">
      <c r="S10284" s="108"/>
      <c r="U10284" s="108"/>
      <c r="W10284" s="108"/>
      <c r="Y10284" s="108"/>
      <c r="AA10284" s="108"/>
      <c r="AC10284" s="108"/>
    </row>
    <row r="10285" spans="19:29" x14ac:dyDescent="0.25">
      <c r="S10285" s="110"/>
      <c r="U10285" s="110"/>
      <c r="W10285" s="110"/>
      <c r="Y10285" s="110"/>
      <c r="AA10285" s="110"/>
      <c r="AC10285" s="110"/>
    </row>
    <row r="10286" spans="19:29" x14ac:dyDescent="0.25">
      <c r="S10286" s="110"/>
      <c r="U10286" s="110"/>
      <c r="W10286" s="110"/>
      <c r="Y10286" s="110"/>
      <c r="AA10286" s="110"/>
      <c r="AC10286" s="110"/>
    </row>
    <row r="10287" spans="19:29" x14ac:dyDescent="0.25">
      <c r="S10287" s="110"/>
      <c r="U10287" s="110"/>
      <c r="W10287" s="110"/>
      <c r="Y10287" s="110"/>
      <c r="AA10287" s="110"/>
      <c r="AC10287" s="110"/>
    </row>
    <row r="10288" spans="19:29" x14ac:dyDescent="0.25">
      <c r="S10288" s="110"/>
      <c r="U10288" s="110"/>
      <c r="W10288" s="110"/>
      <c r="Y10288" s="110"/>
      <c r="AA10288" s="110"/>
      <c r="AC10288" s="110"/>
    </row>
    <row r="10289" spans="19:29" x14ac:dyDescent="0.25">
      <c r="S10289" s="111"/>
      <c r="U10289" s="111"/>
      <c r="W10289" s="111"/>
      <c r="Y10289" s="111"/>
      <c r="AA10289" s="111"/>
      <c r="AC10289" s="111"/>
    </row>
    <row r="10290" spans="19:29" x14ac:dyDescent="0.25">
      <c r="S10290" s="107"/>
      <c r="U10290" s="107"/>
      <c r="W10290" s="107"/>
      <c r="Y10290" s="107"/>
      <c r="AA10290" s="107"/>
      <c r="AC10290" s="107"/>
    </row>
    <row r="10291" spans="19:29" x14ac:dyDescent="0.25">
      <c r="S10291" s="108"/>
      <c r="U10291" s="108"/>
      <c r="W10291" s="108"/>
      <c r="Y10291" s="108"/>
      <c r="AA10291" s="108"/>
      <c r="AC10291" s="108"/>
    </row>
    <row r="10292" spans="19:29" x14ac:dyDescent="0.25">
      <c r="S10292" s="108"/>
      <c r="U10292" s="108"/>
      <c r="W10292" s="108"/>
      <c r="Y10292" s="108"/>
      <c r="AA10292" s="108"/>
      <c r="AC10292" s="108"/>
    </row>
    <row r="10293" spans="19:29" x14ac:dyDescent="0.25">
      <c r="S10293" s="109"/>
      <c r="U10293" s="109"/>
      <c r="W10293" s="109"/>
      <c r="Y10293" s="109"/>
      <c r="AA10293" s="109"/>
      <c r="AC10293" s="109"/>
    </row>
    <row r="10294" spans="19:29" x14ac:dyDescent="0.25">
      <c r="S10294" s="108"/>
      <c r="U10294" s="108"/>
      <c r="W10294" s="108"/>
      <c r="Y10294" s="108"/>
      <c r="AA10294" s="108"/>
      <c r="AC10294" s="108"/>
    </row>
    <row r="10295" spans="19:29" x14ac:dyDescent="0.25">
      <c r="S10295" s="108"/>
      <c r="U10295" s="108"/>
      <c r="W10295" s="108"/>
      <c r="Y10295" s="108"/>
      <c r="AA10295" s="108"/>
      <c r="AC10295" s="108"/>
    </row>
    <row r="10296" spans="19:29" x14ac:dyDescent="0.25">
      <c r="S10296" s="109"/>
      <c r="U10296" s="109"/>
      <c r="W10296" s="109"/>
      <c r="Y10296" s="109"/>
      <c r="AA10296" s="109"/>
      <c r="AC10296" s="109"/>
    </row>
    <row r="10297" spans="19:29" x14ac:dyDescent="0.25">
      <c r="S10297" s="108"/>
      <c r="U10297" s="108"/>
      <c r="W10297" s="108"/>
      <c r="Y10297" s="108"/>
      <c r="AA10297" s="108"/>
      <c r="AC10297" s="108"/>
    </row>
    <row r="10298" spans="19:29" x14ac:dyDescent="0.25">
      <c r="S10298" s="109"/>
      <c r="U10298" s="109"/>
      <c r="W10298" s="109"/>
      <c r="Y10298" s="109"/>
      <c r="AA10298" s="109"/>
      <c r="AC10298" s="109"/>
    </row>
    <row r="10299" spans="19:29" x14ac:dyDescent="0.25">
      <c r="S10299" s="108"/>
      <c r="U10299" s="108"/>
      <c r="W10299" s="108"/>
      <c r="Y10299" s="108"/>
      <c r="AA10299" s="108"/>
      <c r="AC10299" s="108"/>
    </row>
    <row r="10300" spans="19:29" x14ac:dyDescent="0.25">
      <c r="S10300" s="108"/>
      <c r="U10300" s="108"/>
      <c r="W10300" s="108"/>
      <c r="Y10300" s="108"/>
      <c r="AA10300" s="108"/>
      <c r="AC10300" s="108"/>
    </row>
    <row r="10301" spans="19:29" x14ac:dyDescent="0.25">
      <c r="S10301" s="108"/>
      <c r="U10301" s="108"/>
      <c r="W10301" s="108"/>
      <c r="Y10301" s="108"/>
      <c r="AA10301" s="108"/>
      <c r="AC10301" s="108"/>
    </row>
    <row r="10302" spans="19:29" x14ac:dyDescent="0.25">
      <c r="S10302" s="110"/>
      <c r="U10302" s="110"/>
      <c r="W10302" s="110"/>
      <c r="Y10302" s="110"/>
      <c r="AA10302" s="110"/>
      <c r="AC10302" s="110"/>
    </row>
    <row r="10303" spans="19:29" x14ac:dyDescent="0.25">
      <c r="S10303" s="110"/>
      <c r="U10303" s="110"/>
      <c r="W10303" s="110"/>
      <c r="Y10303" s="110"/>
      <c r="AA10303" s="110"/>
      <c r="AC10303" s="110"/>
    </row>
    <row r="10304" spans="19:29" x14ac:dyDescent="0.25">
      <c r="S10304" s="110"/>
      <c r="U10304" s="110"/>
      <c r="W10304" s="110"/>
      <c r="Y10304" s="110"/>
      <c r="AA10304" s="110"/>
      <c r="AC10304" s="110"/>
    </row>
    <row r="10305" spans="19:29" x14ac:dyDescent="0.25">
      <c r="S10305" s="110"/>
      <c r="U10305" s="110"/>
      <c r="W10305" s="110"/>
      <c r="Y10305" s="110"/>
      <c r="AA10305" s="110"/>
      <c r="AC10305" s="110"/>
    </row>
    <row r="10306" spans="19:29" x14ac:dyDescent="0.25">
      <c r="S10306" s="111"/>
      <c r="U10306" s="111"/>
      <c r="W10306" s="111"/>
      <c r="Y10306" s="111"/>
      <c r="AA10306" s="111"/>
      <c r="AC10306" s="111"/>
    </row>
    <row r="10307" spans="19:29" x14ac:dyDescent="0.25">
      <c r="S10307" s="107"/>
      <c r="U10307" s="107"/>
      <c r="W10307" s="107"/>
      <c r="Y10307" s="107"/>
      <c r="AA10307" s="107"/>
      <c r="AC10307" s="107"/>
    </row>
    <row r="10308" spans="19:29" x14ac:dyDescent="0.25">
      <c r="S10308" s="108"/>
      <c r="U10308" s="108"/>
      <c r="W10308" s="108"/>
      <c r="Y10308" s="108"/>
      <c r="AA10308" s="108"/>
      <c r="AC10308" s="108"/>
    </row>
    <row r="10309" spans="19:29" x14ac:dyDescent="0.25">
      <c r="S10309" s="108"/>
      <c r="U10309" s="108"/>
      <c r="W10309" s="108"/>
      <c r="Y10309" s="108"/>
      <c r="AA10309" s="108"/>
      <c r="AC10309" s="108"/>
    </row>
    <row r="10310" spans="19:29" x14ac:dyDescent="0.25">
      <c r="S10310" s="109"/>
      <c r="U10310" s="109"/>
      <c r="W10310" s="109"/>
      <c r="Y10310" s="109"/>
      <c r="AA10310" s="109"/>
      <c r="AC10310" s="109"/>
    </row>
    <row r="10311" spans="19:29" x14ac:dyDescent="0.25">
      <c r="S10311" s="108"/>
      <c r="U10311" s="108"/>
      <c r="W10311" s="108"/>
      <c r="Y10311" s="108"/>
      <c r="AA10311" s="108"/>
      <c r="AC10311" s="108"/>
    </row>
    <row r="10312" spans="19:29" x14ac:dyDescent="0.25">
      <c r="S10312" s="108"/>
      <c r="U10312" s="108"/>
      <c r="W10312" s="108"/>
      <c r="Y10312" s="108"/>
      <c r="AA10312" s="108"/>
      <c r="AC10312" s="108"/>
    </row>
    <row r="10313" spans="19:29" x14ac:dyDescent="0.25">
      <c r="S10313" s="109"/>
      <c r="U10313" s="109"/>
      <c r="W10313" s="109"/>
      <c r="Y10313" s="109"/>
      <c r="AA10313" s="109"/>
      <c r="AC10313" s="109"/>
    </row>
    <row r="10314" spans="19:29" x14ac:dyDescent="0.25">
      <c r="S10314" s="108"/>
      <c r="U10314" s="108"/>
      <c r="W10314" s="108"/>
      <c r="Y10314" s="108"/>
      <c r="AA10314" s="108"/>
      <c r="AC10314" s="108"/>
    </row>
    <row r="10315" spans="19:29" x14ac:dyDescent="0.25">
      <c r="S10315" s="109"/>
      <c r="U10315" s="109"/>
      <c r="W10315" s="109"/>
      <c r="Y10315" s="109"/>
      <c r="AA10315" s="109"/>
      <c r="AC10315" s="109"/>
    </row>
    <row r="10316" spans="19:29" x14ac:dyDescent="0.25">
      <c r="S10316" s="108"/>
      <c r="U10316" s="108"/>
      <c r="W10316" s="108"/>
      <c r="Y10316" s="108"/>
      <c r="AA10316" s="108"/>
      <c r="AC10316" s="108"/>
    </row>
    <row r="10317" spans="19:29" x14ac:dyDescent="0.25">
      <c r="S10317" s="108"/>
      <c r="U10317" s="108"/>
      <c r="W10317" s="108"/>
      <c r="Y10317" s="108"/>
      <c r="AA10317" s="108"/>
      <c r="AC10317" s="108"/>
    </row>
    <row r="10318" spans="19:29" x14ac:dyDescent="0.25">
      <c r="S10318" s="108"/>
      <c r="U10318" s="108"/>
      <c r="W10318" s="108"/>
      <c r="Y10318" s="108"/>
      <c r="AA10318" s="108"/>
      <c r="AC10318" s="108"/>
    </row>
    <row r="10319" spans="19:29" x14ac:dyDescent="0.25">
      <c r="S10319" s="110"/>
      <c r="U10319" s="110"/>
      <c r="W10319" s="110"/>
      <c r="Y10319" s="110"/>
      <c r="AA10319" s="110"/>
      <c r="AC10319" s="110"/>
    </row>
    <row r="10320" spans="19:29" x14ac:dyDescent="0.25">
      <c r="S10320" s="110"/>
      <c r="U10320" s="110"/>
      <c r="W10320" s="110"/>
      <c r="Y10320" s="110"/>
      <c r="AA10320" s="110"/>
      <c r="AC10320" s="110"/>
    </row>
    <row r="10321" spans="19:29" x14ac:dyDescent="0.25">
      <c r="S10321" s="110"/>
      <c r="U10321" s="110"/>
      <c r="W10321" s="110"/>
      <c r="Y10321" s="110"/>
      <c r="AA10321" s="110"/>
      <c r="AC10321" s="110"/>
    </row>
    <row r="10322" spans="19:29" x14ac:dyDescent="0.25">
      <c r="S10322" s="110"/>
      <c r="U10322" s="110"/>
      <c r="W10322" s="110"/>
      <c r="Y10322" s="110"/>
      <c r="AA10322" s="110"/>
      <c r="AC10322" s="110"/>
    </row>
    <row r="10323" spans="19:29" x14ac:dyDescent="0.25">
      <c r="S10323" s="111"/>
      <c r="U10323" s="111"/>
      <c r="W10323" s="111"/>
      <c r="Y10323" s="111"/>
      <c r="AA10323" s="111"/>
      <c r="AC10323" s="111"/>
    </row>
    <row r="10324" spans="19:29" x14ac:dyDescent="0.25">
      <c r="S10324" s="107"/>
      <c r="U10324" s="107"/>
      <c r="W10324" s="107"/>
      <c r="Y10324" s="107"/>
      <c r="AA10324" s="107"/>
      <c r="AC10324" s="107"/>
    </row>
    <row r="10325" spans="19:29" x14ac:dyDescent="0.25">
      <c r="S10325" s="108"/>
      <c r="U10325" s="108"/>
      <c r="W10325" s="108"/>
      <c r="Y10325" s="108"/>
      <c r="AA10325" s="108"/>
      <c r="AC10325" s="108"/>
    </row>
    <row r="10326" spans="19:29" x14ac:dyDescent="0.25">
      <c r="S10326" s="108"/>
      <c r="U10326" s="108"/>
      <c r="W10326" s="108"/>
      <c r="Y10326" s="108"/>
      <c r="AA10326" s="108"/>
      <c r="AC10326" s="108"/>
    </row>
    <row r="10327" spans="19:29" x14ac:dyDescent="0.25">
      <c r="S10327" s="109"/>
      <c r="U10327" s="109"/>
      <c r="W10327" s="109"/>
      <c r="Y10327" s="109"/>
      <c r="AA10327" s="109"/>
      <c r="AC10327" s="109"/>
    </row>
    <row r="10328" spans="19:29" x14ac:dyDescent="0.25">
      <c r="S10328" s="108"/>
      <c r="U10328" s="108"/>
      <c r="W10328" s="108"/>
      <c r="Y10328" s="108"/>
      <c r="AA10328" s="108"/>
      <c r="AC10328" s="108"/>
    </row>
    <row r="10329" spans="19:29" x14ac:dyDescent="0.25">
      <c r="S10329" s="108"/>
      <c r="U10329" s="108"/>
      <c r="W10329" s="108"/>
      <c r="Y10329" s="108"/>
      <c r="AA10329" s="108"/>
      <c r="AC10329" s="108"/>
    </row>
    <row r="10330" spans="19:29" x14ac:dyDescent="0.25">
      <c r="S10330" s="109"/>
      <c r="U10330" s="109"/>
      <c r="W10330" s="109"/>
      <c r="Y10330" s="109"/>
      <c r="AA10330" s="109"/>
      <c r="AC10330" s="109"/>
    </row>
    <row r="10331" spans="19:29" x14ac:dyDescent="0.25">
      <c r="S10331" s="108"/>
      <c r="U10331" s="108"/>
      <c r="W10331" s="108"/>
      <c r="Y10331" s="108"/>
      <c r="AA10331" s="108"/>
      <c r="AC10331" s="108"/>
    </row>
    <row r="10332" spans="19:29" x14ac:dyDescent="0.25">
      <c r="S10332" s="109"/>
      <c r="U10332" s="109"/>
      <c r="W10332" s="109"/>
      <c r="Y10332" s="109"/>
      <c r="AA10332" s="109"/>
      <c r="AC10332" s="109"/>
    </row>
    <row r="10333" spans="19:29" x14ac:dyDescent="0.25">
      <c r="S10333" s="108"/>
      <c r="U10333" s="108"/>
      <c r="W10333" s="108"/>
      <c r="Y10333" s="108"/>
      <c r="AA10333" s="108"/>
      <c r="AC10333" s="108"/>
    </row>
    <row r="10334" spans="19:29" x14ac:dyDescent="0.25">
      <c r="S10334" s="108"/>
      <c r="U10334" s="108"/>
      <c r="W10334" s="108"/>
      <c r="Y10334" s="108"/>
      <c r="AA10334" s="108"/>
      <c r="AC10334" s="108"/>
    </row>
    <row r="10335" spans="19:29" x14ac:dyDescent="0.25">
      <c r="S10335" s="108"/>
      <c r="U10335" s="108"/>
      <c r="W10335" s="108"/>
      <c r="Y10335" s="108"/>
      <c r="AA10335" s="108"/>
      <c r="AC10335" s="108"/>
    </row>
    <row r="10336" spans="19:29" x14ac:dyDescent="0.25">
      <c r="S10336" s="110"/>
      <c r="U10336" s="110"/>
      <c r="W10336" s="110"/>
      <c r="Y10336" s="110"/>
      <c r="AA10336" s="110"/>
      <c r="AC10336" s="110"/>
    </row>
    <row r="10337" spans="19:29" x14ac:dyDescent="0.25">
      <c r="S10337" s="110"/>
      <c r="U10337" s="110"/>
      <c r="W10337" s="110"/>
      <c r="Y10337" s="110"/>
      <c r="AA10337" s="110"/>
      <c r="AC10337" s="110"/>
    </row>
    <row r="10338" spans="19:29" x14ac:dyDescent="0.25">
      <c r="S10338" s="110"/>
      <c r="U10338" s="110"/>
      <c r="W10338" s="110"/>
      <c r="Y10338" s="110"/>
      <c r="AA10338" s="110"/>
      <c r="AC10338" s="110"/>
    </row>
    <row r="10339" spans="19:29" x14ac:dyDescent="0.25">
      <c r="S10339" s="110"/>
      <c r="U10339" s="110"/>
      <c r="W10339" s="110"/>
      <c r="Y10339" s="110"/>
      <c r="AA10339" s="110"/>
      <c r="AC10339" s="110"/>
    </row>
    <row r="10340" spans="19:29" x14ac:dyDescent="0.25">
      <c r="S10340" s="111"/>
      <c r="U10340" s="111"/>
      <c r="W10340" s="111"/>
      <c r="Y10340" s="111"/>
      <c r="AA10340" s="111"/>
      <c r="AC10340" s="111"/>
    </row>
    <row r="10341" spans="19:29" x14ac:dyDescent="0.25">
      <c r="S10341" s="107"/>
      <c r="U10341" s="107"/>
      <c r="W10341" s="107"/>
      <c r="Y10341" s="107"/>
      <c r="AA10341" s="107"/>
      <c r="AC10341" s="107"/>
    </row>
    <row r="10342" spans="19:29" x14ac:dyDescent="0.25">
      <c r="S10342" s="108"/>
      <c r="U10342" s="108"/>
      <c r="W10342" s="108"/>
      <c r="Y10342" s="108"/>
      <c r="AA10342" s="108"/>
      <c r="AC10342" s="108"/>
    </row>
    <row r="10343" spans="19:29" x14ac:dyDescent="0.25">
      <c r="S10343" s="108"/>
      <c r="U10343" s="108"/>
      <c r="W10343" s="108"/>
      <c r="Y10343" s="108"/>
      <c r="AA10343" s="108"/>
      <c r="AC10343" s="108"/>
    </row>
    <row r="10344" spans="19:29" x14ac:dyDescent="0.25">
      <c r="S10344" s="109"/>
      <c r="U10344" s="109"/>
      <c r="W10344" s="109"/>
      <c r="Y10344" s="109"/>
      <c r="AA10344" s="109"/>
      <c r="AC10344" s="109"/>
    </row>
    <row r="10345" spans="19:29" x14ac:dyDescent="0.25">
      <c r="S10345" s="108"/>
      <c r="U10345" s="108"/>
      <c r="W10345" s="108"/>
      <c r="Y10345" s="108"/>
      <c r="AA10345" s="108"/>
      <c r="AC10345" s="108"/>
    </row>
    <row r="10346" spans="19:29" x14ac:dyDescent="0.25">
      <c r="S10346" s="108"/>
      <c r="U10346" s="108"/>
      <c r="W10346" s="108"/>
      <c r="Y10346" s="108"/>
      <c r="AA10346" s="108"/>
      <c r="AC10346" s="108"/>
    </row>
    <row r="10347" spans="19:29" x14ac:dyDescent="0.25">
      <c r="S10347" s="109"/>
      <c r="U10347" s="109"/>
      <c r="W10347" s="109"/>
      <c r="Y10347" s="109"/>
      <c r="AA10347" s="109"/>
      <c r="AC10347" s="109"/>
    </row>
    <row r="10348" spans="19:29" x14ac:dyDescent="0.25">
      <c r="S10348" s="108"/>
      <c r="U10348" s="108"/>
      <c r="W10348" s="108"/>
      <c r="Y10348" s="108"/>
      <c r="AA10348" s="108"/>
      <c r="AC10348" s="108"/>
    </row>
    <row r="10349" spans="19:29" x14ac:dyDescent="0.25">
      <c r="S10349" s="109"/>
      <c r="U10349" s="109"/>
      <c r="W10349" s="109"/>
      <c r="Y10349" s="109"/>
      <c r="AA10349" s="109"/>
      <c r="AC10349" s="109"/>
    </row>
    <row r="10350" spans="19:29" x14ac:dyDescent="0.25">
      <c r="S10350" s="108"/>
      <c r="U10350" s="108"/>
      <c r="W10350" s="108"/>
      <c r="Y10350" s="108"/>
      <c r="AA10350" s="108"/>
      <c r="AC10350" s="108"/>
    </row>
    <row r="10351" spans="19:29" x14ac:dyDescent="0.25">
      <c r="S10351" s="108"/>
      <c r="U10351" s="108"/>
      <c r="W10351" s="108"/>
      <c r="Y10351" s="108"/>
      <c r="AA10351" s="108"/>
      <c r="AC10351" s="108"/>
    </row>
    <row r="10352" spans="19:29" x14ac:dyDescent="0.25">
      <c r="S10352" s="108"/>
      <c r="U10352" s="108"/>
      <c r="W10352" s="108"/>
      <c r="Y10352" s="108"/>
      <c r="AA10352" s="108"/>
      <c r="AC10352" s="108"/>
    </row>
    <row r="10353" spans="19:29" x14ac:dyDescent="0.25">
      <c r="S10353" s="110"/>
      <c r="U10353" s="110"/>
      <c r="W10353" s="110"/>
      <c r="Y10353" s="110"/>
      <c r="AA10353" s="110"/>
      <c r="AC10353" s="110"/>
    </row>
    <row r="10354" spans="19:29" x14ac:dyDescent="0.25">
      <c r="S10354" s="110"/>
      <c r="U10354" s="110"/>
      <c r="W10354" s="110"/>
      <c r="Y10354" s="110"/>
      <c r="AA10354" s="110"/>
      <c r="AC10354" s="110"/>
    </row>
    <row r="10355" spans="19:29" x14ac:dyDescent="0.25">
      <c r="S10355" s="110"/>
      <c r="U10355" s="110"/>
      <c r="W10355" s="110"/>
      <c r="Y10355" s="110"/>
      <c r="AA10355" s="110"/>
      <c r="AC10355" s="110"/>
    </row>
    <row r="10356" spans="19:29" x14ac:dyDescent="0.25">
      <c r="S10356" s="110"/>
      <c r="U10356" s="110"/>
      <c r="W10356" s="110"/>
      <c r="Y10356" s="110"/>
      <c r="AA10356" s="110"/>
      <c r="AC10356" s="110"/>
    </row>
    <row r="10357" spans="19:29" x14ac:dyDescent="0.25">
      <c r="S10357" s="111"/>
      <c r="U10357" s="111"/>
      <c r="W10357" s="111"/>
      <c r="Y10357" s="111"/>
      <c r="AA10357" s="111"/>
      <c r="AC10357" s="111"/>
    </row>
    <row r="10358" spans="19:29" x14ac:dyDescent="0.25">
      <c r="S10358" s="107"/>
      <c r="U10358" s="107"/>
      <c r="W10358" s="107"/>
      <c r="Y10358" s="107"/>
      <c r="AA10358" s="107"/>
      <c r="AC10358" s="107"/>
    </row>
    <row r="10359" spans="19:29" x14ac:dyDescent="0.25">
      <c r="S10359" s="108"/>
      <c r="U10359" s="108"/>
      <c r="W10359" s="108"/>
      <c r="Y10359" s="108"/>
      <c r="AA10359" s="108"/>
      <c r="AC10359" s="108"/>
    </row>
    <row r="10360" spans="19:29" x14ac:dyDescent="0.25">
      <c r="S10360" s="108"/>
      <c r="U10360" s="108"/>
      <c r="W10360" s="108"/>
      <c r="Y10360" s="108"/>
      <c r="AA10360" s="108"/>
      <c r="AC10360" s="108"/>
    </row>
    <row r="10361" spans="19:29" x14ac:dyDescent="0.25">
      <c r="S10361" s="109"/>
      <c r="U10361" s="109"/>
      <c r="W10361" s="109"/>
      <c r="Y10361" s="109"/>
      <c r="AA10361" s="109"/>
      <c r="AC10361" s="109"/>
    </row>
    <row r="10362" spans="19:29" x14ac:dyDescent="0.25">
      <c r="S10362" s="108"/>
      <c r="U10362" s="108"/>
      <c r="W10362" s="108"/>
      <c r="Y10362" s="108"/>
      <c r="AA10362" s="108"/>
      <c r="AC10362" s="108"/>
    </row>
    <row r="10363" spans="19:29" x14ac:dyDescent="0.25">
      <c r="S10363" s="108"/>
      <c r="U10363" s="108"/>
      <c r="W10363" s="108"/>
      <c r="Y10363" s="108"/>
      <c r="AA10363" s="108"/>
      <c r="AC10363" s="108"/>
    </row>
    <row r="10364" spans="19:29" x14ac:dyDescent="0.25">
      <c r="S10364" s="109"/>
      <c r="U10364" s="109"/>
      <c r="W10364" s="109"/>
      <c r="Y10364" s="109"/>
      <c r="AA10364" s="109"/>
      <c r="AC10364" s="109"/>
    </row>
    <row r="10365" spans="19:29" x14ac:dyDescent="0.25">
      <c r="S10365" s="108"/>
      <c r="U10365" s="108"/>
      <c r="W10365" s="108"/>
      <c r="Y10365" s="108"/>
      <c r="AA10365" s="108"/>
      <c r="AC10365" s="108"/>
    </row>
    <row r="10366" spans="19:29" x14ac:dyDescent="0.25">
      <c r="S10366" s="109"/>
      <c r="U10366" s="109"/>
      <c r="W10366" s="109"/>
      <c r="Y10366" s="109"/>
      <c r="AA10366" s="109"/>
      <c r="AC10366" s="109"/>
    </row>
    <row r="10367" spans="19:29" x14ac:dyDescent="0.25">
      <c r="S10367" s="108"/>
      <c r="U10367" s="108"/>
      <c r="W10367" s="108"/>
      <c r="Y10367" s="108"/>
      <c r="AA10367" s="108"/>
      <c r="AC10367" s="108"/>
    </row>
    <row r="10368" spans="19:29" x14ac:dyDescent="0.25">
      <c r="S10368" s="108"/>
      <c r="U10368" s="108"/>
      <c r="W10368" s="108"/>
      <c r="Y10368" s="108"/>
      <c r="AA10368" s="108"/>
      <c r="AC10368" s="108"/>
    </row>
    <row r="10369" spans="19:29" x14ac:dyDescent="0.25">
      <c r="S10369" s="108"/>
      <c r="U10369" s="108"/>
      <c r="W10369" s="108"/>
      <c r="Y10369" s="108"/>
      <c r="AA10369" s="108"/>
      <c r="AC10369" s="108"/>
    </row>
    <row r="10370" spans="19:29" x14ac:dyDescent="0.25">
      <c r="S10370" s="110"/>
      <c r="U10370" s="110"/>
      <c r="W10370" s="110"/>
      <c r="Y10370" s="110"/>
      <c r="AA10370" s="110"/>
      <c r="AC10370" s="110"/>
    </row>
    <row r="10371" spans="19:29" x14ac:dyDescent="0.25">
      <c r="S10371" s="110"/>
      <c r="U10371" s="110"/>
      <c r="W10371" s="110"/>
      <c r="Y10371" s="110"/>
      <c r="AA10371" s="110"/>
      <c r="AC10371" s="110"/>
    </row>
    <row r="10372" spans="19:29" x14ac:dyDescent="0.25">
      <c r="S10372" s="110"/>
      <c r="U10372" s="110"/>
      <c r="W10372" s="110"/>
      <c r="Y10372" s="110"/>
      <c r="AA10372" s="110"/>
      <c r="AC10372" s="110"/>
    </row>
    <row r="10373" spans="19:29" x14ac:dyDescent="0.25">
      <c r="S10373" s="110"/>
      <c r="U10373" s="110"/>
      <c r="W10373" s="110"/>
      <c r="Y10373" s="110"/>
      <c r="AA10373" s="110"/>
      <c r="AC10373" s="110"/>
    </row>
    <row r="10374" spans="19:29" x14ac:dyDescent="0.25">
      <c r="S10374" s="111"/>
      <c r="U10374" s="111"/>
      <c r="W10374" s="111"/>
      <c r="Y10374" s="111"/>
      <c r="AA10374" s="111"/>
      <c r="AC10374" s="111"/>
    </row>
    <row r="10375" spans="19:29" x14ac:dyDescent="0.25">
      <c r="S10375" s="107"/>
      <c r="U10375" s="107"/>
      <c r="W10375" s="107"/>
      <c r="Y10375" s="107"/>
      <c r="AA10375" s="107"/>
      <c r="AC10375" s="107"/>
    </row>
    <row r="10376" spans="19:29" x14ac:dyDescent="0.25">
      <c r="S10376" s="108"/>
      <c r="U10376" s="108"/>
      <c r="W10376" s="108"/>
      <c r="Y10376" s="108"/>
      <c r="AA10376" s="108"/>
      <c r="AC10376" s="108"/>
    </row>
    <row r="10377" spans="19:29" x14ac:dyDescent="0.25">
      <c r="S10377" s="108"/>
      <c r="U10377" s="108"/>
      <c r="W10377" s="108"/>
      <c r="Y10377" s="108"/>
      <c r="AA10377" s="108"/>
      <c r="AC10377" s="108"/>
    </row>
    <row r="10378" spans="19:29" x14ac:dyDescent="0.25">
      <c r="S10378" s="109"/>
      <c r="U10378" s="109"/>
      <c r="W10378" s="109"/>
      <c r="Y10378" s="109"/>
      <c r="AA10378" s="109"/>
      <c r="AC10378" s="109"/>
    </row>
    <row r="10379" spans="19:29" x14ac:dyDescent="0.25">
      <c r="S10379" s="108"/>
      <c r="U10379" s="108"/>
      <c r="W10379" s="108"/>
      <c r="Y10379" s="108"/>
      <c r="AA10379" s="108"/>
      <c r="AC10379" s="108"/>
    </row>
    <row r="10380" spans="19:29" x14ac:dyDescent="0.25">
      <c r="S10380" s="108"/>
      <c r="U10380" s="108"/>
      <c r="W10380" s="108"/>
      <c r="Y10380" s="108"/>
      <c r="AA10380" s="108"/>
      <c r="AC10380" s="108"/>
    </row>
    <row r="10381" spans="19:29" x14ac:dyDescent="0.25">
      <c r="S10381" s="109"/>
      <c r="U10381" s="109"/>
      <c r="W10381" s="109"/>
      <c r="Y10381" s="109"/>
      <c r="AA10381" s="109"/>
      <c r="AC10381" s="109"/>
    </row>
    <row r="10382" spans="19:29" x14ac:dyDescent="0.25">
      <c r="S10382" s="108"/>
      <c r="U10382" s="108"/>
      <c r="W10382" s="108"/>
      <c r="Y10382" s="108"/>
      <c r="AA10382" s="108"/>
      <c r="AC10382" s="108"/>
    </row>
    <row r="10383" spans="19:29" x14ac:dyDescent="0.25">
      <c r="S10383" s="109"/>
      <c r="U10383" s="109"/>
      <c r="W10383" s="109"/>
      <c r="Y10383" s="109"/>
      <c r="AA10383" s="109"/>
      <c r="AC10383" s="109"/>
    </row>
    <row r="10384" spans="19:29" x14ac:dyDescent="0.25">
      <c r="S10384" s="108"/>
      <c r="U10384" s="108"/>
      <c r="W10384" s="108"/>
      <c r="Y10384" s="108"/>
      <c r="AA10384" s="108"/>
      <c r="AC10384" s="108"/>
    </row>
    <row r="10385" spans="19:29" x14ac:dyDescent="0.25">
      <c r="S10385" s="108"/>
      <c r="U10385" s="108"/>
      <c r="W10385" s="108"/>
      <c r="Y10385" s="108"/>
      <c r="AA10385" s="108"/>
      <c r="AC10385" s="108"/>
    </row>
    <row r="10386" spans="19:29" x14ac:dyDescent="0.25">
      <c r="S10386" s="108"/>
      <c r="U10386" s="108"/>
      <c r="W10386" s="108"/>
      <c r="Y10386" s="108"/>
      <c r="AA10386" s="108"/>
      <c r="AC10386" s="108"/>
    </row>
    <row r="10387" spans="19:29" x14ac:dyDescent="0.25">
      <c r="S10387" s="110"/>
      <c r="U10387" s="110"/>
      <c r="W10387" s="110"/>
      <c r="Y10387" s="110"/>
      <c r="AA10387" s="110"/>
      <c r="AC10387" s="110"/>
    </row>
    <row r="10388" spans="19:29" x14ac:dyDescent="0.25">
      <c r="S10388" s="110"/>
      <c r="U10388" s="110"/>
      <c r="W10388" s="110"/>
      <c r="Y10388" s="110"/>
      <c r="AA10388" s="110"/>
      <c r="AC10388" s="110"/>
    </row>
    <row r="10389" spans="19:29" x14ac:dyDescent="0.25">
      <c r="S10389" s="110"/>
      <c r="U10389" s="110"/>
      <c r="W10389" s="110"/>
      <c r="Y10389" s="110"/>
      <c r="AA10389" s="110"/>
      <c r="AC10389" s="110"/>
    </row>
    <row r="10390" spans="19:29" x14ac:dyDescent="0.25">
      <c r="S10390" s="110"/>
      <c r="U10390" s="110"/>
      <c r="W10390" s="110"/>
      <c r="Y10390" s="110"/>
      <c r="AA10390" s="110"/>
      <c r="AC10390" s="110"/>
    </row>
    <row r="10391" spans="19:29" x14ac:dyDescent="0.25">
      <c r="S10391" s="111"/>
      <c r="U10391" s="111"/>
      <c r="W10391" s="111"/>
      <c r="Y10391" s="111"/>
      <c r="AA10391" s="111"/>
      <c r="AC10391" s="111"/>
    </row>
    <row r="10392" spans="19:29" x14ac:dyDescent="0.25">
      <c r="S10392" s="107"/>
      <c r="U10392" s="107"/>
      <c r="W10392" s="107"/>
      <c r="Y10392" s="107"/>
      <c r="AA10392" s="107"/>
      <c r="AC10392" s="107"/>
    </row>
    <row r="10393" spans="19:29" x14ac:dyDescent="0.25">
      <c r="S10393" s="108"/>
      <c r="U10393" s="108"/>
      <c r="W10393" s="108"/>
      <c r="Y10393" s="108"/>
      <c r="AA10393" s="108"/>
      <c r="AC10393" s="108"/>
    </row>
    <row r="10394" spans="19:29" x14ac:dyDescent="0.25">
      <c r="S10394" s="108"/>
      <c r="U10394" s="108"/>
      <c r="W10394" s="108"/>
      <c r="Y10394" s="108"/>
      <c r="AA10394" s="108"/>
      <c r="AC10394" s="108"/>
    </row>
    <row r="10395" spans="19:29" x14ac:dyDescent="0.25">
      <c r="S10395" s="109"/>
      <c r="U10395" s="109"/>
      <c r="W10395" s="109"/>
      <c r="Y10395" s="109"/>
      <c r="AA10395" s="109"/>
      <c r="AC10395" s="109"/>
    </row>
    <row r="10396" spans="19:29" x14ac:dyDescent="0.25">
      <c r="S10396" s="108"/>
      <c r="U10396" s="108"/>
      <c r="W10396" s="108"/>
      <c r="Y10396" s="108"/>
      <c r="AA10396" s="108"/>
      <c r="AC10396" s="108"/>
    </row>
    <row r="10397" spans="19:29" x14ac:dyDescent="0.25">
      <c r="S10397" s="108"/>
      <c r="U10397" s="108"/>
      <c r="W10397" s="108"/>
      <c r="Y10397" s="108"/>
      <c r="AA10397" s="108"/>
      <c r="AC10397" s="108"/>
    </row>
    <row r="10398" spans="19:29" x14ac:dyDescent="0.25">
      <c r="S10398" s="109"/>
      <c r="U10398" s="109"/>
      <c r="W10398" s="109"/>
      <c r="Y10398" s="109"/>
      <c r="AA10398" s="109"/>
      <c r="AC10398" s="109"/>
    </row>
    <row r="10399" spans="19:29" x14ac:dyDescent="0.25">
      <c r="S10399" s="108"/>
      <c r="U10399" s="108"/>
      <c r="W10399" s="108"/>
      <c r="Y10399" s="108"/>
      <c r="AA10399" s="108"/>
      <c r="AC10399" s="108"/>
    </row>
    <row r="10400" spans="19:29" x14ac:dyDescent="0.25">
      <c r="S10400" s="109"/>
      <c r="U10400" s="109"/>
      <c r="W10400" s="109"/>
      <c r="Y10400" s="109"/>
      <c r="AA10400" s="109"/>
      <c r="AC10400" s="109"/>
    </row>
    <row r="10401" spans="19:29" x14ac:dyDescent="0.25">
      <c r="S10401" s="108"/>
      <c r="U10401" s="108"/>
      <c r="W10401" s="108"/>
      <c r="Y10401" s="108"/>
      <c r="AA10401" s="108"/>
      <c r="AC10401" s="108"/>
    </row>
    <row r="10402" spans="19:29" x14ac:dyDescent="0.25">
      <c r="S10402" s="108"/>
      <c r="U10402" s="108"/>
      <c r="W10402" s="108"/>
      <c r="Y10402" s="108"/>
      <c r="AA10402" s="108"/>
      <c r="AC10402" s="108"/>
    </row>
    <row r="10403" spans="19:29" x14ac:dyDescent="0.25">
      <c r="S10403" s="108"/>
      <c r="U10403" s="108"/>
      <c r="W10403" s="108"/>
      <c r="Y10403" s="108"/>
      <c r="AA10403" s="108"/>
      <c r="AC10403" s="108"/>
    </row>
    <row r="10404" spans="19:29" x14ac:dyDescent="0.25">
      <c r="S10404" s="110"/>
      <c r="U10404" s="110"/>
      <c r="W10404" s="110"/>
      <c r="Y10404" s="110"/>
      <c r="AA10404" s="110"/>
      <c r="AC10404" s="110"/>
    </row>
    <row r="10405" spans="19:29" x14ac:dyDescent="0.25">
      <c r="S10405" s="110"/>
      <c r="U10405" s="110"/>
      <c r="W10405" s="110"/>
      <c r="Y10405" s="110"/>
      <c r="AA10405" s="110"/>
      <c r="AC10405" s="110"/>
    </row>
    <row r="10406" spans="19:29" x14ac:dyDescent="0.25">
      <c r="S10406" s="110"/>
      <c r="U10406" s="110"/>
      <c r="W10406" s="110"/>
      <c r="Y10406" s="110"/>
      <c r="AA10406" s="110"/>
      <c r="AC10406" s="110"/>
    </row>
    <row r="10407" spans="19:29" x14ac:dyDescent="0.25">
      <c r="S10407" s="110"/>
      <c r="U10407" s="110"/>
      <c r="W10407" s="110"/>
      <c r="Y10407" s="110"/>
      <c r="AA10407" s="110"/>
      <c r="AC10407" s="110"/>
    </row>
    <row r="10408" spans="19:29" x14ac:dyDescent="0.25">
      <c r="S10408" s="111"/>
      <c r="U10408" s="111"/>
      <c r="W10408" s="111"/>
      <c r="Y10408" s="111"/>
      <c r="AA10408" s="111"/>
      <c r="AC10408" s="111"/>
    </row>
    <row r="10409" spans="19:29" x14ac:dyDescent="0.25">
      <c r="S10409" s="107"/>
      <c r="U10409" s="107"/>
      <c r="W10409" s="107"/>
      <c r="Y10409" s="107"/>
      <c r="AA10409" s="107"/>
      <c r="AC10409" s="107"/>
    </row>
    <row r="10410" spans="19:29" x14ac:dyDescent="0.25">
      <c r="S10410" s="108"/>
      <c r="U10410" s="108"/>
      <c r="W10410" s="108"/>
      <c r="Y10410" s="108"/>
      <c r="AA10410" s="108"/>
      <c r="AC10410" s="108"/>
    </row>
    <row r="10411" spans="19:29" x14ac:dyDescent="0.25">
      <c r="S10411" s="108"/>
      <c r="U10411" s="108"/>
      <c r="W10411" s="108"/>
      <c r="Y10411" s="108"/>
      <c r="AA10411" s="108"/>
      <c r="AC10411" s="108"/>
    </row>
    <row r="10412" spans="19:29" x14ac:dyDescent="0.25">
      <c r="S10412" s="109"/>
      <c r="U10412" s="109"/>
      <c r="W10412" s="109"/>
      <c r="Y10412" s="109"/>
      <c r="AA10412" s="109"/>
      <c r="AC10412" s="109"/>
    </row>
    <row r="10413" spans="19:29" x14ac:dyDescent="0.25">
      <c r="S10413" s="108"/>
      <c r="U10413" s="108"/>
      <c r="W10413" s="108"/>
      <c r="Y10413" s="108"/>
      <c r="AA10413" s="108"/>
      <c r="AC10413" s="108"/>
    </row>
    <row r="10414" spans="19:29" x14ac:dyDescent="0.25">
      <c r="S10414" s="108"/>
      <c r="U10414" s="108"/>
      <c r="W10414" s="108"/>
      <c r="Y10414" s="108"/>
      <c r="AA10414" s="108"/>
      <c r="AC10414" s="108"/>
    </row>
    <row r="10415" spans="19:29" x14ac:dyDescent="0.25">
      <c r="S10415" s="109"/>
      <c r="U10415" s="109"/>
      <c r="W10415" s="109"/>
      <c r="Y10415" s="109"/>
      <c r="AA10415" s="109"/>
      <c r="AC10415" s="109"/>
    </row>
    <row r="10416" spans="19:29" x14ac:dyDescent="0.25">
      <c r="S10416" s="108"/>
      <c r="U10416" s="108"/>
      <c r="W10416" s="108"/>
      <c r="Y10416" s="108"/>
      <c r="AA10416" s="108"/>
      <c r="AC10416" s="108"/>
    </row>
    <row r="10417" spans="19:29" x14ac:dyDescent="0.25">
      <c r="S10417" s="109"/>
      <c r="U10417" s="109"/>
      <c r="W10417" s="109"/>
      <c r="Y10417" s="109"/>
      <c r="AA10417" s="109"/>
      <c r="AC10417" s="109"/>
    </row>
    <row r="10418" spans="19:29" x14ac:dyDescent="0.25">
      <c r="S10418" s="108"/>
      <c r="U10418" s="108"/>
      <c r="W10418" s="108"/>
      <c r="Y10418" s="108"/>
      <c r="AA10418" s="108"/>
      <c r="AC10418" s="108"/>
    </row>
    <row r="10419" spans="19:29" x14ac:dyDescent="0.25">
      <c r="S10419" s="108"/>
      <c r="U10419" s="108"/>
      <c r="W10419" s="108"/>
      <c r="Y10419" s="108"/>
      <c r="AA10419" s="108"/>
      <c r="AC10419" s="108"/>
    </row>
    <row r="10420" spans="19:29" x14ac:dyDescent="0.25">
      <c r="S10420" s="108"/>
      <c r="U10420" s="108"/>
      <c r="W10420" s="108"/>
      <c r="Y10420" s="108"/>
      <c r="AA10420" s="108"/>
      <c r="AC10420" s="108"/>
    </row>
    <row r="10421" spans="19:29" x14ac:dyDescent="0.25">
      <c r="S10421" s="110"/>
      <c r="U10421" s="110"/>
      <c r="W10421" s="110"/>
      <c r="Y10421" s="110"/>
      <c r="AA10421" s="110"/>
      <c r="AC10421" s="110"/>
    </row>
    <row r="10422" spans="19:29" x14ac:dyDescent="0.25">
      <c r="S10422" s="110"/>
      <c r="U10422" s="110"/>
      <c r="W10422" s="110"/>
      <c r="Y10422" s="110"/>
      <c r="AA10422" s="110"/>
      <c r="AC10422" s="110"/>
    </row>
    <row r="10423" spans="19:29" x14ac:dyDescent="0.25">
      <c r="S10423" s="110"/>
      <c r="U10423" s="110"/>
      <c r="W10423" s="110"/>
      <c r="Y10423" s="110"/>
      <c r="AA10423" s="110"/>
      <c r="AC10423" s="110"/>
    </row>
    <row r="10424" spans="19:29" x14ac:dyDescent="0.25">
      <c r="S10424" s="110"/>
      <c r="U10424" s="110"/>
      <c r="W10424" s="110"/>
      <c r="Y10424" s="110"/>
      <c r="AA10424" s="110"/>
      <c r="AC10424" s="110"/>
    </row>
    <row r="10425" spans="19:29" x14ac:dyDescent="0.25">
      <c r="S10425" s="111"/>
      <c r="U10425" s="111"/>
      <c r="W10425" s="111"/>
      <c r="Y10425" s="111"/>
      <c r="AA10425" s="111"/>
      <c r="AC10425" s="111"/>
    </row>
    <row r="10426" spans="19:29" x14ac:dyDescent="0.25">
      <c r="S10426" s="107"/>
      <c r="U10426" s="107"/>
      <c r="W10426" s="107"/>
      <c r="Y10426" s="107"/>
      <c r="AA10426" s="107"/>
      <c r="AC10426" s="107"/>
    </row>
    <row r="10427" spans="19:29" x14ac:dyDescent="0.25">
      <c r="S10427" s="108"/>
      <c r="U10427" s="108"/>
      <c r="W10427" s="108"/>
      <c r="Y10427" s="108"/>
      <c r="AA10427" s="108"/>
      <c r="AC10427" s="108"/>
    </row>
    <row r="10428" spans="19:29" x14ac:dyDescent="0.25">
      <c r="S10428" s="108"/>
      <c r="U10428" s="108"/>
      <c r="W10428" s="108"/>
      <c r="Y10428" s="108"/>
      <c r="AA10428" s="108"/>
      <c r="AC10428" s="108"/>
    </row>
    <row r="10429" spans="19:29" x14ac:dyDescent="0.25">
      <c r="S10429" s="109"/>
      <c r="U10429" s="109"/>
      <c r="W10429" s="109"/>
      <c r="Y10429" s="109"/>
      <c r="AA10429" s="109"/>
      <c r="AC10429" s="109"/>
    </row>
    <row r="10430" spans="19:29" x14ac:dyDescent="0.25">
      <c r="S10430" s="108"/>
      <c r="U10430" s="108"/>
      <c r="W10430" s="108"/>
      <c r="Y10430" s="108"/>
      <c r="AA10430" s="108"/>
      <c r="AC10430" s="108"/>
    </row>
    <row r="10431" spans="19:29" x14ac:dyDescent="0.25">
      <c r="S10431" s="108"/>
      <c r="U10431" s="108"/>
      <c r="W10431" s="108"/>
      <c r="Y10431" s="108"/>
      <c r="AA10431" s="108"/>
      <c r="AC10431" s="108"/>
    </row>
    <row r="10432" spans="19:29" x14ac:dyDescent="0.25">
      <c r="S10432" s="109"/>
      <c r="U10432" s="109"/>
      <c r="W10432" s="109"/>
      <c r="Y10432" s="109"/>
      <c r="AA10432" s="109"/>
      <c r="AC10432" s="109"/>
    </row>
    <row r="10433" spans="19:29" x14ac:dyDescent="0.25">
      <c r="S10433" s="108"/>
      <c r="U10433" s="108"/>
      <c r="W10433" s="108"/>
      <c r="Y10433" s="108"/>
      <c r="AA10433" s="108"/>
      <c r="AC10433" s="108"/>
    </row>
    <row r="10434" spans="19:29" x14ac:dyDescent="0.25">
      <c r="S10434" s="109"/>
      <c r="U10434" s="109"/>
      <c r="W10434" s="109"/>
      <c r="Y10434" s="109"/>
      <c r="AA10434" s="109"/>
      <c r="AC10434" s="109"/>
    </row>
    <row r="10435" spans="19:29" x14ac:dyDescent="0.25">
      <c r="S10435" s="108"/>
      <c r="U10435" s="108"/>
      <c r="W10435" s="108"/>
      <c r="Y10435" s="108"/>
      <c r="AA10435" s="108"/>
      <c r="AC10435" s="108"/>
    </row>
    <row r="10436" spans="19:29" x14ac:dyDescent="0.25">
      <c r="S10436" s="108"/>
      <c r="U10436" s="108"/>
      <c r="W10436" s="108"/>
      <c r="Y10436" s="108"/>
      <c r="AA10436" s="108"/>
      <c r="AC10436" s="108"/>
    </row>
    <row r="10437" spans="19:29" x14ac:dyDescent="0.25">
      <c r="S10437" s="108"/>
      <c r="U10437" s="108"/>
      <c r="W10437" s="108"/>
      <c r="Y10437" s="108"/>
      <c r="AA10437" s="108"/>
      <c r="AC10437" s="108"/>
    </row>
    <row r="10438" spans="19:29" x14ac:dyDescent="0.25">
      <c r="S10438" s="110"/>
      <c r="U10438" s="110"/>
      <c r="W10438" s="110"/>
      <c r="Y10438" s="110"/>
      <c r="AA10438" s="110"/>
      <c r="AC10438" s="110"/>
    </row>
    <row r="10439" spans="19:29" x14ac:dyDescent="0.25">
      <c r="S10439" s="110"/>
      <c r="U10439" s="110"/>
      <c r="W10439" s="110"/>
      <c r="Y10439" s="110"/>
      <c r="AA10439" s="110"/>
      <c r="AC10439" s="110"/>
    </row>
    <row r="10440" spans="19:29" x14ac:dyDescent="0.25">
      <c r="S10440" s="110"/>
      <c r="U10440" s="110"/>
      <c r="W10440" s="110"/>
      <c r="Y10440" s="110"/>
      <c r="AA10440" s="110"/>
      <c r="AC10440" s="110"/>
    </row>
    <row r="10441" spans="19:29" x14ac:dyDescent="0.25">
      <c r="S10441" s="110"/>
      <c r="U10441" s="110"/>
      <c r="W10441" s="110"/>
      <c r="Y10441" s="110"/>
      <c r="AA10441" s="110"/>
      <c r="AC10441" s="110"/>
    </row>
    <row r="10442" spans="19:29" x14ac:dyDescent="0.25">
      <c r="S10442" s="111"/>
      <c r="U10442" s="111"/>
      <c r="W10442" s="111"/>
      <c r="Y10442" s="111"/>
      <c r="AA10442" s="111"/>
      <c r="AC10442" s="111"/>
    </row>
    <row r="10443" spans="19:29" x14ac:dyDescent="0.25">
      <c r="S10443" s="107"/>
      <c r="U10443" s="107"/>
      <c r="W10443" s="107"/>
      <c r="Y10443" s="107"/>
      <c r="AA10443" s="107"/>
      <c r="AC10443" s="107"/>
    </row>
    <row r="10444" spans="19:29" x14ac:dyDescent="0.25">
      <c r="S10444" s="108"/>
      <c r="U10444" s="108"/>
      <c r="W10444" s="108"/>
      <c r="Y10444" s="108"/>
      <c r="AA10444" s="108"/>
      <c r="AC10444" s="108"/>
    </row>
    <row r="10445" spans="19:29" x14ac:dyDescent="0.25">
      <c r="S10445" s="108"/>
      <c r="U10445" s="108"/>
      <c r="W10445" s="108"/>
      <c r="Y10445" s="108"/>
      <c r="AA10445" s="108"/>
      <c r="AC10445" s="108"/>
    </row>
    <row r="10446" spans="19:29" x14ac:dyDescent="0.25">
      <c r="S10446" s="109"/>
      <c r="U10446" s="109"/>
      <c r="W10446" s="109"/>
      <c r="Y10446" s="109"/>
      <c r="AA10446" s="109"/>
      <c r="AC10446" s="109"/>
    </row>
    <row r="10447" spans="19:29" x14ac:dyDescent="0.25">
      <c r="S10447" s="108"/>
      <c r="U10447" s="108"/>
      <c r="W10447" s="108"/>
      <c r="Y10447" s="108"/>
      <c r="AA10447" s="108"/>
      <c r="AC10447" s="108"/>
    </row>
    <row r="10448" spans="19:29" x14ac:dyDescent="0.25">
      <c r="S10448" s="108"/>
      <c r="U10448" s="108"/>
      <c r="W10448" s="108"/>
      <c r="Y10448" s="108"/>
      <c r="AA10448" s="108"/>
      <c r="AC10448" s="108"/>
    </row>
    <row r="10449" spans="19:29" x14ac:dyDescent="0.25">
      <c r="S10449" s="109"/>
      <c r="U10449" s="109"/>
      <c r="W10449" s="109"/>
      <c r="Y10449" s="109"/>
      <c r="AA10449" s="109"/>
      <c r="AC10449" s="109"/>
    </row>
    <row r="10450" spans="19:29" x14ac:dyDescent="0.25">
      <c r="S10450" s="108"/>
      <c r="U10450" s="108"/>
      <c r="W10450" s="108"/>
      <c r="Y10450" s="108"/>
      <c r="AA10450" s="108"/>
      <c r="AC10450" s="108"/>
    </row>
    <row r="10451" spans="19:29" x14ac:dyDescent="0.25">
      <c r="S10451" s="109"/>
      <c r="U10451" s="109"/>
      <c r="W10451" s="109"/>
      <c r="Y10451" s="109"/>
      <c r="AA10451" s="109"/>
      <c r="AC10451" s="109"/>
    </row>
    <row r="10452" spans="19:29" x14ac:dyDescent="0.25">
      <c r="S10452" s="108"/>
      <c r="U10452" s="108"/>
      <c r="W10452" s="108"/>
      <c r="Y10452" s="108"/>
      <c r="AA10452" s="108"/>
      <c r="AC10452" s="108"/>
    </row>
    <row r="10453" spans="19:29" x14ac:dyDescent="0.25">
      <c r="S10453" s="108"/>
      <c r="U10453" s="108"/>
      <c r="W10453" s="108"/>
      <c r="Y10453" s="108"/>
      <c r="AA10453" s="108"/>
      <c r="AC10453" s="108"/>
    </row>
    <row r="10454" spans="19:29" x14ac:dyDescent="0.25">
      <c r="S10454" s="108"/>
      <c r="U10454" s="108"/>
      <c r="W10454" s="108"/>
      <c r="Y10454" s="108"/>
      <c r="AA10454" s="108"/>
      <c r="AC10454" s="108"/>
    </row>
    <row r="10455" spans="19:29" x14ac:dyDescent="0.25">
      <c r="S10455" s="110"/>
      <c r="U10455" s="110"/>
      <c r="W10455" s="110"/>
      <c r="Y10455" s="110"/>
      <c r="AA10455" s="110"/>
      <c r="AC10455" s="110"/>
    </row>
    <row r="10456" spans="19:29" x14ac:dyDescent="0.25">
      <c r="S10456" s="110"/>
      <c r="U10456" s="110"/>
      <c r="W10456" s="110"/>
      <c r="Y10456" s="110"/>
      <c r="AA10456" s="110"/>
      <c r="AC10456" s="110"/>
    </row>
    <row r="10457" spans="19:29" x14ac:dyDescent="0.25">
      <c r="S10457" s="110"/>
      <c r="U10457" s="110"/>
      <c r="W10457" s="110"/>
      <c r="Y10457" s="110"/>
      <c r="AA10457" s="110"/>
      <c r="AC10457" s="110"/>
    </row>
    <row r="10458" spans="19:29" x14ac:dyDescent="0.25">
      <c r="S10458" s="110"/>
      <c r="U10458" s="110"/>
      <c r="W10458" s="110"/>
      <c r="Y10458" s="110"/>
      <c r="AA10458" s="110"/>
      <c r="AC10458" s="110"/>
    </row>
    <row r="10459" spans="19:29" x14ac:dyDescent="0.25">
      <c r="S10459" s="111"/>
      <c r="U10459" s="111"/>
      <c r="W10459" s="111"/>
      <c r="Y10459" s="111"/>
      <c r="AA10459" s="111"/>
      <c r="AC10459" s="111"/>
    </row>
    <row r="10460" spans="19:29" x14ac:dyDescent="0.25">
      <c r="S10460" s="107"/>
      <c r="U10460" s="107"/>
      <c r="W10460" s="107"/>
      <c r="Y10460" s="107"/>
      <c r="AA10460" s="107"/>
      <c r="AC10460" s="107"/>
    </row>
    <row r="10461" spans="19:29" x14ac:dyDescent="0.25">
      <c r="S10461" s="108"/>
      <c r="U10461" s="108"/>
      <c r="W10461" s="108"/>
      <c r="Y10461" s="108"/>
      <c r="AA10461" s="108"/>
      <c r="AC10461" s="108"/>
    </row>
    <row r="10462" spans="19:29" x14ac:dyDescent="0.25">
      <c r="S10462" s="108"/>
      <c r="U10462" s="108"/>
      <c r="W10462" s="108"/>
      <c r="Y10462" s="108"/>
      <c r="AA10462" s="108"/>
      <c r="AC10462" s="108"/>
    </row>
    <row r="10463" spans="19:29" x14ac:dyDescent="0.25">
      <c r="S10463" s="109"/>
      <c r="U10463" s="109"/>
      <c r="W10463" s="109"/>
      <c r="Y10463" s="109"/>
      <c r="AA10463" s="109"/>
      <c r="AC10463" s="109"/>
    </row>
    <row r="10464" spans="19:29" x14ac:dyDescent="0.25">
      <c r="S10464" s="108"/>
      <c r="U10464" s="108"/>
      <c r="W10464" s="108"/>
      <c r="Y10464" s="108"/>
      <c r="AA10464" s="108"/>
      <c r="AC10464" s="108"/>
    </row>
    <row r="10465" spans="19:29" x14ac:dyDescent="0.25">
      <c r="S10465" s="108"/>
      <c r="U10465" s="108"/>
      <c r="W10465" s="108"/>
      <c r="Y10465" s="108"/>
      <c r="AA10465" s="108"/>
      <c r="AC10465" s="108"/>
    </row>
    <row r="10466" spans="19:29" x14ac:dyDescent="0.25">
      <c r="S10466" s="109"/>
      <c r="U10466" s="109"/>
      <c r="W10466" s="109"/>
      <c r="Y10466" s="109"/>
      <c r="AA10466" s="109"/>
      <c r="AC10466" s="109"/>
    </row>
    <row r="10467" spans="19:29" x14ac:dyDescent="0.25">
      <c r="S10467" s="108"/>
      <c r="U10467" s="108"/>
      <c r="W10467" s="108"/>
      <c r="Y10467" s="108"/>
      <c r="AA10467" s="108"/>
      <c r="AC10467" s="108"/>
    </row>
    <row r="10468" spans="19:29" x14ac:dyDescent="0.25">
      <c r="S10468" s="109"/>
      <c r="U10468" s="109"/>
      <c r="W10468" s="109"/>
      <c r="Y10468" s="109"/>
      <c r="AA10468" s="109"/>
      <c r="AC10468" s="109"/>
    </row>
    <row r="10469" spans="19:29" x14ac:dyDescent="0.25">
      <c r="S10469" s="108"/>
      <c r="U10469" s="108"/>
      <c r="W10469" s="108"/>
      <c r="Y10469" s="108"/>
      <c r="AA10469" s="108"/>
      <c r="AC10469" s="108"/>
    </row>
    <row r="10470" spans="19:29" x14ac:dyDescent="0.25">
      <c r="S10470" s="108"/>
      <c r="U10470" s="108"/>
      <c r="W10470" s="108"/>
      <c r="Y10470" s="108"/>
      <c r="AA10470" s="108"/>
      <c r="AC10470" s="108"/>
    </row>
    <row r="10471" spans="19:29" x14ac:dyDescent="0.25">
      <c r="S10471" s="108"/>
      <c r="U10471" s="108"/>
      <c r="W10471" s="108"/>
      <c r="Y10471" s="108"/>
      <c r="AA10471" s="108"/>
      <c r="AC10471" s="108"/>
    </row>
    <row r="10472" spans="19:29" x14ac:dyDescent="0.25">
      <c r="S10472" s="110"/>
      <c r="U10472" s="110"/>
      <c r="W10472" s="110"/>
      <c r="Y10472" s="110"/>
      <c r="AA10472" s="110"/>
      <c r="AC10472" s="110"/>
    </row>
    <row r="10473" spans="19:29" x14ac:dyDescent="0.25">
      <c r="S10473" s="110"/>
      <c r="U10473" s="110"/>
      <c r="W10473" s="110"/>
      <c r="Y10473" s="110"/>
      <c r="AA10473" s="110"/>
      <c r="AC10473" s="110"/>
    </row>
    <row r="10474" spans="19:29" x14ac:dyDescent="0.25">
      <c r="S10474" s="110"/>
      <c r="U10474" s="110"/>
      <c r="W10474" s="110"/>
      <c r="Y10474" s="110"/>
      <c r="AA10474" s="110"/>
      <c r="AC10474" s="110"/>
    </row>
    <row r="10475" spans="19:29" x14ac:dyDescent="0.25">
      <c r="S10475" s="110"/>
      <c r="U10475" s="110"/>
      <c r="W10475" s="110"/>
      <c r="Y10475" s="110"/>
      <c r="AA10475" s="110"/>
      <c r="AC10475" s="110"/>
    </row>
    <row r="10476" spans="19:29" x14ac:dyDescent="0.25">
      <c r="S10476" s="111"/>
      <c r="U10476" s="111"/>
      <c r="W10476" s="111"/>
      <c r="Y10476" s="111"/>
      <c r="AA10476" s="111"/>
      <c r="AC10476" s="111"/>
    </row>
    <row r="10477" spans="19:29" x14ac:dyDescent="0.25">
      <c r="S10477" s="107"/>
      <c r="U10477" s="107"/>
      <c r="W10477" s="107"/>
      <c r="Y10477" s="107"/>
      <c r="AA10477" s="107"/>
      <c r="AC10477" s="107"/>
    </row>
    <row r="10478" spans="19:29" x14ac:dyDescent="0.25">
      <c r="S10478" s="108"/>
      <c r="U10478" s="108"/>
      <c r="W10478" s="108"/>
      <c r="Y10478" s="108"/>
      <c r="AA10478" s="108"/>
      <c r="AC10478" s="108"/>
    </row>
    <row r="10479" spans="19:29" x14ac:dyDescent="0.25">
      <c r="S10479" s="108"/>
      <c r="U10479" s="108"/>
      <c r="W10479" s="108"/>
      <c r="Y10479" s="108"/>
      <c r="AA10479" s="108"/>
      <c r="AC10479" s="108"/>
    </row>
    <row r="10480" spans="19:29" x14ac:dyDescent="0.25">
      <c r="S10480" s="109"/>
      <c r="U10480" s="109"/>
      <c r="W10480" s="109"/>
      <c r="Y10480" s="109"/>
      <c r="AA10480" s="109"/>
      <c r="AC10480" s="109"/>
    </row>
    <row r="10481" spans="19:29" x14ac:dyDescent="0.25">
      <c r="S10481" s="108"/>
      <c r="U10481" s="108"/>
      <c r="W10481" s="108"/>
      <c r="Y10481" s="108"/>
      <c r="AA10481" s="108"/>
      <c r="AC10481" s="108"/>
    </row>
    <row r="10482" spans="19:29" x14ac:dyDescent="0.25">
      <c r="S10482" s="108"/>
      <c r="U10482" s="108"/>
      <c r="W10482" s="108"/>
      <c r="Y10482" s="108"/>
      <c r="AA10482" s="108"/>
      <c r="AC10482" s="108"/>
    </row>
    <row r="10483" spans="19:29" x14ac:dyDescent="0.25">
      <c r="S10483" s="109"/>
      <c r="U10483" s="109"/>
      <c r="W10483" s="109"/>
      <c r="Y10483" s="109"/>
      <c r="AA10483" s="109"/>
      <c r="AC10483" s="109"/>
    </row>
    <row r="10484" spans="19:29" x14ac:dyDescent="0.25">
      <c r="S10484" s="108"/>
      <c r="U10484" s="108"/>
      <c r="W10484" s="108"/>
      <c r="Y10484" s="108"/>
      <c r="AA10484" s="108"/>
      <c r="AC10484" s="108"/>
    </row>
    <row r="10485" spans="19:29" x14ac:dyDescent="0.25">
      <c r="S10485" s="109"/>
      <c r="U10485" s="109"/>
      <c r="W10485" s="109"/>
      <c r="Y10485" s="109"/>
      <c r="AA10485" s="109"/>
      <c r="AC10485" s="109"/>
    </row>
    <row r="10486" spans="19:29" x14ac:dyDescent="0.25">
      <c r="S10486" s="108"/>
      <c r="U10486" s="108"/>
      <c r="W10486" s="108"/>
      <c r="Y10486" s="108"/>
      <c r="AA10486" s="108"/>
      <c r="AC10486" s="108"/>
    </row>
    <row r="10487" spans="19:29" x14ac:dyDescent="0.25">
      <c r="S10487" s="108"/>
      <c r="U10487" s="108"/>
      <c r="W10487" s="108"/>
      <c r="Y10487" s="108"/>
      <c r="AA10487" s="108"/>
      <c r="AC10487" s="108"/>
    </row>
    <row r="10488" spans="19:29" x14ac:dyDescent="0.25">
      <c r="S10488" s="108"/>
      <c r="U10488" s="108"/>
      <c r="W10488" s="108"/>
      <c r="Y10488" s="108"/>
      <c r="AA10488" s="108"/>
      <c r="AC10488" s="108"/>
    </row>
    <row r="10489" spans="19:29" x14ac:dyDescent="0.25">
      <c r="S10489" s="110"/>
      <c r="U10489" s="110"/>
      <c r="W10489" s="110"/>
      <c r="Y10489" s="110"/>
      <c r="AA10489" s="110"/>
      <c r="AC10489" s="110"/>
    </row>
    <row r="10490" spans="19:29" x14ac:dyDescent="0.25">
      <c r="S10490" s="110"/>
      <c r="U10490" s="110"/>
      <c r="W10490" s="110"/>
      <c r="Y10490" s="110"/>
      <c r="AA10490" s="110"/>
      <c r="AC10490" s="110"/>
    </row>
    <row r="10491" spans="19:29" x14ac:dyDescent="0.25">
      <c r="S10491" s="110"/>
      <c r="U10491" s="110"/>
      <c r="W10491" s="110"/>
      <c r="Y10491" s="110"/>
      <c r="AA10491" s="110"/>
      <c r="AC10491" s="110"/>
    </row>
    <row r="10492" spans="19:29" x14ac:dyDescent="0.25">
      <c r="S10492" s="110"/>
      <c r="U10492" s="110"/>
      <c r="W10492" s="110"/>
      <c r="Y10492" s="110"/>
      <c r="AA10492" s="110"/>
      <c r="AC10492" s="110"/>
    </row>
    <row r="10493" spans="19:29" x14ac:dyDescent="0.25">
      <c r="S10493" s="111"/>
      <c r="U10493" s="111"/>
      <c r="W10493" s="111"/>
      <c r="Y10493" s="111"/>
      <c r="AA10493" s="111"/>
      <c r="AC10493" s="111"/>
    </row>
    <row r="10494" spans="19:29" x14ac:dyDescent="0.25">
      <c r="S10494" s="107"/>
      <c r="U10494" s="107"/>
      <c r="W10494" s="107"/>
      <c r="Y10494" s="107"/>
      <c r="AA10494" s="107"/>
      <c r="AC10494" s="107"/>
    </row>
    <row r="10495" spans="19:29" x14ac:dyDescent="0.25">
      <c r="S10495" s="108"/>
      <c r="U10495" s="108"/>
      <c r="W10495" s="108"/>
      <c r="Y10495" s="108"/>
      <c r="AA10495" s="108"/>
      <c r="AC10495" s="108"/>
    </row>
    <row r="10496" spans="19:29" x14ac:dyDescent="0.25">
      <c r="S10496" s="108"/>
      <c r="U10496" s="108"/>
      <c r="W10496" s="108"/>
      <c r="Y10496" s="108"/>
      <c r="AA10496" s="108"/>
      <c r="AC10496" s="108"/>
    </row>
    <row r="10497" spans="19:29" x14ac:dyDescent="0.25">
      <c r="S10497" s="109"/>
      <c r="U10497" s="109"/>
      <c r="W10497" s="109"/>
      <c r="Y10497" s="109"/>
      <c r="AA10497" s="109"/>
      <c r="AC10497" s="109"/>
    </row>
    <row r="10498" spans="19:29" x14ac:dyDescent="0.25">
      <c r="S10498" s="108"/>
      <c r="U10498" s="108"/>
      <c r="W10498" s="108"/>
      <c r="Y10498" s="108"/>
      <c r="AA10498" s="108"/>
      <c r="AC10498" s="108"/>
    </row>
    <row r="10499" spans="19:29" x14ac:dyDescent="0.25">
      <c r="S10499" s="108"/>
      <c r="U10499" s="108"/>
      <c r="W10499" s="108"/>
      <c r="Y10499" s="108"/>
      <c r="AA10499" s="108"/>
      <c r="AC10499" s="108"/>
    </row>
    <row r="10500" spans="19:29" x14ac:dyDescent="0.25">
      <c r="S10500" s="109"/>
      <c r="U10500" s="109"/>
      <c r="W10500" s="109"/>
      <c r="Y10500" s="109"/>
      <c r="AA10500" s="109"/>
      <c r="AC10500" s="109"/>
    </row>
    <row r="10501" spans="19:29" x14ac:dyDescent="0.25">
      <c r="S10501" s="108"/>
      <c r="U10501" s="108"/>
      <c r="W10501" s="108"/>
      <c r="Y10501" s="108"/>
      <c r="AA10501" s="108"/>
      <c r="AC10501" s="108"/>
    </row>
    <row r="10502" spans="19:29" x14ac:dyDescent="0.25">
      <c r="S10502" s="109"/>
      <c r="U10502" s="109"/>
      <c r="W10502" s="109"/>
      <c r="Y10502" s="109"/>
      <c r="AA10502" s="109"/>
      <c r="AC10502" s="109"/>
    </row>
    <row r="10503" spans="19:29" x14ac:dyDescent="0.25">
      <c r="S10503" s="108"/>
      <c r="U10503" s="108"/>
      <c r="W10503" s="108"/>
      <c r="Y10503" s="108"/>
      <c r="AA10503" s="108"/>
      <c r="AC10503" s="108"/>
    </row>
    <row r="10504" spans="19:29" x14ac:dyDescent="0.25">
      <c r="S10504" s="108"/>
      <c r="U10504" s="108"/>
      <c r="W10504" s="108"/>
      <c r="Y10504" s="108"/>
      <c r="AA10504" s="108"/>
      <c r="AC10504" s="108"/>
    </row>
    <row r="10505" spans="19:29" x14ac:dyDescent="0.25">
      <c r="S10505" s="108"/>
      <c r="U10505" s="108"/>
      <c r="W10505" s="108"/>
      <c r="Y10505" s="108"/>
      <c r="AA10505" s="108"/>
      <c r="AC10505" s="108"/>
    </row>
    <row r="10506" spans="19:29" x14ac:dyDescent="0.25">
      <c r="S10506" s="110"/>
      <c r="U10506" s="110"/>
      <c r="W10506" s="110"/>
      <c r="Y10506" s="110"/>
      <c r="AA10506" s="110"/>
      <c r="AC10506" s="110"/>
    </row>
    <row r="10507" spans="19:29" x14ac:dyDescent="0.25">
      <c r="S10507" s="110"/>
      <c r="U10507" s="110"/>
      <c r="W10507" s="110"/>
      <c r="Y10507" s="110"/>
      <c r="AA10507" s="110"/>
      <c r="AC10507" s="110"/>
    </row>
    <row r="10508" spans="19:29" x14ac:dyDescent="0.25">
      <c r="S10508" s="110"/>
      <c r="U10508" s="110"/>
      <c r="W10508" s="110"/>
      <c r="Y10508" s="110"/>
      <c r="AA10508" s="110"/>
      <c r="AC10508" s="110"/>
    </row>
    <row r="10509" spans="19:29" x14ac:dyDescent="0.25">
      <c r="S10509" s="110"/>
      <c r="U10509" s="110"/>
      <c r="W10509" s="110"/>
      <c r="Y10509" s="110"/>
      <c r="AA10509" s="110"/>
      <c r="AC10509" s="110"/>
    </row>
    <row r="10510" spans="19:29" x14ac:dyDescent="0.25">
      <c r="S10510" s="111"/>
      <c r="U10510" s="111"/>
      <c r="W10510" s="111"/>
      <c r="Y10510" s="111"/>
      <c r="AA10510" s="111"/>
      <c r="AC10510" s="111"/>
    </row>
    <row r="10511" spans="19:29" x14ac:dyDescent="0.25">
      <c r="S10511" s="107"/>
      <c r="U10511" s="107"/>
      <c r="W10511" s="107"/>
      <c r="Y10511" s="107"/>
      <c r="AA10511" s="107"/>
      <c r="AC10511" s="107"/>
    </row>
    <row r="10512" spans="19:29" x14ac:dyDescent="0.25">
      <c r="S10512" s="108"/>
      <c r="U10512" s="108"/>
      <c r="W10512" s="108"/>
      <c r="Y10512" s="108"/>
      <c r="AA10512" s="108"/>
      <c r="AC10512" s="108"/>
    </row>
    <row r="10513" spans="19:29" x14ac:dyDescent="0.25">
      <c r="S10513" s="108"/>
      <c r="U10513" s="108"/>
      <c r="W10513" s="108"/>
      <c r="Y10513" s="108"/>
      <c r="AA10513" s="108"/>
      <c r="AC10513" s="108"/>
    </row>
    <row r="10514" spans="19:29" x14ac:dyDescent="0.25">
      <c r="S10514" s="109"/>
      <c r="U10514" s="109"/>
      <c r="W10514" s="109"/>
      <c r="Y10514" s="109"/>
      <c r="AA10514" s="109"/>
      <c r="AC10514" s="109"/>
    </row>
    <row r="10515" spans="19:29" x14ac:dyDescent="0.25">
      <c r="S10515" s="108"/>
      <c r="U10515" s="108"/>
      <c r="W10515" s="108"/>
      <c r="Y10515" s="108"/>
      <c r="AA10515" s="108"/>
      <c r="AC10515" s="108"/>
    </row>
    <row r="10516" spans="19:29" x14ac:dyDescent="0.25">
      <c r="S10516" s="108"/>
      <c r="U10516" s="108"/>
      <c r="W10516" s="108"/>
      <c r="Y10516" s="108"/>
      <c r="AA10516" s="108"/>
      <c r="AC10516" s="108"/>
    </row>
    <row r="10517" spans="19:29" x14ac:dyDescent="0.25">
      <c r="S10517" s="109"/>
      <c r="U10517" s="109"/>
      <c r="W10517" s="109"/>
      <c r="Y10517" s="109"/>
      <c r="AA10517" s="109"/>
      <c r="AC10517" s="109"/>
    </row>
    <row r="10518" spans="19:29" x14ac:dyDescent="0.25">
      <c r="S10518" s="108"/>
      <c r="U10518" s="108"/>
      <c r="W10518" s="108"/>
      <c r="Y10518" s="108"/>
      <c r="AA10518" s="108"/>
      <c r="AC10518" s="108"/>
    </row>
    <row r="10519" spans="19:29" x14ac:dyDescent="0.25">
      <c r="S10519" s="109"/>
      <c r="U10519" s="109"/>
      <c r="W10519" s="109"/>
      <c r="Y10519" s="109"/>
      <c r="AA10519" s="109"/>
      <c r="AC10519" s="109"/>
    </row>
    <row r="10520" spans="19:29" x14ac:dyDescent="0.25">
      <c r="S10520" s="108"/>
      <c r="U10520" s="108"/>
      <c r="W10520" s="108"/>
      <c r="Y10520" s="108"/>
      <c r="AA10520" s="108"/>
      <c r="AC10520" s="108"/>
    </row>
    <row r="10521" spans="19:29" x14ac:dyDescent="0.25">
      <c r="S10521" s="108"/>
      <c r="U10521" s="108"/>
      <c r="W10521" s="108"/>
      <c r="Y10521" s="108"/>
      <c r="AA10521" s="108"/>
      <c r="AC10521" s="108"/>
    </row>
    <row r="10522" spans="19:29" x14ac:dyDescent="0.25">
      <c r="S10522" s="108"/>
      <c r="U10522" s="108"/>
      <c r="W10522" s="108"/>
      <c r="Y10522" s="108"/>
      <c r="AA10522" s="108"/>
      <c r="AC10522" s="108"/>
    </row>
    <row r="10523" spans="19:29" x14ac:dyDescent="0.25">
      <c r="S10523" s="110"/>
      <c r="U10523" s="110"/>
      <c r="W10523" s="110"/>
      <c r="Y10523" s="110"/>
      <c r="AA10523" s="110"/>
      <c r="AC10523" s="110"/>
    </row>
    <row r="10524" spans="19:29" x14ac:dyDescent="0.25">
      <c r="S10524" s="110"/>
      <c r="U10524" s="110"/>
      <c r="W10524" s="110"/>
      <c r="Y10524" s="110"/>
      <c r="AA10524" s="110"/>
      <c r="AC10524" s="110"/>
    </row>
    <row r="10525" spans="19:29" x14ac:dyDescent="0.25">
      <c r="S10525" s="110"/>
      <c r="U10525" s="110"/>
      <c r="W10525" s="110"/>
      <c r="Y10525" s="110"/>
      <c r="AA10525" s="110"/>
      <c r="AC10525" s="110"/>
    </row>
    <row r="10526" spans="19:29" x14ac:dyDescent="0.25">
      <c r="S10526" s="110"/>
      <c r="U10526" s="110"/>
      <c r="W10526" s="110"/>
      <c r="Y10526" s="110"/>
      <c r="AA10526" s="110"/>
      <c r="AC10526" s="110"/>
    </row>
    <row r="10527" spans="19:29" x14ac:dyDescent="0.25">
      <c r="S10527" s="111"/>
      <c r="U10527" s="111"/>
      <c r="W10527" s="111"/>
      <c r="Y10527" s="111"/>
      <c r="AA10527" s="111"/>
      <c r="AC10527" s="111"/>
    </row>
    <row r="10528" spans="19:29" x14ac:dyDescent="0.25">
      <c r="S10528" s="107"/>
      <c r="U10528" s="107"/>
      <c r="W10528" s="107"/>
      <c r="Y10528" s="107"/>
      <c r="AA10528" s="107"/>
      <c r="AC10528" s="107"/>
    </row>
    <row r="10529" spans="19:29" x14ac:dyDescent="0.25">
      <c r="S10529" s="108"/>
      <c r="U10529" s="108"/>
      <c r="W10529" s="108"/>
      <c r="Y10529" s="108"/>
      <c r="AA10529" s="108"/>
      <c r="AC10529" s="108"/>
    </row>
    <row r="10530" spans="19:29" x14ac:dyDescent="0.25">
      <c r="S10530" s="108"/>
      <c r="U10530" s="108"/>
      <c r="W10530" s="108"/>
      <c r="Y10530" s="108"/>
      <c r="AA10530" s="108"/>
      <c r="AC10530" s="108"/>
    </row>
    <row r="10531" spans="19:29" x14ac:dyDescent="0.25">
      <c r="S10531" s="109"/>
      <c r="U10531" s="109"/>
      <c r="W10531" s="109"/>
      <c r="Y10531" s="109"/>
      <c r="AA10531" s="109"/>
      <c r="AC10531" s="109"/>
    </row>
    <row r="10532" spans="19:29" x14ac:dyDescent="0.25">
      <c r="S10532" s="108"/>
      <c r="U10532" s="108"/>
      <c r="W10532" s="108"/>
      <c r="Y10532" s="108"/>
      <c r="AA10532" s="108"/>
      <c r="AC10532" s="108"/>
    </row>
    <row r="10533" spans="19:29" x14ac:dyDescent="0.25">
      <c r="S10533" s="108"/>
      <c r="U10533" s="108"/>
      <c r="W10533" s="108"/>
      <c r="Y10533" s="108"/>
      <c r="AA10533" s="108"/>
      <c r="AC10533" s="108"/>
    </row>
    <row r="10534" spans="19:29" x14ac:dyDescent="0.25">
      <c r="S10534" s="109"/>
      <c r="U10534" s="109"/>
      <c r="W10534" s="109"/>
      <c r="Y10534" s="109"/>
      <c r="AA10534" s="109"/>
      <c r="AC10534" s="109"/>
    </row>
    <row r="10535" spans="19:29" x14ac:dyDescent="0.25">
      <c r="S10535" s="108"/>
      <c r="U10535" s="108"/>
      <c r="W10535" s="108"/>
      <c r="Y10535" s="108"/>
      <c r="AA10535" s="108"/>
      <c r="AC10535" s="108"/>
    </row>
    <row r="10536" spans="19:29" x14ac:dyDescent="0.25">
      <c r="S10536" s="109"/>
      <c r="U10536" s="109"/>
      <c r="W10536" s="109"/>
      <c r="Y10536" s="109"/>
      <c r="AA10536" s="109"/>
      <c r="AC10536" s="109"/>
    </row>
    <row r="10537" spans="19:29" x14ac:dyDescent="0.25">
      <c r="S10537" s="108"/>
      <c r="U10537" s="108"/>
      <c r="W10537" s="108"/>
      <c r="Y10537" s="108"/>
      <c r="AA10537" s="108"/>
      <c r="AC10537" s="108"/>
    </row>
    <row r="10538" spans="19:29" x14ac:dyDescent="0.25">
      <c r="S10538" s="108"/>
      <c r="U10538" s="108"/>
      <c r="W10538" s="108"/>
      <c r="Y10538" s="108"/>
      <c r="AA10538" s="108"/>
      <c r="AC10538" s="108"/>
    </row>
    <row r="10539" spans="19:29" x14ac:dyDescent="0.25">
      <c r="S10539" s="108"/>
      <c r="U10539" s="108"/>
      <c r="W10539" s="108"/>
      <c r="Y10539" s="108"/>
      <c r="AA10539" s="108"/>
      <c r="AC10539" s="108"/>
    </row>
    <row r="10540" spans="19:29" x14ac:dyDescent="0.25">
      <c r="S10540" s="110"/>
      <c r="U10540" s="110"/>
      <c r="W10540" s="110"/>
      <c r="Y10540" s="110"/>
      <c r="AA10540" s="110"/>
      <c r="AC10540" s="110"/>
    </row>
    <row r="10541" spans="19:29" x14ac:dyDescent="0.25">
      <c r="S10541" s="110"/>
      <c r="U10541" s="110"/>
      <c r="W10541" s="110"/>
      <c r="Y10541" s="110"/>
      <c r="AA10541" s="110"/>
      <c r="AC10541" s="110"/>
    </row>
    <row r="10542" spans="19:29" x14ac:dyDescent="0.25">
      <c r="S10542" s="110"/>
      <c r="U10542" s="110"/>
      <c r="W10542" s="110"/>
      <c r="Y10542" s="110"/>
      <c r="AA10542" s="110"/>
      <c r="AC10542" s="110"/>
    </row>
    <row r="10543" spans="19:29" x14ac:dyDescent="0.25">
      <c r="S10543" s="110"/>
      <c r="U10543" s="110"/>
      <c r="W10543" s="110"/>
      <c r="Y10543" s="110"/>
      <c r="AA10543" s="110"/>
      <c r="AC10543" s="110"/>
    </row>
    <row r="10544" spans="19:29" x14ac:dyDescent="0.25">
      <c r="S10544" s="111"/>
      <c r="U10544" s="111"/>
      <c r="W10544" s="111"/>
      <c r="Y10544" s="111"/>
      <c r="AA10544" s="111"/>
      <c r="AC10544" s="111"/>
    </row>
    <row r="10545" spans="19:29" x14ac:dyDescent="0.25">
      <c r="S10545" s="107"/>
      <c r="U10545" s="107"/>
      <c r="W10545" s="107"/>
      <c r="Y10545" s="107"/>
      <c r="AA10545" s="107"/>
      <c r="AC10545" s="107"/>
    </row>
    <row r="10546" spans="19:29" x14ac:dyDescent="0.25">
      <c r="S10546" s="108"/>
      <c r="U10546" s="108"/>
      <c r="W10546" s="108"/>
      <c r="Y10546" s="108"/>
      <c r="AA10546" s="108"/>
      <c r="AC10546" s="108"/>
    </row>
    <row r="10547" spans="19:29" x14ac:dyDescent="0.25">
      <c r="S10547" s="108"/>
      <c r="U10547" s="108"/>
      <c r="W10547" s="108"/>
      <c r="Y10547" s="108"/>
      <c r="AA10547" s="108"/>
      <c r="AC10547" s="108"/>
    </row>
    <row r="10548" spans="19:29" x14ac:dyDescent="0.25">
      <c r="S10548" s="109"/>
      <c r="U10548" s="109"/>
      <c r="W10548" s="109"/>
      <c r="Y10548" s="109"/>
      <c r="AA10548" s="109"/>
      <c r="AC10548" s="109"/>
    </row>
    <row r="10549" spans="19:29" x14ac:dyDescent="0.25">
      <c r="S10549" s="108"/>
      <c r="U10549" s="108"/>
      <c r="W10549" s="108"/>
      <c r="Y10549" s="108"/>
      <c r="AA10549" s="108"/>
      <c r="AC10549" s="108"/>
    </row>
    <row r="10550" spans="19:29" x14ac:dyDescent="0.25">
      <c r="S10550" s="108"/>
      <c r="U10550" s="108"/>
      <c r="W10550" s="108"/>
      <c r="Y10550" s="108"/>
      <c r="AA10550" s="108"/>
      <c r="AC10550" s="108"/>
    </row>
    <row r="10551" spans="19:29" x14ac:dyDescent="0.25">
      <c r="S10551" s="109"/>
      <c r="U10551" s="109"/>
      <c r="W10551" s="109"/>
      <c r="Y10551" s="109"/>
      <c r="AA10551" s="109"/>
      <c r="AC10551" s="109"/>
    </row>
    <row r="10552" spans="19:29" x14ac:dyDescent="0.25">
      <c r="S10552" s="108"/>
      <c r="U10552" s="108"/>
      <c r="W10552" s="108"/>
      <c r="Y10552" s="108"/>
      <c r="AA10552" s="108"/>
      <c r="AC10552" s="108"/>
    </row>
    <row r="10553" spans="19:29" x14ac:dyDescent="0.25">
      <c r="S10553" s="109"/>
      <c r="U10553" s="109"/>
      <c r="W10553" s="109"/>
      <c r="Y10553" s="109"/>
      <c r="AA10553" s="109"/>
      <c r="AC10553" s="109"/>
    </row>
    <row r="10554" spans="19:29" x14ac:dyDescent="0.25">
      <c r="S10554" s="108"/>
      <c r="U10554" s="108"/>
      <c r="W10554" s="108"/>
      <c r="Y10554" s="108"/>
      <c r="AA10554" s="108"/>
      <c r="AC10554" s="108"/>
    </row>
    <row r="10555" spans="19:29" x14ac:dyDescent="0.25">
      <c r="S10555" s="108"/>
      <c r="U10555" s="108"/>
      <c r="W10555" s="108"/>
      <c r="Y10555" s="108"/>
      <c r="AA10555" s="108"/>
      <c r="AC10555" s="108"/>
    </row>
    <row r="10556" spans="19:29" x14ac:dyDescent="0.25">
      <c r="S10556" s="108"/>
      <c r="U10556" s="108"/>
      <c r="W10556" s="108"/>
      <c r="Y10556" s="108"/>
      <c r="AA10556" s="108"/>
      <c r="AC10556" s="108"/>
    </row>
    <row r="10557" spans="19:29" x14ac:dyDescent="0.25">
      <c r="S10557" s="110"/>
      <c r="U10557" s="110"/>
      <c r="W10557" s="110"/>
      <c r="Y10557" s="110"/>
      <c r="AA10557" s="110"/>
      <c r="AC10557" s="110"/>
    </row>
    <row r="10558" spans="19:29" x14ac:dyDescent="0.25">
      <c r="S10558" s="110"/>
      <c r="U10558" s="110"/>
      <c r="W10558" s="110"/>
      <c r="Y10558" s="110"/>
      <c r="AA10558" s="110"/>
      <c r="AC10558" s="110"/>
    </row>
    <row r="10559" spans="19:29" x14ac:dyDescent="0.25">
      <c r="S10559" s="110"/>
      <c r="U10559" s="110"/>
      <c r="W10559" s="110"/>
      <c r="Y10559" s="110"/>
      <c r="AA10559" s="110"/>
      <c r="AC10559" s="110"/>
    </row>
    <row r="10560" spans="19:29" x14ac:dyDescent="0.25">
      <c r="S10560" s="110"/>
      <c r="U10560" s="110"/>
      <c r="W10560" s="110"/>
      <c r="Y10560" s="110"/>
      <c r="AA10560" s="110"/>
      <c r="AC10560" s="110"/>
    </row>
    <row r="10561" spans="19:29" x14ac:dyDescent="0.25">
      <c r="S10561" s="111"/>
      <c r="U10561" s="111"/>
      <c r="W10561" s="111"/>
      <c r="Y10561" s="111"/>
      <c r="AA10561" s="111"/>
      <c r="AC10561" s="111"/>
    </row>
    <row r="10562" spans="19:29" x14ac:dyDescent="0.25">
      <c r="S10562" s="107"/>
      <c r="U10562" s="107"/>
      <c r="W10562" s="107"/>
      <c r="Y10562" s="107"/>
      <c r="AA10562" s="107"/>
      <c r="AC10562" s="107"/>
    </row>
    <row r="10563" spans="19:29" x14ac:dyDescent="0.25">
      <c r="S10563" s="108"/>
      <c r="U10563" s="108"/>
      <c r="W10563" s="108"/>
      <c r="Y10563" s="108"/>
      <c r="AA10563" s="108"/>
      <c r="AC10563" s="108"/>
    </row>
    <row r="10564" spans="19:29" x14ac:dyDescent="0.25">
      <c r="S10564" s="108"/>
      <c r="U10564" s="108"/>
      <c r="W10564" s="108"/>
      <c r="Y10564" s="108"/>
      <c r="AA10564" s="108"/>
      <c r="AC10564" s="108"/>
    </row>
    <row r="10565" spans="19:29" x14ac:dyDescent="0.25">
      <c r="S10565" s="109"/>
      <c r="U10565" s="109"/>
      <c r="W10565" s="109"/>
      <c r="Y10565" s="109"/>
      <c r="AA10565" s="109"/>
      <c r="AC10565" s="109"/>
    </row>
    <row r="10566" spans="19:29" x14ac:dyDescent="0.25">
      <c r="S10566" s="108"/>
      <c r="U10566" s="108"/>
      <c r="W10566" s="108"/>
      <c r="Y10566" s="108"/>
      <c r="AA10566" s="108"/>
      <c r="AC10566" s="108"/>
    </row>
    <row r="10567" spans="19:29" x14ac:dyDescent="0.25">
      <c r="S10567" s="108"/>
      <c r="U10567" s="108"/>
      <c r="W10567" s="108"/>
      <c r="Y10567" s="108"/>
      <c r="AA10567" s="108"/>
      <c r="AC10567" s="108"/>
    </row>
    <row r="10568" spans="19:29" x14ac:dyDescent="0.25">
      <c r="S10568" s="109"/>
      <c r="U10568" s="109"/>
      <c r="W10568" s="109"/>
      <c r="Y10568" s="109"/>
      <c r="AA10568" s="109"/>
      <c r="AC10568" s="109"/>
    </row>
    <row r="10569" spans="19:29" x14ac:dyDescent="0.25">
      <c r="S10569" s="108"/>
      <c r="U10569" s="108"/>
      <c r="W10569" s="108"/>
      <c r="Y10569" s="108"/>
      <c r="AA10569" s="108"/>
      <c r="AC10569" s="108"/>
    </row>
    <row r="10570" spans="19:29" x14ac:dyDescent="0.25">
      <c r="S10570" s="109"/>
      <c r="U10570" s="109"/>
      <c r="W10570" s="109"/>
      <c r="Y10570" s="109"/>
      <c r="AA10570" s="109"/>
      <c r="AC10570" s="109"/>
    </row>
    <row r="10571" spans="19:29" x14ac:dyDescent="0.25">
      <c r="S10571" s="108"/>
      <c r="U10571" s="108"/>
      <c r="W10571" s="108"/>
      <c r="Y10571" s="108"/>
      <c r="AA10571" s="108"/>
      <c r="AC10571" s="108"/>
    </row>
    <row r="10572" spans="19:29" x14ac:dyDescent="0.25">
      <c r="S10572" s="108"/>
      <c r="U10572" s="108"/>
      <c r="W10572" s="108"/>
      <c r="Y10572" s="108"/>
      <c r="AA10572" s="108"/>
      <c r="AC10572" s="108"/>
    </row>
    <row r="10573" spans="19:29" x14ac:dyDescent="0.25">
      <c r="S10573" s="108"/>
      <c r="U10573" s="108"/>
      <c r="W10573" s="108"/>
      <c r="Y10573" s="108"/>
      <c r="AA10573" s="108"/>
      <c r="AC10573" s="108"/>
    </row>
    <row r="10574" spans="19:29" x14ac:dyDescent="0.25">
      <c r="S10574" s="110"/>
      <c r="U10574" s="110"/>
      <c r="W10574" s="110"/>
      <c r="Y10574" s="110"/>
      <c r="AA10574" s="110"/>
      <c r="AC10574" s="110"/>
    </row>
    <row r="10575" spans="19:29" x14ac:dyDescent="0.25">
      <c r="S10575" s="110"/>
      <c r="U10575" s="110"/>
      <c r="W10575" s="110"/>
      <c r="Y10575" s="110"/>
      <c r="AA10575" s="110"/>
      <c r="AC10575" s="110"/>
    </row>
    <row r="10576" spans="19:29" x14ac:dyDescent="0.25">
      <c r="S10576" s="110"/>
      <c r="U10576" s="110"/>
      <c r="W10576" s="110"/>
      <c r="Y10576" s="110"/>
      <c r="AA10576" s="110"/>
      <c r="AC10576" s="110"/>
    </row>
    <row r="10577" spans="19:29" x14ac:dyDescent="0.25">
      <c r="S10577" s="110"/>
      <c r="U10577" s="110"/>
      <c r="W10577" s="110"/>
      <c r="Y10577" s="110"/>
      <c r="AA10577" s="110"/>
      <c r="AC10577" s="110"/>
    </row>
    <row r="10578" spans="19:29" x14ac:dyDescent="0.25">
      <c r="S10578" s="111"/>
      <c r="U10578" s="111"/>
      <c r="W10578" s="111"/>
      <c r="Y10578" s="111"/>
      <c r="AA10578" s="111"/>
      <c r="AC10578" s="111"/>
    </row>
    <row r="10579" spans="19:29" x14ac:dyDescent="0.25">
      <c r="S10579" s="107"/>
      <c r="U10579" s="107"/>
      <c r="W10579" s="107"/>
      <c r="Y10579" s="107"/>
      <c r="AA10579" s="107"/>
      <c r="AC10579" s="107"/>
    </row>
    <row r="10580" spans="19:29" x14ac:dyDescent="0.25">
      <c r="S10580" s="108"/>
      <c r="U10580" s="108"/>
      <c r="W10580" s="108"/>
      <c r="Y10580" s="108"/>
      <c r="AA10580" s="108"/>
      <c r="AC10580" s="108"/>
    </row>
    <row r="10581" spans="19:29" x14ac:dyDescent="0.25">
      <c r="S10581" s="108"/>
      <c r="U10581" s="108"/>
      <c r="W10581" s="108"/>
      <c r="Y10581" s="108"/>
      <c r="AA10581" s="108"/>
      <c r="AC10581" s="108"/>
    </row>
    <row r="10582" spans="19:29" x14ac:dyDescent="0.25">
      <c r="S10582" s="109"/>
      <c r="U10582" s="109"/>
      <c r="W10582" s="109"/>
      <c r="Y10582" s="109"/>
      <c r="AA10582" s="109"/>
      <c r="AC10582" s="109"/>
    </row>
    <row r="10583" spans="19:29" x14ac:dyDescent="0.25">
      <c r="S10583" s="108"/>
      <c r="U10583" s="108"/>
      <c r="W10583" s="108"/>
      <c r="Y10583" s="108"/>
      <c r="AA10583" s="108"/>
      <c r="AC10583" s="108"/>
    </row>
    <row r="10584" spans="19:29" x14ac:dyDescent="0.25">
      <c r="S10584" s="108"/>
      <c r="U10584" s="108"/>
      <c r="W10584" s="108"/>
      <c r="Y10584" s="108"/>
      <c r="AA10584" s="108"/>
      <c r="AC10584" s="108"/>
    </row>
    <row r="10585" spans="19:29" x14ac:dyDescent="0.25">
      <c r="S10585" s="109"/>
      <c r="U10585" s="109"/>
      <c r="W10585" s="109"/>
      <c r="Y10585" s="109"/>
      <c r="AA10585" s="109"/>
      <c r="AC10585" s="109"/>
    </row>
    <row r="10586" spans="19:29" x14ac:dyDescent="0.25">
      <c r="S10586" s="108"/>
      <c r="U10586" s="108"/>
      <c r="W10586" s="108"/>
      <c r="Y10586" s="108"/>
      <c r="AA10586" s="108"/>
      <c r="AC10586" s="108"/>
    </row>
    <row r="10587" spans="19:29" x14ac:dyDescent="0.25">
      <c r="S10587" s="109"/>
      <c r="U10587" s="109"/>
      <c r="W10587" s="109"/>
      <c r="Y10587" s="109"/>
      <c r="AA10587" s="109"/>
      <c r="AC10587" s="109"/>
    </row>
    <row r="10588" spans="19:29" x14ac:dyDescent="0.25">
      <c r="S10588" s="108"/>
      <c r="U10588" s="108"/>
      <c r="W10588" s="108"/>
      <c r="Y10588" s="108"/>
      <c r="AA10588" s="108"/>
      <c r="AC10588" s="108"/>
    </row>
    <row r="10589" spans="19:29" x14ac:dyDescent="0.25">
      <c r="S10589" s="108"/>
      <c r="U10589" s="108"/>
      <c r="W10589" s="108"/>
      <c r="Y10589" s="108"/>
      <c r="AA10589" s="108"/>
      <c r="AC10589" s="108"/>
    </row>
    <row r="10590" spans="19:29" x14ac:dyDescent="0.25">
      <c r="S10590" s="108"/>
      <c r="U10590" s="108"/>
      <c r="W10590" s="108"/>
      <c r="Y10590" s="108"/>
      <c r="AA10590" s="108"/>
      <c r="AC10590" s="108"/>
    </row>
    <row r="10591" spans="19:29" x14ac:dyDescent="0.25">
      <c r="S10591" s="110"/>
      <c r="U10591" s="110"/>
      <c r="W10591" s="110"/>
      <c r="Y10591" s="110"/>
      <c r="AA10591" s="110"/>
      <c r="AC10591" s="110"/>
    </row>
    <row r="10592" spans="19:29" x14ac:dyDescent="0.25">
      <c r="S10592" s="110"/>
      <c r="U10592" s="110"/>
      <c r="W10592" s="110"/>
      <c r="Y10592" s="110"/>
      <c r="AA10592" s="110"/>
      <c r="AC10592" s="110"/>
    </row>
    <row r="10593" spans="19:29" x14ac:dyDescent="0.25">
      <c r="S10593" s="110"/>
      <c r="U10593" s="110"/>
      <c r="W10593" s="110"/>
      <c r="Y10593" s="110"/>
      <c r="AA10593" s="110"/>
      <c r="AC10593" s="110"/>
    </row>
    <row r="10594" spans="19:29" x14ac:dyDescent="0.25">
      <c r="S10594" s="110"/>
      <c r="U10594" s="110"/>
      <c r="W10594" s="110"/>
      <c r="Y10594" s="110"/>
      <c r="AA10594" s="110"/>
      <c r="AC10594" s="110"/>
    </row>
    <row r="10595" spans="19:29" x14ac:dyDescent="0.25">
      <c r="S10595" s="111"/>
      <c r="U10595" s="111"/>
      <c r="W10595" s="111"/>
      <c r="Y10595" s="111"/>
      <c r="AA10595" s="111"/>
      <c r="AC10595" s="111"/>
    </row>
    <row r="10596" spans="19:29" x14ac:dyDescent="0.25">
      <c r="S10596" s="107"/>
      <c r="U10596" s="107"/>
      <c r="W10596" s="107"/>
      <c r="Y10596" s="107"/>
      <c r="AA10596" s="107"/>
      <c r="AC10596" s="107"/>
    </row>
    <row r="10597" spans="19:29" x14ac:dyDescent="0.25">
      <c r="S10597" s="108"/>
      <c r="U10597" s="108"/>
      <c r="W10597" s="108"/>
      <c r="Y10597" s="108"/>
      <c r="AA10597" s="108"/>
      <c r="AC10597" s="108"/>
    </row>
    <row r="10598" spans="19:29" x14ac:dyDescent="0.25">
      <c r="S10598" s="108"/>
      <c r="U10598" s="108"/>
      <c r="W10598" s="108"/>
      <c r="Y10598" s="108"/>
      <c r="AA10598" s="108"/>
      <c r="AC10598" s="108"/>
    </row>
    <row r="10599" spans="19:29" x14ac:dyDescent="0.25">
      <c r="S10599" s="109"/>
      <c r="U10599" s="109"/>
      <c r="W10599" s="109"/>
      <c r="Y10599" s="109"/>
      <c r="AA10599" s="109"/>
      <c r="AC10599" s="109"/>
    </row>
    <row r="10600" spans="19:29" x14ac:dyDescent="0.25">
      <c r="S10600" s="108"/>
      <c r="U10600" s="108"/>
      <c r="W10600" s="108"/>
      <c r="Y10600" s="108"/>
      <c r="AA10600" s="108"/>
      <c r="AC10600" s="108"/>
    </row>
    <row r="10601" spans="19:29" x14ac:dyDescent="0.25">
      <c r="S10601" s="108"/>
      <c r="U10601" s="108"/>
      <c r="W10601" s="108"/>
      <c r="Y10601" s="108"/>
      <c r="AA10601" s="108"/>
      <c r="AC10601" s="108"/>
    </row>
    <row r="10602" spans="19:29" x14ac:dyDescent="0.25">
      <c r="S10602" s="109"/>
      <c r="U10602" s="109"/>
      <c r="W10602" s="109"/>
      <c r="Y10602" s="109"/>
      <c r="AA10602" s="109"/>
      <c r="AC10602" s="109"/>
    </row>
    <row r="10603" spans="19:29" x14ac:dyDescent="0.25">
      <c r="S10603" s="108"/>
      <c r="U10603" s="108"/>
      <c r="W10603" s="108"/>
      <c r="Y10603" s="108"/>
      <c r="AA10603" s="108"/>
      <c r="AC10603" s="108"/>
    </row>
    <row r="10604" spans="19:29" x14ac:dyDescent="0.25">
      <c r="S10604" s="109"/>
      <c r="U10604" s="109"/>
      <c r="W10604" s="109"/>
      <c r="Y10604" s="109"/>
      <c r="AA10604" s="109"/>
      <c r="AC10604" s="109"/>
    </row>
    <row r="10605" spans="19:29" x14ac:dyDescent="0.25">
      <c r="S10605" s="108"/>
      <c r="U10605" s="108"/>
      <c r="W10605" s="108"/>
      <c r="Y10605" s="108"/>
      <c r="AA10605" s="108"/>
      <c r="AC10605" s="108"/>
    </row>
    <row r="10606" spans="19:29" x14ac:dyDescent="0.25">
      <c r="S10606" s="108"/>
      <c r="U10606" s="108"/>
      <c r="W10606" s="108"/>
      <c r="Y10606" s="108"/>
      <c r="AA10606" s="108"/>
      <c r="AC10606" s="108"/>
    </row>
    <row r="10607" spans="19:29" x14ac:dyDescent="0.25">
      <c r="S10607" s="108"/>
      <c r="U10607" s="108"/>
      <c r="W10607" s="108"/>
      <c r="Y10607" s="108"/>
      <c r="AA10607" s="108"/>
      <c r="AC10607" s="108"/>
    </row>
    <row r="10608" spans="19:29" x14ac:dyDescent="0.25">
      <c r="S10608" s="110"/>
      <c r="U10608" s="110"/>
      <c r="W10608" s="110"/>
      <c r="Y10608" s="110"/>
      <c r="AA10608" s="110"/>
      <c r="AC10608" s="110"/>
    </row>
    <row r="10609" spans="19:29" x14ac:dyDescent="0.25">
      <c r="S10609" s="110"/>
      <c r="U10609" s="110"/>
      <c r="W10609" s="110"/>
      <c r="Y10609" s="110"/>
      <c r="AA10609" s="110"/>
      <c r="AC10609" s="110"/>
    </row>
    <row r="10610" spans="19:29" x14ac:dyDescent="0.25">
      <c r="S10610" s="110"/>
      <c r="U10610" s="110"/>
      <c r="W10610" s="110"/>
      <c r="Y10610" s="110"/>
      <c r="AA10610" s="110"/>
      <c r="AC10610" s="110"/>
    </row>
    <row r="10611" spans="19:29" x14ac:dyDescent="0.25">
      <c r="S10611" s="110"/>
      <c r="U10611" s="110"/>
      <c r="W10611" s="110"/>
      <c r="Y10611" s="110"/>
      <c r="AA10611" s="110"/>
      <c r="AC10611" s="110"/>
    </row>
    <row r="10612" spans="19:29" x14ac:dyDescent="0.25">
      <c r="S10612" s="111"/>
      <c r="U10612" s="111"/>
      <c r="W10612" s="111"/>
      <c r="Y10612" s="111"/>
      <c r="AA10612" s="111"/>
      <c r="AC10612" s="111"/>
    </row>
    <row r="10613" spans="19:29" x14ac:dyDescent="0.25">
      <c r="S10613" s="107"/>
      <c r="U10613" s="107"/>
      <c r="W10613" s="107"/>
      <c r="Y10613" s="107"/>
      <c r="AA10613" s="107"/>
      <c r="AC10613" s="107"/>
    </row>
    <row r="10614" spans="19:29" x14ac:dyDescent="0.25">
      <c r="S10614" s="108"/>
      <c r="U10614" s="108"/>
      <c r="W10614" s="108"/>
      <c r="Y10614" s="108"/>
      <c r="AA10614" s="108"/>
      <c r="AC10614" s="108"/>
    </row>
    <row r="10615" spans="19:29" x14ac:dyDescent="0.25">
      <c r="S10615" s="108"/>
      <c r="U10615" s="108"/>
      <c r="W10615" s="108"/>
      <c r="Y10615" s="108"/>
      <c r="AA10615" s="108"/>
      <c r="AC10615" s="108"/>
    </row>
    <row r="10616" spans="19:29" x14ac:dyDescent="0.25">
      <c r="S10616" s="109"/>
      <c r="U10616" s="109"/>
      <c r="W10616" s="109"/>
      <c r="Y10616" s="109"/>
      <c r="AA10616" s="109"/>
      <c r="AC10616" s="109"/>
    </row>
    <row r="10617" spans="19:29" x14ac:dyDescent="0.25">
      <c r="S10617" s="108"/>
      <c r="U10617" s="108"/>
      <c r="W10617" s="108"/>
      <c r="Y10617" s="108"/>
      <c r="AA10617" s="108"/>
      <c r="AC10617" s="108"/>
    </row>
    <row r="10618" spans="19:29" x14ac:dyDescent="0.25">
      <c r="S10618" s="108"/>
      <c r="U10618" s="108"/>
      <c r="W10618" s="108"/>
      <c r="Y10618" s="108"/>
      <c r="AA10618" s="108"/>
      <c r="AC10618" s="108"/>
    </row>
    <row r="10619" spans="19:29" x14ac:dyDescent="0.25">
      <c r="S10619" s="109"/>
      <c r="U10619" s="109"/>
      <c r="W10619" s="109"/>
      <c r="Y10619" s="109"/>
      <c r="AA10619" s="109"/>
      <c r="AC10619" s="109"/>
    </row>
    <row r="10620" spans="19:29" x14ac:dyDescent="0.25">
      <c r="S10620" s="108"/>
      <c r="U10620" s="108"/>
      <c r="W10620" s="108"/>
      <c r="Y10620" s="108"/>
      <c r="AA10620" s="108"/>
      <c r="AC10620" s="108"/>
    </row>
    <row r="10621" spans="19:29" x14ac:dyDescent="0.25">
      <c r="S10621" s="109"/>
      <c r="U10621" s="109"/>
      <c r="W10621" s="109"/>
      <c r="Y10621" s="109"/>
      <c r="AA10621" s="109"/>
      <c r="AC10621" s="109"/>
    </row>
    <row r="10622" spans="19:29" x14ac:dyDescent="0.25">
      <c r="S10622" s="108"/>
      <c r="U10622" s="108"/>
      <c r="W10622" s="108"/>
      <c r="Y10622" s="108"/>
      <c r="AA10622" s="108"/>
      <c r="AC10622" s="108"/>
    </row>
    <row r="10623" spans="19:29" x14ac:dyDescent="0.25">
      <c r="S10623" s="108"/>
      <c r="U10623" s="108"/>
      <c r="W10623" s="108"/>
      <c r="Y10623" s="108"/>
      <c r="AA10623" s="108"/>
      <c r="AC10623" s="108"/>
    </row>
    <row r="10624" spans="19:29" x14ac:dyDescent="0.25">
      <c r="S10624" s="108"/>
      <c r="U10624" s="108"/>
      <c r="W10624" s="108"/>
      <c r="Y10624" s="108"/>
      <c r="AA10624" s="108"/>
      <c r="AC10624" s="108"/>
    </row>
    <row r="10625" spans="19:29" x14ac:dyDescent="0.25">
      <c r="S10625" s="110"/>
      <c r="U10625" s="110"/>
      <c r="W10625" s="110"/>
      <c r="Y10625" s="110"/>
      <c r="AA10625" s="110"/>
      <c r="AC10625" s="110"/>
    </row>
    <row r="10626" spans="19:29" x14ac:dyDescent="0.25">
      <c r="S10626" s="110"/>
      <c r="U10626" s="110"/>
      <c r="W10626" s="110"/>
      <c r="Y10626" s="110"/>
      <c r="AA10626" s="110"/>
      <c r="AC10626" s="110"/>
    </row>
    <row r="10627" spans="19:29" x14ac:dyDescent="0.25">
      <c r="S10627" s="110"/>
      <c r="U10627" s="110"/>
      <c r="W10627" s="110"/>
      <c r="Y10627" s="110"/>
      <c r="AA10627" s="110"/>
      <c r="AC10627" s="110"/>
    </row>
    <row r="10628" spans="19:29" x14ac:dyDescent="0.25">
      <c r="S10628" s="110"/>
      <c r="U10628" s="110"/>
      <c r="W10628" s="110"/>
      <c r="Y10628" s="110"/>
      <c r="AA10628" s="110"/>
      <c r="AC10628" s="110"/>
    </row>
    <row r="10629" spans="19:29" x14ac:dyDescent="0.25">
      <c r="S10629" s="111"/>
      <c r="U10629" s="111"/>
      <c r="W10629" s="111"/>
      <c r="Y10629" s="111"/>
      <c r="AA10629" s="111"/>
      <c r="AC10629" s="111"/>
    </row>
    <row r="10630" spans="19:29" x14ac:dyDescent="0.25">
      <c r="S10630" s="107"/>
      <c r="U10630" s="107"/>
      <c r="W10630" s="107"/>
      <c r="Y10630" s="107"/>
      <c r="AA10630" s="107"/>
      <c r="AC10630" s="107"/>
    </row>
    <row r="10631" spans="19:29" x14ac:dyDescent="0.25">
      <c r="S10631" s="108"/>
      <c r="U10631" s="108"/>
      <c r="W10631" s="108"/>
      <c r="Y10631" s="108"/>
      <c r="AA10631" s="108"/>
      <c r="AC10631" s="108"/>
    </row>
    <row r="10632" spans="19:29" x14ac:dyDescent="0.25">
      <c r="S10632" s="108"/>
      <c r="U10632" s="108"/>
      <c r="W10632" s="108"/>
      <c r="Y10632" s="108"/>
      <c r="AA10632" s="108"/>
      <c r="AC10632" s="108"/>
    </row>
    <row r="10633" spans="19:29" x14ac:dyDescent="0.25">
      <c r="S10633" s="109"/>
      <c r="U10633" s="109"/>
      <c r="W10633" s="109"/>
      <c r="Y10633" s="109"/>
      <c r="AA10633" s="109"/>
      <c r="AC10633" s="109"/>
    </row>
    <row r="10634" spans="19:29" x14ac:dyDescent="0.25">
      <c r="S10634" s="108"/>
      <c r="U10634" s="108"/>
      <c r="W10634" s="108"/>
      <c r="Y10634" s="108"/>
      <c r="AA10634" s="108"/>
      <c r="AC10634" s="108"/>
    </row>
    <row r="10635" spans="19:29" x14ac:dyDescent="0.25">
      <c r="S10635" s="108"/>
      <c r="U10635" s="108"/>
      <c r="W10635" s="108"/>
      <c r="Y10635" s="108"/>
      <c r="AA10635" s="108"/>
      <c r="AC10635" s="108"/>
    </row>
    <row r="10636" spans="19:29" x14ac:dyDescent="0.25">
      <c r="S10636" s="109"/>
      <c r="U10636" s="109"/>
      <c r="W10636" s="109"/>
      <c r="Y10636" s="109"/>
      <c r="AA10636" s="109"/>
      <c r="AC10636" s="109"/>
    </row>
    <row r="10637" spans="19:29" x14ac:dyDescent="0.25">
      <c r="S10637" s="108"/>
      <c r="U10637" s="108"/>
      <c r="W10637" s="108"/>
      <c r="Y10637" s="108"/>
      <c r="AA10637" s="108"/>
      <c r="AC10637" s="108"/>
    </row>
    <row r="10638" spans="19:29" x14ac:dyDescent="0.25">
      <c r="S10638" s="109"/>
      <c r="U10638" s="109"/>
      <c r="W10638" s="109"/>
      <c r="Y10638" s="109"/>
      <c r="AA10638" s="109"/>
      <c r="AC10638" s="109"/>
    </row>
    <row r="10639" spans="19:29" x14ac:dyDescent="0.25">
      <c r="S10639" s="108"/>
      <c r="U10639" s="108"/>
      <c r="W10639" s="108"/>
      <c r="Y10639" s="108"/>
      <c r="AA10639" s="108"/>
      <c r="AC10639" s="108"/>
    </row>
    <row r="10640" spans="19:29" x14ac:dyDescent="0.25">
      <c r="S10640" s="108"/>
      <c r="U10640" s="108"/>
      <c r="W10640" s="108"/>
      <c r="Y10640" s="108"/>
      <c r="AA10640" s="108"/>
      <c r="AC10640" s="108"/>
    </row>
    <row r="10641" spans="19:29" x14ac:dyDescent="0.25">
      <c r="S10641" s="108"/>
      <c r="U10641" s="108"/>
      <c r="W10641" s="108"/>
      <c r="Y10641" s="108"/>
      <c r="AA10641" s="108"/>
      <c r="AC10641" s="108"/>
    </row>
    <row r="10642" spans="19:29" x14ac:dyDescent="0.25">
      <c r="S10642" s="110"/>
      <c r="U10642" s="110"/>
      <c r="W10642" s="110"/>
      <c r="Y10642" s="110"/>
      <c r="AA10642" s="110"/>
      <c r="AC10642" s="110"/>
    </row>
    <row r="10643" spans="19:29" x14ac:dyDescent="0.25">
      <c r="S10643" s="110"/>
      <c r="U10643" s="110"/>
      <c r="W10643" s="110"/>
      <c r="Y10643" s="110"/>
      <c r="AA10643" s="110"/>
      <c r="AC10643" s="110"/>
    </row>
    <row r="10644" spans="19:29" x14ac:dyDescent="0.25">
      <c r="S10644" s="110"/>
      <c r="U10644" s="110"/>
      <c r="W10644" s="110"/>
      <c r="Y10644" s="110"/>
      <c r="AA10644" s="110"/>
      <c r="AC10644" s="110"/>
    </row>
    <row r="10645" spans="19:29" x14ac:dyDescent="0.25">
      <c r="S10645" s="110"/>
      <c r="U10645" s="110"/>
      <c r="W10645" s="110"/>
      <c r="Y10645" s="110"/>
      <c r="AA10645" s="110"/>
      <c r="AC10645" s="110"/>
    </row>
    <row r="10646" spans="19:29" x14ac:dyDescent="0.25">
      <c r="S10646" s="111"/>
      <c r="U10646" s="111"/>
      <c r="W10646" s="111"/>
      <c r="Y10646" s="111"/>
      <c r="AA10646" s="111"/>
      <c r="AC10646" s="111"/>
    </row>
    <row r="10647" spans="19:29" x14ac:dyDescent="0.25">
      <c r="S10647" s="107"/>
      <c r="U10647" s="107"/>
      <c r="W10647" s="107"/>
      <c r="Y10647" s="107"/>
      <c r="AA10647" s="107"/>
      <c r="AC10647" s="107"/>
    </row>
    <row r="10648" spans="19:29" x14ac:dyDescent="0.25">
      <c r="S10648" s="108"/>
      <c r="U10648" s="108"/>
      <c r="W10648" s="108"/>
      <c r="Y10648" s="108"/>
      <c r="AA10648" s="108"/>
      <c r="AC10648" s="108"/>
    </row>
    <row r="10649" spans="19:29" x14ac:dyDescent="0.25">
      <c r="S10649" s="108"/>
      <c r="U10649" s="108"/>
      <c r="W10649" s="108"/>
      <c r="Y10649" s="108"/>
      <c r="AA10649" s="108"/>
      <c r="AC10649" s="108"/>
    </row>
    <row r="10650" spans="19:29" x14ac:dyDescent="0.25">
      <c r="S10650" s="109"/>
      <c r="U10650" s="109"/>
      <c r="W10650" s="109"/>
      <c r="Y10650" s="109"/>
      <c r="AA10650" s="109"/>
      <c r="AC10650" s="109"/>
    </row>
    <row r="10651" spans="19:29" x14ac:dyDescent="0.25">
      <c r="S10651" s="108"/>
      <c r="U10651" s="108"/>
      <c r="W10651" s="108"/>
      <c r="Y10651" s="108"/>
      <c r="AA10651" s="108"/>
      <c r="AC10651" s="108"/>
    </row>
    <row r="10652" spans="19:29" x14ac:dyDescent="0.25">
      <c r="S10652" s="108"/>
      <c r="U10652" s="108"/>
      <c r="W10652" s="108"/>
      <c r="Y10652" s="108"/>
      <c r="AA10652" s="108"/>
      <c r="AC10652" s="108"/>
    </row>
    <row r="10653" spans="19:29" x14ac:dyDescent="0.25">
      <c r="S10653" s="109"/>
      <c r="U10653" s="109"/>
      <c r="W10653" s="109"/>
      <c r="Y10653" s="109"/>
      <c r="AA10653" s="109"/>
      <c r="AC10653" s="109"/>
    </row>
    <row r="10654" spans="19:29" x14ac:dyDescent="0.25">
      <c r="S10654" s="108"/>
      <c r="U10654" s="108"/>
      <c r="W10654" s="108"/>
      <c r="Y10654" s="108"/>
      <c r="AA10654" s="108"/>
      <c r="AC10654" s="108"/>
    </row>
    <row r="10655" spans="19:29" x14ac:dyDescent="0.25">
      <c r="S10655" s="109"/>
      <c r="U10655" s="109"/>
      <c r="W10655" s="109"/>
      <c r="Y10655" s="109"/>
      <c r="AA10655" s="109"/>
      <c r="AC10655" s="109"/>
    </row>
    <row r="10656" spans="19:29" x14ac:dyDescent="0.25">
      <c r="S10656" s="108"/>
      <c r="U10656" s="108"/>
      <c r="W10656" s="108"/>
      <c r="Y10656" s="108"/>
      <c r="AA10656" s="108"/>
      <c r="AC10656" s="108"/>
    </row>
    <row r="10657" spans="19:29" x14ac:dyDescent="0.25">
      <c r="S10657" s="108"/>
      <c r="U10657" s="108"/>
      <c r="W10657" s="108"/>
      <c r="Y10657" s="108"/>
      <c r="AA10657" s="108"/>
      <c r="AC10657" s="108"/>
    </row>
    <row r="10658" spans="19:29" x14ac:dyDescent="0.25">
      <c r="S10658" s="108"/>
      <c r="U10658" s="108"/>
      <c r="W10658" s="108"/>
      <c r="Y10658" s="108"/>
      <c r="AA10658" s="108"/>
      <c r="AC10658" s="108"/>
    </row>
    <row r="10659" spans="19:29" x14ac:dyDescent="0.25">
      <c r="S10659" s="110"/>
      <c r="U10659" s="110"/>
      <c r="W10659" s="110"/>
      <c r="Y10659" s="110"/>
      <c r="AA10659" s="110"/>
      <c r="AC10659" s="110"/>
    </row>
    <row r="10660" spans="19:29" x14ac:dyDescent="0.25">
      <c r="S10660" s="110"/>
      <c r="U10660" s="110"/>
      <c r="W10660" s="110"/>
      <c r="Y10660" s="110"/>
      <c r="AA10660" s="110"/>
      <c r="AC10660" s="110"/>
    </row>
    <row r="10661" spans="19:29" x14ac:dyDescent="0.25">
      <c r="S10661" s="110"/>
      <c r="U10661" s="110"/>
      <c r="W10661" s="110"/>
      <c r="Y10661" s="110"/>
      <c r="AA10661" s="110"/>
      <c r="AC10661" s="110"/>
    </row>
    <row r="10662" spans="19:29" x14ac:dyDescent="0.25">
      <c r="S10662" s="110"/>
      <c r="U10662" s="110"/>
      <c r="W10662" s="110"/>
      <c r="Y10662" s="110"/>
      <c r="AA10662" s="110"/>
      <c r="AC10662" s="110"/>
    </row>
    <row r="10663" spans="19:29" x14ac:dyDescent="0.25">
      <c r="S10663" s="111"/>
      <c r="U10663" s="111"/>
      <c r="W10663" s="111"/>
      <c r="Y10663" s="111"/>
      <c r="AA10663" s="111"/>
      <c r="AC10663" s="111"/>
    </row>
    <row r="10664" spans="19:29" x14ac:dyDescent="0.25">
      <c r="S10664" s="107"/>
      <c r="U10664" s="107"/>
      <c r="W10664" s="107"/>
      <c r="Y10664" s="107"/>
      <c r="AA10664" s="107"/>
      <c r="AC10664" s="107"/>
    </row>
    <row r="10665" spans="19:29" x14ac:dyDescent="0.25">
      <c r="S10665" s="108"/>
      <c r="U10665" s="108"/>
      <c r="W10665" s="108"/>
      <c r="Y10665" s="108"/>
      <c r="AA10665" s="108"/>
      <c r="AC10665" s="108"/>
    </row>
    <row r="10666" spans="19:29" x14ac:dyDescent="0.25">
      <c r="S10666" s="108"/>
      <c r="U10666" s="108"/>
      <c r="W10666" s="108"/>
      <c r="Y10666" s="108"/>
      <c r="AA10666" s="108"/>
      <c r="AC10666" s="108"/>
    </row>
    <row r="10667" spans="19:29" x14ac:dyDescent="0.25">
      <c r="S10667" s="109"/>
      <c r="U10667" s="109"/>
      <c r="W10667" s="109"/>
      <c r="Y10667" s="109"/>
      <c r="AA10667" s="109"/>
      <c r="AC10667" s="109"/>
    </row>
    <row r="10668" spans="19:29" x14ac:dyDescent="0.25">
      <c r="S10668" s="108"/>
      <c r="U10668" s="108"/>
      <c r="W10668" s="108"/>
      <c r="Y10668" s="108"/>
      <c r="AA10668" s="108"/>
      <c r="AC10668" s="108"/>
    </row>
    <row r="10669" spans="19:29" x14ac:dyDescent="0.25">
      <c r="S10669" s="108"/>
      <c r="U10669" s="108"/>
      <c r="W10669" s="108"/>
      <c r="Y10669" s="108"/>
      <c r="AA10669" s="108"/>
      <c r="AC10669" s="108"/>
    </row>
    <row r="10670" spans="19:29" x14ac:dyDescent="0.25">
      <c r="S10670" s="109"/>
      <c r="U10670" s="109"/>
      <c r="W10670" s="109"/>
      <c r="Y10670" s="109"/>
      <c r="AA10670" s="109"/>
      <c r="AC10670" s="109"/>
    </row>
    <row r="10671" spans="19:29" x14ac:dyDescent="0.25">
      <c r="S10671" s="108"/>
      <c r="U10671" s="108"/>
      <c r="W10671" s="108"/>
      <c r="Y10671" s="108"/>
      <c r="AA10671" s="108"/>
      <c r="AC10671" s="108"/>
    </row>
    <row r="10672" spans="19:29" x14ac:dyDescent="0.25">
      <c r="S10672" s="109"/>
      <c r="U10672" s="109"/>
      <c r="W10672" s="109"/>
      <c r="Y10672" s="109"/>
      <c r="AA10672" s="109"/>
      <c r="AC10672" s="109"/>
    </row>
    <row r="10673" spans="19:29" x14ac:dyDescent="0.25">
      <c r="S10673" s="108"/>
      <c r="U10673" s="108"/>
      <c r="W10673" s="108"/>
      <c r="Y10673" s="108"/>
      <c r="AA10673" s="108"/>
      <c r="AC10673" s="108"/>
    </row>
    <row r="10674" spans="19:29" x14ac:dyDescent="0.25">
      <c r="S10674" s="108"/>
      <c r="U10674" s="108"/>
      <c r="W10674" s="108"/>
      <c r="Y10674" s="108"/>
      <c r="AA10674" s="108"/>
      <c r="AC10674" s="108"/>
    </row>
    <row r="10675" spans="19:29" x14ac:dyDescent="0.25">
      <c r="S10675" s="108"/>
      <c r="U10675" s="108"/>
      <c r="W10675" s="108"/>
      <c r="Y10675" s="108"/>
      <c r="AA10675" s="108"/>
      <c r="AC10675" s="108"/>
    </row>
    <row r="10676" spans="19:29" x14ac:dyDescent="0.25">
      <c r="S10676" s="110"/>
      <c r="U10676" s="110"/>
      <c r="W10676" s="110"/>
      <c r="Y10676" s="110"/>
      <c r="AA10676" s="110"/>
      <c r="AC10676" s="110"/>
    </row>
    <row r="10677" spans="19:29" x14ac:dyDescent="0.25">
      <c r="S10677" s="110"/>
      <c r="U10677" s="110"/>
      <c r="W10677" s="110"/>
      <c r="Y10677" s="110"/>
      <c r="AA10677" s="110"/>
      <c r="AC10677" s="110"/>
    </row>
    <row r="10678" spans="19:29" x14ac:dyDescent="0.25">
      <c r="S10678" s="110"/>
      <c r="U10678" s="110"/>
      <c r="W10678" s="110"/>
      <c r="Y10678" s="110"/>
      <c r="AA10678" s="110"/>
      <c r="AC10678" s="110"/>
    </row>
    <row r="10679" spans="19:29" x14ac:dyDescent="0.25">
      <c r="S10679" s="110"/>
      <c r="U10679" s="110"/>
      <c r="W10679" s="110"/>
      <c r="Y10679" s="110"/>
      <c r="AA10679" s="110"/>
      <c r="AC10679" s="110"/>
    </row>
    <row r="10680" spans="19:29" x14ac:dyDescent="0.25">
      <c r="S10680" s="111"/>
      <c r="U10680" s="111"/>
      <c r="W10680" s="111"/>
      <c r="Y10680" s="111"/>
      <c r="AA10680" s="111"/>
      <c r="AC10680" s="111"/>
    </row>
    <row r="10681" spans="19:29" x14ac:dyDescent="0.25">
      <c r="S10681" s="107"/>
      <c r="U10681" s="107"/>
      <c r="W10681" s="107"/>
      <c r="Y10681" s="107"/>
      <c r="AA10681" s="107"/>
      <c r="AC10681" s="107"/>
    </row>
    <row r="10682" spans="19:29" x14ac:dyDescent="0.25">
      <c r="S10682" s="108"/>
      <c r="U10682" s="108"/>
      <c r="W10682" s="108"/>
      <c r="Y10682" s="108"/>
      <c r="AA10682" s="108"/>
      <c r="AC10682" s="108"/>
    </row>
    <row r="10683" spans="19:29" x14ac:dyDescent="0.25">
      <c r="S10683" s="108"/>
      <c r="U10683" s="108"/>
      <c r="W10683" s="108"/>
      <c r="Y10683" s="108"/>
      <c r="AA10683" s="108"/>
      <c r="AC10683" s="108"/>
    </row>
    <row r="10684" spans="19:29" x14ac:dyDescent="0.25">
      <c r="S10684" s="109"/>
      <c r="U10684" s="109"/>
      <c r="W10684" s="109"/>
      <c r="Y10684" s="109"/>
      <c r="AA10684" s="109"/>
      <c r="AC10684" s="109"/>
    </row>
    <row r="10685" spans="19:29" x14ac:dyDescent="0.25">
      <c r="S10685" s="108"/>
      <c r="U10685" s="108"/>
      <c r="W10685" s="108"/>
      <c r="Y10685" s="108"/>
      <c r="AA10685" s="108"/>
      <c r="AC10685" s="108"/>
    </row>
    <row r="10686" spans="19:29" x14ac:dyDescent="0.25">
      <c r="S10686" s="108"/>
      <c r="U10686" s="108"/>
      <c r="W10686" s="108"/>
      <c r="Y10686" s="108"/>
      <c r="AA10686" s="108"/>
      <c r="AC10686" s="108"/>
    </row>
    <row r="10687" spans="19:29" x14ac:dyDescent="0.25">
      <c r="S10687" s="109"/>
      <c r="U10687" s="109"/>
      <c r="W10687" s="109"/>
      <c r="Y10687" s="109"/>
      <c r="AA10687" s="109"/>
      <c r="AC10687" s="109"/>
    </row>
    <row r="10688" spans="19:29" x14ac:dyDescent="0.25">
      <c r="S10688" s="108"/>
      <c r="U10688" s="108"/>
      <c r="W10688" s="108"/>
      <c r="Y10688" s="108"/>
      <c r="AA10688" s="108"/>
      <c r="AC10688" s="108"/>
    </row>
    <row r="10689" spans="19:29" x14ac:dyDescent="0.25">
      <c r="S10689" s="109"/>
      <c r="U10689" s="109"/>
      <c r="W10689" s="109"/>
      <c r="Y10689" s="109"/>
      <c r="AA10689" s="109"/>
      <c r="AC10689" s="109"/>
    </row>
    <row r="10690" spans="19:29" x14ac:dyDescent="0.25">
      <c r="S10690" s="108"/>
      <c r="U10690" s="108"/>
      <c r="W10690" s="108"/>
      <c r="Y10690" s="108"/>
      <c r="AA10690" s="108"/>
      <c r="AC10690" s="108"/>
    </row>
    <row r="10691" spans="19:29" x14ac:dyDescent="0.25">
      <c r="S10691" s="108"/>
      <c r="U10691" s="108"/>
      <c r="W10691" s="108"/>
      <c r="Y10691" s="108"/>
      <c r="AA10691" s="108"/>
      <c r="AC10691" s="108"/>
    </row>
    <row r="10692" spans="19:29" x14ac:dyDescent="0.25">
      <c r="S10692" s="108"/>
      <c r="U10692" s="108"/>
      <c r="W10692" s="108"/>
      <c r="Y10692" s="108"/>
      <c r="AA10692" s="108"/>
      <c r="AC10692" s="108"/>
    </row>
    <row r="10693" spans="19:29" x14ac:dyDescent="0.25">
      <c r="S10693" s="110"/>
      <c r="U10693" s="110"/>
      <c r="W10693" s="110"/>
      <c r="Y10693" s="110"/>
      <c r="AA10693" s="110"/>
      <c r="AC10693" s="110"/>
    </row>
    <row r="10694" spans="19:29" x14ac:dyDescent="0.25">
      <c r="S10694" s="110"/>
      <c r="U10694" s="110"/>
      <c r="W10694" s="110"/>
      <c r="Y10694" s="110"/>
      <c r="AA10694" s="110"/>
      <c r="AC10694" s="110"/>
    </row>
    <row r="10695" spans="19:29" x14ac:dyDescent="0.25">
      <c r="S10695" s="110"/>
      <c r="U10695" s="110"/>
      <c r="W10695" s="110"/>
      <c r="Y10695" s="110"/>
      <c r="AA10695" s="110"/>
      <c r="AC10695" s="110"/>
    </row>
    <row r="10696" spans="19:29" x14ac:dyDescent="0.25">
      <c r="S10696" s="110"/>
      <c r="U10696" s="110"/>
      <c r="W10696" s="110"/>
      <c r="Y10696" s="110"/>
      <c r="AA10696" s="110"/>
      <c r="AC10696" s="110"/>
    </row>
    <row r="10697" spans="19:29" x14ac:dyDescent="0.25">
      <c r="S10697" s="111"/>
      <c r="U10697" s="111"/>
      <c r="W10697" s="111"/>
      <c r="Y10697" s="111"/>
      <c r="AA10697" s="111"/>
      <c r="AC10697" s="111"/>
    </row>
    <row r="10698" spans="19:29" x14ac:dyDescent="0.25">
      <c r="S10698" s="107"/>
      <c r="U10698" s="107"/>
      <c r="W10698" s="107"/>
      <c r="Y10698" s="107"/>
      <c r="AA10698" s="107"/>
      <c r="AC10698" s="107"/>
    </row>
    <row r="10699" spans="19:29" x14ac:dyDescent="0.25">
      <c r="S10699" s="108"/>
      <c r="U10699" s="108"/>
      <c r="W10699" s="108"/>
      <c r="Y10699" s="108"/>
      <c r="AA10699" s="108"/>
      <c r="AC10699" s="108"/>
    </row>
    <row r="10700" spans="19:29" x14ac:dyDescent="0.25">
      <c r="S10700" s="108"/>
      <c r="U10700" s="108"/>
      <c r="W10700" s="108"/>
      <c r="Y10700" s="108"/>
      <c r="AA10700" s="108"/>
      <c r="AC10700" s="108"/>
    </row>
    <row r="10701" spans="19:29" x14ac:dyDescent="0.25">
      <c r="S10701" s="109"/>
      <c r="U10701" s="109"/>
      <c r="W10701" s="109"/>
      <c r="Y10701" s="109"/>
      <c r="AA10701" s="109"/>
      <c r="AC10701" s="109"/>
    </row>
    <row r="10702" spans="19:29" x14ac:dyDescent="0.25">
      <c r="S10702" s="108"/>
      <c r="U10702" s="108"/>
      <c r="W10702" s="108"/>
      <c r="Y10702" s="108"/>
      <c r="AA10702" s="108"/>
      <c r="AC10702" s="108"/>
    </row>
    <row r="10703" spans="19:29" x14ac:dyDescent="0.25">
      <c r="S10703" s="108"/>
      <c r="U10703" s="108"/>
      <c r="W10703" s="108"/>
      <c r="Y10703" s="108"/>
      <c r="AA10703" s="108"/>
      <c r="AC10703" s="108"/>
    </row>
    <row r="10704" spans="19:29" x14ac:dyDescent="0.25">
      <c r="S10704" s="109"/>
      <c r="U10704" s="109"/>
      <c r="W10704" s="109"/>
      <c r="Y10704" s="109"/>
      <c r="AA10704" s="109"/>
      <c r="AC10704" s="109"/>
    </row>
    <row r="10705" spans="19:29" x14ac:dyDescent="0.25">
      <c r="S10705" s="108"/>
      <c r="U10705" s="108"/>
      <c r="W10705" s="108"/>
      <c r="Y10705" s="108"/>
      <c r="AA10705" s="108"/>
      <c r="AC10705" s="108"/>
    </row>
    <row r="10706" spans="19:29" x14ac:dyDescent="0.25">
      <c r="S10706" s="109"/>
      <c r="U10706" s="109"/>
      <c r="W10706" s="109"/>
      <c r="Y10706" s="109"/>
      <c r="AA10706" s="109"/>
      <c r="AC10706" s="109"/>
    </row>
    <row r="10707" spans="19:29" x14ac:dyDescent="0.25">
      <c r="S10707" s="108"/>
      <c r="U10707" s="108"/>
      <c r="W10707" s="108"/>
      <c r="Y10707" s="108"/>
      <c r="AA10707" s="108"/>
      <c r="AC10707" s="108"/>
    </row>
    <row r="10708" spans="19:29" x14ac:dyDescent="0.25">
      <c r="S10708" s="108"/>
      <c r="U10708" s="108"/>
      <c r="W10708" s="108"/>
      <c r="Y10708" s="108"/>
      <c r="AA10708" s="108"/>
      <c r="AC10708" s="108"/>
    </row>
    <row r="10709" spans="19:29" x14ac:dyDescent="0.25">
      <c r="S10709" s="108"/>
      <c r="U10709" s="108"/>
      <c r="W10709" s="108"/>
      <c r="Y10709" s="108"/>
      <c r="AA10709" s="108"/>
      <c r="AC10709" s="108"/>
    </row>
    <row r="10710" spans="19:29" x14ac:dyDescent="0.25">
      <c r="S10710" s="110"/>
      <c r="U10710" s="110"/>
      <c r="W10710" s="110"/>
      <c r="Y10710" s="110"/>
      <c r="AA10710" s="110"/>
      <c r="AC10710" s="110"/>
    </row>
    <row r="10711" spans="19:29" x14ac:dyDescent="0.25">
      <c r="S10711" s="110"/>
      <c r="U10711" s="110"/>
      <c r="W10711" s="110"/>
      <c r="Y10711" s="110"/>
      <c r="AA10711" s="110"/>
      <c r="AC10711" s="110"/>
    </row>
    <row r="10712" spans="19:29" x14ac:dyDescent="0.25">
      <c r="S10712" s="110"/>
      <c r="U10712" s="110"/>
      <c r="W10712" s="110"/>
      <c r="Y10712" s="110"/>
      <c r="AA10712" s="110"/>
      <c r="AC10712" s="110"/>
    </row>
    <row r="10713" spans="19:29" x14ac:dyDescent="0.25">
      <c r="S10713" s="110"/>
      <c r="U10713" s="110"/>
      <c r="W10713" s="110"/>
      <c r="Y10713" s="110"/>
      <c r="AA10713" s="110"/>
      <c r="AC10713" s="110"/>
    </row>
    <row r="10714" spans="19:29" x14ac:dyDescent="0.25">
      <c r="S10714" s="111"/>
      <c r="U10714" s="111"/>
      <c r="W10714" s="111"/>
      <c r="Y10714" s="111"/>
      <c r="AA10714" s="111"/>
      <c r="AC10714" s="111"/>
    </row>
    <row r="10715" spans="19:29" x14ac:dyDescent="0.25">
      <c r="S10715" s="107"/>
      <c r="U10715" s="107"/>
      <c r="W10715" s="107"/>
      <c r="Y10715" s="107"/>
      <c r="AA10715" s="107"/>
      <c r="AC10715" s="107"/>
    </row>
    <row r="10716" spans="19:29" x14ac:dyDescent="0.25">
      <c r="S10716" s="108"/>
      <c r="U10716" s="108"/>
      <c r="W10716" s="108"/>
      <c r="Y10716" s="108"/>
      <c r="AA10716" s="108"/>
      <c r="AC10716" s="108"/>
    </row>
    <row r="10717" spans="19:29" x14ac:dyDescent="0.25">
      <c r="S10717" s="108"/>
      <c r="U10717" s="108"/>
      <c r="W10717" s="108"/>
      <c r="Y10717" s="108"/>
      <c r="AA10717" s="108"/>
      <c r="AC10717" s="108"/>
    </row>
    <row r="10718" spans="19:29" x14ac:dyDescent="0.25">
      <c r="S10718" s="109"/>
      <c r="U10718" s="109"/>
      <c r="W10718" s="109"/>
      <c r="Y10718" s="109"/>
      <c r="AA10718" s="109"/>
      <c r="AC10718" s="109"/>
    </row>
    <row r="10719" spans="19:29" x14ac:dyDescent="0.25">
      <c r="S10719" s="108"/>
      <c r="U10719" s="108"/>
      <c r="W10719" s="108"/>
      <c r="Y10719" s="108"/>
      <c r="AA10719" s="108"/>
      <c r="AC10719" s="108"/>
    </row>
    <row r="10720" spans="19:29" x14ac:dyDescent="0.25">
      <c r="S10720" s="108"/>
      <c r="U10720" s="108"/>
      <c r="W10720" s="108"/>
      <c r="Y10720" s="108"/>
      <c r="AA10720" s="108"/>
      <c r="AC10720" s="108"/>
    </row>
    <row r="10721" spans="19:29" x14ac:dyDescent="0.25">
      <c r="S10721" s="109"/>
      <c r="U10721" s="109"/>
      <c r="W10721" s="109"/>
      <c r="Y10721" s="109"/>
      <c r="AA10721" s="109"/>
      <c r="AC10721" s="109"/>
    </row>
    <row r="10722" spans="19:29" x14ac:dyDescent="0.25">
      <c r="S10722" s="108"/>
      <c r="U10722" s="108"/>
      <c r="W10722" s="108"/>
      <c r="Y10722" s="108"/>
      <c r="AA10722" s="108"/>
      <c r="AC10722" s="108"/>
    </row>
    <row r="10723" spans="19:29" x14ac:dyDescent="0.25">
      <c r="S10723" s="109"/>
      <c r="U10723" s="109"/>
      <c r="W10723" s="109"/>
      <c r="Y10723" s="109"/>
      <c r="AA10723" s="109"/>
      <c r="AC10723" s="109"/>
    </row>
    <row r="10724" spans="19:29" x14ac:dyDescent="0.25">
      <c r="S10724" s="108"/>
      <c r="U10724" s="108"/>
      <c r="W10724" s="108"/>
      <c r="Y10724" s="108"/>
      <c r="AA10724" s="108"/>
      <c r="AC10724" s="108"/>
    </row>
    <row r="10725" spans="19:29" x14ac:dyDescent="0.25">
      <c r="S10725" s="108"/>
      <c r="U10725" s="108"/>
      <c r="W10725" s="108"/>
      <c r="Y10725" s="108"/>
      <c r="AA10725" s="108"/>
      <c r="AC10725" s="108"/>
    </row>
    <row r="10726" spans="19:29" x14ac:dyDescent="0.25">
      <c r="S10726" s="108"/>
      <c r="U10726" s="108"/>
      <c r="W10726" s="108"/>
      <c r="Y10726" s="108"/>
      <c r="AA10726" s="108"/>
      <c r="AC10726" s="108"/>
    </row>
    <row r="10727" spans="19:29" x14ac:dyDescent="0.25">
      <c r="S10727" s="110"/>
      <c r="U10727" s="110"/>
      <c r="W10727" s="110"/>
      <c r="Y10727" s="110"/>
      <c r="AA10727" s="110"/>
      <c r="AC10727" s="110"/>
    </row>
    <row r="10728" spans="19:29" x14ac:dyDescent="0.25">
      <c r="S10728" s="110"/>
      <c r="U10728" s="110"/>
      <c r="W10728" s="110"/>
      <c r="Y10728" s="110"/>
      <c r="AA10728" s="110"/>
      <c r="AC10728" s="110"/>
    </row>
    <row r="10729" spans="19:29" x14ac:dyDescent="0.25">
      <c r="S10729" s="110"/>
      <c r="U10729" s="110"/>
      <c r="W10729" s="110"/>
      <c r="Y10729" s="110"/>
      <c r="AA10729" s="110"/>
      <c r="AC10729" s="110"/>
    </row>
    <row r="10730" spans="19:29" x14ac:dyDescent="0.25">
      <c r="S10730" s="110"/>
      <c r="U10730" s="110"/>
      <c r="W10730" s="110"/>
      <c r="Y10730" s="110"/>
      <c r="AA10730" s="110"/>
      <c r="AC10730" s="110"/>
    </row>
    <row r="10731" spans="19:29" x14ac:dyDescent="0.25">
      <c r="S10731" s="111"/>
      <c r="U10731" s="111"/>
      <c r="W10731" s="111"/>
      <c r="Y10731" s="111"/>
      <c r="AA10731" s="111"/>
      <c r="AC10731" s="111"/>
    </row>
    <row r="10732" spans="19:29" x14ac:dyDescent="0.25">
      <c r="S10732" s="107"/>
      <c r="U10732" s="107"/>
      <c r="W10732" s="107"/>
      <c r="Y10732" s="107"/>
      <c r="AA10732" s="107"/>
      <c r="AC10732" s="107"/>
    </row>
    <row r="10733" spans="19:29" x14ac:dyDescent="0.25">
      <c r="S10733" s="108"/>
      <c r="U10733" s="108"/>
      <c r="W10733" s="108"/>
      <c r="Y10733" s="108"/>
      <c r="AA10733" s="108"/>
      <c r="AC10733" s="108"/>
    </row>
    <row r="10734" spans="19:29" x14ac:dyDescent="0.25">
      <c r="S10734" s="108"/>
      <c r="U10734" s="108"/>
      <c r="W10734" s="108"/>
      <c r="Y10734" s="108"/>
      <c r="AA10734" s="108"/>
      <c r="AC10734" s="108"/>
    </row>
    <row r="10735" spans="19:29" x14ac:dyDescent="0.25">
      <c r="S10735" s="109"/>
      <c r="U10735" s="109"/>
      <c r="W10735" s="109"/>
      <c r="Y10735" s="109"/>
      <c r="AA10735" s="109"/>
      <c r="AC10735" s="109"/>
    </row>
    <row r="10736" spans="19:29" x14ac:dyDescent="0.25">
      <c r="S10736" s="108"/>
      <c r="U10736" s="108"/>
      <c r="W10736" s="108"/>
      <c r="Y10736" s="108"/>
      <c r="AA10736" s="108"/>
      <c r="AC10736" s="108"/>
    </row>
    <row r="10737" spans="19:29" x14ac:dyDescent="0.25">
      <c r="S10737" s="108"/>
      <c r="U10737" s="108"/>
      <c r="W10737" s="108"/>
      <c r="Y10737" s="108"/>
      <c r="AA10737" s="108"/>
      <c r="AC10737" s="108"/>
    </row>
    <row r="10738" spans="19:29" x14ac:dyDescent="0.25">
      <c r="S10738" s="109"/>
      <c r="U10738" s="109"/>
      <c r="W10738" s="109"/>
      <c r="Y10738" s="109"/>
      <c r="AA10738" s="109"/>
      <c r="AC10738" s="109"/>
    </row>
    <row r="10739" spans="19:29" x14ac:dyDescent="0.25">
      <c r="S10739" s="108"/>
      <c r="U10739" s="108"/>
      <c r="W10739" s="108"/>
      <c r="Y10739" s="108"/>
      <c r="AA10739" s="108"/>
      <c r="AC10739" s="108"/>
    </row>
    <row r="10740" spans="19:29" x14ac:dyDescent="0.25">
      <c r="S10740" s="109"/>
      <c r="U10740" s="109"/>
      <c r="W10740" s="109"/>
      <c r="Y10740" s="109"/>
      <c r="AA10740" s="109"/>
      <c r="AC10740" s="109"/>
    </row>
    <row r="10741" spans="19:29" x14ac:dyDescent="0.25">
      <c r="S10741" s="108"/>
      <c r="U10741" s="108"/>
      <c r="W10741" s="108"/>
      <c r="Y10741" s="108"/>
      <c r="AA10741" s="108"/>
      <c r="AC10741" s="108"/>
    </row>
    <row r="10742" spans="19:29" x14ac:dyDescent="0.25">
      <c r="S10742" s="108"/>
      <c r="U10742" s="108"/>
      <c r="W10742" s="108"/>
      <c r="Y10742" s="108"/>
      <c r="AA10742" s="108"/>
      <c r="AC10742" s="108"/>
    </row>
    <row r="10743" spans="19:29" x14ac:dyDescent="0.25">
      <c r="S10743" s="108"/>
      <c r="U10743" s="108"/>
      <c r="W10743" s="108"/>
      <c r="Y10743" s="108"/>
      <c r="AA10743" s="108"/>
      <c r="AC10743" s="108"/>
    </row>
    <row r="10744" spans="19:29" x14ac:dyDescent="0.25">
      <c r="S10744" s="110"/>
      <c r="U10744" s="110"/>
      <c r="W10744" s="110"/>
      <c r="Y10744" s="110"/>
      <c r="AA10744" s="110"/>
      <c r="AC10744" s="110"/>
    </row>
    <row r="10745" spans="19:29" x14ac:dyDescent="0.25">
      <c r="S10745" s="110"/>
      <c r="U10745" s="110"/>
      <c r="W10745" s="110"/>
      <c r="Y10745" s="110"/>
      <c r="AA10745" s="110"/>
      <c r="AC10745" s="110"/>
    </row>
    <row r="10746" spans="19:29" x14ac:dyDescent="0.25">
      <c r="S10746" s="110"/>
      <c r="U10746" s="110"/>
      <c r="W10746" s="110"/>
      <c r="Y10746" s="110"/>
      <c r="AA10746" s="110"/>
      <c r="AC10746" s="110"/>
    </row>
    <row r="10747" spans="19:29" x14ac:dyDescent="0.25">
      <c r="S10747" s="110"/>
      <c r="U10747" s="110"/>
      <c r="W10747" s="110"/>
      <c r="Y10747" s="110"/>
      <c r="AA10747" s="110"/>
      <c r="AC10747" s="110"/>
    </row>
    <row r="10748" spans="19:29" x14ac:dyDescent="0.25">
      <c r="S10748" s="111"/>
      <c r="U10748" s="111"/>
      <c r="W10748" s="111"/>
      <c r="Y10748" s="111"/>
      <c r="AA10748" s="111"/>
      <c r="AC10748" s="111"/>
    </row>
    <row r="10749" spans="19:29" x14ac:dyDescent="0.25">
      <c r="S10749" s="107"/>
      <c r="U10749" s="107"/>
      <c r="W10749" s="107"/>
      <c r="Y10749" s="107"/>
      <c r="AA10749" s="107"/>
      <c r="AC10749" s="107"/>
    </row>
    <row r="10750" spans="19:29" x14ac:dyDescent="0.25">
      <c r="S10750" s="108"/>
      <c r="U10750" s="108"/>
      <c r="W10750" s="108"/>
      <c r="Y10750" s="108"/>
      <c r="AA10750" s="108"/>
      <c r="AC10750" s="108"/>
    </row>
    <row r="10751" spans="19:29" x14ac:dyDescent="0.25">
      <c r="S10751" s="108"/>
      <c r="U10751" s="108"/>
      <c r="W10751" s="108"/>
      <c r="Y10751" s="108"/>
      <c r="AA10751" s="108"/>
      <c r="AC10751" s="108"/>
    </row>
    <row r="10752" spans="19:29" x14ac:dyDescent="0.25">
      <c r="S10752" s="109"/>
      <c r="U10752" s="109"/>
      <c r="W10752" s="109"/>
      <c r="Y10752" s="109"/>
      <c r="AA10752" s="109"/>
      <c r="AC10752" s="109"/>
    </row>
    <row r="10753" spans="19:29" x14ac:dyDescent="0.25">
      <c r="S10753" s="108"/>
      <c r="U10753" s="108"/>
      <c r="W10753" s="108"/>
      <c r="Y10753" s="108"/>
      <c r="AA10753" s="108"/>
      <c r="AC10753" s="108"/>
    </row>
    <row r="10754" spans="19:29" x14ac:dyDescent="0.25">
      <c r="S10754" s="108"/>
      <c r="U10754" s="108"/>
      <c r="W10754" s="108"/>
      <c r="Y10754" s="108"/>
      <c r="AA10754" s="108"/>
      <c r="AC10754" s="108"/>
    </row>
    <row r="10755" spans="19:29" x14ac:dyDescent="0.25">
      <c r="S10755" s="109"/>
      <c r="U10755" s="109"/>
      <c r="W10755" s="109"/>
      <c r="Y10755" s="109"/>
      <c r="AA10755" s="109"/>
      <c r="AC10755" s="109"/>
    </row>
    <row r="10756" spans="19:29" x14ac:dyDescent="0.25">
      <c r="S10756" s="108"/>
      <c r="U10756" s="108"/>
      <c r="W10756" s="108"/>
      <c r="Y10756" s="108"/>
      <c r="AA10756" s="108"/>
      <c r="AC10756" s="108"/>
    </row>
    <row r="10757" spans="19:29" x14ac:dyDescent="0.25">
      <c r="S10757" s="109"/>
      <c r="U10757" s="109"/>
      <c r="W10757" s="109"/>
      <c r="Y10757" s="109"/>
      <c r="AA10757" s="109"/>
      <c r="AC10757" s="109"/>
    </row>
    <row r="10758" spans="19:29" x14ac:dyDescent="0.25">
      <c r="S10758" s="108"/>
      <c r="U10758" s="108"/>
      <c r="W10758" s="108"/>
      <c r="Y10758" s="108"/>
      <c r="AA10758" s="108"/>
      <c r="AC10758" s="108"/>
    </row>
    <row r="10759" spans="19:29" x14ac:dyDescent="0.25">
      <c r="S10759" s="108"/>
      <c r="U10759" s="108"/>
      <c r="W10759" s="108"/>
      <c r="Y10759" s="108"/>
      <c r="AA10759" s="108"/>
      <c r="AC10759" s="108"/>
    </row>
    <row r="10760" spans="19:29" x14ac:dyDescent="0.25">
      <c r="S10760" s="108"/>
      <c r="U10760" s="108"/>
      <c r="W10760" s="108"/>
      <c r="Y10760" s="108"/>
      <c r="AA10760" s="108"/>
      <c r="AC10760" s="108"/>
    </row>
    <row r="10761" spans="19:29" x14ac:dyDescent="0.25">
      <c r="S10761" s="110"/>
      <c r="U10761" s="110"/>
      <c r="W10761" s="110"/>
      <c r="Y10761" s="110"/>
      <c r="AA10761" s="110"/>
      <c r="AC10761" s="110"/>
    </row>
    <row r="10762" spans="19:29" x14ac:dyDescent="0.25">
      <c r="S10762" s="110"/>
      <c r="U10762" s="110"/>
      <c r="W10762" s="110"/>
      <c r="Y10762" s="110"/>
      <c r="AA10762" s="110"/>
      <c r="AC10762" s="110"/>
    </row>
    <row r="10763" spans="19:29" x14ac:dyDescent="0.25">
      <c r="S10763" s="110"/>
      <c r="U10763" s="110"/>
      <c r="W10763" s="110"/>
      <c r="Y10763" s="110"/>
      <c r="AA10763" s="110"/>
      <c r="AC10763" s="110"/>
    </row>
    <row r="10764" spans="19:29" x14ac:dyDescent="0.25">
      <c r="S10764" s="110"/>
      <c r="U10764" s="110"/>
      <c r="W10764" s="110"/>
      <c r="Y10764" s="110"/>
      <c r="AA10764" s="110"/>
      <c r="AC10764" s="110"/>
    </row>
    <row r="10765" spans="19:29" x14ac:dyDescent="0.25">
      <c r="S10765" s="111"/>
      <c r="U10765" s="111"/>
      <c r="W10765" s="111"/>
      <c r="Y10765" s="111"/>
      <c r="AA10765" s="111"/>
      <c r="AC10765" s="111"/>
    </row>
    <row r="10766" spans="19:29" x14ac:dyDescent="0.25">
      <c r="S10766" s="107"/>
      <c r="U10766" s="107"/>
      <c r="W10766" s="107"/>
      <c r="Y10766" s="107"/>
      <c r="AA10766" s="107"/>
      <c r="AC10766" s="107"/>
    </row>
    <row r="10767" spans="19:29" x14ac:dyDescent="0.25">
      <c r="S10767" s="108"/>
      <c r="U10767" s="108"/>
      <c r="W10767" s="108"/>
      <c r="Y10767" s="108"/>
      <c r="AA10767" s="108"/>
      <c r="AC10767" s="108"/>
    </row>
    <row r="10768" spans="19:29" x14ac:dyDescent="0.25">
      <c r="S10768" s="108"/>
      <c r="U10768" s="108"/>
      <c r="W10768" s="108"/>
      <c r="Y10768" s="108"/>
      <c r="AA10768" s="108"/>
      <c r="AC10768" s="108"/>
    </row>
    <row r="10769" spans="19:29" x14ac:dyDescent="0.25">
      <c r="S10769" s="109"/>
      <c r="U10769" s="109"/>
      <c r="W10769" s="109"/>
      <c r="Y10769" s="109"/>
      <c r="AA10769" s="109"/>
      <c r="AC10769" s="109"/>
    </row>
    <row r="10770" spans="19:29" x14ac:dyDescent="0.25">
      <c r="S10770" s="108"/>
      <c r="U10770" s="108"/>
      <c r="W10770" s="108"/>
      <c r="Y10770" s="108"/>
      <c r="AA10770" s="108"/>
      <c r="AC10770" s="108"/>
    </row>
    <row r="10771" spans="19:29" x14ac:dyDescent="0.25">
      <c r="S10771" s="108"/>
      <c r="U10771" s="108"/>
      <c r="W10771" s="108"/>
      <c r="Y10771" s="108"/>
      <c r="AA10771" s="108"/>
      <c r="AC10771" s="108"/>
    </row>
    <row r="10772" spans="19:29" x14ac:dyDescent="0.25">
      <c r="S10772" s="109"/>
      <c r="U10772" s="109"/>
      <c r="W10772" s="109"/>
      <c r="Y10772" s="109"/>
      <c r="AA10772" s="109"/>
      <c r="AC10772" s="109"/>
    </row>
    <row r="10773" spans="19:29" x14ac:dyDescent="0.25">
      <c r="S10773" s="108"/>
      <c r="U10773" s="108"/>
      <c r="W10773" s="108"/>
      <c r="Y10773" s="108"/>
      <c r="AA10773" s="108"/>
      <c r="AC10773" s="108"/>
    </row>
    <row r="10774" spans="19:29" x14ac:dyDescent="0.25">
      <c r="S10774" s="109"/>
      <c r="U10774" s="109"/>
      <c r="W10774" s="109"/>
      <c r="Y10774" s="109"/>
      <c r="AA10774" s="109"/>
      <c r="AC10774" s="109"/>
    </row>
    <row r="10775" spans="19:29" x14ac:dyDescent="0.25">
      <c r="S10775" s="108"/>
      <c r="U10775" s="108"/>
      <c r="W10775" s="108"/>
      <c r="Y10775" s="108"/>
      <c r="AA10775" s="108"/>
      <c r="AC10775" s="108"/>
    </row>
    <row r="10776" spans="19:29" x14ac:dyDescent="0.25">
      <c r="S10776" s="108"/>
      <c r="U10776" s="108"/>
      <c r="W10776" s="108"/>
      <c r="Y10776" s="108"/>
      <c r="AA10776" s="108"/>
      <c r="AC10776" s="108"/>
    </row>
    <row r="10777" spans="19:29" x14ac:dyDescent="0.25">
      <c r="S10777" s="108"/>
      <c r="U10777" s="108"/>
      <c r="W10777" s="108"/>
      <c r="Y10777" s="108"/>
      <c r="AA10777" s="108"/>
      <c r="AC10777" s="108"/>
    </row>
    <row r="10778" spans="19:29" x14ac:dyDescent="0.25">
      <c r="S10778" s="110"/>
      <c r="U10778" s="110"/>
      <c r="W10778" s="110"/>
      <c r="Y10778" s="110"/>
      <c r="AA10778" s="110"/>
      <c r="AC10778" s="110"/>
    </row>
    <row r="10779" spans="19:29" x14ac:dyDescent="0.25">
      <c r="S10779" s="110"/>
      <c r="U10779" s="110"/>
      <c r="W10779" s="110"/>
      <c r="Y10779" s="110"/>
      <c r="AA10779" s="110"/>
      <c r="AC10779" s="110"/>
    </row>
    <row r="10780" spans="19:29" x14ac:dyDescent="0.25">
      <c r="S10780" s="110"/>
      <c r="U10780" s="110"/>
      <c r="W10780" s="110"/>
      <c r="Y10780" s="110"/>
      <c r="AA10780" s="110"/>
      <c r="AC10780" s="110"/>
    </row>
    <row r="10781" spans="19:29" x14ac:dyDescent="0.25">
      <c r="S10781" s="110"/>
      <c r="U10781" s="110"/>
      <c r="W10781" s="110"/>
      <c r="Y10781" s="110"/>
      <c r="AA10781" s="110"/>
      <c r="AC10781" s="110"/>
    </row>
    <row r="10782" spans="19:29" x14ac:dyDescent="0.25">
      <c r="S10782" s="111"/>
      <c r="U10782" s="111"/>
      <c r="W10782" s="111"/>
      <c r="Y10782" s="111"/>
      <c r="AA10782" s="111"/>
      <c r="AC10782" s="111"/>
    </row>
    <row r="10783" spans="19:29" x14ac:dyDescent="0.25">
      <c r="S10783" s="107"/>
      <c r="U10783" s="107"/>
      <c r="W10783" s="107"/>
      <c r="Y10783" s="107"/>
      <c r="AA10783" s="107"/>
      <c r="AC10783" s="107"/>
    </row>
    <row r="10784" spans="19:29" x14ac:dyDescent="0.25">
      <c r="S10784" s="108"/>
      <c r="U10784" s="108"/>
      <c r="W10784" s="108"/>
      <c r="Y10784" s="108"/>
      <c r="AA10784" s="108"/>
      <c r="AC10784" s="108"/>
    </row>
    <row r="10785" spans="19:29" x14ac:dyDescent="0.25">
      <c r="S10785" s="108"/>
      <c r="U10785" s="108"/>
      <c r="W10785" s="108"/>
      <c r="Y10785" s="108"/>
      <c r="AA10785" s="108"/>
      <c r="AC10785" s="108"/>
    </row>
    <row r="10786" spans="19:29" x14ac:dyDescent="0.25">
      <c r="S10786" s="109"/>
      <c r="U10786" s="109"/>
      <c r="W10786" s="109"/>
      <c r="Y10786" s="109"/>
      <c r="AA10786" s="109"/>
      <c r="AC10786" s="109"/>
    </row>
    <row r="10787" spans="19:29" x14ac:dyDescent="0.25">
      <c r="S10787" s="108"/>
      <c r="U10787" s="108"/>
      <c r="W10787" s="108"/>
      <c r="Y10787" s="108"/>
      <c r="AA10787" s="108"/>
      <c r="AC10787" s="108"/>
    </row>
    <row r="10788" spans="19:29" x14ac:dyDescent="0.25">
      <c r="S10788" s="108"/>
      <c r="U10788" s="108"/>
      <c r="W10788" s="108"/>
      <c r="Y10788" s="108"/>
      <c r="AA10788" s="108"/>
      <c r="AC10788" s="108"/>
    </row>
    <row r="10789" spans="19:29" x14ac:dyDescent="0.25">
      <c r="S10789" s="109"/>
      <c r="U10789" s="109"/>
      <c r="W10789" s="109"/>
      <c r="Y10789" s="109"/>
      <c r="AA10789" s="109"/>
      <c r="AC10789" s="109"/>
    </row>
    <row r="10790" spans="19:29" x14ac:dyDescent="0.25">
      <c r="S10790" s="108"/>
      <c r="U10790" s="108"/>
      <c r="W10790" s="108"/>
      <c r="Y10790" s="108"/>
      <c r="AA10790" s="108"/>
      <c r="AC10790" s="108"/>
    </row>
    <row r="10791" spans="19:29" x14ac:dyDescent="0.25">
      <c r="S10791" s="109"/>
      <c r="U10791" s="109"/>
      <c r="W10791" s="109"/>
      <c r="Y10791" s="109"/>
      <c r="AA10791" s="109"/>
      <c r="AC10791" s="109"/>
    </row>
    <row r="10792" spans="19:29" x14ac:dyDescent="0.25">
      <c r="S10792" s="108"/>
      <c r="U10792" s="108"/>
      <c r="W10792" s="108"/>
      <c r="Y10792" s="108"/>
      <c r="AA10792" s="108"/>
      <c r="AC10792" s="108"/>
    </row>
    <row r="10793" spans="19:29" x14ac:dyDescent="0.25">
      <c r="S10793" s="108"/>
      <c r="U10793" s="108"/>
      <c r="W10793" s="108"/>
      <c r="Y10793" s="108"/>
      <c r="AA10793" s="108"/>
      <c r="AC10793" s="108"/>
    </row>
    <row r="10794" spans="19:29" x14ac:dyDescent="0.25">
      <c r="S10794" s="108"/>
      <c r="U10794" s="108"/>
      <c r="W10794" s="108"/>
      <c r="Y10794" s="108"/>
      <c r="AA10794" s="108"/>
      <c r="AC10794" s="108"/>
    </row>
    <row r="10795" spans="19:29" x14ac:dyDescent="0.25">
      <c r="S10795" s="110"/>
      <c r="U10795" s="110"/>
      <c r="W10795" s="110"/>
      <c r="Y10795" s="110"/>
      <c r="AA10795" s="110"/>
      <c r="AC10795" s="110"/>
    </row>
    <row r="10796" spans="19:29" x14ac:dyDescent="0.25">
      <c r="S10796" s="110"/>
      <c r="U10796" s="110"/>
      <c r="W10796" s="110"/>
      <c r="Y10796" s="110"/>
      <c r="AA10796" s="110"/>
      <c r="AC10796" s="110"/>
    </row>
    <row r="10797" spans="19:29" x14ac:dyDescent="0.25">
      <c r="S10797" s="110"/>
      <c r="U10797" s="110"/>
      <c r="W10797" s="110"/>
      <c r="Y10797" s="110"/>
      <c r="AA10797" s="110"/>
      <c r="AC10797" s="110"/>
    </row>
    <row r="10798" spans="19:29" x14ac:dyDescent="0.25">
      <c r="S10798" s="110"/>
      <c r="U10798" s="110"/>
      <c r="W10798" s="110"/>
      <c r="Y10798" s="110"/>
      <c r="AA10798" s="110"/>
      <c r="AC10798" s="110"/>
    </row>
    <row r="10799" spans="19:29" x14ac:dyDescent="0.25">
      <c r="S10799" s="111"/>
      <c r="U10799" s="111"/>
      <c r="W10799" s="111"/>
      <c r="Y10799" s="111"/>
      <c r="AA10799" s="111"/>
      <c r="AC10799" s="111"/>
    </row>
    <row r="10800" spans="19:29" x14ac:dyDescent="0.25">
      <c r="S10800" s="107"/>
      <c r="U10800" s="107"/>
      <c r="W10800" s="107"/>
      <c r="Y10800" s="107"/>
      <c r="AA10800" s="107"/>
      <c r="AC10800" s="107"/>
    </row>
    <row r="10801" spans="19:29" x14ac:dyDescent="0.25">
      <c r="S10801" s="108"/>
      <c r="U10801" s="108"/>
      <c r="W10801" s="108"/>
      <c r="Y10801" s="108"/>
      <c r="AA10801" s="108"/>
      <c r="AC10801" s="108"/>
    </row>
    <row r="10802" spans="19:29" x14ac:dyDescent="0.25">
      <c r="S10802" s="108"/>
      <c r="U10802" s="108"/>
      <c r="W10802" s="108"/>
      <c r="Y10802" s="108"/>
      <c r="AA10802" s="108"/>
      <c r="AC10802" s="108"/>
    </row>
    <row r="10803" spans="19:29" x14ac:dyDescent="0.25">
      <c r="S10803" s="109"/>
      <c r="U10803" s="109"/>
      <c r="W10803" s="109"/>
      <c r="Y10803" s="109"/>
      <c r="AA10803" s="109"/>
      <c r="AC10803" s="109"/>
    </row>
    <row r="10804" spans="19:29" x14ac:dyDescent="0.25">
      <c r="S10804" s="108"/>
      <c r="U10804" s="108"/>
      <c r="W10804" s="108"/>
      <c r="Y10804" s="108"/>
      <c r="AA10804" s="108"/>
      <c r="AC10804" s="108"/>
    </row>
    <row r="10805" spans="19:29" x14ac:dyDescent="0.25">
      <c r="S10805" s="108"/>
      <c r="U10805" s="108"/>
      <c r="W10805" s="108"/>
      <c r="Y10805" s="108"/>
      <c r="AA10805" s="108"/>
      <c r="AC10805" s="108"/>
    </row>
    <row r="10806" spans="19:29" x14ac:dyDescent="0.25">
      <c r="S10806" s="109"/>
      <c r="U10806" s="109"/>
      <c r="W10806" s="109"/>
      <c r="Y10806" s="109"/>
      <c r="AA10806" s="109"/>
      <c r="AC10806" s="109"/>
    </row>
    <row r="10807" spans="19:29" x14ac:dyDescent="0.25">
      <c r="S10807" s="108"/>
      <c r="U10807" s="108"/>
      <c r="W10807" s="108"/>
      <c r="Y10807" s="108"/>
      <c r="AA10807" s="108"/>
      <c r="AC10807" s="108"/>
    </row>
    <row r="10808" spans="19:29" x14ac:dyDescent="0.25">
      <c r="S10808" s="109"/>
      <c r="U10808" s="109"/>
      <c r="W10808" s="109"/>
      <c r="Y10808" s="109"/>
      <c r="AA10808" s="109"/>
      <c r="AC10808" s="109"/>
    </row>
    <row r="10809" spans="19:29" x14ac:dyDescent="0.25">
      <c r="S10809" s="108"/>
      <c r="U10809" s="108"/>
      <c r="W10809" s="108"/>
      <c r="Y10809" s="108"/>
      <c r="AA10809" s="108"/>
      <c r="AC10809" s="108"/>
    </row>
    <row r="10810" spans="19:29" x14ac:dyDescent="0.25">
      <c r="S10810" s="108"/>
      <c r="U10810" s="108"/>
      <c r="W10810" s="108"/>
      <c r="Y10810" s="108"/>
      <c r="AA10810" s="108"/>
      <c r="AC10810" s="108"/>
    </row>
    <row r="10811" spans="19:29" x14ac:dyDescent="0.25">
      <c r="S10811" s="108"/>
      <c r="U10811" s="108"/>
      <c r="W10811" s="108"/>
      <c r="Y10811" s="108"/>
      <c r="AA10811" s="108"/>
      <c r="AC10811" s="108"/>
    </row>
    <row r="10812" spans="19:29" x14ac:dyDescent="0.25">
      <c r="S10812" s="110"/>
      <c r="U10812" s="110"/>
      <c r="W10812" s="110"/>
      <c r="Y10812" s="110"/>
      <c r="AA10812" s="110"/>
      <c r="AC10812" s="110"/>
    </row>
    <row r="10813" spans="19:29" x14ac:dyDescent="0.25">
      <c r="S10813" s="110"/>
      <c r="U10813" s="110"/>
      <c r="W10813" s="110"/>
      <c r="Y10813" s="110"/>
      <c r="AA10813" s="110"/>
      <c r="AC10813" s="110"/>
    </row>
    <row r="10814" spans="19:29" x14ac:dyDescent="0.25">
      <c r="S10814" s="110"/>
      <c r="U10814" s="110"/>
      <c r="W10814" s="110"/>
      <c r="Y10814" s="110"/>
      <c r="AA10814" s="110"/>
      <c r="AC10814" s="110"/>
    </row>
    <row r="10815" spans="19:29" x14ac:dyDescent="0.25">
      <c r="S10815" s="110"/>
      <c r="U10815" s="110"/>
      <c r="W10815" s="110"/>
      <c r="Y10815" s="110"/>
      <c r="AA10815" s="110"/>
      <c r="AC10815" s="110"/>
    </row>
    <row r="10816" spans="19:29" x14ac:dyDescent="0.25">
      <c r="S10816" s="111"/>
      <c r="U10816" s="111"/>
      <c r="W10816" s="111"/>
      <c r="Y10816" s="111"/>
      <c r="AA10816" s="111"/>
      <c r="AC10816" s="111"/>
    </row>
    <row r="10817" spans="19:29" x14ac:dyDescent="0.25">
      <c r="S10817" s="107"/>
      <c r="U10817" s="107"/>
      <c r="W10817" s="107"/>
      <c r="Y10817" s="107"/>
      <c r="AA10817" s="107"/>
      <c r="AC10817" s="107"/>
    </row>
    <row r="10818" spans="19:29" x14ac:dyDescent="0.25">
      <c r="S10818" s="108"/>
      <c r="U10818" s="108"/>
      <c r="W10818" s="108"/>
      <c r="Y10818" s="108"/>
      <c r="AA10818" s="108"/>
      <c r="AC10818" s="108"/>
    </row>
    <row r="10819" spans="19:29" x14ac:dyDescent="0.25">
      <c r="S10819" s="108"/>
      <c r="U10819" s="108"/>
      <c r="W10819" s="108"/>
      <c r="Y10819" s="108"/>
      <c r="AA10819" s="108"/>
      <c r="AC10819" s="108"/>
    </row>
    <row r="10820" spans="19:29" x14ac:dyDescent="0.25">
      <c r="S10820" s="109"/>
      <c r="U10820" s="109"/>
      <c r="W10820" s="109"/>
      <c r="Y10820" s="109"/>
      <c r="AA10820" s="109"/>
      <c r="AC10820" s="109"/>
    </row>
    <row r="10821" spans="19:29" x14ac:dyDescent="0.25">
      <c r="S10821" s="108"/>
      <c r="U10821" s="108"/>
      <c r="W10821" s="108"/>
      <c r="Y10821" s="108"/>
      <c r="AA10821" s="108"/>
      <c r="AC10821" s="108"/>
    </row>
    <row r="10822" spans="19:29" x14ac:dyDescent="0.25">
      <c r="S10822" s="108"/>
      <c r="U10822" s="108"/>
      <c r="W10822" s="108"/>
      <c r="Y10822" s="108"/>
      <c r="AA10822" s="108"/>
      <c r="AC10822" s="108"/>
    </row>
    <row r="10823" spans="19:29" x14ac:dyDescent="0.25">
      <c r="S10823" s="109"/>
      <c r="U10823" s="109"/>
      <c r="W10823" s="109"/>
      <c r="Y10823" s="109"/>
      <c r="AA10823" s="109"/>
      <c r="AC10823" s="109"/>
    </row>
    <row r="10824" spans="19:29" x14ac:dyDescent="0.25">
      <c r="S10824" s="108"/>
      <c r="U10824" s="108"/>
      <c r="W10824" s="108"/>
      <c r="Y10824" s="108"/>
      <c r="AA10824" s="108"/>
      <c r="AC10824" s="108"/>
    </row>
    <row r="10825" spans="19:29" x14ac:dyDescent="0.25">
      <c r="S10825" s="109"/>
      <c r="U10825" s="109"/>
      <c r="W10825" s="109"/>
      <c r="Y10825" s="109"/>
      <c r="AA10825" s="109"/>
      <c r="AC10825" s="109"/>
    </row>
    <row r="10826" spans="19:29" x14ac:dyDescent="0.25">
      <c r="S10826" s="108"/>
      <c r="U10826" s="108"/>
      <c r="W10826" s="108"/>
      <c r="Y10826" s="108"/>
      <c r="AA10826" s="108"/>
      <c r="AC10826" s="108"/>
    </row>
    <row r="10827" spans="19:29" x14ac:dyDescent="0.25">
      <c r="S10827" s="108"/>
      <c r="U10827" s="108"/>
      <c r="W10827" s="108"/>
      <c r="Y10827" s="108"/>
      <c r="AA10827" s="108"/>
      <c r="AC10827" s="108"/>
    </row>
    <row r="10828" spans="19:29" x14ac:dyDescent="0.25">
      <c r="S10828" s="108"/>
      <c r="U10828" s="108"/>
      <c r="W10828" s="108"/>
      <c r="Y10828" s="108"/>
      <c r="AA10828" s="108"/>
      <c r="AC10828" s="108"/>
    </row>
    <row r="10829" spans="19:29" x14ac:dyDescent="0.25">
      <c r="S10829" s="110"/>
      <c r="U10829" s="110"/>
      <c r="W10829" s="110"/>
      <c r="Y10829" s="110"/>
      <c r="AA10829" s="110"/>
      <c r="AC10829" s="110"/>
    </row>
    <row r="10830" spans="19:29" x14ac:dyDescent="0.25">
      <c r="S10830" s="110"/>
      <c r="U10830" s="110"/>
      <c r="W10830" s="110"/>
      <c r="Y10830" s="110"/>
      <c r="AA10830" s="110"/>
      <c r="AC10830" s="110"/>
    </row>
    <row r="10831" spans="19:29" x14ac:dyDescent="0.25">
      <c r="S10831" s="110"/>
      <c r="U10831" s="110"/>
      <c r="W10831" s="110"/>
      <c r="Y10831" s="110"/>
      <c r="AA10831" s="110"/>
      <c r="AC10831" s="110"/>
    </row>
    <row r="10832" spans="19:29" x14ac:dyDescent="0.25">
      <c r="S10832" s="110"/>
      <c r="U10832" s="110"/>
      <c r="W10832" s="110"/>
      <c r="Y10832" s="110"/>
      <c r="AA10832" s="110"/>
      <c r="AC10832" s="110"/>
    </row>
    <row r="10833" spans="19:29" x14ac:dyDescent="0.25">
      <c r="S10833" s="111"/>
      <c r="U10833" s="111"/>
      <c r="W10833" s="111"/>
      <c r="Y10833" s="111"/>
      <c r="AA10833" s="111"/>
      <c r="AC10833" s="111"/>
    </row>
    <row r="10834" spans="19:29" x14ac:dyDescent="0.25">
      <c r="S10834" s="107"/>
      <c r="U10834" s="107"/>
      <c r="W10834" s="107"/>
      <c r="Y10834" s="107"/>
      <c r="AA10834" s="107"/>
      <c r="AC10834" s="107"/>
    </row>
    <row r="10835" spans="19:29" x14ac:dyDescent="0.25">
      <c r="S10835" s="108"/>
      <c r="U10835" s="108"/>
      <c r="W10835" s="108"/>
      <c r="Y10835" s="108"/>
      <c r="AA10835" s="108"/>
      <c r="AC10835" s="108"/>
    </row>
    <row r="10836" spans="19:29" x14ac:dyDescent="0.25">
      <c r="S10836" s="108"/>
      <c r="U10836" s="108"/>
      <c r="W10836" s="108"/>
      <c r="Y10836" s="108"/>
      <c r="AA10836" s="108"/>
      <c r="AC10836" s="108"/>
    </row>
    <row r="10837" spans="19:29" x14ac:dyDescent="0.25">
      <c r="S10837" s="109"/>
      <c r="U10837" s="109"/>
      <c r="W10837" s="109"/>
      <c r="Y10837" s="109"/>
      <c r="AA10837" s="109"/>
      <c r="AC10837" s="109"/>
    </row>
    <row r="10838" spans="19:29" x14ac:dyDescent="0.25">
      <c r="S10838" s="108"/>
      <c r="U10838" s="108"/>
      <c r="W10838" s="108"/>
      <c r="Y10838" s="108"/>
      <c r="AA10838" s="108"/>
      <c r="AC10838" s="108"/>
    </row>
    <row r="10839" spans="19:29" x14ac:dyDescent="0.25">
      <c r="S10839" s="108"/>
      <c r="U10839" s="108"/>
      <c r="W10839" s="108"/>
      <c r="Y10839" s="108"/>
      <c r="AA10839" s="108"/>
      <c r="AC10839" s="108"/>
    </row>
    <row r="10840" spans="19:29" x14ac:dyDescent="0.25">
      <c r="S10840" s="109"/>
      <c r="U10840" s="109"/>
      <c r="W10840" s="109"/>
      <c r="Y10840" s="109"/>
      <c r="AA10840" s="109"/>
      <c r="AC10840" s="109"/>
    </row>
    <row r="10841" spans="19:29" x14ac:dyDescent="0.25">
      <c r="S10841" s="108"/>
      <c r="U10841" s="108"/>
      <c r="W10841" s="108"/>
      <c r="Y10841" s="108"/>
      <c r="AA10841" s="108"/>
      <c r="AC10841" s="108"/>
    </row>
    <row r="10842" spans="19:29" x14ac:dyDescent="0.25">
      <c r="S10842" s="109"/>
      <c r="U10842" s="109"/>
      <c r="W10842" s="109"/>
      <c r="Y10842" s="109"/>
      <c r="AA10842" s="109"/>
      <c r="AC10842" s="109"/>
    </row>
    <row r="10843" spans="19:29" x14ac:dyDescent="0.25">
      <c r="S10843" s="108"/>
      <c r="U10843" s="108"/>
      <c r="W10843" s="108"/>
      <c r="Y10843" s="108"/>
      <c r="AA10843" s="108"/>
      <c r="AC10843" s="108"/>
    </row>
    <row r="10844" spans="19:29" x14ac:dyDescent="0.25">
      <c r="S10844" s="108"/>
      <c r="U10844" s="108"/>
      <c r="W10844" s="108"/>
      <c r="Y10844" s="108"/>
      <c r="AA10844" s="108"/>
      <c r="AC10844" s="108"/>
    </row>
    <row r="10845" spans="19:29" x14ac:dyDescent="0.25">
      <c r="S10845" s="108"/>
      <c r="U10845" s="108"/>
      <c r="W10845" s="108"/>
      <c r="Y10845" s="108"/>
      <c r="AA10845" s="108"/>
      <c r="AC10845" s="108"/>
    </row>
    <row r="10846" spans="19:29" x14ac:dyDescent="0.25">
      <c r="S10846" s="110"/>
      <c r="U10846" s="110"/>
      <c r="W10846" s="110"/>
      <c r="Y10846" s="110"/>
      <c r="AA10846" s="110"/>
      <c r="AC10846" s="110"/>
    </row>
    <row r="10847" spans="19:29" x14ac:dyDescent="0.25">
      <c r="S10847" s="110"/>
      <c r="U10847" s="110"/>
      <c r="W10847" s="110"/>
      <c r="Y10847" s="110"/>
      <c r="AA10847" s="110"/>
      <c r="AC10847" s="110"/>
    </row>
    <row r="10848" spans="19:29" x14ac:dyDescent="0.25">
      <c r="S10848" s="110"/>
      <c r="U10848" s="110"/>
      <c r="W10848" s="110"/>
      <c r="Y10848" s="110"/>
      <c r="AA10848" s="110"/>
      <c r="AC10848" s="110"/>
    </row>
    <row r="10849" spans="19:29" x14ac:dyDescent="0.25">
      <c r="S10849" s="110"/>
      <c r="U10849" s="110"/>
      <c r="W10849" s="110"/>
      <c r="Y10849" s="110"/>
      <c r="AA10849" s="110"/>
      <c r="AC10849" s="110"/>
    </row>
    <row r="10850" spans="19:29" x14ac:dyDescent="0.25">
      <c r="S10850" s="111"/>
      <c r="U10850" s="111"/>
      <c r="W10850" s="111"/>
      <c r="Y10850" s="111"/>
      <c r="AA10850" s="111"/>
      <c r="AC10850" s="111"/>
    </row>
    <row r="10851" spans="19:29" x14ac:dyDescent="0.25">
      <c r="S10851" s="107"/>
      <c r="U10851" s="107"/>
      <c r="W10851" s="107"/>
      <c r="Y10851" s="107"/>
      <c r="AA10851" s="107"/>
      <c r="AC10851" s="107"/>
    </row>
    <row r="10852" spans="19:29" x14ac:dyDescent="0.25">
      <c r="S10852" s="108"/>
      <c r="U10852" s="108"/>
      <c r="W10852" s="108"/>
      <c r="Y10852" s="108"/>
      <c r="AA10852" s="108"/>
      <c r="AC10852" s="108"/>
    </row>
    <row r="10853" spans="19:29" x14ac:dyDescent="0.25">
      <c r="S10853" s="108"/>
      <c r="U10853" s="108"/>
      <c r="W10853" s="108"/>
      <c r="Y10853" s="108"/>
      <c r="AA10853" s="108"/>
      <c r="AC10853" s="108"/>
    </row>
    <row r="10854" spans="19:29" x14ac:dyDescent="0.25">
      <c r="S10854" s="109"/>
      <c r="U10854" s="109"/>
      <c r="W10854" s="109"/>
      <c r="Y10854" s="109"/>
      <c r="AA10854" s="109"/>
      <c r="AC10854" s="109"/>
    </row>
    <row r="10855" spans="19:29" x14ac:dyDescent="0.25">
      <c r="S10855" s="108"/>
      <c r="U10855" s="108"/>
      <c r="W10855" s="108"/>
      <c r="Y10855" s="108"/>
      <c r="AA10855" s="108"/>
      <c r="AC10855" s="108"/>
    </row>
    <row r="10856" spans="19:29" x14ac:dyDescent="0.25">
      <c r="S10856" s="108"/>
      <c r="U10856" s="108"/>
      <c r="W10856" s="108"/>
      <c r="Y10856" s="108"/>
      <c r="AA10856" s="108"/>
      <c r="AC10856" s="108"/>
    </row>
    <row r="10857" spans="19:29" x14ac:dyDescent="0.25">
      <c r="S10857" s="109"/>
      <c r="U10857" s="109"/>
      <c r="W10857" s="109"/>
      <c r="Y10857" s="109"/>
      <c r="AA10857" s="109"/>
      <c r="AC10857" s="109"/>
    </row>
    <row r="10858" spans="19:29" x14ac:dyDescent="0.25">
      <c r="S10858" s="108"/>
      <c r="U10858" s="108"/>
      <c r="W10858" s="108"/>
      <c r="Y10858" s="108"/>
      <c r="AA10858" s="108"/>
      <c r="AC10858" s="108"/>
    </row>
    <row r="10859" spans="19:29" x14ac:dyDescent="0.25">
      <c r="S10859" s="109"/>
      <c r="U10859" s="109"/>
      <c r="W10859" s="109"/>
      <c r="Y10859" s="109"/>
      <c r="AA10859" s="109"/>
      <c r="AC10859" s="109"/>
    </row>
    <row r="10860" spans="19:29" x14ac:dyDescent="0.25">
      <c r="S10860" s="108"/>
      <c r="U10860" s="108"/>
      <c r="W10860" s="108"/>
      <c r="Y10860" s="108"/>
      <c r="AA10860" s="108"/>
      <c r="AC10860" s="108"/>
    </row>
    <row r="10861" spans="19:29" x14ac:dyDescent="0.25">
      <c r="S10861" s="108"/>
      <c r="U10861" s="108"/>
      <c r="W10861" s="108"/>
      <c r="Y10861" s="108"/>
      <c r="AA10861" s="108"/>
      <c r="AC10861" s="108"/>
    </row>
    <row r="10862" spans="19:29" x14ac:dyDescent="0.25">
      <c r="S10862" s="108"/>
      <c r="U10862" s="108"/>
      <c r="W10862" s="108"/>
      <c r="Y10862" s="108"/>
      <c r="AA10862" s="108"/>
      <c r="AC10862" s="108"/>
    </row>
    <row r="10863" spans="19:29" x14ac:dyDescent="0.25">
      <c r="S10863" s="110"/>
      <c r="U10863" s="110"/>
      <c r="W10863" s="110"/>
      <c r="Y10863" s="110"/>
      <c r="AA10863" s="110"/>
      <c r="AC10863" s="110"/>
    </row>
    <row r="10864" spans="19:29" x14ac:dyDescent="0.25">
      <c r="S10864" s="110"/>
      <c r="U10864" s="110"/>
      <c r="W10864" s="110"/>
      <c r="Y10864" s="110"/>
      <c r="AA10864" s="110"/>
      <c r="AC10864" s="110"/>
    </row>
    <row r="10865" spans="19:29" x14ac:dyDescent="0.25">
      <c r="S10865" s="110"/>
      <c r="U10865" s="110"/>
      <c r="W10865" s="110"/>
      <c r="Y10865" s="110"/>
      <c r="AA10865" s="110"/>
      <c r="AC10865" s="110"/>
    </row>
    <row r="10866" spans="19:29" x14ac:dyDescent="0.25">
      <c r="S10866" s="110"/>
      <c r="U10866" s="110"/>
      <c r="W10866" s="110"/>
      <c r="Y10866" s="110"/>
      <c r="AA10866" s="110"/>
      <c r="AC10866" s="110"/>
    </row>
    <row r="10867" spans="19:29" x14ac:dyDescent="0.25">
      <c r="S10867" s="111"/>
      <c r="U10867" s="111"/>
      <c r="W10867" s="111"/>
      <c r="Y10867" s="111"/>
      <c r="AA10867" s="111"/>
      <c r="AC10867" s="111"/>
    </row>
    <row r="10868" spans="19:29" x14ac:dyDescent="0.25">
      <c r="S10868" s="107"/>
      <c r="U10868" s="107"/>
      <c r="W10868" s="107"/>
      <c r="Y10868" s="107"/>
      <c r="AA10868" s="107"/>
      <c r="AC10868" s="107"/>
    </row>
    <row r="10869" spans="19:29" x14ac:dyDescent="0.25">
      <c r="S10869" s="108"/>
      <c r="U10869" s="108"/>
      <c r="W10869" s="108"/>
      <c r="Y10869" s="108"/>
      <c r="AA10869" s="108"/>
      <c r="AC10869" s="108"/>
    </row>
    <row r="10870" spans="19:29" x14ac:dyDescent="0.25">
      <c r="S10870" s="108"/>
      <c r="U10870" s="108"/>
      <c r="W10870" s="108"/>
      <c r="Y10870" s="108"/>
      <c r="AA10870" s="108"/>
      <c r="AC10870" s="108"/>
    </row>
    <row r="10871" spans="19:29" x14ac:dyDescent="0.25">
      <c r="S10871" s="109"/>
      <c r="U10871" s="109"/>
      <c r="W10871" s="109"/>
      <c r="Y10871" s="109"/>
      <c r="AA10871" s="109"/>
      <c r="AC10871" s="109"/>
    </row>
    <row r="10872" spans="19:29" x14ac:dyDescent="0.25">
      <c r="S10872" s="108"/>
      <c r="U10872" s="108"/>
      <c r="W10872" s="108"/>
      <c r="Y10872" s="108"/>
      <c r="AA10872" s="108"/>
      <c r="AC10872" s="108"/>
    </row>
    <row r="10873" spans="19:29" x14ac:dyDescent="0.25">
      <c r="S10873" s="108"/>
      <c r="U10873" s="108"/>
      <c r="W10873" s="108"/>
      <c r="Y10873" s="108"/>
      <c r="AA10873" s="108"/>
      <c r="AC10873" s="108"/>
    </row>
    <row r="10874" spans="19:29" x14ac:dyDescent="0.25">
      <c r="S10874" s="109"/>
      <c r="U10874" s="109"/>
      <c r="W10874" s="109"/>
      <c r="Y10874" s="109"/>
      <c r="AA10874" s="109"/>
      <c r="AC10874" s="109"/>
    </row>
    <row r="10875" spans="19:29" x14ac:dyDescent="0.25">
      <c r="S10875" s="108"/>
      <c r="U10875" s="108"/>
      <c r="W10875" s="108"/>
      <c r="Y10875" s="108"/>
      <c r="AA10875" s="108"/>
      <c r="AC10875" s="108"/>
    </row>
    <row r="10876" spans="19:29" x14ac:dyDescent="0.25">
      <c r="S10876" s="109"/>
      <c r="U10876" s="109"/>
      <c r="W10876" s="109"/>
      <c r="Y10876" s="109"/>
      <c r="AA10876" s="109"/>
      <c r="AC10876" s="109"/>
    </row>
    <row r="10877" spans="19:29" x14ac:dyDescent="0.25">
      <c r="S10877" s="108"/>
      <c r="U10877" s="108"/>
      <c r="W10877" s="108"/>
      <c r="Y10877" s="108"/>
      <c r="AA10877" s="108"/>
      <c r="AC10877" s="108"/>
    </row>
    <row r="10878" spans="19:29" x14ac:dyDescent="0.25">
      <c r="S10878" s="108"/>
      <c r="U10878" s="108"/>
      <c r="W10878" s="108"/>
      <c r="Y10878" s="108"/>
      <c r="AA10878" s="108"/>
      <c r="AC10878" s="108"/>
    </row>
    <row r="10879" spans="19:29" x14ac:dyDescent="0.25">
      <c r="S10879" s="108"/>
      <c r="U10879" s="108"/>
      <c r="W10879" s="108"/>
      <c r="Y10879" s="108"/>
      <c r="AA10879" s="108"/>
      <c r="AC10879" s="108"/>
    </row>
    <row r="10880" spans="19:29" x14ac:dyDescent="0.25">
      <c r="S10880" s="110"/>
      <c r="U10880" s="110"/>
      <c r="W10880" s="110"/>
      <c r="Y10880" s="110"/>
      <c r="AA10880" s="110"/>
      <c r="AC10880" s="110"/>
    </row>
    <row r="10881" spans="19:29" x14ac:dyDescent="0.25">
      <c r="S10881" s="110"/>
      <c r="U10881" s="110"/>
      <c r="W10881" s="110"/>
      <c r="Y10881" s="110"/>
      <c r="AA10881" s="110"/>
      <c r="AC10881" s="110"/>
    </row>
    <row r="10882" spans="19:29" x14ac:dyDescent="0.25">
      <c r="S10882" s="110"/>
      <c r="U10882" s="110"/>
      <c r="W10882" s="110"/>
      <c r="Y10882" s="110"/>
      <c r="AA10882" s="110"/>
      <c r="AC10882" s="110"/>
    </row>
    <row r="10883" spans="19:29" x14ac:dyDescent="0.25">
      <c r="S10883" s="110"/>
      <c r="U10883" s="110"/>
      <c r="W10883" s="110"/>
      <c r="Y10883" s="110"/>
      <c r="AA10883" s="110"/>
      <c r="AC10883" s="110"/>
    </row>
    <row r="10884" spans="19:29" x14ac:dyDescent="0.25">
      <c r="S10884" s="111"/>
      <c r="U10884" s="111"/>
      <c r="W10884" s="111"/>
      <c r="Y10884" s="111"/>
      <c r="AA10884" s="111"/>
      <c r="AC10884" s="111"/>
    </row>
    <row r="10885" spans="19:29" x14ac:dyDescent="0.25">
      <c r="S10885" s="107"/>
      <c r="U10885" s="107"/>
      <c r="W10885" s="107"/>
      <c r="Y10885" s="107"/>
      <c r="AA10885" s="107"/>
      <c r="AC10885" s="107"/>
    </row>
    <row r="10886" spans="19:29" x14ac:dyDescent="0.25">
      <c r="S10886" s="108"/>
      <c r="U10886" s="108"/>
      <c r="W10886" s="108"/>
      <c r="Y10886" s="108"/>
      <c r="AA10886" s="108"/>
      <c r="AC10886" s="108"/>
    </row>
    <row r="10887" spans="19:29" x14ac:dyDescent="0.25">
      <c r="S10887" s="108"/>
      <c r="U10887" s="108"/>
      <c r="W10887" s="108"/>
      <c r="Y10887" s="108"/>
      <c r="AA10887" s="108"/>
      <c r="AC10887" s="108"/>
    </row>
    <row r="10888" spans="19:29" x14ac:dyDescent="0.25">
      <c r="S10888" s="109"/>
      <c r="U10888" s="109"/>
      <c r="W10888" s="109"/>
      <c r="Y10888" s="109"/>
      <c r="AA10888" s="109"/>
      <c r="AC10888" s="109"/>
    </row>
    <row r="10889" spans="19:29" x14ac:dyDescent="0.25">
      <c r="S10889" s="108"/>
      <c r="U10889" s="108"/>
      <c r="W10889" s="108"/>
      <c r="Y10889" s="108"/>
      <c r="AA10889" s="108"/>
      <c r="AC10889" s="108"/>
    </row>
    <row r="10890" spans="19:29" x14ac:dyDescent="0.25">
      <c r="S10890" s="108"/>
      <c r="U10890" s="108"/>
      <c r="W10890" s="108"/>
      <c r="Y10890" s="108"/>
      <c r="AA10890" s="108"/>
      <c r="AC10890" s="108"/>
    </row>
    <row r="10891" spans="19:29" x14ac:dyDescent="0.25">
      <c r="S10891" s="109"/>
      <c r="U10891" s="109"/>
      <c r="W10891" s="109"/>
      <c r="Y10891" s="109"/>
      <c r="AA10891" s="109"/>
      <c r="AC10891" s="109"/>
    </row>
    <row r="10892" spans="19:29" x14ac:dyDescent="0.25">
      <c r="S10892" s="108"/>
      <c r="U10892" s="108"/>
      <c r="W10892" s="108"/>
      <c r="Y10892" s="108"/>
      <c r="AA10892" s="108"/>
      <c r="AC10892" s="108"/>
    </row>
    <row r="10893" spans="19:29" x14ac:dyDescent="0.25">
      <c r="S10893" s="109"/>
      <c r="U10893" s="109"/>
      <c r="W10893" s="109"/>
      <c r="Y10893" s="109"/>
      <c r="AA10893" s="109"/>
      <c r="AC10893" s="109"/>
    </row>
    <row r="10894" spans="19:29" x14ac:dyDescent="0.25">
      <c r="S10894" s="108"/>
      <c r="U10894" s="108"/>
      <c r="W10894" s="108"/>
      <c r="Y10894" s="108"/>
      <c r="AA10894" s="108"/>
      <c r="AC10894" s="108"/>
    </row>
    <row r="10895" spans="19:29" x14ac:dyDescent="0.25">
      <c r="S10895" s="108"/>
      <c r="U10895" s="108"/>
      <c r="W10895" s="108"/>
      <c r="Y10895" s="108"/>
      <c r="AA10895" s="108"/>
      <c r="AC10895" s="108"/>
    </row>
    <row r="10896" spans="19:29" x14ac:dyDescent="0.25">
      <c r="S10896" s="108"/>
      <c r="U10896" s="108"/>
      <c r="W10896" s="108"/>
      <c r="Y10896" s="108"/>
      <c r="AA10896" s="108"/>
      <c r="AC10896" s="108"/>
    </row>
    <row r="10897" spans="19:29" x14ac:dyDescent="0.25">
      <c r="S10897" s="110"/>
      <c r="U10897" s="110"/>
      <c r="W10897" s="110"/>
      <c r="Y10897" s="110"/>
      <c r="AA10897" s="110"/>
      <c r="AC10897" s="110"/>
    </row>
    <row r="10898" spans="19:29" x14ac:dyDescent="0.25">
      <c r="S10898" s="110"/>
      <c r="U10898" s="110"/>
      <c r="W10898" s="110"/>
      <c r="Y10898" s="110"/>
      <c r="AA10898" s="110"/>
      <c r="AC10898" s="110"/>
    </row>
    <row r="10899" spans="19:29" x14ac:dyDescent="0.25">
      <c r="S10899" s="110"/>
      <c r="U10899" s="110"/>
      <c r="W10899" s="110"/>
      <c r="Y10899" s="110"/>
      <c r="AA10899" s="110"/>
      <c r="AC10899" s="110"/>
    </row>
    <row r="10900" spans="19:29" x14ac:dyDescent="0.25">
      <c r="S10900" s="110"/>
      <c r="U10900" s="110"/>
      <c r="W10900" s="110"/>
      <c r="Y10900" s="110"/>
      <c r="AA10900" s="110"/>
      <c r="AC10900" s="110"/>
    </row>
    <row r="10901" spans="19:29" x14ac:dyDescent="0.25">
      <c r="S10901" s="111"/>
      <c r="U10901" s="111"/>
      <c r="W10901" s="111"/>
      <c r="Y10901" s="111"/>
      <c r="AA10901" s="111"/>
      <c r="AC10901" s="111"/>
    </row>
    <row r="10902" spans="19:29" x14ac:dyDescent="0.25">
      <c r="S10902" s="107"/>
      <c r="U10902" s="107"/>
      <c r="W10902" s="107"/>
      <c r="Y10902" s="107"/>
      <c r="AA10902" s="107"/>
      <c r="AC10902" s="107"/>
    </row>
    <row r="10903" spans="19:29" x14ac:dyDescent="0.25">
      <c r="S10903" s="108"/>
      <c r="U10903" s="108"/>
      <c r="W10903" s="108"/>
      <c r="Y10903" s="108"/>
      <c r="AA10903" s="108"/>
      <c r="AC10903" s="108"/>
    </row>
    <row r="10904" spans="19:29" x14ac:dyDescent="0.25">
      <c r="S10904" s="108"/>
      <c r="U10904" s="108"/>
      <c r="W10904" s="108"/>
      <c r="Y10904" s="108"/>
      <c r="AA10904" s="108"/>
      <c r="AC10904" s="108"/>
    </row>
    <row r="10905" spans="19:29" x14ac:dyDescent="0.25">
      <c r="S10905" s="109"/>
      <c r="U10905" s="109"/>
      <c r="W10905" s="109"/>
      <c r="Y10905" s="109"/>
      <c r="AA10905" s="109"/>
      <c r="AC10905" s="109"/>
    </row>
    <row r="10906" spans="19:29" x14ac:dyDescent="0.25">
      <c r="S10906" s="108"/>
      <c r="U10906" s="108"/>
      <c r="W10906" s="108"/>
      <c r="Y10906" s="108"/>
      <c r="AA10906" s="108"/>
      <c r="AC10906" s="108"/>
    </row>
    <row r="10907" spans="19:29" x14ac:dyDescent="0.25">
      <c r="S10907" s="108"/>
      <c r="U10907" s="108"/>
      <c r="W10907" s="108"/>
      <c r="Y10907" s="108"/>
      <c r="AA10907" s="108"/>
      <c r="AC10907" s="108"/>
    </row>
    <row r="10908" spans="19:29" x14ac:dyDescent="0.25">
      <c r="S10908" s="109"/>
      <c r="U10908" s="109"/>
      <c r="W10908" s="109"/>
      <c r="Y10908" s="109"/>
      <c r="AA10908" s="109"/>
      <c r="AC10908" s="109"/>
    </row>
    <row r="10909" spans="19:29" x14ac:dyDescent="0.25">
      <c r="S10909" s="108"/>
      <c r="U10909" s="108"/>
      <c r="W10909" s="108"/>
      <c r="Y10909" s="108"/>
      <c r="AA10909" s="108"/>
      <c r="AC10909" s="108"/>
    </row>
    <row r="10910" spans="19:29" x14ac:dyDescent="0.25">
      <c r="S10910" s="109"/>
      <c r="U10910" s="109"/>
      <c r="W10910" s="109"/>
      <c r="Y10910" s="109"/>
      <c r="AA10910" s="109"/>
      <c r="AC10910" s="109"/>
    </row>
    <row r="10911" spans="19:29" x14ac:dyDescent="0.25">
      <c r="S10911" s="108"/>
      <c r="U10911" s="108"/>
      <c r="W10911" s="108"/>
      <c r="Y10911" s="108"/>
      <c r="AA10911" s="108"/>
      <c r="AC10911" s="108"/>
    </row>
    <row r="10912" spans="19:29" x14ac:dyDescent="0.25">
      <c r="S10912" s="108"/>
      <c r="U10912" s="108"/>
      <c r="W10912" s="108"/>
      <c r="Y10912" s="108"/>
      <c r="AA10912" s="108"/>
      <c r="AC10912" s="108"/>
    </row>
    <row r="10913" spans="19:29" x14ac:dyDescent="0.25">
      <c r="S10913" s="108"/>
      <c r="U10913" s="108"/>
      <c r="W10913" s="108"/>
      <c r="Y10913" s="108"/>
      <c r="AA10913" s="108"/>
      <c r="AC10913" s="108"/>
    </row>
    <row r="10914" spans="19:29" x14ac:dyDescent="0.25">
      <c r="S10914" s="110"/>
      <c r="U10914" s="110"/>
      <c r="W10914" s="110"/>
      <c r="Y10914" s="110"/>
      <c r="AA10914" s="110"/>
      <c r="AC10914" s="110"/>
    </row>
    <row r="10915" spans="19:29" x14ac:dyDescent="0.25">
      <c r="S10915" s="110"/>
      <c r="U10915" s="110"/>
      <c r="W10915" s="110"/>
      <c r="Y10915" s="110"/>
      <c r="AA10915" s="110"/>
      <c r="AC10915" s="110"/>
    </row>
    <row r="10916" spans="19:29" x14ac:dyDescent="0.25">
      <c r="S10916" s="110"/>
      <c r="U10916" s="110"/>
      <c r="W10916" s="110"/>
      <c r="Y10916" s="110"/>
      <c r="AA10916" s="110"/>
      <c r="AC10916" s="110"/>
    </row>
    <row r="10917" spans="19:29" x14ac:dyDescent="0.25">
      <c r="S10917" s="110"/>
      <c r="U10917" s="110"/>
      <c r="W10917" s="110"/>
      <c r="Y10917" s="110"/>
      <c r="AA10917" s="110"/>
      <c r="AC10917" s="110"/>
    </row>
    <row r="10918" spans="19:29" x14ac:dyDescent="0.25">
      <c r="S10918" s="111"/>
      <c r="U10918" s="111"/>
      <c r="W10918" s="111"/>
      <c r="Y10918" s="111"/>
      <c r="AA10918" s="111"/>
      <c r="AC10918" s="111"/>
    </row>
    <row r="10919" spans="19:29" x14ac:dyDescent="0.25">
      <c r="S10919" s="107"/>
      <c r="U10919" s="107"/>
      <c r="W10919" s="107"/>
      <c r="Y10919" s="107"/>
      <c r="AA10919" s="107"/>
      <c r="AC10919" s="107"/>
    </row>
    <row r="10920" spans="19:29" x14ac:dyDescent="0.25">
      <c r="S10920" s="108"/>
      <c r="U10920" s="108"/>
      <c r="W10920" s="108"/>
      <c r="Y10920" s="108"/>
      <c r="AA10920" s="108"/>
      <c r="AC10920" s="108"/>
    </row>
    <row r="10921" spans="19:29" x14ac:dyDescent="0.25">
      <c r="S10921" s="108"/>
      <c r="U10921" s="108"/>
      <c r="W10921" s="108"/>
      <c r="Y10921" s="108"/>
      <c r="AA10921" s="108"/>
      <c r="AC10921" s="108"/>
    </row>
    <row r="10922" spans="19:29" x14ac:dyDescent="0.25">
      <c r="S10922" s="109"/>
      <c r="U10922" s="109"/>
      <c r="W10922" s="109"/>
      <c r="Y10922" s="109"/>
      <c r="AA10922" s="109"/>
      <c r="AC10922" s="109"/>
    </row>
    <row r="10923" spans="19:29" x14ac:dyDescent="0.25">
      <c r="S10923" s="108"/>
      <c r="U10923" s="108"/>
      <c r="W10923" s="108"/>
      <c r="Y10923" s="108"/>
      <c r="AA10923" s="108"/>
      <c r="AC10923" s="108"/>
    </row>
    <row r="10924" spans="19:29" x14ac:dyDescent="0.25">
      <c r="S10924" s="108"/>
      <c r="U10924" s="108"/>
      <c r="W10924" s="108"/>
      <c r="Y10924" s="108"/>
      <c r="AA10924" s="108"/>
      <c r="AC10924" s="108"/>
    </row>
    <row r="10925" spans="19:29" x14ac:dyDescent="0.25">
      <c r="S10925" s="109"/>
      <c r="U10925" s="109"/>
      <c r="W10925" s="109"/>
      <c r="Y10925" s="109"/>
      <c r="AA10925" s="109"/>
      <c r="AC10925" s="109"/>
    </row>
    <row r="10926" spans="19:29" x14ac:dyDescent="0.25">
      <c r="S10926" s="108"/>
      <c r="U10926" s="108"/>
      <c r="W10926" s="108"/>
      <c r="Y10926" s="108"/>
      <c r="AA10926" s="108"/>
      <c r="AC10926" s="108"/>
    </row>
    <row r="10927" spans="19:29" x14ac:dyDescent="0.25">
      <c r="S10927" s="109"/>
      <c r="U10927" s="109"/>
      <c r="W10927" s="109"/>
      <c r="Y10927" s="109"/>
      <c r="AA10927" s="109"/>
      <c r="AC10927" s="109"/>
    </row>
    <row r="10928" spans="19:29" x14ac:dyDescent="0.25">
      <c r="S10928" s="108"/>
      <c r="U10928" s="108"/>
      <c r="W10928" s="108"/>
      <c r="Y10928" s="108"/>
      <c r="AA10928" s="108"/>
      <c r="AC10928" s="108"/>
    </row>
    <row r="10929" spans="19:29" x14ac:dyDescent="0.25">
      <c r="S10929" s="108"/>
      <c r="U10929" s="108"/>
      <c r="W10929" s="108"/>
      <c r="Y10929" s="108"/>
      <c r="AA10929" s="108"/>
      <c r="AC10929" s="108"/>
    </row>
    <row r="10930" spans="19:29" x14ac:dyDescent="0.25">
      <c r="S10930" s="108"/>
      <c r="U10930" s="108"/>
      <c r="W10930" s="108"/>
      <c r="Y10930" s="108"/>
      <c r="AA10930" s="108"/>
      <c r="AC10930" s="108"/>
    </row>
    <row r="10931" spans="19:29" x14ac:dyDescent="0.25">
      <c r="S10931" s="110"/>
      <c r="U10931" s="110"/>
      <c r="W10931" s="110"/>
      <c r="Y10931" s="110"/>
      <c r="AA10931" s="110"/>
      <c r="AC10931" s="110"/>
    </row>
    <row r="10932" spans="19:29" x14ac:dyDescent="0.25">
      <c r="S10932" s="110"/>
      <c r="U10932" s="110"/>
      <c r="W10932" s="110"/>
      <c r="Y10932" s="110"/>
      <c r="AA10932" s="110"/>
      <c r="AC10932" s="110"/>
    </row>
    <row r="10933" spans="19:29" x14ac:dyDescent="0.25">
      <c r="S10933" s="110"/>
      <c r="U10933" s="110"/>
      <c r="W10933" s="110"/>
      <c r="Y10933" s="110"/>
      <c r="AA10933" s="110"/>
      <c r="AC10933" s="110"/>
    </row>
    <row r="10934" spans="19:29" x14ac:dyDescent="0.25">
      <c r="S10934" s="110"/>
      <c r="U10934" s="110"/>
      <c r="W10934" s="110"/>
      <c r="Y10934" s="110"/>
      <c r="AA10934" s="110"/>
      <c r="AC10934" s="110"/>
    </row>
    <row r="10935" spans="19:29" x14ac:dyDescent="0.25">
      <c r="S10935" s="111"/>
      <c r="U10935" s="111"/>
      <c r="W10935" s="111"/>
      <c r="Y10935" s="111"/>
      <c r="AA10935" s="111"/>
      <c r="AC10935" s="111"/>
    </row>
    <row r="10936" spans="19:29" x14ac:dyDescent="0.25">
      <c r="S10936" s="107"/>
      <c r="U10936" s="107"/>
      <c r="W10936" s="107"/>
      <c r="Y10936" s="107"/>
      <c r="AA10936" s="107"/>
      <c r="AC10936" s="107"/>
    </row>
    <row r="10937" spans="19:29" x14ac:dyDescent="0.25">
      <c r="S10937" s="108"/>
      <c r="U10937" s="108"/>
      <c r="W10937" s="108"/>
      <c r="Y10937" s="108"/>
      <c r="AA10937" s="108"/>
      <c r="AC10937" s="108"/>
    </row>
    <row r="10938" spans="19:29" x14ac:dyDescent="0.25">
      <c r="S10938" s="108"/>
      <c r="U10938" s="108"/>
      <c r="W10938" s="108"/>
      <c r="Y10938" s="108"/>
      <c r="AA10938" s="108"/>
      <c r="AC10938" s="108"/>
    </row>
    <row r="10939" spans="19:29" x14ac:dyDescent="0.25">
      <c r="S10939" s="109"/>
      <c r="U10939" s="109"/>
      <c r="W10939" s="109"/>
      <c r="Y10939" s="109"/>
      <c r="AA10939" s="109"/>
      <c r="AC10939" s="109"/>
    </row>
    <row r="10940" spans="19:29" x14ac:dyDescent="0.25">
      <c r="S10940" s="108"/>
      <c r="U10940" s="108"/>
      <c r="W10940" s="108"/>
      <c r="Y10940" s="108"/>
      <c r="AA10940" s="108"/>
      <c r="AC10940" s="108"/>
    </row>
    <row r="10941" spans="19:29" x14ac:dyDescent="0.25">
      <c r="S10941" s="108"/>
      <c r="U10941" s="108"/>
      <c r="W10941" s="108"/>
      <c r="Y10941" s="108"/>
      <c r="AA10941" s="108"/>
      <c r="AC10941" s="108"/>
    </row>
    <row r="10942" spans="19:29" x14ac:dyDescent="0.25">
      <c r="S10942" s="109"/>
      <c r="U10942" s="109"/>
      <c r="W10942" s="109"/>
      <c r="Y10942" s="109"/>
      <c r="AA10942" s="109"/>
      <c r="AC10942" s="109"/>
    </row>
    <row r="10943" spans="19:29" x14ac:dyDescent="0.25">
      <c r="S10943" s="108"/>
      <c r="U10943" s="108"/>
      <c r="W10943" s="108"/>
      <c r="Y10943" s="108"/>
      <c r="AA10943" s="108"/>
      <c r="AC10943" s="108"/>
    </row>
    <row r="10944" spans="19:29" x14ac:dyDescent="0.25">
      <c r="S10944" s="109"/>
      <c r="U10944" s="109"/>
      <c r="W10944" s="109"/>
      <c r="Y10944" s="109"/>
      <c r="AA10944" s="109"/>
      <c r="AC10944" s="109"/>
    </row>
    <row r="10945" spans="19:29" x14ac:dyDescent="0.25">
      <c r="S10945" s="108"/>
      <c r="U10945" s="108"/>
      <c r="W10945" s="108"/>
      <c r="Y10945" s="108"/>
      <c r="AA10945" s="108"/>
      <c r="AC10945" s="108"/>
    </row>
    <row r="10946" spans="19:29" x14ac:dyDescent="0.25">
      <c r="S10946" s="108"/>
      <c r="U10946" s="108"/>
      <c r="W10946" s="108"/>
      <c r="Y10946" s="108"/>
      <c r="AA10946" s="108"/>
      <c r="AC10946" s="108"/>
    </row>
    <row r="10947" spans="19:29" x14ac:dyDescent="0.25">
      <c r="S10947" s="108"/>
      <c r="U10947" s="108"/>
      <c r="W10947" s="108"/>
      <c r="Y10947" s="108"/>
      <c r="AA10947" s="108"/>
      <c r="AC10947" s="108"/>
    </row>
    <row r="10948" spans="19:29" x14ac:dyDescent="0.25">
      <c r="S10948" s="110"/>
      <c r="U10948" s="110"/>
      <c r="W10948" s="110"/>
      <c r="Y10948" s="110"/>
      <c r="AA10948" s="110"/>
      <c r="AC10948" s="110"/>
    </row>
    <row r="10949" spans="19:29" x14ac:dyDescent="0.25">
      <c r="S10949" s="110"/>
      <c r="U10949" s="110"/>
      <c r="W10949" s="110"/>
      <c r="Y10949" s="110"/>
      <c r="AA10949" s="110"/>
      <c r="AC10949" s="110"/>
    </row>
    <row r="10950" spans="19:29" x14ac:dyDescent="0.25">
      <c r="S10950" s="110"/>
      <c r="U10950" s="110"/>
      <c r="W10950" s="110"/>
      <c r="Y10950" s="110"/>
      <c r="AA10950" s="110"/>
      <c r="AC10950" s="110"/>
    </row>
    <row r="10951" spans="19:29" x14ac:dyDescent="0.25">
      <c r="S10951" s="110"/>
      <c r="U10951" s="110"/>
      <c r="W10951" s="110"/>
      <c r="Y10951" s="110"/>
      <c r="AA10951" s="110"/>
      <c r="AC10951" s="110"/>
    </row>
    <row r="10952" spans="19:29" x14ac:dyDescent="0.25">
      <c r="S10952" s="111"/>
      <c r="U10952" s="111"/>
      <c r="W10952" s="111"/>
      <c r="Y10952" s="111"/>
      <c r="AA10952" s="111"/>
      <c r="AC10952" s="111"/>
    </row>
    <row r="10953" spans="19:29" x14ac:dyDescent="0.25">
      <c r="S10953" s="107"/>
      <c r="U10953" s="107"/>
      <c r="W10953" s="107"/>
      <c r="Y10953" s="107"/>
      <c r="AA10953" s="107"/>
      <c r="AC10953" s="107"/>
    </row>
    <row r="10954" spans="19:29" x14ac:dyDescent="0.25">
      <c r="S10954" s="108"/>
      <c r="U10954" s="108"/>
      <c r="W10954" s="108"/>
      <c r="Y10954" s="108"/>
      <c r="AA10954" s="108"/>
      <c r="AC10954" s="108"/>
    </row>
    <row r="10955" spans="19:29" x14ac:dyDescent="0.25">
      <c r="S10955" s="108"/>
      <c r="U10955" s="108"/>
      <c r="W10955" s="108"/>
      <c r="Y10955" s="108"/>
      <c r="AA10955" s="108"/>
      <c r="AC10955" s="108"/>
    </row>
    <row r="10956" spans="19:29" x14ac:dyDescent="0.25">
      <c r="S10956" s="109"/>
      <c r="U10956" s="109"/>
      <c r="W10956" s="109"/>
      <c r="Y10956" s="109"/>
      <c r="AA10956" s="109"/>
      <c r="AC10956" s="109"/>
    </row>
    <row r="10957" spans="19:29" x14ac:dyDescent="0.25">
      <c r="S10957" s="108"/>
      <c r="U10957" s="108"/>
      <c r="W10957" s="108"/>
      <c r="Y10957" s="108"/>
      <c r="AA10957" s="108"/>
      <c r="AC10957" s="108"/>
    </row>
    <row r="10958" spans="19:29" x14ac:dyDescent="0.25">
      <c r="S10958" s="108"/>
      <c r="U10958" s="108"/>
      <c r="W10958" s="108"/>
      <c r="Y10958" s="108"/>
      <c r="AA10958" s="108"/>
      <c r="AC10958" s="108"/>
    </row>
    <row r="10959" spans="19:29" x14ac:dyDescent="0.25">
      <c r="S10959" s="109"/>
      <c r="U10959" s="109"/>
      <c r="W10959" s="109"/>
      <c r="Y10959" s="109"/>
      <c r="AA10959" s="109"/>
      <c r="AC10959" s="109"/>
    </row>
    <row r="10960" spans="19:29" x14ac:dyDescent="0.25">
      <c r="S10960" s="108"/>
      <c r="U10960" s="108"/>
      <c r="W10960" s="108"/>
      <c r="Y10960" s="108"/>
      <c r="AA10960" s="108"/>
      <c r="AC10960" s="108"/>
    </row>
    <row r="10961" spans="19:29" x14ac:dyDescent="0.25">
      <c r="S10961" s="109"/>
      <c r="U10961" s="109"/>
      <c r="W10961" s="109"/>
      <c r="Y10961" s="109"/>
      <c r="AA10961" s="109"/>
      <c r="AC10961" s="109"/>
    </row>
    <row r="10962" spans="19:29" x14ac:dyDescent="0.25">
      <c r="S10962" s="108"/>
      <c r="U10962" s="108"/>
      <c r="W10962" s="108"/>
      <c r="Y10962" s="108"/>
      <c r="AA10962" s="108"/>
      <c r="AC10962" s="108"/>
    </row>
    <row r="10963" spans="19:29" x14ac:dyDescent="0.25">
      <c r="S10963" s="108"/>
      <c r="U10963" s="108"/>
      <c r="W10963" s="108"/>
      <c r="Y10963" s="108"/>
      <c r="AA10963" s="108"/>
      <c r="AC10963" s="108"/>
    </row>
    <row r="10964" spans="19:29" x14ac:dyDescent="0.25">
      <c r="S10964" s="108"/>
      <c r="U10964" s="108"/>
      <c r="W10964" s="108"/>
      <c r="Y10964" s="108"/>
      <c r="AA10964" s="108"/>
      <c r="AC10964" s="108"/>
    </row>
    <row r="10965" spans="19:29" x14ac:dyDescent="0.25">
      <c r="S10965" s="110"/>
      <c r="U10965" s="110"/>
      <c r="W10965" s="110"/>
      <c r="Y10965" s="110"/>
      <c r="AA10965" s="110"/>
      <c r="AC10965" s="110"/>
    </row>
    <row r="10966" spans="19:29" x14ac:dyDescent="0.25">
      <c r="S10966" s="110"/>
      <c r="U10966" s="110"/>
      <c r="W10966" s="110"/>
      <c r="Y10966" s="110"/>
      <c r="AA10966" s="110"/>
      <c r="AC10966" s="110"/>
    </row>
    <row r="10967" spans="19:29" x14ac:dyDescent="0.25">
      <c r="S10967" s="110"/>
      <c r="U10967" s="110"/>
      <c r="W10967" s="110"/>
      <c r="Y10967" s="110"/>
      <c r="AA10967" s="110"/>
      <c r="AC10967" s="110"/>
    </row>
    <row r="10968" spans="19:29" x14ac:dyDescent="0.25">
      <c r="S10968" s="110"/>
      <c r="U10968" s="110"/>
      <c r="W10968" s="110"/>
      <c r="Y10968" s="110"/>
      <c r="AA10968" s="110"/>
      <c r="AC10968" s="110"/>
    </row>
    <row r="10969" spans="19:29" x14ac:dyDescent="0.25">
      <c r="S10969" s="111"/>
      <c r="U10969" s="111"/>
      <c r="W10969" s="111"/>
      <c r="Y10969" s="111"/>
      <c r="AA10969" s="111"/>
      <c r="AC10969" s="111"/>
    </row>
    <row r="10970" spans="19:29" x14ac:dyDescent="0.25">
      <c r="S10970" s="107"/>
      <c r="U10970" s="107"/>
      <c r="W10970" s="107"/>
      <c r="Y10970" s="107"/>
      <c r="AA10970" s="107"/>
      <c r="AC10970" s="107"/>
    </row>
    <row r="10971" spans="19:29" x14ac:dyDescent="0.25">
      <c r="S10971" s="108"/>
      <c r="U10971" s="108"/>
      <c r="W10971" s="108"/>
      <c r="Y10971" s="108"/>
      <c r="AA10971" s="108"/>
      <c r="AC10971" s="108"/>
    </row>
    <row r="10972" spans="19:29" x14ac:dyDescent="0.25">
      <c r="S10972" s="108"/>
      <c r="U10972" s="108"/>
      <c r="W10972" s="108"/>
      <c r="Y10972" s="108"/>
      <c r="AA10972" s="108"/>
      <c r="AC10972" s="108"/>
    </row>
    <row r="10973" spans="19:29" x14ac:dyDescent="0.25">
      <c r="S10973" s="109"/>
      <c r="U10973" s="109"/>
      <c r="W10973" s="109"/>
      <c r="Y10973" s="109"/>
      <c r="AA10973" s="109"/>
      <c r="AC10973" s="109"/>
    </row>
    <row r="10974" spans="19:29" x14ac:dyDescent="0.25">
      <c r="S10974" s="108"/>
      <c r="U10974" s="108"/>
      <c r="W10974" s="108"/>
      <c r="Y10974" s="108"/>
      <c r="AA10974" s="108"/>
      <c r="AC10974" s="108"/>
    </row>
    <row r="10975" spans="19:29" x14ac:dyDescent="0.25">
      <c r="S10975" s="108"/>
      <c r="U10975" s="108"/>
      <c r="W10975" s="108"/>
      <c r="Y10975" s="108"/>
      <c r="AA10975" s="108"/>
      <c r="AC10975" s="108"/>
    </row>
    <row r="10976" spans="19:29" x14ac:dyDescent="0.25">
      <c r="S10976" s="109"/>
      <c r="U10976" s="109"/>
      <c r="W10976" s="109"/>
      <c r="Y10976" s="109"/>
      <c r="AA10976" s="109"/>
      <c r="AC10976" s="109"/>
    </row>
    <row r="10977" spans="19:29" x14ac:dyDescent="0.25">
      <c r="S10977" s="108"/>
      <c r="U10977" s="108"/>
      <c r="W10977" s="108"/>
      <c r="Y10977" s="108"/>
      <c r="AA10977" s="108"/>
      <c r="AC10977" s="108"/>
    </row>
    <row r="10978" spans="19:29" x14ac:dyDescent="0.25">
      <c r="S10978" s="109"/>
      <c r="U10978" s="109"/>
      <c r="W10978" s="109"/>
      <c r="Y10978" s="109"/>
      <c r="AA10978" s="109"/>
      <c r="AC10978" s="109"/>
    </row>
    <row r="10979" spans="19:29" x14ac:dyDescent="0.25">
      <c r="S10979" s="108"/>
      <c r="U10979" s="108"/>
      <c r="W10979" s="108"/>
      <c r="Y10979" s="108"/>
      <c r="AA10979" s="108"/>
      <c r="AC10979" s="108"/>
    </row>
    <row r="10980" spans="19:29" x14ac:dyDescent="0.25">
      <c r="S10980" s="108"/>
      <c r="U10980" s="108"/>
      <c r="W10980" s="108"/>
      <c r="Y10980" s="108"/>
      <c r="AA10980" s="108"/>
      <c r="AC10980" s="108"/>
    </row>
    <row r="10981" spans="19:29" x14ac:dyDescent="0.25">
      <c r="S10981" s="108"/>
      <c r="U10981" s="108"/>
      <c r="W10981" s="108"/>
      <c r="Y10981" s="108"/>
      <c r="AA10981" s="108"/>
      <c r="AC10981" s="108"/>
    </row>
    <row r="10982" spans="19:29" x14ac:dyDescent="0.25">
      <c r="S10982" s="110"/>
      <c r="U10982" s="110"/>
      <c r="W10982" s="110"/>
      <c r="Y10982" s="110"/>
      <c r="AA10982" s="110"/>
      <c r="AC10982" s="110"/>
    </row>
    <row r="10983" spans="19:29" x14ac:dyDescent="0.25">
      <c r="S10983" s="110"/>
      <c r="U10983" s="110"/>
      <c r="W10983" s="110"/>
      <c r="Y10983" s="110"/>
      <c r="AA10983" s="110"/>
      <c r="AC10983" s="110"/>
    </row>
    <row r="10984" spans="19:29" x14ac:dyDescent="0.25">
      <c r="S10984" s="110"/>
      <c r="U10984" s="110"/>
      <c r="W10984" s="110"/>
      <c r="Y10984" s="110"/>
      <c r="AA10984" s="110"/>
      <c r="AC10984" s="110"/>
    </row>
    <row r="10985" spans="19:29" x14ac:dyDescent="0.25">
      <c r="S10985" s="110"/>
      <c r="U10985" s="110"/>
      <c r="W10985" s="110"/>
      <c r="Y10985" s="110"/>
      <c r="AA10985" s="110"/>
      <c r="AC10985" s="110"/>
    </row>
    <row r="10986" spans="19:29" x14ac:dyDescent="0.25">
      <c r="S10986" s="111"/>
      <c r="U10986" s="111"/>
      <c r="W10986" s="111"/>
      <c r="Y10986" s="111"/>
      <c r="AA10986" s="111"/>
      <c r="AC10986" s="111"/>
    </row>
    <row r="10987" spans="19:29" x14ac:dyDescent="0.25">
      <c r="S10987" s="107"/>
      <c r="U10987" s="107"/>
      <c r="W10987" s="107"/>
      <c r="Y10987" s="107"/>
      <c r="AA10987" s="107"/>
      <c r="AC10987" s="107"/>
    </row>
    <row r="10988" spans="19:29" x14ac:dyDescent="0.25">
      <c r="S10988" s="108"/>
      <c r="U10988" s="108"/>
      <c r="W10988" s="108"/>
      <c r="Y10988" s="108"/>
      <c r="AA10988" s="108"/>
      <c r="AC10988" s="108"/>
    </row>
    <row r="10989" spans="19:29" x14ac:dyDescent="0.25">
      <c r="S10989" s="108"/>
      <c r="U10989" s="108"/>
      <c r="W10989" s="108"/>
      <c r="Y10989" s="108"/>
      <c r="AA10989" s="108"/>
      <c r="AC10989" s="108"/>
    </row>
    <row r="10990" spans="19:29" x14ac:dyDescent="0.25">
      <c r="S10990" s="109"/>
      <c r="U10990" s="109"/>
      <c r="W10990" s="109"/>
      <c r="Y10990" s="109"/>
      <c r="AA10990" s="109"/>
      <c r="AC10990" s="109"/>
    </row>
    <row r="10991" spans="19:29" x14ac:dyDescent="0.25">
      <c r="S10991" s="108"/>
      <c r="U10991" s="108"/>
      <c r="W10991" s="108"/>
      <c r="Y10991" s="108"/>
      <c r="AA10991" s="108"/>
      <c r="AC10991" s="108"/>
    </row>
    <row r="10992" spans="19:29" x14ac:dyDescent="0.25">
      <c r="S10992" s="108"/>
      <c r="U10992" s="108"/>
      <c r="W10992" s="108"/>
      <c r="Y10992" s="108"/>
      <c r="AA10992" s="108"/>
      <c r="AC10992" s="108"/>
    </row>
    <row r="10993" spans="19:29" x14ac:dyDescent="0.25">
      <c r="S10993" s="109"/>
      <c r="U10993" s="109"/>
      <c r="W10993" s="109"/>
      <c r="Y10993" s="109"/>
      <c r="AA10993" s="109"/>
      <c r="AC10993" s="109"/>
    </row>
    <row r="10994" spans="19:29" x14ac:dyDescent="0.25">
      <c r="S10994" s="108"/>
      <c r="U10994" s="108"/>
      <c r="W10994" s="108"/>
      <c r="Y10994" s="108"/>
      <c r="AA10994" s="108"/>
      <c r="AC10994" s="108"/>
    </row>
    <row r="10995" spans="19:29" x14ac:dyDescent="0.25">
      <c r="S10995" s="109"/>
      <c r="U10995" s="109"/>
      <c r="W10995" s="109"/>
      <c r="Y10995" s="109"/>
      <c r="AA10995" s="109"/>
      <c r="AC10995" s="109"/>
    </row>
    <row r="10996" spans="19:29" x14ac:dyDescent="0.25">
      <c r="S10996" s="108"/>
      <c r="U10996" s="108"/>
      <c r="W10996" s="108"/>
      <c r="Y10996" s="108"/>
      <c r="AA10996" s="108"/>
      <c r="AC10996" s="108"/>
    </row>
    <row r="10997" spans="19:29" x14ac:dyDescent="0.25">
      <c r="S10997" s="108"/>
      <c r="U10997" s="108"/>
      <c r="W10997" s="108"/>
      <c r="Y10997" s="108"/>
      <c r="AA10997" s="108"/>
      <c r="AC10997" s="108"/>
    </row>
    <row r="10998" spans="19:29" x14ac:dyDescent="0.25">
      <c r="S10998" s="108"/>
      <c r="U10998" s="108"/>
      <c r="W10998" s="108"/>
      <c r="Y10998" s="108"/>
      <c r="AA10998" s="108"/>
      <c r="AC10998" s="108"/>
    </row>
    <row r="10999" spans="19:29" x14ac:dyDescent="0.25">
      <c r="S10999" s="110"/>
      <c r="U10999" s="110"/>
      <c r="W10999" s="110"/>
      <c r="Y10999" s="110"/>
      <c r="AA10999" s="110"/>
      <c r="AC10999" s="110"/>
    </row>
    <row r="11000" spans="19:29" x14ac:dyDescent="0.25">
      <c r="S11000" s="110"/>
      <c r="U11000" s="110"/>
      <c r="W11000" s="110"/>
      <c r="Y11000" s="110"/>
      <c r="AA11000" s="110"/>
      <c r="AC11000" s="110"/>
    </row>
    <row r="11001" spans="19:29" x14ac:dyDescent="0.25">
      <c r="S11001" s="110"/>
      <c r="U11001" s="110"/>
      <c r="W11001" s="110"/>
      <c r="Y11001" s="110"/>
      <c r="AA11001" s="110"/>
      <c r="AC11001" s="110"/>
    </row>
    <row r="11002" spans="19:29" x14ac:dyDescent="0.25">
      <c r="S11002" s="110"/>
      <c r="U11002" s="110"/>
      <c r="W11002" s="110"/>
      <c r="Y11002" s="110"/>
      <c r="AA11002" s="110"/>
      <c r="AC11002" s="110"/>
    </row>
    <row r="11003" spans="19:29" x14ac:dyDescent="0.25">
      <c r="S11003" s="111"/>
      <c r="U11003" s="111"/>
      <c r="W11003" s="111"/>
      <c r="Y11003" s="111"/>
      <c r="AA11003" s="111"/>
      <c r="AC11003" s="111"/>
    </row>
    <row r="11004" spans="19:29" x14ac:dyDescent="0.25">
      <c r="S11004" s="107"/>
      <c r="U11004" s="107"/>
      <c r="W11004" s="107"/>
      <c r="Y11004" s="107"/>
      <c r="AA11004" s="107"/>
      <c r="AC11004" s="107"/>
    </row>
    <row r="11005" spans="19:29" x14ac:dyDescent="0.25">
      <c r="S11005" s="108"/>
      <c r="U11005" s="108"/>
      <c r="W11005" s="108"/>
      <c r="Y11005" s="108"/>
      <c r="AA11005" s="108"/>
      <c r="AC11005" s="108"/>
    </row>
    <row r="11006" spans="19:29" x14ac:dyDescent="0.25">
      <c r="S11006" s="108"/>
      <c r="U11006" s="108"/>
      <c r="W11006" s="108"/>
      <c r="Y11006" s="108"/>
      <c r="AA11006" s="108"/>
      <c r="AC11006" s="108"/>
    </row>
    <row r="11007" spans="19:29" x14ac:dyDescent="0.25">
      <c r="S11007" s="109"/>
      <c r="U11007" s="109"/>
      <c r="W11007" s="109"/>
      <c r="Y11007" s="109"/>
      <c r="AA11007" s="109"/>
      <c r="AC11007" s="109"/>
    </row>
    <row r="11008" spans="19:29" x14ac:dyDescent="0.25">
      <c r="S11008" s="108"/>
      <c r="U11008" s="108"/>
      <c r="W11008" s="108"/>
      <c r="Y11008" s="108"/>
      <c r="AA11008" s="108"/>
      <c r="AC11008" s="108"/>
    </row>
    <row r="11009" spans="19:29" x14ac:dyDescent="0.25">
      <c r="S11009" s="108"/>
      <c r="U11009" s="108"/>
      <c r="W11009" s="108"/>
      <c r="Y11009" s="108"/>
      <c r="AA11009" s="108"/>
      <c r="AC11009" s="108"/>
    </row>
    <row r="11010" spans="19:29" x14ac:dyDescent="0.25">
      <c r="S11010" s="109"/>
      <c r="U11010" s="109"/>
      <c r="W11010" s="109"/>
      <c r="Y11010" s="109"/>
      <c r="AA11010" s="109"/>
      <c r="AC11010" s="109"/>
    </row>
    <row r="11011" spans="19:29" x14ac:dyDescent="0.25">
      <c r="S11011" s="108"/>
      <c r="U11011" s="108"/>
      <c r="W11011" s="108"/>
      <c r="Y11011" s="108"/>
      <c r="AA11011" s="108"/>
      <c r="AC11011" s="108"/>
    </row>
    <row r="11012" spans="19:29" x14ac:dyDescent="0.25">
      <c r="S11012" s="109"/>
      <c r="U11012" s="109"/>
      <c r="W11012" s="109"/>
      <c r="Y11012" s="109"/>
      <c r="AA11012" s="109"/>
      <c r="AC11012" s="109"/>
    </row>
    <row r="11013" spans="19:29" x14ac:dyDescent="0.25">
      <c r="S11013" s="108"/>
      <c r="U11013" s="108"/>
      <c r="W11013" s="108"/>
      <c r="Y11013" s="108"/>
      <c r="AA11013" s="108"/>
      <c r="AC11013" s="108"/>
    </row>
    <row r="11014" spans="19:29" x14ac:dyDescent="0.25">
      <c r="S11014" s="108"/>
      <c r="U11014" s="108"/>
      <c r="W11014" s="108"/>
      <c r="Y11014" s="108"/>
      <c r="AA11014" s="108"/>
      <c r="AC11014" s="108"/>
    </row>
    <row r="11015" spans="19:29" x14ac:dyDescent="0.25">
      <c r="S11015" s="108"/>
      <c r="U11015" s="108"/>
      <c r="W11015" s="108"/>
      <c r="Y11015" s="108"/>
      <c r="AA11015" s="108"/>
      <c r="AC11015" s="108"/>
    </row>
    <row r="11016" spans="19:29" x14ac:dyDescent="0.25">
      <c r="S11016" s="110"/>
      <c r="U11016" s="110"/>
      <c r="W11016" s="110"/>
      <c r="Y11016" s="110"/>
      <c r="AA11016" s="110"/>
      <c r="AC11016" s="110"/>
    </row>
    <row r="11017" spans="19:29" x14ac:dyDescent="0.25">
      <c r="S11017" s="110"/>
      <c r="U11017" s="110"/>
      <c r="W11017" s="110"/>
      <c r="Y11017" s="110"/>
      <c r="AA11017" s="110"/>
      <c r="AC11017" s="110"/>
    </row>
    <row r="11018" spans="19:29" x14ac:dyDescent="0.25">
      <c r="S11018" s="110"/>
      <c r="U11018" s="110"/>
      <c r="W11018" s="110"/>
      <c r="Y11018" s="110"/>
      <c r="AA11018" s="110"/>
      <c r="AC11018" s="110"/>
    </row>
    <row r="11019" spans="19:29" x14ac:dyDescent="0.25">
      <c r="S11019" s="110"/>
      <c r="U11019" s="110"/>
      <c r="W11019" s="110"/>
      <c r="Y11019" s="110"/>
      <c r="AA11019" s="110"/>
      <c r="AC11019" s="110"/>
    </row>
    <row r="11020" spans="19:29" x14ac:dyDescent="0.25">
      <c r="S11020" s="111"/>
      <c r="U11020" s="111"/>
      <c r="W11020" s="111"/>
      <c r="Y11020" s="111"/>
      <c r="AA11020" s="111"/>
      <c r="AC11020" s="111"/>
    </row>
    <row r="11021" spans="19:29" x14ac:dyDescent="0.25">
      <c r="S11021" s="107"/>
      <c r="U11021" s="107"/>
      <c r="W11021" s="107"/>
      <c r="Y11021" s="107"/>
      <c r="AA11021" s="107"/>
      <c r="AC11021" s="107"/>
    </row>
    <row r="11022" spans="19:29" x14ac:dyDescent="0.25">
      <c r="S11022" s="108"/>
      <c r="U11022" s="108"/>
      <c r="W11022" s="108"/>
      <c r="Y11022" s="108"/>
      <c r="AA11022" s="108"/>
      <c r="AC11022" s="108"/>
    </row>
    <row r="11023" spans="19:29" x14ac:dyDescent="0.25">
      <c r="S11023" s="108"/>
      <c r="U11023" s="108"/>
      <c r="W11023" s="108"/>
      <c r="Y11023" s="108"/>
      <c r="AA11023" s="108"/>
      <c r="AC11023" s="108"/>
    </row>
    <row r="11024" spans="19:29" x14ac:dyDescent="0.25">
      <c r="S11024" s="109"/>
      <c r="U11024" s="109"/>
      <c r="W11024" s="109"/>
      <c r="Y11024" s="109"/>
      <c r="AA11024" s="109"/>
      <c r="AC11024" s="109"/>
    </row>
    <row r="11025" spans="19:29" x14ac:dyDescent="0.25">
      <c r="S11025" s="108"/>
      <c r="U11025" s="108"/>
      <c r="W11025" s="108"/>
      <c r="Y11025" s="108"/>
      <c r="AA11025" s="108"/>
      <c r="AC11025" s="108"/>
    </row>
    <row r="11026" spans="19:29" x14ac:dyDescent="0.25">
      <c r="S11026" s="108"/>
      <c r="U11026" s="108"/>
      <c r="W11026" s="108"/>
      <c r="Y11026" s="108"/>
      <c r="AA11026" s="108"/>
      <c r="AC11026" s="108"/>
    </row>
    <row r="11027" spans="19:29" x14ac:dyDescent="0.25">
      <c r="S11027" s="109"/>
      <c r="U11027" s="109"/>
      <c r="W11027" s="109"/>
      <c r="Y11027" s="109"/>
      <c r="AA11027" s="109"/>
      <c r="AC11027" s="109"/>
    </row>
    <row r="11028" spans="19:29" x14ac:dyDescent="0.25">
      <c r="S11028" s="108"/>
      <c r="U11028" s="108"/>
      <c r="W11028" s="108"/>
      <c r="Y11028" s="108"/>
      <c r="AA11028" s="108"/>
      <c r="AC11028" s="108"/>
    </row>
    <row r="11029" spans="19:29" x14ac:dyDescent="0.25">
      <c r="S11029" s="109"/>
      <c r="U11029" s="109"/>
      <c r="W11029" s="109"/>
      <c r="Y11029" s="109"/>
      <c r="AA11029" s="109"/>
      <c r="AC11029" s="109"/>
    </row>
    <row r="11030" spans="19:29" x14ac:dyDescent="0.25">
      <c r="S11030" s="108"/>
      <c r="U11030" s="108"/>
      <c r="W11030" s="108"/>
      <c r="Y11030" s="108"/>
      <c r="AA11030" s="108"/>
      <c r="AC11030" s="108"/>
    </row>
    <row r="11031" spans="19:29" x14ac:dyDescent="0.25">
      <c r="S11031" s="108"/>
      <c r="U11031" s="108"/>
      <c r="W11031" s="108"/>
      <c r="Y11031" s="108"/>
      <c r="AA11031" s="108"/>
      <c r="AC11031" s="108"/>
    </row>
    <row r="11032" spans="19:29" x14ac:dyDescent="0.25">
      <c r="S11032" s="108"/>
      <c r="U11032" s="108"/>
      <c r="W11032" s="108"/>
      <c r="Y11032" s="108"/>
      <c r="AA11032" s="108"/>
      <c r="AC11032" s="108"/>
    </row>
    <row r="11033" spans="19:29" x14ac:dyDescent="0.25">
      <c r="S11033" s="110"/>
      <c r="U11033" s="110"/>
      <c r="W11033" s="110"/>
      <c r="Y11033" s="110"/>
      <c r="AA11033" s="110"/>
      <c r="AC11033" s="110"/>
    </row>
    <row r="11034" spans="19:29" x14ac:dyDescent="0.25">
      <c r="S11034" s="110"/>
      <c r="U11034" s="110"/>
      <c r="W11034" s="110"/>
      <c r="Y11034" s="110"/>
      <c r="AA11034" s="110"/>
      <c r="AC11034" s="110"/>
    </row>
    <row r="11035" spans="19:29" x14ac:dyDescent="0.25">
      <c r="S11035" s="110"/>
      <c r="U11035" s="110"/>
      <c r="W11035" s="110"/>
      <c r="Y11035" s="110"/>
      <c r="AA11035" s="110"/>
      <c r="AC11035" s="110"/>
    </row>
    <row r="11036" spans="19:29" x14ac:dyDescent="0.25">
      <c r="S11036" s="110"/>
      <c r="U11036" s="110"/>
      <c r="W11036" s="110"/>
      <c r="Y11036" s="110"/>
      <c r="AA11036" s="110"/>
      <c r="AC11036" s="110"/>
    </row>
    <row r="11037" spans="19:29" x14ac:dyDescent="0.25">
      <c r="S11037" s="111"/>
      <c r="U11037" s="111"/>
      <c r="W11037" s="111"/>
      <c r="Y11037" s="111"/>
      <c r="AA11037" s="111"/>
      <c r="AC11037" s="111"/>
    </row>
    <row r="11038" spans="19:29" x14ac:dyDescent="0.25">
      <c r="S11038" s="107"/>
      <c r="U11038" s="107"/>
      <c r="W11038" s="107"/>
      <c r="Y11038" s="107"/>
      <c r="AA11038" s="107"/>
      <c r="AC11038" s="107"/>
    </row>
    <row r="11039" spans="19:29" x14ac:dyDescent="0.25">
      <c r="S11039" s="108"/>
      <c r="U11039" s="108"/>
      <c r="W11039" s="108"/>
      <c r="Y11039" s="108"/>
      <c r="AA11039" s="108"/>
      <c r="AC11039" s="108"/>
    </row>
    <row r="11040" spans="19:29" x14ac:dyDescent="0.25">
      <c r="S11040" s="108"/>
      <c r="U11040" s="108"/>
      <c r="W11040" s="108"/>
      <c r="Y11040" s="108"/>
      <c r="AA11040" s="108"/>
      <c r="AC11040" s="108"/>
    </row>
    <row r="11041" spans="19:29" x14ac:dyDescent="0.25">
      <c r="S11041" s="109"/>
      <c r="U11041" s="109"/>
      <c r="W11041" s="109"/>
      <c r="Y11041" s="109"/>
      <c r="AA11041" s="109"/>
      <c r="AC11041" s="109"/>
    </row>
    <row r="11042" spans="19:29" x14ac:dyDescent="0.25">
      <c r="S11042" s="108"/>
      <c r="U11042" s="108"/>
      <c r="W11042" s="108"/>
      <c r="Y11042" s="108"/>
      <c r="AA11042" s="108"/>
      <c r="AC11042" s="108"/>
    </row>
    <row r="11043" spans="19:29" x14ac:dyDescent="0.25">
      <c r="S11043" s="108"/>
      <c r="U11043" s="108"/>
      <c r="W11043" s="108"/>
      <c r="Y11043" s="108"/>
      <c r="AA11043" s="108"/>
      <c r="AC11043" s="108"/>
    </row>
    <row r="11044" spans="19:29" x14ac:dyDescent="0.25">
      <c r="S11044" s="109"/>
      <c r="U11044" s="109"/>
      <c r="W11044" s="109"/>
      <c r="Y11044" s="109"/>
      <c r="AA11044" s="109"/>
      <c r="AC11044" s="109"/>
    </row>
    <row r="11045" spans="19:29" x14ac:dyDescent="0.25">
      <c r="S11045" s="108"/>
      <c r="U11045" s="108"/>
      <c r="W11045" s="108"/>
      <c r="Y11045" s="108"/>
      <c r="AA11045" s="108"/>
      <c r="AC11045" s="108"/>
    </row>
    <row r="11046" spans="19:29" x14ac:dyDescent="0.25">
      <c r="S11046" s="109"/>
      <c r="U11046" s="109"/>
      <c r="W11046" s="109"/>
      <c r="Y11046" s="109"/>
      <c r="AA11046" s="109"/>
      <c r="AC11046" s="109"/>
    </row>
    <row r="11047" spans="19:29" x14ac:dyDescent="0.25">
      <c r="S11047" s="108"/>
      <c r="U11047" s="108"/>
      <c r="W11047" s="108"/>
      <c r="Y11047" s="108"/>
      <c r="AA11047" s="108"/>
      <c r="AC11047" s="108"/>
    </row>
    <row r="11048" spans="19:29" x14ac:dyDescent="0.25">
      <c r="S11048" s="108"/>
      <c r="U11048" s="108"/>
      <c r="W11048" s="108"/>
      <c r="Y11048" s="108"/>
      <c r="AA11048" s="108"/>
      <c r="AC11048" s="108"/>
    </row>
    <row r="11049" spans="19:29" x14ac:dyDescent="0.25">
      <c r="S11049" s="108"/>
      <c r="U11049" s="108"/>
      <c r="W11049" s="108"/>
      <c r="Y11049" s="108"/>
      <c r="AA11049" s="108"/>
      <c r="AC11049" s="108"/>
    </row>
    <row r="11050" spans="19:29" x14ac:dyDescent="0.25">
      <c r="S11050" s="110"/>
      <c r="U11050" s="110"/>
      <c r="W11050" s="110"/>
      <c r="Y11050" s="110"/>
      <c r="AA11050" s="110"/>
      <c r="AC11050" s="110"/>
    </row>
    <row r="11051" spans="19:29" x14ac:dyDescent="0.25">
      <c r="S11051" s="110"/>
      <c r="U11051" s="110"/>
      <c r="W11051" s="110"/>
      <c r="Y11051" s="110"/>
      <c r="AA11051" s="110"/>
      <c r="AC11051" s="110"/>
    </row>
    <row r="11052" spans="19:29" x14ac:dyDescent="0.25">
      <c r="S11052" s="110"/>
      <c r="U11052" s="110"/>
      <c r="W11052" s="110"/>
      <c r="Y11052" s="110"/>
      <c r="AA11052" s="110"/>
      <c r="AC11052" s="110"/>
    </row>
    <row r="11053" spans="19:29" x14ac:dyDescent="0.25">
      <c r="S11053" s="110"/>
      <c r="U11053" s="110"/>
      <c r="W11053" s="110"/>
      <c r="Y11053" s="110"/>
      <c r="AA11053" s="110"/>
      <c r="AC11053" s="110"/>
    </row>
    <row r="11054" spans="19:29" x14ac:dyDescent="0.25">
      <c r="S11054" s="111"/>
      <c r="U11054" s="111"/>
      <c r="W11054" s="111"/>
      <c r="Y11054" s="111"/>
      <c r="AA11054" s="111"/>
      <c r="AC11054" s="111"/>
    </row>
    <row r="11055" spans="19:29" x14ac:dyDescent="0.25">
      <c r="S11055" s="107"/>
      <c r="U11055" s="107"/>
      <c r="W11055" s="107"/>
      <c r="Y11055" s="107"/>
      <c r="AA11055" s="107"/>
      <c r="AC11055" s="107"/>
    </row>
    <row r="11056" spans="19:29" x14ac:dyDescent="0.25">
      <c r="S11056" s="108"/>
      <c r="U11056" s="108"/>
      <c r="W11056" s="108"/>
      <c r="Y11056" s="108"/>
      <c r="AA11056" s="108"/>
      <c r="AC11056" s="108"/>
    </row>
    <row r="11057" spans="19:29" x14ac:dyDescent="0.25">
      <c r="S11057" s="108"/>
      <c r="U11057" s="108"/>
      <c r="W11057" s="108"/>
      <c r="Y11057" s="108"/>
      <c r="AA11057" s="108"/>
      <c r="AC11057" s="108"/>
    </row>
    <row r="11058" spans="19:29" x14ac:dyDescent="0.25">
      <c r="S11058" s="109"/>
      <c r="U11058" s="109"/>
      <c r="W11058" s="109"/>
      <c r="Y11058" s="109"/>
      <c r="AA11058" s="109"/>
      <c r="AC11058" s="109"/>
    </row>
    <row r="11059" spans="19:29" x14ac:dyDescent="0.25">
      <c r="S11059" s="108"/>
      <c r="U11059" s="108"/>
      <c r="W11059" s="108"/>
      <c r="Y11059" s="108"/>
      <c r="AA11059" s="108"/>
      <c r="AC11059" s="108"/>
    </row>
    <row r="11060" spans="19:29" x14ac:dyDescent="0.25">
      <c r="S11060" s="108"/>
      <c r="U11060" s="108"/>
      <c r="W11060" s="108"/>
      <c r="Y11060" s="108"/>
      <c r="AA11060" s="108"/>
      <c r="AC11060" s="108"/>
    </row>
    <row r="11061" spans="19:29" x14ac:dyDescent="0.25">
      <c r="S11061" s="109"/>
      <c r="U11061" s="109"/>
      <c r="W11061" s="109"/>
      <c r="Y11061" s="109"/>
      <c r="AA11061" s="109"/>
      <c r="AC11061" s="109"/>
    </row>
    <row r="11062" spans="19:29" x14ac:dyDescent="0.25">
      <c r="S11062" s="108"/>
      <c r="U11062" s="108"/>
      <c r="W11062" s="108"/>
      <c r="Y11062" s="108"/>
      <c r="AA11062" s="108"/>
      <c r="AC11062" s="108"/>
    </row>
    <row r="11063" spans="19:29" x14ac:dyDescent="0.25">
      <c r="S11063" s="109"/>
      <c r="U11063" s="109"/>
      <c r="W11063" s="109"/>
      <c r="Y11063" s="109"/>
      <c r="AA11063" s="109"/>
      <c r="AC11063" s="109"/>
    </row>
    <row r="11064" spans="19:29" x14ac:dyDescent="0.25">
      <c r="S11064" s="108"/>
      <c r="U11064" s="108"/>
      <c r="W11064" s="108"/>
      <c r="Y11064" s="108"/>
      <c r="AA11064" s="108"/>
      <c r="AC11064" s="108"/>
    </row>
    <row r="11065" spans="19:29" x14ac:dyDescent="0.25">
      <c r="S11065" s="108"/>
      <c r="U11065" s="108"/>
      <c r="W11065" s="108"/>
      <c r="Y11065" s="108"/>
      <c r="AA11065" s="108"/>
      <c r="AC11065" s="108"/>
    </row>
    <row r="11066" spans="19:29" x14ac:dyDescent="0.25">
      <c r="S11066" s="108"/>
      <c r="U11066" s="108"/>
      <c r="W11066" s="108"/>
      <c r="Y11066" s="108"/>
      <c r="AA11066" s="108"/>
      <c r="AC11066" s="108"/>
    </row>
    <row r="11067" spans="19:29" x14ac:dyDescent="0.25">
      <c r="S11067" s="110"/>
      <c r="U11067" s="110"/>
      <c r="W11067" s="110"/>
      <c r="Y11067" s="110"/>
      <c r="AA11067" s="110"/>
      <c r="AC11067" s="110"/>
    </row>
    <row r="11068" spans="19:29" x14ac:dyDescent="0.25">
      <c r="S11068" s="110"/>
      <c r="U11068" s="110"/>
      <c r="W11068" s="110"/>
      <c r="Y11068" s="110"/>
      <c r="AA11068" s="110"/>
      <c r="AC11068" s="110"/>
    </row>
    <row r="11069" spans="19:29" x14ac:dyDescent="0.25">
      <c r="S11069" s="110"/>
      <c r="U11069" s="110"/>
      <c r="W11069" s="110"/>
      <c r="Y11069" s="110"/>
      <c r="AA11069" s="110"/>
      <c r="AC11069" s="110"/>
    </row>
    <row r="11070" spans="19:29" x14ac:dyDescent="0.25">
      <c r="S11070" s="110"/>
      <c r="U11070" s="110"/>
      <c r="W11070" s="110"/>
      <c r="Y11070" s="110"/>
      <c r="AA11070" s="110"/>
      <c r="AC11070" s="110"/>
    </row>
    <row r="11071" spans="19:29" x14ac:dyDescent="0.25">
      <c r="S11071" s="111"/>
      <c r="U11071" s="111"/>
      <c r="W11071" s="111"/>
      <c r="Y11071" s="111"/>
      <c r="AA11071" s="111"/>
      <c r="AC11071" s="111"/>
    </row>
    <row r="11072" spans="19:29" x14ac:dyDescent="0.25">
      <c r="S11072" s="107"/>
      <c r="U11072" s="107"/>
      <c r="W11072" s="107"/>
      <c r="Y11072" s="107"/>
      <c r="AA11072" s="107"/>
      <c r="AC11072" s="107"/>
    </row>
    <row r="11073" spans="19:29" x14ac:dyDescent="0.25">
      <c r="S11073" s="108"/>
      <c r="U11073" s="108"/>
      <c r="W11073" s="108"/>
      <c r="Y11073" s="108"/>
      <c r="AA11073" s="108"/>
      <c r="AC11073" s="108"/>
    </row>
    <row r="11074" spans="19:29" x14ac:dyDescent="0.25">
      <c r="S11074" s="108"/>
      <c r="U11074" s="108"/>
      <c r="W11074" s="108"/>
      <c r="Y11074" s="108"/>
      <c r="AA11074" s="108"/>
      <c r="AC11074" s="108"/>
    </row>
    <row r="11075" spans="19:29" x14ac:dyDescent="0.25">
      <c r="S11075" s="109"/>
      <c r="U11075" s="109"/>
      <c r="W11075" s="109"/>
      <c r="Y11075" s="109"/>
      <c r="AA11075" s="109"/>
      <c r="AC11075" s="109"/>
    </row>
    <row r="11076" spans="19:29" x14ac:dyDescent="0.25">
      <c r="S11076" s="108"/>
      <c r="U11076" s="108"/>
      <c r="W11076" s="108"/>
      <c r="Y11076" s="108"/>
      <c r="AA11076" s="108"/>
      <c r="AC11076" s="108"/>
    </row>
    <row r="11077" spans="19:29" x14ac:dyDescent="0.25">
      <c r="S11077" s="108"/>
      <c r="U11077" s="108"/>
      <c r="W11077" s="108"/>
      <c r="Y11077" s="108"/>
      <c r="AA11077" s="108"/>
      <c r="AC11077" s="108"/>
    </row>
    <row r="11078" spans="19:29" x14ac:dyDescent="0.25">
      <c r="S11078" s="109"/>
      <c r="U11078" s="109"/>
      <c r="W11078" s="109"/>
      <c r="Y11078" s="109"/>
      <c r="AA11078" s="109"/>
      <c r="AC11078" s="109"/>
    </row>
    <row r="11079" spans="19:29" x14ac:dyDescent="0.25">
      <c r="S11079" s="108"/>
      <c r="U11079" s="108"/>
      <c r="W11079" s="108"/>
      <c r="Y11079" s="108"/>
      <c r="AA11079" s="108"/>
      <c r="AC11079" s="108"/>
    </row>
    <row r="11080" spans="19:29" x14ac:dyDescent="0.25">
      <c r="S11080" s="109"/>
      <c r="U11080" s="109"/>
      <c r="W11080" s="109"/>
      <c r="Y11080" s="109"/>
      <c r="AA11080" s="109"/>
      <c r="AC11080" s="109"/>
    </row>
    <row r="11081" spans="19:29" x14ac:dyDescent="0.25">
      <c r="S11081" s="108"/>
      <c r="U11081" s="108"/>
      <c r="W11081" s="108"/>
      <c r="Y11081" s="108"/>
      <c r="AA11081" s="108"/>
      <c r="AC11081" s="108"/>
    </row>
    <row r="11082" spans="19:29" x14ac:dyDescent="0.25">
      <c r="S11082" s="108"/>
      <c r="U11082" s="108"/>
      <c r="W11082" s="108"/>
      <c r="Y11082" s="108"/>
      <c r="AA11082" s="108"/>
      <c r="AC11082" s="108"/>
    </row>
    <row r="11083" spans="19:29" x14ac:dyDescent="0.25">
      <c r="S11083" s="108"/>
      <c r="U11083" s="108"/>
      <c r="W11083" s="108"/>
      <c r="Y11083" s="108"/>
      <c r="AA11083" s="108"/>
      <c r="AC11083" s="108"/>
    </row>
    <row r="11084" spans="19:29" x14ac:dyDescent="0.25">
      <c r="S11084" s="110"/>
      <c r="U11084" s="110"/>
      <c r="W11084" s="110"/>
      <c r="Y11084" s="110"/>
      <c r="AA11084" s="110"/>
      <c r="AC11084" s="110"/>
    </row>
    <row r="11085" spans="19:29" x14ac:dyDescent="0.25">
      <c r="S11085" s="110"/>
      <c r="U11085" s="110"/>
      <c r="W11085" s="110"/>
      <c r="Y11085" s="110"/>
      <c r="AA11085" s="110"/>
      <c r="AC11085" s="110"/>
    </row>
    <row r="11086" spans="19:29" x14ac:dyDescent="0.25">
      <c r="S11086" s="110"/>
      <c r="U11086" s="110"/>
      <c r="W11086" s="110"/>
      <c r="Y11086" s="110"/>
      <c r="AA11086" s="110"/>
      <c r="AC11086" s="110"/>
    </row>
    <row r="11087" spans="19:29" x14ac:dyDescent="0.25">
      <c r="S11087" s="110"/>
      <c r="U11087" s="110"/>
      <c r="W11087" s="110"/>
      <c r="Y11087" s="110"/>
      <c r="AA11087" s="110"/>
      <c r="AC11087" s="110"/>
    </row>
    <row r="11088" spans="19:29" x14ac:dyDescent="0.25">
      <c r="S11088" s="111"/>
      <c r="U11088" s="111"/>
      <c r="W11088" s="111"/>
      <c r="Y11088" s="111"/>
      <c r="AA11088" s="111"/>
      <c r="AC11088" s="111"/>
    </row>
    <row r="11089" spans="19:29" x14ac:dyDescent="0.25">
      <c r="S11089" s="107"/>
      <c r="U11089" s="107"/>
      <c r="W11089" s="107"/>
      <c r="Y11089" s="107"/>
      <c r="AA11089" s="107"/>
      <c r="AC11089" s="107"/>
    </row>
    <row r="11090" spans="19:29" x14ac:dyDescent="0.25">
      <c r="S11090" s="108"/>
      <c r="U11090" s="108"/>
      <c r="W11090" s="108"/>
      <c r="Y11090" s="108"/>
      <c r="AA11090" s="108"/>
      <c r="AC11090" s="108"/>
    </row>
    <row r="11091" spans="19:29" x14ac:dyDescent="0.25">
      <c r="S11091" s="108"/>
      <c r="U11091" s="108"/>
      <c r="W11091" s="108"/>
      <c r="Y11091" s="108"/>
      <c r="AA11091" s="108"/>
      <c r="AC11091" s="108"/>
    </row>
    <row r="11092" spans="19:29" x14ac:dyDescent="0.25">
      <c r="S11092" s="109"/>
      <c r="U11092" s="109"/>
      <c r="W11092" s="109"/>
      <c r="Y11092" s="109"/>
      <c r="AA11092" s="109"/>
      <c r="AC11092" s="109"/>
    </row>
    <row r="11093" spans="19:29" x14ac:dyDescent="0.25">
      <c r="S11093" s="108"/>
      <c r="U11093" s="108"/>
      <c r="W11093" s="108"/>
      <c r="Y11093" s="108"/>
      <c r="AA11093" s="108"/>
      <c r="AC11093" s="108"/>
    </row>
    <row r="11094" spans="19:29" x14ac:dyDescent="0.25">
      <c r="S11094" s="108"/>
      <c r="U11094" s="108"/>
      <c r="W11094" s="108"/>
      <c r="Y11094" s="108"/>
      <c r="AA11094" s="108"/>
      <c r="AC11094" s="108"/>
    </row>
    <row r="11095" spans="19:29" x14ac:dyDescent="0.25">
      <c r="S11095" s="109"/>
      <c r="U11095" s="109"/>
      <c r="W11095" s="109"/>
      <c r="Y11095" s="109"/>
      <c r="AA11095" s="109"/>
      <c r="AC11095" s="109"/>
    </row>
    <row r="11096" spans="19:29" x14ac:dyDescent="0.25">
      <c r="S11096" s="108"/>
      <c r="U11096" s="108"/>
      <c r="W11096" s="108"/>
      <c r="Y11096" s="108"/>
      <c r="AA11096" s="108"/>
      <c r="AC11096" s="108"/>
    </row>
    <row r="11097" spans="19:29" x14ac:dyDescent="0.25">
      <c r="S11097" s="109"/>
      <c r="U11097" s="109"/>
      <c r="W11097" s="109"/>
      <c r="Y11097" s="109"/>
      <c r="AA11097" s="109"/>
      <c r="AC11097" s="109"/>
    </row>
    <row r="11098" spans="19:29" x14ac:dyDescent="0.25">
      <c r="S11098" s="108"/>
      <c r="U11098" s="108"/>
      <c r="W11098" s="108"/>
      <c r="Y11098" s="108"/>
      <c r="AA11098" s="108"/>
      <c r="AC11098" s="108"/>
    </row>
    <row r="11099" spans="19:29" x14ac:dyDescent="0.25">
      <c r="S11099" s="108"/>
      <c r="U11099" s="108"/>
      <c r="W11099" s="108"/>
      <c r="Y11099" s="108"/>
      <c r="AA11099" s="108"/>
      <c r="AC11099" s="108"/>
    </row>
    <row r="11100" spans="19:29" x14ac:dyDescent="0.25">
      <c r="S11100" s="108"/>
      <c r="U11100" s="108"/>
      <c r="W11100" s="108"/>
      <c r="Y11100" s="108"/>
      <c r="AA11100" s="108"/>
      <c r="AC11100" s="108"/>
    </row>
    <row r="11101" spans="19:29" x14ac:dyDescent="0.25">
      <c r="S11101" s="110"/>
      <c r="U11101" s="110"/>
      <c r="W11101" s="110"/>
      <c r="Y11101" s="110"/>
      <c r="AA11101" s="110"/>
      <c r="AC11101" s="110"/>
    </row>
    <row r="11102" spans="19:29" x14ac:dyDescent="0.25">
      <c r="S11102" s="110"/>
      <c r="U11102" s="110"/>
      <c r="W11102" s="110"/>
      <c r="Y11102" s="110"/>
      <c r="AA11102" s="110"/>
      <c r="AC11102" s="110"/>
    </row>
    <row r="11103" spans="19:29" x14ac:dyDescent="0.25">
      <c r="S11103" s="110"/>
      <c r="U11103" s="110"/>
      <c r="W11103" s="110"/>
      <c r="Y11103" s="110"/>
      <c r="AA11103" s="110"/>
      <c r="AC11103" s="110"/>
    </row>
    <row r="11104" spans="19:29" x14ac:dyDescent="0.25">
      <c r="S11104" s="110"/>
      <c r="U11104" s="110"/>
      <c r="W11104" s="110"/>
      <c r="Y11104" s="110"/>
      <c r="AA11104" s="110"/>
      <c r="AC11104" s="110"/>
    </row>
    <row r="11105" spans="19:29" x14ac:dyDescent="0.25">
      <c r="S11105" s="111"/>
      <c r="U11105" s="111"/>
      <c r="W11105" s="111"/>
      <c r="Y11105" s="111"/>
      <c r="AA11105" s="111"/>
      <c r="AC11105" s="111"/>
    </row>
    <row r="11106" spans="19:29" x14ac:dyDescent="0.25">
      <c r="S11106" s="107"/>
      <c r="U11106" s="107"/>
      <c r="W11106" s="107"/>
      <c r="Y11106" s="107"/>
      <c r="AA11106" s="107"/>
      <c r="AC11106" s="107"/>
    </row>
    <row r="11107" spans="19:29" x14ac:dyDescent="0.25">
      <c r="S11107" s="108"/>
      <c r="U11107" s="108"/>
      <c r="W11107" s="108"/>
      <c r="Y11107" s="108"/>
      <c r="AA11107" s="108"/>
      <c r="AC11107" s="108"/>
    </row>
    <row r="11108" spans="19:29" x14ac:dyDescent="0.25">
      <c r="S11108" s="108"/>
      <c r="U11108" s="108"/>
      <c r="W11108" s="108"/>
      <c r="Y11108" s="108"/>
      <c r="AA11108" s="108"/>
      <c r="AC11108" s="108"/>
    </row>
    <row r="11109" spans="19:29" x14ac:dyDescent="0.25">
      <c r="S11109" s="109"/>
      <c r="U11109" s="109"/>
      <c r="W11109" s="109"/>
      <c r="Y11109" s="109"/>
      <c r="AA11109" s="109"/>
      <c r="AC11109" s="109"/>
    </row>
    <row r="11110" spans="19:29" x14ac:dyDescent="0.25">
      <c r="S11110" s="108"/>
      <c r="U11110" s="108"/>
      <c r="W11110" s="108"/>
      <c r="Y11110" s="108"/>
      <c r="AA11110" s="108"/>
      <c r="AC11110" s="108"/>
    </row>
    <row r="11111" spans="19:29" x14ac:dyDescent="0.25">
      <c r="S11111" s="108"/>
      <c r="U11111" s="108"/>
      <c r="W11111" s="108"/>
      <c r="Y11111" s="108"/>
      <c r="AA11111" s="108"/>
      <c r="AC11111" s="108"/>
    </row>
    <row r="11112" spans="19:29" x14ac:dyDescent="0.25">
      <c r="S11112" s="109"/>
      <c r="U11112" s="109"/>
      <c r="W11112" s="109"/>
      <c r="Y11112" s="109"/>
      <c r="AA11112" s="109"/>
      <c r="AC11112" s="109"/>
    </row>
    <row r="11113" spans="19:29" x14ac:dyDescent="0.25">
      <c r="S11113" s="108"/>
      <c r="U11113" s="108"/>
      <c r="W11113" s="108"/>
      <c r="Y11113" s="108"/>
      <c r="AA11113" s="108"/>
      <c r="AC11113" s="108"/>
    </row>
    <row r="11114" spans="19:29" x14ac:dyDescent="0.25">
      <c r="S11114" s="109"/>
      <c r="U11114" s="109"/>
      <c r="W11114" s="109"/>
      <c r="Y11114" s="109"/>
      <c r="AA11114" s="109"/>
      <c r="AC11114" s="109"/>
    </row>
    <row r="11115" spans="19:29" x14ac:dyDescent="0.25">
      <c r="S11115" s="108"/>
      <c r="U11115" s="108"/>
      <c r="W11115" s="108"/>
      <c r="Y11115" s="108"/>
      <c r="AA11115" s="108"/>
      <c r="AC11115" s="108"/>
    </row>
    <row r="11116" spans="19:29" x14ac:dyDescent="0.25">
      <c r="S11116" s="108"/>
      <c r="U11116" s="108"/>
      <c r="W11116" s="108"/>
      <c r="Y11116" s="108"/>
      <c r="AA11116" s="108"/>
      <c r="AC11116" s="108"/>
    </row>
    <row r="11117" spans="19:29" x14ac:dyDescent="0.25">
      <c r="S11117" s="108"/>
      <c r="U11117" s="108"/>
      <c r="W11117" s="108"/>
      <c r="Y11117" s="108"/>
      <c r="AA11117" s="108"/>
      <c r="AC11117" s="108"/>
    </row>
    <row r="11118" spans="19:29" x14ac:dyDescent="0.25">
      <c r="S11118" s="110"/>
      <c r="U11118" s="110"/>
      <c r="W11118" s="110"/>
      <c r="Y11118" s="110"/>
      <c r="AA11118" s="110"/>
      <c r="AC11118" s="110"/>
    </row>
    <row r="11119" spans="19:29" x14ac:dyDescent="0.25">
      <c r="S11119" s="110"/>
      <c r="U11119" s="110"/>
      <c r="W11119" s="110"/>
      <c r="Y11119" s="110"/>
      <c r="AA11119" s="110"/>
      <c r="AC11119" s="110"/>
    </row>
    <row r="11120" spans="19:29" x14ac:dyDescent="0.25">
      <c r="S11120" s="110"/>
      <c r="U11120" s="110"/>
      <c r="W11120" s="110"/>
      <c r="Y11120" s="110"/>
      <c r="AA11120" s="110"/>
      <c r="AC11120" s="110"/>
    </row>
    <row r="11121" spans="19:29" x14ac:dyDescent="0.25">
      <c r="S11121" s="110"/>
      <c r="U11121" s="110"/>
      <c r="W11121" s="110"/>
      <c r="Y11121" s="110"/>
      <c r="AA11121" s="110"/>
      <c r="AC11121" s="110"/>
    </row>
    <row r="11122" spans="19:29" x14ac:dyDescent="0.25">
      <c r="S11122" s="111"/>
      <c r="U11122" s="111"/>
      <c r="W11122" s="111"/>
      <c r="Y11122" s="111"/>
      <c r="AA11122" s="111"/>
      <c r="AC11122" s="111"/>
    </row>
    <row r="11123" spans="19:29" x14ac:dyDescent="0.25">
      <c r="S11123" s="107"/>
      <c r="U11123" s="107"/>
      <c r="W11123" s="107"/>
      <c r="Y11123" s="107"/>
      <c r="AA11123" s="107"/>
      <c r="AC11123" s="107"/>
    </row>
    <row r="11124" spans="19:29" x14ac:dyDescent="0.25">
      <c r="S11124" s="108"/>
      <c r="U11124" s="108"/>
      <c r="W11124" s="108"/>
      <c r="Y11124" s="108"/>
      <c r="AA11124" s="108"/>
      <c r="AC11124" s="108"/>
    </row>
    <row r="11125" spans="19:29" x14ac:dyDescent="0.25">
      <c r="S11125" s="108"/>
      <c r="U11125" s="108"/>
      <c r="W11125" s="108"/>
      <c r="Y11125" s="108"/>
      <c r="AA11125" s="108"/>
      <c r="AC11125" s="108"/>
    </row>
    <row r="11126" spans="19:29" x14ac:dyDescent="0.25">
      <c r="S11126" s="109"/>
      <c r="U11126" s="109"/>
      <c r="W11126" s="109"/>
      <c r="Y11126" s="109"/>
      <c r="AA11126" s="109"/>
      <c r="AC11126" s="109"/>
    </row>
    <row r="11127" spans="19:29" x14ac:dyDescent="0.25">
      <c r="S11127" s="108"/>
      <c r="U11127" s="108"/>
      <c r="W11127" s="108"/>
      <c r="Y11127" s="108"/>
      <c r="AA11127" s="108"/>
      <c r="AC11127" s="108"/>
    </row>
    <row r="11128" spans="19:29" x14ac:dyDescent="0.25">
      <c r="S11128" s="108"/>
      <c r="U11128" s="108"/>
      <c r="W11128" s="108"/>
      <c r="Y11128" s="108"/>
      <c r="AA11128" s="108"/>
      <c r="AC11128" s="108"/>
    </row>
    <row r="11129" spans="19:29" x14ac:dyDescent="0.25">
      <c r="S11129" s="109"/>
      <c r="U11129" s="109"/>
      <c r="W11129" s="109"/>
      <c r="Y11129" s="109"/>
      <c r="AA11129" s="109"/>
      <c r="AC11129" s="109"/>
    </row>
    <row r="11130" spans="19:29" x14ac:dyDescent="0.25">
      <c r="S11130" s="108"/>
      <c r="U11130" s="108"/>
      <c r="W11130" s="108"/>
      <c r="Y11130" s="108"/>
      <c r="AA11130" s="108"/>
      <c r="AC11130" s="108"/>
    </row>
    <row r="11131" spans="19:29" x14ac:dyDescent="0.25">
      <c r="S11131" s="109"/>
      <c r="U11131" s="109"/>
      <c r="W11131" s="109"/>
      <c r="Y11131" s="109"/>
      <c r="AA11131" s="109"/>
      <c r="AC11131" s="109"/>
    </row>
    <row r="11132" spans="19:29" x14ac:dyDescent="0.25">
      <c r="S11132" s="108"/>
      <c r="U11132" s="108"/>
      <c r="W11132" s="108"/>
      <c r="Y11132" s="108"/>
      <c r="AA11132" s="108"/>
      <c r="AC11132" s="108"/>
    </row>
    <row r="11133" spans="19:29" x14ac:dyDescent="0.25">
      <c r="S11133" s="108"/>
      <c r="U11133" s="108"/>
      <c r="W11133" s="108"/>
      <c r="Y11133" s="108"/>
      <c r="AA11133" s="108"/>
      <c r="AC11133" s="108"/>
    </row>
    <row r="11134" spans="19:29" x14ac:dyDescent="0.25">
      <c r="S11134" s="108"/>
      <c r="U11134" s="108"/>
      <c r="W11134" s="108"/>
      <c r="Y11134" s="108"/>
      <c r="AA11134" s="108"/>
      <c r="AC11134" s="108"/>
    </row>
    <row r="11135" spans="19:29" x14ac:dyDescent="0.25">
      <c r="S11135" s="110"/>
      <c r="U11135" s="110"/>
      <c r="W11135" s="110"/>
      <c r="Y11135" s="110"/>
      <c r="AA11135" s="110"/>
      <c r="AC11135" s="110"/>
    </row>
    <row r="11136" spans="19:29" x14ac:dyDescent="0.25">
      <c r="S11136" s="110"/>
      <c r="U11136" s="110"/>
      <c r="W11136" s="110"/>
      <c r="Y11136" s="110"/>
      <c r="AA11136" s="110"/>
      <c r="AC11136" s="110"/>
    </row>
    <row r="11137" spans="19:29" x14ac:dyDescent="0.25">
      <c r="S11137" s="110"/>
      <c r="U11137" s="110"/>
      <c r="W11137" s="110"/>
      <c r="Y11137" s="110"/>
      <c r="AA11137" s="110"/>
      <c r="AC11137" s="110"/>
    </row>
    <row r="11138" spans="19:29" x14ac:dyDescent="0.25">
      <c r="S11138" s="110"/>
      <c r="U11138" s="110"/>
      <c r="W11138" s="110"/>
      <c r="Y11138" s="110"/>
      <c r="AA11138" s="110"/>
      <c r="AC11138" s="110"/>
    </row>
    <row r="11139" spans="19:29" x14ac:dyDescent="0.25">
      <c r="S11139" s="111"/>
      <c r="U11139" s="111"/>
      <c r="W11139" s="111"/>
      <c r="Y11139" s="111"/>
      <c r="AA11139" s="111"/>
      <c r="AC11139" s="111"/>
    </row>
    <row r="11140" spans="19:29" x14ac:dyDescent="0.25">
      <c r="S11140" s="107"/>
      <c r="U11140" s="107"/>
      <c r="W11140" s="107"/>
      <c r="Y11140" s="107"/>
      <c r="AA11140" s="107"/>
      <c r="AC11140" s="107"/>
    </row>
    <row r="11141" spans="19:29" x14ac:dyDescent="0.25">
      <c r="S11141" s="108"/>
      <c r="U11141" s="108"/>
      <c r="W11141" s="108"/>
      <c r="Y11141" s="108"/>
      <c r="AA11141" s="108"/>
      <c r="AC11141" s="108"/>
    </row>
    <row r="11142" spans="19:29" x14ac:dyDescent="0.25">
      <c r="S11142" s="108"/>
      <c r="U11142" s="108"/>
      <c r="W11142" s="108"/>
      <c r="Y11142" s="108"/>
      <c r="AA11142" s="108"/>
      <c r="AC11142" s="108"/>
    </row>
    <row r="11143" spans="19:29" x14ac:dyDescent="0.25">
      <c r="S11143" s="109"/>
      <c r="U11143" s="109"/>
      <c r="W11143" s="109"/>
      <c r="Y11143" s="109"/>
      <c r="AA11143" s="109"/>
      <c r="AC11143" s="109"/>
    </row>
    <row r="11144" spans="19:29" x14ac:dyDescent="0.25">
      <c r="S11144" s="108"/>
      <c r="U11144" s="108"/>
      <c r="W11144" s="108"/>
      <c r="Y11144" s="108"/>
      <c r="AA11144" s="108"/>
      <c r="AC11144" s="108"/>
    </row>
    <row r="11145" spans="19:29" x14ac:dyDescent="0.25">
      <c r="S11145" s="108"/>
      <c r="U11145" s="108"/>
      <c r="W11145" s="108"/>
      <c r="Y11145" s="108"/>
      <c r="AA11145" s="108"/>
      <c r="AC11145" s="108"/>
    </row>
    <row r="11146" spans="19:29" x14ac:dyDescent="0.25">
      <c r="S11146" s="109"/>
      <c r="U11146" s="109"/>
      <c r="W11146" s="109"/>
      <c r="Y11146" s="109"/>
      <c r="AA11146" s="109"/>
      <c r="AC11146" s="109"/>
    </row>
    <row r="11147" spans="19:29" x14ac:dyDescent="0.25">
      <c r="S11147" s="108"/>
      <c r="U11147" s="108"/>
      <c r="W11147" s="108"/>
      <c r="Y11147" s="108"/>
      <c r="AA11147" s="108"/>
      <c r="AC11147" s="108"/>
    </row>
    <row r="11148" spans="19:29" x14ac:dyDescent="0.25">
      <c r="S11148" s="109"/>
      <c r="U11148" s="109"/>
      <c r="W11148" s="109"/>
      <c r="Y11148" s="109"/>
      <c r="AA11148" s="109"/>
      <c r="AC11148" s="109"/>
    </row>
    <row r="11149" spans="19:29" x14ac:dyDescent="0.25">
      <c r="S11149" s="108"/>
      <c r="U11149" s="108"/>
      <c r="W11149" s="108"/>
      <c r="Y11149" s="108"/>
      <c r="AA11149" s="108"/>
      <c r="AC11149" s="108"/>
    </row>
    <row r="11150" spans="19:29" x14ac:dyDescent="0.25">
      <c r="S11150" s="108"/>
      <c r="U11150" s="108"/>
      <c r="W11150" s="108"/>
      <c r="Y11150" s="108"/>
      <c r="AA11150" s="108"/>
      <c r="AC11150" s="108"/>
    </row>
    <row r="11151" spans="19:29" x14ac:dyDescent="0.25">
      <c r="S11151" s="108"/>
      <c r="U11151" s="108"/>
      <c r="W11151" s="108"/>
      <c r="Y11151" s="108"/>
      <c r="AA11151" s="108"/>
      <c r="AC11151" s="108"/>
    </row>
    <row r="11152" spans="19:29" x14ac:dyDescent="0.25">
      <c r="S11152" s="110"/>
      <c r="U11152" s="110"/>
      <c r="W11152" s="110"/>
      <c r="Y11152" s="110"/>
      <c r="AA11152" s="110"/>
      <c r="AC11152" s="110"/>
    </row>
    <row r="11153" spans="19:29" x14ac:dyDescent="0.25">
      <c r="S11153" s="110"/>
      <c r="U11153" s="110"/>
      <c r="W11153" s="110"/>
      <c r="Y11153" s="110"/>
      <c r="AA11153" s="110"/>
      <c r="AC11153" s="110"/>
    </row>
    <row r="11154" spans="19:29" x14ac:dyDescent="0.25">
      <c r="S11154" s="110"/>
      <c r="U11154" s="110"/>
      <c r="W11154" s="110"/>
      <c r="Y11154" s="110"/>
      <c r="AA11154" s="110"/>
      <c r="AC11154" s="110"/>
    </row>
    <row r="11155" spans="19:29" x14ac:dyDescent="0.25">
      <c r="S11155" s="110"/>
      <c r="U11155" s="110"/>
      <c r="W11155" s="110"/>
      <c r="Y11155" s="110"/>
      <c r="AA11155" s="110"/>
      <c r="AC11155" s="110"/>
    </row>
    <row r="11156" spans="19:29" x14ac:dyDescent="0.25">
      <c r="S11156" s="111"/>
      <c r="U11156" s="111"/>
      <c r="W11156" s="111"/>
      <c r="Y11156" s="111"/>
      <c r="AA11156" s="111"/>
      <c r="AC11156" s="111"/>
    </row>
    <row r="11157" spans="19:29" x14ac:dyDescent="0.25">
      <c r="S11157" s="107"/>
      <c r="U11157" s="107"/>
      <c r="W11157" s="107"/>
      <c r="Y11157" s="107"/>
      <c r="AA11157" s="107"/>
      <c r="AC11157" s="107"/>
    </row>
    <row r="11158" spans="19:29" x14ac:dyDescent="0.25">
      <c r="S11158" s="108"/>
      <c r="U11158" s="108"/>
      <c r="W11158" s="108"/>
      <c r="Y11158" s="108"/>
      <c r="AA11158" s="108"/>
      <c r="AC11158" s="108"/>
    </row>
    <row r="11159" spans="19:29" x14ac:dyDescent="0.25">
      <c r="S11159" s="108"/>
      <c r="U11159" s="108"/>
      <c r="W11159" s="108"/>
      <c r="Y11159" s="108"/>
      <c r="AA11159" s="108"/>
      <c r="AC11159" s="108"/>
    </row>
    <row r="11160" spans="19:29" x14ac:dyDescent="0.25">
      <c r="S11160" s="109"/>
      <c r="U11160" s="109"/>
      <c r="W11160" s="109"/>
      <c r="Y11160" s="109"/>
      <c r="AA11160" s="109"/>
      <c r="AC11160" s="109"/>
    </row>
    <row r="11161" spans="19:29" x14ac:dyDescent="0.25">
      <c r="S11161" s="108"/>
      <c r="U11161" s="108"/>
      <c r="W11161" s="108"/>
      <c r="Y11161" s="108"/>
      <c r="AA11161" s="108"/>
      <c r="AC11161" s="108"/>
    </row>
    <row r="11162" spans="19:29" x14ac:dyDescent="0.25">
      <c r="S11162" s="108"/>
      <c r="U11162" s="108"/>
      <c r="W11162" s="108"/>
      <c r="Y11162" s="108"/>
      <c r="AA11162" s="108"/>
      <c r="AC11162" s="108"/>
    </row>
    <row r="11163" spans="19:29" x14ac:dyDescent="0.25">
      <c r="S11163" s="109"/>
      <c r="U11163" s="109"/>
      <c r="W11163" s="109"/>
      <c r="Y11163" s="109"/>
      <c r="AA11163" s="109"/>
      <c r="AC11163" s="109"/>
    </row>
    <row r="11164" spans="19:29" x14ac:dyDescent="0.25">
      <c r="S11164" s="108"/>
      <c r="U11164" s="108"/>
      <c r="W11164" s="108"/>
      <c r="Y11164" s="108"/>
      <c r="AA11164" s="108"/>
      <c r="AC11164" s="108"/>
    </row>
    <row r="11165" spans="19:29" x14ac:dyDescent="0.25">
      <c r="S11165" s="109"/>
      <c r="U11165" s="109"/>
      <c r="W11165" s="109"/>
      <c r="Y11165" s="109"/>
      <c r="AA11165" s="109"/>
      <c r="AC11165" s="109"/>
    </row>
    <row r="11166" spans="19:29" x14ac:dyDescent="0.25">
      <c r="S11166" s="108"/>
      <c r="U11166" s="108"/>
      <c r="W11166" s="108"/>
      <c r="Y11166" s="108"/>
      <c r="AA11166" s="108"/>
      <c r="AC11166" s="108"/>
    </row>
    <row r="11167" spans="19:29" x14ac:dyDescent="0.25">
      <c r="S11167" s="108"/>
      <c r="U11167" s="108"/>
      <c r="W11167" s="108"/>
      <c r="Y11167" s="108"/>
      <c r="AA11167" s="108"/>
      <c r="AC11167" s="108"/>
    </row>
    <row r="11168" spans="19:29" x14ac:dyDescent="0.25">
      <c r="S11168" s="108"/>
      <c r="U11168" s="108"/>
      <c r="W11168" s="108"/>
      <c r="Y11168" s="108"/>
      <c r="AA11168" s="108"/>
      <c r="AC11168" s="108"/>
    </row>
    <row r="11169" spans="19:29" x14ac:dyDescent="0.25">
      <c r="S11169" s="110"/>
      <c r="U11169" s="110"/>
      <c r="W11169" s="110"/>
      <c r="Y11169" s="110"/>
      <c r="AA11169" s="110"/>
      <c r="AC11169" s="110"/>
    </row>
    <row r="11170" spans="19:29" x14ac:dyDescent="0.25">
      <c r="S11170" s="110"/>
      <c r="U11170" s="110"/>
      <c r="W11170" s="110"/>
      <c r="Y11170" s="110"/>
      <c r="AA11170" s="110"/>
      <c r="AC11170" s="110"/>
    </row>
    <row r="11171" spans="19:29" x14ac:dyDescent="0.25">
      <c r="S11171" s="110"/>
      <c r="U11171" s="110"/>
      <c r="W11171" s="110"/>
      <c r="Y11171" s="110"/>
      <c r="AA11171" s="110"/>
      <c r="AC11171" s="110"/>
    </row>
    <row r="11172" spans="19:29" x14ac:dyDescent="0.25">
      <c r="S11172" s="110"/>
      <c r="U11172" s="110"/>
      <c r="W11172" s="110"/>
      <c r="Y11172" s="110"/>
      <c r="AA11172" s="110"/>
      <c r="AC11172" s="110"/>
    </row>
    <row r="11173" spans="19:29" x14ac:dyDescent="0.25">
      <c r="S11173" s="111"/>
      <c r="U11173" s="111"/>
      <c r="W11173" s="111"/>
      <c r="Y11173" s="111"/>
      <c r="AA11173" s="111"/>
      <c r="AC11173" s="111"/>
    </row>
    <row r="11174" spans="19:29" x14ac:dyDescent="0.25">
      <c r="S11174" s="107"/>
      <c r="U11174" s="107"/>
      <c r="W11174" s="107"/>
      <c r="Y11174" s="107"/>
      <c r="AA11174" s="107"/>
      <c r="AC11174" s="107"/>
    </row>
    <row r="11175" spans="19:29" x14ac:dyDescent="0.25">
      <c r="S11175" s="108"/>
      <c r="U11175" s="108"/>
      <c r="W11175" s="108"/>
      <c r="Y11175" s="108"/>
      <c r="AA11175" s="108"/>
      <c r="AC11175" s="108"/>
    </row>
    <row r="11176" spans="19:29" x14ac:dyDescent="0.25">
      <c r="S11176" s="108"/>
      <c r="U11176" s="108"/>
      <c r="W11176" s="108"/>
      <c r="Y11176" s="108"/>
      <c r="AA11176" s="108"/>
      <c r="AC11176" s="108"/>
    </row>
    <row r="11177" spans="19:29" x14ac:dyDescent="0.25">
      <c r="S11177" s="109"/>
      <c r="U11177" s="109"/>
      <c r="W11177" s="109"/>
      <c r="Y11177" s="109"/>
      <c r="AA11177" s="109"/>
      <c r="AC11177" s="109"/>
    </row>
    <row r="11178" spans="19:29" x14ac:dyDescent="0.25">
      <c r="S11178" s="108"/>
      <c r="U11178" s="108"/>
      <c r="W11178" s="108"/>
      <c r="Y11178" s="108"/>
      <c r="AA11178" s="108"/>
      <c r="AC11178" s="108"/>
    </row>
    <row r="11179" spans="19:29" x14ac:dyDescent="0.25">
      <c r="S11179" s="108"/>
      <c r="U11179" s="108"/>
      <c r="W11179" s="108"/>
      <c r="Y11179" s="108"/>
      <c r="AA11179" s="108"/>
      <c r="AC11179" s="108"/>
    </row>
    <row r="11180" spans="19:29" x14ac:dyDescent="0.25">
      <c r="S11180" s="109"/>
      <c r="U11180" s="109"/>
      <c r="W11180" s="109"/>
      <c r="Y11180" s="109"/>
      <c r="AA11180" s="109"/>
      <c r="AC11180" s="109"/>
    </row>
    <row r="11181" spans="19:29" x14ac:dyDescent="0.25">
      <c r="S11181" s="108"/>
      <c r="U11181" s="108"/>
      <c r="W11181" s="108"/>
      <c r="Y11181" s="108"/>
      <c r="AA11181" s="108"/>
      <c r="AC11181" s="108"/>
    </row>
    <row r="11182" spans="19:29" x14ac:dyDescent="0.25">
      <c r="S11182" s="109"/>
      <c r="U11182" s="109"/>
      <c r="W11182" s="109"/>
      <c r="Y11182" s="109"/>
      <c r="AA11182" s="109"/>
      <c r="AC11182" s="109"/>
    </row>
    <row r="11183" spans="19:29" x14ac:dyDescent="0.25">
      <c r="S11183" s="108"/>
      <c r="U11183" s="108"/>
      <c r="W11183" s="108"/>
      <c r="Y11183" s="108"/>
      <c r="AA11183" s="108"/>
      <c r="AC11183" s="108"/>
    </row>
    <row r="11184" spans="19:29" x14ac:dyDescent="0.25">
      <c r="S11184" s="108"/>
      <c r="U11184" s="108"/>
      <c r="W11184" s="108"/>
      <c r="Y11184" s="108"/>
      <c r="AA11184" s="108"/>
      <c r="AC11184" s="108"/>
    </row>
    <row r="11185" spans="19:29" x14ac:dyDescent="0.25">
      <c r="S11185" s="108"/>
      <c r="U11185" s="108"/>
      <c r="W11185" s="108"/>
      <c r="Y11185" s="108"/>
      <c r="AA11185" s="108"/>
      <c r="AC11185" s="108"/>
    </row>
    <row r="11186" spans="19:29" x14ac:dyDescent="0.25">
      <c r="S11186" s="110"/>
      <c r="U11186" s="110"/>
      <c r="W11186" s="110"/>
      <c r="Y11186" s="110"/>
      <c r="AA11186" s="110"/>
      <c r="AC11186" s="110"/>
    </row>
    <row r="11187" spans="19:29" x14ac:dyDescent="0.25">
      <c r="S11187" s="110"/>
      <c r="U11187" s="110"/>
      <c r="W11187" s="110"/>
      <c r="Y11187" s="110"/>
      <c r="AA11187" s="110"/>
      <c r="AC11187" s="110"/>
    </row>
    <row r="11188" spans="19:29" x14ac:dyDescent="0.25">
      <c r="S11188" s="110"/>
      <c r="U11188" s="110"/>
      <c r="W11188" s="110"/>
      <c r="Y11188" s="110"/>
      <c r="AA11188" s="110"/>
      <c r="AC11188" s="110"/>
    </row>
    <row r="11189" spans="19:29" x14ac:dyDescent="0.25">
      <c r="S11189" s="110"/>
      <c r="U11189" s="110"/>
      <c r="W11189" s="110"/>
      <c r="Y11189" s="110"/>
      <c r="AA11189" s="110"/>
      <c r="AC11189" s="110"/>
    </row>
    <row r="11190" spans="19:29" x14ac:dyDescent="0.25">
      <c r="S11190" s="111"/>
      <c r="U11190" s="111"/>
      <c r="W11190" s="111"/>
      <c r="Y11190" s="111"/>
      <c r="AA11190" s="111"/>
      <c r="AC11190" s="111"/>
    </row>
    <row r="11191" spans="19:29" x14ac:dyDescent="0.25">
      <c r="S11191" s="107"/>
      <c r="U11191" s="107"/>
      <c r="W11191" s="107"/>
      <c r="Y11191" s="107"/>
      <c r="AA11191" s="107"/>
      <c r="AC11191" s="107"/>
    </row>
    <row r="11192" spans="19:29" x14ac:dyDescent="0.25">
      <c r="S11192" s="108"/>
      <c r="U11192" s="108"/>
      <c r="W11192" s="108"/>
      <c r="Y11192" s="108"/>
      <c r="AA11192" s="108"/>
      <c r="AC11192" s="108"/>
    </row>
    <row r="11193" spans="19:29" x14ac:dyDescent="0.25">
      <c r="S11193" s="108"/>
      <c r="U11193" s="108"/>
      <c r="W11193" s="108"/>
      <c r="Y11193" s="108"/>
      <c r="AA11193" s="108"/>
      <c r="AC11193" s="108"/>
    </row>
    <row r="11194" spans="19:29" x14ac:dyDescent="0.25">
      <c r="S11194" s="109"/>
      <c r="U11194" s="109"/>
      <c r="W11194" s="109"/>
      <c r="Y11194" s="109"/>
      <c r="AA11194" s="109"/>
      <c r="AC11194" s="109"/>
    </row>
    <row r="11195" spans="19:29" x14ac:dyDescent="0.25">
      <c r="S11195" s="108"/>
      <c r="U11195" s="108"/>
      <c r="W11195" s="108"/>
      <c r="Y11195" s="108"/>
      <c r="AA11195" s="108"/>
      <c r="AC11195" s="108"/>
    </row>
    <row r="11196" spans="19:29" x14ac:dyDescent="0.25">
      <c r="S11196" s="108"/>
      <c r="U11196" s="108"/>
      <c r="W11196" s="108"/>
      <c r="Y11196" s="108"/>
      <c r="AA11196" s="108"/>
      <c r="AC11196" s="108"/>
    </row>
    <row r="11197" spans="19:29" x14ac:dyDescent="0.25">
      <c r="S11197" s="109"/>
      <c r="U11197" s="109"/>
      <c r="W11197" s="109"/>
      <c r="Y11197" s="109"/>
      <c r="AA11197" s="109"/>
      <c r="AC11197" s="109"/>
    </row>
    <row r="11198" spans="19:29" x14ac:dyDescent="0.25">
      <c r="S11198" s="108"/>
      <c r="U11198" s="108"/>
      <c r="W11198" s="108"/>
      <c r="Y11198" s="108"/>
      <c r="AA11198" s="108"/>
      <c r="AC11198" s="108"/>
    </row>
    <row r="11199" spans="19:29" x14ac:dyDescent="0.25">
      <c r="S11199" s="109"/>
      <c r="U11199" s="109"/>
      <c r="W11199" s="109"/>
      <c r="Y11199" s="109"/>
      <c r="AA11199" s="109"/>
      <c r="AC11199" s="109"/>
    </row>
    <row r="11200" spans="19:29" x14ac:dyDescent="0.25">
      <c r="S11200" s="108"/>
      <c r="U11200" s="108"/>
      <c r="W11200" s="108"/>
      <c r="Y11200" s="108"/>
      <c r="AA11200" s="108"/>
      <c r="AC11200" s="108"/>
    </row>
    <row r="11201" spans="19:29" x14ac:dyDescent="0.25">
      <c r="S11201" s="108"/>
      <c r="U11201" s="108"/>
      <c r="W11201" s="108"/>
      <c r="Y11201" s="108"/>
      <c r="AA11201" s="108"/>
      <c r="AC11201" s="108"/>
    </row>
    <row r="11202" spans="19:29" x14ac:dyDescent="0.25">
      <c r="S11202" s="108"/>
      <c r="U11202" s="108"/>
      <c r="W11202" s="108"/>
      <c r="Y11202" s="108"/>
      <c r="AA11202" s="108"/>
      <c r="AC11202" s="108"/>
    </row>
    <row r="11203" spans="19:29" x14ac:dyDescent="0.25">
      <c r="S11203" s="110"/>
      <c r="U11203" s="110"/>
      <c r="W11203" s="110"/>
      <c r="Y11203" s="110"/>
      <c r="AA11203" s="110"/>
      <c r="AC11203" s="110"/>
    </row>
    <row r="11204" spans="19:29" x14ac:dyDescent="0.25">
      <c r="S11204" s="110"/>
      <c r="U11204" s="110"/>
      <c r="W11204" s="110"/>
      <c r="Y11204" s="110"/>
      <c r="AA11204" s="110"/>
      <c r="AC11204" s="110"/>
    </row>
    <row r="11205" spans="19:29" x14ac:dyDescent="0.25">
      <c r="S11205" s="110"/>
      <c r="U11205" s="110"/>
      <c r="W11205" s="110"/>
      <c r="Y11205" s="110"/>
      <c r="AA11205" s="110"/>
      <c r="AC11205" s="110"/>
    </row>
    <row r="11206" spans="19:29" x14ac:dyDescent="0.25">
      <c r="S11206" s="110"/>
      <c r="U11206" s="110"/>
      <c r="W11206" s="110"/>
      <c r="Y11206" s="110"/>
      <c r="AA11206" s="110"/>
      <c r="AC11206" s="110"/>
    </row>
    <row r="11207" spans="19:29" x14ac:dyDescent="0.25">
      <c r="S11207" s="111"/>
      <c r="U11207" s="111"/>
      <c r="W11207" s="111"/>
      <c r="Y11207" s="111"/>
      <c r="AA11207" s="111"/>
      <c r="AC11207" s="111"/>
    </row>
    <row r="11208" spans="19:29" x14ac:dyDescent="0.25">
      <c r="S11208" s="107"/>
      <c r="U11208" s="107"/>
      <c r="W11208" s="107"/>
      <c r="Y11208" s="107"/>
      <c r="AA11208" s="107"/>
      <c r="AC11208" s="107"/>
    </row>
    <row r="11209" spans="19:29" x14ac:dyDescent="0.25">
      <c r="S11209" s="108"/>
      <c r="U11209" s="108"/>
      <c r="W11209" s="108"/>
      <c r="Y11209" s="108"/>
      <c r="AA11209" s="108"/>
      <c r="AC11209" s="108"/>
    </row>
    <row r="11210" spans="19:29" x14ac:dyDescent="0.25">
      <c r="S11210" s="108"/>
      <c r="U11210" s="108"/>
      <c r="W11210" s="108"/>
      <c r="Y11210" s="108"/>
      <c r="AA11210" s="108"/>
      <c r="AC11210" s="108"/>
    </row>
    <row r="11211" spans="19:29" x14ac:dyDescent="0.25">
      <c r="S11211" s="109"/>
      <c r="U11211" s="109"/>
      <c r="W11211" s="109"/>
      <c r="Y11211" s="109"/>
      <c r="AA11211" s="109"/>
      <c r="AC11211" s="109"/>
    </row>
    <row r="11212" spans="19:29" x14ac:dyDescent="0.25">
      <c r="S11212" s="108"/>
      <c r="U11212" s="108"/>
      <c r="W11212" s="108"/>
      <c r="Y11212" s="108"/>
      <c r="AA11212" s="108"/>
      <c r="AC11212" s="108"/>
    </row>
    <row r="11213" spans="19:29" x14ac:dyDescent="0.25">
      <c r="S11213" s="108"/>
      <c r="U11213" s="108"/>
      <c r="W11213" s="108"/>
      <c r="Y11213" s="108"/>
      <c r="AA11213" s="108"/>
      <c r="AC11213" s="108"/>
    </row>
    <row r="11214" spans="19:29" x14ac:dyDescent="0.25">
      <c r="S11214" s="109"/>
      <c r="U11214" s="109"/>
      <c r="W11214" s="109"/>
      <c r="Y11214" s="109"/>
      <c r="AA11214" s="109"/>
      <c r="AC11214" s="109"/>
    </row>
    <row r="11215" spans="19:29" x14ac:dyDescent="0.25">
      <c r="S11215" s="108"/>
      <c r="U11215" s="108"/>
      <c r="W11215" s="108"/>
      <c r="Y11215" s="108"/>
      <c r="AA11215" s="108"/>
      <c r="AC11215" s="108"/>
    </row>
    <row r="11216" spans="19:29" x14ac:dyDescent="0.25">
      <c r="S11216" s="109"/>
      <c r="U11216" s="109"/>
      <c r="W11216" s="109"/>
      <c r="Y11216" s="109"/>
      <c r="AA11216" s="109"/>
      <c r="AC11216" s="109"/>
    </row>
    <row r="11217" spans="19:29" x14ac:dyDescent="0.25">
      <c r="S11217" s="108"/>
      <c r="U11217" s="108"/>
      <c r="W11217" s="108"/>
      <c r="Y11217" s="108"/>
      <c r="AA11217" s="108"/>
      <c r="AC11217" s="108"/>
    </row>
    <row r="11218" spans="19:29" x14ac:dyDescent="0.25">
      <c r="S11218" s="108"/>
      <c r="U11218" s="108"/>
      <c r="W11218" s="108"/>
      <c r="Y11218" s="108"/>
      <c r="AA11218" s="108"/>
      <c r="AC11218" s="108"/>
    </row>
    <row r="11219" spans="19:29" x14ac:dyDescent="0.25">
      <c r="S11219" s="108"/>
      <c r="U11219" s="108"/>
      <c r="W11219" s="108"/>
      <c r="Y11219" s="108"/>
      <c r="AA11219" s="108"/>
      <c r="AC11219" s="108"/>
    </row>
    <row r="11220" spans="19:29" x14ac:dyDescent="0.25">
      <c r="S11220" s="110"/>
      <c r="U11220" s="110"/>
      <c r="W11220" s="110"/>
      <c r="Y11220" s="110"/>
      <c r="AA11220" s="110"/>
      <c r="AC11220" s="110"/>
    </row>
    <row r="11221" spans="19:29" x14ac:dyDescent="0.25">
      <c r="S11221" s="110"/>
      <c r="U11221" s="110"/>
      <c r="W11221" s="110"/>
      <c r="Y11221" s="110"/>
      <c r="AA11221" s="110"/>
      <c r="AC11221" s="110"/>
    </row>
    <row r="11222" spans="19:29" x14ac:dyDescent="0.25">
      <c r="S11222" s="110"/>
      <c r="U11222" s="110"/>
      <c r="W11222" s="110"/>
      <c r="Y11222" s="110"/>
      <c r="AA11222" s="110"/>
      <c r="AC11222" s="110"/>
    </row>
    <row r="11223" spans="19:29" x14ac:dyDescent="0.25">
      <c r="S11223" s="110"/>
      <c r="U11223" s="110"/>
      <c r="W11223" s="110"/>
      <c r="Y11223" s="110"/>
      <c r="AA11223" s="110"/>
      <c r="AC11223" s="110"/>
    </row>
    <row r="11224" spans="19:29" x14ac:dyDescent="0.25">
      <c r="S11224" s="111"/>
      <c r="U11224" s="111"/>
      <c r="W11224" s="111"/>
      <c r="Y11224" s="111"/>
      <c r="AA11224" s="111"/>
      <c r="AC11224" s="111"/>
    </row>
    <row r="11225" spans="19:29" x14ac:dyDescent="0.25">
      <c r="S11225" s="107"/>
      <c r="U11225" s="107"/>
      <c r="W11225" s="107"/>
      <c r="Y11225" s="107"/>
      <c r="AA11225" s="107"/>
      <c r="AC11225" s="107"/>
    </row>
    <row r="11226" spans="19:29" x14ac:dyDescent="0.25">
      <c r="S11226" s="108"/>
      <c r="U11226" s="108"/>
      <c r="W11226" s="108"/>
      <c r="Y11226" s="108"/>
      <c r="AA11226" s="108"/>
      <c r="AC11226" s="108"/>
    </row>
    <row r="11227" spans="19:29" x14ac:dyDescent="0.25">
      <c r="S11227" s="108"/>
      <c r="U11227" s="108"/>
      <c r="W11227" s="108"/>
      <c r="Y11227" s="108"/>
      <c r="AA11227" s="108"/>
      <c r="AC11227" s="108"/>
    </row>
    <row r="11228" spans="19:29" x14ac:dyDescent="0.25">
      <c r="S11228" s="109"/>
      <c r="U11228" s="109"/>
      <c r="W11228" s="109"/>
      <c r="Y11228" s="109"/>
      <c r="AA11228" s="109"/>
      <c r="AC11228" s="109"/>
    </row>
    <row r="11229" spans="19:29" x14ac:dyDescent="0.25">
      <c r="S11229" s="108"/>
      <c r="U11229" s="108"/>
      <c r="W11229" s="108"/>
      <c r="Y11229" s="108"/>
      <c r="AA11229" s="108"/>
      <c r="AC11229" s="108"/>
    </row>
    <row r="11230" spans="19:29" x14ac:dyDescent="0.25">
      <c r="S11230" s="108"/>
      <c r="U11230" s="108"/>
      <c r="W11230" s="108"/>
      <c r="Y11230" s="108"/>
      <c r="AA11230" s="108"/>
      <c r="AC11230" s="108"/>
    </row>
    <row r="11231" spans="19:29" x14ac:dyDescent="0.25">
      <c r="S11231" s="109"/>
      <c r="U11231" s="109"/>
      <c r="W11231" s="109"/>
      <c r="Y11231" s="109"/>
      <c r="AA11231" s="109"/>
      <c r="AC11231" s="109"/>
    </row>
    <row r="11232" spans="19:29" x14ac:dyDescent="0.25">
      <c r="S11232" s="108"/>
      <c r="U11232" s="108"/>
      <c r="W11232" s="108"/>
      <c r="Y11232" s="108"/>
      <c r="AA11232" s="108"/>
      <c r="AC11232" s="108"/>
    </row>
    <row r="11233" spans="19:29" x14ac:dyDescent="0.25">
      <c r="S11233" s="109"/>
      <c r="U11233" s="109"/>
      <c r="W11233" s="109"/>
      <c r="Y11233" s="109"/>
      <c r="AA11233" s="109"/>
      <c r="AC11233" s="109"/>
    </row>
    <row r="11234" spans="19:29" x14ac:dyDescent="0.25">
      <c r="S11234" s="108"/>
      <c r="U11234" s="108"/>
      <c r="W11234" s="108"/>
      <c r="Y11234" s="108"/>
      <c r="AA11234" s="108"/>
      <c r="AC11234" s="108"/>
    </row>
    <row r="11235" spans="19:29" x14ac:dyDescent="0.25">
      <c r="S11235" s="108"/>
      <c r="U11235" s="108"/>
      <c r="W11235" s="108"/>
      <c r="Y11235" s="108"/>
      <c r="AA11235" s="108"/>
      <c r="AC11235" s="108"/>
    </row>
    <row r="11236" spans="19:29" x14ac:dyDescent="0.25">
      <c r="S11236" s="108"/>
      <c r="U11236" s="108"/>
      <c r="W11236" s="108"/>
      <c r="Y11236" s="108"/>
      <c r="AA11236" s="108"/>
      <c r="AC11236" s="108"/>
    </row>
    <row r="11237" spans="19:29" x14ac:dyDescent="0.25">
      <c r="S11237" s="110"/>
      <c r="U11237" s="110"/>
      <c r="W11237" s="110"/>
      <c r="Y11237" s="110"/>
      <c r="AA11237" s="110"/>
      <c r="AC11237" s="110"/>
    </row>
    <row r="11238" spans="19:29" x14ac:dyDescent="0.25">
      <c r="S11238" s="110"/>
      <c r="U11238" s="110"/>
      <c r="W11238" s="110"/>
      <c r="Y11238" s="110"/>
      <c r="AA11238" s="110"/>
      <c r="AC11238" s="110"/>
    </row>
    <row r="11239" spans="19:29" x14ac:dyDescent="0.25">
      <c r="S11239" s="110"/>
      <c r="U11239" s="110"/>
      <c r="W11239" s="110"/>
      <c r="Y11239" s="110"/>
      <c r="AA11239" s="110"/>
      <c r="AC11239" s="110"/>
    </row>
    <row r="11240" spans="19:29" x14ac:dyDescent="0.25">
      <c r="S11240" s="110"/>
      <c r="U11240" s="110"/>
      <c r="W11240" s="110"/>
      <c r="Y11240" s="110"/>
      <c r="AA11240" s="110"/>
      <c r="AC11240" s="110"/>
    </row>
    <row r="11241" spans="19:29" x14ac:dyDescent="0.25">
      <c r="S11241" s="111"/>
      <c r="U11241" s="111"/>
      <c r="W11241" s="111"/>
      <c r="Y11241" s="111"/>
      <c r="AA11241" s="111"/>
      <c r="AC11241" s="111"/>
    </row>
    <row r="11242" spans="19:29" x14ac:dyDescent="0.25">
      <c r="S11242" s="107"/>
      <c r="U11242" s="107"/>
      <c r="W11242" s="107"/>
      <c r="Y11242" s="107"/>
      <c r="AA11242" s="107"/>
      <c r="AC11242" s="107"/>
    </row>
    <row r="11243" spans="19:29" x14ac:dyDescent="0.25">
      <c r="S11243" s="108"/>
      <c r="U11243" s="108"/>
      <c r="W11243" s="108"/>
      <c r="Y11243" s="108"/>
      <c r="AA11243" s="108"/>
      <c r="AC11243" s="108"/>
    </row>
    <row r="11244" spans="19:29" x14ac:dyDescent="0.25">
      <c r="S11244" s="108"/>
      <c r="U11244" s="108"/>
      <c r="W11244" s="108"/>
      <c r="Y11244" s="108"/>
      <c r="AA11244" s="108"/>
      <c r="AC11244" s="108"/>
    </row>
    <row r="11245" spans="19:29" x14ac:dyDescent="0.25">
      <c r="S11245" s="109"/>
      <c r="U11245" s="109"/>
      <c r="W11245" s="109"/>
      <c r="Y11245" s="109"/>
      <c r="AA11245" s="109"/>
      <c r="AC11245" s="109"/>
    </row>
    <row r="11246" spans="19:29" x14ac:dyDescent="0.25">
      <c r="S11246" s="108"/>
      <c r="U11246" s="108"/>
      <c r="W11246" s="108"/>
      <c r="Y11246" s="108"/>
      <c r="AA11246" s="108"/>
      <c r="AC11246" s="108"/>
    </row>
    <row r="11247" spans="19:29" x14ac:dyDescent="0.25">
      <c r="S11247" s="108"/>
      <c r="U11247" s="108"/>
      <c r="W11247" s="108"/>
      <c r="Y11247" s="108"/>
      <c r="AA11247" s="108"/>
      <c r="AC11247" s="108"/>
    </row>
    <row r="11248" spans="19:29" x14ac:dyDescent="0.25">
      <c r="S11248" s="109"/>
      <c r="U11248" s="109"/>
      <c r="W11248" s="109"/>
      <c r="Y11248" s="109"/>
      <c r="AA11248" s="109"/>
      <c r="AC11248" s="109"/>
    </row>
    <row r="11249" spans="19:29" x14ac:dyDescent="0.25">
      <c r="S11249" s="108"/>
      <c r="U11249" s="108"/>
      <c r="W11249" s="108"/>
      <c r="Y11249" s="108"/>
      <c r="AA11249" s="108"/>
      <c r="AC11249" s="108"/>
    </row>
    <row r="11250" spans="19:29" x14ac:dyDescent="0.25">
      <c r="S11250" s="109"/>
      <c r="U11250" s="109"/>
      <c r="W11250" s="109"/>
      <c r="Y11250" s="109"/>
      <c r="AA11250" s="109"/>
      <c r="AC11250" s="109"/>
    </row>
    <row r="11251" spans="19:29" x14ac:dyDescent="0.25">
      <c r="S11251" s="108"/>
      <c r="U11251" s="108"/>
      <c r="W11251" s="108"/>
      <c r="Y11251" s="108"/>
      <c r="AA11251" s="108"/>
      <c r="AC11251" s="108"/>
    </row>
    <row r="11252" spans="19:29" x14ac:dyDescent="0.25">
      <c r="S11252" s="108"/>
      <c r="U11252" s="108"/>
      <c r="W11252" s="108"/>
      <c r="Y11252" s="108"/>
      <c r="AA11252" s="108"/>
      <c r="AC11252" s="108"/>
    </row>
    <row r="11253" spans="19:29" x14ac:dyDescent="0.25">
      <c r="S11253" s="108"/>
      <c r="U11253" s="108"/>
      <c r="W11253" s="108"/>
      <c r="Y11253" s="108"/>
      <c r="AA11253" s="108"/>
      <c r="AC11253" s="108"/>
    </row>
    <row r="11254" spans="19:29" x14ac:dyDescent="0.25">
      <c r="S11254" s="110"/>
      <c r="U11254" s="110"/>
      <c r="W11254" s="110"/>
      <c r="Y11254" s="110"/>
      <c r="AA11254" s="110"/>
      <c r="AC11254" s="110"/>
    </row>
    <row r="11255" spans="19:29" x14ac:dyDescent="0.25">
      <c r="S11255" s="110"/>
      <c r="U11255" s="110"/>
      <c r="W11255" s="110"/>
      <c r="Y11255" s="110"/>
      <c r="AA11255" s="110"/>
      <c r="AC11255" s="110"/>
    </row>
    <row r="11256" spans="19:29" x14ac:dyDescent="0.25">
      <c r="S11256" s="110"/>
      <c r="U11256" s="110"/>
      <c r="W11256" s="110"/>
      <c r="Y11256" s="110"/>
      <c r="AA11256" s="110"/>
      <c r="AC11256" s="110"/>
    </row>
    <row r="11257" spans="19:29" x14ac:dyDescent="0.25">
      <c r="S11257" s="110"/>
      <c r="U11257" s="110"/>
      <c r="W11257" s="110"/>
      <c r="Y11257" s="110"/>
      <c r="AA11257" s="110"/>
      <c r="AC11257" s="110"/>
    </row>
    <row r="11258" spans="19:29" x14ac:dyDescent="0.25">
      <c r="S11258" s="111"/>
      <c r="U11258" s="111"/>
      <c r="W11258" s="111"/>
      <c r="Y11258" s="111"/>
      <c r="AA11258" s="111"/>
      <c r="AC11258" s="111"/>
    </row>
    <row r="11259" spans="19:29" x14ac:dyDescent="0.25">
      <c r="S11259" s="107"/>
      <c r="U11259" s="107"/>
      <c r="W11259" s="107"/>
      <c r="Y11259" s="107"/>
      <c r="AA11259" s="107"/>
      <c r="AC11259" s="107"/>
    </row>
    <row r="11260" spans="19:29" x14ac:dyDescent="0.25">
      <c r="S11260" s="108"/>
      <c r="U11260" s="108"/>
      <c r="W11260" s="108"/>
      <c r="Y11260" s="108"/>
      <c r="AA11260" s="108"/>
      <c r="AC11260" s="108"/>
    </row>
    <row r="11261" spans="19:29" x14ac:dyDescent="0.25">
      <c r="S11261" s="108"/>
      <c r="U11261" s="108"/>
      <c r="W11261" s="108"/>
      <c r="Y11261" s="108"/>
      <c r="AA11261" s="108"/>
      <c r="AC11261" s="108"/>
    </row>
    <row r="11262" spans="19:29" x14ac:dyDescent="0.25">
      <c r="S11262" s="109"/>
      <c r="U11262" s="109"/>
      <c r="W11262" s="109"/>
      <c r="Y11262" s="109"/>
      <c r="AA11262" s="109"/>
      <c r="AC11262" s="109"/>
    </row>
    <row r="11263" spans="19:29" x14ac:dyDescent="0.25">
      <c r="S11263" s="108"/>
      <c r="U11263" s="108"/>
      <c r="W11263" s="108"/>
      <c r="Y11263" s="108"/>
      <c r="AA11263" s="108"/>
      <c r="AC11263" s="108"/>
    </row>
    <row r="11264" spans="19:29" x14ac:dyDescent="0.25">
      <c r="S11264" s="108"/>
      <c r="U11264" s="108"/>
      <c r="W11264" s="108"/>
      <c r="Y11264" s="108"/>
      <c r="AA11264" s="108"/>
      <c r="AC11264" s="108"/>
    </row>
    <row r="11265" spans="19:29" x14ac:dyDescent="0.25">
      <c r="S11265" s="109"/>
      <c r="U11265" s="109"/>
      <c r="W11265" s="109"/>
      <c r="Y11265" s="109"/>
      <c r="AA11265" s="109"/>
      <c r="AC11265" s="109"/>
    </row>
    <row r="11266" spans="19:29" x14ac:dyDescent="0.25">
      <c r="S11266" s="108"/>
      <c r="U11266" s="108"/>
      <c r="W11266" s="108"/>
      <c r="Y11266" s="108"/>
      <c r="AA11266" s="108"/>
      <c r="AC11266" s="108"/>
    </row>
    <row r="11267" spans="19:29" x14ac:dyDescent="0.25">
      <c r="S11267" s="109"/>
      <c r="U11267" s="109"/>
      <c r="W11267" s="109"/>
      <c r="Y11267" s="109"/>
      <c r="AA11267" s="109"/>
      <c r="AC11267" s="109"/>
    </row>
    <row r="11268" spans="19:29" x14ac:dyDescent="0.25">
      <c r="S11268" s="108"/>
      <c r="U11268" s="108"/>
      <c r="W11268" s="108"/>
      <c r="Y11268" s="108"/>
      <c r="AA11268" s="108"/>
      <c r="AC11268" s="108"/>
    </row>
    <row r="11269" spans="19:29" x14ac:dyDescent="0.25">
      <c r="S11269" s="108"/>
      <c r="U11269" s="108"/>
      <c r="W11269" s="108"/>
      <c r="Y11269" s="108"/>
      <c r="AA11269" s="108"/>
      <c r="AC11269" s="108"/>
    </row>
    <row r="11270" spans="19:29" x14ac:dyDescent="0.25">
      <c r="S11270" s="108"/>
      <c r="U11270" s="108"/>
      <c r="W11270" s="108"/>
      <c r="Y11270" s="108"/>
      <c r="AA11270" s="108"/>
      <c r="AC11270" s="108"/>
    </row>
    <row r="11271" spans="19:29" x14ac:dyDescent="0.25">
      <c r="S11271" s="110"/>
      <c r="U11271" s="110"/>
      <c r="W11271" s="110"/>
      <c r="Y11271" s="110"/>
      <c r="AA11271" s="110"/>
      <c r="AC11271" s="110"/>
    </row>
    <row r="11272" spans="19:29" x14ac:dyDescent="0.25">
      <c r="S11272" s="110"/>
      <c r="U11272" s="110"/>
      <c r="W11272" s="110"/>
      <c r="Y11272" s="110"/>
      <c r="AA11272" s="110"/>
      <c r="AC11272" s="110"/>
    </row>
    <row r="11273" spans="19:29" x14ac:dyDescent="0.25">
      <c r="S11273" s="110"/>
      <c r="U11273" s="110"/>
      <c r="W11273" s="110"/>
      <c r="Y11273" s="110"/>
      <c r="AA11273" s="110"/>
      <c r="AC11273" s="110"/>
    </row>
    <row r="11274" spans="19:29" x14ac:dyDescent="0.25">
      <c r="S11274" s="110"/>
      <c r="U11274" s="110"/>
      <c r="W11274" s="110"/>
      <c r="Y11274" s="110"/>
      <c r="AA11274" s="110"/>
      <c r="AC11274" s="110"/>
    </row>
    <row r="11275" spans="19:29" x14ac:dyDescent="0.25">
      <c r="S11275" s="111"/>
      <c r="U11275" s="111"/>
      <c r="W11275" s="111"/>
      <c r="Y11275" s="111"/>
      <c r="AA11275" s="111"/>
      <c r="AC11275" s="111"/>
    </row>
    <row r="11276" spans="19:29" x14ac:dyDescent="0.25">
      <c r="S11276" s="107"/>
      <c r="U11276" s="107"/>
      <c r="W11276" s="107"/>
      <c r="Y11276" s="107"/>
      <c r="AA11276" s="107"/>
      <c r="AC11276" s="107"/>
    </row>
    <row r="11277" spans="19:29" x14ac:dyDescent="0.25">
      <c r="S11277" s="108"/>
      <c r="U11277" s="108"/>
      <c r="W11277" s="108"/>
      <c r="Y11277" s="108"/>
      <c r="AA11277" s="108"/>
      <c r="AC11277" s="108"/>
    </row>
    <row r="11278" spans="19:29" x14ac:dyDescent="0.25">
      <c r="S11278" s="108"/>
      <c r="U11278" s="108"/>
      <c r="W11278" s="108"/>
      <c r="Y11278" s="108"/>
      <c r="AA11278" s="108"/>
      <c r="AC11278" s="108"/>
    </row>
    <row r="11279" spans="19:29" x14ac:dyDescent="0.25">
      <c r="S11279" s="109"/>
      <c r="U11279" s="109"/>
      <c r="W11279" s="109"/>
      <c r="Y11279" s="109"/>
      <c r="AA11279" s="109"/>
      <c r="AC11279" s="109"/>
    </row>
    <row r="11280" spans="19:29" x14ac:dyDescent="0.25">
      <c r="S11280" s="108"/>
      <c r="U11280" s="108"/>
      <c r="W11280" s="108"/>
      <c r="Y11280" s="108"/>
      <c r="AA11280" s="108"/>
      <c r="AC11280" s="108"/>
    </row>
    <row r="11281" spans="19:29" x14ac:dyDescent="0.25">
      <c r="S11281" s="108"/>
      <c r="U11281" s="108"/>
      <c r="W11281" s="108"/>
      <c r="Y11281" s="108"/>
      <c r="AA11281" s="108"/>
      <c r="AC11281" s="108"/>
    </row>
    <row r="11282" spans="19:29" x14ac:dyDescent="0.25">
      <c r="S11282" s="109"/>
      <c r="U11282" s="109"/>
      <c r="W11282" s="109"/>
      <c r="Y11282" s="109"/>
      <c r="AA11282" s="109"/>
      <c r="AC11282" s="109"/>
    </row>
    <row r="11283" spans="19:29" x14ac:dyDescent="0.25">
      <c r="S11283" s="108"/>
      <c r="U11283" s="108"/>
      <c r="W11283" s="108"/>
      <c r="Y11283" s="108"/>
      <c r="AA11283" s="108"/>
      <c r="AC11283" s="108"/>
    </row>
    <row r="11284" spans="19:29" x14ac:dyDescent="0.25">
      <c r="S11284" s="109"/>
      <c r="U11284" s="109"/>
      <c r="W11284" s="109"/>
      <c r="Y11284" s="109"/>
      <c r="AA11284" s="109"/>
      <c r="AC11284" s="109"/>
    </row>
    <row r="11285" spans="19:29" x14ac:dyDescent="0.25">
      <c r="S11285" s="108"/>
      <c r="U11285" s="108"/>
      <c r="W11285" s="108"/>
      <c r="Y11285" s="108"/>
      <c r="AA11285" s="108"/>
      <c r="AC11285" s="108"/>
    </row>
    <row r="11286" spans="19:29" x14ac:dyDescent="0.25">
      <c r="S11286" s="108"/>
      <c r="U11286" s="108"/>
      <c r="W11286" s="108"/>
      <c r="Y11286" s="108"/>
      <c r="AA11286" s="108"/>
      <c r="AC11286" s="108"/>
    </row>
    <row r="11287" spans="19:29" x14ac:dyDescent="0.25">
      <c r="S11287" s="108"/>
      <c r="U11287" s="108"/>
      <c r="W11287" s="108"/>
      <c r="Y11287" s="108"/>
      <c r="AA11287" s="108"/>
      <c r="AC11287" s="108"/>
    </row>
    <row r="11288" spans="19:29" x14ac:dyDescent="0.25">
      <c r="S11288" s="110"/>
      <c r="U11288" s="110"/>
      <c r="W11288" s="110"/>
      <c r="Y11288" s="110"/>
      <c r="AA11288" s="110"/>
      <c r="AC11288" s="110"/>
    </row>
    <row r="11289" spans="19:29" x14ac:dyDescent="0.25">
      <c r="S11289" s="110"/>
      <c r="U11289" s="110"/>
      <c r="W11289" s="110"/>
      <c r="Y11289" s="110"/>
      <c r="AA11289" s="110"/>
      <c r="AC11289" s="110"/>
    </row>
    <row r="11290" spans="19:29" x14ac:dyDescent="0.25">
      <c r="S11290" s="110"/>
      <c r="U11290" s="110"/>
      <c r="W11290" s="110"/>
      <c r="Y11290" s="110"/>
      <c r="AA11290" s="110"/>
      <c r="AC11290" s="110"/>
    </row>
    <row r="11291" spans="19:29" x14ac:dyDescent="0.25">
      <c r="S11291" s="110"/>
      <c r="U11291" s="110"/>
      <c r="W11291" s="110"/>
      <c r="Y11291" s="110"/>
      <c r="AA11291" s="110"/>
      <c r="AC11291" s="110"/>
    </row>
    <row r="11292" spans="19:29" x14ac:dyDescent="0.25">
      <c r="S11292" s="111"/>
      <c r="U11292" s="111"/>
      <c r="W11292" s="111"/>
      <c r="Y11292" s="111"/>
      <c r="AA11292" s="111"/>
      <c r="AC11292" s="111"/>
    </row>
    <row r="11293" spans="19:29" x14ac:dyDescent="0.25">
      <c r="S11293" s="107"/>
      <c r="U11293" s="107"/>
      <c r="W11293" s="107"/>
      <c r="Y11293" s="107"/>
      <c r="AA11293" s="107"/>
      <c r="AC11293" s="107"/>
    </row>
    <row r="11294" spans="19:29" x14ac:dyDescent="0.25">
      <c r="S11294" s="108"/>
      <c r="U11294" s="108"/>
      <c r="W11294" s="108"/>
      <c r="Y11294" s="108"/>
      <c r="AA11294" s="108"/>
      <c r="AC11294" s="108"/>
    </row>
    <row r="11295" spans="19:29" x14ac:dyDescent="0.25">
      <c r="S11295" s="108"/>
      <c r="U11295" s="108"/>
      <c r="W11295" s="108"/>
      <c r="Y11295" s="108"/>
      <c r="AA11295" s="108"/>
      <c r="AC11295" s="108"/>
    </row>
    <row r="11296" spans="19:29" x14ac:dyDescent="0.25">
      <c r="S11296" s="109"/>
      <c r="U11296" s="109"/>
      <c r="W11296" s="109"/>
      <c r="Y11296" s="109"/>
      <c r="AA11296" s="109"/>
      <c r="AC11296" s="109"/>
    </row>
    <row r="11297" spans="19:29" x14ac:dyDescent="0.25">
      <c r="S11297" s="108"/>
      <c r="U11297" s="108"/>
      <c r="W11297" s="108"/>
      <c r="Y11297" s="108"/>
      <c r="AA11297" s="108"/>
      <c r="AC11297" s="108"/>
    </row>
    <row r="11298" spans="19:29" x14ac:dyDescent="0.25">
      <c r="S11298" s="108"/>
      <c r="U11298" s="108"/>
      <c r="W11298" s="108"/>
      <c r="Y11298" s="108"/>
      <c r="AA11298" s="108"/>
      <c r="AC11298" s="108"/>
    </row>
    <row r="11299" spans="19:29" x14ac:dyDescent="0.25">
      <c r="S11299" s="109"/>
      <c r="U11299" s="109"/>
      <c r="W11299" s="109"/>
      <c r="Y11299" s="109"/>
      <c r="AA11299" s="109"/>
      <c r="AC11299" s="109"/>
    </row>
    <row r="11300" spans="19:29" x14ac:dyDescent="0.25">
      <c r="S11300" s="108"/>
      <c r="U11300" s="108"/>
      <c r="W11300" s="108"/>
      <c r="Y11300" s="108"/>
      <c r="AA11300" s="108"/>
      <c r="AC11300" s="108"/>
    </row>
    <row r="11301" spans="19:29" x14ac:dyDescent="0.25">
      <c r="S11301" s="109"/>
      <c r="U11301" s="109"/>
      <c r="W11301" s="109"/>
      <c r="Y11301" s="109"/>
      <c r="AA11301" s="109"/>
      <c r="AC11301" s="109"/>
    </row>
    <row r="11302" spans="19:29" x14ac:dyDescent="0.25">
      <c r="S11302" s="108"/>
      <c r="U11302" s="108"/>
      <c r="W11302" s="108"/>
      <c r="Y11302" s="108"/>
      <c r="AA11302" s="108"/>
      <c r="AC11302" s="108"/>
    </row>
    <row r="11303" spans="19:29" x14ac:dyDescent="0.25">
      <c r="S11303" s="108"/>
      <c r="U11303" s="108"/>
      <c r="W11303" s="108"/>
      <c r="Y11303" s="108"/>
      <c r="AA11303" s="108"/>
      <c r="AC11303" s="108"/>
    </row>
    <row r="11304" spans="19:29" x14ac:dyDescent="0.25">
      <c r="S11304" s="108"/>
      <c r="U11304" s="108"/>
      <c r="W11304" s="108"/>
      <c r="Y11304" s="108"/>
      <c r="AA11304" s="108"/>
      <c r="AC11304" s="108"/>
    </row>
    <row r="11305" spans="19:29" x14ac:dyDescent="0.25">
      <c r="S11305" s="110"/>
      <c r="U11305" s="110"/>
      <c r="W11305" s="110"/>
      <c r="Y11305" s="110"/>
      <c r="AA11305" s="110"/>
      <c r="AC11305" s="110"/>
    </row>
    <row r="11306" spans="19:29" x14ac:dyDescent="0.25">
      <c r="S11306" s="110"/>
      <c r="U11306" s="110"/>
      <c r="W11306" s="110"/>
      <c r="Y11306" s="110"/>
      <c r="AA11306" s="110"/>
      <c r="AC11306" s="110"/>
    </row>
    <row r="11307" spans="19:29" x14ac:dyDescent="0.25">
      <c r="S11307" s="110"/>
      <c r="U11307" s="110"/>
      <c r="W11307" s="110"/>
      <c r="Y11307" s="110"/>
      <c r="AA11307" s="110"/>
      <c r="AC11307" s="110"/>
    </row>
    <row r="11308" spans="19:29" x14ac:dyDescent="0.25">
      <c r="S11308" s="110"/>
      <c r="U11308" s="110"/>
      <c r="W11308" s="110"/>
      <c r="Y11308" s="110"/>
      <c r="AA11308" s="110"/>
      <c r="AC11308" s="110"/>
    </row>
    <row r="11309" spans="19:29" x14ac:dyDescent="0.25">
      <c r="S11309" s="111"/>
      <c r="U11309" s="111"/>
      <c r="W11309" s="111"/>
      <c r="Y11309" s="111"/>
      <c r="AA11309" s="111"/>
      <c r="AC11309" s="111"/>
    </row>
    <row r="11310" spans="19:29" x14ac:dyDescent="0.25">
      <c r="S11310" s="107"/>
      <c r="U11310" s="107"/>
      <c r="W11310" s="107"/>
      <c r="Y11310" s="107"/>
      <c r="AA11310" s="107"/>
      <c r="AC11310" s="107"/>
    </row>
    <row r="11311" spans="19:29" x14ac:dyDescent="0.25">
      <c r="S11311" s="108"/>
      <c r="U11311" s="108"/>
      <c r="W11311" s="108"/>
      <c r="Y11311" s="108"/>
      <c r="AA11311" s="108"/>
      <c r="AC11311" s="108"/>
    </row>
    <row r="11312" spans="19:29" x14ac:dyDescent="0.25">
      <c r="S11312" s="108"/>
      <c r="U11312" s="108"/>
      <c r="W11312" s="108"/>
      <c r="Y11312" s="108"/>
      <c r="AA11312" s="108"/>
      <c r="AC11312" s="108"/>
    </row>
    <row r="11313" spans="19:29" x14ac:dyDescent="0.25">
      <c r="S11313" s="109"/>
      <c r="U11313" s="109"/>
      <c r="W11313" s="109"/>
      <c r="Y11313" s="109"/>
      <c r="AA11313" s="109"/>
      <c r="AC11313" s="109"/>
    </row>
    <row r="11314" spans="19:29" x14ac:dyDescent="0.25">
      <c r="S11314" s="108"/>
      <c r="U11314" s="108"/>
      <c r="W11314" s="108"/>
      <c r="Y11314" s="108"/>
      <c r="AA11314" s="108"/>
      <c r="AC11314" s="108"/>
    </row>
    <row r="11315" spans="19:29" x14ac:dyDescent="0.25">
      <c r="S11315" s="108"/>
      <c r="U11315" s="108"/>
      <c r="W11315" s="108"/>
      <c r="Y11315" s="108"/>
      <c r="AA11315" s="108"/>
      <c r="AC11315" s="108"/>
    </row>
    <row r="11316" spans="19:29" x14ac:dyDescent="0.25">
      <c r="S11316" s="109"/>
      <c r="U11316" s="109"/>
      <c r="W11316" s="109"/>
      <c r="Y11316" s="109"/>
      <c r="AA11316" s="109"/>
      <c r="AC11316" s="109"/>
    </row>
    <row r="11317" spans="19:29" x14ac:dyDescent="0.25">
      <c r="S11317" s="108"/>
      <c r="U11317" s="108"/>
      <c r="W11317" s="108"/>
      <c r="Y11317" s="108"/>
      <c r="AA11317" s="108"/>
      <c r="AC11317" s="108"/>
    </row>
    <row r="11318" spans="19:29" x14ac:dyDescent="0.25">
      <c r="S11318" s="109"/>
      <c r="U11318" s="109"/>
      <c r="W11318" s="109"/>
      <c r="Y11318" s="109"/>
      <c r="AA11318" s="109"/>
      <c r="AC11318" s="109"/>
    </row>
    <row r="11319" spans="19:29" x14ac:dyDescent="0.25">
      <c r="S11319" s="108"/>
      <c r="U11319" s="108"/>
      <c r="W11319" s="108"/>
      <c r="Y11319" s="108"/>
      <c r="AA11319" s="108"/>
      <c r="AC11319" s="108"/>
    </row>
    <row r="11320" spans="19:29" x14ac:dyDescent="0.25">
      <c r="S11320" s="108"/>
      <c r="U11320" s="108"/>
      <c r="W11320" s="108"/>
      <c r="Y11320" s="108"/>
      <c r="AA11320" s="108"/>
      <c r="AC11320" s="108"/>
    </row>
    <row r="11321" spans="19:29" x14ac:dyDescent="0.25">
      <c r="S11321" s="108"/>
      <c r="U11321" s="108"/>
      <c r="W11321" s="108"/>
      <c r="Y11321" s="108"/>
      <c r="AA11321" s="108"/>
      <c r="AC11321" s="108"/>
    </row>
    <row r="11322" spans="19:29" x14ac:dyDescent="0.25">
      <c r="S11322" s="110"/>
      <c r="U11322" s="110"/>
      <c r="W11322" s="110"/>
      <c r="Y11322" s="110"/>
      <c r="AA11322" s="110"/>
      <c r="AC11322" s="110"/>
    </row>
    <row r="11323" spans="19:29" x14ac:dyDescent="0.25">
      <c r="S11323" s="110"/>
      <c r="U11323" s="110"/>
      <c r="W11323" s="110"/>
      <c r="Y11323" s="110"/>
      <c r="AA11323" s="110"/>
      <c r="AC11323" s="110"/>
    </row>
    <row r="11324" spans="19:29" x14ac:dyDescent="0.25">
      <c r="S11324" s="110"/>
      <c r="U11324" s="110"/>
      <c r="W11324" s="110"/>
      <c r="Y11324" s="110"/>
      <c r="AA11324" s="110"/>
      <c r="AC11324" s="110"/>
    </row>
    <row r="11325" spans="19:29" x14ac:dyDescent="0.25">
      <c r="S11325" s="110"/>
      <c r="U11325" s="110"/>
      <c r="W11325" s="110"/>
      <c r="Y11325" s="110"/>
      <c r="AA11325" s="110"/>
      <c r="AC11325" s="110"/>
    </row>
    <row r="11326" spans="19:29" x14ac:dyDescent="0.25">
      <c r="S11326" s="111"/>
      <c r="U11326" s="111"/>
      <c r="W11326" s="111"/>
      <c r="Y11326" s="111"/>
      <c r="AA11326" s="111"/>
      <c r="AC11326" s="111"/>
    </row>
    <row r="11327" spans="19:29" x14ac:dyDescent="0.25">
      <c r="S11327" s="107"/>
      <c r="U11327" s="107"/>
      <c r="W11327" s="107"/>
      <c r="Y11327" s="107"/>
      <c r="AA11327" s="107"/>
      <c r="AC11327" s="107"/>
    </row>
    <row r="11328" spans="19:29" x14ac:dyDescent="0.25">
      <c r="S11328" s="108"/>
      <c r="U11328" s="108"/>
      <c r="W11328" s="108"/>
      <c r="Y11328" s="108"/>
      <c r="AA11328" s="108"/>
      <c r="AC11328" s="108"/>
    </row>
    <row r="11329" spans="19:29" x14ac:dyDescent="0.25">
      <c r="S11329" s="108"/>
      <c r="U11329" s="108"/>
      <c r="W11329" s="108"/>
      <c r="Y11329" s="108"/>
      <c r="AA11329" s="108"/>
      <c r="AC11329" s="108"/>
    </row>
    <row r="11330" spans="19:29" x14ac:dyDescent="0.25">
      <c r="S11330" s="109"/>
      <c r="U11330" s="109"/>
      <c r="W11330" s="109"/>
      <c r="Y11330" s="109"/>
      <c r="AA11330" s="109"/>
      <c r="AC11330" s="109"/>
    </row>
    <row r="11331" spans="19:29" x14ac:dyDescent="0.25">
      <c r="S11331" s="108"/>
      <c r="U11331" s="108"/>
      <c r="W11331" s="108"/>
      <c r="Y11331" s="108"/>
      <c r="AA11331" s="108"/>
      <c r="AC11331" s="108"/>
    </row>
    <row r="11332" spans="19:29" x14ac:dyDescent="0.25">
      <c r="S11332" s="108"/>
      <c r="U11332" s="108"/>
      <c r="W11332" s="108"/>
      <c r="Y11332" s="108"/>
      <c r="AA11332" s="108"/>
      <c r="AC11332" s="108"/>
    </row>
    <row r="11333" spans="19:29" x14ac:dyDescent="0.25">
      <c r="S11333" s="109"/>
      <c r="U11333" s="109"/>
      <c r="W11333" s="109"/>
      <c r="Y11333" s="109"/>
      <c r="AA11333" s="109"/>
      <c r="AC11333" s="109"/>
    </row>
    <row r="11334" spans="19:29" x14ac:dyDescent="0.25">
      <c r="S11334" s="108"/>
      <c r="U11334" s="108"/>
      <c r="W11334" s="108"/>
      <c r="Y11334" s="108"/>
      <c r="AA11334" s="108"/>
      <c r="AC11334" s="108"/>
    </row>
    <row r="11335" spans="19:29" x14ac:dyDescent="0.25">
      <c r="S11335" s="109"/>
      <c r="U11335" s="109"/>
      <c r="W11335" s="109"/>
      <c r="Y11335" s="109"/>
      <c r="AA11335" s="109"/>
      <c r="AC11335" s="109"/>
    </row>
    <row r="11336" spans="19:29" x14ac:dyDescent="0.25">
      <c r="S11336" s="108"/>
      <c r="U11336" s="108"/>
      <c r="W11336" s="108"/>
      <c r="Y11336" s="108"/>
      <c r="AA11336" s="108"/>
      <c r="AC11336" s="108"/>
    </row>
    <row r="11337" spans="19:29" x14ac:dyDescent="0.25">
      <c r="S11337" s="108"/>
      <c r="U11337" s="108"/>
      <c r="W11337" s="108"/>
      <c r="Y11337" s="108"/>
      <c r="AA11337" s="108"/>
      <c r="AC11337" s="108"/>
    </row>
    <row r="11338" spans="19:29" x14ac:dyDescent="0.25">
      <c r="S11338" s="108"/>
      <c r="U11338" s="108"/>
      <c r="W11338" s="108"/>
      <c r="Y11338" s="108"/>
      <c r="AA11338" s="108"/>
      <c r="AC11338" s="108"/>
    </row>
    <row r="11339" spans="19:29" x14ac:dyDescent="0.25">
      <c r="S11339" s="110"/>
      <c r="U11339" s="110"/>
      <c r="W11339" s="110"/>
      <c r="Y11339" s="110"/>
      <c r="AA11339" s="110"/>
      <c r="AC11339" s="110"/>
    </row>
    <row r="11340" spans="19:29" x14ac:dyDescent="0.25">
      <c r="S11340" s="110"/>
      <c r="U11340" s="110"/>
      <c r="W11340" s="110"/>
      <c r="Y11340" s="110"/>
      <c r="AA11340" s="110"/>
      <c r="AC11340" s="110"/>
    </row>
    <row r="11341" spans="19:29" x14ac:dyDescent="0.25">
      <c r="S11341" s="110"/>
      <c r="U11341" s="110"/>
      <c r="W11341" s="110"/>
      <c r="Y11341" s="110"/>
      <c r="AA11341" s="110"/>
      <c r="AC11341" s="110"/>
    </row>
    <row r="11342" spans="19:29" x14ac:dyDescent="0.25">
      <c r="S11342" s="110"/>
      <c r="U11342" s="110"/>
      <c r="W11342" s="110"/>
      <c r="Y11342" s="110"/>
      <c r="AA11342" s="110"/>
      <c r="AC11342" s="110"/>
    </row>
    <row r="11343" spans="19:29" x14ac:dyDescent="0.25">
      <c r="S11343" s="111"/>
      <c r="U11343" s="111"/>
      <c r="W11343" s="111"/>
      <c r="Y11343" s="111"/>
      <c r="AA11343" s="111"/>
      <c r="AC11343" s="111"/>
    </row>
    <row r="11344" spans="19:29" x14ac:dyDescent="0.25">
      <c r="S11344" s="107"/>
      <c r="U11344" s="107"/>
      <c r="W11344" s="107"/>
      <c r="Y11344" s="107"/>
      <c r="AA11344" s="107"/>
      <c r="AC11344" s="107"/>
    </row>
    <row r="11345" spans="19:29" x14ac:dyDescent="0.25">
      <c r="S11345" s="108"/>
      <c r="U11345" s="108"/>
      <c r="W11345" s="108"/>
      <c r="Y11345" s="108"/>
      <c r="AA11345" s="108"/>
      <c r="AC11345" s="108"/>
    </row>
    <row r="11346" spans="19:29" x14ac:dyDescent="0.25">
      <c r="S11346" s="108"/>
      <c r="U11346" s="108"/>
      <c r="W11346" s="108"/>
      <c r="Y11346" s="108"/>
      <c r="AA11346" s="108"/>
      <c r="AC11346" s="108"/>
    </row>
    <row r="11347" spans="19:29" x14ac:dyDescent="0.25">
      <c r="S11347" s="109"/>
      <c r="U11347" s="109"/>
      <c r="W11347" s="109"/>
      <c r="Y11347" s="109"/>
      <c r="AA11347" s="109"/>
      <c r="AC11347" s="109"/>
    </row>
    <row r="11348" spans="19:29" x14ac:dyDescent="0.25">
      <c r="S11348" s="108"/>
      <c r="U11348" s="108"/>
      <c r="W11348" s="108"/>
      <c r="Y11348" s="108"/>
      <c r="AA11348" s="108"/>
      <c r="AC11348" s="108"/>
    </row>
    <row r="11349" spans="19:29" x14ac:dyDescent="0.25">
      <c r="S11349" s="108"/>
      <c r="U11349" s="108"/>
      <c r="W11349" s="108"/>
      <c r="Y11349" s="108"/>
      <c r="AA11349" s="108"/>
      <c r="AC11349" s="108"/>
    </row>
    <row r="11350" spans="19:29" x14ac:dyDescent="0.25">
      <c r="S11350" s="109"/>
      <c r="U11350" s="109"/>
      <c r="W11350" s="109"/>
      <c r="Y11350" s="109"/>
      <c r="AA11350" s="109"/>
      <c r="AC11350" s="109"/>
    </row>
    <row r="11351" spans="19:29" x14ac:dyDescent="0.25">
      <c r="S11351" s="108"/>
      <c r="U11351" s="108"/>
      <c r="W11351" s="108"/>
      <c r="Y11351" s="108"/>
      <c r="AA11351" s="108"/>
      <c r="AC11351" s="108"/>
    </row>
    <row r="11352" spans="19:29" x14ac:dyDescent="0.25">
      <c r="S11352" s="109"/>
      <c r="U11352" s="109"/>
      <c r="W11352" s="109"/>
      <c r="Y11352" s="109"/>
      <c r="AA11352" s="109"/>
      <c r="AC11352" s="109"/>
    </row>
    <row r="11353" spans="19:29" x14ac:dyDescent="0.25">
      <c r="S11353" s="108"/>
      <c r="U11353" s="108"/>
      <c r="W11353" s="108"/>
      <c r="Y11353" s="108"/>
      <c r="AA11353" s="108"/>
      <c r="AC11353" s="108"/>
    </row>
    <row r="11354" spans="19:29" x14ac:dyDescent="0.25">
      <c r="S11354" s="108"/>
      <c r="U11354" s="108"/>
      <c r="W11354" s="108"/>
      <c r="Y11354" s="108"/>
      <c r="AA11354" s="108"/>
      <c r="AC11354" s="108"/>
    </row>
    <row r="11355" spans="19:29" x14ac:dyDescent="0.25">
      <c r="S11355" s="108"/>
      <c r="U11355" s="108"/>
      <c r="W11355" s="108"/>
      <c r="Y11355" s="108"/>
      <c r="AA11355" s="108"/>
      <c r="AC11355" s="108"/>
    </row>
    <row r="11356" spans="19:29" x14ac:dyDescent="0.25">
      <c r="S11356" s="110"/>
      <c r="U11356" s="110"/>
      <c r="W11356" s="110"/>
      <c r="Y11356" s="110"/>
      <c r="AA11356" s="110"/>
      <c r="AC11356" s="110"/>
    </row>
    <row r="11357" spans="19:29" x14ac:dyDescent="0.25">
      <c r="S11357" s="110"/>
      <c r="U11357" s="110"/>
      <c r="W11357" s="110"/>
      <c r="Y11357" s="110"/>
      <c r="AA11357" s="110"/>
      <c r="AC11357" s="110"/>
    </row>
    <row r="11358" spans="19:29" x14ac:dyDescent="0.25">
      <c r="S11358" s="110"/>
      <c r="U11358" s="110"/>
      <c r="W11358" s="110"/>
      <c r="Y11358" s="110"/>
      <c r="AA11358" s="110"/>
      <c r="AC11358" s="110"/>
    </row>
    <row r="11359" spans="19:29" x14ac:dyDescent="0.25">
      <c r="S11359" s="110"/>
      <c r="U11359" s="110"/>
      <c r="W11359" s="110"/>
      <c r="Y11359" s="110"/>
      <c r="AA11359" s="110"/>
      <c r="AC11359" s="110"/>
    </row>
    <row r="11360" spans="19:29" x14ac:dyDescent="0.25">
      <c r="S11360" s="111"/>
      <c r="U11360" s="111"/>
      <c r="W11360" s="111"/>
      <c r="Y11360" s="111"/>
      <c r="AA11360" s="111"/>
      <c r="AC11360" s="111"/>
    </row>
    <row r="11361" spans="19:29" x14ac:dyDescent="0.25">
      <c r="S11361" s="107"/>
      <c r="U11361" s="107"/>
      <c r="W11361" s="107"/>
      <c r="Y11361" s="107"/>
      <c r="AA11361" s="107"/>
      <c r="AC11361" s="107"/>
    </row>
    <row r="11362" spans="19:29" x14ac:dyDescent="0.25">
      <c r="S11362" s="108"/>
      <c r="U11362" s="108"/>
      <c r="W11362" s="108"/>
      <c r="Y11362" s="108"/>
      <c r="AA11362" s="108"/>
      <c r="AC11362" s="108"/>
    </row>
    <row r="11363" spans="19:29" x14ac:dyDescent="0.25">
      <c r="S11363" s="108"/>
      <c r="U11363" s="108"/>
      <c r="W11363" s="108"/>
      <c r="Y11363" s="108"/>
      <c r="AA11363" s="108"/>
      <c r="AC11363" s="108"/>
    </row>
    <row r="11364" spans="19:29" x14ac:dyDescent="0.25">
      <c r="S11364" s="109"/>
      <c r="U11364" s="109"/>
      <c r="W11364" s="109"/>
      <c r="Y11364" s="109"/>
      <c r="AA11364" s="109"/>
      <c r="AC11364" s="109"/>
    </row>
    <row r="11365" spans="19:29" x14ac:dyDescent="0.25">
      <c r="S11365" s="108"/>
      <c r="U11365" s="108"/>
      <c r="W11365" s="108"/>
      <c r="Y11365" s="108"/>
      <c r="AA11365" s="108"/>
      <c r="AC11365" s="108"/>
    </row>
    <row r="11366" spans="19:29" x14ac:dyDescent="0.25">
      <c r="S11366" s="108"/>
      <c r="U11366" s="108"/>
      <c r="W11366" s="108"/>
      <c r="Y11366" s="108"/>
      <c r="AA11366" s="108"/>
      <c r="AC11366" s="108"/>
    </row>
    <row r="11367" spans="19:29" x14ac:dyDescent="0.25">
      <c r="S11367" s="109"/>
      <c r="U11367" s="109"/>
      <c r="W11367" s="109"/>
      <c r="Y11367" s="109"/>
      <c r="AA11367" s="109"/>
      <c r="AC11367" s="109"/>
    </row>
    <row r="11368" spans="19:29" x14ac:dyDescent="0.25">
      <c r="S11368" s="108"/>
      <c r="U11368" s="108"/>
      <c r="W11368" s="108"/>
      <c r="Y11368" s="108"/>
      <c r="AA11368" s="108"/>
      <c r="AC11368" s="108"/>
    </row>
    <row r="11369" spans="19:29" x14ac:dyDescent="0.25">
      <c r="S11369" s="109"/>
      <c r="U11369" s="109"/>
      <c r="W11369" s="109"/>
      <c r="Y11369" s="109"/>
      <c r="AA11369" s="109"/>
      <c r="AC11369" s="109"/>
    </row>
    <row r="11370" spans="19:29" x14ac:dyDescent="0.25">
      <c r="S11370" s="108"/>
      <c r="U11370" s="108"/>
      <c r="W11370" s="108"/>
      <c r="Y11370" s="108"/>
      <c r="AA11370" s="108"/>
      <c r="AC11370" s="108"/>
    </row>
    <row r="11371" spans="19:29" x14ac:dyDescent="0.25">
      <c r="S11371" s="108"/>
      <c r="U11371" s="108"/>
      <c r="W11371" s="108"/>
      <c r="Y11371" s="108"/>
      <c r="AA11371" s="108"/>
      <c r="AC11371" s="108"/>
    </row>
    <row r="11372" spans="19:29" x14ac:dyDescent="0.25">
      <c r="S11372" s="108"/>
      <c r="U11372" s="108"/>
      <c r="W11372" s="108"/>
      <c r="Y11372" s="108"/>
      <c r="AA11372" s="108"/>
      <c r="AC11372" s="108"/>
    </row>
    <row r="11373" spans="19:29" x14ac:dyDescent="0.25">
      <c r="S11373" s="110"/>
      <c r="U11373" s="110"/>
      <c r="W11373" s="110"/>
      <c r="Y11373" s="110"/>
      <c r="AA11373" s="110"/>
      <c r="AC11373" s="110"/>
    </row>
    <row r="11374" spans="19:29" x14ac:dyDescent="0.25">
      <c r="S11374" s="110"/>
      <c r="U11374" s="110"/>
      <c r="W11374" s="110"/>
      <c r="Y11374" s="110"/>
      <c r="AA11374" s="110"/>
      <c r="AC11374" s="110"/>
    </row>
    <row r="11375" spans="19:29" x14ac:dyDescent="0.25">
      <c r="S11375" s="110"/>
      <c r="U11375" s="110"/>
      <c r="W11375" s="110"/>
      <c r="Y11375" s="110"/>
      <c r="AA11375" s="110"/>
      <c r="AC11375" s="110"/>
    </row>
    <row r="11376" spans="19:29" x14ac:dyDescent="0.25">
      <c r="S11376" s="110"/>
      <c r="U11376" s="110"/>
      <c r="W11376" s="110"/>
      <c r="Y11376" s="110"/>
      <c r="AA11376" s="110"/>
      <c r="AC11376" s="110"/>
    </row>
    <row r="11377" spans="19:29" x14ac:dyDescent="0.25">
      <c r="S11377" s="111"/>
      <c r="U11377" s="111"/>
      <c r="W11377" s="111"/>
      <c r="Y11377" s="111"/>
      <c r="AA11377" s="111"/>
      <c r="AC11377" s="111"/>
    </row>
    <row r="11378" spans="19:29" x14ac:dyDescent="0.25">
      <c r="S11378" s="107"/>
      <c r="U11378" s="107"/>
      <c r="W11378" s="107"/>
      <c r="Y11378" s="107"/>
      <c r="AA11378" s="107"/>
      <c r="AC11378" s="107"/>
    </row>
    <row r="11379" spans="19:29" x14ac:dyDescent="0.25">
      <c r="S11379" s="108"/>
      <c r="U11379" s="108"/>
      <c r="W11379" s="108"/>
      <c r="Y11379" s="108"/>
      <c r="AA11379" s="108"/>
      <c r="AC11379" s="108"/>
    </row>
    <row r="11380" spans="19:29" x14ac:dyDescent="0.25">
      <c r="S11380" s="108"/>
      <c r="U11380" s="108"/>
      <c r="W11380" s="108"/>
      <c r="Y11380" s="108"/>
      <c r="AA11380" s="108"/>
      <c r="AC11380" s="108"/>
    </row>
    <row r="11381" spans="19:29" x14ac:dyDescent="0.25">
      <c r="S11381" s="109"/>
      <c r="U11381" s="109"/>
      <c r="W11381" s="109"/>
      <c r="Y11381" s="109"/>
      <c r="AA11381" s="109"/>
      <c r="AC11381" s="109"/>
    </row>
    <row r="11382" spans="19:29" x14ac:dyDescent="0.25">
      <c r="S11382" s="108"/>
      <c r="U11382" s="108"/>
      <c r="W11382" s="108"/>
      <c r="Y11382" s="108"/>
      <c r="AA11382" s="108"/>
      <c r="AC11382" s="108"/>
    </row>
    <row r="11383" spans="19:29" x14ac:dyDescent="0.25">
      <c r="S11383" s="108"/>
      <c r="U11383" s="108"/>
      <c r="W11383" s="108"/>
      <c r="Y11383" s="108"/>
      <c r="AA11383" s="108"/>
      <c r="AC11383" s="108"/>
    </row>
    <row r="11384" spans="19:29" x14ac:dyDescent="0.25">
      <c r="S11384" s="109"/>
      <c r="U11384" s="109"/>
      <c r="W11384" s="109"/>
      <c r="Y11384" s="109"/>
      <c r="AA11384" s="109"/>
      <c r="AC11384" s="109"/>
    </row>
    <row r="11385" spans="19:29" x14ac:dyDescent="0.25">
      <c r="S11385" s="108"/>
      <c r="U11385" s="108"/>
      <c r="W11385" s="108"/>
      <c r="Y11385" s="108"/>
      <c r="AA11385" s="108"/>
      <c r="AC11385" s="108"/>
    </row>
    <row r="11386" spans="19:29" x14ac:dyDescent="0.25">
      <c r="S11386" s="109"/>
      <c r="U11386" s="109"/>
      <c r="W11386" s="109"/>
      <c r="Y11386" s="109"/>
      <c r="AA11386" s="109"/>
      <c r="AC11386" s="109"/>
    </row>
    <row r="11387" spans="19:29" x14ac:dyDescent="0.25">
      <c r="S11387" s="108"/>
      <c r="U11387" s="108"/>
      <c r="W11387" s="108"/>
      <c r="Y11387" s="108"/>
      <c r="AA11387" s="108"/>
      <c r="AC11387" s="108"/>
    </row>
    <row r="11388" spans="19:29" x14ac:dyDescent="0.25">
      <c r="S11388" s="108"/>
      <c r="U11388" s="108"/>
      <c r="W11388" s="108"/>
      <c r="Y11388" s="108"/>
      <c r="AA11388" s="108"/>
      <c r="AC11388" s="108"/>
    </row>
    <row r="11389" spans="19:29" x14ac:dyDescent="0.25">
      <c r="S11389" s="108"/>
      <c r="U11389" s="108"/>
      <c r="W11389" s="108"/>
      <c r="Y11389" s="108"/>
      <c r="AA11389" s="108"/>
      <c r="AC11389" s="108"/>
    </row>
    <row r="11390" spans="19:29" x14ac:dyDescent="0.25">
      <c r="S11390" s="110"/>
      <c r="U11390" s="110"/>
      <c r="W11390" s="110"/>
      <c r="Y11390" s="110"/>
      <c r="AA11390" s="110"/>
      <c r="AC11390" s="110"/>
    </row>
    <row r="11391" spans="19:29" x14ac:dyDescent="0.25">
      <c r="S11391" s="110"/>
      <c r="U11391" s="110"/>
      <c r="W11391" s="110"/>
      <c r="Y11391" s="110"/>
      <c r="AA11391" s="110"/>
      <c r="AC11391" s="110"/>
    </row>
    <row r="11392" spans="19:29" x14ac:dyDescent="0.25">
      <c r="S11392" s="110"/>
      <c r="U11392" s="110"/>
      <c r="W11392" s="110"/>
      <c r="Y11392" s="110"/>
      <c r="AA11392" s="110"/>
      <c r="AC11392" s="110"/>
    </row>
    <row r="11393" spans="19:29" x14ac:dyDescent="0.25">
      <c r="S11393" s="110"/>
      <c r="U11393" s="110"/>
      <c r="W11393" s="110"/>
      <c r="Y11393" s="110"/>
      <c r="AA11393" s="110"/>
      <c r="AC11393" s="110"/>
    </row>
    <row r="11394" spans="19:29" x14ac:dyDescent="0.25">
      <c r="S11394" s="111"/>
      <c r="U11394" s="111"/>
      <c r="W11394" s="111"/>
      <c r="Y11394" s="111"/>
      <c r="AA11394" s="111"/>
      <c r="AC11394" s="111"/>
    </row>
    <row r="11395" spans="19:29" x14ac:dyDescent="0.25">
      <c r="S11395" s="107"/>
      <c r="U11395" s="107"/>
      <c r="W11395" s="107"/>
      <c r="Y11395" s="107"/>
      <c r="AA11395" s="107"/>
      <c r="AC11395" s="107"/>
    </row>
    <row r="11396" spans="19:29" x14ac:dyDescent="0.25">
      <c r="S11396" s="108"/>
      <c r="U11396" s="108"/>
      <c r="W11396" s="108"/>
      <c r="Y11396" s="108"/>
      <c r="AA11396" s="108"/>
      <c r="AC11396" s="108"/>
    </row>
    <row r="11397" spans="19:29" x14ac:dyDescent="0.25">
      <c r="S11397" s="108"/>
      <c r="U11397" s="108"/>
      <c r="W11397" s="108"/>
      <c r="Y11397" s="108"/>
      <c r="AA11397" s="108"/>
      <c r="AC11397" s="108"/>
    </row>
    <row r="11398" spans="19:29" x14ac:dyDescent="0.25">
      <c r="S11398" s="109"/>
      <c r="U11398" s="109"/>
      <c r="W11398" s="109"/>
      <c r="Y11398" s="109"/>
      <c r="AA11398" s="109"/>
      <c r="AC11398" s="109"/>
    </row>
    <row r="11399" spans="19:29" x14ac:dyDescent="0.25">
      <c r="S11399" s="108"/>
      <c r="U11399" s="108"/>
      <c r="W11399" s="108"/>
      <c r="Y11399" s="108"/>
      <c r="AA11399" s="108"/>
      <c r="AC11399" s="108"/>
    </row>
    <row r="11400" spans="19:29" x14ac:dyDescent="0.25">
      <c r="S11400" s="108"/>
      <c r="U11400" s="108"/>
      <c r="W11400" s="108"/>
      <c r="Y11400" s="108"/>
      <c r="AA11400" s="108"/>
      <c r="AC11400" s="108"/>
    </row>
    <row r="11401" spans="19:29" x14ac:dyDescent="0.25">
      <c r="S11401" s="109"/>
      <c r="U11401" s="109"/>
      <c r="W11401" s="109"/>
      <c r="Y11401" s="109"/>
      <c r="AA11401" s="109"/>
      <c r="AC11401" s="109"/>
    </row>
    <row r="11402" spans="19:29" x14ac:dyDescent="0.25">
      <c r="S11402" s="108"/>
      <c r="U11402" s="108"/>
      <c r="W11402" s="108"/>
      <c r="Y11402" s="108"/>
      <c r="AA11402" s="108"/>
      <c r="AC11402" s="108"/>
    </row>
    <row r="11403" spans="19:29" x14ac:dyDescent="0.25">
      <c r="S11403" s="109"/>
      <c r="U11403" s="109"/>
      <c r="W11403" s="109"/>
      <c r="Y11403" s="109"/>
      <c r="AA11403" s="109"/>
      <c r="AC11403" s="109"/>
    </row>
    <row r="11404" spans="19:29" x14ac:dyDescent="0.25">
      <c r="S11404" s="108"/>
      <c r="U11404" s="108"/>
      <c r="W11404" s="108"/>
      <c r="Y11404" s="108"/>
      <c r="AA11404" s="108"/>
      <c r="AC11404" s="108"/>
    </row>
    <row r="11405" spans="19:29" x14ac:dyDescent="0.25">
      <c r="S11405" s="108"/>
      <c r="U11405" s="108"/>
      <c r="W11405" s="108"/>
      <c r="Y11405" s="108"/>
      <c r="AA11405" s="108"/>
      <c r="AC11405" s="108"/>
    </row>
    <row r="11406" spans="19:29" x14ac:dyDescent="0.25">
      <c r="S11406" s="108"/>
      <c r="U11406" s="108"/>
      <c r="W11406" s="108"/>
      <c r="Y11406" s="108"/>
      <c r="AA11406" s="108"/>
      <c r="AC11406" s="108"/>
    </row>
    <row r="11407" spans="19:29" x14ac:dyDescent="0.25">
      <c r="S11407" s="110"/>
      <c r="U11407" s="110"/>
      <c r="W11407" s="110"/>
      <c r="Y11407" s="110"/>
      <c r="AA11407" s="110"/>
      <c r="AC11407" s="110"/>
    </row>
    <row r="11408" spans="19:29" x14ac:dyDescent="0.25">
      <c r="S11408" s="110"/>
      <c r="U11408" s="110"/>
      <c r="W11408" s="110"/>
      <c r="Y11408" s="110"/>
      <c r="AA11408" s="110"/>
      <c r="AC11408" s="110"/>
    </row>
    <row r="11409" spans="19:29" x14ac:dyDescent="0.25">
      <c r="S11409" s="110"/>
      <c r="U11409" s="110"/>
      <c r="W11409" s="110"/>
      <c r="Y11409" s="110"/>
      <c r="AA11409" s="110"/>
      <c r="AC11409" s="110"/>
    </row>
    <row r="11410" spans="19:29" x14ac:dyDescent="0.25">
      <c r="S11410" s="110"/>
      <c r="U11410" s="110"/>
      <c r="W11410" s="110"/>
      <c r="Y11410" s="110"/>
      <c r="AA11410" s="110"/>
      <c r="AC11410" s="110"/>
    </row>
    <row r="11411" spans="19:29" x14ac:dyDescent="0.25">
      <c r="S11411" s="111"/>
      <c r="U11411" s="111"/>
      <c r="W11411" s="111"/>
      <c r="Y11411" s="111"/>
      <c r="AA11411" s="111"/>
      <c r="AC11411" s="111"/>
    </row>
    <row r="11412" spans="19:29" x14ac:dyDescent="0.25">
      <c r="S11412" s="107"/>
      <c r="U11412" s="107"/>
      <c r="W11412" s="107"/>
      <c r="Y11412" s="107"/>
      <c r="AA11412" s="107"/>
      <c r="AC11412" s="107"/>
    </row>
    <row r="11413" spans="19:29" x14ac:dyDescent="0.25">
      <c r="S11413" s="108"/>
      <c r="U11413" s="108"/>
      <c r="W11413" s="108"/>
      <c r="Y11413" s="108"/>
      <c r="AA11413" s="108"/>
      <c r="AC11413" s="108"/>
    </row>
    <row r="11414" spans="19:29" x14ac:dyDescent="0.25">
      <c r="S11414" s="108"/>
      <c r="U11414" s="108"/>
      <c r="W11414" s="108"/>
      <c r="Y11414" s="108"/>
      <c r="AA11414" s="108"/>
      <c r="AC11414" s="108"/>
    </row>
    <row r="11415" spans="19:29" x14ac:dyDescent="0.25">
      <c r="S11415" s="109"/>
      <c r="U11415" s="109"/>
      <c r="W11415" s="109"/>
      <c r="Y11415" s="109"/>
      <c r="AA11415" s="109"/>
      <c r="AC11415" s="109"/>
    </row>
    <row r="11416" spans="19:29" x14ac:dyDescent="0.25">
      <c r="S11416" s="108"/>
      <c r="U11416" s="108"/>
      <c r="W11416" s="108"/>
      <c r="Y11416" s="108"/>
      <c r="AA11416" s="108"/>
      <c r="AC11416" s="108"/>
    </row>
    <row r="11417" spans="19:29" x14ac:dyDescent="0.25">
      <c r="S11417" s="108"/>
      <c r="U11417" s="108"/>
      <c r="W11417" s="108"/>
      <c r="Y11417" s="108"/>
      <c r="AA11417" s="108"/>
      <c r="AC11417" s="108"/>
    </row>
    <row r="11418" spans="19:29" x14ac:dyDescent="0.25">
      <c r="S11418" s="109"/>
      <c r="U11418" s="109"/>
      <c r="W11418" s="109"/>
      <c r="Y11418" s="109"/>
      <c r="AA11418" s="109"/>
      <c r="AC11418" s="109"/>
    </row>
    <row r="11419" spans="19:29" x14ac:dyDescent="0.25">
      <c r="S11419" s="108"/>
      <c r="U11419" s="108"/>
      <c r="W11419" s="108"/>
      <c r="Y11419" s="108"/>
      <c r="AA11419" s="108"/>
      <c r="AC11419" s="108"/>
    </row>
    <row r="11420" spans="19:29" x14ac:dyDescent="0.25">
      <c r="S11420" s="109"/>
      <c r="U11420" s="109"/>
      <c r="W11420" s="109"/>
      <c r="Y11420" s="109"/>
      <c r="AA11420" s="109"/>
      <c r="AC11420" s="109"/>
    </row>
    <row r="11421" spans="19:29" x14ac:dyDescent="0.25">
      <c r="S11421" s="108"/>
      <c r="U11421" s="108"/>
      <c r="W11421" s="108"/>
      <c r="Y11421" s="108"/>
      <c r="AA11421" s="108"/>
      <c r="AC11421" s="108"/>
    </row>
    <row r="11422" spans="19:29" x14ac:dyDescent="0.25">
      <c r="S11422" s="108"/>
      <c r="U11422" s="108"/>
      <c r="W11422" s="108"/>
      <c r="Y11422" s="108"/>
      <c r="AA11422" s="108"/>
      <c r="AC11422" s="108"/>
    </row>
    <row r="11423" spans="19:29" x14ac:dyDescent="0.25">
      <c r="S11423" s="108"/>
      <c r="U11423" s="108"/>
      <c r="W11423" s="108"/>
      <c r="Y11423" s="108"/>
      <c r="AA11423" s="108"/>
      <c r="AC11423" s="108"/>
    </row>
    <row r="11424" spans="19:29" x14ac:dyDescent="0.25">
      <c r="S11424" s="110"/>
      <c r="U11424" s="110"/>
      <c r="W11424" s="110"/>
      <c r="Y11424" s="110"/>
      <c r="AA11424" s="110"/>
      <c r="AC11424" s="110"/>
    </row>
    <row r="11425" spans="19:29" x14ac:dyDescent="0.25">
      <c r="S11425" s="110"/>
      <c r="U11425" s="110"/>
      <c r="W11425" s="110"/>
      <c r="Y11425" s="110"/>
      <c r="AA11425" s="110"/>
      <c r="AC11425" s="110"/>
    </row>
    <row r="11426" spans="19:29" x14ac:dyDescent="0.25">
      <c r="S11426" s="110"/>
      <c r="U11426" s="110"/>
      <c r="W11426" s="110"/>
      <c r="Y11426" s="110"/>
      <c r="AA11426" s="110"/>
      <c r="AC11426" s="110"/>
    </row>
    <row r="11427" spans="19:29" x14ac:dyDescent="0.25">
      <c r="S11427" s="110"/>
      <c r="U11427" s="110"/>
      <c r="W11427" s="110"/>
      <c r="Y11427" s="110"/>
      <c r="AA11427" s="110"/>
      <c r="AC11427" s="110"/>
    </row>
    <row r="11428" spans="19:29" x14ac:dyDescent="0.25">
      <c r="S11428" s="111"/>
      <c r="U11428" s="111"/>
      <c r="W11428" s="111"/>
      <c r="Y11428" s="111"/>
      <c r="AA11428" s="111"/>
      <c r="AC11428" s="111"/>
    </row>
    <row r="11429" spans="19:29" x14ac:dyDescent="0.25">
      <c r="S11429" s="107"/>
      <c r="U11429" s="107"/>
      <c r="W11429" s="107"/>
      <c r="Y11429" s="107"/>
      <c r="AA11429" s="107"/>
      <c r="AC11429" s="107"/>
    </row>
    <row r="11430" spans="19:29" x14ac:dyDescent="0.25">
      <c r="S11430" s="108"/>
      <c r="U11430" s="108"/>
      <c r="W11430" s="108"/>
      <c r="Y11430" s="108"/>
      <c r="AA11430" s="108"/>
      <c r="AC11430" s="108"/>
    </row>
    <row r="11431" spans="19:29" x14ac:dyDescent="0.25">
      <c r="S11431" s="108"/>
      <c r="U11431" s="108"/>
      <c r="W11431" s="108"/>
      <c r="Y11431" s="108"/>
      <c r="AA11431" s="108"/>
      <c r="AC11431" s="108"/>
    </row>
    <row r="11432" spans="19:29" x14ac:dyDescent="0.25">
      <c r="S11432" s="109"/>
      <c r="U11432" s="109"/>
      <c r="W11432" s="109"/>
      <c r="Y11432" s="109"/>
      <c r="AA11432" s="109"/>
      <c r="AC11432" s="109"/>
    </row>
    <row r="11433" spans="19:29" x14ac:dyDescent="0.25">
      <c r="S11433" s="108"/>
      <c r="U11433" s="108"/>
      <c r="W11433" s="108"/>
      <c r="Y11433" s="108"/>
      <c r="AA11433" s="108"/>
      <c r="AC11433" s="108"/>
    </row>
    <row r="11434" spans="19:29" x14ac:dyDescent="0.25">
      <c r="S11434" s="108"/>
      <c r="U11434" s="108"/>
      <c r="W11434" s="108"/>
      <c r="Y11434" s="108"/>
      <c r="AA11434" s="108"/>
      <c r="AC11434" s="108"/>
    </row>
    <row r="11435" spans="19:29" x14ac:dyDescent="0.25">
      <c r="S11435" s="109"/>
      <c r="U11435" s="109"/>
      <c r="W11435" s="109"/>
      <c r="Y11435" s="109"/>
      <c r="AA11435" s="109"/>
      <c r="AC11435" s="109"/>
    </row>
    <row r="11436" spans="19:29" x14ac:dyDescent="0.25">
      <c r="S11436" s="108"/>
      <c r="U11436" s="108"/>
      <c r="W11436" s="108"/>
      <c r="Y11436" s="108"/>
      <c r="AA11436" s="108"/>
      <c r="AC11436" s="108"/>
    </row>
    <row r="11437" spans="19:29" x14ac:dyDescent="0.25">
      <c r="S11437" s="109"/>
      <c r="U11437" s="109"/>
      <c r="W11437" s="109"/>
      <c r="Y11437" s="109"/>
      <c r="AA11437" s="109"/>
      <c r="AC11437" s="109"/>
    </row>
    <row r="11438" spans="19:29" x14ac:dyDescent="0.25">
      <c r="S11438" s="108"/>
      <c r="U11438" s="108"/>
      <c r="W11438" s="108"/>
      <c r="Y11438" s="108"/>
      <c r="AA11438" s="108"/>
      <c r="AC11438" s="108"/>
    </row>
    <row r="11439" spans="19:29" x14ac:dyDescent="0.25">
      <c r="S11439" s="108"/>
      <c r="U11439" s="108"/>
      <c r="W11439" s="108"/>
      <c r="Y11439" s="108"/>
      <c r="AA11439" s="108"/>
      <c r="AC11439" s="108"/>
    </row>
    <row r="11440" spans="19:29" x14ac:dyDescent="0.25">
      <c r="S11440" s="108"/>
      <c r="U11440" s="108"/>
      <c r="W11440" s="108"/>
      <c r="Y11440" s="108"/>
      <c r="AA11440" s="108"/>
      <c r="AC11440" s="108"/>
    </row>
    <row r="11441" spans="19:29" x14ac:dyDescent="0.25">
      <c r="S11441" s="110"/>
      <c r="U11441" s="110"/>
      <c r="W11441" s="110"/>
      <c r="Y11441" s="110"/>
      <c r="AA11441" s="110"/>
      <c r="AC11441" s="110"/>
    </row>
    <row r="11442" spans="19:29" x14ac:dyDescent="0.25">
      <c r="S11442" s="110"/>
      <c r="U11442" s="110"/>
      <c r="W11442" s="110"/>
      <c r="Y11442" s="110"/>
      <c r="AA11442" s="110"/>
      <c r="AC11442" s="110"/>
    </row>
    <row r="11443" spans="19:29" x14ac:dyDescent="0.25">
      <c r="S11443" s="110"/>
      <c r="U11443" s="110"/>
      <c r="W11443" s="110"/>
      <c r="Y11443" s="110"/>
      <c r="AA11443" s="110"/>
      <c r="AC11443" s="110"/>
    </row>
    <row r="11444" spans="19:29" x14ac:dyDescent="0.25">
      <c r="S11444" s="110"/>
      <c r="U11444" s="110"/>
      <c r="W11444" s="110"/>
      <c r="Y11444" s="110"/>
      <c r="AA11444" s="110"/>
      <c r="AC11444" s="110"/>
    </row>
    <row r="11445" spans="19:29" x14ac:dyDescent="0.25">
      <c r="S11445" s="111"/>
      <c r="U11445" s="111"/>
      <c r="W11445" s="111"/>
      <c r="Y11445" s="111"/>
      <c r="AA11445" s="111"/>
      <c r="AC11445" s="111"/>
    </row>
    <row r="11446" spans="19:29" x14ac:dyDescent="0.25">
      <c r="S11446" s="107"/>
      <c r="U11446" s="107"/>
      <c r="W11446" s="107"/>
      <c r="Y11446" s="107"/>
      <c r="AA11446" s="107"/>
      <c r="AC11446" s="107"/>
    </row>
    <row r="11447" spans="19:29" x14ac:dyDescent="0.25">
      <c r="S11447" s="108"/>
      <c r="U11447" s="108"/>
      <c r="W11447" s="108"/>
      <c r="Y11447" s="108"/>
      <c r="AA11447" s="108"/>
      <c r="AC11447" s="108"/>
    </row>
    <row r="11448" spans="19:29" x14ac:dyDescent="0.25">
      <c r="S11448" s="108"/>
      <c r="U11448" s="108"/>
      <c r="W11448" s="108"/>
      <c r="Y11448" s="108"/>
      <c r="AA11448" s="108"/>
      <c r="AC11448" s="108"/>
    </row>
    <row r="11449" spans="19:29" x14ac:dyDescent="0.25">
      <c r="S11449" s="109"/>
      <c r="U11449" s="109"/>
      <c r="W11449" s="109"/>
      <c r="Y11449" s="109"/>
      <c r="AA11449" s="109"/>
      <c r="AC11449" s="109"/>
    </row>
    <row r="11450" spans="19:29" x14ac:dyDescent="0.25">
      <c r="S11450" s="108"/>
      <c r="U11450" s="108"/>
      <c r="W11450" s="108"/>
      <c r="Y11450" s="108"/>
      <c r="AA11450" s="108"/>
      <c r="AC11450" s="108"/>
    </row>
    <row r="11451" spans="19:29" x14ac:dyDescent="0.25">
      <c r="S11451" s="108"/>
      <c r="U11451" s="108"/>
      <c r="W11451" s="108"/>
      <c r="Y11451" s="108"/>
      <c r="AA11451" s="108"/>
      <c r="AC11451" s="108"/>
    </row>
    <row r="11452" spans="19:29" x14ac:dyDescent="0.25">
      <c r="S11452" s="109"/>
      <c r="U11452" s="109"/>
      <c r="W11452" s="109"/>
      <c r="Y11452" s="109"/>
      <c r="AA11452" s="109"/>
      <c r="AC11452" s="109"/>
    </row>
    <row r="11453" spans="19:29" x14ac:dyDescent="0.25">
      <c r="S11453" s="108"/>
      <c r="U11453" s="108"/>
      <c r="W11453" s="108"/>
      <c r="Y11453" s="108"/>
      <c r="AA11453" s="108"/>
      <c r="AC11453" s="108"/>
    </row>
    <row r="11454" spans="19:29" x14ac:dyDescent="0.25">
      <c r="S11454" s="109"/>
      <c r="U11454" s="109"/>
      <c r="W11454" s="109"/>
      <c r="Y11454" s="109"/>
      <c r="AA11454" s="109"/>
      <c r="AC11454" s="109"/>
    </row>
    <row r="11455" spans="19:29" x14ac:dyDescent="0.25">
      <c r="S11455" s="108"/>
      <c r="U11455" s="108"/>
      <c r="W11455" s="108"/>
      <c r="Y11455" s="108"/>
      <c r="AA11455" s="108"/>
      <c r="AC11455" s="108"/>
    </row>
    <row r="11456" spans="19:29" x14ac:dyDescent="0.25">
      <c r="S11456" s="108"/>
      <c r="U11456" s="108"/>
      <c r="W11456" s="108"/>
      <c r="Y11456" s="108"/>
      <c r="AA11456" s="108"/>
      <c r="AC11456" s="108"/>
    </row>
    <row r="11457" spans="19:29" x14ac:dyDescent="0.25">
      <c r="S11457" s="108"/>
      <c r="U11457" s="108"/>
      <c r="W11457" s="108"/>
      <c r="Y11457" s="108"/>
      <c r="AA11457" s="108"/>
      <c r="AC11457" s="108"/>
    </row>
    <row r="11458" spans="19:29" x14ac:dyDescent="0.25">
      <c r="S11458" s="110"/>
      <c r="U11458" s="110"/>
      <c r="W11458" s="110"/>
      <c r="Y11458" s="110"/>
      <c r="AA11458" s="110"/>
      <c r="AC11458" s="110"/>
    </row>
    <row r="11459" spans="19:29" x14ac:dyDescent="0.25">
      <c r="S11459" s="110"/>
      <c r="U11459" s="110"/>
      <c r="W11459" s="110"/>
      <c r="Y11459" s="110"/>
      <c r="AA11459" s="110"/>
      <c r="AC11459" s="110"/>
    </row>
    <row r="11460" spans="19:29" x14ac:dyDescent="0.25">
      <c r="S11460" s="110"/>
      <c r="U11460" s="110"/>
      <c r="W11460" s="110"/>
      <c r="Y11460" s="110"/>
      <c r="AA11460" s="110"/>
      <c r="AC11460" s="110"/>
    </row>
    <row r="11461" spans="19:29" x14ac:dyDescent="0.25">
      <c r="S11461" s="110"/>
      <c r="U11461" s="110"/>
      <c r="W11461" s="110"/>
      <c r="Y11461" s="110"/>
      <c r="AA11461" s="110"/>
      <c r="AC11461" s="110"/>
    </row>
    <row r="11462" spans="19:29" x14ac:dyDescent="0.25">
      <c r="S11462" s="111"/>
      <c r="U11462" s="111"/>
      <c r="W11462" s="111"/>
      <c r="Y11462" s="111"/>
      <c r="AA11462" s="111"/>
      <c r="AC11462" s="111"/>
    </row>
    <row r="11463" spans="19:29" x14ac:dyDescent="0.25">
      <c r="S11463" s="107"/>
      <c r="U11463" s="107"/>
      <c r="W11463" s="107"/>
      <c r="Y11463" s="107"/>
      <c r="AA11463" s="107"/>
      <c r="AC11463" s="107"/>
    </row>
    <row r="11464" spans="19:29" x14ac:dyDescent="0.25">
      <c r="S11464" s="108"/>
      <c r="U11464" s="108"/>
      <c r="W11464" s="108"/>
      <c r="Y11464" s="108"/>
      <c r="AA11464" s="108"/>
      <c r="AC11464" s="108"/>
    </row>
    <row r="11465" spans="19:29" x14ac:dyDescent="0.25">
      <c r="S11465" s="108"/>
      <c r="U11465" s="108"/>
      <c r="W11465" s="108"/>
      <c r="Y11465" s="108"/>
      <c r="AA11465" s="108"/>
      <c r="AC11465" s="108"/>
    </row>
    <row r="11466" spans="19:29" x14ac:dyDescent="0.25">
      <c r="S11466" s="109"/>
      <c r="U11466" s="109"/>
      <c r="W11466" s="109"/>
      <c r="Y11466" s="109"/>
      <c r="AA11466" s="109"/>
      <c r="AC11466" s="109"/>
    </row>
    <row r="11467" spans="19:29" x14ac:dyDescent="0.25">
      <c r="S11467" s="108"/>
      <c r="U11467" s="108"/>
      <c r="W11467" s="108"/>
      <c r="Y11467" s="108"/>
      <c r="AA11467" s="108"/>
      <c r="AC11467" s="108"/>
    </row>
    <row r="11468" spans="19:29" x14ac:dyDescent="0.25">
      <c r="S11468" s="108"/>
      <c r="U11468" s="108"/>
      <c r="W11468" s="108"/>
      <c r="Y11468" s="108"/>
      <c r="AA11468" s="108"/>
      <c r="AC11468" s="108"/>
    </row>
    <row r="11469" spans="19:29" x14ac:dyDescent="0.25">
      <c r="S11469" s="109"/>
      <c r="U11469" s="109"/>
      <c r="W11469" s="109"/>
      <c r="Y11469" s="109"/>
      <c r="AA11469" s="109"/>
      <c r="AC11469" s="109"/>
    </row>
    <row r="11470" spans="19:29" x14ac:dyDescent="0.25">
      <c r="S11470" s="108"/>
      <c r="U11470" s="108"/>
      <c r="W11470" s="108"/>
      <c r="Y11470" s="108"/>
      <c r="AA11470" s="108"/>
      <c r="AC11470" s="108"/>
    </row>
    <row r="11471" spans="19:29" x14ac:dyDescent="0.25">
      <c r="S11471" s="109"/>
      <c r="U11471" s="109"/>
      <c r="W11471" s="109"/>
      <c r="Y11471" s="109"/>
      <c r="AA11471" s="109"/>
      <c r="AC11471" s="109"/>
    </row>
    <row r="11472" spans="19:29" x14ac:dyDescent="0.25">
      <c r="S11472" s="108"/>
      <c r="U11472" s="108"/>
      <c r="W11472" s="108"/>
      <c r="Y11472" s="108"/>
      <c r="AA11472" s="108"/>
      <c r="AC11472" s="108"/>
    </row>
    <row r="11473" spans="19:29" x14ac:dyDescent="0.25">
      <c r="S11473" s="108"/>
      <c r="U11473" s="108"/>
      <c r="W11473" s="108"/>
      <c r="Y11473" s="108"/>
      <c r="AA11473" s="108"/>
      <c r="AC11473" s="108"/>
    </row>
    <row r="11474" spans="19:29" x14ac:dyDescent="0.25">
      <c r="S11474" s="108"/>
      <c r="U11474" s="108"/>
      <c r="W11474" s="108"/>
      <c r="Y11474" s="108"/>
      <c r="AA11474" s="108"/>
      <c r="AC11474" s="108"/>
    </row>
    <row r="11475" spans="19:29" x14ac:dyDescent="0.25">
      <c r="S11475" s="110"/>
      <c r="U11475" s="110"/>
      <c r="W11475" s="110"/>
      <c r="Y11475" s="110"/>
      <c r="AA11475" s="110"/>
      <c r="AC11475" s="110"/>
    </row>
    <row r="11476" spans="19:29" x14ac:dyDescent="0.25">
      <c r="S11476" s="110"/>
      <c r="U11476" s="110"/>
      <c r="W11476" s="110"/>
      <c r="Y11476" s="110"/>
      <c r="AA11476" s="110"/>
      <c r="AC11476" s="110"/>
    </row>
    <row r="11477" spans="19:29" x14ac:dyDescent="0.25">
      <c r="S11477" s="110"/>
      <c r="U11477" s="110"/>
      <c r="W11477" s="110"/>
      <c r="Y11477" s="110"/>
      <c r="AA11477" s="110"/>
      <c r="AC11477" s="110"/>
    </row>
    <row r="11478" spans="19:29" x14ac:dyDescent="0.25">
      <c r="S11478" s="110"/>
      <c r="U11478" s="110"/>
      <c r="W11478" s="110"/>
      <c r="Y11478" s="110"/>
      <c r="AA11478" s="110"/>
      <c r="AC11478" s="110"/>
    </row>
    <row r="11479" spans="19:29" x14ac:dyDescent="0.25">
      <c r="S11479" s="111"/>
      <c r="U11479" s="111"/>
      <c r="W11479" s="111"/>
      <c r="Y11479" s="111"/>
      <c r="AA11479" s="111"/>
      <c r="AC11479" s="111"/>
    </row>
    <row r="11480" spans="19:29" x14ac:dyDescent="0.25">
      <c r="S11480" s="107"/>
      <c r="U11480" s="107"/>
      <c r="W11480" s="107"/>
      <c r="Y11480" s="107"/>
      <c r="AA11480" s="107"/>
      <c r="AC11480" s="107"/>
    </row>
    <row r="11481" spans="19:29" x14ac:dyDescent="0.25">
      <c r="S11481" s="108"/>
      <c r="U11481" s="108"/>
      <c r="W11481" s="108"/>
      <c r="Y11481" s="108"/>
      <c r="AA11481" s="108"/>
      <c r="AC11481" s="108"/>
    </row>
    <row r="11482" spans="19:29" x14ac:dyDescent="0.25">
      <c r="S11482" s="108"/>
      <c r="U11482" s="108"/>
      <c r="W11482" s="108"/>
      <c r="Y11482" s="108"/>
      <c r="AA11482" s="108"/>
      <c r="AC11482" s="108"/>
    </row>
    <row r="11483" spans="19:29" x14ac:dyDescent="0.25">
      <c r="S11483" s="109"/>
      <c r="U11483" s="109"/>
      <c r="W11483" s="109"/>
      <c r="Y11483" s="109"/>
      <c r="AA11483" s="109"/>
      <c r="AC11483" s="109"/>
    </row>
    <row r="11484" spans="19:29" x14ac:dyDescent="0.25">
      <c r="S11484" s="108"/>
      <c r="U11484" s="108"/>
      <c r="W11484" s="108"/>
      <c r="Y11484" s="108"/>
      <c r="AA11484" s="108"/>
      <c r="AC11484" s="108"/>
    </row>
    <row r="11485" spans="19:29" x14ac:dyDescent="0.25">
      <c r="S11485" s="108"/>
      <c r="U11485" s="108"/>
      <c r="W11485" s="108"/>
      <c r="Y11485" s="108"/>
      <c r="AA11485" s="108"/>
      <c r="AC11485" s="108"/>
    </row>
    <row r="11486" spans="19:29" x14ac:dyDescent="0.25">
      <c r="S11486" s="109"/>
      <c r="U11486" s="109"/>
      <c r="W11486" s="109"/>
      <c r="Y11486" s="109"/>
      <c r="AA11486" s="109"/>
      <c r="AC11486" s="109"/>
    </row>
    <row r="11487" spans="19:29" x14ac:dyDescent="0.25">
      <c r="S11487" s="108"/>
      <c r="U11487" s="108"/>
      <c r="W11487" s="108"/>
      <c r="Y11487" s="108"/>
      <c r="AA11487" s="108"/>
      <c r="AC11487" s="108"/>
    </row>
    <row r="11488" spans="19:29" x14ac:dyDescent="0.25">
      <c r="S11488" s="109"/>
      <c r="U11488" s="109"/>
      <c r="W11488" s="109"/>
      <c r="Y11488" s="109"/>
      <c r="AA11488" s="109"/>
      <c r="AC11488" s="109"/>
    </row>
    <row r="11489" spans="19:29" x14ac:dyDescent="0.25">
      <c r="S11489" s="108"/>
      <c r="U11489" s="108"/>
      <c r="W11489" s="108"/>
      <c r="Y11489" s="108"/>
      <c r="AA11489" s="108"/>
      <c r="AC11489" s="108"/>
    </row>
    <row r="11490" spans="19:29" x14ac:dyDescent="0.25">
      <c r="S11490" s="108"/>
      <c r="U11490" s="108"/>
      <c r="W11490" s="108"/>
      <c r="Y11490" s="108"/>
      <c r="AA11490" s="108"/>
      <c r="AC11490" s="108"/>
    </row>
    <row r="11491" spans="19:29" x14ac:dyDescent="0.25">
      <c r="S11491" s="108"/>
      <c r="U11491" s="108"/>
      <c r="W11491" s="108"/>
      <c r="Y11491" s="108"/>
      <c r="AA11491" s="108"/>
      <c r="AC11491" s="108"/>
    </row>
    <row r="11492" spans="19:29" x14ac:dyDescent="0.25">
      <c r="S11492" s="110"/>
      <c r="U11492" s="110"/>
      <c r="W11492" s="110"/>
      <c r="Y11492" s="110"/>
      <c r="AA11492" s="110"/>
      <c r="AC11492" s="110"/>
    </row>
    <row r="11493" spans="19:29" x14ac:dyDescent="0.25">
      <c r="S11493" s="110"/>
      <c r="U11493" s="110"/>
      <c r="W11493" s="110"/>
      <c r="Y11493" s="110"/>
      <c r="AA11493" s="110"/>
      <c r="AC11493" s="110"/>
    </row>
    <row r="11494" spans="19:29" x14ac:dyDescent="0.25">
      <c r="S11494" s="110"/>
      <c r="U11494" s="110"/>
      <c r="W11494" s="110"/>
      <c r="Y11494" s="110"/>
      <c r="AA11494" s="110"/>
      <c r="AC11494" s="110"/>
    </row>
    <row r="11495" spans="19:29" x14ac:dyDescent="0.25">
      <c r="S11495" s="110"/>
      <c r="U11495" s="110"/>
      <c r="W11495" s="110"/>
      <c r="Y11495" s="110"/>
      <c r="AA11495" s="110"/>
      <c r="AC11495" s="110"/>
    </row>
    <row r="11496" spans="19:29" x14ac:dyDescent="0.25">
      <c r="S11496" s="111"/>
      <c r="U11496" s="111"/>
      <c r="W11496" s="111"/>
      <c r="Y11496" s="111"/>
      <c r="AA11496" s="111"/>
      <c r="AC11496" s="111"/>
    </row>
    <row r="11497" spans="19:29" x14ac:dyDescent="0.25">
      <c r="S11497" s="107"/>
      <c r="U11497" s="107"/>
      <c r="W11497" s="107"/>
      <c r="Y11497" s="107"/>
      <c r="AA11497" s="107"/>
      <c r="AC11497" s="107"/>
    </row>
    <row r="11498" spans="19:29" x14ac:dyDescent="0.25">
      <c r="S11498" s="108"/>
      <c r="U11498" s="108"/>
      <c r="W11498" s="108"/>
      <c r="Y11498" s="108"/>
      <c r="AA11498" s="108"/>
      <c r="AC11498" s="108"/>
    </row>
    <row r="11499" spans="19:29" x14ac:dyDescent="0.25">
      <c r="S11499" s="108"/>
      <c r="U11499" s="108"/>
      <c r="W11499" s="108"/>
      <c r="Y11499" s="108"/>
      <c r="AA11499" s="108"/>
      <c r="AC11499" s="108"/>
    </row>
    <row r="11500" spans="19:29" x14ac:dyDescent="0.25">
      <c r="S11500" s="109"/>
      <c r="U11500" s="109"/>
      <c r="W11500" s="109"/>
      <c r="Y11500" s="109"/>
      <c r="AA11500" s="109"/>
      <c r="AC11500" s="109"/>
    </row>
    <row r="11501" spans="19:29" x14ac:dyDescent="0.25">
      <c r="S11501" s="108"/>
      <c r="U11501" s="108"/>
      <c r="W11501" s="108"/>
      <c r="Y11501" s="108"/>
      <c r="AA11501" s="108"/>
      <c r="AC11501" s="108"/>
    </row>
    <row r="11502" spans="19:29" x14ac:dyDescent="0.25">
      <c r="S11502" s="108"/>
      <c r="U11502" s="108"/>
      <c r="W11502" s="108"/>
      <c r="Y11502" s="108"/>
      <c r="AA11502" s="108"/>
      <c r="AC11502" s="108"/>
    </row>
    <row r="11503" spans="19:29" x14ac:dyDescent="0.25">
      <c r="S11503" s="109"/>
      <c r="U11503" s="109"/>
      <c r="W11503" s="109"/>
      <c r="Y11503" s="109"/>
      <c r="AA11503" s="109"/>
      <c r="AC11503" s="109"/>
    </row>
    <row r="11504" spans="19:29" x14ac:dyDescent="0.25">
      <c r="S11504" s="108"/>
      <c r="U11504" s="108"/>
      <c r="W11504" s="108"/>
      <c r="Y11504" s="108"/>
      <c r="AA11504" s="108"/>
      <c r="AC11504" s="108"/>
    </row>
    <row r="11505" spans="19:29" x14ac:dyDescent="0.25">
      <c r="S11505" s="109"/>
      <c r="U11505" s="109"/>
      <c r="W11505" s="109"/>
      <c r="Y11505" s="109"/>
      <c r="AA11505" s="109"/>
      <c r="AC11505" s="109"/>
    </row>
    <row r="11506" spans="19:29" x14ac:dyDescent="0.25">
      <c r="S11506" s="108"/>
      <c r="U11506" s="108"/>
      <c r="W11506" s="108"/>
      <c r="Y11506" s="108"/>
      <c r="AA11506" s="108"/>
      <c r="AC11506" s="108"/>
    </row>
    <row r="11507" spans="19:29" x14ac:dyDescent="0.25">
      <c r="S11507" s="108"/>
      <c r="U11507" s="108"/>
      <c r="W11507" s="108"/>
      <c r="Y11507" s="108"/>
      <c r="AA11507" s="108"/>
      <c r="AC11507" s="108"/>
    </row>
    <row r="11508" spans="19:29" x14ac:dyDescent="0.25">
      <c r="S11508" s="108"/>
      <c r="U11508" s="108"/>
      <c r="W11508" s="108"/>
      <c r="Y11508" s="108"/>
      <c r="AA11508" s="108"/>
      <c r="AC11508" s="108"/>
    </row>
    <row r="11509" spans="19:29" x14ac:dyDescent="0.25">
      <c r="S11509" s="110"/>
      <c r="U11509" s="110"/>
      <c r="W11509" s="110"/>
      <c r="Y11509" s="110"/>
      <c r="AA11509" s="110"/>
      <c r="AC11509" s="110"/>
    </row>
    <row r="11510" spans="19:29" x14ac:dyDescent="0.25">
      <c r="S11510" s="110"/>
      <c r="U11510" s="110"/>
      <c r="W11510" s="110"/>
      <c r="Y11510" s="110"/>
      <c r="AA11510" s="110"/>
      <c r="AC11510" s="110"/>
    </row>
    <row r="11511" spans="19:29" x14ac:dyDescent="0.25">
      <c r="S11511" s="110"/>
      <c r="U11511" s="110"/>
      <c r="W11511" s="110"/>
      <c r="Y11511" s="110"/>
      <c r="AA11511" s="110"/>
      <c r="AC11511" s="110"/>
    </row>
    <row r="11512" spans="19:29" x14ac:dyDescent="0.25">
      <c r="S11512" s="110"/>
      <c r="U11512" s="110"/>
      <c r="W11512" s="110"/>
      <c r="Y11512" s="110"/>
      <c r="AA11512" s="110"/>
      <c r="AC11512" s="110"/>
    </row>
    <row r="11513" spans="19:29" x14ac:dyDescent="0.25">
      <c r="S11513" s="111"/>
      <c r="U11513" s="111"/>
      <c r="W11513" s="111"/>
      <c r="Y11513" s="111"/>
      <c r="AA11513" s="111"/>
      <c r="AC11513" s="111"/>
    </row>
    <row r="11514" spans="19:29" x14ac:dyDescent="0.25">
      <c r="S11514" s="107"/>
      <c r="U11514" s="107"/>
      <c r="W11514" s="107"/>
      <c r="Y11514" s="107"/>
      <c r="AA11514" s="107"/>
      <c r="AC11514" s="107"/>
    </row>
    <row r="11515" spans="19:29" x14ac:dyDescent="0.25">
      <c r="S11515" s="108"/>
      <c r="U11515" s="108"/>
      <c r="W11515" s="108"/>
      <c r="Y11515" s="108"/>
      <c r="AA11515" s="108"/>
      <c r="AC11515" s="108"/>
    </row>
    <row r="11516" spans="19:29" x14ac:dyDescent="0.25">
      <c r="S11516" s="108"/>
      <c r="U11516" s="108"/>
      <c r="W11516" s="108"/>
      <c r="Y11516" s="108"/>
      <c r="AA11516" s="108"/>
      <c r="AC11516" s="108"/>
    </row>
    <row r="11517" spans="19:29" x14ac:dyDescent="0.25">
      <c r="S11517" s="109"/>
      <c r="U11517" s="109"/>
      <c r="W11517" s="109"/>
      <c r="Y11517" s="109"/>
      <c r="AA11517" s="109"/>
      <c r="AC11517" s="109"/>
    </row>
    <row r="11518" spans="19:29" x14ac:dyDescent="0.25">
      <c r="S11518" s="108"/>
      <c r="U11518" s="108"/>
      <c r="W11518" s="108"/>
      <c r="Y11518" s="108"/>
      <c r="AA11518" s="108"/>
      <c r="AC11518" s="108"/>
    </row>
    <row r="11519" spans="19:29" x14ac:dyDescent="0.25">
      <c r="S11519" s="108"/>
      <c r="U11519" s="108"/>
      <c r="W11519" s="108"/>
      <c r="Y11519" s="108"/>
      <c r="AA11519" s="108"/>
      <c r="AC11519" s="108"/>
    </row>
    <row r="11520" spans="19:29" x14ac:dyDescent="0.25">
      <c r="S11520" s="109"/>
      <c r="U11520" s="109"/>
      <c r="W11520" s="109"/>
      <c r="Y11520" s="109"/>
      <c r="AA11520" s="109"/>
      <c r="AC11520" s="109"/>
    </row>
    <row r="11521" spans="19:29" x14ac:dyDescent="0.25">
      <c r="S11521" s="108"/>
      <c r="U11521" s="108"/>
      <c r="W11521" s="108"/>
      <c r="Y11521" s="108"/>
      <c r="AA11521" s="108"/>
      <c r="AC11521" s="108"/>
    </row>
    <row r="11522" spans="19:29" x14ac:dyDescent="0.25">
      <c r="S11522" s="109"/>
      <c r="U11522" s="109"/>
      <c r="W11522" s="109"/>
      <c r="Y11522" s="109"/>
      <c r="AA11522" s="109"/>
      <c r="AC11522" s="109"/>
    </row>
    <row r="11523" spans="19:29" x14ac:dyDescent="0.25">
      <c r="S11523" s="108"/>
      <c r="U11523" s="108"/>
      <c r="W11523" s="108"/>
      <c r="Y11523" s="108"/>
      <c r="AA11523" s="108"/>
      <c r="AC11523" s="108"/>
    </row>
    <row r="11524" spans="19:29" x14ac:dyDescent="0.25">
      <c r="S11524" s="108"/>
      <c r="U11524" s="108"/>
      <c r="W11524" s="108"/>
      <c r="Y11524" s="108"/>
      <c r="AA11524" s="108"/>
      <c r="AC11524" s="108"/>
    </row>
    <row r="11525" spans="19:29" x14ac:dyDescent="0.25">
      <c r="S11525" s="108"/>
      <c r="U11525" s="108"/>
      <c r="W11525" s="108"/>
      <c r="Y11525" s="108"/>
      <c r="AA11525" s="108"/>
      <c r="AC11525" s="108"/>
    </row>
    <row r="11526" spans="19:29" x14ac:dyDescent="0.25">
      <c r="S11526" s="110"/>
      <c r="U11526" s="110"/>
      <c r="W11526" s="110"/>
      <c r="Y11526" s="110"/>
      <c r="AA11526" s="110"/>
      <c r="AC11526" s="110"/>
    </row>
    <row r="11527" spans="19:29" x14ac:dyDescent="0.25">
      <c r="S11527" s="110"/>
      <c r="U11527" s="110"/>
      <c r="W11527" s="110"/>
      <c r="Y11527" s="110"/>
      <c r="AA11527" s="110"/>
      <c r="AC11527" s="110"/>
    </row>
    <row r="11528" spans="19:29" x14ac:dyDescent="0.25">
      <c r="S11528" s="110"/>
      <c r="U11528" s="110"/>
      <c r="W11528" s="110"/>
      <c r="Y11528" s="110"/>
      <c r="AA11528" s="110"/>
      <c r="AC11528" s="110"/>
    </row>
    <row r="11529" spans="19:29" x14ac:dyDescent="0.25">
      <c r="S11529" s="110"/>
      <c r="U11529" s="110"/>
      <c r="W11529" s="110"/>
      <c r="Y11529" s="110"/>
      <c r="AA11529" s="110"/>
      <c r="AC11529" s="110"/>
    </row>
    <row r="11530" spans="19:29" x14ac:dyDescent="0.25">
      <c r="S11530" s="111"/>
      <c r="U11530" s="111"/>
      <c r="W11530" s="111"/>
      <c r="Y11530" s="111"/>
      <c r="AA11530" s="111"/>
      <c r="AC11530" s="111"/>
    </row>
    <row r="11531" spans="19:29" x14ac:dyDescent="0.25">
      <c r="S11531" s="107"/>
      <c r="U11531" s="107"/>
      <c r="W11531" s="107"/>
      <c r="Y11531" s="107"/>
      <c r="AA11531" s="107"/>
      <c r="AC11531" s="107"/>
    </row>
    <row r="11532" spans="19:29" x14ac:dyDescent="0.25">
      <c r="S11532" s="108"/>
      <c r="U11532" s="108"/>
      <c r="W11532" s="108"/>
      <c r="Y11532" s="108"/>
      <c r="AA11532" s="108"/>
      <c r="AC11532" s="108"/>
    </row>
    <row r="11533" spans="19:29" x14ac:dyDescent="0.25">
      <c r="S11533" s="108"/>
      <c r="U11533" s="108"/>
      <c r="W11533" s="108"/>
      <c r="Y11533" s="108"/>
      <c r="AA11533" s="108"/>
      <c r="AC11533" s="108"/>
    </row>
    <row r="11534" spans="19:29" x14ac:dyDescent="0.25">
      <c r="S11534" s="109"/>
      <c r="U11534" s="109"/>
      <c r="W11534" s="109"/>
      <c r="Y11534" s="109"/>
      <c r="AA11534" s="109"/>
      <c r="AC11534" s="109"/>
    </row>
    <row r="11535" spans="19:29" x14ac:dyDescent="0.25">
      <c r="S11535" s="108"/>
      <c r="U11535" s="108"/>
      <c r="W11535" s="108"/>
      <c r="Y11535" s="108"/>
      <c r="AA11535" s="108"/>
      <c r="AC11535" s="108"/>
    </row>
    <row r="11536" spans="19:29" x14ac:dyDescent="0.25">
      <c r="S11536" s="108"/>
      <c r="U11536" s="108"/>
      <c r="W11536" s="108"/>
      <c r="Y11536" s="108"/>
      <c r="AA11536" s="108"/>
      <c r="AC11536" s="108"/>
    </row>
    <row r="11537" spans="19:29" x14ac:dyDescent="0.25">
      <c r="S11537" s="109"/>
      <c r="U11537" s="109"/>
      <c r="W11537" s="109"/>
      <c r="Y11537" s="109"/>
      <c r="AA11537" s="109"/>
      <c r="AC11537" s="109"/>
    </row>
    <row r="11538" spans="19:29" x14ac:dyDescent="0.25">
      <c r="S11538" s="108"/>
      <c r="U11538" s="108"/>
      <c r="W11538" s="108"/>
      <c r="Y11538" s="108"/>
      <c r="AA11538" s="108"/>
      <c r="AC11538" s="108"/>
    </row>
    <row r="11539" spans="19:29" x14ac:dyDescent="0.25">
      <c r="S11539" s="109"/>
      <c r="U11539" s="109"/>
      <c r="W11539" s="109"/>
      <c r="Y11539" s="109"/>
      <c r="AA11539" s="109"/>
      <c r="AC11539" s="109"/>
    </row>
    <row r="11540" spans="19:29" x14ac:dyDescent="0.25">
      <c r="S11540" s="108"/>
      <c r="U11540" s="108"/>
      <c r="W11540" s="108"/>
      <c r="Y11540" s="108"/>
      <c r="AA11540" s="108"/>
      <c r="AC11540" s="108"/>
    </row>
    <row r="11541" spans="19:29" x14ac:dyDescent="0.25">
      <c r="S11541" s="108"/>
      <c r="U11541" s="108"/>
      <c r="W11541" s="108"/>
      <c r="Y11541" s="108"/>
      <c r="AA11541" s="108"/>
      <c r="AC11541" s="108"/>
    </row>
    <row r="11542" spans="19:29" x14ac:dyDescent="0.25">
      <c r="S11542" s="108"/>
      <c r="U11542" s="108"/>
      <c r="W11542" s="108"/>
      <c r="Y11542" s="108"/>
      <c r="AA11542" s="108"/>
      <c r="AC11542" s="108"/>
    </row>
    <row r="11543" spans="19:29" x14ac:dyDescent="0.25">
      <c r="S11543" s="110"/>
      <c r="U11543" s="110"/>
      <c r="W11543" s="110"/>
      <c r="Y11543" s="110"/>
      <c r="AA11543" s="110"/>
      <c r="AC11543" s="110"/>
    </row>
    <row r="11544" spans="19:29" x14ac:dyDescent="0.25">
      <c r="S11544" s="110"/>
      <c r="U11544" s="110"/>
      <c r="W11544" s="110"/>
      <c r="Y11544" s="110"/>
      <c r="AA11544" s="110"/>
      <c r="AC11544" s="110"/>
    </row>
    <row r="11545" spans="19:29" x14ac:dyDescent="0.25">
      <c r="S11545" s="110"/>
      <c r="U11545" s="110"/>
      <c r="W11545" s="110"/>
      <c r="Y11545" s="110"/>
      <c r="AA11545" s="110"/>
      <c r="AC11545" s="110"/>
    </row>
    <row r="11546" spans="19:29" x14ac:dyDescent="0.25">
      <c r="S11546" s="110"/>
      <c r="U11546" s="110"/>
      <c r="W11546" s="110"/>
      <c r="Y11546" s="110"/>
      <c r="AA11546" s="110"/>
      <c r="AC11546" s="110"/>
    </row>
    <row r="11547" spans="19:29" x14ac:dyDescent="0.25">
      <c r="S11547" s="111"/>
      <c r="U11547" s="111"/>
      <c r="W11547" s="111"/>
      <c r="Y11547" s="111"/>
      <c r="AA11547" s="111"/>
      <c r="AC11547" s="111"/>
    </row>
    <row r="11548" spans="19:29" x14ac:dyDescent="0.25">
      <c r="S11548" s="107"/>
      <c r="U11548" s="107"/>
      <c r="W11548" s="107"/>
      <c r="Y11548" s="107"/>
      <c r="AA11548" s="107"/>
      <c r="AC11548" s="107"/>
    </row>
    <row r="11549" spans="19:29" x14ac:dyDescent="0.25">
      <c r="S11549" s="108"/>
      <c r="U11549" s="108"/>
      <c r="W11549" s="108"/>
      <c r="Y11549" s="108"/>
      <c r="AA11549" s="108"/>
      <c r="AC11549" s="108"/>
    </row>
    <row r="11550" spans="19:29" x14ac:dyDescent="0.25">
      <c r="S11550" s="108"/>
      <c r="U11550" s="108"/>
      <c r="W11550" s="108"/>
      <c r="Y11550" s="108"/>
      <c r="AA11550" s="108"/>
      <c r="AC11550" s="108"/>
    </row>
    <row r="11551" spans="19:29" x14ac:dyDescent="0.25">
      <c r="S11551" s="109"/>
      <c r="U11551" s="109"/>
      <c r="W11551" s="109"/>
      <c r="Y11551" s="109"/>
      <c r="AA11551" s="109"/>
      <c r="AC11551" s="109"/>
    </row>
    <row r="11552" spans="19:29" x14ac:dyDescent="0.25">
      <c r="S11552" s="108"/>
      <c r="U11552" s="108"/>
      <c r="W11552" s="108"/>
      <c r="Y11552" s="108"/>
      <c r="AA11552" s="108"/>
      <c r="AC11552" s="108"/>
    </row>
    <row r="11553" spans="19:29" x14ac:dyDescent="0.25">
      <c r="S11553" s="108"/>
      <c r="U11553" s="108"/>
      <c r="W11553" s="108"/>
      <c r="Y11553" s="108"/>
      <c r="AA11553" s="108"/>
      <c r="AC11553" s="108"/>
    </row>
    <row r="11554" spans="19:29" x14ac:dyDescent="0.25">
      <c r="S11554" s="109"/>
      <c r="U11554" s="109"/>
      <c r="W11554" s="109"/>
      <c r="Y11554" s="109"/>
      <c r="AA11554" s="109"/>
      <c r="AC11554" s="109"/>
    </row>
    <row r="11555" spans="19:29" x14ac:dyDescent="0.25">
      <c r="S11555" s="108"/>
      <c r="U11555" s="108"/>
      <c r="W11555" s="108"/>
      <c r="Y11555" s="108"/>
      <c r="AA11555" s="108"/>
      <c r="AC11555" s="108"/>
    </row>
    <row r="11556" spans="19:29" x14ac:dyDescent="0.25">
      <c r="S11556" s="109"/>
      <c r="U11556" s="109"/>
      <c r="W11556" s="109"/>
      <c r="Y11556" s="109"/>
      <c r="AA11556" s="109"/>
      <c r="AC11556" s="109"/>
    </row>
    <row r="11557" spans="19:29" x14ac:dyDescent="0.25">
      <c r="S11557" s="108"/>
      <c r="U11557" s="108"/>
      <c r="W11557" s="108"/>
      <c r="Y11557" s="108"/>
      <c r="AA11557" s="108"/>
      <c r="AC11557" s="108"/>
    </row>
    <row r="11558" spans="19:29" x14ac:dyDescent="0.25">
      <c r="S11558" s="108"/>
      <c r="U11558" s="108"/>
      <c r="W11558" s="108"/>
      <c r="Y11558" s="108"/>
      <c r="AA11558" s="108"/>
      <c r="AC11558" s="108"/>
    </row>
    <row r="11559" spans="19:29" x14ac:dyDescent="0.25">
      <c r="S11559" s="108"/>
      <c r="U11559" s="108"/>
      <c r="W11559" s="108"/>
      <c r="Y11559" s="108"/>
      <c r="AA11559" s="108"/>
      <c r="AC11559" s="108"/>
    </row>
    <row r="11560" spans="19:29" x14ac:dyDescent="0.25">
      <c r="S11560" s="110"/>
      <c r="U11560" s="110"/>
      <c r="W11560" s="110"/>
      <c r="Y11560" s="110"/>
      <c r="AA11560" s="110"/>
      <c r="AC11560" s="110"/>
    </row>
    <row r="11561" spans="19:29" x14ac:dyDescent="0.25">
      <c r="S11561" s="110"/>
      <c r="U11561" s="110"/>
      <c r="W11561" s="110"/>
      <c r="Y11561" s="110"/>
      <c r="AA11561" s="110"/>
      <c r="AC11561" s="110"/>
    </row>
    <row r="11562" spans="19:29" x14ac:dyDescent="0.25">
      <c r="S11562" s="110"/>
      <c r="U11562" s="110"/>
      <c r="W11562" s="110"/>
      <c r="Y11562" s="110"/>
      <c r="AA11562" s="110"/>
      <c r="AC11562" s="110"/>
    </row>
    <row r="11563" spans="19:29" x14ac:dyDescent="0.25">
      <c r="S11563" s="110"/>
      <c r="U11563" s="110"/>
      <c r="W11563" s="110"/>
      <c r="Y11563" s="110"/>
      <c r="AA11563" s="110"/>
      <c r="AC11563" s="110"/>
    </row>
    <row r="11564" spans="19:29" x14ac:dyDescent="0.25">
      <c r="S11564" s="111"/>
      <c r="U11564" s="111"/>
      <c r="W11564" s="111"/>
      <c r="Y11564" s="111"/>
      <c r="AA11564" s="111"/>
      <c r="AC11564" s="111"/>
    </row>
    <row r="11565" spans="19:29" x14ac:dyDescent="0.25">
      <c r="S11565" s="107"/>
      <c r="U11565" s="107"/>
      <c r="W11565" s="107"/>
      <c r="Y11565" s="107"/>
      <c r="AA11565" s="107"/>
      <c r="AC11565" s="107"/>
    </row>
    <row r="11566" spans="19:29" x14ac:dyDescent="0.25">
      <c r="S11566" s="108"/>
      <c r="U11566" s="108"/>
      <c r="W11566" s="108"/>
      <c r="Y11566" s="108"/>
      <c r="AA11566" s="108"/>
      <c r="AC11566" s="108"/>
    </row>
    <row r="11567" spans="19:29" x14ac:dyDescent="0.25">
      <c r="S11567" s="108"/>
      <c r="U11567" s="108"/>
      <c r="W11567" s="108"/>
      <c r="Y11567" s="108"/>
      <c r="AA11567" s="108"/>
      <c r="AC11567" s="108"/>
    </row>
    <row r="11568" spans="19:29" x14ac:dyDescent="0.25">
      <c r="S11568" s="109"/>
      <c r="U11568" s="109"/>
      <c r="W11568" s="109"/>
      <c r="Y11568" s="109"/>
      <c r="AA11568" s="109"/>
      <c r="AC11568" s="109"/>
    </row>
    <row r="11569" spans="19:29" x14ac:dyDescent="0.25">
      <c r="S11569" s="108"/>
      <c r="U11569" s="108"/>
      <c r="W11569" s="108"/>
      <c r="Y11569" s="108"/>
      <c r="AA11569" s="108"/>
      <c r="AC11569" s="108"/>
    </row>
    <row r="11570" spans="19:29" x14ac:dyDescent="0.25">
      <c r="S11570" s="108"/>
      <c r="U11570" s="108"/>
      <c r="W11570" s="108"/>
      <c r="Y11570" s="108"/>
      <c r="AA11570" s="108"/>
      <c r="AC11570" s="108"/>
    </row>
    <row r="11571" spans="19:29" x14ac:dyDescent="0.25">
      <c r="S11571" s="109"/>
      <c r="U11571" s="109"/>
      <c r="W11571" s="109"/>
      <c r="Y11571" s="109"/>
      <c r="AA11571" s="109"/>
      <c r="AC11571" s="109"/>
    </row>
    <row r="11572" spans="19:29" x14ac:dyDescent="0.25">
      <c r="S11572" s="108"/>
      <c r="U11572" s="108"/>
      <c r="W11572" s="108"/>
      <c r="Y11572" s="108"/>
      <c r="AA11572" s="108"/>
      <c r="AC11572" s="108"/>
    </row>
    <row r="11573" spans="19:29" x14ac:dyDescent="0.25">
      <c r="S11573" s="109"/>
      <c r="U11573" s="109"/>
      <c r="W11573" s="109"/>
      <c r="Y11573" s="109"/>
      <c r="AA11573" s="109"/>
      <c r="AC11573" s="109"/>
    </row>
    <row r="11574" spans="19:29" x14ac:dyDescent="0.25">
      <c r="S11574" s="108"/>
      <c r="U11574" s="108"/>
      <c r="W11574" s="108"/>
      <c r="Y11574" s="108"/>
      <c r="AA11574" s="108"/>
      <c r="AC11574" s="108"/>
    </row>
    <row r="11575" spans="19:29" x14ac:dyDescent="0.25">
      <c r="S11575" s="108"/>
      <c r="U11575" s="108"/>
      <c r="W11575" s="108"/>
      <c r="Y11575" s="108"/>
      <c r="AA11575" s="108"/>
      <c r="AC11575" s="108"/>
    </row>
    <row r="11576" spans="19:29" x14ac:dyDescent="0.25">
      <c r="S11576" s="108"/>
      <c r="U11576" s="108"/>
      <c r="W11576" s="108"/>
      <c r="Y11576" s="108"/>
      <c r="AA11576" s="108"/>
      <c r="AC11576" s="108"/>
    </row>
    <row r="11577" spans="19:29" x14ac:dyDescent="0.25">
      <c r="S11577" s="110"/>
      <c r="U11577" s="110"/>
      <c r="W11577" s="110"/>
      <c r="Y11577" s="110"/>
      <c r="AA11577" s="110"/>
      <c r="AC11577" s="110"/>
    </row>
    <row r="11578" spans="19:29" x14ac:dyDescent="0.25">
      <c r="S11578" s="110"/>
      <c r="U11578" s="110"/>
      <c r="W11578" s="110"/>
      <c r="Y11578" s="110"/>
      <c r="AA11578" s="110"/>
      <c r="AC11578" s="110"/>
    </row>
    <row r="11579" spans="19:29" x14ac:dyDescent="0.25">
      <c r="S11579" s="110"/>
      <c r="U11579" s="110"/>
      <c r="W11579" s="110"/>
      <c r="Y11579" s="110"/>
      <c r="AA11579" s="110"/>
      <c r="AC11579" s="110"/>
    </row>
    <row r="11580" spans="19:29" x14ac:dyDescent="0.25">
      <c r="S11580" s="110"/>
      <c r="U11580" s="110"/>
      <c r="W11580" s="110"/>
      <c r="Y11580" s="110"/>
      <c r="AA11580" s="110"/>
      <c r="AC11580" s="110"/>
    </row>
    <row r="11581" spans="19:29" x14ac:dyDescent="0.25">
      <c r="S11581" s="111"/>
      <c r="U11581" s="111"/>
      <c r="W11581" s="111"/>
      <c r="Y11581" s="111"/>
      <c r="AA11581" s="111"/>
      <c r="AC11581" s="111"/>
    </row>
    <row r="11582" spans="19:29" x14ac:dyDescent="0.25">
      <c r="S11582" s="107"/>
      <c r="U11582" s="107"/>
      <c r="W11582" s="107"/>
      <c r="Y11582" s="107"/>
      <c r="AA11582" s="107"/>
      <c r="AC11582" s="107"/>
    </row>
    <row r="11583" spans="19:29" x14ac:dyDescent="0.25">
      <c r="S11583" s="108"/>
      <c r="U11583" s="108"/>
      <c r="W11583" s="108"/>
      <c r="Y11583" s="108"/>
      <c r="AA11583" s="108"/>
      <c r="AC11583" s="108"/>
    </row>
    <row r="11584" spans="19:29" x14ac:dyDescent="0.25">
      <c r="S11584" s="108"/>
      <c r="U11584" s="108"/>
      <c r="W11584" s="108"/>
      <c r="Y11584" s="108"/>
      <c r="AA11584" s="108"/>
      <c r="AC11584" s="108"/>
    </row>
    <row r="11585" spans="19:29" x14ac:dyDescent="0.25">
      <c r="S11585" s="109"/>
      <c r="U11585" s="109"/>
      <c r="W11585" s="109"/>
      <c r="Y11585" s="109"/>
      <c r="AA11585" s="109"/>
      <c r="AC11585" s="109"/>
    </row>
    <row r="11586" spans="19:29" x14ac:dyDescent="0.25">
      <c r="S11586" s="108"/>
      <c r="U11586" s="108"/>
      <c r="W11586" s="108"/>
      <c r="Y11586" s="108"/>
      <c r="AA11586" s="108"/>
      <c r="AC11586" s="108"/>
    </row>
    <row r="11587" spans="19:29" x14ac:dyDescent="0.25">
      <c r="S11587" s="108"/>
      <c r="U11587" s="108"/>
      <c r="W11587" s="108"/>
      <c r="Y11587" s="108"/>
      <c r="AA11587" s="108"/>
      <c r="AC11587" s="108"/>
    </row>
    <row r="11588" spans="19:29" x14ac:dyDescent="0.25">
      <c r="S11588" s="109"/>
      <c r="U11588" s="109"/>
      <c r="W11588" s="109"/>
      <c r="Y11588" s="109"/>
      <c r="AA11588" s="109"/>
      <c r="AC11588" s="109"/>
    </row>
    <row r="11589" spans="19:29" x14ac:dyDescent="0.25">
      <c r="S11589" s="108"/>
      <c r="U11589" s="108"/>
      <c r="W11589" s="108"/>
      <c r="Y11589" s="108"/>
      <c r="AA11589" s="108"/>
      <c r="AC11589" s="108"/>
    </row>
    <row r="11590" spans="19:29" x14ac:dyDescent="0.25">
      <c r="S11590" s="109"/>
      <c r="U11590" s="109"/>
      <c r="W11590" s="109"/>
      <c r="Y11590" s="109"/>
      <c r="AA11590" s="109"/>
      <c r="AC11590" s="109"/>
    </row>
    <row r="11591" spans="19:29" x14ac:dyDescent="0.25">
      <c r="S11591" s="108"/>
      <c r="U11591" s="108"/>
      <c r="W11591" s="108"/>
      <c r="Y11591" s="108"/>
      <c r="AA11591" s="108"/>
      <c r="AC11591" s="108"/>
    </row>
    <row r="11592" spans="19:29" x14ac:dyDescent="0.25">
      <c r="S11592" s="108"/>
      <c r="U11592" s="108"/>
      <c r="W11592" s="108"/>
      <c r="Y11592" s="108"/>
      <c r="AA11592" s="108"/>
      <c r="AC11592" s="108"/>
    </row>
    <row r="11593" spans="19:29" x14ac:dyDescent="0.25">
      <c r="S11593" s="108"/>
      <c r="U11593" s="108"/>
      <c r="W11593" s="108"/>
      <c r="Y11593" s="108"/>
      <c r="AA11593" s="108"/>
      <c r="AC11593" s="108"/>
    </row>
    <row r="11594" spans="19:29" x14ac:dyDescent="0.25">
      <c r="S11594" s="110"/>
      <c r="U11594" s="110"/>
      <c r="W11594" s="110"/>
      <c r="Y11594" s="110"/>
      <c r="AA11594" s="110"/>
      <c r="AC11594" s="110"/>
    </row>
    <row r="11595" spans="19:29" x14ac:dyDescent="0.25">
      <c r="S11595" s="110"/>
      <c r="U11595" s="110"/>
      <c r="W11595" s="110"/>
      <c r="Y11595" s="110"/>
      <c r="AA11595" s="110"/>
      <c r="AC11595" s="110"/>
    </row>
    <row r="11596" spans="19:29" x14ac:dyDescent="0.25">
      <c r="S11596" s="110"/>
      <c r="U11596" s="110"/>
      <c r="W11596" s="110"/>
      <c r="Y11596" s="110"/>
      <c r="AA11596" s="110"/>
      <c r="AC11596" s="110"/>
    </row>
    <row r="11597" spans="19:29" x14ac:dyDescent="0.25">
      <c r="S11597" s="110"/>
      <c r="U11597" s="110"/>
      <c r="W11597" s="110"/>
      <c r="Y11597" s="110"/>
      <c r="AA11597" s="110"/>
      <c r="AC11597" s="110"/>
    </row>
    <row r="11598" spans="19:29" x14ac:dyDescent="0.25">
      <c r="S11598" s="111"/>
      <c r="U11598" s="111"/>
      <c r="W11598" s="111"/>
      <c r="Y11598" s="111"/>
      <c r="AA11598" s="111"/>
      <c r="AC11598" s="111"/>
    </row>
    <row r="11599" spans="19:29" x14ac:dyDescent="0.25">
      <c r="S11599" s="107"/>
      <c r="U11599" s="107"/>
      <c r="W11599" s="107"/>
      <c r="Y11599" s="107"/>
      <c r="AA11599" s="107"/>
      <c r="AC11599" s="107"/>
    </row>
    <row r="11600" spans="19:29" x14ac:dyDescent="0.25">
      <c r="S11600" s="108"/>
      <c r="U11600" s="108"/>
      <c r="W11600" s="108"/>
      <c r="Y11600" s="108"/>
      <c r="AA11600" s="108"/>
      <c r="AC11600" s="108"/>
    </row>
    <row r="11601" spans="19:29" x14ac:dyDescent="0.25">
      <c r="S11601" s="108"/>
      <c r="U11601" s="108"/>
      <c r="W11601" s="108"/>
      <c r="Y11601" s="108"/>
      <c r="AA11601" s="108"/>
      <c r="AC11601" s="108"/>
    </row>
    <row r="11602" spans="19:29" x14ac:dyDescent="0.25">
      <c r="S11602" s="109"/>
      <c r="U11602" s="109"/>
      <c r="W11602" s="109"/>
      <c r="Y11602" s="109"/>
      <c r="AA11602" s="109"/>
      <c r="AC11602" s="109"/>
    </row>
    <row r="11603" spans="19:29" x14ac:dyDescent="0.25">
      <c r="S11603" s="108"/>
      <c r="U11603" s="108"/>
      <c r="W11603" s="108"/>
      <c r="Y11603" s="108"/>
      <c r="AA11603" s="108"/>
      <c r="AC11603" s="108"/>
    </row>
    <row r="11604" spans="19:29" x14ac:dyDescent="0.25">
      <c r="S11604" s="108"/>
      <c r="U11604" s="108"/>
      <c r="W11604" s="108"/>
      <c r="Y11604" s="108"/>
      <c r="AA11604" s="108"/>
      <c r="AC11604" s="108"/>
    </row>
    <row r="11605" spans="19:29" x14ac:dyDescent="0.25">
      <c r="S11605" s="109"/>
      <c r="U11605" s="109"/>
      <c r="W11605" s="109"/>
      <c r="Y11605" s="109"/>
      <c r="AA11605" s="109"/>
      <c r="AC11605" s="109"/>
    </row>
    <row r="11606" spans="19:29" x14ac:dyDescent="0.25">
      <c r="S11606" s="108"/>
      <c r="U11606" s="108"/>
      <c r="W11606" s="108"/>
      <c r="Y11606" s="108"/>
      <c r="AA11606" s="108"/>
      <c r="AC11606" s="108"/>
    </row>
    <row r="11607" spans="19:29" x14ac:dyDescent="0.25">
      <c r="S11607" s="109"/>
      <c r="U11607" s="109"/>
      <c r="W11607" s="109"/>
      <c r="Y11607" s="109"/>
      <c r="AA11607" s="109"/>
      <c r="AC11607" s="109"/>
    </row>
    <row r="11608" spans="19:29" x14ac:dyDescent="0.25">
      <c r="S11608" s="108"/>
      <c r="U11608" s="108"/>
      <c r="W11608" s="108"/>
      <c r="Y11608" s="108"/>
      <c r="AA11608" s="108"/>
      <c r="AC11608" s="108"/>
    </row>
    <row r="11609" spans="19:29" x14ac:dyDescent="0.25">
      <c r="S11609" s="108"/>
      <c r="U11609" s="108"/>
      <c r="W11609" s="108"/>
      <c r="Y11609" s="108"/>
      <c r="AA11609" s="108"/>
      <c r="AC11609" s="108"/>
    </row>
    <row r="11610" spans="19:29" x14ac:dyDescent="0.25">
      <c r="S11610" s="108"/>
      <c r="U11610" s="108"/>
      <c r="W11610" s="108"/>
      <c r="Y11610" s="108"/>
      <c r="AA11610" s="108"/>
      <c r="AC11610" s="108"/>
    </row>
    <row r="11611" spans="19:29" x14ac:dyDescent="0.25">
      <c r="S11611" s="110"/>
      <c r="U11611" s="110"/>
      <c r="W11611" s="110"/>
      <c r="Y11611" s="110"/>
      <c r="AA11611" s="110"/>
      <c r="AC11611" s="110"/>
    </row>
    <row r="11612" spans="19:29" x14ac:dyDescent="0.25">
      <c r="S11612" s="110"/>
      <c r="U11612" s="110"/>
      <c r="W11612" s="110"/>
      <c r="Y11612" s="110"/>
      <c r="AA11612" s="110"/>
      <c r="AC11612" s="110"/>
    </row>
    <row r="11613" spans="19:29" x14ac:dyDescent="0.25">
      <c r="S11613" s="110"/>
      <c r="U11613" s="110"/>
      <c r="W11613" s="110"/>
      <c r="Y11613" s="110"/>
      <c r="AA11613" s="110"/>
      <c r="AC11613" s="110"/>
    </row>
    <row r="11614" spans="19:29" x14ac:dyDescent="0.25">
      <c r="S11614" s="110"/>
      <c r="U11614" s="110"/>
      <c r="W11614" s="110"/>
      <c r="Y11614" s="110"/>
      <c r="AA11614" s="110"/>
      <c r="AC11614" s="110"/>
    </row>
    <row r="11615" spans="19:29" x14ac:dyDescent="0.25">
      <c r="S11615" s="111"/>
      <c r="U11615" s="111"/>
      <c r="W11615" s="111"/>
      <c r="Y11615" s="111"/>
      <c r="AA11615" s="111"/>
      <c r="AC11615" s="111"/>
    </row>
    <row r="11616" spans="19:29" x14ac:dyDescent="0.25">
      <c r="S11616" s="107"/>
      <c r="U11616" s="107"/>
      <c r="W11616" s="107"/>
      <c r="Y11616" s="107"/>
      <c r="AA11616" s="107"/>
      <c r="AC11616" s="107"/>
    </row>
    <row r="11617" spans="19:29" x14ac:dyDescent="0.25">
      <c r="S11617" s="108"/>
      <c r="U11617" s="108"/>
      <c r="W11617" s="108"/>
      <c r="Y11617" s="108"/>
      <c r="AA11617" s="108"/>
      <c r="AC11617" s="108"/>
    </row>
    <row r="11618" spans="19:29" x14ac:dyDescent="0.25">
      <c r="S11618" s="108"/>
      <c r="U11618" s="108"/>
      <c r="W11618" s="108"/>
      <c r="Y11618" s="108"/>
      <c r="AA11618" s="108"/>
      <c r="AC11618" s="108"/>
    </row>
    <row r="11619" spans="19:29" x14ac:dyDescent="0.25">
      <c r="S11619" s="109"/>
      <c r="U11619" s="109"/>
      <c r="W11619" s="109"/>
      <c r="Y11619" s="109"/>
      <c r="AA11619" s="109"/>
      <c r="AC11619" s="109"/>
    </row>
    <row r="11620" spans="19:29" x14ac:dyDescent="0.25">
      <c r="S11620" s="108"/>
      <c r="U11620" s="108"/>
      <c r="W11620" s="108"/>
      <c r="Y11620" s="108"/>
      <c r="AA11620" s="108"/>
      <c r="AC11620" s="108"/>
    </row>
    <row r="11621" spans="19:29" x14ac:dyDescent="0.25">
      <c r="S11621" s="108"/>
      <c r="U11621" s="108"/>
      <c r="W11621" s="108"/>
      <c r="Y11621" s="108"/>
      <c r="AA11621" s="108"/>
      <c r="AC11621" s="108"/>
    </row>
    <row r="11622" spans="19:29" x14ac:dyDescent="0.25">
      <c r="S11622" s="109"/>
      <c r="U11622" s="109"/>
      <c r="W11622" s="109"/>
      <c r="Y11622" s="109"/>
      <c r="AA11622" s="109"/>
      <c r="AC11622" s="109"/>
    </row>
    <row r="11623" spans="19:29" x14ac:dyDescent="0.25">
      <c r="S11623" s="108"/>
      <c r="U11623" s="108"/>
      <c r="W11623" s="108"/>
      <c r="Y11623" s="108"/>
      <c r="AA11623" s="108"/>
      <c r="AC11623" s="108"/>
    </row>
    <row r="11624" spans="19:29" x14ac:dyDescent="0.25">
      <c r="S11624" s="109"/>
      <c r="U11624" s="109"/>
      <c r="W11624" s="109"/>
      <c r="Y11624" s="109"/>
      <c r="AA11624" s="109"/>
      <c r="AC11624" s="109"/>
    </row>
    <row r="11625" spans="19:29" x14ac:dyDescent="0.25">
      <c r="S11625" s="108"/>
      <c r="U11625" s="108"/>
      <c r="W11625" s="108"/>
      <c r="Y11625" s="108"/>
      <c r="AA11625" s="108"/>
      <c r="AC11625" s="108"/>
    </row>
    <row r="11626" spans="19:29" x14ac:dyDescent="0.25">
      <c r="S11626" s="108"/>
      <c r="U11626" s="108"/>
      <c r="W11626" s="108"/>
      <c r="Y11626" s="108"/>
      <c r="AA11626" s="108"/>
      <c r="AC11626" s="108"/>
    </row>
    <row r="11627" spans="19:29" x14ac:dyDescent="0.25">
      <c r="S11627" s="108"/>
      <c r="U11627" s="108"/>
      <c r="W11627" s="108"/>
      <c r="Y11627" s="108"/>
      <c r="AA11627" s="108"/>
      <c r="AC11627" s="108"/>
    </row>
    <row r="11628" spans="19:29" x14ac:dyDescent="0.25">
      <c r="S11628" s="110"/>
      <c r="U11628" s="110"/>
      <c r="W11628" s="110"/>
      <c r="Y11628" s="110"/>
      <c r="AA11628" s="110"/>
      <c r="AC11628" s="110"/>
    </row>
    <row r="11629" spans="19:29" x14ac:dyDescent="0.25">
      <c r="S11629" s="110"/>
      <c r="U11629" s="110"/>
      <c r="W11629" s="110"/>
      <c r="Y11629" s="110"/>
      <c r="AA11629" s="110"/>
      <c r="AC11629" s="110"/>
    </row>
    <row r="11630" spans="19:29" x14ac:dyDescent="0.25">
      <c r="S11630" s="110"/>
      <c r="U11630" s="110"/>
      <c r="W11630" s="110"/>
      <c r="Y11630" s="110"/>
      <c r="AA11630" s="110"/>
      <c r="AC11630" s="110"/>
    </row>
    <row r="11631" spans="19:29" x14ac:dyDescent="0.25">
      <c r="S11631" s="110"/>
      <c r="U11631" s="110"/>
      <c r="W11631" s="110"/>
      <c r="Y11631" s="110"/>
      <c r="AA11631" s="110"/>
      <c r="AC11631" s="110"/>
    </row>
    <row r="11632" spans="19:29" x14ac:dyDescent="0.25">
      <c r="S11632" s="111"/>
      <c r="U11632" s="111"/>
      <c r="W11632" s="111"/>
      <c r="Y11632" s="111"/>
      <c r="AA11632" s="111"/>
      <c r="AC11632" s="111"/>
    </row>
    <row r="11633" spans="19:29" x14ac:dyDescent="0.25">
      <c r="S11633" s="107"/>
      <c r="U11633" s="107"/>
      <c r="W11633" s="107"/>
      <c r="Y11633" s="107"/>
      <c r="AA11633" s="107"/>
      <c r="AC11633" s="107"/>
    </row>
    <row r="11634" spans="19:29" x14ac:dyDescent="0.25">
      <c r="S11634" s="108"/>
      <c r="U11634" s="108"/>
      <c r="W11634" s="108"/>
      <c r="Y11634" s="108"/>
      <c r="AA11634" s="108"/>
      <c r="AC11634" s="108"/>
    </row>
    <row r="11635" spans="19:29" x14ac:dyDescent="0.25">
      <c r="S11635" s="108"/>
      <c r="U11635" s="108"/>
      <c r="W11635" s="108"/>
      <c r="Y11635" s="108"/>
      <c r="AA11635" s="108"/>
      <c r="AC11635" s="108"/>
    </row>
    <row r="11636" spans="19:29" x14ac:dyDescent="0.25">
      <c r="S11636" s="109"/>
      <c r="U11636" s="109"/>
      <c r="W11636" s="109"/>
      <c r="Y11636" s="109"/>
      <c r="AA11636" s="109"/>
      <c r="AC11636" s="109"/>
    </row>
    <row r="11637" spans="19:29" x14ac:dyDescent="0.25">
      <c r="S11637" s="108"/>
      <c r="U11637" s="108"/>
      <c r="W11637" s="108"/>
      <c r="Y11637" s="108"/>
      <c r="AA11637" s="108"/>
      <c r="AC11637" s="108"/>
    </row>
    <row r="11638" spans="19:29" x14ac:dyDescent="0.25">
      <c r="S11638" s="108"/>
      <c r="U11638" s="108"/>
      <c r="W11638" s="108"/>
      <c r="Y11638" s="108"/>
      <c r="AA11638" s="108"/>
      <c r="AC11638" s="108"/>
    </row>
    <row r="11639" spans="19:29" x14ac:dyDescent="0.25">
      <c r="S11639" s="109"/>
      <c r="U11639" s="109"/>
      <c r="W11639" s="109"/>
      <c r="Y11639" s="109"/>
      <c r="AA11639" s="109"/>
      <c r="AC11639" s="109"/>
    </row>
    <row r="11640" spans="19:29" x14ac:dyDescent="0.25">
      <c r="S11640" s="108"/>
      <c r="U11640" s="108"/>
      <c r="W11640" s="108"/>
      <c r="Y11640" s="108"/>
      <c r="AA11640" s="108"/>
      <c r="AC11640" s="108"/>
    </row>
    <row r="11641" spans="19:29" x14ac:dyDescent="0.25">
      <c r="S11641" s="109"/>
      <c r="U11641" s="109"/>
      <c r="W11641" s="109"/>
      <c r="Y11641" s="109"/>
      <c r="AA11641" s="109"/>
      <c r="AC11641" s="109"/>
    </row>
    <row r="11642" spans="19:29" x14ac:dyDescent="0.25">
      <c r="S11642" s="108"/>
      <c r="U11642" s="108"/>
      <c r="W11642" s="108"/>
      <c r="Y11642" s="108"/>
      <c r="AA11642" s="108"/>
      <c r="AC11642" s="108"/>
    </row>
    <row r="11643" spans="19:29" x14ac:dyDescent="0.25">
      <c r="S11643" s="108"/>
      <c r="U11643" s="108"/>
      <c r="W11643" s="108"/>
      <c r="Y11643" s="108"/>
      <c r="AA11643" s="108"/>
      <c r="AC11643" s="108"/>
    </row>
    <row r="11644" spans="19:29" x14ac:dyDescent="0.25">
      <c r="S11644" s="108"/>
      <c r="U11644" s="108"/>
      <c r="W11644" s="108"/>
      <c r="Y11644" s="108"/>
      <c r="AA11644" s="108"/>
      <c r="AC11644" s="108"/>
    </row>
    <row r="11645" spans="19:29" x14ac:dyDescent="0.25">
      <c r="S11645" s="110"/>
      <c r="U11645" s="110"/>
      <c r="W11645" s="110"/>
      <c r="Y11645" s="110"/>
      <c r="AA11645" s="110"/>
      <c r="AC11645" s="110"/>
    </row>
    <row r="11646" spans="19:29" x14ac:dyDescent="0.25">
      <c r="S11646" s="110"/>
      <c r="U11646" s="110"/>
      <c r="W11646" s="110"/>
      <c r="Y11646" s="110"/>
      <c r="AA11646" s="110"/>
      <c r="AC11646" s="110"/>
    </row>
    <row r="11647" spans="19:29" x14ac:dyDescent="0.25">
      <c r="S11647" s="110"/>
      <c r="U11647" s="110"/>
      <c r="W11647" s="110"/>
      <c r="Y11647" s="110"/>
      <c r="AA11647" s="110"/>
      <c r="AC11647" s="110"/>
    </row>
    <row r="11648" spans="19:29" x14ac:dyDescent="0.25">
      <c r="S11648" s="110"/>
      <c r="U11648" s="110"/>
      <c r="W11648" s="110"/>
      <c r="Y11648" s="110"/>
      <c r="AA11648" s="110"/>
      <c r="AC11648" s="110"/>
    </row>
    <row r="11649" spans="19:29" x14ac:dyDescent="0.25">
      <c r="S11649" s="111"/>
      <c r="U11649" s="111"/>
      <c r="W11649" s="111"/>
      <c r="Y11649" s="111"/>
      <c r="AA11649" s="111"/>
      <c r="AC11649" s="111"/>
    </row>
    <row r="11650" spans="19:29" x14ac:dyDescent="0.25">
      <c r="S11650" s="107"/>
      <c r="U11650" s="107"/>
      <c r="W11650" s="107"/>
      <c r="Y11650" s="107"/>
      <c r="AA11650" s="107"/>
      <c r="AC11650" s="107"/>
    </row>
    <row r="11651" spans="19:29" x14ac:dyDescent="0.25">
      <c r="S11651" s="108"/>
      <c r="U11651" s="108"/>
      <c r="W11651" s="108"/>
      <c r="Y11651" s="108"/>
      <c r="AA11651" s="108"/>
      <c r="AC11651" s="108"/>
    </row>
    <row r="11652" spans="19:29" x14ac:dyDescent="0.25">
      <c r="S11652" s="108"/>
      <c r="U11652" s="108"/>
      <c r="W11652" s="108"/>
      <c r="Y11652" s="108"/>
      <c r="AA11652" s="108"/>
      <c r="AC11652" s="108"/>
    </row>
    <row r="11653" spans="19:29" x14ac:dyDescent="0.25">
      <c r="S11653" s="109"/>
      <c r="U11653" s="109"/>
      <c r="W11653" s="109"/>
      <c r="Y11653" s="109"/>
      <c r="AA11653" s="109"/>
      <c r="AC11653" s="109"/>
    </row>
    <row r="11654" spans="19:29" x14ac:dyDescent="0.25">
      <c r="S11654" s="108"/>
      <c r="U11654" s="108"/>
      <c r="W11654" s="108"/>
      <c r="Y11654" s="108"/>
      <c r="AA11654" s="108"/>
      <c r="AC11654" s="108"/>
    </row>
    <row r="11655" spans="19:29" x14ac:dyDescent="0.25">
      <c r="S11655" s="108"/>
      <c r="U11655" s="108"/>
      <c r="W11655" s="108"/>
      <c r="Y11655" s="108"/>
      <c r="AA11655" s="108"/>
      <c r="AC11655" s="108"/>
    </row>
    <row r="11656" spans="19:29" x14ac:dyDescent="0.25">
      <c r="S11656" s="109"/>
      <c r="U11656" s="109"/>
      <c r="W11656" s="109"/>
      <c r="Y11656" s="109"/>
      <c r="AA11656" s="109"/>
      <c r="AC11656" s="109"/>
    </row>
    <row r="11657" spans="19:29" x14ac:dyDescent="0.25">
      <c r="S11657" s="108"/>
      <c r="U11657" s="108"/>
      <c r="W11657" s="108"/>
      <c r="Y11657" s="108"/>
      <c r="AA11657" s="108"/>
      <c r="AC11657" s="108"/>
    </row>
    <row r="11658" spans="19:29" x14ac:dyDescent="0.25">
      <c r="S11658" s="109"/>
      <c r="U11658" s="109"/>
      <c r="W11658" s="109"/>
      <c r="Y11658" s="109"/>
      <c r="AA11658" s="109"/>
      <c r="AC11658" s="109"/>
    </row>
    <row r="11659" spans="19:29" x14ac:dyDescent="0.25">
      <c r="S11659" s="108"/>
      <c r="U11659" s="108"/>
      <c r="W11659" s="108"/>
      <c r="Y11659" s="108"/>
      <c r="AA11659" s="108"/>
      <c r="AC11659" s="108"/>
    </row>
    <row r="11660" spans="19:29" x14ac:dyDescent="0.25">
      <c r="S11660" s="108"/>
      <c r="U11660" s="108"/>
      <c r="W11660" s="108"/>
      <c r="Y11660" s="108"/>
      <c r="AA11660" s="108"/>
      <c r="AC11660" s="108"/>
    </row>
    <row r="11661" spans="19:29" x14ac:dyDescent="0.25">
      <c r="S11661" s="108"/>
      <c r="U11661" s="108"/>
      <c r="W11661" s="108"/>
      <c r="Y11661" s="108"/>
      <c r="AA11661" s="108"/>
      <c r="AC11661" s="108"/>
    </row>
    <row r="11662" spans="19:29" x14ac:dyDescent="0.25">
      <c r="S11662" s="110"/>
      <c r="U11662" s="110"/>
      <c r="W11662" s="110"/>
      <c r="Y11662" s="110"/>
      <c r="AA11662" s="110"/>
      <c r="AC11662" s="110"/>
    </row>
    <row r="11663" spans="19:29" x14ac:dyDescent="0.25">
      <c r="S11663" s="110"/>
      <c r="U11663" s="110"/>
      <c r="W11663" s="110"/>
      <c r="Y11663" s="110"/>
      <c r="AA11663" s="110"/>
      <c r="AC11663" s="110"/>
    </row>
    <row r="11664" spans="19:29" x14ac:dyDescent="0.25">
      <c r="S11664" s="110"/>
      <c r="U11664" s="110"/>
      <c r="W11664" s="110"/>
      <c r="Y11664" s="110"/>
      <c r="AA11664" s="110"/>
      <c r="AC11664" s="110"/>
    </row>
    <row r="11665" spans="19:29" x14ac:dyDescent="0.25">
      <c r="S11665" s="110"/>
      <c r="U11665" s="110"/>
      <c r="W11665" s="110"/>
      <c r="Y11665" s="110"/>
      <c r="AA11665" s="110"/>
      <c r="AC11665" s="110"/>
    </row>
    <row r="11666" spans="19:29" x14ac:dyDescent="0.25">
      <c r="S11666" s="111"/>
      <c r="U11666" s="111"/>
      <c r="W11666" s="111"/>
      <c r="Y11666" s="111"/>
      <c r="AA11666" s="111"/>
      <c r="AC11666" s="111"/>
    </row>
    <row r="11667" spans="19:29" x14ac:dyDescent="0.25">
      <c r="S11667" s="107"/>
      <c r="U11667" s="107"/>
      <c r="W11667" s="107"/>
      <c r="Y11667" s="107"/>
      <c r="AA11667" s="107"/>
      <c r="AC11667" s="107"/>
    </row>
    <row r="11668" spans="19:29" x14ac:dyDescent="0.25">
      <c r="S11668" s="108"/>
      <c r="U11668" s="108"/>
      <c r="W11668" s="108"/>
      <c r="Y11668" s="108"/>
      <c r="AA11668" s="108"/>
      <c r="AC11668" s="108"/>
    </row>
    <row r="11669" spans="19:29" x14ac:dyDescent="0.25">
      <c r="S11669" s="108"/>
      <c r="U11669" s="108"/>
      <c r="W11669" s="108"/>
      <c r="Y11669" s="108"/>
      <c r="AA11669" s="108"/>
      <c r="AC11669" s="108"/>
    </row>
    <row r="11670" spans="19:29" x14ac:dyDescent="0.25">
      <c r="S11670" s="109"/>
      <c r="U11670" s="109"/>
      <c r="W11670" s="109"/>
      <c r="Y11670" s="109"/>
      <c r="AA11670" s="109"/>
      <c r="AC11670" s="109"/>
    </row>
    <row r="11671" spans="19:29" x14ac:dyDescent="0.25">
      <c r="S11671" s="108"/>
      <c r="U11671" s="108"/>
      <c r="W11671" s="108"/>
      <c r="Y11671" s="108"/>
      <c r="AA11671" s="108"/>
      <c r="AC11671" s="108"/>
    </row>
    <row r="11672" spans="19:29" x14ac:dyDescent="0.25">
      <c r="S11672" s="108"/>
      <c r="U11672" s="108"/>
      <c r="W11672" s="108"/>
      <c r="Y11672" s="108"/>
      <c r="AA11672" s="108"/>
      <c r="AC11672" s="108"/>
    </row>
    <row r="11673" spans="19:29" x14ac:dyDescent="0.25">
      <c r="S11673" s="109"/>
      <c r="U11673" s="109"/>
      <c r="W11673" s="109"/>
      <c r="Y11673" s="109"/>
      <c r="AA11673" s="109"/>
      <c r="AC11673" s="109"/>
    </row>
    <row r="11674" spans="19:29" x14ac:dyDescent="0.25">
      <c r="S11674" s="108"/>
      <c r="U11674" s="108"/>
      <c r="W11674" s="108"/>
      <c r="Y11674" s="108"/>
      <c r="AA11674" s="108"/>
      <c r="AC11674" s="108"/>
    </row>
    <row r="11675" spans="19:29" x14ac:dyDescent="0.25">
      <c r="S11675" s="109"/>
      <c r="U11675" s="109"/>
      <c r="W11675" s="109"/>
      <c r="Y11675" s="109"/>
      <c r="AA11675" s="109"/>
      <c r="AC11675" s="109"/>
    </row>
    <row r="11676" spans="19:29" x14ac:dyDescent="0.25">
      <c r="S11676" s="108"/>
      <c r="U11676" s="108"/>
      <c r="W11676" s="108"/>
      <c r="Y11676" s="108"/>
      <c r="AA11676" s="108"/>
      <c r="AC11676" s="108"/>
    </row>
    <row r="11677" spans="19:29" x14ac:dyDescent="0.25">
      <c r="S11677" s="108"/>
      <c r="U11677" s="108"/>
      <c r="W11677" s="108"/>
      <c r="Y11677" s="108"/>
      <c r="AA11677" s="108"/>
      <c r="AC11677" s="108"/>
    </row>
    <row r="11678" spans="19:29" x14ac:dyDescent="0.25">
      <c r="S11678" s="108"/>
      <c r="U11678" s="108"/>
      <c r="W11678" s="108"/>
      <c r="Y11678" s="108"/>
      <c r="AA11678" s="108"/>
      <c r="AC11678" s="108"/>
    </row>
    <row r="11679" spans="19:29" x14ac:dyDescent="0.25">
      <c r="S11679" s="110"/>
      <c r="U11679" s="110"/>
      <c r="W11679" s="110"/>
      <c r="Y11679" s="110"/>
      <c r="AA11679" s="110"/>
      <c r="AC11679" s="110"/>
    </row>
    <row r="11680" spans="19:29" x14ac:dyDescent="0.25">
      <c r="S11680" s="110"/>
      <c r="U11680" s="110"/>
      <c r="W11680" s="110"/>
      <c r="Y11680" s="110"/>
      <c r="AA11680" s="110"/>
      <c r="AC11680" s="110"/>
    </row>
    <row r="11681" spans="19:29" x14ac:dyDescent="0.25">
      <c r="S11681" s="110"/>
      <c r="U11681" s="110"/>
      <c r="W11681" s="110"/>
      <c r="Y11681" s="110"/>
      <c r="AA11681" s="110"/>
      <c r="AC11681" s="110"/>
    </row>
    <row r="11682" spans="19:29" x14ac:dyDescent="0.25">
      <c r="S11682" s="110"/>
      <c r="U11682" s="110"/>
      <c r="W11682" s="110"/>
      <c r="Y11682" s="110"/>
      <c r="AA11682" s="110"/>
      <c r="AC11682" s="110"/>
    </row>
    <row r="11683" spans="19:29" x14ac:dyDescent="0.25">
      <c r="S11683" s="111"/>
      <c r="U11683" s="111"/>
      <c r="W11683" s="111"/>
      <c r="Y11683" s="111"/>
      <c r="AA11683" s="111"/>
      <c r="AC11683" s="111"/>
    </row>
    <row r="11684" spans="19:29" x14ac:dyDescent="0.25">
      <c r="S11684" s="107"/>
      <c r="U11684" s="107"/>
      <c r="W11684" s="107"/>
      <c r="Y11684" s="107"/>
      <c r="AA11684" s="107"/>
      <c r="AC11684" s="107"/>
    </row>
    <row r="11685" spans="19:29" x14ac:dyDescent="0.25">
      <c r="S11685" s="108"/>
      <c r="U11685" s="108"/>
      <c r="W11685" s="108"/>
      <c r="Y11685" s="108"/>
      <c r="AA11685" s="108"/>
      <c r="AC11685" s="108"/>
    </row>
    <row r="11686" spans="19:29" x14ac:dyDescent="0.25">
      <c r="S11686" s="108"/>
      <c r="U11686" s="108"/>
      <c r="W11686" s="108"/>
      <c r="Y11686" s="108"/>
      <c r="AA11686" s="108"/>
      <c r="AC11686" s="108"/>
    </row>
    <row r="11687" spans="19:29" x14ac:dyDescent="0.25">
      <c r="S11687" s="109"/>
      <c r="U11687" s="109"/>
      <c r="W11687" s="109"/>
      <c r="Y11687" s="109"/>
      <c r="AA11687" s="109"/>
      <c r="AC11687" s="109"/>
    </row>
    <row r="11688" spans="19:29" x14ac:dyDescent="0.25">
      <c r="S11688" s="108"/>
      <c r="U11688" s="108"/>
      <c r="W11688" s="108"/>
      <c r="Y11688" s="108"/>
      <c r="AA11688" s="108"/>
      <c r="AC11688" s="108"/>
    </row>
    <row r="11689" spans="19:29" x14ac:dyDescent="0.25">
      <c r="S11689" s="108"/>
      <c r="U11689" s="108"/>
      <c r="W11689" s="108"/>
      <c r="Y11689" s="108"/>
      <c r="AA11689" s="108"/>
      <c r="AC11689" s="108"/>
    </row>
    <row r="11690" spans="19:29" x14ac:dyDescent="0.25">
      <c r="S11690" s="109"/>
      <c r="U11690" s="109"/>
      <c r="W11690" s="109"/>
      <c r="Y11690" s="109"/>
      <c r="AA11690" s="109"/>
      <c r="AC11690" s="109"/>
    </row>
    <row r="11691" spans="19:29" x14ac:dyDescent="0.25">
      <c r="S11691" s="108"/>
      <c r="U11691" s="108"/>
      <c r="W11691" s="108"/>
      <c r="Y11691" s="108"/>
      <c r="AA11691" s="108"/>
      <c r="AC11691" s="108"/>
    </row>
    <row r="11692" spans="19:29" x14ac:dyDescent="0.25">
      <c r="S11692" s="109"/>
      <c r="U11692" s="109"/>
      <c r="W11692" s="109"/>
      <c r="Y11692" s="109"/>
      <c r="AA11692" s="109"/>
      <c r="AC11692" s="109"/>
    </row>
    <row r="11693" spans="19:29" x14ac:dyDescent="0.25">
      <c r="S11693" s="108"/>
      <c r="U11693" s="108"/>
      <c r="W11693" s="108"/>
      <c r="Y11693" s="108"/>
      <c r="AA11693" s="108"/>
      <c r="AC11693" s="108"/>
    </row>
    <row r="11694" spans="19:29" x14ac:dyDescent="0.25">
      <c r="S11694" s="108"/>
      <c r="U11694" s="108"/>
      <c r="W11694" s="108"/>
      <c r="Y11694" s="108"/>
      <c r="AA11694" s="108"/>
      <c r="AC11694" s="108"/>
    </row>
    <row r="11695" spans="19:29" x14ac:dyDescent="0.25">
      <c r="S11695" s="108"/>
      <c r="U11695" s="108"/>
      <c r="W11695" s="108"/>
      <c r="Y11695" s="108"/>
      <c r="AA11695" s="108"/>
      <c r="AC11695" s="108"/>
    </row>
    <row r="11696" spans="19:29" x14ac:dyDescent="0.25">
      <c r="S11696" s="110"/>
      <c r="U11696" s="110"/>
      <c r="W11696" s="110"/>
      <c r="Y11696" s="110"/>
      <c r="AA11696" s="110"/>
      <c r="AC11696" s="110"/>
    </row>
    <row r="11697" spans="19:29" x14ac:dyDescent="0.25">
      <c r="S11697" s="110"/>
      <c r="U11697" s="110"/>
      <c r="W11697" s="110"/>
      <c r="Y11697" s="110"/>
      <c r="AA11697" s="110"/>
      <c r="AC11697" s="110"/>
    </row>
    <row r="11698" spans="19:29" x14ac:dyDescent="0.25">
      <c r="S11698" s="110"/>
      <c r="U11698" s="110"/>
      <c r="W11698" s="110"/>
      <c r="Y11698" s="110"/>
      <c r="AA11698" s="110"/>
      <c r="AC11698" s="110"/>
    </row>
    <row r="11699" spans="19:29" x14ac:dyDescent="0.25">
      <c r="S11699" s="110"/>
      <c r="U11699" s="110"/>
      <c r="W11699" s="110"/>
      <c r="Y11699" s="110"/>
      <c r="AA11699" s="110"/>
      <c r="AC11699" s="110"/>
    </row>
    <row r="11700" spans="19:29" x14ac:dyDescent="0.25">
      <c r="S11700" s="111"/>
      <c r="U11700" s="111"/>
      <c r="W11700" s="111"/>
      <c r="Y11700" s="111"/>
      <c r="AA11700" s="111"/>
      <c r="AC11700" s="111"/>
    </row>
    <row r="11701" spans="19:29" x14ac:dyDescent="0.25">
      <c r="S11701" s="107"/>
      <c r="U11701" s="107"/>
      <c r="W11701" s="107"/>
      <c r="Y11701" s="107"/>
      <c r="AA11701" s="107"/>
      <c r="AC11701" s="107"/>
    </row>
    <row r="11702" spans="19:29" x14ac:dyDescent="0.25">
      <c r="S11702" s="108"/>
      <c r="U11702" s="108"/>
      <c r="W11702" s="108"/>
      <c r="Y11702" s="108"/>
      <c r="AA11702" s="108"/>
      <c r="AC11702" s="108"/>
    </row>
    <row r="11703" spans="19:29" x14ac:dyDescent="0.25">
      <c r="S11703" s="108"/>
      <c r="U11703" s="108"/>
      <c r="W11703" s="108"/>
      <c r="Y11703" s="108"/>
      <c r="AA11703" s="108"/>
      <c r="AC11703" s="108"/>
    </row>
    <row r="11704" spans="19:29" x14ac:dyDescent="0.25">
      <c r="S11704" s="109"/>
      <c r="U11704" s="109"/>
      <c r="W11704" s="109"/>
      <c r="Y11704" s="109"/>
      <c r="AA11704" s="109"/>
      <c r="AC11704" s="109"/>
    </row>
    <row r="11705" spans="19:29" x14ac:dyDescent="0.25">
      <c r="S11705" s="108"/>
      <c r="U11705" s="108"/>
      <c r="W11705" s="108"/>
      <c r="Y11705" s="108"/>
      <c r="AA11705" s="108"/>
      <c r="AC11705" s="108"/>
    </row>
    <row r="11706" spans="19:29" x14ac:dyDescent="0.25">
      <c r="S11706" s="108"/>
      <c r="U11706" s="108"/>
      <c r="W11706" s="108"/>
      <c r="Y11706" s="108"/>
      <c r="AA11706" s="108"/>
      <c r="AC11706" s="108"/>
    </row>
    <row r="11707" spans="19:29" x14ac:dyDescent="0.25">
      <c r="S11707" s="109"/>
      <c r="U11707" s="109"/>
      <c r="W11707" s="109"/>
      <c r="Y11707" s="109"/>
      <c r="AA11707" s="109"/>
      <c r="AC11707" s="109"/>
    </row>
    <row r="11708" spans="19:29" x14ac:dyDescent="0.25">
      <c r="S11708" s="108"/>
      <c r="U11708" s="108"/>
      <c r="W11708" s="108"/>
      <c r="Y11708" s="108"/>
      <c r="AA11708" s="108"/>
      <c r="AC11708" s="108"/>
    </row>
    <row r="11709" spans="19:29" x14ac:dyDescent="0.25">
      <c r="S11709" s="109"/>
      <c r="U11709" s="109"/>
      <c r="W11709" s="109"/>
      <c r="Y11709" s="109"/>
      <c r="AA11709" s="109"/>
      <c r="AC11709" s="109"/>
    </row>
    <row r="11710" spans="19:29" x14ac:dyDescent="0.25">
      <c r="S11710" s="108"/>
      <c r="U11710" s="108"/>
      <c r="W11710" s="108"/>
      <c r="Y11710" s="108"/>
      <c r="AA11710" s="108"/>
      <c r="AC11710" s="108"/>
    </row>
    <row r="11711" spans="19:29" x14ac:dyDescent="0.25">
      <c r="S11711" s="108"/>
      <c r="U11711" s="108"/>
      <c r="W11711" s="108"/>
      <c r="Y11711" s="108"/>
      <c r="AA11711" s="108"/>
      <c r="AC11711" s="108"/>
    </row>
    <row r="11712" spans="19:29" x14ac:dyDescent="0.25">
      <c r="S11712" s="108"/>
      <c r="U11712" s="108"/>
      <c r="W11712" s="108"/>
      <c r="Y11712" s="108"/>
      <c r="AA11712" s="108"/>
      <c r="AC11712" s="108"/>
    </row>
    <row r="11713" spans="19:29" x14ac:dyDescent="0.25">
      <c r="S11713" s="110"/>
      <c r="U11713" s="110"/>
      <c r="W11713" s="110"/>
      <c r="Y11713" s="110"/>
      <c r="AA11713" s="110"/>
      <c r="AC11713" s="110"/>
    </row>
    <row r="11714" spans="19:29" x14ac:dyDescent="0.25">
      <c r="S11714" s="110"/>
      <c r="U11714" s="110"/>
      <c r="W11714" s="110"/>
      <c r="Y11714" s="110"/>
      <c r="AA11714" s="110"/>
      <c r="AC11714" s="110"/>
    </row>
    <row r="11715" spans="19:29" x14ac:dyDescent="0.25">
      <c r="S11715" s="110"/>
      <c r="U11715" s="110"/>
      <c r="W11715" s="110"/>
      <c r="Y11715" s="110"/>
      <c r="AA11715" s="110"/>
      <c r="AC11715" s="110"/>
    </row>
    <row r="11716" spans="19:29" x14ac:dyDescent="0.25">
      <c r="S11716" s="110"/>
      <c r="U11716" s="110"/>
      <c r="W11716" s="110"/>
      <c r="Y11716" s="110"/>
      <c r="AA11716" s="110"/>
      <c r="AC11716" s="110"/>
    </row>
    <row r="11717" spans="19:29" x14ac:dyDescent="0.25">
      <c r="S11717" s="111"/>
      <c r="U11717" s="111"/>
      <c r="W11717" s="111"/>
      <c r="Y11717" s="111"/>
      <c r="AA11717" s="111"/>
      <c r="AC11717" s="111"/>
    </row>
    <row r="11718" spans="19:29" x14ac:dyDescent="0.25">
      <c r="S11718" s="107"/>
      <c r="U11718" s="107"/>
      <c r="W11718" s="107"/>
      <c r="Y11718" s="107"/>
      <c r="AA11718" s="107"/>
      <c r="AC11718" s="107"/>
    </row>
    <row r="11719" spans="19:29" x14ac:dyDescent="0.25">
      <c r="S11719" s="108"/>
      <c r="U11719" s="108"/>
      <c r="W11719" s="108"/>
      <c r="Y11719" s="108"/>
      <c r="AA11719" s="108"/>
      <c r="AC11719" s="108"/>
    </row>
    <row r="11720" spans="19:29" x14ac:dyDescent="0.25">
      <c r="S11720" s="108"/>
      <c r="U11720" s="108"/>
      <c r="W11720" s="108"/>
      <c r="Y11720" s="108"/>
      <c r="AA11720" s="108"/>
      <c r="AC11720" s="108"/>
    </row>
    <row r="11721" spans="19:29" x14ac:dyDescent="0.25">
      <c r="S11721" s="109"/>
      <c r="U11721" s="109"/>
      <c r="W11721" s="109"/>
      <c r="Y11721" s="109"/>
      <c r="AA11721" s="109"/>
      <c r="AC11721" s="109"/>
    </row>
    <row r="11722" spans="19:29" x14ac:dyDescent="0.25">
      <c r="S11722" s="108"/>
      <c r="U11722" s="108"/>
      <c r="W11722" s="108"/>
      <c r="Y11722" s="108"/>
      <c r="AA11722" s="108"/>
      <c r="AC11722" s="108"/>
    </row>
    <row r="11723" spans="19:29" x14ac:dyDescent="0.25">
      <c r="S11723" s="108"/>
      <c r="U11723" s="108"/>
      <c r="W11723" s="108"/>
      <c r="Y11723" s="108"/>
      <c r="AA11723" s="108"/>
      <c r="AC11723" s="108"/>
    </row>
    <row r="11724" spans="19:29" x14ac:dyDescent="0.25">
      <c r="S11724" s="109"/>
      <c r="U11724" s="109"/>
      <c r="W11724" s="109"/>
      <c r="Y11724" s="109"/>
      <c r="AA11724" s="109"/>
      <c r="AC11724" s="109"/>
    </row>
    <row r="11725" spans="19:29" x14ac:dyDescent="0.25">
      <c r="S11725" s="108"/>
      <c r="U11725" s="108"/>
      <c r="W11725" s="108"/>
      <c r="Y11725" s="108"/>
      <c r="AA11725" s="108"/>
      <c r="AC11725" s="108"/>
    </row>
    <row r="11726" spans="19:29" x14ac:dyDescent="0.25">
      <c r="S11726" s="109"/>
      <c r="U11726" s="109"/>
      <c r="W11726" s="109"/>
      <c r="Y11726" s="109"/>
      <c r="AA11726" s="109"/>
      <c r="AC11726" s="109"/>
    </row>
    <row r="11727" spans="19:29" x14ac:dyDescent="0.25">
      <c r="S11727" s="108"/>
      <c r="U11727" s="108"/>
      <c r="W11727" s="108"/>
      <c r="Y11727" s="108"/>
      <c r="AA11727" s="108"/>
      <c r="AC11727" s="108"/>
    </row>
    <row r="11728" spans="19:29" x14ac:dyDescent="0.25">
      <c r="S11728" s="108"/>
      <c r="U11728" s="108"/>
      <c r="W11728" s="108"/>
      <c r="Y11728" s="108"/>
      <c r="AA11728" s="108"/>
      <c r="AC11728" s="108"/>
    </row>
    <row r="11729" spans="19:29" x14ac:dyDescent="0.25">
      <c r="S11729" s="108"/>
      <c r="U11729" s="108"/>
      <c r="W11729" s="108"/>
      <c r="Y11729" s="108"/>
      <c r="AA11729" s="108"/>
      <c r="AC11729" s="108"/>
    </row>
    <row r="11730" spans="19:29" x14ac:dyDescent="0.25">
      <c r="S11730" s="110"/>
      <c r="U11730" s="110"/>
      <c r="W11730" s="110"/>
      <c r="Y11730" s="110"/>
      <c r="AA11730" s="110"/>
      <c r="AC11730" s="110"/>
    </row>
    <row r="11731" spans="19:29" x14ac:dyDescent="0.25">
      <c r="S11731" s="110"/>
      <c r="U11731" s="110"/>
      <c r="W11731" s="110"/>
      <c r="Y11731" s="110"/>
      <c r="AA11731" s="110"/>
      <c r="AC11731" s="110"/>
    </row>
    <row r="11732" spans="19:29" x14ac:dyDescent="0.25">
      <c r="S11732" s="110"/>
      <c r="U11732" s="110"/>
      <c r="W11732" s="110"/>
      <c r="Y11732" s="110"/>
      <c r="AA11732" s="110"/>
      <c r="AC11732" s="110"/>
    </row>
    <row r="11733" spans="19:29" x14ac:dyDescent="0.25">
      <c r="S11733" s="110"/>
      <c r="U11733" s="110"/>
      <c r="W11733" s="110"/>
      <c r="Y11733" s="110"/>
      <c r="AA11733" s="110"/>
      <c r="AC11733" s="110"/>
    </row>
    <row r="11734" spans="19:29" x14ac:dyDescent="0.25">
      <c r="S11734" s="111"/>
      <c r="U11734" s="111"/>
      <c r="W11734" s="111"/>
      <c r="Y11734" s="111"/>
      <c r="AA11734" s="111"/>
      <c r="AC11734" s="111"/>
    </row>
    <row r="11735" spans="19:29" x14ac:dyDescent="0.25">
      <c r="S11735" s="107"/>
      <c r="U11735" s="107"/>
      <c r="W11735" s="107"/>
      <c r="Y11735" s="107"/>
      <c r="AA11735" s="107"/>
      <c r="AC11735" s="107"/>
    </row>
    <row r="11736" spans="19:29" x14ac:dyDescent="0.25">
      <c r="S11736" s="108"/>
      <c r="U11736" s="108"/>
      <c r="W11736" s="108"/>
      <c r="Y11736" s="108"/>
      <c r="AA11736" s="108"/>
      <c r="AC11736" s="108"/>
    </row>
    <row r="11737" spans="19:29" x14ac:dyDescent="0.25">
      <c r="S11737" s="108"/>
      <c r="U11737" s="108"/>
      <c r="W11737" s="108"/>
      <c r="Y11737" s="108"/>
      <c r="AA11737" s="108"/>
      <c r="AC11737" s="108"/>
    </row>
    <row r="11738" spans="19:29" x14ac:dyDescent="0.25">
      <c r="S11738" s="109"/>
      <c r="U11738" s="109"/>
      <c r="W11738" s="109"/>
      <c r="Y11738" s="109"/>
      <c r="AA11738" s="109"/>
      <c r="AC11738" s="109"/>
    </row>
    <row r="11739" spans="19:29" x14ac:dyDescent="0.25">
      <c r="S11739" s="108"/>
      <c r="U11739" s="108"/>
      <c r="W11739" s="108"/>
      <c r="Y11739" s="108"/>
      <c r="AA11739" s="108"/>
      <c r="AC11739" s="108"/>
    </row>
    <row r="11740" spans="19:29" x14ac:dyDescent="0.25">
      <c r="S11740" s="108"/>
      <c r="U11740" s="108"/>
      <c r="W11740" s="108"/>
      <c r="Y11740" s="108"/>
      <c r="AA11740" s="108"/>
      <c r="AC11740" s="108"/>
    </row>
    <row r="11741" spans="19:29" x14ac:dyDescent="0.25">
      <c r="S11741" s="109"/>
      <c r="U11741" s="109"/>
      <c r="W11741" s="109"/>
      <c r="Y11741" s="109"/>
      <c r="AA11741" s="109"/>
      <c r="AC11741" s="109"/>
    </row>
    <row r="11742" spans="19:29" x14ac:dyDescent="0.25">
      <c r="S11742" s="108"/>
      <c r="U11742" s="108"/>
      <c r="W11742" s="108"/>
      <c r="Y11742" s="108"/>
      <c r="AA11742" s="108"/>
      <c r="AC11742" s="108"/>
    </row>
    <row r="11743" spans="19:29" x14ac:dyDescent="0.25">
      <c r="S11743" s="109"/>
      <c r="U11743" s="109"/>
      <c r="W11743" s="109"/>
      <c r="Y11743" s="109"/>
      <c r="AA11743" s="109"/>
      <c r="AC11743" s="109"/>
    </row>
    <row r="11744" spans="19:29" x14ac:dyDescent="0.25">
      <c r="S11744" s="108"/>
      <c r="U11744" s="108"/>
      <c r="W11744" s="108"/>
      <c r="Y11744" s="108"/>
      <c r="AA11744" s="108"/>
      <c r="AC11744" s="108"/>
    </row>
    <row r="11745" spans="19:29" x14ac:dyDescent="0.25">
      <c r="S11745" s="108"/>
      <c r="U11745" s="108"/>
      <c r="W11745" s="108"/>
      <c r="Y11745" s="108"/>
      <c r="AA11745" s="108"/>
      <c r="AC11745" s="108"/>
    </row>
    <row r="11746" spans="19:29" x14ac:dyDescent="0.25">
      <c r="S11746" s="108"/>
      <c r="U11746" s="108"/>
      <c r="W11746" s="108"/>
      <c r="Y11746" s="108"/>
      <c r="AA11746" s="108"/>
      <c r="AC11746" s="108"/>
    </row>
    <row r="11747" spans="19:29" x14ac:dyDescent="0.25">
      <c r="S11747" s="110"/>
      <c r="U11747" s="110"/>
      <c r="W11747" s="110"/>
      <c r="Y11747" s="110"/>
      <c r="AA11747" s="110"/>
      <c r="AC11747" s="110"/>
    </row>
    <row r="11748" spans="19:29" x14ac:dyDescent="0.25">
      <c r="S11748" s="110"/>
      <c r="U11748" s="110"/>
      <c r="W11748" s="110"/>
      <c r="Y11748" s="110"/>
      <c r="AA11748" s="110"/>
      <c r="AC11748" s="110"/>
    </row>
    <row r="11749" spans="19:29" x14ac:dyDescent="0.25">
      <c r="S11749" s="110"/>
      <c r="U11749" s="110"/>
      <c r="W11749" s="110"/>
      <c r="Y11749" s="110"/>
      <c r="AA11749" s="110"/>
      <c r="AC11749" s="110"/>
    </row>
    <row r="11750" spans="19:29" x14ac:dyDescent="0.25">
      <c r="S11750" s="110"/>
      <c r="U11750" s="110"/>
      <c r="W11750" s="110"/>
      <c r="Y11750" s="110"/>
      <c r="AA11750" s="110"/>
      <c r="AC11750" s="110"/>
    </row>
    <row r="11751" spans="19:29" x14ac:dyDescent="0.25">
      <c r="S11751" s="111"/>
      <c r="U11751" s="111"/>
      <c r="W11751" s="111"/>
      <c r="Y11751" s="111"/>
      <c r="AA11751" s="111"/>
      <c r="AC11751" s="111"/>
    </row>
    <row r="11752" spans="19:29" x14ac:dyDescent="0.25">
      <c r="S11752" s="107"/>
      <c r="U11752" s="107"/>
      <c r="W11752" s="107"/>
      <c r="Y11752" s="107"/>
      <c r="AA11752" s="107"/>
      <c r="AC11752" s="107"/>
    </row>
    <row r="11753" spans="19:29" x14ac:dyDescent="0.25">
      <c r="S11753" s="108"/>
      <c r="U11753" s="108"/>
      <c r="W11753" s="108"/>
      <c r="Y11753" s="108"/>
      <c r="AA11753" s="108"/>
      <c r="AC11753" s="108"/>
    </row>
    <row r="11754" spans="19:29" x14ac:dyDescent="0.25">
      <c r="S11754" s="108"/>
      <c r="U11754" s="108"/>
      <c r="W11754" s="108"/>
      <c r="Y11754" s="108"/>
      <c r="AA11754" s="108"/>
      <c r="AC11754" s="108"/>
    </row>
    <row r="11755" spans="19:29" x14ac:dyDescent="0.25">
      <c r="S11755" s="109"/>
      <c r="U11755" s="109"/>
      <c r="W11755" s="109"/>
      <c r="Y11755" s="109"/>
      <c r="AA11755" s="109"/>
      <c r="AC11755" s="109"/>
    </row>
    <row r="11756" spans="19:29" x14ac:dyDescent="0.25">
      <c r="S11756" s="108"/>
      <c r="U11756" s="108"/>
      <c r="W11756" s="108"/>
      <c r="Y11756" s="108"/>
      <c r="AA11756" s="108"/>
      <c r="AC11756" s="108"/>
    </row>
    <row r="11757" spans="19:29" x14ac:dyDescent="0.25">
      <c r="S11757" s="108"/>
      <c r="U11757" s="108"/>
      <c r="W11757" s="108"/>
      <c r="Y11757" s="108"/>
      <c r="AA11757" s="108"/>
      <c r="AC11757" s="108"/>
    </row>
    <row r="11758" spans="19:29" x14ac:dyDescent="0.25">
      <c r="S11758" s="109"/>
      <c r="U11758" s="109"/>
      <c r="W11758" s="109"/>
      <c r="Y11758" s="109"/>
      <c r="AA11758" s="109"/>
      <c r="AC11758" s="109"/>
    </row>
    <row r="11759" spans="19:29" x14ac:dyDescent="0.25">
      <c r="S11759" s="108"/>
      <c r="U11759" s="108"/>
      <c r="W11759" s="108"/>
      <c r="Y11759" s="108"/>
      <c r="AA11759" s="108"/>
      <c r="AC11759" s="108"/>
    </row>
    <row r="11760" spans="19:29" x14ac:dyDescent="0.25">
      <c r="S11760" s="109"/>
      <c r="U11760" s="109"/>
      <c r="W11760" s="109"/>
      <c r="Y11760" s="109"/>
      <c r="AA11760" s="109"/>
      <c r="AC11760" s="109"/>
    </row>
    <row r="11761" spans="19:29" x14ac:dyDescent="0.25">
      <c r="S11761" s="108"/>
      <c r="U11761" s="108"/>
      <c r="W11761" s="108"/>
      <c r="Y11761" s="108"/>
      <c r="AA11761" s="108"/>
      <c r="AC11761" s="108"/>
    </row>
    <row r="11762" spans="19:29" x14ac:dyDescent="0.25">
      <c r="S11762" s="108"/>
      <c r="U11762" s="108"/>
      <c r="W11762" s="108"/>
      <c r="Y11762" s="108"/>
      <c r="AA11762" s="108"/>
      <c r="AC11762" s="108"/>
    </row>
    <row r="11763" spans="19:29" x14ac:dyDescent="0.25">
      <c r="S11763" s="108"/>
      <c r="U11763" s="108"/>
      <c r="W11763" s="108"/>
      <c r="Y11763" s="108"/>
      <c r="AA11763" s="108"/>
      <c r="AC11763" s="108"/>
    </row>
    <row r="11764" spans="19:29" x14ac:dyDescent="0.25">
      <c r="S11764" s="110"/>
      <c r="U11764" s="110"/>
      <c r="W11764" s="110"/>
      <c r="Y11764" s="110"/>
      <c r="AA11764" s="110"/>
      <c r="AC11764" s="110"/>
    </row>
    <row r="11765" spans="19:29" x14ac:dyDescent="0.25">
      <c r="S11765" s="110"/>
      <c r="U11765" s="110"/>
      <c r="W11765" s="110"/>
      <c r="Y11765" s="110"/>
      <c r="AA11765" s="110"/>
      <c r="AC11765" s="110"/>
    </row>
    <row r="11766" spans="19:29" x14ac:dyDescent="0.25">
      <c r="S11766" s="110"/>
      <c r="U11766" s="110"/>
      <c r="W11766" s="110"/>
      <c r="Y11766" s="110"/>
      <c r="AA11766" s="110"/>
      <c r="AC11766" s="110"/>
    </row>
    <row r="11767" spans="19:29" x14ac:dyDescent="0.25">
      <c r="S11767" s="110"/>
      <c r="U11767" s="110"/>
      <c r="W11767" s="110"/>
      <c r="Y11767" s="110"/>
      <c r="AA11767" s="110"/>
      <c r="AC11767" s="110"/>
    </row>
    <row r="11768" spans="19:29" x14ac:dyDescent="0.25">
      <c r="S11768" s="111"/>
      <c r="U11768" s="111"/>
      <c r="W11768" s="111"/>
      <c r="Y11768" s="111"/>
      <c r="AA11768" s="111"/>
      <c r="AC11768" s="111"/>
    </row>
    <row r="11769" spans="19:29" x14ac:dyDescent="0.25">
      <c r="S11769" s="107"/>
      <c r="U11769" s="107"/>
      <c r="W11769" s="107"/>
      <c r="Y11769" s="107"/>
      <c r="AA11769" s="107"/>
      <c r="AC11769" s="107"/>
    </row>
    <row r="11770" spans="19:29" x14ac:dyDescent="0.25">
      <c r="S11770" s="108"/>
      <c r="U11770" s="108"/>
      <c r="W11770" s="108"/>
      <c r="Y11770" s="108"/>
      <c r="AA11770" s="108"/>
      <c r="AC11770" s="108"/>
    </row>
    <row r="11771" spans="19:29" x14ac:dyDescent="0.25">
      <c r="S11771" s="108"/>
      <c r="U11771" s="108"/>
      <c r="W11771" s="108"/>
      <c r="Y11771" s="108"/>
      <c r="AA11771" s="108"/>
      <c r="AC11771" s="108"/>
    </row>
    <row r="11772" spans="19:29" x14ac:dyDescent="0.25">
      <c r="S11772" s="109"/>
      <c r="U11772" s="109"/>
      <c r="W11772" s="109"/>
      <c r="Y11772" s="109"/>
      <c r="AA11772" s="109"/>
      <c r="AC11772" s="109"/>
    </row>
    <row r="11773" spans="19:29" x14ac:dyDescent="0.25">
      <c r="S11773" s="108"/>
      <c r="U11773" s="108"/>
      <c r="W11773" s="108"/>
      <c r="Y11773" s="108"/>
      <c r="AA11773" s="108"/>
      <c r="AC11773" s="108"/>
    </row>
    <row r="11774" spans="19:29" x14ac:dyDescent="0.25">
      <c r="S11774" s="108"/>
      <c r="U11774" s="108"/>
      <c r="W11774" s="108"/>
      <c r="Y11774" s="108"/>
      <c r="AA11774" s="108"/>
      <c r="AC11774" s="108"/>
    </row>
    <row r="11775" spans="19:29" x14ac:dyDescent="0.25">
      <c r="S11775" s="109"/>
      <c r="U11775" s="109"/>
      <c r="W11775" s="109"/>
      <c r="Y11775" s="109"/>
      <c r="AA11775" s="109"/>
      <c r="AC11775" s="109"/>
    </row>
    <row r="11776" spans="19:29" x14ac:dyDescent="0.25">
      <c r="S11776" s="108"/>
      <c r="U11776" s="108"/>
      <c r="W11776" s="108"/>
      <c r="Y11776" s="108"/>
      <c r="AA11776" s="108"/>
      <c r="AC11776" s="108"/>
    </row>
    <row r="11777" spans="19:29" x14ac:dyDescent="0.25">
      <c r="S11777" s="109"/>
      <c r="U11777" s="109"/>
      <c r="W11777" s="109"/>
      <c r="Y11777" s="109"/>
      <c r="AA11777" s="109"/>
      <c r="AC11777" s="109"/>
    </row>
    <row r="11778" spans="19:29" x14ac:dyDescent="0.25">
      <c r="S11778" s="108"/>
      <c r="U11778" s="108"/>
      <c r="W11778" s="108"/>
      <c r="Y11778" s="108"/>
      <c r="AA11778" s="108"/>
      <c r="AC11778" s="108"/>
    </row>
    <row r="11779" spans="19:29" x14ac:dyDescent="0.25">
      <c r="S11779" s="108"/>
      <c r="U11779" s="108"/>
      <c r="W11779" s="108"/>
      <c r="Y11779" s="108"/>
      <c r="AA11779" s="108"/>
      <c r="AC11779" s="108"/>
    </row>
    <row r="11780" spans="19:29" x14ac:dyDescent="0.25">
      <c r="S11780" s="108"/>
      <c r="U11780" s="108"/>
      <c r="W11780" s="108"/>
      <c r="Y11780" s="108"/>
      <c r="AA11780" s="108"/>
      <c r="AC11780" s="108"/>
    </row>
    <row r="11781" spans="19:29" x14ac:dyDescent="0.25">
      <c r="S11781" s="110"/>
      <c r="U11781" s="110"/>
      <c r="W11781" s="110"/>
      <c r="Y11781" s="110"/>
      <c r="AA11781" s="110"/>
      <c r="AC11781" s="110"/>
    </row>
    <row r="11782" spans="19:29" x14ac:dyDescent="0.25">
      <c r="S11782" s="110"/>
      <c r="U11782" s="110"/>
      <c r="W11782" s="110"/>
      <c r="Y11782" s="110"/>
      <c r="AA11782" s="110"/>
      <c r="AC11782" s="110"/>
    </row>
    <row r="11783" spans="19:29" x14ac:dyDescent="0.25">
      <c r="S11783" s="110"/>
      <c r="U11783" s="110"/>
      <c r="W11783" s="110"/>
      <c r="Y11783" s="110"/>
      <c r="AA11783" s="110"/>
      <c r="AC11783" s="110"/>
    </row>
    <row r="11784" spans="19:29" x14ac:dyDescent="0.25">
      <c r="S11784" s="110"/>
      <c r="U11784" s="110"/>
      <c r="W11784" s="110"/>
      <c r="Y11784" s="110"/>
      <c r="AA11784" s="110"/>
      <c r="AC11784" s="110"/>
    </row>
    <row r="11785" spans="19:29" x14ac:dyDescent="0.25">
      <c r="S11785" s="111"/>
      <c r="U11785" s="111"/>
      <c r="W11785" s="111"/>
      <c r="Y11785" s="111"/>
      <c r="AA11785" s="111"/>
      <c r="AC11785" s="111"/>
    </row>
    <row r="11786" spans="19:29" x14ac:dyDescent="0.25">
      <c r="S11786" s="107"/>
      <c r="U11786" s="107"/>
      <c r="W11786" s="107"/>
      <c r="Y11786" s="107"/>
      <c r="AA11786" s="107"/>
      <c r="AC11786" s="107"/>
    </row>
    <row r="11787" spans="19:29" x14ac:dyDescent="0.25">
      <c r="S11787" s="108"/>
      <c r="U11787" s="108"/>
      <c r="W11787" s="108"/>
      <c r="Y11787" s="108"/>
      <c r="AA11787" s="108"/>
      <c r="AC11787" s="108"/>
    </row>
    <row r="11788" spans="19:29" x14ac:dyDescent="0.25">
      <c r="S11788" s="108"/>
      <c r="U11788" s="108"/>
      <c r="W11788" s="108"/>
      <c r="Y11788" s="108"/>
      <c r="AA11788" s="108"/>
      <c r="AC11788" s="108"/>
    </row>
    <row r="11789" spans="19:29" x14ac:dyDescent="0.25">
      <c r="S11789" s="109"/>
      <c r="U11789" s="109"/>
      <c r="W11789" s="109"/>
      <c r="Y11789" s="109"/>
      <c r="AA11789" s="109"/>
      <c r="AC11789" s="109"/>
    </row>
    <row r="11790" spans="19:29" x14ac:dyDescent="0.25">
      <c r="S11790" s="108"/>
      <c r="U11790" s="108"/>
      <c r="W11790" s="108"/>
      <c r="Y11790" s="108"/>
      <c r="AA11790" s="108"/>
      <c r="AC11790" s="108"/>
    </row>
    <row r="11791" spans="19:29" x14ac:dyDescent="0.25">
      <c r="S11791" s="108"/>
      <c r="U11791" s="108"/>
      <c r="W11791" s="108"/>
      <c r="Y11791" s="108"/>
      <c r="AA11791" s="108"/>
      <c r="AC11791" s="108"/>
    </row>
    <row r="11792" spans="19:29" x14ac:dyDescent="0.25">
      <c r="S11792" s="109"/>
      <c r="U11792" s="109"/>
      <c r="W11792" s="109"/>
      <c r="Y11792" s="109"/>
      <c r="AA11792" s="109"/>
      <c r="AC11792" s="109"/>
    </row>
    <row r="11793" spans="19:29" x14ac:dyDescent="0.25">
      <c r="S11793" s="108"/>
      <c r="U11793" s="108"/>
      <c r="W11793" s="108"/>
      <c r="Y11793" s="108"/>
      <c r="AA11793" s="108"/>
      <c r="AC11793" s="108"/>
    </row>
    <row r="11794" spans="19:29" x14ac:dyDescent="0.25">
      <c r="S11794" s="109"/>
      <c r="U11794" s="109"/>
      <c r="W11794" s="109"/>
      <c r="Y11794" s="109"/>
      <c r="AA11794" s="109"/>
      <c r="AC11794" s="109"/>
    </row>
    <row r="11795" spans="19:29" x14ac:dyDescent="0.25">
      <c r="S11795" s="108"/>
      <c r="U11795" s="108"/>
      <c r="W11795" s="108"/>
      <c r="Y11795" s="108"/>
      <c r="AA11795" s="108"/>
      <c r="AC11795" s="108"/>
    </row>
    <row r="11796" spans="19:29" x14ac:dyDescent="0.25">
      <c r="S11796" s="108"/>
      <c r="U11796" s="108"/>
      <c r="W11796" s="108"/>
      <c r="Y11796" s="108"/>
      <c r="AA11796" s="108"/>
      <c r="AC11796" s="108"/>
    </row>
    <row r="11797" spans="19:29" x14ac:dyDescent="0.25">
      <c r="S11797" s="108"/>
      <c r="U11797" s="108"/>
      <c r="W11797" s="108"/>
      <c r="Y11797" s="108"/>
      <c r="AA11797" s="108"/>
      <c r="AC11797" s="108"/>
    </row>
    <row r="11798" spans="19:29" x14ac:dyDescent="0.25">
      <c r="S11798" s="110"/>
      <c r="U11798" s="110"/>
      <c r="W11798" s="110"/>
      <c r="Y11798" s="110"/>
      <c r="AA11798" s="110"/>
      <c r="AC11798" s="110"/>
    </row>
    <row r="11799" spans="19:29" x14ac:dyDescent="0.25">
      <c r="S11799" s="110"/>
      <c r="U11799" s="110"/>
      <c r="W11799" s="110"/>
      <c r="Y11799" s="110"/>
      <c r="AA11799" s="110"/>
      <c r="AC11799" s="110"/>
    </row>
    <row r="11800" spans="19:29" x14ac:dyDescent="0.25">
      <c r="S11800" s="110"/>
      <c r="U11800" s="110"/>
      <c r="W11800" s="110"/>
      <c r="Y11800" s="110"/>
      <c r="AA11800" s="110"/>
      <c r="AC11800" s="110"/>
    </row>
    <row r="11801" spans="19:29" x14ac:dyDescent="0.25">
      <c r="S11801" s="110"/>
      <c r="U11801" s="110"/>
      <c r="W11801" s="110"/>
      <c r="Y11801" s="110"/>
      <c r="AA11801" s="110"/>
      <c r="AC11801" s="110"/>
    </row>
    <row r="11802" spans="19:29" x14ac:dyDescent="0.25">
      <c r="S11802" s="111"/>
      <c r="U11802" s="111"/>
      <c r="W11802" s="111"/>
      <c r="Y11802" s="111"/>
      <c r="AA11802" s="111"/>
      <c r="AC11802" s="111"/>
    </row>
    <row r="11803" spans="19:29" x14ac:dyDescent="0.25">
      <c r="S11803" s="107"/>
      <c r="U11803" s="107"/>
      <c r="W11803" s="107"/>
      <c r="Y11803" s="107"/>
      <c r="AA11803" s="107"/>
      <c r="AC11803" s="107"/>
    </row>
    <row r="11804" spans="19:29" x14ac:dyDescent="0.25">
      <c r="S11804" s="108"/>
      <c r="U11804" s="108"/>
      <c r="W11804" s="108"/>
      <c r="Y11804" s="108"/>
      <c r="AA11804" s="108"/>
      <c r="AC11804" s="108"/>
    </row>
    <row r="11805" spans="19:29" x14ac:dyDescent="0.25">
      <c r="S11805" s="108"/>
      <c r="U11805" s="108"/>
      <c r="W11805" s="108"/>
      <c r="Y11805" s="108"/>
      <c r="AA11805" s="108"/>
      <c r="AC11805" s="108"/>
    </row>
    <row r="11806" spans="19:29" x14ac:dyDescent="0.25">
      <c r="S11806" s="109"/>
      <c r="U11806" s="109"/>
      <c r="W11806" s="109"/>
      <c r="Y11806" s="109"/>
      <c r="AA11806" s="109"/>
      <c r="AC11806" s="109"/>
    </row>
    <row r="11807" spans="19:29" x14ac:dyDescent="0.25">
      <c r="S11807" s="108"/>
      <c r="U11807" s="108"/>
      <c r="W11807" s="108"/>
      <c r="Y11807" s="108"/>
      <c r="AA11807" s="108"/>
      <c r="AC11807" s="108"/>
    </row>
    <row r="11808" spans="19:29" x14ac:dyDescent="0.25">
      <c r="S11808" s="108"/>
      <c r="U11808" s="108"/>
      <c r="W11808" s="108"/>
      <c r="Y11808" s="108"/>
      <c r="AA11808" s="108"/>
      <c r="AC11808" s="108"/>
    </row>
    <row r="11809" spans="19:29" x14ac:dyDescent="0.25">
      <c r="S11809" s="109"/>
      <c r="U11809" s="109"/>
      <c r="W11809" s="109"/>
      <c r="Y11809" s="109"/>
      <c r="AA11809" s="109"/>
      <c r="AC11809" s="109"/>
    </row>
    <row r="11810" spans="19:29" x14ac:dyDescent="0.25">
      <c r="S11810" s="108"/>
      <c r="U11810" s="108"/>
      <c r="W11810" s="108"/>
      <c r="Y11810" s="108"/>
      <c r="AA11810" s="108"/>
      <c r="AC11810" s="108"/>
    </row>
    <row r="11811" spans="19:29" x14ac:dyDescent="0.25">
      <c r="S11811" s="109"/>
      <c r="U11811" s="109"/>
      <c r="W11811" s="109"/>
      <c r="Y11811" s="109"/>
      <c r="AA11811" s="109"/>
      <c r="AC11811" s="109"/>
    </row>
    <row r="11812" spans="19:29" x14ac:dyDescent="0.25">
      <c r="S11812" s="108"/>
      <c r="U11812" s="108"/>
      <c r="W11812" s="108"/>
      <c r="Y11812" s="108"/>
      <c r="AA11812" s="108"/>
      <c r="AC11812" s="108"/>
    </row>
    <row r="11813" spans="19:29" x14ac:dyDescent="0.25">
      <c r="S11813" s="108"/>
      <c r="U11813" s="108"/>
      <c r="W11813" s="108"/>
      <c r="Y11813" s="108"/>
      <c r="AA11813" s="108"/>
      <c r="AC11813" s="108"/>
    </row>
    <row r="11814" spans="19:29" x14ac:dyDescent="0.25">
      <c r="S11814" s="108"/>
      <c r="U11814" s="108"/>
      <c r="W11814" s="108"/>
      <c r="Y11814" s="108"/>
      <c r="AA11814" s="108"/>
      <c r="AC11814" s="108"/>
    </row>
    <row r="11815" spans="19:29" x14ac:dyDescent="0.25">
      <c r="S11815" s="110"/>
      <c r="U11815" s="110"/>
      <c r="W11815" s="110"/>
      <c r="Y11815" s="110"/>
      <c r="AA11815" s="110"/>
      <c r="AC11815" s="110"/>
    </row>
    <row r="11816" spans="19:29" x14ac:dyDescent="0.25">
      <c r="S11816" s="110"/>
      <c r="U11816" s="110"/>
      <c r="W11816" s="110"/>
      <c r="Y11816" s="110"/>
      <c r="AA11816" s="110"/>
      <c r="AC11816" s="110"/>
    </row>
    <row r="11817" spans="19:29" x14ac:dyDescent="0.25">
      <c r="S11817" s="110"/>
      <c r="U11817" s="110"/>
      <c r="W11817" s="110"/>
      <c r="Y11817" s="110"/>
      <c r="AA11817" s="110"/>
      <c r="AC11817" s="110"/>
    </row>
    <row r="11818" spans="19:29" x14ac:dyDescent="0.25">
      <c r="S11818" s="110"/>
      <c r="U11818" s="110"/>
      <c r="W11818" s="110"/>
      <c r="Y11818" s="110"/>
      <c r="AA11818" s="110"/>
      <c r="AC11818" s="110"/>
    </row>
    <row r="11819" spans="19:29" x14ac:dyDescent="0.25">
      <c r="S11819" s="111"/>
      <c r="U11819" s="111"/>
      <c r="W11819" s="111"/>
      <c r="Y11819" s="111"/>
      <c r="AA11819" s="111"/>
      <c r="AC11819" s="111"/>
    </row>
    <row r="11820" spans="19:29" x14ac:dyDescent="0.25">
      <c r="S11820" s="107"/>
      <c r="U11820" s="107"/>
      <c r="W11820" s="107"/>
      <c r="Y11820" s="107"/>
      <c r="AA11820" s="107"/>
      <c r="AC11820" s="107"/>
    </row>
    <row r="11821" spans="19:29" x14ac:dyDescent="0.25">
      <c r="S11821" s="108"/>
      <c r="U11821" s="108"/>
      <c r="W11821" s="108"/>
      <c r="Y11821" s="108"/>
      <c r="AA11821" s="108"/>
      <c r="AC11821" s="108"/>
    </row>
    <row r="11822" spans="19:29" x14ac:dyDescent="0.25">
      <c r="S11822" s="108"/>
      <c r="U11822" s="108"/>
      <c r="W11822" s="108"/>
      <c r="Y11822" s="108"/>
      <c r="AA11822" s="108"/>
      <c r="AC11822" s="108"/>
    </row>
    <row r="11823" spans="19:29" x14ac:dyDescent="0.25">
      <c r="S11823" s="109"/>
      <c r="U11823" s="109"/>
      <c r="W11823" s="109"/>
      <c r="Y11823" s="109"/>
      <c r="AA11823" s="109"/>
      <c r="AC11823" s="109"/>
    </row>
    <row r="11824" spans="19:29" x14ac:dyDescent="0.25">
      <c r="S11824" s="108"/>
      <c r="U11824" s="108"/>
      <c r="W11824" s="108"/>
      <c r="Y11824" s="108"/>
      <c r="AA11824" s="108"/>
      <c r="AC11824" s="108"/>
    </row>
    <row r="11825" spans="19:29" x14ac:dyDescent="0.25">
      <c r="S11825" s="108"/>
      <c r="U11825" s="108"/>
      <c r="W11825" s="108"/>
      <c r="Y11825" s="108"/>
      <c r="AA11825" s="108"/>
      <c r="AC11825" s="108"/>
    </row>
    <row r="11826" spans="19:29" x14ac:dyDescent="0.25">
      <c r="S11826" s="109"/>
      <c r="U11826" s="109"/>
      <c r="W11826" s="109"/>
      <c r="Y11826" s="109"/>
      <c r="AA11826" s="109"/>
      <c r="AC11826" s="109"/>
    </row>
    <row r="11827" spans="19:29" x14ac:dyDescent="0.25">
      <c r="S11827" s="108"/>
      <c r="U11827" s="108"/>
      <c r="W11827" s="108"/>
      <c r="Y11827" s="108"/>
      <c r="AA11827" s="108"/>
      <c r="AC11827" s="108"/>
    </row>
    <row r="11828" spans="19:29" x14ac:dyDescent="0.25">
      <c r="S11828" s="109"/>
      <c r="U11828" s="109"/>
      <c r="W11828" s="109"/>
      <c r="Y11828" s="109"/>
      <c r="AA11828" s="109"/>
      <c r="AC11828" s="109"/>
    </row>
    <row r="11829" spans="19:29" x14ac:dyDescent="0.25">
      <c r="S11829" s="108"/>
      <c r="U11829" s="108"/>
      <c r="W11829" s="108"/>
      <c r="Y11829" s="108"/>
      <c r="AA11829" s="108"/>
      <c r="AC11829" s="108"/>
    </row>
    <row r="11830" spans="19:29" x14ac:dyDescent="0.25">
      <c r="S11830" s="108"/>
      <c r="U11830" s="108"/>
      <c r="W11830" s="108"/>
      <c r="Y11830" s="108"/>
      <c r="AA11830" s="108"/>
      <c r="AC11830" s="108"/>
    </row>
    <row r="11831" spans="19:29" x14ac:dyDescent="0.25">
      <c r="S11831" s="108"/>
      <c r="U11831" s="108"/>
      <c r="W11831" s="108"/>
      <c r="Y11831" s="108"/>
      <c r="AA11831" s="108"/>
      <c r="AC11831" s="108"/>
    </row>
    <row r="11832" spans="19:29" x14ac:dyDescent="0.25">
      <c r="S11832" s="110"/>
      <c r="U11832" s="110"/>
      <c r="W11832" s="110"/>
      <c r="Y11832" s="110"/>
      <c r="AA11832" s="110"/>
      <c r="AC11832" s="110"/>
    </row>
    <row r="11833" spans="19:29" x14ac:dyDescent="0.25">
      <c r="S11833" s="110"/>
      <c r="U11833" s="110"/>
      <c r="W11833" s="110"/>
      <c r="Y11833" s="110"/>
      <c r="AA11833" s="110"/>
      <c r="AC11833" s="110"/>
    </row>
    <row r="11834" spans="19:29" x14ac:dyDescent="0.25">
      <c r="S11834" s="110"/>
      <c r="U11834" s="110"/>
      <c r="W11834" s="110"/>
      <c r="Y11834" s="110"/>
      <c r="AA11834" s="110"/>
      <c r="AC11834" s="110"/>
    </row>
    <row r="11835" spans="19:29" x14ac:dyDescent="0.25">
      <c r="S11835" s="110"/>
      <c r="U11835" s="110"/>
      <c r="W11835" s="110"/>
      <c r="Y11835" s="110"/>
      <c r="AA11835" s="110"/>
      <c r="AC11835" s="110"/>
    </row>
    <row r="11836" spans="19:29" x14ac:dyDescent="0.25">
      <c r="S11836" s="111"/>
      <c r="U11836" s="111"/>
      <c r="W11836" s="111"/>
      <c r="Y11836" s="111"/>
      <c r="AA11836" s="111"/>
      <c r="AC11836" s="111"/>
    </row>
    <row r="11837" spans="19:29" x14ac:dyDescent="0.25">
      <c r="S11837" s="107"/>
      <c r="U11837" s="107"/>
      <c r="W11837" s="107"/>
      <c r="Y11837" s="107"/>
      <c r="AA11837" s="107"/>
      <c r="AC11837" s="107"/>
    </row>
    <row r="11838" spans="19:29" x14ac:dyDescent="0.25">
      <c r="S11838" s="108"/>
      <c r="U11838" s="108"/>
      <c r="W11838" s="108"/>
      <c r="Y11838" s="108"/>
      <c r="AA11838" s="108"/>
      <c r="AC11838" s="108"/>
    </row>
    <row r="11839" spans="19:29" x14ac:dyDescent="0.25">
      <c r="S11839" s="108"/>
      <c r="U11839" s="108"/>
      <c r="W11839" s="108"/>
      <c r="Y11839" s="108"/>
      <c r="AA11839" s="108"/>
      <c r="AC11839" s="108"/>
    </row>
    <row r="11840" spans="19:29" x14ac:dyDescent="0.25">
      <c r="S11840" s="109"/>
      <c r="U11840" s="109"/>
      <c r="W11840" s="109"/>
      <c r="Y11840" s="109"/>
      <c r="AA11840" s="109"/>
      <c r="AC11840" s="109"/>
    </row>
    <row r="11841" spans="19:29" x14ac:dyDescent="0.25">
      <c r="S11841" s="108"/>
      <c r="U11841" s="108"/>
      <c r="W11841" s="108"/>
      <c r="Y11841" s="108"/>
      <c r="AA11841" s="108"/>
      <c r="AC11841" s="108"/>
    </row>
    <row r="11842" spans="19:29" x14ac:dyDescent="0.25">
      <c r="S11842" s="108"/>
      <c r="U11842" s="108"/>
      <c r="W11842" s="108"/>
      <c r="Y11842" s="108"/>
      <c r="AA11842" s="108"/>
      <c r="AC11842" s="108"/>
    </row>
    <row r="11843" spans="19:29" x14ac:dyDescent="0.25">
      <c r="S11843" s="109"/>
      <c r="U11843" s="109"/>
      <c r="W11843" s="109"/>
      <c r="Y11843" s="109"/>
      <c r="AA11843" s="109"/>
      <c r="AC11843" s="109"/>
    </row>
    <row r="11844" spans="19:29" x14ac:dyDescent="0.25">
      <c r="S11844" s="108"/>
      <c r="U11844" s="108"/>
      <c r="W11844" s="108"/>
      <c r="Y11844" s="108"/>
      <c r="AA11844" s="108"/>
      <c r="AC11844" s="108"/>
    </row>
    <row r="11845" spans="19:29" x14ac:dyDescent="0.25">
      <c r="S11845" s="109"/>
      <c r="U11845" s="109"/>
      <c r="W11845" s="109"/>
      <c r="Y11845" s="109"/>
      <c r="AA11845" s="109"/>
      <c r="AC11845" s="109"/>
    </row>
    <row r="11846" spans="19:29" x14ac:dyDescent="0.25">
      <c r="S11846" s="108"/>
      <c r="U11846" s="108"/>
      <c r="W11846" s="108"/>
      <c r="Y11846" s="108"/>
      <c r="AA11846" s="108"/>
      <c r="AC11846" s="108"/>
    </row>
    <row r="11847" spans="19:29" x14ac:dyDescent="0.25">
      <c r="S11847" s="108"/>
      <c r="U11847" s="108"/>
      <c r="W11847" s="108"/>
      <c r="Y11847" s="108"/>
      <c r="AA11847" s="108"/>
      <c r="AC11847" s="108"/>
    </row>
    <row r="11848" spans="19:29" x14ac:dyDescent="0.25">
      <c r="S11848" s="108"/>
      <c r="U11848" s="108"/>
      <c r="W11848" s="108"/>
      <c r="Y11848" s="108"/>
      <c r="AA11848" s="108"/>
      <c r="AC11848" s="108"/>
    </row>
    <row r="11849" spans="19:29" x14ac:dyDescent="0.25">
      <c r="S11849" s="110"/>
      <c r="U11849" s="110"/>
      <c r="W11849" s="110"/>
      <c r="Y11849" s="110"/>
      <c r="AA11849" s="110"/>
      <c r="AC11849" s="110"/>
    </row>
    <row r="11850" spans="19:29" x14ac:dyDescent="0.25">
      <c r="S11850" s="110"/>
      <c r="U11850" s="110"/>
      <c r="W11850" s="110"/>
      <c r="Y11850" s="110"/>
      <c r="AA11850" s="110"/>
      <c r="AC11850" s="110"/>
    </row>
    <row r="11851" spans="19:29" x14ac:dyDescent="0.25">
      <c r="S11851" s="110"/>
      <c r="U11851" s="110"/>
      <c r="W11851" s="110"/>
      <c r="Y11851" s="110"/>
      <c r="AA11851" s="110"/>
      <c r="AC11851" s="110"/>
    </row>
    <row r="11852" spans="19:29" x14ac:dyDescent="0.25">
      <c r="S11852" s="110"/>
      <c r="U11852" s="110"/>
      <c r="W11852" s="110"/>
      <c r="Y11852" s="110"/>
      <c r="AA11852" s="110"/>
      <c r="AC11852" s="110"/>
    </row>
    <row r="11853" spans="19:29" x14ac:dyDescent="0.25">
      <c r="S11853" s="111"/>
      <c r="U11853" s="111"/>
      <c r="W11853" s="111"/>
      <c r="Y11853" s="111"/>
      <c r="AA11853" s="111"/>
      <c r="AC11853" s="111"/>
    </row>
    <row r="11854" spans="19:29" x14ac:dyDescent="0.25">
      <c r="S11854" s="107"/>
      <c r="U11854" s="107"/>
      <c r="W11854" s="107"/>
      <c r="Y11854" s="107"/>
      <c r="AA11854" s="107"/>
      <c r="AC11854" s="107"/>
    </row>
    <row r="11855" spans="19:29" x14ac:dyDescent="0.25">
      <c r="S11855" s="108"/>
      <c r="U11855" s="108"/>
      <c r="W11855" s="108"/>
      <c r="Y11855" s="108"/>
      <c r="AA11855" s="108"/>
      <c r="AC11855" s="108"/>
    </row>
    <row r="11856" spans="19:29" x14ac:dyDescent="0.25">
      <c r="S11856" s="108"/>
      <c r="U11856" s="108"/>
      <c r="W11856" s="108"/>
      <c r="Y11856" s="108"/>
      <c r="AA11856" s="108"/>
      <c r="AC11856" s="108"/>
    </row>
    <row r="11857" spans="19:29" x14ac:dyDescent="0.25">
      <c r="S11857" s="109"/>
      <c r="U11857" s="109"/>
      <c r="W11857" s="109"/>
      <c r="Y11857" s="109"/>
      <c r="AA11857" s="109"/>
      <c r="AC11857" s="109"/>
    </row>
    <row r="11858" spans="19:29" x14ac:dyDescent="0.25">
      <c r="S11858" s="108"/>
      <c r="U11858" s="108"/>
      <c r="W11858" s="108"/>
      <c r="Y11858" s="108"/>
      <c r="AA11858" s="108"/>
      <c r="AC11858" s="108"/>
    </row>
    <row r="11859" spans="19:29" x14ac:dyDescent="0.25">
      <c r="S11859" s="108"/>
      <c r="U11859" s="108"/>
      <c r="W11859" s="108"/>
      <c r="Y11859" s="108"/>
      <c r="AA11859" s="108"/>
      <c r="AC11859" s="108"/>
    </row>
    <row r="11860" spans="19:29" x14ac:dyDescent="0.25">
      <c r="S11860" s="109"/>
      <c r="U11860" s="109"/>
      <c r="W11860" s="109"/>
      <c r="Y11860" s="109"/>
      <c r="AA11860" s="109"/>
      <c r="AC11860" s="109"/>
    </row>
    <row r="11861" spans="19:29" x14ac:dyDescent="0.25">
      <c r="S11861" s="108"/>
      <c r="U11861" s="108"/>
      <c r="W11861" s="108"/>
      <c r="Y11861" s="108"/>
      <c r="AA11861" s="108"/>
      <c r="AC11861" s="108"/>
    </row>
    <row r="11862" spans="19:29" x14ac:dyDescent="0.25">
      <c r="S11862" s="109"/>
      <c r="U11862" s="109"/>
      <c r="W11862" s="109"/>
      <c r="Y11862" s="109"/>
      <c r="AA11862" s="109"/>
      <c r="AC11862" s="109"/>
    </row>
    <row r="11863" spans="19:29" x14ac:dyDescent="0.25">
      <c r="S11863" s="108"/>
      <c r="U11863" s="108"/>
      <c r="W11863" s="108"/>
      <c r="Y11863" s="108"/>
      <c r="AA11863" s="108"/>
      <c r="AC11863" s="108"/>
    </row>
    <row r="11864" spans="19:29" x14ac:dyDescent="0.25">
      <c r="S11864" s="108"/>
      <c r="U11864" s="108"/>
      <c r="W11864" s="108"/>
      <c r="Y11864" s="108"/>
      <c r="AA11864" s="108"/>
      <c r="AC11864" s="108"/>
    </row>
    <row r="11865" spans="19:29" x14ac:dyDescent="0.25">
      <c r="S11865" s="108"/>
      <c r="U11865" s="108"/>
      <c r="W11865" s="108"/>
      <c r="Y11865" s="108"/>
      <c r="AA11865" s="108"/>
      <c r="AC11865" s="108"/>
    </row>
    <row r="11866" spans="19:29" x14ac:dyDescent="0.25">
      <c r="S11866" s="110"/>
      <c r="U11866" s="110"/>
      <c r="W11866" s="110"/>
      <c r="Y11866" s="110"/>
      <c r="AA11866" s="110"/>
      <c r="AC11866" s="110"/>
    </row>
    <row r="11867" spans="19:29" x14ac:dyDescent="0.25">
      <c r="S11867" s="110"/>
      <c r="U11867" s="110"/>
      <c r="W11867" s="110"/>
      <c r="Y11867" s="110"/>
      <c r="AA11867" s="110"/>
      <c r="AC11867" s="110"/>
    </row>
    <row r="11868" spans="19:29" x14ac:dyDescent="0.25">
      <c r="S11868" s="110"/>
      <c r="U11868" s="110"/>
      <c r="W11868" s="110"/>
      <c r="Y11868" s="110"/>
      <c r="AA11868" s="110"/>
      <c r="AC11868" s="110"/>
    </row>
    <row r="11869" spans="19:29" x14ac:dyDescent="0.25">
      <c r="S11869" s="110"/>
      <c r="U11869" s="110"/>
      <c r="W11869" s="110"/>
      <c r="Y11869" s="110"/>
      <c r="AA11869" s="110"/>
      <c r="AC11869" s="110"/>
    </row>
    <row r="11870" spans="19:29" x14ac:dyDescent="0.25">
      <c r="S11870" s="111"/>
      <c r="U11870" s="111"/>
      <c r="W11870" s="111"/>
      <c r="Y11870" s="111"/>
      <c r="AA11870" s="111"/>
      <c r="AC11870" s="111"/>
    </row>
    <row r="11871" spans="19:29" x14ac:dyDescent="0.25">
      <c r="S11871" s="107"/>
      <c r="U11871" s="107"/>
      <c r="W11871" s="107"/>
      <c r="Y11871" s="107"/>
      <c r="AA11871" s="107"/>
      <c r="AC11871" s="107"/>
    </row>
    <row r="11872" spans="19:29" x14ac:dyDescent="0.25">
      <c r="S11872" s="108"/>
      <c r="U11872" s="108"/>
      <c r="W11872" s="108"/>
      <c r="Y11872" s="108"/>
      <c r="AA11872" s="108"/>
      <c r="AC11872" s="108"/>
    </row>
    <row r="11873" spans="19:29" x14ac:dyDescent="0.25">
      <c r="S11873" s="108"/>
      <c r="U11873" s="108"/>
      <c r="W11873" s="108"/>
      <c r="Y11873" s="108"/>
      <c r="AA11873" s="108"/>
      <c r="AC11873" s="108"/>
    </row>
    <row r="11874" spans="19:29" x14ac:dyDescent="0.25">
      <c r="S11874" s="109"/>
      <c r="U11874" s="109"/>
      <c r="W11874" s="109"/>
      <c r="Y11874" s="109"/>
      <c r="AA11874" s="109"/>
      <c r="AC11874" s="109"/>
    </row>
    <row r="11875" spans="19:29" x14ac:dyDescent="0.25">
      <c r="S11875" s="108"/>
      <c r="U11875" s="108"/>
      <c r="W11875" s="108"/>
      <c r="Y11875" s="108"/>
      <c r="AA11875" s="108"/>
      <c r="AC11875" s="108"/>
    </row>
    <row r="11876" spans="19:29" x14ac:dyDescent="0.25">
      <c r="S11876" s="108"/>
      <c r="U11876" s="108"/>
      <c r="W11876" s="108"/>
      <c r="Y11876" s="108"/>
      <c r="AA11876" s="108"/>
      <c r="AC11876" s="108"/>
    </row>
    <row r="11877" spans="19:29" x14ac:dyDescent="0.25">
      <c r="S11877" s="109"/>
      <c r="U11877" s="109"/>
      <c r="W11877" s="109"/>
      <c r="Y11877" s="109"/>
      <c r="AA11877" s="109"/>
      <c r="AC11877" s="109"/>
    </row>
    <row r="11878" spans="19:29" x14ac:dyDescent="0.25">
      <c r="S11878" s="108"/>
      <c r="U11878" s="108"/>
      <c r="W11878" s="108"/>
      <c r="Y11878" s="108"/>
      <c r="AA11878" s="108"/>
      <c r="AC11878" s="108"/>
    </row>
    <row r="11879" spans="19:29" x14ac:dyDescent="0.25">
      <c r="S11879" s="109"/>
      <c r="U11879" s="109"/>
      <c r="W11879" s="109"/>
      <c r="Y11879" s="109"/>
      <c r="AA11879" s="109"/>
      <c r="AC11879" s="109"/>
    </row>
    <row r="11880" spans="19:29" x14ac:dyDescent="0.25">
      <c r="S11880" s="108"/>
      <c r="U11880" s="108"/>
      <c r="W11880" s="108"/>
      <c r="Y11880" s="108"/>
      <c r="AA11880" s="108"/>
      <c r="AC11880" s="108"/>
    </row>
    <row r="11881" spans="19:29" x14ac:dyDescent="0.25">
      <c r="S11881" s="108"/>
      <c r="U11881" s="108"/>
      <c r="W11881" s="108"/>
      <c r="Y11881" s="108"/>
      <c r="AA11881" s="108"/>
      <c r="AC11881" s="108"/>
    </row>
    <row r="11882" spans="19:29" x14ac:dyDescent="0.25">
      <c r="S11882" s="108"/>
      <c r="U11882" s="108"/>
      <c r="W11882" s="108"/>
      <c r="Y11882" s="108"/>
      <c r="AA11882" s="108"/>
      <c r="AC11882" s="108"/>
    </row>
    <row r="11883" spans="19:29" x14ac:dyDescent="0.25">
      <c r="S11883" s="110"/>
      <c r="U11883" s="110"/>
      <c r="W11883" s="110"/>
      <c r="Y11883" s="110"/>
      <c r="AA11883" s="110"/>
      <c r="AC11883" s="110"/>
    </row>
    <row r="11884" spans="19:29" x14ac:dyDescent="0.25">
      <c r="S11884" s="110"/>
      <c r="U11884" s="110"/>
      <c r="W11884" s="110"/>
      <c r="Y11884" s="110"/>
      <c r="AA11884" s="110"/>
      <c r="AC11884" s="110"/>
    </row>
    <row r="11885" spans="19:29" x14ac:dyDescent="0.25">
      <c r="S11885" s="110"/>
      <c r="U11885" s="110"/>
      <c r="W11885" s="110"/>
      <c r="Y11885" s="110"/>
      <c r="AA11885" s="110"/>
      <c r="AC11885" s="110"/>
    </row>
    <row r="11886" spans="19:29" x14ac:dyDescent="0.25">
      <c r="S11886" s="110"/>
      <c r="U11886" s="110"/>
      <c r="W11886" s="110"/>
      <c r="Y11886" s="110"/>
      <c r="AA11886" s="110"/>
      <c r="AC11886" s="110"/>
    </row>
    <row r="11887" spans="19:29" x14ac:dyDescent="0.25">
      <c r="S11887" s="111"/>
      <c r="U11887" s="111"/>
      <c r="W11887" s="111"/>
      <c r="Y11887" s="111"/>
      <c r="AA11887" s="111"/>
      <c r="AC11887" s="111"/>
    </row>
    <row r="11888" spans="19:29" x14ac:dyDescent="0.25">
      <c r="S11888" s="107"/>
      <c r="U11888" s="107"/>
      <c r="W11888" s="107"/>
      <c r="Y11888" s="107"/>
      <c r="AA11888" s="107"/>
      <c r="AC11888" s="107"/>
    </row>
    <row r="11889" spans="19:29" x14ac:dyDescent="0.25">
      <c r="S11889" s="108"/>
      <c r="U11889" s="108"/>
      <c r="W11889" s="108"/>
      <c r="Y11889" s="108"/>
      <c r="AA11889" s="108"/>
      <c r="AC11889" s="108"/>
    </row>
    <row r="11890" spans="19:29" x14ac:dyDescent="0.25">
      <c r="S11890" s="108"/>
      <c r="U11890" s="108"/>
      <c r="W11890" s="108"/>
      <c r="Y11890" s="108"/>
      <c r="AA11890" s="108"/>
      <c r="AC11890" s="108"/>
    </row>
    <row r="11891" spans="19:29" x14ac:dyDescent="0.25">
      <c r="S11891" s="109"/>
      <c r="U11891" s="109"/>
      <c r="W11891" s="109"/>
      <c r="Y11891" s="109"/>
      <c r="AA11891" s="109"/>
      <c r="AC11891" s="109"/>
    </row>
    <row r="11892" spans="19:29" x14ac:dyDescent="0.25">
      <c r="S11892" s="108"/>
      <c r="U11892" s="108"/>
      <c r="W11892" s="108"/>
      <c r="Y11892" s="108"/>
      <c r="AA11892" s="108"/>
      <c r="AC11892" s="108"/>
    </row>
    <row r="11893" spans="19:29" x14ac:dyDescent="0.25">
      <c r="S11893" s="108"/>
      <c r="U11893" s="108"/>
      <c r="W11893" s="108"/>
      <c r="Y11893" s="108"/>
      <c r="AA11893" s="108"/>
      <c r="AC11893" s="108"/>
    </row>
    <row r="11894" spans="19:29" x14ac:dyDescent="0.25">
      <c r="S11894" s="109"/>
      <c r="U11894" s="109"/>
      <c r="W11894" s="109"/>
      <c r="Y11894" s="109"/>
      <c r="AA11894" s="109"/>
      <c r="AC11894" s="109"/>
    </row>
    <row r="11895" spans="19:29" x14ac:dyDescent="0.25">
      <c r="S11895" s="108"/>
      <c r="U11895" s="108"/>
      <c r="W11895" s="108"/>
      <c r="Y11895" s="108"/>
      <c r="AA11895" s="108"/>
      <c r="AC11895" s="108"/>
    </row>
    <row r="11896" spans="19:29" x14ac:dyDescent="0.25">
      <c r="S11896" s="109"/>
      <c r="U11896" s="109"/>
      <c r="W11896" s="109"/>
      <c r="Y11896" s="109"/>
      <c r="AA11896" s="109"/>
      <c r="AC11896" s="109"/>
    </row>
    <row r="11897" spans="19:29" x14ac:dyDescent="0.25">
      <c r="S11897" s="108"/>
      <c r="U11897" s="108"/>
      <c r="W11897" s="108"/>
      <c r="Y11897" s="108"/>
      <c r="AA11897" s="108"/>
      <c r="AC11897" s="108"/>
    </row>
    <row r="11898" spans="19:29" x14ac:dyDescent="0.25">
      <c r="S11898" s="108"/>
      <c r="U11898" s="108"/>
      <c r="W11898" s="108"/>
      <c r="Y11898" s="108"/>
      <c r="AA11898" s="108"/>
      <c r="AC11898" s="108"/>
    </row>
    <row r="11899" spans="19:29" x14ac:dyDescent="0.25">
      <c r="S11899" s="108"/>
      <c r="U11899" s="108"/>
      <c r="W11899" s="108"/>
      <c r="Y11899" s="108"/>
      <c r="AA11899" s="108"/>
      <c r="AC11899" s="108"/>
    </row>
    <row r="11900" spans="19:29" x14ac:dyDescent="0.25">
      <c r="S11900" s="110"/>
      <c r="U11900" s="110"/>
      <c r="W11900" s="110"/>
      <c r="Y11900" s="110"/>
      <c r="AA11900" s="110"/>
      <c r="AC11900" s="110"/>
    </row>
    <row r="11901" spans="19:29" x14ac:dyDescent="0.25">
      <c r="S11901" s="110"/>
      <c r="U11901" s="110"/>
      <c r="W11901" s="110"/>
      <c r="Y11901" s="110"/>
      <c r="AA11901" s="110"/>
      <c r="AC11901" s="110"/>
    </row>
    <row r="11902" spans="19:29" x14ac:dyDescent="0.25">
      <c r="S11902" s="110"/>
      <c r="U11902" s="110"/>
      <c r="W11902" s="110"/>
      <c r="Y11902" s="110"/>
      <c r="AA11902" s="110"/>
      <c r="AC11902" s="110"/>
    </row>
    <row r="11903" spans="19:29" x14ac:dyDescent="0.25">
      <c r="S11903" s="110"/>
      <c r="U11903" s="110"/>
      <c r="W11903" s="110"/>
      <c r="Y11903" s="110"/>
      <c r="AA11903" s="110"/>
      <c r="AC11903" s="110"/>
    </row>
    <row r="11904" spans="19:29" x14ac:dyDescent="0.25">
      <c r="S11904" s="111"/>
      <c r="U11904" s="111"/>
      <c r="W11904" s="111"/>
      <c r="Y11904" s="111"/>
      <c r="AA11904" s="111"/>
      <c r="AC11904" s="111"/>
    </row>
    <row r="11905" spans="19:29" x14ac:dyDescent="0.25">
      <c r="S11905" s="107"/>
      <c r="U11905" s="107"/>
      <c r="W11905" s="107"/>
      <c r="Y11905" s="107"/>
      <c r="AA11905" s="107"/>
      <c r="AC11905" s="107"/>
    </row>
    <row r="11906" spans="19:29" x14ac:dyDescent="0.25">
      <c r="S11906" s="108"/>
      <c r="U11906" s="108"/>
      <c r="W11906" s="108"/>
      <c r="Y11906" s="108"/>
      <c r="AA11906" s="108"/>
      <c r="AC11906" s="108"/>
    </row>
    <row r="11907" spans="19:29" x14ac:dyDescent="0.25">
      <c r="S11907" s="108"/>
      <c r="U11907" s="108"/>
      <c r="W11907" s="108"/>
      <c r="Y11907" s="108"/>
      <c r="AA11907" s="108"/>
      <c r="AC11907" s="108"/>
    </row>
    <row r="11908" spans="19:29" x14ac:dyDescent="0.25">
      <c r="S11908" s="109"/>
      <c r="U11908" s="109"/>
      <c r="W11908" s="109"/>
      <c r="Y11908" s="109"/>
      <c r="AA11908" s="109"/>
      <c r="AC11908" s="109"/>
    </row>
    <row r="11909" spans="19:29" x14ac:dyDescent="0.25">
      <c r="S11909" s="108"/>
      <c r="U11909" s="108"/>
      <c r="W11909" s="108"/>
      <c r="Y11909" s="108"/>
      <c r="AA11909" s="108"/>
      <c r="AC11909" s="108"/>
    </row>
    <row r="11910" spans="19:29" x14ac:dyDescent="0.25">
      <c r="S11910" s="108"/>
      <c r="U11910" s="108"/>
      <c r="W11910" s="108"/>
      <c r="Y11910" s="108"/>
      <c r="AA11910" s="108"/>
      <c r="AC11910" s="108"/>
    </row>
    <row r="11911" spans="19:29" x14ac:dyDescent="0.25">
      <c r="S11911" s="109"/>
      <c r="U11911" s="109"/>
      <c r="W11911" s="109"/>
      <c r="Y11911" s="109"/>
      <c r="AA11911" s="109"/>
      <c r="AC11911" s="109"/>
    </row>
    <row r="11912" spans="19:29" x14ac:dyDescent="0.25">
      <c r="S11912" s="108"/>
      <c r="U11912" s="108"/>
      <c r="W11912" s="108"/>
      <c r="Y11912" s="108"/>
      <c r="AA11912" s="108"/>
      <c r="AC11912" s="108"/>
    </row>
    <row r="11913" spans="19:29" x14ac:dyDescent="0.25">
      <c r="S11913" s="109"/>
      <c r="U11913" s="109"/>
      <c r="W11913" s="109"/>
      <c r="Y11913" s="109"/>
      <c r="AA11913" s="109"/>
      <c r="AC11913" s="109"/>
    </row>
    <row r="11914" spans="19:29" x14ac:dyDescent="0.25">
      <c r="S11914" s="108"/>
      <c r="U11914" s="108"/>
      <c r="W11914" s="108"/>
      <c r="Y11914" s="108"/>
      <c r="AA11914" s="108"/>
      <c r="AC11914" s="108"/>
    </row>
    <row r="11915" spans="19:29" x14ac:dyDescent="0.25">
      <c r="S11915" s="108"/>
      <c r="U11915" s="108"/>
      <c r="W11915" s="108"/>
      <c r="Y11915" s="108"/>
      <c r="AA11915" s="108"/>
      <c r="AC11915" s="108"/>
    </row>
    <row r="11916" spans="19:29" x14ac:dyDescent="0.25">
      <c r="S11916" s="108"/>
      <c r="U11916" s="108"/>
      <c r="W11916" s="108"/>
      <c r="Y11916" s="108"/>
      <c r="AA11916" s="108"/>
      <c r="AC11916" s="108"/>
    </row>
    <row r="11917" spans="19:29" x14ac:dyDescent="0.25">
      <c r="S11917" s="110"/>
      <c r="U11917" s="110"/>
      <c r="W11917" s="110"/>
      <c r="Y11917" s="110"/>
      <c r="AA11917" s="110"/>
      <c r="AC11917" s="110"/>
    </row>
    <row r="11918" spans="19:29" x14ac:dyDescent="0.25">
      <c r="S11918" s="110"/>
      <c r="U11918" s="110"/>
      <c r="W11918" s="110"/>
      <c r="Y11918" s="110"/>
      <c r="AA11918" s="110"/>
      <c r="AC11918" s="110"/>
    </row>
    <row r="11919" spans="19:29" x14ac:dyDescent="0.25">
      <c r="S11919" s="110"/>
      <c r="U11919" s="110"/>
      <c r="W11919" s="110"/>
      <c r="Y11919" s="110"/>
      <c r="AA11919" s="110"/>
      <c r="AC11919" s="110"/>
    </row>
    <row r="11920" spans="19:29" x14ac:dyDescent="0.25">
      <c r="S11920" s="110"/>
      <c r="U11920" s="110"/>
      <c r="W11920" s="110"/>
      <c r="Y11920" s="110"/>
      <c r="AA11920" s="110"/>
      <c r="AC11920" s="110"/>
    </row>
    <row r="11921" spans="19:29" x14ac:dyDescent="0.25">
      <c r="S11921" s="111"/>
      <c r="U11921" s="111"/>
      <c r="W11921" s="111"/>
      <c r="Y11921" s="111"/>
      <c r="AA11921" s="111"/>
      <c r="AC11921" s="111"/>
    </row>
    <row r="11922" spans="19:29" x14ac:dyDescent="0.25">
      <c r="S11922" s="107"/>
      <c r="U11922" s="107"/>
      <c r="W11922" s="107"/>
      <c r="Y11922" s="107"/>
      <c r="AA11922" s="107"/>
      <c r="AC11922" s="107"/>
    </row>
    <row r="11923" spans="19:29" x14ac:dyDescent="0.25">
      <c r="S11923" s="108"/>
      <c r="U11923" s="108"/>
      <c r="W11923" s="108"/>
      <c r="Y11923" s="108"/>
      <c r="AA11923" s="108"/>
      <c r="AC11923" s="108"/>
    </row>
    <row r="11924" spans="19:29" x14ac:dyDescent="0.25">
      <c r="S11924" s="108"/>
      <c r="U11924" s="108"/>
      <c r="W11924" s="108"/>
      <c r="Y11924" s="108"/>
      <c r="AA11924" s="108"/>
      <c r="AC11924" s="108"/>
    </row>
    <row r="11925" spans="19:29" x14ac:dyDescent="0.25">
      <c r="S11925" s="109"/>
      <c r="U11925" s="109"/>
      <c r="W11925" s="109"/>
      <c r="Y11925" s="109"/>
      <c r="AA11925" s="109"/>
      <c r="AC11925" s="109"/>
    </row>
    <row r="11926" spans="19:29" x14ac:dyDescent="0.25">
      <c r="S11926" s="108"/>
      <c r="U11926" s="108"/>
      <c r="W11926" s="108"/>
      <c r="Y11926" s="108"/>
      <c r="AA11926" s="108"/>
      <c r="AC11926" s="108"/>
    </row>
    <row r="11927" spans="19:29" x14ac:dyDescent="0.25">
      <c r="S11927" s="108"/>
      <c r="U11927" s="108"/>
      <c r="W11927" s="108"/>
      <c r="Y11927" s="108"/>
      <c r="AA11927" s="108"/>
      <c r="AC11927" s="108"/>
    </row>
    <row r="11928" spans="19:29" x14ac:dyDescent="0.25">
      <c r="S11928" s="109"/>
      <c r="U11928" s="109"/>
      <c r="W11928" s="109"/>
      <c r="Y11928" s="109"/>
      <c r="AA11928" s="109"/>
      <c r="AC11928" s="109"/>
    </row>
    <row r="11929" spans="19:29" x14ac:dyDescent="0.25">
      <c r="S11929" s="108"/>
      <c r="U11929" s="108"/>
      <c r="W11929" s="108"/>
      <c r="Y11929" s="108"/>
      <c r="AA11929" s="108"/>
      <c r="AC11929" s="108"/>
    </row>
    <row r="11930" spans="19:29" x14ac:dyDescent="0.25">
      <c r="S11930" s="109"/>
      <c r="U11930" s="109"/>
      <c r="W11930" s="109"/>
      <c r="Y11930" s="109"/>
      <c r="AA11930" s="109"/>
      <c r="AC11930" s="109"/>
    </row>
    <row r="11931" spans="19:29" x14ac:dyDescent="0.25">
      <c r="S11931" s="108"/>
      <c r="U11931" s="108"/>
      <c r="W11931" s="108"/>
      <c r="Y11931" s="108"/>
      <c r="AA11931" s="108"/>
      <c r="AC11931" s="108"/>
    </row>
    <row r="11932" spans="19:29" x14ac:dyDescent="0.25">
      <c r="S11932" s="108"/>
      <c r="U11932" s="108"/>
      <c r="W11932" s="108"/>
      <c r="Y11932" s="108"/>
      <c r="AA11932" s="108"/>
      <c r="AC11932" s="108"/>
    </row>
    <row r="11933" spans="19:29" x14ac:dyDescent="0.25">
      <c r="S11933" s="108"/>
      <c r="U11933" s="108"/>
      <c r="W11933" s="108"/>
      <c r="Y11933" s="108"/>
      <c r="AA11933" s="108"/>
      <c r="AC11933" s="108"/>
    </row>
    <row r="11934" spans="19:29" x14ac:dyDescent="0.25">
      <c r="S11934" s="110"/>
      <c r="U11934" s="110"/>
      <c r="W11934" s="110"/>
      <c r="Y11934" s="110"/>
      <c r="AA11934" s="110"/>
      <c r="AC11934" s="110"/>
    </row>
    <row r="11935" spans="19:29" x14ac:dyDescent="0.25">
      <c r="S11935" s="110"/>
      <c r="U11935" s="110"/>
      <c r="W11935" s="110"/>
      <c r="Y11935" s="110"/>
      <c r="AA11935" s="110"/>
      <c r="AC11935" s="110"/>
    </row>
    <row r="11936" spans="19:29" x14ac:dyDescent="0.25">
      <c r="S11936" s="110"/>
      <c r="U11936" s="110"/>
      <c r="W11936" s="110"/>
      <c r="Y11936" s="110"/>
      <c r="AA11936" s="110"/>
      <c r="AC11936" s="110"/>
    </row>
    <row r="11937" spans="19:29" x14ac:dyDescent="0.25">
      <c r="S11937" s="110"/>
      <c r="U11937" s="110"/>
      <c r="W11937" s="110"/>
      <c r="Y11937" s="110"/>
      <c r="AA11937" s="110"/>
      <c r="AC11937" s="110"/>
    </row>
    <row r="11938" spans="19:29" x14ac:dyDescent="0.25">
      <c r="S11938" s="111"/>
      <c r="U11938" s="111"/>
      <c r="W11938" s="111"/>
      <c r="Y11938" s="111"/>
      <c r="AA11938" s="111"/>
      <c r="AC11938" s="111"/>
    </row>
    <row r="11939" spans="19:29" x14ac:dyDescent="0.25">
      <c r="S11939" s="107"/>
      <c r="U11939" s="107"/>
      <c r="W11939" s="107"/>
      <c r="Y11939" s="107"/>
      <c r="AA11939" s="107"/>
      <c r="AC11939" s="107"/>
    </row>
    <row r="11940" spans="19:29" x14ac:dyDescent="0.25">
      <c r="S11940" s="108"/>
      <c r="U11940" s="108"/>
      <c r="W11940" s="108"/>
      <c r="Y11940" s="108"/>
      <c r="AA11940" s="108"/>
      <c r="AC11940" s="108"/>
    </row>
    <row r="11941" spans="19:29" x14ac:dyDescent="0.25">
      <c r="S11941" s="108"/>
      <c r="U11941" s="108"/>
      <c r="W11941" s="108"/>
      <c r="Y11941" s="108"/>
      <c r="AA11941" s="108"/>
      <c r="AC11941" s="108"/>
    </row>
    <row r="11942" spans="19:29" x14ac:dyDescent="0.25">
      <c r="S11942" s="109"/>
      <c r="U11942" s="109"/>
      <c r="W11942" s="109"/>
      <c r="Y11942" s="109"/>
      <c r="AA11942" s="109"/>
      <c r="AC11942" s="109"/>
    </row>
    <row r="11943" spans="19:29" x14ac:dyDescent="0.25">
      <c r="S11943" s="108"/>
      <c r="U11943" s="108"/>
      <c r="W11943" s="108"/>
      <c r="Y11943" s="108"/>
      <c r="AA11943" s="108"/>
      <c r="AC11943" s="108"/>
    </row>
    <row r="11944" spans="19:29" x14ac:dyDescent="0.25">
      <c r="S11944" s="108"/>
      <c r="U11944" s="108"/>
      <c r="W11944" s="108"/>
      <c r="Y11944" s="108"/>
      <c r="AA11944" s="108"/>
      <c r="AC11944" s="108"/>
    </row>
    <row r="11945" spans="19:29" x14ac:dyDescent="0.25">
      <c r="S11945" s="109"/>
      <c r="U11945" s="109"/>
      <c r="W11945" s="109"/>
      <c r="Y11945" s="109"/>
      <c r="AA11945" s="109"/>
      <c r="AC11945" s="109"/>
    </row>
    <row r="11946" spans="19:29" x14ac:dyDescent="0.25">
      <c r="S11946" s="108"/>
      <c r="U11946" s="108"/>
      <c r="W11946" s="108"/>
      <c r="Y11946" s="108"/>
      <c r="AA11946" s="108"/>
      <c r="AC11946" s="108"/>
    </row>
    <row r="11947" spans="19:29" x14ac:dyDescent="0.25">
      <c r="S11947" s="109"/>
      <c r="U11947" s="109"/>
      <c r="W11947" s="109"/>
      <c r="Y11947" s="109"/>
      <c r="AA11947" s="109"/>
      <c r="AC11947" s="109"/>
    </row>
    <row r="11948" spans="19:29" x14ac:dyDescent="0.25">
      <c r="S11948" s="108"/>
      <c r="U11948" s="108"/>
      <c r="W11948" s="108"/>
      <c r="Y11948" s="108"/>
      <c r="AA11948" s="108"/>
      <c r="AC11948" s="108"/>
    </row>
    <row r="11949" spans="19:29" x14ac:dyDescent="0.25">
      <c r="S11949" s="108"/>
      <c r="U11949" s="108"/>
      <c r="W11949" s="108"/>
      <c r="Y11949" s="108"/>
      <c r="AA11949" s="108"/>
      <c r="AC11949" s="108"/>
    </row>
    <row r="11950" spans="19:29" x14ac:dyDescent="0.25">
      <c r="S11950" s="108"/>
      <c r="U11950" s="108"/>
      <c r="W11950" s="108"/>
      <c r="Y11950" s="108"/>
      <c r="AA11950" s="108"/>
      <c r="AC11950" s="108"/>
    </row>
    <row r="11951" spans="19:29" x14ac:dyDescent="0.25">
      <c r="S11951" s="110"/>
      <c r="U11951" s="110"/>
      <c r="W11951" s="110"/>
      <c r="Y11951" s="110"/>
      <c r="AA11951" s="110"/>
      <c r="AC11951" s="110"/>
    </row>
    <row r="11952" spans="19:29" x14ac:dyDescent="0.25">
      <c r="S11952" s="110"/>
      <c r="U11952" s="110"/>
      <c r="W11952" s="110"/>
      <c r="Y11952" s="110"/>
      <c r="AA11952" s="110"/>
      <c r="AC11952" s="110"/>
    </row>
    <row r="11953" spans="19:29" x14ac:dyDescent="0.25">
      <c r="S11953" s="110"/>
      <c r="U11953" s="110"/>
      <c r="W11953" s="110"/>
      <c r="Y11953" s="110"/>
      <c r="AA11953" s="110"/>
      <c r="AC11953" s="110"/>
    </row>
    <row r="11954" spans="19:29" x14ac:dyDescent="0.25">
      <c r="S11954" s="110"/>
      <c r="U11954" s="110"/>
      <c r="W11954" s="110"/>
      <c r="Y11954" s="110"/>
      <c r="AA11954" s="110"/>
      <c r="AC11954" s="110"/>
    </row>
    <row r="11955" spans="19:29" x14ac:dyDescent="0.25">
      <c r="S11955" s="111"/>
      <c r="U11955" s="111"/>
      <c r="W11955" s="111"/>
      <c r="Y11955" s="111"/>
      <c r="AA11955" s="111"/>
      <c r="AC11955" s="111"/>
    </row>
    <row r="11956" spans="19:29" x14ac:dyDescent="0.25">
      <c r="S11956" s="107"/>
      <c r="U11956" s="107"/>
      <c r="W11956" s="107"/>
      <c r="Y11956" s="107"/>
      <c r="AA11956" s="107"/>
      <c r="AC11956" s="107"/>
    </row>
    <row r="11957" spans="19:29" x14ac:dyDescent="0.25">
      <c r="S11957" s="108"/>
      <c r="U11957" s="108"/>
      <c r="W11957" s="108"/>
      <c r="Y11957" s="108"/>
      <c r="AA11957" s="108"/>
      <c r="AC11957" s="108"/>
    </row>
    <row r="11958" spans="19:29" x14ac:dyDescent="0.25">
      <c r="S11958" s="108"/>
      <c r="U11958" s="108"/>
      <c r="W11958" s="108"/>
      <c r="Y11958" s="108"/>
      <c r="AA11958" s="108"/>
      <c r="AC11958" s="108"/>
    </row>
    <row r="11959" spans="19:29" x14ac:dyDescent="0.25">
      <c r="S11959" s="109"/>
      <c r="U11959" s="109"/>
      <c r="W11959" s="109"/>
      <c r="Y11959" s="109"/>
      <c r="AA11959" s="109"/>
      <c r="AC11959" s="109"/>
    </row>
    <row r="11960" spans="19:29" x14ac:dyDescent="0.25">
      <c r="S11960" s="108"/>
      <c r="U11960" s="108"/>
      <c r="W11960" s="108"/>
      <c r="Y11960" s="108"/>
      <c r="AA11960" s="108"/>
      <c r="AC11960" s="108"/>
    </row>
    <row r="11961" spans="19:29" x14ac:dyDescent="0.25">
      <c r="S11961" s="108"/>
      <c r="U11961" s="108"/>
      <c r="W11961" s="108"/>
      <c r="Y11961" s="108"/>
      <c r="AA11961" s="108"/>
      <c r="AC11961" s="108"/>
    </row>
    <row r="11962" spans="19:29" x14ac:dyDescent="0.25">
      <c r="S11962" s="109"/>
      <c r="U11962" s="109"/>
      <c r="W11962" s="109"/>
      <c r="Y11962" s="109"/>
      <c r="AA11962" s="109"/>
      <c r="AC11962" s="109"/>
    </row>
    <row r="11963" spans="19:29" x14ac:dyDescent="0.25">
      <c r="S11963" s="108"/>
      <c r="U11963" s="108"/>
      <c r="W11963" s="108"/>
      <c r="Y11963" s="108"/>
      <c r="AA11963" s="108"/>
      <c r="AC11963" s="108"/>
    </row>
    <row r="11964" spans="19:29" x14ac:dyDescent="0.25">
      <c r="S11964" s="109"/>
      <c r="U11964" s="109"/>
      <c r="W11964" s="109"/>
      <c r="Y11964" s="109"/>
      <c r="AA11964" s="109"/>
      <c r="AC11964" s="109"/>
    </row>
    <row r="11965" spans="19:29" x14ac:dyDescent="0.25">
      <c r="S11965" s="108"/>
      <c r="U11965" s="108"/>
      <c r="W11965" s="108"/>
      <c r="Y11965" s="108"/>
      <c r="AA11965" s="108"/>
      <c r="AC11965" s="108"/>
    </row>
    <row r="11966" spans="19:29" x14ac:dyDescent="0.25">
      <c r="S11966" s="108"/>
      <c r="U11966" s="108"/>
      <c r="W11966" s="108"/>
      <c r="Y11966" s="108"/>
      <c r="AA11966" s="108"/>
      <c r="AC11966" s="108"/>
    </row>
    <row r="11967" spans="19:29" x14ac:dyDescent="0.25">
      <c r="S11967" s="108"/>
      <c r="U11967" s="108"/>
      <c r="W11967" s="108"/>
      <c r="Y11967" s="108"/>
      <c r="AA11967" s="108"/>
      <c r="AC11967" s="108"/>
    </row>
    <row r="11968" spans="19:29" x14ac:dyDescent="0.25">
      <c r="S11968" s="110"/>
      <c r="U11968" s="110"/>
      <c r="W11968" s="110"/>
      <c r="Y11968" s="110"/>
      <c r="AA11968" s="110"/>
      <c r="AC11968" s="110"/>
    </row>
    <row r="11969" spans="19:29" x14ac:dyDescent="0.25">
      <c r="S11969" s="110"/>
      <c r="U11969" s="110"/>
      <c r="W11969" s="110"/>
      <c r="Y11969" s="110"/>
      <c r="AA11969" s="110"/>
      <c r="AC11969" s="110"/>
    </row>
    <row r="11970" spans="19:29" x14ac:dyDescent="0.25">
      <c r="S11970" s="110"/>
      <c r="U11970" s="110"/>
      <c r="W11970" s="110"/>
      <c r="Y11970" s="110"/>
      <c r="AA11970" s="110"/>
      <c r="AC11970" s="110"/>
    </row>
    <row r="11971" spans="19:29" x14ac:dyDescent="0.25">
      <c r="S11971" s="110"/>
      <c r="U11971" s="110"/>
      <c r="W11971" s="110"/>
      <c r="Y11971" s="110"/>
      <c r="AA11971" s="110"/>
      <c r="AC11971" s="110"/>
    </row>
    <row r="11972" spans="19:29" x14ac:dyDescent="0.25">
      <c r="S11972" s="111"/>
      <c r="U11972" s="111"/>
      <c r="W11972" s="111"/>
      <c r="Y11972" s="111"/>
      <c r="AA11972" s="111"/>
      <c r="AC11972" s="111"/>
    </row>
    <row r="11973" spans="19:29" x14ac:dyDescent="0.25">
      <c r="S11973" s="107"/>
      <c r="U11973" s="107"/>
      <c r="W11973" s="107"/>
      <c r="Y11973" s="107"/>
      <c r="AA11973" s="107"/>
      <c r="AC11973" s="107"/>
    </row>
    <row r="11974" spans="19:29" x14ac:dyDescent="0.25">
      <c r="S11974" s="108"/>
      <c r="U11974" s="108"/>
      <c r="W11974" s="108"/>
      <c r="Y11974" s="108"/>
      <c r="AA11974" s="108"/>
      <c r="AC11974" s="108"/>
    </row>
    <row r="11975" spans="19:29" x14ac:dyDescent="0.25">
      <c r="S11975" s="108"/>
      <c r="U11975" s="108"/>
      <c r="W11975" s="108"/>
      <c r="Y11975" s="108"/>
      <c r="AA11975" s="108"/>
      <c r="AC11975" s="108"/>
    </row>
    <row r="11976" spans="19:29" x14ac:dyDescent="0.25">
      <c r="S11976" s="109"/>
      <c r="U11976" s="109"/>
      <c r="W11976" s="109"/>
      <c r="Y11976" s="109"/>
      <c r="AA11976" s="109"/>
      <c r="AC11976" s="109"/>
    </row>
    <row r="11977" spans="19:29" x14ac:dyDescent="0.25">
      <c r="S11977" s="108"/>
      <c r="U11977" s="108"/>
      <c r="W11977" s="108"/>
      <c r="Y11977" s="108"/>
      <c r="AA11977" s="108"/>
      <c r="AC11977" s="108"/>
    </row>
    <row r="11978" spans="19:29" x14ac:dyDescent="0.25">
      <c r="S11978" s="108"/>
      <c r="U11978" s="108"/>
      <c r="W11978" s="108"/>
      <c r="Y11978" s="108"/>
      <c r="AA11978" s="108"/>
      <c r="AC11978" s="108"/>
    </row>
    <row r="11979" spans="19:29" x14ac:dyDescent="0.25">
      <c r="S11979" s="109"/>
      <c r="U11979" s="109"/>
      <c r="W11979" s="109"/>
      <c r="Y11979" s="109"/>
      <c r="AA11979" s="109"/>
      <c r="AC11979" s="109"/>
    </row>
    <row r="11980" spans="19:29" x14ac:dyDescent="0.25">
      <c r="S11980" s="108"/>
      <c r="U11980" s="108"/>
      <c r="W11980" s="108"/>
      <c r="Y11980" s="108"/>
      <c r="AA11980" s="108"/>
      <c r="AC11980" s="108"/>
    </row>
    <row r="11981" spans="19:29" x14ac:dyDescent="0.25">
      <c r="S11981" s="109"/>
      <c r="U11981" s="109"/>
      <c r="W11981" s="109"/>
      <c r="Y11981" s="109"/>
      <c r="AA11981" s="109"/>
      <c r="AC11981" s="109"/>
    </row>
    <row r="11982" spans="19:29" x14ac:dyDescent="0.25">
      <c r="S11982" s="108"/>
      <c r="U11982" s="108"/>
      <c r="W11982" s="108"/>
      <c r="Y11982" s="108"/>
      <c r="AA11982" s="108"/>
      <c r="AC11982" s="108"/>
    </row>
    <row r="11983" spans="19:29" x14ac:dyDescent="0.25">
      <c r="S11983" s="108"/>
      <c r="U11983" s="108"/>
      <c r="W11983" s="108"/>
      <c r="Y11983" s="108"/>
      <c r="AA11983" s="108"/>
      <c r="AC11983" s="108"/>
    </row>
    <row r="11984" spans="19:29" x14ac:dyDescent="0.25">
      <c r="S11984" s="108"/>
      <c r="U11984" s="108"/>
      <c r="W11984" s="108"/>
      <c r="Y11984" s="108"/>
      <c r="AA11984" s="108"/>
      <c r="AC11984" s="108"/>
    </row>
    <row r="11985" spans="19:29" x14ac:dyDescent="0.25">
      <c r="S11985" s="110"/>
      <c r="U11985" s="110"/>
      <c r="W11985" s="110"/>
      <c r="Y11985" s="110"/>
      <c r="AA11985" s="110"/>
      <c r="AC11985" s="110"/>
    </row>
    <row r="11986" spans="19:29" x14ac:dyDescent="0.25">
      <c r="S11986" s="110"/>
      <c r="U11986" s="110"/>
      <c r="W11986" s="110"/>
      <c r="Y11986" s="110"/>
      <c r="AA11986" s="110"/>
      <c r="AC11986" s="110"/>
    </row>
    <row r="11987" spans="19:29" x14ac:dyDescent="0.25">
      <c r="S11987" s="110"/>
      <c r="U11987" s="110"/>
      <c r="W11987" s="110"/>
      <c r="Y11987" s="110"/>
      <c r="AA11987" s="110"/>
      <c r="AC11987" s="110"/>
    </row>
    <row r="11988" spans="19:29" x14ac:dyDescent="0.25">
      <c r="S11988" s="110"/>
      <c r="U11988" s="110"/>
      <c r="W11988" s="110"/>
      <c r="Y11988" s="110"/>
      <c r="AA11988" s="110"/>
      <c r="AC11988" s="110"/>
    </row>
    <row r="11989" spans="19:29" x14ac:dyDescent="0.25">
      <c r="S11989" s="111"/>
      <c r="U11989" s="111"/>
      <c r="W11989" s="111"/>
      <c r="Y11989" s="111"/>
      <c r="AA11989" s="111"/>
      <c r="AC11989" s="111"/>
    </row>
    <row r="11990" spans="19:29" x14ac:dyDescent="0.25">
      <c r="S11990" s="107"/>
      <c r="U11990" s="107"/>
      <c r="W11990" s="107"/>
      <c r="Y11990" s="107"/>
      <c r="AA11990" s="107"/>
      <c r="AC11990" s="107"/>
    </row>
    <row r="11991" spans="19:29" x14ac:dyDescent="0.25">
      <c r="S11991" s="108"/>
      <c r="U11991" s="108"/>
      <c r="W11991" s="108"/>
      <c r="Y11991" s="108"/>
      <c r="AA11991" s="108"/>
      <c r="AC11991" s="108"/>
    </row>
    <row r="11992" spans="19:29" x14ac:dyDescent="0.25">
      <c r="S11992" s="108"/>
      <c r="U11992" s="108"/>
      <c r="W11992" s="108"/>
      <c r="Y11992" s="108"/>
      <c r="AA11992" s="108"/>
      <c r="AC11992" s="108"/>
    </row>
    <row r="11993" spans="19:29" x14ac:dyDescent="0.25">
      <c r="S11993" s="109"/>
      <c r="U11993" s="109"/>
      <c r="W11993" s="109"/>
      <c r="Y11993" s="109"/>
      <c r="AA11993" s="109"/>
      <c r="AC11993" s="109"/>
    </row>
    <row r="11994" spans="19:29" x14ac:dyDescent="0.25">
      <c r="S11994" s="108"/>
      <c r="U11994" s="108"/>
      <c r="W11994" s="108"/>
      <c r="Y11994" s="108"/>
      <c r="AA11994" s="108"/>
      <c r="AC11994" s="108"/>
    </row>
    <row r="11995" spans="19:29" x14ac:dyDescent="0.25">
      <c r="S11995" s="108"/>
      <c r="U11995" s="108"/>
      <c r="W11995" s="108"/>
      <c r="Y11995" s="108"/>
      <c r="AA11995" s="108"/>
      <c r="AC11995" s="108"/>
    </row>
    <row r="11996" spans="19:29" x14ac:dyDescent="0.25">
      <c r="S11996" s="109"/>
      <c r="U11996" s="109"/>
      <c r="W11996" s="109"/>
      <c r="Y11996" s="109"/>
      <c r="AA11996" s="109"/>
      <c r="AC11996" s="109"/>
    </row>
    <row r="11997" spans="19:29" x14ac:dyDescent="0.25">
      <c r="S11997" s="108"/>
      <c r="U11997" s="108"/>
      <c r="W11997" s="108"/>
      <c r="Y11997" s="108"/>
      <c r="AA11997" s="108"/>
      <c r="AC11997" s="108"/>
    </row>
    <row r="11998" spans="19:29" x14ac:dyDescent="0.25">
      <c r="S11998" s="109"/>
      <c r="U11998" s="109"/>
      <c r="W11998" s="109"/>
      <c r="Y11998" s="109"/>
      <c r="AA11998" s="109"/>
      <c r="AC11998" s="109"/>
    </row>
    <row r="11999" spans="19:29" x14ac:dyDescent="0.25">
      <c r="S11999" s="108"/>
      <c r="U11999" s="108"/>
      <c r="W11999" s="108"/>
      <c r="Y11999" s="108"/>
      <c r="AA11999" s="108"/>
      <c r="AC11999" s="108"/>
    </row>
    <row r="12000" spans="19:29" x14ac:dyDescent="0.25">
      <c r="S12000" s="108"/>
      <c r="U12000" s="108"/>
      <c r="W12000" s="108"/>
      <c r="Y12000" s="108"/>
      <c r="AA12000" s="108"/>
      <c r="AC12000" s="108"/>
    </row>
    <row r="12001" spans="19:29" x14ac:dyDescent="0.25">
      <c r="S12001" s="108"/>
      <c r="U12001" s="108"/>
      <c r="W12001" s="108"/>
      <c r="Y12001" s="108"/>
      <c r="AA12001" s="108"/>
      <c r="AC12001" s="108"/>
    </row>
    <row r="12002" spans="19:29" x14ac:dyDescent="0.25">
      <c r="S12002" s="110"/>
      <c r="U12002" s="110"/>
      <c r="W12002" s="110"/>
      <c r="Y12002" s="110"/>
      <c r="AA12002" s="110"/>
      <c r="AC12002" s="110"/>
    </row>
    <row r="12003" spans="19:29" x14ac:dyDescent="0.25">
      <c r="S12003" s="110"/>
      <c r="U12003" s="110"/>
      <c r="W12003" s="110"/>
      <c r="Y12003" s="110"/>
      <c r="AA12003" s="110"/>
      <c r="AC12003" s="110"/>
    </row>
    <row r="12004" spans="19:29" x14ac:dyDescent="0.25">
      <c r="S12004" s="110"/>
      <c r="U12004" s="110"/>
      <c r="W12004" s="110"/>
      <c r="Y12004" s="110"/>
      <c r="AA12004" s="110"/>
      <c r="AC12004" s="110"/>
    </row>
    <row r="12005" spans="19:29" x14ac:dyDescent="0.25">
      <c r="S12005" s="110"/>
      <c r="U12005" s="110"/>
      <c r="W12005" s="110"/>
      <c r="Y12005" s="110"/>
      <c r="AA12005" s="110"/>
      <c r="AC12005" s="110"/>
    </row>
    <row r="12006" spans="19:29" x14ac:dyDescent="0.25">
      <c r="S12006" s="111"/>
      <c r="U12006" s="111"/>
      <c r="W12006" s="111"/>
      <c r="Y12006" s="111"/>
      <c r="AA12006" s="111"/>
      <c r="AC12006" s="111"/>
    </row>
    <row r="12007" spans="19:29" x14ac:dyDescent="0.25">
      <c r="S12007" s="107"/>
      <c r="U12007" s="107"/>
      <c r="W12007" s="107"/>
      <c r="Y12007" s="107"/>
      <c r="AA12007" s="107"/>
      <c r="AC12007" s="107"/>
    </row>
    <row r="12008" spans="19:29" x14ac:dyDescent="0.25">
      <c r="S12008" s="108"/>
      <c r="U12008" s="108"/>
      <c r="W12008" s="108"/>
      <c r="Y12008" s="108"/>
      <c r="AA12008" s="108"/>
      <c r="AC12008" s="108"/>
    </row>
    <row r="12009" spans="19:29" x14ac:dyDescent="0.25">
      <c r="S12009" s="108"/>
      <c r="U12009" s="108"/>
      <c r="W12009" s="108"/>
      <c r="Y12009" s="108"/>
      <c r="AA12009" s="108"/>
      <c r="AC12009" s="108"/>
    </row>
    <row r="12010" spans="19:29" x14ac:dyDescent="0.25">
      <c r="S12010" s="109"/>
      <c r="U12010" s="109"/>
      <c r="W12010" s="109"/>
      <c r="Y12010" s="109"/>
      <c r="AA12010" s="109"/>
      <c r="AC12010" s="109"/>
    </row>
    <row r="12011" spans="19:29" x14ac:dyDescent="0.25">
      <c r="S12011" s="108"/>
      <c r="U12011" s="108"/>
      <c r="W12011" s="108"/>
      <c r="Y12011" s="108"/>
      <c r="AA12011" s="108"/>
      <c r="AC12011" s="108"/>
    </row>
    <row r="12012" spans="19:29" x14ac:dyDescent="0.25">
      <c r="S12012" s="108"/>
      <c r="U12012" s="108"/>
      <c r="W12012" s="108"/>
      <c r="Y12012" s="108"/>
      <c r="AA12012" s="108"/>
      <c r="AC12012" s="108"/>
    </row>
    <row r="12013" spans="19:29" x14ac:dyDescent="0.25">
      <c r="S12013" s="109"/>
      <c r="U12013" s="109"/>
      <c r="W12013" s="109"/>
      <c r="Y12013" s="109"/>
      <c r="AA12013" s="109"/>
      <c r="AC12013" s="109"/>
    </row>
    <row r="12014" spans="19:29" x14ac:dyDescent="0.25">
      <c r="S12014" s="108"/>
      <c r="U12014" s="108"/>
      <c r="W12014" s="108"/>
      <c r="Y12014" s="108"/>
      <c r="AA12014" s="108"/>
      <c r="AC12014" s="108"/>
    </row>
    <row r="12015" spans="19:29" x14ac:dyDescent="0.25">
      <c r="S12015" s="109"/>
      <c r="U12015" s="109"/>
      <c r="W12015" s="109"/>
      <c r="Y12015" s="109"/>
      <c r="AA12015" s="109"/>
      <c r="AC12015" s="109"/>
    </row>
    <row r="12016" spans="19:29" x14ac:dyDescent="0.25">
      <c r="S12016" s="108"/>
      <c r="U12016" s="108"/>
      <c r="W12016" s="108"/>
      <c r="Y12016" s="108"/>
      <c r="AA12016" s="108"/>
      <c r="AC12016" s="108"/>
    </row>
    <row r="12017" spans="19:29" x14ac:dyDescent="0.25">
      <c r="S12017" s="108"/>
      <c r="U12017" s="108"/>
      <c r="W12017" s="108"/>
      <c r="Y12017" s="108"/>
      <c r="AA12017" s="108"/>
      <c r="AC12017" s="108"/>
    </row>
    <row r="12018" spans="19:29" x14ac:dyDescent="0.25">
      <c r="S12018" s="108"/>
      <c r="U12018" s="108"/>
      <c r="W12018" s="108"/>
      <c r="Y12018" s="108"/>
      <c r="AA12018" s="108"/>
      <c r="AC12018" s="108"/>
    </row>
    <row r="12019" spans="19:29" x14ac:dyDescent="0.25">
      <c r="S12019" s="110"/>
      <c r="U12019" s="110"/>
      <c r="W12019" s="110"/>
      <c r="Y12019" s="110"/>
      <c r="AA12019" s="110"/>
      <c r="AC12019" s="110"/>
    </row>
    <row r="12020" spans="19:29" x14ac:dyDescent="0.25">
      <c r="S12020" s="110"/>
      <c r="U12020" s="110"/>
      <c r="W12020" s="110"/>
      <c r="Y12020" s="110"/>
      <c r="AA12020" s="110"/>
      <c r="AC12020" s="110"/>
    </row>
    <row r="12021" spans="19:29" x14ac:dyDescent="0.25">
      <c r="S12021" s="110"/>
      <c r="U12021" s="110"/>
      <c r="W12021" s="110"/>
      <c r="Y12021" s="110"/>
      <c r="AA12021" s="110"/>
      <c r="AC12021" s="110"/>
    </row>
    <row r="12022" spans="19:29" x14ac:dyDescent="0.25">
      <c r="S12022" s="110"/>
      <c r="U12022" s="110"/>
      <c r="W12022" s="110"/>
      <c r="Y12022" s="110"/>
      <c r="AA12022" s="110"/>
      <c r="AC12022" s="110"/>
    </row>
    <row r="12023" spans="19:29" x14ac:dyDescent="0.25">
      <c r="S12023" s="111"/>
      <c r="U12023" s="111"/>
      <c r="W12023" s="111"/>
      <c r="Y12023" s="111"/>
      <c r="AA12023" s="111"/>
      <c r="AC12023" s="111"/>
    </row>
    <row r="12024" spans="19:29" x14ac:dyDescent="0.25">
      <c r="S12024" s="107"/>
      <c r="U12024" s="107"/>
      <c r="W12024" s="107"/>
      <c r="Y12024" s="107"/>
      <c r="AA12024" s="107"/>
      <c r="AC12024" s="107"/>
    </row>
    <row r="12025" spans="19:29" x14ac:dyDescent="0.25">
      <c r="S12025" s="108"/>
      <c r="U12025" s="108"/>
      <c r="W12025" s="108"/>
      <c r="Y12025" s="108"/>
      <c r="AA12025" s="108"/>
      <c r="AC12025" s="108"/>
    </row>
    <row r="12026" spans="19:29" x14ac:dyDescent="0.25">
      <c r="S12026" s="108"/>
      <c r="U12026" s="108"/>
      <c r="W12026" s="108"/>
      <c r="Y12026" s="108"/>
      <c r="AA12026" s="108"/>
      <c r="AC12026" s="108"/>
    </row>
    <row r="12027" spans="19:29" x14ac:dyDescent="0.25">
      <c r="S12027" s="109"/>
      <c r="U12027" s="109"/>
      <c r="W12027" s="109"/>
      <c r="Y12027" s="109"/>
      <c r="AA12027" s="109"/>
      <c r="AC12027" s="109"/>
    </row>
    <row r="12028" spans="19:29" x14ac:dyDescent="0.25">
      <c r="S12028" s="108"/>
      <c r="U12028" s="108"/>
      <c r="W12028" s="108"/>
      <c r="Y12028" s="108"/>
      <c r="AA12028" s="108"/>
      <c r="AC12028" s="108"/>
    </row>
    <row r="12029" spans="19:29" x14ac:dyDescent="0.25">
      <c r="S12029" s="108"/>
      <c r="U12029" s="108"/>
      <c r="W12029" s="108"/>
      <c r="Y12029" s="108"/>
      <c r="AA12029" s="108"/>
      <c r="AC12029" s="108"/>
    </row>
    <row r="12030" spans="19:29" x14ac:dyDescent="0.25">
      <c r="S12030" s="109"/>
      <c r="U12030" s="109"/>
      <c r="W12030" s="109"/>
      <c r="Y12030" s="109"/>
      <c r="AA12030" s="109"/>
      <c r="AC12030" s="109"/>
    </row>
    <row r="12031" spans="19:29" x14ac:dyDescent="0.25">
      <c r="S12031" s="108"/>
      <c r="U12031" s="108"/>
      <c r="W12031" s="108"/>
      <c r="Y12031" s="108"/>
      <c r="AA12031" s="108"/>
      <c r="AC12031" s="108"/>
    </row>
    <row r="12032" spans="19:29" x14ac:dyDescent="0.25">
      <c r="S12032" s="109"/>
      <c r="U12032" s="109"/>
      <c r="W12032" s="109"/>
      <c r="Y12032" s="109"/>
      <c r="AA12032" s="109"/>
      <c r="AC12032" s="109"/>
    </row>
    <row r="12033" spans="19:29" x14ac:dyDescent="0.25">
      <c r="S12033" s="108"/>
      <c r="U12033" s="108"/>
      <c r="W12033" s="108"/>
      <c r="Y12033" s="108"/>
      <c r="AA12033" s="108"/>
      <c r="AC12033" s="108"/>
    </row>
    <row r="12034" spans="19:29" x14ac:dyDescent="0.25">
      <c r="S12034" s="108"/>
      <c r="U12034" s="108"/>
      <c r="W12034" s="108"/>
      <c r="Y12034" s="108"/>
      <c r="AA12034" s="108"/>
      <c r="AC12034" s="108"/>
    </row>
    <row r="12035" spans="19:29" x14ac:dyDescent="0.25">
      <c r="S12035" s="108"/>
      <c r="U12035" s="108"/>
      <c r="W12035" s="108"/>
      <c r="Y12035" s="108"/>
      <c r="AA12035" s="108"/>
      <c r="AC12035" s="108"/>
    </row>
    <row r="12036" spans="19:29" x14ac:dyDescent="0.25">
      <c r="S12036" s="110"/>
      <c r="U12036" s="110"/>
      <c r="W12036" s="110"/>
      <c r="Y12036" s="110"/>
      <c r="AA12036" s="110"/>
      <c r="AC12036" s="110"/>
    </row>
    <row r="12037" spans="19:29" x14ac:dyDescent="0.25">
      <c r="S12037" s="110"/>
      <c r="U12037" s="110"/>
      <c r="W12037" s="110"/>
      <c r="Y12037" s="110"/>
      <c r="AA12037" s="110"/>
      <c r="AC12037" s="110"/>
    </row>
    <row r="12038" spans="19:29" x14ac:dyDescent="0.25">
      <c r="S12038" s="110"/>
      <c r="U12038" s="110"/>
      <c r="W12038" s="110"/>
      <c r="Y12038" s="110"/>
      <c r="AA12038" s="110"/>
      <c r="AC12038" s="110"/>
    </row>
    <row r="12039" spans="19:29" x14ac:dyDescent="0.25">
      <c r="S12039" s="110"/>
      <c r="U12039" s="110"/>
      <c r="W12039" s="110"/>
      <c r="Y12039" s="110"/>
      <c r="AA12039" s="110"/>
      <c r="AC12039" s="110"/>
    </row>
    <row r="12040" spans="19:29" x14ac:dyDescent="0.25">
      <c r="S12040" s="111"/>
      <c r="U12040" s="111"/>
      <c r="W12040" s="111"/>
      <c r="Y12040" s="111"/>
      <c r="AA12040" s="111"/>
      <c r="AC12040" s="111"/>
    </row>
    <row r="12041" spans="19:29" x14ac:dyDescent="0.25">
      <c r="S12041" s="107"/>
      <c r="U12041" s="107"/>
      <c r="W12041" s="107"/>
      <c r="Y12041" s="107"/>
      <c r="AA12041" s="107"/>
      <c r="AC12041" s="107"/>
    </row>
    <row r="12042" spans="19:29" x14ac:dyDescent="0.25">
      <c r="S12042" s="108"/>
      <c r="U12042" s="108"/>
      <c r="W12042" s="108"/>
      <c r="Y12042" s="108"/>
      <c r="AA12042" s="108"/>
      <c r="AC12042" s="108"/>
    </row>
    <row r="12043" spans="19:29" x14ac:dyDescent="0.25">
      <c r="S12043" s="108"/>
      <c r="U12043" s="108"/>
      <c r="W12043" s="108"/>
      <c r="Y12043" s="108"/>
      <c r="AA12043" s="108"/>
      <c r="AC12043" s="108"/>
    </row>
    <row r="12044" spans="19:29" x14ac:dyDescent="0.25">
      <c r="S12044" s="109"/>
      <c r="U12044" s="109"/>
      <c r="W12044" s="109"/>
      <c r="Y12044" s="109"/>
      <c r="AA12044" s="109"/>
      <c r="AC12044" s="109"/>
    </row>
    <row r="12045" spans="19:29" x14ac:dyDescent="0.25">
      <c r="S12045" s="108"/>
      <c r="U12045" s="108"/>
      <c r="W12045" s="108"/>
      <c r="Y12045" s="108"/>
      <c r="AA12045" s="108"/>
      <c r="AC12045" s="108"/>
    </row>
    <row r="12046" spans="19:29" x14ac:dyDescent="0.25">
      <c r="S12046" s="108"/>
      <c r="U12046" s="108"/>
      <c r="W12046" s="108"/>
      <c r="Y12046" s="108"/>
      <c r="AA12046" s="108"/>
      <c r="AC12046" s="108"/>
    </row>
    <row r="12047" spans="19:29" x14ac:dyDescent="0.25">
      <c r="S12047" s="109"/>
      <c r="U12047" s="109"/>
      <c r="W12047" s="109"/>
      <c r="Y12047" s="109"/>
      <c r="AA12047" s="109"/>
      <c r="AC12047" s="109"/>
    </row>
    <row r="12048" spans="19:29" x14ac:dyDescent="0.25">
      <c r="S12048" s="108"/>
      <c r="U12048" s="108"/>
      <c r="W12048" s="108"/>
      <c r="Y12048" s="108"/>
      <c r="AA12048" s="108"/>
      <c r="AC12048" s="108"/>
    </row>
    <row r="12049" spans="19:29" x14ac:dyDescent="0.25">
      <c r="S12049" s="109"/>
      <c r="U12049" s="109"/>
      <c r="W12049" s="109"/>
      <c r="Y12049" s="109"/>
      <c r="AA12049" s="109"/>
      <c r="AC12049" s="109"/>
    </row>
    <row r="12050" spans="19:29" x14ac:dyDescent="0.25">
      <c r="S12050" s="108"/>
      <c r="U12050" s="108"/>
      <c r="W12050" s="108"/>
      <c r="Y12050" s="108"/>
      <c r="AA12050" s="108"/>
      <c r="AC12050" s="108"/>
    </row>
    <row r="12051" spans="19:29" x14ac:dyDescent="0.25">
      <c r="S12051" s="108"/>
      <c r="U12051" s="108"/>
      <c r="W12051" s="108"/>
      <c r="Y12051" s="108"/>
      <c r="AA12051" s="108"/>
      <c r="AC12051" s="108"/>
    </row>
    <row r="12052" spans="19:29" x14ac:dyDescent="0.25">
      <c r="S12052" s="108"/>
      <c r="U12052" s="108"/>
      <c r="W12052" s="108"/>
      <c r="Y12052" s="108"/>
      <c r="AA12052" s="108"/>
      <c r="AC12052" s="108"/>
    </row>
    <row r="12053" spans="19:29" x14ac:dyDescent="0.25">
      <c r="S12053" s="110"/>
      <c r="U12053" s="110"/>
      <c r="W12053" s="110"/>
      <c r="Y12053" s="110"/>
      <c r="AA12053" s="110"/>
      <c r="AC12053" s="110"/>
    </row>
    <row r="12054" spans="19:29" x14ac:dyDescent="0.25">
      <c r="S12054" s="110"/>
      <c r="U12054" s="110"/>
      <c r="W12054" s="110"/>
      <c r="Y12054" s="110"/>
      <c r="AA12054" s="110"/>
      <c r="AC12054" s="110"/>
    </row>
    <row r="12055" spans="19:29" x14ac:dyDescent="0.25">
      <c r="S12055" s="110"/>
      <c r="U12055" s="110"/>
      <c r="W12055" s="110"/>
      <c r="Y12055" s="110"/>
      <c r="AA12055" s="110"/>
      <c r="AC12055" s="110"/>
    </row>
    <row r="12056" spans="19:29" x14ac:dyDescent="0.25">
      <c r="S12056" s="110"/>
      <c r="U12056" s="110"/>
      <c r="W12056" s="110"/>
      <c r="Y12056" s="110"/>
      <c r="AA12056" s="110"/>
      <c r="AC12056" s="110"/>
    </row>
    <row r="12057" spans="19:29" x14ac:dyDescent="0.25">
      <c r="S12057" s="111"/>
      <c r="U12057" s="111"/>
      <c r="W12057" s="111"/>
      <c r="Y12057" s="111"/>
      <c r="AA12057" s="111"/>
      <c r="AC12057" s="111"/>
    </row>
    <row r="12058" spans="19:29" x14ac:dyDescent="0.25">
      <c r="S12058" s="107"/>
      <c r="U12058" s="107"/>
      <c r="W12058" s="107"/>
      <c r="Y12058" s="107"/>
      <c r="AA12058" s="107"/>
      <c r="AC12058" s="107"/>
    </row>
    <row r="12059" spans="19:29" x14ac:dyDescent="0.25">
      <c r="S12059" s="108"/>
      <c r="U12059" s="108"/>
      <c r="W12059" s="108"/>
      <c r="Y12059" s="108"/>
      <c r="AA12059" s="108"/>
      <c r="AC12059" s="108"/>
    </row>
    <row r="12060" spans="19:29" x14ac:dyDescent="0.25">
      <c r="S12060" s="108"/>
      <c r="U12060" s="108"/>
      <c r="W12060" s="108"/>
      <c r="Y12060" s="108"/>
      <c r="AA12060" s="108"/>
      <c r="AC12060" s="108"/>
    </row>
    <row r="12061" spans="19:29" x14ac:dyDescent="0.25">
      <c r="S12061" s="109"/>
      <c r="U12061" s="109"/>
      <c r="W12061" s="109"/>
      <c r="Y12061" s="109"/>
      <c r="AA12061" s="109"/>
      <c r="AC12061" s="109"/>
    </row>
    <row r="12062" spans="19:29" x14ac:dyDescent="0.25">
      <c r="S12062" s="108"/>
      <c r="U12062" s="108"/>
      <c r="W12062" s="108"/>
      <c r="Y12062" s="108"/>
      <c r="AA12062" s="108"/>
      <c r="AC12062" s="108"/>
    </row>
    <row r="12063" spans="19:29" x14ac:dyDescent="0.25">
      <c r="S12063" s="108"/>
      <c r="U12063" s="108"/>
      <c r="W12063" s="108"/>
      <c r="Y12063" s="108"/>
      <c r="AA12063" s="108"/>
      <c r="AC12063" s="108"/>
    </row>
    <row r="12064" spans="19:29" x14ac:dyDescent="0.25">
      <c r="S12064" s="109"/>
      <c r="U12064" s="109"/>
      <c r="W12064" s="109"/>
      <c r="Y12064" s="109"/>
      <c r="AA12064" s="109"/>
      <c r="AC12064" s="109"/>
    </row>
    <row r="12065" spans="19:29" x14ac:dyDescent="0.25">
      <c r="S12065" s="108"/>
      <c r="U12065" s="108"/>
      <c r="W12065" s="108"/>
      <c r="Y12065" s="108"/>
      <c r="AA12065" s="108"/>
      <c r="AC12065" s="108"/>
    </row>
    <row r="12066" spans="19:29" x14ac:dyDescent="0.25">
      <c r="S12066" s="109"/>
      <c r="U12066" s="109"/>
      <c r="W12066" s="109"/>
      <c r="Y12066" s="109"/>
      <c r="AA12066" s="109"/>
      <c r="AC12066" s="109"/>
    </row>
    <row r="12067" spans="19:29" x14ac:dyDescent="0.25">
      <c r="S12067" s="108"/>
      <c r="U12067" s="108"/>
      <c r="W12067" s="108"/>
      <c r="Y12067" s="108"/>
      <c r="AA12067" s="108"/>
      <c r="AC12067" s="108"/>
    </row>
    <row r="12068" spans="19:29" x14ac:dyDescent="0.25">
      <c r="S12068" s="108"/>
      <c r="U12068" s="108"/>
      <c r="W12068" s="108"/>
      <c r="Y12068" s="108"/>
      <c r="AA12068" s="108"/>
      <c r="AC12068" s="108"/>
    </row>
    <row r="12069" spans="19:29" x14ac:dyDescent="0.25">
      <c r="S12069" s="108"/>
      <c r="U12069" s="108"/>
      <c r="W12069" s="108"/>
      <c r="Y12069" s="108"/>
      <c r="AA12069" s="108"/>
      <c r="AC12069" s="108"/>
    </row>
    <row r="12070" spans="19:29" x14ac:dyDescent="0.25">
      <c r="S12070" s="110"/>
      <c r="U12070" s="110"/>
      <c r="W12070" s="110"/>
      <c r="Y12070" s="110"/>
      <c r="AA12070" s="110"/>
      <c r="AC12070" s="110"/>
    </row>
    <row r="12071" spans="19:29" x14ac:dyDescent="0.25">
      <c r="S12071" s="110"/>
      <c r="U12071" s="110"/>
      <c r="W12071" s="110"/>
      <c r="Y12071" s="110"/>
      <c r="AA12071" s="110"/>
      <c r="AC12071" s="110"/>
    </row>
    <row r="12072" spans="19:29" x14ac:dyDescent="0.25">
      <c r="S12072" s="110"/>
      <c r="U12072" s="110"/>
      <c r="W12072" s="110"/>
      <c r="Y12072" s="110"/>
      <c r="AA12072" s="110"/>
      <c r="AC12072" s="110"/>
    </row>
    <row r="12073" spans="19:29" x14ac:dyDescent="0.25">
      <c r="S12073" s="110"/>
      <c r="U12073" s="110"/>
      <c r="W12073" s="110"/>
      <c r="Y12073" s="110"/>
      <c r="AA12073" s="110"/>
      <c r="AC12073" s="110"/>
    </row>
    <row r="12074" spans="19:29" x14ac:dyDescent="0.25">
      <c r="S12074" s="111"/>
      <c r="U12074" s="111"/>
      <c r="W12074" s="111"/>
      <c r="Y12074" s="111"/>
      <c r="AA12074" s="111"/>
      <c r="AC12074" s="111"/>
    </row>
    <row r="12075" spans="19:29" x14ac:dyDescent="0.25">
      <c r="S12075" s="107"/>
      <c r="U12075" s="107"/>
      <c r="W12075" s="107"/>
      <c r="Y12075" s="107"/>
      <c r="AA12075" s="107"/>
      <c r="AC12075" s="107"/>
    </row>
    <row r="12076" spans="19:29" x14ac:dyDescent="0.25">
      <c r="S12076" s="108"/>
      <c r="U12076" s="108"/>
      <c r="W12076" s="108"/>
      <c r="Y12076" s="108"/>
      <c r="AA12076" s="108"/>
      <c r="AC12076" s="108"/>
    </row>
    <row r="12077" spans="19:29" x14ac:dyDescent="0.25">
      <c r="S12077" s="108"/>
      <c r="U12077" s="108"/>
      <c r="W12077" s="108"/>
      <c r="Y12077" s="108"/>
      <c r="AA12077" s="108"/>
      <c r="AC12077" s="108"/>
    </row>
    <row r="12078" spans="19:29" x14ac:dyDescent="0.25">
      <c r="S12078" s="109"/>
      <c r="U12078" s="109"/>
      <c r="W12078" s="109"/>
      <c r="Y12078" s="109"/>
      <c r="AA12078" s="109"/>
      <c r="AC12078" s="109"/>
    </row>
    <row r="12079" spans="19:29" x14ac:dyDescent="0.25">
      <c r="S12079" s="108"/>
      <c r="U12079" s="108"/>
      <c r="W12079" s="108"/>
      <c r="Y12079" s="108"/>
      <c r="AA12079" s="108"/>
      <c r="AC12079" s="108"/>
    </row>
    <row r="12080" spans="19:29" x14ac:dyDescent="0.25">
      <c r="S12080" s="108"/>
      <c r="U12080" s="108"/>
      <c r="W12080" s="108"/>
      <c r="Y12080" s="108"/>
      <c r="AA12080" s="108"/>
      <c r="AC12080" s="108"/>
    </row>
    <row r="12081" spans="19:29" x14ac:dyDescent="0.25">
      <c r="S12081" s="109"/>
      <c r="U12081" s="109"/>
      <c r="W12081" s="109"/>
      <c r="Y12081" s="109"/>
      <c r="AA12081" s="109"/>
      <c r="AC12081" s="109"/>
    </row>
    <row r="12082" spans="19:29" x14ac:dyDescent="0.25">
      <c r="S12082" s="108"/>
      <c r="U12082" s="108"/>
      <c r="W12082" s="108"/>
      <c r="Y12082" s="108"/>
      <c r="AA12082" s="108"/>
      <c r="AC12082" s="108"/>
    </row>
    <row r="12083" spans="19:29" x14ac:dyDescent="0.25">
      <c r="S12083" s="109"/>
      <c r="U12083" s="109"/>
      <c r="W12083" s="109"/>
      <c r="Y12083" s="109"/>
      <c r="AA12083" s="109"/>
      <c r="AC12083" s="109"/>
    </row>
    <row r="12084" spans="19:29" x14ac:dyDescent="0.25">
      <c r="S12084" s="108"/>
      <c r="U12084" s="108"/>
      <c r="W12084" s="108"/>
      <c r="Y12084" s="108"/>
      <c r="AA12084" s="108"/>
      <c r="AC12084" s="108"/>
    </row>
    <row r="12085" spans="19:29" x14ac:dyDescent="0.25">
      <c r="S12085" s="108"/>
      <c r="U12085" s="108"/>
      <c r="W12085" s="108"/>
      <c r="Y12085" s="108"/>
      <c r="AA12085" s="108"/>
      <c r="AC12085" s="108"/>
    </row>
    <row r="12086" spans="19:29" x14ac:dyDescent="0.25">
      <c r="S12086" s="108"/>
      <c r="U12086" s="108"/>
      <c r="W12086" s="108"/>
      <c r="Y12086" s="108"/>
      <c r="AA12086" s="108"/>
      <c r="AC12086" s="108"/>
    </row>
    <row r="12087" spans="19:29" x14ac:dyDescent="0.25">
      <c r="S12087" s="110"/>
      <c r="U12087" s="110"/>
      <c r="W12087" s="110"/>
      <c r="Y12087" s="110"/>
      <c r="AA12087" s="110"/>
      <c r="AC12087" s="110"/>
    </row>
    <row r="12088" spans="19:29" x14ac:dyDescent="0.25">
      <c r="S12088" s="110"/>
      <c r="U12088" s="110"/>
      <c r="W12088" s="110"/>
      <c r="Y12088" s="110"/>
      <c r="AA12088" s="110"/>
      <c r="AC12088" s="110"/>
    </row>
    <row r="12089" spans="19:29" x14ac:dyDescent="0.25">
      <c r="S12089" s="110"/>
      <c r="U12089" s="110"/>
      <c r="W12089" s="110"/>
      <c r="Y12089" s="110"/>
      <c r="AA12089" s="110"/>
      <c r="AC12089" s="110"/>
    </row>
    <row r="12090" spans="19:29" x14ac:dyDescent="0.25">
      <c r="S12090" s="110"/>
      <c r="U12090" s="110"/>
      <c r="W12090" s="110"/>
      <c r="Y12090" s="110"/>
      <c r="AA12090" s="110"/>
      <c r="AC12090" s="110"/>
    </row>
    <row r="12091" spans="19:29" x14ac:dyDescent="0.25">
      <c r="S12091" s="111"/>
      <c r="U12091" s="111"/>
      <c r="W12091" s="111"/>
      <c r="Y12091" s="111"/>
      <c r="AA12091" s="111"/>
      <c r="AC12091" s="111"/>
    </row>
    <row r="12092" spans="19:29" x14ac:dyDescent="0.25">
      <c r="S12092" s="107"/>
      <c r="U12092" s="107"/>
      <c r="W12092" s="107"/>
      <c r="Y12092" s="107"/>
      <c r="AA12092" s="107"/>
      <c r="AC12092" s="107"/>
    </row>
    <row r="12093" spans="19:29" x14ac:dyDescent="0.25">
      <c r="S12093" s="108"/>
      <c r="U12093" s="108"/>
      <c r="W12093" s="108"/>
      <c r="Y12093" s="108"/>
      <c r="AA12093" s="108"/>
      <c r="AC12093" s="108"/>
    </row>
    <row r="12094" spans="19:29" x14ac:dyDescent="0.25">
      <c r="S12094" s="108"/>
      <c r="U12094" s="108"/>
      <c r="W12094" s="108"/>
      <c r="Y12094" s="108"/>
      <c r="AA12094" s="108"/>
      <c r="AC12094" s="108"/>
    </row>
    <row r="12095" spans="19:29" x14ac:dyDescent="0.25">
      <c r="S12095" s="109"/>
      <c r="U12095" s="109"/>
      <c r="W12095" s="109"/>
      <c r="Y12095" s="109"/>
      <c r="AA12095" s="109"/>
      <c r="AC12095" s="109"/>
    </row>
    <row r="12096" spans="19:29" x14ac:dyDescent="0.25">
      <c r="S12096" s="108"/>
      <c r="U12096" s="108"/>
      <c r="W12096" s="108"/>
      <c r="Y12096" s="108"/>
      <c r="AA12096" s="108"/>
      <c r="AC12096" s="108"/>
    </row>
    <row r="12097" spans="19:29" x14ac:dyDescent="0.25">
      <c r="S12097" s="108"/>
      <c r="U12097" s="108"/>
      <c r="W12097" s="108"/>
      <c r="Y12097" s="108"/>
      <c r="AA12097" s="108"/>
      <c r="AC12097" s="108"/>
    </row>
    <row r="12098" spans="19:29" x14ac:dyDescent="0.25">
      <c r="S12098" s="109"/>
      <c r="U12098" s="109"/>
      <c r="W12098" s="109"/>
      <c r="Y12098" s="109"/>
      <c r="AA12098" s="109"/>
      <c r="AC12098" s="109"/>
    </row>
    <row r="12099" spans="19:29" x14ac:dyDescent="0.25">
      <c r="S12099" s="108"/>
      <c r="U12099" s="108"/>
      <c r="W12099" s="108"/>
      <c r="Y12099" s="108"/>
      <c r="AA12099" s="108"/>
      <c r="AC12099" s="108"/>
    </row>
    <row r="12100" spans="19:29" x14ac:dyDescent="0.25">
      <c r="S12100" s="109"/>
      <c r="U12100" s="109"/>
      <c r="W12100" s="109"/>
      <c r="Y12100" s="109"/>
      <c r="AA12100" s="109"/>
      <c r="AC12100" s="109"/>
    </row>
    <row r="12101" spans="19:29" x14ac:dyDescent="0.25">
      <c r="S12101" s="108"/>
      <c r="U12101" s="108"/>
      <c r="W12101" s="108"/>
      <c r="Y12101" s="108"/>
      <c r="AA12101" s="108"/>
      <c r="AC12101" s="108"/>
    </row>
    <row r="12102" spans="19:29" x14ac:dyDescent="0.25">
      <c r="S12102" s="108"/>
      <c r="U12102" s="108"/>
      <c r="W12102" s="108"/>
      <c r="Y12102" s="108"/>
      <c r="AA12102" s="108"/>
      <c r="AC12102" s="108"/>
    </row>
    <row r="12103" spans="19:29" x14ac:dyDescent="0.25">
      <c r="S12103" s="108"/>
      <c r="U12103" s="108"/>
      <c r="W12103" s="108"/>
      <c r="Y12103" s="108"/>
      <c r="AA12103" s="108"/>
      <c r="AC12103" s="108"/>
    </row>
    <row r="12104" spans="19:29" x14ac:dyDescent="0.25">
      <c r="S12104" s="110"/>
      <c r="U12104" s="110"/>
      <c r="W12104" s="110"/>
      <c r="Y12104" s="110"/>
      <c r="AA12104" s="110"/>
      <c r="AC12104" s="110"/>
    </row>
    <row r="12105" spans="19:29" x14ac:dyDescent="0.25">
      <c r="S12105" s="110"/>
      <c r="U12105" s="110"/>
      <c r="W12105" s="110"/>
      <c r="Y12105" s="110"/>
      <c r="AA12105" s="110"/>
      <c r="AC12105" s="110"/>
    </row>
    <row r="12106" spans="19:29" x14ac:dyDescent="0.25">
      <c r="S12106" s="110"/>
      <c r="U12106" s="110"/>
      <c r="W12106" s="110"/>
      <c r="Y12106" s="110"/>
      <c r="AA12106" s="110"/>
      <c r="AC12106" s="110"/>
    </row>
    <row r="12107" spans="19:29" x14ac:dyDescent="0.25">
      <c r="S12107" s="110"/>
      <c r="U12107" s="110"/>
      <c r="W12107" s="110"/>
      <c r="Y12107" s="110"/>
      <c r="AA12107" s="110"/>
      <c r="AC12107" s="110"/>
    </row>
    <row r="12108" spans="19:29" x14ac:dyDescent="0.25">
      <c r="S12108" s="111"/>
      <c r="U12108" s="111"/>
      <c r="W12108" s="111"/>
      <c r="Y12108" s="111"/>
      <c r="AA12108" s="111"/>
      <c r="AC12108" s="111"/>
    </row>
    <row r="12109" spans="19:29" x14ac:dyDescent="0.25">
      <c r="S12109" s="107"/>
      <c r="U12109" s="107"/>
      <c r="W12109" s="107"/>
      <c r="Y12109" s="107"/>
      <c r="AA12109" s="107"/>
      <c r="AC12109" s="107"/>
    </row>
    <row r="12110" spans="19:29" x14ac:dyDescent="0.25">
      <c r="S12110" s="108"/>
      <c r="U12110" s="108"/>
      <c r="W12110" s="108"/>
      <c r="Y12110" s="108"/>
      <c r="AA12110" s="108"/>
      <c r="AC12110" s="108"/>
    </row>
    <row r="12111" spans="19:29" x14ac:dyDescent="0.25">
      <c r="S12111" s="108"/>
      <c r="U12111" s="108"/>
      <c r="W12111" s="108"/>
      <c r="Y12111" s="108"/>
      <c r="AA12111" s="108"/>
      <c r="AC12111" s="108"/>
    </row>
    <row r="12112" spans="19:29" x14ac:dyDescent="0.25">
      <c r="S12112" s="109"/>
      <c r="U12112" s="109"/>
      <c r="W12112" s="109"/>
      <c r="Y12112" s="109"/>
      <c r="AA12112" s="109"/>
      <c r="AC12112" s="109"/>
    </row>
    <row r="12113" spans="19:29" x14ac:dyDescent="0.25">
      <c r="S12113" s="108"/>
      <c r="U12113" s="108"/>
      <c r="W12113" s="108"/>
      <c r="Y12113" s="108"/>
      <c r="AA12113" s="108"/>
      <c r="AC12113" s="108"/>
    </row>
    <row r="12114" spans="19:29" x14ac:dyDescent="0.25">
      <c r="S12114" s="108"/>
      <c r="U12114" s="108"/>
      <c r="W12114" s="108"/>
      <c r="Y12114" s="108"/>
      <c r="AA12114" s="108"/>
      <c r="AC12114" s="108"/>
    </row>
    <row r="12115" spans="19:29" x14ac:dyDescent="0.25">
      <c r="S12115" s="109"/>
      <c r="U12115" s="109"/>
      <c r="W12115" s="109"/>
      <c r="Y12115" s="109"/>
      <c r="AA12115" s="109"/>
      <c r="AC12115" s="109"/>
    </row>
    <row r="12116" spans="19:29" x14ac:dyDescent="0.25">
      <c r="S12116" s="108"/>
      <c r="U12116" s="108"/>
      <c r="W12116" s="108"/>
      <c r="Y12116" s="108"/>
      <c r="AA12116" s="108"/>
      <c r="AC12116" s="108"/>
    </row>
    <row r="12117" spans="19:29" x14ac:dyDescent="0.25">
      <c r="S12117" s="109"/>
      <c r="U12117" s="109"/>
      <c r="W12117" s="109"/>
      <c r="Y12117" s="109"/>
      <c r="AA12117" s="109"/>
      <c r="AC12117" s="109"/>
    </row>
    <row r="12118" spans="19:29" x14ac:dyDescent="0.25">
      <c r="S12118" s="108"/>
      <c r="U12118" s="108"/>
      <c r="W12118" s="108"/>
      <c r="Y12118" s="108"/>
      <c r="AA12118" s="108"/>
      <c r="AC12118" s="108"/>
    </row>
    <row r="12119" spans="19:29" x14ac:dyDescent="0.25">
      <c r="S12119" s="108"/>
      <c r="U12119" s="108"/>
      <c r="W12119" s="108"/>
      <c r="Y12119" s="108"/>
      <c r="AA12119" s="108"/>
      <c r="AC12119" s="108"/>
    </row>
    <row r="12120" spans="19:29" x14ac:dyDescent="0.25">
      <c r="S12120" s="108"/>
      <c r="U12120" s="108"/>
      <c r="W12120" s="108"/>
      <c r="Y12120" s="108"/>
      <c r="AA12120" s="108"/>
      <c r="AC12120" s="108"/>
    </row>
    <row r="12121" spans="19:29" x14ac:dyDescent="0.25">
      <c r="S12121" s="110"/>
      <c r="U12121" s="110"/>
      <c r="W12121" s="110"/>
      <c r="Y12121" s="110"/>
      <c r="AA12121" s="110"/>
      <c r="AC12121" s="110"/>
    </row>
    <row r="12122" spans="19:29" x14ac:dyDescent="0.25">
      <c r="S12122" s="110"/>
      <c r="U12122" s="110"/>
      <c r="W12122" s="110"/>
      <c r="Y12122" s="110"/>
      <c r="AA12122" s="110"/>
      <c r="AC12122" s="110"/>
    </row>
    <row r="12123" spans="19:29" x14ac:dyDescent="0.25">
      <c r="S12123" s="110"/>
      <c r="U12123" s="110"/>
      <c r="W12123" s="110"/>
      <c r="Y12123" s="110"/>
      <c r="AA12123" s="110"/>
      <c r="AC12123" s="110"/>
    </row>
    <row r="12124" spans="19:29" x14ac:dyDescent="0.25">
      <c r="S12124" s="110"/>
      <c r="U12124" s="110"/>
      <c r="W12124" s="110"/>
      <c r="Y12124" s="110"/>
      <c r="AA12124" s="110"/>
      <c r="AC12124" s="110"/>
    </row>
    <row r="12125" spans="19:29" x14ac:dyDescent="0.25">
      <c r="S12125" s="111"/>
      <c r="U12125" s="111"/>
      <c r="W12125" s="111"/>
      <c r="Y12125" s="111"/>
      <c r="AA12125" s="111"/>
      <c r="AC12125" s="111"/>
    </row>
    <row r="12126" spans="19:29" x14ac:dyDescent="0.25">
      <c r="S12126" s="107"/>
      <c r="U12126" s="107"/>
      <c r="W12126" s="107"/>
      <c r="Y12126" s="107"/>
      <c r="AA12126" s="107"/>
      <c r="AC12126" s="107"/>
    </row>
    <row r="12127" spans="19:29" x14ac:dyDescent="0.25">
      <c r="S12127" s="108"/>
      <c r="U12127" s="108"/>
      <c r="W12127" s="108"/>
      <c r="Y12127" s="108"/>
      <c r="AA12127" s="108"/>
      <c r="AC12127" s="108"/>
    </row>
    <row r="12128" spans="19:29" x14ac:dyDescent="0.25">
      <c r="S12128" s="108"/>
      <c r="U12128" s="108"/>
      <c r="W12128" s="108"/>
      <c r="Y12128" s="108"/>
      <c r="AA12128" s="108"/>
      <c r="AC12128" s="108"/>
    </row>
    <row r="12129" spans="19:29" x14ac:dyDescent="0.25">
      <c r="S12129" s="109"/>
      <c r="U12129" s="109"/>
      <c r="W12129" s="109"/>
      <c r="Y12129" s="109"/>
      <c r="AA12129" s="109"/>
      <c r="AC12129" s="109"/>
    </row>
    <row r="12130" spans="19:29" x14ac:dyDescent="0.25">
      <c r="S12130" s="108"/>
      <c r="U12130" s="108"/>
      <c r="W12130" s="108"/>
      <c r="Y12130" s="108"/>
      <c r="AA12130" s="108"/>
      <c r="AC12130" s="108"/>
    </row>
    <row r="12131" spans="19:29" x14ac:dyDescent="0.25">
      <c r="S12131" s="108"/>
      <c r="U12131" s="108"/>
      <c r="W12131" s="108"/>
      <c r="Y12131" s="108"/>
      <c r="AA12131" s="108"/>
      <c r="AC12131" s="108"/>
    </row>
    <row r="12132" spans="19:29" x14ac:dyDescent="0.25">
      <c r="S12132" s="109"/>
      <c r="U12132" s="109"/>
      <c r="W12132" s="109"/>
      <c r="Y12132" s="109"/>
      <c r="AA12132" s="109"/>
      <c r="AC12132" s="109"/>
    </row>
    <row r="12133" spans="19:29" x14ac:dyDescent="0.25">
      <c r="S12133" s="108"/>
      <c r="U12133" s="108"/>
      <c r="W12133" s="108"/>
      <c r="Y12133" s="108"/>
      <c r="AA12133" s="108"/>
      <c r="AC12133" s="108"/>
    </row>
    <row r="12134" spans="19:29" x14ac:dyDescent="0.25">
      <c r="S12134" s="109"/>
      <c r="U12134" s="109"/>
      <c r="W12134" s="109"/>
      <c r="Y12134" s="109"/>
      <c r="AA12134" s="109"/>
      <c r="AC12134" s="109"/>
    </row>
    <row r="12135" spans="19:29" x14ac:dyDescent="0.25">
      <c r="S12135" s="108"/>
      <c r="U12135" s="108"/>
      <c r="W12135" s="108"/>
      <c r="Y12135" s="108"/>
      <c r="AA12135" s="108"/>
      <c r="AC12135" s="108"/>
    </row>
    <row r="12136" spans="19:29" x14ac:dyDescent="0.25">
      <c r="S12136" s="108"/>
      <c r="U12136" s="108"/>
      <c r="W12136" s="108"/>
      <c r="Y12136" s="108"/>
      <c r="AA12136" s="108"/>
      <c r="AC12136" s="108"/>
    </row>
    <row r="12137" spans="19:29" x14ac:dyDescent="0.25">
      <c r="S12137" s="108"/>
      <c r="U12137" s="108"/>
      <c r="W12137" s="108"/>
      <c r="Y12137" s="108"/>
      <c r="AA12137" s="108"/>
      <c r="AC12137" s="108"/>
    </row>
    <row r="12138" spans="19:29" x14ac:dyDescent="0.25">
      <c r="S12138" s="110"/>
      <c r="U12138" s="110"/>
      <c r="W12138" s="110"/>
      <c r="Y12138" s="110"/>
      <c r="AA12138" s="110"/>
      <c r="AC12138" s="110"/>
    </row>
    <row r="12139" spans="19:29" x14ac:dyDescent="0.25">
      <c r="S12139" s="110"/>
      <c r="U12139" s="110"/>
      <c r="W12139" s="110"/>
      <c r="Y12139" s="110"/>
      <c r="AA12139" s="110"/>
      <c r="AC12139" s="110"/>
    </row>
    <row r="12140" spans="19:29" x14ac:dyDescent="0.25">
      <c r="S12140" s="110"/>
      <c r="U12140" s="110"/>
      <c r="W12140" s="110"/>
      <c r="Y12140" s="110"/>
      <c r="AA12140" s="110"/>
      <c r="AC12140" s="110"/>
    </row>
    <row r="12141" spans="19:29" x14ac:dyDescent="0.25">
      <c r="S12141" s="110"/>
      <c r="U12141" s="110"/>
      <c r="W12141" s="110"/>
      <c r="Y12141" s="110"/>
      <c r="AA12141" s="110"/>
      <c r="AC12141" s="110"/>
    </row>
    <row r="12142" spans="19:29" x14ac:dyDescent="0.25">
      <c r="S12142" s="111"/>
      <c r="U12142" s="111"/>
      <c r="W12142" s="111"/>
      <c r="Y12142" s="111"/>
      <c r="AA12142" s="111"/>
      <c r="AC12142" s="111"/>
    </row>
    <row r="12143" spans="19:29" x14ac:dyDescent="0.25">
      <c r="S12143" s="107"/>
      <c r="U12143" s="107"/>
      <c r="W12143" s="107"/>
      <c r="Y12143" s="107"/>
      <c r="AA12143" s="107"/>
      <c r="AC12143" s="107"/>
    </row>
    <row r="12144" spans="19:29" x14ac:dyDescent="0.25">
      <c r="S12144" s="108"/>
      <c r="U12144" s="108"/>
      <c r="W12144" s="108"/>
      <c r="Y12144" s="108"/>
      <c r="AA12144" s="108"/>
      <c r="AC12144" s="108"/>
    </row>
    <row r="12145" spans="19:29" x14ac:dyDescent="0.25">
      <c r="S12145" s="108"/>
      <c r="U12145" s="108"/>
      <c r="W12145" s="108"/>
      <c r="Y12145" s="108"/>
      <c r="AA12145" s="108"/>
      <c r="AC12145" s="108"/>
    </row>
    <row r="12146" spans="19:29" x14ac:dyDescent="0.25">
      <c r="S12146" s="109"/>
      <c r="U12146" s="109"/>
      <c r="W12146" s="109"/>
      <c r="Y12146" s="109"/>
      <c r="AA12146" s="109"/>
      <c r="AC12146" s="109"/>
    </row>
    <row r="12147" spans="19:29" x14ac:dyDescent="0.25">
      <c r="S12147" s="108"/>
      <c r="U12147" s="108"/>
      <c r="W12147" s="108"/>
      <c r="Y12147" s="108"/>
      <c r="AA12147" s="108"/>
      <c r="AC12147" s="108"/>
    </row>
    <row r="12148" spans="19:29" x14ac:dyDescent="0.25">
      <c r="S12148" s="108"/>
      <c r="U12148" s="108"/>
      <c r="W12148" s="108"/>
      <c r="Y12148" s="108"/>
      <c r="AA12148" s="108"/>
      <c r="AC12148" s="108"/>
    </row>
    <row r="12149" spans="19:29" x14ac:dyDescent="0.25">
      <c r="S12149" s="109"/>
      <c r="U12149" s="109"/>
      <c r="W12149" s="109"/>
      <c r="Y12149" s="109"/>
      <c r="AA12149" s="109"/>
      <c r="AC12149" s="109"/>
    </row>
    <row r="12150" spans="19:29" x14ac:dyDescent="0.25">
      <c r="S12150" s="108"/>
      <c r="U12150" s="108"/>
      <c r="W12150" s="108"/>
      <c r="Y12150" s="108"/>
      <c r="AA12150" s="108"/>
      <c r="AC12150" s="108"/>
    </row>
    <row r="12151" spans="19:29" x14ac:dyDescent="0.25">
      <c r="S12151" s="109"/>
      <c r="U12151" s="109"/>
      <c r="W12151" s="109"/>
      <c r="Y12151" s="109"/>
      <c r="AA12151" s="109"/>
      <c r="AC12151" s="109"/>
    </row>
    <row r="12152" spans="19:29" x14ac:dyDescent="0.25">
      <c r="S12152" s="108"/>
      <c r="U12152" s="108"/>
      <c r="W12152" s="108"/>
      <c r="Y12152" s="108"/>
      <c r="AA12152" s="108"/>
      <c r="AC12152" s="108"/>
    </row>
    <row r="12153" spans="19:29" x14ac:dyDescent="0.25">
      <c r="S12153" s="108"/>
      <c r="U12153" s="108"/>
      <c r="W12153" s="108"/>
      <c r="Y12153" s="108"/>
      <c r="AA12153" s="108"/>
      <c r="AC12153" s="108"/>
    </row>
    <row r="12154" spans="19:29" x14ac:dyDescent="0.25">
      <c r="S12154" s="108"/>
      <c r="U12154" s="108"/>
      <c r="W12154" s="108"/>
      <c r="Y12154" s="108"/>
      <c r="AA12154" s="108"/>
      <c r="AC12154" s="108"/>
    </row>
    <row r="12155" spans="19:29" x14ac:dyDescent="0.25">
      <c r="S12155" s="110"/>
      <c r="U12155" s="110"/>
      <c r="W12155" s="110"/>
      <c r="Y12155" s="110"/>
      <c r="AA12155" s="110"/>
      <c r="AC12155" s="110"/>
    </row>
    <row r="12156" spans="19:29" x14ac:dyDescent="0.25">
      <c r="S12156" s="110"/>
      <c r="U12156" s="110"/>
      <c r="W12156" s="110"/>
      <c r="Y12156" s="110"/>
      <c r="AA12156" s="110"/>
      <c r="AC12156" s="110"/>
    </row>
    <row r="12157" spans="19:29" x14ac:dyDescent="0.25">
      <c r="S12157" s="110"/>
      <c r="U12157" s="110"/>
      <c r="W12157" s="110"/>
      <c r="Y12157" s="110"/>
      <c r="AA12157" s="110"/>
      <c r="AC12157" s="110"/>
    </row>
    <row r="12158" spans="19:29" x14ac:dyDescent="0.25">
      <c r="S12158" s="110"/>
      <c r="U12158" s="110"/>
      <c r="W12158" s="110"/>
      <c r="Y12158" s="110"/>
      <c r="AA12158" s="110"/>
      <c r="AC12158" s="110"/>
    </row>
    <row r="12159" spans="19:29" x14ac:dyDescent="0.25">
      <c r="S12159" s="111"/>
      <c r="U12159" s="111"/>
      <c r="W12159" s="111"/>
      <c r="Y12159" s="111"/>
      <c r="AA12159" s="111"/>
      <c r="AC12159" s="111"/>
    </row>
    <row r="12160" spans="19:29" x14ac:dyDescent="0.25">
      <c r="S12160" s="107"/>
      <c r="U12160" s="107"/>
      <c r="W12160" s="107"/>
      <c r="Y12160" s="107"/>
      <c r="AA12160" s="107"/>
      <c r="AC12160" s="107"/>
    </row>
    <row r="12161" spans="19:29" x14ac:dyDescent="0.25">
      <c r="S12161" s="108"/>
      <c r="U12161" s="108"/>
      <c r="W12161" s="108"/>
      <c r="Y12161" s="108"/>
      <c r="AA12161" s="108"/>
      <c r="AC12161" s="108"/>
    </row>
    <row r="12162" spans="19:29" x14ac:dyDescent="0.25">
      <c r="S12162" s="108"/>
      <c r="U12162" s="108"/>
      <c r="W12162" s="108"/>
      <c r="Y12162" s="108"/>
      <c r="AA12162" s="108"/>
      <c r="AC12162" s="108"/>
    </row>
    <row r="12163" spans="19:29" x14ac:dyDescent="0.25">
      <c r="S12163" s="109"/>
      <c r="U12163" s="109"/>
      <c r="W12163" s="109"/>
      <c r="Y12163" s="109"/>
      <c r="AA12163" s="109"/>
      <c r="AC12163" s="109"/>
    </row>
    <row r="12164" spans="19:29" x14ac:dyDescent="0.25">
      <c r="S12164" s="108"/>
      <c r="U12164" s="108"/>
      <c r="W12164" s="108"/>
      <c r="Y12164" s="108"/>
      <c r="AA12164" s="108"/>
      <c r="AC12164" s="108"/>
    </row>
    <row r="12165" spans="19:29" x14ac:dyDescent="0.25">
      <c r="S12165" s="108"/>
      <c r="U12165" s="108"/>
      <c r="W12165" s="108"/>
      <c r="Y12165" s="108"/>
      <c r="AA12165" s="108"/>
      <c r="AC12165" s="108"/>
    </row>
    <row r="12166" spans="19:29" x14ac:dyDescent="0.25">
      <c r="S12166" s="109"/>
      <c r="U12166" s="109"/>
      <c r="W12166" s="109"/>
      <c r="Y12166" s="109"/>
      <c r="AA12166" s="109"/>
      <c r="AC12166" s="109"/>
    </row>
    <row r="12167" spans="19:29" x14ac:dyDescent="0.25">
      <c r="S12167" s="108"/>
      <c r="U12167" s="108"/>
      <c r="W12167" s="108"/>
      <c r="Y12167" s="108"/>
      <c r="AA12167" s="108"/>
      <c r="AC12167" s="108"/>
    </row>
    <row r="12168" spans="19:29" x14ac:dyDescent="0.25">
      <c r="S12168" s="109"/>
      <c r="U12168" s="109"/>
      <c r="W12168" s="109"/>
      <c r="Y12168" s="109"/>
      <c r="AA12168" s="109"/>
      <c r="AC12168" s="109"/>
    </row>
    <row r="12169" spans="19:29" x14ac:dyDescent="0.25">
      <c r="S12169" s="108"/>
      <c r="U12169" s="108"/>
      <c r="W12169" s="108"/>
      <c r="Y12169" s="108"/>
      <c r="AA12169" s="108"/>
      <c r="AC12169" s="108"/>
    </row>
    <row r="12170" spans="19:29" x14ac:dyDescent="0.25">
      <c r="S12170" s="108"/>
      <c r="U12170" s="108"/>
      <c r="W12170" s="108"/>
      <c r="Y12170" s="108"/>
      <c r="AA12170" s="108"/>
      <c r="AC12170" s="108"/>
    </row>
    <row r="12171" spans="19:29" x14ac:dyDescent="0.25">
      <c r="S12171" s="108"/>
      <c r="U12171" s="108"/>
      <c r="W12171" s="108"/>
      <c r="Y12171" s="108"/>
      <c r="AA12171" s="108"/>
      <c r="AC12171" s="108"/>
    </row>
    <row r="12172" spans="19:29" x14ac:dyDescent="0.25">
      <c r="S12172" s="110"/>
      <c r="U12172" s="110"/>
      <c r="W12172" s="110"/>
      <c r="Y12172" s="110"/>
      <c r="AA12172" s="110"/>
      <c r="AC12172" s="110"/>
    </row>
    <row r="12173" spans="19:29" x14ac:dyDescent="0.25">
      <c r="S12173" s="110"/>
      <c r="U12173" s="110"/>
      <c r="W12173" s="110"/>
      <c r="Y12173" s="110"/>
      <c r="AA12173" s="110"/>
      <c r="AC12173" s="110"/>
    </row>
    <row r="12174" spans="19:29" x14ac:dyDescent="0.25">
      <c r="S12174" s="110"/>
      <c r="U12174" s="110"/>
      <c r="W12174" s="110"/>
      <c r="Y12174" s="110"/>
      <c r="AA12174" s="110"/>
      <c r="AC12174" s="110"/>
    </row>
    <row r="12175" spans="19:29" x14ac:dyDescent="0.25">
      <c r="S12175" s="110"/>
      <c r="U12175" s="110"/>
      <c r="W12175" s="110"/>
      <c r="Y12175" s="110"/>
      <c r="AA12175" s="110"/>
      <c r="AC12175" s="110"/>
    </row>
    <row r="12176" spans="19:29" x14ac:dyDescent="0.25">
      <c r="S12176" s="111"/>
      <c r="U12176" s="111"/>
      <c r="W12176" s="111"/>
      <c r="Y12176" s="111"/>
      <c r="AA12176" s="111"/>
      <c r="AC12176" s="111"/>
    </row>
    <row r="12177" spans="19:29" x14ac:dyDescent="0.25">
      <c r="S12177" s="107"/>
      <c r="U12177" s="107"/>
      <c r="W12177" s="107"/>
      <c r="Y12177" s="107"/>
      <c r="AA12177" s="107"/>
      <c r="AC12177" s="107"/>
    </row>
    <row r="12178" spans="19:29" x14ac:dyDescent="0.25">
      <c r="S12178" s="108"/>
      <c r="U12178" s="108"/>
      <c r="W12178" s="108"/>
      <c r="Y12178" s="108"/>
      <c r="AA12178" s="108"/>
      <c r="AC12178" s="108"/>
    </row>
    <row r="12179" spans="19:29" x14ac:dyDescent="0.25">
      <c r="S12179" s="108"/>
      <c r="U12179" s="108"/>
      <c r="W12179" s="108"/>
      <c r="Y12179" s="108"/>
      <c r="AA12179" s="108"/>
      <c r="AC12179" s="108"/>
    </row>
    <row r="12180" spans="19:29" x14ac:dyDescent="0.25">
      <c r="S12180" s="109"/>
      <c r="U12180" s="109"/>
      <c r="W12180" s="109"/>
      <c r="Y12180" s="109"/>
      <c r="AA12180" s="109"/>
      <c r="AC12180" s="109"/>
    </row>
    <row r="12181" spans="19:29" x14ac:dyDescent="0.25">
      <c r="S12181" s="108"/>
      <c r="U12181" s="108"/>
      <c r="W12181" s="108"/>
      <c r="Y12181" s="108"/>
      <c r="AA12181" s="108"/>
      <c r="AC12181" s="108"/>
    </row>
    <row r="12182" spans="19:29" x14ac:dyDescent="0.25">
      <c r="S12182" s="108"/>
      <c r="U12182" s="108"/>
      <c r="W12182" s="108"/>
      <c r="Y12182" s="108"/>
      <c r="AA12182" s="108"/>
      <c r="AC12182" s="108"/>
    </row>
    <row r="12183" spans="19:29" x14ac:dyDescent="0.25">
      <c r="S12183" s="109"/>
      <c r="U12183" s="109"/>
      <c r="W12183" s="109"/>
      <c r="Y12183" s="109"/>
      <c r="AA12183" s="109"/>
      <c r="AC12183" s="109"/>
    </row>
    <row r="12184" spans="19:29" x14ac:dyDescent="0.25">
      <c r="S12184" s="108"/>
      <c r="U12184" s="108"/>
      <c r="W12184" s="108"/>
      <c r="Y12184" s="108"/>
      <c r="AA12184" s="108"/>
      <c r="AC12184" s="108"/>
    </row>
    <row r="12185" spans="19:29" x14ac:dyDescent="0.25">
      <c r="S12185" s="109"/>
      <c r="U12185" s="109"/>
      <c r="W12185" s="109"/>
      <c r="Y12185" s="109"/>
      <c r="AA12185" s="109"/>
      <c r="AC12185" s="109"/>
    </row>
    <row r="12186" spans="19:29" x14ac:dyDescent="0.25">
      <c r="S12186" s="108"/>
      <c r="U12186" s="108"/>
      <c r="W12186" s="108"/>
      <c r="Y12186" s="108"/>
      <c r="AA12186" s="108"/>
      <c r="AC12186" s="108"/>
    </row>
    <row r="12187" spans="19:29" x14ac:dyDescent="0.25">
      <c r="S12187" s="108"/>
      <c r="U12187" s="108"/>
      <c r="W12187" s="108"/>
      <c r="Y12187" s="108"/>
      <c r="AA12187" s="108"/>
      <c r="AC12187" s="108"/>
    </row>
    <row r="12188" spans="19:29" x14ac:dyDescent="0.25">
      <c r="S12188" s="108"/>
      <c r="U12188" s="108"/>
      <c r="W12188" s="108"/>
      <c r="Y12188" s="108"/>
      <c r="AA12188" s="108"/>
      <c r="AC12188" s="108"/>
    </row>
    <row r="12189" spans="19:29" x14ac:dyDescent="0.25">
      <c r="S12189" s="110"/>
      <c r="U12189" s="110"/>
      <c r="W12189" s="110"/>
      <c r="Y12189" s="110"/>
      <c r="AA12189" s="110"/>
      <c r="AC12189" s="110"/>
    </row>
    <row r="12190" spans="19:29" x14ac:dyDescent="0.25">
      <c r="S12190" s="110"/>
      <c r="U12190" s="110"/>
      <c r="W12190" s="110"/>
      <c r="Y12190" s="110"/>
      <c r="AA12190" s="110"/>
      <c r="AC12190" s="110"/>
    </row>
    <row r="12191" spans="19:29" x14ac:dyDescent="0.25">
      <c r="S12191" s="110"/>
      <c r="U12191" s="110"/>
      <c r="W12191" s="110"/>
      <c r="Y12191" s="110"/>
      <c r="AA12191" s="110"/>
      <c r="AC12191" s="110"/>
    </row>
    <row r="12192" spans="19:29" x14ac:dyDescent="0.25">
      <c r="S12192" s="110"/>
      <c r="U12192" s="110"/>
      <c r="W12192" s="110"/>
      <c r="Y12192" s="110"/>
      <c r="AA12192" s="110"/>
      <c r="AC12192" s="110"/>
    </row>
    <row r="12193" spans="19:29" x14ac:dyDescent="0.25">
      <c r="S12193" s="111"/>
      <c r="U12193" s="111"/>
      <c r="W12193" s="111"/>
      <c r="Y12193" s="111"/>
      <c r="AA12193" s="111"/>
      <c r="AC12193" s="111"/>
    </row>
    <row r="12194" spans="19:29" x14ac:dyDescent="0.25">
      <c r="S12194" s="107"/>
      <c r="U12194" s="107"/>
      <c r="W12194" s="107"/>
      <c r="Y12194" s="107"/>
      <c r="AA12194" s="107"/>
      <c r="AC12194" s="107"/>
    </row>
    <row r="12195" spans="19:29" x14ac:dyDescent="0.25">
      <c r="S12195" s="108"/>
      <c r="U12195" s="108"/>
      <c r="W12195" s="108"/>
      <c r="Y12195" s="108"/>
      <c r="AA12195" s="108"/>
      <c r="AC12195" s="108"/>
    </row>
    <row r="12196" spans="19:29" x14ac:dyDescent="0.25">
      <c r="S12196" s="108"/>
      <c r="U12196" s="108"/>
      <c r="W12196" s="108"/>
      <c r="Y12196" s="108"/>
      <c r="AA12196" s="108"/>
      <c r="AC12196" s="108"/>
    </row>
    <row r="12197" spans="19:29" x14ac:dyDescent="0.25">
      <c r="S12197" s="109"/>
      <c r="U12197" s="109"/>
      <c r="W12197" s="109"/>
      <c r="Y12197" s="109"/>
      <c r="AA12197" s="109"/>
      <c r="AC12197" s="109"/>
    </row>
    <row r="12198" spans="19:29" x14ac:dyDescent="0.25">
      <c r="S12198" s="108"/>
      <c r="U12198" s="108"/>
      <c r="W12198" s="108"/>
      <c r="Y12198" s="108"/>
      <c r="AA12198" s="108"/>
      <c r="AC12198" s="108"/>
    </row>
    <row r="12199" spans="19:29" x14ac:dyDescent="0.25">
      <c r="S12199" s="108"/>
      <c r="U12199" s="108"/>
      <c r="W12199" s="108"/>
      <c r="Y12199" s="108"/>
      <c r="AA12199" s="108"/>
      <c r="AC12199" s="108"/>
    </row>
    <row r="12200" spans="19:29" x14ac:dyDescent="0.25">
      <c r="S12200" s="109"/>
      <c r="U12200" s="109"/>
      <c r="W12200" s="109"/>
      <c r="Y12200" s="109"/>
      <c r="AA12200" s="109"/>
      <c r="AC12200" s="109"/>
    </row>
    <row r="12201" spans="19:29" x14ac:dyDescent="0.25">
      <c r="S12201" s="108"/>
      <c r="U12201" s="108"/>
      <c r="W12201" s="108"/>
      <c r="Y12201" s="108"/>
      <c r="AA12201" s="108"/>
      <c r="AC12201" s="108"/>
    </row>
    <row r="12202" spans="19:29" x14ac:dyDescent="0.25">
      <c r="S12202" s="109"/>
      <c r="U12202" s="109"/>
      <c r="W12202" s="109"/>
      <c r="Y12202" s="109"/>
      <c r="AA12202" s="109"/>
      <c r="AC12202" s="109"/>
    </row>
    <row r="12203" spans="19:29" x14ac:dyDescent="0.25">
      <c r="S12203" s="108"/>
      <c r="U12203" s="108"/>
      <c r="W12203" s="108"/>
      <c r="Y12203" s="108"/>
      <c r="AA12203" s="108"/>
      <c r="AC12203" s="108"/>
    </row>
    <row r="12204" spans="19:29" x14ac:dyDescent="0.25">
      <c r="S12204" s="108"/>
      <c r="U12204" s="108"/>
      <c r="W12204" s="108"/>
      <c r="Y12204" s="108"/>
      <c r="AA12204" s="108"/>
      <c r="AC12204" s="108"/>
    </row>
    <row r="12205" spans="19:29" x14ac:dyDescent="0.25">
      <c r="S12205" s="108"/>
      <c r="U12205" s="108"/>
      <c r="W12205" s="108"/>
      <c r="Y12205" s="108"/>
      <c r="AA12205" s="108"/>
      <c r="AC12205" s="108"/>
    </row>
    <row r="12206" spans="19:29" x14ac:dyDescent="0.25">
      <c r="S12206" s="110"/>
      <c r="U12206" s="110"/>
      <c r="W12206" s="110"/>
      <c r="Y12206" s="110"/>
      <c r="AA12206" s="110"/>
      <c r="AC12206" s="110"/>
    </row>
    <row r="12207" spans="19:29" x14ac:dyDescent="0.25">
      <c r="S12207" s="110"/>
      <c r="U12207" s="110"/>
      <c r="W12207" s="110"/>
      <c r="Y12207" s="110"/>
      <c r="AA12207" s="110"/>
      <c r="AC12207" s="110"/>
    </row>
    <row r="12208" spans="19:29" x14ac:dyDescent="0.25">
      <c r="S12208" s="110"/>
      <c r="U12208" s="110"/>
      <c r="W12208" s="110"/>
      <c r="Y12208" s="110"/>
      <c r="AA12208" s="110"/>
      <c r="AC12208" s="110"/>
    </row>
    <row r="12209" spans="19:29" x14ac:dyDescent="0.25">
      <c r="S12209" s="110"/>
      <c r="U12209" s="110"/>
      <c r="W12209" s="110"/>
      <c r="Y12209" s="110"/>
      <c r="AA12209" s="110"/>
      <c r="AC12209" s="110"/>
    </row>
    <row r="12210" spans="19:29" x14ac:dyDescent="0.25">
      <c r="S12210" s="111"/>
      <c r="U12210" s="111"/>
      <c r="W12210" s="111"/>
      <c r="Y12210" s="111"/>
      <c r="AA12210" s="111"/>
      <c r="AC12210" s="111"/>
    </row>
    <row r="12211" spans="19:29" x14ac:dyDescent="0.25">
      <c r="S12211" s="107"/>
      <c r="U12211" s="107"/>
      <c r="W12211" s="107"/>
      <c r="Y12211" s="107"/>
      <c r="AA12211" s="107"/>
      <c r="AC12211" s="107"/>
    </row>
    <row r="12212" spans="19:29" x14ac:dyDescent="0.25">
      <c r="S12212" s="108"/>
      <c r="U12212" s="108"/>
      <c r="W12212" s="108"/>
      <c r="Y12212" s="108"/>
      <c r="AA12212" s="108"/>
      <c r="AC12212" s="108"/>
    </row>
    <row r="12213" spans="19:29" x14ac:dyDescent="0.25">
      <c r="S12213" s="108"/>
      <c r="U12213" s="108"/>
      <c r="W12213" s="108"/>
      <c r="Y12213" s="108"/>
      <c r="AA12213" s="108"/>
      <c r="AC12213" s="108"/>
    </row>
    <row r="12214" spans="19:29" x14ac:dyDescent="0.25">
      <c r="S12214" s="109"/>
      <c r="U12214" s="109"/>
      <c r="W12214" s="109"/>
      <c r="Y12214" s="109"/>
      <c r="AA12214" s="109"/>
      <c r="AC12214" s="109"/>
    </row>
    <row r="12215" spans="19:29" x14ac:dyDescent="0.25">
      <c r="S12215" s="108"/>
      <c r="U12215" s="108"/>
      <c r="W12215" s="108"/>
      <c r="Y12215" s="108"/>
      <c r="AA12215" s="108"/>
      <c r="AC12215" s="108"/>
    </row>
    <row r="12216" spans="19:29" x14ac:dyDescent="0.25">
      <c r="S12216" s="108"/>
      <c r="U12216" s="108"/>
      <c r="W12216" s="108"/>
      <c r="Y12216" s="108"/>
      <c r="AA12216" s="108"/>
      <c r="AC12216" s="108"/>
    </row>
    <row r="12217" spans="19:29" x14ac:dyDescent="0.25">
      <c r="S12217" s="109"/>
      <c r="U12217" s="109"/>
      <c r="W12217" s="109"/>
      <c r="Y12217" s="109"/>
      <c r="AA12217" s="109"/>
      <c r="AC12217" s="109"/>
    </row>
    <row r="12218" spans="19:29" x14ac:dyDescent="0.25">
      <c r="S12218" s="108"/>
      <c r="U12218" s="108"/>
      <c r="W12218" s="108"/>
      <c r="Y12218" s="108"/>
      <c r="AA12218" s="108"/>
      <c r="AC12218" s="108"/>
    </row>
    <row r="12219" spans="19:29" x14ac:dyDescent="0.25">
      <c r="S12219" s="109"/>
      <c r="U12219" s="109"/>
      <c r="W12219" s="109"/>
      <c r="Y12219" s="109"/>
      <c r="AA12219" s="109"/>
      <c r="AC12219" s="109"/>
    </row>
    <row r="12220" spans="19:29" x14ac:dyDescent="0.25">
      <c r="S12220" s="108"/>
      <c r="U12220" s="108"/>
      <c r="W12220" s="108"/>
      <c r="Y12220" s="108"/>
      <c r="AA12220" s="108"/>
      <c r="AC12220" s="108"/>
    </row>
    <row r="12221" spans="19:29" x14ac:dyDescent="0.25">
      <c r="S12221" s="108"/>
      <c r="U12221" s="108"/>
      <c r="W12221" s="108"/>
      <c r="Y12221" s="108"/>
      <c r="AA12221" s="108"/>
      <c r="AC12221" s="108"/>
    </row>
    <row r="12222" spans="19:29" x14ac:dyDescent="0.25">
      <c r="S12222" s="108"/>
      <c r="U12222" s="108"/>
      <c r="W12222" s="108"/>
      <c r="Y12222" s="108"/>
      <c r="AA12222" s="108"/>
      <c r="AC12222" s="108"/>
    </row>
    <row r="12223" spans="19:29" x14ac:dyDescent="0.25">
      <c r="S12223" s="110"/>
      <c r="U12223" s="110"/>
      <c r="W12223" s="110"/>
      <c r="Y12223" s="110"/>
      <c r="AA12223" s="110"/>
      <c r="AC12223" s="110"/>
    </row>
    <row r="12224" spans="19:29" x14ac:dyDescent="0.25">
      <c r="S12224" s="110"/>
      <c r="U12224" s="110"/>
      <c r="W12224" s="110"/>
      <c r="Y12224" s="110"/>
      <c r="AA12224" s="110"/>
      <c r="AC12224" s="110"/>
    </row>
    <row r="12225" spans="19:29" x14ac:dyDescent="0.25">
      <c r="S12225" s="110"/>
      <c r="U12225" s="110"/>
      <c r="W12225" s="110"/>
      <c r="Y12225" s="110"/>
      <c r="AA12225" s="110"/>
      <c r="AC12225" s="110"/>
    </row>
    <row r="12226" spans="19:29" x14ac:dyDescent="0.25">
      <c r="S12226" s="110"/>
      <c r="U12226" s="110"/>
      <c r="W12226" s="110"/>
      <c r="Y12226" s="110"/>
      <c r="AA12226" s="110"/>
      <c r="AC12226" s="110"/>
    </row>
    <row r="12227" spans="19:29" x14ac:dyDescent="0.25">
      <c r="S12227" s="111"/>
      <c r="U12227" s="111"/>
      <c r="W12227" s="111"/>
      <c r="Y12227" s="111"/>
      <c r="AA12227" s="111"/>
      <c r="AC12227" s="111"/>
    </row>
    <row r="12228" spans="19:29" x14ac:dyDescent="0.25">
      <c r="S12228" s="107"/>
      <c r="U12228" s="107"/>
      <c r="W12228" s="107"/>
      <c r="Y12228" s="107"/>
      <c r="AA12228" s="107"/>
      <c r="AC12228" s="107"/>
    </row>
    <row r="12229" spans="19:29" x14ac:dyDescent="0.25">
      <c r="S12229" s="108"/>
      <c r="U12229" s="108"/>
      <c r="W12229" s="108"/>
      <c r="Y12229" s="108"/>
      <c r="AA12229" s="108"/>
      <c r="AC12229" s="108"/>
    </row>
    <row r="12230" spans="19:29" x14ac:dyDescent="0.25">
      <c r="S12230" s="108"/>
      <c r="U12230" s="108"/>
      <c r="W12230" s="108"/>
      <c r="Y12230" s="108"/>
      <c r="AA12230" s="108"/>
      <c r="AC12230" s="108"/>
    </row>
    <row r="12231" spans="19:29" x14ac:dyDescent="0.25">
      <c r="S12231" s="109"/>
      <c r="U12231" s="109"/>
      <c r="W12231" s="109"/>
      <c r="Y12231" s="109"/>
      <c r="AA12231" s="109"/>
      <c r="AC12231" s="109"/>
    </row>
    <row r="12232" spans="19:29" x14ac:dyDescent="0.25">
      <c r="S12232" s="108"/>
      <c r="U12232" s="108"/>
      <c r="W12232" s="108"/>
      <c r="Y12232" s="108"/>
      <c r="AA12232" s="108"/>
      <c r="AC12232" s="108"/>
    </row>
    <row r="12233" spans="19:29" x14ac:dyDescent="0.25">
      <c r="S12233" s="108"/>
      <c r="U12233" s="108"/>
      <c r="W12233" s="108"/>
      <c r="Y12233" s="108"/>
      <c r="AA12233" s="108"/>
      <c r="AC12233" s="108"/>
    </row>
    <row r="12234" spans="19:29" x14ac:dyDescent="0.25">
      <c r="S12234" s="109"/>
      <c r="U12234" s="109"/>
      <c r="W12234" s="109"/>
      <c r="Y12234" s="109"/>
      <c r="AA12234" s="109"/>
      <c r="AC12234" s="109"/>
    </row>
    <row r="12235" spans="19:29" x14ac:dyDescent="0.25">
      <c r="S12235" s="108"/>
      <c r="U12235" s="108"/>
      <c r="W12235" s="108"/>
      <c r="Y12235" s="108"/>
      <c r="AA12235" s="108"/>
      <c r="AC12235" s="108"/>
    </row>
    <row r="12236" spans="19:29" x14ac:dyDescent="0.25">
      <c r="S12236" s="109"/>
      <c r="U12236" s="109"/>
      <c r="W12236" s="109"/>
      <c r="Y12236" s="109"/>
      <c r="AA12236" s="109"/>
      <c r="AC12236" s="109"/>
    </row>
    <row r="12237" spans="19:29" x14ac:dyDescent="0.25">
      <c r="S12237" s="108"/>
      <c r="U12237" s="108"/>
      <c r="W12237" s="108"/>
      <c r="Y12237" s="108"/>
      <c r="AA12237" s="108"/>
      <c r="AC12237" s="108"/>
    </row>
    <row r="12238" spans="19:29" x14ac:dyDescent="0.25">
      <c r="S12238" s="108"/>
      <c r="U12238" s="108"/>
      <c r="W12238" s="108"/>
      <c r="Y12238" s="108"/>
      <c r="AA12238" s="108"/>
      <c r="AC12238" s="108"/>
    </row>
    <row r="12239" spans="19:29" x14ac:dyDescent="0.25">
      <c r="S12239" s="108"/>
      <c r="U12239" s="108"/>
      <c r="W12239" s="108"/>
      <c r="Y12239" s="108"/>
      <c r="AA12239" s="108"/>
      <c r="AC12239" s="108"/>
    </row>
    <row r="12240" spans="19:29" x14ac:dyDescent="0.25">
      <c r="S12240" s="110"/>
      <c r="U12240" s="110"/>
      <c r="W12240" s="110"/>
      <c r="Y12240" s="110"/>
      <c r="AA12240" s="110"/>
      <c r="AC12240" s="110"/>
    </row>
    <row r="12241" spans="19:29" x14ac:dyDescent="0.25">
      <c r="S12241" s="110"/>
      <c r="U12241" s="110"/>
      <c r="W12241" s="110"/>
      <c r="Y12241" s="110"/>
      <c r="AA12241" s="110"/>
      <c r="AC12241" s="110"/>
    </row>
    <row r="12242" spans="19:29" x14ac:dyDescent="0.25">
      <c r="S12242" s="110"/>
      <c r="U12242" s="110"/>
      <c r="W12242" s="110"/>
      <c r="Y12242" s="110"/>
      <c r="AA12242" s="110"/>
      <c r="AC12242" s="110"/>
    </row>
    <row r="12243" spans="19:29" x14ac:dyDescent="0.25">
      <c r="S12243" s="110"/>
      <c r="U12243" s="110"/>
      <c r="W12243" s="110"/>
      <c r="Y12243" s="110"/>
      <c r="AA12243" s="110"/>
      <c r="AC12243" s="110"/>
    </row>
    <row r="12244" spans="19:29" x14ac:dyDescent="0.25">
      <c r="S12244" s="111"/>
      <c r="U12244" s="111"/>
      <c r="W12244" s="111"/>
      <c r="Y12244" s="111"/>
      <c r="AA12244" s="111"/>
      <c r="AC12244" s="111"/>
    </row>
    <row r="12245" spans="19:29" x14ac:dyDescent="0.25">
      <c r="S12245" s="107"/>
      <c r="U12245" s="107"/>
      <c r="W12245" s="107"/>
      <c r="Y12245" s="107"/>
      <c r="AA12245" s="107"/>
      <c r="AC12245" s="107"/>
    </row>
    <row r="12246" spans="19:29" x14ac:dyDescent="0.25">
      <c r="S12246" s="108"/>
      <c r="U12246" s="108"/>
      <c r="W12246" s="108"/>
      <c r="Y12246" s="108"/>
      <c r="AA12246" s="108"/>
      <c r="AC12246" s="108"/>
    </row>
    <row r="12247" spans="19:29" x14ac:dyDescent="0.25">
      <c r="S12247" s="108"/>
      <c r="U12247" s="108"/>
      <c r="W12247" s="108"/>
      <c r="Y12247" s="108"/>
      <c r="AA12247" s="108"/>
      <c r="AC12247" s="108"/>
    </row>
    <row r="12248" spans="19:29" x14ac:dyDescent="0.25">
      <c r="S12248" s="109"/>
      <c r="U12248" s="109"/>
      <c r="W12248" s="109"/>
      <c r="Y12248" s="109"/>
      <c r="AA12248" s="109"/>
      <c r="AC12248" s="109"/>
    </row>
    <row r="12249" spans="19:29" x14ac:dyDescent="0.25">
      <c r="S12249" s="108"/>
      <c r="U12249" s="108"/>
      <c r="W12249" s="108"/>
      <c r="Y12249" s="108"/>
      <c r="AA12249" s="108"/>
      <c r="AC12249" s="108"/>
    </row>
    <row r="12250" spans="19:29" x14ac:dyDescent="0.25">
      <c r="S12250" s="108"/>
      <c r="U12250" s="108"/>
      <c r="W12250" s="108"/>
      <c r="Y12250" s="108"/>
      <c r="AA12250" s="108"/>
      <c r="AC12250" s="108"/>
    </row>
    <row r="12251" spans="19:29" x14ac:dyDescent="0.25">
      <c r="S12251" s="109"/>
      <c r="U12251" s="109"/>
      <c r="W12251" s="109"/>
      <c r="Y12251" s="109"/>
      <c r="AA12251" s="109"/>
      <c r="AC12251" s="109"/>
    </row>
    <row r="12252" spans="19:29" x14ac:dyDescent="0.25">
      <c r="S12252" s="108"/>
      <c r="U12252" s="108"/>
      <c r="W12252" s="108"/>
      <c r="Y12252" s="108"/>
      <c r="AA12252" s="108"/>
      <c r="AC12252" s="108"/>
    </row>
    <row r="12253" spans="19:29" x14ac:dyDescent="0.25">
      <c r="S12253" s="109"/>
      <c r="U12253" s="109"/>
      <c r="W12253" s="109"/>
      <c r="Y12253" s="109"/>
      <c r="AA12253" s="109"/>
      <c r="AC12253" s="109"/>
    </row>
    <row r="12254" spans="19:29" x14ac:dyDescent="0.25">
      <c r="S12254" s="108"/>
      <c r="U12254" s="108"/>
      <c r="W12254" s="108"/>
      <c r="Y12254" s="108"/>
      <c r="AA12254" s="108"/>
      <c r="AC12254" s="108"/>
    </row>
    <row r="12255" spans="19:29" x14ac:dyDescent="0.25">
      <c r="S12255" s="108"/>
      <c r="U12255" s="108"/>
      <c r="W12255" s="108"/>
      <c r="Y12255" s="108"/>
      <c r="AA12255" s="108"/>
      <c r="AC12255" s="108"/>
    </row>
    <row r="12256" spans="19:29" x14ac:dyDescent="0.25">
      <c r="S12256" s="108"/>
      <c r="U12256" s="108"/>
      <c r="W12256" s="108"/>
      <c r="Y12256" s="108"/>
      <c r="AA12256" s="108"/>
      <c r="AC12256" s="108"/>
    </row>
    <row r="12257" spans="19:29" x14ac:dyDescent="0.25">
      <c r="S12257" s="110"/>
      <c r="U12257" s="110"/>
      <c r="W12257" s="110"/>
      <c r="Y12257" s="110"/>
      <c r="AA12257" s="110"/>
      <c r="AC12257" s="110"/>
    </row>
    <row r="12258" spans="19:29" x14ac:dyDescent="0.25">
      <c r="S12258" s="110"/>
      <c r="U12258" s="110"/>
      <c r="W12258" s="110"/>
      <c r="Y12258" s="110"/>
      <c r="AA12258" s="110"/>
      <c r="AC12258" s="110"/>
    </row>
    <row r="12259" spans="19:29" x14ac:dyDescent="0.25">
      <c r="S12259" s="110"/>
      <c r="U12259" s="110"/>
      <c r="W12259" s="110"/>
      <c r="Y12259" s="110"/>
      <c r="AA12259" s="110"/>
      <c r="AC12259" s="110"/>
    </row>
    <row r="12260" spans="19:29" x14ac:dyDescent="0.25">
      <c r="S12260" s="110"/>
      <c r="U12260" s="110"/>
      <c r="W12260" s="110"/>
      <c r="Y12260" s="110"/>
      <c r="AA12260" s="110"/>
      <c r="AC12260" s="110"/>
    </row>
    <row r="12261" spans="19:29" x14ac:dyDescent="0.25">
      <c r="S12261" s="111"/>
      <c r="U12261" s="111"/>
      <c r="W12261" s="111"/>
      <c r="Y12261" s="111"/>
      <c r="AA12261" s="111"/>
      <c r="AC12261" s="111"/>
    </row>
    <row r="12262" spans="19:29" x14ac:dyDescent="0.25">
      <c r="S12262" s="107"/>
      <c r="U12262" s="107"/>
      <c r="W12262" s="107"/>
      <c r="Y12262" s="107"/>
      <c r="AA12262" s="107"/>
      <c r="AC12262" s="107"/>
    </row>
    <row r="12263" spans="19:29" x14ac:dyDescent="0.25">
      <c r="S12263" s="108"/>
      <c r="U12263" s="108"/>
      <c r="W12263" s="108"/>
      <c r="Y12263" s="108"/>
      <c r="AA12263" s="108"/>
      <c r="AC12263" s="108"/>
    </row>
    <row r="12264" spans="19:29" x14ac:dyDescent="0.25">
      <c r="S12264" s="108"/>
      <c r="U12264" s="108"/>
      <c r="W12264" s="108"/>
      <c r="Y12264" s="108"/>
      <c r="AA12264" s="108"/>
      <c r="AC12264" s="108"/>
    </row>
    <row r="12265" spans="19:29" x14ac:dyDescent="0.25">
      <c r="S12265" s="109"/>
      <c r="U12265" s="109"/>
      <c r="W12265" s="109"/>
      <c r="Y12265" s="109"/>
      <c r="AA12265" s="109"/>
      <c r="AC12265" s="109"/>
    </row>
    <row r="12266" spans="19:29" x14ac:dyDescent="0.25">
      <c r="S12266" s="108"/>
      <c r="U12266" s="108"/>
      <c r="W12266" s="108"/>
      <c r="Y12266" s="108"/>
      <c r="AA12266" s="108"/>
      <c r="AC12266" s="108"/>
    </row>
    <row r="12267" spans="19:29" x14ac:dyDescent="0.25">
      <c r="S12267" s="108"/>
      <c r="U12267" s="108"/>
      <c r="W12267" s="108"/>
      <c r="Y12267" s="108"/>
      <c r="AA12267" s="108"/>
      <c r="AC12267" s="108"/>
    </row>
    <row r="12268" spans="19:29" x14ac:dyDescent="0.25">
      <c r="S12268" s="109"/>
      <c r="U12268" s="109"/>
      <c r="W12268" s="109"/>
      <c r="Y12268" s="109"/>
      <c r="AA12268" s="109"/>
      <c r="AC12268" s="109"/>
    </row>
    <row r="12269" spans="19:29" x14ac:dyDescent="0.25">
      <c r="S12269" s="108"/>
      <c r="U12269" s="108"/>
      <c r="W12269" s="108"/>
      <c r="Y12269" s="108"/>
      <c r="AA12269" s="108"/>
      <c r="AC12269" s="108"/>
    </row>
    <row r="12270" spans="19:29" x14ac:dyDescent="0.25">
      <c r="S12270" s="109"/>
      <c r="U12270" s="109"/>
      <c r="W12270" s="109"/>
      <c r="Y12270" s="109"/>
      <c r="AA12270" s="109"/>
      <c r="AC12270" s="109"/>
    </row>
    <row r="12271" spans="19:29" x14ac:dyDescent="0.25">
      <c r="S12271" s="108"/>
      <c r="U12271" s="108"/>
      <c r="W12271" s="108"/>
      <c r="Y12271" s="108"/>
      <c r="AA12271" s="108"/>
      <c r="AC12271" s="108"/>
    </row>
    <row r="12272" spans="19:29" x14ac:dyDescent="0.25">
      <c r="S12272" s="108"/>
      <c r="U12272" s="108"/>
      <c r="W12272" s="108"/>
      <c r="Y12272" s="108"/>
      <c r="AA12272" s="108"/>
      <c r="AC12272" s="108"/>
    </row>
    <row r="12273" spans="19:29" x14ac:dyDescent="0.25">
      <c r="S12273" s="108"/>
      <c r="U12273" s="108"/>
      <c r="W12273" s="108"/>
      <c r="Y12273" s="108"/>
      <c r="AA12273" s="108"/>
      <c r="AC12273" s="108"/>
    </row>
    <row r="12274" spans="19:29" x14ac:dyDescent="0.25">
      <c r="S12274" s="110"/>
      <c r="U12274" s="110"/>
      <c r="W12274" s="110"/>
      <c r="Y12274" s="110"/>
      <c r="AA12274" s="110"/>
      <c r="AC12274" s="110"/>
    </row>
    <row r="12275" spans="19:29" x14ac:dyDescent="0.25">
      <c r="S12275" s="110"/>
      <c r="U12275" s="110"/>
      <c r="W12275" s="110"/>
      <c r="Y12275" s="110"/>
      <c r="AA12275" s="110"/>
      <c r="AC12275" s="110"/>
    </row>
    <row r="12276" spans="19:29" x14ac:dyDescent="0.25">
      <c r="S12276" s="110"/>
      <c r="U12276" s="110"/>
      <c r="W12276" s="110"/>
      <c r="Y12276" s="110"/>
      <c r="AA12276" s="110"/>
      <c r="AC12276" s="110"/>
    </row>
    <row r="12277" spans="19:29" x14ac:dyDescent="0.25">
      <c r="S12277" s="110"/>
      <c r="U12277" s="110"/>
      <c r="W12277" s="110"/>
      <c r="Y12277" s="110"/>
      <c r="AA12277" s="110"/>
      <c r="AC12277" s="110"/>
    </row>
    <row r="12278" spans="19:29" x14ac:dyDescent="0.25">
      <c r="S12278" s="111"/>
      <c r="U12278" s="111"/>
      <c r="W12278" s="111"/>
      <c r="Y12278" s="111"/>
      <c r="AA12278" s="111"/>
      <c r="AC12278" s="111"/>
    </row>
    <row r="12279" spans="19:29" x14ac:dyDescent="0.25">
      <c r="S12279" s="107"/>
      <c r="U12279" s="107"/>
      <c r="W12279" s="107"/>
      <c r="Y12279" s="107"/>
      <c r="AA12279" s="107"/>
      <c r="AC12279" s="107"/>
    </row>
    <row r="12280" spans="19:29" x14ac:dyDescent="0.25">
      <c r="S12280" s="108"/>
      <c r="U12280" s="108"/>
      <c r="W12280" s="108"/>
      <c r="Y12280" s="108"/>
      <c r="AA12280" s="108"/>
      <c r="AC12280" s="108"/>
    </row>
    <row r="12281" spans="19:29" x14ac:dyDescent="0.25">
      <c r="S12281" s="108"/>
      <c r="U12281" s="108"/>
      <c r="W12281" s="108"/>
      <c r="Y12281" s="108"/>
      <c r="AA12281" s="108"/>
      <c r="AC12281" s="108"/>
    </row>
    <row r="12282" spans="19:29" x14ac:dyDescent="0.25">
      <c r="S12282" s="109"/>
      <c r="U12282" s="109"/>
      <c r="W12282" s="109"/>
      <c r="Y12282" s="109"/>
      <c r="AA12282" s="109"/>
      <c r="AC12282" s="109"/>
    </row>
    <row r="12283" spans="19:29" x14ac:dyDescent="0.25">
      <c r="S12283" s="108"/>
      <c r="U12283" s="108"/>
      <c r="W12283" s="108"/>
      <c r="Y12283" s="108"/>
      <c r="AA12283" s="108"/>
      <c r="AC12283" s="108"/>
    </row>
    <row r="12284" spans="19:29" x14ac:dyDescent="0.25">
      <c r="S12284" s="108"/>
      <c r="U12284" s="108"/>
      <c r="W12284" s="108"/>
      <c r="Y12284" s="108"/>
      <c r="AA12284" s="108"/>
      <c r="AC12284" s="108"/>
    </row>
    <row r="12285" spans="19:29" x14ac:dyDescent="0.25">
      <c r="S12285" s="109"/>
      <c r="U12285" s="109"/>
      <c r="W12285" s="109"/>
      <c r="Y12285" s="109"/>
      <c r="AA12285" s="109"/>
      <c r="AC12285" s="109"/>
    </row>
    <row r="12286" spans="19:29" x14ac:dyDescent="0.25">
      <c r="S12286" s="108"/>
      <c r="U12286" s="108"/>
      <c r="W12286" s="108"/>
      <c r="Y12286" s="108"/>
      <c r="AA12286" s="108"/>
      <c r="AC12286" s="108"/>
    </row>
    <row r="12287" spans="19:29" x14ac:dyDescent="0.25">
      <c r="S12287" s="109"/>
      <c r="U12287" s="109"/>
      <c r="W12287" s="109"/>
      <c r="Y12287" s="109"/>
      <c r="AA12287" s="109"/>
      <c r="AC12287" s="109"/>
    </row>
    <row r="12288" spans="19:29" x14ac:dyDescent="0.25">
      <c r="S12288" s="108"/>
      <c r="U12288" s="108"/>
      <c r="W12288" s="108"/>
      <c r="Y12288" s="108"/>
      <c r="AA12288" s="108"/>
      <c r="AC12288" s="108"/>
    </row>
    <row r="12289" spans="19:29" x14ac:dyDescent="0.25">
      <c r="S12289" s="108"/>
      <c r="U12289" s="108"/>
      <c r="W12289" s="108"/>
      <c r="Y12289" s="108"/>
      <c r="AA12289" s="108"/>
      <c r="AC12289" s="108"/>
    </row>
    <row r="12290" spans="19:29" x14ac:dyDescent="0.25">
      <c r="S12290" s="108"/>
      <c r="U12290" s="108"/>
      <c r="W12290" s="108"/>
      <c r="Y12290" s="108"/>
      <c r="AA12290" s="108"/>
      <c r="AC12290" s="108"/>
    </row>
    <row r="12291" spans="19:29" x14ac:dyDescent="0.25">
      <c r="S12291" s="110"/>
      <c r="U12291" s="110"/>
      <c r="W12291" s="110"/>
      <c r="Y12291" s="110"/>
      <c r="AA12291" s="110"/>
      <c r="AC12291" s="110"/>
    </row>
    <row r="12292" spans="19:29" x14ac:dyDescent="0.25">
      <c r="S12292" s="110"/>
      <c r="U12292" s="110"/>
      <c r="W12292" s="110"/>
      <c r="Y12292" s="110"/>
      <c r="AA12292" s="110"/>
      <c r="AC12292" s="110"/>
    </row>
    <row r="12293" spans="19:29" x14ac:dyDescent="0.25">
      <c r="S12293" s="110"/>
      <c r="U12293" s="110"/>
      <c r="W12293" s="110"/>
      <c r="Y12293" s="110"/>
      <c r="AA12293" s="110"/>
      <c r="AC12293" s="110"/>
    </row>
    <row r="12294" spans="19:29" x14ac:dyDescent="0.25">
      <c r="S12294" s="110"/>
      <c r="U12294" s="110"/>
      <c r="W12294" s="110"/>
      <c r="Y12294" s="110"/>
      <c r="AA12294" s="110"/>
      <c r="AC12294" s="110"/>
    </row>
    <row r="12295" spans="19:29" x14ac:dyDescent="0.25">
      <c r="S12295" s="111"/>
      <c r="U12295" s="111"/>
      <c r="W12295" s="111"/>
      <c r="Y12295" s="111"/>
      <c r="AA12295" s="111"/>
      <c r="AC12295" s="111"/>
    </row>
    <row r="12296" spans="19:29" x14ac:dyDescent="0.25">
      <c r="S12296" s="107"/>
      <c r="U12296" s="107"/>
      <c r="W12296" s="107"/>
      <c r="Y12296" s="107"/>
      <c r="AA12296" s="107"/>
      <c r="AC12296" s="107"/>
    </row>
    <row r="12297" spans="19:29" x14ac:dyDescent="0.25">
      <c r="S12297" s="108"/>
      <c r="U12297" s="108"/>
      <c r="W12297" s="108"/>
      <c r="Y12297" s="108"/>
      <c r="AA12297" s="108"/>
      <c r="AC12297" s="108"/>
    </row>
    <row r="12298" spans="19:29" x14ac:dyDescent="0.25">
      <c r="S12298" s="108"/>
      <c r="U12298" s="108"/>
      <c r="W12298" s="108"/>
      <c r="Y12298" s="108"/>
      <c r="AA12298" s="108"/>
      <c r="AC12298" s="108"/>
    </row>
    <row r="12299" spans="19:29" x14ac:dyDescent="0.25">
      <c r="S12299" s="109"/>
      <c r="U12299" s="109"/>
      <c r="W12299" s="109"/>
      <c r="Y12299" s="109"/>
      <c r="AA12299" s="109"/>
      <c r="AC12299" s="109"/>
    </row>
    <row r="12300" spans="19:29" x14ac:dyDescent="0.25">
      <c r="S12300" s="108"/>
      <c r="U12300" s="108"/>
      <c r="W12300" s="108"/>
      <c r="Y12300" s="108"/>
      <c r="AA12300" s="108"/>
      <c r="AC12300" s="108"/>
    </row>
    <row r="12301" spans="19:29" x14ac:dyDescent="0.25">
      <c r="S12301" s="108"/>
      <c r="U12301" s="108"/>
      <c r="W12301" s="108"/>
      <c r="Y12301" s="108"/>
      <c r="AA12301" s="108"/>
      <c r="AC12301" s="108"/>
    </row>
    <row r="12302" spans="19:29" x14ac:dyDescent="0.25">
      <c r="S12302" s="109"/>
      <c r="U12302" s="109"/>
      <c r="W12302" s="109"/>
      <c r="Y12302" s="109"/>
      <c r="AA12302" s="109"/>
      <c r="AC12302" s="109"/>
    </row>
    <row r="12303" spans="19:29" x14ac:dyDescent="0.25">
      <c r="S12303" s="108"/>
      <c r="U12303" s="108"/>
      <c r="W12303" s="108"/>
      <c r="Y12303" s="108"/>
      <c r="AA12303" s="108"/>
      <c r="AC12303" s="108"/>
    </row>
    <row r="12304" spans="19:29" x14ac:dyDescent="0.25">
      <c r="S12304" s="109"/>
      <c r="U12304" s="109"/>
      <c r="W12304" s="109"/>
      <c r="Y12304" s="109"/>
      <c r="AA12304" s="109"/>
      <c r="AC12304" s="109"/>
    </row>
    <row r="12305" spans="19:29" x14ac:dyDescent="0.25">
      <c r="S12305" s="108"/>
      <c r="U12305" s="108"/>
      <c r="W12305" s="108"/>
      <c r="Y12305" s="108"/>
      <c r="AA12305" s="108"/>
      <c r="AC12305" s="108"/>
    </row>
    <row r="12306" spans="19:29" x14ac:dyDescent="0.25">
      <c r="S12306" s="108"/>
      <c r="U12306" s="108"/>
      <c r="W12306" s="108"/>
      <c r="Y12306" s="108"/>
      <c r="AA12306" s="108"/>
      <c r="AC12306" s="108"/>
    </row>
    <row r="12307" spans="19:29" x14ac:dyDescent="0.25">
      <c r="S12307" s="108"/>
      <c r="U12307" s="108"/>
      <c r="W12307" s="108"/>
      <c r="Y12307" s="108"/>
      <c r="AA12307" s="108"/>
      <c r="AC12307" s="108"/>
    </row>
    <row r="12308" spans="19:29" x14ac:dyDescent="0.25">
      <c r="S12308" s="110"/>
      <c r="U12308" s="110"/>
      <c r="W12308" s="110"/>
      <c r="Y12308" s="110"/>
      <c r="AA12308" s="110"/>
      <c r="AC12308" s="110"/>
    </row>
    <row r="12309" spans="19:29" x14ac:dyDescent="0.25">
      <c r="S12309" s="110"/>
      <c r="U12309" s="110"/>
      <c r="W12309" s="110"/>
      <c r="Y12309" s="110"/>
      <c r="AA12309" s="110"/>
      <c r="AC12309" s="110"/>
    </row>
    <row r="12310" spans="19:29" x14ac:dyDescent="0.25">
      <c r="S12310" s="110"/>
      <c r="U12310" s="110"/>
      <c r="W12310" s="110"/>
      <c r="Y12310" s="110"/>
      <c r="AA12310" s="110"/>
      <c r="AC12310" s="110"/>
    </row>
    <row r="12311" spans="19:29" x14ac:dyDescent="0.25">
      <c r="S12311" s="110"/>
      <c r="U12311" s="110"/>
      <c r="W12311" s="110"/>
      <c r="Y12311" s="110"/>
      <c r="AA12311" s="110"/>
      <c r="AC12311" s="110"/>
    </row>
    <row r="12312" spans="19:29" x14ac:dyDescent="0.25">
      <c r="S12312" s="111"/>
      <c r="U12312" s="111"/>
      <c r="W12312" s="111"/>
      <c r="Y12312" s="111"/>
      <c r="AA12312" s="111"/>
      <c r="AC12312" s="111"/>
    </row>
    <row r="12313" spans="19:29" x14ac:dyDescent="0.25">
      <c r="S12313" s="107"/>
      <c r="U12313" s="107"/>
      <c r="W12313" s="107"/>
      <c r="Y12313" s="107"/>
      <c r="AA12313" s="107"/>
      <c r="AC12313" s="107"/>
    </row>
    <row r="12314" spans="19:29" x14ac:dyDescent="0.25">
      <c r="S12314" s="108"/>
      <c r="U12314" s="108"/>
      <c r="W12314" s="108"/>
      <c r="Y12314" s="108"/>
      <c r="AA12314" s="108"/>
      <c r="AC12314" s="108"/>
    </row>
    <row r="12315" spans="19:29" x14ac:dyDescent="0.25">
      <c r="S12315" s="108"/>
      <c r="U12315" s="108"/>
      <c r="W12315" s="108"/>
      <c r="Y12315" s="108"/>
      <c r="AA12315" s="108"/>
      <c r="AC12315" s="108"/>
    </row>
    <row r="12316" spans="19:29" x14ac:dyDescent="0.25">
      <c r="S12316" s="109"/>
      <c r="U12316" s="109"/>
      <c r="W12316" s="109"/>
      <c r="Y12316" s="109"/>
      <c r="AA12316" s="109"/>
      <c r="AC12316" s="109"/>
    </row>
    <row r="12317" spans="19:29" x14ac:dyDescent="0.25">
      <c r="S12317" s="108"/>
      <c r="U12317" s="108"/>
      <c r="W12317" s="108"/>
      <c r="Y12317" s="108"/>
      <c r="AA12317" s="108"/>
      <c r="AC12317" s="108"/>
    </row>
    <row r="12318" spans="19:29" x14ac:dyDescent="0.25">
      <c r="S12318" s="108"/>
      <c r="U12318" s="108"/>
      <c r="W12318" s="108"/>
      <c r="Y12318" s="108"/>
      <c r="AA12318" s="108"/>
      <c r="AC12318" s="108"/>
    </row>
    <row r="12319" spans="19:29" x14ac:dyDescent="0.25">
      <c r="S12319" s="109"/>
      <c r="U12319" s="109"/>
      <c r="W12319" s="109"/>
      <c r="Y12319" s="109"/>
      <c r="AA12319" s="109"/>
      <c r="AC12319" s="109"/>
    </row>
    <row r="12320" spans="19:29" x14ac:dyDescent="0.25">
      <c r="S12320" s="108"/>
      <c r="U12320" s="108"/>
      <c r="W12320" s="108"/>
      <c r="Y12320" s="108"/>
      <c r="AA12320" s="108"/>
      <c r="AC12320" s="108"/>
    </row>
    <row r="12321" spans="19:29" x14ac:dyDescent="0.25">
      <c r="S12321" s="109"/>
      <c r="U12321" s="109"/>
      <c r="W12321" s="109"/>
      <c r="Y12321" s="109"/>
      <c r="AA12321" s="109"/>
      <c r="AC12321" s="109"/>
    </row>
    <row r="12322" spans="19:29" x14ac:dyDescent="0.25">
      <c r="S12322" s="108"/>
      <c r="U12322" s="108"/>
      <c r="W12322" s="108"/>
      <c r="Y12322" s="108"/>
      <c r="AA12322" s="108"/>
      <c r="AC12322" s="108"/>
    </row>
    <row r="12323" spans="19:29" x14ac:dyDescent="0.25">
      <c r="S12323" s="108"/>
      <c r="U12323" s="108"/>
      <c r="W12323" s="108"/>
      <c r="Y12323" s="108"/>
      <c r="AA12323" s="108"/>
      <c r="AC12323" s="108"/>
    </row>
    <row r="12324" spans="19:29" x14ac:dyDescent="0.25">
      <c r="S12324" s="108"/>
      <c r="U12324" s="108"/>
      <c r="W12324" s="108"/>
      <c r="Y12324" s="108"/>
      <c r="AA12324" s="108"/>
      <c r="AC12324" s="108"/>
    </row>
    <row r="12325" spans="19:29" x14ac:dyDescent="0.25">
      <c r="S12325" s="110"/>
      <c r="U12325" s="110"/>
      <c r="W12325" s="110"/>
      <c r="Y12325" s="110"/>
      <c r="AA12325" s="110"/>
      <c r="AC12325" s="110"/>
    </row>
    <row r="12326" spans="19:29" x14ac:dyDescent="0.25">
      <c r="S12326" s="110"/>
      <c r="U12326" s="110"/>
      <c r="W12326" s="110"/>
      <c r="Y12326" s="110"/>
      <c r="AA12326" s="110"/>
      <c r="AC12326" s="110"/>
    </row>
    <row r="12327" spans="19:29" x14ac:dyDescent="0.25">
      <c r="S12327" s="110"/>
      <c r="U12327" s="110"/>
      <c r="W12327" s="110"/>
      <c r="Y12327" s="110"/>
      <c r="AA12327" s="110"/>
      <c r="AC12327" s="110"/>
    </row>
    <row r="12328" spans="19:29" x14ac:dyDescent="0.25">
      <c r="S12328" s="110"/>
      <c r="U12328" s="110"/>
      <c r="W12328" s="110"/>
      <c r="Y12328" s="110"/>
      <c r="AA12328" s="110"/>
      <c r="AC12328" s="110"/>
    </row>
    <row r="12329" spans="19:29" x14ac:dyDescent="0.25">
      <c r="S12329" s="111"/>
      <c r="U12329" s="111"/>
      <c r="W12329" s="111"/>
      <c r="Y12329" s="111"/>
      <c r="AA12329" s="111"/>
      <c r="AC12329" s="111"/>
    </row>
    <row r="12330" spans="19:29" x14ac:dyDescent="0.25">
      <c r="S12330" s="107"/>
      <c r="U12330" s="107"/>
      <c r="W12330" s="107"/>
      <c r="Y12330" s="107"/>
      <c r="AA12330" s="107"/>
      <c r="AC12330" s="107"/>
    </row>
    <row r="12331" spans="19:29" x14ac:dyDescent="0.25">
      <c r="S12331" s="108"/>
      <c r="U12331" s="108"/>
      <c r="W12331" s="108"/>
      <c r="Y12331" s="108"/>
      <c r="AA12331" s="108"/>
      <c r="AC12331" s="108"/>
    </row>
    <row r="12332" spans="19:29" x14ac:dyDescent="0.25">
      <c r="S12332" s="108"/>
      <c r="U12332" s="108"/>
      <c r="W12332" s="108"/>
      <c r="Y12332" s="108"/>
      <c r="AA12332" s="108"/>
      <c r="AC12332" s="108"/>
    </row>
    <row r="12333" spans="19:29" x14ac:dyDescent="0.25">
      <c r="S12333" s="109"/>
      <c r="U12333" s="109"/>
      <c r="W12333" s="109"/>
      <c r="Y12333" s="109"/>
      <c r="AA12333" s="109"/>
      <c r="AC12333" s="109"/>
    </row>
    <row r="12334" spans="19:29" x14ac:dyDescent="0.25">
      <c r="S12334" s="108"/>
      <c r="U12334" s="108"/>
      <c r="W12334" s="108"/>
      <c r="Y12334" s="108"/>
      <c r="AA12334" s="108"/>
      <c r="AC12334" s="108"/>
    </row>
    <row r="12335" spans="19:29" x14ac:dyDescent="0.25">
      <c r="S12335" s="108"/>
      <c r="U12335" s="108"/>
      <c r="W12335" s="108"/>
      <c r="Y12335" s="108"/>
      <c r="AA12335" s="108"/>
      <c r="AC12335" s="108"/>
    </row>
    <row r="12336" spans="19:29" x14ac:dyDescent="0.25">
      <c r="S12336" s="109"/>
      <c r="U12336" s="109"/>
      <c r="W12336" s="109"/>
      <c r="Y12336" s="109"/>
      <c r="AA12336" s="109"/>
      <c r="AC12336" s="109"/>
    </row>
    <row r="12337" spans="19:29" x14ac:dyDescent="0.25">
      <c r="S12337" s="108"/>
      <c r="U12337" s="108"/>
      <c r="W12337" s="108"/>
      <c r="Y12337" s="108"/>
      <c r="AA12337" s="108"/>
      <c r="AC12337" s="108"/>
    </row>
    <row r="12338" spans="19:29" x14ac:dyDescent="0.25">
      <c r="S12338" s="109"/>
      <c r="U12338" s="109"/>
      <c r="W12338" s="109"/>
      <c r="Y12338" s="109"/>
      <c r="AA12338" s="109"/>
      <c r="AC12338" s="109"/>
    </row>
    <row r="12339" spans="19:29" x14ac:dyDescent="0.25">
      <c r="S12339" s="108"/>
      <c r="U12339" s="108"/>
      <c r="W12339" s="108"/>
      <c r="Y12339" s="108"/>
      <c r="AA12339" s="108"/>
      <c r="AC12339" s="108"/>
    </row>
    <row r="12340" spans="19:29" x14ac:dyDescent="0.25">
      <c r="S12340" s="108"/>
      <c r="U12340" s="108"/>
      <c r="W12340" s="108"/>
      <c r="Y12340" s="108"/>
      <c r="AA12340" s="108"/>
      <c r="AC12340" s="108"/>
    </row>
    <row r="12341" spans="19:29" x14ac:dyDescent="0.25">
      <c r="S12341" s="108"/>
      <c r="U12341" s="108"/>
      <c r="W12341" s="108"/>
      <c r="Y12341" s="108"/>
      <c r="AA12341" s="108"/>
      <c r="AC12341" s="108"/>
    </row>
    <row r="12342" spans="19:29" x14ac:dyDescent="0.25">
      <c r="S12342" s="110"/>
      <c r="U12342" s="110"/>
      <c r="W12342" s="110"/>
      <c r="Y12342" s="110"/>
      <c r="AA12342" s="110"/>
      <c r="AC12342" s="110"/>
    </row>
    <row r="12343" spans="19:29" x14ac:dyDescent="0.25">
      <c r="S12343" s="110"/>
      <c r="U12343" s="110"/>
      <c r="W12343" s="110"/>
      <c r="Y12343" s="110"/>
      <c r="AA12343" s="110"/>
      <c r="AC12343" s="110"/>
    </row>
    <row r="12344" spans="19:29" x14ac:dyDescent="0.25">
      <c r="S12344" s="110"/>
      <c r="U12344" s="110"/>
      <c r="W12344" s="110"/>
      <c r="Y12344" s="110"/>
      <c r="AA12344" s="110"/>
      <c r="AC12344" s="110"/>
    </row>
    <row r="12345" spans="19:29" x14ac:dyDescent="0.25">
      <c r="S12345" s="110"/>
      <c r="U12345" s="110"/>
      <c r="W12345" s="110"/>
      <c r="Y12345" s="110"/>
      <c r="AA12345" s="110"/>
      <c r="AC12345" s="110"/>
    </row>
    <row r="12346" spans="19:29" x14ac:dyDescent="0.25">
      <c r="S12346" s="111"/>
      <c r="U12346" s="111"/>
      <c r="W12346" s="111"/>
      <c r="Y12346" s="111"/>
      <c r="AA12346" s="111"/>
      <c r="AC12346" s="111"/>
    </row>
    <row r="12347" spans="19:29" x14ac:dyDescent="0.25">
      <c r="S12347" s="107"/>
      <c r="U12347" s="107"/>
      <c r="W12347" s="107"/>
      <c r="Y12347" s="107"/>
      <c r="AA12347" s="107"/>
      <c r="AC12347" s="107"/>
    </row>
    <row r="12348" spans="19:29" x14ac:dyDescent="0.25">
      <c r="S12348" s="108"/>
      <c r="U12348" s="108"/>
      <c r="W12348" s="108"/>
      <c r="Y12348" s="108"/>
      <c r="AA12348" s="108"/>
      <c r="AC12348" s="108"/>
    </row>
    <row r="12349" spans="19:29" x14ac:dyDescent="0.25">
      <c r="S12349" s="108"/>
      <c r="U12349" s="108"/>
      <c r="W12349" s="108"/>
      <c r="Y12349" s="108"/>
      <c r="AA12349" s="108"/>
      <c r="AC12349" s="108"/>
    </row>
    <row r="12350" spans="19:29" x14ac:dyDescent="0.25">
      <c r="S12350" s="109"/>
      <c r="U12350" s="109"/>
      <c r="W12350" s="109"/>
      <c r="Y12350" s="109"/>
      <c r="AA12350" s="109"/>
      <c r="AC12350" s="109"/>
    </row>
    <row r="12351" spans="19:29" x14ac:dyDescent="0.25">
      <c r="S12351" s="108"/>
      <c r="U12351" s="108"/>
      <c r="W12351" s="108"/>
      <c r="Y12351" s="108"/>
      <c r="AA12351" s="108"/>
      <c r="AC12351" s="108"/>
    </row>
    <row r="12352" spans="19:29" x14ac:dyDescent="0.25">
      <c r="S12352" s="108"/>
      <c r="U12352" s="108"/>
      <c r="W12352" s="108"/>
      <c r="Y12352" s="108"/>
      <c r="AA12352" s="108"/>
      <c r="AC12352" s="108"/>
    </row>
    <row r="12353" spans="19:29" x14ac:dyDescent="0.25">
      <c r="S12353" s="109"/>
      <c r="U12353" s="109"/>
      <c r="W12353" s="109"/>
      <c r="Y12353" s="109"/>
      <c r="AA12353" s="109"/>
      <c r="AC12353" s="109"/>
    </row>
    <row r="12354" spans="19:29" x14ac:dyDescent="0.25">
      <c r="S12354" s="108"/>
      <c r="U12354" s="108"/>
      <c r="W12354" s="108"/>
      <c r="Y12354" s="108"/>
      <c r="AA12354" s="108"/>
      <c r="AC12354" s="108"/>
    </row>
    <row r="12355" spans="19:29" x14ac:dyDescent="0.25">
      <c r="S12355" s="109"/>
      <c r="U12355" s="109"/>
      <c r="W12355" s="109"/>
      <c r="Y12355" s="109"/>
      <c r="AA12355" s="109"/>
      <c r="AC12355" s="109"/>
    </row>
    <row r="12356" spans="19:29" x14ac:dyDescent="0.25">
      <c r="S12356" s="108"/>
      <c r="U12356" s="108"/>
      <c r="W12356" s="108"/>
      <c r="Y12356" s="108"/>
      <c r="AA12356" s="108"/>
      <c r="AC12356" s="108"/>
    </row>
    <row r="12357" spans="19:29" x14ac:dyDescent="0.25">
      <c r="S12357" s="108"/>
      <c r="U12357" s="108"/>
      <c r="W12357" s="108"/>
      <c r="Y12357" s="108"/>
      <c r="AA12357" s="108"/>
      <c r="AC12357" s="108"/>
    </row>
    <row r="12358" spans="19:29" x14ac:dyDescent="0.25">
      <c r="S12358" s="108"/>
      <c r="U12358" s="108"/>
      <c r="W12358" s="108"/>
      <c r="Y12358" s="108"/>
      <c r="AA12358" s="108"/>
      <c r="AC12358" s="108"/>
    </row>
    <row r="12359" spans="19:29" x14ac:dyDescent="0.25">
      <c r="S12359" s="110"/>
      <c r="U12359" s="110"/>
      <c r="W12359" s="110"/>
      <c r="Y12359" s="110"/>
      <c r="AA12359" s="110"/>
      <c r="AC12359" s="110"/>
    </row>
    <row r="12360" spans="19:29" x14ac:dyDescent="0.25">
      <c r="S12360" s="110"/>
      <c r="U12360" s="110"/>
      <c r="W12360" s="110"/>
      <c r="Y12360" s="110"/>
      <c r="AA12360" s="110"/>
      <c r="AC12360" s="110"/>
    </row>
    <row r="12361" spans="19:29" x14ac:dyDescent="0.25">
      <c r="S12361" s="110"/>
      <c r="U12361" s="110"/>
      <c r="W12361" s="110"/>
      <c r="Y12361" s="110"/>
      <c r="AA12361" s="110"/>
      <c r="AC12361" s="110"/>
    </row>
    <row r="12362" spans="19:29" x14ac:dyDescent="0.25">
      <c r="S12362" s="110"/>
      <c r="U12362" s="110"/>
      <c r="W12362" s="110"/>
      <c r="Y12362" s="110"/>
      <c r="AA12362" s="110"/>
      <c r="AC12362" s="110"/>
    </row>
    <row r="12363" spans="19:29" x14ac:dyDescent="0.25">
      <c r="S12363" s="111"/>
      <c r="U12363" s="111"/>
      <c r="W12363" s="111"/>
      <c r="Y12363" s="111"/>
      <c r="AA12363" s="111"/>
      <c r="AC12363" s="111"/>
    </row>
    <row r="12364" spans="19:29" x14ac:dyDescent="0.25">
      <c r="S12364" s="107"/>
      <c r="U12364" s="107"/>
      <c r="W12364" s="107"/>
      <c r="Y12364" s="107"/>
      <c r="AA12364" s="107"/>
      <c r="AC12364" s="107"/>
    </row>
    <row r="12365" spans="19:29" x14ac:dyDescent="0.25">
      <c r="S12365" s="108"/>
      <c r="U12365" s="108"/>
      <c r="W12365" s="108"/>
      <c r="Y12365" s="108"/>
      <c r="AA12365" s="108"/>
      <c r="AC12365" s="108"/>
    </row>
    <row r="12366" spans="19:29" x14ac:dyDescent="0.25">
      <c r="S12366" s="108"/>
      <c r="U12366" s="108"/>
      <c r="W12366" s="108"/>
      <c r="Y12366" s="108"/>
      <c r="AA12366" s="108"/>
      <c r="AC12366" s="108"/>
    </row>
    <row r="12367" spans="19:29" x14ac:dyDescent="0.25">
      <c r="S12367" s="109"/>
      <c r="U12367" s="109"/>
      <c r="W12367" s="109"/>
      <c r="Y12367" s="109"/>
      <c r="AA12367" s="109"/>
      <c r="AC12367" s="109"/>
    </row>
    <row r="12368" spans="19:29" x14ac:dyDescent="0.25">
      <c r="S12368" s="108"/>
      <c r="U12368" s="108"/>
      <c r="W12368" s="108"/>
      <c r="Y12368" s="108"/>
      <c r="AA12368" s="108"/>
      <c r="AC12368" s="108"/>
    </row>
    <row r="12369" spans="19:29" x14ac:dyDescent="0.25">
      <c r="S12369" s="108"/>
      <c r="U12369" s="108"/>
      <c r="W12369" s="108"/>
      <c r="Y12369" s="108"/>
      <c r="AA12369" s="108"/>
      <c r="AC12369" s="108"/>
    </row>
    <row r="12370" spans="19:29" x14ac:dyDescent="0.25">
      <c r="S12370" s="109"/>
      <c r="U12370" s="109"/>
      <c r="W12370" s="109"/>
      <c r="Y12370" s="109"/>
      <c r="AA12370" s="109"/>
      <c r="AC12370" s="109"/>
    </row>
    <row r="12371" spans="19:29" x14ac:dyDescent="0.25">
      <c r="S12371" s="108"/>
      <c r="U12371" s="108"/>
      <c r="W12371" s="108"/>
      <c r="Y12371" s="108"/>
      <c r="AA12371" s="108"/>
      <c r="AC12371" s="108"/>
    </row>
    <row r="12372" spans="19:29" x14ac:dyDescent="0.25">
      <c r="S12372" s="109"/>
      <c r="U12372" s="109"/>
      <c r="W12372" s="109"/>
      <c r="Y12372" s="109"/>
      <c r="AA12372" s="109"/>
      <c r="AC12372" s="109"/>
    </row>
    <row r="12373" spans="19:29" x14ac:dyDescent="0.25">
      <c r="S12373" s="108"/>
      <c r="U12373" s="108"/>
      <c r="W12373" s="108"/>
      <c r="Y12373" s="108"/>
      <c r="AA12373" s="108"/>
      <c r="AC12373" s="108"/>
    </row>
    <row r="12374" spans="19:29" x14ac:dyDescent="0.25">
      <c r="S12374" s="108"/>
      <c r="U12374" s="108"/>
      <c r="W12374" s="108"/>
      <c r="Y12374" s="108"/>
      <c r="AA12374" s="108"/>
      <c r="AC12374" s="108"/>
    </row>
    <row r="12375" spans="19:29" x14ac:dyDescent="0.25">
      <c r="S12375" s="108"/>
      <c r="U12375" s="108"/>
      <c r="W12375" s="108"/>
      <c r="Y12375" s="108"/>
      <c r="AA12375" s="108"/>
      <c r="AC12375" s="108"/>
    </row>
    <row r="12376" spans="19:29" x14ac:dyDescent="0.25">
      <c r="S12376" s="110"/>
      <c r="U12376" s="110"/>
      <c r="W12376" s="110"/>
      <c r="Y12376" s="110"/>
      <c r="AA12376" s="110"/>
      <c r="AC12376" s="110"/>
    </row>
    <row r="12377" spans="19:29" x14ac:dyDescent="0.25">
      <c r="S12377" s="110"/>
      <c r="U12377" s="110"/>
      <c r="W12377" s="110"/>
      <c r="Y12377" s="110"/>
      <c r="AA12377" s="110"/>
      <c r="AC12377" s="110"/>
    </row>
    <row r="12378" spans="19:29" x14ac:dyDescent="0.25">
      <c r="S12378" s="110"/>
      <c r="U12378" s="110"/>
      <c r="W12378" s="110"/>
      <c r="Y12378" s="110"/>
      <c r="AA12378" s="110"/>
      <c r="AC12378" s="110"/>
    </row>
    <row r="12379" spans="19:29" x14ac:dyDescent="0.25">
      <c r="S12379" s="110"/>
      <c r="U12379" s="110"/>
      <c r="W12379" s="110"/>
      <c r="Y12379" s="110"/>
      <c r="AA12379" s="110"/>
      <c r="AC12379" s="110"/>
    </row>
    <row r="12380" spans="19:29" x14ac:dyDescent="0.25">
      <c r="S12380" s="111"/>
      <c r="U12380" s="111"/>
      <c r="W12380" s="111"/>
      <c r="Y12380" s="111"/>
      <c r="AA12380" s="111"/>
      <c r="AC12380" s="111"/>
    </row>
    <row r="12381" spans="19:29" x14ac:dyDescent="0.25">
      <c r="S12381" s="107"/>
      <c r="U12381" s="107"/>
      <c r="W12381" s="107"/>
      <c r="Y12381" s="107"/>
      <c r="AA12381" s="107"/>
      <c r="AC12381" s="107"/>
    </row>
    <row r="12382" spans="19:29" x14ac:dyDescent="0.25">
      <c r="S12382" s="108"/>
      <c r="U12382" s="108"/>
      <c r="W12382" s="108"/>
      <c r="Y12382" s="108"/>
      <c r="AA12382" s="108"/>
      <c r="AC12382" s="108"/>
    </row>
    <row r="12383" spans="19:29" x14ac:dyDescent="0.25">
      <c r="S12383" s="108"/>
      <c r="U12383" s="108"/>
      <c r="W12383" s="108"/>
      <c r="Y12383" s="108"/>
      <c r="AA12383" s="108"/>
      <c r="AC12383" s="108"/>
    </row>
    <row r="12384" spans="19:29" x14ac:dyDescent="0.25">
      <c r="S12384" s="109"/>
      <c r="U12384" s="109"/>
      <c r="W12384" s="109"/>
      <c r="Y12384" s="109"/>
      <c r="AA12384" s="109"/>
      <c r="AC12384" s="109"/>
    </row>
    <row r="12385" spans="19:29" x14ac:dyDescent="0.25">
      <c r="S12385" s="108"/>
      <c r="U12385" s="108"/>
      <c r="W12385" s="108"/>
      <c r="Y12385" s="108"/>
      <c r="AA12385" s="108"/>
      <c r="AC12385" s="108"/>
    </row>
    <row r="12386" spans="19:29" x14ac:dyDescent="0.25">
      <c r="S12386" s="108"/>
      <c r="U12386" s="108"/>
      <c r="W12386" s="108"/>
      <c r="Y12386" s="108"/>
      <c r="AA12386" s="108"/>
      <c r="AC12386" s="108"/>
    </row>
    <row r="12387" spans="19:29" x14ac:dyDescent="0.25">
      <c r="S12387" s="109"/>
      <c r="U12387" s="109"/>
      <c r="W12387" s="109"/>
      <c r="Y12387" s="109"/>
      <c r="AA12387" s="109"/>
      <c r="AC12387" s="109"/>
    </row>
    <row r="12388" spans="19:29" x14ac:dyDescent="0.25">
      <c r="S12388" s="108"/>
      <c r="U12388" s="108"/>
      <c r="W12388" s="108"/>
      <c r="Y12388" s="108"/>
      <c r="AA12388" s="108"/>
      <c r="AC12388" s="108"/>
    </row>
    <row r="12389" spans="19:29" x14ac:dyDescent="0.25">
      <c r="S12389" s="109"/>
      <c r="U12389" s="109"/>
      <c r="W12389" s="109"/>
      <c r="Y12389" s="109"/>
      <c r="AA12389" s="109"/>
      <c r="AC12389" s="109"/>
    </row>
    <row r="12390" spans="19:29" x14ac:dyDescent="0.25">
      <c r="S12390" s="108"/>
      <c r="U12390" s="108"/>
      <c r="W12390" s="108"/>
      <c r="Y12390" s="108"/>
      <c r="AA12390" s="108"/>
      <c r="AC12390" s="108"/>
    </row>
    <row r="12391" spans="19:29" x14ac:dyDescent="0.25">
      <c r="S12391" s="108"/>
      <c r="U12391" s="108"/>
      <c r="W12391" s="108"/>
      <c r="Y12391" s="108"/>
      <c r="AA12391" s="108"/>
      <c r="AC12391" s="108"/>
    </row>
    <row r="12392" spans="19:29" x14ac:dyDescent="0.25">
      <c r="S12392" s="108"/>
      <c r="U12392" s="108"/>
      <c r="W12392" s="108"/>
      <c r="Y12392" s="108"/>
      <c r="AA12392" s="108"/>
      <c r="AC12392" s="108"/>
    </row>
    <row r="12393" spans="19:29" x14ac:dyDescent="0.25">
      <c r="S12393" s="110"/>
      <c r="U12393" s="110"/>
      <c r="W12393" s="110"/>
      <c r="Y12393" s="110"/>
      <c r="AA12393" s="110"/>
      <c r="AC12393" s="110"/>
    </row>
    <row r="12394" spans="19:29" x14ac:dyDescent="0.25">
      <c r="S12394" s="110"/>
      <c r="U12394" s="110"/>
      <c r="W12394" s="110"/>
      <c r="Y12394" s="110"/>
      <c r="AA12394" s="110"/>
      <c r="AC12394" s="110"/>
    </row>
    <row r="12395" spans="19:29" x14ac:dyDescent="0.25">
      <c r="S12395" s="110"/>
      <c r="U12395" s="110"/>
      <c r="W12395" s="110"/>
      <c r="Y12395" s="110"/>
      <c r="AA12395" s="110"/>
      <c r="AC12395" s="110"/>
    </row>
    <row r="12396" spans="19:29" x14ac:dyDescent="0.25">
      <c r="S12396" s="110"/>
      <c r="U12396" s="110"/>
      <c r="W12396" s="110"/>
      <c r="Y12396" s="110"/>
      <c r="AA12396" s="110"/>
      <c r="AC12396" s="110"/>
    </row>
    <row r="12397" spans="19:29" x14ac:dyDescent="0.25">
      <c r="S12397" s="111"/>
      <c r="U12397" s="111"/>
      <c r="W12397" s="111"/>
      <c r="Y12397" s="111"/>
      <c r="AA12397" s="111"/>
      <c r="AC12397" s="111"/>
    </row>
    <row r="12398" spans="19:29" x14ac:dyDescent="0.25">
      <c r="S12398" s="107"/>
      <c r="U12398" s="107"/>
      <c r="W12398" s="107"/>
      <c r="Y12398" s="107"/>
      <c r="AA12398" s="107"/>
      <c r="AC12398" s="107"/>
    </row>
    <row r="12399" spans="19:29" x14ac:dyDescent="0.25">
      <c r="S12399" s="108"/>
      <c r="U12399" s="108"/>
      <c r="W12399" s="108"/>
      <c r="Y12399" s="108"/>
      <c r="AA12399" s="108"/>
      <c r="AC12399" s="108"/>
    </row>
    <row r="12400" spans="19:29" x14ac:dyDescent="0.25">
      <c r="S12400" s="108"/>
      <c r="U12400" s="108"/>
      <c r="W12400" s="108"/>
      <c r="Y12400" s="108"/>
      <c r="AA12400" s="108"/>
      <c r="AC12400" s="108"/>
    </row>
    <row r="12401" spans="19:29" x14ac:dyDescent="0.25">
      <c r="S12401" s="109"/>
      <c r="U12401" s="109"/>
      <c r="W12401" s="109"/>
      <c r="Y12401" s="109"/>
      <c r="AA12401" s="109"/>
      <c r="AC12401" s="109"/>
    </row>
    <row r="12402" spans="19:29" x14ac:dyDescent="0.25">
      <c r="S12402" s="108"/>
      <c r="U12402" s="108"/>
      <c r="W12402" s="108"/>
      <c r="Y12402" s="108"/>
      <c r="AA12402" s="108"/>
      <c r="AC12402" s="108"/>
    </row>
    <row r="12403" spans="19:29" x14ac:dyDescent="0.25">
      <c r="S12403" s="108"/>
      <c r="U12403" s="108"/>
      <c r="W12403" s="108"/>
      <c r="Y12403" s="108"/>
      <c r="AA12403" s="108"/>
      <c r="AC12403" s="108"/>
    </row>
    <row r="12404" spans="19:29" x14ac:dyDescent="0.25">
      <c r="S12404" s="109"/>
      <c r="U12404" s="109"/>
      <c r="W12404" s="109"/>
      <c r="Y12404" s="109"/>
      <c r="AA12404" s="109"/>
      <c r="AC12404" s="109"/>
    </row>
    <row r="12405" spans="19:29" x14ac:dyDescent="0.25">
      <c r="S12405" s="108"/>
      <c r="U12405" s="108"/>
      <c r="W12405" s="108"/>
      <c r="Y12405" s="108"/>
      <c r="AA12405" s="108"/>
      <c r="AC12405" s="108"/>
    </row>
    <row r="12406" spans="19:29" x14ac:dyDescent="0.25">
      <c r="S12406" s="109"/>
      <c r="U12406" s="109"/>
      <c r="W12406" s="109"/>
      <c r="Y12406" s="109"/>
      <c r="AA12406" s="109"/>
      <c r="AC12406" s="109"/>
    </row>
    <row r="12407" spans="19:29" x14ac:dyDescent="0.25">
      <c r="S12407" s="108"/>
      <c r="U12407" s="108"/>
      <c r="W12407" s="108"/>
      <c r="Y12407" s="108"/>
      <c r="AA12407" s="108"/>
      <c r="AC12407" s="108"/>
    </row>
    <row r="12408" spans="19:29" x14ac:dyDescent="0.25">
      <c r="S12408" s="108"/>
      <c r="U12408" s="108"/>
      <c r="W12408" s="108"/>
      <c r="Y12408" s="108"/>
      <c r="AA12408" s="108"/>
      <c r="AC12408" s="108"/>
    </row>
    <row r="12409" spans="19:29" x14ac:dyDescent="0.25">
      <c r="S12409" s="108"/>
      <c r="U12409" s="108"/>
      <c r="W12409" s="108"/>
      <c r="Y12409" s="108"/>
      <c r="AA12409" s="108"/>
      <c r="AC12409" s="108"/>
    </row>
    <row r="12410" spans="19:29" x14ac:dyDescent="0.25">
      <c r="S12410" s="110"/>
      <c r="U12410" s="110"/>
      <c r="W12410" s="110"/>
      <c r="Y12410" s="110"/>
      <c r="AA12410" s="110"/>
      <c r="AC12410" s="110"/>
    </row>
    <row r="12411" spans="19:29" x14ac:dyDescent="0.25">
      <c r="S12411" s="110"/>
      <c r="U12411" s="110"/>
      <c r="W12411" s="110"/>
      <c r="Y12411" s="110"/>
      <c r="AA12411" s="110"/>
      <c r="AC12411" s="110"/>
    </row>
    <row r="12412" spans="19:29" x14ac:dyDescent="0.25">
      <c r="S12412" s="110"/>
      <c r="U12412" s="110"/>
      <c r="W12412" s="110"/>
      <c r="Y12412" s="110"/>
      <c r="AA12412" s="110"/>
      <c r="AC12412" s="110"/>
    </row>
    <row r="12413" spans="19:29" x14ac:dyDescent="0.25">
      <c r="S12413" s="110"/>
      <c r="U12413" s="110"/>
      <c r="W12413" s="110"/>
      <c r="Y12413" s="110"/>
      <c r="AA12413" s="110"/>
      <c r="AC12413" s="110"/>
    </row>
    <row r="12414" spans="19:29" x14ac:dyDescent="0.25">
      <c r="S12414" s="111"/>
      <c r="U12414" s="111"/>
      <c r="W12414" s="111"/>
      <c r="Y12414" s="111"/>
      <c r="AA12414" s="111"/>
      <c r="AC12414" s="111"/>
    </row>
    <row r="12415" spans="19:29" x14ac:dyDescent="0.25">
      <c r="S12415" s="107"/>
      <c r="U12415" s="107"/>
      <c r="W12415" s="107"/>
      <c r="Y12415" s="107"/>
      <c r="AA12415" s="107"/>
      <c r="AC12415" s="107"/>
    </row>
    <row r="12416" spans="19:29" x14ac:dyDescent="0.25">
      <c r="S12416" s="108"/>
      <c r="U12416" s="108"/>
      <c r="W12416" s="108"/>
      <c r="Y12416" s="108"/>
      <c r="AA12416" s="108"/>
      <c r="AC12416" s="108"/>
    </row>
    <row r="12417" spans="19:29" x14ac:dyDescent="0.25">
      <c r="S12417" s="108"/>
      <c r="U12417" s="108"/>
      <c r="W12417" s="108"/>
      <c r="Y12417" s="108"/>
      <c r="AA12417" s="108"/>
      <c r="AC12417" s="108"/>
    </row>
    <row r="12418" spans="19:29" x14ac:dyDescent="0.25">
      <c r="S12418" s="109"/>
      <c r="U12418" s="109"/>
      <c r="W12418" s="109"/>
      <c r="Y12418" s="109"/>
      <c r="AA12418" s="109"/>
      <c r="AC12418" s="109"/>
    </row>
    <row r="12419" spans="19:29" x14ac:dyDescent="0.25">
      <c r="S12419" s="108"/>
      <c r="U12419" s="108"/>
      <c r="W12419" s="108"/>
      <c r="Y12419" s="108"/>
      <c r="AA12419" s="108"/>
      <c r="AC12419" s="108"/>
    </row>
    <row r="12420" spans="19:29" x14ac:dyDescent="0.25">
      <c r="S12420" s="108"/>
      <c r="U12420" s="108"/>
      <c r="W12420" s="108"/>
      <c r="Y12420" s="108"/>
      <c r="AA12420" s="108"/>
      <c r="AC12420" s="108"/>
    </row>
    <row r="12421" spans="19:29" x14ac:dyDescent="0.25">
      <c r="S12421" s="109"/>
      <c r="U12421" s="109"/>
      <c r="W12421" s="109"/>
      <c r="Y12421" s="109"/>
      <c r="AA12421" s="109"/>
      <c r="AC12421" s="109"/>
    </row>
    <row r="12422" spans="19:29" x14ac:dyDescent="0.25">
      <c r="S12422" s="108"/>
      <c r="U12422" s="108"/>
      <c r="W12422" s="108"/>
      <c r="Y12422" s="108"/>
      <c r="AA12422" s="108"/>
      <c r="AC12422" s="108"/>
    </row>
    <row r="12423" spans="19:29" x14ac:dyDescent="0.25">
      <c r="S12423" s="109"/>
      <c r="U12423" s="109"/>
      <c r="W12423" s="109"/>
      <c r="Y12423" s="109"/>
      <c r="AA12423" s="109"/>
      <c r="AC12423" s="109"/>
    </row>
    <row r="12424" spans="19:29" x14ac:dyDescent="0.25">
      <c r="S12424" s="108"/>
      <c r="U12424" s="108"/>
      <c r="W12424" s="108"/>
      <c r="Y12424" s="108"/>
      <c r="AA12424" s="108"/>
      <c r="AC12424" s="108"/>
    </row>
    <row r="12425" spans="19:29" x14ac:dyDescent="0.25">
      <c r="S12425" s="108"/>
      <c r="U12425" s="108"/>
      <c r="W12425" s="108"/>
      <c r="Y12425" s="108"/>
      <c r="AA12425" s="108"/>
      <c r="AC12425" s="108"/>
    </row>
    <row r="12426" spans="19:29" x14ac:dyDescent="0.25">
      <c r="S12426" s="108"/>
      <c r="U12426" s="108"/>
      <c r="W12426" s="108"/>
      <c r="Y12426" s="108"/>
      <c r="AA12426" s="108"/>
      <c r="AC12426" s="108"/>
    </row>
    <row r="12427" spans="19:29" x14ac:dyDescent="0.25">
      <c r="S12427" s="110"/>
      <c r="U12427" s="110"/>
      <c r="W12427" s="110"/>
      <c r="Y12427" s="110"/>
      <c r="AA12427" s="110"/>
      <c r="AC12427" s="110"/>
    </row>
    <row r="12428" spans="19:29" x14ac:dyDescent="0.25">
      <c r="S12428" s="110"/>
      <c r="U12428" s="110"/>
      <c r="W12428" s="110"/>
      <c r="Y12428" s="110"/>
      <c r="AA12428" s="110"/>
      <c r="AC12428" s="110"/>
    </row>
    <row r="12429" spans="19:29" x14ac:dyDescent="0.25">
      <c r="S12429" s="110"/>
      <c r="U12429" s="110"/>
      <c r="W12429" s="110"/>
      <c r="Y12429" s="110"/>
      <c r="AA12429" s="110"/>
      <c r="AC12429" s="110"/>
    </row>
    <row r="12430" spans="19:29" x14ac:dyDescent="0.25">
      <c r="S12430" s="110"/>
      <c r="U12430" s="110"/>
      <c r="W12430" s="110"/>
      <c r="Y12430" s="110"/>
      <c r="AA12430" s="110"/>
      <c r="AC12430" s="110"/>
    </row>
    <row r="12431" spans="19:29" x14ac:dyDescent="0.25">
      <c r="S12431" s="111"/>
      <c r="U12431" s="111"/>
      <c r="W12431" s="111"/>
      <c r="Y12431" s="111"/>
      <c r="AA12431" s="111"/>
      <c r="AC12431" s="111"/>
    </row>
    <row r="12432" spans="19:29" x14ac:dyDescent="0.25">
      <c r="S12432" s="107"/>
      <c r="U12432" s="107"/>
      <c r="W12432" s="107"/>
      <c r="Y12432" s="107"/>
      <c r="AA12432" s="107"/>
      <c r="AC12432" s="107"/>
    </row>
    <row r="12433" spans="19:29" x14ac:dyDescent="0.25">
      <c r="S12433" s="108"/>
      <c r="U12433" s="108"/>
      <c r="W12433" s="108"/>
      <c r="Y12433" s="108"/>
      <c r="AA12433" s="108"/>
      <c r="AC12433" s="108"/>
    </row>
    <row r="12434" spans="19:29" x14ac:dyDescent="0.25">
      <c r="S12434" s="108"/>
      <c r="U12434" s="108"/>
      <c r="W12434" s="108"/>
      <c r="Y12434" s="108"/>
      <c r="AA12434" s="108"/>
      <c r="AC12434" s="108"/>
    </row>
    <row r="12435" spans="19:29" x14ac:dyDescent="0.25">
      <c r="S12435" s="109"/>
      <c r="U12435" s="109"/>
      <c r="W12435" s="109"/>
      <c r="Y12435" s="109"/>
      <c r="AA12435" s="109"/>
      <c r="AC12435" s="109"/>
    </row>
    <row r="12436" spans="19:29" x14ac:dyDescent="0.25">
      <c r="S12436" s="108"/>
      <c r="U12436" s="108"/>
      <c r="W12436" s="108"/>
      <c r="Y12436" s="108"/>
      <c r="AA12436" s="108"/>
      <c r="AC12436" s="108"/>
    </row>
    <row r="12437" spans="19:29" x14ac:dyDescent="0.25">
      <c r="S12437" s="108"/>
      <c r="U12437" s="108"/>
      <c r="W12437" s="108"/>
      <c r="Y12437" s="108"/>
      <c r="AA12437" s="108"/>
      <c r="AC12437" s="108"/>
    </row>
    <row r="12438" spans="19:29" x14ac:dyDescent="0.25">
      <c r="S12438" s="109"/>
      <c r="U12438" s="109"/>
      <c r="W12438" s="109"/>
      <c r="Y12438" s="109"/>
      <c r="AA12438" s="109"/>
      <c r="AC12438" s="109"/>
    </row>
    <row r="12439" spans="19:29" x14ac:dyDescent="0.25">
      <c r="S12439" s="108"/>
      <c r="U12439" s="108"/>
      <c r="W12439" s="108"/>
      <c r="Y12439" s="108"/>
      <c r="AA12439" s="108"/>
      <c r="AC12439" s="108"/>
    </row>
    <row r="12440" spans="19:29" x14ac:dyDescent="0.25">
      <c r="S12440" s="109"/>
      <c r="U12440" s="109"/>
      <c r="W12440" s="109"/>
      <c r="Y12440" s="109"/>
      <c r="AA12440" s="109"/>
      <c r="AC12440" s="109"/>
    </row>
    <row r="12441" spans="19:29" x14ac:dyDescent="0.25">
      <c r="S12441" s="108"/>
      <c r="U12441" s="108"/>
      <c r="W12441" s="108"/>
      <c r="Y12441" s="108"/>
      <c r="AA12441" s="108"/>
      <c r="AC12441" s="108"/>
    </row>
    <row r="12442" spans="19:29" x14ac:dyDescent="0.25">
      <c r="S12442" s="108"/>
      <c r="U12442" s="108"/>
      <c r="W12442" s="108"/>
      <c r="Y12442" s="108"/>
      <c r="AA12442" s="108"/>
      <c r="AC12442" s="108"/>
    </row>
    <row r="12443" spans="19:29" x14ac:dyDescent="0.25">
      <c r="S12443" s="108"/>
      <c r="U12443" s="108"/>
      <c r="W12443" s="108"/>
      <c r="Y12443" s="108"/>
      <c r="AA12443" s="108"/>
      <c r="AC12443" s="108"/>
    </row>
    <row r="12444" spans="19:29" x14ac:dyDescent="0.25">
      <c r="S12444" s="110"/>
      <c r="U12444" s="110"/>
      <c r="W12444" s="110"/>
      <c r="Y12444" s="110"/>
      <c r="AA12444" s="110"/>
      <c r="AC12444" s="110"/>
    </row>
    <row r="12445" spans="19:29" x14ac:dyDescent="0.25">
      <c r="S12445" s="110"/>
      <c r="U12445" s="110"/>
      <c r="W12445" s="110"/>
      <c r="Y12445" s="110"/>
      <c r="AA12445" s="110"/>
      <c r="AC12445" s="110"/>
    </row>
    <row r="12446" spans="19:29" x14ac:dyDescent="0.25">
      <c r="S12446" s="110"/>
      <c r="U12446" s="110"/>
      <c r="W12446" s="110"/>
      <c r="Y12446" s="110"/>
      <c r="AA12446" s="110"/>
      <c r="AC12446" s="110"/>
    </row>
    <row r="12447" spans="19:29" x14ac:dyDescent="0.25">
      <c r="S12447" s="110"/>
      <c r="U12447" s="110"/>
      <c r="W12447" s="110"/>
      <c r="Y12447" s="110"/>
      <c r="AA12447" s="110"/>
      <c r="AC12447" s="110"/>
    </row>
    <row r="12448" spans="19:29" x14ac:dyDescent="0.25">
      <c r="S12448" s="111"/>
      <c r="U12448" s="111"/>
      <c r="W12448" s="111"/>
      <c r="Y12448" s="111"/>
      <c r="AA12448" s="111"/>
      <c r="AC12448" s="111"/>
    </row>
    <row r="12449" spans="19:29" x14ac:dyDescent="0.25">
      <c r="S12449" s="107"/>
      <c r="U12449" s="107"/>
      <c r="W12449" s="107"/>
      <c r="Y12449" s="107"/>
      <c r="AA12449" s="107"/>
      <c r="AC12449" s="107"/>
    </row>
    <row r="12450" spans="19:29" x14ac:dyDescent="0.25">
      <c r="S12450" s="108"/>
      <c r="U12450" s="108"/>
      <c r="W12450" s="108"/>
      <c r="Y12450" s="108"/>
      <c r="AA12450" s="108"/>
      <c r="AC12450" s="108"/>
    </row>
    <row r="12451" spans="19:29" x14ac:dyDescent="0.25">
      <c r="S12451" s="108"/>
      <c r="U12451" s="108"/>
      <c r="W12451" s="108"/>
      <c r="Y12451" s="108"/>
      <c r="AA12451" s="108"/>
      <c r="AC12451" s="108"/>
    </row>
    <row r="12452" spans="19:29" x14ac:dyDescent="0.25">
      <c r="S12452" s="109"/>
      <c r="U12452" s="109"/>
      <c r="W12452" s="109"/>
      <c r="Y12452" s="109"/>
      <c r="AA12452" s="109"/>
      <c r="AC12452" s="109"/>
    </row>
    <row r="12453" spans="19:29" x14ac:dyDescent="0.25">
      <c r="S12453" s="108"/>
      <c r="U12453" s="108"/>
      <c r="W12453" s="108"/>
      <c r="Y12453" s="108"/>
      <c r="AA12453" s="108"/>
      <c r="AC12453" s="108"/>
    </row>
    <row r="12454" spans="19:29" x14ac:dyDescent="0.25">
      <c r="S12454" s="108"/>
      <c r="U12454" s="108"/>
      <c r="W12454" s="108"/>
      <c r="Y12454" s="108"/>
      <c r="AA12454" s="108"/>
      <c r="AC12454" s="108"/>
    </row>
    <row r="12455" spans="19:29" x14ac:dyDescent="0.25">
      <c r="S12455" s="109"/>
      <c r="U12455" s="109"/>
      <c r="W12455" s="109"/>
      <c r="Y12455" s="109"/>
      <c r="AA12455" s="109"/>
      <c r="AC12455" s="109"/>
    </row>
    <row r="12456" spans="19:29" x14ac:dyDescent="0.25">
      <c r="S12456" s="108"/>
      <c r="U12456" s="108"/>
      <c r="W12456" s="108"/>
      <c r="Y12456" s="108"/>
      <c r="AA12456" s="108"/>
      <c r="AC12456" s="108"/>
    </row>
    <row r="12457" spans="19:29" x14ac:dyDescent="0.25">
      <c r="S12457" s="109"/>
      <c r="U12457" s="109"/>
      <c r="W12457" s="109"/>
      <c r="Y12457" s="109"/>
      <c r="AA12457" s="109"/>
      <c r="AC12457" s="109"/>
    </row>
    <row r="12458" spans="19:29" x14ac:dyDescent="0.25">
      <c r="S12458" s="108"/>
      <c r="U12458" s="108"/>
      <c r="W12458" s="108"/>
      <c r="Y12458" s="108"/>
      <c r="AA12458" s="108"/>
      <c r="AC12458" s="108"/>
    </row>
    <row r="12459" spans="19:29" x14ac:dyDescent="0.25">
      <c r="S12459" s="108"/>
      <c r="U12459" s="108"/>
      <c r="W12459" s="108"/>
      <c r="Y12459" s="108"/>
      <c r="AA12459" s="108"/>
      <c r="AC12459" s="108"/>
    </row>
    <row r="12460" spans="19:29" x14ac:dyDescent="0.25">
      <c r="S12460" s="108"/>
      <c r="U12460" s="108"/>
      <c r="W12460" s="108"/>
      <c r="Y12460" s="108"/>
      <c r="AA12460" s="108"/>
      <c r="AC12460" s="108"/>
    </row>
    <row r="12461" spans="19:29" x14ac:dyDescent="0.25">
      <c r="S12461" s="110"/>
      <c r="U12461" s="110"/>
      <c r="W12461" s="110"/>
      <c r="Y12461" s="110"/>
      <c r="AA12461" s="110"/>
      <c r="AC12461" s="110"/>
    </row>
    <row r="12462" spans="19:29" x14ac:dyDescent="0.25">
      <c r="S12462" s="110"/>
      <c r="U12462" s="110"/>
      <c r="W12462" s="110"/>
      <c r="Y12462" s="110"/>
      <c r="AA12462" s="110"/>
      <c r="AC12462" s="110"/>
    </row>
    <row r="12463" spans="19:29" x14ac:dyDescent="0.25">
      <c r="S12463" s="110"/>
      <c r="U12463" s="110"/>
      <c r="W12463" s="110"/>
      <c r="Y12463" s="110"/>
      <c r="AA12463" s="110"/>
      <c r="AC12463" s="110"/>
    </row>
    <row r="12464" spans="19:29" x14ac:dyDescent="0.25">
      <c r="S12464" s="110"/>
      <c r="U12464" s="110"/>
      <c r="W12464" s="110"/>
      <c r="Y12464" s="110"/>
      <c r="AA12464" s="110"/>
      <c r="AC12464" s="110"/>
    </row>
    <row r="12465" spans="19:29" x14ac:dyDescent="0.25">
      <c r="S12465" s="111"/>
      <c r="U12465" s="111"/>
      <c r="W12465" s="111"/>
      <c r="Y12465" s="111"/>
      <c r="AA12465" s="111"/>
      <c r="AC12465" s="111"/>
    </row>
    <row r="12466" spans="19:29" x14ac:dyDescent="0.25">
      <c r="S12466" s="107"/>
      <c r="U12466" s="107"/>
      <c r="W12466" s="107"/>
      <c r="Y12466" s="107"/>
      <c r="AA12466" s="107"/>
      <c r="AC12466" s="107"/>
    </row>
    <row r="12467" spans="19:29" x14ac:dyDescent="0.25">
      <c r="S12467" s="108"/>
      <c r="U12467" s="108"/>
      <c r="W12467" s="108"/>
      <c r="Y12467" s="108"/>
      <c r="AA12467" s="108"/>
      <c r="AC12467" s="108"/>
    </row>
    <row r="12468" spans="19:29" x14ac:dyDescent="0.25">
      <c r="S12468" s="108"/>
      <c r="U12468" s="108"/>
      <c r="W12468" s="108"/>
      <c r="Y12468" s="108"/>
      <c r="AA12468" s="108"/>
      <c r="AC12468" s="108"/>
    </row>
    <row r="12469" spans="19:29" x14ac:dyDescent="0.25">
      <c r="S12469" s="109"/>
      <c r="U12469" s="109"/>
      <c r="W12469" s="109"/>
      <c r="Y12469" s="109"/>
      <c r="AA12469" s="109"/>
      <c r="AC12469" s="109"/>
    </row>
    <row r="12470" spans="19:29" x14ac:dyDescent="0.25">
      <c r="S12470" s="108"/>
      <c r="U12470" s="108"/>
      <c r="W12470" s="108"/>
      <c r="Y12470" s="108"/>
      <c r="AA12470" s="108"/>
      <c r="AC12470" s="108"/>
    </row>
    <row r="12471" spans="19:29" x14ac:dyDescent="0.25">
      <c r="S12471" s="108"/>
      <c r="U12471" s="108"/>
      <c r="W12471" s="108"/>
      <c r="Y12471" s="108"/>
      <c r="AA12471" s="108"/>
      <c r="AC12471" s="108"/>
    </row>
    <row r="12472" spans="19:29" x14ac:dyDescent="0.25">
      <c r="S12472" s="109"/>
      <c r="U12472" s="109"/>
      <c r="W12472" s="109"/>
      <c r="Y12472" s="109"/>
      <c r="AA12472" s="109"/>
      <c r="AC12472" s="109"/>
    </row>
    <row r="12473" spans="19:29" x14ac:dyDescent="0.25">
      <c r="S12473" s="108"/>
      <c r="U12473" s="108"/>
      <c r="W12473" s="108"/>
      <c r="Y12473" s="108"/>
      <c r="AA12473" s="108"/>
      <c r="AC12473" s="108"/>
    </row>
    <row r="12474" spans="19:29" x14ac:dyDescent="0.25">
      <c r="S12474" s="109"/>
      <c r="U12474" s="109"/>
      <c r="W12474" s="109"/>
      <c r="Y12474" s="109"/>
      <c r="AA12474" s="109"/>
      <c r="AC12474" s="109"/>
    </row>
    <row r="12475" spans="19:29" x14ac:dyDescent="0.25">
      <c r="S12475" s="108"/>
      <c r="U12475" s="108"/>
      <c r="W12475" s="108"/>
      <c r="Y12475" s="108"/>
      <c r="AA12475" s="108"/>
      <c r="AC12475" s="108"/>
    </row>
    <row r="12476" spans="19:29" x14ac:dyDescent="0.25">
      <c r="S12476" s="108"/>
      <c r="U12476" s="108"/>
      <c r="W12476" s="108"/>
      <c r="Y12476" s="108"/>
      <c r="AA12476" s="108"/>
      <c r="AC12476" s="108"/>
    </row>
    <row r="12477" spans="19:29" x14ac:dyDescent="0.25">
      <c r="S12477" s="108"/>
      <c r="U12477" s="108"/>
      <c r="W12477" s="108"/>
      <c r="Y12477" s="108"/>
      <c r="AA12477" s="108"/>
      <c r="AC12477" s="108"/>
    </row>
    <row r="12478" spans="19:29" x14ac:dyDescent="0.25">
      <c r="S12478" s="110"/>
      <c r="U12478" s="110"/>
      <c r="W12478" s="110"/>
      <c r="Y12478" s="110"/>
      <c r="AA12478" s="110"/>
      <c r="AC12478" s="110"/>
    </row>
    <row r="12479" spans="19:29" x14ac:dyDescent="0.25">
      <c r="S12479" s="110"/>
      <c r="U12479" s="110"/>
      <c r="W12479" s="110"/>
      <c r="Y12479" s="110"/>
      <c r="AA12479" s="110"/>
      <c r="AC12479" s="110"/>
    </row>
    <row r="12480" spans="19:29" x14ac:dyDescent="0.25">
      <c r="S12480" s="110"/>
      <c r="U12480" s="110"/>
      <c r="W12480" s="110"/>
      <c r="Y12480" s="110"/>
      <c r="AA12480" s="110"/>
      <c r="AC12480" s="110"/>
    </row>
    <row r="12481" spans="19:29" x14ac:dyDescent="0.25">
      <c r="S12481" s="110"/>
      <c r="U12481" s="110"/>
      <c r="W12481" s="110"/>
      <c r="Y12481" s="110"/>
      <c r="AA12481" s="110"/>
      <c r="AC12481" s="110"/>
    </row>
    <row r="12482" spans="19:29" x14ac:dyDescent="0.25">
      <c r="S12482" s="111"/>
      <c r="U12482" s="111"/>
      <c r="W12482" s="111"/>
      <c r="Y12482" s="111"/>
      <c r="AA12482" s="111"/>
      <c r="AC12482" s="111"/>
    </row>
    <row r="12483" spans="19:29" x14ac:dyDescent="0.25">
      <c r="S12483" s="107"/>
      <c r="U12483" s="107"/>
      <c r="W12483" s="107"/>
      <c r="Y12483" s="107"/>
      <c r="AA12483" s="107"/>
      <c r="AC12483" s="107"/>
    </row>
    <row r="12484" spans="19:29" x14ac:dyDescent="0.25">
      <c r="S12484" s="108"/>
      <c r="U12484" s="108"/>
      <c r="W12484" s="108"/>
      <c r="Y12484" s="108"/>
      <c r="AA12484" s="108"/>
      <c r="AC12484" s="108"/>
    </row>
    <row r="12485" spans="19:29" x14ac:dyDescent="0.25">
      <c r="S12485" s="108"/>
      <c r="U12485" s="108"/>
      <c r="W12485" s="108"/>
      <c r="Y12485" s="108"/>
      <c r="AA12485" s="108"/>
      <c r="AC12485" s="108"/>
    </row>
    <row r="12486" spans="19:29" x14ac:dyDescent="0.25">
      <c r="S12486" s="109"/>
      <c r="U12486" s="109"/>
      <c r="W12486" s="109"/>
      <c r="Y12486" s="109"/>
      <c r="AA12486" s="109"/>
      <c r="AC12486" s="109"/>
    </row>
    <row r="12487" spans="19:29" x14ac:dyDescent="0.25">
      <c r="S12487" s="108"/>
      <c r="U12487" s="108"/>
      <c r="W12487" s="108"/>
      <c r="Y12487" s="108"/>
      <c r="AA12487" s="108"/>
      <c r="AC12487" s="108"/>
    </row>
    <row r="12488" spans="19:29" x14ac:dyDescent="0.25">
      <c r="S12488" s="108"/>
      <c r="U12488" s="108"/>
      <c r="W12488" s="108"/>
      <c r="Y12488" s="108"/>
      <c r="AA12488" s="108"/>
      <c r="AC12488" s="108"/>
    </row>
    <row r="12489" spans="19:29" x14ac:dyDescent="0.25">
      <c r="S12489" s="109"/>
      <c r="U12489" s="109"/>
      <c r="W12489" s="109"/>
      <c r="Y12489" s="109"/>
      <c r="AA12489" s="109"/>
      <c r="AC12489" s="109"/>
    </row>
    <row r="12490" spans="19:29" x14ac:dyDescent="0.25">
      <c r="S12490" s="108"/>
      <c r="U12490" s="108"/>
      <c r="W12490" s="108"/>
      <c r="Y12490" s="108"/>
      <c r="AA12490" s="108"/>
      <c r="AC12490" s="108"/>
    </row>
    <row r="12491" spans="19:29" x14ac:dyDescent="0.25">
      <c r="S12491" s="109"/>
      <c r="U12491" s="109"/>
      <c r="W12491" s="109"/>
      <c r="Y12491" s="109"/>
      <c r="AA12491" s="109"/>
      <c r="AC12491" s="109"/>
    </row>
    <row r="12492" spans="19:29" x14ac:dyDescent="0.25">
      <c r="S12492" s="108"/>
      <c r="U12492" s="108"/>
      <c r="W12492" s="108"/>
      <c r="Y12492" s="108"/>
      <c r="AA12492" s="108"/>
      <c r="AC12492" s="108"/>
    </row>
    <row r="12493" spans="19:29" x14ac:dyDescent="0.25">
      <c r="S12493" s="108"/>
      <c r="U12493" s="108"/>
      <c r="W12493" s="108"/>
      <c r="Y12493" s="108"/>
      <c r="AA12493" s="108"/>
      <c r="AC12493" s="108"/>
    </row>
    <row r="12494" spans="19:29" x14ac:dyDescent="0.25">
      <c r="S12494" s="108"/>
      <c r="U12494" s="108"/>
      <c r="W12494" s="108"/>
      <c r="Y12494" s="108"/>
      <c r="AA12494" s="108"/>
      <c r="AC12494" s="108"/>
    </row>
    <row r="12495" spans="19:29" x14ac:dyDescent="0.25">
      <c r="S12495" s="110"/>
      <c r="U12495" s="110"/>
      <c r="W12495" s="110"/>
      <c r="Y12495" s="110"/>
      <c r="AA12495" s="110"/>
      <c r="AC12495" s="110"/>
    </row>
    <row r="12496" spans="19:29" x14ac:dyDescent="0.25">
      <c r="S12496" s="110"/>
      <c r="U12496" s="110"/>
      <c r="W12496" s="110"/>
      <c r="Y12496" s="110"/>
      <c r="AA12496" s="110"/>
      <c r="AC12496" s="110"/>
    </row>
    <row r="12497" spans="19:29" x14ac:dyDescent="0.25">
      <c r="S12497" s="110"/>
      <c r="U12497" s="110"/>
      <c r="W12497" s="110"/>
      <c r="Y12497" s="110"/>
      <c r="AA12497" s="110"/>
      <c r="AC12497" s="110"/>
    </row>
    <row r="12498" spans="19:29" x14ac:dyDescent="0.25">
      <c r="S12498" s="110"/>
      <c r="U12498" s="110"/>
      <c r="W12498" s="110"/>
      <c r="Y12498" s="110"/>
      <c r="AA12498" s="110"/>
      <c r="AC12498" s="110"/>
    </row>
    <row r="12499" spans="19:29" x14ac:dyDescent="0.25">
      <c r="S12499" s="111"/>
      <c r="U12499" s="111"/>
      <c r="W12499" s="111"/>
      <c r="Y12499" s="111"/>
      <c r="AA12499" s="111"/>
      <c r="AC12499" s="111"/>
    </row>
    <row r="12500" spans="19:29" x14ac:dyDescent="0.25">
      <c r="S12500" s="107"/>
      <c r="U12500" s="107"/>
      <c r="W12500" s="107"/>
      <c r="Y12500" s="107"/>
      <c r="AA12500" s="107"/>
      <c r="AC12500" s="107"/>
    </row>
    <row r="12501" spans="19:29" x14ac:dyDescent="0.25">
      <c r="S12501" s="108"/>
      <c r="U12501" s="108"/>
      <c r="W12501" s="108"/>
      <c r="Y12501" s="108"/>
      <c r="AA12501" s="108"/>
      <c r="AC12501" s="108"/>
    </row>
    <row r="12502" spans="19:29" x14ac:dyDescent="0.25">
      <c r="S12502" s="108"/>
      <c r="U12502" s="108"/>
      <c r="W12502" s="108"/>
      <c r="Y12502" s="108"/>
      <c r="AA12502" s="108"/>
      <c r="AC12502" s="108"/>
    </row>
    <row r="12503" spans="19:29" x14ac:dyDescent="0.25">
      <c r="S12503" s="109"/>
      <c r="U12503" s="109"/>
      <c r="W12503" s="109"/>
      <c r="Y12503" s="109"/>
      <c r="AA12503" s="109"/>
      <c r="AC12503" s="109"/>
    </row>
    <row r="12504" spans="19:29" x14ac:dyDescent="0.25">
      <c r="S12504" s="108"/>
      <c r="U12504" s="108"/>
      <c r="W12504" s="108"/>
      <c r="Y12504" s="108"/>
      <c r="AA12504" s="108"/>
      <c r="AC12504" s="108"/>
    </row>
    <row r="12505" spans="19:29" x14ac:dyDescent="0.25">
      <c r="S12505" s="108"/>
      <c r="U12505" s="108"/>
      <c r="W12505" s="108"/>
      <c r="Y12505" s="108"/>
      <c r="AA12505" s="108"/>
      <c r="AC12505" s="108"/>
    </row>
    <row r="12506" spans="19:29" x14ac:dyDescent="0.25">
      <c r="S12506" s="109"/>
      <c r="U12506" s="109"/>
      <c r="W12506" s="109"/>
      <c r="Y12506" s="109"/>
      <c r="AA12506" s="109"/>
      <c r="AC12506" s="109"/>
    </row>
    <row r="12507" spans="19:29" x14ac:dyDescent="0.25">
      <c r="S12507" s="108"/>
      <c r="U12507" s="108"/>
      <c r="W12507" s="108"/>
      <c r="Y12507" s="108"/>
      <c r="AA12507" s="108"/>
      <c r="AC12507" s="108"/>
    </row>
    <row r="12508" spans="19:29" x14ac:dyDescent="0.25">
      <c r="S12508" s="109"/>
      <c r="U12508" s="109"/>
      <c r="W12508" s="109"/>
      <c r="Y12508" s="109"/>
      <c r="AA12508" s="109"/>
      <c r="AC12508" s="109"/>
    </row>
    <row r="12509" spans="19:29" x14ac:dyDescent="0.25">
      <c r="S12509" s="108"/>
      <c r="U12509" s="108"/>
      <c r="W12509" s="108"/>
      <c r="Y12509" s="108"/>
      <c r="AA12509" s="108"/>
      <c r="AC12509" s="108"/>
    </row>
    <row r="12510" spans="19:29" x14ac:dyDescent="0.25">
      <c r="S12510" s="108"/>
      <c r="U12510" s="108"/>
      <c r="W12510" s="108"/>
      <c r="Y12510" s="108"/>
      <c r="AA12510" s="108"/>
      <c r="AC12510" s="108"/>
    </row>
    <row r="12511" spans="19:29" x14ac:dyDescent="0.25">
      <c r="S12511" s="108"/>
      <c r="U12511" s="108"/>
      <c r="W12511" s="108"/>
      <c r="Y12511" s="108"/>
      <c r="AA12511" s="108"/>
      <c r="AC12511" s="108"/>
    </row>
    <row r="12512" spans="19:29" x14ac:dyDescent="0.25">
      <c r="S12512" s="110"/>
      <c r="U12512" s="110"/>
      <c r="W12512" s="110"/>
      <c r="Y12512" s="110"/>
      <c r="AA12512" s="110"/>
      <c r="AC12512" s="110"/>
    </row>
    <row r="12513" spans="19:29" x14ac:dyDescent="0.25">
      <c r="S12513" s="110"/>
      <c r="U12513" s="110"/>
      <c r="W12513" s="110"/>
      <c r="Y12513" s="110"/>
      <c r="AA12513" s="110"/>
      <c r="AC12513" s="110"/>
    </row>
    <row r="12514" spans="19:29" x14ac:dyDescent="0.25">
      <c r="S12514" s="110"/>
      <c r="U12514" s="110"/>
      <c r="W12514" s="110"/>
      <c r="Y12514" s="110"/>
      <c r="AA12514" s="110"/>
      <c r="AC12514" s="110"/>
    </row>
    <row r="12515" spans="19:29" x14ac:dyDescent="0.25">
      <c r="S12515" s="110"/>
      <c r="U12515" s="110"/>
      <c r="W12515" s="110"/>
      <c r="Y12515" s="110"/>
      <c r="AA12515" s="110"/>
      <c r="AC12515" s="110"/>
    </row>
    <row r="12516" spans="19:29" x14ac:dyDescent="0.25">
      <c r="S12516" s="111"/>
      <c r="U12516" s="111"/>
      <c r="W12516" s="111"/>
      <c r="Y12516" s="111"/>
      <c r="AA12516" s="111"/>
      <c r="AC12516" s="111"/>
    </row>
    <row r="12517" spans="19:29" x14ac:dyDescent="0.25">
      <c r="S12517" s="107"/>
      <c r="U12517" s="107"/>
      <c r="W12517" s="107"/>
      <c r="Y12517" s="107"/>
      <c r="AA12517" s="107"/>
      <c r="AC12517" s="107"/>
    </row>
    <row r="12518" spans="19:29" x14ac:dyDescent="0.25">
      <c r="S12518" s="108"/>
      <c r="U12518" s="108"/>
      <c r="W12518" s="108"/>
      <c r="Y12518" s="108"/>
      <c r="AA12518" s="108"/>
      <c r="AC12518" s="108"/>
    </row>
    <row r="12519" spans="19:29" x14ac:dyDescent="0.25">
      <c r="S12519" s="108"/>
      <c r="U12519" s="108"/>
      <c r="W12519" s="108"/>
      <c r="Y12519" s="108"/>
      <c r="AA12519" s="108"/>
      <c r="AC12519" s="108"/>
    </row>
    <row r="12520" spans="19:29" x14ac:dyDescent="0.25">
      <c r="S12520" s="109"/>
      <c r="U12520" s="109"/>
      <c r="W12520" s="109"/>
      <c r="Y12520" s="109"/>
      <c r="AA12520" s="109"/>
      <c r="AC12520" s="109"/>
    </row>
    <row r="12521" spans="19:29" x14ac:dyDescent="0.25">
      <c r="S12521" s="108"/>
      <c r="U12521" s="108"/>
      <c r="W12521" s="108"/>
      <c r="Y12521" s="108"/>
      <c r="AA12521" s="108"/>
      <c r="AC12521" s="108"/>
    </row>
    <row r="12522" spans="19:29" x14ac:dyDescent="0.25">
      <c r="S12522" s="108"/>
      <c r="U12522" s="108"/>
      <c r="W12522" s="108"/>
      <c r="Y12522" s="108"/>
      <c r="AA12522" s="108"/>
      <c r="AC12522" s="108"/>
    </row>
    <row r="12523" spans="19:29" x14ac:dyDescent="0.25">
      <c r="S12523" s="109"/>
      <c r="U12523" s="109"/>
      <c r="W12523" s="109"/>
      <c r="Y12523" s="109"/>
      <c r="AA12523" s="109"/>
      <c r="AC12523" s="109"/>
    </row>
    <row r="12524" spans="19:29" x14ac:dyDescent="0.25">
      <c r="S12524" s="108"/>
      <c r="U12524" s="108"/>
      <c r="W12524" s="108"/>
      <c r="Y12524" s="108"/>
      <c r="AA12524" s="108"/>
      <c r="AC12524" s="108"/>
    </row>
    <row r="12525" spans="19:29" x14ac:dyDescent="0.25">
      <c r="S12525" s="109"/>
      <c r="U12525" s="109"/>
      <c r="W12525" s="109"/>
      <c r="Y12525" s="109"/>
      <c r="AA12525" s="109"/>
      <c r="AC12525" s="109"/>
    </row>
    <row r="12526" spans="19:29" x14ac:dyDescent="0.25">
      <c r="S12526" s="108"/>
      <c r="U12526" s="108"/>
      <c r="W12526" s="108"/>
      <c r="Y12526" s="108"/>
      <c r="AA12526" s="108"/>
      <c r="AC12526" s="108"/>
    </row>
    <row r="12527" spans="19:29" x14ac:dyDescent="0.25">
      <c r="S12527" s="108"/>
      <c r="U12527" s="108"/>
      <c r="W12527" s="108"/>
      <c r="Y12527" s="108"/>
      <c r="AA12527" s="108"/>
      <c r="AC12527" s="108"/>
    </row>
    <row r="12528" spans="19:29" x14ac:dyDescent="0.25">
      <c r="S12528" s="108"/>
      <c r="U12528" s="108"/>
      <c r="W12528" s="108"/>
      <c r="Y12528" s="108"/>
      <c r="AA12528" s="108"/>
      <c r="AC12528" s="108"/>
    </row>
    <row r="12529" spans="19:29" x14ac:dyDescent="0.25">
      <c r="S12529" s="110"/>
      <c r="U12529" s="110"/>
      <c r="W12529" s="110"/>
      <c r="Y12529" s="110"/>
      <c r="AA12529" s="110"/>
      <c r="AC12529" s="110"/>
    </row>
    <row r="12530" spans="19:29" x14ac:dyDescent="0.25">
      <c r="S12530" s="110"/>
      <c r="U12530" s="110"/>
      <c r="W12530" s="110"/>
      <c r="Y12530" s="110"/>
      <c r="AA12530" s="110"/>
      <c r="AC12530" s="110"/>
    </row>
    <row r="12531" spans="19:29" x14ac:dyDescent="0.25">
      <c r="S12531" s="110"/>
      <c r="U12531" s="110"/>
      <c r="W12531" s="110"/>
      <c r="Y12531" s="110"/>
      <c r="AA12531" s="110"/>
      <c r="AC12531" s="110"/>
    </row>
    <row r="12532" spans="19:29" x14ac:dyDescent="0.25">
      <c r="S12532" s="110"/>
      <c r="U12532" s="110"/>
      <c r="W12532" s="110"/>
      <c r="Y12532" s="110"/>
      <c r="AA12532" s="110"/>
      <c r="AC12532" s="110"/>
    </row>
    <row r="12533" spans="19:29" x14ac:dyDescent="0.25">
      <c r="S12533" s="111"/>
      <c r="U12533" s="111"/>
      <c r="W12533" s="111"/>
      <c r="Y12533" s="111"/>
      <c r="AA12533" s="111"/>
      <c r="AC12533" s="111"/>
    </row>
    <row r="12534" spans="19:29" x14ac:dyDescent="0.25">
      <c r="S12534" s="107"/>
      <c r="U12534" s="107"/>
      <c r="W12534" s="107"/>
      <c r="Y12534" s="107"/>
      <c r="AA12534" s="107"/>
      <c r="AC12534" s="107"/>
    </row>
    <row r="12535" spans="19:29" x14ac:dyDescent="0.25">
      <c r="S12535" s="108"/>
      <c r="U12535" s="108"/>
      <c r="W12535" s="108"/>
      <c r="Y12535" s="108"/>
      <c r="AA12535" s="108"/>
      <c r="AC12535" s="108"/>
    </row>
    <row r="12536" spans="19:29" x14ac:dyDescent="0.25">
      <c r="S12536" s="108"/>
      <c r="U12536" s="108"/>
      <c r="W12536" s="108"/>
      <c r="Y12536" s="108"/>
      <c r="AA12536" s="108"/>
      <c r="AC12536" s="108"/>
    </row>
    <row r="12537" spans="19:29" x14ac:dyDescent="0.25">
      <c r="S12537" s="109"/>
      <c r="U12537" s="109"/>
      <c r="W12537" s="109"/>
      <c r="Y12537" s="109"/>
      <c r="AA12537" s="109"/>
      <c r="AC12537" s="109"/>
    </row>
    <row r="12538" spans="19:29" x14ac:dyDescent="0.25">
      <c r="S12538" s="108"/>
      <c r="U12538" s="108"/>
      <c r="W12538" s="108"/>
      <c r="Y12538" s="108"/>
      <c r="AA12538" s="108"/>
      <c r="AC12538" s="108"/>
    </row>
    <row r="12539" spans="19:29" x14ac:dyDescent="0.25">
      <c r="S12539" s="108"/>
      <c r="U12539" s="108"/>
      <c r="W12539" s="108"/>
      <c r="Y12539" s="108"/>
      <c r="AA12539" s="108"/>
      <c r="AC12539" s="108"/>
    </row>
    <row r="12540" spans="19:29" x14ac:dyDescent="0.25">
      <c r="S12540" s="109"/>
      <c r="U12540" s="109"/>
      <c r="W12540" s="109"/>
      <c r="Y12540" s="109"/>
      <c r="AA12540" s="109"/>
      <c r="AC12540" s="109"/>
    </row>
    <row r="12541" spans="19:29" x14ac:dyDescent="0.25">
      <c r="S12541" s="108"/>
      <c r="U12541" s="108"/>
      <c r="W12541" s="108"/>
      <c r="Y12541" s="108"/>
      <c r="AA12541" s="108"/>
      <c r="AC12541" s="108"/>
    </row>
    <row r="12542" spans="19:29" x14ac:dyDescent="0.25">
      <c r="S12542" s="109"/>
      <c r="U12542" s="109"/>
      <c r="W12542" s="109"/>
      <c r="Y12542" s="109"/>
      <c r="AA12542" s="109"/>
      <c r="AC12542" s="109"/>
    </row>
    <row r="12543" spans="19:29" x14ac:dyDescent="0.25">
      <c r="S12543" s="108"/>
      <c r="U12543" s="108"/>
      <c r="W12543" s="108"/>
      <c r="Y12543" s="108"/>
      <c r="AA12543" s="108"/>
      <c r="AC12543" s="108"/>
    </row>
    <row r="12544" spans="19:29" x14ac:dyDescent="0.25">
      <c r="S12544" s="108"/>
      <c r="U12544" s="108"/>
      <c r="W12544" s="108"/>
      <c r="Y12544" s="108"/>
      <c r="AA12544" s="108"/>
      <c r="AC12544" s="108"/>
    </row>
    <row r="12545" spans="19:29" x14ac:dyDescent="0.25">
      <c r="S12545" s="108"/>
      <c r="U12545" s="108"/>
      <c r="W12545" s="108"/>
      <c r="Y12545" s="108"/>
      <c r="AA12545" s="108"/>
      <c r="AC12545" s="108"/>
    </row>
    <row r="12546" spans="19:29" x14ac:dyDescent="0.25">
      <c r="S12546" s="110"/>
      <c r="U12546" s="110"/>
      <c r="W12546" s="110"/>
      <c r="Y12546" s="110"/>
      <c r="AA12546" s="110"/>
      <c r="AC12546" s="110"/>
    </row>
    <row r="12547" spans="19:29" x14ac:dyDescent="0.25">
      <c r="S12547" s="110"/>
      <c r="U12547" s="110"/>
      <c r="W12547" s="110"/>
      <c r="Y12547" s="110"/>
      <c r="AA12547" s="110"/>
      <c r="AC12547" s="110"/>
    </row>
    <row r="12548" spans="19:29" x14ac:dyDescent="0.25">
      <c r="S12548" s="110"/>
      <c r="U12548" s="110"/>
      <c r="W12548" s="110"/>
      <c r="Y12548" s="110"/>
      <c r="AA12548" s="110"/>
      <c r="AC12548" s="110"/>
    </row>
    <row r="12549" spans="19:29" x14ac:dyDescent="0.25">
      <c r="S12549" s="110"/>
      <c r="U12549" s="110"/>
      <c r="W12549" s="110"/>
      <c r="Y12549" s="110"/>
      <c r="AA12549" s="110"/>
      <c r="AC12549" s="110"/>
    </row>
    <row r="12550" spans="19:29" x14ac:dyDescent="0.25">
      <c r="S12550" s="111"/>
      <c r="U12550" s="111"/>
      <c r="W12550" s="111"/>
      <c r="Y12550" s="111"/>
      <c r="AA12550" s="111"/>
      <c r="AC12550" s="111"/>
    </row>
    <row r="12551" spans="19:29" x14ac:dyDescent="0.25">
      <c r="S12551" s="107"/>
      <c r="U12551" s="107"/>
      <c r="W12551" s="107"/>
      <c r="Y12551" s="107"/>
      <c r="AA12551" s="107"/>
      <c r="AC12551" s="107"/>
    </row>
    <row r="12552" spans="19:29" x14ac:dyDescent="0.25">
      <c r="S12552" s="108"/>
      <c r="U12552" s="108"/>
      <c r="W12552" s="108"/>
      <c r="Y12552" s="108"/>
      <c r="AA12552" s="108"/>
      <c r="AC12552" s="108"/>
    </row>
    <row r="12553" spans="19:29" x14ac:dyDescent="0.25">
      <c r="S12553" s="108"/>
      <c r="U12553" s="108"/>
      <c r="W12553" s="108"/>
      <c r="Y12553" s="108"/>
      <c r="AA12553" s="108"/>
      <c r="AC12553" s="108"/>
    </row>
    <row r="12554" spans="19:29" x14ac:dyDescent="0.25">
      <c r="S12554" s="109"/>
      <c r="U12554" s="109"/>
      <c r="W12554" s="109"/>
      <c r="Y12554" s="109"/>
      <c r="AA12554" s="109"/>
      <c r="AC12554" s="109"/>
    </row>
    <row r="12555" spans="19:29" x14ac:dyDescent="0.25">
      <c r="S12555" s="108"/>
      <c r="U12555" s="108"/>
      <c r="W12555" s="108"/>
      <c r="Y12555" s="108"/>
      <c r="AA12555" s="108"/>
      <c r="AC12555" s="108"/>
    </row>
    <row r="12556" spans="19:29" x14ac:dyDescent="0.25">
      <c r="S12556" s="108"/>
      <c r="U12556" s="108"/>
      <c r="W12556" s="108"/>
      <c r="Y12556" s="108"/>
      <c r="AA12556" s="108"/>
      <c r="AC12556" s="108"/>
    </row>
    <row r="12557" spans="19:29" x14ac:dyDescent="0.25">
      <c r="S12557" s="109"/>
      <c r="U12557" s="109"/>
      <c r="W12557" s="109"/>
      <c r="Y12557" s="109"/>
      <c r="AA12557" s="109"/>
      <c r="AC12557" s="109"/>
    </row>
    <row r="12558" spans="19:29" x14ac:dyDescent="0.25">
      <c r="S12558" s="108"/>
      <c r="U12558" s="108"/>
      <c r="W12558" s="108"/>
      <c r="Y12558" s="108"/>
      <c r="AA12558" s="108"/>
      <c r="AC12558" s="108"/>
    </row>
    <row r="12559" spans="19:29" x14ac:dyDescent="0.25">
      <c r="S12559" s="109"/>
      <c r="U12559" s="109"/>
      <c r="W12559" s="109"/>
      <c r="Y12559" s="109"/>
      <c r="AA12559" s="109"/>
      <c r="AC12559" s="109"/>
    </row>
    <row r="12560" spans="19:29" x14ac:dyDescent="0.25">
      <c r="S12560" s="108"/>
      <c r="U12560" s="108"/>
      <c r="W12560" s="108"/>
      <c r="Y12560" s="108"/>
      <c r="AA12560" s="108"/>
      <c r="AC12560" s="108"/>
    </row>
    <row r="12561" spans="19:29" x14ac:dyDescent="0.25">
      <c r="S12561" s="108"/>
      <c r="U12561" s="108"/>
      <c r="W12561" s="108"/>
      <c r="Y12561" s="108"/>
      <c r="AA12561" s="108"/>
      <c r="AC12561" s="108"/>
    </row>
    <row r="12562" spans="19:29" x14ac:dyDescent="0.25">
      <c r="S12562" s="108"/>
      <c r="U12562" s="108"/>
      <c r="W12562" s="108"/>
      <c r="Y12562" s="108"/>
      <c r="AA12562" s="108"/>
      <c r="AC12562" s="108"/>
    </row>
    <row r="12563" spans="19:29" x14ac:dyDescent="0.25">
      <c r="S12563" s="110"/>
      <c r="U12563" s="110"/>
      <c r="W12563" s="110"/>
      <c r="Y12563" s="110"/>
      <c r="AA12563" s="110"/>
      <c r="AC12563" s="110"/>
    </row>
    <row r="12564" spans="19:29" x14ac:dyDescent="0.25">
      <c r="S12564" s="110"/>
      <c r="U12564" s="110"/>
      <c r="W12564" s="110"/>
      <c r="Y12564" s="110"/>
      <c r="AA12564" s="110"/>
      <c r="AC12564" s="110"/>
    </row>
    <row r="12565" spans="19:29" x14ac:dyDescent="0.25">
      <c r="S12565" s="110"/>
      <c r="U12565" s="110"/>
      <c r="W12565" s="110"/>
      <c r="Y12565" s="110"/>
      <c r="AA12565" s="110"/>
      <c r="AC12565" s="110"/>
    </row>
    <row r="12566" spans="19:29" x14ac:dyDescent="0.25">
      <c r="S12566" s="110"/>
      <c r="U12566" s="110"/>
      <c r="W12566" s="110"/>
      <c r="Y12566" s="110"/>
      <c r="AA12566" s="110"/>
      <c r="AC12566" s="110"/>
    </row>
    <row r="12567" spans="19:29" x14ac:dyDescent="0.25">
      <c r="S12567" s="111"/>
      <c r="U12567" s="111"/>
      <c r="W12567" s="111"/>
      <c r="Y12567" s="111"/>
      <c r="AA12567" s="111"/>
      <c r="AC12567" s="111"/>
    </row>
    <row r="12568" spans="19:29" x14ac:dyDescent="0.25">
      <c r="S12568" s="107"/>
      <c r="U12568" s="107"/>
      <c r="W12568" s="107"/>
      <c r="Y12568" s="107"/>
      <c r="AA12568" s="107"/>
      <c r="AC12568" s="107"/>
    </row>
    <row r="12569" spans="19:29" x14ac:dyDescent="0.25">
      <c r="S12569" s="108"/>
      <c r="U12569" s="108"/>
      <c r="W12569" s="108"/>
      <c r="Y12569" s="108"/>
      <c r="AA12569" s="108"/>
      <c r="AC12569" s="108"/>
    </row>
    <row r="12570" spans="19:29" x14ac:dyDescent="0.25">
      <c r="S12570" s="108"/>
      <c r="U12570" s="108"/>
      <c r="W12570" s="108"/>
      <c r="Y12570" s="108"/>
      <c r="AA12570" s="108"/>
      <c r="AC12570" s="108"/>
    </row>
    <row r="12571" spans="19:29" x14ac:dyDescent="0.25">
      <c r="S12571" s="109"/>
      <c r="U12571" s="109"/>
      <c r="W12571" s="109"/>
      <c r="Y12571" s="109"/>
      <c r="AA12571" s="109"/>
      <c r="AC12571" s="109"/>
    </row>
    <row r="12572" spans="19:29" x14ac:dyDescent="0.25">
      <c r="S12572" s="108"/>
      <c r="U12572" s="108"/>
      <c r="W12572" s="108"/>
      <c r="Y12572" s="108"/>
      <c r="AA12572" s="108"/>
      <c r="AC12572" s="108"/>
    </row>
    <row r="12573" spans="19:29" x14ac:dyDescent="0.25">
      <c r="S12573" s="108"/>
      <c r="U12573" s="108"/>
      <c r="W12573" s="108"/>
      <c r="Y12573" s="108"/>
      <c r="AA12573" s="108"/>
      <c r="AC12573" s="108"/>
    </row>
    <row r="12574" spans="19:29" x14ac:dyDescent="0.25">
      <c r="S12574" s="109"/>
      <c r="U12574" s="109"/>
      <c r="W12574" s="109"/>
      <c r="Y12574" s="109"/>
      <c r="AA12574" s="109"/>
      <c r="AC12574" s="109"/>
    </row>
    <row r="12575" spans="19:29" x14ac:dyDescent="0.25">
      <c r="S12575" s="108"/>
      <c r="U12575" s="108"/>
      <c r="W12575" s="108"/>
      <c r="Y12575" s="108"/>
      <c r="AA12575" s="108"/>
      <c r="AC12575" s="108"/>
    </row>
    <row r="12576" spans="19:29" x14ac:dyDescent="0.25">
      <c r="S12576" s="109"/>
      <c r="U12576" s="109"/>
      <c r="W12576" s="109"/>
      <c r="Y12576" s="109"/>
      <c r="AA12576" s="109"/>
      <c r="AC12576" s="109"/>
    </row>
    <row r="12577" spans="19:29" x14ac:dyDescent="0.25">
      <c r="S12577" s="108"/>
      <c r="U12577" s="108"/>
      <c r="W12577" s="108"/>
      <c r="Y12577" s="108"/>
      <c r="AA12577" s="108"/>
      <c r="AC12577" s="108"/>
    </row>
    <row r="12578" spans="19:29" x14ac:dyDescent="0.25">
      <c r="S12578" s="108"/>
      <c r="U12578" s="108"/>
      <c r="W12578" s="108"/>
      <c r="Y12578" s="108"/>
      <c r="AA12578" s="108"/>
      <c r="AC12578" s="108"/>
    </row>
    <row r="12579" spans="19:29" x14ac:dyDescent="0.25">
      <c r="S12579" s="108"/>
      <c r="U12579" s="108"/>
      <c r="W12579" s="108"/>
      <c r="Y12579" s="108"/>
      <c r="AA12579" s="108"/>
      <c r="AC12579" s="108"/>
    </row>
    <row r="12580" spans="19:29" x14ac:dyDescent="0.25">
      <c r="S12580" s="110"/>
      <c r="U12580" s="110"/>
      <c r="W12580" s="110"/>
      <c r="Y12580" s="110"/>
      <c r="AA12580" s="110"/>
      <c r="AC12580" s="110"/>
    </row>
    <row r="12581" spans="19:29" x14ac:dyDescent="0.25">
      <c r="S12581" s="110"/>
      <c r="U12581" s="110"/>
      <c r="W12581" s="110"/>
      <c r="Y12581" s="110"/>
      <c r="AA12581" s="110"/>
      <c r="AC12581" s="110"/>
    </row>
    <row r="12582" spans="19:29" x14ac:dyDescent="0.25">
      <c r="S12582" s="110"/>
      <c r="U12582" s="110"/>
      <c r="W12582" s="110"/>
      <c r="Y12582" s="110"/>
      <c r="AA12582" s="110"/>
      <c r="AC12582" s="110"/>
    </row>
    <row r="12583" spans="19:29" x14ac:dyDescent="0.25">
      <c r="S12583" s="110"/>
      <c r="U12583" s="110"/>
      <c r="W12583" s="110"/>
      <c r="Y12583" s="110"/>
      <c r="AA12583" s="110"/>
      <c r="AC12583" s="110"/>
    </row>
    <row r="12584" spans="19:29" x14ac:dyDescent="0.25">
      <c r="S12584" s="111"/>
      <c r="U12584" s="111"/>
      <c r="W12584" s="111"/>
      <c r="Y12584" s="111"/>
      <c r="AA12584" s="111"/>
      <c r="AC12584" s="111"/>
    </row>
    <row r="12585" spans="19:29" x14ac:dyDescent="0.25">
      <c r="S12585" s="107"/>
      <c r="U12585" s="107"/>
      <c r="W12585" s="107"/>
      <c r="Y12585" s="107"/>
      <c r="AA12585" s="107"/>
      <c r="AC12585" s="107"/>
    </row>
    <row r="12586" spans="19:29" x14ac:dyDescent="0.25">
      <c r="S12586" s="108"/>
      <c r="U12586" s="108"/>
      <c r="W12586" s="108"/>
      <c r="Y12586" s="108"/>
      <c r="AA12586" s="108"/>
      <c r="AC12586" s="108"/>
    </row>
    <row r="12587" spans="19:29" x14ac:dyDescent="0.25">
      <c r="S12587" s="108"/>
      <c r="U12587" s="108"/>
      <c r="W12587" s="108"/>
      <c r="Y12587" s="108"/>
      <c r="AA12587" s="108"/>
      <c r="AC12587" s="108"/>
    </row>
    <row r="12588" spans="19:29" x14ac:dyDescent="0.25">
      <c r="S12588" s="109"/>
      <c r="U12588" s="109"/>
      <c r="W12588" s="109"/>
      <c r="Y12588" s="109"/>
      <c r="AA12588" s="109"/>
      <c r="AC12588" s="109"/>
    </row>
    <row r="12589" spans="19:29" x14ac:dyDescent="0.25">
      <c r="S12589" s="108"/>
      <c r="U12589" s="108"/>
      <c r="W12589" s="108"/>
      <c r="Y12589" s="108"/>
      <c r="AA12589" s="108"/>
      <c r="AC12589" s="108"/>
    </row>
    <row r="12590" spans="19:29" x14ac:dyDescent="0.25">
      <c r="S12590" s="108"/>
      <c r="U12590" s="108"/>
      <c r="W12590" s="108"/>
      <c r="Y12590" s="108"/>
      <c r="AA12590" s="108"/>
      <c r="AC12590" s="108"/>
    </row>
    <row r="12591" spans="19:29" x14ac:dyDescent="0.25">
      <c r="S12591" s="109"/>
      <c r="U12591" s="109"/>
      <c r="W12591" s="109"/>
      <c r="Y12591" s="109"/>
      <c r="AA12591" s="109"/>
      <c r="AC12591" s="109"/>
    </row>
    <row r="12592" spans="19:29" x14ac:dyDescent="0.25">
      <c r="S12592" s="108"/>
      <c r="U12592" s="108"/>
      <c r="W12592" s="108"/>
      <c r="Y12592" s="108"/>
      <c r="AA12592" s="108"/>
      <c r="AC12592" s="108"/>
    </row>
    <row r="12593" spans="19:29" x14ac:dyDescent="0.25">
      <c r="S12593" s="109"/>
      <c r="U12593" s="109"/>
      <c r="W12593" s="109"/>
      <c r="Y12593" s="109"/>
      <c r="AA12593" s="109"/>
      <c r="AC12593" s="109"/>
    </row>
    <row r="12594" spans="19:29" x14ac:dyDescent="0.25">
      <c r="S12594" s="108"/>
      <c r="U12594" s="108"/>
      <c r="W12594" s="108"/>
      <c r="Y12594" s="108"/>
      <c r="AA12594" s="108"/>
      <c r="AC12594" s="108"/>
    </row>
    <row r="12595" spans="19:29" x14ac:dyDescent="0.25">
      <c r="S12595" s="108"/>
      <c r="U12595" s="108"/>
      <c r="W12595" s="108"/>
      <c r="Y12595" s="108"/>
      <c r="AA12595" s="108"/>
      <c r="AC12595" s="108"/>
    </row>
    <row r="12596" spans="19:29" x14ac:dyDescent="0.25">
      <c r="S12596" s="108"/>
      <c r="U12596" s="108"/>
      <c r="W12596" s="108"/>
      <c r="Y12596" s="108"/>
      <c r="AA12596" s="108"/>
      <c r="AC12596" s="108"/>
    </row>
    <row r="12597" spans="19:29" x14ac:dyDescent="0.25">
      <c r="S12597" s="110"/>
      <c r="U12597" s="110"/>
      <c r="W12597" s="110"/>
      <c r="Y12597" s="110"/>
      <c r="AA12597" s="110"/>
      <c r="AC12597" s="110"/>
    </row>
    <row r="12598" spans="19:29" x14ac:dyDescent="0.25">
      <c r="S12598" s="110"/>
      <c r="U12598" s="110"/>
      <c r="W12598" s="110"/>
      <c r="Y12598" s="110"/>
      <c r="AA12598" s="110"/>
      <c r="AC12598" s="110"/>
    </row>
    <row r="12599" spans="19:29" x14ac:dyDescent="0.25">
      <c r="S12599" s="110"/>
      <c r="U12599" s="110"/>
      <c r="W12599" s="110"/>
      <c r="Y12599" s="110"/>
      <c r="AA12599" s="110"/>
      <c r="AC12599" s="110"/>
    </row>
    <row r="12600" spans="19:29" x14ac:dyDescent="0.25">
      <c r="S12600" s="110"/>
      <c r="U12600" s="110"/>
      <c r="W12600" s="110"/>
      <c r="Y12600" s="110"/>
      <c r="AA12600" s="110"/>
      <c r="AC12600" s="110"/>
    </row>
    <row r="12601" spans="19:29" x14ac:dyDescent="0.25">
      <c r="S12601" s="111"/>
      <c r="U12601" s="111"/>
      <c r="W12601" s="111"/>
      <c r="Y12601" s="111"/>
      <c r="AA12601" s="111"/>
      <c r="AC12601" s="111"/>
    </row>
    <row r="12602" spans="19:29" x14ac:dyDescent="0.25">
      <c r="S12602" s="107"/>
      <c r="U12602" s="107"/>
      <c r="W12602" s="107"/>
      <c r="Y12602" s="107"/>
      <c r="AA12602" s="107"/>
      <c r="AC12602" s="107"/>
    </row>
    <row r="12603" spans="19:29" x14ac:dyDescent="0.25">
      <c r="S12603" s="108"/>
      <c r="U12603" s="108"/>
      <c r="W12603" s="108"/>
      <c r="Y12603" s="108"/>
      <c r="AA12603" s="108"/>
      <c r="AC12603" s="108"/>
    </row>
    <row r="12604" spans="19:29" x14ac:dyDescent="0.25">
      <c r="S12604" s="108"/>
      <c r="U12604" s="108"/>
      <c r="W12604" s="108"/>
      <c r="Y12604" s="108"/>
      <c r="AA12604" s="108"/>
      <c r="AC12604" s="108"/>
    </row>
    <row r="12605" spans="19:29" x14ac:dyDescent="0.25">
      <c r="S12605" s="109"/>
      <c r="U12605" s="109"/>
      <c r="W12605" s="109"/>
      <c r="Y12605" s="109"/>
      <c r="AA12605" s="109"/>
      <c r="AC12605" s="109"/>
    </row>
    <row r="12606" spans="19:29" x14ac:dyDescent="0.25">
      <c r="S12606" s="108"/>
      <c r="U12606" s="108"/>
      <c r="W12606" s="108"/>
      <c r="Y12606" s="108"/>
      <c r="AA12606" s="108"/>
      <c r="AC12606" s="108"/>
    </row>
    <row r="12607" spans="19:29" x14ac:dyDescent="0.25">
      <c r="S12607" s="108"/>
      <c r="U12607" s="108"/>
      <c r="W12607" s="108"/>
      <c r="Y12607" s="108"/>
      <c r="AA12607" s="108"/>
      <c r="AC12607" s="108"/>
    </row>
    <row r="12608" spans="19:29" x14ac:dyDescent="0.25">
      <c r="S12608" s="109"/>
      <c r="U12608" s="109"/>
      <c r="W12608" s="109"/>
      <c r="Y12608" s="109"/>
      <c r="AA12608" s="109"/>
      <c r="AC12608" s="109"/>
    </row>
    <row r="12609" spans="19:29" x14ac:dyDescent="0.25">
      <c r="S12609" s="108"/>
      <c r="U12609" s="108"/>
      <c r="W12609" s="108"/>
      <c r="Y12609" s="108"/>
      <c r="AA12609" s="108"/>
      <c r="AC12609" s="108"/>
    </row>
    <row r="12610" spans="19:29" x14ac:dyDescent="0.25">
      <c r="S12610" s="109"/>
      <c r="U12610" s="109"/>
      <c r="W12610" s="109"/>
      <c r="Y12610" s="109"/>
      <c r="AA12610" s="109"/>
      <c r="AC12610" s="109"/>
    </row>
    <row r="12611" spans="19:29" x14ac:dyDescent="0.25">
      <c r="S12611" s="108"/>
      <c r="U12611" s="108"/>
      <c r="W12611" s="108"/>
      <c r="Y12611" s="108"/>
      <c r="AA12611" s="108"/>
      <c r="AC12611" s="108"/>
    </row>
    <row r="12612" spans="19:29" x14ac:dyDescent="0.25">
      <c r="S12612" s="108"/>
      <c r="U12612" s="108"/>
      <c r="W12612" s="108"/>
      <c r="Y12612" s="108"/>
      <c r="AA12612" s="108"/>
      <c r="AC12612" s="108"/>
    </row>
    <row r="12613" spans="19:29" x14ac:dyDescent="0.25">
      <c r="S12613" s="108"/>
      <c r="U12613" s="108"/>
      <c r="W12613" s="108"/>
      <c r="Y12613" s="108"/>
      <c r="AA12613" s="108"/>
      <c r="AC12613" s="108"/>
    </row>
    <row r="12614" spans="19:29" x14ac:dyDescent="0.25">
      <c r="S12614" s="110"/>
      <c r="U12614" s="110"/>
      <c r="W12614" s="110"/>
      <c r="Y12614" s="110"/>
      <c r="AA12614" s="110"/>
      <c r="AC12614" s="110"/>
    </row>
    <row r="12615" spans="19:29" x14ac:dyDescent="0.25">
      <c r="S12615" s="110"/>
      <c r="U12615" s="110"/>
      <c r="W12615" s="110"/>
      <c r="Y12615" s="110"/>
      <c r="AA12615" s="110"/>
      <c r="AC12615" s="110"/>
    </row>
    <row r="12616" spans="19:29" x14ac:dyDescent="0.25">
      <c r="S12616" s="110"/>
      <c r="U12616" s="110"/>
      <c r="W12616" s="110"/>
      <c r="Y12616" s="110"/>
      <c r="AA12616" s="110"/>
      <c r="AC12616" s="110"/>
    </row>
    <row r="12617" spans="19:29" x14ac:dyDescent="0.25">
      <c r="S12617" s="110"/>
      <c r="U12617" s="110"/>
      <c r="W12617" s="110"/>
      <c r="Y12617" s="110"/>
      <c r="AA12617" s="110"/>
      <c r="AC12617" s="110"/>
    </row>
    <row r="12618" spans="19:29" x14ac:dyDescent="0.25">
      <c r="S12618" s="111"/>
      <c r="U12618" s="111"/>
      <c r="W12618" s="111"/>
      <c r="Y12618" s="111"/>
      <c r="AA12618" s="111"/>
      <c r="AC12618" s="111"/>
    </row>
    <row r="12619" spans="19:29" x14ac:dyDescent="0.25">
      <c r="S12619" s="107"/>
      <c r="U12619" s="107"/>
      <c r="W12619" s="107"/>
      <c r="Y12619" s="107"/>
      <c r="AA12619" s="107"/>
      <c r="AC12619" s="107"/>
    </row>
    <row r="12620" spans="19:29" x14ac:dyDescent="0.25">
      <c r="S12620" s="108"/>
      <c r="U12620" s="108"/>
      <c r="W12620" s="108"/>
      <c r="Y12620" s="108"/>
      <c r="AA12620" s="108"/>
      <c r="AC12620" s="108"/>
    </row>
    <row r="12621" spans="19:29" x14ac:dyDescent="0.25">
      <c r="S12621" s="108"/>
      <c r="U12621" s="108"/>
      <c r="W12621" s="108"/>
      <c r="Y12621" s="108"/>
      <c r="AA12621" s="108"/>
      <c r="AC12621" s="108"/>
    </row>
    <row r="12622" spans="19:29" x14ac:dyDescent="0.25">
      <c r="S12622" s="109"/>
      <c r="U12622" s="109"/>
      <c r="W12622" s="109"/>
      <c r="Y12622" s="109"/>
      <c r="AA12622" s="109"/>
      <c r="AC12622" s="109"/>
    </row>
    <row r="12623" spans="19:29" x14ac:dyDescent="0.25">
      <c r="S12623" s="108"/>
      <c r="U12623" s="108"/>
      <c r="W12623" s="108"/>
      <c r="Y12623" s="108"/>
      <c r="AA12623" s="108"/>
      <c r="AC12623" s="108"/>
    </row>
    <row r="12624" spans="19:29" x14ac:dyDescent="0.25">
      <c r="S12624" s="108"/>
      <c r="U12624" s="108"/>
      <c r="W12624" s="108"/>
      <c r="Y12624" s="108"/>
      <c r="AA12624" s="108"/>
      <c r="AC12624" s="108"/>
    </row>
    <row r="12625" spans="19:29" x14ac:dyDescent="0.25">
      <c r="S12625" s="109"/>
      <c r="U12625" s="109"/>
      <c r="W12625" s="109"/>
      <c r="Y12625" s="109"/>
      <c r="AA12625" s="109"/>
      <c r="AC12625" s="109"/>
    </row>
    <row r="12626" spans="19:29" x14ac:dyDescent="0.25">
      <c r="S12626" s="108"/>
      <c r="U12626" s="108"/>
      <c r="W12626" s="108"/>
      <c r="Y12626" s="108"/>
      <c r="AA12626" s="108"/>
      <c r="AC12626" s="108"/>
    </row>
    <row r="12627" spans="19:29" x14ac:dyDescent="0.25">
      <c r="S12627" s="109"/>
      <c r="U12627" s="109"/>
      <c r="W12627" s="109"/>
      <c r="Y12627" s="109"/>
      <c r="AA12627" s="109"/>
      <c r="AC12627" s="109"/>
    </row>
    <row r="12628" spans="19:29" x14ac:dyDescent="0.25">
      <c r="S12628" s="108"/>
      <c r="U12628" s="108"/>
      <c r="W12628" s="108"/>
      <c r="Y12628" s="108"/>
      <c r="AA12628" s="108"/>
      <c r="AC12628" s="108"/>
    </row>
    <row r="12629" spans="19:29" x14ac:dyDescent="0.25">
      <c r="S12629" s="108"/>
      <c r="U12629" s="108"/>
      <c r="W12629" s="108"/>
      <c r="Y12629" s="108"/>
      <c r="AA12629" s="108"/>
      <c r="AC12629" s="108"/>
    </row>
    <row r="12630" spans="19:29" x14ac:dyDescent="0.25">
      <c r="S12630" s="108"/>
      <c r="U12630" s="108"/>
      <c r="W12630" s="108"/>
      <c r="Y12630" s="108"/>
      <c r="AA12630" s="108"/>
      <c r="AC12630" s="108"/>
    </row>
    <row r="12631" spans="19:29" x14ac:dyDescent="0.25">
      <c r="S12631" s="110"/>
      <c r="U12631" s="110"/>
      <c r="W12631" s="110"/>
      <c r="Y12631" s="110"/>
      <c r="AA12631" s="110"/>
      <c r="AC12631" s="110"/>
    </row>
    <row r="12632" spans="19:29" x14ac:dyDescent="0.25">
      <c r="S12632" s="110"/>
      <c r="U12632" s="110"/>
      <c r="W12632" s="110"/>
      <c r="Y12632" s="110"/>
      <c r="AA12632" s="110"/>
      <c r="AC12632" s="110"/>
    </row>
    <row r="12633" spans="19:29" x14ac:dyDescent="0.25">
      <c r="S12633" s="110"/>
      <c r="U12633" s="110"/>
      <c r="W12633" s="110"/>
      <c r="Y12633" s="110"/>
      <c r="AA12633" s="110"/>
      <c r="AC12633" s="110"/>
    </row>
    <row r="12634" spans="19:29" x14ac:dyDescent="0.25">
      <c r="S12634" s="110"/>
      <c r="U12634" s="110"/>
      <c r="W12634" s="110"/>
      <c r="Y12634" s="110"/>
      <c r="AA12634" s="110"/>
      <c r="AC12634" s="110"/>
    </row>
    <row r="12635" spans="19:29" x14ac:dyDescent="0.25">
      <c r="S12635" s="111"/>
      <c r="U12635" s="111"/>
      <c r="W12635" s="111"/>
      <c r="Y12635" s="111"/>
      <c r="AA12635" s="111"/>
      <c r="AC12635" s="111"/>
    </row>
    <row r="12636" spans="19:29" x14ac:dyDescent="0.25">
      <c r="S12636" s="107"/>
      <c r="U12636" s="107"/>
      <c r="W12636" s="107"/>
      <c r="Y12636" s="107"/>
      <c r="AA12636" s="107"/>
      <c r="AC12636" s="107"/>
    </row>
    <row r="12637" spans="19:29" x14ac:dyDescent="0.25">
      <c r="S12637" s="108"/>
      <c r="U12637" s="108"/>
      <c r="W12637" s="108"/>
      <c r="Y12637" s="108"/>
      <c r="AA12637" s="108"/>
      <c r="AC12637" s="108"/>
    </row>
    <row r="12638" spans="19:29" x14ac:dyDescent="0.25">
      <c r="S12638" s="108"/>
      <c r="U12638" s="108"/>
      <c r="W12638" s="108"/>
      <c r="Y12638" s="108"/>
      <c r="AA12638" s="108"/>
      <c r="AC12638" s="108"/>
    </row>
    <row r="12639" spans="19:29" x14ac:dyDescent="0.25">
      <c r="S12639" s="109"/>
      <c r="U12639" s="109"/>
      <c r="W12639" s="109"/>
      <c r="Y12639" s="109"/>
      <c r="AA12639" s="109"/>
      <c r="AC12639" s="109"/>
    </row>
    <row r="12640" spans="19:29" x14ac:dyDescent="0.25">
      <c r="S12640" s="108"/>
      <c r="U12640" s="108"/>
      <c r="W12640" s="108"/>
      <c r="Y12640" s="108"/>
      <c r="AA12640" s="108"/>
      <c r="AC12640" s="108"/>
    </row>
    <row r="12641" spans="19:29" x14ac:dyDescent="0.25">
      <c r="S12641" s="108"/>
      <c r="U12641" s="108"/>
      <c r="W12641" s="108"/>
      <c r="Y12641" s="108"/>
      <c r="AA12641" s="108"/>
      <c r="AC12641" s="108"/>
    </row>
    <row r="12642" spans="19:29" x14ac:dyDescent="0.25">
      <c r="S12642" s="109"/>
      <c r="U12642" s="109"/>
      <c r="W12642" s="109"/>
      <c r="Y12642" s="109"/>
      <c r="AA12642" s="109"/>
      <c r="AC12642" s="109"/>
    </row>
    <row r="12643" spans="19:29" x14ac:dyDescent="0.25">
      <c r="S12643" s="108"/>
      <c r="U12643" s="108"/>
      <c r="W12643" s="108"/>
      <c r="Y12643" s="108"/>
      <c r="AA12643" s="108"/>
      <c r="AC12643" s="108"/>
    </row>
    <row r="12644" spans="19:29" x14ac:dyDescent="0.25">
      <c r="S12644" s="109"/>
      <c r="U12644" s="109"/>
      <c r="W12644" s="109"/>
      <c r="Y12644" s="109"/>
      <c r="AA12644" s="109"/>
      <c r="AC12644" s="109"/>
    </row>
    <row r="12645" spans="19:29" x14ac:dyDescent="0.25">
      <c r="S12645" s="108"/>
      <c r="U12645" s="108"/>
      <c r="W12645" s="108"/>
      <c r="Y12645" s="108"/>
      <c r="AA12645" s="108"/>
      <c r="AC12645" s="108"/>
    </row>
    <row r="12646" spans="19:29" x14ac:dyDescent="0.25">
      <c r="S12646" s="108"/>
      <c r="U12646" s="108"/>
      <c r="W12646" s="108"/>
      <c r="Y12646" s="108"/>
      <c r="AA12646" s="108"/>
      <c r="AC12646" s="108"/>
    </row>
    <row r="12647" spans="19:29" x14ac:dyDescent="0.25">
      <c r="S12647" s="108"/>
      <c r="U12647" s="108"/>
      <c r="W12647" s="108"/>
      <c r="Y12647" s="108"/>
      <c r="AA12647" s="108"/>
      <c r="AC12647" s="108"/>
    </row>
    <row r="12648" spans="19:29" x14ac:dyDescent="0.25">
      <c r="S12648" s="110"/>
      <c r="U12648" s="110"/>
      <c r="W12648" s="110"/>
      <c r="Y12648" s="110"/>
      <c r="AA12648" s="110"/>
      <c r="AC12648" s="110"/>
    </row>
    <row r="12649" spans="19:29" x14ac:dyDescent="0.25">
      <c r="S12649" s="110"/>
      <c r="U12649" s="110"/>
      <c r="W12649" s="110"/>
      <c r="Y12649" s="110"/>
      <c r="AA12649" s="110"/>
      <c r="AC12649" s="110"/>
    </row>
    <row r="12650" spans="19:29" x14ac:dyDescent="0.25">
      <c r="S12650" s="110"/>
      <c r="U12650" s="110"/>
      <c r="W12650" s="110"/>
      <c r="Y12650" s="110"/>
      <c r="AA12650" s="110"/>
      <c r="AC12650" s="110"/>
    </row>
    <row r="12651" spans="19:29" x14ac:dyDescent="0.25">
      <c r="S12651" s="110"/>
      <c r="U12651" s="110"/>
      <c r="W12651" s="110"/>
      <c r="Y12651" s="110"/>
      <c r="AA12651" s="110"/>
      <c r="AC12651" s="110"/>
    </row>
    <row r="12652" spans="19:29" x14ac:dyDescent="0.25">
      <c r="S12652" s="111"/>
      <c r="U12652" s="111"/>
      <c r="W12652" s="111"/>
      <c r="Y12652" s="111"/>
      <c r="AA12652" s="111"/>
      <c r="AC12652" s="111"/>
    </row>
    <row r="12653" spans="19:29" x14ac:dyDescent="0.25">
      <c r="S12653" s="107"/>
      <c r="U12653" s="107"/>
      <c r="W12653" s="107"/>
      <c r="Y12653" s="107"/>
      <c r="AA12653" s="107"/>
      <c r="AC12653" s="107"/>
    </row>
    <row r="12654" spans="19:29" x14ac:dyDescent="0.25">
      <c r="S12654" s="108"/>
      <c r="U12654" s="108"/>
      <c r="W12654" s="108"/>
      <c r="Y12654" s="108"/>
      <c r="AA12654" s="108"/>
      <c r="AC12654" s="108"/>
    </row>
    <row r="12655" spans="19:29" x14ac:dyDescent="0.25">
      <c r="S12655" s="108"/>
      <c r="U12655" s="108"/>
      <c r="W12655" s="108"/>
      <c r="Y12655" s="108"/>
      <c r="AA12655" s="108"/>
      <c r="AC12655" s="108"/>
    </row>
    <row r="12656" spans="19:29" x14ac:dyDescent="0.25">
      <c r="S12656" s="109"/>
      <c r="U12656" s="109"/>
      <c r="W12656" s="109"/>
      <c r="Y12656" s="109"/>
      <c r="AA12656" s="109"/>
      <c r="AC12656" s="109"/>
    </row>
    <row r="12657" spans="19:29" x14ac:dyDescent="0.25">
      <c r="S12657" s="108"/>
      <c r="U12657" s="108"/>
      <c r="W12657" s="108"/>
      <c r="Y12657" s="108"/>
      <c r="AA12657" s="108"/>
      <c r="AC12657" s="108"/>
    </row>
    <row r="12658" spans="19:29" x14ac:dyDescent="0.25">
      <c r="S12658" s="108"/>
      <c r="U12658" s="108"/>
      <c r="W12658" s="108"/>
      <c r="Y12658" s="108"/>
      <c r="AA12658" s="108"/>
      <c r="AC12658" s="108"/>
    </row>
    <row r="12659" spans="19:29" x14ac:dyDescent="0.25">
      <c r="S12659" s="109"/>
      <c r="U12659" s="109"/>
      <c r="W12659" s="109"/>
      <c r="Y12659" s="109"/>
      <c r="AA12659" s="109"/>
      <c r="AC12659" s="109"/>
    </row>
    <row r="12660" spans="19:29" x14ac:dyDescent="0.25">
      <c r="S12660" s="108"/>
      <c r="U12660" s="108"/>
      <c r="W12660" s="108"/>
      <c r="Y12660" s="108"/>
      <c r="AA12660" s="108"/>
      <c r="AC12660" s="108"/>
    </row>
    <row r="12661" spans="19:29" x14ac:dyDescent="0.25">
      <c r="S12661" s="109"/>
      <c r="U12661" s="109"/>
      <c r="W12661" s="109"/>
      <c r="Y12661" s="109"/>
      <c r="AA12661" s="109"/>
      <c r="AC12661" s="109"/>
    </row>
    <row r="12662" spans="19:29" x14ac:dyDescent="0.25">
      <c r="S12662" s="108"/>
      <c r="U12662" s="108"/>
      <c r="W12662" s="108"/>
      <c r="Y12662" s="108"/>
      <c r="AA12662" s="108"/>
      <c r="AC12662" s="108"/>
    </row>
    <row r="12663" spans="19:29" x14ac:dyDescent="0.25">
      <c r="S12663" s="108"/>
      <c r="U12663" s="108"/>
      <c r="W12663" s="108"/>
      <c r="Y12663" s="108"/>
      <c r="AA12663" s="108"/>
      <c r="AC12663" s="108"/>
    </row>
    <row r="12664" spans="19:29" x14ac:dyDescent="0.25">
      <c r="S12664" s="108"/>
      <c r="U12664" s="108"/>
      <c r="W12664" s="108"/>
      <c r="Y12664" s="108"/>
      <c r="AA12664" s="108"/>
      <c r="AC12664" s="108"/>
    </row>
    <row r="12665" spans="19:29" x14ac:dyDescent="0.25">
      <c r="S12665" s="110"/>
      <c r="U12665" s="110"/>
      <c r="W12665" s="110"/>
      <c r="Y12665" s="110"/>
      <c r="AA12665" s="110"/>
      <c r="AC12665" s="110"/>
    </row>
    <row r="12666" spans="19:29" x14ac:dyDescent="0.25">
      <c r="S12666" s="110"/>
      <c r="U12666" s="110"/>
      <c r="W12666" s="110"/>
      <c r="Y12666" s="110"/>
      <c r="AA12666" s="110"/>
      <c r="AC12666" s="110"/>
    </row>
    <row r="12667" spans="19:29" x14ac:dyDescent="0.25">
      <c r="S12667" s="110"/>
      <c r="U12667" s="110"/>
      <c r="W12667" s="110"/>
      <c r="Y12667" s="110"/>
      <c r="AA12667" s="110"/>
      <c r="AC12667" s="110"/>
    </row>
    <row r="12668" spans="19:29" x14ac:dyDescent="0.25">
      <c r="S12668" s="110"/>
      <c r="U12668" s="110"/>
      <c r="W12668" s="110"/>
      <c r="Y12668" s="110"/>
      <c r="AA12668" s="110"/>
      <c r="AC12668" s="110"/>
    </row>
    <row r="12669" spans="19:29" x14ac:dyDescent="0.25">
      <c r="S12669" s="111"/>
      <c r="U12669" s="111"/>
      <c r="W12669" s="111"/>
      <c r="Y12669" s="111"/>
      <c r="AA12669" s="111"/>
      <c r="AC12669" s="111"/>
    </row>
    <row r="12670" spans="19:29" x14ac:dyDescent="0.25">
      <c r="S12670" s="107"/>
      <c r="U12670" s="107"/>
      <c r="W12670" s="107"/>
      <c r="Y12670" s="107"/>
      <c r="AA12670" s="107"/>
      <c r="AC12670" s="107"/>
    </row>
    <row r="12671" spans="19:29" x14ac:dyDescent="0.25">
      <c r="S12671" s="108"/>
      <c r="U12671" s="108"/>
      <c r="W12671" s="108"/>
      <c r="Y12671" s="108"/>
      <c r="AA12671" s="108"/>
      <c r="AC12671" s="108"/>
    </row>
    <row r="12672" spans="19:29" x14ac:dyDescent="0.25">
      <c r="S12672" s="108"/>
      <c r="U12672" s="108"/>
      <c r="W12672" s="108"/>
      <c r="Y12672" s="108"/>
      <c r="AA12672" s="108"/>
      <c r="AC12672" s="108"/>
    </row>
    <row r="12673" spans="19:29" x14ac:dyDescent="0.25">
      <c r="S12673" s="109"/>
      <c r="U12673" s="109"/>
      <c r="W12673" s="109"/>
      <c r="Y12673" s="109"/>
      <c r="AA12673" s="109"/>
      <c r="AC12673" s="109"/>
    </row>
    <row r="12674" spans="19:29" x14ac:dyDescent="0.25">
      <c r="S12674" s="108"/>
      <c r="U12674" s="108"/>
      <c r="W12674" s="108"/>
      <c r="Y12674" s="108"/>
      <c r="AA12674" s="108"/>
      <c r="AC12674" s="108"/>
    </row>
    <row r="12675" spans="19:29" x14ac:dyDescent="0.25">
      <c r="S12675" s="108"/>
      <c r="U12675" s="108"/>
      <c r="W12675" s="108"/>
      <c r="Y12675" s="108"/>
      <c r="AA12675" s="108"/>
      <c r="AC12675" s="108"/>
    </row>
    <row r="12676" spans="19:29" x14ac:dyDescent="0.25">
      <c r="S12676" s="109"/>
      <c r="U12676" s="109"/>
      <c r="W12676" s="109"/>
      <c r="Y12676" s="109"/>
      <c r="AA12676" s="109"/>
      <c r="AC12676" s="109"/>
    </row>
    <row r="12677" spans="19:29" x14ac:dyDescent="0.25">
      <c r="S12677" s="108"/>
      <c r="U12677" s="108"/>
      <c r="W12677" s="108"/>
      <c r="Y12677" s="108"/>
      <c r="AA12677" s="108"/>
      <c r="AC12677" s="108"/>
    </row>
    <row r="12678" spans="19:29" x14ac:dyDescent="0.25">
      <c r="S12678" s="109"/>
      <c r="U12678" s="109"/>
      <c r="W12678" s="109"/>
      <c r="Y12678" s="109"/>
      <c r="AA12678" s="109"/>
      <c r="AC12678" s="109"/>
    </row>
    <row r="12679" spans="19:29" x14ac:dyDescent="0.25">
      <c r="S12679" s="108"/>
      <c r="U12679" s="108"/>
      <c r="W12679" s="108"/>
      <c r="Y12679" s="108"/>
      <c r="AA12679" s="108"/>
      <c r="AC12679" s="108"/>
    </row>
    <row r="12680" spans="19:29" x14ac:dyDescent="0.25">
      <c r="S12680" s="108"/>
      <c r="U12680" s="108"/>
      <c r="W12680" s="108"/>
      <c r="Y12680" s="108"/>
      <c r="AA12680" s="108"/>
      <c r="AC12680" s="108"/>
    </row>
    <row r="12681" spans="19:29" x14ac:dyDescent="0.25">
      <c r="S12681" s="108"/>
      <c r="U12681" s="108"/>
      <c r="W12681" s="108"/>
      <c r="Y12681" s="108"/>
      <c r="AA12681" s="108"/>
      <c r="AC12681" s="108"/>
    </row>
    <row r="12682" spans="19:29" x14ac:dyDescent="0.25">
      <c r="S12682" s="110"/>
      <c r="U12682" s="110"/>
      <c r="W12682" s="110"/>
      <c r="Y12682" s="110"/>
      <c r="AA12682" s="110"/>
      <c r="AC12682" s="110"/>
    </row>
    <row r="12683" spans="19:29" x14ac:dyDescent="0.25">
      <c r="S12683" s="110"/>
      <c r="U12683" s="110"/>
      <c r="W12683" s="110"/>
      <c r="Y12683" s="110"/>
      <c r="AA12683" s="110"/>
      <c r="AC12683" s="110"/>
    </row>
    <row r="12684" spans="19:29" x14ac:dyDescent="0.25">
      <c r="S12684" s="110"/>
      <c r="U12684" s="110"/>
      <c r="W12684" s="110"/>
      <c r="Y12684" s="110"/>
      <c r="AA12684" s="110"/>
      <c r="AC12684" s="110"/>
    </row>
    <row r="12685" spans="19:29" x14ac:dyDescent="0.25">
      <c r="S12685" s="110"/>
      <c r="U12685" s="110"/>
      <c r="W12685" s="110"/>
      <c r="Y12685" s="110"/>
      <c r="AA12685" s="110"/>
      <c r="AC12685" s="110"/>
    </row>
    <row r="12686" spans="19:29" x14ac:dyDescent="0.25">
      <c r="S12686" s="111"/>
      <c r="U12686" s="111"/>
      <c r="W12686" s="111"/>
      <c r="Y12686" s="111"/>
      <c r="AA12686" s="111"/>
      <c r="AC12686" s="111"/>
    </row>
    <row r="12687" spans="19:29" x14ac:dyDescent="0.25">
      <c r="S12687" s="107"/>
      <c r="U12687" s="107"/>
      <c r="W12687" s="107"/>
      <c r="Y12687" s="107"/>
      <c r="AA12687" s="107"/>
      <c r="AC12687" s="107"/>
    </row>
    <row r="12688" spans="19:29" x14ac:dyDescent="0.25">
      <c r="S12688" s="108"/>
      <c r="U12688" s="108"/>
      <c r="W12688" s="108"/>
      <c r="Y12688" s="108"/>
      <c r="AA12688" s="108"/>
      <c r="AC12688" s="108"/>
    </row>
    <row r="12689" spans="19:29" x14ac:dyDescent="0.25">
      <c r="S12689" s="108"/>
      <c r="U12689" s="108"/>
      <c r="W12689" s="108"/>
      <c r="Y12689" s="108"/>
      <c r="AA12689" s="108"/>
      <c r="AC12689" s="108"/>
    </row>
    <row r="12690" spans="19:29" x14ac:dyDescent="0.25">
      <c r="S12690" s="109"/>
      <c r="U12690" s="109"/>
      <c r="W12690" s="109"/>
      <c r="Y12690" s="109"/>
      <c r="AA12690" s="109"/>
      <c r="AC12690" s="109"/>
    </row>
    <row r="12691" spans="19:29" x14ac:dyDescent="0.25">
      <c r="S12691" s="108"/>
      <c r="U12691" s="108"/>
      <c r="W12691" s="108"/>
      <c r="Y12691" s="108"/>
      <c r="AA12691" s="108"/>
      <c r="AC12691" s="108"/>
    </row>
    <row r="12692" spans="19:29" x14ac:dyDescent="0.25">
      <c r="S12692" s="108"/>
      <c r="U12692" s="108"/>
      <c r="W12692" s="108"/>
      <c r="Y12692" s="108"/>
      <c r="AA12692" s="108"/>
      <c r="AC12692" s="108"/>
    </row>
    <row r="12693" spans="19:29" x14ac:dyDescent="0.25">
      <c r="S12693" s="109"/>
      <c r="U12693" s="109"/>
      <c r="W12693" s="109"/>
      <c r="Y12693" s="109"/>
      <c r="AA12693" s="109"/>
      <c r="AC12693" s="109"/>
    </row>
    <row r="12694" spans="19:29" x14ac:dyDescent="0.25">
      <c r="S12694" s="108"/>
      <c r="U12694" s="108"/>
      <c r="W12694" s="108"/>
      <c r="Y12694" s="108"/>
      <c r="AA12694" s="108"/>
      <c r="AC12694" s="108"/>
    </row>
    <row r="12695" spans="19:29" x14ac:dyDescent="0.25">
      <c r="S12695" s="109"/>
      <c r="U12695" s="109"/>
      <c r="W12695" s="109"/>
      <c r="Y12695" s="109"/>
      <c r="AA12695" s="109"/>
      <c r="AC12695" s="109"/>
    </row>
    <row r="12696" spans="19:29" x14ac:dyDescent="0.25">
      <c r="S12696" s="108"/>
      <c r="U12696" s="108"/>
      <c r="W12696" s="108"/>
      <c r="Y12696" s="108"/>
      <c r="AA12696" s="108"/>
      <c r="AC12696" s="108"/>
    </row>
    <row r="12697" spans="19:29" x14ac:dyDescent="0.25">
      <c r="S12697" s="108"/>
      <c r="U12697" s="108"/>
      <c r="W12697" s="108"/>
      <c r="Y12697" s="108"/>
      <c r="AA12697" s="108"/>
      <c r="AC12697" s="108"/>
    </row>
    <row r="12698" spans="19:29" x14ac:dyDescent="0.25">
      <c r="S12698" s="108"/>
      <c r="U12698" s="108"/>
      <c r="W12698" s="108"/>
      <c r="Y12698" s="108"/>
      <c r="AA12698" s="108"/>
      <c r="AC12698" s="108"/>
    </row>
    <row r="12699" spans="19:29" x14ac:dyDescent="0.25">
      <c r="S12699" s="110"/>
      <c r="U12699" s="110"/>
      <c r="W12699" s="110"/>
      <c r="Y12699" s="110"/>
      <c r="AA12699" s="110"/>
      <c r="AC12699" s="110"/>
    </row>
    <row r="12700" spans="19:29" x14ac:dyDescent="0.25">
      <c r="S12700" s="110"/>
      <c r="U12700" s="110"/>
      <c r="W12700" s="110"/>
      <c r="Y12700" s="110"/>
      <c r="AA12700" s="110"/>
      <c r="AC12700" s="110"/>
    </row>
    <row r="12701" spans="19:29" x14ac:dyDescent="0.25">
      <c r="S12701" s="110"/>
      <c r="U12701" s="110"/>
      <c r="W12701" s="110"/>
      <c r="Y12701" s="110"/>
      <c r="AA12701" s="110"/>
      <c r="AC12701" s="110"/>
    </row>
    <row r="12702" spans="19:29" x14ac:dyDescent="0.25">
      <c r="S12702" s="110"/>
      <c r="U12702" s="110"/>
      <c r="W12702" s="110"/>
      <c r="Y12702" s="110"/>
      <c r="AA12702" s="110"/>
      <c r="AC12702" s="110"/>
    </row>
    <row r="12703" spans="19:29" x14ac:dyDescent="0.25">
      <c r="S12703" s="111"/>
      <c r="U12703" s="111"/>
      <c r="W12703" s="111"/>
      <c r="Y12703" s="111"/>
      <c r="AA12703" s="111"/>
      <c r="AC12703" s="111"/>
    </row>
    <row r="12704" spans="19:29" x14ac:dyDescent="0.25">
      <c r="S12704" s="107"/>
      <c r="U12704" s="107"/>
      <c r="W12704" s="107"/>
      <c r="Y12704" s="107"/>
      <c r="AA12704" s="107"/>
      <c r="AC12704" s="107"/>
    </row>
    <row r="12705" spans="19:29" x14ac:dyDescent="0.25">
      <c r="S12705" s="108"/>
      <c r="U12705" s="108"/>
      <c r="W12705" s="108"/>
      <c r="Y12705" s="108"/>
      <c r="AA12705" s="108"/>
      <c r="AC12705" s="108"/>
    </row>
    <row r="12706" spans="19:29" x14ac:dyDescent="0.25">
      <c r="S12706" s="108"/>
      <c r="U12706" s="108"/>
      <c r="W12706" s="108"/>
      <c r="Y12706" s="108"/>
      <c r="AA12706" s="108"/>
      <c r="AC12706" s="108"/>
    </row>
    <row r="12707" spans="19:29" x14ac:dyDescent="0.25">
      <c r="S12707" s="109"/>
      <c r="U12707" s="109"/>
      <c r="W12707" s="109"/>
      <c r="Y12707" s="109"/>
      <c r="AA12707" s="109"/>
      <c r="AC12707" s="109"/>
    </row>
    <row r="12708" spans="19:29" x14ac:dyDescent="0.25">
      <c r="S12708" s="108"/>
      <c r="U12708" s="108"/>
      <c r="W12708" s="108"/>
      <c r="Y12708" s="108"/>
      <c r="AA12708" s="108"/>
      <c r="AC12708" s="108"/>
    </row>
    <row r="12709" spans="19:29" x14ac:dyDescent="0.25">
      <c r="S12709" s="108"/>
      <c r="U12709" s="108"/>
      <c r="W12709" s="108"/>
      <c r="Y12709" s="108"/>
      <c r="AA12709" s="108"/>
      <c r="AC12709" s="108"/>
    </row>
    <row r="12710" spans="19:29" x14ac:dyDescent="0.25">
      <c r="S12710" s="109"/>
      <c r="U12710" s="109"/>
      <c r="W12710" s="109"/>
      <c r="Y12710" s="109"/>
      <c r="AA12710" s="109"/>
      <c r="AC12710" s="109"/>
    </row>
    <row r="12711" spans="19:29" x14ac:dyDescent="0.25">
      <c r="S12711" s="108"/>
      <c r="U12711" s="108"/>
      <c r="W12711" s="108"/>
      <c r="Y12711" s="108"/>
      <c r="AA12711" s="108"/>
      <c r="AC12711" s="108"/>
    </row>
    <row r="12712" spans="19:29" x14ac:dyDescent="0.25">
      <c r="S12712" s="109"/>
      <c r="U12712" s="109"/>
      <c r="W12712" s="109"/>
      <c r="Y12712" s="109"/>
      <c r="AA12712" s="109"/>
      <c r="AC12712" s="109"/>
    </row>
    <row r="12713" spans="19:29" x14ac:dyDescent="0.25">
      <c r="S12713" s="108"/>
      <c r="U12713" s="108"/>
      <c r="W12713" s="108"/>
      <c r="Y12713" s="108"/>
      <c r="AA12713" s="108"/>
      <c r="AC12713" s="108"/>
    </row>
    <row r="12714" spans="19:29" x14ac:dyDescent="0.25">
      <c r="S12714" s="108"/>
      <c r="U12714" s="108"/>
      <c r="W12714" s="108"/>
      <c r="Y12714" s="108"/>
      <c r="AA12714" s="108"/>
      <c r="AC12714" s="108"/>
    </row>
    <row r="12715" spans="19:29" x14ac:dyDescent="0.25">
      <c r="S12715" s="108"/>
      <c r="U12715" s="108"/>
      <c r="W12715" s="108"/>
      <c r="Y12715" s="108"/>
      <c r="AA12715" s="108"/>
      <c r="AC12715" s="108"/>
    </row>
    <row r="12716" spans="19:29" x14ac:dyDescent="0.25">
      <c r="S12716" s="110"/>
      <c r="U12716" s="110"/>
      <c r="W12716" s="110"/>
      <c r="Y12716" s="110"/>
      <c r="AA12716" s="110"/>
      <c r="AC12716" s="110"/>
    </row>
    <row r="12717" spans="19:29" x14ac:dyDescent="0.25">
      <c r="S12717" s="110"/>
      <c r="U12717" s="110"/>
      <c r="W12717" s="110"/>
      <c r="Y12717" s="110"/>
      <c r="AA12717" s="110"/>
      <c r="AC12717" s="110"/>
    </row>
    <row r="12718" spans="19:29" x14ac:dyDescent="0.25">
      <c r="S12718" s="110"/>
      <c r="U12718" s="110"/>
      <c r="W12718" s="110"/>
      <c r="Y12718" s="110"/>
      <c r="AA12718" s="110"/>
      <c r="AC12718" s="110"/>
    </row>
    <row r="12719" spans="19:29" x14ac:dyDescent="0.25">
      <c r="S12719" s="110"/>
      <c r="U12719" s="110"/>
      <c r="W12719" s="110"/>
      <c r="Y12719" s="110"/>
      <c r="AA12719" s="110"/>
      <c r="AC12719" s="110"/>
    </row>
    <row r="12720" spans="19:29" x14ac:dyDescent="0.25">
      <c r="S12720" s="111"/>
      <c r="U12720" s="111"/>
      <c r="W12720" s="111"/>
      <c r="Y12720" s="111"/>
      <c r="AA12720" s="111"/>
      <c r="AC12720" s="111"/>
    </row>
    <row r="12721" spans="19:29" x14ac:dyDescent="0.25">
      <c r="S12721" s="107"/>
      <c r="U12721" s="107"/>
      <c r="W12721" s="107"/>
      <c r="Y12721" s="107"/>
      <c r="AA12721" s="107"/>
      <c r="AC12721" s="107"/>
    </row>
    <row r="12722" spans="19:29" x14ac:dyDescent="0.25">
      <c r="S12722" s="108"/>
      <c r="U12722" s="108"/>
      <c r="W12722" s="108"/>
      <c r="Y12722" s="108"/>
      <c r="AA12722" s="108"/>
      <c r="AC12722" s="108"/>
    </row>
    <row r="12723" spans="19:29" x14ac:dyDescent="0.25">
      <c r="S12723" s="108"/>
      <c r="U12723" s="108"/>
      <c r="W12723" s="108"/>
      <c r="Y12723" s="108"/>
      <c r="AA12723" s="108"/>
      <c r="AC12723" s="108"/>
    </row>
    <row r="12724" spans="19:29" x14ac:dyDescent="0.25">
      <c r="S12724" s="109"/>
      <c r="U12724" s="109"/>
      <c r="W12724" s="109"/>
      <c r="Y12724" s="109"/>
      <c r="AA12724" s="109"/>
      <c r="AC12724" s="109"/>
    </row>
    <row r="12725" spans="19:29" x14ac:dyDescent="0.25">
      <c r="S12725" s="108"/>
      <c r="U12725" s="108"/>
      <c r="W12725" s="108"/>
      <c r="Y12725" s="108"/>
      <c r="AA12725" s="108"/>
      <c r="AC12725" s="108"/>
    </row>
    <row r="12726" spans="19:29" x14ac:dyDescent="0.25">
      <c r="S12726" s="108"/>
      <c r="U12726" s="108"/>
      <c r="W12726" s="108"/>
      <c r="Y12726" s="108"/>
      <c r="AA12726" s="108"/>
      <c r="AC12726" s="108"/>
    </row>
    <row r="12727" spans="19:29" x14ac:dyDescent="0.25">
      <c r="S12727" s="109"/>
      <c r="U12727" s="109"/>
      <c r="W12727" s="109"/>
      <c r="Y12727" s="109"/>
      <c r="AA12727" s="109"/>
      <c r="AC12727" s="109"/>
    </row>
    <row r="12728" spans="19:29" x14ac:dyDescent="0.25">
      <c r="S12728" s="108"/>
      <c r="U12728" s="108"/>
      <c r="W12728" s="108"/>
      <c r="Y12728" s="108"/>
      <c r="AA12728" s="108"/>
      <c r="AC12728" s="108"/>
    </row>
    <row r="12729" spans="19:29" x14ac:dyDescent="0.25">
      <c r="S12729" s="109"/>
      <c r="U12729" s="109"/>
      <c r="W12729" s="109"/>
      <c r="Y12729" s="109"/>
      <c r="AA12729" s="109"/>
      <c r="AC12729" s="109"/>
    </row>
    <row r="12730" spans="19:29" x14ac:dyDescent="0.25">
      <c r="S12730" s="108"/>
      <c r="U12730" s="108"/>
      <c r="W12730" s="108"/>
      <c r="Y12730" s="108"/>
      <c r="AA12730" s="108"/>
      <c r="AC12730" s="108"/>
    </row>
    <row r="12731" spans="19:29" x14ac:dyDescent="0.25">
      <c r="S12731" s="108"/>
      <c r="U12731" s="108"/>
      <c r="W12731" s="108"/>
      <c r="Y12731" s="108"/>
      <c r="AA12731" s="108"/>
      <c r="AC12731" s="108"/>
    </row>
    <row r="12732" spans="19:29" x14ac:dyDescent="0.25">
      <c r="S12732" s="108"/>
      <c r="U12732" s="108"/>
      <c r="W12732" s="108"/>
      <c r="Y12732" s="108"/>
      <c r="AA12732" s="108"/>
      <c r="AC12732" s="108"/>
    </row>
    <row r="12733" spans="19:29" x14ac:dyDescent="0.25">
      <c r="S12733" s="110"/>
      <c r="U12733" s="110"/>
      <c r="W12733" s="110"/>
      <c r="Y12733" s="110"/>
      <c r="AA12733" s="110"/>
      <c r="AC12733" s="110"/>
    </row>
    <row r="12734" spans="19:29" x14ac:dyDescent="0.25">
      <c r="S12734" s="110"/>
      <c r="U12734" s="110"/>
      <c r="W12734" s="110"/>
      <c r="Y12734" s="110"/>
      <c r="AA12734" s="110"/>
      <c r="AC12734" s="110"/>
    </row>
    <row r="12735" spans="19:29" x14ac:dyDescent="0.25">
      <c r="S12735" s="110"/>
      <c r="U12735" s="110"/>
      <c r="W12735" s="110"/>
      <c r="Y12735" s="110"/>
      <c r="AA12735" s="110"/>
      <c r="AC12735" s="110"/>
    </row>
    <row r="12736" spans="19:29" x14ac:dyDescent="0.25">
      <c r="S12736" s="110"/>
      <c r="U12736" s="110"/>
      <c r="W12736" s="110"/>
      <c r="Y12736" s="110"/>
      <c r="AA12736" s="110"/>
      <c r="AC12736" s="110"/>
    </row>
    <row r="12737" spans="19:29" x14ac:dyDescent="0.25">
      <c r="S12737" s="111"/>
      <c r="U12737" s="111"/>
      <c r="W12737" s="111"/>
      <c r="Y12737" s="111"/>
      <c r="AA12737" s="111"/>
      <c r="AC12737" s="111"/>
    </row>
    <row r="12738" spans="19:29" x14ac:dyDescent="0.25">
      <c r="S12738" s="107"/>
      <c r="U12738" s="107"/>
      <c r="W12738" s="107"/>
      <c r="Y12738" s="107"/>
      <c r="AA12738" s="107"/>
      <c r="AC12738" s="107"/>
    </row>
    <row r="12739" spans="19:29" x14ac:dyDescent="0.25">
      <c r="S12739" s="108"/>
      <c r="U12739" s="108"/>
      <c r="W12739" s="108"/>
      <c r="Y12739" s="108"/>
      <c r="AA12739" s="108"/>
      <c r="AC12739" s="108"/>
    </row>
    <row r="12740" spans="19:29" x14ac:dyDescent="0.25">
      <c r="S12740" s="108"/>
      <c r="U12740" s="108"/>
      <c r="W12740" s="108"/>
      <c r="Y12740" s="108"/>
      <c r="AA12740" s="108"/>
      <c r="AC12740" s="108"/>
    </row>
    <row r="12741" spans="19:29" x14ac:dyDescent="0.25">
      <c r="S12741" s="109"/>
      <c r="U12741" s="109"/>
      <c r="W12741" s="109"/>
      <c r="Y12741" s="109"/>
      <c r="AA12741" s="109"/>
      <c r="AC12741" s="109"/>
    </row>
    <row r="12742" spans="19:29" x14ac:dyDescent="0.25">
      <c r="S12742" s="108"/>
      <c r="U12742" s="108"/>
      <c r="W12742" s="108"/>
      <c r="Y12742" s="108"/>
      <c r="AA12742" s="108"/>
      <c r="AC12742" s="108"/>
    </row>
    <row r="12743" spans="19:29" x14ac:dyDescent="0.25">
      <c r="S12743" s="108"/>
      <c r="U12743" s="108"/>
      <c r="W12743" s="108"/>
      <c r="Y12743" s="108"/>
      <c r="AA12743" s="108"/>
      <c r="AC12743" s="108"/>
    </row>
    <row r="12744" spans="19:29" x14ac:dyDescent="0.25">
      <c r="S12744" s="109"/>
      <c r="U12744" s="109"/>
      <c r="W12744" s="109"/>
      <c r="Y12744" s="109"/>
      <c r="AA12744" s="109"/>
      <c r="AC12744" s="109"/>
    </row>
    <row r="12745" spans="19:29" x14ac:dyDescent="0.25">
      <c r="S12745" s="108"/>
      <c r="U12745" s="108"/>
      <c r="W12745" s="108"/>
      <c r="Y12745" s="108"/>
      <c r="AA12745" s="108"/>
      <c r="AC12745" s="108"/>
    </row>
    <row r="12746" spans="19:29" x14ac:dyDescent="0.25">
      <c r="S12746" s="109"/>
      <c r="U12746" s="109"/>
      <c r="W12746" s="109"/>
      <c r="Y12746" s="109"/>
      <c r="AA12746" s="109"/>
      <c r="AC12746" s="109"/>
    </row>
    <row r="12747" spans="19:29" x14ac:dyDescent="0.25">
      <c r="S12747" s="108"/>
      <c r="U12747" s="108"/>
      <c r="W12747" s="108"/>
      <c r="Y12747" s="108"/>
      <c r="AA12747" s="108"/>
      <c r="AC12747" s="108"/>
    </row>
    <row r="12748" spans="19:29" x14ac:dyDescent="0.25">
      <c r="S12748" s="108"/>
      <c r="U12748" s="108"/>
      <c r="W12748" s="108"/>
      <c r="Y12748" s="108"/>
      <c r="AA12748" s="108"/>
      <c r="AC12748" s="108"/>
    </row>
    <row r="12749" spans="19:29" x14ac:dyDescent="0.25">
      <c r="S12749" s="108"/>
      <c r="U12749" s="108"/>
      <c r="W12749" s="108"/>
      <c r="Y12749" s="108"/>
      <c r="AA12749" s="108"/>
      <c r="AC12749" s="108"/>
    </row>
    <row r="12750" spans="19:29" x14ac:dyDescent="0.25">
      <c r="S12750" s="110"/>
      <c r="U12750" s="110"/>
      <c r="W12750" s="110"/>
      <c r="Y12750" s="110"/>
      <c r="AA12750" s="110"/>
      <c r="AC12750" s="110"/>
    </row>
    <row r="12751" spans="19:29" x14ac:dyDescent="0.25">
      <c r="S12751" s="110"/>
      <c r="U12751" s="110"/>
      <c r="W12751" s="110"/>
      <c r="Y12751" s="110"/>
      <c r="AA12751" s="110"/>
      <c r="AC12751" s="110"/>
    </row>
    <row r="12752" spans="19:29" x14ac:dyDescent="0.25">
      <c r="S12752" s="110"/>
      <c r="U12752" s="110"/>
      <c r="W12752" s="110"/>
      <c r="Y12752" s="110"/>
      <c r="AA12752" s="110"/>
      <c r="AC12752" s="110"/>
    </row>
    <row r="12753" spans="19:29" x14ac:dyDescent="0.25">
      <c r="S12753" s="110"/>
      <c r="U12753" s="110"/>
      <c r="W12753" s="110"/>
      <c r="Y12753" s="110"/>
      <c r="AA12753" s="110"/>
      <c r="AC12753" s="110"/>
    </row>
    <row r="12754" spans="19:29" x14ac:dyDescent="0.25">
      <c r="S12754" s="111"/>
      <c r="U12754" s="111"/>
      <c r="W12754" s="111"/>
      <c r="Y12754" s="111"/>
      <c r="AA12754" s="111"/>
      <c r="AC12754" s="111"/>
    </row>
    <row r="12755" spans="19:29" x14ac:dyDescent="0.25">
      <c r="S12755" s="107"/>
      <c r="U12755" s="107"/>
      <c r="W12755" s="107"/>
      <c r="Y12755" s="107"/>
      <c r="AA12755" s="107"/>
      <c r="AC12755" s="107"/>
    </row>
    <row r="12756" spans="19:29" x14ac:dyDescent="0.25">
      <c r="S12756" s="108"/>
      <c r="U12756" s="108"/>
      <c r="W12756" s="108"/>
      <c r="Y12756" s="108"/>
      <c r="AA12756" s="108"/>
      <c r="AC12756" s="108"/>
    </row>
    <row r="12757" spans="19:29" x14ac:dyDescent="0.25">
      <c r="S12757" s="108"/>
      <c r="U12757" s="108"/>
      <c r="W12757" s="108"/>
      <c r="Y12757" s="108"/>
      <c r="AA12757" s="108"/>
      <c r="AC12757" s="108"/>
    </row>
    <row r="12758" spans="19:29" x14ac:dyDescent="0.25">
      <c r="S12758" s="109"/>
      <c r="U12758" s="109"/>
      <c r="W12758" s="109"/>
      <c r="Y12758" s="109"/>
      <c r="AA12758" s="109"/>
      <c r="AC12758" s="109"/>
    </row>
    <row r="12759" spans="19:29" x14ac:dyDescent="0.25">
      <c r="S12759" s="108"/>
      <c r="U12759" s="108"/>
      <c r="W12759" s="108"/>
      <c r="Y12759" s="108"/>
      <c r="AA12759" s="108"/>
      <c r="AC12759" s="108"/>
    </row>
    <row r="12760" spans="19:29" x14ac:dyDescent="0.25">
      <c r="S12760" s="108"/>
      <c r="U12760" s="108"/>
      <c r="W12760" s="108"/>
      <c r="Y12760" s="108"/>
      <c r="AA12760" s="108"/>
      <c r="AC12760" s="108"/>
    </row>
    <row r="12761" spans="19:29" x14ac:dyDescent="0.25">
      <c r="S12761" s="109"/>
      <c r="U12761" s="109"/>
      <c r="W12761" s="109"/>
      <c r="Y12761" s="109"/>
      <c r="AA12761" s="109"/>
      <c r="AC12761" s="109"/>
    </row>
    <row r="12762" spans="19:29" x14ac:dyDescent="0.25">
      <c r="S12762" s="108"/>
      <c r="U12762" s="108"/>
      <c r="W12762" s="108"/>
      <c r="Y12762" s="108"/>
      <c r="AA12762" s="108"/>
      <c r="AC12762" s="108"/>
    </row>
    <row r="12763" spans="19:29" x14ac:dyDescent="0.25">
      <c r="S12763" s="109"/>
      <c r="U12763" s="109"/>
      <c r="W12763" s="109"/>
      <c r="Y12763" s="109"/>
      <c r="AA12763" s="109"/>
      <c r="AC12763" s="109"/>
    </row>
    <row r="12764" spans="19:29" x14ac:dyDescent="0.25">
      <c r="S12764" s="108"/>
      <c r="U12764" s="108"/>
      <c r="W12764" s="108"/>
      <c r="Y12764" s="108"/>
      <c r="AA12764" s="108"/>
      <c r="AC12764" s="108"/>
    </row>
    <row r="12765" spans="19:29" x14ac:dyDescent="0.25">
      <c r="S12765" s="108"/>
      <c r="U12765" s="108"/>
      <c r="W12765" s="108"/>
      <c r="Y12765" s="108"/>
      <c r="AA12765" s="108"/>
      <c r="AC12765" s="108"/>
    </row>
    <row r="12766" spans="19:29" x14ac:dyDescent="0.25">
      <c r="S12766" s="108"/>
      <c r="U12766" s="108"/>
      <c r="W12766" s="108"/>
      <c r="Y12766" s="108"/>
      <c r="AA12766" s="108"/>
      <c r="AC12766" s="108"/>
    </row>
    <row r="12767" spans="19:29" x14ac:dyDescent="0.25">
      <c r="S12767" s="110"/>
      <c r="U12767" s="110"/>
      <c r="W12767" s="110"/>
      <c r="Y12767" s="110"/>
      <c r="AA12767" s="110"/>
      <c r="AC12767" s="110"/>
    </row>
    <row r="12768" spans="19:29" x14ac:dyDescent="0.25">
      <c r="S12768" s="110"/>
      <c r="U12768" s="110"/>
      <c r="W12768" s="110"/>
      <c r="Y12768" s="110"/>
      <c r="AA12768" s="110"/>
      <c r="AC12768" s="110"/>
    </row>
    <row r="12769" spans="19:29" x14ac:dyDescent="0.25">
      <c r="S12769" s="110"/>
      <c r="U12769" s="110"/>
      <c r="W12769" s="110"/>
      <c r="Y12769" s="110"/>
      <c r="AA12769" s="110"/>
      <c r="AC12769" s="110"/>
    </row>
    <row r="12770" spans="19:29" x14ac:dyDescent="0.25">
      <c r="S12770" s="110"/>
      <c r="U12770" s="110"/>
      <c r="W12770" s="110"/>
      <c r="Y12770" s="110"/>
      <c r="AA12770" s="110"/>
      <c r="AC12770" s="110"/>
    </row>
    <row r="12771" spans="19:29" x14ac:dyDescent="0.25">
      <c r="S12771" s="111"/>
      <c r="U12771" s="111"/>
      <c r="W12771" s="111"/>
      <c r="Y12771" s="111"/>
      <c r="AA12771" s="111"/>
      <c r="AC12771" s="111"/>
    </row>
    <row r="12772" spans="19:29" x14ac:dyDescent="0.25">
      <c r="S12772" s="107"/>
      <c r="U12772" s="107"/>
      <c r="W12772" s="107"/>
      <c r="Y12772" s="107"/>
      <c r="AA12772" s="107"/>
      <c r="AC12772" s="107"/>
    </row>
    <row r="12773" spans="19:29" x14ac:dyDescent="0.25">
      <c r="S12773" s="108"/>
      <c r="U12773" s="108"/>
      <c r="W12773" s="108"/>
      <c r="Y12773" s="108"/>
      <c r="AA12773" s="108"/>
      <c r="AC12773" s="108"/>
    </row>
    <row r="12774" spans="19:29" x14ac:dyDescent="0.25">
      <c r="S12774" s="108"/>
      <c r="U12774" s="108"/>
      <c r="W12774" s="108"/>
      <c r="Y12774" s="108"/>
      <c r="AA12774" s="108"/>
      <c r="AC12774" s="108"/>
    </row>
    <row r="12775" spans="19:29" x14ac:dyDescent="0.25">
      <c r="S12775" s="109"/>
      <c r="U12775" s="109"/>
      <c r="W12775" s="109"/>
      <c r="Y12775" s="109"/>
      <c r="AA12775" s="109"/>
      <c r="AC12775" s="109"/>
    </row>
    <row r="12776" spans="19:29" x14ac:dyDescent="0.25">
      <c r="S12776" s="108"/>
      <c r="U12776" s="108"/>
      <c r="W12776" s="108"/>
      <c r="Y12776" s="108"/>
      <c r="AA12776" s="108"/>
      <c r="AC12776" s="108"/>
    </row>
    <row r="12777" spans="19:29" x14ac:dyDescent="0.25">
      <c r="S12777" s="108"/>
      <c r="U12777" s="108"/>
      <c r="W12777" s="108"/>
      <c r="Y12777" s="108"/>
      <c r="AA12777" s="108"/>
      <c r="AC12777" s="108"/>
    </row>
    <row r="12778" spans="19:29" x14ac:dyDescent="0.25">
      <c r="S12778" s="109"/>
      <c r="U12778" s="109"/>
      <c r="W12778" s="109"/>
      <c r="Y12778" s="109"/>
      <c r="AA12778" s="109"/>
      <c r="AC12778" s="109"/>
    </row>
    <row r="12779" spans="19:29" x14ac:dyDescent="0.25">
      <c r="S12779" s="108"/>
      <c r="U12779" s="108"/>
      <c r="W12779" s="108"/>
      <c r="Y12779" s="108"/>
      <c r="AA12779" s="108"/>
      <c r="AC12779" s="108"/>
    </row>
    <row r="12780" spans="19:29" x14ac:dyDescent="0.25">
      <c r="S12780" s="109"/>
      <c r="U12780" s="109"/>
      <c r="W12780" s="109"/>
      <c r="Y12780" s="109"/>
      <c r="AA12780" s="109"/>
      <c r="AC12780" s="109"/>
    </row>
    <row r="12781" spans="19:29" x14ac:dyDescent="0.25">
      <c r="S12781" s="108"/>
      <c r="U12781" s="108"/>
      <c r="W12781" s="108"/>
      <c r="Y12781" s="108"/>
      <c r="AA12781" s="108"/>
      <c r="AC12781" s="108"/>
    </row>
    <row r="12782" spans="19:29" x14ac:dyDescent="0.25">
      <c r="S12782" s="108"/>
      <c r="U12782" s="108"/>
      <c r="W12782" s="108"/>
      <c r="Y12782" s="108"/>
      <c r="AA12782" s="108"/>
      <c r="AC12782" s="108"/>
    </row>
    <row r="12783" spans="19:29" x14ac:dyDescent="0.25">
      <c r="S12783" s="108"/>
      <c r="U12783" s="108"/>
      <c r="W12783" s="108"/>
      <c r="Y12783" s="108"/>
      <c r="AA12783" s="108"/>
      <c r="AC12783" s="108"/>
    </row>
    <row r="12784" spans="19:29" x14ac:dyDescent="0.25">
      <c r="S12784" s="110"/>
      <c r="U12784" s="110"/>
      <c r="W12784" s="110"/>
      <c r="Y12784" s="110"/>
      <c r="AA12784" s="110"/>
      <c r="AC12784" s="110"/>
    </row>
    <row r="12785" spans="19:29" x14ac:dyDescent="0.25">
      <c r="S12785" s="110"/>
      <c r="U12785" s="110"/>
      <c r="W12785" s="110"/>
      <c r="Y12785" s="110"/>
      <c r="AA12785" s="110"/>
      <c r="AC12785" s="110"/>
    </row>
    <row r="12786" spans="19:29" x14ac:dyDescent="0.25">
      <c r="S12786" s="110"/>
      <c r="U12786" s="110"/>
      <c r="W12786" s="110"/>
      <c r="Y12786" s="110"/>
      <c r="AA12786" s="110"/>
      <c r="AC12786" s="110"/>
    </row>
    <row r="12787" spans="19:29" x14ac:dyDescent="0.25">
      <c r="S12787" s="110"/>
      <c r="U12787" s="110"/>
      <c r="W12787" s="110"/>
      <c r="Y12787" s="110"/>
      <c r="AA12787" s="110"/>
      <c r="AC12787" s="110"/>
    </row>
    <row r="12788" spans="19:29" x14ac:dyDescent="0.25">
      <c r="S12788" s="111"/>
      <c r="U12788" s="111"/>
      <c r="W12788" s="111"/>
      <c r="Y12788" s="111"/>
      <c r="AA12788" s="111"/>
      <c r="AC12788" s="111"/>
    </row>
    <row r="12789" spans="19:29" x14ac:dyDescent="0.25">
      <c r="S12789" s="107"/>
      <c r="U12789" s="107"/>
      <c r="W12789" s="107"/>
      <c r="Y12789" s="107"/>
      <c r="AA12789" s="107"/>
      <c r="AC12789" s="107"/>
    </row>
    <row r="12790" spans="19:29" x14ac:dyDescent="0.25">
      <c r="S12790" s="108"/>
      <c r="U12790" s="108"/>
      <c r="W12790" s="108"/>
      <c r="Y12790" s="108"/>
      <c r="AA12790" s="108"/>
      <c r="AC12790" s="108"/>
    </row>
    <row r="12791" spans="19:29" x14ac:dyDescent="0.25">
      <c r="S12791" s="108"/>
      <c r="U12791" s="108"/>
      <c r="W12791" s="108"/>
      <c r="Y12791" s="108"/>
      <c r="AA12791" s="108"/>
      <c r="AC12791" s="108"/>
    </row>
    <row r="12792" spans="19:29" x14ac:dyDescent="0.25">
      <c r="S12792" s="109"/>
      <c r="U12792" s="109"/>
      <c r="W12792" s="109"/>
      <c r="Y12792" s="109"/>
      <c r="AA12792" s="109"/>
      <c r="AC12792" s="109"/>
    </row>
    <row r="12793" spans="19:29" x14ac:dyDescent="0.25">
      <c r="S12793" s="108"/>
      <c r="U12793" s="108"/>
      <c r="W12793" s="108"/>
      <c r="Y12793" s="108"/>
      <c r="AA12793" s="108"/>
      <c r="AC12793" s="108"/>
    </row>
    <row r="12794" spans="19:29" x14ac:dyDescent="0.25">
      <c r="S12794" s="108"/>
      <c r="U12794" s="108"/>
      <c r="W12794" s="108"/>
      <c r="Y12794" s="108"/>
      <c r="AA12794" s="108"/>
      <c r="AC12794" s="108"/>
    </row>
    <row r="12795" spans="19:29" x14ac:dyDescent="0.25">
      <c r="S12795" s="109"/>
      <c r="U12795" s="109"/>
      <c r="W12795" s="109"/>
      <c r="Y12795" s="109"/>
      <c r="AA12795" s="109"/>
      <c r="AC12795" s="109"/>
    </row>
    <row r="12796" spans="19:29" x14ac:dyDescent="0.25">
      <c r="S12796" s="108"/>
      <c r="U12796" s="108"/>
      <c r="W12796" s="108"/>
      <c r="Y12796" s="108"/>
      <c r="AA12796" s="108"/>
      <c r="AC12796" s="108"/>
    </row>
    <row r="12797" spans="19:29" x14ac:dyDescent="0.25">
      <c r="S12797" s="109"/>
      <c r="U12797" s="109"/>
      <c r="W12797" s="109"/>
      <c r="Y12797" s="109"/>
      <c r="AA12797" s="109"/>
      <c r="AC12797" s="109"/>
    </row>
    <row r="12798" spans="19:29" x14ac:dyDescent="0.25">
      <c r="S12798" s="108"/>
      <c r="U12798" s="108"/>
      <c r="W12798" s="108"/>
      <c r="Y12798" s="108"/>
      <c r="AA12798" s="108"/>
      <c r="AC12798" s="108"/>
    </row>
    <row r="12799" spans="19:29" x14ac:dyDescent="0.25">
      <c r="S12799" s="108"/>
      <c r="U12799" s="108"/>
      <c r="W12799" s="108"/>
      <c r="Y12799" s="108"/>
      <c r="AA12799" s="108"/>
      <c r="AC12799" s="108"/>
    </row>
    <row r="12800" spans="19:29" x14ac:dyDescent="0.25">
      <c r="S12800" s="108"/>
      <c r="U12800" s="108"/>
      <c r="W12800" s="108"/>
      <c r="Y12800" s="108"/>
      <c r="AA12800" s="108"/>
      <c r="AC12800" s="108"/>
    </row>
    <row r="12801" spans="19:29" x14ac:dyDescent="0.25">
      <c r="S12801" s="110"/>
      <c r="U12801" s="110"/>
      <c r="W12801" s="110"/>
      <c r="Y12801" s="110"/>
      <c r="AA12801" s="110"/>
      <c r="AC12801" s="110"/>
    </row>
    <row r="12802" spans="19:29" x14ac:dyDescent="0.25">
      <c r="S12802" s="110"/>
      <c r="U12802" s="110"/>
      <c r="W12802" s="110"/>
      <c r="Y12802" s="110"/>
      <c r="AA12802" s="110"/>
      <c r="AC12802" s="110"/>
    </row>
    <row r="12803" spans="19:29" x14ac:dyDescent="0.25">
      <c r="S12803" s="110"/>
      <c r="U12803" s="110"/>
      <c r="W12803" s="110"/>
      <c r="Y12803" s="110"/>
      <c r="AA12803" s="110"/>
      <c r="AC12803" s="110"/>
    </row>
    <row r="12804" spans="19:29" x14ac:dyDescent="0.25">
      <c r="S12804" s="110"/>
      <c r="U12804" s="110"/>
      <c r="W12804" s="110"/>
      <c r="Y12804" s="110"/>
      <c r="AA12804" s="110"/>
      <c r="AC12804" s="110"/>
    </row>
    <row r="12805" spans="19:29" x14ac:dyDescent="0.25">
      <c r="S12805" s="111"/>
      <c r="U12805" s="111"/>
      <c r="W12805" s="111"/>
      <c r="Y12805" s="111"/>
      <c r="AA12805" s="111"/>
      <c r="AC12805" s="111"/>
    </row>
    <row r="12806" spans="19:29" x14ac:dyDescent="0.25">
      <c r="S12806" s="107"/>
      <c r="U12806" s="107"/>
      <c r="W12806" s="107"/>
      <c r="Y12806" s="107"/>
      <c r="AA12806" s="107"/>
      <c r="AC12806" s="107"/>
    </row>
    <row r="12807" spans="19:29" x14ac:dyDescent="0.25">
      <c r="S12807" s="108"/>
      <c r="U12807" s="108"/>
      <c r="W12807" s="108"/>
      <c r="Y12807" s="108"/>
      <c r="AA12807" s="108"/>
      <c r="AC12807" s="108"/>
    </row>
    <row r="12808" spans="19:29" x14ac:dyDescent="0.25">
      <c r="S12808" s="108"/>
      <c r="U12808" s="108"/>
      <c r="W12808" s="108"/>
      <c r="Y12808" s="108"/>
      <c r="AA12808" s="108"/>
      <c r="AC12808" s="108"/>
    </row>
    <row r="12809" spans="19:29" x14ac:dyDescent="0.25">
      <c r="S12809" s="109"/>
      <c r="U12809" s="109"/>
      <c r="W12809" s="109"/>
      <c r="Y12809" s="109"/>
      <c r="AA12809" s="109"/>
      <c r="AC12809" s="109"/>
    </row>
    <row r="12810" spans="19:29" x14ac:dyDescent="0.25">
      <c r="S12810" s="108"/>
      <c r="U12810" s="108"/>
      <c r="W12810" s="108"/>
      <c r="Y12810" s="108"/>
      <c r="AA12810" s="108"/>
      <c r="AC12810" s="108"/>
    </row>
    <row r="12811" spans="19:29" x14ac:dyDescent="0.25">
      <c r="S12811" s="108"/>
      <c r="U12811" s="108"/>
      <c r="W12811" s="108"/>
      <c r="Y12811" s="108"/>
      <c r="AA12811" s="108"/>
      <c r="AC12811" s="108"/>
    </row>
    <row r="12812" spans="19:29" x14ac:dyDescent="0.25">
      <c r="S12812" s="109"/>
      <c r="U12812" s="109"/>
      <c r="W12812" s="109"/>
      <c r="Y12812" s="109"/>
      <c r="AA12812" s="109"/>
      <c r="AC12812" s="109"/>
    </row>
    <row r="12813" spans="19:29" x14ac:dyDescent="0.25">
      <c r="S12813" s="108"/>
      <c r="U12813" s="108"/>
      <c r="W12813" s="108"/>
      <c r="Y12813" s="108"/>
      <c r="AA12813" s="108"/>
      <c r="AC12813" s="108"/>
    </row>
    <row r="12814" spans="19:29" x14ac:dyDescent="0.25">
      <c r="S12814" s="109"/>
      <c r="U12814" s="109"/>
      <c r="W12814" s="109"/>
      <c r="Y12814" s="109"/>
      <c r="AA12814" s="109"/>
      <c r="AC12814" s="109"/>
    </row>
    <row r="12815" spans="19:29" x14ac:dyDescent="0.25">
      <c r="S12815" s="108"/>
      <c r="U12815" s="108"/>
      <c r="W12815" s="108"/>
      <c r="Y12815" s="108"/>
      <c r="AA12815" s="108"/>
      <c r="AC12815" s="108"/>
    </row>
    <row r="12816" spans="19:29" x14ac:dyDescent="0.25">
      <c r="S12816" s="108"/>
      <c r="U12816" s="108"/>
      <c r="W12816" s="108"/>
      <c r="Y12816" s="108"/>
      <c r="AA12816" s="108"/>
      <c r="AC12816" s="108"/>
    </row>
    <row r="12817" spans="19:29" x14ac:dyDescent="0.25">
      <c r="S12817" s="108"/>
      <c r="U12817" s="108"/>
      <c r="W12817" s="108"/>
      <c r="Y12817" s="108"/>
      <c r="AA12817" s="108"/>
      <c r="AC12817" s="108"/>
    </row>
    <row r="12818" spans="19:29" x14ac:dyDescent="0.25">
      <c r="S12818" s="110"/>
      <c r="U12818" s="110"/>
      <c r="W12818" s="110"/>
      <c r="Y12818" s="110"/>
      <c r="AA12818" s="110"/>
      <c r="AC12818" s="110"/>
    </row>
    <row r="12819" spans="19:29" x14ac:dyDescent="0.25">
      <c r="S12819" s="110"/>
      <c r="U12819" s="110"/>
      <c r="W12819" s="110"/>
      <c r="Y12819" s="110"/>
      <c r="AA12819" s="110"/>
      <c r="AC12819" s="110"/>
    </row>
    <row r="12820" spans="19:29" x14ac:dyDescent="0.25">
      <c r="S12820" s="110"/>
      <c r="U12820" s="110"/>
      <c r="W12820" s="110"/>
      <c r="Y12820" s="110"/>
      <c r="AA12820" s="110"/>
      <c r="AC12820" s="110"/>
    </row>
    <row r="12821" spans="19:29" x14ac:dyDescent="0.25">
      <c r="S12821" s="110"/>
      <c r="U12821" s="110"/>
      <c r="W12821" s="110"/>
      <c r="Y12821" s="110"/>
      <c r="AA12821" s="110"/>
      <c r="AC12821" s="110"/>
    </row>
    <row r="12822" spans="19:29" x14ac:dyDescent="0.25">
      <c r="S12822" s="111"/>
      <c r="U12822" s="111"/>
      <c r="W12822" s="111"/>
      <c r="Y12822" s="111"/>
      <c r="AA12822" s="111"/>
      <c r="AC12822" s="111"/>
    </row>
    <row r="12823" spans="19:29" x14ac:dyDescent="0.25">
      <c r="S12823" s="107"/>
      <c r="U12823" s="107"/>
      <c r="W12823" s="107"/>
      <c r="Y12823" s="107"/>
      <c r="AA12823" s="107"/>
      <c r="AC12823" s="107"/>
    </row>
    <row r="12824" spans="19:29" x14ac:dyDescent="0.25">
      <c r="S12824" s="108"/>
      <c r="U12824" s="108"/>
      <c r="W12824" s="108"/>
      <c r="Y12824" s="108"/>
      <c r="AA12824" s="108"/>
      <c r="AC12824" s="108"/>
    </row>
    <row r="12825" spans="19:29" x14ac:dyDescent="0.25">
      <c r="S12825" s="108"/>
      <c r="U12825" s="108"/>
      <c r="W12825" s="108"/>
      <c r="Y12825" s="108"/>
      <c r="AA12825" s="108"/>
      <c r="AC12825" s="108"/>
    </row>
    <row r="12826" spans="19:29" x14ac:dyDescent="0.25">
      <c r="S12826" s="109"/>
      <c r="U12826" s="109"/>
      <c r="W12826" s="109"/>
      <c r="Y12826" s="109"/>
      <c r="AA12826" s="109"/>
      <c r="AC12826" s="109"/>
    </row>
    <row r="12827" spans="19:29" x14ac:dyDescent="0.25">
      <c r="S12827" s="108"/>
      <c r="U12827" s="108"/>
      <c r="W12827" s="108"/>
      <c r="Y12827" s="108"/>
      <c r="AA12827" s="108"/>
      <c r="AC12827" s="108"/>
    </row>
    <row r="12828" spans="19:29" x14ac:dyDescent="0.25">
      <c r="S12828" s="108"/>
      <c r="U12828" s="108"/>
      <c r="W12828" s="108"/>
      <c r="Y12828" s="108"/>
      <c r="AA12828" s="108"/>
      <c r="AC12828" s="108"/>
    </row>
    <row r="12829" spans="19:29" x14ac:dyDescent="0.25">
      <c r="S12829" s="109"/>
      <c r="U12829" s="109"/>
      <c r="W12829" s="109"/>
      <c r="Y12829" s="109"/>
      <c r="AA12829" s="109"/>
      <c r="AC12829" s="109"/>
    </row>
    <row r="12830" spans="19:29" x14ac:dyDescent="0.25">
      <c r="S12830" s="108"/>
      <c r="U12830" s="108"/>
      <c r="W12830" s="108"/>
      <c r="Y12830" s="108"/>
      <c r="AA12830" s="108"/>
      <c r="AC12830" s="108"/>
    </row>
    <row r="12831" spans="19:29" x14ac:dyDescent="0.25">
      <c r="S12831" s="109"/>
      <c r="U12831" s="109"/>
      <c r="W12831" s="109"/>
      <c r="Y12831" s="109"/>
      <c r="AA12831" s="109"/>
      <c r="AC12831" s="109"/>
    </row>
    <row r="12832" spans="19:29" x14ac:dyDescent="0.25">
      <c r="S12832" s="108"/>
      <c r="U12832" s="108"/>
      <c r="W12832" s="108"/>
      <c r="Y12832" s="108"/>
      <c r="AA12832" s="108"/>
      <c r="AC12832" s="108"/>
    </row>
    <row r="12833" spans="19:29" x14ac:dyDescent="0.25">
      <c r="S12833" s="108"/>
      <c r="U12833" s="108"/>
      <c r="W12833" s="108"/>
      <c r="Y12833" s="108"/>
      <c r="AA12833" s="108"/>
      <c r="AC12833" s="108"/>
    </row>
    <row r="12834" spans="19:29" x14ac:dyDescent="0.25">
      <c r="S12834" s="108"/>
      <c r="U12834" s="108"/>
      <c r="W12834" s="108"/>
      <c r="Y12834" s="108"/>
      <c r="AA12834" s="108"/>
      <c r="AC12834" s="108"/>
    </row>
    <row r="12835" spans="19:29" x14ac:dyDescent="0.25">
      <c r="S12835" s="110"/>
      <c r="U12835" s="110"/>
      <c r="W12835" s="110"/>
      <c r="Y12835" s="110"/>
      <c r="AA12835" s="110"/>
      <c r="AC12835" s="110"/>
    </row>
    <row r="12836" spans="19:29" x14ac:dyDescent="0.25">
      <c r="S12836" s="110"/>
      <c r="U12836" s="110"/>
      <c r="W12836" s="110"/>
      <c r="Y12836" s="110"/>
      <c r="AA12836" s="110"/>
      <c r="AC12836" s="110"/>
    </row>
    <row r="12837" spans="19:29" x14ac:dyDescent="0.25">
      <c r="S12837" s="110"/>
      <c r="U12837" s="110"/>
      <c r="W12837" s="110"/>
      <c r="Y12837" s="110"/>
      <c r="AA12837" s="110"/>
      <c r="AC12837" s="110"/>
    </row>
    <row r="12838" spans="19:29" x14ac:dyDescent="0.25">
      <c r="S12838" s="110"/>
      <c r="U12838" s="110"/>
      <c r="W12838" s="110"/>
      <c r="Y12838" s="110"/>
      <c r="AA12838" s="110"/>
      <c r="AC12838" s="110"/>
    </row>
    <row r="12839" spans="19:29" x14ac:dyDescent="0.25">
      <c r="S12839" s="111"/>
      <c r="U12839" s="111"/>
      <c r="W12839" s="111"/>
      <c r="Y12839" s="111"/>
      <c r="AA12839" s="111"/>
      <c r="AC12839" s="111"/>
    </row>
    <row r="12840" spans="19:29" x14ac:dyDescent="0.25">
      <c r="S12840" s="107"/>
      <c r="U12840" s="107"/>
      <c r="W12840" s="107"/>
      <c r="Y12840" s="107"/>
      <c r="AA12840" s="107"/>
      <c r="AC12840" s="107"/>
    </row>
    <row r="12841" spans="19:29" x14ac:dyDescent="0.25">
      <c r="S12841" s="108"/>
      <c r="U12841" s="108"/>
      <c r="W12841" s="108"/>
      <c r="Y12841" s="108"/>
      <c r="AA12841" s="108"/>
      <c r="AC12841" s="108"/>
    </row>
    <row r="12842" spans="19:29" x14ac:dyDescent="0.25">
      <c r="S12842" s="108"/>
      <c r="U12842" s="108"/>
      <c r="W12842" s="108"/>
      <c r="Y12842" s="108"/>
      <c r="AA12842" s="108"/>
      <c r="AC12842" s="108"/>
    </row>
    <row r="12843" spans="19:29" x14ac:dyDescent="0.25">
      <c r="S12843" s="109"/>
      <c r="U12843" s="109"/>
      <c r="W12843" s="109"/>
      <c r="Y12843" s="109"/>
      <c r="AA12843" s="109"/>
      <c r="AC12843" s="109"/>
    </row>
    <row r="12844" spans="19:29" x14ac:dyDescent="0.25">
      <c r="S12844" s="108"/>
      <c r="U12844" s="108"/>
      <c r="W12844" s="108"/>
      <c r="Y12844" s="108"/>
      <c r="AA12844" s="108"/>
      <c r="AC12844" s="108"/>
    </row>
    <row r="12845" spans="19:29" x14ac:dyDescent="0.25">
      <c r="S12845" s="108"/>
      <c r="U12845" s="108"/>
      <c r="W12845" s="108"/>
      <c r="Y12845" s="108"/>
      <c r="AA12845" s="108"/>
      <c r="AC12845" s="108"/>
    </row>
    <row r="12846" spans="19:29" x14ac:dyDescent="0.25">
      <c r="S12846" s="109"/>
      <c r="U12846" s="109"/>
      <c r="W12846" s="109"/>
      <c r="Y12846" s="109"/>
      <c r="AA12846" s="109"/>
      <c r="AC12846" s="109"/>
    </row>
    <row r="12847" spans="19:29" x14ac:dyDescent="0.25">
      <c r="S12847" s="108"/>
      <c r="U12847" s="108"/>
      <c r="W12847" s="108"/>
      <c r="Y12847" s="108"/>
      <c r="AA12847" s="108"/>
      <c r="AC12847" s="108"/>
    </row>
    <row r="12848" spans="19:29" x14ac:dyDescent="0.25">
      <c r="S12848" s="109"/>
      <c r="U12848" s="109"/>
      <c r="W12848" s="109"/>
      <c r="Y12848" s="109"/>
      <c r="AA12848" s="109"/>
      <c r="AC12848" s="109"/>
    </row>
    <row r="12849" spans="19:29" x14ac:dyDescent="0.25">
      <c r="S12849" s="108"/>
      <c r="U12849" s="108"/>
      <c r="W12849" s="108"/>
      <c r="Y12849" s="108"/>
      <c r="AA12849" s="108"/>
      <c r="AC12849" s="108"/>
    </row>
    <row r="12850" spans="19:29" x14ac:dyDescent="0.25">
      <c r="S12850" s="108"/>
      <c r="U12850" s="108"/>
      <c r="W12850" s="108"/>
      <c r="Y12850" s="108"/>
      <c r="AA12850" s="108"/>
      <c r="AC12850" s="108"/>
    </row>
    <row r="12851" spans="19:29" x14ac:dyDescent="0.25">
      <c r="S12851" s="108"/>
      <c r="U12851" s="108"/>
      <c r="W12851" s="108"/>
      <c r="Y12851" s="108"/>
      <c r="AA12851" s="108"/>
      <c r="AC12851" s="108"/>
    </row>
    <row r="12852" spans="19:29" x14ac:dyDescent="0.25">
      <c r="S12852" s="110"/>
      <c r="U12852" s="110"/>
      <c r="W12852" s="110"/>
      <c r="Y12852" s="110"/>
      <c r="AA12852" s="110"/>
      <c r="AC12852" s="110"/>
    </row>
    <row r="12853" spans="19:29" x14ac:dyDescent="0.25">
      <c r="S12853" s="110"/>
      <c r="U12853" s="110"/>
      <c r="W12853" s="110"/>
      <c r="Y12853" s="110"/>
      <c r="AA12853" s="110"/>
      <c r="AC12853" s="110"/>
    </row>
    <row r="12854" spans="19:29" x14ac:dyDescent="0.25">
      <c r="S12854" s="110"/>
      <c r="U12854" s="110"/>
      <c r="W12854" s="110"/>
      <c r="Y12854" s="110"/>
      <c r="AA12854" s="110"/>
      <c r="AC12854" s="110"/>
    </row>
    <row r="12855" spans="19:29" x14ac:dyDescent="0.25">
      <c r="S12855" s="110"/>
      <c r="U12855" s="110"/>
      <c r="W12855" s="110"/>
      <c r="Y12855" s="110"/>
      <c r="AA12855" s="110"/>
      <c r="AC12855" s="110"/>
    </row>
    <row r="12856" spans="19:29" x14ac:dyDescent="0.25">
      <c r="S12856" s="111"/>
      <c r="U12856" s="111"/>
      <c r="W12856" s="111"/>
      <c r="Y12856" s="111"/>
      <c r="AA12856" s="111"/>
      <c r="AC12856" s="111"/>
    </row>
    <row r="12857" spans="19:29" x14ac:dyDescent="0.25">
      <c r="S12857" s="107"/>
      <c r="U12857" s="107"/>
      <c r="W12857" s="107"/>
      <c r="Y12857" s="107"/>
      <c r="AA12857" s="107"/>
      <c r="AC12857" s="107"/>
    </row>
    <row r="12858" spans="19:29" x14ac:dyDescent="0.25">
      <c r="S12858" s="108"/>
      <c r="U12858" s="108"/>
      <c r="W12858" s="108"/>
      <c r="Y12858" s="108"/>
      <c r="AA12858" s="108"/>
      <c r="AC12858" s="108"/>
    </row>
    <row r="12859" spans="19:29" x14ac:dyDescent="0.25">
      <c r="S12859" s="108"/>
      <c r="U12859" s="108"/>
      <c r="W12859" s="108"/>
      <c r="Y12859" s="108"/>
      <c r="AA12859" s="108"/>
      <c r="AC12859" s="108"/>
    </row>
    <row r="12860" spans="19:29" x14ac:dyDescent="0.25">
      <c r="S12860" s="109"/>
      <c r="U12860" s="109"/>
      <c r="W12860" s="109"/>
      <c r="Y12860" s="109"/>
      <c r="AA12860" s="109"/>
      <c r="AC12860" s="109"/>
    </row>
    <row r="12861" spans="19:29" x14ac:dyDescent="0.25">
      <c r="S12861" s="108"/>
      <c r="U12861" s="108"/>
      <c r="W12861" s="108"/>
      <c r="Y12861" s="108"/>
      <c r="AA12861" s="108"/>
      <c r="AC12861" s="108"/>
    </row>
    <row r="12862" spans="19:29" x14ac:dyDescent="0.25">
      <c r="S12862" s="108"/>
      <c r="U12862" s="108"/>
      <c r="W12862" s="108"/>
      <c r="Y12862" s="108"/>
      <c r="AA12862" s="108"/>
      <c r="AC12862" s="108"/>
    </row>
    <row r="12863" spans="19:29" x14ac:dyDescent="0.25">
      <c r="S12863" s="109"/>
      <c r="U12863" s="109"/>
      <c r="W12863" s="109"/>
      <c r="Y12863" s="109"/>
      <c r="AA12863" s="109"/>
      <c r="AC12863" s="109"/>
    </row>
    <row r="12864" spans="19:29" x14ac:dyDescent="0.25">
      <c r="S12864" s="108"/>
      <c r="U12864" s="108"/>
      <c r="W12864" s="108"/>
      <c r="Y12864" s="108"/>
      <c r="AA12864" s="108"/>
      <c r="AC12864" s="108"/>
    </row>
    <row r="12865" spans="19:29" x14ac:dyDescent="0.25">
      <c r="S12865" s="109"/>
      <c r="U12865" s="109"/>
      <c r="W12865" s="109"/>
      <c r="Y12865" s="109"/>
      <c r="AA12865" s="109"/>
      <c r="AC12865" s="109"/>
    </row>
    <row r="12866" spans="19:29" x14ac:dyDescent="0.25">
      <c r="S12866" s="108"/>
      <c r="U12866" s="108"/>
      <c r="W12866" s="108"/>
      <c r="Y12866" s="108"/>
      <c r="AA12866" s="108"/>
      <c r="AC12866" s="108"/>
    </row>
    <row r="12867" spans="19:29" x14ac:dyDescent="0.25">
      <c r="S12867" s="108"/>
      <c r="U12867" s="108"/>
      <c r="W12867" s="108"/>
      <c r="Y12867" s="108"/>
      <c r="AA12867" s="108"/>
      <c r="AC12867" s="108"/>
    </row>
    <row r="12868" spans="19:29" x14ac:dyDescent="0.25">
      <c r="S12868" s="108"/>
      <c r="U12868" s="108"/>
      <c r="W12868" s="108"/>
      <c r="Y12868" s="108"/>
      <c r="AA12868" s="108"/>
      <c r="AC12868" s="108"/>
    </row>
    <row r="12869" spans="19:29" x14ac:dyDescent="0.25">
      <c r="S12869" s="110"/>
      <c r="U12869" s="110"/>
      <c r="W12869" s="110"/>
      <c r="Y12869" s="110"/>
      <c r="AA12869" s="110"/>
      <c r="AC12869" s="110"/>
    </row>
    <row r="12870" spans="19:29" x14ac:dyDescent="0.25">
      <c r="S12870" s="110"/>
      <c r="U12870" s="110"/>
      <c r="W12870" s="110"/>
      <c r="Y12870" s="110"/>
      <c r="AA12870" s="110"/>
      <c r="AC12870" s="110"/>
    </row>
    <row r="12871" spans="19:29" x14ac:dyDescent="0.25">
      <c r="S12871" s="110"/>
      <c r="U12871" s="110"/>
      <c r="W12871" s="110"/>
      <c r="Y12871" s="110"/>
      <c r="AA12871" s="110"/>
      <c r="AC12871" s="110"/>
    </row>
    <row r="12872" spans="19:29" x14ac:dyDescent="0.25">
      <c r="S12872" s="110"/>
      <c r="U12872" s="110"/>
      <c r="W12872" s="110"/>
      <c r="Y12872" s="110"/>
      <c r="AA12872" s="110"/>
      <c r="AC12872" s="110"/>
    </row>
    <row r="12873" spans="19:29" x14ac:dyDescent="0.25">
      <c r="S12873" s="111"/>
      <c r="U12873" s="111"/>
      <c r="W12873" s="111"/>
      <c r="Y12873" s="111"/>
      <c r="AA12873" s="111"/>
      <c r="AC12873" s="111"/>
    </row>
    <row r="12874" spans="19:29" x14ac:dyDescent="0.25">
      <c r="S12874" s="107"/>
      <c r="U12874" s="107"/>
      <c r="W12874" s="107"/>
      <c r="Y12874" s="107"/>
      <c r="AA12874" s="107"/>
      <c r="AC12874" s="107"/>
    </row>
    <row r="12875" spans="19:29" x14ac:dyDescent="0.25">
      <c r="S12875" s="108"/>
      <c r="U12875" s="108"/>
      <c r="W12875" s="108"/>
      <c r="Y12875" s="108"/>
      <c r="AA12875" s="108"/>
      <c r="AC12875" s="108"/>
    </row>
    <row r="12876" spans="19:29" x14ac:dyDescent="0.25">
      <c r="S12876" s="108"/>
      <c r="U12876" s="108"/>
      <c r="W12876" s="108"/>
      <c r="Y12876" s="108"/>
      <c r="AA12876" s="108"/>
      <c r="AC12876" s="108"/>
    </row>
    <row r="12877" spans="19:29" x14ac:dyDescent="0.25">
      <c r="S12877" s="109"/>
      <c r="U12877" s="109"/>
      <c r="W12877" s="109"/>
      <c r="Y12877" s="109"/>
      <c r="AA12877" s="109"/>
      <c r="AC12877" s="109"/>
    </row>
    <row r="12878" spans="19:29" x14ac:dyDescent="0.25">
      <c r="S12878" s="108"/>
      <c r="U12878" s="108"/>
      <c r="W12878" s="108"/>
      <c r="Y12878" s="108"/>
      <c r="AA12878" s="108"/>
      <c r="AC12878" s="108"/>
    </row>
    <row r="12879" spans="19:29" x14ac:dyDescent="0.25">
      <c r="S12879" s="108"/>
      <c r="U12879" s="108"/>
      <c r="W12879" s="108"/>
      <c r="Y12879" s="108"/>
      <c r="AA12879" s="108"/>
      <c r="AC12879" s="108"/>
    </row>
    <row r="12880" spans="19:29" x14ac:dyDescent="0.25">
      <c r="S12880" s="109"/>
      <c r="U12880" s="109"/>
      <c r="W12880" s="109"/>
      <c r="Y12880" s="109"/>
      <c r="AA12880" s="109"/>
      <c r="AC12880" s="109"/>
    </row>
    <row r="12881" spans="19:29" x14ac:dyDescent="0.25">
      <c r="S12881" s="108"/>
      <c r="U12881" s="108"/>
      <c r="W12881" s="108"/>
      <c r="Y12881" s="108"/>
      <c r="AA12881" s="108"/>
      <c r="AC12881" s="108"/>
    </row>
    <row r="12882" spans="19:29" x14ac:dyDescent="0.25">
      <c r="S12882" s="109"/>
      <c r="U12882" s="109"/>
      <c r="W12882" s="109"/>
      <c r="Y12882" s="109"/>
      <c r="AA12882" s="109"/>
      <c r="AC12882" s="109"/>
    </row>
    <row r="12883" spans="19:29" x14ac:dyDescent="0.25">
      <c r="S12883" s="108"/>
      <c r="U12883" s="108"/>
      <c r="W12883" s="108"/>
      <c r="Y12883" s="108"/>
      <c r="AA12883" s="108"/>
      <c r="AC12883" s="108"/>
    </row>
    <row r="12884" spans="19:29" x14ac:dyDescent="0.25">
      <c r="S12884" s="108"/>
      <c r="U12884" s="108"/>
      <c r="W12884" s="108"/>
      <c r="Y12884" s="108"/>
      <c r="AA12884" s="108"/>
      <c r="AC12884" s="108"/>
    </row>
    <row r="12885" spans="19:29" x14ac:dyDescent="0.25">
      <c r="S12885" s="108"/>
      <c r="U12885" s="108"/>
      <c r="W12885" s="108"/>
      <c r="Y12885" s="108"/>
      <c r="AA12885" s="108"/>
      <c r="AC12885" s="108"/>
    </row>
    <row r="12886" spans="19:29" x14ac:dyDescent="0.25">
      <c r="S12886" s="110"/>
      <c r="U12886" s="110"/>
      <c r="W12886" s="110"/>
      <c r="Y12886" s="110"/>
      <c r="AA12886" s="110"/>
      <c r="AC12886" s="110"/>
    </row>
    <row r="12887" spans="19:29" x14ac:dyDescent="0.25">
      <c r="S12887" s="110"/>
      <c r="U12887" s="110"/>
      <c r="W12887" s="110"/>
      <c r="Y12887" s="110"/>
      <c r="AA12887" s="110"/>
      <c r="AC12887" s="110"/>
    </row>
    <row r="12888" spans="19:29" x14ac:dyDescent="0.25">
      <c r="S12888" s="110"/>
      <c r="U12888" s="110"/>
      <c r="W12888" s="110"/>
      <c r="Y12888" s="110"/>
      <c r="AA12888" s="110"/>
      <c r="AC12888" s="110"/>
    </row>
    <row r="12889" spans="19:29" x14ac:dyDescent="0.25">
      <c r="S12889" s="110"/>
      <c r="U12889" s="110"/>
      <c r="W12889" s="110"/>
      <c r="Y12889" s="110"/>
      <c r="AA12889" s="110"/>
      <c r="AC12889" s="110"/>
    </row>
    <row r="12890" spans="19:29" x14ac:dyDescent="0.25">
      <c r="S12890" s="111"/>
      <c r="U12890" s="111"/>
      <c r="W12890" s="111"/>
      <c r="Y12890" s="111"/>
      <c r="AA12890" s="111"/>
      <c r="AC12890" s="111"/>
    </row>
    <row r="12891" spans="19:29" x14ac:dyDescent="0.25">
      <c r="S12891" s="107"/>
      <c r="U12891" s="107"/>
      <c r="W12891" s="107"/>
      <c r="Y12891" s="107"/>
      <c r="AA12891" s="107"/>
      <c r="AC12891" s="107"/>
    </row>
    <row r="12892" spans="19:29" x14ac:dyDescent="0.25">
      <c r="S12892" s="108"/>
      <c r="U12892" s="108"/>
      <c r="W12892" s="108"/>
      <c r="Y12892" s="108"/>
      <c r="AA12892" s="108"/>
      <c r="AC12892" s="108"/>
    </row>
    <row r="12893" spans="19:29" x14ac:dyDescent="0.25">
      <c r="S12893" s="108"/>
      <c r="U12893" s="108"/>
      <c r="W12893" s="108"/>
      <c r="Y12893" s="108"/>
      <c r="AA12893" s="108"/>
      <c r="AC12893" s="108"/>
    </row>
    <row r="12894" spans="19:29" x14ac:dyDescent="0.25">
      <c r="S12894" s="109"/>
      <c r="U12894" s="109"/>
      <c r="W12894" s="109"/>
      <c r="Y12894" s="109"/>
      <c r="AA12894" s="109"/>
      <c r="AC12894" s="109"/>
    </row>
    <row r="12895" spans="19:29" x14ac:dyDescent="0.25">
      <c r="S12895" s="108"/>
      <c r="U12895" s="108"/>
      <c r="W12895" s="108"/>
      <c r="Y12895" s="108"/>
      <c r="AA12895" s="108"/>
      <c r="AC12895" s="108"/>
    </row>
    <row r="12896" spans="19:29" x14ac:dyDescent="0.25">
      <c r="S12896" s="108"/>
      <c r="U12896" s="108"/>
      <c r="W12896" s="108"/>
      <c r="Y12896" s="108"/>
      <c r="AA12896" s="108"/>
      <c r="AC12896" s="108"/>
    </row>
    <row r="12897" spans="19:29" x14ac:dyDescent="0.25">
      <c r="S12897" s="109"/>
      <c r="U12897" s="109"/>
      <c r="W12897" s="109"/>
      <c r="Y12897" s="109"/>
      <c r="AA12897" s="109"/>
      <c r="AC12897" s="109"/>
    </row>
    <row r="12898" spans="19:29" x14ac:dyDescent="0.25">
      <c r="S12898" s="108"/>
      <c r="U12898" s="108"/>
      <c r="W12898" s="108"/>
      <c r="Y12898" s="108"/>
      <c r="AA12898" s="108"/>
      <c r="AC12898" s="108"/>
    </row>
    <row r="12899" spans="19:29" x14ac:dyDescent="0.25">
      <c r="S12899" s="109"/>
      <c r="U12899" s="109"/>
      <c r="W12899" s="109"/>
      <c r="Y12899" s="109"/>
      <c r="AA12899" s="109"/>
      <c r="AC12899" s="109"/>
    </row>
    <row r="12900" spans="19:29" x14ac:dyDescent="0.25">
      <c r="S12900" s="108"/>
      <c r="U12900" s="108"/>
      <c r="W12900" s="108"/>
      <c r="Y12900" s="108"/>
      <c r="AA12900" s="108"/>
      <c r="AC12900" s="108"/>
    </row>
    <row r="12901" spans="19:29" x14ac:dyDescent="0.25">
      <c r="S12901" s="108"/>
      <c r="U12901" s="108"/>
      <c r="W12901" s="108"/>
      <c r="Y12901" s="108"/>
      <c r="AA12901" s="108"/>
      <c r="AC12901" s="108"/>
    </row>
    <row r="12902" spans="19:29" x14ac:dyDescent="0.25">
      <c r="S12902" s="108"/>
      <c r="U12902" s="108"/>
      <c r="W12902" s="108"/>
      <c r="Y12902" s="108"/>
      <c r="AA12902" s="108"/>
      <c r="AC12902" s="108"/>
    </row>
    <row r="12903" spans="19:29" x14ac:dyDescent="0.25">
      <c r="S12903" s="110"/>
      <c r="U12903" s="110"/>
      <c r="W12903" s="110"/>
      <c r="Y12903" s="110"/>
      <c r="AA12903" s="110"/>
      <c r="AC12903" s="110"/>
    </row>
    <row r="12904" spans="19:29" x14ac:dyDescent="0.25">
      <c r="S12904" s="110"/>
      <c r="U12904" s="110"/>
      <c r="W12904" s="110"/>
      <c r="Y12904" s="110"/>
      <c r="AA12904" s="110"/>
      <c r="AC12904" s="110"/>
    </row>
    <row r="12905" spans="19:29" x14ac:dyDescent="0.25">
      <c r="S12905" s="110"/>
      <c r="U12905" s="110"/>
      <c r="W12905" s="110"/>
      <c r="Y12905" s="110"/>
      <c r="AA12905" s="110"/>
      <c r="AC12905" s="110"/>
    </row>
    <row r="12906" spans="19:29" x14ac:dyDescent="0.25">
      <c r="S12906" s="110"/>
      <c r="U12906" s="110"/>
      <c r="W12906" s="110"/>
      <c r="Y12906" s="110"/>
      <c r="AA12906" s="110"/>
      <c r="AC12906" s="110"/>
    </row>
    <row r="12907" spans="19:29" x14ac:dyDescent="0.25">
      <c r="S12907" s="111"/>
      <c r="U12907" s="111"/>
      <c r="W12907" s="111"/>
      <c r="Y12907" s="111"/>
      <c r="AA12907" s="111"/>
      <c r="AC12907" s="111"/>
    </row>
    <row r="12908" spans="19:29" x14ac:dyDescent="0.25">
      <c r="S12908" s="107"/>
      <c r="U12908" s="107"/>
      <c r="W12908" s="107"/>
      <c r="Y12908" s="107"/>
      <c r="AA12908" s="107"/>
      <c r="AC12908" s="107"/>
    </row>
    <row r="12909" spans="19:29" x14ac:dyDescent="0.25">
      <c r="S12909" s="108"/>
      <c r="U12909" s="108"/>
      <c r="W12909" s="108"/>
      <c r="Y12909" s="108"/>
      <c r="AA12909" s="108"/>
      <c r="AC12909" s="108"/>
    </row>
    <row r="12910" spans="19:29" x14ac:dyDescent="0.25">
      <c r="S12910" s="108"/>
      <c r="U12910" s="108"/>
      <c r="W12910" s="108"/>
      <c r="Y12910" s="108"/>
      <c r="AA12910" s="108"/>
      <c r="AC12910" s="108"/>
    </row>
    <row r="12911" spans="19:29" x14ac:dyDescent="0.25">
      <c r="S12911" s="109"/>
      <c r="U12911" s="109"/>
      <c r="W12911" s="109"/>
      <c r="Y12911" s="109"/>
      <c r="AA12911" s="109"/>
      <c r="AC12911" s="109"/>
    </row>
    <row r="12912" spans="19:29" x14ac:dyDescent="0.25">
      <c r="S12912" s="108"/>
      <c r="U12912" s="108"/>
      <c r="W12912" s="108"/>
      <c r="Y12912" s="108"/>
      <c r="AA12912" s="108"/>
      <c r="AC12912" s="108"/>
    </row>
    <row r="12913" spans="19:29" x14ac:dyDescent="0.25">
      <c r="S12913" s="108"/>
      <c r="U12913" s="108"/>
      <c r="W12913" s="108"/>
      <c r="Y12913" s="108"/>
      <c r="AA12913" s="108"/>
      <c r="AC12913" s="108"/>
    </row>
    <row r="12914" spans="19:29" x14ac:dyDescent="0.25">
      <c r="S12914" s="109"/>
      <c r="U12914" s="109"/>
      <c r="W12914" s="109"/>
      <c r="Y12914" s="109"/>
      <c r="AA12914" s="109"/>
      <c r="AC12914" s="109"/>
    </row>
    <row r="12915" spans="19:29" x14ac:dyDescent="0.25">
      <c r="S12915" s="108"/>
      <c r="U12915" s="108"/>
      <c r="W12915" s="108"/>
      <c r="Y12915" s="108"/>
      <c r="AA12915" s="108"/>
      <c r="AC12915" s="108"/>
    </row>
    <row r="12916" spans="19:29" x14ac:dyDescent="0.25">
      <c r="S12916" s="109"/>
      <c r="U12916" s="109"/>
      <c r="W12916" s="109"/>
      <c r="Y12916" s="109"/>
      <c r="AA12916" s="109"/>
      <c r="AC12916" s="109"/>
    </row>
    <row r="12917" spans="19:29" x14ac:dyDescent="0.25">
      <c r="S12917" s="108"/>
      <c r="U12917" s="108"/>
      <c r="W12917" s="108"/>
      <c r="Y12917" s="108"/>
      <c r="AA12917" s="108"/>
      <c r="AC12917" s="108"/>
    </row>
    <row r="12918" spans="19:29" x14ac:dyDescent="0.25">
      <c r="S12918" s="108"/>
      <c r="U12918" s="108"/>
      <c r="W12918" s="108"/>
      <c r="Y12918" s="108"/>
      <c r="AA12918" s="108"/>
      <c r="AC12918" s="108"/>
    </row>
    <row r="12919" spans="19:29" x14ac:dyDescent="0.25">
      <c r="S12919" s="108"/>
      <c r="U12919" s="108"/>
      <c r="W12919" s="108"/>
      <c r="Y12919" s="108"/>
      <c r="AA12919" s="108"/>
      <c r="AC12919" s="108"/>
    </row>
    <row r="12920" spans="19:29" x14ac:dyDescent="0.25">
      <c r="S12920" s="110"/>
      <c r="U12920" s="110"/>
      <c r="W12920" s="110"/>
      <c r="Y12920" s="110"/>
      <c r="AA12920" s="110"/>
      <c r="AC12920" s="110"/>
    </row>
    <row r="12921" spans="19:29" x14ac:dyDescent="0.25">
      <c r="S12921" s="110"/>
      <c r="U12921" s="110"/>
      <c r="W12921" s="110"/>
      <c r="Y12921" s="110"/>
      <c r="AA12921" s="110"/>
      <c r="AC12921" s="110"/>
    </row>
    <row r="12922" spans="19:29" x14ac:dyDescent="0.25">
      <c r="S12922" s="110"/>
      <c r="U12922" s="110"/>
      <c r="W12922" s="110"/>
      <c r="Y12922" s="110"/>
      <c r="AA12922" s="110"/>
      <c r="AC12922" s="110"/>
    </row>
    <row r="12923" spans="19:29" x14ac:dyDescent="0.25">
      <c r="S12923" s="110"/>
      <c r="U12923" s="110"/>
      <c r="W12923" s="110"/>
      <c r="Y12923" s="110"/>
      <c r="AA12923" s="110"/>
      <c r="AC12923" s="110"/>
    </row>
    <row r="12924" spans="19:29" x14ac:dyDescent="0.25">
      <c r="S12924" s="111"/>
      <c r="U12924" s="111"/>
      <c r="W12924" s="111"/>
      <c r="Y12924" s="111"/>
      <c r="AA12924" s="111"/>
      <c r="AC12924" s="111"/>
    </row>
    <row r="12925" spans="19:29" x14ac:dyDescent="0.25">
      <c r="S12925" s="107"/>
      <c r="U12925" s="107"/>
      <c r="W12925" s="107"/>
      <c r="Y12925" s="107"/>
      <c r="AA12925" s="107"/>
      <c r="AC12925" s="107"/>
    </row>
    <row r="12926" spans="19:29" x14ac:dyDescent="0.25">
      <c r="S12926" s="108"/>
      <c r="U12926" s="108"/>
      <c r="W12926" s="108"/>
      <c r="Y12926" s="108"/>
      <c r="AA12926" s="108"/>
      <c r="AC12926" s="108"/>
    </row>
    <row r="12927" spans="19:29" x14ac:dyDescent="0.25">
      <c r="S12927" s="108"/>
      <c r="U12927" s="108"/>
      <c r="W12927" s="108"/>
      <c r="Y12927" s="108"/>
      <c r="AA12927" s="108"/>
      <c r="AC12927" s="108"/>
    </row>
    <row r="12928" spans="19:29" x14ac:dyDescent="0.25">
      <c r="S12928" s="109"/>
      <c r="U12928" s="109"/>
      <c r="W12928" s="109"/>
      <c r="Y12928" s="109"/>
      <c r="AA12928" s="109"/>
      <c r="AC12928" s="109"/>
    </row>
    <row r="12929" spans="19:29" x14ac:dyDescent="0.25">
      <c r="S12929" s="108"/>
      <c r="U12929" s="108"/>
      <c r="W12929" s="108"/>
      <c r="Y12929" s="108"/>
      <c r="AA12929" s="108"/>
      <c r="AC12929" s="108"/>
    </row>
    <row r="12930" spans="19:29" x14ac:dyDescent="0.25">
      <c r="S12930" s="108"/>
      <c r="U12930" s="108"/>
      <c r="W12930" s="108"/>
      <c r="Y12930" s="108"/>
      <c r="AA12930" s="108"/>
      <c r="AC12930" s="108"/>
    </row>
    <row r="12931" spans="19:29" x14ac:dyDescent="0.25">
      <c r="S12931" s="109"/>
      <c r="U12931" s="109"/>
      <c r="W12931" s="109"/>
      <c r="Y12931" s="109"/>
      <c r="AA12931" s="109"/>
      <c r="AC12931" s="109"/>
    </row>
    <row r="12932" spans="19:29" x14ac:dyDescent="0.25">
      <c r="S12932" s="108"/>
      <c r="U12932" s="108"/>
      <c r="W12932" s="108"/>
      <c r="Y12932" s="108"/>
      <c r="AA12932" s="108"/>
      <c r="AC12932" s="108"/>
    </row>
    <row r="12933" spans="19:29" x14ac:dyDescent="0.25">
      <c r="S12933" s="109"/>
      <c r="U12933" s="109"/>
      <c r="W12933" s="109"/>
      <c r="Y12933" s="109"/>
      <c r="AA12933" s="109"/>
      <c r="AC12933" s="109"/>
    </row>
    <row r="12934" spans="19:29" x14ac:dyDescent="0.25">
      <c r="S12934" s="108"/>
      <c r="U12934" s="108"/>
      <c r="W12934" s="108"/>
      <c r="Y12934" s="108"/>
      <c r="AA12934" s="108"/>
      <c r="AC12934" s="108"/>
    </row>
    <row r="12935" spans="19:29" x14ac:dyDescent="0.25">
      <c r="S12935" s="108"/>
      <c r="U12935" s="108"/>
      <c r="W12935" s="108"/>
      <c r="Y12935" s="108"/>
      <c r="AA12935" s="108"/>
      <c r="AC12935" s="108"/>
    </row>
    <row r="12936" spans="19:29" x14ac:dyDescent="0.25">
      <c r="S12936" s="108"/>
      <c r="U12936" s="108"/>
      <c r="W12936" s="108"/>
      <c r="Y12936" s="108"/>
      <c r="AA12936" s="108"/>
      <c r="AC12936" s="108"/>
    </row>
    <row r="12937" spans="19:29" x14ac:dyDescent="0.25">
      <c r="S12937" s="110"/>
      <c r="U12937" s="110"/>
      <c r="W12937" s="110"/>
      <c r="Y12937" s="110"/>
      <c r="AA12937" s="110"/>
      <c r="AC12937" s="110"/>
    </row>
    <row r="12938" spans="19:29" x14ac:dyDescent="0.25">
      <c r="S12938" s="110"/>
      <c r="U12938" s="110"/>
      <c r="W12938" s="110"/>
      <c r="Y12938" s="110"/>
      <c r="AA12938" s="110"/>
      <c r="AC12938" s="110"/>
    </row>
    <row r="12939" spans="19:29" x14ac:dyDescent="0.25">
      <c r="S12939" s="110"/>
      <c r="U12939" s="110"/>
      <c r="W12939" s="110"/>
      <c r="Y12939" s="110"/>
      <c r="AA12939" s="110"/>
      <c r="AC12939" s="110"/>
    </row>
    <row r="12940" spans="19:29" x14ac:dyDescent="0.25">
      <c r="S12940" s="110"/>
      <c r="U12940" s="110"/>
      <c r="W12940" s="110"/>
      <c r="Y12940" s="110"/>
      <c r="AA12940" s="110"/>
      <c r="AC12940" s="110"/>
    </row>
    <row r="12941" spans="19:29" x14ac:dyDescent="0.25">
      <c r="S12941" s="111"/>
      <c r="U12941" s="111"/>
      <c r="W12941" s="111"/>
      <c r="Y12941" s="111"/>
      <c r="AA12941" s="111"/>
      <c r="AC12941" s="111"/>
    </row>
    <row r="12942" spans="19:29" x14ac:dyDescent="0.25">
      <c r="S12942" s="107"/>
      <c r="U12942" s="107"/>
      <c r="W12942" s="107"/>
      <c r="Y12942" s="107"/>
      <c r="AA12942" s="107"/>
      <c r="AC12942" s="107"/>
    </row>
    <row r="12943" spans="19:29" x14ac:dyDescent="0.25">
      <c r="S12943" s="108"/>
      <c r="U12943" s="108"/>
      <c r="W12943" s="108"/>
      <c r="Y12943" s="108"/>
      <c r="AA12943" s="108"/>
      <c r="AC12943" s="108"/>
    </row>
    <row r="12944" spans="19:29" x14ac:dyDescent="0.25">
      <c r="S12944" s="108"/>
      <c r="U12944" s="108"/>
      <c r="W12944" s="108"/>
      <c r="Y12944" s="108"/>
      <c r="AA12944" s="108"/>
      <c r="AC12944" s="108"/>
    </row>
    <row r="12945" spans="19:29" x14ac:dyDescent="0.25">
      <c r="S12945" s="109"/>
      <c r="U12945" s="109"/>
      <c r="W12945" s="109"/>
      <c r="Y12945" s="109"/>
      <c r="AA12945" s="109"/>
      <c r="AC12945" s="109"/>
    </row>
    <row r="12946" spans="19:29" x14ac:dyDescent="0.25">
      <c r="S12946" s="108"/>
      <c r="U12946" s="108"/>
      <c r="W12946" s="108"/>
      <c r="Y12946" s="108"/>
      <c r="AA12946" s="108"/>
      <c r="AC12946" s="108"/>
    </row>
    <row r="12947" spans="19:29" x14ac:dyDescent="0.25">
      <c r="S12947" s="108"/>
      <c r="U12947" s="108"/>
      <c r="W12947" s="108"/>
      <c r="Y12947" s="108"/>
      <c r="AA12947" s="108"/>
      <c r="AC12947" s="108"/>
    </row>
    <row r="12948" spans="19:29" x14ac:dyDescent="0.25">
      <c r="S12948" s="109"/>
      <c r="U12948" s="109"/>
      <c r="W12948" s="109"/>
      <c r="Y12948" s="109"/>
      <c r="AA12948" s="109"/>
      <c r="AC12948" s="109"/>
    </row>
    <row r="12949" spans="19:29" x14ac:dyDescent="0.25">
      <c r="S12949" s="108"/>
      <c r="U12949" s="108"/>
      <c r="W12949" s="108"/>
      <c r="Y12949" s="108"/>
      <c r="AA12949" s="108"/>
      <c r="AC12949" s="108"/>
    </row>
    <row r="12950" spans="19:29" x14ac:dyDescent="0.25">
      <c r="S12950" s="109"/>
      <c r="U12950" s="109"/>
      <c r="W12950" s="109"/>
      <c r="Y12950" s="109"/>
      <c r="AA12950" s="109"/>
      <c r="AC12950" s="109"/>
    </row>
    <row r="12951" spans="19:29" x14ac:dyDescent="0.25">
      <c r="S12951" s="108"/>
      <c r="U12951" s="108"/>
      <c r="W12951" s="108"/>
      <c r="Y12951" s="108"/>
      <c r="AA12951" s="108"/>
      <c r="AC12951" s="108"/>
    </row>
    <row r="12952" spans="19:29" x14ac:dyDescent="0.25">
      <c r="S12952" s="108"/>
      <c r="U12952" s="108"/>
      <c r="W12952" s="108"/>
      <c r="Y12952" s="108"/>
      <c r="AA12952" s="108"/>
      <c r="AC12952" s="108"/>
    </row>
    <row r="12953" spans="19:29" x14ac:dyDescent="0.25">
      <c r="S12953" s="108"/>
      <c r="U12953" s="108"/>
      <c r="W12953" s="108"/>
      <c r="Y12953" s="108"/>
      <c r="AA12953" s="108"/>
      <c r="AC12953" s="108"/>
    </row>
    <row r="12954" spans="19:29" x14ac:dyDescent="0.25">
      <c r="S12954" s="110"/>
      <c r="U12954" s="110"/>
      <c r="W12954" s="110"/>
      <c r="Y12954" s="110"/>
      <c r="AA12954" s="110"/>
      <c r="AC12954" s="110"/>
    </row>
    <row r="12955" spans="19:29" x14ac:dyDescent="0.25">
      <c r="S12955" s="110"/>
      <c r="U12955" s="110"/>
      <c r="W12955" s="110"/>
      <c r="Y12955" s="110"/>
      <c r="AA12955" s="110"/>
      <c r="AC12955" s="110"/>
    </row>
    <row r="12956" spans="19:29" x14ac:dyDescent="0.25">
      <c r="S12956" s="110"/>
      <c r="U12956" s="110"/>
      <c r="W12956" s="110"/>
      <c r="Y12956" s="110"/>
      <c r="AA12956" s="110"/>
      <c r="AC12956" s="110"/>
    </row>
    <row r="12957" spans="19:29" x14ac:dyDescent="0.25">
      <c r="S12957" s="110"/>
      <c r="U12957" s="110"/>
      <c r="W12957" s="110"/>
      <c r="Y12957" s="110"/>
      <c r="AA12957" s="110"/>
      <c r="AC12957" s="110"/>
    </row>
    <row r="12958" spans="19:29" x14ac:dyDescent="0.25">
      <c r="S12958" s="111"/>
      <c r="U12958" s="111"/>
      <c r="W12958" s="111"/>
      <c r="Y12958" s="111"/>
      <c r="AA12958" s="111"/>
      <c r="AC12958" s="111"/>
    </row>
    <row r="12959" spans="19:29" x14ac:dyDescent="0.25">
      <c r="S12959" s="107"/>
      <c r="U12959" s="107"/>
      <c r="W12959" s="107"/>
      <c r="Y12959" s="107"/>
      <c r="AA12959" s="107"/>
      <c r="AC12959" s="107"/>
    </row>
    <row r="12960" spans="19:29" x14ac:dyDescent="0.25">
      <c r="S12960" s="108"/>
      <c r="U12960" s="108"/>
      <c r="W12960" s="108"/>
      <c r="Y12960" s="108"/>
      <c r="AA12960" s="108"/>
      <c r="AC12960" s="108"/>
    </row>
    <row r="12961" spans="19:29" x14ac:dyDescent="0.25">
      <c r="S12961" s="108"/>
      <c r="U12961" s="108"/>
      <c r="W12961" s="108"/>
      <c r="Y12961" s="108"/>
      <c r="AA12961" s="108"/>
      <c r="AC12961" s="108"/>
    </row>
    <row r="12962" spans="19:29" x14ac:dyDescent="0.25">
      <c r="S12962" s="109"/>
      <c r="U12962" s="109"/>
      <c r="W12962" s="109"/>
      <c r="Y12962" s="109"/>
      <c r="AA12962" s="109"/>
      <c r="AC12962" s="109"/>
    </row>
    <row r="12963" spans="19:29" x14ac:dyDescent="0.25">
      <c r="S12963" s="108"/>
      <c r="U12963" s="108"/>
      <c r="W12963" s="108"/>
      <c r="Y12963" s="108"/>
      <c r="AA12963" s="108"/>
      <c r="AC12963" s="108"/>
    </row>
    <row r="12964" spans="19:29" x14ac:dyDescent="0.25">
      <c r="S12964" s="108"/>
      <c r="U12964" s="108"/>
      <c r="W12964" s="108"/>
      <c r="Y12964" s="108"/>
      <c r="AA12964" s="108"/>
      <c r="AC12964" s="108"/>
    </row>
    <row r="12965" spans="19:29" x14ac:dyDescent="0.25">
      <c r="S12965" s="109"/>
      <c r="U12965" s="109"/>
      <c r="W12965" s="109"/>
      <c r="Y12965" s="109"/>
      <c r="AA12965" s="109"/>
      <c r="AC12965" s="109"/>
    </row>
    <row r="12966" spans="19:29" x14ac:dyDescent="0.25">
      <c r="S12966" s="108"/>
      <c r="U12966" s="108"/>
      <c r="W12966" s="108"/>
      <c r="Y12966" s="108"/>
      <c r="AA12966" s="108"/>
      <c r="AC12966" s="108"/>
    </row>
    <row r="12967" spans="19:29" x14ac:dyDescent="0.25">
      <c r="S12967" s="109"/>
      <c r="U12967" s="109"/>
      <c r="W12967" s="109"/>
      <c r="Y12967" s="109"/>
      <c r="AA12967" s="109"/>
      <c r="AC12967" s="109"/>
    </row>
    <row r="12968" spans="19:29" x14ac:dyDescent="0.25">
      <c r="S12968" s="108"/>
      <c r="U12968" s="108"/>
      <c r="W12968" s="108"/>
      <c r="Y12968" s="108"/>
      <c r="AA12968" s="108"/>
      <c r="AC12968" s="108"/>
    </row>
    <row r="12969" spans="19:29" x14ac:dyDescent="0.25">
      <c r="S12969" s="108"/>
      <c r="U12969" s="108"/>
      <c r="W12969" s="108"/>
      <c r="Y12969" s="108"/>
      <c r="AA12969" s="108"/>
      <c r="AC12969" s="108"/>
    </row>
    <row r="12970" spans="19:29" x14ac:dyDescent="0.25">
      <c r="S12970" s="108"/>
      <c r="U12970" s="108"/>
      <c r="W12970" s="108"/>
      <c r="Y12970" s="108"/>
      <c r="AA12970" s="108"/>
      <c r="AC12970" s="108"/>
    </row>
    <row r="12971" spans="19:29" x14ac:dyDescent="0.25">
      <c r="S12971" s="110"/>
      <c r="U12971" s="110"/>
      <c r="W12971" s="110"/>
      <c r="Y12971" s="110"/>
      <c r="AA12971" s="110"/>
      <c r="AC12971" s="110"/>
    </row>
    <row r="12972" spans="19:29" x14ac:dyDescent="0.25">
      <c r="S12972" s="110"/>
      <c r="U12972" s="110"/>
      <c r="W12972" s="110"/>
      <c r="Y12972" s="110"/>
      <c r="AA12972" s="110"/>
      <c r="AC12972" s="110"/>
    </row>
    <row r="12973" spans="19:29" x14ac:dyDescent="0.25">
      <c r="S12973" s="110"/>
      <c r="U12973" s="110"/>
      <c r="W12973" s="110"/>
      <c r="Y12973" s="110"/>
      <c r="AA12973" s="110"/>
      <c r="AC12973" s="110"/>
    </row>
    <row r="12974" spans="19:29" x14ac:dyDescent="0.25">
      <c r="S12974" s="110"/>
      <c r="U12974" s="110"/>
      <c r="W12974" s="110"/>
      <c r="Y12974" s="110"/>
      <c r="AA12974" s="110"/>
      <c r="AC12974" s="110"/>
    </row>
    <row r="12975" spans="19:29" x14ac:dyDescent="0.25">
      <c r="S12975" s="111"/>
      <c r="U12975" s="111"/>
      <c r="W12975" s="111"/>
      <c r="Y12975" s="111"/>
      <c r="AA12975" s="111"/>
      <c r="AC12975" s="111"/>
    </row>
    <row r="12976" spans="19:29" x14ac:dyDescent="0.25">
      <c r="S12976" s="107"/>
      <c r="U12976" s="107"/>
      <c r="W12976" s="107"/>
      <c r="Y12976" s="107"/>
      <c r="AA12976" s="107"/>
      <c r="AC12976" s="107"/>
    </row>
    <row r="12977" spans="19:29" x14ac:dyDescent="0.25">
      <c r="S12977" s="108"/>
      <c r="U12977" s="108"/>
      <c r="W12977" s="108"/>
      <c r="Y12977" s="108"/>
      <c r="AA12977" s="108"/>
      <c r="AC12977" s="108"/>
    </row>
    <row r="12978" spans="19:29" x14ac:dyDescent="0.25">
      <c r="S12978" s="108"/>
      <c r="U12978" s="108"/>
      <c r="W12978" s="108"/>
      <c r="Y12978" s="108"/>
      <c r="AA12978" s="108"/>
      <c r="AC12978" s="108"/>
    </row>
    <row r="12979" spans="19:29" x14ac:dyDescent="0.25">
      <c r="S12979" s="109"/>
      <c r="U12979" s="109"/>
      <c r="W12979" s="109"/>
      <c r="Y12979" s="109"/>
      <c r="AA12979" s="109"/>
      <c r="AC12979" s="109"/>
    </row>
    <row r="12980" spans="19:29" x14ac:dyDescent="0.25">
      <c r="S12980" s="108"/>
      <c r="U12980" s="108"/>
      <c r="W12980" s="108"/>
      <c r="Y12980" s="108"/>
      <c r="AA12980" s="108"/>
      <c r="AC12980" s="108"/>
    </row>
    <row r="12981" spans="19:29" x14ac:dyDescent="0.25">
      <c r="S12981" s="108"/>
      <c r="U12981" s="108"/>
      <c r="W12981" s="108"/>
      <c r="Y12981" s="108"/>
      <c r="AA12981" s="108"/>
      <c r="AC12981" s="108"/>
    </row>
    <row r="12982" spans="19:29" x14ac:dyDescent="0.25">
      <c r="S12982" s="109"/>
      <c r="U12982" s="109"/>
      <c r="W12982" s="109"/>
      <c r="Y12982" s="109"/>
      <c r="AA12982" s="109"/>
      <c r="AC12982" s="109"/>
    </row>
    <row r="12983" spans="19:29" x14ac:dyDescent="0.25">
      <c r="S12983" s="108"/>
      <c r="U12983" s="108"/>
      <c r="W12983" s="108"/>
      <c r="Y12983" s="108"/>
      <c r="AA12983" s="108"/>
      <c r="AC12983" s="108"/>
    </row>
    <row r="12984" spans="19:29" x14ac:dyDescent="0.25">
      <c r="S12984" s="109"/>
      <c r="U12984" s="109"/>
      <c r="W12984" s="109"/>
      <c r="Y12984" s="109"/>
      <c r="AA12984" s="109"/>
      <c r="AC12984" s="109"/>
    </row>
    <row r="12985" spans="19:29" x14ac:dyDescent="0.25">
      <c r="S12985" s="108"/>
      <c r="U12985" s="108"/>
      <c r="W12985" s="108"/>
      <c r="Y12985" s="108"/>
      <c r="AA12985" s="108"/>
      <c r="AC12985" s="108"/>
    </row>
    <row r="12986" spans="19:29" x14ac:dyDescent="0.25">
      <c r="S12986" s="108"/>
      <c r="U12986" s="108"/>
      <c r="W12986" s="108"/>
      <c r="Y12986" s="108"/>
      <c r="AA12986" s="108"/>
      <c r="AC12986" s="108"/>
    </row>
    <row r="12987" spans="19:29" x14ac:dyDescent="0.25">
      <c r="S12987" s="108"/>
      <c r="U12987" s="108"/>
      <c r="W12987" s="108"/>
      <c r="Y12987" s="108"/>
      <c r="AA12987" s="108"/>
      <c r="AC12987" s="108"/>
    </row>
    <row r="12988" spans="19:29" x14ac:dyDescent="0.25">
      <c r="S12988" s="110"/>
      <c r="U12988" s="110"/>
      <c r="W12988" s="110"/>
      <c r="Y12988" s="110"/>
      <c r="AA12988" s="110"/>
      <c r="AC12988" s="110"/>
    </row>
    <row r="12989" spans="19:29" x14ac:dyDescent="0.25">
      <c r="S12989" s="110"/>
      <c r="U12989" s="110"/>
      <c r="W12989" s="110"/>
      <c r="Y12989" s="110"/>
      <c r="AA12989" s="110"/>
      <c r="AC12989" s="110"/>
    </row>
    <row r="12990" spans="19:29" x14ac:dyDescent="0.25">
      <c r="S12990" s="110"/>
      <c r="U12990" s="110"/>
      <c r="W12990" s="110"/>
      <c r="Y12990" s="110"/>
      <c r="AA12990" s="110"/>
      <c r="AC12990" s="110"/>
    </row>
    <row r="12991" spans="19:29" x14ac:dyDescent="0.25">
      <c r="S12991" s="110"/>
      <c r="U12991" s="110"/>
      <c r="W12991" s="110"/>
      <c r="Y12991" s="110"/>
      <c r="AA12991" s="110"/>
      <c r="AC12991" s="110"/>
    </row>
    <row r="12992" spans="19:29" x14ac:dyDescent="0.25">
      <c r="S12992" s="111"/>
      <c r="U12992" s="111"/>
      <c r="W12992" s="111"/>
      <c r="Y12992" s="111"/>
      <c r="AA12992" s="111"/>
      <c r="AC12992" s="111"/>
    </row>
    <row r="12993" spans="19:29" x14ac:dyDescent="0.25">
      <c r="S12993" s="107"/>
      <c r="U12993" s="107"/>
      <c r="W12993" s="107"/>
      <c r="Y12993" s="107"/>
      <c r="AA12993" s="107"/>
      <c r="AC12993" s="107"/>
    </row>
    <row r="12994" spans="19:29" x14ac:dyDescent="0.25">
      <c r="S12994" s="108"/>
      <c r="U12994" s="108"/>
      <c r="W12994" s="108"/>
      <c r="Y12994" s="108"/>
      <c r="AA12994" s="108"/>
      <c r="AC12994" s="108"/>
    </row>
    <row r="12995" spans="19:29" x14ac:dyDescent="0.25">
      <c r="S12995" s="108"/>
      <c r="U12995" s="108"/>
      <c r="W12995" s="108"/>
      <c r="Y12995" s="108"/>
      <c r="AA12995" s="108"/>
      <c r="AC12995" s="108"/>
    </row>
    <row r="12996" spans="19:29" x14ac:dyDescent="0.25">
      <c r="S12996" s="109"/>
      <c r="U12996" s="109"/>
      <c r="W12996" s="109"/>
      <c r="Y12996" s="109"/>
      <c r="AA12996" s="109"/>
      <c r="AC12996" s="109"/>
    </row>
    <row r="12997" spans="19:29" x14ac:dyDescent="0.25">
      <c r="S12997" s="108"/>
      <c r="U12997" s="108"/>
      <c r="W12997" s="108"/>
      <c r="Y12997" s="108"/>
      <c r="AA12997" s="108"/>
      <c r="AC12997" s="108"/>
    </row>
    <row r="12998" spans="19:29" x14ac:dyDescent="0.25">
      <c r="S12998" s="108"/>
      <c r="U12998" s="108"/>
      <c r="W12998" s="108"/>
      <c r="Y12998" s="108"/>
      <c r="AA12998" s="108"/>
      <c r="AC12998" s="108"/>
    </row>
    <row r="12999" spans="19:29" x14ac:dyDescent="0.25">
      <c r="S12999" s="109"/>
      <c r="U12999" s="109"/>
      <c r="W12999" s="109"/>
      <c r="Y12999" s="109"/>
      <c r="AA12999" s="109"/>
      <c r="AC12999" s="109"/>
    </row>
    <row r="13000" spans="19:29" x14ac:dyDescent="0.25">
      <c r="S13000" s="108"/>
      <c r="U13000" s="108"/>
      <c r="W13000" s="108"/>
      <c r="Y13000" s="108"/>
      <c r="AA13000" s="108"/>
      <c r="AC13000" s="108"/>
    </row>
    <row r="13001" spans="19:29" x14ac:dyDescent="0.25">
      <c r="S13001" s="109"/>
      <c r="U13001" s="109"/>
      <c r="W13001" s="109"/>
      <c r="Y13001" s="109"/>
      <c r="AA13001" s="109"/>
      <c r="AC13001" s="109"/>
    </row>
    <row r="13002" spans="19:29" x14ac:dyDescent="0.25">
      <c r="S13002" s="108"/>
      <c r="U13002" s="108"/>
      <c r="W13002" s="108"/>
      <c r="Y13002" s="108"/>
      <c r="AA13002" s="108"/>
      <c r="AC13002" s="108"/>
    </row>
    <row r="13003" spans="19:29" x14ac:dyDescent="0.25">
      <c r="S13003" s="108"/>
      <c r="U13003" s="108"/>
      <c r="W13003" s="108"/>
      <c r="Y13003" s="108"/>
      <c r="AA13003" s="108"/>
      <c r="AC13003" s="108"/>
    </row>
    <row r="13004" spans="19:29" x14ac:dyDescent="0.25">
      <c r="S13004" s="108"/>
      <c r="U13004" s="108"/>
      <c r="W13004" s="108"/>
      <c r="Y13004" s="108"/>
      <c r="AA13004" s="108"/>
      <c r="AC13004" s="108"/>
    </row>
    <row r="13005" spans="19:29" x14ac:dyDescent="0.25">
      <c r="S13005" s="110"/>
      <c r="U13005" s="110"/>
      <c r="W13005" s="110"/>
      <c r="Y13005" s="110"/>
      <c r="AA13005" s="110"/>
      <c r="AC13005" s="110"/>
    </row>
    <row r="13006" spans="19:29" x14ac:dyDescent="0.25">
      <c r="S13006" s="110"/>
      <c r="U13006" s="110"/>
      <c r="W13006" s="110"/>
      <c r="Y13006" s="110"/>
      <c r="AA13006" s="110"/>
      <c r="AC13006" s="110"/>
    </row>
    <row r="13007" spans="19:29" x14ac:dyDescent="0.25">
      <c r="S13007" s="110"/>
      <c r="U13007" s="110"/>
      <c r="W13007" s="110"/>
      <c r="Y13007" s="110"/>
      <c r="AA13007" s="110"/>
      <c r="AC13007" s="110"/>
    </row>
    <row r="13008" spans="19:29" x14ac:dyDescent="0.25">
      <c r="S13008" s="110"/>
      <c r="U13008" s="110"/>
      <c r="W13008" s="110"/>
      <c r="Y13008" s="110"/>
      <c r="AA13008" s="110"/>
      <c r="AC13008" s="110"/>
    </row>
    <row r="13009" spans="19:29" x14ac:dyDescent="0.25">
      <c r="S13009" s="111"/>
      <c r="U13009" s="111"/>
      <c r="W13009" s="111"/>
      <c r="Y13009" s="111"/>
      <c r="AA13009" s="111"/>
      <c r="AC13009" s="111"/>
    </row>
    <row r="13010" spans="19:29" x14ac:dyDescent="0.25">
      <c r="S13010" s="107"/>
      <c r="U13010" s="107"/>
      <c r="W13010" s="107"/>
      <c r="Y13010" s="107"/>
      <c r="AA13010" s="107"/>
      <c r="AC13010" s="107"/>
    </row>
    <row r="13011" spans="19:29" x14ac:dyDescent="0.25">
      <c r="S13011" s="108"/>
      <c r="U13011" s="108"/>
      <c r="W13011" s="108"/>
      <c r="Y13011" s="108"/>
      <c r="AA13011" s="108"/>
      <c r="AC13011" s="108"/>
    </row>
    <row r="13012" spans="19:29" x14ac:dyDescent="0.25">
      <c r="S13012" s="108"/>
      <c r="U13012" s="108"/>
      <c r="W13012" s="108"/>
      <c r="Y13012" s="108"/>
      <c r="AA13012" s="108"/>
      <c r="AC13012" s="108"/>
    </row>
    <row r="13013" spans="19:29" x14ac:dyDescent="0.25">
      <c r="S13013" s="109"/>
      <c r="U13013" s="109"/>
      <c r="W13013" s="109"/>
      <c r="Y13013" s="109"/>
      <c r="AA13013" s="109"/>
      <c r="AC13013" s="109"/>
    </row>
    <row r="13014" spans="19:29" x14ac:dyDescent="0.25">
      <c r="S13014" s="108"/>
      <c r="U13014" s="108"/>
      <c r="W13014" s="108"/>
      <c r="Y13014" s="108"/>
      <c r="AA13014" s="108"/>
      <c r="AC13014" s="108"/>
    </row>
    <row r="13015" spans="19:29" x14ac:dyDescent="0.25">
      <c r="S13015" s="108"/>
      <c r="U13015" s="108"/>
      <c r="W13015" s="108"/>
      <c r="Y13015" s="108"/>
      <c r="AA13015" s="108"/>
      <c r="AC13015" s="108"/>
    </row>
    <row r="13016" spans="19:29" x14ac:dyDescent="0.25">
      <c r="S13016" s="109"/>
      <c r="U13016" s="109"/>
      <c r="W13016" s="109"/>
      <c r="Y13016" s="109"/>
      <c r="AA13016" s="109"/>
      <c r="AC13016" s="109"/>
    </row>
    <row r="13017" spans="19:29" x14ac:dyDescent="0.25">
      <c r="S13017" s="108"/>
      <c r="U13017" s="108"/>
      <c r="W13017" s="108"/>
      <c r="Y13017" s="108"/>
      <c r="AA13017" s="108"/>
      <c r="AC13017" s="108"/>
    </row>
    <row r="13018" spans="19:29" x14ac:dyDescent="0.25">
      <c r="S13018" s="109"/>
      <c r="U13018" s="109"/>
      <c r="W13018" s="109"/>
      <c r="Y13018" s="109"/>
      <c r="AA13018" s="109"/>
      <c r="AC13018" s="109"/>
    </row>
    <row r="13019" spans="19:29" x14ac:dyDescent="0.25">
      <c r="S13019" s="108"/>
      <c r="U13019" s="108"/>
      <c r="W13019" s="108"/>
      <c r="Y13019" s="108"/>
      <c r="AA13019" s="108"/>
      <c r="AC13019" s="108"/>
    </row>
    <row r="13020" spans="19:29" x14ac:dyDescent="0.25">
      <c r="S13020" s="108"/>
      <c r="U13020" s="108"/>
      <c r="W13020" s="108"/>
      <c r="Y13020" s="108"/>
      <c r="AA13020" s="108"/>
      <c r="AC13020" s="108"/>
    </row>
    <row r="13021" spans="19:29" x14ac:dyDescent="0.25">
      <c r="S13021" s="108"/>
      <c r="U13021" s="108"/>
      <c r="W13021" s="108"/>
      <c r="Y13021" s="108"/>
      <c r="AA13021" s="108"/>
      <c r="AC13021" s="108"/>
    </row>
    <row r="13022" spans="19:29" x14ac:dyDescent="0.25">
      <c r="S13022" s="110"/>
      <c r="U13022" s="110"/>
      <c r="W13022" s="110"/>
      <c r="Y13022" s="110"/>
      <c r="AA13022" s="110"/>
      <c r="AC13022" s="110"/>
    </row>
    <row r="13023" spans="19:29" x14ac:dyDescent="0.25">
      <c r="S13023" s="110"/>
      <c r="U13023" s="110"/>
      <c r="W13023" s="110"/>
      <c r="Y13023" s="110"/>
      <c r="AA13023" s="110"/>
      <c r="AC13023" s="110"/>
    </row>
    <row r="13024" spans="19:29" x14ac:dyDescent="0.25">
      <c r="S13024" s="110"/>
      <c r="U13024" s="110"/>
      <c r="W13024" s="110"/>
      <c r="Y13024" s="110"/>
      <c r="AA13024" s="110"/>
      <c r="AC13024" s="110"/>
    </row>
    <row r="13025" spans="19:29" x14ac:dyDescent="0.25">
      <c r="S13025" s="110"/>
      <c r="U13025" s="110"/>
      <c r="W13025" s="110"/>
      <c r="Y13025" s="110"/>
      <c r="AA13025" s="110"/>
      <c r="AC13025" s="110"/>
    </row>
    <row r="13026" spans="19:29" x14ac:dyDescent="0.25">
      <c r="S13026" s="111"/>
      <c r="U13026" s="111"/>
      <c r="W13026" s="111"/>
      <c r="Y13026" s="111"/>
      <c r="AA13026" s="111"/>
      <c r="AC13026" s="111"/>
    </row>
    <row r="13027" spans="19:29" x14ac:dyDescent="0.25">
      <c r="S13027" s="107"/>
      <c r="U13027" s="107"/>
      <c r="W13027" s="107"/>
      <c r="Y13027" s="107"/>
      <c r="AA13027" s="107"/>
      <c r="AC13027" s="107"/>
    </row>
    <row r="13028" spans="19:29" x14ac:dyDescent="0.25">
      <c r="S13028" s="108"/>
      <c r="U13028" s="108"/>
      <c r="W13028" s="108"/>
      <c r="Y13028" s="108"/>
      <c r="AA13028" s="108"/>
      <c r="AC13028" s="108"/>
    </row>
    <row r="13029" spans="19:29" x14ac:dyDescent="0.25">
      <c r="S13029" s="108"/>
      <c r="U13029" s="108"/>
      <c r="W13029" s="108"/>
      <c r="Y13029" s="108"/>
      <c r="AA13029" s="108"/>
      <c r="AC13029" s="108"/>
    </row>
    <row r="13030" spans="19:29" x14ac:dyDescent="0.25">
      <c r="S13030" s="109"/>
      <c r="U13030" s="109"/>
      <c r="W13030" s="109"/>
      <c r="Y13030" s="109"/>
      <c r="AA13030" s="109"/>
      <c r="AC13030" s="109"/>
    </row>
    <row r="13031" spans="19:29" x14ac:dyDescent="0.25">
      <c r="S13031" s="108"/>
      <c r="U13031" s="108"/>
      <c r="W13031" s="108"/>
      <c r="Y13031" s="108"/>
      <c r="AA13031" s="108"/>
      <c r="AC13031" s="108"/>
    </row>
    <row r="13032" spans="19:29" x14ac:dyDescent="0.25">
      <c r="S13032" s="108"/>
      <c r="U13032" s="108"/>
      <c r="W13032" s="108"/>
      <c r="Y13032" s="108"/>
      <c r="AA13032" s="108"/>
      <c r="AC13032" s="108"/>
    </row>
    <row r="13033" spans="19:29" x14ac:dyDescent="0.25">
      <c r="S13033" s="109"/>
      <c r="U13033" s="109"/>
      <c r="W13033" s="109"/>
      <c r="Y13033" s="109"/>
      <c r="AA13033" s="109"/>
      <c r="AC13033" s="109"/>
    </row>
    <row r="13034" spans="19:29" x14ac:dyDescent="0.25">
      <c r="S13034" s="108"/>
      <c r="U13034" s="108"/>
      <c r="W13034" s="108"/>
      <c r="Y13034" s="108"/>
      <c r="AA13034" s="108"/>
      <c r="AC13034" s="108"/>
    </row>
    <row r="13035" spans="19:29" x14ac:dyDescent="0.25">
      <c r="S13035" s="109"/>
      <c r="U13035" s="109"/>
      <c r="W13035" s="109"/>
      <c r="Y13035" s="109"/>
      <c r="AA13035" s="109"/>
      <c r="AC13035" s="109"/>
    </row>
    <row r="13036" spans="19:29" x14ac:dyDescent="0.25">
      <c r="S13036" s="108"/>
      <c r="U13036" s="108"/>
      <c r="W13036" s="108"/>
      <c r="Y13036" s="108"/>
      <c r="AA13036" s="108"/>
      <c r="AC13036" s="108"/>
    </row>
    <row r="13037" spans="19:29" x14ac:dyDescent="0.25">
      <c r="S13037" s="108"/>
      <c r="U13037" s="108"/>
      <c r="W13037" s="108"/>
      <c r="Y13037" s="108"/>
      <c r="AA13037" s="108"/>
      <c r="AC13037" s="108"/>
    </row>
    <row r="13038" spans="19:29" x14ac:dyDescent="0.25">
      <c r="S13038" s="108"/>
      <c r="U13038" s="108"/>
      <c r="W13038" s="108"/>
      <c r="Y13038" s="108"/>
      <c r="AA13038" s="108"/>
      <c r="AC13038" s="108"/>
    </row>
    <row r="13039" spans="19:29" x14ac:dyDescent="0.25">
      <c r="S13039" s="110"/>
      <c r="U13039" s="110"/>
      <c r="W13039" s="110"/>
      <c r="Y13039" s="110"/>
      <c r="AA13039" s="110"/>
      <c r="AC13039" s="110"/>
    </row>
    <row r="13040" spans="19:29" x14ac:dyDescent="0.25">
      <c r="S13040" s="110"/>
      <c r="U13040" s="110"/>
      <c r="W13040" s="110"/>
      <c r="Y13040" s="110"/>
      <c r="AA13040" s="110"/>
      <c r="AC13040" s="110"/>
    </row>
    <row r="13041" spans="19:29" x14ac:dyDescent="0.25">
      <c r="S13041" s="110"/>
      <c r="U13041" s="110"/>
      <c r="W13041" s="110"/>
      <c r="Y13041" s="110"/>
      <c r="AA13041" s="110"/>
      <c r="AC13041" s="110"/>
    </row>
    <row r="13042" spans="19:29" x14ac:dyDescent="0.25">
      <c r="S13042" s="110"/>
      <c r="U13042" s="110"/>
      <c r="W13042" s="110"/>
      <c r="Y13042" s="110"/>
      <c r="AA13042" s="110"/>
      <c r="AC13042" s="110"/>
    </row>
    <row r="13043" spans="19:29" x14ac:dyDescent="0.25">
      <c r="S13043" s="111"/>
      <c r="U13043" s="111"/>
      <c r="W13043" s="111"/>
      <c r="Y13043" s="111"/>
      <c r="AA13043" s="111"/>
      <c r="AC13043" s="111"/>
    </row>
    <row r="13044" spans="19:29" x14ac:dyDescent="0.25">
      <c r="S13044" s="107"/>
      <c r="U13044" s="107"/>
      <c r="W13044" s="107"/>
      <c r="Y13044" s="107"/>
      <c r="AA13044" s="107"/>
      <c r="AC13044" s="107"/>
    </row>
    <row r="13045" spans="19:29" x14ac:dyDescent="0.25">
      <c r="S13045" s="108"/>
      <c r="U13045" s="108"/>
      <c r="W13045" s="108"/>
      <c r="Y13045" s="108"/>
      <c r="AA13045" s="108"/>
      <c r="AC13045" s="108"/>
    </row>
    <row r="13046" spans="19:29" x14ac:dyDescent="0.25">
      <c r="S13046" s="108"/>
      <c r="U13046" s="108"/>
      <c r="W13046" s="108"/>
      <c r="Y13046" s="108"/>
      <c r="AA13046" s="108"/>
      <c r="AC13046" s="108"/>
    </row>
    <row r="13047" spans="19:29" x14ac:dyDescent="0.25">
      <c r="S13047" s="109"/>
      <c r="U13047" s="109"/>
      <c r="W13047" s="109"/>
      <c r="Y13047" s="109"/>
      <c r="AA13047" s="109"/>
      <c r="AC13047" s="109"/>
    </row>
    <row r="13048" spans="19:29" x14ac:dyDescent="0.25">
      <c r="S13048" s="108"/>
      <c r="U13048" s="108"/>
      <c r="W13048" s="108"/>
      <c r="Y13048" s="108"/>
      <c r="AA13048" s="108"/>
      <c r="AC13048" s="108"/>
    </row>
    <row r="13049" spans="19:29" x14ac:dyDescent="0.25">
      <c r="S13049" s="108"/>
      <c r="U13049" s="108"/>
      <c r="W13049" s="108"/>
      <c r="Y13049" s="108"/>
      <c r="AA13049" s="108"/>
      <c r="AC13049" s="108"/>
    </row>
    <row r="13050" spans="19:29" x14ac:dyDescent="0.25">
      <c r="S13050" s="109"/>
      <c r="U13050" s="109"/>
      <c r="W13050" s="109"/>
      <c r="Y13050" s="109"/>
      <c r="AA13050" s="109"/>
      <c r="AC13050" s="109"/>
    </row>
    <row r="13051" spans="19:29" x14ac:dyDescent="0.25">
      <c r="S13051" s="108"/>
      <c r="U13051" s="108"/>
      <c r="W13051" s="108"/>
      <c r="Y13051" s="108"/>
      <c r="AA13051" s="108"/>
      <c r="AC13051" s="108"/>
    </row>
    <row r="13052" spans="19:29" x14ac:dyDescent="0.25">
      <c r="S13052" s="109"/>
      <c r="U13052" s="109"/>
      <c r="W13052" s="109"/>
      <c r="Y13052" s="109"/>
      <c r="AA13052" s="109"/>
      <c r="AC13052" s="109"/>
    </row>
    <row r="13053" spans="19:29" x14ac:dyDescent="0.25">
      <c r="S13053" s="108"/>
      <c r="U13053" s="108"/>
      <c r="W13053" s="108"/>
      <c r="Y13053" s="108"/>
      <c r="AA13053" s="108"/>
      <c r="AC13053" s="108"/>
    </row>
    <row r="13054" spans="19:29" x14ac:dyDescent="0.25">
      <c r="S13054" s="108"/>
      <c r="U13054" s="108"/>
      <c r="W13054" s="108"/>
      <c r="Y13054" s="108"/>
      <c r="AA13054" s="108"/>
      <c r="AC13054" s="108"/>
    </row>
    <row r="13055" spans="19:29" x14ac:dyDescent="0.25">
      <c r="S13055" s="108"/>
      <c r="U13055" s="108"/>
      <c r="W13055" s="108"/>
      <c r="Y13055" s="108"/>
      <c r="AA13055" s="108"/>
      <c r="AC13055" s="108"/>
    </row>
    <row r="13056" spans="19:29" x14ac:dyDescent="0.25">
      <c r="S13056" s="110"/>
      <c r="U13056" s="110"/>
      <c r="W13056" s="110"/>
      <c r="Y13056" s="110"/>
      <c r="AA13056" s="110"/>
      <c r="AC13056" s="110"/>
    </row>
    <row r="13057" spans="19:29" x14ac:dyDescent="0.25">
      <c r="S13057" s="110"/>
      <c r="U13057" s="110"/>
      <c r="W13057" s="110"/>
      <c r="Y13057" s="110"/>
      <c r="AA13057" s="110"/>
      <c r="AC13057" s="110"/>
    </row>
    <row r="13058" spans="19:29" x14ac:dyDescent="0.25">
      <c r="S13058" s="110"/>
      <c r="U13058" s="110"/>
      <c r="W13058" s="110"/>
      <c r="Y13058" s="110"/>
      <c r="AA13058" s="110"/>
      <c r="AC13058" s="110"/>
    </row>
    <row r="13059" spans="19:29" x14ac:dyDescent="0.25">
      <c r="S13059" s="110"/>
      <c r="U13059" s="110"/>
      <c r="W13059" s="110"/>
      <c r="Y13059" s="110"/>
      <c r="AA13059" s="110"/>
      <c r="AC13059" s="110"/>
    </row>
    <row r="13060" spans="19:29" x14ac:dyDescent="0.25">
      <c r="S13060" s="111"/>
      <c r="U13060" s="111"/>
      <c r="W13060" s="111"/>
      <c r="Y13060" s="111"/>
      <c r="AA13060" s="111"/>
      <c r="AC13060" s="111"/>
    </row>
    <row r="13061" spans="19:29" x14ac:dyDescent="0.25">
      <c r="S13061" s="107"/>
      <c r="U13061" s="107"/>
      <c r="W13061" s="107"/>
      <c r="Y13061" s="107"/>
      <c r="AA13061" s="107"/>
      <c r="AC13061" s="107"/>
    </row>
    <row r="13062" spans="19:29" x14ac:dyDescent="0.25">
      <c r="S13062" s="108"/>
      <c r="U13062" s="108"/>
      <c r="W13062" s="108"/>
      <c r="Y13062" s="108"/>
      <c r="AA13062" s="108"/>
      <c r="AC13062" s="108"/>
    </row>
    <row r="13063" spans="19:29" x14ac:dyDescent="0.25">
      <c r="S13063" s="108"/>
      <c r="U13063" s="108"/>
      <c r="W13063" s="108"/>
      <c r="Y13063" s="108"/>
      <c r="AA13063" s="108"/>
      <c r="AC13063" s="108"/>
    </row>
    <row r="13064" spans="19:29" x14ac:dyDescent="0.25">
      <c r="S13064" s="109"/>
      <c r="U13064" s="109"/>
      <c r="W13064" s="109"/>
      <c r="Y13064" s="109"/>
      <c r="AA13064" s="109"/>
      <c r="AC13064" s="109"/>
    </row>
    <row r="13065" spans="19:29" x14ac:dyDescent="0.25">
      <c r="S13065" s="108"/>
      <c r="U13065" s="108"/>
      <c r="W13065" s="108"/>
      <c r="Y13065" s="108"/>
      <c r="AA13065" s="108"/>
      <c r="AC13065" s="108"/>
    </row>
    <row r="13066" spans="19:29" x14ac:dyDescent="0.25">
      <c r="S13066" s="108"/>
      <c r="U13066" s="108"/>
      <c r="W13066" s="108"/>
      <c r="Y13066" s="108"/>
      <c r="AA13066" s="108"/>
      <c r="AC13066" s="108"/>
    </row>
    <row r="13067" spans="19:29" x14ac:dyDescent="0.25">
      <c r="S13067" s="109"/>
      <c r="U13067" s="109"/>
      <c r="W13067" s="109"/>
      <c r="Y13067" s="109"/>
      <c r="AA13067" s="109"/>
      <c r="AC13067" s="109"/>
    </row>
    <row r="13068" spans="19:29" x14ac:dyDescent="0.25">
      <c r="S13068" s="108"/>
      <c r="U13068" s="108"/>
      <c r="W13068" s="108"/>
      <c r="Y13068" s="108"/>
      <c r="AA13068" s="108"/>
      <c r="AC13068" s="108"/>
    </row>
    <row r="13069" spans="19:29" x14ac:dyDescent="0.25">
      <c r="S13069" s="109"/>
      <c r="U13069" s="109"/>
      <c r="W13069" s="109"/>
      <c r="Y13069" s="109"/>
      <c r="AA13069" s="109"/>
      <c r="AC13069" s="109"/>
    </row>
    <row r="13070" spans="19:29" x14ac:dyDescent="0.25">
      <c r="S13070" s="108"/>
      <c r="U13070" s="108"/>
      <c r="W13070" s="108"/>
      <c r="Y13070" s="108"/>
      <c r="AA13070" s="108"/>
      <c r="AC13070" s="108"/>
    </row>
    <row r="13071" spans="19:29" x14ac:dyDescent="0.25">
      <c r="S13071" s="108"/>
      <c r="U13071" s="108"/>
      <c r="W13071" s="108"/>
      <c r="Y13071" s="108"/>
      <c r="AA13071" s="108"/>
      <c r="AC13071" s="108"/>
    </row>
    <row r="13072" spans="19:29" x14ac:dyDescent="0.25">
      <c r="S13072" s="108"/>
      <c r="U13072" s="108"/>
      <c r="W13072" s="108"/>
      <c r="Y13072" s="108"/>
      <c r="AA13072" s="108"/>
      <c r="AC13072" s="108"/>
    </row>
    <row r="13073" spans="19:29" x14ac:dyDescent="0.25">
      <c r="S13073" s="110"/>
      <c r="U13073" s="110"/>
      <c r="W13073" s="110"/>
      <c r="Y13073" s="110"/>
      <c r="AA13073" s="110"/>
      <c r="AC13073" s="110"/>
    </row>
    <row r="13074" spans="19:29" x14ac:dyDescent="0.25">
      <c r="S13074" s="110"/>
      <c r="U13074" s="110"/>
      <c r="W13074" s="110"/>
      <c r="Y13074" s="110"/>
      <c r="AA13074" s="110"/>
      <c r="AC13074" s="110"/>
    </row>
    <row r="13075" spans="19:29" x14ac:dyDescent="0.25">
      <c r="S13075" s="110"/>
      <c r="U13075" s="110"/>
      <c r="W13075" s="110"/>
      <c r="Y13075" s="110"/>
      <c r="AA13075" s="110"/>
      <c r="AC13075" s="110"/>
    </row>
    <row r="13076" spans="19:29" x14ac:dyDescent="0.25">
      <c r="S13076" s="110"/>
      <c r="U13076" s="110"/>
      <c r="W13076" s="110"/>
      <c r="Y13076" s="110"/>
      <c r="AA13076" s="110"/>
      <c r="AC13076" s="110"/>
    </row>
    <row r="13077" spans="19:29" x14ac:dyDescent="0.25">
      <c r="S13077" s="111"/>
      <c r="U13077" s="111"/>
      <c r="W13077" s="111"/>
      <c r="Y13077" s="111"/>
      <c r="AA13077" s="111"/>
      <c r="AC13077" s="111"/>
    </row>
    <row r="13078" spans="19:29" x14ac:dyDescent="0.25">
      <c r="S13078" s="107"/>
      <c r="U13078" s="107"/>
      <c r="W13078" s="107"/>
      <c r="Y13078" s="107"/>
      <c r="AA13078" s="107"/>
      <c r="AC13078" s="107"/>
    </row>
    <row r="13079" spans="19:29" x14ac:dyDescent="0.25">
      <c r="S13079" s="108"/>
      <c r="U13079" s="108"/>
      <c r="W13079" s="108"/>
      <c r="Y13079" s="108"/>
      <c r="AA13079" s="108"/>
      <c r="AC13079" s="108"/>
    </row>
    <row r="13080" spans="19:29" x14ac:dyDescent="0.25">
      <c r="S13080" s="108"/>
      <c r="U13080" s="108"/>
      <c r="W13080" s="108"/>
      <c r="Y13080" s="108"/>
      <c r="AA13080" s="108"/>
      <c r="AC13080" s="108"/>
    </row>
    <row r="13081" spans="19:29" x14ac:dyDescent="0.25">
      <c r="S13081" s="109"/>
      <c r="U13081" s="109"/>
      <c r="W13081" s="109"/>
      <c r="Y13081" s="109"/>
      <c r="AA13081" s="109"/>
      <c r="AC13081" s="109"/>
    </row>
    <row r="13082" spans="19:29" x14ac:dyDescent="0.25">
      <c r="S13082" s="108"/>
      <c r="U13082" s="108"/>
      <c r="W13082" s="108"/>
      <c r="Y13082" s="108"/>
      <c r="AA13082" s="108"/>
      <c r="AC13082" s="108"/>
    </row>
    <row r="13083" spans="19:29" x14ac:dyDescent="0.25">
      <c r="S13083" s="108"/>
      <c r="U13083" s="108"/>
      <c r="W13083" s="108"/>
      <c r="Y13083" s="108"/>
      <c r="AA13083" s="108"/>
      <c r="AC13083" s="108"/>
    </row>
    <row r="13084" spans="19:29" x14ac:dyDescent="0.25">
      <c r="S13084" s="109"/>
      <c r="U13084" s="109"/>
      <c r="W13084" s="109"/>
      <c r="Y13084" s="109"/>
      <c r="AA13084" s="109"/>
      <c r="AC13084" s="109"/>
    </row>
    <row r="13085" spans="19:29" x14ac:dyDescent="0.25">
      <c r="S13085" s="108"/>
      <c r="U13085" s="108"/>
      <c r="W13085" s="108"/>
      <c r="Y13085" s="108"/>
      <c r="AA13085" s="108"/>
      <c r="AC13085" s="108"/>
    </row>
    <row r="13086" spans="19:29" x14ac:dyDescent="0.25">
      <c r="S13086" s="109"/>
      <c r="U13086" s="109"/>
      <c r="W13086" s="109"/>
      <c r="Y13086" s="109"/>
      <c r="AA13086" s="109"/>
      <c r="AC13086" s="109"/>
    </row>
    <row r="13087" spans="19:29" x14ac:dyDescent="0.25">
      <c r="S13087" s="108"/>
      <c r="U13087" s="108"/>
      <c r="W13087" s="108"/>
      <c r="Y13087" s="108"/>
      <c r="AA13087" s="108"/>
      <c r="AC13087" s="108"/>
    </row>
    <row r="13088" spans="19:29" x14ac:dyDescent="0.25">
      <c r="S13088" s="108"/>
      <c r="U13088" s="108"/>
      <c r="W13088" s="108"/>
      <c r="Y13088" s="108"/>
      <c r="AA13088" s="108"/>
      <c r="AC13088" s="108"/>
    </row>
    <row r="13089" spans="19:29" x14ac:dyDescent="0.25">
      <c r="S13089" s="108"/>
      <c r="U13089" s="108"/>
      <c r="W13089" s="108"/>
      <c r="Y13089" s="108"/>
      <c r="AA13089" s="108"/>
      <c r="AC13089" s="108"/>
    </row>
    <row r="13090" spans="19:29" x14ac:dyDescent="0.25">
      <c r="S13090" s="110"/>
      <c r="U13090" s="110"/>
      <c r="W13090" s="110"/>
      <c r="Y13090" s="110"/>
      <c r="AA13090" s="110"/>
      <c r="AC13090" s="110"/>
    </row>
    <row r="13091" spans="19:29" x14ac:dyDescent="0.25">
      <c r="S13091" s="110"/>
      <c r="U13091" s="110"/>
      <c r="W13091" s="110"/>
      <c r="Y13091" s="110"/>
      <c r="AA13091" s="110"/>
      <c r="AC13091" s="110"/>
    </row>
    <row r="13092" spans="19:29" x14ac:dyDescent="0.25">
      <c r="S13092" s="110"/>
      <c r="U13092" s="110"/>
      <c r="W13092" s="110"/>
      <c r="Y13092" s="110"/>
      <c r="AA13092" s="110"/>
      <c r="AC13092" s="110"/>
    </row>
    <row r="13093" spans="19:29" x14ac:dyDescent="0.25">
      <c r="S13093" s="110"/>
      <c r="U13093" s="110"/>
      <c r="W13093" s="110"/>
      <c r="Y13093" s="110"/>
      <c r="AA13093" s="110"/>
      <c r="AC13093" s="110"/>
    </row>
    <row r="13094" spans="19:29" x14ac:dyDescent="0.25">
      <c r="S13094" s="111"/>
      <c r="U13094" s="111"/>
      <c r="W13094" s="111"/>
      <c r="Y13094" s="111"/>
      <c r="AA13094" s="111"/>
      <c r="AC13094" s="111"/>
    </row>
    <row r="13095" spans="19:29" x14ac:dyDescent="0.25">
      <c r="S13095" s="107"/>
      <c r="U13095" s="107"/>
      <c r="W13095" s="107"/>
      <c r="Y13095" s="107"/>
      <c r="AA13095" s="107"/>
      <c r="AC13095" s="107"/>
    </row>
    <row r="13096" spans="19:29" x14ac:dyDescent="0.25">
      <c r="S13096" s="108"/>
      <c r="U13096" s="108"/>
      <c r="W13096" s="108"/>
      <c r="Y13096" s="108"/>
      <c r="AA13096" s="108"/>
      <c r="AC13096" s="108"/>
    </row>
    <row r="13097" spans="19:29" x14ac:dyDescent="0.25">
      <c r="S13097" s="108"/>
      <c r="U13097" s="108"/>
      <c r="W13097" s="108"/>
      <c r="Y13097" s="108"/>
      <c r="AA13097" s="108"/>
      <c r="AC13097" s="108"/>
    </row>
    <row r="13098" spans="19:29" x14ac:dyDescent="0.25">
      <c r="S13098" s="109"/>
      <c r="U13098" s="109"/>
      <c r="W13098" s="109"/>
      <c r="Y13098" s="109"/>
      <c r="AA13098" s="109"/>
      <c r="AC13098" s="109"/>
    </row>
    <row r="13099" spans="19:29" x14ac:dyDescent="0.25">
      <c r="S13099" s="108"/>
      <c r="U13099" s="108"/>
      <c r="W13099" s="108"/>
      <c r="Y13099" s="108"/>
      <c r="AA13099" s="108"/>
      <c r="AC13099" s="108"/>
    </row>
    <row r="13100" spans="19:29" x14ac:dyDescent="0.25">
      <c r="S13100" s="108"/>
      <c r="U13100" s="108"/>
      <c r="W13100" s="108"/>
      <c r="Y13100" s="108"/>
      <c r="AA13100" s="108"/>
      <c r="AC13100" s="108"/>
    </row>
    <row r="13101" spans="19:29" x14ac:dyDescent="0.25">
      <c r="S13101" s="109"/>
      <c r="U13101" s="109"/>
      <c r="W13101" s="109"/>
      <c r="Y13101" s="109"/>
      <c r="AA13101" s="109"/>
      <c r="AC13101" s="109"/>
    </row>
    <row r="13102" spans="19:29" x14ac:dyDescent="0.25">
      <c r="S13102" s="108"/>
      <c r="U13102" s="108"/>
      <c r="W13102" s="108"/>
      <c r="Y13102" s="108"/>
      <c r="AA13102" s="108"/>
      <c r="AC13102" s="108"/>
    </row>
    <row r="13103" spans="19:29" x14ac:dyDescent="0.25">
      <c r="S13103" s="109"/>
      <c r="U13103" s="109"/>
      <c r="W13103" s="109"/>
      <c r="Y13103" s="109"/>
      <c r="AA13103" s="109"/>
      <c r="AC13103" s="109"/>
    </row>
    <row r="13104" spans="19:29" x14ac:dyDescent="0.25">
      <c r="S13104" s="108"/>
      <c r="U13104" s="108"/>
      <c r="W13104" s="108"/>
      <c r="Y13104" s="108"/>
      <c r="AA13104" s="108"/>
      <c r="AC13104" s="108"/>
    </row>
    <row r="13105" spans="19:29" x14ac:dyDescent="0.25">
      <c r="S13105" s="108"/>
      <c r="U13105" s="108"/>
      <c r="W13105" s="108"/>
      <c r="Y13105" s="108"/>
      <c r="AA13105" s="108"/>
      <c r="AC13105" s="108"/>
    </row>
    <row r="13106" spans="19:29" x14ac:dyDescent="0.25">
      <c r="S13106" s="108"/>
      <c r="U13106" s="108"/>
      <c r="W13106" s="108"/>
      <c r="Y13106" s="108"/>
      <c r="AA13106" s="108"/>
      <c r="AC13106" s="108"/>
    </row>
    <row r="13107" spans="19:29" x14ac:dyDescent="0.25">
      <c r="S13107" s="110"/>
      <c r="U13107" s="110"/>
      <c r="W13107" s="110"/>
      <c r="Y13107" s="110"/>
      <c r="AA13107" s="110"/>
      <c r="AC13107" s="110"/>
    </row>
    <row r="13108" spans="19:29" x14ac:dyDescent="0.25">
      <c r="S13108" s="110"/>
      <c r="U13108" s="110"/>
      <c r="W13108" s="110"/>
      <c r="Y13108" s="110"/>
      <c r="AA13108" s="110"/>
      <c r="AC13108" s="110"/>
    </row>
    <row r="13109" spans="19:29" x14ac:dyDescent="0.25">
      <c r="S13109" s="110"/>
      <c r="U13109" s="110"/>
      <c r="W13109" s="110"/>
      <c r="Y13109" s="110"/>
      <c r="AA13109" s="110"/>
      <c r="AC13109" s="110"/>
    </row>
    <row r="13110" spans="19:29" x14ac:dyDescent="0.25">
      <c r="S13110" s="110"/>
      <c r="U13110" s="110"/>
      <c r="W13110" s="110"/>
      <c r="Y13110" s="110"/>
      <c r="AA13110" s="110"/>
      <c r="AC13110" s="110"/>
    </row>
    <row r="13111" spans="19:29" x14ac:dyDescent="0.25">
      <c r="S13111" s="111"/>
      <c r="U13111" s="111"/>
      <c r="W13111" s="111"/>
      <c r="Y13111" s="111"/>
      <c r="AA13111" s="111"/>
      <c r="AC13111" s="111"/>
    </row>
    <row r="13112" spans="19:29" x14ac:dyDescent="0.25">
      <c r="S13112" s="107"/>
      <c r="U13112" s="107"/>
      <c r="W13112" s="107"/>
      <c r="Y13112" s="107"/>
      <c r="AA13112" s="107"/>
      <c r="AC13112" s="107"/>
    </row>
    <row r="13113" spans="19:29" x14ac:dyDescent="0.25">
      <c r="S13113" s="108"/>
      <c r="U13113" s="108"/>
      <c r="W13113" s="108"/>
      <c r="Y13113" s="108"/>
      <c r="AA13113" s="108"/>
      <c r="AC13113" s="108"/>
    </row>
    <row r="13114" spans="19:29" x14ac:dyDescent="0.25">
      <c r="S13114" s="108"/>
      <c r="U13114" s="108"/>
      <c r="W13114" s="108"/>
      <c r="Y13114" s="108"/>
      <c r="AA13114" s="108"/>
      <c r="AC13114" s="108"/>
    </row>
    <row r="13115" spans="19:29" x14ac:dyDescent="0.25">
      <c r="S13115" s="109"/>
      <c r="U13115" s="109"/>
      <c r="W13115" s="109"/>
      <c r="Y13115" s="109"/>
      <c r="AA13115" s="109"/>
      <c r="AC13115" s="109"/>
    </row>
    <row r="13116" spans="19:29" x14ac:dyDescent="0.25">
      <c r="S13116" s="108"/>
      <c r="U13116" s="108"/>
      <c r="W13116" s="108"/>
      <c r="Y13116" s="108"/>
      <c r="AA13116" s="108"/>
      <c r="AC13116" s="108"/>
    </row>
    <row r="13117" spans="19:29" x14ac:dyDescent="0.25">
      <c r="S13117" s="108"/>
      <c r="U13117" s="108"/>
      <c r="W13117" s="108"/>
      <c r="Y13117" s="108"/>
      <c r="AA13117" s="108"/>
      <c r="AC13117" s="108"/>
    </row>
    <row r="13118" spans="19:29" x14ac:dyDescent="0.25">
      <c r="S13118" s="109"/>
      <c r="U13118" s="109"/>
      <c r="W13118" s="109"/>
      <c r="Y13118" s="109"/>
      <c r="AA13118" s="109"/>
      <c r="AC13118" s="109"/>
    </row>
    <row r="13119" spans="19:29" x14ac:dyDescent="0.25">
      <c r="S13119" s="108"/>
      <c r="U13119" s="108"/>
      <c r="W13119" s="108"/>
      <c r="Y13119" s="108"/>
      <c r="AA13119" s="108"/>
      <c r="AC13119" s="108"/>
    </row>
    <row r="13120" spans="19:29" x14ac:dyDescent="0.25">
      <c r="S13120" s="109"/>
      <c r="U13120" s="109"/>
      <c r="W13120" s="109"/>
      <c r="Y13120" s="109"/>
      <c r="AA13120" s="109"/>
      <c r="AC13120" s="109"/>
    </row>
    <row r="13121" spans="19:29" x14ac:dyDescent="0.25">
      <c r="S13121" s="108"/>
      <c r="U13121" s="108"/>
      <c r="W13121" s="108"/>
      <c r="Y13121" s="108"/>
      <c r="AA13121" s="108"/>
      <c r="AC13121" s="108"/>
    </row>
    <row r="13122" spans="19:29" x14ac:dyDescent="0.25">
      <c r="S13122" s="108"/>
      <c r="U13122" s="108"/>
      <c r="W13122" s="108"/>
      <c r="Y13122" s="108"/>
      <c r="AA13122" s="108"/>
      <c r="AC13122" s="108"/>
    </row>
    <row r="13123" spans="19:29" x14ac:dyDescent="0.25">
      <c r="S13123" s="108"/>
      <c r="U13123" s="108"/>
      <c r="W13123" s="108"/>
      <c r="Y13123" s="108"/>
      <c r="AA13123" s="108"/>
      <c r="AC13123" s="108"/>
    </row>
    <row r="13124" spans="19:29" x14ac:dyDescent="0.25">
      <c r="S13124" s="110"/>
      <c r="U13124" s="110"/>
      <c r="W13124" s="110"/>
      <c r="Y13124" s="110"/>
      <c r="AA13124" s="110"/>
      <c r="AC13124" s="110"/>
    </row>
    <row r="13125" spans="19:29" x14ac:dyDescent="0.25">
      <c r="S13125" s="110"/>
      <c r="U13125" s="110"/>
      <c r="W13125" s="110"/>
      <c r="Y13125" s="110"/>
      <c r="AA13125" s="110"/>
      <c r="AC13125" s="110"/>
    </row>
    <row r="13126" spans="19:29" x14ac:dyDescent="0.25">
      <c r="S13126" s="110"/>
      <c r="U13126" s="110"/>
      <c r="W13126" s="110"/>
      <c r="Y13126" s="110"/>
      <c r="AA13126" s="110"/>
      <c r="AC13126" s="110"/>
    </row>
    <row r="13127" spans="19:29" x14ac:dyDescent="0.25">
      <c r="S13127" s="110"/>
      <c r="U13127" s="110"/>
      <c r="W13127" s="110"/>
      <c r="Y13127" s="110"/>
      <c r="AA13127" s="110"/>
      <c r="AC13127" s="110"/>
    </row>
    <row r="13128" spans="19:29" x14ac:dyDescent="0.25">
      <c r="S13128" s="111"/>
      <c r="U13128" s="111"/>
      <c r="W13128" s="111"/>
      <c r="Y13128" s="111"/>
      <c r="AA13128" s="111"/>
      <c r="AC13128" s="111"/>
    </row>
    <row r="13129" spans="19:29" x14ac:dyDescent="0.25">
      <c r="S13129" s="107"/>
      <c r="U13129" s="107"/>
      <c r="W13129" s="107"/>
      <c r="Y13129" s="107"/>
      <c r="AA13129" s="107"/>
      <c r="AC13129" s="107"/>
    </row>
    <row r="13130" spans="19:29" x14ac:dyDescent="0.25">
      <c r="S13130" s="108"/>
      <c r="U13130" s="108"/>
      <c r="W13130" s="108"/>
      <c r="Y13130" s="108"/>
      <c r="AA13130" s="108"/>
      <c r="AC13130" s="108"/>
    </row>
    <row r="13131" spans="19:29" x14ac:dyDescent="0.25">
      <c r="S13131" s="108"/>
      <c r="U13131" s="108"/>
      <c r="W13131" s="108"/>
      <c r="Y13131" s="108"/>
      <c r="AA13131" s="108"/>
      <c r="AC13131" s="108"/>
    </row>
    <row r="13132" spans="19:29" x14ac:dyDescent="0.25">
      <c r="S13132" s="109"/>
      <c r="U13132" s="109"/>
      <c r="W13132" s="109"/>
      <c r="Y13132" s="109"/>
      <c r="AA13132" s="109"/>
      <c r="AC13132" s="109"/>
    </row>
    <row r="13133" spans="19:29" x14ac:dyDescent="0.25">
      <c r="S13133" s="108"/>
      <c r="U13133" s="108"/>
      <c r="W13133" s="108"/>
      <c r="Y13133" s="108"/>
      <c r="AA13133" s="108"/>
      <c r="AC13133" s="108"/>
    </row>
    <row r="13134" spans="19:29" x14ac:dyDescent="0.25">
      <c r="S13134" s="108"/>
      <c r="U13134" s="108"/>
      <c r="W13134" s="108"/>
      <c r="Y13134" s="108"/>
      <c r="AA13134" s="108"/>
      <c r="AC13134" s="108"/>
    </row>
    <row r="13135" spans="19:29" x14ac:dyDescent="0.25">
      <c r="S13135" s="109"/>
      <c r="U13135" s="109"/>
      <c r="W13135" s="109"/>
      <c r="Y13135" s="109"/>
      <c r="AA13135" s="109"/>
      <c r="AC13135" s="109"/>
    </row>
    <row r="13136" spans="19:29" x14ac:dyDescent="0.25">
      <c r="S13136" s="108"/>
      <c r="U13136" s="108"/>
      <c r="W13136" s="108"/>
      <c r="Y13136" s="108"/>
      <c r="AA13136" s="108"/>
      <c r="AC13136" s="108"/>
    </row>
    <row r="13137" spans="19:29" x14ac:dyDescent="0.25">
      <c r="S13137" s="109"/>
      <c r="U13137" s="109"/>
      <c r="W13137" s="109"/>
      <c r="Y13137" s="109"/>
      <c r="AA13137" s="109"/>
      <c r="AC13137" s="109"/>
    </row>
    <row r="13138" spans="19:29" x14ac:dyDescent="0.25">
      <c r="S13138" s="108"/>
      <c r="U13138" s="108"/>
      <c r="W13138" s="108"/>
      <c r="Y13138" s="108"/>
      <c r="AA13138" s="108"/>
      <c r="AC13138" s="108"/>
    </row>
    <row r="13139" spans="19:29" x14ac:dyDescent="0.25">
      <c r="S13139" s="108"/>
      <c r="U13139" s="108"/>
      <c r="W13139" s="108"/>
      <c r="Y13139" s="108"/>
      <c r="AA13139" s="108"/>
      <c r="AC13139" s="108"/>
    </row>
    <row r="13140" spans="19:29" x14ac:dyDescent="0.25">
      <c r="S13140" s="108"/>
      <c r="U13140" s="108"/>
      <c r="W13140" s="108"/>
      <c r="Y13140" s="108"/>
      <c r="AA13140" s="108"/>
      <c r="AC13140" s="108"/>
    </row>
    <row r="13141" spans="19:29" x14ac:dyDescent="0.25">
      <c r="S13141" s="110"/>
      <c r="U13141" s="110"/>
      <c r="W13141" s="110"/>
      <c r="Y13141" s="110"/>
      <c r="AA13141" s="110"/>
      <c r="AC13141" s="110"/>
    </row>
    <row r="13142" spans="19:29" x14ac:dyDescent="0.25">
      <c r="S13142" s="110"/>
      <c r="U13142" s="110"/>
      <c r="W13142" s="110"/>
      <c r="Y13142" s="110"/>
      <c r="AA13142" s="110"/>
      <c r="AC13142" s="110"/>
    </row>
    <row r="13143" spans="19:29" x14ac:dyDescent="0.25">
      <c r="S13143" s="110"/>
      <c r="U13143" s="110"/>
      <c r="W13143" s="110"/>
      <c r="Y13143" s="110"/>
      <c r="AA13143" s="110"/>
      <c r="AC13143" s="110"/>
    </row>
    <row r="13144" spans="19:29" x14ac:dyDescent="0.25">
      <c r="S13144" s="110"/>
      <c r="U13144" s="110"/>
      <c r="W13144" s="110"/>
      <c r="Y13144" s="110"/>
      <c r="AA13144" s="110"/>
      <c r="AC13144" s="110"/>
    </row>
    <row r="13145" spans="19:29" x14ac:dyDescent="0.25">
      <c r="S13145" s="111"/>
      <c r="U13145" s="111"/>
      <c r="W13145" s="111"/>
      <c r="Y13145" s="111"/>
      <c r="AA13145" s="111"/>
      <c r="AC13145" s="111"/>
    </row>
    <row r="13146" spans="19:29" x14ac:dyDescent="0.25">
      <c r="S13146" s="107"/>
      <c r="U13146" s="107"/>
      <c r="W13146" s="107"/>
      <c r="Y13146" s="107"/>
      <c r="AA13146" s="107"/>
      <c r="AC13146" s="107"/>
    </row>
    <row r="13147" spans="19:29" x14ac:dyDescent="0.25">
      <c r="S13147" s="108"/>
      <c r="U13147" s="108"/>
      <c r="W13147" s="108"/>
      <c r="Y13147" s="108"/>
      <c r="AA13147" s="108"/>
      <c r="AC13147" s="108"/>
    </row>
    <row r="13148" spans="19:29" x14ac:dyDescent="0.25">
      <c r="S13148" s="108"/>
      <c r="U13148" s="108"/>
      <c r="W13148" s="108"/>
      <c r="Y13148" s="108"/>
      <c r="AA13148" s="108"/>
      <c r="AC13148" s="108"/>
    </row>
    <row r="13149" spans="19:29" x14ac:dyDescent="0.25">
      <c r="S13149" s="109"/>
      <c r="U13149" s="109"/>
      <c r="W13149" s="109"/>
      <c r="Y13149" s="109"/>
      <c r="AA13149" s="109"/>
      <c r="AC13149" s="109"/>
    </row>
    <row r="13150" spans="19:29" x14ac:dyDescent="0.25">
      <c r="S13150" s="108"/>
      <c r="U13150" s="108"/>
      <c r="W13150" s="108"/>
      <c r="Y13150" s="108"/>
      <c r="AA13150" s="108"/>
      <c r="AC13150" s="108"/>
    </row>
    <row r="13151" spans="19:29" x14ac:dyDescent="0.25">
      <c r="S13151" s="108"/>
      <c r="U13151" s="108"/>
      <c r="W13151" s="108"/>
      <c r="Y13151" s="108"/>
      <c r="AA13151" s="108"/>
      <c r="AC13151" s="108"/>
    </row>
    <row r="13152" spans="19:29" x14ac:dyDescent="0.25">
      <c r="S13152" s="109"/>
      <c r="U13152" s="109"/>
      <c r="W13152" s="109"/>
      <c r="Y13152" s="109"/>
      <c r="AA13152" s="109"/>
      <c r="AC13152" s="109"/>
    </row>
    <row r="13153" spans="19:29" x14ac:dyDescent="0.25">
      <c r="S13153" s="108"/>
      <c r="U13153" s="108"/>
      <c r="W13153" s="108"/>
      <c r="Y13153" s="108"/>
      <c r="AA13153" s="108"/>
      <c r="AC13153" s="108"/>
    </row>
    <row r="13154" spans="19:29" x14ac:dyDescent="0.25">
      <c r="S13154" s="109"/>
      <c r="U13154" s="109"/>
      <c r="W13154" s="109"/>
      <c r="Y13154" s="109"/>
      <c r="AA13154" s="109"/>
      <c r="AC13154" s="109"/>
    </row>
    <row r="13155" spans="19:29" x14ac:dyDescent="0.25">
      <c r="S13155" s="108"/>
      <c r="U13155" s="108"/>
      <c r="W13155" s="108"/>
      <c r="Y13155" s="108"/>
      <c r="AA13155" s="108"/>
      <c r="AC13155" s="108"/>
    </row>
    <row r="13156" spans="19:29" x14ac:dyDescent="0.25">
      <c r="S13156" s="108"/>
      <c r="U13156" s="108"/>
      <c r="W13156" s="108"/>
      <c r="Y13156" s="108"/>
      <c r="AA13156" s="108"/>
      <c r="AC13156" s="108"/>
    </row>
    <row r="13157" spans="19:29" x14ac:dyDescent="0.25">
      <c r="S13157" s="108"/>
      <c r="U13157" s="108"/>
      <c r="W13157" s="108"/>
      <c r="Y13157" s="108"/>
      <c r="AA13157" s="108"/>
      <c r="AC13157" s="108"/>
    </row>
    <row r="13158" spans="19:29" x14ac:dyDescent="0.25">
      <c r="S13158" s="110"/>
      <c r="U13158" s="110"/>
      <c r="W13158" s="110"/>
      <c r="Y13158" s="110"/>
      <c r="AA13158" s="110"/>
      <c r="AC13158" s="110"/>
    </row>
    <row r="13159" spans="19:29" x14ac:dyDescent="0.25">
      <c r="S13159" s="110"/>
      <c r="U13159" s="110"/>
      <c r="W13159" s="110"/>
      <c r="Y13159" s="110"/>
      <c r="AA13159" s="110"/>
      <c r="AC13159" s="110"/>
    </row>
    <row r="13160" spans="19:29" x14ac:dyDescent="0.25">
      <c r="S13160" s="110"/>
      <c r="U13160" s="110"/>
      <c r="W13160" s="110"/>
      <c r="Y13160" s="110"/>
      <c r="AA13160" s="110"/>
      <c r="AC13160" s="110"/>
    </row>
    <row r="13161" spans="19:29" x14ac:dyDescent="0.25">
      <c r="S13161" s="110"/>
      <c r="U13161" s="110"/>
      <c r="W13161" s="110"/>
      <c r="Y13161" s="110"/>
      <c r="AA13161" s="110"/>
      <c r="AC13161" s="110"/>
    </row>
    <row r="13162" spans="19:29" x14ac:dyDescent="0.25">
      <c r="S13162" s="111"/>
      <c r="U13162" s="111"/>
      <c r="W13162" s="111"/>
      <c r="Y13162" s="111"/>
      <c r="AA13162" s="111"/>
      <c r="AC13162" s="111"/>
    </row>
    <row r="13163" spans="19:29" x14ac:dyDescent="0.25">
      <c r="S13163" s="107"/>
      <c r="U13163" s="107"/>
      <c r="W13163" s="107"/>
      <c r="Y13163" s="107"/>
      <c r="AA13163" s="107"/>
      <c r="AC13163" s="107"/>
    </row>
    <row r="13164" spans="19:29" x14ac:dyDescent="0.25">
      <c r="S13164" s="108"/>
      <c r="U13164" s="108"/>
      <c r="W13164" s="108"/>
      <c r="Y13164" s="108"/>
      <c r="AA13164" s="108"/>
      <c r="AC13164" s="108"/>
    </row>
    <row r="13165" spans="19:29" x14ac:dyDescent="0.25">
      <c r="S13165" s="108"/>
      <c r="U13165" s="108"/>
      <c r="W13165" s="108"/>
      <c r="Y13165" s="108"/>
      <c r="AA13165" s="108"/>
      <c r="AC13165" s="108"/>
    </row>
    <row r="13166" spans="19:29" x14ac:dyDescent="0.25">
      <c r="S13166" s="109"/>
      <c r="U13166" s="109"/>
      <c r="W13166" s="109"/>
      <c r="Y13166" s="109"/>
      <c r="AA13166" s="109"/>
      <c r="AC13166" s="109"/>
    </row>
    <row r="13167" spans="19:29" x14ac:dyDescent="0.25">
      <c r="S13167" s="108"/>
      <c r="U13167" s="108"/>
      <c r="W13167" s="108"/>
      <c r="Y13167" s="108"/>
      <c r="AA13167" s="108"/>
      <c r="AC13167" s="108"/>
    </row>
    <row r="13168" spans="19:29" x14ac:dyDescent="0.25">
      <c r="S13168" s="108"/>
      <c r="U13168" s="108"/>
      <c r="W13168" s="108"/>
      <c r="Y13168" s="108"/>
      <c r="AA13168" s="108"/>
      <c r="AC13168" s="108"/>
    </row>
    <row r="13169" spans="19:29" x14ac:dyDescent="0.25">
      <c r="S13169" s="109"/>
      <c r="U13169" s="109"/>
      <c r="W13169" s="109"/>
      <c r="Y13169" s="109"/>
      <c r="AA13169" s="109"/>
      <c r="AC13169" s="109"/>
    </row>
    <row r="13170" spans="19:29" x14ac:dyDescent="0.25">
      <c r="S13170" s="108"/>
      <c r="U13170" s="108"/>
      <c r="W13170" s="108"/>
      <c r="Y13170" s="108"/>
      <c r="AA13170" s="108"/>
      <c r="AC13170" s="108"/>
    </row>
    <row r="13171" spans="19:29" x14ac:dyDescent="0.25">
      <c r="S13171" s="109"/>
      <c r="U13171" s="109"/>
      <c r="W13171" s="109"/>
      <c r="Y13171" s="109"/>
      <c r="AA13171" s="109"/>
      <c r="AC13171" s="109"/>
    </row>
    <row r="13172" spans="19:29" x14ac:dyDescent="0.25">
      <c r="S13172" s="108"/>
      <c r="U13172" s="108"/>
      <c r="W13172" s="108"/>
      <c r="Y13172" s="108"/>
      <c r="AA13172" s="108"/>
      <c r="AC13172" s="108"/>
    </row>
    <row r="13173" spans="19:29" x14ac:dyDescent="0.25">
      <c r="S13173" s="108"/>
      <c r="U13173" s="108"/>
      <c r="W13173" s="108"/>
      <c r="Y13173" s="108"/>
      <c r="AA13173" s="108"/>
      <c r="AC13173" s="108"/>
    </row>
    <row r="13174" spans="19:29" x14ac:dyDescent="0.25">
      <c r="S13174" s="108"/>
      <c r="U13174" s="108"/>
      <c r="W13174" s="108"/>
      <c r="Y13174" s="108"/>
      <c r="AA13174" s="108"/>
      <c r="AC13174" s="108"/>
    </row>
    <row r="13175" spans="19:29" x14ac:dyDescent="0.25">
      <c r="S13175" s="110"/>
      <c r="U13175" s="110"/>
      <c r="W13175" s="110"/>
      <c r="Y13175" s="110"/>
      <c r="AA13175" s="110"/>
      <c r="AC13175" s="110"/>
    </row>
    <row r="13176" spans="19:29" x14ac:dyDescent="0.25">
      <c r="S13176" s="110"/>
      <c r="U13176" s="110"/>
      <c r="W13176" s="110"/>
      <c r="Y13176" s="110"/>
      <c r="AA13176" s="110"/>
      <c r="AC13176" s="110"/>
    </row>
    <row r="13177" spans="19:29" x14ac:dyDescent="0.25">
      <c r="S13177" s="110"/>
      <c r="U13177" s="110"/>
      <c r="W13177" s="110"/>
      <c r="Y13177" s="110"/>
      <c r="AA13177" s="110"/>
      <c r="AC13177" s="110"/>
    </row>
    <row r="13178" spans="19:29" x14ac:dyDescent="0.25">
      <c r="S13178" s="110"/>
      <c r="U13178" s="110"/>
      <c r="W13178" s="110"/>
      <c r="Y13178" s="110"/>
      <c r="AA13178" s="110"/>
      <c r="AC13178" s="110"/>
    </row>
    <row r="13179" spans="19:29" x14ac:dyDescent="0.25">
      <c r="S13179" s="111"/>
      <c r="U13179" s="111"/>
      <c r="W13179" s="111"/>
      <c r="Y13179" s="111"/>
      <c r="AA13179" s="111"/>
      <c r="AC13179" s="111"/>
    </row>
    <row r="13180" spans="19:29" x14ac:dyDescent="0.25">
      <c r="S13180" s="107"/>
      <c r="U13180" s="107"/>
      <c r="W13180" s="107"/>
      <c r="Y13180" s="107"/>
      <c r="AA13180" s="107"/>
      <c r="AC13180" s="107"/>
    </row>
    <row r="13181" spans="19:29" x14ac:dyDescent="0.25">
      <c r="S13181" s="108"/>
      <c r="U13181" s="108"/>
      <c r="W13181" s="108"/>
      <c r="Y13181" s="108"/>
      <c r="AA13181" s="108"/>
      <c r="AC13181" s="108"/>
    </row>
    <row r="13182" spans="19:29" x14ac:dyDescent="0.25">
      <c r="S13182" s="108"/>
      <c r="U13182" s="108"/>
      <c r="W13182" s="108"/>
      <c r="Y13182" s="108"/>
      <c r="AA13182" s="108"/>
      <c r="AC13182" s="108"/>
    </row>
    <row r="13183" spans="19:29" x14ac:dyDescent="0.25">
      <c r="S13183" s="109"/>
      <c r="U13183" s="109"/>
      <c r="W13183" s="109"/>
      <c r="Y13183" s="109"/>
      <c r="AA13183" s="109"/>
      <c r="AC13183" s="109"/>
    </row>
    <row r="13184" spans="19:29" x14ac:dyDescent="0.25">
      <c r="S13184" s="108"/>
      <c r="U13184" s="108"/>
      <c r="W13184" s="108"/>
      <c r="Y13184" s="108"/>
      <c r="AA13184" s="108"/>
      <c r="AC13184" s="108"/>
    </row>
    <row r="13185" spans="19:29" x14ac:dyDescent="0.25">
      <c r="S13185" s="108"/>
      <c r="U13185" s="108"/>
      <c r="W13185" s="108"/>
      <c r="Y13185" s="108"/>
      <c r="AA13185" s="108"/>
      <c r="AC13185" s="108"/>
    </row>
    <row r="13186" spans="19:29" x14ac:dyDescent="0.25">
      <c r="S13186" s="109"/>
      <c r="U13186" s="109"/>
      <c r="W13186" s="109"/>
      <c r="Y13186" s="109"/>
      <c r="AA13186" s="109"/>
      <c r="AC13186" s="109"/>
    </row>
    <row r="13187" spans="19:29" x14ac:dyDescent="0.25">
      <c r="S13187" s="108"/>
      <c r="U13187" s="108"/>
      <c r="W13187" s="108"/>
      <c r="Y13187" s="108"/>
      <c r="AA13187" s="108"/>
      <c r="AC13187" s="108"/>
    </row>
    <row r="13188" spans="19:29" x14ac:dyDescent="0.25">
      <c r="S13188" s="109"/>
      <c r="U13188" s="109"/>
      <c r="W13188" s="109"/>
      <c r="Y13188" s="109"/>
      <c r="AA13188" s="109"/>
      <c r="AC13188" s="109"/>
    </row>
    <row r="13189" spans="19:29" x14ac:dyDescent="0.25">
      <c r="S13189" s="108"/>
      <c r="U13189" s="108"/>
      <c r="W13189" s="108"/>
      <c r="Y13189" s="108"/>
      <c r="AA13189" s="108"/>
      <c r="AC13189" s="108"/>
    </row>
    <row r="13190" spans="19:29" x14ac:dyDescent="0.25">
      <c r="S13190" s="108"/>
      <c r="U13190" s="108"/>
      <c r="W13190" s="108"/>
      <c r="Y13190" s="108"/>
      <c r="AA13190" s="108"/>
      <c r="AC13190" s="108"/>
    </row>
    <row r="13191" spans="19:29" x14ac:dyDescent="0.25">
      <c r="S13191" s="108"/>
      <c r="U13191" s="108"/>
      <c r="W13191" s="108"/>
      <c r="Y13191" s="108"/>
      <c r="AA13191" s="108"/>
      <c r="AC13191" s="108"/>
    </row>
    <row r="13192" spans="19:29" x14ac:dyDescent="0.25">
      <c r="S13192" s="110"/>
      <c r="U13192" s="110"/>
      <c r="W13192" s="110"/>
      <c r="Y13192" s="110"/>
      <c r="AA13192" s="110"/>
      <c r="AC13192" s="110"/>
    </row>
    <row r="13193" spans="19:29" x14ac:dyDescent="0.25">
      <c r="S13193" s="110"/>
      <c r="U13193" s="110"/>
      <c r="W13193" s="110"/>
      <c r="Y13193" s="110"/>
      <c r="AA13193" s="110"/>
      <c r="AC13193" s="110"/>
    </row>
    <row r="13194" spans="19:29" x14ac:dyDescent="0.25">
      <c r="S13194" s="110"/>
      <c r="U13194" s="110"/>
      <c r="W13194" s="110"/>
      <c r="Y13194" s="110"/>
      <c r="AA13194" s="110"/>
      <c r="AC13194" s="110"/>
    </row>
    <row r="13195" spans="19:29" x14ac:dyDescent="0.25">
      <c r="S13195" s="110"/>
      <c r="U13195" s="110"/>
      <c r="W13195" s="110"/>
      <c r="Y13195" s="110"/>
      <c r="AA13195" s="110"/>
      <c r="AC13195" s="110"/>
    </row>
    <row r="13196" spans="19:29" x14ac:dyDescent="0.25">
      <c r="S13196" s="111"/>
      <c r="U13196" s="111"/>
      <c r="W13196" s="111"/>
      <c r="Y13196" s="111"/>
      <c r="AA13196" s="111"/>
      <c r="AC13196" s="111"/>
    </row>
    <row r="13197" spans="19:29" x14ac:dyDescent="0.25">
      <c r="S13197" s="107"/>
      <c r="U13197" s="107"/>
      <c r="W13197" s="107"/>
      <c r="Y13197" s="107"/>
      <c r="AA13197" s="107"/>
      <c r="AC13197" s="107"/>
    </row>
    <row r="13198" spans="19:29" x14ac:dyDescent="0.25">
      <c r="S13198" s="108"/>
      <c r="U13198" s="108"/>
      <c r="W13198" s="108"/>
      <c r="Y13198" s="108"/>
      <c r="AA13198" s="108"/>
      <c r="AC13198" s="108"/>
    </row>
    <row r="13199" spans="19:29" x14ac:dyDescent="0.25">
      <c r="S13199" s="108"/>
      <c r="U13199" s="108"/>
      <c r="W13199" s="108"/>
      <c r="Y13199" s="108"/>
      <c r="AA13199" s="108"/>
      <c r="AC13199" s="108"/>
    </row>
    <row r="13200" spans="19:29" x14ac:dyDescent="0.25">
      <c r="S13200" s="109"/>
      <c r="U13200" s="109"/>
      <c r="W13200" s="109"/>
      <c r="Y13200" s="109"/>
      <c r="AA13200" s="109"/>
      <c r="AC13200" s="109"/>
    </row>
    <row r="13201" spans="19:29" x14ac:dyDescent="0.25">
      <c r="S13201" s="108"/>
      <c r="U13201" s="108"/>
      <c r="W13201" s="108"/>
      <c r="Y13201" s="108"/>
      <c r="AA13201" s="108"/>
      <c r="AC13201" s="108"/>
    </row>
    <row r="13202" spans="19:29" x14ac:dyDescent="0.25">
      <c r="S13202" s="108"/>
      <c r="U13202" s="108"/>
      <c r="W13202" s="108"/>
      <c r="Y13202" s="108"/>
      <c r="AA13202" s="108"/>
      <c r="AC13202" s="108"/>
    </row>
    <row r="13203" spans="19:29" x14ac:dyDescent="0.25">
      <c r="S13203" s="109"/>
      <c r="U13203" s="109"/>
      <c r="W13203" s="109"/>
      <c r="Y13203" s="109"/>
      <c r="AA13203" s="109"/>
      <c r="AC13203" s="109"/>
    </row>
    <row r="13204" spans="19:29" x14ac:dyDescent="0.25">
      <c r="S13204" s="108"/>
      <c r="U13204" s="108"/>
      <c r="W13204" s="108"/>
      <c r="Y13204" s="108"/>
      <c r="AA13204" s="108"/>
      <c r="AC13204" s="108"/>
    </row>
    <row r="13205" spans="19:29" x14ac:dyDescent="0.25">
      <c r="S13205" s="109"/>
      <c r="U13205" s="109"/>
      <c r="W13205" s="109"/>
      <c r="Y13205" s="109"/>
      <c r="AA13205" s="109"/>
      <c r="AC13205" s="109"/>
    </row>
    <row r="13206" spans="19:29" x14ac:dyDescent="0.25">
      <c r="S13206" s="108"/>
      <c r="U13206" s="108"/>
      <c r="W13206" s="108"/>
      <c r="Y13206" s="108"/>
      <c r="AA13206" s="108"/>
      <c r="AC13206" s="108"/>
    </row>
    <row r="13207" spans="19:29" x14ac:dyDescent="0.25">
      <c r="S13207" s="108"/>
      <c r="U13207" s="108"/>
      <c r="W13207" s="108"/>
      <c r="Y13207" s="108"/>
      <c r="AA13207" s="108"/>
      <c r="AC13207" s="108"/>
    </row>
    <row r="13208" spans="19:29" x14ac:dyDescent="0.25">
      <c r="S13208" s="108"/>
      <c r="U13208" s="108"/>
      <c r="W13208" s="108"/>
      <c r="Y13208" s="108"/>
      <c r="AA13208" s="108"/>
      <c r="AC13208" s="108"/>
    </row>
    <row r="13209" spans="19:29" x14ac:dyDescent="0.25">
      <c r="S13209" s="110"/>
      <c r="U13209" s="110"/>
      <c r="W13209" s="110"/>
      <c r="Y13209" s="110"/>
      <c r="AA13209" s="110"/>
      <c r="AC13209" s="110"/>
    </row>
    <row r="13210" spans="19:29" x14ac:dyDescent="0.25">
      <c r="S13210" s="110"/>
      <c r="U13210" s="110"/>
      <c r="W13210" s="110"/>
      <c r="Y13210" s="110"/>
      <c r="AA13210" s="110"/>
      <c r="AC13210" s="110"/>
    </row>
    <row r="13211" spans="19:29" x14ac:dyDescent="0.25">
      <c r="S13211" s="110"/>
      <c r="U13211" s="110"/>
      <c r="W13211" s="110"/>
      <c r="Y13211" s="110"/>
      <c r="AA13211" s="110"/>
      <c r="AC13211" s="110"/>
    </row>
    <row r="13212" spans="19:29" x14ac:dyDescent="0.25">
      <c r="S13212" s="110"/>
      <c r="U13212" s="110"/>
      <c r="W13212" s="110"/>
      <c r="Y13212" s="110"/>
      <c r="AA13212" s="110"/>
      <c r="AC13212" s="110"/>
    </row>
    <row r="13213" spans="19:29" x14ac:dyDescent="0.25">
      <c r="S13213" s="111"/>
      <c r="U13213" s="111"/>
      <c r="W13213" s="111"/>
      <c r="Y13213" s="111"/>
      <c r="AA13213" s="111"/>
      <c r="AC13213" s="111"/>
    </row>
    <row r="13214" spans="19:29" x14ac:dyDescent="0.25">
      <c r="S13214" s="107"/>
      <c r="U13214" s="107"/>
      <c r="W13214" s="107"/>
      <c r="Y13214" s="107"/>
      <c r="AA13214" s="107"/>
      <c r="AC13214" s="107"/>
    </row>
    <row r="13215" spans="19:29" x14ac:dyDescent="0.25">
      <c r="S13215" s="108"/>
      <c r="U13215" s="108"/>
      <c r="W13215" s="108"/>
      <c r="Y13215" s="108"/>
      <c r="AA13215" s="108"/>
      <c r="AC13215" s="108"/>
    </row>
    <row r="13216" spans="19:29" x14ac:dyDescent="0.25">
      <c r="S13216" s="108"/>
      <c r="U13216" s="108"/>
      <c r="W13216" s="108"/>
      <c r="Y13216" s="108"/>
      <c r="AA13216" s="108"/>
      <c r="AC13216" s="108"/>
    </row>
    <row r="13217" spans="19:29" x14ac:dyDescent="0.25">
      <c r="S13217" s="109"/>
      <c r="U13217" s="109"/>
      <c r="W13217" s="109"/>
      <c r="Y13217" s="109"/>
      <c r="AA13217" s="109"/>
      <c r="AC13217" s="109"/>
    </row>
    <row r="13218" spans="19:29" x14ac:dyDescent="0.25">
      <c r="S13218" s="108"/>
      <c r="U13218" s="108"/>
      <c r="W13218" s="108"/>
      <c r="Y13218" s="108"/>
      <c r="AA13218" s="108"/>
      <c r="AC13218" s="108"/>
    </row>
    <row r="13219" spans="19:29" x14ac:dyDescent="0.25">
      <c r="S13219" s="108"/>
      <c r="U13219" s="108"/>
      <c r="W13219" s="108"/>
      <c r="Y13219" s="108"/>
      <c r="AA13219" s="108"/>
      <c r="AC13219" s="108"/>
    </row>
    <row r="13220" spans="19:29" x14ac:dyDescent="0.25">
      <c r="S13220" s="109"/>
      <c r="U13220" s="109"/>
      <c r="W13220" s="109"/>
      <c r="Y13220" s="109"/>
      <c r="AA13220" s="109"/>
      <c r="AC13220" s="109"/>
    </row>
    <row r="13221" spans="19:29" x14ac:dyDescent="0.25">
      <c r="S13221" s="108"/>
      <c r="U13221" s="108"/>
      <c r="W13221" s="108"/>
      <c r="Y13221" s="108"/>
      <c r="AA13221" s="108"/>
      <c r="AC13221" s="108"/>
    </row>
    <row r="13222" spans="19:29" x14ac:dyDescent="0.25">
      <c r="S13222" s="109"/>
      <c r="U13222" s="109"/>
      <c r="W13222" s="109"/>
      <c r="Y13222" s="109"/>
      <c r="AA13222" s="109"/>
      <c r="AC13222" s="109"/>
    </row>
    <row r="13223" spans="19:29" x14ac:dyDescent="0.25">
      <c r="S13223" s="108"/>
      <c r="U13223" s="108"/>
      <c r="W13223" s="108"/>
      <c r="Y13223" s="108"/>
      <c r="AA13223" s="108"/>
      <c r="AC13223" s="108"/>
    </row>
    <row r="13224" spans="19:29" x14ac:dyDescent="0.25">
      <c r="S13224" s="108"/>
      <c r="U13224" s="108"/>
      <c r="W13224" s="108"/>
      <c r="Y13224" s="108"/>
      <c r="AA13224" s="108"/>
      <c r="AC13224" s="108"/>
    </row>
    <row r="13225" spans="19:29" x14ac:dyDescent="0.25">
      <c r="S13225" s="108"/>
      <c r="U13225" s="108"/>
      <c r="W13225" s="108"/>
      <c r="Y13225" s="108"/>
      <c r="AA13225" s="108"/>
      <c r="AC13225" s="108"/>
    </row>
    <row r="13226" spans="19:29" x14ac:dyDescent="0.25">
      <c r="S13226" s="110"/>
      <c r="U13226" s="110"/>
      <c r="W13226" s="110"/>
      <c r="Y13226" s="110"/>
      <c r="AA13226" s="110"/>
      <c r="AC13226" s="110"/>
    </row>
    <row r="13227" spans="19:29" x14ac:dyDescent="0.25">
      <c r="S13227" s="110"/>
      <c r="U13227" s="110"/>
      <c r="W13227" s="110"/>
      <c r="Y13227" s="110"/>
      <c r="AA13227" s="110"/>
      <c r="AC13227" s="110"/>
    </row>
    <row r="13228" spans="19:29" x14ac:dyDescent="0.25">
      <c r="S13228" s="110"/>
      <c r="U13228" s="110"/>
      <c r="W13228" s="110"/>
      <c r="Y13228" s="110"/>
      <c r="AA13228" s="110"/>
      <c r="AC13228" s="110"/>
    </row>
    <row r="13229" spans="19:29" x14ac:dyDescent="0.25">
      <c r="S13229" s="110"/>
      <c r="U13229" s="110"/>
      <c r="W13229" s="110"/>
      <c r="Y13229" s="110"/>
      <c r="AA13229" s="110"/>
      <c r="AC13229" s="110"/>
    </row>
    <row r="13230" spans="19:29" x14ac:dyDescent="0.25">
      <c r="S13230" s="111"/>
      <c r="U13230" s="111"/>
      <c r="W13230" s="111"/>
      <c r="Y13230" s="111"/>
      <c r="AA13230" s="111"/>
      <c r="AC13230" s="111"/>
    </row>
    <row r="13231" spans="19:29" x14ac:dyDescent="0.25">
      <c r="S13231" s="107"/>
      <c r="U13231" s="107"/>
      <c r="W13231" s="107"/>
      <c r="Y13231" s="107"/>
      <c r="AA13231" s="107"/>
      <c r="AC13231" s="107"/>
    </row>
    <row r="13232" spans="19:29" x14ac:dyDescent="0.25">
      <c r="S13232" s="108"/>
      <c r="U13232" s="108"/>
      <c r="W13232" s="108"/>
      <c r="Y13232" s="108"/>
      <c r="AA13232" s="108"/>
      <c r="AC13232" s="108"/>
    </row>
    <row r="13233" spans="19:29" x14ac:dyDescent="0.25">
      <c r="S13233" s="108"/>
      <c r="U13233" s="108"/>
      <c r="W13233" s="108"/>
      <c r="Y13233" s="108"/>
      <c r="AA13233" s="108"/>
      <c r="AC13233" s="108"/>
    </row>
    <row r="13234" spans="19:29" x14ac:dyDescent="0.25">
      <c r="S13234" s="109"/>
      <c r="U13234" s="109"/>
      <c r="W13234" s="109"/>
      <c r="Y13234" s="109"/>
      <c r="AA13234" s="109"/>
      <c r="AC13234" s="109"/>
    </row>
    <row r="13235" spans="19:29" x14ac:dyDescent="0.25">
      <c r="S13235" s="108"/>
      <c r="U13235" s="108"/>
      <c r="W13235" s="108"/>
      <c r="Y13235" s="108"/>
      <c r="AA13235" s="108"/>
      <c r="AC13235" s="108"/>
    </row>
    <row r="13236" spans="19:29" x14ac:dyDescent="0.25">
      <c r="S13236" s="108"/>
      <c r="U13236" s="108"/>
      <c r="W13236" s="108"/>
      <c r="Y13236" s="108"/>
      <c r="AA13236" s="108"/>
      <c r="AC13236" s="108"/>
    </row>
    <row r="13237" spans="19:29" x14ac:dyDescent="0.25">
      <c r="S13237" s="109"/>
      <c r="U13237" s="109"/>
      <c r="W13237" s="109"/>
      <c r="Y13237" s="109"/>
      <c r="AA13237" s="109"/>
      <c r="AC13237" s="109"/>
    </row>
    <row r="13238" spans="19:29" x14ac:dyDescent="0.25">
      <c r="S13238" s="108"/>
      <c r="U13238" s="108"/>
      <c r="W13238" s="108"/>
      <c r="Y13238" s="108"/>
      <c r="AA13238" s="108"/>
      <c r="AC13238" s="108"/>
    </row>
    <row r="13239" spans="19:29" x14ac:dyDescent="0.25">
      <c r="S13239" s="109"/>
      <c r="U13239" s="109"/>
      <c r="W13239" s="109"/>
      <c r="Y13239" s="109"/>
      <c r="AA13239" s="109"/>
      <c r="AC13239" s="109"/>
    </row>
    <row r="13240" spans="19:29" x14ac:dyDescent="0.25">
      <c r="S13240" s="108"/>
      <c r="U13240" s="108"/>
      <c r="W13240" s="108"/>
      <c r="Y13240" s="108"/>
      <c r="AA13240" s="108"/>
      <c r="AC13240" s="108"/>
    </row>
    <row r="13241" spans="19:29" x14ac:dyDescent="0.25">
      <c r="S13241" s="108"/>
      <c r="U13241" s="108"/>
      <c r="W13241" s="108"/>
      <c r="Y13241" s="108"/>
      <c r="AA13241" s="108"/>
      <c r="AC13241" s="108"/>
    </row>
    <row r="13242" spans="19:29" x14ac:dyDescent="0.25">
      <c r="S13242" s="108"/>
      <c r="U13242" s="108"/>
      <c r="W13242" s="108"/>
      <c r="Y13242" s="108"/>
      <c r="AA13242" s="108"/>
      <c r="AC13242" s="108"/>
    </row>
    <row r="13243" spans="19:29" x14ac:dyDescent="0.25">
      <c r="S13243" s="110"/>
      <c r="U13243" s="110"/>
      <c r="W13243" s="110"/>
      <c r="Y13243" s="110"/>
      <c r="AA13243" s="110"/>
      <c r="AC13243" s="110"/>
    </row>
    <row r="13244" spans="19:29" x14ac:dyDescent="0.25">
      <c r="S13244" s="110"/>
      <c r="U13244" s="110"/>
      <c r="W13244" s="110"/>
      <c r="Y13244" s="110"/>
      <c r="AA13244" s="110"/>
      <c r="AC13244" s="110"/>
    </row>
    <row r="13245" spans="19:29" x14ac:dyDescent="0.25">
      <c r="S13245" s="110"/>
      <c r="U13245" s="110"/>
      <c r="W13245" s="110"/>
      <c r="Y13245" s="110"/>
      <c r="AA13245" s="110"/>
      <c r="AC13245" s="110"/>
    </row>
    <row r="13246" spans="19:29" x14ac:dyDescent="0.25">
      <c r="S13246" s="110"/>
      <c r="U13246" s="110"/>
      <c r="W13246" s="110"/>
      <c r="Y13246" s="110"/>
      <c r="AA13246" s="110"/>
      <c r="AC13246" s="110"/>
    </row>
    <row r="13247" spans="19:29" x14ac:dyDescent="0.25">
      <c r="S13247" s="111"/>
      <c r="U13247" s="111"/>
      <c r="W13247" s="111"/>
      <c r="Y13247" s="111"/>
      <c r="AA13247" s="111"/>
      <c r="AC13247" s="111"/>
    </row>
    <row r="13248" spans="19:29" x14ac:dyDescent="0.25">
      <c r="S13248" s="107"/>
      <c r="U13248" s="107"/>
      <c r="W13248" s="107"/>
      <c r="Y13248" s="107"/>
      <c r="AA13248" s="107"/>
      <c r="AC13248" s="107"/>
    </row>
    <row r="13249" spans="19:29" x14ac:dyDescent="0.25">
      <c r="S13249" s="108"/>
      <c r="U13249" s="108"/>
      <c r="W13249" s="108"/>
      <c r="Y13249" s="108"/>
      <c r="AA13249" s="108"/>
      <c r="AC13249" s="108"/>
    </row>
    <row r="13250" spans="19:29" x14ac:dyDescent="0.25">
      <c r="S13250" s="108"/>
      <c r="U13250" s="108"/>
      <c r="W13250" s="108"/>
      <c r="Y13250" s="108"/>
      <c r="AA13250" s="108"/>
      <c r="AC13250" s="108"/>
    </row>
    <row r="13251" spans="19:29" x14ac:dyDescent="0.25">
      <c r="S13251" s="109"/>
      <c r="U13251" s="109"/>
      <c r="W13251" s="109"/>
      <c r="Y13251" s="109"/>
      <c r="AA13251" s="109"/>
      <c r="AC13251" s="109"/>
    </row>
    <row r="13252" spans="19:29" x14ac:dyDescent="0.25">
      <c r="S13252" s="108"/>
      <c r="U13252" s="108"/>
      <c r="W13252" s="108"/>
      <c r="Y13252" s="108"/>
      <c r="AA13252" s="108"/>
      <c r="AC13252" s="108"/>
    </row>
    <row r="13253" spans="19:29" x14ac:dyDescent="0.25">
      <c r="S13253" s="108"/>
      <c r="U13253" s="108"/>
      <c r="W13253" s="108"/>
      <c r="Y13253" s="108"/>
      <c r="AA13253" s="108"/>
      <c r="AC13253" s="108"/>
    </row>
    <row r="13254" spans="19:29" x14ac:dyDescent="0.25">
      <c r="S13254" s="109"/>
      <c r="U13254" s="109"/>
      <c r="W13254" s="109"/>
      <c r="Y13254" s="109"/>
      <c r="AA13254" s="109"/>
      <c r="AC13254" s="109"/>
    </row>
    <row r="13255" spans="19:29" x14ac:dyDescent="0.25">
      <c r="S13255" s="108"/>
      <c r="U13255" s="108"/>
      <c r="W13255" s="108"/>
      <c r="Y13255" s="108"/>
      <c r="AA13255" s="108"/>
      <c r="AC13255" s="108"/>
    </row>
    <row r="13256" spans="19:29" x14ac:dyDescent="0.25">
      <c r="S13256" s="109"/>
      <c r="U13256" s="109"/>
      <c r="W13256" s="109"/>
      <c r="Y13256" s="109"/>
      <c r="AA13256" s="109"/>
      <c r="AC13256" s="109"/>
    </row>
    <row r="13257" spans="19:29" x14ac:dyDescent="0.25">
      <c r="S13257" s="108"/>
      <c r="U13257" s="108"/>
      <c r="W13257" s="108"/>
      <c r="Y13257" s="108"/>
      <c r="AA13257" s="108"/>
      <c r="AC13257" s="108"/>
    </row>
    <row r="13258" spans="19:29" x14ac:dyDescent="0.25">
      <c r="S13258" s="108"/>
      <c r="U13258" s="108"/>
      <c r="W13258" s="108"/>
      <c r="Y13258" s="108"/>
      <c r="AA13258" s="108"/>
      <c r="AC13258" s="108"/>
    </row>
    <row r="13259" spans="19:29" x14ac:dyDescent="0.25">
      <c r="S13259" s="108"/>
      <c r="U13259" s="108"/>
      <c r="W13259" s="108"/>
      <c r="Y13259" s="108"/>
      <c r="AA13259" s="108"/>
      <c r="AC13259" s="108"/>
    </row>
    <row r="13260" spans="19:29" x14ac:dyDescent="0.25">
      <c r="S13260" s="110"/>
      <c r="U13260" s="110"/>
      <c r="W13260" s="110"/>
      <c r="Y13260" s="110"/>
      <c r="AA13260" s="110"/>
      <c r="AC13260" s="110"/>
    </row>
    <row r="13261" spans="19:29" x14ac:dyDescent="0.25">
      <c r="S13261" s="110"/>
      <c r="U13261" s="110"/>
      <c r="W13261" s="110"/>
      <c r="Y13261" s="110"/>
      <c r="AA13261" s="110"/>
      <c r="AC13261" s="110"/>
    </row>
    <row r="13262" spans="19:29" x14ac:dyDescent="0.25">
      <c r="S13262" s="110"/>
      <c r="U13262" s="110"/>
      <c r="W13262" s="110"/>
      <c r="Y13262" s="110"/>
      <c r="AA13262" s="110"/>
      <c r="AC13262" s="110"/>
    </row>
    <row r="13263" spans="19:29" x14ac:dyDescent="0.25">
      <c r="S13263" s="110"/>
      <c r="U13263" s="110"/>
      <c r="W13263" s="110"/>
      <c r="Y13263" s="110"/>
      <c r="AA13263" s="110"/>
      <c r="AC13263" s="110"/>
    </row>
    <row r="13264" spans="19:29" x14ac:dyDescent="0.25">
      <c r="S13264" s="111"/>
      <c r="U13264" s="111"/>
      <c r="W13264" s="111"/>
      <c r="Y13264" s="111"/>
      <c r="AA13264" s="111"/>
      <c r="AC13264" s="111"/>
    </row>
    <row r="13265" spans="19:29" x14ac:dyDescent="0.25">
      <c r="S13265" s="107"/>
      <c r="U13265" s="107"/>
      <c r="W13265" s="107"/>
      <c r="Y13265" s="107"/>
      <c r="AA13265" s="107"/>
      <c r="AC13265" s="107"/>
    </row>
    <row r="13266" spans="19:29" x14ac:dyDescent="0.25">
      <c r="S13266" s="108"/>
      <c r="U13266" s="108"/>
      <c r="W13266" s="108"/>
      <c r="Y13266" s="108"/>
      <c r="AA13266" s="108"/>
      <c r="AC13266" s="108"/>
    </row>
    <row r="13267" spans="19:29" x14ac:dyDescent="0.25">
      <c r="S13267" s="108"/>
      <c r="U13267" s="108"/>
      <c r="W13267" s="108"/>
      <c r="Y13267" s="108"/>
      <c r="AA13267" s="108"/>
      <c r="AC13267" s="108"/>
    </row>
    <row r="13268" spans="19:29" x14ac:dyDescent="0.25">
      <c r="S13268" s="109"/>
      <c r="U13268" s="109"/>
      <c r="W13268" s="109"/>
      <c r="Y13268" s="109"/>
      <c r="AA13268" s="109"/>
      <c r="AC13268" s="109"/>
    </row>
    <row r="13269" spans="19:29" x14ac:dyDescent="0.25">
      <c r="S13269" s="108"/>
      <c r="U13269" s="108"/>
      <c r="W13269" s="108"/>
      <c r="Y13269" s="108"/>
      <c r="AA13269" s="108"/>
      <c r="AC13269" s="108"/>
    </row>
    <row r="13270" spans="19:29" x14ac:dyDescent="0.25">
      <c r="S13270" s="108"/>
      <c r="U13270" s="108"/>
      <c r="W13270" s="108"/>
      <c r="Y13270" s="108"/>
      <c r="AA13270" s="108"/>
      <c r="AC13270" s="108"/>
    </row>
    <row r="13271" spans="19:29" x14ac:dyDescent="0.25">
      <c r="S13271" s="109"/>
      <c r="U13271" s="109"/>
      <c r="W13271" s="109"/>
      <c r="Y13271" s="109"/>
      <c r="AA13271" s="109"/>
      <c r="AC13271" s="109"/>
    </row>
    <row r="13272" spans="19:29" x14ac:dyDescent="0.25">
      <c r="S13272" s="108"/>
      <c r="U13272" s="108"/>
      <c r="W13272" s="108"/>
      <c r="Y13272" s="108"/>
      <c r="AA13272" s="108"/>
      <c r="AC13272" s="108"/>
    </row>
    <row r="13273" spans="19:29" x14ac:dyDescent="0.25">
      <c r="S13273" s="109"/>
      <c r="U13273" s="109"/>
      <c r="W13273" s="109"/>
      <c r="Y13273" s="109"/>
      <c r="AA13273" s="109"/>
      <c r="AC13273" s="109"/>
    </row>
    <row r="13274" spans="19:29" x14ac:dyDescent="0.25">
      <c r="S13274" s="108"/>
      <c r="U13274" s="108"/>
      <c r="W13274" s="108"/>
      <c r="Y13274" s="108"/>
      <c r="AA13274" s="108"/>
      <c r="AC13274" s="108"/>
    </row>
    <row r="13275" spans="19:29" x14ac:dyDescent="0.25">
      <c r="S13275" s="108"/>
      <c r="U13275" s="108"/>
      <c r="W13275" s="108"/>
      <c r="Y13275" s="108"/>
      <c r="AA13275" s="108"/>
      <c r="AC13275" s="108"/>
    </row>
    <row r="13276" spans="19:29" x14ac:dyDescent="0.25">
      <c r="S13276" s="108"/>
      <c r="U13276" s="108"/>
      <c r="W13276" s="108"/>
      <c r="Y13276" s="108"/>
      <c r="AA13276" s="108"/>
      <c r="AC13276" s="108"/>
    </row>
    <row r="13277" spans="19:29" x14ac:dyDescent="0.25">
      <c r="S13277" s="110"/>
      <c r="U13277" s="110"/>
      <c r="W13277" s="110"/>
      <c r="Y13277" s="110"/>
      <c r="AA13277" s="110"/>
      <c r="AC13277" s="110"/>
    </row>
    <row r="13278" spans="19:29" x14ac:dyDescent="0.25">
      <c r="S13278" s="110"/>
      <c r="U13278" s="110"/>
      <c r="W13278" s="110"/>
      <c r="Y13278" s="110"/>
      <c r="AA13278" s="110"/>
      <c r="AC13278" s="110"/>
    </row>
    <row r="13279" spans="19:29" x14ac:dyDescent="0.25">
      <c r="S13279" s="110"/>
      <c r="U13279" s="110"/>
      <c r="W13279" s="110"/>
      <c r="Y13279" s="110"/>
      <c r="AA13279" s="110"/>
      <c r="AC13279" s="110"/>
    </row>
    <row r="13280" spans="19:29" x14ac:dyDescent="0.25">
      <c r="S13280" s="110"/>
      <c r="U13280" s="110"/>
      <c r="W13280" s="110"/>
      <c r="Y13280" s="110"/>
      <c r="AA13280" s="110"/>
      <c r="AC13280" s="110"/>
    </row>
    <row r="13281" spans="19:29" x14ac:dyDescent="0.25">
      <c r="S13281" s="111"/>
      <c r="U13281" s="111"/>
      <c r="W13281" s="111"/>
      <c r="Y13281" s="111"/>
      <c r="AA13281" s="111"/>
      <c r="AC13281" s="111"/>
    </row>
    <row r="13282" spans="19:29" x14ac:dyDescent="0.25">
      <c r="S13282" s="107"/>
      <c r="U13282" s="107"/>
      <c r="W13282" s="107"/>
      <c r="Y13282" s="107"/>
      <c r="AA13282" s="107"/>
      <c r="AC13282" s="107"/>
    </row>
    <row r="13283" spans="19:29" x14ac:dyDescent="0.25">
      <c r="S13283" s="108"/>
      <c r="U13283" s="108"/>
      <c r="W13283" s="108"/>
      <c r="Y13283" s="108"/>
      <c r="AA13283" s="108"/>
      <c r="AC13283" s="108"/>
    </row>
    <row r="13284" spans="19:29" x14ac:dyDescent="0.25">
      <c r="S13284" s="108"/>
      <c r="U13284" s="108"/>
      <c r="W13284" s="108"/>
      <c r="Y13284" s="108"/>
      <c r="AA13284" s="108"/>
      <c r="AC13284" s="108"/>
    </row>
    <row r="13285" spans="19:29" x14ac:dyDescent="0.25">
      <c r="S13285" s="109"/>
      <c r="U13285" s="109"/>
      <c r="W13285" s="109"/>
      <c r="Y13285" s="109"/>
      <c r="AA13285" s="109"/>
      <c r="AC13285" s="109"/>
    </row>
    <row r="13286" spans="19:29" x14ac:dyDescent="0.25">
      <c r="S13286" s="108"/>
      <c r="U13286" s="108"/>
      <c r="W13286" s="108"/>
      <c r="Y13286" s="108"/>
      <c r="AA13286" s="108"/>
      <c r="AC13286" s="108"/>
    </row>
    <row r="13287" spans="19:29" x14ac:dyDescent="0.25">
      <c r="S13287" s="108"/>
      <c r="U13287" s="108"/>
      <c r="W13287" s="108"/>
      <c r="Y13287" s="108"/>
      <c r="AA13287" s="108"/>
      <c r="AC13287" s="108"/>
    </row>
    <row r="13288" spans="19:29" x14ac:dyDescent="0.25">
      <c r="S13288" s="109"/>
      <c r="U13288" s="109"/>
      <c r="W13288" s="109"/>
      <c r="Y13288" s="109"/>
      <c r="AA13288" s="109"/>
      <c r="AC13288" s="109"/>
    </row>
    <row r="13289" spans="19:29" x14ac:dyDescent="0.25">
      <c r="S13289" s="108"/>
      <c r="U13289" s="108"/>
      <c r="W13289" s="108"/>
      <c r="Y13289" s="108"/>
      <c r="AA13289" s="108"/>
      <c r="AC13289" s="108"/>
    </row>
    <row r="13290" spans="19:29" x14ac:dyDescent="0.25">
      <c r="S13290" s="109"/>
      <c r="U13290" s="109"/>
      <c r="W13290" s="109"/>
      <c r="Y13290" s="109"/>
      <c r="AA13290" s="109"/>
      <c r="AC13290" s="109"/>
    </row>
    <row r="13291" spans="19:29" x14ac:dyDescent="0.25">
      <c r="S13291" s="108"/>
      <c r="U13291" s="108"/>
      <c r="W13291" s="108"/>
      <c r="Y13291" s="108"/>
      <c r="AA13291" s="108"/>
      <c r="AC13291" s="108"/>
    </row>
    <row r="13292" spans="19:29" x14ac:dyDescent="0.25">
      <c r="S13292" s="108"/>
      <c r="U13292" s="108"/>
      <c r="W13292" s="108"/>
      <c r="Y13292" s="108"/>
      <c r="AA13292" s="108"/>
      <c r="AC13292" s="108"/>
    </row>
    <row r="13293" spans="19:29" x14ac:dyDescent="0.25">
      <c r="S13293" s="108"/>
      <c r="U13293" s="108"/>
      <c r="W13293" s="108"/>
      <c r="Y13293" s="108"/>
      <c r="AA13293" s="108"/>
      <c r="AC13293" s="108"/>
    </row>
    <row r="13294" spans="19:29" x14ac:dyDescent="0.25">
      <c r="S13294" s="110"/>
      <c r="U13294" s="110"/>
      <c r="W13294" s="110"/>
      <c r="Y13294" s="110"/>
      <c r="AA13294" s="110"/>
      <c r="AC13294" s="110"/>
    </row>
    <row r="13295" spans="19:29" x14ac:dyDescent="0.25">
      <c r="S13295" s="110"/>
      <c r="U13295" s="110"/>
      <c r="W13295" s="110"/>
      <c r="Y13295" s="110"/>
      <c r="AA13295" s="110"/>
      <c r="AC13295" s="110"/>
    </row>
    <row r="13296" spans="19:29" x14ac:dyDescent="0.25">
      <c r="S13296" s="110"/>
      <c r="U13296" s="110"/>
      <c r="W13296" s="110"/>
      <c r="Y13296" s="110"/>
      <c r="AA13296" s="110"/>
      <c r="AC13296" s="110"/>
    </row>
    <row r="13297" spans="19:29" x14ac:dyDescent="0.25">
      <c r="S13297" s="110"/>
      <c r="U13297" s="110"/>
      <c r="W13297" s="110"/>
      <c r="Y13297" s="110"/>
      <c r="AA13297" s="110"/>
      <c r="AC13297" s="110"/>
    </row>
    <row r="13298" spans="19:29" x14ac:dyDescent="0.25">
      <c r="S13298" s="111"/>
      <c r="U13298" s="111"/>
      <c r="W13298" s="111"/>
      <c r="Y13298" s="111"/>
      <c r="AA13298" s="111"/>
      <c r="AC13298" s="111"/>
    </row>
    <row r="13299" spans="19:29" x14ac:dyDescent="0.25">
      <c r="S13299" s="107"/>
      <c r="U13299" s="107"/>
      <c r="W13299" s="107"/>
      <c r="Y13299" s="107"/>
      <c r="AA13299" s="107"/>
      <c r="AC13299" s="107"/>
    </row>
    <row r="13300" spans="19:29" x14ac:dyDescent="0.25">
      <c r="S13300" s="108"/>
      <c r="U13300" s="108"/>
      <c r="W13300" s="108"/>
      <c r="Y13300" s="108"/>
      <c r="AA13300" s="108"/>
      <c r="AC13300" s="108"/>
    </row>
    <row r="13301" spans="19:29" x14ac:dyDescent="0.25">
      <c r="S13301" s="108"/>
      <c r="U13301" s="108"/>
      <c r="W13301" s="108"/>
      <c r="Y13301" s="108"/>
      <c r="AA13301" s="108"/>
      <c r="AC13301" s="108"/>
    </row>
    <row r="13302" spans="19:29" x14ac:dyDescent="0.25">
      <c r="S13302" s="109"/>
      <c r="U13302" s="109"/>
      <c r="W13302" s="109"/>
      <c r="Y13302" s="109"/>
      <c r="AA13302" s="109"/>
      <c r="AC13302" s="109"/>
    </row>
    <row r="13303" spans="19:29" x14ac:dyDescent="0.25">
      <c r="S13303" s="108"/>
      <c r="U13303" s="108"/>
      <c r="W13303" s="108"/>
      <c r="Y13303" s="108"/>
      <c r="AA13303" s="108"/>
      <c r="AC13303" s="108"/>
    </row>
    <row r="13304" spans="19:29" x14ac:dyDescent="0.25">
      <c r="S13304" s="108"/>
      <c r="U13304" s="108"/>
      <c r="W13304" s="108"/>
      <c r="Y13304" s="108"/>
      <c r="AA13304" s="108"/>
      <c r="AC13304" s="108"/>
    </row>
    <row r="13305" spans="19:29" x14ac:dyDescent="0.25">
      <c r="S13305" s="109"/>
      <c r="U13305" s="109"/>
      <c r="W13305" s="109"/>
      <c r="Y13305" s="109"/>
      <c r="AA13305" s="109"/>
      <c r="AC13305" s="109"/>
    </row>
    <row r="13306" spans="19:29" x14ac:dyDescent="0.25">
      <c r="S13306" s="108"/>
      <c r="U13306" s="108"/>
      <c r="W13306" s="108"/>
      <c r="Y13306" s="108"/>
      <c r="AA13306" s="108"/>
      <c r="AC13306" s="108"/>
    </row>
    <row r="13307" spans="19:29" x14ac:dyDescent="0.25">
      <c r="S13307" s="109"/>
      <c r="U13307" s="109"/>
      <c r="W13307" s="109"/>
      <c r="Y13307" s="109"/>
      <c r="AA13307" s="109"/>
      <c r="AC13307" s="109"/>
    </row>
    <row r="13308" spans="19:29" x14ac:dyDescent="0.25">
      <c r="S13308" s="108"/>
      <c r="U13308" s="108"/>
      <c r="W13308" s="108"/>
      <c r="Y13308" s="108"/>
      <c r="AA13308" s="108"/>
      <c r="AC13308" s="108"/>
    </row>
    <row r="13309" spans="19:29" x14ac:dyDescent="0.25">
      <c r="S13309" s="108"/>
      <c r="U13309" s="108"/>
      <c r="W13309" s="108"/>
      <c r="Y13309" s="108"/>
      <c r="AA13309" s="108"/>
      <c r="AC13309" s="108"/>
    </row>
    <row r="13310" spans="19:29" x14ac:dyDescent="0.25">
      <c r="S13310" s="108"/>
      <c r="U13310" s="108"/>
      <c r="W13310" s="108"/>
      <c r="Y13310" s="108"/>
      <c r="AA13310" s="108"/>
      <c r="AC13310" s="108"/>
    </row>
    <row r="13311" spans="19:29" x14ac:dyDescent="0.25">
      <c r="S13311" s="110"/>
      <c r="U13311" s="110"/>
      <c r="W13311" s="110"/>
      <c r="Y13311" s="110"/>
      <c r="AA13311" s="110"/>
      <c r="AC13311" s="110"/>
    </row>
    <row r="13312" spans="19:29" x14ac:dyDescent="0.25">
      <c r="S13312" s="110"/>
      <c r="U13312" s="110"/>
      <c r="W13312" s="110"/>
      <c r="Y13312" s="110"/>
      <c r="AA13312" s="110"/>
      <c r="AC13312" s="110"/>
    </row>
    <row r="13313" spans="19:29" x14ac:dyDescent="0.25">
      <c r="S13313" s="110"/>
      <c r="U13313" s="110"/>
      <c r="W13313" s="110"/>
      <c r="Y13313" s="110"/>
      <c r="AA13313" s="110"/>
      <c r="AC13313" s="110"/>
    </row>
    <row r="13314" spans="19:29" x14ac:dyDescent="0.25">
      <c r="S13314" s="110"/>
      <c r="U13314" s="110"/>
      <c r="W13314" s="110"/>
      <c r="Y13314" s="110"/>
      <c r="AA13314" s="110"/>
      <c r="AC13314" s="110"/>
    </row>
    <row r="13315" spans="19:29" x14ac:dyDescent="0.25">
      <c r="S13315" s="111"/>
      <c r="U13315" s="111"/>
      <c r="W13315" s="111"/>
      <c r="Y13315" s="111"/>
      <c r="AA13315" s="111"/>
      <c r="AC13315" s="111"/>
    </row>
    <row r="13316" spans="19:29" x14ac:dyDescent="0.25">
      <c r="S13316" s="107"/>
      <c r="U13316" s="107"/>
      <c r="W13316" s="107"/>
      <c r="Y13316" s="107"/>
      <c r="AA13316" s="107"/>
      <c r="AC13316" s="107"/>
    </row>
    <row r="13317" spans="19:29" x14ac:dyDescent="0.25">
      <c r="S13317" s="108"/>
      <c r="U13317" s="108"/>
      <c r="W13317" s="108"/>
      <c r="Y13317" s="108"/>
      <c r="AA13317" s="108"/>
      <c r="AC13317" s="108"/>
    </row>
    <row r="13318" spans="19:29" x14ac:dyDescent="0.25">
      <c r="S13318" s="108"/>
      <c r="U13318" s="108"/>
      <c r="W13318" s="108"/>
      <c r="Y13318" s="108"/>
      <c r="AA13318" s="108"/>
      <c r="AC13318" s="108"/>
    </row>
    <row r="13319" spans="19:29" x14ac:dyDescent="0.25">
      <c r="S13319" s="109"/>
      <c r="U13319" s="109"/>
      <c r="W13319" s="109"/>
      <c r="Y13319" s="109"/>
      <c r="AA13319" s="109"/>
      <c r="AC13319" s="109"/>
    </row>
    <row r="13320" spans="19:29" x14ac:dyDescent="0.25">
      <c r="S13320" s="108"/>
      <c r="U13320" s="108"/>
      <c r="W13320" s="108"/>
      <c r="Y13320" s="108"/>
      <c r="AA13320" s="108"/>
      <c r="AC13320" s="108"/>
    </row>
    <row r="13321" spans="19:29" x14ac:dyDescent="0.25">
      <c r="S13321" s="108"/>
      <c r="U13321" s="108"/>
      <c r="W13321" s="108"/>
      <c r="Y13321" s="108"/>
      <c r="AA13321" s="108"/>
      <c r="AC13321" s="108"/>
    </row>
    <row r="13322" spans="19:29" x14ac:dyDescent="0.25">
      <c r="S13322" s="109"/>
      <c r="U13322" s="109"/>
      <c r="W13322" s="109"/>
      <c r="Y13322" s="109"/>
      <c r="AA13322" s="109"/>
      <c r="AC13322" s="109"/>
    </row>
    <row r="13323" spans="19:29" x14ac:dyDescent="0.25">
      <c r="S13323" s="108"/>
      <c r="U13323" s="108"/>
      <c r="W13323" s="108"/>
      <c r="Y13323" s="108"/>
      <c r="AA13323" s="108"/>
      <c r="AC13323" s="108"/>
    </row>
    <row r="13324" spans="19:29" x14ac:dyDescent="0.25">
      <c r="S13324" s="109"/>
      <c r="U13324" s="109"/>
      <c r="W13324" s="109"/>
      <c r="Y13324" s="109"/>
      <c r="AA13324" s="109"/>
      <c r="AC13324" s="109"/>
    </row>
    <row r="13325" spans="19:29" x14ac:dyDescent="0.25">
      <c r="S13325" s="108"/>
      <c r="U13325" s="108"/>
      <c r="W13325" s="108"/>
      <c r="Y13325" s="108"/>
      <c r="AA13325" s="108"/>
      <c r="AC13325" s="108"/>
    </row>
    <row r="13326" spans="19:29" x14ac:dyDescent="0.25">
      <c r="S13326" s="108"/>
      <c r="U13326" s="108"/>
      <c r="W13326" s="108"/>
      <c r="Y13326" s="108"/>
      <c r="AA13326" s="108"/>
      <c r="AC13326" s="108"/>
    </row>
    <row r="13327" spans="19:29" x14ac:dyDescent="0.25">
      <c r="S13327" s="108"/>
      <c r="U13327" s="108"/>
      <c r="W13327" s="108"/>
      <c r="Y13327" s="108"/>
      <c r="AA13327" s="108"/>
      <c r="AC13327" s="108"/>
    </row>
    <row r="13328" spans="19:29" x14ac:dyDescent="0.25">
      <c r="S13328" s="110"/>
      <c r="U13328" s="110"/>
      <c r="W13328" s="110"/>
      <c r="Y13328" s="110"/>
      <c r="AA13328" s="110"/>
      <c r="AC13328" s="110"/>
    </row>
    <row r="13329" spans="19:29" x14ac:dyDescent="0.25">
      <c r="S13329" s="110"/>
      <c r="U13329" s="110"/>
      <c r="W13329" s="110"/>
      <c r="Y13329" s="110"/>
      <c r="AA13329" s="110"/>
      <c r="AC13329" s="110"/>
    </row>
    <row r="13330" spans="19:29" x14ac:dyDescent="0.25">
      <c r="S13330" s="110"/>
      <c r="U13330" s="110"/>
      <c r="W13330" s="110"/>
      <c r="Y13330" s="110"/>
      <c r="AA13330" s="110"/>
      <c r="AC13330" s="110"/>
    </row>
    <row r="13331" spans="19:29" x14ac:dyDescent="0.25">
      <c r="S13331" s="110"/>
      <c r="U13331" s="110"/>
      <c r="W13331" s="110"/>
      <c r="Y13331" s="110"/>
      <c r="AA13331" s="110"/>
      <c r="AC13331" s="110"/>
    </row>
    <row r="13332" spans="19:29" x14ac:dyDescent="0.25">
      <c r="S13332" s="111"/>
      <c r="U13332" s="111"/>
      <c r="W13332" s="111"/>
      <c r="Y13332" s="111"/>
      <c r="AA13332" s="111"/>
      <c r="AC13332" s="111"/>
    </row>
    <row r="13333" spans="19:29" x14ac:dyDescent="0.25">
      <c r="S13333" s="107"/>
      <c r="U13333" s="107"/>
      <c r="W13333" s="107"/>
      <c r="Y13333" s="107"/>
      <c r="AA13333" s="107"/>
      <c r="AC13333" s="107"/>
    </row>
    <row r="13334" spans="19:29" x14ac:dyDescent="0.25">
      <c r="S13334" s="108"/>
      <c r="U13334" s="108"/>
      <c r="W13334" s="108"/>
      <c r="Y13334" s="108"/>
      <c r="AA13334" s="108"/>
      <c r="AC13334" s="108"/>
    </row>
    <row r="13335" spans="19:29" x14ac:dyDescent="0.25">
      <c r="S13335" s="108"/>
      <c r="U13335" s="108"/>
      <c r="W13335" s="108"/>
      <c r="Y13335" s="108"/>
      <c r="AA13335" s="108"/>
      <c r="AC13335" s="108"/>
    </row>
    <row r="13336" spans="19:29" x14ac:dyDescent="0.25">
      <c r="S13336" s="109"/>
      <c r="U13336" s="109"/>
      <c r="W13336" s="109"/>
      <c r="Y13336" s="109"/>
      <c r="AA13336" s="109"/>
      <c r="AC13336" s="109"/>
    </row>
    <row r="13337" spans="19:29" x14ac:dyDescent="0.25">
      <c r="S13337" s="108"/>
      <c r="U13337" s="108"/>
      <c r="W13337" s="108"/>
      <c r="Y13337" s="108"/>
      <c r="AA13337" s="108"/>
      <c r="AC13337" s="108"/>
    </row>
    <row r="13338" spans="19:29" x14ac:dyDescent="0.25">
      <c r="S13338" s="108"/>
      <c r="U13338" s="108"/>
      <c r="W13338" s="108"/>
      <c r="Y13338" s="108"/>
      <c r="AA13338" s="108"/>
      <c r="AC13338" s="108"/>
    </row>
    <row r="13339" spans="19:29" x14ac:dyDescent="0.25">
      <c r="S13339" s="109"/>
      <c r="U13339" s="109"/>
      <c r="W13339" s="109"/>
      <c r="Y13339" s="109"/>
      <c r="AA13339" s="109"/>
      <c r="AC13339" s="109"/>
    </row>
    <row r="13340" spans="19:29" x14ac:dyDescent="0.25">
      <c r="S13340" s="108"/>
      <c r="U13340" s="108"/>
      <c r="W13340" s="108"/>
      <c r="Y13340" s="108"/>
      <c r="AA13340" s="108"/>
      <c r="AC13340" s="108"/>
    </row>
    <row r="13341" spans="19:29" x14ac:dyDescent="0.25">
      <c r="S13341" s="109"/>
      <c r="U13341" s="109"/>
      <c r="W13341" s="109"/>
      <c r="Y13341" s="109"/>
      <c r="AA13341" s="109"/>
      <c r="AC13341" s="109"/>
    </row>
    <row r="13342" spans="19:29" x14ac:dyDescent="0.25">
      <c r="S13342" s="108"/>
      <c r="U13342" s="108"/>
      <c r="W13342" s="108"/>
      <c r="Y13342" s="108"/>
      <c r="AA13342" s="108"/>
      <c r="AC13342" s="108"/>
    </row>
    <row r="13343" spans="19:29" x14ac:dyDescent="0.25">
      <c r="S13343" s="108"/>
      <c r="U13343" s="108"/>
      <c r="W13343" s="108"/>
      <c r="Y13343" s="108"/>
      <c r="AA13343" s="108"/>
      <c r="AC13343" s="108"/>
    </row>
    <row r="13344" spans="19:29" x14ac:dyDescent="0.25">
      <c r="S13344" s="108"/>
      <c r="U13344" s="108"/>
      <c r="W13344" s="108"/>
      <c r="Y13344" s="108"/>
      <c r="AA13344" s="108"/>
      <c r="AC13344" s="108"/>
    </row>
    <row r="13345" spans="19:29" x14ac:dyDescent="0.25">
      <c r="S13345" s="110"/>
      <c r="U13345" s="110"/>
      <c r="W13345" s="110"/>
      <c r="Y13345" s="110"/>
      <c r="AA13345" s="110"/>
      <c r="AC13345" s="110"/>
    </row>
    <row r="13346" spans="19:29" x14ac:dyDescent="0.25">
      <c r="S13346" s="110"/>
      <c r="U13346" s="110"/>
      <c r="W13346" s="110"/>
      <c r="Y13346" s="110"/>
      <c r="AA13346" s="110"/>
      <c r="AC13346" s="110"/>
    </row>
    <row r="13347" spans="19:29" x14ac:dyDescent="0.25">
      <c r="S13347" s="110"/>
      <c r="U13347" s="110"/>
      <c r="W13347" s="110"/>
      <c r="Y13347" s="110"/>
      <c r="AA13347" s="110"/>
      <c r="AC13347" s="110"/>
    </row>
    <row r="13348" spans="19:29" x14ac:dyDescent="0.25">
      <c r="S13348" s="110"/>
      <c r="U13348" s="110"/>
      <c r="W13348" s="110"/>
      <c r="Y13348" s="110"/>
      <c r="AA13348" s="110"/>
      <c r="AC13348" s="110"/>
    </row>
    <row r="13349" spans="19:29" x14ac:dyDescent="0.25">
      <c r="S13349" s="111"/>
      <c r="U13349" s="111"/>
      <c r="W13349" s="111"/>
      <c r="Y13349" s="111"/>
      <c r="AA13349" s="111"/>
      <c r="AC13349" s="111"/>
    </row>
    <row r="13350" spans="19:29" x14ac:dyDescent="0.25">
      <c r="S13350" s="107"/>
      <c r="U13350" s="107"/>
      <c r="W13350" s="107"/>
      <c r="Y13350" s="107"/>
      <c r="AA13350" s="107"/>
      <c r="AC13350" s="107"/>
    </row>
    <row r="13351" spans="19:29" x14ac:dyDescent="0.25">
      <c r="S13351" s="108"/>
      <c r="U13351" s="108"/>
      <c r="W13351" s="108"/>
      <c r="Y13351" s="108"/>
      <c r="AA13351" s="108"/>
      <c r="AC13351" s="108"/>
    </row>
    <row r="13352" spans="19:29" x14ac:dyDescent="0.25">
      <c r="S13352" s="108"/>
      <c r="U13352" s="108"/>
      <c r="W13352" s="108"/>
      <c r="Y13352" s="108"/>
      <c r="AA13352" s="108"/>
      <c r="AC13352" s="108"/>
    </row>
    <row r="13353" spans="19:29" x14ac:dyDescent="0.25">
      <c r="S13353" s="109"/>
      <c r="U13353" s="109"/>
      <c r="W13353" s="109"/>
      <c r="Y13353" s="109"/>
      <c r="AA13353" s="109"/>
      <c r="AC13353" s="109"/>
    </row>
    <row r="13354" spans="19:29" x14ac:dyDescent="0.25">
      <c r="S13354" s="108"/>
      <c r="U13354" s="108"/>
      <c r="W13354" s="108"/>
      <c r="Y13354" s="108"/>
      <c r="AA13354" s="108"/>
      <c r="AC13354" s="108"/>
    </row>
    <row r="13355" spans="19:29" x14ac:dyDescent="0.25">
      <c r="S13355" s="108"/>
      <c r="U13355" s="108"/>
      <c r="W13355" s="108"/>
      <c r="Y13355" s="108"/>
      <c r="AA13355" s="108"/>
      <c r="AC13355" s="108"/>
    </row>
    <row r="13356" spans="19:29" x14ac:dyDescent="0.25">
      <c r="S13356" s="109"/>
      <c r="U13356" s="109"/>
      <c r="W13356" s="109"/>
      <c r="Y13356" s="109"/>
      <c r="AA13356" s="109"/>
      <c r="AC13356" s="109"/>
    </row>
    <row r="13357" spans="19:29" x14ac:dyDescent="0.25">
      <c r="S13357" s="108"/>
      <c r="U13357" s="108"/>
      <c r="W13357" s="108"/>
      <c r="Y13357" s="108"/>
      <c r="AA13357" s="108"/>
      <c r="AC13357" s="108"/>
    </row>
    <row r="13358" spans="19:29" x14ac:dyDescent="0.25">
      <c r="S13358" s="109"/>
      <c r="U13358" s="109"/>
      <c r="W13358" s="109"/>
      <c r="Y13358" s="109"/>
      <c r="AA13358" s="109"/>
      <c r="AC13358" s="109"/>
    </row>
    <row r="13359" spans="19:29" x14ac:dyDescent="0.25">
      <c r="S13359" s="108"/>
      <c r="U13359" s="108"/>
      <c r="W13359" s="108"/>
      <c r="Y13359" s="108"/>
      <c r="AA13359" s="108"/>
      <c r="AC13359" s="108"/>
    </row>
    <row r="13360" spans="19:29" x14ac:dyDescent="0.25">
      <c r="S13360" s="108"/>
      <c r="U13360" s="108"/>
      <c r="W13360" s="108"/>
      <c r="Y13360" s="108"/>
      <c r="AA13360" s="108"/>
      <c r="AC13360" s="108"/>
    </row>
    <row r="13361" spans="19:29" x14ac:dyDescent="0.25">
      <c r="S13361" s="108"/>
      <c r="U13361" s="108"/>
      <c r="W13361" s="108"/>
      <c r="Y13361" s="108"/>
      <c r="AA13361" s="108"/>
      <c r="AC13361" s="108"/>
    </row>
    <row r="13362" spans="19:29" x14ac:dyDescent="0.25">
      <c r="S13362" s="110"/>
      <c r="U13362" s="110"/>
      <c r="W13362" s="110"/>
      <c r="Y13362" s="110"/>
      <c r="AA13362" s="110"/>
      <c r="AC13362" s="110"/>
    </row>
    <row r="13363" spans="19:29" x14ac:dyDescent="0.25">
      <c r="S13363" s="110"/>
      <c r="U13363" s="110"/>
      <c r="W13363" s="110"/>
      <c r="Y13363" s="110"/>
      <c r="AA13363" s="110"/>
      <c r="AC13363" s="110"/>
    </row>
    <row r="13364" spans="19:29" x14ac:dyDescent="0.25">
      <c r="S13364" s="110"/>
      <c r="U13364" s="110"/>
      <c r="W13364" s="110"/>
      <c r="Y13364" s="110"/>
      <c r="AA13364" s="110"/>
      <c r="AC13364" s="110"/>
    </row>
    <row r="13365" spans="19:29" x14ac:dyDescent="0.25">
      <c r="S13365" s="110"/>
      <c r="U13365" s="110"/>
      <c r="W13365" s="110"/>
      <c r="Y13365" s="110"/>
      <c r="AA13365" s="110"/>
      <c r="AC13365" s="110"/>
    </row>
    <row r="13366" spans="19:29" x14ac:dyDescent="0.25">
      <c r="S13366" s="111"/>
      <c r="U13366" s="111"/>
      <c r="W13366" s="111"/>
      <c r="Y13366" s="111"/>
      <c r="AA13366" s="111"/>
      <c r="AC13366" s="111"/>
    </row>
    <row r="13367" spans="19:29" x14ac:dyDescent="0.25">
      <c r="S13367" s="107"/>
      <c r="U13367" s="107"/>
      <c r="W13367" s="107"/>
      <c r="Y13367" s="107"/>
      <c r="AA13367" s="107"/>
      <c r="AC13367" s="107"/>
    </row>
    <row r="13368" spans="19:29" x14ac:dyDescent="0.25">
      <c r="S13368" s="108"/>
      <c r="U13368" s="108"/>
      <c r="W13368" s="108"/>
      <c r="Y13368" s="108"/>
      <c r="AA13368" s="108"/>
      <c r="AC13368" s="108"/>
    </row>
    <row r="13369" spans="19:29" x14ac:dyDescent="0.25">
      <c r="S13369" s="108"/>
      <c r="U13369" s="108"/>
      <c r="W13369" s="108"/>
      <c r="Y13369" s="108"/>
      <c r="AA13369" s="108"/>
      <c r="AC13369" s="108"/>
    </row>
    <row r="13370" spans="19:29" x14ac:dyDescent="0.25">
      <c r="S13370" s="109"/>
      <c r="U13370" s="109"/>
      <c r="W13370" s="109"/>
      <c r="Y13370" s="109"/>
      <c r="AA13370" s="109"/>
      <c r="AC13370" s="109"/>
    </row>
    <row r="13371" spans="19:29" x14ac:dyDescent="0.25">
      <c r="S13371" s="108"/>
      <c r="U13371" s="108"/>
      <c r="W13371" s="108"/>
      <c r="Y13371" s="108"/>
      <c r="AA13371" s="108"/>
      <c r="AC13371" s="108"/>
    </row>
    <row r="13372" spans="19:29" x14ac:dyDescent="0.25">
      <c r="S13372" s="108"/>
      <c r="U13372" s="108"/>
      <c r="W13372" s="108"/>
      <c r="Y13372" s="108"/>
      <c r="AA13372" s="108"/>
      <c r="AC13372" s="108"/>
    </row>
    <row r="13373" spans="19:29" x14ac:dyDescent="0.25">
      <c r="S13373" s="109"/>
      <c r="U13373" s="109"/>
      <c r="W13373" s="109"/>
      <c r="Y13373" s="109"/>
      <c r="AA13373" s="109"/>
      <c r="AC13373" s="109"/>
    </row>
    <row r="13374" spans="19:29" x14ac:dyDescent="0.25">
      <c r="S13374" s="108"/>
      <c r="U13374" s="108"/>
      <c r="W13374" s="108"/>
      <c r="Y13374" s="108"/>
      <c r="AA13374" s="108"/>
      <c r="AC13374" s="108"/>
    </row>
    <row r="13375" spans="19:29" x14ac:dyDescent="0.25">
      <c r="S13375" s="109"/>
      <c r="U13375" s="109"/>
      <c r="W13375" s="109"/>
      <c r="Y13375" s="109"/>
      <c r="AA13375" s="109"/>
      <c r="AC13375" s="109"/>
    </row>
    <row r="13376" spans="19:29" x14ac:dyDescent="0.25">
      <c r="S13376" s="108"/>
      <c r="U13376" s="108"/>
      <c r="W13376" s="108"/>
      <c r="Y13376" s="108"/>
      <c r="AA13376" s="108"/>
      <c r="AC13376" s="108"/>
    </row>
    <row r="13377" spans="19:29" x14ac:dyDescent="0.25">
      <c r="S13377" s="108"/>
      <c r="U13377" s="108"/>
      <c r="W13377" s="108"/>
      <c r="Y13377" s="108"/>
      <c r="AA13377" s="108"/>
      <c r="AC13377" s="108"/>
    </row>
    <row r="13378" spans="19:29" x14ac:dyDescent="0.25">
      <c r="S13378" s="108"/>
      <c r="U13378" s="108"/>
      <c r="W13378" s="108"/>
      <c r="Y13378" s="108"/>
      <c r="AA13378" s="108"/>
      <c r="AC13378" s="108"/>
    </row>
    <row r="13379" spans="19:29" x14ac:dyDescent="0.25">
      <c r="S13379" s="110"/>
      <c r="U13379" s="110"/>
      <c r="W13379" s="110"/>
      <c r="Y13379" s="110"/>
      <c r="AA13379" s="110"/>
      <c r="AC13379" s="110"/>
    </row>
    <row r="13380" spans="19:29" x14ac:dyDescent="0.25">
      <c r="S13380" s="110"/>
      <c r="U13380" s="110"/>
      <c r="W13380" s="110"/>
      <c r="Y13380" s="110"/>
      <c r="AA13380" s="110"/>
      <c r="AC13380" s="110"/>
    </row>
    <row r="13381" spans="19:29" x14ac:dyDescent="0.25">
      <c r="S13381" s="110"/>
      <c r="U13381" s="110"/>
      <c r="W13381" s="110"/>
      <c r="Y13381" s="110"/>
      <c r="AA13381" s="110"/>
      <c r="AC13381" s="110"/>
    </row>
    <row r="13382" spans="19:29" x14ac:dyDescent="0.25">
      <c r="S13382" s="110"/>
      <c r="U13382" s="110"/>
      <c r="W13382" s="110"/>
      <c r="Y13382" s="110"/>
      <c r="AA13382" s="110"/>
      <c r="AC13382" s="110"/>
    </row>
    <row r="13383" spans="19:29" x14ac:dyDescent="0.25">
      <c r="S13383" s="111"/>
      <c r="U13383" s="111"/>
      <c r="W13383" s="111"/>
      <c r="Y13383" s="111"/>
      <c r="AA13383" s="111"/>
      <c r="AC13383" s="111"/>
    </row>
    <row r="13384" spans="19:29" x14ac:dyDescent="0.25">
      <c r="S13384" s="107"/>
      <c r="U13384" s="107"/>
      <c r="W13384" s="107"/>
      <c r="Y13384" s="107"/>
      <c r="AA13384" s="107"/>
      <c r="AC13384" s="107"/>
    </row>
    <row r="13385" spans="19:29" x14ac:dyDescent="0.25">
      <c r="S13385" s="108"/>
      <c r="U13385" s="108"/>
      <c r="W13385" s="108"/>
      <c r="Y13385" s="108"/>
      <c r="AA13385" s="108"/>
      <c r="AC13385" s="108"/>
    </row>
    <row r="13386" spans="19:29" x14ac:dyDescent="0.25">
      <c r="S13386" s="108"/>
      <c r="U13386" s="108"/>
      <c r="W13386" s="108"/>
      <c r="Y13386" s="108"/>
      <c r="AA13386" s="108"/>
      <c r="AC13386" s="108"/>
    </row>
    <row r="13387" spans="19:29" x14ac:dyDescent="0.25">
      <c r="S13387" s="109"/>
      <c r="U13387" s="109"/>
      <c r="W13387" s="109"/>
      <c r="Y13387" s="109"/>
      <c r="AA13387" s="109"/>
      <c r="AC13387" s="109"/>
    </row>
    <row r="13388" spans="19:29" x14ac:dyDescent="0.25">
      <c r="S13388" s="108"/>
      <c r="U13388" s="108"/>
      <c r="W13388" s="108"/>
      <c r="Y13388" s="108"/>
      <c r="AA13388" s="108"/>
      <c r="AC13388" s="108"/>
    </row>
    <row r="13389" spans="19:29" x14ac:dyDescent="0.25">
      <c r="S13389" s="108"/>
      <c r="U13389" s="108"/>
      <c r="W13389" s="108"/>
      <c r="Y13389" s="108"/>
      <c r="AA13389" s="108"/>
      <c r="AC13389" s="108"/>
    </row>
    <row r="13390" spans="19:29" x14ac:dyDescent="0.25">
      <c r="S13390" s="109"/>
      <c r="U13390" s="109"/>
      <c r="W13390" s="109"/>
      <c r="Y13390" s="109"/>
      <c r="AA13390" s="109"/>
      <c r="AC13390" s="109"/>
    </row>
    <row r="13391" spans="19:29" x14ac:dyDescent="0.25">
      <c r="S13391" s="108"/>
      <c r="U13391" s="108"/>
      <c r="W13391" s="108"/>
      <c r="Y13391" s="108"/>
      <c r="AA13391" s="108"/>
      <c r="AC13391" s="108"/>
    </row>
    <row r="13392" spans="19:29" x14ac:dyDescent="0.25">
      <c r="S13392" s="109"/>
      <c r="U13392" s="109"/>
      <c r="W13392" s="109"/>
      <c r="Y13392" s="109"/>
      <c r="AA13392" s="109"/>
      <c r="AC13392" s="109"/>
    </row>
    <row r="13393" spans="19:29" x14ac:dyDescent="0.25">
      <c r="S13393" s="108"/>
      <c r="U13393" s="108"/>
      <c r="W13393" s="108"/>
      <c r="Y13393" s="108"/>
      <c r="AA13393" s="108"/>
      <c r="AC13393" s="108"/>
    </row>
    <row r="13394" spans="19:29" x14ac:dyDescent="0.25">
      <c r="S13394" s="108"/>
      <c r="U13394" s="108"/>
      <c r="W13394" s="108"/>
      <c r="Y13394" s="108"/>
      <c r="AA13394" s="108"/>
      <c r="AC13394" s="108"/>
    </row>
    <row r="13395" spans="19:29" x14ac:dyDescent="0.25">
      <c r="S13395" s="108"/>
      <c r="U13395" s="108"/>
      <c r="W13395" s="108"/>
      <c r="Y13395" s="108"/>
      <c r="AA13395" s="108"/>
      <c r="AC13395" s="108"/>
    </row>
    <row r="13396" spans="19:29" x14ac:dyDescent="0.25">
      <c r="S13396" s="110"/>
      <c r="U13396" s="110"/>
      <c r="W13396" s="110"/>
      <c r="Y13396" s="110"/>
      <c r="AA13396" s="110"/>
      <c r="AC13396" s="110"/>
    </row>
    <row r="13397" spans="19:29" x14ac:dyDescent="0.25">
      <c r="S13397" s="110"/>
      <c r="U13397" s="110"/>
      <c r="W13397" s="110"/>
      <c r="Y13397" s="110"/>
      <c r="AA13397" s="110"/>
      <c r="AC13397" s="110"/>
    </row>
    <row r="13398" spans="19:29" x14ac:dyDescent="0.25">
      <c r="S13398" s="110"/>
      <c r="U13398" s="110"/>
      <c r="W13398" s="110"/>
      <c r="Y13398" s="110"/>
      <c r="AA13398" s="110"/>
      <c r="AC13398" s="110"/>
    </row>
    <row r="13399" spans="19:29" x14ac:dyDescent="0.25">
      <c r="S13399" s="110"/>
      <c r="U13399" s="110"/>
      <c r="W13399" s="110"/>
      <c r="Y13399" s="110"/>
      <c r="AA13399" s="110"/>
      <c r="AC13399" s="110"/>
    </row>
    <row r="13400" spans="19:29" x14ac:dyDescent="0.25">
      <c r="S13400" s="111"/>
      <c r="U13400" s="111"/>
      <c r="W13400" s="111"/>
      <c r="Y13400" s="111"/>
      <c r="AA13400" s="111"/>
      <c r="AC13400" s="111"/>
    </row>
    <row r="13401" spans="19:29" x14ac:dyDescent="0.25">
      <c r="S13401" s="107"/>
      <c r="U13401" s="107"/>
      <c r="W13401" s="107"/>
      <c r="Y13401" s="107"/>
      <c r="AA13401" s="107"/>
      <c r="AC13401" s="107"/>
    </row>
    <row r="13402" spans="19:29" x14ac:dyDescent="0.25">
      <c r="S13402" s="108"/>
      <c r="U13402" s="108"/>
      <c r="W13402" s="108"/>
      <c r="Y13402" s="108"/>
      <c r="AA13402" s="108"/>
      <c r="AC13402" s="108"/>
    </row>
    <row r="13403" spans="19:29" x14ac:dyDescent="0.25">
      <c r="S13403" s="108"/>
      <c r="U13403" s="108"/>
      <c r="W13403" s="108"/>
      <c r="Y13403" s="108"/>
      <c r="AA13403" s="108"/>
      <c r="AC13403" s="108"/>
    </row>
    <row r="13404" spans="19:29" x14ac:dyDescent="0.25">
      <c r="S13404" s="109"/>
      <c r="U13404" s="109"/>
      <c r="W13404" s="109"/>
      <c r="Y13404" s="109"/>
      <c r="AA13404" s="109"/>
      <c r="AC13404" s="109"/>
    </row>
    <row r="13405" spans="19:29" x14ac:dyDescent="0.25">
      <c r="S13405" s="108"/>
      <c r="U13405" s="108"/>
      <c r="W13405" s="108"/>
      <c r="Y13405" s="108"/>
      <c r="AA13405" s="108"/>
      <c r="AC13405" s="108"/>
    </row>
    <row r="13406" spans="19:29" x14ac:dyDescent="0.25">
      <c r="S13406" s="108"/>
      <c r="U13406" s="108"/>
      <c r="W13406" s="108"/>
      <c r="Y13406" s="108"/>
      <c r="AA13406" s="108"/>
      <c r="AC13406" s="108"/>
    </row>
    <row r="13407" spans="19:29" x14ac:dyDescent="0.25">
      <c r="S13407" s="109"/>
      <c r="U13407" s="109"/>
      <c r="W13407" s="109"/>
      <c r="Y13407" s="109"/>
      <c r="AA13407" s="109"/>
      <c r="AC13407" s="109"/>
    </row>
    <row r="13408" spans="19:29" x14ac:dyDescent="0.25">
      <c r="S13408" s="108"/>
      <c r="U13408" s="108"/>
      <c r="W13408" s="108"/>
      <c r="Y13408" s="108"/>
      <c r="AA13408" s="108"/>
      <c r="AC13408" s="108"/>
    </row>
    <row r="13409" spans="19:29" x14ac:dyDescent="0.25">
      <c r="S13409" s="109"/>
      <c r="U13409" s="109"/>
      <c r="W13409" s="109"/>
      <c r="Y13409" s="109"/>
      <c r="AA13409" s="109"/>
      <c r="AC13409" s="109"/>
    </row>
    <row r="13410" spans="19:29" x14ac:dyDescent="0.25">
      <c r="S13410" s="108"/>
      <c r="U13410" s="108"/>
      <c r="W13410" s="108"/>
      <c r="Y13410" s="108"/>
      <c r="AA13410" s="108"/>
      <c r="AC13410" s="108"/>
    </row>
    <row r="13411" spans="19:29" x14ac:dyDescent="0.25">
      <c r="S13411" s="108"/>
      <c r="U13411" s="108"/>
      <c r="W13411" s="108"/>
      <c r="Y13411" s="108"/>
      <c r="AA13411" s="108"/>
      <c r="AC13411" s="108"/>
    </row>
    <row r="13412" spans="19:29" x14ac:dyDescent="0.25">
      <c r="S13412" s="108"/>
      <c r="U13412" s="108"/>
      <c r="W13412" s="108"/>
      <c r="Y13412" s="108"/>
      <c r="AA13412" s="108"/>
      <c r="AC13412" s="108"/>
    </row>
    <row r="13413" spans="19:29" x14ac:dyDescent="0.25">
      <c r="S13413" s="110"/>
      <c r="U13413" s="110"/>
      <c r="W13413" s="110"/>
      <c r="Y13413" s="110"/>
      <c r="AA13413" s="110"/>
      <c r="AC13413" s="110"/>
    </row>
    <row r="13414" spans="19:29" x14ac:dyDescent="0.25">
      <c r="S13414" s="110"/>
      <c r="U13414" s="110"/>
      <c r="W13414" s="110"/>
      <c r="Y13414" s="110"/>
      <c r="AA13414" s="110"/>
      <c r="AC13414" s="110"/>
    </row>
    <row r="13415" spans="19:29" x14ac:dyDescent="0.25">
      <c r="S13415" s="110"/>
      <c r="U13415" s="110"/>
      <c r="W13415" s="110"/>
      <c r="Y13415" s="110"/>
      <c r="AA13415" s="110"/>
      <c r="AC13415" s="110"/>
    </row>
    <row r="13416" spans="19:29" x14ac:dyDescent="0.25">
      <c r="S13416" s="110"/>
      <c r="U13416" s="110"/>
      <c r="W13416" s="110"/>
      <c r="Y13416" s="110"/>
      <c r="AA13416" s="110"/>
      <c r="AC13416" s="110"/>
    </row>
    <row r="13417" spans="19:29" x14ac:dyDescent="0.25">
      <c r="S13417" s="111"/>
      <c r="U13417" s="111"/>
      <c r="W13417" s="111"/>
      <c r="Y13417" s="111"/>
      <c r="AA13417" s="111"/>
      <c r="AC13417" s="111"/>
    </row>
    <row r="13418" spans="19:29" x14ac:dyDescent="0.25">
      <c r="S13418" s="107"/>
      <c r="U13418" s="107"/>
      <c r="W13418" s="107"/>
      <c r="Y13418" s="107"/>
      <c r="AA13418" s="107"/>
      <c r="AC13418" s="107"/>
    </row>
    <row r="13419" spans="19:29" x14ac:dyDescent="0.25">
      <c r="S13419" s="108"/>
      <c r="U13419" s="108"/>
      <c r="W13419" s="108"/>
      <c r="Y13419" s="108"/>
      <c r="AA13419" s="108"/>
      <c r="AC13419" s="108"/>
    </row>
    <row r="13420" spans="19:29" x14ac:dyDescent="0.25">
      <c r="S13420" s="108"/>
      <c r="U13420" s="108"/>
      <c r="W13420" s="108"/>
      <c r="Y13420" s="108"/>
      <c r="AA13420" s="108"/>
      <c r="AC13420" s="108"/>
    </row>
    <row r="13421" spans="19:29" x14ac:dyDescent="0.25">
      <c r="S13421" s="109"/>
      <c r="U13421" s="109"/>
      <c r="W13421" s="109"/>
      <c r="Y13421" s="109"/>
      <c r="AA13421" s="109"/>
      <c r="AC13421" s="109"/>
    </row>
    <row r="13422" spans="19:29" x14ac:dyDescent="0.25">
      <c r="S13422" s="108"/>
      <c r="U13422" s="108"/>
      <c r="W13422" s="108"/>
      <c r="Y13422" s="108"/>
      <c r="AA13422" s="108"/>
      <c r="AC13422" s="108"/>
    </row>
    <row r="13423" spans="19:29" x14ac:dyDescent="0.25">
      <c r="S13423" s="108"/>
      <c r="U13423" s="108"/>
      <c r="W13423" s="108"/>
      <c r="Y13423" s="108"/>
      <c r="AA13423" s="108"/>
      <c r="AC13423" s="108"/>
    </row>
    <row r="13424" spans="19:29" x14ac:dyDescent="0.25">
      <c r="S13424" s="109"/>
      <c r="U13424" s="109"/>
      <c r="W13424" s="109"/>
      <c r="Y13424" s="109"/>
      <c r="AA13424" s="109"/>
      <c r="AC13424" s="109"/>
    </row>
    <row r="13425" spans="19:29" x14ac:dyDescent="0.25">
      <c r="S13425" s="108"/>
      <c r="U13425" s="108"/>
      <c r="W13425" s="108"/>
      <c r="Y13425" s="108"/>
      <c r="AA13425" s="108"/>
      <c r="AC13425" s="108"/>
    </row>
    <row r="13426" spans="19:29" x14ac:dyDescent="0.25">
      <c r="S13426" s="109"/>
      <c r="U13426" s="109"/>
      <c r="W13426" s="109"/>
      <c r="Y13426" s="109"/>
      <c r="AA13426" s="109"/>
      <c r="AC13426" s="109"/>
    </row>
    <row r="13427" spans="19:29" x14ac:dyDescent="0.25">
      <c r="S13427" s="108"/>
      <c r="U13427" s="108"/>
      <c r="W13427" s="108"/>
      <c r="Y13427" s="108"/>
      <c r="AA13427" s="108"/>
      <c r="AC13427" s="108"/>
    </row>
    <row r="13428" spans="19:29" x14ac:dyDescent="0.25">
      <c r="S13428" s="108"/>
      <c r="U13428" s="108"/>
      <c r="W13428" s="108"/>
      <c r="Y13428" s="108"/>
      <c r="AA13428" s="108"/>
      <c r="AC13428" s="108"/>
    </row>
    <row r="13429" spans="19:29" x14ac:dyDescent="0.25">
      <c r="S13429" s="108"/>
      <c r="U13429" s="108"/>
      <c r="W13429" s="108"/>
      <c r="Y13429" s="108"/>
      <c r="AA13429" s="108"/>
      <c r="AC13429" s="108"/>
    </row>
    <row r="13430" spans="19:29" x14ac:dyDescent="0.25">
      <c r="S13430" s="110"/>
      <c r="U13430" s="110"/>
      <c r="W13430" s="110"/>
      <c r="Y13430" s="110"/>
      <c r="AA13430" s="110"/>
      <c r="AC13430" s="110"/>
    </row>
    <row r="13431" spans="19:29" x14ac:dyDescent="0.25">
      <c r="S13431" s="110"/>
      <c r="U13431" s="110"/>
      <c r="W13431" s="110"/>
      <c r="Y13431" s="110"/>
      <c r="AA13431" s="110"/>
      <c r="AC13431" s="110"/>
    </row>
    <row r="13432" spans="19:29" x14ac:dyDescent="0.25">
      <c r="S13432" s="110"/>
      <c r="U13432" s="110"/>
      <c r="W13432" s="110"/>
      <c r="Y13432" s="110"/>
      <c r="AA13432" s="110"/>
      <c r="AC13432" s="110"/>
    </row>
    <row r="13433" spans="19:29" x14ac:dyDescent="0.25">
      <c r="S13433" s="110"/>
      <c r="U13433" s="110"/>
      <c r="W13433" s="110"/>
      <c r="Y13433" s="110"/>
      <c r="AA13433" s="110"/>
      <c r="AC13433" s="110"/>
    </row>
    <row r="13434" spans="19:29" x14ac:dyDescent="0.25">
      <c r="S13434" s="111"/>
      <c r="U13434" s="111"/>
      <c r="W13434" s="111"/>
      <c r="Y13434" s="111"/>
      <c r="AA13434" s="111"/>
      <c r="AC13434" s="111"/>
    </row>
    <row r="13435" spans="19:29" x14ac:dyDescent="0.25">
      <c r="S13435" s="107"/>
      <c r="U13435" s="107"/>
      <c r="W13435" s="107"/>
      <c r="Y13435" s="107"/>
      <c r="AA13435" s="107"/>
      <c r="AC13435" s="107"/>
    </row>
    <row r="13436" spans="19:29" x14ac:dyDescent="0.25">
      <c r="S13436" s="108"/>
      <c r="U13436" s="108"/>
      <c r="W13436" s="108"/>
      <c r="Y13436" s="108"/>
      <c r="AA13436" s="108"/>
      <c r="AC13436" s="108"/>
    </row>
    <row r="13437" spans="19:29" x14ac:dyDescent="0.25">
      <c r="S13437" s="108"/>
      <c r="U13437" s="108"/>
      <c r="W13437" s="108"/>
      <c r="Y13437" s="108"/>
      <c r="AA13437" s="108"/>
      <c r="AC13437" s="108"/>
    </row>
    <row r="13438" spans="19:29" x14ac:dyDescent="0.25">
      <c r="S13438" s="109"/>
      <c r="U13438" s="109"/>
      <c r="W13438" s="109"/>
      <c r="Y13438" s="109"/>
      <c r="AA13438" s="109"/>
      <c r="AC13438" s="109"/>
    </row>
    <row r="13439" spans="19:29" x14ac:dyDescent="0.25">
      <c r="S13439" s="108"/>
      <c r="U13439" s="108"/>
      <c r="W13439" s="108"/>
      <c r="Y13439" s="108"/>
      <c r="AA13439" s="108"/>
      <c r="AC13439" s="108"/>
    </row>
    <row r="13440" spans="19:29" x14ac:dyDescent="0.25">
      <c r="S13440" s="108"/>
      <c r="U13440" s="108"/>
      <c r="W13440" s="108"/>
      <c r="Y13440" s="108"/>
      <c r="AA13440" s="108"/>
      <c r="AC13440" s="108"/>
    </row>
    <row r="13441" spans="19:29" x14ac:dyDescent="0.25">
      <c r="S13441" s="109"/>
      <c r="U13441" s="109"/>
      <c r="W13441" s="109"/>
      <c r="Y13441" s="109"/>
      <c r="AA13441" s="109"/>
      <c r="AC13441" s="109"/>
    </row>
    <row r="13442" spans="19:29" x14ac:dyDescent="0.25">
      <c r="S13442" s="108"/>
      <c r="U13442" s="108"/>
      <c r="W13442" s="108"/>
      <c r="Y13442" s="108"/>
      <c r="AA13442" s="108"/>
      <c r="AC13442" s="108"/>
    </row>
    <row r="13443" spans="19:29" x14ac:dyDescent="0.25">
      <c r="S13443" s="109"/>
      <c r="U13443" s="109"/>
      <c r="W13443" s="109"/>
      <c r="Y13443" s="109"/>
      <c r="AA13443" s="109"/>
      <c r="AC13443" s="109"/>
    </row>
    <row r="13444" spans="19:29" x14ac:dyDescent="0.25">
      <c r="S13444" s="108"/>
      <c r="U13444" s="108"/>
      <c r="W13444" s="108"/>
      <c r="Y13444" s="108"/>
      <c r="AA13444" s="108"/>
      <c r="AC13444" s="108"/>
    </row>
    <row r="13445" spans="19:29" x14ac:dyDescent="0.25">
      <c r="S13445" s="108"/>
      <c r="U13445" s="108"/>
      <c r="W13445" s="108"/>
      <c r="Y13445" s="108"/>
      <c r="AA13445" s="108"/>
      <c r="AC13445" s="108"/>
    </row>
    <row r="13446" spans="19:29" x14ac:dyDescent="0.25">
      <c r="S13446" s="108"/>
      <c r="U13446" s="108"/>
      <c r="W13446" s="108"/>
      <c r="Y13446" s="108"/>
      <c r="AA13446" s="108"/>
      <c r="AC13446" s="108"/>
    </row>
    <row r="13447" spans="19:29" x14ac:dyDescent="0.25">
      <c r="S13447" s="110"/>
      <c r="U13447" s="110"/>
      <c r="W13447" s="110"/>
      <c r="Y13447" s="110"/>
      <c r="AA13447" s="110"/>
      <c r="AC13447" s="110"/>
    </row>
    <row r="13448" spans="19:29" x14ac:dyDescent="0.25">
      <c r="S13448" s="110"/>
      <c r="U13448" s="110"/>
      <c r="W13448" s="110"/>
      <c r="Y13448" s="110"/>
      <c r="AA13448" s="110"/>
      <c r="AC13448" s="110"/>
    </row>
    <row r="13449" spans="19:29" x14ac:dyDescent="0.25">
      <c r="S13449" s="110"/>
      <c r="U13449" s="110"/>
      <c r="W13449" s="110"/>
      <c r="Y13449" s="110"/>
      <c r="AA13449" s="110"/>
      <c r="AC13449" s="110"/>
    </row>
    <row r="13450" spans="19:29" x14ac:dyDescent="0.25">
      <c r="S13450" s="110"/>
      <c r="U13450" s="110"/>
      <c r="W13450" s="110"/>
      <c r="Y13450" s="110"/>
      <c r="AA13450" s="110"/>
      <c r="AC13450" s="110"/>
    </row>
    <row r="13451" spans="19:29" x14ac:dyDescent="0.25">
      <c r="S13451" s="111"/>
      <c r="U13451" s="111"/>
      <c r="W13451" s="111"/>
      <c r="Y13451" s="111"/>
      <c r="AA13451" s="111"/>
      <c r="AC13451" s="111"/>
    </row>
    <row r="13452" spans="19:29" x14ac:dyDescent="0.25">
      <c r="S13452" s="107"/>
      <c r="U13452" s="107"/>
      <c r="W13452" s="107"/>
      <c r="Y13452" s="107"/>
      <c r="AA13452" s="107"/>
      <c r="AC13452" s="107"/>
    </row>
    <row r="13453" spans="19:29" x14ac:dyDescent="0.25">
      <c r="S13453" s="108"/>
      <c r="U13453" s="108"/>
      <c r="W13453" s="108"/>
      <c r="Y13453" s="108"/>
      <c r="AA13453" s="108"/>
      <c r="AC13453" s="108"/>
    </row>
    <row r="13454" spans="19:29" x14ac:dyDescent="0.25">
      <c r="S13454" s="108"/>
      <c r="U13454" s="108"/>
      <c r="W13454" s="108"/>
      <c r="Y13454" s="108"/>
      <c r="AA13454" s="108"/>
      <c r="AC13454" s="108"/>
    </row>
    <row r="13455" spans="19:29" x14ac:dyDescent="0.25">
      <c r="S13455" s="109"/>
      <c r="U13455" s="109"/>
      <c r="W13455" s="109"/>
      <c r="Y13455" s="109"/>
      <c r="AA13455" s="109"/>
      <c r="AC13455" s="109"/>
    </row>
    <row r="13456" spans="19:29" x14ac:dyDescent="0.25">
      <c r="S13456" s="108"/>
      <c r="U13456" s="108"/>
      <c r="W13456" s="108"/>
      <c r="Y13456" s="108"/>
      <c r="AA13456" s="108"/>
      <c r="AC13456" s="108"/>
    </row>
    <row r="13457" spans="19:29" x14ac:dyDescent="0.25">
      <c r="S13457" s="108"/>
      <c r="U13457" s="108"/>
      <c r="W13457" s="108"/>
      <c r="Y13457" s="108"/>
      <c r="AA13457" s="108"/>
      <c r="AC13457" s="108"/>
    </row>
    <row r="13458" spans="19:29" x14ac:dyDescent="0.25">
      <c r="S13458" s="109"/>
      <c r="U13458" s="109"/>
      <c r="W13458" s="109"/>
      <c r="Y13458" s="109"/>
      <c r="AA13458" s="109"/>
      <c r="AC13458" s="109"/>
    </row>
    <row r="13459" spans="19:29" x14ac:dyDescent="0.25">
      <c r="S13459" s="108"/>
      <c r="U13459" s="108"/>
      <c r="W13459" s="108"/>
      <c r="Y13459" s="108"/>
      <c r="AA13459" s="108"/>
      <c r="AC13459" s="108"/>
    </row>
    <row r="13460" spans="19:29" x14ac:dyDescent="0.25">
      <c r="S13460" s="109"/>
      <c r="U13460" s="109"/>
      <c r="W13460" s="109"/>
      <c r="Y13460" s="109"/>
      <c r="AA13460" s="109"/>
      <c r="AC13460" s="109"/>
    </row>
    <row r="13461" spans="19:29" x14ac:dyDescent="0.25">
      <c r="S13461" s="108"/>
      <c r="U13461" s="108"/>
      <c r="W13461" s="108"/>
      <c r="Y13461" s="108"/>
      <c r="AA13461" s="108"/>
      <c r="AC13461" s="108"/>
    </row>
    <row r="13462" spans="19:29" x14ac:dyDescent="0.25">
      <c r="S13462" s="108"/>
      <c r="U13462" s="108"/>
      <c r="W13462" s="108"/>
      <c r="Y13462" s="108"/>
      <c r="AA13462" s="108"/>
      <c r="AC13462" s="108"/>
    </row>
    <row r="13463" spans="19:29" x14ac:dyDescent="0.25">
      <c r="S13463" s="108"/>
      <c r="U13463" s="108"/>
      <c r="W13463" s="108"/>
      <c r="Y13463" s="108"/>
      <c r="AA13463" s="108"/>
      <c r="AC13463" s="108"/>
    </row>
    <row r="13464" spans="19:29" x14ac:dyDescent="0.25">
      <c r="S13464" s="110"/>
      <c r="U13464" s="110"/>
      <c r="W13464" s="110"/>
      <c r="Y13464" s="110"/>
      <c r="AA13464" s="110"/>
      <c r="AC13464" s="110"/>
    </row>
    <row r="13465" spans="19:29" x14ac:dyDescent="0.25">
      <c r="S13465" s="110"/>
      <c r="U13465" s="110"/>
      <c r="W13465" s="110"/>
      <c r="Y13465" s="110"/>
      <c r="AA13465" s="110"/>
      <c r="AC13465" s="110"/>
    </row>
    <row r="13466" spans="19:29" x14ac:dyDescent="0.25">
      <c r="S13466" s="110"/>
      <c r="U13466" s="110"/>
      <c r="W13466" s="110"/>
      <c r="Y13466" s="110"/>
      <c r="AA13466" s="110"/>
      <c r="AC13466" s="110"/>
    </row>
    <row r="13467" spans="19:29" x14ac:dyDescent="0.25">
      <c r="S13467" s="110"/>
      <c r="U13467" s="110"/>
      <c r="W13467" s="110"/>
      <c r="Y13467" s="110"/>
      <c r="AA13467" s="110"/>
      <c r="AC13467" s="110"/>
    </row>
    <row r="13468" spans="19:29" x14ac:dyDescent="0.25">
      <c r="S13468" s="111"/>
      <c r="U13468" s="111"/>
      <c r="W13468" s="111"/>
      <c r="Y13468" s="111"/>
      <c r="AA13468" s="111"/>
      <c r="AC13468" s="111"/>
    </row>
    <row r="13469" spans="19:29" x14ac:dyDescent="0.25">
      <c r="S13469" s="107"/>
      <c r="U13469" s="107"/>
      <c r="W13469" s="107"/>
      <c r="Y13469" s="107"/>
      <c r="AA13469" s="107"/>
      <c r="AC13469" s="107"/>
    </row>
    <row r="13470" spans="19:29" x14ac:dyDescent="0.25">
      <c r="S13470" s="108"/>
      <c r="U13470" s="108"/>
      <c r="W13470" s="108"/>
      <c r="Y13470" s="108"/>
      <c r="AA13470" s="108"/>
      <c r="AC13470" s="108"/>
    </row>
    <row r="13471" spans="19:29" x14ac:dyDescent="0.25">
      <c r="S13471" s="108"/>
      <c r="U13471" s="108"/>
      <c r="W13471" s="108"/>
      <c r="Y13471" s="108"/>
      <c r="AA13471" s="108"/>
      <c r="AC13471" s="108"/>
    </row>
    <row r="13472" spans="19:29" x14ac:dyDescent="0.25">
      <c r="S13472" s="109"/>
      <c r="U13472" s="109"/>
      <c r="W13472" s="109"/>
      <c r="Y13472" s="109"/>
      <c r="AA13472" s="109"/>
      <c r="AC13472" s="109"/>
    </row>
    <row r="13473" spans="19:29" x14ac:dyDescent="0.25">
      <c r="S13473" s="108"/>
      <c r="U13473" s="108"/>
      <c r="W13473" s="108"/>
      <c r="Y13473" s="108"/>
      <c r="AA13473" s="108"/>
      <c r="AC13473" s="108"/>
    </row>
    <row r="13474" spans="19:29" x14ac:dyDescent="0.25">
      <c r="S13474" s="108"/>
      <c r="U13474" s="108"/>
      <c r="W13474" s="108"/>
      <c r="Y13474" s="108"/>
      <c r="AA13474" s="108"/>
      <c r="AC13474" s="108"/>
    </row>
    <row r="13475" spans="19:29" x14ac:dyDescent="0.25">
      <c r="S13475" s="109"/>
      <c r="U13475" s="109"/>
      <c r="W13475" s="109"/>
      <c r="Y13475" s="109"/>
      <c r="AA13475" s="109"/>
      <c r="AC13475" s="109"/>
    </row>
    <row r="13476" spans="19:29" x14ac:dyDescent="0.25">
      <c r="S13476" s="108"/>
      <c r="U13476" s="108"/>
      <c r="W13476" s="108"/>
      <c r="Y13476" s="108"/>
      <c r="AA13476" s="108"/>
      <c r="AC13476" s="108"/>
    </row>
    <row r="13477" spans="19:29" x14ac:dyDescent="0.25">
      <c r="S13477" s="109"/>
      <c r="U13477" s="109"/>
      <c r="W13477" s="109"/>
      <c r="Y13477" s="109"/>
      <c r="AA13477" s="109"/>
      <c r="AC13477" s="109"/>
    </row>
    <row r="13478" spans="19:29" x14ac:dyDescent="0.25">
      <c r="S13478" s="108"/>
      <c r="U13478" s="108"/>
      <c r="W13478" s="108"/>
      <c r="Y13478" s="108"/>
      <c r="AA13478" s="108"/>
      <c r="AC13478" s="108"/>
    </row>
    <row r="13479" spans="19:29" x14ac:dyDescent="0.25">
      <c r="S13479" s="108"/>
      <c r="U13479" s="108"/>
      <c r="W13479" s="108"/>
      <c r="Y13479" s="108"/>
      <c r="AA13479" s="108"/>
      <c r="AC13479" s="108"/>
    </row>
    <row r="13480" spans="19:29" x14ac:dyDescent="0.25">
      <c r="S13480" s="108"/>
      <c r="U13480" s="108"/>
      <c r="W13480" s="108"/>
      <c r="Y13480" s="108"/>
      <c r="AA13480" s="108"/>
      <c r="AC13480" s="108"/>
    </row>
    <row r="13481" spans="19:29" x14ac:dyDescent="0.25">
      <c r="S13481" s="110"/>
      <c r="U13481" s="110"/>
      <c r="W13481" s="110"/>
      <c r="Y13481" s="110"/>
      <c r="AA13481" s="110"/>
      <c r="AC13481" s="110"/>
    </row>
    <row r="13482" spans="19:29" x14ac:dyDescent="0.25">
      <c r="S13482" s="110"/>
      <c r="U13482" s="110"/>
      <c r="W13482" s="110"/>
      <c r="Y13482" s="110"/>
      <c r="AA13482" s="110"/>
      <c r="AC13482" s="110"/>
    </row>
    <row r="13483" spans="19:29" x14ac:dyDescent="0.25">
      <c r="S13483" s="110"/>
      <c r="U13483" s="110"/>
      <c r="W13483" s="110"/>
      <c r="Y13483" s="110"/>
      <c r="AA13483" s="110"/>
      <c r="AC13483" s="110"/>
    </row>
    <row r="13484" spans="19:29" x14ac:dyDescent="0.25">
      <c r="S13484" s="110"/>
      <c r="U13484" s="110"/>
      <c r="W13484" s="110"/>
      <c r="Y13484" s="110"/>
      <c r="AA13484" s="110"/>
      <c r="AC13484" s="110"/>
    </row>
    <row r="13485" spans="19:29" x14ac:dyDescent="0.25">
      <c r="S13485" s="111"/>
      <c r="U13485" s="111"/>
      <c r="W13485" s="111"/>
      <c r="Y13485" s="111"/>
      <c r="AA13485" s="111"/>
      <c r="AC13485" s="111"/>
    </row>
    <row r="13486" spans="19:29" x14ac:dyDescent="0.25">
      <c r="S13486" s="107"/>
      <c r="U13486" s="107"/>
      <c r="W13486" s="107"/>
      <c r="Y13486" s="107"/>
      <c r="AA13486" s="107"/>
      <c r="AC13486" s="107"/>
    </row>
    <row r="13487" spans="19:29" x14ac:dyDescent="0.25">
      <c r="S13487" s="108"/>
      <c r="U13487" s="108"/>
      <c r="W13487" s="108"/>
      <c r="Y13487" s="108"/>
      <c r="AA13487" s="108"/>
      <c r="AC13487" s="108"/>
    </row>
    <row r="13488" spans="19:29" x14ac:dyDescent="0.25">
      <c r="S13488" s="108"/>
      <c r="U13488" s="108"/>
      <c r="W13488" s="108"/>
      <c r="Y13488" s="108"/>
      <c r="AA13488" s="108"/>
      <c r="AC13488" s="108"/>
    </row>
    <row r="13489" spans="19:29" x14ac:dyDescent="0.25">
      <c r="S13489" s="109"/>
      <c r="U13489" s="109"/>
      <c r="W13489" s="109"/>
      <c r="Y13489" s="109"/>
      <c r="AA13489" s="109"/>
      <c r="AC13489" s="109"/>
    </row>
    <row r="13490" spans="19:29" x14ac:dyDescent="0.25">
      <c r="S13490" s="108"/>
      <c r="U13490" s="108"/>
      <c r="W13490" s="108"/>
      <c r="Y13490" s="108"/>
      <c r="AA13490" s="108"/>
      <c r="AC13490" s="108"/>
    </row>
    <row r="13491" spans="19:29" x14ac:dyDescent="0.25">
      <c r="S13491" s="108"/>
      <c r="U13491" s="108"/>
      <c r="W13491" s="108"/>
      <c r="Y13491" s="108"/>
      <c r="AA13491" s="108"/>
      <c r="AC13491" s="108"/>
    </row>
    <row r="13492" spans="19:29" x14ac:dyDescent="0.25">
      <c r="S13492" s="109"/>
      <c r="U13492" s="109"/>
      <c r="W13492" s="109"/>
      <c r="Y13492" s="109"/>
      <c r="AA13492" s="109"/>
      <c r="AC13492" s="109"/>
    </row>
    <row r="13493" spans="19:29" x14ac:dyDescent="0.25">
      <c r="S13493" s="108"/>
      <c r="U13493" s="108"/>
      <c r="W13493" s="108"/>
      <c r="Y13493" s="108"/>
      <c r="AA13493" s="108"/>
      <c r="AC13493" s="108"/>
    </row>
    <row r="13494" spans="19:29" x14ac:dyDescent="0.25">
      <c r="S13494" s="109"/>
      <c r="U13494" s="109"/>
      <c r="W13494" s="109"/>
      <c r="Y13494" s="109"/>
      <c r="AA13494" s="109"/>
      <c r="AC13494" s="109"/>
    </row>
    <row r="13495" spans="19:29" x14ac:dyDescent="0.25">
      <c r="S13495" s="108"/>
      <c r="U13495" s="108"/>
      <c r="W13495" s="108"/>
      <c r="Y13495" s="108"/>
      <c r="AA13495" s="108"/>
      <c r="AC13495" s="108"/>
    </row>
    <row r="13496" spans="19:29" x14ac:dyDescent="0.25">
      <c r="S13496" s="108"/>
      <c r="U13496" s="108"/>
      <c r="W13496" s="108"/>
      <c r="Y13496" s="108"/>
      <c r="AA13496" s="108"/>
      <c r="AC13496" s="108"/>
    </row>
    <row r="13497" spans="19:29" x14ac:dyDescent="0.25">
      <c r="S13497" s="108"/>
      <c r="U13497" s="108"/>
      <c r="W13497" s="108"/>
      <c r="Y13497" s="108"/>
      <c r="AA13497" s="108"/>
      <c r="AC13497" s="108"/>
    </row>
    <row r="13498" spans="19:29" x14ac:dyDescent="0.25">
      <c r="S13498" s="110"/>
      <c r="U13498" s="110"/>
      <c r="W13498" s="110"/>
      <c r="Y13498" s="110"/>
      <c r="AA13498" s="110"/>
      <c r="AC13498" s="110"/>
    </row>
    <row r="13499" spans="19:29" x14ac:dyDescent="0.25">
      <c r="S13499" s="110"/>
      <c r="U13499" s="110"/>
      <c r="W13499" s="110"/>
      <c r="Y13499" s="110"/>
      <c r="AA13499" s="110"/>
      <c r="AC13499" s="110"/>
    </row>
    <row r="13500" spans="19:29" x14ac:dyDescent="0.25">
      <c r="S13500" s="110"/>
      <c r="U13500" s="110"/>
      <c r="W13500" s="110"/>
      <c r="Y13500" s="110"/>
      <c r="AA13500" s="110"/>
      <c r="AC13500" s="110"/>
    </row>
    <row r="13501" spans="19:29" x14ac:dyDescent="0.25">
      <c r="S13501" s="110"/>
      <c r="U13501" s="110"/>
      <c r="W13501" s="110"/>
      <c r="Y13501" s="110"/>
      <c r="AA13501" s="110"/>
      <c r="AC13501" s="110"/>
    </row>
    <row r="13502" spans="19:29" x14ac:dyDescent="0.25">
      <c r="S13502" s="111"/>
      <c r="U13502" s="111"/>
      <c r="W13502" s="111"/>
      <c r="Y13502" s="111"/>
      <c r="AA13502" s="111"/>
      <c r="AC13502" s="111"/>
    </row>
    <row r="13503" spans="19:29" x14ac:dyDescent="0.25">
      <c r="S13503" s="107"/>
      <c r="U13503" s="107"/>
      <c r="W13503" s="107"/>
      <c r="Y13503" s="107"/>
      <c r="AA13503" s="107"/>
      <c r="AC13503" s="107"/>
    </row>
    <row r="13504" spans="19:29" x14ac:dyDescent="0.25">
      <c r="S13504" s="108"/>
      <c r="U13504" s="108"/>
      <c r="W13504" s="108"/>
      <c r="Y13504" s="108"/>
      <c r="AA13504" s="108"/>
      <c r="AC13504" s="108"/>
    </row>
    <row r="13505" spans="19:29" x14ac:dyDescent="0.25">
      <c r="S13505" s="108"/>
      <c r="U13505" s="108"/>
      <c r="W13505" s="108"/>
      <c r="Y13505" s="108"/>
      <c r="AA13505" s="108"/>
      <c r="AC13505" s="108"/>
    </row>
    <row r="13506" spans="19:29" x14ac:dyDescent="0.25">
      <c r="S13506" s="109"/>
      <c r="U13506" s="109"/>
      <c r="W13506" s="109"/>
      <c r="Y13506" s="109"/>
      <c r="AA13506" s="109"/>
      <c r="AC13506" s="109"/>
    </row>
    <row r="13507" spans="19:29" x14ac:dyDescent="0.25">
      <c r="S13507" s="108"/>
      <c r="U13507" s="108"/>
      <c r="W13507" s="108"/>
      <c r="Y13507" s="108"/>
      <c r="AA13507" s="108"/>
      <c r="AC13507" s="108"/>
    </row>
    <row r="13508" spans="19:29" x14ac:dyDescent="0.25">
      <c r="S13508" s="108"/>
      <c r="U13508" s="108"/>
      <c r="W13508" s="108"/>
      <c r="Y13508" s="108"/>
      <c r="AA13508" s="108"/>
      <c r="AC13508" s="108"/>
    </row>
    <row r="13509" spans="19:29" x14ac:dyDescent="0.25">
      <c r="S13509" s="109"/>
      <c r="U13509" s="109"/>
      <c r="W13509" s="109"/>
      <c r="Y13509" s="109"/>
      <c r="AA13509" s="109"/>
      <c r="AC13509" s="109"/>
    </row>
    <row r="13510" spans="19:29" x14ac:dyDescent="0.25">
      <c r="S13510" s="108"/>
      <c r="U13510" s="108"/>
      <c r="W13510" s="108"/>
      <c r="Y13510" s="108"/>
      <c r="AA13510" s="108"/>
      <c r="AC13510" s="108"/>
    </row>
    <row r="13511" spans="19:29" x14ac:dyDescent="0.25">
      <c r="S13511" s="109"/>
      <c r="U13511" s="109"/>
      <c r="W13511" s="109"/>
      <c r="Y13511" s="109"/>
      <c r="AA13511" s="109"/>
      <c r="AC13511" s="109"/>
    </row>
    <row r="13512" spans="19:29" x14ac:dyDescent="0.25">
      <c r="S13512" s="108"/>
      <c r="U13512" s="108"/>
      <c r="W13512" s="108"/>
      <c r="Y13512" s="108"/>
      <c r="AA13512" s="108"/>
      <c r="AC13512" s="108"/>
    </row>
    <row r="13513" spans="19:29" x14ac:dyDescent="0.25">
      <c r="S13513" s="108"/>
      <c r="U13513" s="108"/>
      <c r="W13513" s="108"/>
      <c r="Y13513" s="108"/>
      <c r="AA13513" s="108"/>
      <c r="AC13513" s="108"/>
    </row>
    <row r="13514" spans="19:29" x14ac:dyDescent="0.25">
      <c r="S13514" s="108"/>
      <c r="U13514" s="108"/>
      <c r="W13514" s="108"/>
      <c r="Y13514" s="108"/>
      <c r="AA13514" s="108"/>
      <c r="AC13514" s="108"/>
    </row>
    <row r="13515" spans="19:29" x14ac:dyDescent="0.25">
      <c r="S13515" s="110"/>
      <c r="U13515" s="110"/>
      <c r="W13515" s="110"/>
      <c r="Y13515" s="110"/>
      <c r="AA13515" s="110"/>
      <c r="AC13515" s="110"/>
    </row>
    <row r="13516" spans="19:29" x14ac:dyDescent="0.25">
      <c r="S13516" s="110"/>
      <c r="U13516" s="110"/>
      <c r="W13516" s="110"/>
      <c r="Y13516" s="110"/>
      <c r="AA13516" s="110"/>
      <c r="AC13516" s="110"/>
    </row>
    <row r="13517" spans="19:29" x14ac:dyDescent="0.25">
      <c r="S13517" s="110"/>
      <c r="U13517" s="110"/>
      <c r="W13517" s="110"/>
      <c r="Y13517" s="110"/>
      <c r="AA13517" s="110"/>
      <c r="AC13517" s="110"/>
    </row>
    <row r="13518" spans="19:29" x14ac:dyDescent="0.25">
      <c r="S13518" s="110"/>
      <c r="U13518" s="110"/>
      <c r="W13518" s="110"/>
      <c r="Y13518" s="110"/>
      <c r="AA13518" s="110"/>
      <c r="AC13518" s="110"/>
    </row>
    <row r="13519" spans="19:29" x14ac:dyDescent="0.25">
      <c r="S13519" s="111"/>
      <c r="U13519" s="111"/>
      <c r="W13519" s="111"/>
      <c r="Y13519" s="111"/>
      <c r="AA13519" s="111"/>
      <c r="AC13519" s="111"/>
    </row>
    <row r="13520" spans="19:29" x14ac:dyDescent="0.25">
      <c r="S13520" s="107"/>
      <c r="U13520" s="107"/>
      <c r="W13520" s="107"/>
      <c r="Y13520" s="107"/>
      <c r="AA13520" s="107"/>
      <c r="AC13520" s="107"/>
    </row>
    <row r="13521" spans="19:29" x14ac:dyDescent="0.25">
      <c r="S13521" s="108"/>
      <c r="U13521" s="108"/>
      <c r="W13521" s="108"/>
      <c r="Y13521" s="108"/>
      <c r="AA13521" s="108"/>
      <c r="AC13521" s="108"/>
    </row>
    <row r="13522" spans="19:29" x14ac:dyDescent="0.25">
      <c r="S13522" s="108"/>
      <c r="U13522" s="108"/>
      <c r="W13522" s="108"/>
      <c r="Y13522" s="108"/>
      <c r="AA13522" s="108"/>
      <c r="AC13522" s="108"/>
    </row>
    <row r="13523" spans="19:29" x14ac:dyDescent="0.25">
      <c r="S13523" s="109"/>
      <c r="U13523" s="109"/>
      <c r="W13523" s="109"/>
      <c r="Y13523" s="109"/>
      <c r="AA13523" s="109"/>
      <c r="AC13523" s="109"/>
    </row>
    <row r="13524" spans="19:29" x14ac:dyDescent="0.25">
      <c r="S13524" s="108"/>
      <c r="U13524" s="108"/>
      <c r="W13524" s="108"/>
      <c r="Y13524" s="108"/>
      <c r="AA13524" s="108"/>
      <c r="AC13524" s="108"/>
    </row>
    <row r="13525" spans="19:29" x14ac:dyDescent="0.25">
      <c r="S13525" s="108"/>
      <c r="U13525" s="108"/>
      <c r="W13525" s="108"/>
      <c r="Y13525" s="108"/>
      <c r="AA13525" s="108"/>
      <c r="AC13525" s="108"/>
    </row>
    <row r="13526" spans="19:29" x14ac:dyDescent="0.25">
      <c r="S13526" s="109"/>
      <c r="U13526" s="109"/>
      <c r="W13526" s="109"/>
      <c r="Y13526" s="109"/>
      <c r="AA13526" s="109"/>
      <c r="AC13526" s="109"/>
    </row>
    <row r="13527" spans="19:29" x14ac:dyDescent="0.25">
      <c r="S13527" s="108"/>
      <c r="U13527" s="108"/>
      <c r="W13527" s="108"/>
      <c r="Y13527" s="108"/>
      <c r="AA13527" s="108"/>
      <c r="AC13527" s="108"/>
    </row>
    <row r="13528" spans="19:29" x14ac:dyDescent="0.25">
      <c r="S13528" s="109"/>
      <c r="U13528" s="109"/>
      <c r="W13528" s="109"/>
      <c r="Y13528" s="109"/>
      <c r="AA13528" s="109"/>
      <c r="AC13528" s="109"/>
    </row>
    <row r="13529" spans="19:29" x14ac:dyDescent="0.25">
      <c r="S13529" s="108"/>
      <c r="U13529" s="108"/>
      <c r="W13529" s="108"/>
      <c r="Y13529" s="108"/>
      <c r="AA13529" s="108"/>
      <c r="AC13529" s="108"/>
    </row>
    <row r="13530" spans="19:29" x14ac:dyDescent="0.25">
      <c r="S13530" s="108"/>
      <c r="U13530" s="108"/>
      <c r="W13530" s="108"/>
      <c r="Y13530" s="108"/>
      <c r="AA13530" s="108"/>
      <c r="AC13530" s="108"/>
    </row>
    <row r="13531" spans="19:29" x14ac:dyDescent="0.25">
      <c r="S13531" s="108"/>
      <c r="U13531" s="108"/>
      <c r="W13531" s="108"/>
      <c r="Y13531" s="108"/>
      <c r="AA13531" s="108"/>
      <c r="AC13531" s="108"/>
    </row>
    <row r="13532" spans="19:29" x14ac:dyDescent="0.25">
      <c r="S13532" s="110"/>
      <c r="U13532" s="110"/>
      <c r="W13532" s="110"/>
      <c r="Y13532" s="110"/>
      <c r="AA13532" s="110"/>
      <c r="AC13532" s="110"/>
    </row>
    <row r="13533" spans="19:29" x14ac:dyDescent="0.25">
      <c r="S13533" s="110"/>
      <c r="U13533" s="110"/>
      <c r="W13533" s="110"/>
      <c r="Y13533" s="110"/>
      <c r="AA13533" s="110"/>
      <c r="AC13533" s="110"/>
    </row>
    <row r="13534" spans="19:29" x14ac:dyDescent="0.25">
      <c r="S13534" s="110"/>
      <c r="U13534" s="110"/>
      <c r="W13534" s="110"/>
      <c r="Y13534" s="110"/>
      <c r="AA13534" s="110"/>
      <c r="AC13534" s="110"/>
    </row>
    <row r="13535" spans="19:29" x14ac:dyDescent="0.25">
      <c r="S13535" s="110"/>
      <c r="U13535" s="110"/>
      <c r="W13535" s="110"/>
      <c r="Y13535" s="110"/>
      <c r="AA13535" s="110"/>
      <c r="AC13535" s="110"/>
    </row>
    <row r="13536" spans="19:29" x14ac:dyDescent="0.25">
      <c r="S13536" s="111"/>
      <c r="U13536" s="111"/>
      <c r="W13536" s="111"/>
      <c r="Y13536" s="111"/>
      <c r="AA13536" s="111"/>
      <c r="AC13536" s="111"/>
    </row>
    <row r="13537" spans="19:29" x14ac:dyDescent="0.25">
      <c r="S13537" s="107"/>
      <c r="U13537" s="107"/>
      <c r="W13537" s="107"/>
      <c r="Y13537" s="107"/>
      <c r="AA13537" s="107"/>
      <c r="AC13537" s="107"/>
    </row>
    <row r="13538" spans="19:29" x14ac:dyDescent="0.25">
      <c r="S13538" s="108"/>
      <c r="U13538" s="108"/>
      <c r="W13538" s="108"/>
      <c r="Y13538" s="108"/>
      <c r="AA13538" s="108"/>
      <c r="AC13538" s="108"/>
    </row>
    <row r="13539" spans="19:29" x14ac:dyDescent="0.25">
      <c r="S13539" s="108"/>
      <c r="U13539" s="108"/>
      <c r="W13539" s="108"/>
      <c r="Y13539" s="108"/>
      <c r="AA13539" s="108"/>
      <c r="AC13539" s="108"/>
    </row>
    <row r="13540" spans="19:29" x14ac:dyDescent="0.25">
      <c r="S13540" s="109"/>
      <c r="U13540" s="109"/>
      <c r="W13540" s="109"/>
      <c r="Y13540" s="109"/>
      <c r="AA13540" s="109"/>
      <c r="AC13540" s="109"/>
    </row>
    <row r="13541" spans="19:29" x14ac:dyDescent="0.25">
      <c r="S13541" s="108"/>
      <c r="U13541" s="108"/>
      <c r="W13541" s="108"/>
      <c r="Y13541" s="108"/>
      <c r="AA13541" s="108"/>
      <c r="AC13541" s="108"/>
    </row>
    <row r="13542" spans="19:29" x14ac:dyDescent="0.25">
      <c r="S13542" s="108"/>
      <c r="U13542" s="108"/>
      <c r="W13542" s="108"/>
      <c r="Y13542" s="108"/>
      <c r="AA13542" s="108"/>
      <c r="AC13542" s="108"/>
    </row>
    <row r="13543" spans="19:29" x14ac:dyDescent="0.25">
      <c r="S13543" s="109"/>
      <c r="U13543" s="109"/>
      <c r="W13543" s="109"/>
      <c r="Y13543" s="109"/>
      <c r="AA13543" s="109"/>
      <c r="AC13543" s="109"/>
    </row>
    <row r="13544" spans="19:29" x14ac:dyDescent="0.25">
      <c r="S13544" s="108"/>
      <c r="U13544" s="108"/>
      <c r="W13544" s="108"/>
      <c r="Y13544" s="108"/>
      <c r="AA13544" s="108"/>
      <c r="AC13544" s="108"/>
    </row>
    <row r="13545" spans="19:29" x14ac:dyDescent="0.25">
      <c r="S13545" s="109"/>
      <c r="U13545" s="109"/>
      <c r="W13545" s="109"/>
      <c r="Y13545" s="109"/>
      <c r="AA13545" s="109"/>
      <c r="AC13545" s="109"/>
    </row>
    <row r="13546" spans="19:29" x14ac:dyDescent="0.25">
      <c r="S13546" s="108"/>
      <c r="U13546" s="108"/>
      <c r="W13546" s="108"/>
      <c r="Y13546" s="108"/>
      <c r="AA13546" s="108"/>
      <c r="AC13546" s="108"/>
    </row>
    <row r="13547" spans="19:29" x14ac:dyDescent="0.25">
      <c r="S13547" s="108"/>
      <c r="U13547" s="108"/>
      <c r="W13547" s="108"/>
      <c r="Y13547" s="108"/>
      <c r="AA13547" s="108"/>
      <c r="AC13547" s="108"/>
    </row>
    <row r="13548" spans="19:29" x14ac:dyDescent="0.25">
      <c r="S13548" s="108"/>
      <c r="U13548" s="108"/>
      <c r="W13548" s="108"/>
      <c r="Y13548" s="108"/>
      <c r="AA13548" s="108"/>
      <c r="AC13548" s="108"/>
    </row>
    <row r="13549" spans="19:29" x14ac:dyDescent="0.25">
      <c r="S13549" s="110"/>
      <c r="U13549" s="110"/>
      <c r="W13549" s="110"/>
      <c r="Y13549" s="110"/>
      <c r="AA13549" s="110"/>
      <c r="AC13549" s="110"/>
    </row>
    <row r="13550" spans="19:29" x14ac:dyDescent="0.25">
      <c r="S13550" s="110"/>
      <c r="U13550" s="110"/>
      <c r="W13550" s="110"/>
      <c r="Y13550" s="110"/>
      <c r="AA13550" s="110"/>
      <c r="AC13550" s="110"/>
    </row>
    <row r="13551" spans="19:29" x14ac:dyDescent="0.25">
      <c r="S13551" s="110"/>
      <c r="U13551" s="110"/>
      <c r="W13551" s="110"/>
      <c r="Y13551" s="110"/>
      <c r="AA13551" s="110"/>
      <c r="AC13551" s="110"/>
    </row>
    <row r="13552" spans="19:29" x14ac:dyDescent="0.25">
      <c r="S13552" s="110"/>
      <c r="U13552" s="110"/>
      <c r="W13552" s="110"/>
      <c r="Y13552" s="110"/>
      <c r="AA13552" s="110"/>
      <c r="AC13552" s="110"/>
    </row>
    <row r="13553" spans="19:29" x14ac:dyDescent="0.25">
      <c r="S13553" s="111"/>
      <c r="U13553" s="111"/>
      <c r="W13553" s="111"/>
      <c r="Y13553" s="111"/>
      <c r="AA13553" s="111"/>
      <c r="AC13553" s="111"/>
    </row>
    <row r="13554" spans="19:29" x14ac:dyDescent="0.25">
      <c r="S13554" s="107"/>
      <c r="U13554" s="107"/>
      <c r="W13554" s="107"/>
      <c r="Y13554" s="107"/>
      <c r="AA13554" s="107"/>
      <c r="AC13554" s="107"/>
    </row>
    <row r="13555" spans="19:29" x14ac:dyDescent="0.25">
      <c r="S13555" s="108"/>
      <c r="U13555" s="108"/>
      <c r="W13555" s="108"/>
      <c r="Y13555" s="108"/>
      <c r="AA13555" s="108"/>
      <c r="AC13555" s="108"/>
    </row>
    <row r="13556" spans="19:29" x14ac:dyDescent="0.25">
      <c r="S13556" s="108"/>
      <c r="U13556" s="108"/>
      <c r="W13556" s="108"/>
      <c r="Y13556" s="108"/>
      <c r="AA13556" s="108"/>
      <c r="AC13556" s="108"/>
    </row>
    <row r="13557" spans="19:29" x14ac:dyDescent="0.25">
      <c r="S13557" s="109"/>
      <c r="U13557" s="109"/>
      <c r="W13557" s="109"/>
      <c r="Y13557" s="109"/>
      <c r="AA13557" s="109"/>
      <c r="AC13557" s="109"/>
    </row>
    <row r="13558" spans="19:29" x14ac:dyDescent="0.25">
      <c r="S13558" s="108"/>
      <c r="U13558" s="108"/>
      <c r="W13558" s="108"/>
      <c r="Y13558" s="108"/>
      <c r="AA13558" s="108"/>
      <c r="AC13558" s="108"/>
    </row>
    <row r="13559" spans="19:29" x14ac:dyDescent="0.25">
      <c r="S13559" s="108"/>
      <c r="U13559" s="108"/>
      <c r="W13559" s="108"/>
      <c r="Y13559" s="108"/>
      <c r="AA13559" s="108"/>
      <c r="AC13559" s="108"/>
    </row>
    <row r="13560" spans="19:29" x14ac:dyDescent="0.25">
      <c r="S13560" s="109"/>
      <c r="U13560" s="109"/>
      <c r="W13560" s="109"/>
      <c r="Y13560" s="109"/>
      <c r="AA13560" s="109"/>
      <c r="AC13560" s="109"/>
    </row>
    <row r="13561" spans="19:29" x14ac:dyDescent="0.25">
      <c r="S13561" s="108"/>
      <c r="U13561" s="108"/>
      <c r="W13561" s="108"/>
      <c r="Y13561" s="108"/>
      <c r="AA13561" s="108"/>
      <c r="AC13561" s="108"/>
    </row>
    <row r="13562" spans="19:29" x14ac:dyDescent="0.25">
      <c r="S13562" s="109"/>
      <c r="U13562" s="109"/>
      <c r="W13562" s="109"/>
      <c r="Y13562" s="109"/>
      <c r="AA13562" s="109"/>
      <c r="AC13562" s="109"/>
    </row>
    <row r="13563" spans="19:29" x14ac:dyDescent="0.25">
      <c r="S13563" s="108"/>
      <c r="U13563" s="108"/>
      <c r="W13563" s="108"/>
      <c r="Y13563" s="108"/>
      <c r="AA13563" s="108"/>
      <c r="AC13563" s="108"/>
    </row>
    <row r="13564" spans="19:29" x14ac:dyDescent="0.25">
      <c r="S13564" s="108"/>
      <c r="U13564" s="108"/>
      <c r="W13564" s="108"/>
      <c r="Y13564" s="108"/>
      <c r="AA13564" s="108"/>
      <c r="AC13564" s="108"/>
    </row>
    <row r="13565" spans="19:29" x14ac:dyDescent="0.25">
      <c r="S13565" s="108"/>
      <c r="U13565" s="108"/>
      <c r="W13565" s="108"/>
      <c r="Y13565" s="108"/>
      <c r="AA13565" s="108"/>
      <c r="AC13565" s="108"/>
    </row>
    <row r="13566" spans="19:29" x14ac:dyDescent="0.25">
      <c r="S13566" s="110"/>
      <c r="U13566" s="110"/>
      <c r="W13566" s="110"/>
      <c r="Y13566" s="110"/>
      <c r="AA13566" s="110"/>
      <c r="AC13566" s="110"/>
    </row>
    <row r="13567" spans="19:29" x14ac:dyDescent="0.25">
      <c r="S13567" s="110"/>
      <c r="U13567" s="110"/>
      <c r="W13567" s="110"/>
      <c r="Y13567" s="110"/>
      <c r="AA13567" s="110"/>
      <c r="AC13567" s="110"/>
    </row>
    <row r="13568" spans="19:29" x14ac:dyDescent="0.25">
      <c r="S13568" s="110"/>
      <c r="U13568" s="110"/>
      <c r="W13568" s="110"/>
      <c r="Y13568" s="110"/>
      <c r="AA13568" s="110"/>
      <c r="AC13568" s="110"/>
    </row>
    <row r="13569" spans="19:29" x14ac:dyDescent="0.25">
      <c r="S13569" s="110"/>
      <c r="U13569" s="110"/>
      <c r="W13569" s="110"/>
      <c r="Y13569" s="110"/>
      <c r="AA13569" s="110"/>
      <c r="AC13569" s="110"/>
    </row>
    <row r="13570" spans="19:29" x14ac:dyDescent="0.25">
      <c r="S13570" s="111"/>
      <c r="U13570" s="111"/>
      <c r="W13570" s="111"/>
      <c r="Y13570" s="111"/>
      <c r="AA13570" s="111"/>
      <c r="AC13570" s="111"/>
    </row>
    <row r="13571" spans="19:29" x14ac:dyDescent="0.25">
      <c r="S13571" s="107"/>
      <c r="U13571" s="107"/>
      <c r="W13571" s="107"/>
      <c r="Y13571" s="107"/>
      <c r="AA13571" s="107"/>
      <c r="AC13571" s="107"/>
    </row>
    <row r="13572" spans="19:29" x14ac:dyDescent="0.25">
      <c r="S13572" s="108"/>
      <c r="U13572" s="108"/>
      <c r="W13572" s="108"/>
      <c r="Y13572" s="108"/>
      <c r="AA13572" s="108"/>
      <c r="AC13572" s="108"/>
    </row>
    <row r="13573" spans="19:29" x14ac:dyDescent="0.25">
      <c r="S13573" s="108"/>
      <c r="U13573" s="108"/>
      <c r="W13573" s="108"/>
      <c r="Y13573" s="108"/>
      <c r="AA13573" s="108"/>
      <c r="AC13573" s="108"/>
    </row>
    <row r="13574" spans="19:29" x14ac:dyDescent="0.25">
      <c r="S13574" s="109"/>
      <c r="U13574" s="109"/>
      <c r="W13574" s="109"/>
      <c r="Y13574" s="109"/>
      <c r="AA13574" s="109"/>
      <c r="AC13574" s="109"/>
    </row>
    <row r="13575" spans="19:29" x14ac:dyDescent="0.25">
      <c r="S13575" s="108"/>
      <c r="U13575" s="108"/>
      <c r="W13575" s="108"/>
      <c r="Y13575" s="108"/>
      <c r="AA13575" s="108"/>
      <c r="AC13575" s="108"/>
    </row>
    <row r="13576" spans="19:29" x14ac:dyDescent="0.25">
      <c r="S13576" s="108"/>
      <c r="U13576" s="108"/>
      <c r="W13576" s="108"/>
      <c r="Y13576" s="108"/>
      <c r="AA13576" s="108"/>
      <c r="AC13576" s="108"/>
    </row>
    <row r="13577" spans="19:29" x14ac:dyDescent="0.25">
      <c r="S13577" s="109"/>
      <c r="U13577" s="109"/>
      <c r="W13577" s="109"/>
      <c r="Y13577" s="109"/>
      <c r="AA13577" s="109"/>
      <c r="AC13577" s="109"/>
    </row>
    <row r="13578" spans="19:29" x14ac:dyDescent="0.25">
      <c r="S13578" s="108"/>
      <c r="U13578" s="108"/>
      <c r="W13578" s="108"/>
      <c r="Y13578" s="108"/>
      <c r="AA13578" s="108"/>
      <c r="AC13578" s="108"/>
    </row>
    <row r="13579" spans="19:29" x14ac:dyDescent="0.25">
      <c r="S13579" s="109"/>
      <c r="U13579" s="109"/>
      <c r="W13579" s="109"/>
      <c r="Y13579" s="109"/>
      <c r="AA13579" s="109"/>
      <c r="AC13579" s="109"/>
    </row>
    <row r="13580" spans="19:29" x14ac:dyDescent="0.25">
      <c r="S13580" s="108"/>
      <c r="U13580" s="108"/>
      <c r="W13580" s="108"/>
      <c r="Y13580" s="108"/>
      <c r="AA13580" s="108"/>
      <c r="AC13580" s="108"/>
    </row>
    <row r="13581" spans="19:29" x14ac:dyDescent="0.25">
      <c r="S13581" s="108"/>
      <c r="U13581" s="108"/>
      <c r="W13581" s="108"/>
      <c r="Y13581" s="108"/>
      <c r="AA13581" s="108"/>
      <c r="AC13581" s="108"/>
    </row>
    <row r="13582" spans="19:29" x14ac:dyDescent="0.25">
      <c r="S13582" s="108"/>
      <c r="U13582" s="108"/>
      <c r="W13582" s="108"/>
      <c r="Y13582" s="108"/>
      <c r="AA13582" s="108"/>
      <c r="AC13582" s="108"/>
    </row>
    <row r="13583" spans="19:29" x14ac:dyDescent="0.25">
      <c r="S13583" s="110"/>
      <c r="U13583" s="110"/>
      <c r="W13583" s="110"/>
      <c r="Y13583" s="110"/>
      <c r="AA13583" s="110"/>
      <c r="AC13583" s="110"/>
    </row>
    <row r="13584" spans="19:29" x14ac:dyDescent="0.25">
      <c r="S13584" s="110"/>
      <c r="U13584" s="110"/>
      <c r="W13584" s="110"/>
      <c r="Y13584" s="110"/>
      <c r="AA13584" s="110"/>
      <c r="AC13584" s="110"/>
    </row>
    <row r="13585" spans="19:29" x14ac:dyDescent="0.25">
      <c r="S13585" s="110"/>
      <c r="U13585" s="110"/>
      <c r="W13585" s="110"/>
      <c r="Y13585" s="110"/>
      <c r="AA13585" s="110"/>
      <c r="AC13585" s="110"/>
    </row>
    <row r="13586" spans="19:29" x14ac:dyDescent="0.25">
      <c r="S13586" s="110"/>
      <c r="U13586" s="110"/>
      <c r="W13586" s="110"/>
      <c r="Y13586" s="110"/>
      <c r="AA13586" s="110"/>
      <c r="AC13586" s="110"/>
    </row>
    <row r="13587" spans="19:29" x14ac:dyDescent="0.25">
      <c r="S13587" s="111"/>
      <c r="U13587" s="111"/>
      <c r="W13587" s="111"/>
      <c r="Y13587" s="111"/>
      <c r="AA13587" s="111"/>
      <c r="AC13587" s="111"/>
    </row>
    <row r="13588" spans="19:29" x14ac:dyDescent="0.25">
      <c r="S13588" s="107"/>
      <c r="U13588" s="107"/>
      <c r="W13588" s="107"/>
      <c r="Y13588" s="107"/>
      <c r="AA13588" s="107"/>
      <c r="AC13588" s="107"/>
    </row>
    <row r="13589" spans="19:29" x14ac:dyDescent="0.25">
      <c r="S13589" s="108"/>
      <c r="U13589" s="108"/>
      <c r="W13589" s="108"/>
      <c r="Y13589" s="108"/>
      <c r="AA13589" s="108"/>
      <c r="AC13589" s="108"/>
    </row>
    <row r="13590" spans="19:29" x14ac:dyDescent="0.25">
      <c r="S13590" s="108"/>
      <c r="U13590" s="108"/>
      <c r="W13590" s="108"/>
      <c r="Y13590" s="108"/>
      <c r="AA13590" s="108"/>
      <c r="AC13590" s="108"/>
    </row>
    <row r="13591" spans="19:29" x14ac:dyDescent="0.25">
      <c r="S13591" s="109"/>
      <c r="U13591" s="109"/>
      <c r="W13591" s="109"/>
      <c r="Y13591" s="109"/>
      <c r="AA13591" s="109"/>
      <c r="AC13591" s="109"/>
    </row>
    <row r="13592" spans="19:29" x14ac:dyDescent="0.25">
      <c r="S13592" s="108"/>
      <c r="U13592" s="108"/>
      <c r="W13592" s="108"/>
      <c r="Y13592" s="108"/>
      <c r="AA13592" s="108"/>
      <c r="AC13592" s="108"/>
    </row>
    <row r="13593" spans="19:29" x14ac:dyDescent="0.25">
      <c r="S13593" s="108"/>
      <c r="U13593" s="108"/>
      <c r="W13593" s="108"/>
      <c r="Y13593" s="108"/>
      <c r="AA13593" s="108"/>
      <c r="AC13593" s="108"/>
    </row>
    <row r="13594" spans="19:29" x14ac:dyDescent="0.25">
      <c r="S13594" s="109"/>
      <c r="U13594" s="109"/>
      <c r="W13594" s="109"/>
      <c r="Y13594" s="109"/>
      <c r="AA13594" s="109"/>
      <c r="AC13594" s="109"/>
    </row>
    <row r="13595" spans="19:29" x14ac:dyDescent="0.25">
      <c r="S13595" s="108"/>
      <c r="U13595" s="108"/>
      <c r="W13595" s="108"/>
      <c r="Y13595" s="108"/>
      <c r="AA13595" s="108"/>
      <c r="AC13595" s="108"/>
    </row>
    <row r="13596" spans="19:29" x14ac:dyDescent="0.25">
      <c r="S13596" s="109"/>
      <c r="U13596" s="109"/>
      <c r="W13596" s="109"/>
      <c r="Y13596" s="109"/>
      <c r="AA13596" s="109"/>
      <c r="AC13596" s="109"/>
    </row>
    <row r="13597" spans="19:29" x14ac:dyDescent="0.25">
      <c r="S13597" s="108"/>
      <c r="U13597" s="108"/>
      <c r="W13597" s="108"/>
      <c r="Y13597" s="108"/>
      <c r="AA13597" s="108"/>
      <c r="AC13597" s="108"/>
    </row>
    <row r="13598" spans="19:29" x14ac:dyDescent="0.25">
      <c r="S13598" s="108"/>
      <c r="U13598" s="108"/>
      <c r="W13598" s="108"/>
      <c r="Y13598" s="108"/>
      <c r="AA13598" s="108"/>
      <c r="AC13598" s="108"/>
    </row>
    <row r="13599" spans="19:29" x14ac:dyDescent="0.25">
      <c r="S13599" s="108"/>
      <c r="U13599" s="108"/>
      <c r="W13599" s="108"/>
      <c r="Y13599" s="108"/>
      <c r="AA13599" s="108"/>
      <c r="AC13599" s="108"/>
    </row>
    <row r="13600" spans="19:29" x14ac:dyDescent="0.25">
      <c r="S13600" s="110"/>
      <c r="U13600" s="110"/>
      <c r="W13600" s="110"/>
      <c r="Y13600" s="110"/>
      <c r="AA13600" s="110"/>
      <c r="AC13600" s="110"/>
    </row>
    <row r="13601" spans="19:29" x14ac:dyDescent="0.25">
      <c r="S13601" s="110"/>
      <c r="U13601" s="110"/>
      <c r="W13601" s="110"/>
      <c r="Y13601" s="110"/>
      <c r="AA13601" s="110"/>
      <c r="AC13601" s="110"/>
    </row>
    <row r="13602" spans="19:29" x14ac:dyDescent="0.25">
      <c r="S13602" s="110"/>
      <c r="U13602" s="110"/>
      <c r="W13602" s="110"/>
      <c r="Y13602" s="110"/>
      <c r="AA13602" s="110"/>
      <c r="AC13602" s="110"/>
    </row>
    <row r="13603" spans="19:29" x14ac:dyDescent="0.25">
      <c r="S13603" s="110"/>
      <c r="U13603" s="110"/>
      <c r="W13603" s="110"/>
      <c r="Y13603" s="110"/>
      <c r="AA13603" s="110"/>
      <c r="AC13603" s="110"/>
    </row>
    <row r="13604" spans="19:29" x14ac:dyDescent="0.25">
      <c r="S13604" s="111"/>
      <c r="U13604" s="111"/>
      <c r="W13604" s="111"/>
      <c r="Y13604" s="111"/>
      <c r="AA13604" s="111"/>
      <c r="AC13604" s="111"/>
    </row>
    <row r="13605" spans="19:29" x14ac:dyDescent="0.25">
      <c r="S13605" s="107"/>
      <c r="U13605" s="107"/>
      <c r="W13605" s="107"/>
      <c r="Y13605" s="107"/>
      <c r="AA13605" s="107"/>
      <c r="AC13605" s="107"/>
    </row>
    <row r="13606" spans="19:29" x14ac:dyDescent="0.25">
      <c r="S13606" s="108"/>
      <c r="U13606" s="108"/>
      <c r="W13606" s="108"/>
      <c r="Y13606" s="108"/>
      <c r="AA13606" s="108"/>
      <c r="AC13606" s="108"/>
    </row>
    <row r="13607" spans="19:29" x14ac:dyDescent="0.25">
      <c r="S13607" s="108"/>
      <c r="U13607" s="108"/>
      <c r="W13607" s="108"/>
      <c r="Y13607" s="108"/>
      <c r="AA13607" s="108"/>
      <c r="AC13607" s="108"/>
    </row>
    <row r="13608" spans="19:29" x14ac:dyDescent="0.25">
      <c r="S13608" s="109"/>
      <c r="U13608" s="109"/>
      <c r="W13608" s="109"/>
      <c r="Y13608" s="109"/>
      <c r="AA13608" s="109"/>
      <c r="AC13608" s="109"/>
    </row>
    <row r="13609" spans="19:29" x14ac:dyDescent="0.25">
      <c r="S13609" s="108"/>
      <c r="U13609" s="108"/>
      <c r="W13609" s="108"/>
      <c r="Y13609" s="108"/>
      <c r="AA13609" s="108"/>
      <c r="AC13609" s="108"/>
    </row>
    <row r="13610" spans="19:29" x14ac:dyDescent="0.25">
      <c r="S13610" s="108"/>
      <c r="U13610" s="108"/>
      <c r="W13610" s="108"/>
      <c r="Y13610" s="108"/>
      <c r="AA13610" s="108"/>
      <c r="AC13610" s="108"/>
    </row>
    <row r="13611" spans="19:29" x14ac:dyDescent="0.25">
      <c r="S13611" s="109"/>
      <c r="U13611" s="109"/>
      <c r="W13611" s="109"/>
      <c r="Y13611" s="109"/>
      <c r="AA13611" s="109"/>
      <c r="AC13611" s="109"/>
    </row>
    <row r="13612" spans="19:29" x14ac:dyDescent="0.25">
      <c r="S13612" s="108"/>
      <c r="U13612" s="108"/>
      <c r="W13612" s="108"/>
      <c r="Y13612" s="108"/>
      <c r="AA13612" s="108"/>
      <c r="AC13612" s="108"/>
    </row>
    <row r="13613" spans="19:29" x14ac:dyDescent="0.25">
      <c r="S13613" s="109"/>
      <c r="U13613" s="109"/>
      <c r="W13613" s="109"/>
      <c r="Y13613" s="109"/>
      <c r="AA13613" s="109"/>
      <c r="AC13613" s="109"/>
    </row>
    <row r="13614" spans="19:29" x14ac:dyDescent="0.25">
      <c r="S13614" s="108"/>
      <c r="U13614" s="108"/>
      <c r="W13614" s="108"/>
      <c r="Y13614" s="108"/>
      <c r="AA13614" s="108"/>
      <c r="AC13614" s="108"/>
    </row>
    <row r="13615" spans="19:29" x14ac:dyDescent="0.25">
      <c r="S13615" s="108"/>
      <c r="U13615" s="108"/>
      <c r="W13615" s="108"/>
      <c r="Y13615" s="108"/>
      <c r="AA13615" s="108"/>
      <c r="AC13615" s="108"/>
    </row>
    <row r="13616" spans="19:29" x14ac:dyDescent="0.25">
      <c r="S13616" s="108"/>
      <c r="U13616" s="108"/>
      <c r="W13616" s="108"/>
      <c r="Y13616" s="108"/>
      <c r="AA13616" s="108"/>
      <c r="AC13616" s="108"/>
    </row>
    <row r="13617" spans="19:29" x14ac:dyDescent="0.25">
      <c r="S13617" s="110"/>
      <c r="U13617" s="110"/>
      <c r="W13617" s="110"/>
      <c r="Y13617" s="110"/>
      <c r="AA13617" s="110"/>
      <c r="AC13617" s="110"/>
    </row>
    <row r="13618" spans="19:29" x14ac:dyDescent="0.25">
      <c r="S13618" s="110"/>
      <c r="U13618" s="110"/>
      <c r="W13618" s="110"/>
      <c r="Y13618" s="110"/>
      <c r="AA13618" s="110"/>
      <c r="AC13618" s="110"/>
    </row>
    <row r="13619" spans="19:29" x14ac:dyDescent="0.25">
      <c r="S13619" s="110"/>
      <c r="U13619" s="110"/>
      <c r="W13619" s="110"/>
      <c r="Y13619" s="110"/>
      <c r="AA13619" s="110"/>
      <c r="AC13619" s="110"/>
    </row>
    <row r="13620" spans="19:29" x14ac:dyDescent="0.25">
      <c r="S13620" s="110"/>
      <c r="U13620" s="110"/>
      <c r="W13620" s="110"/>
      <c r="Y13620" s="110"/>
      <c r="AA13620" s="110"/>
      <c r="AC13620" s="110"/>
    </row>
    <row r="13621" spans="19:29" x14ac:dyDescent="0.25">
      <c r="S13621" s="111"/>
      <c r="U13621" s="111"/>
      <c r="W13621" s="111"/>
      <c r="Y13621" s="111"/>
      <c r="AA13621" s="111"/>
      <c r="AC13621" s="111"/>
    </row>
    <row r="13622" spans="19:29" x14ac:dyDescent="0.25">
      <c r="S13622" s="107"/>
      <c r="U13622" s="107"/>
      <c r="W13622" s="107"/>
      <c r="Y13622" s="107"/>
      <c r="AA13622" s="107"/>
      <c r="AC13622" s="107"/>
    </row>
    <row r="13623" spans="19:29" x14ac:dyDescent="0.25">
      <c r="S13623" s="108"/>
      <c r="U13623" s="108"/>
      <c r="W13623" s="108"/>
      <c r="Y13623" s="108"/>
      <c r="AA13623" s="108"/>
      <c r="AC13623" s="108"/>
    </row>
    <row r="13624" spans="19:29" x14ac:dyDescent="0.25">
      <c r="S13624" s="108"/>
      <c r="U13624" s="108"/>
      <c r="W13624" s="108"/>
      <c r="Y13624" s="108"/>
      <c r="AA13624" s="108"/>
      <c r="AC13624" s="108"/>
    </row>
    <row r="13625" spans="19:29" x14ac:dyDescent="0.25">
      <c r="S13625" s="109"/>
      <c r="U13625" s="109"/>
      <c r="W13625" s="109"/>
      <c r="Y13625" s="109"/>
      <c r="AA13625" s="109"/>
      <c r="AC13625" s="109"/>
    </row>
    <row r="13626" spans="19:29" x14ac:dyDescent="0.25">
      <c r="S13626" s="108"/>
      <c r="U13626" s="108"/>
      <c r="W13626" s="108"/>
      <c r="Y13626" s="108"/>
      <c r="AA13626" s="108"/>
      <c r="AC13626" s="108"/>
    </row>
    <row r="13627" spans="19:29" x14ac:dyDescent="0.25">
      <c r="S13627" s="108"/>
      <c r="U13627" s="108"/>
      <c r="W13627" s="108"/>
      <c r="Y13627" s="108"/>
      <c r="AA13627" s="108"/>
      <c r="AC13627" s="108"/>
    </row>
    <row r="13628" spans="19:29" x14ac:dyDescent="0.25">
      <c r="S13628" s="109"/>
      <c r="U13628" s="109"/>
      <c r="W13628" s="109"/>
      <c r="Y13628" s="109"/>
      <c r="AA13628" s="109"/>
      <c r="AC13628" s="109"/>
    </row>
    <row r="13629" spans="19:29" x14ac:dyDescent="0.25">
      <c r="S13629" s="108"/>
      <c r="U13629" s="108"/>
      <c r="W13629" s="108"/>
      <c r="Y13629" s="108"/>
      <c r="AA13629" s="108"/>
      <c r="AC13629" s="108"/>
    </row>
    <row r="13630" spans="19:29" x14ac:dyDescent="0.25">
      <c r="S13630" s="109"/>
      <c r="U13630" s="109"/>
      <c r="W13630" s="109"/>
      <c r="Y13630" s="109"/>
      <c r="AA13630" s="109"/>
      <c r="AC13630" s="109"/>
    </row>
    <row r="13631" spans="19:29" x14ac:dyDescent="0.25">
      <c r="S13631" s="108"/>
      <c r="U13631" s="108"/>
      <c r="W13631" s="108"/>
      <c r="Y13631" s="108"/>
      <c r="AA13631" s="108"/>
      <c r="AC13631" s="108"/>
    </row>
    <row r="13632" spans="19:29" x14ac:dyDescent="0.25">
      <c r="S13632" s="108"/>
      <c r="U13632" s="108"/>
      <c r="W13632" s="108"/>
      <c r="Y13632" s="108"/>
      <c r="AA13632" s="108"/>
      <c r="AC13632" s="108"/>
    </row>
    <row r="13633" spans="19:29" x14ac:dyDescent="0.25">
      <c r="S13633" s="108"/>
      <c r="U13633" s="108"/>
      <c r="W13633" s="108"/>
      <c r="Y13633" s="108"/>
      <c r="AA13633" s="108"/>
      <c r="AC13633" s="108"/>
    </row>
    <row r="13634" spans="19:29" x14ac:dyDescent="0.25">
      <c r="S13634" s="110"/>
      <c r="U13634" s="110"/>
      <c r="W13634" s="110"/>
      <c r="Y13634" s="110"/>
      <c r="AA13634" s="110"/>
      <c r="AC13634" s="110"/>
    </row>
    <row r="13635" spans="19:29" x14ac:dyDescent="0.25">
      <c r="S13635" s="110"/>
      <c r="U13635" s="110"/>
      <c r="W13635" s="110"/>
      <c r="Y13635" s="110"/>
      <c r="AA13635" s="110"/>
      <c r="AC13635" s="110"/>
    </row>
    <row r="13636" spans="19:29" x14ac:dyDescent="0.25">
      <c r="S13636" s="110"/>
      <c r="U13636" s="110"/>
      <c r="W13636" s="110"/>
      <c r="Y13636" s="110"/>
      <c r="AA13636" s="110"/>
      <c r="AC13636" s="110"/>
    </row>
    <row r="13637" spans="19:29" x14ac:dyDescent="0.25">
      <c r="S13637" s="110"/>
      <c r="U13637" s="110"/>
      <c r="W13637" s="110"/>
      <c r="Y13637" s="110"/>
      <c r="AA13637" s="110"/>
      <c r="AC13637" s="110"/>
    </row>
    <row r="13638" spans="19:29" x14ac:dyDescent="0.25">
      <c r="S13638" s="111"/>
      <c r="U13638" s="111"/>
      <c r="W13638" s="111"/>
      <c r="Y13638" s="111"/>
      <c r="AA13638" s="111"/>
      <c r="AC13638" s="111"/>
    </row>
    <row r="13639" spans="19:29" x14ac:dyDescent="0.25">
      <c r="S13639" s="107"/>
      <c r="U13639" s="107"/>
      <c r="W13639" s="107"/>
      <c r="Y13639" s="107"/>
      <c r="AA13639" s="107"/>
      <c r="AC13639" s="107"/>
    </row>
    <row r="13640" spans="19:29" x14ac:dyDescent="0.25">
      <c r="S13640" s="108"/>
      <c r="U13640" s="108"/>
      <c r="W13640" s="108"/>
      <c r="Y13640" s="108"/>
      <c r="AA13640" s="108"/>
      <c r="AC13640" s="108"/>
    </row>
    <row r="13641" spans="19:29" x14ac:dyDescent="0.25">
      <c r="S13641" s="108"/>
      <c r="U13641" s="108"/>
      <c r="W13641" s="108"/>
      <c r="Y13641" s="108"/>
      <c r="AA13641" s="108"/>
      <c r="AC13641" s="108"/>
    </row>
    <row r="13642" spans="19:29" x14ac:dyDescent="0.25">
      <c r="S13642" s="109"/>
      <c r="U13642" s="109"/>
      <c r="W13642" s="109"/>
      <c r="Y13642" s="109"/>
      <c r="AA13642" s="109"/>
      <c r="AC13642" s="109"/>
    </row>
    <row r="13643" spans="19:29" x14ac:dyDescent="0.25">
      <c r="S13643" s="108"/>
      <c r="U13643" s="108"/>
      <c r="W13643" s="108"/>
      <c r="Y13643" s="108"/>
      <c r="AA13643" s="108"/>
      <c r="AC13643" s="108"/>
    </row>
    <row r="13644" spans="19:29" x14ac:dyDescent="0.25">
      <c r="S13644" s="108"/>
      <c r="U13644" s="108"/>
      <c r="W13644" s="108"/>
      <c r="Y13644" s="108"/>
      <c r="AA13644" s="108"/>
      <c r="AC13644" s="108"/>
    </row>
    <row r="13645" spans="19:29" x14ac:dyDescent="0.25">
      <c r="S13645" s="109"/>
      <c r="U13645" s="109"/>
      <c r="W13645" s="109"/>
      <c r="Y13645" s="109"/>
      <c r="AA13645" s="109"/>
      <c r="AC13645" s="109"/>
    </row>
    <row r="13646" spans="19:29" x14ac:dyDescent="0.25">
      <c r="S13646" s="108"/>
      <c r="U13646" s="108"/>
      <c r="W13646" s="108"/>
      <c r="Y13646" s="108"/>
      <c r="AA13646" s="108"/>
      <c r="AC13646" s="108"/>
    </row>
    <row r="13647" spans="19:29" x14ac:dyDescent="0.25">
      <c r="S13647" s="109"/>
      <c r="U13647" s="109"/>
      <c r="W13647" s="109"/>
      <c r="Y13647" s="109"/>
      <c r="AA13647" s="109"/>
      <c r="AC13647" s="109"/>
    </row>
    <row r="13648" spans="19:29" x14ac:dyDescent="0.25">
      <c r="S13648" s="108"/>
      <c r="U13648" s="108"/>
      <c r="W13648" s="108"/>
      <c r="Y13648" s="108"/>
      <c r="AA13648" s="108"/>
      <c r="AC13648" s="108"/>
    </row>
    <row r="13649" spans="19:29" x14ac:dyDescent="0.25">
      <c r="S13649" s="108"/>
      <c r="U13649" s="108"/>
      <c r="W13649" s="108"/>
      <c r="Y13649" s="108"/>
      <c r="AA13649" s="108"/>
      <c r="AC13649" s="108"/>
    </row>
    <row r="13650" spans="19:29" x14ac:dyDescent="0.25">
      <c r="S13650" s="108"/>
      <c r="U13650" s="108"/>
      <c r="W13650" s="108"/>
      <c r="Y13650" s="108"/>
      <c r="AA13650" s="108"/>
      <c r="AC13650" s="108"/>
    </row>
    <row r="13651" spans="19:29" x14ac:dyDescent="0.25">
      <c r="S13651" s="110"/>
      <c r="U13651" s="110"/>
      <c r="W13651" s="110"/>
      <c r="Y13651" s="110"/>
      <c r="AA13651" s="110"/>
      <c r="AC13651" s="110"/>
    </row>
    <row r="13652" spans="19:29" x14ac:dyDescent="0.25">
      <c r="S13652" s="110"/>
      <c r="U13652" s="110"/>
      <c r="W13652" s="110"/>
      <c r="Y13652" s="110"/>
      <c r="AA13652" s="110"/>
      <c r="AC13652" s="110"/>
    </row>
    <row r="13653" spans="19:29" x14ac:dyDescent="0.25">
      <c r="S13653" s="110"/>
      <c r="U13653" s="110"/>
      <c r="W13653" s="110"/>
      <c r="Y13653" s="110"/>
      <c r="AA13653" s="110"/>
      <c r="AC13653" s="110"/>
    </row>
    <row r="13654" spans="19:29" x14ac:dyDescent="0.25">
      <c r="S13654" s="110"/>
      <c r="U13654" s="110"/>
      <c r="W13654" s="110"/>
      <c r="Y13654" s="110"/>
      <c r="AA13654" s="110"/>
      <c r="AC13654" s="110"/>
    </row>
    <row r="13655" spans="19:29" x14ac:dyDescent="0.25">
      <c r="S13655" s="111"/>
      <c r="U13655" s="111"/>
      <c r="W13655" s="111"/>
      <c r="Y13655" s="111"/>
      <c r="AA13655" s="111"/>
      <c r="AC13655" s="111"/>
    </row>
    <row r="13656" spans="19:29" x14ac:dyDescent="0.25">
      <c r="S13656" s="107"/>
      <c r="U13656" s="107"/>
      <c r="W13656" s="107"/>
      <c r="Y13656" s="107"/>
      <c r="AA13656" s="107"/>
      <c r="AC13656" s="107"/>
    </row>
    <row r="13657" spans="19:29" x14ac:dyDescent="0.25">
      <c r="S13657" s="108"/>
      <c r="U13657" s="108"/>
      <c r="W13657" s="108"/>
      <c r="Y13657" s="108"/>
      <c r="AA13657" s="108"/>
      <c r="AC13657" s="108"/>
    </row>
    <row r="13658" spans="19:29" x14ac:dyDescent="0.25">
      <c r="S13658" s="108"/>
      <c r="U13658" s="108"/>
      <c r="W13658" s="108"/>
      <c r="Y13658" s="108"/>
      <c r="AA13658" s="108"/>
      <c r="AC13658" s="108"/>
    </row>
    <row r="13659" spans="19:29" x14ac:dyDescent="0.25">
      <c r="S13659" s="109"/>
      <c r="U13659" s="109"/>
      <c r="W13659" s="109"/>
      <c r="Y13659" s="109"/>
      <c r="AA13659" s="109"/>
      <c r="AC13659" s="109"/>
    </row>
    <row r="13660" spans="19:29" x14ac:dyDescent="0.25">
      <c r="S13660" s="108"/>
      <c r="U13660" s="108"/>
      <c r="W13660" s="108"/>
      <c r="Y13660" s="108"/>
      <c r="AA13660" s="108"/>
      <c r="AC13660" s="108"/>
    </row>
    <row r="13661" spans="19:29" x14ac:dyDescent="0.25">
      <c r="S13661" s="108"/>
      <c r="U13661" s="108"/>
      <c r="W13661" s="108"/>
      <c r="Y13661" s="108"/>
      <c r="AA13661" s="108"/>
      <c r="AC13661" s="108"/>
    </row>
    <row r="13662" spans="19:29" x14ac:dyDescent="0.25">
      <c r="S13662" s="109"/>
      <c r="U13662" s="109"/>
      <c r="W13662" s="109"/>
      <c r="Y13662" s="109"/>
      <c r="AA13662" s="109"/>
      <c r="AC13662" s="109"/>
    </row>
    <row r="13663" spans="19:29" x14ac:dyDescent="0.25">
      <c r="S13663" s="108"/>
      <c r="U13663" s="108"/>
      <c r="W13663" s="108"/>
      <c r="Y13663" s="108"/>
      <c r="AA13663" s="108"/>
      <c r="AC13663" s="108"/>
    </row>
    <row r="13664" spans="19:29" x14ac:dyDescent="0.25">
      <c r="S13664" s="109"/>
      <c r="U13664" s="109"/>
      <c r="W13664" s="109"/>
      <c r="Y13664" s="109"/>
      <c r="AA13664" s="109"/>
      <c r="AC13664" s="109"/>
    </row>
    <row r="13665" spans="19:29" x14ac:dyDescent="0.25">
      <c r="S13665" s="108"/>
      <c r="U13665" s="108"/>
      <c r="W13665" s="108"/>
      <c r="Y13665" s="108"/>
      <c r="AA13665" s="108"/>
      <c r="AC13665" s="108"/>
    </row>
    <row r="13666" spans="19:29" x14ac:dyDescent="0.25">
      <c r="S13666" s="108"/>
      <c r="U13666" s="108"/>
      <c r="W13666" s="108"/>
      <c r="Y13666" s="108"/>
      <c r="AA13666" s="108"/>
      <c r="AC13666" s="108"/>
    </row>
    <row r="13667" spans="19:29" x14ac:dyDescent="0.25">
      <c r="S13667" s="108"/>
      <c r="U13667" s="108"/>
      <c r="W13667" s="108"/>
      <c r="Y13667" s="108"/>
      <c r="AA13667" s="108"/>
      <c r="AC13667" s="108"/>
    </row>
    <row r="13668" spans="19:29" x14ac:dyDescent="0.25">
      <c r="S13668" s="110"/>
      <c r="U13668" s="110"/>
      <c r="W13668" s="110"/>
      <c r="Y13668" s="110"/>
      <c r="AA13668" s="110"/>
      <c r="AC13668" s="110"/>
    </row>
    <row r="13669" spans="19:29" x14ac:dyDescent="0.25">
      <c r="S13669" s="110"/>
      <c r="U13669" s="110"/>
      <c r="W13669" s="110"/>
      <c r="Y13669" s="110"/>
      <c r="AA13669" s="110"/>
      <c r="AC13669" s="110"/>
    </row>
    <row r="13670" spans="19:29" x14ac:dyDescent="0.25">
      <c r="S13670" s="110"/>
      <c r="U13670" s="110"/>
      <c r="W13670" s="110"/>
      <c r="Y13670" s="110"/>
      <c r="AA13670" s="110"/>
      <c r="AC13670" s="110"/>
    </row>
    <row r="13671" spans="19:29" x14ac:dyDescent="0.25">
      <c r="S13671" s="110"/>
      <c r="U13671" s="110"/>
      <c r="W13671" s="110"/>
      <c r="Y13671" s="110"/>
      <c r="AA13671" s="110"/>
      <c r="AC13671" s="110"/>
    </row>
    <row r="13672" spans="19:29" x14ac:dyDescent="0.25">
      <c r="S13672" s="111"/>
      <c r="U13672" s="111"/>
      <c r="W13672" s="111"/>
      <c r="Y13672" s="111"/>
      <c r="AA13672" s="111"/>
      <c r="AC13672" s="111"/>
    </row>
    <row r="13673" spans="19:29" x14ac:dyDescent="0.25">
      <c r="S13673" s="107"/>
      <c r="U13673" s="107"/>
      <c r="W13673" s="107"/>
      <c r="Y13673" s="107"/>
      <c r="AA13673" s="107"/>
      <c r="AC13673" s="107"/>
    </row>
    <row r="13674" spans="19:29" x14ac:dyDescent="0.25">
      <c r="S13674" s="108"/>
      <c r="U13674" s="108"/>
      <c r="W13674" s="108"/>
      <c r="Y13674" s="108"/>
      <c r="AA13674" s="108"/>
      <c r="AC13674" s="108"/>
    </row>
    <row r="13675" spans="19:29" x14ac:dyDescent="0.25">
      <c r="S13675" s="108"/>
      <c r="U13675" s="108"/>
      <c r="W13675" s="108"/>
      <c r="Y13675" s="108"/>
      <c r="AA13675" s="108"/>
      <c r="AC13675" s="108"/>
    </row>
    <row r="13676" spans="19:29" x14ac:dyDescent="0.25">
      <c r="S13676" s="109"/>
      <c r="U13676" s="109"/>
      <c r="W13676" s="109"/>
      <c r="Y13676" s="109"/>
      <c r="AA13676" s="109"/>
      <c r="AC13676" s="109"/>
    </row>
    <row r="13677" spans="19:29" x14ac:dyDescent="0.25">
      <c r="S13677" s="108"/>
      <c r="U13677" s="108"/>
      <c r="W13677" s="108"/>
      <c r="Y13677" s="108"/>
      <c r="AA13677" s="108"/>
      <c r="AC13677" s="108"/>
    </row>
    <row r="13678" spans="19:29" x14ac:dyDescent="0.25">
      <c r="S13678" s="108"/>
      <c r="U13678" s="108"/>
      <c r="W13678" s="108"/>
      <c r="Y13678" s="108"/>
      <c r="AA13678" s="108"/>
      <c r="AC13678" s="108"/>
    </row>
    <row r="13679" spans="19:29" x14ac:dyDescent="0.25">
      <c r="S13679" s="109"/>
      <c r="U13679" s="109"/>
      <c r="W13679" s="109"/>
      <c r="Y13679" s="109"/>
      <c r="AA13679" s="109"/>
      <c r="AC13679" s="109"/>
    </row>
    <row r="13680" spans="19:29" x14ac:dyDescent="0.25">
      <c r="S13680" s="108"/>
      <c r="U13680" s="108"/>
      <c r="W13680" s="108"/>
      <c r="Y13680" s="108"/>
      <c r="AA13680" s="108"/>
      <c r="AC13680" s="108"/>
    </row>
    <row r="13681" spans="19:29" x14ac:dyDescent="0.25">
      <c r="S13681" s="109"/>
      <c r="U13681" s="109"/>
      <c r="W13681" s="109"/>
      <c r="Y13681" s="109"/>
      <c r="AA13681" s="109"/>
      <c r="AC13681" s="109"/>
    </row>
    <row r="13682" spans="19:29" x14ac:dyDescent="0.25">
      <c r="S13682" s="108"/>
      <c r="U13682" s="108"/>
      <c r="W13682" s="108"/>
      <c r="Y13682" s="108"/>
      <c r="AA13682" s="108"/>
      <c r="AC13682" s="108"/>
    </row>
    <row r="13683" spans="19:29" x14ac:dyDescent="0.25">
      <c r="S13683" s="108"/>
      <c r="U13683" s="108"/>
      <c r="W13683" s="108"/>
      <c r="Y13683" s="108"/>
      <c r="AA13683" s="108"/>
      <c r="AC13683" s="108"/>
    </row>
    <row r="13684" spans="19:29" x14ac:dyDescent="0.25">
      <c r="S13684" s="108"/>
      <c r="U13684" s="108"/>
      <c r="W13684" s="108"/>
      <c r="Y13684" s="108"/>
      <c r="AA13684" s="108"/>
      <c r="AC13684" s="108"/>
    </row>
    <row r="13685" spans="19:29" x14ac:dyDescent="0.25">
      <c r="S13685" s="110"/>
      <c r="U13685" s="110"/>
      <c r="W13685" s="110"/>
      <c r="Y13685" s="110"/>
      <c r="AA13685" s="110"/>
      <c r="AC13685" s="110"/>
    </row>
    <row r="13686" spans="19:29" x14ac:dyDescent="0.25">
      <c r="S13686" s="110"/>
      <c r="U13686" s="110"/>
      <c r="W13686" s="110"/>
      <c r="Y13686" s="110"/>
      <c r="AA13686" s="110"/>
      <c r="AC13686" s="110"/>
    </row>
    <row r="13687" spans="19:29" x14ac:dyDescent="0.25">
      <c r="S13687" s="110"/>
      <c r="U13687" s="110"/>
      <c r="W13687" s="110"/>
      <c r="Y13687" s="110"/>
      <c r="AA13687" s="110"/>
      <c r="AC13687" s="110"/>
    </row>
    <row r="13688" spans="19:29" x14ac:dyDescent="0.25">
      <c r="S13688" s="110"/>
      <c r="U13688" s="110"/>
      <c r="W13688" s="110"/>
      <c r="Y13688" s="110"/>
      <c r="AA13688" s="110"/>
      <c r="AC13688" s="110"/>
    </row>
    <row r="13689" spans="19:29" x14ac:dyDescent="0.25">
      <c r="S13689" s="111"/>
      <c r="U13689" s="111"/>
      <c r="W13689" s="111"/>
      <c r="Y13689" s="111"/>
      <c r="AA13689" s="111"/>
      <c r="AC13689" s="111"/>
    </row>
    <row r="13690" spans="19:29" x14ac:dyDescent="0.25">
      <c r="S13690" s="107"/>
      <c r="U13690" s="107"/>
      <c r="W13690" s="107"/>
      <c r="Y13690" s="107"/>
      <c r="AA13690" s="107"/>
      <c r="AC13690" s="107"/>
    </row>
    <row r="13691" spans="19:29" x14ac:dyDescent="0.25">
      <c r="S13691" s="108"/>
      <c r="U13691" s="108"/>
      <c r="W13691" s="108"/>
      <c r="Y13691" s="108"/>
      <c r="AA13691" s="108"/>
      <c r="AC13691" s="108"/>
    </row>
    <row r="13692" spans="19:29" x14ac:dyDescent="0.25">
      <c r="S13692" s="108"/>
      <c r="U13692" s="108"/>
      <c r="W13692" s="108"/>
      <c r="Y13692" s="108"/>
      <c r="AA13692" s="108"/>
      <c r="AC13692" s="108"/>
    </row>
    <row r="13693" spans="19:29" x14ac:dyDescent="0.25">
      <c r="S13693" s="109"/>
      <c r="U13693" s="109"/>
      <c r="W13693" s="109"/>
      <c r="Y13693" s="109"/>
      <c r="AA13693" s="109"/>
      <c r="AC13693" s="109"/>
    </row>
    <row r="13694" spans="19:29" x14ac:dyDescent="0.25">
      <c r="S13694" s="108"/>
      <c r="U13694" s="108"/>
      <c r="W13694" s="108"/>
      <c r="Y13694" s="108"/>
      <c r="AA13694" s="108"/>
      <c r="AC13694" s="108"/>
    </row>
    <row r="13695" spans="19:29" x14ac:dyDescent="0.25">
      <c r="S13695" s="108"/>
      <c r="U13695" s="108"/>
      <c r="W13695" s="108"/>
      <c r="Y13695" s="108"/>
      <c r="AA13695" s="108"/>
      <c r="AC13695" s="108"/>
    </row>
    <row r="13696" spans="19:29" x14ac:dyDescent="0.25">
      <c r="S13696" s="109"/>
      <c r="U13696" s="109"/>
      <c r="W13696" s="109"/>
      <c r="Y13696" s="109"/>
      <c r="AA13696" s="109"/>
      <c r="AC13696" s="109"/>
    </row>
    <row r="13697" spans="19:29" x14ac:dyDescent="0.25">
      <c r="S13697" s="108"/>
      <c r="U13697" s="108"/>
      <c r="W13697" s="108"/>
      <c r="Y13697" s="108"/>
      <c r="AA13697" s="108"/>
      <c r="AC13697" s="108"/>
    </row>
    <row r="13698" spans="19:29" x14ac:dyDescent="0.25">
      <c r="S13698" s="109"/>
      <c r="U13698" s="109"/>
      <c r="W13698" s="109"/>
      <c r="Y13698" s="109"/>
      <c r="AA13698" s="109"/>
      <c r="AC13698" s="109"/>
    </row>
    <row r="13699" spans="19:29" x14ac:dyDescent="0.25">
      <c r="S13699" s="108"/>
      <c r="U13699" s="108"/>
      <c r="W13699" s="108"/>
      <c r="Y13699" s="108"/>
      <c r="AA13699" s="108"/>
      <c r="AC13699" s="108"/>
    </row>
    <row r="13700" spans="19:29" x14ac:dyDescent="0.25">
      <c r="S13700" s="108"/>
      <c r="U13700" s="108"/>
      <c r="W13700" s="108"/>
      <c r="Y13700" s="108"/>
      <c r="AA13700" s="108"/>
      <c r="AC13700" s="108"/>
    </row>
    <row r="13701" spans="19:29" x14ac:dyDescent="0.25">
      <c r="S13701" s="108"/>
      <c r="U13701" s="108"/>
      <c r="W13701" s="108"/>
      <c r="Y13701" s="108"/>
      <c r="AA13701" s="108"/>
      <c r="AC13701" s="108"/>
    </row>
    <row r="13702" spans="19:29" x14ac:dyDescent="0.25">
      <c r="S13702" s="110"/>
      <c r="U13702" s="110"/>
      <c r="W13702" s="110"/>
      <c r="Y13702" s="110"/>
      <c r="AA13702" s="110"/>
      <c r="AC13702" s="110"/>
    </row>
    <row r="13703" spans="19:29" x14ac:dyDescent="0.25">
      <c r="S13703" s="110"/>
      <c r="U13703" s="110"/>
      <c r="W13703" s="110"/>
      <c r="Y13703" s="110"/>
      <c r="AA13703" s="110"/>
      <c r="AC13703" s="110"/>
    </row>
    <row r="13704" spans="19:29" x14ac:dyDescent="0.25">
      <c r="S13704" s="110"/>
      <c r="U13704" s="110"/>
      <c r="W13704" s="110"/>
      <c r="Y13704" s="110"/>
      <c r="AA13704" s="110"/>
      <c r="AC13704" s="110"/>
    </row>
    <row r="13705" spans="19:29" x14ac:dyDescent="0.25">
      <c r="S13705" s="110"/>
      <c r="U13705" s="110"/>
      <c r="W13705" s="110"/>
      <c r="Y13705" s="110"/>
      <c r="AA13705" s="110"/>
      <c r="AC13705" s="110"/>
    </row>
    <row r="13706" spans="19:29" x14ac:dyDescent="0.25">
      <c r="S13706" s="111"/>
      <c r="U13706" s="111"/>
      <c r="W13706" s="111"/>
      <c r="Y13706" s="111"/>
      <c r="AA13706" s="111"/>
      <c r="AC13706" s="111"/>
    </row>
    <row r="13707" spans="19:29" x14ac:dyDescent="0.25">
      <c r="S13707" s="107"/>
      <c r="U13707" s="107"/>
      <c r="W13707" s="107"/>
      <c r="Y13707" s="107"/>
      <c r="AA13707" s="107"/>
      <c r="AC13707" s="107"/>
    </row>
    <row r="13708" spans="19:29" x14ac:dyDescent="0.25">
      <c r="S13708" s="108"/>
      <c r="U13708" s="108"/>
      <c r="W13708" s="108"/>
      <c r="Y13708" s="108"/>
      <c r="AA13708" s="108"/>
      <c r="AC13708" s="108"/>
    </row>
    <row r="13709" spans="19:29" x14ac:dyDescent="0.25">
      <c r="S13709" s="108"/>
      <c r="U13709" s="108"/>
      <c r="W13709" s="108"/>
      <c r="Y13709" s="108"/>
      <c r="AA13709" s="108"/>
      <c r="AC13709" s="108"/>
    </row>
    <row r="13710" spans="19:29" x14ac:dyDescent="0.25">
      <c r="S13710" s="109"/>
      <c r="U13710" s="109"/>
      <c r="W13710" s="109"/>
      <c r="Y13710" s="109"/>
      <c r="AA13710" s="109"/>
      <c r="AC13710" s="109"/>
    </row>
    <row r="13711" spans="19:29" x14ac:dyDescent="0.25">
      <c r="S13711" s="108"/>
      <c r="U13711" s="108"/>
      <c r="W13711" s="108"/>
      <c r="Y13711" s="108"/>
      <c r="AA13711" s="108"/>
      <c r="AC13711" s="108"/>
    </row>
    <row r="13712" spans="19:29" x14ac:dyDescent="0.25">
      <c r="S13712" s="108"/>
      <c r="U13712" s="108"/>
      <c r="W13712" s="108"/>
      <c r="Y13712" s="108"/>
      <c r="AA13712" s="108"/>
      <c r="AC13712" s="108"/>
    </row>
    <row r="13713" spans="19:29" x14ac:dyDescent="0.25">
      <c r="S13713" s="109"/>
      <c r="U13713" s="109"/>
      <c r="W13713" s="109"/>
      <c r="Y13713" s="109"/>
      <c r="AA13713" s="109"/>
      <c r="AC13713" s="109"/>
    </row>
    <row r="13714" spans="19:29" x14ac:dyDescent="0.25">
      <c r="S13714" s="108"/>
      <c r="U13714" s="108"/>
      <c r="W13714" s="108"/>
      <c r="Y13714" s="108"/>
      <c r="AA13714" s="108"/>
      <c r="AC13714" s="108"/>
    </row>
    <row r="13715" spans="19:29" x14ac:dyDescent="0.25">
      <c r="S13715" s="109"/>
      <c r="U13715" s="109"/>
      <c r="W13715" s="109"/>
      <c r="Y13715" s="109"/>
      <c r="AA13715" s="109"/>
      <c r="AC13715" s="109"/>
    </row>
    <row r="13716" spans="19:29" x14ac:dyDescent="0.25">
      <c r="S13716" s="108"/>
      <c r="U13716" s="108"/>
      <c r="W13716" s="108"/>
      <c r="Y13716" s="108"/>
      <c r="AA13716" s="108"/>
      <c r="AC13716" s="108"/>
    </row>
    <row r="13717" spans="19:29" x14ac:dyDescent="0.25">
      <c r="S13717" s="108"/>
      <c r="U13717" s="108"/>
      <c r="W13717" s="108"/>
      <c r="Y13717" s="108"/>
      <c r="AA13717" s="108"/>
      <c r="AC13717" s="108"/>
    </row>
    <row r="13718" spans="19:29" x14ac:dyDescent="0.25">
      <c r="S13718" s="108"/>
      <c r="U13718" s="108"/>
      <c r="W13718" s="108"/>
      <c r="Y13718" s="108"/>
      <c r="AA13718" s="108"/>
      <c r="AC13718" s="108"/>
    </row>
    <row r="13719" spans="19:29" x14ac:dyDescent="0.25">
      <c r="S13719" s="110"/>
      <c r="U13719" s="110"/>
      <c r="W13719" s="110"/>
      <c r="Y13719" s="110"/>
      <c r="AA13719" s="110"/>
      <c r="AC13719" s="110"/>
    </row>
    <row r="13720" spans="19:29" x14ac:dyDescent="0.25">
      <c r="S13720" s="110"/>
      <c r="U13720" s="110"/>
      <c r="W13720" s="110"/>
      <c r="Y13720" s="110"/>
      <c r="AA13720" s="110"/>
      <c r="AC13720" s="110"/>
    </row>
    <row r="13721" spans="19:29" x14ac:dyDescent="0.25">
      <c r="S13721" s="110"/>
      <c r="U13721" s="110"/>
      <c r="W13721" s="110"/>
      <c r="Y13721" s="110"/>
      <c r="AA13721" s="110"/>
      <c r="AC13721" s="110"/>
    </row>
    <row r="13722" spans="19:29" x14ac:dyDescent="0.25">
      <c r="S13722" s="110"/>
      <c r="U13722" s="110"/>
      <c r="W13722" s="110"/>
      <c r="Y13722" s="110"/>
      <c r="AA13722" s="110"/>
      <c r="AC13722" s="110"/>
    </row>
    <row r="13723" spans="19:29" x14ac:dyDescent="0.25">
      <c r="S13723" s="111"/>
      <c r="U13723" s="111"/>
      <c r="W13723" s="111"/>
      <c r="Y13723" s="111"/>
      <c r="AA13723" s="111"/>
      <c r="AC13723" s="111"/>
    </row>
    <row r="13724" spans="19:29" x14ac:dyDescent="0.25">
      <c r="S13724" s="107"/>
      <c r="U13724" s="107"/>
      <c r="W13724" s="107"/>
      <c r="Y13724" s="107"/>
      <c r="AA13724" s="107"/>
      <c r="AC13724" s="107"/>
    </row>
    <row r="13725" spans="19:29" x14ac:dyDescent="0.25">
      <c r="S13725" s="108"/>
      <c r="U13725" s="108"/>
      <c r="W13725" s="108"/>
      <c r="Y13725" s="108"/>
      <c r="AA13725" s="108"/>
      <c r="AC13725" s="108"/>
    </row>
    <row r="13726" spans="19:29" x14ac:dyDescent="0.25">
      <c r="S13726" s="108"/>
      <c r="U13726" s="108"/>
      <c r="W13726" s="108"/>
      <c r="Y13726" s="108"/>
      <c r="AA13726" s="108"/>
      <c r="AC13726" s="108"/>
    </row>
    <row r="13727" spans="19:29" x14ac:dyDescent="0.25">
      <c r="S13727" s="109"/>
      <c r="U13727" s="109"/>
      <c r="W13727" s="109"/>
      <c r="Y13727" s="109"/>
      <c r="AA13727" s="109"/>
      <c r="AC13727" s="109"/>
    </row>
    <row r="13728" spans="19:29" x14ac:dyDescent="0.25">
      <c r="S13728" s="108"/>
      <c r="U13728" s="108"/>
      <c r="W13728" s="108"/>
      <c r="Y13728" s="108"/>
      <c r="AA13728" s="108"/>
      <c r="AC13728" s="108"/>
    </row>
    <row r="13729" spans="19:29" x14ac:dyDescent="0.25">
      <c r="S13729" s="108"/>
      <c r="U13729" s="108"/>
      <c r="W13729" s="108"/>
      <c r="Y13729" s="108"/>
      <c r="AA13729" s="108"/>
      <c r="AC13729" s="108"/>
    </row>
    <row r="13730" spans="19:29" x14ac:dyDescent="0.25">
      <c r="S13730" s="109"/>
      <c r="U13730" s="109"/>
      <c r="W13730" s="109"/>
      <c r="Y13730" s="109"/>
      <c r="AA13730" s="109"/>
      <c r="AC13730" s="109"/>
    </row>
    <row r="13731" spans="19:29" x14ac:dyDescent="0.25">
      <c r="S13731" s="108"/>
      <c r="U13731" s="108"/>
      <c r="W13731" s="108"/>
      <c r="Y13731" s="108"/>
      <c r="AA13731" s="108"/>
      <c r="AC13731" s="108"/>
    </row>
    <row r="13732" spans="19:29" x14ac:dyDescent="0.25">
      <c r="S13732" s="109"/>
      <c r="U13732" s="109"/>
      <c r="W13732" s="109"/>
      <c r="Y13732" s="109"/>
      <c r="AA13732" s="109"/>
      <c r="AC13732" s="109"/>
    </row>
    <row r="13733" spans="19:29" x14ac:dyDescent="0.25">
      <c r="S13733" s="108"/>
      <c r="U13733" s="108"/>
      <c r="W13733" s="108"/>
      <c r="Y13733" s="108"/>
      <c r="AA13733" s="108"/>
      <c r="AC13733" s="108"/>
    </row>
    <row r="13734" spans="19:29" x14ac:dyDescent="0.25">
      <c r="S13734" s="108"/>
      <c r="U13734" s="108"/>
      <c r="W13734" s="108"/>
      <c r="Y13734" s="108"/>
      <c r="AA13734" s="108"/>
      <c r="AC13734" s="108"/>
    </row>
    <row r="13735" spans="19:29" x14ac:dyDescent="0.25">
      <c r="S13735" s="108"/>
      <c r="U13735" s="108"/>
      <c r="W13735" s="108"/>
      <c r="Y13735" s="108"/>
      <c r="AA13735" s="108"/>
      <c r="AC13735" s="108"/>
    </row>
    <row r="13736" spans="19:29" x14ac:dyDescent="0.25">
      <c r="S13736" s="110"/>
      <c r="U13736" s="110"/>
      <c r="W13736" s="110"/>
      <c r="Y13736" s="110"/>
      <c r="AA13736" s="110"/>
      <c r="AC13736" s="110"/>
    </row>
    <row r="13737" spans="19:29" x14ac:dyDescent="0.25">
      <c r="S13737" s="110"/>
      <c r="U13737" s="110"/>
      <c r="W13737" s="110"/>
      <c r="Y13737" s="110"/>
      <c r="AA13737" s="110"/>
      <c r="AC13737" s="110"/>
    </row>
    <row r="13738" spans="19:29" x14ac:dyDescent="0.25">
      <c r="S13738" s="110"/>
      <c r="U13738" s="110"/>
      <c r="W13738" s="110"/>
      <c r="Y13738" s="110"/>
      <c r="AA13738" s="110"/>
      <c r="AC13738" s="110"/>
    </row>
    <row r="13739" spans="19:29" x14ac:dyDescent="0.25">
      <c r="S13739" s="110"/>
      <c r="U13739" s="110"/>
      <c r="W13739" s="110"/>
      <c r="Y13739" s="110"/>
      <c r="AA13739" s="110"/>
      <c r="AC13739" s="110"/>
    </row>
    <row r="13740" spans="19:29" x14ac:dyDescent="0.25">
      <c r="S13740" s="111"/>
      <c r="U13740" s="111"/>
      <c r="W13740" s="111"/>
      <c r="Y13740" s="111"/>
      <c r="AA13740" s="111"/>
      <c r="AC13740" s="111"/>
    </row>
    <row r="13741" spans="19:29" x14ac:dyDescent="0.25">
      <c r="S13741" s="107"/>
      <c r="U13741" s="107"/>
      <c r="W13741" s="107"/>
      <c r="Y13741" s="107"/>
      <c r="AA13741" s="107"/>
      <c r="AC13741" s="107"/>
    </row>
    <row r="13742" spans="19:29" x14ac:dyDescent="0.25">
      <c r="S13742" s="108"/>
      <c r="U13742" s="108"/>
      <c r="W13742" s="108"/>
      <c r="Y13742" s="108"/>
      <c r="AA13742" s="108"/>
      <c r="AC13742" s="108"/>
    </row>
    <row r="13743" spans="19:29" x14ac:dyDescent="0.25">
      <c r="S13743" s="108"/>
      <c r="U13743" s="108"/>
      <c r="W13743" s="108"/>
      <c r="Y13743" s="108"/>
      <c r="AA13743" s="108"/>
      <c r="AC13743" s="108"/>
    </row>
    <row r="13744" spans="19:29" x14ac:dyDescent="0.25">
      <c r="S13744" s="109"/>
      <c r="U13744" s="109"/>
      <c r="W13744" s="109"/>
      <c r="Y13744" s="109"/>
      <c r="AA13744" s="109"/>
      <c r="AC13744" s="109"/>
    </row>
    <row r="13745" spans="19:29" x14ac:dyDescent="0.25">
      <c r="S13745" s="108"/>
      <c r="U13745" s="108"/>
      <c r="W13745" s="108"/>
      <c r="Y13745" s="108"/>
      <c r="AA13745" s="108"/>
      <c r="AC13745" s="108"/>
    </row>
    <row r="13746" spans="19:29" x14ac:dyDescent="0.25">
      <c r="S13746" s="108"/>
      <c r="U13746" s="108"/>
      <c r="W13746" s="108"/>
      <c r="Y13746" s="108"/>
      <c r="AA13746" s="108"/>
      <c r="AC13746" s="108"/>
    </row>
    <row r="13747" spans="19:29" x14ac:dyDescent="0.25">
      <c r="S13747" s="109"/>
      <c r="U13747" s="109"/>
      <c r="W13747" s="109"/>
      <c r="Y13747" s="109"/>
      <c r="AA13747" s="109"/>
      <c r="AC13747" s="109"/>
    </row>
    <row r="13748" spans="19:29" x14ac:dyDescent="0.25">
      <c r="S13748" s="108"/>
      <c r="U13748" s="108"/>
      <c r="W13748" s="108"/>
      <c r="Y13748" s="108"/>
      <c r="AA13748" s="108"/>
      <c r="AC13748" s="108"/>
    </row>
    <row r="13749" spans="19:29" x14ac:dyDescent="0.25">
      <c r="S13749" s="109"/>
      <c r="U13749" s="109"/>
      <c r="W13749" s="109"/>
      <c r="Y13749" s="109"/>
      <c r="AA13749" s="109"/>
      <c r="AC13749" s="109"/>
    </row>
    <row r="13750" spans="19:29" x14ac:dyDescent="0.25">
      <c r="S13750" s="108"/>
      <c r="U13750" s="108"/>
      <c r="W13750" s="108"/>
      <c r="Y13750" s="108"/>
      <c r="AA13750" s="108"/>
      <c r="AC13750" s="108"/>
    </row>
    <row r="13751" spans="19:29" x14ac:dyDescent="0.25">
      <c r="S13751" s="108"/>
      <c r="U13751" s="108"/>
      <c r="W13751" s="108"/>
      <c r="Y13751" s="108"/>
      <c r="AA13751" s="108"/>
      <c r="AC13751" s="108"/>
    </row>
    <row r="13752" spans="19:29" x14ac:dyDescent="0.25">
      <c r="S13752" s="108"/>
      <c r="U13752" s="108"/>
      <c r="W13752" s="108"/>
      <c r="Y13752" s="108"/>
      <c r="AA13752" s="108"/>
      <c r="AC13752" s="108"/>
    </row>
    <row r="13753" spans="19:29" x14ac:dyDescent="0.25">
      <c r="S13753" s="110"/>
      <c r="U13753" s="110"/>
      <c r="W13753" s="110"/>
      <c r="Y13753" s="110"/>
      <c r="AA13753" s="110"/>
      <c r="AC13753" s="110"/>
    </row>
    <row r="13754" spans="19:29" x14ac:dyDescent="0.25">
      <c r="S13754" s="110"/>
      <c r="U13754" s="110"/>
      <c r="W13754" s="110"/>
      <c r="Y13754" s="110"/>
      <c r="AA13754" s="110"/>
      <c r="AC13754" s="110"/>
    </row>
    <row r="13755" spans="19:29" x14ac:dyDescent="0.25">
      <c r="S13755" s="110"/>
      <c r="U13755" s="110"/>
      <c r="W13755" s="110"/>
      <c r="Y13755" s="110"/>
      <c r="AA13755" s="110"/>
      <c r="AC13755" s="110"/>
    </row>
    <row r="13756" spans="19:29" x14ac:dyDescent="0.25">
      <c r="S13756" s="110"/>
      <c r="U13756" s="110"/>
      <c r="W13756" s="110"/>
      <c r="Y13756" s="110"/>
      <c r="AA13756" s="110"/>
      <c r="AC13756" s="110"/>
    </row>
    <row r="13757" spans="19:29" x14ac:dyDescent="0.25">
      <c r="S13757" s="111"/>
      <c r="U13757" s="111"/>
      <c r="W13757" s="111"/>
      <c r="Y13757" s="111"/>
      <c r="AA13757" s="111"/>
      <c r="AC13757" s="111"/>
    </row>
    <row r="13758" spans="19:29" x14ac:dyDescent="0.25">
      <c r="S13758" s="107"/>
      <c r="U13758" s="107"/>
      <c r="W13758" s="107"/>
      <c r="Y13758" s="107"/>
      <c r="AA13758" s="107"/>
      <c r="AC13758" s="107"/>
    </row>
    <row r="13759" spans="19:29" x14ac:dyDescent="0.25">
      <c r="S13759" s="108"/>
      <c r="U13759" s="108"/>
      <c r="W13759" s="108"/>
      <c r="Y13759" s="108"/>
      <c r="AA13759" s="108"/>
      <c r="AC13759" s="108"/>
    </row>
    <row r="13760" spans="19:29" x14ac:dyDescent="0.25">
      <c r="S13760" s="108"/>
      <c r="U13760" s="108"/>
      <c r="W13760" s="108"/>
      <c r="Y13760" s="108"/>
      <c r="AA13760" s="108"/>
      <c r="AC13760" s="108"/>
    </row>
    <row r="13761" spans="19:29" x14ac:dyDescent="0.25">
      <c r="S13761" s="109"/>
      <c r="U13761" s="109"/>
      <c r="W13761" s="109"/>
      <c r="Y13761" s="109"/>
      <c r="AA13761" s="109"/>
      <c r="AC13761" s="109"/>
    </row>
    <row r="13762" spans="19:29" x14ac:dyDescent="0.25">
      <c r="S13762" s="108"/>
      <c r="U13762" s="108"/>
      <c r="W13762" s="108"/>
      <c r="Y13762" s="108"/>
      <c r="AA13762" s="108"/>
      <c r="AC13762" s="108"/>
    </row>
    <row r="13763" spans="19:29" x14ac:dyDescent="0.25">
      <c r="S13763" s="108"/>
      <c r="U13763" s="108"/>
      <c r="W13763" s="108"/>
      <c r="Y13763" s="108"/>
      <c r="AA13763" s="108"/>
      <c r="AC13763" s="108"/>
    </row>
    <row r="13764" spans="19:29" x14ac:dyDescent="0.25">
      <c r="S13764" s="109"/>
      <c r="U13764" s="109"/>
      <c r="W13764" s="109"/>
      <c r="Y13764" s="109"/>
      <c r="AA13764" s="109"/>
      <c r="AC13764" s="109"/>
    </row>
    <row r="13765" spans="19:29" x14ac:dyDescent="0.25">
      <c r="S13765" s="108"/>
      <c r="U13765" s="108"/>
      <c r="W13765" s="108"/>
      <c r="Y13765" s="108"/>
      <c r="AA13765" s="108"/>
      <c r="AC13765" s="108"/>
    </row>
    <row r="13766" spans="19:29" x14ac:dyDescent="0.25">
      <c r="S13766" s="109"/>
      <c r="U13766" s="109"/>
      <c r="W13766" s="109"/>
      <c r="Y13766" s="109"/>
      <c r="AA13766" s="109"/>
      <c r="AC13766" s="109"/>
    </row>
    <row r="13767" spans="19:29" x14ac:dyDescent="0.25">
      <c r="S13767" s="108"/>
      <c r="U13767" s="108"/>
      <c r="W13767" s="108"/>
      <c r="Y13767" s="108"/>
      <c r="AA13767" s="108"/>
      <c r="AC13767" s="108"/>
    </row>
    <row r="13768" spans="19:29" x14ac:dyDescent="0.25">
      <c r="S13768" s="108"/>
      <c r="U13768" s="108"/>
      <c r="W13768" s="108"/>
      <c r="Y13768" s="108"/>
      <c r="AA13768" s="108"/>
      <c r="AC13768" s="108"/>
    </row>
    <row r="13769" spans="19:29" x14ac:dyDescent="0.25">
      <c r="S13769" s="108"/>
      <c r="U13769" s="108"/>
      <c r="W13769" s="108"/>
      <c r="Y13769" s="108"/>
      <c r="AA13769" s="108"/>
      <c r="AC13769" s="108"/>
    </row>
    <row r="13770" spans="19:29" x14ac:dyDescent="0.25">
      <c r="S13770" s="110"/>
      <c r="U13770" s="110"/>
      <c r="W13770" s="110"/>
      <c r="Y13770" s="110"/>
      <c r="AA13770" s="110"/>
      <c r="AC13770" s="110"/>
    </row>
    <row r="13771" spans="19:29" x14ac:dyDescent="0.25">
      <c r="S13771" s="110"/>
      <c r="U13771" s="110"/>
      <c r="W13771" s="110"/>
      <c r="Y13771" s="110"/>
      <c r="AA13771" s="110"/>
      <c r="AC13771" s="110"/>
    </row>
    <row r="13772" spans="19:29" x14ac:dyDescent="0.25">
      <c r="S13772" s="110"/>
      <c r="U13772" s="110"/>
      <c r="W13772" s="110"/>
      <c r="Y13772" s="110"/>
      <c r="AA13772" s="110"/>
      <c r="AC13772" s="110"/>
    </row>
    <row r="13773" spans="19:29" x14ac:dyDescent="0.25">
      <c r="S13773" s="110"/>
      <c r="U13773" s="110"/>
      <c r="W13773" s="110"/>
      <c r="Y13773" s="110"/>
      <c r="AA13773" s="110"/>
      <c r="AC13773" s="110"/>
    </row>
    <row r="13774" spans="19:29" x14ac:dyDescent="0.25">
      <c r="S13774" s="111"/>
      <c r="U13774" s="111"/>
      <c r="W13774" s="111"/>
      <c r="Y13774" s="111"/>
      <c r="AA13774" s="111"/>
      <c r="AC13774" s="111"/>
    </row>
    <row r="13775" spans="19:29" x14ac:dyDescent="0.25">
      <c r="S13775" s="107"/>
      <c r="U13775" s="107"/>
      <c r="W13775" s="107"/>
      <c r="Y13775" s="107"/>
      <c r="AA13775" s="107"/>
      <c r="AC13775" s="107"/>
    </row>
    <row r="13776" spans="19:29" x14ac:dyDescent="0.25">
      <c r="S13776" s="108"/>
      <c r="U13776" s="108"/>
      <c r="W13776" s="108"/>
      <c r="Y13776" s="108"/>
      <c r="AA13776" s="108"/>
      <c r="AC13776" s="108"/>
    </row>
    <row r="13777" spans="19:29" x14ac:dyDescent="0.25">
      <c r="S13777" s="108"/>
      <c r="U13777" s="108"/>
      <c r="W13777" s="108"/>
      <c r="Y13777" s="108"/>
      <c r="AA13777" s="108"/>
      <c r="AC13777" s="108"/>
    </row>
    <row r="13778" spans="19:29" x14ac:dyDescent="0.25">
      <c r="S13778" s="109"/>
      <c r="U13778" s="109"/>
      <c r="W13778" s="109"/>
      <c r="Y13778" s="109"/>
      <c r="AA13778" s="109"/>
      <c r="AC13778" s="109"/>
    </row>
    <row r="13779" spans="19:29" x14ac:dyDescent="0.25">
      <c r="S13779" s="108"/>
      <c r="U13779" s="108"/>
      <c r="W13779" s="108"/>
      <c r="Y13779" s="108"/>
      <c r="AA13779" s="108"/>
      <c r="AC13779" s="108"/>
    </row>
    <row r="13780" spans="19:29" x14ac:dyDescent="0.25">
      <c r="S13780" s="108"/>
      <c r="U13780" s="108"/>
      <c r="W13780" s="108"/>
      <c r="Y13780" s="108"/>
      <c r="AA13780" s="108"/>
      <c r="AC13780" s="108"/>
    </row>
    <row r="13781" spans="19:29" x14ac:dyDescent="0.25">
      <c r="S13781" s="109"/>
      <c r="U13781" s="109"/>
      <c r="W13781" s="109"/>
      <c r="Y13781" s="109"/>
      <c r="AA13781" s="109"/>
      <c r="AC13781" s="109"/>
    </row>
    <row r="13782" spans="19:29" x14ac:dyDescent="0.25">
      <c r="S13782" s="108"/>
      <c r="U13782" s="108"/>
      <c r="W13782" s="108"/>
      <c r="Y13782" s="108"/>
      <c r="AA13782" s="108"/>
      <c r="AC13782" s="108"/>
    </row>
    <row r="13783" spans="19:29" x14ac:dyDescent="0.25">
      <c r="S13783" s="109"/>
      <c r="U13783" s="109"/>
      <c r="W13783" s="109"/>
      <c r="Y13783" s="109"/>
      <c r="AA13783" s="109"/>
      <c r="AC13783" s="109"/>
    </row>
    <row r="13784" spans="19:29" x14ac:dyDescent="0.25">
      <c r="S13784" s="108"/>
      <c r="U13784" s="108"/>
      <c r="W13784" s="108"/>
      <c r="Y13784" s="108"/>
      <c r="AA13784" s="108"/>
      <c r="AC13784" s="108"/>
    </row>
    <row r="13785" spans="19:29" x14ac:dyDescent="0.25">
      <c r="S13785" s="108"/>
      <c r="U13785" s="108"/>
      <c r="W13785" s="108"/>
      <c r="Y13785" s="108"/>
      <c r="AA13785" s="108"/>
      <c r="AC13785" s="108"/>
    </row>
    <row r="13786" spans="19:29" x14ac:dyDescent="0.25">
      <c r="S13786" s="108"/>
      <c r="U13786" s="108"/>
      <c r="W13786" s="108"/>
      <c r="Y13786" s="108"/>
      <c r="AA13786" s="108"/>
      <c r="AC13786" s="108"/>
    </row>
    <row r="13787" spans="19:29" x14ac:dyDescent="0.25">
      <c r="S13787" s="110"/>
      <c r="U13787" s="110"/>
      <c r="W13787" s="110"/>
      <c r="Y13787" s="110"/>
      <c r="AA13787" s="110"/>
      <c r="AC13787" s="110"/>
    </row>
    <row r="13788" spans="19:29" x14ac:dyDescent="0.25">
      <c r="S13788" s="110"/>
      <c r="U13788" s="110"/>
      <c r="W13788" s="110"/>
      <c r="Y13788" s="110"/>
      <c r="AA13788" s="110"/>
      <c r="AC13788" s="110"/>
    </row>
    <row r="13789" spans="19:29" x14ac:dyDescent="0.25">
      <c r="S13789" s="110"/>
      <c r="U13789" s="110"/>
      <c r="W13789" s="110"/>
      <c r="Y13789" s="110"/>
      <c r="AA13789" s="110"/>
      <c r="AC13789" s="110"/>
    </row>
    <row r="13790" spans="19:29" x14ac:dyDescent="0.25">
      <c r="S13790" s="110"/>
      <c r="U13790" s="110"/>
      <c r="W13790" s="110"/>
      <c r="Y13790" s="110"/>
      <c r="AA13790" s="110"/>
      <c r="AC13790" s="110"/>
    </row>
    <row r="13791" spans="19:29" x14ac:dyDescent="0.25">
      <c r="S13791" s="111"/>
      <c r="U13791" s="111"/>
      <c r="W13791" s="111"/>
      <c r="Y13791" s="111"/>
      <c r="AA13791" s="111"/>
      <c r="AC13791" s="111"/>
    </row>
    <row r="13792" spans="19:29" x14ac:dyDescent="0.25">
      <c r="S13792" s="107"/>
      <c r="U13792" s="107"/>
      <c r="W13792" s="107"/>
      <c r="Y13792" s="107"/>
      <c r="AA13792" s="107"/>
      <c r="AC13792" s="107"/>
    </row>
    <row r="13793" spans="19:29" x14ac:dyDescent="0.25">
      <c r="S13793" s="108"/>
      <c r="U13793" s="108"/>
      <c r="W13793" s="108"/>
      <c r="Y13793" s="108"/>
      <c r="AA13793" s="108"/>
      <c r="AC13793" s="108"/>
    </row>
    <row r="13794" spans="19:29" x14ac:dyDescent="0.25">
      <c r="S13794" s="108"/>
      <c r="U13794" s="108"/>
      <c r="W13794" s="108"/>
      <c r="Y13794" s="108"/>
      <c r="AA13794" s="108"/>
      <c r="AC13794" s="108"/>
    </row>
    <row r="13795" spans="19:29" x14ac:dyDescent="0.25">
      <c r="S13795" s="109"/>
      <c r="U13795" s="109"/>
      <c r="W13795" s="109"/>
      <c r="Y13795" s="109"/>
      <c r="AA13795" s="109"/>
      <c r="AC13795" s="109"/>
    </row>
    <row r="13796" spans="19:29" x14ac:dyDescent="0.25">
      <c r="S13796" s="108"/>
      <c r="U13796" s="108"/>
      <c r="W13796" s="108"/>
      <c r="Y13796" s="108"/>
      <c r="AA13796" s="108"/>
      <c r="AC13796" s="108"/>
    </row>
    <row r="13797" spans="19:29" x14ac:dyDescent="0.25">
      <c r="S13797" s="108"/>
      <c r="U13797" s="108"/>
      <c r="W13797" s="108"/>
      <c r="Y13797" s="108"/>
      <c r="AA13797" s="108"/>
      <c r="AC13797" s="108"/>
    </row>
    <row r="13798" spans="19:29" x14ac:dyDescent="0.25">
      <c r="S13798" s="109"/>
      <c r="U13798" s="109"/>
      <c r="W13798" s="109"/>
      <c r="Y13798" s="109"/>
      <c r="AA13798" s="109"/>
      <c r="AC13798" s="109"/>
    </row>
    <row r="13799" spans="19:29" x14ac:dyDescent="0.25">
      <c r="S13799" s="108"/>
      <c r="U13799" s="108"/>
      <c r="W13799" s="108"/>
      <c r="Y13799" s="108"/>
      <c r="AA13799" s="108"/>
      <c r="AC13799" s="108"/>
    </row>
    <row r="13800" spans="19:29" x14ac:dyDescent="0.25">
      <c r="S13800" s="109"/>
      <c r="U13800" s="109"/>
      <c r="W13800" s="109"/>
      <c r="Y13800" s="109"/>
      <c r="AA13800" s="109"/>
      <c r="AC13800" s="109"/>
    </row>
    <row r="13801" spans="19:29" x14ac:dyDescent="0.25">
      <c r="S13801" s="108"/>
      <c r="U13801" s="108"/>
      <c r="W13801" s="108"/>
      <c r="Y13801" s="108"/>
      <c r="AA13801" s="108"/>
      <c r="AC13801" s="108"/>
    </row>
    <row r="13802" spans="19:29" x14ac:dyDescent="0.25">
      <c r="S13802" s="108"/>
      <c r="U13802" s="108"/>
      <c r="W13802" s="108"/>
      <c r="Y13802" s="108"/>
      <c r="AA13802" s="108"/>
      <c r="AC13802" s="108"/>
    </row>
    <row r="13803" spans="19:29" x14ac:dyDescent="0.25">
      <c r="S13803" s="108"/>
      <c r="U13803" s="108"/>
      <c r="W13803" s="108"/>
      <c r="Y13803" s="108"/>
      <c r="AA13803" s="108"/>
      <c r="AC13803" s="108"/>
    </row>
    <row r="13804" spans="19:29" x14ac:dyDescent="0.25">
      <c r="S13804" s="110"/>
      <c r="U13804" s="110"/>
      <c r="W13804" s="110"/>
      <c r="Y13804" s="110"/>
      <c r="AA13804" s="110"/>
      <c r="AC13804" s="110"/>
    </row>
    <row r="13805" spans="19:29" x14ac:dyDescent="0.25">
      <c r="S13805" s="110"/>
      <c r="U13805" s="110"/>
      <c r="W13805" s="110"/>
      <c r="Y13805" s="110"/>
      <c r="AA13805" s="110"/>
      <c r="AC13805" s="110"/>
    </row>
    <row r="13806" spans="19:29" x14ac:dyDescent="0.25">
      <c r="S13806" s="110"/>
      <c r="U13806" s="110"/>
      <c r="W13806" s="110"/>
      <c r="Y13806" s="110"/>
      <c r="AA13806" s="110"/>
      <c r="AC13806" s="110"/>
    </row>
    <row r="13807" spans="19:29" x14ac:dyDescent="0.25">
      <c r="S13807" s="110"/>
      <c r="U13807" s="110"/>
      <c r="W13807" s="110"/>
      <c r="Y13807" s="110"/>
      <c r="AA13807" s="110"/>
      <c r="AC13807" s="110"/>
    </row>
    <row r="13808" spans="19:29" x14ac:dyDescent="0.25">
      <c r="S13808" s="111"/>
      <c r="U13808" s="111"/>
      <c r="W13808" s="111"/>
      <c r="Y13808" s="111"/>
      <c r="AA13808" s="111"/>
      <c r="AC13808" s="111"/>
    </row>
    <row r="13809" spans="19:29" x14ac:dyDescent="0.25">
      <c r="S13809" s="107"/>
      <c r="U13809" s="107"/>
      <c r="W13809" s="107"/>
      <c r="Y13809" s="107"/>
      <c r="AA13809" s="107"/>
      <c r="AC13809" s="107"/>
    </row>
    <row r="13810" spans="19:29" x14ac:dyDescent="0.25">
      <c r="S13810" s="108"/>
      <c r="U13810" s="108"/>
      <c r="W13810" s="108"/>
      <c r="Y13810" s="108"/>
      <c r="AA13810" s="108"/>
      <c r="AC13810" s="108"/>
    </row>
    <row r="13811" spans="19:29" x14ac:dyDescent="0.25">
      <c r="S13811" s="108"/>
      <c r="U13811" s="108"/>
      <c r="W13811" s="108"/>
      <c r="Y13811" s="108"/>
      <c r="AA13811" s="108"/>
      <c r="AC13811" s="108"/>
    </row>
    <row r="13812" spans="19:29" x14ac:dyDescent="0.25">
      <c r="S13812" s="109"/>
      <c r="U13812" s="109"/>
      <c r="W13812" s="109"/>
      <c r="Y13812" s="109"/>
      <c r="AA13812" s="109"/>
      <c r="AC13812" s="109"/>
    </row>
    <row r="13813" spans="19:29" x14ac:dyDescent="0.25">
      <c r="S13813" s="108"/>
      <c r="U13813" s="108"/>
      <c r="W13813" s="108"/>
      <c r="Y13813" s="108"/>
      <c r="AA13813" s="108"/>
      <c r="AC13813" s="108"/>
    </row>
    <row r="13814" spans="19:29" x14ac:dyDescent="0.25">
      <c r="S13814" s="108"/>
      <c r="U13814" s="108"/>
      <c r="W13814" s="108"/>
      <c r="Y13814" s="108"/>
      <c r="AA13814" s="108"/>
      <c r="AC13814" s="108"/>
    </row>
    <row r="13815" spans="19:29" x14ac:dyDescent="0.25">
      <c r="S13815" s="109"/>
      <c r="U13815" s="109"/>
      <c r="W13815" s="109"/>
      <c r="Y13815" s="109"/>
      <c r="AA13815" s="109"/>
      <c r="AC13815" s="109"/>
    </row>
    <row r="13816" spans="19:29" x14ac:dyDescent="0.25">
      <c r="S13816" s="108"/>
      <c r="U13816" s="108"/>
      <c r="W13816" s="108"/>
      <c r="Y13816" s="108"/>
      <c r="AA13816" s="108"/>
      <c r="AC13816" s="108"/>
    </row>
    <row r="13817" spans="19:29" x14ac:dyDescent="0.25">
      <c r="S13817" s="109"/>
      <c r="U13817" s="109"/>
      <c r="W13817" s="109"/>
      <c r="Y13817" s="109"/>
      <c r="AA13817" s="109"/>
      <c r="AC13817" s="109"/>
    </row>
    <row r="13818" spans="19:29" x14ac:dyDescent="0.25">
      <c r="S13818" s="108"/>
      <c r="U13818" s="108"/>
      <c r="W13818" s="108"/>
      <c r="Y13818" s="108"/>
      <c r="AA13818" s="108"/>
      <c r="AC13818" s="108"/>
    </row>
    <row r="13819" spans="19:29" x14ac:dyDescent="0.25">
      <c r="S13819" s="108"/>
      <c r="U13819" s="108"/>
      <c r="W13819" s="108"/>
      <c r="Y13819" s="108"/>
      <c r="AA13819" s="108"/>
      <c r="AC13819" s="108"/>
    </row>
    <row r="13820" spans="19:29" x14ac:dyDescent="0.25">
      <c r="S13820" s="108"/>
      <c r="U13820" s="108"/>
      <c r="W13820" s="108"/>
      <c r="Y13820" s="108"/>
      <c r="AA13820" s="108"/>
      <c r="AC13820" s="108"/>
    </row>
    <row r="13821" spans="19:29" x14ac:dyDescent="0.25">
      <c r="S13821" s="110"/>
      <c r="U13821" s="110"/>
      <c r="W13821" s="110"/>
      <c r="Y13821" s="110"/>
      <c r="AA13821" s="110"/>
      <c r="AC13821" s="110"/>
    </row>
    <row r="13822" spans="19:29" x14ac:dyDescent="0.25">
      <c r="S13822" s="110"/>
      <c r="U13822" s="110"/>
      <c r="W13822" s="110"/>
      <c r="Y13822" s="110"/>
      <c r="AA13822" s="110"/>
      <c r="AC13822" s="110"/>
    </row>
    <row r="13823" spans="19:29" x14ac:dyDescent="0.25">
      <c r="S13823" s="110"/>
      <c r="U13823" s="110"/>
      <c r="W13823" s="110"/>
      <c r="Y13823" s="110"/>
      <c r="AA13823" s="110"/>
      <c r="AC13823" s="110"/>
    </row>
    <row r="13824" spans="19:29" x14ac:dyDescent="0.25">
      <c r="S13824" s="110"/>
      <c r="U13824" s="110"/>
      <c r="W13824" s="110"/>
      <c r="Y13824" s="110"/>
      <c r="AA13824" s="110"/>
      <c r="AC13824" s="110"/>
    </row>
    <row r="13825" spans="19:29" x14ac:dyDescent="0.25">
      <c r="S13825" s="111"/>
      <c r="U13825" s="111"/>
      <c r="W13825" s="111"/>
      <c r="Y13825" s="111"/>
      <c r="AA13825" s="111"/>
      <c r="AC13825" s="111"/>
    </row>
    <row r="13826" spans="19:29" x14ac:dyDescent="0.25">
      <c r="S13826" s="107"/>
      <c r="U13826" s="107"/>
      <c r="W13826" s="107"/>
      <c r="Y13826" s="107"/>
      <c r="AA13826" s="107"/>
      <c r="AC13826" s="107"/>
    </row>
    <row r="13827" spans="19:29" x14ac:dyDescent="0.25">
      <c r="S13827" s="108"/>
      <c r="U13827" s="108"/>
      <c r="W13827" s="108"/>
      <c r="Y13827" s="108"/>
      <c r="AA13827" s="108"/>
      <c r="AC13827" s="108"/>
    </row>
    <row r="13828" spans="19:29" x14ac:dyDescent="0.25">
      <c r="S13828" s="108"/>
      <c r="U13828" s="108"/>
      <c r="W13828" s="108"/>
      <c r="Y13828" s="108"/>
      <c r="AA13828" s="108"/>
      <c r="AC13828" s="108"/>
    </row>
    <row r="13829" spans="19:29" x14ac:dyDescent="0.25">
      <c r="S13829" s="109"/>
      <c r="U13829" s="109"/>
      <c r="W13829" s="109"/>
      <c r="Y13829" s="109"/>
      <c r="AA13829" s="109"/>
      <c r="AC13829" s="109"/>
    </row>
    <row r="13830" spans="19:29" x14ac:dyDescent="0.25">
      <c r="S13830" s="108"/>
      <c r="U13830" s="108"/>
      <c r="W13830" s="108"/>
      <c r="Y13830" s="108"/>
      <c r="AA13830" s="108"/>
      <c r="AC13830" s="108"/>
    </row>
    <row r="13831" spans="19:29" x14ac:dyDescent="0.25">
      <c r="S13831" s="108"/>
      <c r="U13831" s="108"/>
      <c r="W13831" s="108"/>
      <c r="Y13831" s="108"/>
      <c r="AA13831" s="108"/>
      <c r="AC13831" s="108"/>
    </row>
    <row r="13832" spans="19:29" x14ac:dyDescent="0.25">
      <c r="S13832" s="109"/>
      <c r="U13832" s="109"/>
      <c r="W13832" s="109"/>
      <c r="Y13832" s="109"/>
      <c r="AA13832" s="109"/>
      <c r="AC13832" s="109"/>
    </row>
    <row r="13833" spans="19:29" x14ac:dyDescent="0.25">
      <c r="S13833" s="108"/>
      <c r="U13833" s="108"/>
      <c r="W13833" s="108"/>
      <c r="Y13833" s="108"/>
      <c r="AA13833" s="108"/>
      <c r="AC13833" s="108"/>
    </row>
    <row r="13834" spans="19:29" x14ac:dyDescent="0.25">
      <c r="S13834" s="109"/>
      <c r="U13834" s="109"/>
      <c r="W13834" s="109"/>
      <c r="Y13834" s="109"/>
      <c r="AA13834" s="109"/>
      <c r="AC13834" s="109"/>
    </row>
    <row r="13835" spans="19:29" x14ac:dyDescent="0.25">
      <c r="S13835" s="108"/>
      <c r="U13835" s="108"/>
      <c r="W13835" s="108"/>
      <c r="Y13835" s="108"/>
      <c r="AA13835" s="108"/>
      <c r="AC13835" s="108"/>
    </row>
    <row r="13836" spans="19:29" x14ac:dyDescent="0.25">
      <c r="S13836" s="108"/>
      <c r="U13836" s="108"/>
      <c r="W13836" s="108"/>
      <c r="Y13836" s="108"/>
      <c r="AA13836" s="108"/>
      <c r="AC13836" s="108"/>
    </row>
    <row r="13837" spans="19:29" x14ac:dyDescent="0.25">
      <c r="S13837" s="108"/>
      <c r="U13837" s="108"/>
      <c r="W13837" s="108"/>
      <c r="Y13837" s="108"/>
      <c r="AA13837" s="108"/>
      <c r="AC13837" s="108"/>
    </row>
    <row r="13838" spans="19:29" x14ac:dyDescent="0.25">
      <c r="S13838" s="110"/>
      <c r="U13838" s="110"/>
      <c r="W13838" s="110"/>
      <c r="Y13838" s="110"/>
      <c r="AA13838" s="110"/>
      <c r="AC13838" s="110"/>
    </row>
    <row r="13839" spans="19:29" x14ac:dyDescent="0.25">
      <c r="S13839" s="110"/>
      <c r="U13839" s="110"/>
      <c r="W13839" s="110"/>
      <c r="Y13839" s="110"/>
      <c r="AA13839" s="110"/>
      <c r="AC13839" s="110"/>
    </row>
    <row r="13840" spans="19:29" x14ac:dyDescent="0.25">
      <c r="S13840" s="110"/>
      <c r="U13840" s="110"/>
      <c r="W13840" s="110"/>
      <c r="Y13840" s="110"/>
      <c r="AA13840" s="110"/>
      <c r="AC13840" s="110"/>
    </row>
    <row r="13841" spans="19:29" x14ac:dyDescent="0.25">
      <c r="S13841" s="110"/>
      <c r="U13841" s="110"/>
      <c r="W13841" s="110"/>
      <c r="Y13841" s="110"/>
      <c r="AA13841" s="110"/>
      <c r="AC13841" s="110"/>
    </row>
    <row r="13842" spans="19:29" x14ac:dyDescent="0.25">
      <c r="S13842" s="111"/>
      <c r="U13842" s="111"/>
      <c r="W13842" s="111"/>
      <c r="Y13842" s="111"/>
      <c r="AA13842" s="111"/>
      <c r="AC13842" s="111"/>
    </row>
    <row r="13843" spans="19:29" x14ac:dyDescent="0.25">
      <c r="S13843" s="107"/>
      <c r="U13843" s="107"/>
      <c r="W13843" s="107"/>
      <c r="Y13843" s="107"/>
      <c r="AA13843" s="107"/>
      <c r="AC13843" s="107"/>
    </row>
    <row r="13844" spans="19:29" x14ac:dyDescent="0.25">
      <c r="S13844" s="108"/>
      <c r="U13844" s="108"/>
      <c r="W13844" s="108"/>
      <c r="Y13844" s="108"/>
      <c r="AA13844" s="108"/>
      <c r="AC13844" s="108"/>
    </row>
    <row r="13845" spans="19:29" x14ac:dyDescent="0.25">
      <c r="S13845" s="108"/>
      <c r="U13845" s="108"/>
      <c r="W13845" s="108"/>
      <c r="Y13845" s="108"/>
      <c r="AA13845" s="108"/>
      <c r="AC13845" s="108"/>
    </row>
    <row r="13846" spans="19:29" x14ac:dyDescent="0.25">
      <c r="S13846" s="109"/>
      <c r="U13846" s="109"/>
      <c r="W13846" s="109"/>
      <c r="Y13846" s="109"/>
      <c r="AA13846" s="109"/>
      <c r="AC13846" s="109"/>
    </row>
    <row r="13847" spans="19:29" x14ac:dyDescent="0.25">
      <c r="S13847" s="108"/>
      <c r="U13847" s="108"/>
      <c r="W13847" s="108"/>
      <c r="Y13847" s="108"/>
      <c r="AA13847" s="108"/>
      <c r="AC13847" s="108"/>
    </row>
    <row r="13848" spans="19:29" x14ac:dyDescent="0.25">
      <c r="S13848" s="108"/>
      <c r="U13848" s="108"/>
      <c r="W13848" s="108"/>
      <c r="Y13848" s="108"/>
      <c r="AA13848" s="108"/>
      <c r="AC13848" s="108"/>
    </row>
    <row r="13849" spans="19:29" x14ac:dyDescent="0.25">
      <c r="S13849" s="109"/>
      <c r="U13849" s="109"/>
      <c r="W13849" s="109"/>
      <c r="Y13849" s="109"/>
      <c r="AA13849" s="109"/>
      <c r="AC13849" s="109"/>
    </row>
    <row r="13850" spans="19:29" x14ac:dyDescent="0.25">
      <c r="S13850" s="108"/>
      <c r="U13850" s="108"/>
      <c r="W13850" s="108"/>
      <c r="Y13850" s="108"/>
      <c r="AA13850" s="108"/>
      <c r="AC13850" s="108"/>
    </row>
    <row r="13851" spans="19:29" x14ac:dyDescent="0.25">
      <c r="S13851" s="109"/>
      <c r="U13851" s="109"/>
      <c r="W13851" s="109"/>
      <c r="Y13851" s="109"/>
      <c r="AA13851" s="109"/>
      <c r="AC13851" s="109"/>
    </row>
    <row r="13852" spans="19:29" x14ac:dyDescent="0.25">
      <c r="S13852" s="108"/>
      <c r="U13852" s="108"/>
      <c r="W13852" s="108"/>
      <c r="Y13852" s="108"/>
      <c r="AA13852" s="108"/>
      <c r="AC13852" s="108"/>
    </row>
    <row r="13853" spans="19:29" x14ac:dyDescent="0.25">
      <c r="S13853" s="108"/>
      <c r="U13853" s="108"/>
      <c r="W13853" s="108"/>
      <c r="Y13853" s="108"/>
      <c r="AA13853" s="108"/>
      <c r="AC13853" s="108"/>
    </row>
    <row r="13854" spans="19:29" x14ac:dyDescent="0.25">
      <c r="S13854" s="108"/>
      <c r="U13854" s="108"/>
      <c r="W13854" s="108"/>
      <c r="Y13854" s="108"/>
      <c r="AA13854" s="108"/>
      <c r="AC13854" s="108"/>
    </row>
    <row r="13855" spans="19:29" x14ac:dyDescent="0.25">
      <c r="S13855" s="110"/>
      <c r="U13855" s="110"/>
      <c r="W13855" s="110"/>
      <c r="Y13855" s="110"/>
      <c r="AA13855" s="110"/>
      <c r="AC13855" s="110"/>
    </row>
    <row r="13856" spans="19:29" x14ac:dyDescent="0.25">
      <c r="S13856" s="110"/>
      <c r="U13856" s="110"/>
      <c r="W13856" s="110"/>
      <c r="Y13856" s="110"/>
      <c r="AA13856" s="110"/>
      <c r="AC13856" s="110"/>
    </row>
    <row r="13857" spans="19:29" x14ac:dyDescent="0.25">
      <c r="S13857" s="110"/>
      <c r="U13857" s="110"/>
      <c r="W13857" s="110"/>
      <c r="Y13857" s="110"/>
      <c r="AA13857" s="110"/>
      <c r="AC13857" s="110"/>
    </row>
    <row r="13858" spans="19:29" x14ac:dyDescent="0.25">
      <c r="S13858" s="110"/>
      <c r="U13858" s="110"/>
      <c r="W13858" s="110"/>
      <c r="Y13858" s="110"/>
      <c r="AA13858" s="110"/>
      <c r="AC13858" s="110"/>
    </row>
    <row r="13859" spans="19:29" x14ac:dyDescent="0.25">
      <c r="S13859" s="111"/>
      <c r="U13859" s="111"/>
      <c r="W13859" s="111"/>
      <c r="Y13859" s="111"/>
      <c r="AA13859" s="111"/>
      <c r="AC13859" s="111"/>
    </row>
    <row r="13860" spans="19:29" x14ac:dyDescent="0.25">
      <c r="S13860" s="107"/>
      <c r="U13860" s="107"/>
      <c r="W13860" s="107"/>
      <c r="Y13860" s="107"/>
      <c r="AA13860" s="107"/>
      <c r="AC13860" s="107"/>
    </row>
    <row r="13861" spans="19:29" x14ac:dyDescent="0.25">
      <c r="S13861" s="108"/>
      <c r="U13861" s="108"/>
      <c r="W13861" s="108"/>
      <c r="Y13861" s="108"/>
      <c r="AA13861" s="108"/>
      <c r="AC13861" s="108"/>
    </row>
    <row r="13862" spans="19:29" x14ac:dyDescent="0.25">
      <c r="S13862" s="108"/>
      <c r="U13862" s="108"/>
      <c r="W13862" s="108"/>
      <c r="Y13862" s="108"/>
      <c r="AA13862" s="108"/>
      <c r="AC13862" s="108"/>
    </row>
    <row r="13863" spans="19:29" x14ac:dyDescent="0.25">
      <c r="S13863" s="109"/>
      <c r="U13863" s="109"/>
      <c r="W13863" s="109"/>
      <c r="Y13863" s="109"/>
      <c r="AA13863" s="109"/>
      <c r="AC13863" s="109"/>
    </row>
    <row r="13864" spans="19:29" x14ac:dyDescent="0.25">
      <c r="S13864" s="108"/>
      <c r="U13864" s="108"/>
      <c r="W13864" s="108"/>
      <c r="Y13864" s="108"/>
      <c r="AA13864" s="108"/>
      <c r="AC13864" s="108"/>
    </row>
    <row r="13865" spans="19:29" x14ac:dyDescent="0.25">
      <c r="S13865" s="108"/>
      <c r="U13865" s="108"/>
      <c r="W13865" s="108"/>
      <c r="Y13865" s="108"/>
      <c r="AA13865" s="108"/>
      <c r="AC13865" s="108"/>
    </row>
    <row r="13866" spans="19:29" x14ac:dyDescent="0.25">
      <c r="S13866" s="109"/>
      <c r="U13866" s="109"/>
      <c r="W13866" s="109"/>
      <c r="Y13866" s="109"/>
      <c r="AA13866" s="109"/>
      <c r="AC13866" s="109"/>
    </row>
    <row r="13867" spans="19:29" x14ac:dyDescent="0.25">
      <c r="S13867" s="108"/>
      <c r="U13867" s="108"/>
      <c r="W13867" s="108"/>
      <c r="Y13867" s="108"/>
      <c r="AA13867" s="108"/>
      <c r="AC13867" s="108"/>
    </row>
    <row r="13868" spans="19:29" x14ac:dyDescent="0.25">
      <c r="S13868" s="109"/>
      <c r="U13868" s="109"/>
      <c r="W13868" s="109"/>
      <c r="Y13868" s="109"/>
      <c r="AA13868" s="109"/>
      <c r="AC13868" s="109"/>
    </row>
    <row r="13869" spans="19:29" x14ac:dyDescent="0.25">
      <c r="S13869" s="108"/>
      <c r="U13869" s="108"/>
      <c r="W13869" s="108"/>
      <c r="Y13869" s="108"/>
      <c r="AA13869" s="108"/>
      <c r="AC13869" s="108"/>
    </row>
    <row r="13870" spans="19:29" x14ac:dyDescent="0.25">
      <c r="S13870" s="108"/>
      <c r="U13870" s="108"/>
      <c r="W13870" s="108"/>
      <c r="Y13870" s="108"/>
      <c r="AA13870" s="108"/>
      <c r="AC13870" s="108"/>
    </row>
    <row r="13871" spans="19:29" x14ac:dyDescent="0.25">
      <c r="S13871" s="108"/>
      <c r="U13871" s="108"/>
      <c r="W13871" s="108"/>
      <c r="Y13871" s="108"/>
      <c r="AA13871" s="108"/>
      <c r="AC13871" s="108"/>
    </row>
    <row r="13872" spans="19:29" x14ac:dyDescent="0.25">
      <c r="S13872" s="110"/>
      <c r="U13872" s="110"/>
      <c r="W13872" s="110"/>
      <c r="Y13872" s="110"/>
      <c r="AA13872" s="110"/>
      <c r="AC13872" s="110"/>
    </row>
    <row r="13873" spans="19:29" x14ac:dyDescent="0.25">
      <c r="S13873" s="110"/>
      <c r="U13873" s="110"/>
      <c r="W13873" s="110"/>
      <c r="Y13873" s="110"/>
      <c r="AA13873" s="110"/>
      <c r="AC13873" s="110"/>
    </row>
    <row r="13874" spans="19:29" x14ac:dyDescent="0.25">
      <c r="S13874" s="110"/>
      <c r="U13874" s="110"/>
      <c r="W13874" s="110"/>
      <c r="Y13874" s="110"/>
      <c r="AA13874" s="110"/>
      <c r="AC13874" s="110"/>
    </row>
    <row r="13875" spans="19:29" x14ac:dyDescent="0.25">
      <c r="S13875" s="110"/>
      <c r="U13875" s="110"/>
      <c r="W13875" s="110"/>
      <c r="Y13875" s="110"/>
      <c r="AA13875" s="110"/>
      <c r="AC13875" s="110"/>
    </row>
    <row r="13876" spans="19:29" x14ac:dyDescent="0.25">
      <c r="S13876" s="111"/>
      <c r="U13876" s="111"/>
      <c r="W13876" s="111"/>
      <c r="Y13876" s="111"/>
      <c r="AA13876" s="111"/>
      <c r="AC13876" s="111"/>
    </row>
    <row r="13877" spans="19:29" x14ac:dyDescent="0.25">
      <c r="S13877" s="107"/>
      <c r="U13877" s="107"/>
      <c r="W13877" s="107"/>
      <c r="Y13877" s="107"/>
      <c r="AA13877" s="107"/>
      <c r="AC13877" s="107"/>
    </row>
    <row r="13878" spans="19:29" x14ac:dyDescent="0.25">
      <c r="S13878" s="108"/>
      <c r="U13878" s="108"/>
      <c r="W13878" s="108"/>
      <c r="Y13878" s="108"/>
      <c r="AA13878" s="108"/>
      <c r="AC13878" s="108"/>
    </row>
    <row r="13879" spans="19:29" x14ac:dyDescent="0.25">
      <c r="S13879" s="108"/>
      <c r="U13879" s="108"/>
      <c r="W13879" s="108"/>
      <c r="Y13879" s="108"/>
      <c r="AA13879" s="108"/>
      <c r="AC13879" s="108"/>
    </row>
    <row r="13880" spans="19:29" x14ac:dyDescent="0.25">
      <c r="S13880" s="109"/>
      <c r="U13880" s="109"/>
      <c r="W13880" s="109"/>
      <c r="Y13880" s="109"/>
      <c r="AA13880" s="109"/>
      <c r="AC13880" s="109"/>
    </row>
    <row r="13881" spans="19:29" x14ac:dyDescent="0.25">
      <c r="S13881" s="108"/>
      <c r="U13881" s="108"/>
      <c r="W13881" s="108"/>
      <c r="Y13881" s="108"/>
      <c r="AA13881" s="108"/>
      <c r="AC13881" s="108"/>
    </row>
    <row r="13882" spans="19:29" x14ac:dyDescent="0.25">
      <c r="S13882" s="108"/>
      <c r="U13882" s="108"/>
      <c r="W13882" s="108"/>
      <c r="Y13882" s="108"/>
      <c r="AA13882" s="108"/>
      <c r="AC13882" s="108"/>
    </row>
    <row r="13883" spans="19:29" x14ac:dyDescent="0.25">
      <c r="S13883" s="109"/>
      <c r="U13883" s="109"/>
      <c r="W13883" s="109"/>
      <c r="Y13883" s="109"/>
      <c r="AA13883" s="109"/>
      <c r="AC13883" s="109"/>
    </row>
    <row r="13884" spans="19:29" x14ac:dyDescent="0.25">
      <c r="S13884" s="108"/>
      <c r="U13884" s="108"/>
      <c r="W13884" s="108"/>
      <c r="Y13884" s="108"/>
      <c r="AA13884" s="108"/>
      <c r="AC13884" s="108"/>
    </row>
    <row r="13885" spans="19:29" x14ac:dyDescent="0.25">
      <c r="S13885" s="109"/>
      <c r="U13885" s="109"/>
      <c r="W13885" s="109"/>
      <c r="Y13885" s="109"/>
      <c r="AA13885" s="109"/>
      <c r="AC13885" s="109"/>
    </row>
    <row r="13886" spans="19:29" x14ac:dyDescent="0.25">
      <c r="S13886" s="108"/>
      <c r="U13886" s="108"/>
      <c r="W13886" s="108"/>
      <c r="Y13886" s="108"/>
      <c r="AA13886" s="108"/>
      <c r="AC13886" s="108"/>
    </row>
    <row r="13887" spans="19:29" x14ac:dyDescent="0.25">
      <c r="S13887" s="108"/>
      <c r="U13887" s="108"/>
      <c r="W13887" s="108"/>
      <c r="Y13887" s="108"/>
      <c r="AA13887" s="108"/>
      <c r="AC13887" s="108"/>
    </row>
    <row r="13888" spans="19:29" x14ac:dyDescent="0.25">
      <c r="S13888" s="108"/>
      <c r="U13888" s="108"/>
      <c r="W13888" s="108"/>
      <c r="Y13888" s="108"/>
      <c r="AA13888" s="108"/>
      <c r="AC13888" s="108"/>
    </row>
    <row r="13889" spans="19:29" x14ac:dyDescent="0.25">
      <c r="S13889" s="110"/>
      <c r="U13889" s="110"/>
      <c r="W13889" s="110"/>
      <c r="Y13889" s="110"/>
      <c r="AA13889" s="110"/>
      <c r="AC13889" s="110"/>
    </row>
    <row r="13890" spans="19:29" x14ac:dyDescent="0.25">
      <c r="S13890" s="110"/>
      <c r="U13890" s="110"/>
      <c r="W13890" s="110"/>
      <c r="Y13890" s="110"/>
      <c r="AA13890" s="110"/>
      <c r="AC13890" s="110"/>
    </row>
    <row r="13891" spans="19:29" x14ac:dyDescent="0.25">
      <c r="S13891" s="110"/>
      <c r="U13891" s="110"/>
      <c r="W13891" s="110"/>
      <c r="Y13891" s="110"/>
      <c r="AA13891" s="110"/>
      <c r="AC13891" s="110"/>
    </row>
    <row r="13892" spans="19:29" x14ac:dyDescent="0.25">
      <c r="S13892" s="110"/>
      <c r="U13892" s="110"/>
      <c r="W13892" s="110"/>
      <c r="Y13892" s="110"/>
      <c r="AA13892" s="110"/>
      <c r="AC13892" s="110"/>
    </row>
    <row r="13893" spans="19:29" x14ac:dyDescent="0.25">
      <c r="S13893" s="111"/>
      <c r="U13893" s="111"/>
      <c r="W13893" s="111"/>
      <c r="Y13893" s="111"/>
      <c r="AA13893" s="111"/>
      <c r="AC13893" s="111"/>
    </row>
    <row r="13894" spans="19:29" x14ac:dyDescent="0.25">
      <c r="S13894" s="107"/>
      <c r="U13894" s="107"/>
      <c r="W13894" s="107"/>
      <c r="Y13894" s="107"/>
      <c r="AA13894" s="107"/>
      <c r="AC13894" s="107"/>
    </row>
    <row r="13895" spans="19:29" x14ac:dyDescent="0.25">
      <c r="S13895" s="108"/>
      <c r="U13895" s="108"/>
      <c r="W13895" s="108"/>
      <c r="Y13895" s="108"/>
      <c r="AA13895" s="108"/>
      <c r="AC13895" s="108"/>
    </row>
    <row r="13896" spans="19:29" x14ac:dyDescent="0.25">
      <c r="S13896" s="108"/>
      <c r="U13896" s="108"/>
      <c r="W13896" s="108"/>
      <c r="Y13896" s="108"/>
      <c r="AA13896" s="108"/>
      <c r="AC13896" s="108"/>
    </row>
    <row r="13897" spans="19:29" x14ac:dyDescent="0.25">
      <c r="S13897" s="109"/>
      <c r="U13897" s="109"/>
      <c r="W13897" s="109"/>
      <c r="Y13897" s="109"/>
      <c r="AA13897" s="109"/>
      <c r="AC13897" s="109"/>
    </row>
    <row r="13898" spans="19:29" x14ac:dyDescent="0.25">
      <c r="S13898" s="108"/>
      <c r="U13898" s="108"/>
      <c r="W13898" s="108"/>
      <c r="Y13898" s="108"/>
      <c r="AA13898" s="108"/>
      <c r="AC13898" s="108"/>
    </row>
    <row r="13899" spans="19:29" x14ac:dyDescent="0.25">
      <c r="S13899" s="108"/>
      <c r="U13899" s="108"/>
      <c r="W13899" s="108"/>
      <c r="Y13899" s="108"/>
      <c r="AA13899" s="108"/>
      <c r="AC13899" s="108"/>
    </row>
    <row r="13900" spans="19:29" x14ac:dyDescent="0.25">
      <c r="S13900" s="109"/>
      <c r="U13900" s="109"/>
      <c r="W13900" s="109"/>
      <c r="Y13900" s="109"/>
      <c r="AA13900" s="109"/>
      <c r="AC13900" s="109"/>
    </row>
    <row r="13901" spans="19:29" x14ac:dyDescent="0.25">
      <c r="S13901" s="108"/>
      <c r="U13901" s="108"/>
      <c r="W13901" s="108"/>
      <c r="Y13901" s="108"/>
      <c r="AA13901" s="108"/>
      <c r="AC13901" s="108"/>
    </row>
    <row r="13902" spans="19:29" x14ac:dyDescent="0.25">
      <c r="S13902" s="109"/>
      <c r="U13902" s="109"/>
      <c r="W13902" s="109"/>
      <c r="Y13902" s="109"/>
      <c r="AA13902" s="109"/>
      <c r="AC13902" s="109"/>
    </row>
    <row r="13903" spans="19:29" x14ac:dyDescent="0.25">
      <c r="S13903" s="108"/>
      <c r="U13903" s="108"/>
      <c r="W13903" s="108"/>
      <c r="Y13903" s="108"/>
      <c r="AA13903" s="108"/>
      <c r="AC13903" s="108"/>
    </row>
    <row r="13904" spans="19:29" x14ac:dyDescent="0.25">
      <c r="S13904" s="108"/>
      <c r="U13904" s="108"/>
      <c r="W13904" s="108"/>
      <c r="Y13904" s="108"/>
      <c r="AA13904" s="108"/>
      <c r="AC13904" s="108"/>
    </row>
    <row r="13905" spans="19:29" x14ac:dyDescent="0.25">
      <c r="S13905" s="108"/>
      <c r="U13905" s="108"/>
      <c r="W13905" s="108"/>
      <c r="Y13905" s="108"/>
      <c r="AA13905" s="108"/>
      <c r="AC13905" s="108"/>
    </row>
    <row r="13906" spans="19:29" x14ac:dyDescent="0.25">
      <c r="S13906" s="110"/>
      <c r="U13906" s="110"/>
      <c r="W13906" s="110"/>
      <c r="Y13906" s="110"/>
      <c r="AA13906" s="110"/>
      <c r="AC13906" s="110"/>
    </row>
    <row r="13907" spans="19:29" x14ac:dyDescent="0.25">
      <c r="S13907" s="110"/>
      <c r="U13907" s="110"/>
      <c r="W13907" s="110"/>
      <c r="Y13907" s="110"/>
      <c r="AA13907" s="110"/>
      <c r="AC13907" s="110"/>
    </row>
    <row r="13908" spans="19:29" x14ac:dyDescent="0.25">
      <c r="S13908" s="110"/>
      <c r="U13908" s="110"/>
      <c r="W13908" s="110"/>
      <c r="Y13908" s="110"/>
      <c r="AA13908" s="110"/>
      <c r="AC13908" s="110"/>
    </row>
    <row r="13909" spans="19:29" x14ac:dyDescent="0.25">
      <c r="S13909" s="110"/>
      <c r="U13909" s="110"/>
      <c r="W13909" s="110"/>
      <c r="Y13909" s="110"/>
      <c r="AA13909" s="110"/>
      <c r="AC13909" s="110"/>
    </row>
    <row r="13910" spans="19:29" x14ac:dyDescent="0.25">
      <c r="S13910" s="111"/>
      <c r="U13910" s="111"/>
      <c r="W13910" s="111"/>
      <c r="Y13910" s="111"/>
      <c r="AA13910" s="111"/>
      <c r="AC13910" s="111"/>
    </row>
    <row r="13911" spans="19:29" x14ac:dyDescent="0.25">
      <c r="S13911" s="107"/>
      <c r="U13911" s="107"/>
      <c r="W13911" s="107"/>
      <c r="Y13911" s="107"/>
      <c r="AA13911" s="107"/>
      <c r="AC13911" s="107"/>
    </row>
    <row r="13912" spans="19:29" x14ac:dyDescent="0.25">
      <c r="S13912" s="108"/>
      <c r="U13912" s="108"/>
      <c r="W13912" s="108"/>
      <c r="Y13912" s="108"/>
      <c r="AA13912" s="108"/>
      <c r="AC13912" s="108"/>
    </row>
    <row r="13913" spans="19:29" x14ac:dyDescent="0.25">
      <c r="S13913" s="108"/>
      <c r="U13913" s="108"/>
      <c r="W13913" s="108"/>
      <c r="Y13913" s="108"/>
      <c r="AA13913" s="108"/>
      <c r="AC13913" s="108"/>
    </row>
    <row r="13914" spans="19:29" x14ac:dyDescent="0.25">
      <c r="S13914" s="109"/>
      <c r="U13914" s="109"/>
      <c r="W13914" s="109"/>
      <c r="Y13914" s="109"/>
      <c r="AA13914" s="109"/>
      <c r="AC13914" s="109"/>
    </row>
    <row r="13915" spans="19:29" x14ac:dyDescent="0.25">
      <c r="S13915" s="108"/>
      <c r="U13915" s="108"/>
      <c r="W13915" s="108"/>
      <c r="Y13915" s="108"/>
      <c r="AA13915" s="108"/>
      <c r="AC13915" s="108"/>
    </row>
    <row r="13916" spans="19:29" x14ac:dyDescent="0.25">
      <c r="S13916" s="108"/>
      <c r="U13916" s="108"/>
      <c r="W13916" s="108"/>
      <c r="Y13916" s="108"/>
      <c r="AA13916" s="108"/>
      <c r="AC13916" s="108"/>
    </row>
    <row r="13917" spans="19:29" x14ac:dyDescent="0.25">
      <c r="S13917" s="109"/>
      <c r="U13917" s="109"/>
      <c r="W13917" s="109"/>
      <c r="Y13917" s="109"/>
      <c r="AA13917" s="109"/>
      <c r="AC13917" s="109"/>
    </row>
    <row r="13918" spans="19:29" x14ac:dyDescent="0.25">
      <c r="S13918" s="108"/>
      <c r="U13918" s="108"/>
      <c r="W13918" s="108"/>
      <c r="Y13918" s="108"/>
      <c r="AA13918" s="108"/>
      <c r="AC13918" s="108"/>
    </row>
    <row r="13919" spans="19:29" x14ac:dyDescent="0.25">
      <c r="S13919" s="109"/>
      <c r="U13919" s="109"/>
      <c r="W13919" s="109"/>
      <c r="Y13919" s="109"/>
      <c r="AA13919" s="109"/>
      <c r="AC13919" s="109"/>
    </row>
    <row r="13920" spans="19:29" x14ac:dyDescent="0.25">
      <c r="S13920" s="108"/>
      <c r="U13920" s="108"/>
      <c r="W13920" s="108"/>
      <c r="Y13920" s="108"/>
      <c r="AA13920" s="108"/>
      <c r="AC13920" s="108"/>
    </row>
    <row r="13921" spans="19:29" x14ac:dyDescent="0.25">
      <c r="S13921" s="108"/>
      <c r="U13921" s="108"/>
      <c r="W13921" s="108"/>
      <c r="Y13921" s="108"/>
      <c r="AA13921" s="108"/>
      <c r="AC13921" s="108"/>
    </row>
    <row r="13922" spans="19:29" x14ac:dyDescent="0.25">
      <c r="S13922" s="108"/>
      <c r="U13922" s="108"/>
      <c r="W13922" s="108"/>
      <c r="Y13922" s="108"/>
      <c r="AA13922" s="108"/>
      <c r="AC13922" s="108"/>
    </row>
    <row r="13923" spans="19:29" x14ac:dyDescent="0.25">
      <c r="S13923" s="110"/>
      <c r="U13923" s="110"/>
      <c r="W13923" s="110"/>
      <c r="Y13923" s="110"/>
      <c r="AA13923" s="110"/>
      <c r="AC13923" s="110"/>
    </row>
    <row r="13924" spans="19:29" x14ac:dyDescent="0.25">
      <c r="S13924" s="110"/>
      <c r="U13924" s="110"/>
      <c r="W13924" s="110"/>
      <c r="Y13924" s="110"/>
      <c r="AA13924" s="110"/>
      <c r="AC13924" s="110"/>
    </row>
    <row r="13925" spans="19:29" x14ac:dyDescent="0.25">
      <c r="S13925" s="110"/>
      <c r="U13925" s="110"/>
      <c r="W13925" s="110"/>
      <c r="Y13925" s="110"/>
      <c r="AA13925" s="110"/>
      <c r="AC13925" s="110"/>
    </row>
    <row r="13926" spans="19:29" x14ac:dyDescent="0.25">
      <c r="S13926" s="110"/>
      <c r="U13926" s="110"/>
      <c r="W13926" s="110"/>
      <c r="Y13926" s="110"/>
      <c r="AA13926" s="110"/>
      <c r="AC13926" s="110"/>
    </row>
    <row r="13927" spans="19:29" x14ac:dyDescent="0.25">
      <c r="S13927" s="111"/>
      <c r="U13927" s="111"/>
      <c r="W13927" s="111"/>
      <c r="Y13927" s="111"/>
      <c r="AA13927" s="111"/>
      <c r="AC13927" s="111"/>
    </row>
    <row r="13928" spans="19:29" x14ac:dyDescent="0.25">
      <c r="S13928" s="107"/>
      <c r="U13928" s="107"/>
      <c r="W13928" s="107"/>
      <c r="Y13928" s="107"/>
      <c r="AA13928" s="107"/>
      <c r="AC13928" s="107"/>
    </row>
    <row r="13929" spans="19:29" x14ac:dyDescent="0.25">
      <c r="S13929" s="108"/>
      <c r="U13929" s="108"/>
      <c r="W13929" s="108"/>
      <c r="Y13929" s="108"/>
      <c r="AA13929" s="108"/>
      <c r="AC13929" s="108"/>
    </row>
    <row r="13930" spans="19:29" x14ac:dyDescent="0.25">
      <c r="S13930" s="108"/>
      <c r="U13930" s="108"/>
      <c r="W13930" s="108"/>
      <c r="Y13930" s="108"/>
      <c r="AA13930" s="108"/>
      <c r="AC13930" s="108"/>
    </row>
    <row r="13931" spans="19:29" x14ac:dyDescent="0.25">
      <c r="S13931" s="109"/>
      <c r="U13931" s="109"/>
      <c r="W13931" s="109"/>
      <c r="Y13931" s="109"/>
      <c r="AA13931" s="109"/>
      <c r="AC13931" s="109"/>
    </row>
    <row r="13932" spans="19:29" x14ac:dyDescent="0.25">
      <c r="S13932" s="108"/>
      <c r="U13932" s="108"/>
      <c r="W13932" s="108"/>
      <c r="Y13932" s="108"/>
      <c r="AA13932" s="108"/>
      <c r="AC13932" s="108"/>
    </row>
    <row r="13933" spans="19:29" x14ac:dyDescent="0.25">
      <c r="S13933" s="108"/>
      <c r="U13933" s="108"/>
      <c r="W13933" s="108"/>
      <c r="Y13933" s="108"/>
      <c r="AA13933" s="108"/>
      <c r="AC13933" s="108"/>
    </row>
    <row r="13934" spans="19:29" x14ac:dyDescent="0.25">
      <c r="S13934" s="109"/>
      <c r="U13934" s="109"/>
      <c r="W13934" s="109"/>
      <c r="Y13934" s="109"/>
      <c r="AA13934" s="109"/>
      <c r="AC13934" s="109"/>
    </row>
    <row r="13935" spans="19:29" x14ac:dyDescent="0.25">
      <c r="S13935" s="108"/>
      <c r="U13935" s="108"/>
      <c r="W13935" s="108"/>
      <c r="Y13935" s="108"/>
      <c r="AA13935" s="108"/>
      <c r="AC13935" s="108"/>
    </row>
    <row r="13936" spans="19:29" x14ac:dyDescent="0.25">
      <c r="S13936" s="109"/>
      <c r="U13936" s="109"/>
      <c r="W13936" s="109"/>
      <c r="Y13936" s="109"/>
      <c r="AA13936" s="109"/>
      <c r="AC13936" s="109"/>
    </row>
    <row r="13937" spans="19:29" x14ac:dyDescent="0.25">
      <c r="S13937" s="108"/>
      <c r="U13937" s="108"/>
      <c r="W13937" s="108"/>
      <c r="Y13937" s="108"/>
      <c r="AA13937" s="108"/>
      <c r="AC13937" s="108"/>
    </row>
    <row r="13938" spans="19:29" x14ac:dyDescent="0.25">
      <c r="S13938" s="108"/>
      <c r="U13938" s="108"/>
      <c r="W13938" s="108"/>
      <c r="Y13938" s="108"/>
      <c r="AA13938" s="108"/>
      <c r="AC13938" s="108"/>
    </row>
    <row r="13939" spans="19:29" x14ac:dyDescent="0.25">
      <c r="S13939" s="108"/>
      <c r="U13939" s="108"/>
      <c r="W13939" s="108"/>
      <c r="Y13939" s="108"/>
      <c r="AA13939" s="108"/>
      <c r="AC13939" s="108"/>
    </row>
    <row r="13940" spans="19:29" x14ac:dyDescent="0.25">
      <c r="S13940" s="110"/>
      <c r="U13940" s="110"/>
      <c r="W13940" s="110"/>
      <c r="Y13940" s="110"/>
      <c r="AA13940" s="110"/>
      <c r="AC13940" s="110"/>
    </row>
    <row r="13941" spans="19:29" x14ac:dyDescent="0.25">
      <c r="S13941" s="110"/>
      <c r="U13941" s="110"/>
      <c r="W13941" s="110"/>
      <c r="Y13941" s="110"/>
      <c r="AA13941" s="110"/>
      <c r="AC13941" s="110"/>
    </row>
    <row r="13942" spans="19:29" x14ac:dyDescent="0.25">
      <c r="S13942" s="110"/>
      <c r="U13942" s="110"/>
      <c r="W13942" s="110"/>
      <c r="Y13942" s="110"/>
      <c r="AA13942" s="110"/>
      <c r="AC13942" s="110"/>
    </row>
    <row r="13943" spans="19:29" x14ac:dyDescent="0.25">
      <c r="S13943" s="110"/>
      <c r="U13943" s="110"/>
      <c r="W13943" s="110"/>
      <c r="Y13943" s="110"/>
      <c r="AA13943" s="110"/>
      <c r="AC13943" s="110"/>
    </row>
    <row r="13944" spans="19:29" x14ac:dyDescent="0.25">
      <c r="S13944" s="111"/>
      <c r="U13944" s="111"/>
      <c r="W13944" s="111"/>
      <c r="Y13944" s="111"/>
      <c r="AA13944" s="111"/>
      <c r="AC13944" s="111"/>
    </row>
    <row r="13945" spans="19:29" x14ac:dyDescent="0.25">
      <c r="S13945" s="107"/>
      <c r="U13945" s="107"/>
      <c r="W13945" s="107"/>
      <c r="Y13945" s="107"/>
      <c r="AA13945" s="107"/>
      <c r="AC13945" s="107"/>
    </row>
    <row r="13946" spans="19:29" x14ac:dyDescent="0.25">
      <c r="S13946" s="108"/>
      <c r="U13946" s="108"/>
      <c r="W13946" s="108"/>
      <c r="Y13946" s="108"/>
      <c r="AA13946" s="108"/>
      <c r="AC13946" s="108"/>
    </row>
    <row r="13947" spans="19:29" x14ac:dyDescent="0.25">
      <c r="S13947" s="108"/>
      <c r="U13947" s="108"/>
      <c r="W13947" s="108"/>
      <c r="Y13947" s="108"/>
      <c r="AA13947" s="108"/>
      <c r="AC13947" s="108"/>
    </row>
    <row r="13948" spans="19:29" x14ac:dyDescent="0.25">
      <c r="S13948" s="109"/>
      <c r="U13948" s="109"/>
      <c r="W13948" s="109"/>
      <c r="Y13948" s="109"/>
      <c r="AA13948" s="109"/>
      <c r="AC13948" s="109"/>
    </row>
    <row r="13949" spans="19:29" x14ac:dyDescent="0.25">
      <c r="S13949" s="108"/>
      <c r="U13949" s="108"/>
      <c r="W13949" s="108"/>
      <c r="Y13949" s="108"/>
      <c r="AA13949" s="108"/>
      <c r="AC13949" s="108"/>
    </row>
    <row r="13950" spans="19:29" x14ac:dyDescent="0.25">
      <c r="S13950" s="108"/>
      <c r="U13950" s="108"/>
      <c r="W13950" s="108"/>
      <c r="Y13950" s="108"/>
      <c r="AA13950" s="108"/>
      <c r="AC13950" s="108"/>
    </row>
    <row r="13951" spans="19:29" x14ac:dyDescent="0.25">
      <c r="S13951" s="109"/>
      <c r="U13951" s="109"/>
      <c r="W13951" s="109"/>
      <c r="Y13951" s="109"/>
      <c r="AA13951" s="109"/>
      <c r="AC13951" s="109"/>
    </row>
    <row r="13952" spans="19:29" x14ac:dyDescent="0.25">
      <c r="S13952" s="108"/>
      <c r="U13952" s="108"/>
      <c r="W13952" s="108"/>
      <c r="Y13952" s="108"/>
      <c r="AA13952" s="108"/>
      <c r="AC13952" s="108"/>
    </row>
    <row r="13953" spans="19:29" x14ac:dyDescent="0.25">
      <c r="S13953" s="109"/>
      <c r="U13953" s="109"/>
      <c r="W13953" s="109"/>
      <c r="Y13953" s="109"/>
      <c r="AA13953" s="109"/>
      <c r="AC13953" s="109"/>
    </row>
    <row r="13954" spans="19:29" x14ac:dyDescent="0.25">
      <c r="S13954" s="108"/>
      <c r="U13954" s="108"/>
      <c r="W13954" s="108"/>
      <c r="Y13954" s="108"/>
      <c r="AA13954" s="108"/>
      <c r="AC13954" s="108"/>
    </row>
    <row r="13955" spans="19:29" x14ac:dyDescent="0.25">
      <c r="S13955" s="108"/>
      <c r="U13955" s="108"/>
      <c r="W13955" s="108"/>
      <c r="Y13955" s="108"/>
      <c r="AA13955" s="108"/>
      <c r="AC13955" s="108"/>
    </row>
    <row r="13956" spans="19:29" x14ac:dyDescent="0.25">
      <c r="S13956" s="108"/>
      <c r="U13956" s="108"/>
      <c r="W13956" s="108"/>
      <c r="Y13956" s="108"/>
      <c r="AA13956" s="108"/>
      <c r="AC13956" s="108"/>
    </row>
    <row r="13957" spans="19:29" x14ac:dyDescent="0.25">
      <c r="S13957" s="110"/>
      <c r="U13957" s="110"/>
      <c r="W13957" s="110"/>
      <c r="Y13957" s="110"/>
      <c r="AA13957" s="110"/>
      <c r="AC13957" s="110"/>
    </row>
    <row r="13958" spans="19:29" x14ac:dyDescent="0.25">
      <c r="S13958" s="110"/>
      <c r="U13958" s="110"/>
      <c r="W13958" s="110"/>
      <c r="Y13958" s="110"/>
      <c r="AA13958" s="110"/>
      <c r="AC13958" s="110"/>
    </row>
    <row r="13959" spans="19:29" x14ac:dyDescent="0.25">
      <c r="S13959" s="110"/>
      <c r="U13959" s="110"/>
      <c r="W13959" s="110"/>
      <c r="Y13959" s="110"/>
      <c r="AA13959" s="110"/>
      <c r="AC13959" s="110"/>
    </row>
    <row r="13960" spans="19:29" x14ac:dyDescent="0.25">
      <c r="S13960" s="110"/>
      <c r="U13960" s="110"/>
      <c r="W13960" s="110"/>
      <c r="Y13960" s="110"/>
      <c r="AA13960" s="110"/>
      <c r="AC13960" s="110"/>
    </row>
    <row r="13961" spans="19:29" x14ac:dyDescent="0.25">
      <c r="S13961" s="111"/>
      <c r="U13961" s="111"/>
      <c r="W13961" s="111"/>
      <c r="Y13961" s="111"/>
      <c r="AA13961" s="111"/>
      <c r="AC13961" s="111"/>
    </row>
    <row r="13962" spans="19:29" x14ac:dyDescent="0.25">
      <c r="S13962" s="107"/>
      <c r="U13962" s="107"/>
      <c r="W13962" s="107"/>
      <c r="Y13962" s="107"/>
      <c r="AA13962" s="107"/>
      <c r="AC13962" s="107"/>
    </row>
    <row r="13963" spans="19:29" x14ac:dyDescent="0.25">
      <c r="S13963" s="108"/>
      <c r="U13963" s="108"/>
      <c r="W13963" s="108"/>
      <c r="Y13963" s="108"/>
      <c r="AA13963" s="108"/>
      <c r="AC13963" s="108"/>
    </row>
    <row r="13964" spans="19:29" x14ac:dyDescent="0.25">
      <c r="S13964" s="108"/>
      <c r="U13964" s="108"/>
      <c r="W13964" s="108"/>
      <c r="Y13964" s="108"/>
      <c r="AA13964" s="108"/>
      <c r="AC13964" s="108"/>
    </row>
    <row r="13965" spans="19:29" x14ac:dyDescent="0.25">
      <c r="S13965" s="109"/>
      <c r="U13965" s="109"/>
      <c r="W13965" s="109"/>
      <c r="Y13965" s="109"/>
      <c r="AA13965" s="109"/>
      <c r="AC13965" s="109"/>
    </row>
    <row r="13966" spans="19:29" x14ac:dyDescent="0.25">
      <c r="S13966" s="108"/>
      <c r="U13966" s="108"/>
      <c r="W13966" s="108"/>
      <c r="Y13966" s="108"/>
      <c r="AA13966" s="108"/>
      <c r="AC13966" s="108"/>
    </row>
    <row r="13967" spans="19:29" x14ac:dyDescent="0.25">
      <c r="S13967" s="108"/>
      <c r="U13967" s="108"/>
      <c r="W13967" s="108"/>
      <c r="Y13967" s="108"/>
      <c r="AA13967" s="108"/>
      <c r="AC13967" s="108"/>
    </row>
    <row r="13968" spans="19:29" x14ac:dyDescent="0.25">
      <c r="S13968" s="109"/>
      <c r="U13968" s="109"/>
      <c r="W13968" s="109"/>
      <c r="Y13968" s="109"/>
      <c r="AA13968" s="109"/>
      <c r="AC13968" s="109"/>
    </row>
    <row r="13969" spans="19:29" x14ac:dyDescent="0.25">
      <c r="S13969" s="108"/>
      <c r="U13969" s="108"/>
      <c r="W13969" s="108"/>
      <c r="Y13969" s="108"/>
      <c r="AA13969" s="108"/>
      <c r="AC13969" s="108"/>
    </row>
    <row r="13970" spans="19:29" x14ac:dyDescent="0.25">
      <c r="S13970" s="109"/>
      <c r="U13970" s="109"/>
      <c r="W13970" s="109"/>
      <c r="Y13970" s="109"/>
      <c r="AA13970" s="109"/>
      <c r="AC13970" s="109"/>
    </row>
    <row r="13971" spans="19:29" x14ac:dyDescent="0.25">
      <c r="S13971" s="108"/>
      <c r="U13971" s="108"/>
      <c r="W13971" s="108"/>
      <c r="Y13971" s="108"/>
      <c r="AA13971" s="108"/>
      <c r="AC13971" s="108"/>
    </row>
    <row r="13972" spans="19:29" x14ac:dyDescent="0.25">
      <c r="S13972" s="108"/>
      <c r="U13972" s="108"/>
      <c r="W13972" s="108"/>
      <c r="Y13972" s="108"/>
      <c r="AA13972" s="108"/>
      <c r="AC13972" s="108"/>
    </row>
    <row r="13973" spans="19:29" x14ac:dyDescent="0.25">
      <c r="S13973" s="108"/>
      <c r="U13973" s="108"/>
      <c r="W13973" s="108"/>
      <c r="Y13973" s="108"/>
      <c r="AA13973" s="108"/>
      <c r="AC13973" s="108"/>
    </row>
    <row r="13974" spans="19:29" x14ac:dyDescent="0.25">
      <c r="S13974" s="110"/>
      <c r="U13974" s="110"/>
      <c r="W13974" s="110"/>
      <c r="Y13974" s="110"/>
      <c r="AA13974" s="110"/>
      <c r="AC13974" s="110"/>
    </row>
    <row r="13975" spans="19:29" x14ac:dyDescent="0.25">
      <c r="S13975" s="110"/>
      <c r="U13975" s="110"/>
      <c r="W13975" s="110"/>
      <c r="Y13975" s="110"/>
      <c r="AA13975" s="110"/>
      <c r="AC13975" s="110"/>
    </row>
    <row r="13976" spans="19:29" x14ac:dyDescent="0.25">
      <c r="S13976" s="110"/>
      <c r="U13976" s="110"/>
      <c r="W13976" s="110"/>
      <c r="Y13976" s="110"/>
      <c r="AA13976" s="110"/>
      <c r="AC13976" s="110"/>
    </row>
    <row r="13977" spans="19:29" x14ac:dyDescent="0.25">
      <c r="S13977" s="110"/>
      <c r="U13977" s="110"/>
      <c r="W13977" s="110"/>
      <c r="Y13977" s="110"/>
      <c r="AA13977" s="110"/>
      <c r="AC13977" s="110"/>
    </row>
    <row r="13978" spans="19:29" x14ac:dyDescent="0.25">
      <c r="S13978" s="111"/>
      <c r="U13978" s="111"/>
      <c r="W13978" s="111"/>
      <c r="Y13978" s="111"/>
      <c r="AA13978" s="111"/>
      <c r="AC13978" s="111"/>
    </row>
    <row r="13979" spans="19:29" x14ac:dyDescent="0.25">
      <c r="S13979" s="107"/>
      <c r="U13979" s="107"/>
      <c r="W13979" s="107"/>
      <c r="Y13979" s="107"/>
      <c r="AA13979" s="107"/>
      <c r="AC13979" s="107"/>
    </row>
    <row r="13980" spans="19:29" x14ac:dyDescent="0.25">
      <c r="S13980" s="108"/>
      <c r="U13980" s="108"/>
      <c r="W13980" s="108"/>
      <c r="Y13980" s="108"/>
      <c r="AA13980" s="108"/>
      <c r="AC13980" s="108"/>
    </row>
    <row r="13981" spans="19:29" x14ac:dyDescent="0.25">
      <c r="S13981" s="108"/>
      <c r="U13981" s="108"/>
      <c r="W13981" s="108"/>
      <c r="Y13981" s="108"/>
      <c r="AA13981" s="108"/>
      <c r="AC13981" s="108"/>
    </row>
    <row r="13982" spans="19:29" x14ac:dyDescent="0.25">
      <c r="S13982" s="109"/>
      <c r="U13982" s="109"/>
      <c r="W13982" s="109"/>
      <c r="Y13982" s="109"/>
      <c r="AA13982" s="109"/>
      <c r="AC13982" s="109"/>
    </row>
    <row r="13983" spans="19:29" x14ac:dyDescent="0.25">
      <c r="S13983" s="108"/>
      <c r="U13983" s="108"/>
      <c r="W13983" s="108"/>
      <c r="Y13983" s="108"/>
      <c r="AA13983" s="108"/>
      <c r="AC13983" s="108"/>
    </row>
    <row r="13984" spans="19:29" x14ac:dyDescent="0.25">
      <c r="S13984" s="108"/>
      <c r="U13984" s="108"/>
      <c r="W13984" s="108"/>
      <c r="Y13984" s="108"/>
      <c r="AA13984" s="108"/>
      <c r="AC13984" s="108"/>
    </row>
    <row r="13985" spans="19:29" x14ac:dyDescent="0.25">
      <c r="S13985" s="109"/>
      <c r="U13985" s="109"/>
      <c r="W13985" s="109"/>
      <c r="Y13985" s="109"/>
      <c r="AA13985" s="109"/>
      <c r="AC13985" s="109"/>
    </row>
    <row r="13986" spans="19:29" x14ac:dyDescent="0.25">
      <c r="S13986" s="108"/>
      <c r="U13986" s="108"/>
      <c r="W13986" s="108"/>
      <c r="Y13986" s="108"/>
      <c r="AA13986" s="108"/>
      <c r="AC13986" s="108"/>
    </row>
    <row r="13987" spans="19:29" x14ac:dyDescent="0.25">
      <c r="S13987" s="109"/>
      <c r="U13987" s="109"/>
      <c r="W13987" s="109"/>
      <c r="Y13987" s="109"/>
      <c r="AA13987" s="109"/>
      <c r="AC13987" s="109"/>
    </row>
    <row r="13988" spans="19:29" x14ac:dyDescent="0.25">
      <c r="S13988" s="108"/>
      <c r="U13988" s="108"/>
      <c r="W13988" s="108"/>
      <c r="Y13988" s="108"/>
      <c r="AA13988" s="108"/>
      <c r="AC13988" s="108"/>
    </row>
    <row r="13989" spans="19:29" x14ac:dyDescent="0.25">
      <c r="S13989" s="108"/>
      <c r="U13989" s="108"/>
      <c r="W13989" s="108"/>
      <c r="Y13989" s="108"/>
      <c r="AA13989" s="108"/>
      <c r="AC13989" s="108"/>
    </row>
    <row r="13990" spans="19:29" x14ac:dyDescent="0.25">
      <c r="S13990" s="108"/>
      <c r="U13990" s="108"/>
      <c r="W13990" s="108"/>
      <c r="Y13990" s="108"/>
      <c r="AA13990" s="108"/>
      <c r="AC13990" s="108"/>
    </row>
    <row r="13991" spans="19:29" x14ac:dyDescent="0.25">
      <c r="S13991" s="110"/>
      <c r="U13991" s="110"/>
      <c r="W13991" s="110"/>
      <c r="Y13991" s="110"/>
      <c r="AA13991" s="110"/>
      <c r="AC13991" s="110"/>
    </row>
    <row r="13992" spans="19:29" x14ac:dyDescent="0.25">
      <c r="S13992" s="110"/>
      <c r="U13992" s="110"/>
      <c r="W13992" s="110"/>
      <c r="Y13992" s="110"/>
      <c r="AA13992" s="110"/>
      <c r="AC13992" s="110"/>
    </row>
    <row r="13993" spans="19:29" x14ac:dyDescent="0.25">
      <c r="S13993" s="110"/>
      <c r="U13993" s="110"/>
      <c r="W13993" s="110"/>
      <c r="Y13993" s="110"/>
      <c r="AA13993" s="110"/>
      <c r="AC13993" s="110"/>
    </row>
    <row r="13994" spans="19:29" x14ac:dyDescent="0.25">
      <c r="S13994" s="110"/>
      <c r="U13994" s="110"/>
      <c r="W13994" s="110"/>
      <c r="Y13994" s="110"/>
      <c r="AA13994" s="110"/>
      <c r="AC13994" s="110"/>
    </row>
    <row r="13995" spans="19:29" x14ac:dyDescent="0.25">
      <c r="S13995" s="111"/>
      <c r="U13995" s="111"/>
      <c r="W13995" s="111"/>
      <c r="Y13995" s="111"/>
      <c r="AA13995" s="111"/>
      <c r="AC13995" s="111"/>
    </row>
    <row r="13996" spans="19:29" x14ac:dyDescent="0.25">
      <c r="S13996" s="107"/>
      <c r="U13996" s="107"/>
      <c r="W13996" s="107"/>
      <c r="Y13996" s="107"/>
      <c r="AA13996" s="107"/>
      <c r="AC13996" s="107"/>
    </row>
    <row r="13997" spans="19:29" x14ac:dyDescent="0.25">
      <c r="S13997" s="108"/>
      <c r="U13997" s="108"/>
      <c r="W13997" s="108"/>
      <c r="Y13997" s="108"/>
      <c r="AA13997" s="108"/>
      <c r="AC13997" s="108"/>
    </row>
    <row r="13998" spans="19:29" x14ac:dyDescent="0.25">
      <c r="S13998" s="108"/>
      <c r="U13998" s="108"/>
      <c r="W13998" s="108"/>
      <c r="Y13998" s="108"/>
      <c r="AA13998" s="108"/>
      <c r="AC13998" s="108"/>
    </row>
    <row r="13999" spans="19:29" x14ac:dyDescent="0.25">
      <c r="S13999" s="109"/>
      <c r="U13999" s="109"/>
      <c r="W13999" s="109"/>
      <c r="Y13999" s="109"/>
      <c r="AA13999" s="109"/>
      <c r="AC13999" s="109"/>
    </row>
    <row r="14000" spans="19:29" x14ac:dyDescent="0.25">
      <c r="S14000" s="108"/>
      <c r="U14000" s="108"/>
      <c r="W14000" s="108"/>
      <c r="Y14000" s="108"/>
      <c r="AA14000" s="108"/>
      <c r="AC14000" s="108"/>
    </row>
    <row r="14001" spans="19:29" x14ac:dyDescent="0.25">
      <c r="S14001" s="108"/>
      <c r="U14001" s="108"/>
      <c r="W14001" s="108"/>
      <c r="Y14001" s="108"/>
      <c r="AA14001" s="108"/>
      <c r="AC14001" s="108"/>
    </row>
    <row r="14002" spans="19:29" x14ac:dyDescent="0.25">
      <c r="S14002" s="109"/>
      <c r="U14002" s="109"/>
      <c r="W14002" s="109"/>
      <c r="Y14002" s="109"/>
      <c r="AA14002" s="109"/>
      <c r="AC14002" s="109"/>
    </row>
    <row r="14003" spans="19:29" x14ac:dyDescent="0.25">
      <c r="S14003" s="108"/>
      <c r="U14003" s="108"/>
      <c r="W14003" s="108"/>
      <c r="Y14003" s="108"/>
      <c r="AA14003" s="108"/>
      <c r="AC14003" s="108"/>
    </row>
    <row r="14004" spans="19:29" x14ac:dyDescent="0.25">
      <c r="S14004" s="109"/>
      <c r="U14004" s="109"/>
      <c r="W14004" s="109"/>
      <c r="Y14004" s="109"/>
      <c r="AA14004" s="109"/>
      <c r="AC14004" s="109"/>
    </row>
    <row r="14005" spans="19:29" x14ac:dyDescent="0.25">
      <c r="S14005" s="108"/>
      <c r="U14005" s="108"/>
      <c r="W14005" s="108"/>
      <c r="Y14005" s="108"/>
      <c r="AA14005" s="108"/>
      <c r="AC14005" s="108"/>
    </row>
    <row r="14006" spans="19:29" x14ac:dyDescent="0.25">
      <c r="S14006" s="108"/>
      <c r="U14006" s="108"/>
      <c r="W14006" s="108"/>
      <c r="Y14006" s="108"/>
      <c r="AA14006" s="108"/>
      <c r="AC14006" s="108"/>
    </row>
    <row r="14007" spans="19:29" x14ac:dyDescent="0.25">
      <c r="S14007" s="108"/>
      <c r="U14007" s="108"/>
      <c r="W14007" s="108"/>
      <c r="Y14007" s="108"/>
      <c r="AA14007" s="108"/>
      <c r="AC14007" s="108"/>
    </row>
    <row r="14008" spans="19:29" x14ac:dyDescent="0.25">
      <c r="S14008" s="110"/>
      <c r="U14008" s="110"/>
      <c r="W14008" s="110"/>
      <c r="Y14008" s="110"/>
      <c r="AA14008" s="110"/>
      <c r="AC14008" s="110"/>
    </row>
    <row r="14009" spans="19:29" x14ac:dyDescent="0.25">
      <c r="S14009" s="110"/>
      <c r="U14009" s="110"/>
      <c r="W14009" s="110"/>
      <c r="Y14009" s="110"/>
      <c r="AA14009" s="110"/>
      <c r="AC14009" s="110"/>
    </row>
    <row r="14010" spans="19:29" x14ac:dyDescent="0.25">
      <c r="S14010" s="110"/>
      <c r="U14010" s="110"/>
      <c r="W14010" s="110"/>
      <c r="Y14010" s="110"/>
      <c r="AA14010" s="110"/>
      <c r="AC14010" s="110"/>
    </row>
    <row r="14011" spans="19:29" x14ac:dyDescent="0.25">
      <c r="S14011" s="110"/>
      <c r="U14011" s="110"/>
      <c r="W14011" s="110"/>
      <c r="Y14011" s="110"/>
      <c r="AA14011" s="110"/>
      <c r="AC14011" s="110"/>
    </row>
    <row r="14012" spans="19:29" x14ac:dyDescent="0.25">
      <c r="S14012" s="111"/>
      <c r="U14012" s="111"/>
      <c r="W14012" s="111"/>
      <c r="Y14012" s="111"/>
      <c r="AA14012" s="111"/>
      <c r="AC14012" s="111"/>
    </row>
    <row r="14013" spans="19:29" x14ac:dyDescent="0.25">
      <c r="S14013" s="107"/>
      <c r="U14013" s="107"/>
      <c r="W14013" s="107"/>
      <c r="Y14013" s="107"/>
      <c r="AA14013" s="107"/>
      <c r="AC14013" s="107"/>
    </row>
    <row r="14014" spans="19:29" x14ac:dyDescent="0.25">
      <c r="S14014" s="108"/>
      <c r="U14014" s="108"/>
      <c r="W14014" s="108"/>
      <c r="Y14014" s="108"/>
      <c r="AA14014" s="108"/>
      <c r="AC14014" s="108"/>
    </row>
    <row r="14015" spans="19:29" x14ac:dyDescent="0.25">
      <c r="S14015" s="108"/>
      <c r="U14015" s="108"/>
      <c r="W14015" s="108"/>
      <c r="Y14015" s="108"/>
      <c r="AA14015" s="108"/>
      <c r="AC14015" s="108"/>
    </row>
    <row r="14016" spans="19:29" x14ac:dyDescent="0.25">
      <c r="S14016" s="109"/>
      <c r="U14016" s="109"/>
      <c r="W14016" s="109"/>
      <c r="Y14016" s="109"/>
      <c r="AA14016" s="109"/>
      <c r="AC14016" s="109"/>
    </row>
    <row r="14017" spans="19:29" x14ac:dyDescent="0.25">
      <c r="S14017" s="108"/>
      <c r="U14017" s="108"/>
      <c r="W14017" s="108"/>
      <c r="Y14017" s="108"/>
      <c r="AA14017" s="108"/>
      <c r="AC14017" s="108"/>
    </row>
    <row r="14018" spans="19:29" x14ac:dyDescent="0.25">
      <c r="S14018" s="108"/>
      <c r="U14018" s="108"/>
      <c r="W14018" s="108"/>
      <c r="Y14018" s="108"/>
      <c r="AA14018" s="108"/>
      <c r="AC14018" s="108"/>
    </row>
    <row r="14019" spans="19:29" x14ac:dyDescent="0.25">
      <c r="S14019" s="109"/>
      <c r="U14019" s="109"/>
      <c r="W14019" s="109"/>
      <c r="Y14019" s="109"/>
      <c r="AA14019" s="109"/>
      <c r="AC14019" s="109"/>
    </row>
    <row r="14020" spans="19:29" x14ac:dyDescent="0.25">
      <c r="S14020" s="108"/>
      <c r="U14020" s="108"/>
      <c r="W14020" s="108"/>
      <c r="Y14020" s="108"/>
      <c r="AA14020" s="108"/>
      <c r="AC14020" s="108"/>
    </row>
    <row r="14021" spans="19:29" x14ac:dyDescent="0.25">
      <c r="S14021" s="109"/>
      <c r="U14021" s="109"/>
      <c r="W14021" s="109"/>
      <c r="Y14021" s="109"/>
      <c r="AA14021" s="109"/>
      <c r="AC14021" s="109"/>
    </row>
    <row r="14022" spans="19:29" x14ac:dyDescent="0.25">
      <c r="S14022" s="108"/>
      <c r="U14022" s="108"/>
      <c r="W14022" s="108"/>
      <c r="Y14022" s="108"/>
      <c r="AA14022" s="108"/>
      <c r="AC14022" s="108"/>
    </row>
    <row r="14023" spans="19:29" x14ac:dyDescent="0.25">
      <c r="S14023" s="108"/>
      <c r="U14023" s="108"/>
      <c r="W14023" s="108"/>
      <c r="Y14023" s="108"/>
      <c r="AA14023" s="108"/>
      <c r="AC14023" s="108"/>
    </row>
    <row r="14024" spans="19:29" x14ac:dyDescent="0.25">
      <c r="S14024" s="108"/>
      <c r="U14024" s="108"/>
      <c r="W14024" s="108"/>
      <c r="Y14024" s="108"/>
      <c r="AA14024" s="108"/>
      <c r="AC14024" s="108"/>
    </row>
    <row r="14025" spans="19:29" x14ac:dyDescent="0.25">
      <c r="S14025" s="110"/>
      <c r="U14025" s="110"/>
      <c r="W14025" s="110"/>
      <c r="Y14025" s="110"/>
      <c r="AA14025" s="110"/>
      <c r="AC14025" s="110"/>
    </row>
    <row r="14026" spans="19:29" x14ac:dyDescent="0.25">
      <c r="S14026" s="110"/>
      <c r="U14026" s="110"/>
      <c r="W14026" s="110"/>
      <c r="Y14026" s="110"/>
      <c r="AA14026" s="110"/>
      <c r="AC14026" s="110"/>
    </row>
    <row r="14027" spans="19:29" x14ac:dyDescent="0.25">
      <c r="S14027" s="110"/>
      <c r="U14027" s="110"/>
      <c r="W14027" s="110"/>
      <c r="Y14027" s="110"/>
      <c r="AA14027" s="110"/>
      <c r="AC14027" s="110"/>
    </row>
    <row r="14028" spans="19:29" x14ac:dyDescent="0.25">
      <c r="S14028" s="110"/>
      <c r="U14028" s="110"/>
      <c r="W14028" s="110"/>
      <c r="Y14028" s="110"/>
      <c r="AA14028" s="110"/>
      <c r="AC14028" s="110"/>
    </row>
    <row r="14029" spans="19:29" x14ac:dyDescent="0.25">
      <c r="S14029" s="111"/>
      <c r="U14029" s="111"/>
      <c r="W14029" s="111"/>
      <c r="Y14029" s="111"/>
      <c r="AA14029" s="111"/>
      <c r="AC14029" s="111"/>
    </row>
    <row r="14030" spans="19:29" x14ac:dyDescent="0.25">
      <c r="S14030" s="107"/>
      <c r="U14030" s="107"/>
      <c r="W14030" s="107"/>
      <c r="Y14030" s="107"/>
      <c r="AA14030" s="107"/>
      <c r="AC14030" s="107"/>
    </row>
    <row r="14031" spans="19:29" x14ac:dyDescent="0.25">
      <c r="S14031" s="108"/>
      <c r="U14031" s="108"/>
      <c r="W14031" s="108"/>
      <c r="Y14031" s="108"/>
      <c r="AA14031" s="108"/>
      <c r="AC14031" s="108"/>
    </row>
    <row r="14032" spans="19:29" x14ac:dyDescent="0.25">
      <c r="S14032" s="108"/>
      <c r="U14032" s="108"/>
      <c r="W14032" s="108"/>
      <c r="Y14032" s="108"/>
      <c r="AA14032" s="108"/>
      <c r="AC14032" s="108"/>
    </row>
    <row r="14033" spans="19:29" x14ac:dyDescent="0.25">
      <c r="S14033" s="109"/>
      <c r="U14033" s="109"/>
      <c r="W14033" s="109"/>
      <c r="Y14033" s="109"/>
      <c r="AA14033" s="109"/>
      <c r="AC14033" s="109"/>
    </row>
    <row r="14034" spans="19:29" x14ac:dyDescent="0.25">
      <c r="S14034" s="108"/>
      <c r="U14034" s="108"/>
      <c r="W14034" s="108"/>
      <c r="Y14034" s="108"/>
      <c r="AA14034" s="108"/>
      <c r="AC14034" s="108"/>
    </row>
    <row r="14035" spans="19:29" x14ac:dyDescent="0.25">
      <c r="S14035" s="108"/>
      <c r="U14035" s="108"/>
      <c r="W14035" s="108"/>
      <c r="Y14035" s="108"/>
      <c r="AA14035" s="108"/>
      <c r="AC14035" s="108"/>
    </row>
    <row r="14036" spans="19:29" x14ac:dyDescent="0.25">
      <c r="S14036" s="109"/>
      <c r="U14036" s="109"/>
      <c r="W14036" s="109"/>
      <c r="Y14036" s="109"/>
      <c r="AA14036" s="109"/>
      <c r="AC14036" s="109"/>
    </row>
    <row r="14037" spans="19:29" x14ac:dyDescent="0.25">
      <c r="S14037" s="108"/>
      <c r="U14037" s="108"/>
      <c r="W14037" s="108"/>
      <c r="Y14037" s="108"/>
      <c r="AA14037" s="108"/>
      <c r="AC14037" s="108"/>
    </row>
    <row r="14038" spans="19:29" x14ac:dyDescent="0.25">
      <c r="S14038" s="109"/>
      <c r="U14038" s="109"/>
      <c r="W14038" s="109"/>
      <c r="Y14038" s="109"/>
      <c r="AA14038" s="109"/>
      <c r="AC14038" s="109"/>
    </row>
    <row r="14039" spans="19:29" x14ac:dyDescent="0.25">
      <c r="S14039" s="108"/>
      <c r="U14039" s="108"/>
      <c r="W14039" s="108"/>
      <c r="Y14039" s="108"/>
      <c r="AA14039" s="108"/>
      <c r="AC14039" s="108"/>
    </row>
    <row r="14040" spans="19:29" x14ac:dyDescent="0.25">
      <c r="S14040" s="108"/>
      <c r="U14040" s="108"/>
      <c r="W14040" s="108"/>
      <c r="Y14040" s="108"/>
      <c r="AA14040" s="108"/>
      <c r="AC14040" s="108"/>
    </row>
    <row r="14041" spans="19:29" x14ac:dyDescent="0.25">
      <c r="S14041" s="108"/>
      <c r="U14041" s="108"/>
      <c r="W14041" s="108"/>
      <c r="Y14041" s="108"/>
      <c r="AA14041" s="108"/>
      <c r="AC14041" s="108"/>
    </row>
    <row r="14042" spans="19:29" x14ac:dyDescent="0.25">
      <c r="S14042" s="110"/>
      <c r="U14042" s="110"/>
      <c r="W14042" s="110"/>
      <c r="Y14042" s="110"/>
      <c r="AA14042" s="110"/>
      <c r="AC14042" s="110"/>
    </row>
    <row r="14043" spans="19:29" x14ac:dyDescent="0.25">
      <c r="S14043" s="110"/>
      <c r="U14043" s="110"/>
      <c r="W14043" s="110"/>
      <c r="Y14043" s="110"/>
      <c r="AA14043" s="110"/>
      <c r="AC14043" s="110"/>
    </row>
    <row r="14044" spans="19:29" x14ac:dyDescent="0.25">
      <c r="S14044" s="110"/>
      <c r="U14044" s="110"/>
      <c r="W14044" s="110"/>
      <c r="Y14044" s="110"/>
      <c r="AA14044" s="110"/>
      <c r="AC14044" s="110"/>
    </row>
    <row r="14045" spans="19:29" x14ac:dyDescent="0.25">
      <c r="S14045" s="110"/>
      <c r="U14045" s="110"/>
      <c r="W14045" s="110"/>
      <c r="Y14045" s="110"/>
      <c r="AA14045" s="110"/>
      <c r="AC14045" s="110"/>
    </row>
    <row r="14046" spans="19:29" x14ac:dyDescent="0.25">
      <c r="S14046" s="111"/>
      <c r="U14046" s="111"/>
      <c r="W14046" s="111"/>
      <c r="Y14046" s="111"/>
      <c r="AA14046" s="111"/>
      <c r="AC14046" s="111"/>
    </row>
    <row r="14047" spans="19:29" x14ac:dyDescent="0.25">
      <c r="S14047" s="107"/>
      <c r="U14047" s="107"/>
      <c r="W14047" s="107"/>
      <c r="Y14047" s="107"/>
      <c r="AA14047" s="107"/>
      <c r="AC14047" s="107"/>
    </row>
    <row r="14048" spans="19:29" x14ac:dyDescent="0.25">
      <c r="S14048" s="108"/>
      <c r="U14048" s="108"/>
      <c r="W14048" s="108"/>
      <c r="Y14048" s="108"/>
      <c r="AA14048" s="108"/>
      <c r="AC14048" s="108"/>
    </row>
    <row r="14049" spans="19:29" x14ac:dyDescent="0.25">
      <c r="S14049" s="108"/>
      <c r="U14049" s="108"/>
      <c r="W14049" s="108"/>
      <c r="Y14049" s="108"/>
      <c r="AA14049" s="108"/>
      <c r="AC14049" s="108"/>
    </row>
    <row r="14050" spans="19:29" x14ac:dyDescent="0.25">
      <c r="S14050" s="109"/>
      <c r="U14050" s="109"/>
      <c r="W14050" s="109"/>
      <c r="Y14050" s="109"/>
      <c r="AA14050" s="109"/>
      <c r="AC14050" s="109"/>
    </row>
    <row r="14051" spans="19:29" x14ac:dyDescent="0.25">
      <c r="S14051" s="108"/>
      <c r="U14051" s="108"/>
      <c r="W14051" s="108"/>
      <c r="Y14051" s="108"/>
      <c r="AA14051" s="108"/>
      <c r="AC14051" s="108"/>
    </row>
    <row r="14052" spans="19:29" x14ac:dyDescent="0.25">
      <c r="S14052" s="108"/>
      <c r="U14052" s="108"/>
      <c r="W14052" s="108"/>
      <c r="Y14052" s="108"/>
      <c r="AA14052" s="108"/>
      <c r="AC14052" s="108"/>
    </row>
    <row r="14053" spans="19:29" x14ac:dyDescent="0.25">
      <c r="S14053" s="109"/>
      <c r="U14053" s="109"/>
      <c r="W14053" s="109"/>
      <c r="Y14053" s="109"/>
      <c r="AA14053" s="109"/>
      <c r="AC14053" s="109"/>
    </row>
    <row r="14054" spans="19:29" x14ac:dyDescent="0.25">
      <c r="S14054" s="108"/>
      <c r="U14054" s="108"/>
      <c r="W14054" s="108"/>
      <c r="Y14054" s="108"/>
      <c r="AA14054" s="108"/>
      <c r="AC14054" s="108"/>
    </row>
    <row r="14055" spans="19:29" x14ac:dyDescent="0.25">
      <c r="S14055" s="109"/>
      <c r="U14055" s="109"/>
      <c r="W14055" s="109"/>
      <c r="Y14055" s="109"/>
      <c r="AA14055" s="109"/>
      <c r="AC14055" s="109"/>
    </row>
    <row r="14056" spans="19:29" x14ac:dyDescent="0.25">
      <c r="S14056" s="108"/>
      <c r="U14056" s="108"/>
      <c r="W14056" s="108"/>
      <c r="Y14056" s="108"/>
      <c r="AA14056" s="108"/>
      <c r="AC14056" s="108"/>
    </row>
    <row r="14057" spans="19:29" x14ac:dyDescent="0.25">
      <c r="S14057" s="108"/>
      <c r="U14057" s="108"/>
      <c r="W14057" s="108"/>
      <c r="Y14057" s="108"/>
      <c r="AA14057" s="108"/>
      <c r="AC14057" s="108"/>
    </row>
    <row r="14058" spans="19:29" x14ac:dyDescent="0.25">
      <c r="S14058" s="108"/>
      <c r="U14058" s="108"/>
      <c r="W14058" s="108"/>
      <c r="Y14058" s="108"/>
      <c r="AA14058" s="108"/>
      <c r="AC14058" s="108"/>
    </row>
    <row r="14059" spans="19:29" x14ac:dyDescent="0.25">
      <c r="S14059" s="110"/>
      <c r="U14059" s="110"/>
      <c r="W14059" s="110"/>
      <c r="Y14059" s="110"/>
      <c r="AA14059" s="110"/>
      <c r="AC14059" s="110"/>
    </row>
    <row r="14060" spans="19:29" x14ac:dyDescent="0.25">
      <c r="S14060" s="110"/>
      <c r="U14060" s="110"/>
      <c r="W14060" s="110"/>
      <c r="Y14060" s="110"/>
      <c r="AA14060" s="110"/>
      <c r="AC14060" s="110"/>
    </row>
    <row r="14061" spans="19:29" x14ac:dyDescent="0.25">
      <c r="S14061" s="110"/>
      <c r="U14061" s="110"/>
      <c r="W14061" s="110"/>
      <c r="Y14061" s="110"/>
      <c r="AA14061" s="110"/>
      <c r="AC14061" s="110"/>
    </row>
    <row r="14062" spans="19:29" x14ac:dyDescent="0.25">
      <c r="S14062" s="110"/>
      <c r="U14062" s="110"/>
      <c r="W14062" s="110"/>
      <c r="Y14062" s="110"/>
      <c r="AA14062" s="110"/>
      <c r="AC14062" s="110"/>
    </row>
    <row r="14063" spans="19:29" x14ac:dyDescent="0.25">
      <c r="S14063" s="111"/>
      <c r="U14063" s="111"/>
      <c r="W14063" s="111"/>
      <c r="Y14063" s="111"/>
      <c r="AA14063" s="111"/>
      <c r="AC14063" s="111"/>
    </row>
    <row r="14064" spans="19:29" x14ac:dyDescent="0.25">
      <c r="S14064" s="107"/>
      <c r="U14064" s="107"/>
      <c r="W14064" s="107"/>
      <c r="Y14064" s="107"/>
      <c r="AA14064" s="107"/>
      <c r="AC14064" s="107"/>
    </row>
    <row r="14065" spans="19:29" x14ac:dyDescent="0.25">
      <c r="S14065" s="108"/>
      <c r="U14065" s="108"/>
      <c r="W14065" s="108"/>
      <c r="Y14065" s="108"/>
      <c r="AA14065" s="108"/>
      <c r="AC14065" s="108"/>
    </row>
    <row r="14066" spans="19:29" x14ac:dyDescent="0.25">
      <c r="S14066" s="108"/>
      <c r="U14066" s="108"/>
      <c r="W14066" s="108"/>
      <c r="Y14066" s="108"/>
      <c r="AA14066" s="108"/>
      <c r="AC14066" s="108"/>
    </row>
    <row r="14067" spans="19:29" x14ac:dyDescent="0.25">
      <c r="S14067" s="109"/>
      <c r="U14067" s="109"/>
      <c r="W14067" s="109"/>
      <c r="Y14067" s="109"/>
      <c r="AA14067" s="109"/>
      <c r="AC14067" s="109"/>
    </row>
    <row r="14068" spans="19:29" x14ac:dyDescent="0.25">
      <c r="S14068" s="108"/>
      <c r="U14068" s="108"/>
      <c r="W14068" s="108"/>
      <c r="Y14068" s="108"/>
      <c r="AA14068" s="108"/>
      <c r="AC14068" s="108"/>
    </row>
    <row r="14069" spans="19:29" x14ac:dyDescent="0.25">
      <c r="S14069" s="108"/>
      <c r="U14069" s="108"/>
      <c r="W14069" s="108"/>
      <c r="Y14069" s="108"/>
      <c r="AA14069" s="108"/>
      <c r="AC14069" s="108"/>
    </row>
    <row r="14070" spans="19:29" x14ac:dyDescent="0.25">
      <c r="S14070" s="109"/>
      <c r="U14070" s="109"/>
      <c r="W14070" s="109"/>
      <c r="Y14070" s="109"/>
      <c r="AA14070" s="109"/>
      <c r="AC14070" s="109"/>
    </row>
    <row r="14071" spans="19:29" x14ac:dyDescent="0.25">
      <c r="S14071" s="108"/>
      <c r="U14071" s="108"/>
      <c r="W14071" s="108"/>
      <c r="Y14071" s="108"/>
      <c r="AA14071" s="108"/>
      <c r="AC14071" s="108"/>
    </row>
    <row r="14072" spans="19:29" x14ac:dyDescent="0.25">
      <c r="S14072" s="109"/>
      <c r="U14072" s="109"/>
      <c r="W14072" s="109"/>
      <c r="Y14072" s="109"/>
      <c r="AA14072" s="109"/>
      <c r="AC14072" s="109"/>
    </row>
    <row r="14073" spans="19:29" x14ac:dyDescent="0.25">
      <c r="S14073" s="108"/>
      <c r="U14073" s="108"/>
      <c r="W14073" s="108"/>
      <c r="Y14073" s="108"/>
      <c r="AA14073" s="108"/>
      <c r="AC14073" s="108"/>
    </row>
    <row r="14074" spans="19:29" x14ac:dyDescent="0.25">
      <c r="S14074" s="108"/>
      <c r="U14074" s="108"/>
      <c r="W14074" s="108"/>
      <c r="Y14074" s="108"/>
      <c r="AA14074" s="108"/>
      <c r="AC14074" s="108"/>
    </row>
    <row r="14075" spans="19:29" x14ac:dyDescent="0.25">
      <c r="S14075" s="108"/>
      <c r="U14075" s="108"/>
      <c r="W14075" s="108"/>
      <c r="Y14075" s="108"/>
      <c r="AA14075" s="108"/>
      <c r="AC14075" s="108"/>
    </row>
    <row r="14076" spans="19:29" x14ac:dyDescent="0.25">
      <c r="S14076" s="110"/>
      <c r="U14076" s="110"/>
      <c r="W14076" s="110"/>
      <c r="Y14076" s="110"/>
      <c r="AA14076" s="110"/>
      <c r="AC14076" s="110"/>
    </row>
    <row r="14077" spans="19:29" x14ac:dyDescent="0.25">
      <c r="S14077" s="110"/>
      <c r="U14077" s="110"/>
      <c r="W14077" s="110"/>
      <c r="Y14077" s="110"/>
      <c r="AA14077" s="110"/>
      <c r="AC14077" s="110"/>
    </row>
    <row r="14078" spans="19:29" x14ac:dyDescent="0.25">
      <c r="S14078" s="110"/>
      <c r="U14078" s="110"/>
      <c r="W14078" s="110"/>
      <c r="Y14078" s="110"/>
      <c r="AA14078" s="110"/>
      <c r="AC14078" s="110"/>
    </row>
    <row r="14079" spans="19:29" x14ac:dyDescent="0.25">
      <c r="S14079" s="110"/>
      <c r="U14079" s="110"/>
      <c r="W14079" s="110"/>
      <c r="Y14079" s="110"/>
      <c r="AA14079" s="110"/>
      <c r="AC14079" s="110"/>
    </row>
    <row r="14080" spans="19:29" x14ac:dyDescent="0.25">
      <c r="S14080" s="111"/>
      <c r="U14080" s="111"/>
      <c r="W14080" s="111"/>
      <c r="Y14080" s="111"/>
      <c r="AA14080" s="111"/>
      <c r="AC14080" s="111"/>
    </row>
    <row r="14081" spans="19:29" x14ac:dyDescent="0.25">
      <c r="S14081" s="107"/>
      <c r="U14081" s="107"/>
      <c r="W14081" s="107"/>
      <c r="Y14081" s="107"/>
      <c r="AA14081" s="107"/>
      <c r="AC14081" s="107"/>
    </row>
    <row r="14082" spans="19:29" x14ac:dyDescent="0.25">
      <c r="S14082" s="108"/>
      <c r="U14082" s="108"/>
      <c r="W14082" s="108"/>
      <c r="Y14082" s="108"/>
      <c r="AA14082" s="108"/>
      <c r="AC14082" s="108"/>
    </row>
    <row r="14083" spans="19:29" x14ac:dyDescent="0.25">
      <c r="S14083" s="108"/>
      <c r="U14083" s="108"/>
      <c r="W14083" s="108"/>
      <c r="Y14083" s="108"/>
      <c r="AA14083" s="108"/>
      <c r="AC14083" s="108"/>
    </row>
    <row r="14084" spans="19:29" x14ac:dyDescent="0.25">
      <c r="S14084" s="109"/>
      <c r="U14084" s="109"/>
      <c r="W14084" s="109"/>
      <c r="Y14084" s="109"/>
      <c r="AA14084" s="109"/>
      <c r="AC14084" s="109"/>
    </row>
    <row r="14085" spans="19:29" x14ac:dyDescent="0.25">
      <c r="S14085" s="108"/>
      <c r="U14085" s="108"/>
      <c r="W14085" s="108"/>
      <c r="Y14085" s="108"/>
      <c r="AA14085" s="108"/>
      <c r="AC14085" s="108"/>
    </row>
    <row r="14086" spans="19:29" x14ac:dyDescent="0.25">
      <c r="S14086" s="108"/>
      <c r="U14086" s="108"/>
      <c r="W14086" s="108"/>
      <c r="Y14086" s="108"/>
      <c r="AA14086" s="108"/>
      <c r="AC14086" s="108"/>
    </row>
    <row r="14087" spans="19:29" x14ac:dyDescent="0.25">
      <c r="S14087" s="109"/>
      <c r="U14087" s="109"/>
      <c r="W14087" s="109"/>
      <c r="Y14087" s="109"/>
      <c r="AA14087" s="109"/>
      <c r="AC14087" s="109"/>
    </row>
    <row r="14088" spans="19:29" x14ac:dyDescent="0.25">
      <c r="S14088" s="108"/>
      <c r="U14088" s="108"/>
      <c r="W14088" s="108"/>
      <c r="Y14088" s="108"/>
      <c r="AA14088" s="108"/>
      <c r="AC14088" s="108"/>
    </row>
    <row r="14089" spans="19:29" x14ac:dyDescent="0.25">
      <c r="S14089" s="109"/>
      <c r="U14089" s="109"/>
      <c r="W14089" s="109"/>
      <c r="Y14089" s="109"/>
      <c r="AA14089" s="109"/>
      <c r="AC14089" s="109"/>
    </row>
    <row r="14090" spans="19:29" x14ac:dyDescent="0.25">
      <c r="S14090" s="108"/>
      <c r="U14090" s="108"/>
      <c r="W14090" s="108"/>
      <c r="Y14090" s="108"/>
      <c r="AA14090" s="108"/>
      <c r="AC14090" s="108"/>
    </row>
    <row r="14091" spans="19:29" x14ac:dyDescent="0.25">
      <c r="S14091" s="108"/>
      <c r="U14091" s="108"/>
      <c r="W14091" s="108"/>
      <c r="Y14091" s="108"/>
      <c r="AA14091" s="108"/>
      <c r="AC14091" s="108"/>
    </row>
    <row r="14092" spans="19:29" x14ac:dyDescent="0.25">
      <c r="S14092" s="108"/>
      <c r="U14092" s="108"/>
      <c r="W14092" s="108"/>
      <c r="Y14092" s="108"/>
      <c r="AA14092" s="108"/>
      <c r="AC14092" s="108"/>
    </row>
    <row r="14093" spans="19:29" x14ac:dyDescent="0.25">
      <c r="S14093" s="110"/>
      <c r="U14093" s="110"/>
      <c r="W14093" s="110"/>
      <c r="Y14093" s="110"/>
      <c r="AA14093" s="110"/>
      <c r="AC14093" s="110"/>
    </row>
    <row r="14094" spans="19:29" x14ac:dyDescent="0.25">
      <c r="S14094" s="110"/>
      <c r="U14094" s="110"/>
      <c r="W14094" s="110"/>
      <c r="Y14094" s="110"/>
      <c r="AA14094" s="110"/>
      <c r="AC14094" s="110"/>
    </row>
    <row r="14095" spans="19:29" x14ac:dyDescent="0.25">
      <c r="S14095" s="110"/>
      <c r="U14095" s="110"/>
      <c r="W14095" s="110"/>
      <c r="Y14095" s="110"/>
      <c r="AA14095" s="110"/>
      <c r="AC14095" s="110"/>
    </row>
    <row r="14096" spans="19:29" x14ac:dyDescent="0.25">
      <c r="S14096" s="110"/>
      <c r="U14096" s="110"/>
      <c r="W14096" s="110"/>
      <c r="Y14096" s="110"/>
      <c r="AA14096" s="110"/>
      <c r="AC14096" s="110"/>
    </row>
    <row r="14097" spans="19:29" x14ac:dyDescent="0.25">
      <c r="S14097" s="111"/>
      <c r="U14097" s="111"/>
      <c r="W14097" s="111"/>
      <c r="Y14097" s="111"/>
      <c r="AA14097" s="111"/>
      <c r="AC14097" s="111"/>
    </row>
    <row r="14098" spans="19:29" x14ac:dyDescent="0.25">
      <c r="S14098" s="107"/>
      <c r="U14098" s="107"/>
      <c r="W14098" s="107"/>
      <c r="Y14098" s="107"/>
      <c r="AA14098" s="107"/>
      <c r="AC14098" s="107"/>
    </row>
    <row r="14099" spans="19:29" x14ac:dyDescent="0.25">
      <c r="S14099" s="108"/>
      <c r="U14099" s="108"/>
      <c r="W14099" s="108"/>
      <c r="Y14099" s="108"/>
      <c r="AA14099" s="108"/>
      <c r="AC14099" s="108"/>
    </row>
    <row r="14100" spans="19:29" x14ac:dyDescent="0.25">
      <c r="S14100" s="108"/>
      <c r="U14100" s="108"/>
      <c r="W14100" s="108"/>
      <c r="Y14100" s="108"/>
      <c r="AA14100" s="108"/>
      <c r="AC14100" s="108"/>
    </row>
    <row r="14101" spans="19:29" x14ac:dyDescent="0.25">
      <c r="S14101" s="109"/>
      <c r="U14101" s="109"/>
      <c r="W14101" s="109"/>
      <c r="Y14101" s="109"/>
      <c r="AA14101" s="109"/>
      <c r="AC14101" s="109"/>
    </row>
    <row r="14102" spans="19:29" x14ac:dyDescent="0.25">
      <c r="S14102" s="108"/>
      <c r="U14102" s="108"/>
      <c r="W14102" s="108"/>
      <c r="Y14102" s="108"/>
      <c r="AA14102" s="108"/>
      <c r="AC14102" s="108"/>
    </row>
    <row r="14103" spans="19:29" x14ac:dyDescent="0.25">
      <c r="S14103" s="108"/>
      <c r="U14103" s="108"/>
      <c r="W14103" s="108"/>
      <c r="Y14103" s="108"/>
      <c r="AA14103" s="108"/>
      <c r="AC14103" s="108"/>
    </row>
    <row r="14104" spans="19:29" x14ac:dyDescent="0.25">
      <c r="S14104" s="109"/>
      <c r="U14104" s="109"/>
      <c r="W14104" s="109"/>
      <c r="Y14104" s="109"/>
      <c r="AA14104" s="109"/>
      <c r="AC14104" s="109"/>
    </row>
    <row r="14105" spans="19:29" x14ac:dyDescent="0.25">
      <c r="S14105" s="108"/>
      <c r="U14105" s="108"/>
      <c r="W14105" s="108"/>
      <c r="Y14105" s="108"/>
      <c r="AA14105" s="108"/>
      <c r="AC14105" s="108"/>
    </row>
    <row r="14106" spans="19:29" x14ac:dyDescent="0.25">
      <c r="S14106" s="109"/>
      <c r="U14106" s="109"/>
      <c r="W14106" s="109"/>
      <c r="Y14106" s="109"/>
      <c r="AA14106" s="109"/>
      <c r="AC14106" s="109"/>
    </row>
    <row r="14107" spans="19:29" x14ac:dyDescent="0.25">
      <c r="S14107" s="108"/>
      <c r="U14107" s="108"/>
      <c r="W14107" s="108"/>
      <c r="Y14107" s="108"/>
      <c r="AA14107" s="108"/>
      <c r="AC14107" s="108"/>
    </row>
    <row r="14108" spans="19:29" x14ac:dyDescent="0.25">
      <c r="S14108" s="108"/>
      <c r="U14108" s="108"/>
      <c r="W14108" s="108"/>
      <c r="Y14108" s="108"/>
      <c r="AA14108" s="108"/>
      <c r="AC14108" s="108"/>
    </row>
    <row r="14109" spans="19:29" x14ac:dyDescent="0.25">
      <c r="S14109" s="108"/>
      <c r="U14109" s="108"/>
      <c r="W14109" s="108"/>
      <c r="Y14109" s="108"/>
      <c r="AA14109" s="108"/>
      <c r="AC14109" s="108"/>
    </row>
    <row r="14110" spans="19:29" x14ac:dyDescent="0.25">
      <c r="S14110" s="110"/>
      <c r="U14110" s="110"/>
      <c r="W14110" s="110"/>
      <c r="Y14110" s="110"/>
      <c r="AA14110" s="110"/>
      <c r="AC14110" s="110"/>
    </row>
    <row r="14111" spans="19:29" x14ac:dyDescent="0.25">
      <c r="S14111" s="110"/>
      <c r="U14111" s="110"/>
      <c r="W14111" s="110"/>
      <c r="Y14111" s="110"/>
      <c r="AA14111" s="110"/>
      <c r="AC14111" s="110"/>
    </row>
    <row r="14112" spans="19:29" x14ac:dyDescent="0.25">
      <c r="S14112" s="110"/>
      <c r="U14112" s="110"/>
      <c r="W14112" s="110"/>
      <c r="Y14112" s="110"/>
      <c r="AA14112" s="110"/>
      <c r="AC14112" s="110"/>
    </row>
    <row r="14113" spans="19:29" x14ac:dyDescent="0.25">
      <c r="S14113" s="110"/>
      <c r="U14113" s="110"/>
      <c r="W14113" s="110"/>
      <c r="Y14113" s="110"/>
      <c r="AA14113" s="110"/>
      <c r="AC14113" s="110"/>
    </row>
    <row r="14114" spans="19:29" x14ac:dyDescent="0.25">
      <c r="S14114" s="111"/>
      <c r="U14114" s="111"/>
      <c r="W14114" s="111"/>
      <c r="Y14114" s="111"/>
      <c r="AA14114" s="111"/>
      <c r="AC14114" s="111"/>
    </row>
    <row r="14115" spans="19:29" x14ac:dyDescent="0.25">
      <c r="S14115" s="107"/>
      <c r="U14115" s="107"/>
      <c r="W14115" s="107"/>
      <c r="Y14115" s="107"/>
      <c r="AA14115" s="107"/>
      <c r="AC14115" s="107"/>
    </row>
    <row r="14116" spans="19:29" x14ac:dyDescent="0.25">
      <c r="S14116" s="108"/>
      <c r="U14116" s="108"/>
      <c r="W14116" s="108"/>
      <c r="Y14116" s="108"/>
      <c r="AA14116" s="108"/>
      <c r="AC14116" s="108"/>
    </row>
    <row r="14117" spans="19:29" x14ac:dyDescent="0.25">
      <c r="S14117" s="108"/>
      <c r="U14117" s="108"/>
      <c r="W14117" s="108"/>
      <c r="Y14117" s="108"/>
      <c r="AA14117" s="108"/>
      <c r="AC14117" s="108"/>
    </row>
    <row r="14118" spans="19:29" x14ac:dyDescent="0.25">
      <c r="S14118" s="109"/>
      <c r="U14118" s="109"/>
      <c r="W14118" s="109"/>
      <c r="Y14118" s="109"/>
      <c r="AA14118" s="109"/>
      <c r="AC14118" s="109"/>
    </row>
    <row r="14119" spans="19:29" x14ac:dyDescent="0.25">
      <c r="S14119" s="108"/>
      <c r="U14119" s="108"/>
      <c r="W14119" s="108"/>
      <c r="Y14119" s="108"/>
      <c r="AA14119" s="108"/>
      <c r="AC14119" s="108"/>
    </row>
    <row r="14120" spans="19:29" x14ac:dyDescent="0.25">
      <c r="S14120" s="108"/>
      <c r="U14120" s="108"/>
      <c r="W14120" s="108"/>
      <c r="Y14120" s="108"/>
      <c r="AA14120" s="108"/>
      <c r="AC14120" s="108"/>
    </row>
    <row r="14121" spans="19:29" x14ac:dyDescent="0.25">
      <c r="S14121" s="109"/>
      <c r="U14121" s="109"/>
      <c r="W14121" s="109"/>
      <c r="Y14121" s="109"/>
      <c r="AA14121" s="109"/>
      <c r="AC14121" s="109"/>
    </row>
    <row r="14122" spans="19:29" x14ac:dyDescent="0.25">
      <c r="S14122" s="108"/>
      <c r="U14122" s="108"/>
      <c r="W14122" s="108"/>
      <c r="Y14122" s="108"/>
      <c r="AA14122" s="108"/>
      <c r="AC14122" s="108"/>
    </row>
    <row r="14123" spans="19:29" x14ac:dyDescent="0.25">
      <c r="S14123" s="109"/>
      <c r="U14123" s="109"/>
      <c r="W14123" s="109"/>
      <c r="Y14123" s="109"/>
      <c r="AA14123" s="109"/>
      <c r="AC14123" s="109"/>
    </row>
    <row r="14124" spans="19:29" x14ac:dyDescent="0.25">
      <c r="S14124" s="108"/>
      <c r="U14124" s="108"/>
      <c r="W14124" s="108"/>
      <c r="Y14124" s="108"/>
      <c r="AA14124" s="108"/>
      <c r="AC14124" s="108"/>
    </row>
    <row r="14125" spans="19:29" x14ac:dyDescent="0.25">
      <c r="S14125" s="108"/>
      <c r="U14125" s="108"/>
      <c r="W14125" s="108"/>
      <c r="Y14125" s="108"/>
      <c r="AA14125" s="108"/>
      <c r="AC14125" s="108"/>
    </row>
    <row r="14126" spans="19:29" x14ac:dyDescent="0.25">
      <c r="S14126" s="108"/>
      <c r="U14126" s="108"/>
      <c r="W14126" s="108"/>
      <c r="Y14126" s="108"/>
      <c r="AA14126" s="108"/>
      <c r="AC14126" s="108"/>
    </row>
    <row r="14127" spans="19:29" x14ac:dyDescent="0.25">
      <c r="S14127" s="110"/>
      <c r="U14127" s="110"/>
      <c r="W14127" s="110"/>
      <c r="Y14127" s="110"/>
      <c r="AA14127" s="110"/>
      <c r="AC14127" s="110"/>
    </row>
    <row r="14128" spans="19:29" x14ac:dyDescent="0.25">
      <c r="S14128" s="110"/>
      <c r="U14128" s="110"/>
      <c r="W14128" s="110"/>
      <c r="Y14128" s="110"/>
      <c r="AA14128" s="110"/>
      <c r="AC14128" s="110"/>
    </row>
    <row r="14129" spans="19:29" x14ac:dyDescent="0.25">
      <c r="S14129" s="110"/>
      <c r="U14129" s="110"/>
      <c r="W14129" s="110"/>
      <c r="Y14129" s="110"/>
      <c r="AA14129" s="110"/>
      <c r="AC14129" s="110"/>
    </row>
    <row r="14130" spans="19:29" x14ac:dyDescent="0.25">
      <c r="S14130" s="110"/>
      <c r="U14130" s="110"/>
      <c r="W14130" s="110"/>
      <c r="Y14130" s="110"/>
      <c r="AA14130" s="110"/>
      <c r="AC14130" s="110"/>
    </row>
    <row r="14131" spans="19:29" x14ac:dyDescent="0.25">
      <c r="S14131" s="111"/>
      <c r="U14131" s="111"/>
      <c r="W14131" s="111"/>
      <c r="Y14131" s="111"/>
      <c r="AA14131" s="111"/>
      <c r="AC14131" s="111"/>
    </row>
    <row r="14132" spans="19:29" x14ac:dyDescent="0.25">
      <c r="S14132" s="107"/>
      <c r="U14132" s="107"/>
      <c r="W14132" s="107"/>
      <c r="Y14132" s="107"/>
      <c r="AA14132" s="107"/>
      <c r="AC14132" s="107"/>
    </row>
    <row r="14133" spans="19:29" x14ac:dyDescent="0.25">
      <c r="S14133" s="108"/>
      <c r="U14133" s="108"/>
      <c r="W14133" s="108"/>
      <c r="Y14133" s="108"/>
      <c r="AA14133" s="108"/>
      <c r="AC14133" s="108"/>
    </row>
    <row r="14134" spans="19:29" x14ac:dyDescent="0.25">
      <c r="S14134" s="108"/>
      <c r="U14134" s="108"/>
      <c r="W14134" s="108"/>
      <c r="Y14134" s="108"/>
      <c r="AA14134" s="108"/>
      <c r="AC14134" s="108"/>
    </row>
    <row r="14135" spans="19:29" x14ac:dyDescent="0.25">
      <c r="S14135" s="109"/>
      <c r="U14135" s="109"/>
      <c r="W14135" s="109"/>
      <c r="Y14135" s="109"/>
      <c r="AA14135" s="109"/>
      <c r="AC14135" s="109"/>
    </row>
    <row r="14136" spans="19:29" x14ac:dyDescent="0.25">
      <c r="S14136" s="108"/>
      <c r="U14136" s="108"/>
      <c r="W14136" s="108"/>
      <c r="Y14136" s="108"/>
      <c r="AA14136" s="108"/>
      <c r="AC14136" s="108"/>
    </row>
    <row r="14137" spans="19:29" x14ac:dyDescent="0.25">
      <c r="S14137" s="108"/>
      <c r="U14137" s="108"/>
      <c r="W14137" s="108"/>
      <c r="Y14137" s="108"/>
      <c r="AA14137" s="108"/>
      <c r="AC14137" s="108"/>
    </row>
    <row r="14138" spans="19:29" x14ac:dyDescent="0.25">
      <c r="S14138" s="109"/>
      <c r="U14138" s="109"/>
      <c r="W14138" s="109"/>
      <c r="Y14138" s="109"/>
      <c r="AA14138" s="109"/>
      <c r="AC14138" s="109"/>
    </row>
    <row r="14139" spans="19:29" x14ac:dyDescent="0.25">
      <c r="S14139" s="108"/>
      <c r="U14139" s="108"/>
      <c r="W14139" s="108"/>
      <c r="Y14139" s="108"/>
      <c r="AA14139" s="108"/>
      <c r="AC14139" s="108"/>
    </row>
    <row r="14140" spans="19:29" x14ac:dyDescent="0.25">
      <c r="S14140" s="109"/>
      <c r="U14140" s="109"/>
      <c r="W14140" s="109"/>
      <c r="Y14140" s="109"/>
      <c r="AA14140" s="109"/>
      <c r="AC14140" s="109"/>
    </row>
    <row r="14141" spans="19:29" x14ac:dyDescent="0.25">
      <c r="S14141" s="108"/>
      <c r="U14141" s="108"/>
      <c r="W14141" s="108"/>
      <c r="Y14141" s="108"/>
      <c r="AA14141" s="108"/>
      <c r="AC14141" s="108"/>
    </row>
    <row r="14142" spans="19:29" x14ac:dyDescent="0.25">
      <c r="S14142" s="108"/>
      <c r="U14142" s="108"/>
      <c r="W14142" s="108"/>
      <c r="Y14142" s="108"/>
      <c r="AA14142" s="108"/>
      <c r="AC14142" s="108"/>
    </row>
    <row r="14143" spans="19:29" x14ac:dyDescent="0.25">
      <c r="S14143" s="108"/>
      <c r="U14143" s="108"/>
      <c r="W14143" s="108"/>
      <c r="Y14143" s="108"/>
      <c r="AA14143" s="108"/>
      <c r="AC14143" s="108"/>
    </row>
    <row r="14144" spans="19:29" x14ac:dyDescent="0.25">
      <c r="S14144" s="110"/>
      <c r="U14144" s="110"/>
      <c r="W14144" s="110"/>
      <c r="Y14144" s="110"/>
      <c r="AA14144" s="110"/>
      <c r="AC14144" s="110"/>
    </row>
    <row r="14145" spans="19:29" x14ac:dyDescent="0.25">
      <c r="S14145" s="110"/>
      <c r="U14145" s="110"/>
      <c r="W14145" s="110"/>
      <c r="Y14145" s="110"/>
      <c r="AA14145" s="110"/>
      <c r="AC14145" s="110"/>
    </row>
    <row r="14146" spans="19:29" x14ac:dyDescent="0.25">
      <c r="S14146" s="110"/>
      <c r="U14146" s="110"/>
      <c r="W14146" s="110"/>
      <c r="Y14146" s="110"/>
      <c r="AA14146" s="110"/>
      <c r="AC14146" s="110"/>
    </row>
    <row r="14147" spans="19:29" x14ac:dyDescent="0.25">
      <c r="S14147" s="110"/>
      <c r="U14147" s="110"/>
      <c r="W14147" s="110"/>
      <c r="Y14147" s="110"/>
      <c r="AA14147" s="110"/>
      <c r="AC14147" s="110"/>
    </row>
    <row r="14148" spans="19:29" x14ac:dyDescent="0.25">
      <c r="S14148" s="111"/>
      <c r="U14148" s="111"/>
      <c r="W14148" s="111"/>
      <c r="Y14148" s="111"/>
      <c r="AA14148" s="111"/>
      <c r="AC14148" s="111"/>
    </row>
    <row r="14149" spans="19:29" x14ac:dyDescent="0.25">
      <c r="S14149" s="107"/>
      <c r="U14149" s="107"/>
      <c r="W14149" s="107"/>
      <c r="Y14149" s="107"/>
      <c r="AA14149" s="107"/>
      <c r="AC14149" s="107"/>
    </row>
    <row r="14150" spans="19:29" x14ac:dyDescent="0.25">
      <c r="S14150" s="108"/>
      <c r="U14150" s="108"/>
      <c r="W14150" s="108"/>
      <c r="Y14150" s="108"/>
      <c r="AA14150" s="108"/>
      <c r="AC14150" s="108"/>
    </row>
    <row r="14151" spans="19:29" x14ac:dyDescent="0.25">
      <c r="S14151" s="108"/>
      <c r="U14151" s="108"/>
      <c r="W14151" s="108"/>
      <c r="Y14151" s="108"/>
      <c r="AA14151" s="108"/>
      <c r="AC14151" s="108"/>
    </row>
    <row r="14152" spans="19:29" x14ac:dyDescent="0.25">
      <c r="S14152" s="109"/>
      <c r="U14152" s="109"/>
      <c r="W14152" s="109"/>
      <c r="Y14152" s="109"/>
      <c r="AA14152" s="109"/>
      <c r="AC14152" s="109"/>
    </row>
    <row r="14153" spans="19:29" x14ac:dyDescent="0.25">
      <c r="S14153" s="108"/>
      <c r="U14153" s="108"/>
      <c r="W14153" s="108"/>
      <c r="Y14153" s="108"/>
      <c r="AA14153" s="108"/>
      <c r="AC14153" s="108"/>
    </row>
    <row r="14154" spans="19:29" x14ac:dyDescent="0.25">
      <c r="S14154" s="108"/>
      <c r="U14154" s="108"/>
      <c r="W14154" s="108"/>
      <c r="Y14154" s="108"/>
      <c r="AA14154" s="108"/>
      <c r="AC14154" s="108"/>
    </row>
    <row r="14155" spans="19:29" x14ac:dyDescent="0.25">
      <c r="S14155" s="109"/>
      <c r="U14155" s="109"/>
      <c r="W14155" s="109"/>
      <c r="Y14155" s="109"/>
      <c r="AA14155" s="109"/>
      <c r="AC14155" s="109"/>
    </row>
    <row r="14156" spans="19:29" x14ac:dyDescent="0.25">
      <c r="S14156" s="108"/>
      <c r="U14156" s="108"/>
      <c r="W14156" s="108"/>
      <c r="Y14156" s="108"/>
      <c r="AA14156" s="108"/>
      <c r="AC14156" s="108"/>
    </row>
    <row r="14157" spans="19:29" x14ac:dyDescent="0.25">
      <c r="S14157" s="109"/>
      <c r="U14157" s="109"/>
      <c r="W14157" s="109"/>
      <c r="Y14157" s="109"/>
      <c r="AA14157" s="109"/>
      <c r="AC14157" s="109"/>
    </row>
    <row r="14158" spans="19:29" x14ac:dyDescent="0.25">
      <c r="S14158" s="108"/>
      <c r="U14158" s="108"/>
      <c r="W14158" s="108"/>
      <c r="Y14158" s="108"/>
      <c r="AA14158" s="108"/>
      <c r="AC14158" s="108"/>
    </row>
    <row r="14159" spans="19:29" x14ac:dyDescent="0.25">
      <c r="S14159" s="108"/>
      <c r="U14159" s="108"/>
      <c r="W14159" s="108"/>
      <c r="Y14159" s="108"/>
      <c r="AA14159" s="108"/>
      <c r="AC14159" s="108"/>
    </row>
    <row r="14160" spans="19:29" x14ac:dyDescent="0.25">
      <c r="S14160" s="108"/>
      <c r="U14160" s="108"/>
      <c r="W14160" s="108"/>
      <c r="Y14160" s="108"/>
      <c r="AA14160" s="108"/>
      <c r="AC14160" s="108"/>
    </row>
    <row r="14161" spans="19:29" x14ac:dyDescent="0.25">
      <c r="S14161" s="110"/>
      <c r="U14161" s="110"/>
      <c r="W14161" s="110"/>
      <c r="Y14161" s="110"/>
      <c r="AA14161" s="110"/>
      <c r="AC14161" s="110"/>
    </row>
    <row r="14162" spans="19:29" x14ac:dyDescent="0.25">
      <c r="S14162" s="110"/>
      <c r="U14162" s="110"/>
      <c r="W14162" s="110"/>
      <c r="Y14162" s="110"/>
      <c r="AA14162" s="110"/>
      <c r="AC14162" s="110"/>
    </row>
    <row r="14163" spans="19:29" x14ac:dyDescent="0.25">
      <c r="S14163" s="110"/>
      <c r="U14163" s="110"/>
      <c r="W14163" s="110"/>
      <c r="Y14163" s="110"/>
      <c r="AA14163" s="110"/>
      <c r="AC14163" s="110"/>
    </row>
    <row r="14164" spans="19:29" x14ac:dyDescent="0.25">
      <c r="S14164" s="110"/>
      <c r="U14164" s="110"/>
      <c r="W14164" s="110"/>
      <c r="Y14164" s="110"/>
      <c r="AA14164" s="110"/>
      <c r="AC14164" s="110"/>
    </row>
    <row r="14165" spans="19:29" x14ac:dyDescent="0.25">
      <c r="S14165" s="111"/>
      <c r="U14165" s="111"/>
      <c r="W14165" s="111"/>
      <c r="Y14165" s="111"/>
      <c r="AA14165" s="111"/>
      <c r="AC14165" s="111"/>
    </row>
    <row r="14166" spans="19:29" x14ac:dyDescent="0.25">
      <c r="S14166" s="107"/>
      <c r="U14166" s="107"/>
      <c r="W14166" s="107"/>
      <c r="Y14166" s="107"/>
      <c r="AA14166" s="107"/>
      <c r="AC14166" s="107"/>
    </row>
    <row r="14167" spans="19:29" x14ac:dyDescent="0.25">
      <c r="S14167" s="108"/>
      <c r="U14167" s="108"/>
      <c r="W14167" s="108"/>
      <c r="Y14167" s="108"/>
      <c r="AA14167" s="108"/>
      <c r="AC14167" s="108"/>
    </row>
    <row r="14168" spans="19:29" x14ac:dyDescent="0.25">
      <c r="S14168" s="108"/>
      <c r="U14168" s="108"/>
      <c r="W14168" s="108"/>
      <c r="Y14168" s="108"/>
      <c r="AA14168" s="108"/>
      <c r="AC14168" s="108"/>
    </row>
    <row r="14169" spans="19:29" x14ac:dyDescent="0.25">
      <c r="S14169" s="109"/>
      <c r="U14169" s="109"/>
      <c r="W14169" s="109"/>
      <c r="Y14169" s="109"/>
      <c r="AA14169" s="109"/>
      <c r="AC14169" s="109"/>
    </row>
    <row r="14170" spans="19:29" x14ac:dyDescent="0.25">
      <c r="S14170" s="108"/>
      <c r="U14170" s="108"/>
      <c r="W14170" s="108"/>
      <c r="Y14170" s="108"/>
      <c r="AA14170" s="108"/>
      <c r="AC14170" s="108"/>
    </row>
    <row r="14171" spans="19:29" x14ac:dyDescent="0.25">
      <c r="S14171" s="108"/>
      <c r="U14171" s="108"/>
      <c r="W14171" s="108"/>
      <c r="Y14171" s="108"/>
      <c r="AA14171" s="108"/>
      <c r="AC14171" s="108"/>
    </row>
    <row r="14172" spans="19:29" x14ac:dyDescent="0.25">
      <c r="S14172" s="109"/>
      <c r="U14172" s="109"/>
      <c r="W14172" s="109"/>
      <c r="Y14172" s="109"/>
      <c r="AA14172" s="109"/>
      <c r="AC14172" s="109"/>
    </row>
    <row r="14173" spans="19:29" x14ac:dyDescent="0.25">
      <c r="S14173" s="108"/>
      <c r="U14173" s="108"/>
      <c r="W14173" s="108"/>
      <c r="Y14173" s="108"/>
      <c r="AA14173" s="108"/>
      <c r="AC14173" s="108"/>
    </row>
    <row r="14174" spans="19:29" x14ac:dyDescent="0.25">
      <c r="S14174" s="109"/>
      <c r="U14174" s="109"/>
      <c r="W14174" s="109"/>
      <c r="Y14174" s="109"/>
      <c r="AA14174" s="109"/>
      <c r="AC14174" s="109"/>
    </row>
    <row r="14175" spans="19:29" x14ac:dyDescent="0.25">
      <c r="S14175" s="108"/>
      <c r="U14175" s="108"/>
      <c r="W14175" s="108"/>
      <c r="Y14175" s="108"/>
      <c r="AA14175" s="108"/>
      <c r="AC14175" s="108"/>
    </row>
    <row r="14176" spans="19:29" x14ac:dyDescent="0.25">
      <c r="S14176" s="108"/>
      <c r="U14176" s="108"/>
      <c r="W14176" s="108"/>
      <c r="Y14176" s="108"/>
      <c r="AA14176" s="108"/>
      <c r="AC14176" s="108"/>
    </row>
    <row r="14177" spans="19:29" x14ac:dyDescent="0.25">
      <c r="S14177" s="108"/>
      <c r="U14177" s="108"/>
      <c r="W14177" s="108"/>
      <c r="Y14177" s="108"/>
      <c r="AA14177" s="108"/>
      <c r="AC14177" s="108"/>
    </row>
    <row r="14178" spans="19:29" x14ac:dyDescent="0.25">
      <c r="S14178" s="110"/>
      <c r="U14178" s="110"/>
      <c r="W14178" s="110"/>
      <c r="Y14178" s="110"/>
      <c r="AA14178" s="110"/>
      <c r="AC14178" s="110"/>
    </row>
    <row r="14179" spans="19:29" x14ac:dyDescent="0.25">
      <c r="S14179" s="110"/>
      <c r="U14179" s="110"/>
      <c r="W14179" s="110"/>
      <c r="Y14179" s="110"/>
      <c r="AA14179" s="110"/>
      <c r="AC14179" s="110"/>
    </row>
    <row r="14180" spans="19:29" x14ac:dyDescent="0.25">
      <c r="S14180" s="110"/>
      <c r="U14180" s="110"/>
      <c r="W14180" s="110"/>
      <c r="Y14180" s="110"/>
      <c r="AA14180" s="110"/>
      <c r="AC14180" s="110"/>
    </row>
    <row r="14181" spans="19:29" x14ac:dyDescent="0.25">
      <c r="S14181" s="110"/>
      <c r="U14181" s="110"/>
      <c r="W14181" s="110"/>
      <c r="Y14181" s="110"/>
      <c r="AA14181" s="110"/>
      <c r="AC14181" s="110"/>
    </row>
    <row r="14182" spans="19:29" x14ac:dyDescent="0.25">
      <c r="S14182" s="111"/>
      <c r="U14182" s="111"/>
      <c r="W14182" s="111"/>
      <c r="Y14182" s="111"/>
      <c r="AA14182" s="111"/>
      <c r="AC14182" s="111"/>
    </row>
    <row r="14183" spans="19:29" x14ac:dyDescent="0.25">
      <c r="S14183" s="107"/>
      <c r="U14183" s="107"/>
      <c r="W14183" s="107"/>
      <c r="Y14183" s="107"/>
      <c r="AA14183" s="107"/>
      <c r="AC14183" s="107"/>
    </row>
    <row r="14184" spans="19:29" x14ac:dyDescent="0.25">
      <c r="S14184" s="108"/>
      <c r="U14184" s="108"/>
      <c r="W14184" s="108"/>
      <c r="Y14184" s="108"/>
      <c r="AA14184" s="108"/>
      <c r="AC14184" s="108"/>
    </row>
    <row r="14185" spans="19:29" x14ac:dyDescent="0.25">
      <c r="S14185" s="108"/>
      <c r="U14185" s="108"/>
      <c r="W14185" s="108"/>
      <c r="Y14185" s="108"/>
      <c r="AA14185" s="108"/>
      <c r="AC14185" s="108"/>
    </row>
    <row r="14186" spans="19:29" x14ac:dyDescent="0.25">
      <c r="S14186" s="109"/>
      <c r="U14186" s="109"/>
      <c r="W14186" s="109"/>
      <c r="Y14186" s="109"/>
      <c r="AA14186" s="109"/>
      <c r="AC14186" s="109"/>
    </row>
    <row r="14187" spans="19:29" x14ac:dyDescent="0.25">
      <c r="S14187" s="108"/>
      <c r="U14187" s="108"/>
      <c r="W14187" s="108"/>
      <c r="Y14187" s="108"/>
      <c r="AA14187" s="108"/>
      <c r="AC14187" s="108"/>
    </row>
    <row r="14188" spans="19:29" x14ac:dyDescent="0.25">
      <c r="S14188" s="108"/>
      <c r="U14188" s="108"/>
      <c r="W14188" s="108"/>
      <c r="Y14188" s="108"/>
      <c r="AA14188" s="108"/>
      <c r="AC14188" s="108"/>
    </row>
    <row r="14189" spans="19:29" x14ac:dyDescent="0.25">
      <c r="S14189" s="109"/>
      <c r="U14189" s="109"/>
      <c r="W14189" s="109"/>
      <c r="Y14189" s="109"/>
      <c r="AA14189" s="109"/>
      <c r="AC14189" s="109"/>
    </row>
    <row r="14190" spans="19:29" x14ac:dyDescent="0.25">
      <c r="S14190" s="108"/>
      <c r="U14190" s="108"/>
      <c r="W14190" s="108"/>
      <c r="Y14190" s="108"/>
      <c r="AA14190" s="108"/>
      <c r="AC14190" s="108"/>
    </row>
    <row r="14191" spans="19:29" x14ac:dyDescent="0.25">
      <c r="S14191" s="109"/>
      <c r="U14191" s="109"/>
      <c r="W14191" s="109"/>
      <c r="Y14191" s="109"/>
      <c r="AA14191" s="109"/>
      <c r="AC14191" s="109"/>
    </row>
    <row r="14192" spans="19:29" x14ac:dyDescent="0.25">
      <c r="S14192" s="108"/>
      <c r="U14192" s="108"/>
      <c r="W14192" s="108"/>
      <c r="Y14192" s="108"/>
      <c r="AA14192" s="108"/>
      <c r="AC14192" s="108"/>
    </row>
    <row r="14193" spans="19:29" x14ac:dyDescent="0.25">
      <c r="S14193" s="108"/>
      <c r="U14193" s="108"/>
      <c r="W14193" s="108"/>
      <c r="Y14193" s="108"/>
      <c r="AA14193" s="108"/>
      <c r="AC14193" s="108"/>
    </row>
    <row r="14194" spans="19:29" x14ac:dyDescent="0.25">
      <c r="S14194" s="108"/>
      <c r="U14194" s="108"/>
      <c r="W14194" s="108"/>
      <c r="Y14194" s="108"/>
      <c r="AA14194" s="108"/>
      <c r="AC14194" s="108"/>
    </row>
    <row r="14195" spans="19:29" x14ac:dyDescent="0.25">
      <c r="S14195" s="110"/>
      <c r="U14195" s="110"/>
      <c r="W14195" s="110"/>
      <c r="Y14195" s="110"/>
      <c r="AA14195" s="110"/>
      <c r="AC14195" s="110"/>
    </row>
    <row r="14196" spans="19:29" x14ac:dyDescent="0.25">
      <c r="S14196" s="110"/>
      <c r="U14196" s="110"/>
      <c r="W14196" s="110"/>
      <c r="Y14196" s="110"/>
      <c r="AA14196" s="110"/>
      <c r="AC14196" s="110"/>
    </row>
    <row r="14197" spans="19:29" x14ac:dyDescent="0.25">
      <c r="S14197" s="110"/>
      <c r="U14197" s="110"/>
      <c r="W14197" s="110"/>
      <c r="Y14197" s="110"/>
      <c r="AA14197" s="110"/>
      <c r="AC14197" s="110"/>
    </row>
    <row r="14198" spans="19:29" x14ac:dyDescent="0.25">
      <c r="S14198" s="110"/>
      <c r="U14198" s="110"/>
      <c r="W14198" s="110"/>
      <c r="Y14198" s="110"/>
      <c r="AA14198" s="110"/>
      <c r="AC14198" s="110"/>
    </row>
    <row r="14199" spans="19:29" x14ac:dyDescent="0.25">
      <c r="S14199" s="111"/>
      <c r="U14199" s="111"/>
      <c r="W14199" s="111"/>
      <c r="Y14199" s="111"/>
      <c r="AA14199" s="111"/>
      <c r="AC14199" s="111"/>
    </row>
    <row r="14200" spans="19:29" x14ac:dyDescent="0.25">
      <c r="S14200" s="107"/>
      <c r="U14200" s="107"/>
      <c r="W14200" s="107"/>
      <c r="Y14200" s="107"/>
      <c r="AA14200" s="107"/>
      <c r="AC14200" s="107"/>
    </row>
    <row r="14201" spans="19:29" x14ac:dyDescent="0.25">
      <c r="S14201" s="108"/>
      <c r="U14201" s="108"/>
      <c r="W14201" s="108"/>
      <c r="Y14201" s="108"/>
      <c r="AA14201" s="108"/>
      <c r="AC14201" s="108"/>
    </row>
    <row r="14202" spans="19:29" x14ac:dyDescent="0.25">
      <c r="S14202" s="108"/>
      <c r="U14202" s="108"/>
      <c r="W14202" s="108"/>
      <c r="Y14202" s="108"/>
      <c r="AA14202" s="108"/>
      <c r="AC14202" s="108"/>
    </row>
    <row r="14203" spans="19:29" x14ac:dyDescent="0.25">
      <c r="S14203" s="109"/>
      <c r="U14203" s="109"/>
      <c r="W14203" s="109"/>
      <c r="Y14203" s="109"/>
      <c r="AA14203" s="109"/>
      <c r="AC14203" s="109"/>
    </row>
    <row r="14204" spans="19:29" x14ac:dyDescent="0.25">
      <c r="S14204" s="108"/>
      <c r="U14204" s="108"/>
      <c r="W14204" s="108"/>
      <c r="Y14204" s="108"/>
      <c r="AA14204" s="108"/>
      <c r="AC14204" s="108"/>
    </row>
    <row r="14205" spans="19:29" x14ac:dyDescent="0.25">
      <c r="S14205" s="108"/>
      <c r="U14205" s="108"/>
      <c r="W14205" s="108"/>
      <c r="Y14205" s="108"/>
      <c r="AA14205" s="108"/>
      <c r="AC14205" s="108"/>
    </row>
    <row r="14206" spans="19:29" x14ac:dyDescent="0.25">
      <c r="S14206" s="109"/>
      <c r="U14206" s="109"/>
      <c r="W14206" s="109"/>
      <c r="Y14206" s="109"/>
      <c r="AA14206" s="109"/>
      <c r="AC14206" s="109"/>
    </row>
    <row r="14207" spans="19:29" x14ac:dyDescent="0.25">
      <c r="S14207" s="108"/>
      <c r="U14207" s="108"/>
      <c r="W14207" s="108"/>
      <c r="Y14207" s="108"/>
      <c r="AA14207" s="108"/>
      <c r="AC14207" s="108"/>
    </row>
    <row r="14208" spans="19:29" x14ac:dyDescent="0.25">
      <c r="S14208" s="109"/>
      <c r="U14208" s="109"/>
      <c r="W14208" s="109"/>
      <c r="Y14208" s="109"/>
      <c r="AA14208" s="109"/>
      <c r="AC14208" s="109"/>
    </row>
    <row r="14209" spans="19:29" x14ac:dyDescent="0.25">
      <c r="S14209" s="108"/>
      <c r="U14209" s="108"/>
      <c r="W14209" s="108"/>
      <c r="Y14209" s="108"/>
      <c r="AA14209" s="108"/>
      <c r="AC14209" s="108"/>
    </row>
    <row r="14210" spans="19:29" x14ac:dyDescent="0.25">
      <c r="S14210" s="108"/>
      <c r="U14210" s="108"/>
      <c r="W14210" s="108"/>
      <c r="Y14210" s="108"/>
      <c r="AA14210" s="108"/>
      <c r="AC14210" s="108"/>
    </row>
    <row r="14211" spans="19:29" x14ac:dyDescent="0.25">
      <c r="S14211" s="108"/>
      <c r="U14211" s="108"/>
      <c r="W14211" s="108"/>
      <c r="Y14211" s="108"/>
      <c r="AA14211" s="108"/>
      <c r="AC14211" s="108"/>
    </row>
    <row r="14212" spans="19:29" x14ac:dyDescent="0.25">
      <c r="S14212" s="110"/>
      <c r="U14212" s="110"/>
      <c r="W14212" s="110"/>
      <c r="Y14212" s="110"/>
      <c r="AA14212" s="110"/>
      <c r="AC14212" s="110"/>
    </row>
    <row r="14213" spans="19:29" x14ac:dyDescent="0.25">
      <c r="S14213" s="110"/>
      <c r="U14213" s="110"/>
      <c r="W14213" s="110"/>
      <c r="Y14213" s="110"/>
      <c r="AA14213" s="110"/>
      <c r="AC14213" s="110"/>
    </row>
    <row r="14214" spans="19:29" x14ac:dyDescent="0.25">
      <c r="S14214" s="110"/>
      <c r="U14214" s="110"/>
      <c r="W14214" s="110"/>
      <c r="Y14214" s="110"/>
      <c r="AA14214" s="110"/>
      <c r="AC14214" s="110"/>
    </row>
    <row r="14215" spans="19:29" x14ac:dyDescent="0.25">
      <c r="S14215" s="110"/>
      <c r="U14215" s="110"/>
      <c r="W14215" s="110"/>
      <c r="Y14215" s="110"/>
      <c r="AA14215" s="110"/>
      <c r="AC14215" s="110"/>
    </row>
    <row r="14216" spans="19:29" x14ac:dyDescent="0.25">
      <c r="S14216" s="111"/>
      <c r="U14216" s="111"/>
      <c r="W14216" s="111"/>
      <c r="Y14216" s="111"/>
      <c r="AA14216" s="111"/>
      <c r="AC14216" s="111"/>
    </row>
    <row r="14217" spans="19:29" x14ac:dyDescent="0.25">
      <c r="S14217" s="107"/>
      <c r="U14217" s="107"/>
      <c r="W14217" s="107"/>
      <c r="Y14217" s="107"/>
      <c r="AA14217" s="107"/>
      <c r="AC14217" s="107"/>
    </row>
    <row r="14218" spans="19:29" x14ac:dyDescent="0.25">
      <c r="S14218" s="108"/>
      <c r="U14218" s="108"/>
      <c r="W14218" s="108"/>
      <c r="Y14218" s="108"/>
      <c r="AA14218" s="108"/>
      <c r="AC14218" s="108"/>
    </row>
    <row r="14219" spans="19:29" x14ac:dyDescent="0.25">
      <c r="S14219" s="108"/>
      <c r="U14219" s="108"/>
      <c r="W14219" s="108"/>
      <c r="Y14219" s="108"/>
      <c r="AA14219" s="108"/>
      <c r="AC14219" s="108"/>
    </row>
    <row r="14220" spans="19:29" x14ac:dyDescent="0.25">
      <c r="S14220" s="109"/>
      <c r="U14220" s="109"/>
      <c r="W14220" s="109"/>
      <c r="Y14220" s="109"/>
      <c r="AA14220" s="109"/>
      <c r="AC14220" s="109"/>
    </row>
    <row r="14221" spans="19:29" x14ac:dyDescent="0.25">
      <c r="S14221" s="108"/>
      <c r="U14221" s="108"/>
      <c r="W14221" s="108"/>
      <c r="Y14221" s="108"/>
      <c r="AA14221" s="108"/>
      <c r="AC14221" s="108"/>
    </row>
    <row r="14222" spans="19:29" x14ac:dyDescent="0.25">
      <c r="S14222" s="108"/>
      <c r="U14222" s="108"/>
      <c r="W14222" s="108"/>
      <c r="Y14222" s="108"/>
      <c r="AA14222" s="108"/>
      <c r="AC14222" s="108"/>
    </row>
    <row r="14223" spans="19:29" x14ac:dyDescent="0.25">
      <c r="S14223" s="109"/>
      <c r="U14223" s="109"/>
      <c r="W14223" s="109"/>
      <c r="Y14223" s="109"/>
      <c r="AA14223" s="109"/>
      <c r="AC14223" s="109"/>
    </row>
    <row r="14224" spans="19:29" x14ac:dyDescent="0.25">
      <c r="S14224" s="108"/>
      <c r="U14224" s="108"/>
      <c r="W14224" s="108"/>
      <c r="Y14224" s="108"/>
      <c r="AA14224" s="108"/>
      <c r="AC14224" s="108"/>
    </row>
    <row r="14225" spans="19:29" x14ac:dyDescent="0.25">
      <c r="S14225" s="109"/>
      <c r="U14225" s="109"/>
      <c r="W14225" s="109"/>
      <c r="Y14225" s="109"/>
      <c r="AA14225" s="109"/>
      <c r="AC14225" s="109"/>
    </row>
    <row r="14226" spans="19:29" x14ac:dyDescent="0.25">
      <c r="S14226" s="108"/>
      <c r="U14226" s="108"/>
      <c r="W14226" s="108"/>
      <c r="Y14226" s="108"/>
      <c r="AA14226" s="108"/>
      <c r="AC14226" s="108"/>
    </row>
    <row r="14227" spans="19:29" x14ac:dyDescent="0.25">
      <c r="S14227" s="108"/>
      <c r="U14227" s="108"/>
      <c r="W14227" s="108"/>
      <c r="Y14227" s="108"/>
      <c r="AA14227" s="108"/>
      <c r="AC14227" s="108"/>
    </row>
    <row r="14228" spans="19:29" x14ac:dyDescent="0.25">
      <c r="S14228" s="108"/>
      <c r="U14228" s="108"/>
      <c r="W14228" s="108"/>
      <c r="Y14228" s="108"/>
      <c r="AA14228" s="108"/>
      <c r="AC14228" s="108"/>
    </row>
    <row r="14229" spans="19:29" x14ac:dyDescent="0.25">
      <c r="S14229" s="110"/>
      <c r="U14229" s="110"/>
      <c r="W14229" s="110"/>
      <c r="Y14229" s="110"/>
      <c r="AA14229" s="110"/>
      <c r="AC14229" s="110"/>
    </row>
    <row r="14230" spans="19:29" x14ac:dyDescent="0.25">
      <c r="S14230" s="110"/>
      <c r="U14230" s="110"/>
      <c r="W14230" s="110"/>
      <c r="Y14230" s="110"/>
      <c r="AA14230" s="110"/>
      <c r="AC14230" s="110"/>
    </row>
    <row r="14231" spans="19:29" x14ac:dyDescent="0.25">
      <c r="S14231" s="110"/>
      <c r="U14231" s="110"/>
      <c r="W14231" s="110"/>
      <c r="Y14231" s="110"/>
      <c r="AA14231" s="110"/>
      <c r="AC14231" s="110"/>
    </row>
    <row r="14232" spans="19:29" x14ac:dyDescent="0.25">
      <c r="S14232" s="110"/>
      <c r="U14232" s="110"/>
      <c r="W14232" s="110"/>
      <c r="Y14232" s="110"/>
      <c r="AA14232" s="110"/>
      <c r="AC14232" s="110"/>
    </row>
    <row r="14233" spans="19:29" x14ac:dyDescent="0.25">
      <c r="S14233" s="111"/>
      <c r="U14233" s="111"/>
      <c r="W14233" s="111"/>
      <c r="Y14233" s="111"/>
      <c r="AA14233" s="111"/>
      <c r="AC14233" s="111"/>
    </row>
    <row r="14234" spans="19:29" x14ac:dyDescent="0.25">
      <c r="S14234" s="107"/>
      <c r="U14234" s="107"/>
      <c r="W14234" s="107"/>
      <c r="Y14234" s="107"/>
      <c r="AA14234" s="107"/>
      <c r="AC14234" s="107"/>
    </row>
    <row r="14235" spans="19:29" x14ac:dyDescent="0.25">
      <c r="S14235" s="108"/>
      <c r="U14235" s="108"/>
      <c r="W14235" s="108"/>
      <c r="Y14235" s="108"/>
      <c r="AA14235" s="108"/>
      <c r="AC14235" s="108"/>
    </row>
    <row r="14236" spans="19:29" x14ac:dyDescent="0.25">
      <c r="S14236" s="108"/>
      <c r="U14236" s="108"/>
      <c r="W14236" s="108"/>
      <c r="Y14236" s="108"/>
      <c r="AA14236" s="108"/>
      <c r="AC14236" s="108"/>
    </row>
    <row r="14237" spans="19:29" x14ac:dyDescent="0.25">
      <c r="S14237" s="109"/>
      <c r="U14237" s="109"/>
      <c r="W14237" s="109"/>
      <c r="Y14237" s="109"/>
      <c r="AA14237" s="109"/>
      <c r="AC14237" s="109"/>
    </row>
    <row r="14238" spans="19:29" x14ac:dyDescent="0.25">
      <c r="S14238" s="108"/>
      <c r="U14238" s="108"/>
      <c r="W14238" s="108"/>
      <c r="Y14238" s="108"/>
      <c r="AA14238" s="108"/>
      <c r="AC14238" s="108"/>
    </row>
    <row r="14239" spans="19:29" x14ac:dyDescent="0.25">
      <c r="S14239" s="108"/>
      <c r="U14239" s="108"/>
      <c r="W14239" s="108"/>
      <c r="Y14239" s="108"/>
      <c r="AA14239" s="108"/>
      <c r="AC14239" s="108"/>
    </row>
    <row r="14240" spans="19:29" x14ac:dyDescent="0.25">
      <c r="S14240" s="109"/>
      <c r="U14240" s="109"/>
      <c r="W14240" s="109"/>
      <c r="Y14240" s="109"/>
      <c r="AA14240" s="109"/>
      <c r="AC14240" s="109"/>
    </row>
    <row r="14241" spans="19:29" x14ac:dyDescent="0.25">
      <c r="S14241" s="108"/>
      <c r="U14241" s="108"/>
      <c r="W14241" s="108"/>
      <c r="Y14241" s="108"/>
      <c r="AA14241" s="108"/>
      <c r="AC14241" s="108"/>
    </row>
    <row r="14242" spans="19:29" x14ac:dyDescent="0.25">
      <c r="S14242" s="109"/>
      <c r="U14242" s="109"/>
      <c r="W14242" s="109"/>
      <c r="Y14242" s="109"/>
      <c r="AA14242" s="109"/>
      <c r="AC14242" s="109"/>
    </row>
    <row r="14243" spans="19:29" x14ac:dyDescent="0.25">
      <c r="S14243" s="108"/>
      <c r="U14243" s="108"/>
      <c r="W14243" s="108"/>
      <c r="Y14243" s="108"/>
      <c r="AA14243" s="108"/>
      <c r="AC14243" s="108"/>
    </row>
    <row r="14244" spans="19:29" x14ac:dyDescent="0.25">
      <c r="S14244" s="108"/>
      <c r="U14244" s="108"/>
      <c r="W14244" s="108"/>
      <c r="Y14244" s="108"/>
      <c r="AA14244" s="108"/>
      <c r="AC14244" s="108"/>
    </row>
    <row r="14245" spans="19:29" x14ac:dyDescent="0.25">
      <c r="S14245" s="108"/>
      <c r="U14245" s="108"/>
      <c r="W14245" s="108"/>
      <c r="Y14245" s="108"/>
      <c r="AA14245" s="108"/>
      <c r="AC14245" s="108"/>
    </row>
    <row r="14246" spans="19:29" x14ac:dyDescent="0.25">
      <c r="S14246" s="110"/>
      <c r="U14246" s="110"/>
      <c r="W14246" s="110"/>
      <c r="Y14246" s="110"/>
      <c r="AA14246" s="110"/>
      <c r="AC14246" s="110"/>
    </row>
    <row r="14247" spans="19:29" x14ac:dyDescent="0.25">
      <c r="S14247" s="110"/>
      <c r="U14247" s="110"/>
      <c r="W14247" s="110"/>
      <c r="Y14247" s="110"/>
      <c r="AA14247" s="110"/>
      <c r="AC14247" s="110"/>
    </row>
    <row r="14248" spans="19:29" x14ac:dyDescent="0.25">
      <c r="S14248" s="110"/>
      <c r="U14248" s="110"/>
      <c r="W14248" s="110"/>
      <c r="Y14248" s="110"/>
      <c r="AA14248" s="110"/>
      <c r="AC14248" s="110"/>
    </row>
    <row r="14249" spans="19:29" x14ac:dyDescent="0.25">
      <c r="S14249" s="110"/>
      <c r="U14249" s="110"/>
      <c r="W14249" s="110"/>
      <c r="Y14249" s="110"/>
      <c r="AA14249" s="110"/>
      <c r="AC14249" s="110"/>
    </row>
    <row r="14250" spans="19:29" x14ac:dyDescent="0.25">
      <c r="S14250" s="111"/>
      <c r="U14250" s="111"/>
      <c r="W14250" s="111"/>
      <c r="Y14250" s="111"/>
      <c r="AA14250" s="111"/>
      <c r="AC14250" s="111"/>
    </row>
    <row r="14251" spans="19:29" x14ac:dyDescent="0.25">
      <c r="S14251" s="107"/>
      <c r="U14251" s="107"/>
      <c r="W14251" s="107"/>
      <c r="Y14251" s="107"/>
      <c r="AA14251" s="107"/>
      <c r="AC14251" s="107"/>
    </row>
    <row r="14252" spans="19:29" x14ac:dyDescent="0.25">
      <c r="S14252" s="108"/>
      <c r="U14252" s="108"/>
      <c r="W14252" s="108"/>
      <c r="Y14252" s="108"/>
      <c r="AA14252" s="108"/>
      <c r="AC14252" s="108"/>
    </row>
    <row r="14253" spans="19:29" x14ac:dyDescent="0.25">
      <c r="S14253" s="108"/>
      <c r="U14253" s="108"/>
      <c r="W14253" s="108"/>
      <c r="Y14253" s="108"/>
      <c r="AA14253" s="108"/>
      <c r="AC14253" s="108"/>
    </row>
    <row r="14254" spans="19:29" x14ac:dyDescent="0.25">
      <c r="S14254" s="109"/>
      <c r="U14254" s="109"/>
      <c r="W14254" s="109"/>
      <c r="Y14254" s="109"/>
      <c r="AA14254" s="109"/>
      <c r="AC14254" s="109"/>
    </row>
    <row r="14255" spans="19:29" x14ac:dyDescent="0.25">
      <c r="S14255" s="108"/>
      <c r="U14255" s="108"/>
      <c r="W14255" s="108"/>
      <c r="Y14255" s="108"/>
      <c r="AA14255" s="108"/>
      <c r="AC14255" s="108"/>
    </row>
    <row r="14256" spans="19:29" x14ac:dyDescent="0.25">
      <c r="S14256" s="108"/>
      <c r="U14256" s="108"/>
      <c r="W14256" s="108"/>
      <c r="Y14256" s="108"/>
      <c r="AA14256" s="108"/>
      <c r="AC14256" s="108"/>
    </row>
    <row r="14257" spans="19:29" x14ac:dyDescent="0.25">
      <c r="S14257" s="109"/>
      <c r="U14257" s="109"/>
      <c r="W14257" s="109"/>
      <c r="Y14257" s="109"/>
      <c r="AA14257" s="109"/>
      <c r="AC14257" s="109"/>
    </row>
    <row r="14258" spans="19:29" x14ac:dyDescent="0.25">
      <c r="S14258" s="108"/>
      <c r="U14258" s="108"/>
      <c r="W14258" s="108"/>
      <c r="Y14258" s="108"/>
      <c r="AA14258" s="108"/>
      <c r="AC14258" s="108"/>
    </row>
    <row r="14259" spans="19:29" x14ac:dyDescent="0.25">
      <c r="S14259" s="109"/>
      <c r="U14259" s="109"/>
      <c r="W14259" s="109"/>
      <c r="Y14259" s="109"/>
      <c r="AA14259" s="109"/>
      <c r="AC14259" s="109"/>
    </row>
    <row r="14260" spans="19:29" x14ac:dyDescent="0.25">
      <c r="S14260" s="108"/>
      <c r="U14260" s="108"/>
      <c r="W14260" s="108"/>
      <c r="Y14260" s="108"/>
      <c r="AA14260" s="108"/>
      <c r="AC14260" s="108"/>
    </row>
    <row r="14261" spans="19:29" x14ac:dyDescent="0.25">
      <c r="S14261" s="108"/>
      <c r="U14261" s="108"/>
      <c r="W14261" s="108"/>
      <c r="Y14261" s="108"/>
      <c r="AA14261" s="108"/>
      <c r="AC14261" s="108"/>
    </row>
    <row r="14262" spans="19:29" x14ac:dyDescent="0.25">
      <c r="S14262" s="108"/>
      <c r="U14262" s="108"/>
      <c r="W14262" s="108"/>
      <c r="Y14262" s="108"/>
      <c r="AA14262" s="108"/>
      <c r="AC14262" s="108"/>
    </row>
    <row r="14263" spans="19:29" x14ac:dyDescent="0.25">
      <c r="S14263" s="110"/>
      <c r="U14263" s="110"/>
      <c r="W14263" s="110"/>
      <c r="Y14263" s="110"/>
      <c r="AA14263" s="110"/>
      <c r="AC14263" s="110"/>
    </row>
    <row r="14264" spans="19:29" x14ac:dyDescent="0.25">
      <c r="S14264" s="110"/>
      <c r="U14264" s="110"/>
      <c r="W14264" s="110"/>
      <c r="Y14264" s="110"/>
      <c r="AA14264" s="110"/>
      <c r="AC14264" s="110"/>
    </row>
    <row r="14265" spans="19:29" x14ac:dyDescent="0.25">
      <c r="S14265" s="110"/>
      <c r="U14265" s="110"/>
      <c r="W14265" s="110"/>
      <c r="Y14265" s="110"/>
      <c r="AA14265" s="110"/>
      <c r="AC14265" s="110"/>
    </row>
    <row r="14266" spans="19:29" x14ac:dyDescent="0.25">
      <c r="S14266" s="110"/>
      <c r="U14266" s="110"/>
      <c r="W14266" s="110"/>
      <c r="Y14266" s="110"/>
      <c r="AA14266" s="110"/>
      <c r="AC14266" s="110"/>
    </row>
    <row r="14267" spans="19:29" x14ac:dyDescent="0.25">
      <c r="S14267" s="111"/>
      <c r="U14267" s="111"/>
      <c r="W14267" s="111"/>
      <c r="Y14267" s="111"/>
      <c r="AA14267" s="111"/>
      <c r="AC14267" s="111"/>
    </row>
    <row r="14268" spans="19:29" x14ac:dyDescent="0.25">
      <c r="S14268" s="107"/>
      <c r="U14268" s="107"/>
      <c r="W14268" s="107"/>
      <c r="Y14268" s="107"/>
      <c r="AA14268" s="107"/>
      <c r="AC14268" s="107"/>
    </row>
    <row r="14269" spans="19:29" x14ac:dyDescent="0.25">
      <c r="S14269" s="108"/>
      <c r="U14269" s="108"/>
      <c r="W14269" s="108"/>
      <c r="Y14269" s="108"/>
      <c r="AA14269" s="108"/>
      <c r="AC14269" s="108"/>
    </row>
    <row r="14270" spans="19:29" x14ac:dyDescent="0.25">
      <c r="S14270" s="108"/>
      <c r="U14270" s="108"/>
      <c r="W14270" s="108"/>
      <c r="Y14270" s="108"/>
      <c r="AA14270" s="108"/>
      <c r="AC14270" s="108"/>
    </row>
    <row r="14271" spans="19:29" x14ac:dyDescent="0.25">
      <c r="S14271" s="109"/>
      <c r="U14271" s="109"/>
      <c r="W14271" s="109"/>
      <c r="Y14271" s="109"/>
      <c r="AA14271" s="109"/>
      <c r="AC14271" s="109"/>
    </row>
    <row r="14272" spans="19:29" x14ac:dyDescent="0.25">
      <c r="S14272" s="108"/>
      <c r="U14272" s="108"/>
      <c r="W14272" s="108"/>
      <c r="Y14272" s="108"/>
      <c r="AA14272" s="108"/>
      <c r="AC14272" s="108"/>
    </row>
    <row r="14273" spans="19:29" x14ac:dyDescent="0.25">
      <c r="S14273" s="108"/>
      <c r="U14273" s="108"/>
      <c r="W14273" s="108"/>
      <c r="Y14273" s="108"/>
      <c r="AA14273" s="108"/>
      <c r="AC14273" s="108"/>
    </row>
    <row r="14274" spans="19:29" x14ac:dyDescent="0.25">
      <c r="S14274" s="109"/>
      <c r="U14274" s="109"/>
      <c r="W14274" s="109"/>
      <c r="Y14274" s="109"/>
      <c r="AA14274" s="109"/>
      <c r="AC14274" s="109"/>
    </row>
    <row r="14275" spans="19:29" x14ac:dyDescent="0.25">
      <c r="S14275" s="108"/>
      <c r="U14275" s="108"/>
      <c r="W14275" s="108"/>
      <c r="Y14275" s="108"/>
      <c r="AA14275" s="108"/>
      <c r="AC14275" s="108"/>
    </row>
    <row r="14276" spans="19:29" x14ac:dyDescent="0.25">
      <c r="S14276" s="109"/>
      <c r="U14276" s="109"/>
      <c r="W14276" s="109"/>
      <c r="Y14276" s="109"/>
      <c r="AA14276" s="109"/>
      <c r="AC14276" s="109"/>
    </row>
    <row r="14277" spans="19:29" x14ac:dyDescent="0.25">
      <c r="S14277" s="108"/>
      <c r="U14277" s="108"/>
      <c r="W14277" s="108"/>
      <c r="Y14277" s="108"/>
      <c r="AA14277" s="108"/>
      <c r="AC14277" s="108"/>
    </row>
    <row r="14278" spans="19:29" x14ac:dyDescent="0.25">
      <c r="S14278" s="108"/>
      <c r="U14278" s="108"/>
      <c r="W14278" s="108"/>
      <c r="Y14278" s="108"/>
      <c r="AA14278" s="108"/>
      <c r="AC14278" s="108"/>
    </row>
    <row r="14279" spans="19:29" x14ac:dyDescent="0.25">
      <c r="S14279" s="108"/>
      <c r="U14279" s="108"/>
      <c r="W14279" s="108"/>
      <c r="Y14279" s="108"/>
      <c r="AA14279" s="108"/>
      <c r="AC14279" s="108"/>
    </row>
    <row r="14280" spans="19:29" x14ac:dyDescent="0.25">
      <c r="S14280" s="110"/>
      <c r="U14280" s="110"/>
      <c r="W14280" s="110"/>
      <c r="Y14280" s="110"/>
      <c r="AA14280" s="110"/>
      <c r="AC14280" s="110"/>
    </row>
    <row r="14281" spans="19:29" x14ac:dyDescent="0.25">
      <c r="S14281" s="110"/>
      <c r="U14281" s="110"/>
      <c r="W14281" s="110"/>
      <c r="Y14281" s="110"/>
      <c r="AA14281" s="110"/>
      <c r="AC14281" s="110"/>
    </row>
    <row r="14282" spans="19:29" x14ac:dyDescent="0.25">
      <c r="S14282" s="110"/>
      <c r="U14282" s="110"/>
      <c r="W14282" s="110"/>
      <c r="Y14282" s="110"/>
      <c r="AA14282" s="110"/>
      <c r="AC14282" s="110"/>
    </row>
    <row r="14283" spans="19:29" x14ac:dyDescent="0.25">
      <c r="S14283" s="110"/>
      <c r="U14283" s="110"/>
      <c r="W14283" s="110"/>
      <c r="Y14283" s="110"/>
      <c r="AA14283" s="110"/>
      <c r="AC14283" s="110"/>
    </row>
    <row r="14284" spans="19:29" x14ac:dyDescent="0.25">
      <c r="S14284" s="111"/>
      <c r="U14284" s="111"/>
      <c r="W14284" s="111"/>
      <c r="Y14284" s="111"/>
      <c r="AA14284" s="111"/>
      <c r="AC14284" s="111"/>
    </row>
    <row r="14285" spans="19:29" x14ac:dyDescent="0.25">
      <c r="S14285" s="107"/>
      <c r="U14285" s="107"/>
      <c r="W14285" s="107"/>
      <c r="Y14285" s="107"/>
      <c r="AA14285" s="107"/>
      <c r="AC14285" s="107"/>
    </row>
    <row r="14286" spans="19:29" x14ac:dyDescent="0.25">
      <c r="S14286" s="108"/>
      <c r="U14286" s="108"/>
      <c r="W14286" s="108"/>
      <c r="Y14286" s="108"/>
      <c r="AA14286" s="108"/>
      <c r="AC14286" s="108"/>
    </row>
    <row r="14287" spans="19:29" x14ac:dyDescent="0.25">
      <c r="S14287" s="108"/>
      <c r="U14287" s="108"/>
      <c r="W14287" s="108"/>
      <c r="Y14287" s="108"/>
      <c r="AA14287" s="108"/>
      <c r="AC14287" s="108"/>
    </row>
    <row r="14288" spans="19:29" x14ac:dyDescent="0.25">
      <c r="S14288" s="109"/>
      <c r="U14288" s="109"/>
      <c r="W14288" s="109"/>
      <c r="Y14288" s="109"/>
      <c r="AA14288" s="109"/>
      <c r="AC14288" s="109"/>
    </row>
    <row r="14289" spans="19:29" x14ac:dyDescent="0.25">
      <c r="S14289" s="108"/>
      <c r="U14289" s="108"/>
      <c r="W14289" s="108"/>
      <c r="Y14289" s="108"/>
      <c r="AA14289" s="108"/>
      <c r="AC14289" s="108"/>
    </row>
    <row r="14290" spans="19:29" x14ac:dyDescent="0.25">
      <c r="S14290" s="108"/>
      <c r="U14290" s="108"/>
      <c r="W14290" s="108"/>
      <c r="Y14290" s="108"/>
      <c r="AA14290" s="108"/>
      <c r="AC14290" s="108"/>
    </row>
    <row r="14291" spans="19:29" x14ac:dyDescent="0.25">
      <c r="S14291" s="109"/>
      <c r="U14291" s="109"/>
      <c r="W14291" s="109"/>
      <c r="Y14291" s="109"/>
      <c r="AA14291" s="109"/>
      <c r="AC14291" s="109"/>
    </row>
    <row r="14292" spans="19:29" x14ac:dyDescent="0.25">
      <c r="S14292" s="108"/>
      <c r="U14292" s="108"/>
      <c r="W14292" s="108"/>
      <c r="Y14292" s="108"/>
      <c r="AA14292" s="108"/>
      <c r="AC14292" s="108"/>
    </row>
    <row r="14293" spans="19:29" x14ac:dyDescent="0.25">
      <c r="S14293" s="109"/>
      <c r="U14293" s="109"/>
      <c r="W14293" s="109"/>
      <c r="Y14293" s="109"/>
      <c r="AA14293" s="109"/>
      <c r="AC14293" s="109"/>
    </row>
    <row r="14294" spans="19:29" x14ac:dyDescent="0.25">
      <c r="S14294" s="108"/>
      <c r="U14294" s="108"/>
      <c r="W14294" s="108"/>
      <c r="Y14294" s="108"/>
      <c r="AA14294" s="108"/>
      <c r="AC14294" s="108"/>
    </row>
    <row r="14295" spans="19:29" x14ac:dyDescent="0.25">
      <c r="S14295" s="108"/>
      <c r="U14295" s="108"/>
      <c r="W14295" s="108"/>
      <c r="Y14295" s="108"/>
      <c r="AA14295" s="108"/>
      <c r="AC14295" s="108"/>
    </row>
    <row r="14296" spans="19:29" x14ac:dyDescent="0.25">
      <c r="S14296" s="108"/>
      <c r="U14296" s="108"/>
      <c r="W14296" s="108"/>
      <c r="Y14296" s="108"/>
      <c r="AA14296" s="108"/>
      <c r="AC14296" s="108"/>
    </row>
    <row r="14297" spans="19:29" x14ac:dyDescent="0.25">
      <c r="S14297" s="110"/>
      <c r="U14297" s="110"/>
      <c r="W14297" s="110"/>
      <c r="Y14297" s="110"/>
      <c r="AA14297" s="110"/>
      <c r="AC14297" s="110"/>
    </row>
    <row r="14298" spans="19:29" x14ac:dyDescent="0.25">
      <c r="S14298" s="110"/>
      <c r="U14298" s="110"/>
      <c r="W14298" s="110"/>
      <c r="Y14298" s="110"/>
      <c r="AA14298" s="110"/>
      <c r="AC14298" s="110"/>
    </row>
    <row r="14299" spans="19:29" x14ac:dyDescent="0.25">
      <c r="S14299" s="110"/>
      <c r="U14299" s="110"/>
      <c r="W14299" s="110"/>
      <c r="Y14299" s="110"/>
      <c r="AA14299" s="110"/>
      <c r="AC14299" s="110"/>
    </row>
    <row r="14300" spans="19:29" x14ac:dyDescent="0.25">
      <c r="S14300" s="110"/>
      <c r="U14300" s="110"/>
      <c r="W14300" s="110"/>
      <c r="Y14300" s="110"/>
      <c r="AA14300" s="110"/>
      <c r="AC14300" s="110"/>
    </row>
    <row r="14301" spans="19:29" x14ac:dyDescent="0.25">
      <c r="S14301" s="111"/>
      <c r="U14301" s="111"/>
      <c r="W14301" s="111"/>
      <c r="Y14301" s="111"/>
      <c r="AA14301" s="111"/>
      <c r="AC14301" s="111"/>
    </row>
    <row r="14302" spans="19:29" x14ac:dyDescent="0.25">
      <c r="S14302" s="107"/>
      <c r="U14302" s="107"/>
      <c r="W14302" s="107"/>
      <c r="Y14302" s="107"/>
      <c r="AA14302" s="107"/>
      <c r="AC14302" s="107"/>
    </row>
    <row r="14303" spans="19:29" x14ac:dyDescent="0.25">
      <c r="S14303" s="108"/>
      <c r="U14303" s="108"/>
      <c r="W14303" s="108"/>
      <c r="Y14303" s="108"/>
      <c r="AA14303" s="108"/>
      <c r="AC14303" s="108"/>
    </row>
    <row r="14304" spans="19:29" x14ac:dyDescent="0.25">
      <c r="S14304" s="108"/>
      <c r="U14304" s="108"/>
      <c r="W14304" s="108"/>
      <c r="Y14304" s="108"/>
      <c r="AA14304" s="108"/>
      <c r="AC14304" s="108"/>
    </row>
    <row r="14305" spans="19:29" x14ac:dyDescent="0.25">
      <c r="S14305" s="109"/>
      <c r="U14305" s="109"/>
      <c r="W14305" s="109"/>
      <c r="Y14305" s="109"/>
      <c r="AA14305" s="109"/>
      <c r="AC14305" s="109"/>
    </row>
    <row r="14306" spans="19:29" x14ac:dyDescent="0.25">
      <c r="S14306" s="108"/>
      <c r="U14306" s="108"/>
      <c r="W14306" s="108"/>
      <c r="Y14306" s="108"/>
      <c r="AA14306" s="108"/>
      <c r="AC14306" s="108"/>
    </row>
    <row r="14307" spans="19:29" x14ac:dyDescent="0.25">
      <c r="S14307" s="108"/>
      <c r="U14307" s="108"/>
      <c r="W14307" s="108"/>
      <c r="Y14307" s="108"/>
      <c r="AA14307" s="108"/>
      <c r="AC14307" s="108"/>
    </row>
    <row r="14308" spans="19:29" x14ac:dyDescent="0.25">
      <c r="S14308" s="109"/>
      <c r="U14308" s="109"/>
      <c r="W14308" s="109"/>
      <c r="Y14308" s="109"/>
      <c r="AA14308" s="109"/>
      <c r="AC14308" s="109"/>
    </row>
    <row r="14309" spans="19:29" x14ac:dyDescent="0.25">
      <c r="S14309" s="108"/>
      <c r="U14309" s="108"/>
      <c r="W14309" s="108"/>
      <c r="Y14309" s="108"/>
      <c r="AA14309" s="108"/>
      <c r="AC14309" s="108"/>
    </row>
    <row r="14310" spans="19:29" x14ac:dyDescent="0.25">
      <c r="S14310" s="109"/>
      <c r="U14310" s="109"/>
      <c r="W14310" s="109"/>
      <c r="Y14310" s="109"/>
      <c r="AA14310" s="109"/>
      <c r="AC14310" s="109"/>
    </row>
    <row r="14311" spans="19:29" x14ac:dyDescent="0.25">
      <c r="S14311" s="108"/>
      <c r="U14311" s="108"/>
      <c r="W14311" s="108"/>
      <c r="Y14311" s="108"/>
      <c r="AA14311" s="108"/>
      <c r="AC14311" s="108"/>
    </row>
    <row r="14312" spans="19:29" x14ac:dyDescent="0.25">
      <c r="S14312" s="108"/>
      <c r="U14312" s="108"/>
      <c r="W14312" s="108"/>
      <c r="Y14312" s="108"/>
      <c r="AA14312" s="108"/>
      <c r="AC14312" s="108"/>
    </row>
    <row r="14313" spans="19:29" x14ac:dyDescent="0.25">
      <c r="S14313" s="108"/>
      <c r="U14313" s="108"/>
      <c r="W14313" s="108"/>
      <c r="Y14313" s="108"/>
      <c r="AA14313" s="108"/>
      <c r="AC14313" s="108"/>
    </row>
    <row r="14314" spans="19:29" x14ac:dyDescent="0.25">
      <c r="S14314" s="110"/>
      <c r="U14314" s="110"/>
      <c r="W14314" s="110"/>
      <c r="Y14314" s="110"/>
      <c r="AA14314" s="110"/>
      <c r="AC14314" s="110"/>
    </row>
    <row r="14315" spans="19:29" x14ac:dyDescent="0.25">
      <c r="S14315" s="110"/>
      <c r="U14315" s="110"/>
      <c r="W14315" s="110"/>
      <c r="Y14315" s="110"/>
      <c r="AA14315" s="110"/>
      <c r="AC14315" s="110"/>
    </row>
    <row r="14316" spans="19:29" x14ac:dyDescent="0.25">
      <c r="S14316" s="110"/>
      <c r="U14316" s="110"/>
      <c r="W14316" s="110"/>
      <c r="Y14316" s="110"/>
      <c r="AA14316" s="110"/>
      <c r="AC14316" s="110"/>
    </row>
    <row r="14317" spans="19:29" x14ac:dyDescent="0.25">
      <c r="S14317" s="110"/>
      <c r="U14317" s="110"/>
      <c r="W14317" s="110"/>
      <c r="Y14317" s="110"/>
      <c r="AA14317" s="110"/>
      <c r="AC14317" s="110"/>
    </row>
    <row r="14318" spans="19:29" x14ac:dyDescent="0.25">
      <c r="S14318" s="111"/>
      <c r="U14318" s="111"/>
      <c r="W14318" s="111"/>
      <c r="Y14318" s="111"/>
      <c r="AA14318" s="111"/>
      <c r="AC14318" s="111"/>
    </row>
    <row r="14319" spans="19:29" x14ac:dyDescent="0.25">
      <c r="S14319" s="107"/>
      <c r="U14319" s="107"/>
      <c r="W14319" s="107"/>
      <c r="Y14319" s="107"/>
      <c r="AA14319" s="107"/>
      <c r="AC14319" s="107"/>
    </row>
    <row r="14320" spans="19:29" x14ac:dyDescent="0.25">
      <c r="S14320" s="108"/>
      <c r="U14320" s="108"/>
      <c r="W14320" s="108"/>
      <c r="Y14320" s="108"/>
      <c r="AA14320" s="108"/>
      <c r="AC14320" s="108"/>
    </row>
    <row r="14321" spans="19:29" x14ac:dyDescent="0.25">
      <c r="S14321" s="108"/>
      <c r="U14321" s="108"/>
      <c r="W14321" s="108"/>
      <c r="Y14321" s="108"/>
      <c r="AA14321" s="108"/>
      <c r="AC14321" s="108"/>
    </row>
    <row r="14322" spans="19:29" x14ac:dyDescent="0.25">
      <c r="S14322" s="109"/>
      <c r="U14322" s="109"/>
      <c r="W14322" s="109"/>
      <c r="Y14322" s="109"/>
      <c r="AA14322" s="109"/>
      <c r="AC14322" s="109"/>
    </row>
    <row r="14323" spans="19:29" x14ac:dyDescent="0.25">
      <c r="S14323" s="108"/>
      <c r="U14323" s="108"/>
      <c r="W14323" s="108"/>
      <c r="Y14323" s="108"/>
      <c r="AA14323" s="108"/>
      <c r="AC14323" s="108"/>
    </row>
    <row r="14324" spans="19:29" x14ac:dyDescent="0.25">
      <c r="S14324" s="108"/>
      <c r="U14324" s="108"/>
      <c r="W14324" s="108"/>
      <c r="Y14324" s="108"/>
      <c r="AA14324" s="108"/>
      <c r="AC14324" s="108"/>
    </row>
    <row r="14325" spans="19:29" x14ac:dyDescent="0.25">
      <c r="S14325" s="109"/>
      <c r="U14325" s="109"/>
      <c r="W14325" s="109"/>
      <c r="Y14325" s="109"/>
      <c r="AA14325" s="109"/>
      <c r="AC14325" s="109"/>
    </row>
    <row r="14326" spans="19:29" x14ac:dyDescent="0.25">
      <c r="S14326" s="108"/>
      <c r="U14326" s="108"/>
      <c r="W14326" s="108"/>
      <c r="Y14326" s="108"/>
      <c r="AA14326" s="108"/>
      <c r="AC14326" s="108"/>
    </row>
    <row r="14327" spans="19:29" x14ac:dyDescent="0.25">
      <c r="S14327" s="109"/>
      <c r="U14327" s="109"/>
      <c r="W14327" s="109"/>
      <c r="Y14327" s="109"/>
      <c r="AA14327" s="109"/>
      <c r="AC14327" s="109"/>
    </row>
    <row r="14328" spans="19:29" x14ac:dyDescent="0.25">
      <c r="S14328" s="108"/>
      <c r="U14328" s="108"/>
      <c r="W14328" s="108"/>
      <c r="Y14328" s="108"/>
      <c r="AA14328" s="108"/>
      <c r="AC14328" s="108"/>
    </row>
    <row r="14329" spans="19:29" x14ac:dyDescent="0.25">
      <c r="S14329" s="108"/>
      <c r="U14329" s="108"/>
      <c r="W14329" s="108"/>
      <c r="Y14329" s="108"/>
      <c r="AA14329" s="108"/>
      <c r="AC14329" s="108"/>
    </row>
    <row r="14330" spans="19:29" x14ac:dyDescent="0.25">
      <c r="S14330" s="108"/>
      <c r="U14330" s="108"/>
      <c r="W14330" s="108"/>
      <c r="Y14330" s="108"/>
      <c r="AA14330" s="108"/>
      <c r="AC14330" s="108"/>
    </row>
    <row r="14331" spans="19:29" x14ac:dyDescent="0.25">
      <c r="S14331" s="110"/>
      <c r="U14331" s="110"/>
      <c r="W14331" s="110"/>
      <c r="Y14331" s="110"/>
      <c r="AA14331" s="110"/>
      <c r="AC14331" s="110"/>
    </row>
    <row r="14332" spans="19:29" x14ac:dyDescent="0.25">
      <c r="S14332" s="110"/>
      <c r="U14332" s="110"/>
      <c r="W14332" s="110"/>
      <c r="Y14332" s="110"/>
      <c r="AA14332" s="110"/>
      <c r="AC14332" s="110"/>
    </row>
    <row r="14333" spans="19:29" x14ac:dyDescent="0.25">
      <c r="S14333" s="110"/>
      <c r="U14333" s="110"/>
      <c r="W14333" s="110"/>
      <c r="Y14333" s="110"/>
      <c r="AA14333" s="110"/>
      <c r="AC14333" s="110"/>
    </row>
    <row r="14334" spans="19:29" x14ac:dyDescent="0.25">
      <c r="S14334" s="110"/>
      <c r="U14334" s="110"/>
      <c r="W14334" s="110"/>
      <c r="Y14334" s="110"/>
      <c r="AA14334" s="110"/>
      <c r="AC14334" s="110"/>
    </row>
    <row r="14335" spans="19:29" x14ac:dyDescent="0.25">
      <c r="S14335" s="111"/>
      <c r="U14335" s="111"/>
      <c r="W14335" s="111"/>
      <c r="Y14335" s="111"/>
      <c r="AA14335" s="111"/>
      <c r="AC14335" s="111"/>
    </row>
    <row r="14336" spans="19:29" x14ac:dyDescent="0.25">
      <c r="S14336" s="107"/>
      <c r="U14336" s="107"/>
      <c r="W14336" s="107"/>
      <c r="Y14336" s="107"/>
      <c r="AA14336" s="107"/>
      <c r="AC14336" s="107"/>
    </row>
    <row r="14337" spans="19:29" x14ac:dyDescent="0.25">
      <c r="S14337" s="108"/>
      <c r="U14337" s="108"/>
      <c r="W14337" s="108"/>
      <c r="Y14337" s="108"/>
      <c r="AA14337" s="108"/>
      <c r="AC14337" s="108"/>
    </row>
    <row r="14338" spans="19:29" x14ac:dyDescent="0.25">
      <c r="S14338" s="108"/>
      <c r="U14338" s="108"/>
      <c r="W14338" s="108"/>
      <c r="Y14338" s="108"/>
      <c r="AA14338" s="108"/>
      <c r="AC14338" s="108"/>
    </row>
    <row r="14339" spans="19:29" x14ac:dyDescent="0.25">
      <c r="S14339" s="109"/>
      <c r="U14339" s="109"/>
      <c r="W14339" s="109"/>
      <c r="Y14339" s="109"/>
      <c r="AA14339" s="109"/>
      <c r="AC14339" s="109"/>
    </row>
    <row r="14340" spans="19:29" x14ac:dyDescent="0.25">
      <c r="S14340" s="108"/>
      <c r="U14340" s="108"/>
      <c r="W14340" s="108"/>
      <c r="Y14340" s="108"/>
      <c r="AA14340" s="108"/>
      <c r="AC14340" s="108"/>
    </row>
    <row r="14341" spans="19:29" x14ac:dyDescent="0.25">
      <c r="S14341" s="108"/>
      <c r="U14341" s="108"/>
      <c r="W14341" s="108"/>
      <c r="Y14341" s="108"/>
      <c r="AA14341" s="108"/>
      <c r="AC14341" s="108"/>
    </row>
    <row r="14342" spans="19:29" x14ac:dyDescent="0.25">
      <c r="S14342" s="109"/>
      <c r="U14342" s="109"/>
      <c r="W14342" s="109"/>
      <c r="Y14342" s="109"/>
      <c r="AA14342" s="109"/>
      <c r="AC14342" s="109"/>
    </row>
    <row r="14343" spans="19:29" x14ac:dyDescent="0.25">
      <c r="S14343" s="108"/>
      <c r="U14343" s="108"/>
      <c r="W14343" s="108"/>
      <c r="Y14343" s="108"/>
      <c r="AA14343" s="108"/>
      <c r="AC14343" s="108"/>
    </row>
    <row r="14344" spans="19:29" x14ac:dyDescent="0.25">
      <c r="S14344" s="109"/>
      <c r="U14344" s="109"/>
      <c r="W14344" s="109"/>
      <c r="Y14344" s="109"/>
      <c r="AA14344" s="109"/>
      <c r="AC14344" s="109"/>
    </row>
    <row r="14345" spans="19:29" x14ac:dyDescent="0.25">
      <c r="S14345" s="108"/>
      <c r="U14345" s="108"/>
      <c r="W14345" s="108"/>
      <c r="Y14345" s="108"/>
      <c r="AA14345" s="108"/>
      <c r="AC14345" s="108"/>
    </row>
    <row r="14346" spans="19:29" x14ac:dyDescent="0.25">
      <c r="S14346" s="108"/>
      <c r="U14346" s="108"/>
      <c r="W14346" s="108"/>
      <c r="Y14346" s="108"/>
      <c r="AA14346" s="108"/>
      <c r="AC14346" s="108"/>
    </row>
    <row r="14347" spans="19:29" x14ac:dyDescent="0.25">
      <c r="S14347" s="108"/>
      <c r="U14347" s="108"/>
      <c r="W14347" s="108"/>
      <c r="Y14347" s="108"/>
      <c r="AA14347" s="108"/>
      <c r="AC14347" s="108"/>
    </row>
    <row r="14348" spans="19:29" x14ac:dyDescent="0.25">
      <c r="S14348" s="110"/>
      <c r="U14348" s="110"/>
      <c r="W14348" s="110"/>
      <c r="Y14348" s="110"/>
      <c r="AA14348" s="110"/>
      <c r="AC14348" s="110"/>
    </row>
    <row r="14349" spans="19:29" x14ac:dyDescent="0.25">
      <c r="S14349" s="110"/>
      <c r="U14349" s="110"/>
      <c r="W14349" s="110"/>
      <c r="Y14349" s="110"/>
      <c r="AA14349" s="110"/>
      <c r="AC14349" s="110"/>
    </row>
    <row r="14350" spans="19:29" x14ac:dyDescent="0.25">
      <c r="S14350" s="110"/>
      <c r="U14350" s="110"/>
      <c r="W14350" s="110"/>
      <c r="Y14350" s="110"/>
      <c r="AA14350" s="110"/>
      <c r="AC14350" s="110"/>
    </row>
    <row r="14351" spans="19:29" x14ac:dyDescent="0.25">
      <c r="S14351" s="110"/>
      <c r="U14351" s="110"/>
      <c r="W14351" s="110"/>
      <c r="Y14351" s="110"/>
      <c r="AA14351" s="110"/>
      <c r="AC14351" s="110"/>
    </row>
    <row r="14352" spans="19:29" x14ac:dyDescent="0.25">
      <c r="S14352" s="111"/>
      <c r="U14352" s="111"/>
      <c r="W14352" s="111"/>
      <c r="Y14352" s="111"/>
      <c r="AA14352" s="111"/>
      <c r="AC14352" s="111"/>
    </row>
    <row r="14353" spans="19:29" x14ac:dyDescent="0.25">
      <c r="S14353" s="107"/>
      <c r="U14353" s="107"/>
      <c r="W14353" s="107"/>
      <c r="Y14353" s="107"/>
      <c r="AA14353" s="107"/>
      <c r="AC14353" s="107"/>
    </row>
    <row r="14354" spans="19:29" x14ac:dyDescent="0.25">
      <c r="S14354" s="108"/>
      <c r="U14354" s="108"/>
      <c r="W14354" s="108"/>
      <c r="Y14354" s="108"/>
      <c r="AA14354" s="108"/>
      <c r="AC14354" s="108"/>
    </row>
    <row r="14355" spans="19:29" x14ac:dyDescent="0.25">
      <c r="S14355" s="108"/>
      <c r="U14355" s="108"/>
      <c r="W14355" s="108"/>
      <c r="Y14355" s="108"/>
      <c r="AA14355" s="108"/>
      <c r="AC14355" s="108"/>
    </row>
    <row r="14356" spans="19:29" x14ac:dyDescent="0.25">
      <c r="S14356" s="109"/>
      <c r="U14356" s="109"/>
      <c r="W14356" s="109"/>
      <c r="Y14356" s="109"/>
      <c r="AA14356" s="109"/>
      <c r="AC14356" s="109"/>
    </row>
    <row r="14357" spans="19:29" x14ac:dyDescent="0.25">
      <c r="S14357" s="108"/>
      <c r="U14357" s="108"/>
      <c r="W14357" s="108"/>
      <c r="Y14357" s="108"/>
      <c r="AA14357" s="108"/>
      <c r="AC14357" s="108"/>
    </row>
    <row r="14358" spans="19:29" x14ac:dyDescent="0.25">
      <c r="S14358" s="108"/>
      <c r="U14358" s="108"/>
      <c r="W14358" s="108"/>
      <c r="Y14358" s="108"/>
      <c r="AA14358" s="108"/>
      <c r="AC14358" s="108"/>
    </row>
    <row r="14359" spans="19:29" x14ac:dyDescent="0.25">
      <c r="S14359" s="109"/>
      <c r="U14359" s="109"/>
      <c r="W14359" s="109"/>
      <c r="Y14359" s="109"/>
      <c r="AA14359" s="109"/>
      <c r="AC14359" s="109"/>
    </row>
    <row r="14360" spans="19:29" x14ac:dyDescent="0.25">
      <c r="S14360" s="108"/>
      <c r="U14360" s="108"/>
      <c r="W14360" s="108"/>
      <c r="Y14360" s="108"/>
      <c r="AA14360" s="108"/>
      <c r="AC14360" s="108"/>
    </row>
    <row r="14361" spans="19:29" x14ac:dyDescent="0.25">
      <c r="S14361" s="109"/>
      <c r="U14361" s="109"/>
      <c r="W14361" s="109"/>
      <c r="Y14361" s="109"/>
      <c r="AA14361" s="109"/>
      <c r="AC14361" s="109"/>
    </row>
    <row r="14362" spans="19:29" x14ac:dyDescent="0.25">
      <c r="S14362" s="108"/>
      <c r="U14362" s="108"/>
      <c r="W14362" s="108"/>
      <c r="Y14362" s="108"/>
      <c r="AA14362" s="108"/>
      <c r="AC14362" s="108"/>
    </row>
    <row r="14363" spans="19:29" x14ac:dyDescent="0.25">
      <c r="S14363" s="108"/>
      <c r="U14363" s="108"/>
      <c r="W14363" s="108"/>
      <c r="Y14363" s="108"/>
      <c r="AA14363" s="108"/>
      <c r="AC14363" s="108"/>
    </row>
    <row r="14364" spans="19:29" x14ac:dyDescent="0.25">
      <c r="S14364" s="108"/>
      <c r="U14364" s="108"/>
      <c r="W14364" s="108"/>
      <c r="Y14364" s="108"/>
      <c r="AA14364" s="108"/>
      <c r="AC14364" s="108"/>
    </row>
    <row r="14365" spans="19:29" x14ac:dyDescent="0.25">
      <c r="S14365" s="110"/>
      <c r="U14365" s="110"/>
      <c r="W14365" s="110"/>
      <c r="Y14365" s="110"/>
      <c r="AA14365" s="110"/>
      <c r="AC14365" s="110"/>
    </row>
    <row r="14366" spans="19:29" x14ac:dyDescent="0.25">
      <c r="S14366" s="110"/>
      <c r="U14366" s="110"/>
      <c r="W14366" s="110"/>
      <c r="Y14366" s="110"/>
      <c r="AA14366" s="110"/>
      <c r="AC14366" s="110"/>
    </row>
    <row r="14367" spans="19:29" x14ac:dyDescent="0.25">
      <c r="S14367" s="110"/>
      <c r="U14367" s="110"/>
      <c r="W14367" s="110"/>
      <c r="Y14367" s="110"/>
      <c r="AA14367" s="110"/>
      <c r="AC14367" s="110"/>
    </row>
    <row r="14368" spans="19:29" x14ac:dyDescent="0.25">
      <c r="S14368" s="110"/>
      <c r="U14368" s="110"/>
      <c r="W14368" s="110"/>
      <c r="Y14368" s="110"/>
      <c r="AA14368" s="110"/>
      <c r="AC14368" s="110"/>
    </row>
    <row r="14369" spans="19:29" x14ac:dyDescent="0.25">
      <c r="S14369" s="111"/>
      <c r="U14369" s="111"/>
      <c r="W14369" s="111"/>
      <c r="Y14369" s="111"/>
      <c r="AA14369" s="111"/>
      <c r="AC14369" s="111"/>
    </row>
    <row r="14370" spans="19:29" x14ac:dyDescent="0.25">
      <c r="S14370" s="107"/>
      <c r="U14370" s="107"/>
      <c r="W14370" s="107"/>
      <c r="Y14370" s="107"/>
      <c r="AA14370" s="107"/>
      <c r="AC14370" s="107"/>
    </row>
    <row r="14371" spans="19:29" x14ac:dyDescent="0.25">
      <c r="S14371" s="108"/>
      <c r="U14371" s="108"/>
      <c r="W14371" s="108"/>
      <c r="Y14371" s="108"/>
      <c r="AA14371" s="108"/>
      <c r="AC14371" s="108"/>
    </row>
    <row r="14372" spans="19:29" x14ac:dyDescent="0.25">
      <c r="S14372" s="108"/>
      <c r="U14372" s="108"/>
      <c r="W14372" s="108"/>
      <c r="Y14372" s="108"/>
      <c r="AA14372" s="108"/>
      <c r="AC14372" s="108"/>
    </row>
    <row r="14373" spans="19:29" x14ac:dyDescent="0.25">
      <c r="S14373" s="109"/>
      <c r="U14373" s="109"/>
      <c r="W14373" s="109"/>
      <c r="Y14373" s="109"/>
      <c r="AA14373" s="109"/>
      <c r="AC14373" s="109"/>
    </row>
    <row r="14374" spans="19:29" x14ac:dyDescent="0.25">
      <c r="S14374" s="108"/>
      <c r="U14374" s="108"/>
      <c r="W14374" s="108"/>
      <c r="Y14374" s="108"/>
      <c r="AA14374" s="108"/>
      <c r="AC14374" s="108"/>
    </row>
    <row r="14375" spans="19:29" x14ac:dyDescent="0.25">
      <c r="S14375" s="108"/>
      <c r="U14375" s="108"/>
      <c r="W14375" s="108"/>
      <c r="Y14375" s="108"/>
      <c r="AA14375" s="108"/>
      <c r="AC14375" s="108"/>
    </row>
    <row r="14376" spans="19:29" x14ac:dyDescent="0.25">
      <c r="S14376" s="109"/>
      <c r="U14376" s="109"/>
      <c r="W14376" s="109"/>
      <c r="Y14376" s="109"/>
      <c r="AA14376" s="109"/>
      <c r="AC14376" s="109"/>
    </row>
    <row r="14377" spans="19:29" x14ac:dyDescent="0.25">
      <c r="S14377" s="108"/>
      <c r="U14377" s="108"/>
      <c r="W14377" s="108"/>
      <c r="Y14377" s="108"/>
      <c r="AA14377" s="108"/>
      <c r="AC14377" s="108"/>
    </row>
    <row r="14378" spans="19:29" x14ac:dyDescent="0.25">
      <c r="S14378" s="109"/>
      <c r="U14378" s="109"/>
      <c r="W14378" s="109"/>
      <c r="Y14378" s="109"/>
      <c r="AA14378" s="109"/>
      <c r="AC14378" s="109"/>
    </row>
    <row r="14379" spans="19:29" x14ac:dyDescent="0.25">
      <c r="S14379" s="108"/>
      <c r="U14379" s="108"/>
      <c r="W14379" s="108"/>
      <c r="Y14379" s="108"/>
      <c r="AA14379" s="108"/>
      <c r="AC14379" s="108"/>
    </row>
    <row r="14380" spans="19:29" x14ac:dyDescent="0.25">
      <c r="S14380" s="108"/>
      <c r="U14380" s="108"/>
      <c r="W14380" s="108"/>
      <c r="Y14380" s="108"/>
      <c r="AA14380" s="108"/>
      <c r="AC14380" s="108"/>
    </row>
    <row r="14381" spans="19:29" x14ac:dyDescent="0.25">
      <c r="S14381" s="108"/>
      <c r="U14381" s="108"/>
      <c r="W14381" s="108"/>
      <c r="Y14381" s="108"/>
      <c r="AA14381" s="108"/>
      <c r="AC14381" s="108"/>
    </row>
    <row r="14382" spans="19:29" x14ac:dyDescent="0.25">
      <c r="S14382" s="110"/>
      <c r="U14382" s="110"/>
      <c r="W14382" s="110"/>
      <c r="Y14382" s="110"/>
      <c r="AA14382" s="110"/>
      <c r="AC14382" s="110"/>
    </row>
    <row r="14383" spans="19:29" x14ac:dyDescent="0.25">
      <c r="S14383" s="110"/>
      <c r="U14383" s="110"/>
      <c r="W14383" s="110"/>
      <c r="Y14383" s="110"/>
      <c r="AA14383" s="110"/>
      <c r="AC14383" s="110"/>
    </row>
    <row r="14384" spans="19:29" x14ac:dyDescent="0.25">
      <c r="S14384" s="110"/>
      <c r="U14384" s="110"/>
      <c r="W14384" s="110"/>
      <c r="Y14384" s="110"/>
      <c r="AA14384" s="110"/>
      <c r="AC14384" s="110"/>
    </row>
    <row r="14385" spans="19:29" x14ac:dyDescent="0.25">
      <c r="S14385" s="110"/>
      <c r="U14385" s="110"/>
      <c r="W14385" s="110"/>
      <c r="Y14385" s="110"/>
      <c r="AA14385" s="110"/>
      <c r="AC14385" s="110"/>
    </row>
    <row r="14386" spans="19:29" x14ac:dyDescent="0.25">
      <c r="S14386" s="111"/>
      <c r="U14386" s="111"/>
      <c r="W14386" s="111"/>
      <c r="Y14386" s="111"/>
      <c r="AA14386" s="111"/>
      <c r="AC14386" s="111"/>
    </row>
    <row r="14387" spans="19:29" x14ac:dyDescent="0.25">
      <c r="S14387" s="107"/>
      <c r="U14387" s="107"/>
      <c r="W14387" s="107"/>
      <c r="Y14387" s="107"/>
      <c r="AA14387" s="107"/>
      <c r="AC14387" s="107"/>
    </row>
    <row r="14388" spans="19:29" x14ac:dyDescent="0.25">
      <c r="S14388" s="108"/>
      <c r="U14388" s="108"/>
      <c r="W14388" s="108"/>
      <c r="Y14388" s="108"/>
      <c r="AA14388" s="108"/>
      <c r="AC14388" s="108"/>
    </row>
    <row r="14389" spans="19:29" x14ac:dyDescent="0.25">
      <c r="S14389" s="108"/>
      <c r="U14389" s="108"/>
      <c r="W14389" s="108"/>
      <c r="Y14389" s="108"/>
      <c r="AA14389" s="108"/>
      <c r="AC14389" s="108"/>
    </row>
    <row r="14390" spans="19:29" x14ac:dyDescent="0.25">
      <c r="S14390" s="109"/>
      <c r="U14390" s="109"/>
      <c r="W14390" s="109"/>
      <c r="Y14390" s="109"/>
      <c r="AA14390" s="109"/>
      <c r="AC14390" s="109"/>
    </row>
    <row r="14391" spans="19:29" x14ac:dyDescent="0.25">
      <c r="S14391" s="108"/>
      <c r="U14391" s="108"/>
      <c r="W14391" s="108"/>
      <c r="Y14391" s="108"/>
      <c r="AA14391" s="108"/>
      <c r="AC14391" s="108"/>
    </row>
    <row r="14392" spans="19:29" x14ac:dyDescent="0.25">
      <c r="S14392" s="108"/>
      <c r="U14392" s="108"/>
      <c r="W14392" s="108"/>
      <c r="Y14392" s="108"/>
      <c r="AA14392" s="108"/>
      <c r="AC14392" s="108"/>
    </row>
    <row r="14393" spans="19:29" x14ac:dyDescent="0.25">
      <c r="S14393" s="109"/>
      <c r="U14393" s="109"/>
      <c r="W14393" s="109"/>
      <c r="Y14393" s="109"/>
      <c r="AA14393" s="109"/>
      <c r="AC14393" s="109"/>
    </row>
    <row r="14394" spans="19:29" x14ac:dyDescent="0.25">
      <c r="S14394" s="108"/>
      <c r="U14394" s="108"/>
      <c r="W14394" s="108"/>
      <c r="Y14394" s="108"/>
      <c r="AA14394" s="108"/>
      <c r="AC14394" s="108"/>
    </row>
    <row r="14395" spans="19:29" x14ac:dyDescent="0.25">
      <c r="S14395" s="109"/>
      <c r="U14395" s="109"/>
      <c r="W14395" s="109"/>
      <c r="Y14395" s="109"/>
      <c r="AA14395" s="109"/>
      <c r="AC14395" s="109"/>
    </row>
    <row r="14396" spans="19:29" x14ac:dyDescent="0.25">
      <c r="S14396" s="108"/>
      <c r="U14396" s="108"/>
      <c r="W14396" s="108"/>
      <c r="Y14396" s="108"/>
      <c r="AA14396" s="108"/>
      <c r="AC14396" s="108"/>
    </row>
    <row r="14397" spans="19:29" x14ac:dyDescent="0.25">
      <c r="S14397" s="108"/>
      <c r="U14397" s="108"/>
      <c r="W14397" s="108"/>
      <c r="Y14397" s="108"/>
      <c r="AA14397" s="108"/>
      <c r="AC14397" s="108"/>
    </row>
    <row r="14398" spans="19:29" x14ac:dyDescent="0.25">
      <c r="S14398" s="108"/>
      <c r="U14398" s="108"/>
      <c r="W14398" s="108"/>
      <c r="Y14398" s="108"/>
      <c r="AA14398" s="108"/>
      <c r="AC14398" s="108"/>
    </row>
    <row r="14399" spans="19:29" x14ac:dyDescent="0.25">
      <c r="S14399" s="110"/>
      <c r="U14399" s="110"/>
      <c r="W14399" s="110"/>
      <c r="Y14399" s="110"/>
      <c r="AA14399" s="110"/>
      <c r="AC14399" s="110"/>
    </row>
    <row r="14400" spans="19:29" x14ac:dyDescent="0.25">
      <c r="S14400" s="110"/>
      <c r="U14400" s="110"/>
      <c r="W14400" s="110"/>
      <c r="Y14400" s="110"/>
      <c r="AA14400" s="110"/>
      <c r="AC14400" s="110"/>
    </row>
    <row r="14401" spans="19:29" x14ac:dyDescent="0.25">
      <c r="S14401" s="110"/>
      <c r="U14401" s="110"/>
      <c r="W14401" s="110"/>
      <c r="Y14401" s="110"/>
      <c r="AA14401" s="110"/>
      <c r="AC14401" s="110"/>
    </row>
    <row r="14402" spans="19:29" x14ac:dyDescent="0.25">
      <c r="S14402" s="110"/>
      <c r="U14402" s="110"/>
      <c r="W14402" s="110"/>
      <c r="Y14402" s="110"/>
      <c r="AA14402" s="110"/>
      <c r="AC14402" s="110"/>
    </row>
    <row r="14403" spans="19:29" x14ac:dyDescent="0.25">
      <c r="S14403" s="111"/>
      <c r="U14403" s="111"/>
      <c r="W14403" s="111"/>
      <c r="Y14403" s="111"/>
      <c r="AA14403" s="111"/>
      <c r="AC14403" s="111"/>
    </row>
    <row r="14404" spans="19:29" x14ac:dyDescent="0.25">
      <c r="S14404" s="107"/>
      <c r="U14404" s="107"/>
      <c r="W14404" s="107"/>
      <c r="Y14404" s="107"/>
      <c r="AA14404" s="107"/>
      <c r="AC14404" s="107"/>
    </row>
    <row r="14405" spans="19:29" x14ac:dyDescent="0.25">
      <c r="S14405" s="108"/>
      <c r="U14405" s="108"/>
      <c r="W14405" s="108"/>
      <c r="Y14405" s="108"/>
      <c r="AA14405" s="108"/>
      <c r="AC14405" s="108"/>
    </row>
    <row r="14406" spans="19:29" x14ac:dyDescent="0.25">
      <c r="S14406" s="108"/>
      <c r="U14406" s="108"/>
      <c r="W14406" s="108"/>
      <c r="Y14406" s="108"/>
      <c r="AA14406" s="108"/>
      <c r="AC14406" s="108"/>
    </row>
    <row r="14407" spans="19:29" x14ac:dyDescent="0.25">
      <c r="S14407" s="109"/>
      <c r="U14407" s="109"/>
      <c r="W14407" s="109"/>
      <c r="Y14407" s="109"/>
      <c r="AA14407" s="109"/>
      <c r="AC14407" s="109"/>
    </row>
    <row r="14408" spans="19:29" x14ac:dyDescent="0.25">
      <c r="S14408" s="108"/>
      <c r="U14408" s="108"/>
      <c r="W14408" s="108"/>
      <c r="Y14408" s="108"/>
      <c r="AA14408" s="108"/>
      <c r="AC14408" s="108"/>
    </row>
    <row r="14409" spans="19:29" x14ac:dyDescent="0.25">
      <c r="S14409" s="108"/>
      <c r="U14409" s="108"/>
      <c r="W14409" s="108"/>
      <c r="Y14409" s="108"/>
      <c r="AA14409" s="108"/>
      <c r="AC14409" s="108"/>
    </row>
    <row r="14410" spans="19:29" x14ac:dyDescent="0.25">
      <c r="S14410" s="109"/>
      <c r="U14410" s="109"/>
      <c r="W14410" s="109"/>
      <c r="Y14410" s="109"/>
      <c r="AA14410" s="109"/>
      <c r="AC14410" s="109"/>
    </row>
    <row r="14411" spans="19:29" x14ac:dyDescent="0.25">
      <c r="S14411" s="108"/>
      <c r="U14411" s="108"/>
      <c r="W14411" s="108"/>
      <c r="Y14411" s="108"/>
      <c r="AA14411" s="108"/>
      <c r="AC14411" s="108"/>
    </row>
    <row r="14412" spans="19:29" x14ac:dyDescent="0.25">
      <c r="S14412" s="109"/>
      <c r="U14412" s="109"/>
      <c r="W14412" s="109"/>
      <c r="Y14412" s="109"/>
      <c r="AA14412" s="109"/>
      <c r="AC14412" s="109"/>
    </row>
    <row r="14413" spans="19:29" x14ac:dyDescent="0.25">
      <c r="S14413" s="108"/>
      <c r="U14413" s="108"/>
      <c r="W14413" s="108"/>
      <c r="Y14413" s="108"/>
      <c r="AA14413" s="108"/>
      <c r="AC14413" s="108"/>
    </row>
    <row r="14414" spans="19:29" x14ac:dyDescent="0.25">
      <c r="S14414" s="108"/>
      <c r="U14414" s="108"/>
      <c r="W14414" s="108"/>
      <c r="Y14414" s="108"/>
      <c r="AA14414" s="108"/>
      <c r="AC14414" s="108"/>
    </row>
    <row r="14415" spans="19:29" x14ac:dyDescent="0.25">
      <c r="S14415" s="108"/>
      <c r="U14415" s="108"/>
      <c r="W14415" s="108"/>
      <c r="Y14415" s="108"/>
      <c r="AA14415" s="108"/>
      <c r="AC14415" s="108"/>
    </row>
    <row r="14416" spans="19:29" x14ac:dyDescent="0.25">
      <c r="S14416" s="110"/>
      <c r="U14416" s="110"/>
      <c r="W14416" s="110"/>
      <c r="Y14416" s="110"/>
      <c r="AA14416" s="110"/>
      <c r="AC14416" s="110"/>
    </row>
    <row r="14417" spans="19:29" x14ac:dyDescent="0.25">
      <c r="S14417" s="110"/>
      <c r="U14417" s="110"/>
      <c r="W14417" s="110"/>
      <c r="Y14417" s="110"/>
      <c r="AA14417" s="110"/>
      <c r="AC14417" s="110"/>
    </row>
    <row r="14418" spans="19:29" x14ac:dyDescent="0.25">
      <c r="S14418" s="110"/>
      <c r="U14418" s="110"/>
      <c r="W14418" s="110"/>
      <c r="Y14418" s="110"/>
      <c r="AA14418" s="110"/>
      <c r="AC14418" s="110"/>
    </row>
    <row r="14419" spans="19:29" x14ac:dyDescent="0.25">
      <c r="S14419" s="110"/>
      <c r="U14419" s="110"/>
      <c r="W14419" s="110"/>
      <c r="Y14419" s="110"/>
      <c r="AA14419" s="110"/>
      <c r="AC14419" s="110"/>
    </row>
    <row r="14420" spans="19:29" x14ac:dyDescent="0.25">
      <c r="S14420" s="111"/>
      <c r="U14420" s="111"/>
      <c r="W14420" s="111"/>
      <c r="Y14420" s="111"/>
      <c r="AA14420" s="111"/>
      <c r="AC14420" s="111"/>
    </row>
    <row r="14421" spans="19:29" x14ac:dyDescent="0.25">
      <c r="S14421" s="107"/>
      <c r="U14421" s="107"/>
      <c r="W14421" s="107"/>
      <c r="Y14421" s="107"/>
      <c r="AA14421" s="107"/>
      <c r="AC14421" s="107"/>
    </row>
    <row r="14422" spans="19:29" x14ac:dyDescent="0.25">
      <c r="S14422" s="108"/>
      <c r="U14422" s="108"/>
      <c r="W14422" s="108"/>
      <c r="Y14422" s="108"/>
      <c r="AA14422" s="108"/>
      <c r="AC14422" s="108"/>
    </row>
    <row r="14423" spans="19:29" x14ac:dyDescent="0.25">
      <c r="S14423" s="108"/>
      <c r="U14423" s="108"/>
      <c r="W14423" s="108"/>
      <c r="Y14423" s="108"/>
      <c r="AA14423" s="108"/>
      <c r="AC14423" s="108"/>
    </row>
    <row r="14424" spans="19:29" x14ac:dyDescent="0.25">
      <c r="S14424" s="109"/>
      <c r="U14424" s="109"/>
      <c r="W14424" s="109"/>
      <c r="Y14424" s="109"/>
      <c r="AA14424" s="109"/>
      <c r="AC14424" s="109"/>
    </row>
    <row r="14425" spans="19:29" x14ac:dyDescent="0.25">
      <c r="S14425" s="108"/>
      <c r="U14425" s="108"/>
      <c r="W14425" s="108"/>
      <c r="Y14425" s="108"/>
      <c r="AA14425" s="108"/>
      <c r="AC14425" s="108"/>
    </row>
    <row r="14426" spans="19:29" x14ac:dyDescent="0.25">
      <c r="S14426" s="108"/>
      <c r="U14426" s="108"/>
      <c r="W14426" s="108"/>
      <c r="Y14426" s="108"/>
      <c r="AA14426" s="108"/>
      <c r="AC14426" s="108"/>
    </row>
    <row r="14427" spans="19:29" x14ac:dyDescent="0.25">
      <c r="S14427" s="109"/>
      <c r="U14427" s="109"/>
      <c r="W14427" s="109"/>
      <c r="Y14427" s="109"/>
      <c r="AA14427" s="109"/>
      <c r="AC14427" s="109"/>
    </row>
    <row r="14428" spans="19:29" x14ac:dyDescent="0.25">
      <c r="S14428" s="108"/>
      <c r="U14428" s="108"/>
      <c r="W14428" s="108"/>
      <c r="Y14428" s="108"/>
      <c r="AA14428" s="108"/>
      <c r="AC14428" s="108"/>
    </row>
    <row r="14429" spans="19:29" x14ac:dyDescent="0.25">
      <c r="S14429" s="109"/>
      <c r="U14429" s="109"/>
      <c r="W14429" s="109"/>
      <c r="Y14429" s="109"/>
      <c r="AA14429" s="109"/>
      <c r="AC14429" s="109"/>
    </row>
    <row r="14430" spans="19:29" x14ac:dyDescent="0.25">
      <c r="S14430" s="108"/>
      <c r="U14430" s="108"/>
      <c r="W14430" s="108"/>
      <c r="Y14430" s="108"/>
      <c r="AA14430" s="108"/>
      <c r="AC14430" s="108"/>
    </row>
    <row r="14431" spans="19:29" x14ac:dyDescent="0.25">
      <c r="S14431" s="108"/>
      <c r="U14431" s="108"/>
      <c r="W14431" s="108"/>
      <c r="Y14431" s="108"/>
      <c r="AA14431" s="108"/>
      <c r="AC14431" s="108"/>
    </row>
    <row r="14432" spans="19:29" x14ac:dyDescent="0.25">
      <c r="S14432" s="108"/>
      <c r="U14432" s="108"/>
      <c r="W14432" s="108"/>
      <c r="Y14432" s="108"/>
      <c r="AA14432" s="108"/>
      <c r="AC14432" s="108"/>
    </row>
    <row r="14433" spans="19:29" x14ac:dyDescent="0.25">
      <c r="S14433" s="110"/>
      <c r="U14433" s="110"/>
      <c r="W14433" s="110"/>
      <c r="Y14433" s="110"/>
      <c r="AA14433" s="110"/>
      <c r="AC14433" s="110"/>
    </row>
    <row r="14434" spans="19:29" x14ac:dyDescent="0.25">
      <c r="S14434" s="110"/>
      <c r="U14434" s="110"/>
      <c r="W14434" s="110"/>
      <c r="Y14434" s="110"/>
      <c r="AA14434" s="110"/>
      <c r="AC14434" s="110"/>
    </row>
    <row r="14435" spans="19:29" x14ac:dyDescent="0.25">
      <c r="S14435" s="110"/>
      <c r="U14435" s="110"/>
      <c r="W14435" s="110"/>
      <c r="Y14435" s="110"/>
      <c r="AA14435" s="110"/>
      <c r="AC14435" s="110"/>
    </row>
    <row r="14436" spans="19:29" x14ac:dyDescent="0.25">
      <c r="S14436" s="110"/>
      <c r="U14436" s="110"/>
      <c r="W14436" s="110"/>
      <c r="Y14436" s="110"/>
      <c r="AA14436" s="110"/>
      <c r="AC14436" s="110"/>
    </row>
    <row r="14437" spans="19:29" x14ac:dyDescent="0.25">
      <c r="S14437" s="111"/>
      <c r="U14437" s="111"/>
      <c r="W14437" s="111"/>
      <c r="Y14437" s="111"/>
      <c r="AA14437" s="111"/>
      <c r="AC14437" s="111"/>
    </row>
    <row r="14438" spans="19:29" x14ac:dyDescent="0.25">
      <c r="S14438" s="107"/>
      <c r="U14438" s="107"/>
      <c r="W14438" s="107"/>
      <c r="Y14438" s="107"/>
      <c r="AA14438" s="107"/>
      <c r="AC14438" s="107"/>
    </row>
    <row r="14439" spans="19:29" x14ac:dyDescent="0.25">
      <c r="S14439" s="108"/>
      <c r="U14439" s="108"/>
      <c r="W14439" s="108"/>
      <c r="Y14439" s="108"/>
      <c r="AA14439" s="108"/>
      <c r="AC14439" s="108"/>
    </row>
    <row r="14440" spans="19:29" x14ac:dyDescent="0.25">
      <c r="S14440" s="108"/>
      <c r="U14440" s="108"/>
      <c r="W14440" s="108"/>
      <c r="Y14440" s="108"/>
      <c r="AA14440" s="108"/>
      <c r="AC14440" s="108"/>
    </row>
    <row r="14441" spans="19:29" x14ac:dyDescent="0.25">
      <c r="S14441" s="109"/>
      <c r="U14441" s="109"/>
      <c r="W14441" s="109"/>
      <c r="Y14441" s="109"/>
      <c r="AA14441" s="109"/>
      <c r="AC14441" s="109"/>
    </row>
    <row r="14442" spans="19:29" x14ac:dyDescent="0.25">
      <c r="S14442" s="108"/>
      <c r="U14442" s="108"/>
      <c r="W14442" s="108"/>
      <c r="Y14442" s="108"/>
      <c r="AA14442" s="108"/>
      <c r="AC14442" s="108"/>
    </row>
    <row r="14443" spans="19:29" x14ac:dyDescent="0.25">
      <c r="S14443" s="108"/>
      <c r="U14443" s="108"/>
      <c r="W14443" s="108"/>
      <c r="Y14443" s="108"/>
      <c r="AA14443" s="108"/>
      <c r="AC14443" s="108"/>
    </row>
    <row r="14444" spans="19:29" x14ac:dyDescent="0.25">
      <c r="S14444" s="109"/>
      <c r="U14444" s="109"/>
      <c r="W14444" s="109"/>
      <c r="Y14444" s="109"/>
      <c r="AA14444" s="109"/>
      <c r="AC14444" s="109"/>
    </row>
    <row r="14445" spans="19:29" x14ac:dyDescent="0.25">
      <c r="S14445" s="108"/>
      <c r="U14445" s="108"/>
      <c r="W14445" s="108"/>
      <c r="Y14445" s="108"/>
      <c r="AA14445" s="108"/>
      <c r="AC14445" s="108"/>
    </row>
    <row r="14446" spans="19:29" x14ac:dyDescent="0.25">
      <c r="S14446" s="109"/>
      <c r="U14446" s="109"/>
      <c r="W14446" s="109"/>
      <c r="Y14446" s="109"/>
      <c r="AA14446" s="109"/>
      <c r="AC14446" s="109"/>
    </row>
    <row r="14447" spans="19:29" x14ac:dyDescent="0.25">
      <c r="S14447" s="108"/>
      <c r="U14447" s="108"/>
      <c r="W14447" s="108"/>
      <c r="Y14447" s="108"/>
      <c r="AA14447" s="108"/>
      <c r="AC14447" s="108"/>
    </row>
    <row r="14448" spans="19:29" x14ac:dyDescent="0.25">
      <c r="S14448" s="108"/>
      <c r="U14448" s="108"/>
      <c r="W14448" s="108"/>
      <c r="Y14448" s="108"/>
      <c r="AA14448" s="108"/>
      <c r="AC14448" s="108"/>
    </row>
    <row r="14449" spans="19:29" x14ac:dyDescent="0.25">
      <c r="S14449" s="108"/>
      <c r="U14449" s="108"/>
      <c r="W14449" s="108"/>
      <c r="Y14449" s="108"/>
      <c r="AA14449" s="108"/>
      <c r="AC14449" s="108"/>
    </row>
    <row r="14450" spans="19:29" x14ac:dyDescent="0.25">
      <c r="S14450" s="110"/>
      <c r="U14450" s="110"/>
      <c r="W14450" s="110"/>
      <c r="Y14450" s="110"/>
      <c r="AA14450" s="110"/>
      <c r="AC14450" s="110"/>
    </row>
    <row r="14451" spans="19:29" x14ac:dyDescent="0.25">
      <c r="S14451" s="110"/>
      <c r="U14451" s="110"/>
      <c r="W14451" s="110"/>
      <c r="Y14451" s="110"/>
      <c r="AA14451" s="110"/>
      <c r="AC14451" s="110"/>
    </row>
    <row r="14452" spans="19:29" x14ac:dyDescent="0.25">
      <c r="S14452" s="110"/>
      <c r="U14452" s="110"/>
      <c r="W14452" s="110"/>
      <c r="Y14452" s="110"/>
      <c r="AA14452" s="110"/>
      <c r="AC14452" s="110"/>
    </row>
    <row r="14453" spans="19:29" x14ac:dyDescent="0.25">
      <c r="S14453" s="110"/>
      <c r="U14453" s="110"/>
      <c r="W14453" s="110"/>
      <c r="Y14453" s="110"/>
      <c r="AA14453" s="110"/>
      <c r="AC14453" s="110"/>
    </row>
    <row r="14454" spans="19:29" x14ac:dyDescent="0.25">
      <c r="S14454" s="111"/>
      <c r="U14454" s="111"/>
      <c r="W14454" s="111"/>
      <c r="Y14454" s="111"/>
      <c r="AA14454" s="111"/>
      <c r="AC14454" s="111"/>
    </row>
    <row r="14455" spans="19:29" x14ac:dyDescent="0.25">
      <c r="S14455" s="107"/>
      <c r="U14455" s="107"/>
      <c r="W14455" s="107"/>
      <c r="Y14455" s="107"/>
      <c r="AA14455" s="107"/>
      <c r="AC14455" s="107"/>
    </row>
    <row r="14456" spans="19:29" x14ac:dyDescent="0.25">
      <c r="S14456" s="108"/>
      <c r="U14456" s="108"/>
      <c r="W14456" s="108"/>
      <c r="Y14456" s="108"/>
      <c r="AA14456" s="108"/>
      <c r="AC14456" s="108"/>
    </row>
    <row r="14457" spans="19:29" x14ac:dyDescent="0.25">
      <c r="S14457" s="108"/>
      <c r="U14457" s="108"/>
      <c r="W14457" s="108"/>
      <c r="Y14457" s="108"/>
      <c r="AA14457" s="108"/>
      <c r="AC14457" s="108"/>
    </row>
    <row r="14458" spans="19:29" x14ac:dyDescent="0.25">
      <c r="S14458" s="109"/>
      <c r="U14458" s="109"/>
      <c r="W14458" s="109"/>
      <c r="Y14458" s="109"/>
      <c r="AA14458" s="109"/>
      <c r="AC14458" s="109"/>
    </row>
    <row r="14459" spans="19:29" x14ac:dyDescent="0.25">
      <c r="S14459" s="108"/>
      <c r="U14459" s="108"/>
      <c r="W14459" s="108"/>
      <c r="Y14459" s="108"/>
      <c r="AA14459" s="108"/>
      <c r="AC14459" s="108"/>
    </row>
    <row r="14460" spans="19:29" x14ac:dyDescent="0.25">
      <c r="S14460" s="108"/>
      <c r="U14460" s="108"/>
      <c r="W14460" s="108"/>
      <c r="Y14460" s="108"/>
      <c r="AA14460" s="108"/>
      <c r="AC14460" s="108"/>
    </row>
    <row r="14461" spans="19:29" x14ac:dyDescent="0.25">
      <c r="S14461" s="109"/>
      <c r="U14461" s="109"/>
      <c r="W14461" s="109"/>
      <c r="Y14461" s="109"/>
      <c r="AA14461" s="109"/>
      <c r="AC14461" s="109"/>
    </row>
    <row r="14462" spans="19:29" x14ac:dyDescent="0.25">
      <c r="S14462" s="108"/>
      <c r="U14462" s="108"/>
      <c r="W14462" s="108"/>
      <c r="Y14462" s="108"/>
      <c r="AA14462" s="108"/>
      <c r="AC14462" s="108"/>
    </row>
    <row r="14463" spans="19:29" x14ac:dyDescent="0.25">
      <c r="S14463" s="109"/>
      <c r="U14463" s="109"/>
      <c r="W14463" s="109"/>
      <c r="Y14463" s="109"/>
      <c r="AA14463" s="109"/>
      <c r="AC14463" s="109"/>
    </row>
    <row r="14464" spans="19:29" x14ac:dyDescent="0.25">
      <c r="S14464" s="108"/>
      <c r="U14464" s="108"/>
      <c r="W14464" s="108"/>
      <c r="Y14464" s="108"/>
      <c r="AA14464" s="108"/>
      <c r="AC14464" s="108"/>
    </row>
    <row r="14465" spans="19:29" x14ac:dyDescent="0.25">
      <c r="S14465" s="108"/>
      <c r="U14465" s="108"/>
      <c r="W14465" s="108"/>
      <c r="Y14465" s="108"/>
      <c r="AA14465" s="108"/>
      <c r="AC14465" s="108"/>
    </row>
    <row r="14466" spans="19:29" x14ac:dyDescent="0.25">
      <c r="S14466" s="108"/>
      <c r="U14466" s="108"/>
      <c r="W14466" s="108"/>
      <c r="Y14466" s="108"/>
      <c r="AA14466" s="108"/>
      <c r="AC14466" s="108"/>
    </row>
    <row r="14467" spans="19:29" x14ac:dyDescent="0.25">
      <c r="S14467" s="110"/>
      <c r="U14467" s="110"/>
      <c r="W14467" s="110"/>
      <c r="Y14467" s="110"/>
      <c r="AA14467" s="110"/>
      <c r="AC14467" s="110"/>
    </row>
    <row r="14468" spans="19:29" x14ac:dyDescent="0.25">
      <c r="S14468" s="110"/>
      <c r="U14468" s="110"/>
      <c r="W14468" s="110"/>
      <c r="Y14468" s="110"/>
      <c r="AA14468" s="110"/>
      <c r="AC14468" s="110"/>
    </row>
    <row r="14469" spans="19:29" x14ac:dyDescent="0.25">
      <c r="S14469" s="110"/>
      <c r="U14469" s="110"/>
      <c r="W14469" s="110"/>
      <c r="Y14469" s="110"/>
      <c r="AA14469" s="110"/>
      <c r="AC14469" s="110"/>
    </row>
    <row r="14470" spans="19:29" x14ac:dyDescent="0.25">
      <c r="S14470" s="110"/>
      <c r="U14470" s="110"/>
      <c r="W14470" s="110"/>
      <c r="Y14470" s="110"/>
      <c r="AA14470" s="110"/>
      <c r="AC14470" s="110"/>
    </row>
    <row r="14471" spans="19:29" x14ac:dyDescent="0.25">
      <c r="S14471" s="111"/>
      <c r="U14471" s="111"/>
      <c r="W14471" s="111"/>
      <c r="Y14471" s="111"/>
      <c r="AA14471" s="111"/>
      <c r="AC14471" s="111"/>
    </row>
    <row r="14472" spans="19:29" x14ac:dyDescent="0.25">
      <c r="S14472" s="107"/>
      <c r="U14472" s="107"/>
      <c r="W14472" s="107"/>
      <c r="Y14472" s="107"/>
      <c r="AA14472" s="107"/>
      <c r="AC14472" s="107"/>
    </row>
    <row r="14473" spans="19:29" x14ac:dyDescent="0.25">
      <c r="S14473" s="108"/>
      <c r="U14473" s="108"/>
      <c r="W14473" s="108"/>
      <c r="Y14473" s="108"/>
      <c r="AA14473" s="108"/>
      <c r="AC14473" s="108"/>
    </row>
    <row r="14474" spans="19:29" x14ac:dyDescent="0.25">
      <c r="S14474" s="108"/>
      <c r="U14474" s="108"/>
      <c r="W14474" s="108"/>
      <c r="Y14474" s="108"/>
      <c r="AA14474" s="108"/>
      <c r="AC14474" s="108"/>
    </row>
    <row r="14475" spans="19:29" x14ac:dyDescent="0.25">
      <c r="S14475" s="109"/>
      <c r="U14475" s="109"/>
      <c r="W14475" s="109"/>
      <c r="Y14475" s="109"/>
      <c r="AA14475" s="109"/>
      <c r="AC14475" s="109"/>
    </row>
    <row r="14476" spans="19:29" x14ac:dyDescent="0.25">
      <c r="S14476" s="108"/>
      <c r="U14476" s="108"/>
      <c r="W14476" s="108"/>
      <c r="Y14476" s="108"/>
      <c r="AA14476" s="108"/>
      <c r="AC14476" s="108"/>
    </row>
    <row r="14477" spans="19:29" x14ac:dyDescent="0.25">
      <c r="S14477" s="108"/>
      <c r="U14477" s="108"/>
      <c r="W14477" s="108"/>
      <c r="Y14477" s="108"/>
      <c r="AA14477" s="108"/>
      <c r="AC14477" s="108"/>
    </row>
    <row r="14478" spans="19:29" x14ac:dyDescent="0.25">
      <c r="S14478" s="109"/>
      <c r="U14478" s="109"/>
      <c r="W14478" s="109"/>
      <c r="Y14478" s="109"/>
      <c r="AA14478" s="109"/>
      <c r="AC14478" s="109"/>
    </row>
    <row r="14479" spans="19:29" x14ac:dyDescent="0.25">
      <c r="S14479" s="108"/>
      <c r="U14479" s="108"/>
      <c r="W14479" s="108"/>
      <c r="Y14479" s="108"/>
      <c r="AA14479" s="108"/>
      <c r="AC14479" s="108"/>
    </row>
    <row r="14480" spans="19:29" x14ac:dyDescent="0.25">
      <c r="S14480" s="109"/>
      <c r="U14480" s="109"/>
      <c r="W14480" s="109"/>
      <c r="Y14480" s="109"/>
      <c r="AA14480" s="109"/>
      <c r="AC14480" s="109"/>
    </row>
    <row r="14481" spans="19:29" x14ac:dyDescent="0.25">
      <c r="S14481" s="108"/>
      <c r="U14481" s="108"/>
      <c r="W14481" s="108"/>
      <c r="Y14481" s="108"/>
      <c r="AA14481" s="108"/>
      <c r="AC14481" s="108"/>
    </row>
    <row r="14482" spans="19:29" x14ac:dyDescent="0.25">
      <c r="S14482" s="108"/>
      <c r="U14482" s="108"/>
      <c r="W14482" s="108"/>
      <c r="Y14482" s="108"/>
      <c r="AA14482" s="108"/>
      <c r="AC14482" s="108"/>
    </row>
    <row r="14483" spans="19:29" x14ac:dyDescent="0.25">
      <c r="S14483" s="108"/>
      <c r="U14483" s="108"/>
      <c r="W14483" s="108"/>
      <c r="Y14483" s="108"/>
      <c r="AA14483" s="108"/>
      <c r="AC14483" s="108"/>
    </row>
    <row r="14484" spans="19:29" x14ac:dyDescent="0.25">
      <c r="S14484" s="110"/>
      <c r="U14484" s="110"/>
      <c r="W14484" s="110"/>
      <c r="Y14484" s="110"/>
      <c r="AA14484" s="110"/>
      <c r="AC14484" s="110"/>
    </row>
    <row r="14485" spans="19:29" x14ac:dyDescent="0.25">
      <c r="S14485" s="110"/>
      <c r="U14485" s="110"/>
      <c r="W14485" s="110"/>
      <c r="Y14485" s="110"/>
      <c r="AA14485" s="110"/>
      <c r="AC14485" s="110"/>
    </row>
    <row r="14486" spans="19:29" x14ac:dyDescent="0.25">
      <c r="S14486" s="110"/>
      <c r="U14486" s="110"/>
      <c r="W14486" s="110"/>
      <c r="Y14486" s="110"/>
      <c r="AA14486" s="110"/>
      <c r="AC14486" s="110"/>
    </row>
    <row r="14487" spans="19:29" x14ac:dyDescent="0.25">
      <c r="S14487" s="110"/>
      <c r="U14487" s="110"/>
      <c r="W14487" s="110"/>
      <c r="Y14487" s="110"/>
      <c r="AA14487" s="110"/>
      <c r="AC14487" s="110"/>
    </row>
    <row r="14488" spans="19:29" x14ac:dyDescent="0.25">
      <c r="S14488" s="111"/>
      <c r="U14488" s="111"/>
      <c r="W14488" s="111"/>
      <c r="Y14488" s="111"/>
      <c r="AA14488" s="111"/>
      <c r="AC14488" s="111"/>
    </row>
    <row r="14489" spans="19:29" x14ac:dyDescent="0.25">
      <c r="S14489" s="107"/>
      <c r="U14489" s="107"/>
      <c r="W14489" s="107"/>
      <c r="Y14489" s="107"/>
      <c r="AA14489" s="107"/>
      <c r="AC14489" s="107"/>
    </row>
    <row r="14490" spans="19:29" x14ac:dyDescent="0.25">
      <c r="S14490" s="108"/>
      <c r="U14490" s="108"/>
      <c r="W14490" s="108"/>
      <c r="Y14490" s="108"/>
      <c r="AA14490" s="108"/>
      <c r="AC14490" s="108"/>
    </row>
    <row r="14491" spans="19:29" x14ac:dyDescent="0.25">
      <c r="S14491" s="108"/>
      <c r="U14491" s="108"/>
      <c r="W14491" s="108"/>
      <c r="Y14491" s="108"/>
      <c r="AA14491" s="108"/>
      <c r="AC14491" s="108"/>
    </row>
    <row r="14492" spans="19:29" x14ac:dyDescent="0.25">
      <c r="S14492" s="109"/>
      <c r="U14492" s="109"/>
      <c r="W14492" s="109"/>
      <c r="Y14492" s="109"/>
      <c r="AA14492" s="109"/>
      <c r="AC14492" s="109"/>
    </row>
    <row r="14493" spans="19:29" x14ac:dyDescent="0.25">
      <c r="S14493" s="108"/>
      <c r="U14493" s="108"/>
      <c r="W14493" s="108"/>
      <c r="Y14493" s="108"/>
      <c r="AA14493" s="108"/>
      <c r="AC14493" s="108"/>
    </row>
    <row r="14494" spans="19:29" x14ac:dyDescent="0.25">
      <c r="S14494" s="108"/>
      <c r="U14494" s="108"/>
      <c r="W14494" s="108"/>
      <c r="Y14494" s="108"/>
      <c r="AA14494" s="108"/>
      <c r="AC14494" s="108"/>
    </row>
    <row r="14495" spans="19:29" x14ac:dyDescent="0.25">
      <c r="S14495" s="109"/>
      <c r="U14495" s="109"/>
      <c r="W14495" s="109"/>
      <c r="Y14495" s="109"/>
      <c r="AA14495" s="109"/>
      <c r="AC14495" s="109"/>
    </row>
    <row r="14496" spans="19:29" x14ac:dyDescent="0.25">
      <c r="S14496" s="108"/>
      <c r="U14496" s="108"/>
      <c r="W14496" s="108"/>
      <c r="Y14496" s="108"/>
      <c r="AA14496" s="108"/>
      <c r="AC14496" s="108"/>
    </row>
    <row r="14497" spans="19:29" x14ac:dyDescent="0.25">
      <c r="S14497" s="109"/>
      <c r="U14497" s="109"/>
      <c r="W14497" s="109"/>
      <c r="Y14497" s="109"/>
      <c r="AA14497" s="109"/>
      <c r="AC14497" s="109"/>
    </row>
    <row r="14498" spans="19:29" x14ac:dyDescent="0.25">
      <c r="S14498" s="108"/>
      <c r="U14498" s="108"/>
      <c r="W14498" s="108"/>
      <c r="Y14498" s="108"/>
      <c r="AA14498" s="108"/>
      <c r="AC14498" s="108"/>
    </row>
    <row r="14499" spans="19:29" x14ac:dyDescent="0.25">
      <c r="S14499" s="108"/>
      <c r="U14499" s="108"/>
      <c r="W14499" s="108"/>
      <c r="Y14499" s="108"/>
      <c r="AA14499" s="108"/>
      <c r="AC14499" s="108"/>
    </row>
    <row r="14500" spans="19:29" x14ac:dyDescent="0.25">
      <c r="S14500" s="108"/>
      <c r="U14500" s="108"/>
      <c r="W14500" s="108"/>
      <c r="Y14500" s="108"/>
      <c r="AA14500" s="108"/>
      <c r="AC14500" s="108"/>
    </row>
    <row r="14501" spans="19:29" x14ac:dyDescent="0.25">
      <c r="S14501" s="110"/>
      <c r="U14501" s="110"/>
      <c r="W14501" s="110"/>
      <c r="Y14501" s="110"/>
      <c r="AA14501" s="110"/>
      <c r="AC14501" s="110"/>
    </row>
    <row r="14502" spans="19:29" x14ac:dyDescent="0.25">
      <c r="S14502" s="110"/>
      <c r="U14502" s="110"/>
      <c r="W14502" s="110"/>
      <c r="Y14502" s="110"/>
      <c r="AA14502" s="110"/>
      <c r="AC14502" s="110"/>
    </row>
    <row r="14503" spans="19:29" x14ac:dyDescent="0.25">
      <c r="S14503" s="110"/>
      <c r="U14503" s="110"/>
      <c r="W14503" s="110"/>
      <c r="Y14503" s="110"/>
      <c r="AA14503" s="110"/>
      <c r="AC14503" s="110"/>
    </row>
    <row r="14504" spans="19:29" x14ac:dyDescent="0.25">
      <c r="S14504" s="110"/>
      <c r="U14504" s="110"/>
      <c r="W14504" s="110"/>
      <c r="Y14504" s="110"/>
      <c r="AA14504" s="110"/>
      <c r="AC14504" s="110"/>
    </row>
    <row r="14505" spans="19:29" x14ac:dyDescent="0.25">
      <c r="S14505" s="111"/>
      <c r="U14505" s="111"/>
      <c r="W14505" s="111"/>
      <c r="Y14505" s="111"/>
      <c r="AA14505" s="111"/>
      <c r="AC14505" s="111"/>
    </row>
    <row r="14506" spans="19:29" x14ac:dyDescent="0.25">
      <c r="S14506" s="107"/>
      <c r="U14506" s="107"/>
      <c r="W14506" s="107"/>
      <c r="Y14506" s="107"/>
      <c r="AA14506" s="107"/>
      <c r="AC14506" s="107"/>
    </row>
    <row r="14507" spans="19:29" x14ac:dyDescent="0.25">
      <c r="S14507" s="108"/>
      <c r="U14507" s="108"/>
      <c r="W14507" s="108"/>
      <c r="Y14507" s="108"/>
      <c r="AA14507" s="108"/>
      <c r="AC14507" s="108"/>
    </row>
    <row r="14508" spans="19:29" x14ac:dyDescent="0.25">
      <c r="S14508" s="108"/>
      <c r="U14508" s="108"/>
      <c r="W14508" s="108"/>
      <c r="Y14508" s="108"/>
      <c r="AA14508" s="108"/>
      <c r="AC14508" s="108"/>
    </row>
    <row r="14509" spans="19:29" x14ac:dyDescent="0.25">
      <c r="S14509" s="109"/>
      <c r="U14509" s="109"/>
      <c r="W14509" s="109"/>
      <c r="Y14509" s="109"/>
      <c r="AA14509" s="109"/>
      <c r="AC14509" s="109"/>
    </row>
    <row r="14510" spans="19:29" x14ac:dyDescent="0.25">
      <c r="S14510" s="108"/>
      <c r="U14510" s="108"/>
      <c r="W14510" s="108"/>
      <c r="Y14510" s="108"/>
      <c r="AA14510" s="108"/>
      <c r="AC14510" s="108"/>
    </row>
    <row r="14511" spans="19:29" x14ac:dyDescent="0.25">
      <c r="S14511" s="108"/>
      <c r="U14511" s="108"/>
      <c r="W14511" s="108"/>
      <c r="Y14511" s="108"/>
      <c r="AA14511" s="108"/>
      <c r="AC14511" s="108"/>
    </row>
    <row r="14512" spans="19:29" x14ac:dyDescent="0.25">
      <c r="S14512" s="109"/>
      <c r="U14512" s="109"/>
      <c r="W14512" s="109"/>
      <c r="Y14512" s="109"/>
      <c r="AA14512" s="109"/>
      <c r="AC14512" s="109"/>
    </row>
    <row r="14513" spans="19:29" x14ac:dyDescent="0.25">
      <c r="S14513" s="108"/>
      <c r="U14513" s="108"/>
      <c r="W14513" s="108"/>
      <c r="Y14513" s="108"/>
      <c r="AA14513" s="108"/>
      <c r="AC14513" s="108"/>
    </row>
    <row r="14514" spans="19:29" x14ac:dyDescent="0.25">
      <c r="S14514" s="109"/>
      <c r="U14514" s="109"/>
      <c r="W14514" s="109"/>
      <c r="Y14514" s="109"/>
      <c r="AA14514" s="109"/>
      <c r="AC14514" s="109"/>
    </row>
    <row r="14515" spans="19:29" x14ac:dyDescent="0.25">
      <c r="S14515" s="108"/>
      <c r="U14515" s="108"/>
      <c r="W14515" s="108"/>
      <c r="Y14515" s="108"/>
      <c r="AA14515" s="108"/>
      <c r="AC14515" s="108"/>
    </row>
    <row r="14516" spans="19:29" x14ac:dyDescent="0.25">
      <c r="S14516" s="108"/>
      <c r="U14516" s="108"/>
      <c r="W14516" s="108"/>
      <c r="Y14516" s="108"/>
      <c r="AA14516" s="108"/>
      <c r="AC14516" s="108"/>
    </row>
    <row r="14517" spans="19:29" x14ac:dyDescent="0.25">
      <c r="S14517" s="108"/>
      <c r="U14517" s="108"/>
      <c r="W14517" s="108"/>
      <c r="Y14517" s="108"/>
      <c r="AA14517" s="108"/>
      <c r="AC14517" s="108"/>
    </row>
    <row r="14518" spans="19:29" x14ac:dyDescent="0.25">
      <c r="S14518" s="110"/>
      <c r="U14518" s="110"/>
      <c r="W14518" s="110"/>
      <c r="Y14518" s="110"/>
      <c r="AA14518" s="110"/>
      <c r="AC14518" s="110"/>
    </row>
    <row r="14519" spans="19:29" x14ac:dyDescent="0.25">
      <c r="S14519" s="110"/>
      <c r="U14519" s="110"/>
      <c r="W14519" s="110"/>
      <c r="Y14519" s="110"/>
      <c r="AA14519" s="110"/>
      <c r="AC14519" s="110"/>
    </row>
    <row r="14520" spans="19:29" x14ac:dyDescent="0.25">
      <c r="S14520" s="110"/>
      <c r="U14520" s="110"/>
      <c r="W14520" s="110"/>
      <c r="Y14520" s="110"/>
      <c r="AA14520" s="110"/>
      <c r="AC14520" s="110"/>
    </row>
    <row r="14521" spans="19:29" x14ac:dyDescent="0.25">
      <c r="S14521" s="110"/>
      <c r="U14521" s="110"/>
      <c r="W14521" s="110"/>
      <c r="Y14521" s="110"/>
      <c r="AA14521" s="110"/>
      <c r="AC14521" s="110"/>
    </row>
    <row r="14522" spans="19:29" x14ac:dyDescent="0.25">
      <c r="S14522" s="111"/>
      <c r="U14522" s="111"/>
      <c r="W14522" s="111"/>
      <c r="Y14522" s="111"/>
      <c r="AA14522" s="111"/>
      <c r="AC14522" s="111"/>
    </row>
    <row r="14523" spans="19:29" x14ac:dyDescent="0.25">
      <c r="S14523" s="107"/>
      <c r="U14523" s="107"/>
      <c r="W14523" s="107"/>
      <c r="Y14523" s="107"/>
      <c r="AA14523" s="107"/>
      <c r="AC14523" s="107"/>
    </row>
    <row r="14524" spans="19:29" x14ac:dyDescent="0.25">
      <c r="S14524" s="108"/>
      <c r="U14524" s="108"/>
      <c r="W14524" s="108"/>
      <c r="Y14524" s="108"/>
      <c r="AA14524" s="108"/>
      <c r="AC14524" s="108"/>
    </row>
    <row r="14525" spans="19:29" x14ac:dyDescent="0.25">
      <c r="S14525" s="108"/>
      <c r="U14525" s="108"/>
      <c r="W14525" s="108"/>
      <c r="Y14525" s="108"/>
      <c r="AA14525" s="108"/>
      <c r="AC14525" s="108"/>
    </row>
    <row r="14526" spans="19:29" x14ac:dyDescent="0.25">
      <c r="S14526" s="109"/>
      <c r="U14526" s="109"/>
      <c r="W14526" s="109"/>
      <c r="Y14526" s="109"/>
      <c r="AA14526" s="109"/>
      <c r="AC14526" s="109"/>
    </row>
    <row r="14527" spans="19:29" x14ac:dyDescent="0.25">
      <c r="S14527" s="108"/>
      <c r="U14527" s="108"/>
      <c r="W14527" s="108"/>
      <c r="Y14527" s="108"/>
      <c r="AA14527" s="108"/>
      <c r="AC14527" s="108"/>
    </row>
    <row r="14528" spans="19:29" x14ac:dyDescent="0.25">
      <c r="S14528" s="108"/>
      <c r="U14528" s="108"/>
      <c r="W14528" s="108"/>
      <c r="Y14528" s="108"/>
      <c r="AA14528" s="108"/>
      <c r="AC14528" s="108"/>
    </row>
    <row r="14529" spans="19:29" x14ac:dyDescent="0.25">
      <c r="S14529" s="109"/>
      <c r="U14529" s="109"/>
      <c r="W14529" s="109"/>
      <c r="Y14529" s="109"/>
      <c r="AA14529" s="109"/>
      <c r="AC14529" s="109"/>
    </row>
    <row r="14530" spans="19:29" x14ac:dyDescent="0.25">
      <c r="S14530" s="108"/>
      <c r="U14530" s="108"/>
      <c r="W14530" s="108"/>
      <c r="Y14530" s="108"/>
      <c r="AA14530" s="108"/>
      <c r="AC14530" s="108"/>
    </row>
    <row r="14531" spans="19:29" x14ac:dyDescent="0.25">
      <c r="S14531" s="109"/>
      <c r="U14531" s="109"/>
      <c r="W14531" s="109"/>
      <c r="Y14531" s="109"/>
      <c r="AA14531" s="109"/>
      <c r="AC14531" s="109"/>
    </row>
    <row r="14532" spans="19:29" x14ac:dyDescent="0.25">
      <c r="S14532" s="108"/>
      <c r="U14532" s="108"/>
      <c r="W14532" s="108"/>
      <c r="Y14532" s="108"/>
      <c r="AA14532" s="108"/>
      <c r="AC14532" s="108"/>
    </row>
    <row r="14533" spans="19:29" x14ac:dyDescent="0.25">
      <c r="S14533" s="108"/>
      <c r="U14533" s="108"/>
      <c r="W14533" s="108"/>
      <c r="Y14533" s="108"/>
      <c r="AA14533" s="108"/>
      <c r="AC14533" s="108"/>
    </row>
    <row r="14534" spans="19:29" x14ac:dyDescent="0.25">
      <c r="S14534" s="108"/>
      <c r="U14534" s="108"/>
      <c r="W14534" s="108"/>
      <c r="Y14534" s="108"/>
      <c r="AA14534" s="108"/>
      <c r="AC14534" s="108"/>
    </row>
    <row r="14535" spans="19:29" x14ac:dyDescent="0.25">
      <c r="S14535" s="110"/>
      <c r="U14535" s="110"/>
      <c r="W14535" s="110"/>
      <c r="Y14535" s="110"/>
      <c r="AA14535" s="110"/>
      <c r="AC14535" s="110"/>
    </row>
    <row r="14536" spans="19:29" x14ac:dyDescent="0.25">
      <c r="S14536" s="110"/>
      <c r="U14536" s="110"/>
      <c r="W14536" s="110"/>
      <c r="Y14536" s="110"/>
      <c r="AA14536" s="110"/>
      <c r="AC14536" s="110"/>
    </row>
    <row r="14537" spans="19:29" x14ac:dyDescent="0.25">
      <c r="S14537" s="110"/>
      <c r="U14537" s="110"/>
      <c r="W14537" s="110"/>
      <c r="Y14537" s="110"/>
      <c r="AA14537" s="110"/>
      <c r="AC14537" s="110"/>
    </row>
    <row r="14538" spans="19:29" x14ac:dyDescent="0.25">
      <c r="S14538" s="110"/>
      <c r="U14538" s="110"/>
      <c r="W14538" s="110"/>
      <c r="Y14538" s="110"/>
      <c r="AA14538" s="110"/>
      <c r="AC14538" s="110"/>
    </row>
    <row r="14539" spans="19:29" x14ac:dyDescent="0.25">
      <c r="S14539" s="111"/>
      <c r="U14539" s="111"/>
      <c r="W14539" s="111"/>
      <c r="Y14539" s="111"/>
      <c r="AA14539" s="111"/>
      <c r="AC14539" s="111"/>
    </row>
    <row r="14540" spans="19:29" x14ac:dyDescent="0.25">
      <c r="S14540" s="107"/>
      <c r="U14540" s="107"/>
      <c r="W14540" s="107"/>
      <c r="Y14540" s="107"/>
      <c r="AA14540" s="107"/>
      <c r="AC14540" s="107"/>
    </row>
    <row r="14541" spans="19:29" x14ac:dyDescent="0.25">
      <c r="S14541" s="108"/>
      <c r="U14541" s="108"/>
      <c r="W14541" s="108"/>
      <c r="Y14541" s="108"/>
      <c r="AA14541" s="108"/>
      <c r="AC14541" s="108"/>
    </row>
    <row r="14542" spans="19:29" x14ac:dyDescent="0.25">
      <c r="S14542" s="108"/>
      <c r="U14542" s="108"/>
      <c r="W14542" s="108"/>
      <c r="Y14542" s="108"/>
      <c r="AA14542" s="108"/>
      <c r="AC14542" s="108"/>
    </row>
    <row r="14543" spans="19:29" x14ac:dyDescent="0.25">
      <c r="S14543" s="109"/>
      <c r="U14543" s="109"/>
      <c r="W14543" s="109"/>
      <c r="Y14543" s="109"/>
      <c r="AA14543" s="109"/>
      <c r="AC14543" s="109"/>
    </row>
    <row r="14544" spans="19:29" x14ac:dyDescent="0.25">
      <c r="S14544" s="108"/>
      <c r="U14544" s="108"/>
      <c r="W14544" s="108"/>
      <c r="Y14544" s="108"/>
      <c r="AA14544" s="108"/>
      <c r="AC14544" s="108"/>
    </row>
    <row r="14545" spans="19:29" x14ac:dyDescent="0.25">
      <c r="S14545" s="108"/>
      <c r="U14545" s="108"/>
      <c r="W14545" s="108"/>
      <c r="Y14545" s="108"/>
      <c r="AA14545" s="108"/>
      <c r="AC14545" s="108"/>
    </row>
    <row r="14546" spans="19:29" x14ac:dyDescent="0.25">
      <c r="S14546" s="109"/>
      <c r="U14546" s="109"/>
      <c r="W14546" s="109"/>
      <c r="Y14546" s="109"/>
      <c r="AA14546" s="109"/>
      <c r="AC14546" s="109"/>
    </row>
    <row r="14547" spans="19:29" x14ac:dyDescent="0.25">
      <c r="S14547" s="108"/>
      <c r="U14547" s="108"/>
      <c r="W14547" s="108"/>
      <c r="Y14547" s="108"/>
      <c r="AA14547" s="108"/>
      <c r="AC14547" s="108"/>
    </row>
    <row r="14548" spans="19:29" x14ac:dyDescent="0.25">
      <c r="S14548" s="109"/>
      <c r="U14548" s="109"/>
      <c r="W14548" s="109"/>
      <c r="Y14548" s="109"/>
      <c r="AA14548" s="109"/>
      <c r="AC14548" s="109"/>
    </row>
    <row r="14549" spans="19:29" x14ac:dyDescent="0.25">
      <c r="S14549" s="108"/>
      <c r="U14549" s="108"/>
      <c r="W14549" s="108"/>
      <c r="Y14549" s="108"/>
      <c r="AA14549" s="108"/>
      <c r="AC14549" s="108"/>
    </row>
    <row r="14550" spans="19:29" x14ac:dyDescent="0.25">
      <c r="S14550" s="108"/>
      <c r="U14550" s="108"/>
      <c r="W14550" s="108"/>
      <c r="Y14550" s="108"/>
      <c r="AA14550" s="108"/>
      <c r="AC14550" s="108"/>
    </row>
    <row r="14551" spans="19:29" x14ac:dyDescent="0.25">
      <c r="S14551" s="108"/>
      <c r="U14551" s="108"/>
      <c r="W14551" s="108"/>
      <c r="Y14551" s="108"/>
      <c r="AA14551" s="108"/>
      <c r="AC14551" s="108"/>
    </row>
    <row r="14552" spans="19:29" x14ac:dyDescent="0.25">
      <c r="S14552" s="110"/>
      <c r="U14552" s="110"/>
      <c r="W14552" s="110"/>
      <c r="Y14552" s="110"/>
      <c r="AA14552" s="110"/>
      <c r="AC14552" s="110"/>
    </row>
    <row r="14553" spans="19:29" x14ac:dyDescent="0.25">
      <c r="S14553" s="110"/>
      <c r="U14553" s="110"/>
      <c r="W14553" s="110"/>
      <c r="Y14553" s="110"/>
      <c r="AA14553" s="110"/>
      <c r="AC14553" s="110"/>
    </row>
    <row r="14554" spans="19:29" x14ac:dyDescent="0.25">
      <c r="S14554" s="110"/>
      <c r="U14554" s="110"/>
      <c r="W14554" s="110"/>
      <c r="Y14554" s="110"/>
      <c r="AA14554" s="110"/>
      <c r="AC14554" s="110"/>
    </row>
    <row r="14555" spans="19:29" x14ac:dyDescent="0.25">
      <c r="S14555" s="110"/>
      <c r="U14555" s="110"/>
      <c r="W14555" s="110"/>
      <c r="Y14555" s="110"/>
      <c r="AA14555" s="110"/>
      <c r="AC14555" s="110"/>
    </row>
    <row r="14556" spans="19:29" x14ac:dyDescent="0.25">
      <c r="S14556" s="111"/>
      <c r="U14556" s="111"/>
      <c r="W14556" s="111"/>
      <c r="Y14556" s="111"/>
      <c r="AA14556" s="111"/>
      <c r="AC14556" s="111"/>
    </row>
    <row r="14557" spans="19:29" x14ac:dyDescent="0.25">
      <c r="S14557" s="107"/>
      <c r="U14557" s="107"/>
      <c r="W14557" s="107"/>
      <c r="Y14557" s="107"/>
      <c r="AA14557" s="107"/>
      <c r="AC14557" s="107"/>
    </row>
    <row r="14558" spans="19:29" x14ac:dyDescent="0.25">
      <c r="S14558" s="108"/>
      <c r="U14558" s="108"/>
      <c r="W14558" s="108"/>
      <c r="Y14558" s="108"/>
      <c r="AA14558" s="108"/>
      <c r="AC14558" s="108"/>
    </row>
    <row r="14559" spans="19:29" x14ac:dyDescent="0.25">
      <c r="S14559" s="108"/>
      <c r="U14559" s="108"/>
      <c r="W14559" s="108"/>
      <c r="Y14559" s="108"/>
      <c r="AA14559" s="108"/>
      <c r="AC14559" s="108"/>
    </row>
    <row r="14560" spans="19:29" x14ac:dyDescent="0.25">
      <c r="S14560" s="109"/>
      <c r="U14560" s="109"/>
      <c r="W14560" s="109"/>
      <c r="Y14560" s="109"/>
      <c r="AA14560" s="109"/>
      <c r="AC14560" s="109"/>
    </row>
    <row r="14561" spans="19:29" x14ac:dyDescent="0.25">
      <c r="S14561" s="108"/>
      <c r="U14561" s="108"/>
      <c r="W14561" s="108"/>
      <c r="Y14561" s="108"/>
      <c r="AA14561" s="108"/>
      <c r="AC14561" s="108"/>
    </row>
    <row r="14562" spans="19:29" x14ac:dyDescent="0.25">
      <c r="S14562" s="108"/>
      <c r="U14562" s="108"/>
      <c r="W14562" s="108"/>
      <c r="Y14562" s="108"/>
      <c r="AA14562" s="108"/>
      <c r="AC14562" s="108"/>
    </row>
    <row r="14563" spans="19:29" x14ac:dyDescent="0.25">
      <c r="S14563" s="109"/>
      <c r="U14563" s="109"/>
      <c r="W14563" s="109"/>
      <c r="Y14563" s="109"/>
      <c r="AA14563" s="109"/>
      <c r="AC14563" s="109"/>
    </row>
    <row r="14564" spans="19:29" x14ac:dyDescent="0.25">
      <c r="S14564" s="108"/>
      <c r="U14564" s="108"/>
      <c r="W14564" s="108"/>
      <c r="Y14564" s="108"/>
      <c r="AA14564" s="108"/>
      <c r="AC14564" s="108"/>
    </row>
    <row r="14565" spans="19:29" x14ac:dyDescent="0.25">
      <c r="S14565" s="109"/>
      <c r="U14565" s="109"/>
      <c r="W14565" s="109"/>
      <c r="Y14565" s="109"/>
      <c r="AA14565" s="109"/>
      <c r="AC14565" s="109"/>
    </row>
    <row r="14566" spans="19:29" x14ac:dyDescent="0.25">
      <c r="S14566" s="108"/>
      <c r="U14566" s="108"/>
      <c r="W14566" s="108"/>
      <c r="Y14566" s="108"/>
      <c r="AA14566" s="108"/>
      <c r="AC14566" s="108"/>
    </row>
    <row r="14567" spans="19:29" x14ac:dyDescent="0.25">
      <c r="S14567" s="108"/>
      <c r="U14567" s="108"/>
      <c r="W14567" s="108"/>
      <c r="Y14567" s="108"/>
      <c r="AA14567" s="108"/>
      <c r="AC14567" s="108"/>
    </row>
    <row r="14568" spans="19:29" x14ac:dyDescent="0.25">
      <c r="S14568" s="108"/>
      <c r="U14568" s="108"/>
      <c r="W14568" s="108"/>
      <c r="Y14568" s="108"/>
      <c r="AA14568" s="108"/>
      <c r="AC14568" s="108"/>
    </row>
    <row r="14569" spans="19:29" x14ac:dyDescent="0.25">
      <c r="S14569" s="110"/>
      <c r="U14569" s="110"/>
      <c r="W14569" s="110"/>
      <c r="Y14569" s="110"/>
      <c r="AA14569" s="110"/>
      <c r="AC14569" s="110"/>
    </row>
    <row r="14570" spans="19:29" x14ac:dyDescent="0.25">
      <c r="S14570" s="110"/>
      <c r="U14570" s="110"/>
      <c r="W14570" s="110"/>
      <c r="Y14570" s="110"/>
      <c r="AA14570" s="110"/>
      <c r="AC14570" s="110"/>
    </row>
    <row r="14571" spans="19:29" x14ac:dyDescent="0.25">
      <c r="S14571" s="110"/>
      <c r="U14571" s="110"/>
      <c r="W14571" s="110"/>
      <c r="Y14571" s="110"/>
      <c r="AA14571" s="110"/>
      <c r="AC14571" s="110"/>
    </row>
    <row r="14572" spans="19:29" x14ac:dyDescent="0.25">
      <c r="S14572" s="110"/>
      <c r="U14572" s="110"/>
      <c r="W14572" s="110"/>
      <c r="Y14572" s="110"/>
      <c r="AA14572" s="110"/>
      <c r="AC14572" s="110"/>
    </row>
    <row r="14573" spans="19:29" x14ac:dyDescent="0.25">
      <c r="S14573" s="111"/>
      <c r="U14573" s="111"/>
      <c r="W14573" s="111"/>
      <c r="Y14573" s="111"/>
      <c r="AA14573" s="111"/>
      <c r="AC14573" s="111"/>
    </row>
    <row r="14574" spans="19:29" x14ac:dyDescent="0.25">
      <c r="S14574" s="107"/>
      <c r="U14574" s="107"/>
      <c r="W14574" s="107"/>
      <c r="Y14574" s="107"/>
      <c r="AA14574" s="107"/>
      <c r="AC14574" s="107"/>
    </row>
    <row r="14575" spans="19:29" x14ac:dyDescent="0.25">
      <c r="S14575" s="108"/>
      <c r="U14575" s="108"/>
      <c r="W14575" s="108"/>
      <c r="Y14575" s="108"/>
      <c r="AA14575" s="108"/>
      <c r="AC14575" s="108"/>
    </row>
    <row r="14576" spans="19:29" x14ac:dyDescent="0.25">
      <c r="S14576" s="108"/>
      <c r="U14576" s="108"/>
      <c r="W14576" s="108"/>
      <c r="Y14576" s="108"/>
      <c r="AA14576" s="108"/>
      <c r="AC14576" s="108"/>
    </row>
    <row r="14577" spans="19:29" x14ac:dyDescent="0.25">
      <c r="S14577" s="109"/>
      <c r="U14577" s="109"/>
      <c r="W14577" s="109"/>
      <c r="Y14577" s="109"/>
      <c r="AA14577" s="109"/>
      <c r="AC14577" s="109"/>
    </row>
    <row r="14578" spans="19:29" x14ac:dyDescent="0.25">
      <c r="S14578" s="108"/>
      <c r="U14578" s="108"/>
      <c r="W14578" s="108"/>
      <c r="Y14578" s="108"/>
      <c r="AA14578" s="108"/>
      <c r="AC14578" s="108"/>
    </row>
    <row r="14579" spans="19:29" x14ac:dyDescent="0.25">
      <c r="S14579" s="108"/>
      <c r="U14579" s="108"/>
      <c r="W14579" s="108"/>
      <c r="Y14579" s="108"/>
      <c r="AA14579" s="108"/>
      <c r="AC14579" s="108"/>
    </row>
    <row r="14580" spans="19:29" x14ac:dyDescent="0.25">
      <c r="S14580" s="109"/>
      <c r="U14580" s="109"/>
      <c r="W14580" s="109"/>
      <c r="Y14580" s="109"/>
      <c r="AA14580" s="109"/>
      <c r="AC14580" s="109"/>
    </row>
    <row r="14581" spans="19:29" x14ac:dyDescent="0.25">
      <c r="S14581" s="108"/>
      <c r="U14581" s="108"/>
      <c r="W14581" s="108"/>
      <c r="Y14581" s="108"/>
      <c r="AA14581" s="108"/>
      <c r="AC14581" s="108"/>
    </row>
    <row r="14582" spans="19:29" x14ac:dyDescent="0.25">
      <c r="S14582" s="109"/>
      <c r="U14582" s="109"/>
      <c r="W14582" s="109"/>
      <c r="Y14582" s="109"/>
      <c r="AA14582" s="109"/>
      <c r="AC14582" s="109"/>
    </row>
    <row r="14583" spans="19:29" x14ac:dyDescent="0.25">
      <c r="S14583" s="108"/>
      <c r="U14583" s="108"/>
      <c r="W14583" s="108"/>
      <c r="Y14583" s="108"/>
      <c r="AA14583" s="108"/>
      <c r="AC14583" s="108"/>
    </row>
    <row r="14584" spans="19:29" x14ac:dyDescent="0.25">
      <c r="S14584" s="108"/>
      <c r="U14584" s="108"/>
      <c r="W14584" s="108"/>
      <c r="Y14584" s="108"/>
      <c r="AA14584" s="108"/>
      <c r="AC14584" s="108"/>
    </row>
    <row r="14585" spans="19:29" x14ac:dyDescent="0.25">
      <c r="S14585" s="108"/>
      <c r="U14585" s="108"/>
      <c r="W14585" s="108"/>
      <c r="Y14585" s="108"/>
      <c r="AA14585" s="108"/>
      <c r="AC14585" s="108"/>
    </row>
    <row r="14586" spans="19:29" x14ac:dyDescent="0.25">
      <c r="S14586" s="110"/>
      <c r="U14586" s="110"/>
      <c r="W14586" s="110"/>
      <c r="Y14586" s="110"/>
      <c r="AA14586" s="110"/>
      <c r="AC14586" s="110"/>
    </row>
    <row r="14587" spans="19:29" x14ac:dyDescent="0.25">
      <c r="S14587" s="110"/>
      <c r="U14587" s="110"/>
      <c r="W14587" s="110"/>
      <c r="Y14587" s="110"/>
      <c r="AA14587" s="110"/>
      <c r="AC14587" s="110"/>
    </row>
    <row r="14588" spans="19:29" x14ac:dyDescent="0.25">
      <c r="S14588" s="110"/>
      <c r="U14588" s="110"/>
      <c r="W14588" s="110"/>
      <c r="Y14588" s="110"/>
      <c r="AA14588" s="110"/>
      <c r="AC14588" s="110"/>
    </row>
    <row r="14589" spans="19:29" x14ac:dyDescent="0.25">
      <c r="S14589" s="110"/>
      <c r="U14589" s="110"/>
      <c r="W14589" s="110"/>
      <c r="Y14589" s="110"/>
      <c r="AA14589" s="110"/>
      <c r="AC14589" s="110"/>
    </row>
    <row r="14590" spans="19:29" x14ac:dyDescent="0.25">
      <c r="S14590" s="111"/>
      <c r="U14590" s="111"/>
      <c r="W14590" s="111"/>
      <c r="Y14590" s="111"/>
      <c r="AA14590" s="111"/>
      <c r="AC14590" s="111"/>
    </row>
    <row r="14591" spans="19:29" x14ac:dyDescent="0.25">
      <c r="S14591" s="107"/>
      <c r="U14591" s="107"/>
      <c r="W14591" s="107"/>
      <c r="Y14591" s="107"/>
      <c r="AA14591" s="107"/>
      <c r="AC14591" s="107"/>
    </row>
    <row r="14592" spans="19:29" x14ac:dyDescent="0.25">
      <c r="S14592" s="108"/>
      <c r="U14592" s="108"/>
      <c r="W14592" s="108"/>
      <c r="Y14592" s="108"/>
      <c r="AA14592" s="108"/>
      <c r="AC14592" s="108"/>
    </row>
    <row r="14593" spans="19:29" x14ac:dyDescent="0.25">
      <c r="S14593" s="108"/>
      <c r="U14593" s="108"/>
      <c r="W14593" s="108"/>
      <c r="Y14593" s="108"/>
      <c r="AA14593" s="108"/>
      <c r="AC14593" s="108"/>
    </row>
    <row r="14594" spans="19:29" x14ac:dyDescent="0.25">
      <c r="S14594" s="109"/>
      <c r="U14594" s="109"/>
      <c r="W14594" s="109"/>
      <c r="Y14594" s="109"/>
      <c r="AA14594" s="109"/>
      <c r="AC14594" s="109"/>
    </row>
    <row r="14595" spans="19:29" x14ac:dyDescent="0.25">
      <c r="S14595" s="108"/>
      <c r="U14595" s="108"/>
      <c r="W14595" s="108"/>
      <c r="Y14595" s="108"/>
      <c r="AA14595" s="108"/>
      <c r="AC14595" s="108"/>
    </row>
    <row r="14596" spans="19:29" x14ac:dyDescent="0.25">
      <c r="S14596" s="108"/>
      <c r="U14596" s="108"/>
      <c r="W14596" s="108"/>
      <c r="Y14596" s="108"/>
      <c r="AA14596" s="108"/>
      <c r="AC14596" s="108"/>
    </row>
    <row r="14597" spans="19:29" x14ac:dyDescent="0.25">
      <c r="S14597" s="109"/>
      <c r="U14597" s="109"/>
      <c r="W14597" s="109"/>
      <c r="Y14597" s="109"/>
      <c r="AA14597" s="109"/>
      <c r="AC14597" s="109"/>
    </row>
    <row r="14598" spans="19:29" x14ac:dyDescent="0.25">
      <c r="S14598" s="108"/>
      <c r="U14598" s="108"/>
      <c r="W14598" s="108"/>
      <c r="Y14598" s="108"/>
      <c r="AA14598" s="108"/>
      <c r="AC14598" s="108"/>
    </row>
    <row r="14599" spans="19:29" x14ac:dyDescent="0.25">
      <c r="S14599" s="109"/>
      <c r="U14599" s="109"/>
      <c r="W14599" s="109"/>
      <c r="Y14599" s="109"/>
      <c r="AA14599" s="109"/>
      <c r="AC14599" s="109"/>
    </row>
    <row r="14600" spans="19:29" x14ac:dyDescent="0.25">
      <c r="S14600" s="108"/>
      <c r="U14600" s="108"/>
      <c r="W14600" s="108"/>
      <c r="Y14600" s="108"/>
      <c r="AA14600" s="108"/>
      <c r="AC14600" s="108"/>
    </row>
    <row r="14601" spans="19:29" x14ac:dyDescent="0.25">
      <c r="S14601" s="108"/>
      <c r="U14601" s="108"/>
      <c r="W14601" s="108"/>
      <c r="Y14601" s="108"/>
      <c r="AA14601" s="108"/>
      <c r="AC14601" s="108"/>
    </row>
    <row r="14602" spans="19:29" x14ac:dyDescent="0.25">
      <c r="S14602" s="108"/>
      <c r="U14602" s="108"/>
      <c r="W14602" s="108"/>
      <c r="Y14602" s="108"/>
      <c r="AA14602" s="108"/>
      <c r="AC14602" s="108"/>
    </row>
    <row r="14603" spans="19:29" x14ac:dyDescent="0.25">
      <c r="S14603" s="110"/>
      <c r="U14603" s="110"/>
      <c r="W14603" s="110"/>
      <c r="Y14603" s="110"/>
      <c r="AA14603" s="110"/>
      <c r="AC14603" s="110"/>
    </row>
    <row r="14604" spans="19:29" x14ac:dyDescent="0.25">
      <c r="S14604" s="110"/>
      <c r="U14604" s="110"/>
      <c r="W14604" s="110"/>
      <c r="Y14604" s="110"/>
      <c r="AA14604" s="110"/>
      <c r="AC14604" s="110"/>
    </row>
    <row r="14605" spans="19:29" x14ac:dyDescent="0.25">
      <c r="S14605" s="110"/>
      <c r="U14605" s="110"/>
      <c r="W14605" s="110"/>
      <c r="Y14605" s="110"/>
      <c r="AA14605" s="110"/>
      <c r="AC14605" s="110"/>
    </row>
    <row r="14606" spans="19:29" x14ac:dyDescent="0.25">
      <c r="S14606" s="110"/>
      <c r="U14606" s="110"/>
      <c r="W14606" s="110"/>
      <c r="Y14606" s="110"/>
      <c r="AA14606" s="110"/>
      <c r="AC14606" s="110"/>
    </row>
    <row r="14607" spans="19:29" x14ac:dyDescent="0.25">
      <c r="S14607" s="111"/>
      <c r="U14607" s="111"/>
      <c r="W14607" s="111"/>
      <c r="Y14607" s="111"/>
      <c r="AA14607" s="111"/>
      <c r="AC14607" s="111"/>
    </row>
    <row r="14608" spans="19:29" x14ac:dyDescent="0.25">
      <c r="S14608" s="107"/>
      <c r="U14608" s="107"/>
      <c r="W14608" s="107"/>
      <c r="Y14608" s="107"/>
      <c r="AA14608" s="107"/>
      <c r="AC14608" s="107"/>
    </row>
    <row r="14609" spans="19:29" x14ac:dyDescent="0.25">
      <c r="S14609" s="108"/>
      <c r="U14609" s="108"/>
      <c r="W14609" s="108"/>
      <c r="Y14609" s="108"/>
      <c r="AA14609" s="108"/>
      <c r="AC14609" s="108"/>
    </row>
    <row r="14610" spans="19:29" x14ac:dyDescent="0.25">
      <c r="S14610" s="108"/>
      <c r="U14610" s="108"/>
      <c r="W14610" s="108"/>
      <c r="Y14610" s="108"/>
      <c r="AA14610" s="108"/>
      <c r="AC14610" s="108"/>
    </row>
    <row r="14611" spans="19:29" x14ac:dyDescent="0.25">
      <c r="S14611" s="109"/>
      <c r="U14611" s="109"/>
      <c r="W14611" s="109"/>
      <c r="Y14611" s="109"/>
      <c r="AA14611" s="109"/>
      <c r="AC14611" s="109"/>
    </row>
    <row r="14612" spans="19:29" x14ac:dyDescent="0.25">
      <c r="S14612" s="108"/>
      <c r="U14612" s="108"/>
      <c r="W14612" s="108"/>
      <c r="Y14612" s="108"/>
      <c r="AA14612" s="108"/>
      <c r="AC14612" s="108"/>
    </row>
    <row r="14613" spans="19:29" x14ac:dyDescent="0.25">
      <c r="S14613" s="108"/>
      <c r="U14613" s="108"/>
      <c r="W14613" s="108"/>
      <c r="Y14613" s="108"/>
      <c r="AA14613" s="108"/>
      <c r="AC14613" s="108"/>
    </row>
    <row r="14614" spans="19:29" x14ac:dyDescent="0.25">
      <c r="S14614" s="109"/>
      <c r="U14614" s="109"/>
      <c r="W14614" s="109"/>
      <c r="Y14614" s="109"/>
      <c r="AA14614" s="109"/>
      <c r="AC14614" s="109"/>
    </row>
    <row r="14615" spans="19:29" x14ac:dyDescent="0.25">
      <c r="S14615" s="108"/>
      <c r="U14615" s="108"/>
      <c r="W14615" s="108"/>
      <c r="Y14615" s="108"/>
      <c r="AA14615" s="108"/>
      <c r="AC14615" s="108"/>
    </row>
    <row r="14616" spans="19:29" x14ac:dyDescent="0.25">
      <c r="S14616" s="109"/>
      <c r="U14616" s="109"/>
      <c r="W14616" s="109"/>
      <c r="Y14616" s="109"/>
      <c r="AA14616" s="109"/>
      <c r="AC14616" s="109"/>
    </row>
    <row r="14617" spans="19:29" x14ac:dyDescent="0.25">
      <c r="S14617" s="108"/>
      <c r="U14617" s="108"/>
      <c r="W14617" s="108"/>
      <c r="Y14617" s="108"/>
      <c r="AA14617" s="108"/>
      <c r="AC14617" s="108"/>
    </row>
    <row r="14618" spans="19:29" x14ac:dyDescent="0.25">
      <c r="S14618" s="108"/>
      <c r="U14618" s="108"/>
      <c r="W14618" s="108"/>
      <c r="Y14618" s="108"/>
      <c r="AA14618" s="108"/>
      <c r="AC14618" s="108"/>
    </row>
    <row r="14619" spans="19:29" x14ac:dyDescent="0.25">
      <c r="S14619" s="108"/>
      <c r="U14619" s="108"/>
      <c r="W14619" s="108"/>
      <c r="Y14619" s="108"/>
      <c r="AA14619" s="108"/>
      <c r="AC14619" s="108"/>
    </row>
    <row r="14620" spans="19:29" x14ac:dyDescent="0.25">
      <c r="S14620" s="110"/>
      <c r="U14620" s="110"/>
      <c r="W14620" s="110"/>
      <c r="Y14620" s="110"/>
      <c r="AA14620" s="110"/>
      <c r="AC14620" s="110"/>
    </row>
    <row r="14621" spans="19:29" x14ac:dyDescent="0.25">
      <c r="S14621" s="110"/>
      <c r="U14621" s="110"/>
      <c r="W14621" s="110"/>
      <c r="Y14621" s="110"/>
      <c r="AA14621" s="110"/>
      <c r="AC14621" s="110"/>
    </row>
    <row r="14622" spans="19:29" x14ac:dyDescent="0.25">
      <c r="S14622" s="110"/>
      <c r="U14622" s="110"/>
      <c r="W14622" s="110"/>
      <c r="Y14622" s="110"/>
      <c r="AA14622" s="110"/>
      <c r="AC14622" s="110"/>
    </row>
    <row r="14623" spans="19:29" x14ac:dyDescent="0.25">
      <c r="S14623" s="110"/>
      <c r="U14623" s="110"/>
      <c r="W14623" s="110"/>
      <c r="Y14623" s="110"/>
      <c r="AA14623" s="110"/>
      <c r="AC14623" s="110"/>
    </row>
    <row r="14624" spans="19:29" x14ac:dyDescent="0.25">
      <c r="S14624" s="111"/>
      <c r="U14624" s="111"/>
      <c r="W14624" s="111"/>
      <c r="Y14624" s="111"/>
      <c r="AA14624" s="111"/>
      <c r="AC14624" s="111"/>
    </row>
    <row r="14625" spans="19:29" x14ac:dyDescent="0.25">
      <c r="S14625" s="107"/>
      <c r="U14625" s="107"/>
      <c r="W14625" s="107"/>
      <c r="Y14625" s="107"/>
      <c r="AA14625" s="107"/>
      <c r="AC14625" s="107"/>
    </row>
    <row r="14626" spans="19:29" x14ac:dyDescent="0.25">
      <c r="S14626" s="108"/>
      <c r="U14626" s="108"/>
      <c r="W14626" s="108"/>
      <c r="Y14626" s="108"/>
      <c r="AA14626" s="108"/>
      <c r="AC14626" s="108"/>
    </row>
    <row r="14627" spans="19:29" x14ac:dyDescent="0.25">
      <c r="S14627" s="108"/>
      <c r="U14627" s="108"/>
      <c r="W14627" s="108"/>
      <c r="Y14627" s="108"/>
      <c r="AA14627" s="108"/>
      <c r="AC14627" s="108"/>
    </row>
    <row r="14628" spans="19:29" x14ac:dyDescent="0.25">
      <c r="S14628" s="109"/>
      <c r="U14628" s="109"/>
      <c r="W14628" s="109"/>
      <c r="Y14628" s="109"/>
      <c r="AA14628" s="109"/>
      <c r="AC14628" s="109"/>
    </row>
    <row r="14629" spans="19:29" x14ac:dyDescent="0.25">
      <c r="S14629" s="108"/>
      <c r="U14629" s="108"/>
      <c r="W14629" s="108"/>
      <c r="Y14629" s="108"/>
      <c r="AA14629" s="108"/>
      <c r="AC14629" s="108"/>
    </row>
    <row r="14630" spans="19:29" x14ac:dyDescent="0.25">
      <c r="S14630" s="108"/>
      <c r="U14630" s="108"/>
      <c r="W14630" s="108"/>
      <c r="Y14630" s="108"/>
      <c r="AA14630" s="108"/>
      <c r="AC14630" s="108"/>
    </row>
    <row r="14631" spans="19:29" x14ac:dyDescent="0.25">
      <c r="S14631" s="109"/>
      <c r="U14631" s="109"/>
      <c r="W14631" s="109"/>
      <c r="Y14631" s="109"/>
      <c r="AA14631" s="109"/>
      <c r="AC14631" s="109"/>
    </row>
    <row r="14632" spans="19:29" x14ac:dyDescent="0.25">
      <c r="S14632" s="108"/>
      <c r="U14632" s="108"/>
      <c r="W14632" s="108"/>
      <c r="Y14632" s="108"/>
      <c r="AA14632" s="108"/>
      <c r="AC14632" s="108"/>
    </row>
    <row r="14633" spans="19:29" x14ac:dyDescent="0.25">
      <c r="S14633" s="109"/>
      <c r="U14633" s="109"/>
      <c r="W14633" s="109"/>
      <c r="Y14633" s="109"/>
      <c r="AA14633" s="109"/>
      <c r="AC14633" s="109"/>
    </row>
    <row r="14634" spans="19:29" x14ac:dyDescent="0.25">
      <c r="S14634" s="108"/>
      <c r="U14634" s="108"/>
      <c r="W14634" s="108"/>
      <c r="Y14634" s="108"/>
      <c r="AA14634" s="108"/>
      <c r="AC14634" s="108"/>
    </row>
    <row r="14635" spans="19:29" x14ac:dyDescent="0.25">
      <c r="S14635" s="108"/>
      <c r="U14635" s="108"/>
      <c r="W14635" s="108"/>
      <c r="Y14635" s="108"/>
      <c r="AA14635" s="108"/>
      <c r="AC14635" s="108"/>
    </row>
    <row r="14636" spans="19:29" x14ac:dyDescent="0.25">
      <c r="S14636" s="108"/>
      <c r="U14636" s="108"/>
      <c r="W14636" s="108"/>
      <c r="Y14636" s="108"/>
      <c r="AA14636" s="108"/>
      <c r="AC14636" s="108"/>
    </row>
    <row r="14637" spans="19:29" x14ac:dyDescent="0.25">
      <c r="S14637" s="110"/>
      <c r="U14637" s="110"/>
      <c r="W14637" s="110"/>
      <c r="Y14637" s="110"/>
      <c r="AA14637" s="110"/>
      <c r="AC14637" s="110"/>
    </row>
    <row r="14638" spans="19:29" x14ac:dyDescent="0.25">
      <c r="S14638" s="110"/>
      <c r="U14638" s="110"/>
      <c r="W14638" s="110"/>
      <c r="Y14638" s="110"/>
      <c r="AA14638" s="110"/>
      <c r="AC14638" s="110"/>
    </row>
    <row r="14639" spans="19:29" x14ac:dyDescent="0.25">
      <c r="S14639" s="110"/>
      <c r="U14639" s="110"/>
      <c r="W14639" s="110"/>
      <c r="Y14639" s="110"/>
      <c r="AA14639" s="110"/>
      <c r="AC14639" s="110"/>
    </row>
    <row r="14640" spans="19:29" x14ac:dyDescent="0.25">
      <c r="S14640" s="110"/>
      <c r="U14640" s="110"/>
      <c r="W14640" s="110"/>
      <c r="Y14640" s="110"/>
      <c r="AA14640" s="110"/>
      <c r="AC14640" s="110"/>
    </row>
    <row r="14641" spans="19:29" x14ac:dyDescent="0.25">
      <c r="S14641" s="111"/>
      <c r="U14641" s="111"/>
      <c r="W14641" s="111"/>
      <c r="Y14641" s="111"/>
      <c r="AA14641" s="111"/>
      <c r="AC14641" s="111"/>
    </row>
    <row r="14642" spans="19:29" x14ac:dyDescent="0.25">
      <c r="S14642" s="107"/>
      <c r="U14642" s="107"/>
      <c r="W14642" s="107"/>
      <c r="Y14642" s="107"/>
      <c r="AA14642" s="107"/>
      <c r="AC14642" s="107"/>
    </row>
    <row r="14643" spans="19:29" x14ac:dyDescent="0.25">
      <c r="S14643" s="108"/>
      <c r="U14643" s="108"/>
      <c r="W14643" s="108"/>
      <c r="Y14643" s="108"/>
      <c r="AA14643" s="108"/>
      <c r="AC14643" s="108"/>
    </row>
    <row r="14644" spans="19:29" x14ac:dyDescent="0.25">
      <c r="S14644" s="108"/>
      <c r="U14644" s="108"/>
      <c r="W14644" s="108"/>
      <c r="Y14644" s="108"/>
      <c r="AA14644" s="108"/>
      <c r="AC14644" s="108"/>
    </row>
    <row r="14645" spans="19:29" x14ac:dyDescent="0.25">
      <c r="S14645" s="109"/>
      <c r="U14645" s="109"/>
      <c r="W14645" s="109"/>
      <c r="Y14645" s="109"/>
      <c r="AA14645" s="109"/>
      <c r="AC14645" s="109"/>
    </row>
    <row r="14646" spans="19:29" x14ac:dyDescent="0.25">
      <c r="S14646" s="108"/>
      <c r="U14646" s="108"/>
      <c r="W14646" s="108"/>
      <c r="Y14646" s="108"/>
      <c r="AA14646" s="108"/>
      <c r="AC14646" s="108"/>
    </row>
    <row r="14647" spans="19:29" x14ac:dyDescent="0.25">
      <c r="S14647" s="108"/>
      <c r="U14647" s="108"/>
      <c r="W14647" s="108"/>
      <c r="Y14647" s="108"/>
      <c r="AA14647" s="108"/>
      <c r="AC14647" s="108"/>
    </row>
    <row r="14648" spans="19:29" x14ac:dyDescent="0.25">
      <c r="S14648" s="109"/>
      <c r="U14648" s="109"/>
      <c r="W14648" s="109"/>
      <c r="Y14648" s="109"/>
      <c r="AA14648" s="109"/>
      <c r="AC14648" s="109"/>
    </row>
    <row r="14649" spans="19:29" x14ac:dyDescent="0.25">
      <c r="S14649" s="108"/>
      <c r="U14649" s="108"/>
      <c r="W14649" s="108"/>
      <c r="Y14649" s="108"/>
      <c r="AA14649" s="108"/>
      <c r="AC14649" s="108"/>
    </row>
    <row r="14650" spans="19:29" x14ac:dyDescent="0.25">
      <c r="S14650" s="109"/>
      <c r="U14650" s="109"/>
      <c r="W14650" s="109"/>
      <c r="Y14650" s="109"/>
      <c r="AA14650" s="109"/>
      <c r="AC14650" s="109"/>
    </row>
    <row r="14651" spans="19:29" x14ac:dyDescent="0.25">
      <c r="S14651" s="108"/>
      <c r="U14651" s="108"/>
      <c r="W14651" s="108"/>
      <c r="Y14651" s="108"/>
      <c r="AA14651" s="108"/>
      <c r="AC14651" s="108"/>
    </row>
    <row r="14652" spans="19:29" x14ac:dyDescent="0.25">
      <c r="S14652" s="108"/>
      <c r="U14652" s="108"/>
      <c r="W14652" s="108"/>
      <c r="Y14652" s="108"/>
      <c r="AA14652" s="108"/>
      <c r="AC14652" s="108"/>
    </row>
    <row r="14653" spans="19:29" x14ac:dyDescent="0.25">
      <c r="S14653" s="108"/>
      <c r="U14653" s="108"/>
      <c r="W14653" s="108"/>
      <c r="Y14653" s="108"/>
      <c r="AA14653" s="108"/>
      <c r="AC14653" s="108"/>
    </row>
    <row r="14654" spans="19:29" x14ac:dyDescent="0.25">
      <c r="S14654" s="110"/>
      <c r="U14654" s="110"/>
      <c r="W14654" s="110"/>
      <c r="Y14654" s="110"/>
      <c r="AA14654" s="110"/>
      <c r="AC14654" s="110"/>
    </row>
    <row r="14655" spans="19:29" x14ac:dyDescent="0.25">
      <c r="S14655" s="110"/>
      <c r="U14655" s="110"/>
      <c r="W14655" s="110"/>
      <c r="Y14655" s="110"/>
      <c r="AA14655" s="110"/>
      <c r="AC14655" s="110"/>
    </row>
    <row r="14656" spans="19:29" x14ac:dyDescent="0.25">
      <c r="S14656" s="110"/>
      <c r="U14656" s="110"/>
      <c r="W14656" s="110"/>
      <c r="Y14656" s="110"/>
      <c r="AA14656" s="110"/>
      <c r="AC14656" s="110"/>
    </row>
    <row r="14657" spans="19:29" x14ac:dyDescent="0.25">
      <c r="S14657" s="110"/>
      <c r="U14657" s="110"/>
      <c r="W14657" s="110"/>
      <c r="Y14657" s="110"/>
      <c r="AA14657" s="110"/>
      <c r="AC14657" s="110"/>
    </row>
    <row r="14658" spans="19:29" x14ac:dyDescent="0.25">
      <c r="S14658" s="111"/>
      <c r="U14658" s="111"/>
      <c r="W14658" s="111"/>
      <c r="Y14658" s="111"/>
      <c r="AA14658" s="111"/>
      <c r="AC14658" s="111"/>
    </row>
    <row r="14659" spans="19:29" x14ac:dyDescent="0.25">
      <c r="S14659" s="107"/>
      <c r="U14659" s="107"/>
      <c r="W14659" s="107"/>
      <c r="Y14659" s="107"/>
      <c r="AA14659" s="107"/>
      <c r="AC14659" s="107"/>
    </row>
    <row r="14660" spans="19:29" x14ac:dyDescent="0.25">
      <c r="S14660" s="108"/>
      <c r="U14660" s="108"/>
      <c r="W14660" s="108"/>
      <c r="Y14660" s="108"/>
      <c r="AA14660" s="108"/>
      <c r="AC14660" s="108"/>
    </row>
    <row r="14661" spans="19:29" x14ac:dyDescent="0.25">
      <c r="S14661" s="108"/>
      <c r="U14661" s="108"/>
      <c r="W14661" s="108"/>
      <c r="Y14661" s="108"/>
      <c r="AA14661" s="108"/>
      <c r="AC14661" s="108"/>
    </row>
    <row r="14662" spans="19:29" x14ac:dyDescent="0.25">
      <c r="S14662" s="109"/>
      <c r="U14662" s="109"/>
      <c r="W14662" s="109"/>
      <c r="Y14662" s="109"/>
      <c r="AA14662" s="109"/>
      <c r="AC14662" s="109"/>
    </row>
    <row r="14663" spans="19:29" x14ac:dyDescent="0.25">
      <c r="S14663" s="108"/>
      <c r="U14663" s="108"/>
      <c r="W14663" s="108"/>
      <c r="Y14663" s="108"/>
      <c r="AA14663" s="108"/>
      <c r="AC14663" s="108"/>
    </row>
    <row r="14664" spans="19:29" x14ac:dyDescent="0.25">
      <c r="S14664" s="108"/>
      <c r="U14664" s="108"/>
      <c r="W14664" s="108"/>
      <c r="Y14664" s="108"/>
      <c r="AA14664" s="108"/>
      <c r="AC14664" s="108"/>
    </row>
    <row r="14665" spans="19:29" x14ac:dyDescent="0.25">
      <c r="S14665" s="109"/>
      <c r="U14665" s="109"/>
      <c r="W14665" s="109"/>
      <c r="Y14665" s="109"/>
      <c r="AA14665" s="109"/>
      <c r="AC14665" s="109"/>
    </row>
    <row r="14666" spans="19:29" x14ac:dyDescent="0.25">
      <c r="S14666" s="108"/>
      <c r="U14666" s="108"/>
      <c r="W14666" s="108"/>
      <c r="Y14666" s="108"/>
      <c r="AA14666" s="108"/>
      <c r="AC14666" s="108"/>
    </row>
    <row r="14667" spans="19:29" x14ac:dyDescent="0.25">
      <c r="S14667" s="109"/>
      <c r="U14667" s="109"/>
      <c r="W14667" s="109"/>
      <c r="Y14667" s="109"/>
      <c r="AA14667" s="109"/>
      <c r="AC14667" s="109"/>
    </row>
    <row r="14668" spans="19:29" x14ac:dyDescent="0.25">
      <c r="S14668" s="108"/>
      <c r="U14668" s="108"/>
      <c r="W14668" s="108"/>
      <c r="Y14668" s="108"/>
      <c r="AA14668" s="108"/>
      <c r="AC14668" s="108"/>
    </row>
    <row r="14669" spans="19:29" x14ac:dyDescent="0.25">
      <c r="S14669" s="108"/>
      <c r="U14669" s="108"/>
      <c r="W14669" s="108"/>
      <c r="Y14669" s="108"/>
      <c r="AA14669" s="108"/>
      <c r="AC14669" s="108"/>
    </row>
    <row r="14670" spans="19:29" x14ac:dyDescent="0.25">
      <c r="S14670" s="108"/>
      <c r="U14670" s="108"/>
      <c r="W14670" s="108"/>
      <c r="Y14670" s="108"/>
      <c r="AA14670" s="108"/>
      <c r="AC14670" s="108"/>
    </row>
    <row r="14671" spans="19:29" x14ac:dyDescent="0.25">
      <c r="S14671" s="110"/>
      <c r="U14671" s="110"/>
      <c r="W14671" s="110"/>
      <c r="Y14671" s="110"/>
      <c r="AA14671" s="110"/>
      <c r="AC14671" s="110"/>
    </row>
    <row r="14672" spans="19:29" x14ac:dyDescent="0.25">
      <c r="S14672" s="110"/>
      <c r="U14672" s="110"/>
      <c r="W14672" s="110"/>
      <c r="Y14672" s="110"/>
      <c r="AA14672" s="110"/>
      <c r="AC14672" s="110"/>
    </row>
    <row r="14673" spans="19:29" x14ac:dyDescent="0.25">
      <c r="S14673" s="110"/>
      <c r="U14673" s="110"/>
      <c r="W14673" s="110"/>
      <c r="Y14673" s="110"/>
      <c r="AA14673" s="110"/>
      <c r="AC14673" s="110"/>
    </row>
    <row r="14674" spans="19:29" x14ac:dyDescent="0.25">
      <c r="S14674" s="110"/>
      <c r="U14674" s="110"/>
      <c r="W14674" s="110"/>
      <c r="Y14674" s="110"/>
      <c r="AA14674" s="110"/>
      <c r="AC14674" s="110"/>
    </row>
    <row r="14675" spans="19:29" x14ac:dyDescent="0.25">
      <c r="S14675" s="111"/>
      <c r="U14675" s="111"/>
      <c r="W14675" s="111"/>
      <c r="Y14675" s="111"/>
      <c r="AA14675" s="111"/>
      <c r="AC14675" s="111"/>
    </row>
    <row r="14676" spans="19:29" x14ac:dyDescent="0.25">
      <c r="S14676" s="107"/>
      <c r="U14676" s="107"/>
      <c r="W14676" s="107"/>
      <c r="Y14676" s="107"/>
      <c r="AA14676" s="107"/>
      <c r="AC14676" s="107"/>
    </row>
    <row r="14677" spans="19:29" x14ac:dyDescent="0.25">
      <c r="S14677" s="108"/>
      <c r="U14677" s="108"/>
      <c r="W14677" s="108"/>
      <c r="Y14677" s="108"/>
      <c r="AA14677" s="108"/>
      <c r="AC14677" s="108"/>
    </row>
    <row r="14678" spans="19:29" x14ac:dyDescent="0.25">
      <c r="S14678" s="108"/>
      <c r="U14678" s="108"/>
      <c r="W14678" s="108"/>
      <c r="Y14678" s="108"/>
      <c r="AA14678" s="108"/>
      <c r="AC14678" s="108"/>
    </row>
    <row r="14679" spans="19:29" x14ac:dyDescent="0.25">
      <c r="S14679" s="109"/>
      <c r="U14679" s="109"/>
      <c r="W14679" s="109"/>
      <c r="Y14679" s="109"/>
      <c r="AA14679" s="109"/>
      <c r="AC14679" s="109"/>
    </row>
    <row r="14680" spans="19:29" x14ac:dyDescent="0.25">
      <c r="S14680" s="108"/>
      <c r="U14680" s="108"/>
      <c r="W14680" s="108"/>
      <c r="Y14680" s="108"/>
      <c r="AA14680" s="108"/>
      <c r="AC14680" s="108"/>
    </row>
    <row r="14681" spans="19:29" x14ac:dyDescent="0.25">
      <c r="S14681" s="108"/>
      <c r="U14681" s="108"/>
      <c r="W14681" s="108"/>
      <c r="Y14681" s="108"/>
      <c r="AA14681" s="108"/>
      <c r="AC14681" s="108"/>
    </row>
    <row r="14682" spans="19:29" x14ac:dyDescent="0.25">
      <c r="S14682" s="109"/>
      <c r="U14682" s="109"/>
      <c r="W14682" s="109"/>
      <c r="Y14682" s="109"/>
      <c r="AA14682" s="109"/>
      <c r="AC14682" s="109"/>
    </row>
    <row r="14683" spans="19:29" x14ac:dyDescent="0.25">
      <c r="S14683" s="108"/>
      <c r="U14683" s="108"/>
      <c r="W14683" s="108"/>
      <c r="Y14683" s="108"/>
      <c r="AA14683" s="108"/>
      <c r="AC14683" s="108"/>
    </row>
    <row r="14684" spans="19:29" x14ac:dyDescent="0.25">
      <c r="S14684" s="109"/>
      <c r="U14684" s="109"/>
      <c r="W14684" s="109"/>
      <c r="Y14684" s="109"/>
      <c r="AA14684" s="109"/>
      <c r="AC14684" s="109"/>
    </row>
    <row r="14685" spans="19:29" x14ac:dyDescent="0.25">
      <c r="S14685" s="108"/>
      <c r="U14685" s="108"/>
      <c r="W14685" s="108"/>
      <c r="Y14685" s="108"/>
      <c r="AA14685" s="108"/>
      <c r="AC14685" s="108"/>
    </row>
    <row r="14686" spans="19:29" x14ac:dyDescent="0.25">
      <c r="S14686" s="108"/>
      <c r="U14686" s="108"/>
      <c r="W14686" s="108"/>
      <c r="Y14686" s="108"/>
      <c r="AA14686" s="108"/>
      <c r="AC14686" s="108"/>
    </row>
    <row r="14687" spans="19:29" x14ac:dyDescent="0.25">
      <c r="S14687" s="108"/>
      <c r="U14687" s="108"/>
      <c r="W14687" s="108"/>
      <c r="Y14687" s="108"/>
      <c r="AA14687" s="108"/>
      <c r="AC14687" s="108"/>
    </row>
    <row r="14688" spans="19:29" x14ac:dyDescent="0.25">
      <c r="S14688" s="110"/>
      <c r="U14688" s="110"/>
      <c r="W14688" s="110"/>
      <c r="Y14688" s="110"/>
      <c r="AA14688" s="110"/>
      <c r="AC14688" s="110"/>
    </row>
    <row r="14689" spans="19:29" x14ac:dyDescent="0.25">
      <c r="S14689" s="110"/>
      <c r="U14689" s="110"/>
      <c r="W14689" s="110"/>
      <c r="Y14689" s="110"/>
      <c r="AA14689" s="110"/>
      <c r="AC14689" s="110"/>
    </row>
    <row r="14690" spans="19:29" x14ac:dyDescent="0.25">
      <c r="S14690" s="110"/>
      <c r="U14690" s="110"/>
      <c r="W14690" s="110"/>
      <c r="Y14690" s="110"/>
      <c r="AA14690" s="110"/>
      <c r="AC14690" s="110"/>
    </row>
    <row r="14691" spans="19:29" x14ac:dyDescent="0.25">
      <c r="S14691" s="110"/>
      <c r="U14691" s="110"/>
      <c r="W14691" s="110"/>
      <c r="Y14691" s="110"/>
      <c r="AA14691" s="110"/>
      <c r="AC14691" s="110"/>
    </row>
    <row r="14692" spans="19:29" x14ac:dyDescent="0.25">
      <c r="S14692" s="111"/>
      <c r="U14692" s="111"/>
      <c r="W14692" s="111"/>
      <c r="Y14692" s="111"/>
      <c r="AA14692" s="111"/>
      <c r="AC14692" s="111"/>
    </row>
    <row r="14693" spans="19:29" x14ac:dyDescent="0.25">
      <c r="S14693" s="107"/>
      <c r="U14693" s="107"/>
      <c r="W14693" s="107"/>
      <c r="Y14693" s="107"/>
      <c r="AA14693" s="107"/>
      <c r="AC14693" s="107"/>
    </row>
    <row r="14694" spans="19:29" x14ac:dyDescent="0.25">
      <c r="S14694" s="108"/>
      <c r="U14694" s="108"/>
      <c r="W14694" s="108"/>
      <c r="Y14694" s="108"/>
      <c r="AA14694" s="108"/>
      <c r="AC14694" s="108"/>
    </row>
    <row r="14695" spans="19:29" x14ac:dyDescent="0.25">
      <c r="S14695" s="108"/>
      <c r="U14695" s="108"/>
      <c r="W14695" s="108"/>
      <c r="Y14695" s="108"/>
      <c r="AA14695" s="108"/>
      <c r="AC14695" s="108"/>
    </row>
    <row r="14696" spans="19:29" x14ac:dyDescent="0.25">
      <c r="S14696" s="109"/>
      <c r="U14696" s="109"/>
      <c r="W14696" s="109"/>
      <c r="Y14696" s="109"/>
      <c r="AA14696" s="109"/>
      <c r="AC14696" s="109"/>
    </row>
    <row r="14697" spans="19:29" x14ac:dyDescent="0.25">
      <c r="S14697" s="108"/>
      <c r="U14697" s="108"/>
      <c r="W14697" s="108"/>
      <c r="Y14697" s="108"/>
      <c r="AA14697" s="108"/>
      <c r="AC14697" s="108"/>
    </row>
    <row r="14698" spans="19:29" x14ac:dyDescent="0.25">
      <c r="S14698" s="108"/>
      <c r="U14698" s="108"/>
      <c r="W14698" s="108"/>
      <c r="Y14698" s="108"/>
      <c r="AA14698" s="108"/>
      <c r="AC14698" s="108"/>
    </row>
    <row r="14699" spans="19:29" x14ac:dyDescent="0.25">
      <c r="S14699" s="109"/>
      <c r="U14699" s="109"/>
      <c r="W14699" s="109"/>
      <c r="Y14699" s="109"/>
      <c r="AA14699" s="109"/>
      <c r="AC14699" s="109"/>
    </row>
    <row r="14700" spans="19:29" x14ac:dyDescent="0.25">
      <c r="S14700" s="108"/>
      <c r="U14700" s="108"/>
      <c r="W14700" s="108"/>
      <c r="Y14700" s="108"/>
      <c r="AA14700" s="108"/>
      <c r="AC14700" s="108"/>
    </row>
    <row r="14701" spans="19:29" x14ac:dyDescent="0.25">
      <c r="S14701" s="109"/>
      <c r="U14701" s="109"/>
      <c r="W14701" s="109"/>
      <c r="Y14701" s="109"/>
      <c r="AA14701" s="109"/>
      <c r="AC14701" s="109"/>
    </row>
    <row r="14702" spans="19:29" x14ac:dyDescent="0.25">
      <c r="S14702" s="108"/>
      <c r="U14702" s="108"/>
      <c r="W14702" s="108"/>
      <c r="Y14702" s="108"/>
      <c r="AA14702" s="108"/>
      <c r="AC14702" s="108"/>
    </row>
    <row r="14703" spans="19:29" x14ac:dyDescent="0.25">
      <c r="S14703" s="108"/>
      <c r="U14703" s="108"/>
      <c r="W14703" s="108"/>
      <c r="Y14703" s="108"/>
      <c r="AA14703" s="108"/>
      <c r="AC14703" s="108"/>
    </row>
    <row r="14704" spans="19:29" x14ac:dyDescent="0.25">
      <c r="S14704" s="108"/>
      <c r="U14704" s="108"/>
      <c r="W14704" s="108"/>
      <c r="Y14704" s="108"/>
      <c r="AA14704" s="108"/>
      <c r="AC14704" s="108"/>
    </row>
    <row r="14705" spans="19:29" x14ac:dyDescent="0.25">
      <c r="S14705" s="110"/>
      <c r="U14705" s="110"/>
      <c r="W14705" s="110"/>
      <c r="Y14705" s="110"/>
      <c r="AA14705" s="110"/>
      <c r="AC14705" s="110"/>
    </row>
    <row r="14706" spans="19:29" x14ac:dyDescent="0.25">
      <c r="S14706" s="110"/>
      <c r="U14706" s="110"/>
      <c r="W14706" s="110"/>
      <c r="Y14706" s="110"/>
      <c r="AA14706" s="110"/>
      <c r="AC14706" s="110"/>
    </row>
    <row r="14707" spans="19:29" x14ac:dyDescent="0.25">
      <c r="S14707" s="110"/>
      <c r="U14707" s="110"/>
      <c r="W14707" s="110"/>
      <c r="Y14707" s="110"/>
      <c r="AA14707" s="110"/>
      <c r="AC14707" s="110"/>
    </row>
    <row r="14708" spans="19:29" x14ac:dyDescent="0.25">
      <c r="S14708" s="110"/>
      <c r="U14708" s="110"/>
      <c r="W14708" s="110"/>
      <c r="Y14708" s="110"/>
      <c r="AA14708" s="110"/>
      <c r="AC14708" s="110"/>
    </row>
    <row r="14709" spans="19:29" x14ac:dyDescent="0.25">
      <c r="S14709" s="111"/>
      <c r="U14709" s="111"/>
      <c r="W14709" s="111"/>
      <c r="Y14709" s="111"/>
      <c r="AA14709" s="111"/>
      <c r="AC14709" s="111"/>
    </row>
    <row r="14710" spans="19:29" x14ac:dyDescent="0.25">
      <c r="S14710" s="107"/>
      <c r="U14710" s="107"/>
      <c r="W14710" s="107"/>
      <c r="Y14710" s="107"/>
      <c r="AA14710" s="107"/>
      <c r="AC14710" s="107"/>
    </row>
    <row r="14711" spans="19:29" x14ac:dyDescent="0.25">
      <c r="S14711" s="108"/>
      <c r="U14711" s="108"/>
      <c r="W14711" s="108"/>
      <c r="Y14711" s="108"/>
      <c r="AA14711" s="108"/>
      <c r="AC14711" s="108"/>
    </row>
    <row r="14712" spans="19:29" x14ac:dyDescent="0.25">
      <c r="S14712" s="108"/>
      <c r="U14712" s="108"/>
      <c r="W14712" s="108"/>
      <c r="Y14712" s="108"/>
      <c r="AA14712" s="108"/>
      <c r="AC14712" s="108"/>
    </row>
    <row r="14713" spans="19:29" x14ac:dyDescent="0.25">
      <c r="S14713" s="109"/>
      <c r="U14713" s="109"/>
      <c r="W14713" s="109"/>
      <c r="Y14713" s="109"/>
      <c r="AA14713" s="109"/>
      <c r="AC14713" s="109"/>
    </row>
    <row r="14714" spans="19:29" x14ac:dyDescent="0.25">
      <c r="S14714" s="108"/>
      <c r="U14714" s="108"/>
      <c r="W14714" s="108"/>
      <c r="Y14714" s="108"/>
      <c r="AA14714" s="108"/>
      <c r="AC14714" s="108"/>
    </row>
    <row r="14715" spans="19:29" x14ac:dyDescent="0.25">
      <c r="S14715" s="108"/>
      <c r="U14715" s="108"/>
      <c r="W14715" s="108"/>
      <c r="Y14715" s="108"/>
      <c r="AA14715" s="108"/>
      <c r="AC14715" s="108"/>
    </row>
    <row r="14716" spans="19:29" x14ac:dyDescent="0.25">
      <c r="S14716" s="109"/>
      <c r="U14716" s="109"/>
      <c r="W14716" s="109"/>
      <c r="Y14716" s="109"/>
      <c r="AA14716" s="109"/>
      <c r="AC14716" s="109"/>
    </row>
    <row r="14717" spans="19:29" x14ac:dyDescent="0.25">
      <c r="S14717" s="108"/>
      <c r="U14717" s="108"/>
      <c r="W14717" s="108"/>
      <c r="Y14717" s="108"/>
      <c r="AA14717" s="108"/>
      <c r="AC14717" s="108"/>
    </row>
    <row r="14718" spans="19:29" x14ac:dyDescent="0.25">
      <c r="S14718" s="109"/>
      <c r="U14718" s="109"/>
      <c r="W14718" s="109"/>
      <c r="Y14718" s="109"/>
      <c r="AA14718" s="109"/>
      <c r="AC14718" s="109"/>
    </row>
    <row r="14719" spans="19:29" x14ac:dyDescent="0.25">
      <c r="S14719" s="108"/>
      <c r="U14719" s="108"/>
      <c r="W14719" s="108"/>
      <c r="Y14719" s="108"/>
      <c r="AA14719" s="108"/>
      <c r="AC14719" s="108"/>
    </row>
    <row r="14720" spans="19:29" x14ac:dyDescent="0.25">
      <c r="S14720" s="108"/>
      <c r="U14720" s="108"/>
      <c r="W14720" s="108"/>
      <c r="Y14720" s="108"/>
      <c r="AA14720" s="108"/>
      <c r="AC14720" s="108"/>
    </row>
    <row r="14721" spans="19:29" x14ac:dyDescent="0.25">
      <c r="S14721" s="108"/>
      <c r="U14721" s="108"/>
      <c r="W14721" s="108"/>
      <c r="Y14721" s="108"/>
      <c r="AA14721" s="108"/>
      <c r="AC14721" s="108"/>
    </row>
    <row r="14722" spans="19:29" x14ac:dyDescent="0.25">
      <c r="S14722" s="110"/>
      <c r="U14722" s="110"/>
      <c r="W14722" s="110"/>
      <c r="Y14722" s="110"/>
      <c r="AA14722" s="110"/>
      <c r="AC14722" s="110"/>
    </row>
    <row r="14723" spans="19:29" x14ac:dyDescent="0.25">
      <c r="S14723" s="110"/>
      <c r="U14723" s="110"/>
      <c r="W14723" s="110"/>
      <c r="Y14723" s="110"/>
      <c r="AA14723" s="110"/>
      <c r="AC14723" s="110"/>
    </row>
    <row r="14724" spans="19:29" x14ac:dyDescent="0.25">
      <c r="S14724" s="110"/>
      <c r="U14724" s="110"/>
      <c r="W14724" s="110"/>
      <c r="Y14724" s="110"/>
      <c r="AA14724" s="110"/>
      <c r="AC14724" s="110"/>
    </row>
    <row r="14725" spans="19:29" x14ac:dyDescent="0.25">
      <c r="S14725" s="110"/>
      <c r="U14725" s="110"/>
      <c r="W14725" s="110"/>
      <c r="Y14725" s="110"/>
      <c r="AA14725" s="110"/>
      <c r="AC14725" s="110"/>
    </row>
    <row r="14726" spans="19:29" x14ac:dyDescent="0.25">
      <c r="S14726" s="111"/>
      <c r="U14726" s="111"/>
      <c r="W14726" s="111"/>
      <c r="Y14726" s="111"/>
      <c r="AA14726" s="111"/>
      <c r="AC14726" s="111"/>
    </row>
    <row r="14727" spans="19:29" x14ac:dyDescent="0.25">
      <c r="S14727" s="107"/>
      <c r="U14727" s="107"/>
      <c r="W14727" s="107"/>
      <c r="Y14727" s="107"/>
      <c r="AA14727" s="107"/>
      <c r="AC14727" s="107"/>
    </row>
    <row r="14728" spans="19:29" x14ac:dyDescent="0.25">
      <c r="S14728" s="108"/>
      <c r="U14728" s="108"/>
      <c r="W14728" s="108"/>
      <c r="Y14728" s="108"/>
      <c r="AA14728" s="108"/>
      <c r="AC14728" s="108"/>
    </row>
    <row r="14729" spans="19:29" x14ac:dyDescent="0.25">
      <c r="S14729" s="108"/>
      <c r="U14729" s="108"/>
      <c r="W14729" s="108"/>
      <c r="Y14729" s="108"/>
      <c r="AA14729" s="108"/>
      <c r="AC14729" s="108"/>
    </row>
    <row r="14730" spans="19:29" x14ac:dyDescent="0.25">
      <c r="S14730" s="109"/>
      <c r="U14730" s="109"/>
      <c r="W14730" s="109"/>
      <c r="Y14730" s="109"/>
      <c r="AA14730" s="109"/>
      <c r="AC14730" s="109"/>
    </row>
    <row r="14731" spans="19:29" x14ac:dyDescent="0.25">
      <c r="S14731" s="108"/>
      <c r="U14731" s="108"/>
      <c r="W14731" s="108"/>
      <c r="Y14731" s="108"/>
      <c r="AA14731" s="108"/>
      <c r="AC14731" s="108"/>
    </row>
    <row r="14732" spans="19:29" x14ac:dyDescent="0.25">
      <c r="S14732" s="108"/>
      <c r="U14732" s="108"/>
      <c r="W14732" s="108"/>
      <c r="Y14732" s="108"/>
      <c r="AA14732" s="108"/>
      <c r="AC14732" s="108"/>
    </row>
    <row r="14733" spans="19:29" x14ac:dyDescent="0.25">
      <c r="S14733" s="109"/>
      <c r="U14733" s="109"/>
      <c r="W14733" s="109"/>
      <c r="Y14733" s="109"/>
      <c r="AA14733" s="109"/>
      <c r="AC14733" s="109"/>
    </row>
    <row r="14734" spans="19:29" x14ac:dyDescent="0.25">
      <c r="S14734" s="108"/>
      <c r="U14734" s="108"/>
      <c r="W14734" s="108"/>
      <c r="Y14734" s="108"/>
      <c r="AA14734" s="108"/>
      <c r="AC14734" s="108"/>
    </row>
    <row r="14735" spans="19:29" x14ac:dyDescent="0.25">
      <c r="S14735" s="109"/>
      <c r="U14735" s="109"/>
      <c r="W14735" s="109"/>
      <c r="Y14735" s="109"/>
      <c r="AA14735" s="109"/>
      <c r="AC14735" s="109"/>
    </row>
    <row r="14736" spans="19:29" x14ac:dyDescent="0.25">
      <c r="S14736" s="108"/>
      <c r="U14736" s="108"/>
      <c r="W14736" s="108"/>
      <c r="Y14736" s="108"/>
      <c r="AA14736" s="108"/>
      <c r="AC14736" s="108"/>
    </row>
    <row r="14737" spans="19:29" x14ac:dyDescent="0.25">
      <c r="S14737" s="108"/>
      <c r="U14737" s="108"/>
      <c r="W14737" s="108"/>
      <c r="Y14737" s="108"/>
      <c r="AA14737" s="108"/>
      <c r="AC14737" s="108"/>
    </row>
    <row r="14738" spans="19:29" x14ac:dyDescent="0.25">
      <c r="S14738" s="108"/>
      <c r="U14738" s="108"/>
      <c r="W14738" s="108"/>
      <c r="Y14738" s="108"/>
      <c r="AA14738" s="108"/>
      <c r="AC14738" s="108"/>
    </row>
    <row r="14739" spans="19:29" x14ac:dyDescent="0.25">
      <c r="S14739" s="110"/>
      <c r="U14739" s="110"/>
      <c r="W14739" s="110"/>
      <c r="Y14739" s="110"/>
      <c r="AA14739" s="110"/>
      <c r="AC14739" s="110"/>
    </row>
    <row r="14740" spans="19:29" x14ac:dyDescent="0.25">
      <c r="S14740" s="110"/>
      <c r="U14740" s="110"/>
      <c r="W14740" s="110"/>
      <c r="Y14740" s="110"/>
      <c r="AA14740" s="110"/>
      <c r="AC14740" s="110"/>
    </row>
    <row r="14741" spans="19:29" x14ac:dyDescent="0.25">
      <c r="S14741" s="110"/>
      <c r="U14741" s="110"/>
      <c r="W14741" s="110"/>
      <c r="Y14741" s="110"/>
      <c r="AA14741" s="110"/>
      <c r="AC14741" s="110"/>
    </row>
    <row r="14742" spans="19:29" x14ac:dyDescent="0.25">
      <c r="S14742" s="110"/>
      <c r="U14742" s="110"/>
      <c r="W14742" s="110"/>
      <c r="Y14742" s="110"/>
      <c r="AA14742" s="110"/>
      <c r="AC14742" s="110"/>
    </row>
    <row r="14743" spans="19:29" x14ac:dyDescent="0.25">
      <c r="S14743" s="111"/>
      <c r="U14743" s="111"/>
      <c r="W14743" s="111"/>
      <c r="Y14743" s="111"/>
      <c r="AA14743" s="111"/>
      <c r="AC14743" s="111"/>
    </row>
    <row r="14744" spans="19:29" x14ac:dyDescent="0.25">
      <c r="S14744" s="107"/>
      <c r="U14744" s="107"/>
      <c r="W14744" s="107"/>
      <c r="Y14744" s="107"/>
      <c r="AA14744" s="107"/>
      <c r="AC14744" s="107"/>
    </row>
    <row r="14745" spans="19:29" x14ac:dyDescent="0.25">
      <c r="S14745" s="108"/>
      <c r="U14745" s="108"/>
      <c r="W14745" s="108"/>
      <c r="Y14745" s="108"/>
      <c r="AA14745" s="108"/>
      <c r="AC14745" s="108"/>
    </row>
    <row r="14746" spans="19:29" x14ac:dyDescent="0.25">
      <c r="S14746" s="108"/>
      <c r="U14746" s="108"/>
      <c r="W14746" s="108"/>
      <c r="Y14746" s="108"/>
      <c r="AA14746" s="108"/>
      <c r="AC14746" s="108"/>
    </row>
    <row r="14747" spans="19:29" x14ac:dyDescent="0.25">
      <c r="S14747" s="109"/>
      <c r="U14747" s="109"/>
      <c r="W14747" s="109"/>
      <c r="Y14747" s="109"/>
      <c r="AA14747" s="109"/>
      <c r="AC14747" s="109"/>
    </row>
    <row r="14748" spans="19:29" x14ac:dyDescent="0.25">
      <c r="S14748" s="108"/>
      <c r="U14748" s="108"/>
      <c r="W14748" s="108"/>
      <c r="Y14748" s="108"/>
      <c r="AA14748" s="108"/>
      <c r="AC14748" s="108"/>
    </row>
    <row r="14749" spans="19:29" x14ac:dyDescent="0.25">
      <c r="S14749" s="108"/>
      <c r="U14749" s="108"/>
      <c r="W14749" s="108"/>
      <c r="Y14749" s="108"/>
      <c r="AA14749" s="108"/>
      <c r="AC14749" s="108"/>
    </row>
    <row r="14750" spans="19:29" x14ac:dyDescent="0.25">
      <c r="S14750" s="109"/>
      <c r="U14750" s="109"/>
      <c r="W14750" s="109"/>
      <c r="Y14750" s="109"/>
      <c r="AA14750" s="109"/>
      <c r="AC14750" s="109"/>
    </row>
    <row r="14751" spans="19:29" x14ac:dyDescent="0.25">
      <c r="S14751" s="108"/>
      <c r="U14751" s="108"/>
      <c r="W14751" s="108"/>
      <c r="Y14751" s="108"/>
      <c r="AA14751" s="108"/>
      <c r="AC14751" s="108"/>
    </row>
    <row r="14752" spans="19:29" x14ac:dyDescent="0.25">
      <c r="S14752" s="109"/>
      <c r="U14752" s="109"/>
      <c r="W14752" s="109"/>
      <c r="Y14752" s="109"/>
      <c r="AA14752" s="109"/>
      <c r="AC14752" s="109"/>
    </row>
    <row r="14753" spans="19:29" x14ac:dyDescent="0.25">
      <c r="S14753" s="108"/>
      <c r="U14753" s="108"/>
      <c r="W14753" s="108"/>
      <c r="Y14753" s="108"/>
      <c r="AA14753" s="108"/>
      <c r="AC14753" s="108"/>
    </row>
    <row r="14754" spans="19:29" x14ac:dyDescent="0.25">
      <c r="S14754" s="108"/>
      <c r="U14754" s="108"/>
      <c r="W14754" s="108"/>
      <c r="Y14754" s="108"/>
      <c r="AA14754" s="108"/>
      <c r="AC14754" s="108"/>
    </row>
    <row r="14755" spans="19:29" x14ac:dyDescent="0.25">
      <c r="S14755" s="108"/>
      <c r="U14755" s="108"/>
      <c r="W14755" s="108"/>
      <c r="Y14755" s="108"/>
      <c r="AA14755" s="108"/>
      <c r="AC14755" s="108"/>
    </row>
    <row r="14756" spans="19:29" x14ac:dyDescent="0.25">
      <c r="S14756" s="110"/>
      <c r="U14756" s="110"/>
      <c r="W14756" s="110"/>
      <c r="Y14756" s="110"/>
      <c r="AA14756" s="110"/>
      <c r="AC14756" s="110"/>
    </row>
    <row r="14757" spans="19:29" x14ac:dyDescent="0.25">
      <c r="S14757" s="110"/>
      <c r="U14757" s="110"/>
      <c r="W14757" s="110"/>
      <c r="Y14757" s="110"/>
      <c r="AA14757" s="110"/>
      <c r="AC14757" s="110"/>
    </row>
    <row r="14758" spans="19:29" x14ac:dyDescent="0.25">
      <c r="S14758" s="110"/>
      <c r="U14758" s="110"/>
      <c r="W14758" s="110"/>
      <c r="Y14758" s="110"/>
      <c r="AA14758" s="110"/>
      <c r="AC14758" s="110"/>
    </row>
    <row r="14759" spans="19:29" x14ac:dyDescent="0.25">
      <c r="S14759" s="110"/>
      <c r="U14759" s="110"/>
      <c r="W14759" s="110"/>
      <c r="Y14759" s="110"/>
      <c r="AA14759" s="110"/>
      <c r="AC14759" s="110"/>
    </row>
    <row r="14760" spans="19:29" x14ac:dyDescent="0.25">
      <c r="S14760" s="111"/>
      <c r="U14760" s="111"/>
      <c r="W14760" s="111"/>
      <c r="Y14760" s="111"/>
      <c r="AA14760" s="111"/>
      <c r="AC14760" s="111"/>
    </row>
    <row r="14761" spans="19:29" x14ac:dyDescent="0.25">
      <c r="S14761" s="107"/>
      <c r="U14761" s="107"/>
      <c r="W14761" s="107"/>
      <c r="Y14761" s="107"/>
      <c r="AA14761" s="107"/>
      <c r="AC14761" s="107"/>
    </row>
    <row r="14762" spans="19:29" x14ac:dyDescent="0.25">
      <c r="S14762" s="108"/>
      <c r="U14762" s="108"/>
      <c r="W14762" s="108"/>
      <c r="Y14762" s="108"/>
      <c r="AA14762" s="108"/>
      <c r="AC14762" s="108"/>
    </row>
    <row r="14763" spans="19:29" x14ac:dyDescent="0.25">
      <c r="S14763" s="108"/>
      <c r="U14763" s="108"/>
      <c r="W14763" s="108"/>
      <c r="Y14763" s="108"/>
      <c r="AA14763" s="108"/>
      <c r="AC14763" s="108"/>
    </row>
    <row r="14764" spans="19:29" x14ac:dyDescent="0.25">
      <c r="S14764" s="109"/>
      <c r="U14764" s="109"/>
      <c r="W14764" s="109"/>
      <c r="Y14764" s="109"/>
      <c r="AA14764" s="109"/>
      <c r="AC14764" s="109"/>
    </row>
    <row r="14765" spans="19:29" x14ac:dyDescent="0.25">
      <c r="S14765" s="108"/>
      <c r="U14765" s="108"/>
      <c r="W14765" s="108"/>
      <c r="Y14765" s="108"/>
      <c r="AA14765" s="108"/>
      <c r="AC14765" s="108"/>
    </row>
    <row r="14766" spans="19:29" x14ac:dyDescent="0.25">
      <c r="S14766" s="108"/>
      <c r="U14766" s="108"/>
      <c r="W14766" s="108"/>
      <c r="Y14766" s="108"/>
      <c r="AA14766" s="108"/>
      <c r="AC14766" s="108"/>
    </row>
    <row r="14767" spans="19:29" x14ac:dyDescent="0.25">
      <c r="S14767" s="109"/>
      <c r="U14767" s="109"/>
      <c r="W14767" s="109"/>
      <c r="Y14767" s="109"/>
      <c r="AA14767" s="109"/>
      <c r="AC14767" s="109"/>
    </row>
    <row r="14768" spans="19:29" x14ac:dyDescent="0.25">
      <c r="S14768" s="108"/>
      <c r="U14768" s="108"/>
      <c r="W14768" s="108"/>
      <c r="Y14768" s="108"/>
      <c r="AA14768" s="108"/>
      <c r="AC14768" s="108"/>
    </row>
    <row r="14769" spans="19:29" x14ac:dyDescent="0.25">
      <c r="S14769" s="109"/>
      <c r="U14769" s="109"/>
      <c r="W14769" s="109"/>
      <c r="Y14769" s="109"/>
      <c r="AA14769" s="109"/>
      <c r="AC14769" s="109"/>
    </row>
    <row r="14770" spans="19:29" x14ac:dyDescent="0.25">
      <c r="S14770" s="108"/>
      <c r="U14770" s="108"/>
      <c r="W14770" s="108"/>
      <c r="Y14770" s="108"/>
      <c r="AA14770" s="108"/>
      <c r="AC14770" s="108"/>
    </row>
    <row r="14771" spans="19:29" x14ac:dyDescent="0.25">
      <c r="S14771" s="108"/>
      <c r="U14771" s="108"/>
      <c r="W14771" s="108"/>
      <c r="Y14771" s="108"/>
      <c r="AA14771" s="108"/>
      <c r="AC14771" s="108"/>
    </row>
    <row r="14772" spans="19:29" x14ac:dyDescent="0.25">
      <c r="S14772" s="108"/>
      <c r="U14772" s="108"/>
      <c r="W14772" s="108"/>
      <c r="Y14772" s="108"/>
      <c r="AA14772" s="108"/>
      <c r="AC14772" s="108"/>
    </row>
    <row r="14773" spans="19:29" x14ac:dyDescent="0.25">
      <c r="S14773" s="110"/>
      <c r="U14773" s="110"/>
      <c r="W14773" s="110"/>
      <c r="Y14773" s="110"/>
      <c r="AA14773" s="110"/>
      <c r="AC14773" s="110"/>
    </row>
    <row r="14774" spans="19:29" x14ac:dyDescent="0.25">
      <c r="S14774" s="110"/>
      <c r="U14774" s="110"/>
      <c r="W14774" s="110"/>
      <c r="Y14774" s="110"/>
      <c r="AA14774" s="110"/>
      <c r="AC14774" s="110"/>
    </row>
    <row r="14775" spans="19:29" x14ac:dyDescent="0.25">
      <c r="S14775" s="110"/>
      <c r="U14775" s="110"/>
      <c r="W14775" s="110"/>
      <c r="Y14775" s="110"/>
      <c r="AA14775" s="110"/>
      <c r="AC14775" s="110"/>
    </row>
    <row r="14776" spans="19:29" x14ac:dyDescent="0.25">
      <c r="S14776" s="110"/>
      <c r="U14776" s="110"/>
      <c r="W14776" s="110"/>
      <c r="Y14776" s="110"/>
      <c r="AA14776" s="110"/>
      <c r="AC14776" s="110"/>
    </row>
    <row r="14777" spans="19:29" x14ac:dyDescent="0.25">
      <c r="S14777" s="111"/>
      <c r="U14777" s="111"/>
      <c r="W14777" s="111"/>
      <c r="Y14777" s="111"/>
      <c r="AA14777" s="111"/>
      <c r="AC14777" s="111"/>
    </row>
    <row r="14778" spans="19:29" x14ac:dyDescent="0.25">
      <c r="S14778" s="107"/>
      <c r="U14778" s="107"/>
      <c r="W14778" s="107"/>
      <c r="Y14778" s="107"/>
      <c r="AA14778" s="107"/>
      <c r="AC14778" s="107"/>
    </row>
    <row r="14779" spans="19:29" x14ac:dyDescent="0.25">
      <c r="S14779" s="108"/>
      <c r="U14779" s="108"/>
      <c r="W14779" s="108"/>
      <c r="Y14779" s="108"/>
      <c r="AA14779" s="108"/>
      <c r="AC14779" s="108"/>
    </row>
    <row r="14780" spans="19:29" x14ac:dyDescent="0.25">
      <c r="S14780" s="108"/>
      <c r="U14780" s="108"/>
      <c r="W14780" s="108"/>
      <c r="Y14780" s="108"/>
      <c r="AA14780" s="108"/>
      <c r="AC14780" s="108"/>
    </row>
    <row r="14781" spans="19:29" x14ac:dyDescent="0.25">
      <c r="S14781" s="109"/>
      <c r="U14781" s="109"/>
      <c r="W14781" s="109"/>
      <c r="Y14781" s="109"/>
      <c r="AA14781" s="109"/>
      <c r="AC14781" s="109"/>
    </row>
    <row r="14782" spans="19:29" x14ac:dyDescent="0.25">
      <c r="S14782" s="108"/>
      <c r="U14782" s="108"/>
      <c r="W14782" s="108"/>
      <c r="Y14782" s="108"/>
      <c r="AA14782" s="108"/>
      <c r="AC14782" s="108"/>
    </row>
    <row r="14783" spans="19:29" x14ac:dyDescent="0.25">
      <c r="S14783" s="108"/>
      <c r="U14783" s="108"/>
      <c r="W14783" s="108"/>
      <c r="Y14783" s="108"/>
      <c r="AA14783" s="108"/>
      <c r="AC14783" s="108"/>
    </row>
    <row r="14784" spans="19:29" x14ac:dyDescent="0.25">
      <c r="S14784" s="109"/>
      <c r="U14784" s="109"/>
      <c r="W14784" s="109"/>
      <c r="Y14784" s="109"/>
      <c r="AA14784" s="109"/>
      <c r="AC14784" s="109"/>
    </row>
    <row r="14785" spans="19:29" x14ac:dyDescent="0.25">
      <c r="S14785" s="108"/>
      <c r="U14785" s="108"/>
      <c r="W14785" s="108"/>
      <c r="Y14785" s="108"/>
      <c r="AA14785" s="108"/>
      <c r="AC14785" s="108"/>
    </row>
    <row r="14786" spans="19:29" x14ac:dyDescent="0.25">
      <c r="S14786" s="109"/>
      <c r="U14786" s="109"/>
      <c r="W14786" s="109"/>
      <c r="Y14786" s="109"/>
      <c r="AA14786" s="109"/>
      <c r="AC14786" s="109"/>
    </row>
    <row r="14787" spans="19:29" x14ac:dyDescent="0.25">
      <c r="S14787" s="108"/>
      <c r="U14787" s="108"/>
      <c r="W14787" s="108"/>
      <c r="Y14787" s="108"/>
      <c r="AA14787" s="108"/>
      <c r="AC14787" s="108"/>
    </row>
    <row r="14788" spans="19:29" x14ac:dyDescent="0.25">
      <c r="S14788" s="108"/>
      <c r="U14788" s="108"/>
      <c r="W14788" s="108"/>
      <c r="Y14788" s="108"/>
      <c r="AA14788" s="108"/>
      <c r="AC14788" s="108"/>
    </row>
    <row r="14789" spans="19:29" x14ac:dyDescent="0.25">
      <c r="S14789" s="108"/>
      <c r="U14789" s="108"/>
      <c r="W14789" s="108"/>
      <c r="Y14789" s="108"/>
      <c r="AA14789" s="108"/>
      <c r="AC14789" s="108"/>
    </row>
    <row r="14790" spans="19:29" x14ac:dyDescent="0.25">
      <c r="S14790" s="110"/>
      <c r="U14790" s="110"/>
      <c r="W14790" s="110"/>
      <c r="Y14790" s="110"/>
      <c r="AA14790" s="110"/>
      <c r="AC14790" s="110"/>
    </row>
    <row r="14791" spans="19:29" x14ac:dyDescent="0.25">
      <c r="S14791" s="110"/>
      <c r="U14791" s="110"/>
      <c r="W14791" s="110"/>
      <c r="Y14791" s="110"/>
      <c r="AA14791" s="110"/>
      <c r="AC14791" s="110"/>
    </row>
    <row r="14792" spans="19:29" x14ac:dyDescent="0.25">
      <c r="S14792" s="110"/>
      <c r="U14792" s="110"/>
      <c r="W14792" s="110"/>
      <c r="Y14792" s="110"/>
      <c r="AA14792" s="110"/>
      <c r="AC14792" s="110"/>
    </row>
    <row r="14793" spans="19:29" x14ac:dyDescent="0.25">
      <c r="S14793" s="110"/>
      <c r="U14793" s="110"/>
      <c r="W14793" s="110"/>
      <c r="Y14793" s="110"/>
      <c r="AA14793" s="110"/>
      <c r="AC14793" s="110"/>
    </row>
    <row r="14794" spans="19:29" x14ac:dyDescent="0.25">
      <c r="S14794" s="111"/>
      <c r="U14794" s="111"/>
      <c r="W14794" s="111"/>
      <c r="Y14794" s="111"/>
      <c r="AA14794" s="111"/>
      <c r="AC14794" s="111"/>
    </row>
    <row r="14795" spans="19:29" x14ac:dyDescent="0.25">
      <c r="S14795" s="107"/>
      <c r="U14795" s="107"/>
      <c r="W14795" s="107"/>
      <c r="Y14795" s="107"/>
      <c r="AA14795" s="107"/>
      <c r="AC14795" s="107"/>
    </row>
    <row r="14796" spans="19:29" x14ac:dyDescent="0.25">
      <c r="S14796" s="108"/>
      <c r="U14796" s="108"/>
      <c r="W14796" s="108"/>
      <c r="Y14796" s="108"/>
      <c r="AA14796" s="108"/>
      <c r="AC14796" s="108"/>
    </row>
    <row r="14797" spans="19:29" x14ac:dyDescent="0.25">
      <c r="S14797" s="108"/>
      <c r="U14797" s="108"/>
      <c r="W14797" s="108"/>
      <c r="Y14797" s="108"/>
      <c r="AA14797" s="108"/>
      <c r="AC14797" s="108"/>
    </row>
    <row r="14798" spans="19:29" x14ac:dyDescent="0.25">
      <c r="S14798" s="109"/>
      <c r="U14798" s="109"/>
      <c r="W14798" s="109"/>
      <c r="Y14798" s="109"/>
      <c r="AA14798" s="109"/>
      <c r="AC14798" s="109"/>
    </row>
    <row r="14799" spans="19:29" x14ac:dyDescent="0.25">
      <c r="S14799" s="108"/>
      <c r="U14799" s="108"/>
      <c r="W14799" s="108"/>
      <c r="Y14799" s="108"/>
      <c r="AA14799" s="108"/>
      <c r="AC14799" s="108"/>
    </row>
    <row r="14800" spans="19:29" x14ac:dyDescent="0.25">
      <c r="S14800" s="108"/>
      <c r="U14800" s="108"/>
      <c r="W14800" s="108"/>
      <c r="Y14800" s="108"/>
      <c r="AA14800" s="108"/>
      <c r="AC14800" s="108"/>
    </row>
    <row r="14801" spans="19:29" x14ac:dyDescent="0.25">
      <c r="S14801" s="109"/>
      <c r="U14801" s="109"/>
      <c r="W14801" s="109"/>
      <c r="Y14801" s="109"/>
      <c r="AA14801" s="109"/>
      <c r="AC14801" s="109"/>
    </row>
    <row r="14802" spans="19:29" x14ac:dyDescent="0.25">
      <c r="S14802" s="108"/>
      <c r="U14802" s="108"/>
      <c r="W14802" s="108"/>
      <c r="Y14802" s="108"/>
      <c r="AA14802" s="108"/>
      <c r="AC14802" s="108"/>
    </row>
    <row r="14803" spans="19:29" x14ac:dyDescent="0.25">
      <c r="S14803" s="109"/>
      <c r="U14803" s="109"/>
      <c r="W14803" s="109"/>
      <c r="Y14803" s="109"/>
      <c r="AA14803" s="109"/>
      <c r="AC14803" s="109"/>
    </row>
    <row r="14804" spans="19:29" x14ac:dyDescent="0.25">
      <c r="S14804" s="108"/>
      <c r="U14804" s="108"/>
      <c r="W14804" s="108"/>
      <c r="Y14804" s="108"/>
      <c r="AA14804" s="108"/>
      <c r="AC14804" s="108"/>
    </row>
    <row r="14805" spans="19:29" x14ac:dyDescent="0.25">
      <c r="S14805" s="108"/>
      <c r="U14805" s="108"/>
      <c r="W14805" s="108"/>
      <c r="Y14805" s="108"/>
      <c r="AA14805" s="108"/>
      <c r="AC14805" s="108"/>
    </row>
    <row r="14806" spans="19:29" x14ac:dyDescent="0.25">
      <c r="S14806" s="108"/>
      <c r="U14806" s="108"/>
      <c r="W14806" s="108"/>
      <c r="Y14806" s="108"/>
      <c r="AA14806" s="108"/>
      <c r="AC14806" s="108"/>
    </row>
    <row r="14807" spans="19:29" x14ac:dyDescent="0.25">
      <c r="S14807" s="110"/>
      <c r="U14807" s="110"/>
      <c r="W14807" s="110"/>
      <c r="Y14807" s="110"/>
      <c r="AA14807" s="110"/>
      <c r="AC14807" s="110"/>
    </row>
    <row r="14808" spans="19:29" x14ac:dyDescent="0.25">
      <c r="S14808" s="110"/>
      <c r="U14808" s="110"/>
      <c r="W14808" s="110"/>
      <c r="Y14808" s="110"/>
      <c r="AA14808" s="110"/>
      <c r="AC14808" s="110"/>
    </row>
    <row r="14809" spans="19:29" x14ac:dyDescent="0.25">
      <c r="S14809" s="110"/>
      <c r="U14809" s="110"/>
      <c r="W14809" s="110"/>
      <c r="Y14809" s="110"/>
      <c r="AA14809" s="110"/>
      <c r="AC14809" s="110"/>
    </row>
    <row r="14810" spans="19:29" x14ac:dyDescent="0.25">
      <c r="S14810" s="110"/>
      <c r="U14810" s="110"/>
      <c r="W14810" s="110"/>
      <c r="Y14810" s="110"/>
      <c r="AA14810" s="110"/>
      <c r="AC14810" s="110"/>
    </row>
    <row r="14811" spans="19:29" x14ac:dyDescent="0.25">
      <c r="S14811" s="111"/>
      <c r="U14811" s="111"/>
      <c r="W14811" s="111"/>
      <c r="Y14811" s="111"/>
      <c r="AA14811" s="111"/>
      <c r="AC14811" s="111"/>
    </row>
    <row r="14812" spans="19:29" x14ac:dyDescent="0.25">
      <c r="S14812" s="107"/>
      <c r="U14812" s="107"/>
      <c r="W14812" s="107"/>
      <c r="Y14812" s="107"/>
      <c r="AA14812" s="107"/>
      <c r="AC14812" s="107"/>
    </row>
    <row r="14813" spans="19:29" x14ac:dyDescent="0.25">
      <c r="S14813" s="108"/>
      <c r="U14813" s="108"/>
      <c r="W14813" s="108"/>
      <c r="Y14813" s="108"/>
      <c r="AA14813" s="108"/>
      <c r="AC14813" s="108"/>
    </row>
    <row r="14814" spans="19:29" x14ac:dyDescent="0.25">
      <c r="S14814" s="108"/>
      <c r="U14814" s="108"/>
      <c r="W14814" s="108"/>
      <c r="Y14814" s="108"/>
      <c r="AA14814" s="108"/>
      <c r="AC14814" s="108"/>
    </row>
    <row r="14815" spans="19:29" x14ac:dyDescent="0.25">
      <c r="S14815" s="109"/>
      <c r="U14815" s="109"/>
      <c r="W14815" s="109"/>
      <c r="Y14815" s="109"/>
      <c r="AA14815" s="109"/>
      <c r="AC14815" s="109"/>
    </row>
    <row r="14816" spans="19:29" x14ac:dyDescent="0.25">
      <c r="S14816" s="108"/>
      <c r="U14816" s="108"/>
      <c r="W14816" s="108"/>
      <c r="Y14816" s="108"/>
      <c r="AA14816" s="108"/>
      <c r="AC14816" s="108"/>
    </row>
    <row r="14817" spans="19:29" x14ac:dyDescent="0.25">
      <c r="S14817" s="108"/>
      <c r="U14817" s="108"/>
      <c r="W14817" s="108"/>
      <c r="Y14817" s="108"/>
      <c r="AA14817" s="108"/>
      <c r="AC14817" s="108"/>
    </row>
    <row r="14818" spans="19:29" x14ac:dyDescent="0.25">
      <c r="S14818" s="109"/>
      <c r="U14818" s="109"/>
      <c r="W14818" s="109"/>
      <c r="Y14818" s="109"/>
      <c r="AA14818" s="109"/>
      <c r="AC14818" s="109"/>
    </row>
    <row r="14819" spans="19:29" x14ac:dyDescent="0.25">
      <c r="S14819" s="108"/>
      <c r="U14819" s="108"/>
      <c r="W14819" s="108"/>
      <c r="Y14819" s="108"/>
      <c r="AA14819" s="108"/>
      <c r="AC14819" s="108"/>
    </row>
    <row r="14820" spans="19:29" x14ac:dyDescent="0.25">
      <c r="S14820" s="109"/>
      <c r="U14820" s="109"/>
      <c r="W14820" s="109"/>
      <c r="Y14820" s="109"/>
      <c r="AA14820" s="109"/>
      <c r="AC14820" s="109"/>
    </row>
    <row r="14821" spans="19:29" x14ac:dyDescent="0.25">
      <c r="S14821" s="108"/>
      <c r="U14821" s="108"/>
      <c r="W14821" s="108"/>
      <c r="Y14821" s="108"/>
      <c r="AA14821" s="108"/>
      <c r="AC14821" s="108"/>
    </row>
    <row r="14822" spans="19:29" x14ac:dyDescent="0.25">
      <c r="S14822" s="108"/>
      <c r="U14822" s="108"/>
      <c r="W14822" s="108"/>
      <c r="Y14822" s="108"/>
      <c r="AA14822" s="108"/>
      <c r="AC14822" s="108"/>
    </row>
    <row r="14823" spans="19:29" x14ac:dyDescent="0.25">
      <c r="S14823" s="108"/>
      <c r="U14823" s="108"/>
      <c r="W14823" s="108"/>
      <c r="Y14823" s="108"/>
      <c r="AA14823" s="108"/>
      <c r="AC14823" s="108"/>
    </row>
    <row r="14824" spans="19:29" x14ac:dyDescent="0.25">
      <c r="S14824" s="110"/>
      <c r="U14824" s="110"/>
      <c r="W14824" s="110"/>
      <c r="Y14824" s="110"/>
      <c r="AA14824" s="110"/>
      <c r="AC14824" s="110"/>
    </row>
    <row r="14825" spans="19:29" x14ac:dyDescent="0.25">
      <c r="S14825" s="110"/>
      <c r="U14825" s="110"/>
      <c r="W14825" s="110"/>
      <c r="Y14825" s="110"/>
      <c r="AA14825" s="110"/>
      <c r="AC14825" s="110"/>
    </row>
    <row r="14826" spans="19:29" x14ac:dyDescent="0.25">
      <c r="S14826" s="110"/>
      <c r="U14826" s="110"/>
      <c r="W14826" s="110"/>
      <c r="Y14826" s="110"/>
      <c r="AA14826" s="110"/>
      <c r="AC14826" s="110"/>
    </row>
    <row r="14827" spans="19:29" x14ac:dyDescent="0.25">
      <c r="S14827" s="110"/>
      <c r="U14827" s="110"/>
      <c r="W14827" s="110"/>
      <c r="Y14827" s="110"/>
      <c r="AA14827" s="110"/>
      <c r="AC14827" s="110"/>
    </row>
    <row r="14828" spans="19:29" x14ac:dyDescent="0.25">
      <c r="S14828" s="111"/>
      <c r="U14828" s="111"/>
      <c r="W14828" s="111"/>
      <c r="Y14828" s="111"/>
      <c r="AA14828" s="111"/>
      <c r="AC14828" s="111"/>
    </row>
    <row r="14829" spans="19:29" x14ac:dyDescent="0.25">
      <c r="S14829" s="107"/>
      <c r="U14829" s="107"/>
      <c r="W14829" s="107"/>
      <c r="Y14829" s="107"/>
      <c r="AA14829" s="107"/>
      <c r="AC14829" s="107"/>
    </row>
    <row r="14830" spans="19:29" x14ac:dyDescent="0.25">
      <c r="S14830" s="108"/>
      <c r="U14830" s="108"/>
      <c r="W14830" s="108"/>
      <c r="Y14830" s="108"/>
      <c r="AA14830" s="108"/>
      <c r="AC14830" s="108"/>
    </row>
    <row r="14831" spans="19:29" x14ac:dyDescent="0.25">
      <c r="S14831" s="108"/>
      <c r="U14831" s="108"/>
      <c r="W14831" s="108"/>
      <c r="Y14831" s="108"/>
      <c r="AA14831" s="108"/>
      <c r="AC14831" s="108"/>
    </row>
    <row r="14832" spans="19:29" x14ac:dyDescent="0.25">
      <c r="S14832" s="109"/>
      <c r="U14832" s="109"/>
      <c r="W14832" s="109"/>
      <c r="Y14832" s="109"/>
      <c r="AA14832" s="109"/>
      <c r="AC14832" s="109"/>
    </row>
    <row r="14833" spans="19:29" x14ac:dyDescent="0.25">
      <c r="S14833" s="108"/>
      <c r="U14833" s="108"/>
      <c r="W14833" s="108"/>
      <c r="Y14833" s="108"/>
      <c r="AA14833" s="108"/>
      <c r="AC14833" s="108"/>
    </row>
    <row r="14834" spans="19:29" x14ac:dyDescent="0.25">
      <c r="S14834" s="108"/>
      <c r="U14834" s="108"/>
      <c r="W14834" s="108"/>
      <c r="Y14834" s="108"/>
      <c r="AA14834" s="108"/>
      <c r="AC14834" s="108"/>
    </row>
    <row r="14835" spans="19:29" x14ac:dyDescent="0.25">
      <c r="S14835" s="109"/>
      <c r="U14835" s="109"/>
      <c r="W14835" s="109"/>
      <c r="Y14835" s="109"/>
      <c r="AA14835" s="109"/>
      <c r="AC14835" s="109"/>
    </row>
    <row r="14836" spans="19:29" x14ac:dyDescent="0.25">
      <c r="S14836" s="108"/>
      <c r="U14836" s="108"/>
      <c r="W14836" s="108"/>
      <c r="Y14836" s="108"/>
      <c r="AA14836" s="108"/>
      <c r="AC14836" s="108"/>
    </row>
    <row r="14837" spans="19:29" x14ac:dyDescent="0.25">
      <c r="S14837" s="109"/>
      <c r="U14837" s="109"/>
      <c r="W14837" s="109"/>
      <c r="Y14837" s="109"/>
      <c r="AA14837" s="109"/>
      <c r="AC14837" s="109"/>
    </row>
    <row r="14838" spans="19:29" x14ac:dyDescent="0.25">
      <c r="S14838" s="108"/>
      <c r="U14838" s="108"/>
      <c r="W14838" s="108"/>
      <c r="Y14838" s="108"/>
      <c r="AA14838" s="108"/>
      <c r="AC14838" s="108"/>
    </row>
    <row r="14839" spans="19:29" x14ac:dyDescent="0.25">
      <c r="S14839" s="108"/>
      <c r="U14839" s="108"/>
      <c r="W14839" s="108"/>
      <c r="Y14839" s="108"/>
      <c r="AA14839" s="108"/>
      <c r="AC14839" s="108"/>
    </row>
    <row r="14840" spans="19:29" x14ac:dyDescent="0.25">
      <c r="S14840" s="108"/>
      <c r="U14840" s="108"/>
      <c r="W14840" s="108"/>
      <c r="Y14840" s="108"/>
      <c r="AA14840" s="108"/>
      <c r="AC14840" s="108"/>
    </row>
    <row r="14841" spans="19:29" x14ac:dyDescent="0.25">
      <c r="S14841" s="110"/>
      <c r="U14841" s="110"/>
      <c r="W14841" s="110"/>
      <c r="Y14841" s="110"/>
      <c r="AA14841" s="110"/>
      <c r="AC14841" s="110"/>
    </row>
    <row r="14842" spans="19:29" x14ac:dyDescent="0.25">
      <c r="S14842" s="110"/>
      <c r="U14842" s="110"/>
      <c r="W14842" s="110"/>
      <c r="Y14842" s="110"/>
      <c r="AA14842" s="110"/>
      <c r="AC14842" s="110"/>
    </row>
    <row r="14843" spans="19:29" x14ac:dyDescent="0.25">
      <c r="S14843" s="110"/>
      <c r="U14843" s="110"/>
      <c r="W14843" s="110"/>
      <c r="Y14843" s="110"/>
      <c r="AA14843" s="110"/>
      <c r="AC14843" s="110"/>
    </row>
    <row r="14844" spans="19:29" x14ac:dyDescent="0.25">
      <c r="S14844" s="110"/>
      <c r="U14844" s="110"/>
      <c r="W14844" s="110"/>
      <c r="Y14844" s="110"/>
      <c r="AA14844" s="110"/>
      <c r="AC14844" s="110"/>
    </row>
    <row r="14845" spans="19:29" x14ac:dyDescent="0.25">
      <c r="S14845" s="111"/>
      <c r="U14845" s="111"/>
      <c r="W14845" s="111"/>
      <c r="Y14845" s="111"/>
      <c r="AA14845" s="111"/>
      <c r="AC14845" s="111"/>
    </row>
    <row r="14846" spans="19:29" x14ac:dyDescent="0.25">
      <c r="S14846" s="107"/>
      <c r="U14846" s="107"/>
      <c r="W14846" s="107"/>
      <c r="Y14846" s="107"/>
      <c r="AA14846" s="107"/>
      <c r="AC14846" s="107"/>
    </row>
    <row r="14847" spans="19:29" x14ac:dyDescent="0.25">
      <c r="S14847" s="108"/>
      <c r="U14847" s="108"/>
      <c r="W14847" s="108"/>
      <c r="Y14847" s="108"/>
      <c r="AA14847" s="108"/>
      <c r="AC14847" s="108"/>
    </row>
    <row r="14848" spans="19:29" x14ac:dyDescent="0.25">
      <c r="S14848" s="108"/>
      <c r="U14848" s="108"/>
      <c r="W14848" s="108"/>
      <c r="Y14848" s="108"/>
      <c r="AA14848" s="108"/>
      <c r="AC14848" s="108"/>
    </row>
    <row r="14849" spans="19:29" x14ac:dyDescent="0.25">
      <c r="S14849" s="109"/>
      <c r="U14849" s="109"/>
      <c r="W14849" s="109"/>
      <c r="Y14849" s="109"/>
      <c r="AA14849" s="109"/>
      <c r="AC14849" s="109"/>
    </row>
    <row r="14850" spans="19:29" x14ac:dyDescent="0.25">
      <c r="S14850" s="108"/>
      <c r="U14850" s="108"/>
      <c r="W14850" s="108"/>
      <c r="Y14850" s="108"/>
      <c r="AA14850" s="108"/>
      <c r="AC14850" s="108"/>
    </row>
    <row r="14851" spans="19:29" x14ac:dyDescent="0.25">
      <c r="S14851" s="108"/>
      <c r="U14851" s="108"/>
      <c r="W14851" s="108"/>
      <c r="Y14851" s="108"/>
      <c r="AA14851" s="108"/>
      <c r="AC14851" s="108"/>
    </row>
    <row r="14852" spans="19:29" x14ac:dyDescent="0.25">
      <c r="S14852" s="109"/>
      <c r="U14852" s="109"/>
      <c r="W14852" s="109"/>
      <c r="Y14852" s="109"/>
      <c r="AA14852" s="109"/>
      <c r="AC14852" s="109"/>
    </row>
    <row r="14853" spans="19:29" x14ac:dyDescent="0.25">
      <c r="S14853" s="108"/>
      <c r="U14853" s="108"/>
      <c r="W14853" s="108"/>
      <c r="Y14853" s="108"/>
      <c r="AA14853" s="108"/>
      <c r="AC14853" s="108"/>
    </row>
    <row r="14854" spans="19:29" x14ac:dyDescent="0.25">
      <c r="S14854" s="109"/>
      <c r="U14854" s="109"/>
      <c r="W14854" s="109"/>
      <c r="Y14854" s="109"/>
      <c r="AA14854" s="109"/>
      <c r="AC14854" s="109"/>
    </row>
    <row r="14855" spans="19:29" x14ac:dyDescent="0.25">
      <c r="S14855" s="108"/>
      <c r="U14855" s="108"/>
      <c r="W14855" s="108"/>
      <c r="Y14855" s="108"/>
      <c r="AA14855" s="108"/>
      <c r="AC14855" s="108"/>
    </row>
    <row r="14856" spans="19:29" x14ac:dyDescent="0.25">
      <c r="S14856" s="108"/>
      <c r="U14856" s="108"/>
      <c r="W14856" s="108"/>
      <c r="Y14856" s="108"/>
      <c r="AA14856" s="108"/>
      <c r="AC14856" s="108"/>
    </row>
    <row r="14857" spans="19:29" x14ac:dyDescent="0.25">
      <c r="S14857" s="108"/>
      <c r="U14857" s="108"/>
      <c r="W14857" s="108"/>
      <c r="Y14857" s="108"/>
      <c r="AA14857" s="108"/>
      <c r="AC14857" s="108"/>
    </row>
    <row r="14858" spans="19:29" x14ac:dyDescent="0.25">
      <c r="S14858" s="110"/>
      <c r="U14858" s="110"/>
      <c r="W14858" s="110"/>
      <c r="Y14858" s="110"/>
      <c r="AA14858" s="110"/>
      <c r="AC14858" s="110"/>
    </row>
    <row r="14859" spans="19:29" x14ac:dyDescent="0.25">
      <c r="S14859" s="110"/>
      <c r="U14859" s="110"/>
      <c r="W14859" s="110"/>
      <c r="Y14859" s="110"/>
      <c r="AA14859" s="110"/>
      <c r="AC14859" s="110"/>
    </row>
    <row r="14860" spans="19:29" x14ac:dyDescent="0.25">
      <c r="S14860" s="110"/>
      <c r="U14860" s="110"/>
      <c r="W14860" s="110"/>
      <c r="Y14860" s="110"/>
      <c r="AA14860" s="110"/>
      <c r="AC14860" s="110"/>
    </row>
    <row r="14861" spans="19:29" x14ac:dyDescent="0.25">
      <c r="S14861" s="110"/>
      <c r="U14861" s="110"/>
      <c r="W14861" s="110"/>
      <c r="Y14861" s="110"/>
      <c r="AA14861" s="110"/>
      <c r="AC14861" s="110"/>
    </row>
    <row r="14862" spans="19:29" x14ac:dyDescent="0.25">
      <c r="S14862" s="111"/>
      <c r="U14862" s="111"/>
      <c r="W14862" s="111"/>
      <c r="Y14862" s="111"/>
      <c r="AA14862" s="111"/>
      <c r="AC14862" s="111"/>
    </row>
    <row r="14863" spans="19:29" x14ac:dyDescent="0.25">
      <c r="S14863" s="107"/>
      <c r="U14863" s="107"/>
      <c r="W14863" s="107"/>
      <c r="Y14863" s="107"/>
      <c r="AA14863" s="107"/>
      <c r="AC14863" s="107"/>
    </row>
    <row r="14864" spans="19:29" x14ac:dyDescent="0.25">
      <c r="S14864" s="108"/>
      <c r="U14864" s="108"/>
      <c r="W14864" s="108"/>
      <c r="Y14864" s="108"/>
      <c r="AA14864" s="108"/>
      <c r="AC14864" s="108"/>
    </row>
    <row r="14865" spans="19:29" x14ac:dyDescent="0.25">
      <c r="S14865" s="108"/>
      <c r="U14865" s="108"/>
      <c r="W14865" s="108"/>
      <c r="Y14865" s="108"/>
      <c r="AA14865" s="108"/>
      <c r="AC14865" s="108"/>
    </row>
    <row r="14866" spans="19:29" x14ac:dyDescent="0.25">
      <c r="S14866" s="109"/>
      <c r="U14866" s="109"/>
      <c r="W14866" s="109"/>
      <c r="Y14866" s="109"/>
      <c r="AA14866" s="109"/>
      <c r="AC14866" s="109"/>
    </row>
    <row r="14867" spans="19:29" x14ac:dyDescent="0.25">
      <c r="S14867" s="108"/>
      <c r="U14867" s="108"/>
      <c r="W14867" s="108"/>
      <c r="Y14867" s="108"/>
      <c r="AA14867" s="108"/>
      <c r="AC14867" s="108"/>
    </row>
    <row r="14868" spans="19:29" x14ac:dyDescent="0.25">
      <c r="S14868" s="108"/>
      <c r="U14868" s="108"/>
      <c r="W14868" s="108"/>
      <c r="Y14868" s="108"/>
      <c r="AA14868" s="108"/>
      <c r="AC14868" s="108"/>
    </row>
    <row r="14869" spans="19:29" x14ac:dyDescent="0.25">
      <c r="S14869" s="109"/>
      <c r="U14869" s="109"/>
      <c r="W14869" s="109"/>
      <c r="Y14869" s="109"/>
      <c r="AA14869" s="109"/>
      <c r="AC14869" s="109"/>
    </row>
    <row r="14870" spans="19:29" x14ac:dyDescent="0.25">
      <c r="S14870" s="108"/>
      <c r="U14870" s="108"/>
      <c r="W14870" s="108"/>
      <c r="Y14870" s="108"/>
      <c r="AA14870" s="108"/>
      <c r="AC14870" s="108"/>
    </row>
    <row r="14871" spans="19:29" x14ac:dyDescent="0.25">
      <c r="S14871" s="109"/>
      <c r="U14871" s="109"/>
      <c r="W14871" s="109"/>
      <c r="Y14871" s="109"/>
      <c r="AA14871" s="109"/>
      <c r="AC14871" s="109"/>
    </row>
    <row r="14872" spans="19:29" x14ac:dyDescent="0.25">
      <c r="S14872" s="108"/>
      <c r="U14872" s="108"/>
      <c r="W14872" s="108"/>
      <c r="Y14872" s="108"/>
      <c r="AA14872" s="108"/>
      <c r="AC14872" s="108"/>
    </row>
    <row r="14873" spans="19:29" x14ac:dyDescent="0.25">
      <c r="S14873" s="108"/>
      <c r="U14873" s="108"/>
      <c r="W14873" s="108"/>
      <c r="Y14873" s="108"/>
      <c r="AA14873" s="108"/>
      <c r="AC14873" s="108"/>
    </row>
    <row r="14874" spans="19:29" x14ac:dyDescent="0.25">
      <c r="S14874" s="108"/>
      <c r="U14874" s="108"/>
      <c r="W14874" s="108"/>
      <c r="Y14874" s="108"/>
      <c r="AA14874" s="108"/>
      <c r="AC14874" s="108"/>
    </row>
    <row r="14875" spans="19:29" x14ac:dyDescent="0.25">
      <c r="S14875" s="110"/>
      <c r="U14875" s="110"/>
      <c r="W14875" s="110"/>
      <c r="Y14875" s="110"/>
      <c r="AA14875" s="110"/>
      <c r="AC14875" s="110"/>
    </row>
    <row r="14876" spans="19:29" x14ac:dyDescent="0.25">
      <c r="S14876" s="110"/>
      <c r="U14876" s="110"/>
      <c r="W14876" s="110"/>
      <c r="Y14876" s="110"/>
      <c r="AA14876" s="110"/>
      <c r="AC14876" s="110"/>
    </row>
    <row r="14877" spans="19:29" x14ac:dyDescent="0.25">
      <c r="S14877" s="110"/>
      <c r="U14877" s="110"/>
      <c r="W14877" s="110"/>
      <c r="Y14877" s="110"/>
      <c r="AA14877" s="110"/>
      <c r="AC14877" s="110"/>
    </row>
    <row r="14878" spans="19:29" x14ac:dyDescent="0.25">
      <c r="S14878" s="110"/>
      <c r="U14878" s="110"/>
      <c r="W14878" s="110"/>
      <c r="Y14878" s="110"/>
      <c r="AA14878" s="110"/>
      <c r="AC14878" s="110"/>
    </row>
    <row r="14879" spans="19:29" x14ac:dyDescent="0.25">
      <c r="S14879" s="111"/>
      <c r="U14879" s="111"/>
      <c r="W14879" s="111"/>
      <c r="Y14879" s="111"/>
      <c r="AA14879" s="111"/>
      <c r="AC14879" s="111"/>
    </row>
    <row r="14880" spans="19:29" x14ac:dyDescent="0.25">
      <c r="S14880" s="107"/>
      <c r="U14880" s="107"/>
      <c r="W14880" s="107"/>
      <c r="Y14880" s="107"/>
      <c r="AA14880" s="107"/>
      <c r="AC14880" s="107"/>
    </row>
    <row r="14881" spans="19:29" x14ac:dyDescent="0.25">
      <c r="S14881" s="108"/>
      <c r="U14881" s="108"/>
      <c r="W14881" s="108"/>
      <c r="Y14881" s="108"/>
      <c r="AA14881" s="108"/>
      <c r="AC14881" s="108"/>
    </row>
    <row r="14882" spans="19:29" x14ac:dyDescent="0.25">
      <c r="S14882" s="108"/>
      <c r="U14882" s="108"/>
      <c r="W14882" s="108"/>
      <c r="Y14882" s="108"/>
      <c r="AA14882" s="108"/>
      <c r="AC14882" s="108"/>
    </row>
    <row r="14883" spans="19:29" x14ac:dyDescent="0.25">
      <c r="S14883" s="109"/>
      <c r="U14883" s="109"/>
      <c r="W14883" s="109"/>
      <c r="Y14883" s="109"/>
      <c r="AA14883" s="109"/>
      <c r="AC14883" s="109"/>
    </row>
    <row r="14884" spans="19:29" x14ac:dyDescent="0.25">
      <c r="S14884" s="108"/>
      <c r="U14884" s="108"/>
      <c r="W14884" s="108"/>
      <c r="Y14884" s="108"/>
      <c r="AA14884" s="108"/>
      <c r="AC14884" s="108"/>
    </row>
    <row r="14885" spans="19:29" x14ac:dyDescent="0.25">
      <c r="S14885" s="108"/>
      <c r="U14885" s="108"/>
      <c r="W14885" s="108"/>
      <c r="Y14885" s="108"/>
      <c r="AA14885" s="108"/>
      <c r="AC14885" s="108"/>
    </row>
    <row r="14886" spans="19:29" x14ac:dyDescent="0.25">
      <c r="S14886" s="109"/>
      <c r="U14886" s="109"/>
      <c r="W14886" s="109"/>
      <c r="Y14886" s="109"/>
      <c r="AA14886" s="109"/>
      <c r="AC14886" s="109"/>
    </row>
    <row r="14887" spans="19:29" x14ac:dyDescent="0.25">
      <c r="S14887" s="108"/>
      <c r="U14887" s="108"/>
      <c r="W14887" s="108"/>
      <c r="Y14887" s="108"/>
      <c r="AA14887" s="108"/>
      <c r="AC14887" s="108"/>
    </row>
    <row r="14888" spans="19:29" x14ac:dyDescent="0.25">
      <c r="S14888" s="109"/>
      <c r="U14888" s="109"/>
      <c r="W14888" s="109"/>
      <c r="Y14888" s="109"/>
      <c r="AA14888" s="109"/>
      <c r="AC14888" s="109"/>
    </row>
    <row r="14889" spans="19:29" x14ac:dyDescent="0.25">
      <c r="S14889" s="108"/>
      <c r="U14889" s="108"/>
      <c r="W14889" s="108"/>
      <c r="Y14889" s="108"/>
      <c r="AA14889" s="108"/>
      <c r="AC14889" s="108"/>
    </row>
    <row r="14890" spans="19:29" x14ac:dyDescent="0.25">
      <c r="S14890" s="108"/>
      <c r="U14890" s="108"/>
      <c r="W14890" s="108"/>
      <c r="Y14890" s="108"/>
      <c r="AA14890" s="108"/>
      <c r="AC14890" s="108"/>
    </row>
    <row r="14891" spans="19:29" x14ac:dyDescent="0.25">
      <c r="S14891" s="108"/>
      <c r="U14891" s="108"/>
      <c r="W14891" s="108"/>
      <c r="Y14891" s="108"/>
      <c r="AA14891" s="108"/>
      <c r="AC14891" s="108"/>
    </row>
    <row r="14892" spans="19:29" x14ac:dyDescent="0.25">
      <c r="S14892" s="110"/>
      <c r="U14892" s="110"/>
      <c r="W14892" s="110"/>
      <c r="Y14892" s="110"/>
      <c r="AA14892" s="110"/>
      <c r="AC14892" s="110"/>
    </row>
    <row r="14893" spans="19:29" x14ac:dyDescent="0.25">
      <c r="S14893" s="110"/>
      <c r="U14893" s="110"/>
      <c r="W14893" s="110"/>
      <c r="Y14893" s="110"/>
      <c r="AA14893" s="110"/>
      <c r="AC14893" s="110"/>
    </row>
    <row r="14894" spans="19:29" x14ac:dyDescent="0.25">
      <c r="S14894" s="110"/>
      <c r="U14894" s="110"/>
      <c r="W14894" s="110"/>
      <c r="Y14894" s="110"/>
      <c r="AA14894" s="110"/>
      <c r="AC14894" s="110"/>
    </row>
    <row r="14895" spans="19:29" x14ac:dyDescent="0.25">
      <c r="S14895" s="110"/>
      <c r="U14895" s="110"/>
      <c r="W14895" s="110"/>
      <c r="Y14895" s="110"/>
      <c r="AA14895" s="110"/>
      <c r="AC14895" s="110"/>
    </row>
    <row r="14896" spans="19:29" x14ac:dyDescent="0.25">
      <c r="S14896" s="111"/>
      <c r="U14896" s="111"/>
      <c r="W14896" s="111"/>
      <c r="Y14896" s="111"/>
      <c r="AA14896" s="111"/>
      <c r="AC14896" s="111"/>
    </row>
    <row r="14897" spans="19:29" x14ac:dyDescent="0.25">
      <c r="S14897" s="107"/>
      <c r="U14897" s="107"/>
      <c r="W14897" s="107"/>
      <c r="Y14897" s="107"/>
      <c r="AA14897" s="107"/>
      <c r="AC14897" s="107"/>
    </row>
    <row r="14898" spans="19:29" x14ac:dyDescent="0.25">
      <c r="S14898" s="108"/>
      <c r="U14898" s="108"/>
      <c r="W14898" s="108"/>
      <c r="Y14898" s="108"/>
      <c r="AA14898" s="108"/>
      <c r="AC14898" s="108"/>
    </row>
    <row r="14899" spans="19:29" x14ac:dyDescent="0.25">
      <c r="S14899" s="108"/>
      <c r="U14899" s="108"/>
      <c r="W14899" s="108"/>
      <c r="Y14899" s="108"/>
      <c r="AA14899" s="108"/>
      <c r="AC14899" s="108"/>
    </row>
    <row r="14900" spans="19:29" x14ac:dyDescent="0.25">
      <c r="S14900" s="109"/>
      <c r="U14900" s="109"/>
      <c r="W14900" s="109"/>
      <c r="Y14900" s="109"/>
      <c r="AA14900" s="109"/>
      <c r="AC14900" s="109"/>
    </row>
    <row r="14901" spans="19:29" x14ac:dyDescent="0.25">
      <c r="S14901" s="108"/>
      <c r="U14901" s="108"/>
      <c r="W14901" s="108"/>
      <c r="Y14901" s="108"/>
      <c r="AA14901" s="108"/>
      <c r="AC14901" s="108"/>
    </row>
    <row r="14902" spans="19:29" x14ac:dyDescent="0.25">
      <c r="S14902" s="108"/>
      <c r="U14902" s="108"/>
      <c r="W14902" s="108"/>
      <c r="Y14902" s="108"/>
      <c r="AA14902" s="108"/>
      <c r="AC14902" s="108"/>
    </row>
    <row r="14903" spans="19:29" x14ac:dyDescent="0.25">
      <c r="S14903" s="109"/>
      <c r="U14903" s="109"/>
      <c r="W14903" s="109"/>
      <c r="Y14903" s="109"/>
      <c r="AA14903" s="109"/>
      <c r="AC14903" s="109"/>
    </row>
    <row r="14904" spans="19:29" x14ac:dyDescent="0.25">
      <c r="S14904" s="108"/>
      <c r="U14904" s="108"/>
      <c r="W14904" s="108"/>
      <c r="Y14904" s="108"/>
      <c r="AA14904" s="108"/>
      <c r="AC14904" s="108"/>
    </row>
    <row r="14905" spans="19:29" x14ac:dyDescent="0.25">
      <c r="S14905" s="109"/>
      <c r="U14905" s="109"/>
      <c r="W14905" s="109"/>
      <c r="Y14905" s="109"/>
      <c r="AA14905" s="109"/>
      <c r="AC14905" s="109"/>
    </row>
    <row r="14906" spans="19:29" x14ac:dyDescent="0.25">
      <c r="S14906" s="108"/>
      <c r="U14906" s="108"/>
      <c r="W14906" s="108"/>
      <c r="Y14906" s="108"/>
      <c r="AA14906" s="108"/>
      <c r="AC14906" s="108"/>
    </row>
    <row r="14907" spans="19:29" x14ac:dyDescent="0.25">
      <c r="S14907" s="108"/>
      <c r="U14907" s="108"/>
      <c r="W14907" s="108"/>
      <c r="Y14907" s="108"/>
      <c r="AA14907" s="108"/>
      <c r="AC14907" s="108"/>
    </row>
    <row r="14908" spans="19:29" x14ac:dyDescent="0.25">
      <c r="S14908" s="108"/>
      <c r="U14908" s="108"/>
      <c r="W14908" s="108"/>
      <c r="Y14908" s="108"/>
      <c r="AA14908" s="108"/>
      <c r="AC14908" s="108"/>
    </row>
    <row r="14909" spans="19:29" x14ac:dyDescent="0.25">
      <c r="S14909" s="110"/>
      <c r="U14909" s="110"/>
      <c r="W14909" s="110"/>
      <c r="Y14909" s="110"/>
      <c r="AA14909" s="110"/>
      <c r="AC14909" s="110"/>
    </row>
    <row r="14910" spans="19:29" x14ac:dyDescent="0.25">
      <c r="S14910" s="110"/>
      <c r="U14910" s="110"/>
      <c r="W14910" s="110"/>
      <c r="Y14910" s="110"/>
      <c r="AA14910" s="110"/>
      <c r="AC14910" s="110"/>
    </row>
    <row r="14911" spans="19:29" x14ac:dyDescent="0.25">
      <c r="S14911" s="110"/>
      <c r="U14911" s="110"/>
      <c r="W14911" s="110"/>
      <c r="Y14911" s="110"/>
      <c r="AA14911" s="110"/>
      <c r="AC14911" s="110"/>
    </row>
    <row r="14912" spans="19:29" x14ac:dyDescent="0.25">
      <c r="S14912" s="110"/>
      <c r="U14912" s="110"/>
      <c r="W14912" s="110"/>
      <c r="Y14912" s="110"/>
      <c r="AA14912" s="110"/>
      <c r="AC14912" s="110"/>
    </row>
    <row r="14913" spans="19:29" x14ac:dyDescent="0.25">
      <c r="S14913" s="111"/>
      <c r="U14913" s="111"/>
      <c r="W14913" s="111"/>
      <c r="Y14913" s="111"/>
      <c r="AA14913" s="111"/>
      <c r="AC14913" s="111"/>
    </row>
    <row r="14914" spans="19:29" x14ac:dyDescent="0.25">
      <c r="S14914" s="107"/>
      <c r="U14914" s="107"/>
      <c r="W14914" s="107"/>
      <c r="Y14914" s="107"/>
      <c r="AA14914" s="107"/>
      <c r="AC14914" s="107"/>
    </row>
    <row r="14915" spans="19:29" x14ac:dyDescent="0.25">
      <c r="S14915" s="108"/>
      <c r="U14915" s="108"/>
      <c r="W14915" s="108"/>
      <c r="Y14915" s="108"/>
      <c r="AA14915" s="108"/>
      <c r="AC14915" s="108"/>
    </row>
    <row r="14916" spans="19:29" x14ac:dyDescent="0.25">
      <c r="S14916" s="108"/>
      <c r="U14916" s="108"/>
      <c r="W14916" s="108"/>
      <c r="Y14916" s="108"/>
      <c r="AA14916" s="108"/>
      <c r="AC14916" s="108"/>
    </row>
    <row r="14917" spans="19:29" x14ac:dyDescent="0.25">
      <c r="S14917" s="109"/>
      <c r="U14917" s="109"/>
      <c r="W14917" s="109"/>
      <c r="Y14917" s="109"/>
      <c r="AA14917" s="109"/>
      <c r="AC14917" s="109"/>
    </row>
    <row r="14918" spans="19:29" x14ac:dyDescent="0.25">
      <c r="S14918" s="108"/>
      <c r="U14918" s="108"/>
      <c r="W14918" s="108"/>
      <c r="Y14918" s="108"/>
      <c r="AA14918" s="108"/>
      <c r="AC14918" s="108"/>
    </row>
    <row r="14919" spans="19:29" x14ac:dyDescent="0.25">
      <c r="S14919" s="108"/>
      <c r="U14919" s="108"/>
      <c r="W14919" s="108"/>
      <c r="Y14919" s="108"/>
      <c r="AA14919" s="108"/>
      <c r="AC14919" s="108"/>
    </row>
    <row r="14920" spans="19:29" x14ac:dyDescent="0.25">
      <c r="S14920" s="109"/>
      <c r="U14920" s="109"/>
      <c r="W14920" s="109"/>
      <c r="Y14920" s="109"/>
      <c r="AA14920" s="109"/>
      <c r="AC14920" s="109"/>
    </row>
    <row r="14921" spans="19:29" x14ac:dyDescent="0.25">
      <c r="S14921" s="108"/>
      <c r="U14921" s="108"/>
      <c r="W14921" s="108"/>
      <c r="Y14921" s="108"/>
      <c r="AA14921" s="108"/>
      <c r="AC14921" s="108"/>
    </row>
    <row r="14922" spans="19:29" x14ac:dyDescent="0.25">
      <c r="S14922" s="109"/>
      <c r="U14922" s="109"/>
      <c r="W14922" s="109"/>
      <c r="Y14922" s="109"/>
      <c r="AA14922" s="109"/>
      <c r="AC14922" s="109"/>
    </row>
    <row r="14923" spans="19:29" x14ac:dyDescent="0.25">
      <c r="S14923" s="108"/>
      <c r="U14923" s="108"/>
      <c r="W14923" s="108"/>
      <c r="Y14923" s="108"/>
      <c r="AA14923" s="108"/>
      <c r="AC14923" s="108"/>
    </row>
    <row r="14924" spans="19:29" x14ac:dyDescent="0.25">
      <c r="S14924" s="108"/>
      <c r="U14924" s="108"/>
      <c r="W14924" s="108"/>
      <c r="Y14924" s="108"/>
      <c r="AA14924" s="108"/>
      <c r="AC14924" s="108"/>
    </row>
    <row r="14925" spans="19:29" x14ac:dyDescent="0.25">
      <c r="S14925" s="108"/>
      <c r="U14925" s="108"/>
      <c r="W14925" s="108"/>
      <c r="Y14925" s="108"/>
      <c r="AA14925" s="108"/>
      <c r="AC14925" s="108"/>
    </row>
    <row r="14926" spans="19:29" x14ac:dyDescent="0.25">
      <c r="S14926" s="110"/>
      <c r="U14926" s="110"/>
      <c r="W14926" s="110"/>
      <c r="Y14926" s="110"/>
      <c r="AA14926" s="110"/>
      <c r="AC14926" s="110"/>
    </row>
    <row r="14927" spans="19:29" x14ac:dyDescent="0.25">
      <c r="S14927" s="110"/>
      <c r="U14927" s="110"/>
      <c r="W14927" s="110"/>
      <c r="Y14927" s="110"/>
      <c r="AA14927" s="110"/>
      <c r="AC14927" s="110"/>
    </row>
    <row r="14928" spans="19:29" x14ac:dyDescent="0.25">
      <c r="S14928" s="110"/>
      <c r="U14928" s="110"/>
      <c r="W14928" s="110"/>
      <c r="Y14928" s="110"/>
      <c r="AA14928" s="110"/>
      <c r="AC14928" s="110"/>
    </row>
    <row r="14929" spans="19:29" x14ac:dyDescent="0.25">
      <c r="S14929" s="110"/>
      <c r="U14929" s="110"/>
      <c r="W14929" s="110"/>
      <c r="Y14929" s="110"/>
      <c r="AA14929" s="110"/>
      <c r="AC14929" s="110"/>
    </row>
    <row r="14930" spans="19:29" x14ac:dyDescent="0.25">
      <c r="S14930" s="111"/>
      <c r="U14930" s="111"/>
      <c r="W14930" s="111"/>
      <c r="Y14930" s="111"/>
      <c r="AA14930" s="111"/>
      <c r="AC14930" s="111"/>
    </row>
    <row r="14931" spans="19:29" x14ac:dyDescent="0.25">
      <c r="S14931" s="107"/>
      <c r="U14931" s="107"/>
      <c r="W14931" s="107"/>
      <c r="Y14931" s="107"/>
      <c r="AA14931" s="107"/>
      <c r="AC14931" s="107"/>
    </row>
    <row r="14932" spans="19:29" x14ac:dyDescent="0.25">
      <c r="S14932" s="108"/>
      <c r="U14932" s="108"/>
      <c r="W14932" s="108"/>
      <c r="Y14932" s="108"/>
      <c r="AA14932" s="108"/>
      <c r="AC14932" s="108"/>
    </row>
    <row r="14933" spans="19:29" x14ac:dyDescent="0.25">
      <c r="S14933" s="108"/>
      <c r="U14933" s="108"/>
      <c r="W14933" s="108"/>
      <c r="Y14933" s="108"/>
      <c r="AA14933" s="108"/>
      <c r="AC14933" s="108"/>
    </row>
    <row r="14934" spans="19:29" x14ac:dyDescent="0.25">
      <c r="S14934" s="109"/>
      <c r="U14934" s="109"/>
      <c r="W14934" s="109"/>
      <c r="Y14934" s="109"/>
      <c r="AA14934" s="109"/>
      <c r="AC14934" s="109"/>
    </row>
    <row r="14935" spans="19:29" x14ac:dyDescent="0.25">
      <c r="S14935" s="108"/>
      <c r="U14935" s="108"/>
      <c r="W14935" s="108"/>
      <c r="Y14935" s="108"/>
      <c r="AA14935" s="108"/>
      <c r="AC14935" s="108"/>
    </row>
    <row r="14936" spans="19:29" x14ac:dyDescent="0.25">
      <c r="S14936" s="108"/>
      <c r="U14936" s="108"/>
      <c r="W14936" s="108"/>
      <c r="Y14936" s="108"/>
      <c r="AA14936" s="108"/>
      <c r="AC14936" s="108"/>
    </row>
    <row r="14937" spans="19:29" x14ac:dyDescent="0.25">
      <c r="S14937" s="109"/>
      <c r="U14937" s="109"/>
      <c r="W14937" s="109"/>
      <c r="Y14937" s="109"/>
      <c r="AA14937" s="109"/>
      <c r="AC14937" s="109"/>
    </row>
    <row r="14938" spans="19:29" x14ac:dyDescent="0.25">
      <c r="S14938" s="108"/>
      <c r="U14938" s="108"/>
      <c r="W14938" s="108"/>
      <c r="Y14938" s="108"/>
      <c r="AA14938" s="108"/>
      <c r="AC14938" s="108"/>
    </row>
    <row r="14939" spans="19:29" x14ac:dyDescent="0.25">
      <c r="S14939" s="109"/>
      <c r="U14939" s="109"/>
      <c r="W14939" s="109"/>
      <c r="Y14939" s="109"/>
      <c r="AA14939" s="109"/>
      <c r="AC14939" s="109"/>
    </row>
    <row r="14940" spans="19:29" x14ac:dyDescent="0.25">
      <c r="S14940" s="108"/>
      <c r="U14940" s="108"/>
      <c r="W14940" s="108"/>
      <c r="Y14940" s="108"/>
      <c r="AA14940" s="108"/>
      <c r="AC14940" s="108"/>
    </row>
    <row r="14941" spans="19:29" x14ac:dyDescent="0.25">
      <c r="S14941" s="108"/>
      <c r="U14941" s="108"/>
      <c r="W14941" s="108"/>
      <c r="Y14941" s="108"/>
      <c r="AA14941" s="108"/>
      <c r="AC14941" s="108"/>
    </row>
    <row r="14942" spans="19:29" x14ac:dyDescent="0.25">
      <c r="S14942" s="108"/>
      <c r="U14942" s="108"/>
      <c r="W14942" s="108"/>
      <c r="Y14942" s="108"/>
      <c r="AA14942" s="108"/>
      <c r="AC14942" s="108"/>
    </row>
    <row r="14943" spans="19:29" x14ac:dyDescent="0.25">
      <c r="S14943" s="110"/>
      <c r="U14943" s="110"/>
      <c r="W14943" s="110"/>
      <c r="Y14943" s="110"/>
      <c r="AA14943" s="110"/>
      <c r="AC14943" s="110"/>
    </row>
    <row r="14944" spans="19:29" x14ac:dyDescent="0.25">
      <c r="S14944" s="110"/>
      <c r="U14944" s="110"/>
      <c r="W14944" s="110"/>
      <c r="Y14944" s="110"/>
      <c r="AA14944" s="110"/>
      <c r="AC14944" s="110"/>
    </row>
    <row r="14945" spans="19:29" x14ac:dyDescent="0.25">
      <c r="S14945" s="110"/>
      <c r="U14945" s="110"/>
      <c r="W14945" s="110"/>
      <c r="Y14945" s="110"/>
      <c r="AA14945" s="110"/>
      <c r="AC14945" s="110"/>
    </row>
    <row r="14946" spans="19:29" x14ac:dyDescent="0.25">
      <c r="S14946" s="110"/>
      <c r="U14946" s="110"/>
      <c r="W14946" s="110"/>
      <c r="Y14946" s="110"/>
      <c r="AA14946" s="110"/>
      <c r="AC14946" s="110"/>
    </row>
    <row r="14947" spans="19:29" x14ac:dyDescent="0.25">
      <c r="S14947" s="111"/>
      <c r="U14947" s="111"/>
      <c r="W14947" s="111"/>
      <c r="Y14947" s="111"/>
      <c r="AA14947" s="111"/>
      <c r="AC14947" s="111"/>
    </row>
    <row r="14948" spans="19:29" x14ac:dyDescent="0.25">
      <c r="S14948" s="107"/>
      <c r="U14948" s="107"/>
      <c r="W14948" s="107"/>
      <c r="Y14948" s="107"/>
      <c r="AA14948" s="107"/>
      <c r="AC14948" s="107"/>
    </row>
    <row r="14949" spans="19:29" x14ac:dyDescent="0.25">
      <c r="S14949" s="108"/>
      <c r="U14949" s="108"/>
      <c r="W14949" s="108"/>
      <c r="Y14949" s="108"/>
      <c r="AA14949" s="108"/>
      <c r="AC14949" s="108"/>
    </row>
    <row r="14950" spans="19:29" x14ac:dyDescent="0.25">
      <c r="S14950" s="108"/>
      <c r="U14950" s="108"/>
      <c r="W14950" s="108"/>
      <c r="Y14950" s="108"/>
      <c r="AA14950" s="108"/>
      <c r="AC14950" s="108"/>
    </row>
    <row r="14951" spans="19:29" x14ac:dyDescent="0.25">
      <c r="S14951" s="109"/>
      <c r="U14951" s="109"/>
      <c r="W14951" s="109"/>
      <c r="Y14951" s="109"/>
      <c r="AA14951" s="109"/>
      <c r="AC14951" s="109"/>
    </row>
    <row r="14952" spans="19:29" x14ac:dyDescent="0.25">
      <c r="S14952" s="108"/>
      <c r="U14952" s="108"/>
      <c r="W14952" s="108"/>
      <c r="Y14952" s="108"/>
      <c r="AA14952" s="108"/>
      <c r="AC14952" s="108"/>
    </row>
    <row r="14953" spans="19:29" x14ac:dyDescent="0.25">
      <c r="S14953" s="108"/>
      <c r="U14953" s="108"/>
      <c r="W14953" s="108"/>
      <c r="Y14953" s="108"/>
      <c r="AA14953" s="108"/>
      <c r="AC14953" s="108"/>
    </row>
    <row r="14954" spans="19:29" x14ac:dyDescent="0.25">
      <c r="S14954" s="109"/>
      <c r="U14954" s="109"/>
      <c r="W14954" s="109"/>
      <c r="Y14954" s="109"/>
      <c r="AA14954" s="109"/>
      <c r="AC14954" s="109"/>
    </row>
    <row r="14955" spans="19:29" x14ac:dyDescent="0.25">
      <c r="S14955" s="108"/>
      <c r="U14955" s="108"/>
      <c r="W14955" s="108"/>
      <c r="Y14955" s="108"/>
      <c r="AA14955" s="108"/>
      <c r="AC14955" s="108"/>
    </row>
    <row r="14956" spans="19:29" x14ac:dyDescent="0.25">
      <c r="S14956" s="109"/>
      <c r="U14956" s="109"/>
      <c r="W14956" s="109"/>
      <c r="Y14956" s="109"/>
      <c r="AA14956" s="109"/>
      <c r="AC14956" s="109"/>
    </row>
    <row r="14957" spans="19:29" x14ac:dyDescent="0.25">
      <c r="S14957" s="108"/>
      <c r="U14957" s="108"/>
      <c r="W14957" s="108"/>
      <c r="Y14957" s="108"/>
      <c r="AA14957" s="108"/>
      <c r="AC14957" s="108"/>
    </row>
    <row r="14958" spans="19:29" x14ac:dyDescent="0.25">
      <c r="S14958" s="108"/>
      <c r="U14958" s="108"/>
      <c r="W14958" s="108"/>
      <c r="Y14958" s="108"/>
      <c r="AA14958" s="108"/>
      <c r="AC14958" s="108"/>
    </row>
    <row r="14959" spans="19:29" x14ac:dyDescent="0.25">
      <c r="S14959" s="108"/>
      <c r="U14959" s="108"/>
      <c r="W14959" s="108"/>
      <c r="Y14959" s="108"/>
      <c r="AA14959" s="108"/>
      <c r="AC14959" s="108"/>
    </row>
    <row r="14960" spans="19:29" x14ac:dyDescent="0.25">
      <c r="S14960" s="110"/>
      <c r="U14960" s="110"/>
      <c r="W14960" s="110"/>
      <c r="Y14960" s="110"/>
      <c r="AA14960" s="110"/>
      <c r="AC14960" s="110"/>
    </row>
    <row r="14961" spans="19:29" x14ac:dyDescent="0.25">
      <c r="S14961" s="110"/>
      <c r="U14961" s="110"/>
      <c r="W14961" s="110"/>
      <c r="Y14961" s="110"/>
      <c r="AA14961" s="110"/>
      <c r="AC14961" s="110"/>
    </row>
    <row r="14962" spans="19:29" x14ac:dyDescent="0.25">
      <c r="S14962" s="110"/>
      <c r="U14962" s="110"/>
      <c r="W14962" s="110"/>
      <c r="Y14962" s="110"/>
      <c r="AA14962" s="110"/>
      <c r="AC14962" s="110"/>
    </row>
    <row r="14963" spans="19:29" x14ac:dyDescent="0.25">
      <c r="S14963" s="110"/>
      <c r="U14963" s="110"/>
      <c r="W14963" s="110"/>
      <c r="Y14963" s="110"/>
      <c r="AA14963" s="110"/>
      <c r="AC14963" s="110"/>
    </row>
    <row r="14964" spans="19:29" x14ac:dyDescent="0.25">
      <c r="S14964" s="111"/>
      <c r="U14964" s="111"/>
      <c r="W14964" s="111"/>
      <c r="Y14964" s="111"/>
      <c r="AA14964" s="111"/>
      <c r="AC14964" s="111"/>
    </row>
    <row r="14965" spans="19:29" x14ac:dyDescent="0.25">
      <c r="S14965" s="107"/>
      <c r="U14965" s="107"/>
      <c r="W14965" s="107"/>
      <c r="Y14965" s="107"/>
      <c r="AA14965" s="107"/>
      <c r="AC14965" s="107"/>
    </row>
    <row r="14966" spans="19:29" x14ac:dyDescent="0.25">
      <c r="S14966" s="108"/>
      <c r="U14966" s="108"/>
      <c r="W14966" s="108"/>
      <c r="Y14966" s="108"/>
      <c r="AA14966" s="108"/>
      <c r="AC14966" s="108"/>
    </row>
    <row r="14967" spans="19:29" x14ac:dyDescent="0.25">
      <c r="S14967" s="108"/>
      <c r="U14967" s="108"/>
      <c r="W14967" s="108"/>
      <c r="Y14967" s="108"/>
      <c r="AA14967" s="108"/>
      <c r="AC14967" s="108"/>
    </row>
    <row r="14968" spans="19:29" x14ac:dyDescent="0.25">
      <c r="S14968" s="109"/>
      <c r="U14968" s="109"/>
      <c r="W14968" s="109"/>
      <c r="Y14968" s="109"/>
      <c r="AA14968" s="109"/>
      <c r="AC14968" s="109"/>
    </row>
    <row r="14969" spans="19:29" x14ac:dyDescent="0.25">
      <c r="S14969" s="108"/>
      <c r="U14969" s="108"/>
      <c r="W14969" s="108"/>
      <c r="Y14969" s="108"/>
      <c r="AA14969" s="108"/>
      <c r="AC14969" s="108"/>
    </row>
    <row r="14970" spans="19:29" x14ac:dyDescent="0.25">
      <c r="S14970" s="108"/>
      <c r="U14970" s="108"/>
      <c r="W14970" s="108"/>
      <c r="Y14970" s="108"/>
      <c r="AA14970" s="108"/>
      <c r="AC14970" s="108"/>
    </row>
    <row r="14971" spans="19:29" x14ac:dyDescent="0.25">
      <c r="S14971" s="109"/>
      <c r="U14971" s="109"/>
      <c r="W14971" s="109"/>
      <c r="Y14971" s="109"/>
      <c r="AA14971" s="109"/>
      <c r="AC14971" s="109"/>
    </row>
    <row r="14972" spans="19:29" x14ac:dyDescent="0.25">
      <c r="S14972" s="108"/>
      <c r="U14972" s="108"/>
      <c r="W14972" s="108"/>
      <c r="Y14972" s="108"/>
      <c r="AA14972" s="108"/>
      <c r="AC14972" s="108"/>
    </row>
    <row r="14973" spans="19:29" x14ac:dyDescent="0.25">
      <c r="S14973" s="109"/>
      <c r="U14973" s="109"/>
      <c r="W14973" s="109"/>
      <c r="Y14973" s="109"/>
      <c r="AA14973" s="109"/>
      <c r="AC14973" s="109"/>
    </row>
    <row r="14974" spans="19:29" x14ac:dyDescent="0.25">
      <c r="S14974" s="108"/>
      <c r="U14974" s="108"/>
      <c r="W14974" s="108"/>
      <c r="Y14974" s="108"/>
      <c r="AA14974" s="108"/>
      <c r="AC14974" s="108"/>
    </row>
    <row r="14975" spans="19:29" x14ac:dyDescent="0.25">
      <c r="S14975" s="108"/>
      <c r="U14975" s="108"/>
      <c r="W14975" s="108"/>
      <c r="Y14975" s="108"/>
      <c r="AA14975" s="108"/>
      <c r="AC14975" s="108"/>
    </row>
    <row r="14976" spans="19:29" x14ac:dyDescent="0.25">
      <c r="S14976" s="108"/>
      <c r="U14976" s="108"/>
      <c r="W14976" s="108"/>
      <c r="Y14976" s="108"/>
      <c r="AA14976" s="108"/>
      <c r="AC14976" s="108"/>
    </row>
    <row r="14977" spans="19:29" x14ac:dyDescent="0.25">
      <c r="S14977" s="110"/>
      <c r="U14977" s="110"/>
      <c r="W14977" s="110"/>
      <c r="Y14977" s="110"/>
      <c r="AA14977" s="110"/>
      <c r="AC14977" s="110"/>
    </row>
    <row r="14978" spans="19:29" x14ac:dyDescent="0.25">
      <c r="S14978" s="110"/>
      <c r="U14978" s="110"/>
      <c r="W14978" s="110"/>
      <c r="Y14978" s="110"/>
      <c r="AA14978" s="110"/>
      <c r="AC14978" s="110"/>
    </row>
    <row r="14979" spans="19:29" x14ac:dyDescent="0.25">
      <c r="S14979" s="110"/>
      <c r="U14979" s="110"/>
      <c r="W14979" s="110"/>
      <c r="Y14979" s="110"/>
      <c r="AA14979" s="110"/>
      <c r="AC14979" s="110"/>
    </row>
    <row r="14980" spans="19:29" x14ac:dyDescent="0.25">
      <c r="S14980" s="110"/>
      <c r="U14980" s="110"/>
      <c r="W14980" s="110"/>
      <c r="Y14980" s="110"/>
      <c r="AA14980" s="110"/>
      <c r="AC14980" s="110"/>
    </row>
    <row r="14981" spans="19:29" x14ac:dyDescent="0.25">
      <c r="S14981" s="111"/>
      <c r="U14981" s="111"/>
      <c r="W14981" s="111"/>
      <c r="Y14981" s="111"/>
      <c r="AA14981" s="111"/>
      <c r="AC14981" s="111"/>
    </row>
    <row r="14982" spans="19:29" x14ac:dyDescent="0.25">
      <c r="S14982" s="107"/>
      <c r="U14982" s="107"/>
      <c r="W14982" s="107"/>
      <c r="Y14982" s="107"/>
      <c r="AA14982" s="107"/>
      <c r="AC14982" s="107"/>
    </row>
    <row r="14983" spans="19:29" x14ac:dyDescent="0.25">
      <c r="S14983" s="108"/>
      <c r="U14983" s="108"/>
      <c r="W14983" s="108"/>
      <c r="Y14983" s="108"/>
      <c r="AA14983" s="108"/>
      <c r="AC14983" s="108"/>
    </row>
    <row r="14984" spans="19:29" x14ac:dyDescent="0.25">
      <c r="S14984" s="108"/>
      <c r="U14984" s="108"/>
      <c r="W14984" s="108"/>
      <c r="Y14984" s="108"/>
      <c r="AA14984" s="108"/>
      <c r="AC14984" s="108"/>
    </row>
    <row r="14985" spans="19:29" x14ac:dyDescent="0.25">
      <c r="S14985" s="109"/>
      <c r="U14985" s="109"/>
      <c r="W14985" s="109"/>
      <c r="Y14985" s="109"/>
      <c r="AA14985" s="109"/>
      <c r="AC14985" s="109"/>
    </row>
    <row r="14986" spans="19:29" x14ac:dyDescent="0.25">
      <c r="S14986" s="108"/>
      <c r="U14986" s="108"/>
      <c r="W14986" s="108"/>
      <c r="Y14986" s="108"/>
      <c r="AA14986" s="108"/>
      <c r="AC14986" s="108"/>
    </row>
    <row r="14987" spans="19:29" x14ac:dyDescent="0.25">
      <c r="S14987" s="108"/>
      <c r="U14987" s="108"/>
      <c r="W14987" s="108"/>
      <c r="Y14987" s="108"/>
      <c r="AA14987" s="108"/>
      <c r="AC14987" s="108"/>
    </row>
    <row r="14988" spans="19:29" x14ac:dyDescent="0.25">
      <c r="S14988" s="109"/>
      <c r="U14988" s="109"/>
      <c r="W14988" s="109"/>
      <c r="Y14988" s="109"/>
      <c r="AA14988" s="109"/>
      <c r="AC14988" s="109"/>
    </row>
    <row r="14989" spans="19:29" x14ac:dyDescent="0.25">
      <c r="S14989" s="108"/>
      <c r="U14989" s="108"/>
      <c r="W14989" s="108"/>
      <c r="Y14989" s="108"/>
      <c r="AA14989" s="108"/>
      <c r="AC14989" s="108"/>
    </row>
    <row r="14990" spans="19:29" x14ac:dyDescent="0.25">
      <c r="S14990" s="109"/>
      <c r="U14990" s="109"/>
      <c r="W14990" s="109"/>
      <c r="Y14990" s="109"/>
      <c r="AA14990" s="109"/>
      <c r="AC14990" s="109"/>
    </row>
    <row r="14991" spans="19:29" x14ac:dyDescent="0.25">
      <c r="S14991" s="108"/>
      <c r="U14991" s="108"/>
      <c r="W14991" s="108"/>
      <c r="Y14991" s="108"/>
      <c r="AA14991" s="108"/>
      <c r="AC14991" s="108"/>
    </row>
    <row r="14992" spans="19:29" x14ac:dyDescent="0.25">
      <c r="S14992" s="108"/>
      <c r="U14992" s="108"/>
      <c r="W14992" s="108"/>
      <c r="Y14992" s="108"/>
      <c r="AA14992" s="108"/>
      <c r="AC14992" s="108"/>
    </row>
    <row r="14993" spans="19:29" x14ac:dyDescent="0.25">
      <c r="S14993" s="108"/>
      <c r="U14993" s="108"/>
      <c r="W14993" s="108"/>
      <c r="Y14993" s="108"/>
      <c r="AA14993" s="108"/>
      <c r="AC14993" s="108"/>
    </row>
    <row r="14994" spans="19:29" x14ac:dyDescent="0.25">
      <c r="S14994" s="110"/>
      <c r="U14994" s="110"/>
      <c r="W14994" s="110"/>
      <c r="Y14994" s="110"/>
      <c r="AA14994" s="110"/>
      <c r="AC14994" s="110"/>
    </row>
    <row r="14995" spans="19:29" x14ac:dyDescent="0.25">
      <c r="S14995" s="110"/>
      <c r="U14995" s="110"/>
      <c r="W14995" s="110"/>
      <c r="Y14995" s="110"/>
      <c r="AA14995" s="110"/>
      <c r="AC14995" s="110"/>
    </row>
    <row r="14996" spans="19:29" x14ac:dyDescent="0.25">
      <c r="S14996" s="110"/>
      <c r="U14996" s="110"/>
      <c r="W14996" s="110"/>
      <c r="Y14996" s="110"/>
      <c r="AA14996" s="110"/>
      <c r="AC14996" s="110"/>
    </row>
    <row r="14997" spans="19:29" x14ac:dyDescent="0.25">
      <c r="S14997" s="110"/>
      <c r="U14997" s="110"/>
      <c r="W14997" s="110"/>
      <c r="Y14997" s="110"/>
      <c r="AA14997" s="110"/>
      <c r="AC14997" s="110"/>
    </row>
    <row r="14998" spans="19:29" x14ac:dyDescent="0.25">
      <c r="S14998" s="111"/>
      <c r="U14998" s="111"/>
      <c r="W14998" s="111"/>
      <c r="Y14998" s="111"/>
      <c r="AA14998" s="111"/>
      <c r="AC14998" s="111"/>
    </row>
    <row r="14999" spans="19:29" x14ac:dyDescent="0.25">
      <c r="S14999" s="107"/>
      <c r="U14999" s="107"/>
      <c r="W14999" s="107"/>
      <c r="Y14999" s="107"/>
      <c r="AA14999" s="107"/>
      <c r="AC14999" s="107"/>
    </row>
    <row r="15000" spans="19:29" x14ac:dyDescent="0.25">
      <c r="S15000" s="108"/>
      <c r="U15000" s="108"/>
      <c r="W15000" s="108"/>
      <c r="Y15000" s="108"/>
      <c r="AA15000" s="108"/>
      <c r="AC15000" s="108"/>
    </row>
    <row r="15001" spans="19:29" x14ac:dyDescent="0.25">
      <c r="S15001" s="108"/>
      <c r="U15001" s="108"/>
      <c r="W15001" s="108"/>
      <c r="Y15001" s="108"/>
      <c r="AA15001" s="108"/>
      <c r="AC15001" s="108"/>
    </row>
    <row r="15002" spans="19:29" x14ac:dyDescent="0.25">
      <c r="S15002" s="109"/>
      <c r="U15002" s="109"/>
      <c r="W15002" s="109"/>
      <c r="Y15002" s="109"/>
      <c r="AA15002" s="109"/>
      <c r="AC15002" s="109"/>
    </row>
    <row r="15003" spans="19:29" x14ac:dyDescent="0.25">
      <c r="S15003" s="108"/>
      <c r="U15003" s="108"/>
      <c r="W15003" s="108"/>
      <c r="Y15003" s="108"/>
      <c r="AA15003" s="108"/>
      <c r="AC15003" s="108"/>
    </row>
    <row r="15004" spans="19:29" x14ac:dyDescent="0.25">
      <c r="S15004" s="108"/>
      <c r="U15004" s="108"/>
      <c r="W15004" s="108"/>
      <c r="Y15004" s="108"/>
      <c r="AA15004" s="108"/>
      <c r="AC15004" s="108"/>
    </row>
    <row r="15005" spans="19:29" x14ac:dyDescent="0.25">
      <c r="S15005" s="109"/>
      <c r="U15005" s="109"/>
      <c r="W15005" s="109"/>
      <c r="Y15005" s="109"/>
      <c r="AA15005" s="109"/>
      <c r="AC15005" s="109"/>
    </row>
    <row r="15006" spans="19:29" x14ac:dyDescent="0.25">
      <c r="S15006" s="108"/>
      <c r="U15006" s="108"/>
      <c r="W15006" s="108"/>
      <c r="Y15006" s="108"/>
      <c r="AA15006" s="108"/>
      <c r="AC15006" s="108"/>
    </row>
    <row r="15007" spans="19:29" x14ac:dyDescent="0.25">
      <c r="S15007" s="109"/>
      <c r="U15007" s="109"/>
      <c r="W15007" s="109"/>
      <c r="Y15007" s="109"/>
      <c r="AA15007" s="109"/>
      <c r="AC15007" s="109"/>
    </row>
    <row r="15008" spans="19:29" x14ac:dyDescent="0.25">
      <c r="S15008" s="108"/>
      <c r="U15008" s="108"/>
      <c r="W15008" s="108"/>
      <c r="Y15008" s="108"/>
      <c r="AA15008" s="108"/>
      <c r="AC15008" s="108"/>
    </row>
    <row r="15009" spans="19:29" x14ac:dyDescent="0.25">
      <c r="S15009" s="108"/>
      <c r="U15009" s="108"/>
      <c r="W15009" s="108"/>
      <c r="Y15009" s="108"/>
      <c r="AA15009" s="108"/>
      <c r="AC15009" s="108"/>
    </row>
    <row r="15010" spans="19:29" x14ac:dyDescent="0.25">
      <c r="S15010" s="108"/>
      <c r="U15010" s="108"/>
      <c r="W15010" s="108"/>
      <c r="Y15010" s="108"/>
      <c r="AA15010" s="108"/>
      <c r="AC15010" s="108"/>
    </row>
    <row r="15011" spans="19:29" x14ac:dyDescent="0.25">
      <c r="S15011" s="110"/>
      <c r="U15011" s="110"/>
      <c r="W15011" s="110"/>
      <c r="Y15011" s="110"/>
      <c r="AA15011" s="110"/>
      <c r="AC15011" s="110"/>
    </row>
    <row r="15012" spans="19:29" x14ac:dyDescent="0.25">
      <c r="S15012" s="110"/>
      <c r="U15012" s="110"/>
      <c r="W15012" s="110"/>
      <c r="Y15012" s="110"/>
      <c r="AA15012" s="110"/>
      <c r="AC15012" s="110"/>
    </row>
    <row r="15013" spans="19:29" x14ac:dyDescent="0.25">
      <c r="S15013" s="110"/>
      <c r="U15013" s="110"/>
      <c r="W15013" s="110"/>
      <c r="Y15013" s="110"/>
      <c r="AA15013" s="110"/>
      <c r="AC15013" s="110"/>
    </row>
    <row r="15014" spans="19:29" x14ac:dyDescent="0.25">
      <c r="S15014" s="110"/>
      <c r="U15014" s="110"/>
      <c r="W15014" s="110"/>
      <c r="Y15014" s="110"/>
      <c r="AA15014" s="110"/>
      <c r="AC15014" s="110"/>
    </row>
    <row r="15015" spans="19:29" x14ac:dyDescent="0.25">
      <c r="S15015" s="111"/>
      <c r="U15015" s="111"/>
      <c r="W15015" s="111"/>
      <c r="Y15015" s="111"/>
      <c r="AA15015" s="111"/>
      <c r="AC15015" s="111"/>
    </row>
    <row r="15016" spans="19:29" x14ac:dyDescent="0.25">
      <c r="S15016" s="107"/>
      <c r="U15016" s="107"/>
      <c r="W15016" s="107"/>
      <c r="Y15016" s="107"/>
      <c r="AA15016" s="107"/>
      <c r="AC15016" s="107"/>
    </row>
    <row r="15017" spans="19:29" x14ac:dyDescent="0.25">
      <c r="S15017" s="108"/>
      <c r="U15017" s="108"/>
      <c r="W15017" s="108"/>
      <c r="Y15017" s="108"/>
      <c r="AA15017" s="108"/>
      <c r="AC15017" s="108"/>
    </row>
    <row r="15018" spans="19:29" x14ac:dyDescent="0.25">
      <c r="S15018" s="108"/>
      <c r="U15018" s="108"/>
      <c r="W15018" s="108"/>
      <c r="Y15018" s="108"/>
      <c r="AA15018" s="108"/>
      <c r="AC15018" s="108"/>
    </row>
    <row r="15019" spans="19:29" x14ac:dyDescent="0.25">
      <c r="S15019" s="109"/>
      <c r="U15019" s="109"/>
      <c r="W15019" s="109"/>
      <c r="Y15019" s="109"/>
      <c r="AA15019" s="109"/>
      <c r="AC15019" s="109"/>
    </row>
    <row r="15020" spans="19:29" x14ac:dyDescent="0.25">
      <c r="S15020" s="108"/>
      <c r="U15020" s="108"/>
      <c r="W15020" s="108"/>
      <c r="Y15020" s="108"/>
      <c r="AA15020" s="108"/>
      <c r="AC15020" s="108"/>
    </row>
    <row r="15021" spans="19:29" x14ac:dyDescent="0.25">
      <c r="S15021" s="108"/>
      <c r="U15021" s="108"/>
      <c r="W15021" s="108"/>
      <c r="Y15021" s="108"/>
      <c r="AA15021" s="108"/>
      <c r="AC15021" s="108"/>
    </row>
    <row r="15022" spans="19:29" x14ac:dyDescent="0.25">
      <c r="S15022" s="109"/>
      <c r="U15022" s="109"/>
      <c r="W15022" s="109"/>
      <c r="Y15022" s="109"/>
      <c r="AA15022" s="109"/>
      <c r="AC15022" s="109"/>
    </row>
    <row r="15023" spans="19:29" x14ac:dyDescent="0.25">
      <c r="S15023" s="108"/>
      <c r="U15023" s="108"/>
      <c r="W15023" s="108"/>
      <c r="Y15023" s="108"/>
      <c r="AA15023" s="108"/>
      <c r="AC15023" s="108"/>
    </row>
    <row r="15024" spans="19:29" x14ac:dyDescent="0.25">
      <c r="S15024" s="109"/>
      <c r="U15024" s="109"/>
      <c r="W15024" s="109"/>
      <c r="Y15024" s="109"/>
      <c r="AA15024" s="109"/>
      <c r="AC15024" s="109"/>
    </row>
    <row r="15025" spans="19:29" x14ac:dyDescent="0.25">
      <c r="S15025" s="108"/>
      <c r="U15025" s="108"/>
      <c r="W15025" s="108"/>
      <c r="Y15025" s="108"/>
      <c r="AA15025" s="108"/>
      <c r="AC15025" s="108"/>
    </row>
    <row r="15026" spans="19:29" x14ac:dyDescent="0.25">
      <c r="S15026" s="108"/>
      <c r="U15026" s="108"/>
      <c r="W15026" s="108"/>
      <c r="Y15026" s="108"/>
      <c r="AA15026" s="108"/>
      <c r="AC15026" s="108"/>
    </row>
    <row r="15027" spans="19:29" x14ac:dyDescent="0.25">
      <c r="S15027" s="108"/>
      <c r="U15027" s="108"/>
      <c r="W15027" s="108"/>
      <c r="Y15027" s="108"/>
      <c r="AA15027" s="108"/>
      <c r="AC15027" s="108"/>
    </row>
    <row r="15028" spans="19:29" x14ac:dyDescent="0.25">
      <c r="S15028" s="110"/>
      <c r="U15028" s="110"/>
      <c r="W15028" s="110"/>
      <c r="Y15028" s="110"/>
      <c r="AA15028" s="110"/>
      <c r="AC15028" s="110"/>
    </row>
    <row r="15029" spans="19:29" x14ac:dyDescent="0.25">
      <c r="S15029" s="110"/>
      <c r="U15029" s="110"/>
      <c r="W15029" s="110"/>
      <c r="Y15029" s="110"/>
      <c r="AA15029" s="110"/>
      <c r="AC15029" s="110"/>
    </row>
    <row r="15030" spans="19:29" x14ac:dyDescent="0.25">
      <c r="S15030" s="110"/>
      <c r="U15030" s="110"/>
      <c r="W15030" s="110"/>
      <c r="Y15030" s="110"/>
      <c r="AA15030" s="110"/>
      <c r="AC15030" s="110"/>
    </row>
    <row r="15031" spans="19:29" x14ac:dyDescent="0.25">
      <c r="S15031" s="110"/>
      <c r="U15031" s="110"/>
      <c r="W15031" s="110"/>
      <c r="Y15031" s="110"/>
      <c r="AA15031" s="110"/>
      <c r="AC15031" s="110"/>
    </row>
    <row r="15032" spans="19:29" x14ac:dyDescent="0.25">
      <c r="S15032" s="111"/>
      <c r="U15032" s="111"/>
      <c r="W15032" s="111"/>
      <c r="Y15032" s="111"/>
      <c r="AA15032" s="111"/>
      <c r="AC15032" s="111"/>
    </row>
    <row r="15033" spans="19:29" x14ac:dyDescent="0.25">
      <c r="S15033" s="107"/>
      <c r="U15033" s="107"/>
      <c r="W15033" s="107"/>
      <c r="Y15033" s="107"/>
      <c r="AA15033" s="107"/>
      <c r="AC15033" s="107"/>
    </row>
    <row r="15034" spans="19:29" x14ac:dyDescent="0.25">
      <c r="S15034" s="108"/>
      <c r="U15034" s="108"/>
      <c r="W15034" s="108"/>
      <c r="Y15034" s="108"/>
      <c r="AA15034" s="108"/>
      <c r="AC15034" s="108"/>
    </row>
    <row r="15035" spans="19:29" x14ac:dyDescent="0.25">
      <c r="S15035" s="108"/>
      <c r="U15035" s="108"/>
      <c r="W15035" s="108"/>
      <c r="Y15035" s="108"/>
      <c r="AA15035" s="108"/>
      <c r="AC15035" s="108"/>
    </row>
    <row r="15036" spans="19:29" x14ac:dyDescent="0.25">
      <c r="S15036" s="109"/>
      <c r="U15036" s="109"/>
      <c r="W15036" s="109"/>
      <c r="Y15036" s="109"/>
      <c r="AA15036" s="109"/>
      <c r="AC15036" s="109"/>
    </row>
    <row r="15037" spans="19:29" x14ac:dyDescent="0.25">
      <c r="S15037" s="108"/>
      <c r="U15037" s="108"/>
      <c r="W15037" s="108"/>
      <c r="Y15037" s="108"/>
      <c r="AA15037" s="108"/>
      <c r="AC15037" s="108"/>
    </row>
    <row r="15038" spans="19:29" x14ac:dyDescent="0.25">
      <c r="S15038" s="108"/>
      <c r="U15038" s="108"/>
      <c r="W15038" s="108"/>
      <c r="Y15038" s="108"/>
      <c r="AA15038" s="108"/>
      <c r="AC15038" s="108"/>
    </row>
    <row r="15039" spans="19:29" x14ac:dyDescent="0.25">
      <c r="S15039" s="109"/>
      <c r="U15039" s="109"/>
      <c r="W15039" s="109"/>
      <c r="Y15039" s="109"/>
      <c r="AA15039" s="109"/>
      <c r="AC15039" s="109"/>
    </row>
    <row r="15040" spans="19:29" x14ac:dyDescent="0.25">
      <c r="S15040" s="108"/>
      <c r="U15040" s="108"/>
      <c r="W15040" s="108"/>
      <c r="Y15040" s="108"/>
      <c r="AA15040" s="108"/>
      <c r="AC15040" s="108"/>
    </row>
    <row r="15041" spans="19:29" x14ac:dyDescent="0.25">
      <c r="S15041" s="109"/>
      <c r="U15041" s="109"/>
      <c r="W15041" s="109"/>
      <c r="Y15041" s="109"/>
      <c r="AA15041" s="109"/>
      <c r="AC15041" s="109"/>
    </row>
    <row r="15042" spans="19:29" x14ac:dyDescent="0.25">
      <c r="S15042" s="108"/>
      <c r="U15042" s="108"/>
      <c r="W15042" s="108"/>
      <c r="Y15042" s="108"/>
      <c r="AA15042" s="108"/>
      <c r="AC15042" s="108"/>
    </row>
    <row r="15043" spans="19:29" x14ac:dyDescent="0.25">
      <c r="S15043" s="108"/>
      <c r="U15043" s="108"/>
      <c r="W15043" s="108"/>
      <c r="Y15043" s="108"/>
      <c r="AA15043" s="108"/>
      <c r="AC15043" s="108"/>
    </row>
    <row r="15044" spans="19:29" x14ac:dyDescent="0.25">
      <c r="S15044" s="108"/>
      <c r="U15044" s="108"/>
      <c r="W15044" s="108"/>
      <c r="Y15044" s="108"/>
      <c r="AA15044" s="108"/>
      <c r="AC15044" s="108"/>
    </row>
    <row r="15045" spans="19:29" x14ac:dyDescent="0.25">
      <c r="S15045" s="110"/>
      <c r="U15045" s="110"/>
      <c r="W15045" s="110"/>
      <c r="Y15045" s="110"/>
      <c r="AA15045" s="110"/>
      <c r="AC15045" s="110"/>
    </row>
    <row r="15046" spans="19:29" x14ac:dyDescent="0.25">
      <c r="S15046" s="110"/>
      <c r="U15046" s="110"/>
      <c r="W15046" s="110"/>
      <c r="Y15046" s="110"/>
      <c r="AA15046" s="110"/>
      <c r="AC15046" s="110"/>
    </row>
    <row r="15047" spans="19:29" x14ac:dyDescent="0.25">
      <c r="S15047" s="110"/>
      <c r="U15047" s="110"/>
      <c r="W15047" s="110"/>
      <c r="Y15047" s="110"/>
      <c r="AA15047" s="110"/>
      <c r="AC15047" s="110"/>
    </row>
    <row r="15048" spans="19:29" x14ac:dyDescent="0.25">
      <c r="S15048" s="110"/>
      <c r="U15048" s="110"/>
      <c r="W15048" s="110"/>
      <c r="Y15048" s="110"/>
      <c r="AA15048" s="110"/>
      <c r="AC15048" s="110"/>
    </row>
    <row r="15049" spans="19:29" x14ac:dyDescent="0.25">
      <c r="S15049" s="111"/>
      <c r="U15049" s="111"/>
      <c r="W15049" s="111"/>
      <c r="Y15049" s="111"/>
      <c r="AA15049" s="111"/>
      <c r="AC15049" s="111"/>
    </row>
    <row r="15050" spans="19:29" x14ac:dyDescent="0.25">
      <c r="S15050" s="107"/>
      <c r="U15050" s="107"/>
      <c r="W15050" s="107"/>
      <c r="Y15050" s="107"/>
      <c r="AA15050" s="107"/>
      <c r="AC15050" s="107"/>
    </row>
    <row r="15051" spans="19:29" x14ac:dyDescent="0.25">
      <c r="S15051" s="108"/>
      <c r="U15051" s="108"/>
      <c r="W15051" s="108"/>
      <c r="Y15051" s="108"/>
      <c r="AA15051" s="108"/>
      <c r="AC15051" s="108"/>
    </row>
    <row r="15052" spans="19:29" x14ac:dyDescent="0.25">
      <c r="S15052" s="108"/>
      <c r="U15052" s="108"/>
      <c r="W15052" s="108"/>
      <c r="Y15052" s="108"/>
      <c r="AA15052" s="108"/>
      <c r="AC15052" s="108"/>
    </row>
    <row r="15053" spans="19:29" x14ac:dyDescent="0.25">
      <c r="S15053" s="109"/>
      <c r="U15053" s="109"/>
      <c r="W15053" s="109"/>
      <c r="Y15053" s="109"/>
      <c r="AA15053" s="109"/>
      <c r="AC15053" s="109"/>
    </row>
    <row r="15054" spans="19:29" x14ac:dyDescent="0.25">
      <c r="S15054" s="108"/>
      <c r="U15054" s="108"/>
      <c r="W15054" s="108"/>
      <c r="Y15054" s="108"/>
      <c r="AA15054" s="108"/>
      <c r="AC15054" s="108"/>
    </row>
    <row r="15055" spans="19:29" x14ac:dyDescent="0.25">
      <c r="S15055" s="108"/>
      <c r="U15055" s="108"/>
      <c r="W15055" s="108"/>
      <c r="Y15055" s="108"/>
      <c r="AA15055" s="108"/>
      <c r="AC15055" s="108"/>
    </row>
    <row r="15056" spans="19:29" x14ac:dyDescent="0.25">
      <c r="S15056" s="109"/>
      <c r="U15056" s="109"/>
      <c r="W15056" s="109"/>
      <c r="Y15056" s="109"/>
      <c r="AA15056" s="109"/>
      <c r="AC15056" s="109"/>
    </row>
    <row r="15057" spans="19:29" x14ac:dyDescent="0.25">
      <c r="S15057" s="108"/>
      <c r="U15057" s="108"/>
      <c r="W15057" s="108"/>
      <c r="Y15057" s="108"/>
      <c r="AA15057" s="108"/>
      <c r="AC15057" s="108"/>
    </row>
    <row r="15058" spans="19:29" x14ac:dyDescent="0.25">
      <c r="S15058" s="109"/>
      <c r="U15058" s="109"/>
      <c r="W15058" s="109"/>
      <c r="Y15058" s="109"/>
      <c r="AA15058" s="109"/>
      <c r="AC15058" s="109"/>
    </row>
    <row r="15059" spans="19:29" x14ac:dyDescent="0.25">
      <c r="S15059" s="108"/>
      <c r="U15059" s="108"/>
      <c r="W15059" s="108"/>
      <c r="Y15059" s="108"/>
      <c r="AA15059" s="108"/>
      <c r="AC15059" s="108"/>
    </row>
    <row r="15060" spans="19:29" x14ac:dyDescent="0.25">
      <c r="S15060" s="108"/>
      <c r="U15060" s="108"/>
      <c r="W15060" s="108"/>
      <c r="Y15060" s="108"/>
      <c r="AA15060" s="108"/>
      <c r="AC15060" s="108"/>
    </row>
    <row r="15061" spans="19:29" x14ac:dyDescent="0.25">
      <c r="S15061" s="108"/>
      <c r="U15061" s="108"/>
      <c r="W15061" s="108"/>
      <c r="Y15061" s="108"/>
      <c r="AA15061" s="108"/>
      <c r="AC15061" s="108"/>
    </row>
    <row r="15062" spans="19:29" x14ac:dyDescent="0.25">
      <c r="S15062" s="110"/>
      <c r="U15062" s="110"/>
      <c r="W15062" s="110"/>
      <c r="Y15062" s="110"/>
      <c r="AA15062" s="110"/>
      <c r="AC15062" s="110"/>
    </row>
    <row r="15063" spans="19:29" x14ac:dyDescent="0.25">
      <c r="S15063" s="110"/>
      <c r="U15063" s="110"/>
      <c r="W15063" s="110"/>
      <c r="Y15063" s="110"/>
      <c r="AA15063" s="110"/>
      <c r="AC15063" s="110"/>
    </row>
    <row r="15064" spans="19:29" x14ac:dyDescent="0.25">
      <c r="S15064" s="110"/>
      <c r="U15064" s="110"/>
      <c r="W15064" s="110"/>
      <c r="Y15064" s="110"/>
      <c r="AA15064" s="110"/>
      <c r="AC15064" s="110"/>
    </row>
    <row r="15065" spans="19:29" x14ac:dyDescent="0.25">
      <c r="S15065" s="110"/>
      <c r="U15065" s="110"/>
      <c r="W15065" s="110"/>
      <c r="Y15065" s="110"/>
      <c r="AA15065" s="110"/>
      <c r="AC15065" s="110"/>
    </row>
    <row r="15066" spans="19:29" x14ac:dyDescent="0.25">
      <c r="S15066" s="111"/>
      <c r="U15066" s="111"/>
      <c r="W15066" s="111"/>
      <c r="Y15066" s="111"/>
      <c r="AA15066" s="111"/>
      <c r="AC15066" s="111"/>
    </row>
    <row r="15067" spans="19:29" x14ac:dyDescent="0.25">
      <c r="S15067" s="107"/>
      <c r="U15067" s="107"/>
      <c r="W15067" s="107"/>
      <c r="Y15067" s="107"/>
      <c r="AA15067" s="107"/>
      <c r="AC15067" s="107"/>
    </row>
    <row r="15068" spans="19:29" x14ac:dyDescent="0.25">
      <c r="S15068" s="108"/>
      <c r="U15068" s="108"/>
      <c r="W15068" s="108"/>
      <c r="Y15068" s="108"/>
      <c r="AA15068" s="108"/>
      <c r="AC15068" s="108"/>
    </row>
    <row r="15069" spans="19:29" x14ac:dyDescent="0.25">
      <c r="S15069" s="108"/>
      <c r="U15069" s="108"/>
      <c r="W15069" s="108"/>
      <c r="Y15069" s="108"/>
      <c r="AA15069" s="108"/>
      <c r="AC15069" s="108"/>
    </row>
    <row r="15070" spans="19:29" x14ac:dyDescent="0.25">
      <c r="S15070" s="109"/>
      <c r="U15070" s="109"/>
      <c r="W15070" s="109"/>
      <c r="Y15070" s="109"/>
      <c r="AA15070" s="109"/>
      <c r="AC15070" s="109"/>
    </row>
    <row r="15071" spans="19:29" x14ac:dyDescent="0.25">
      <c r="S15071" s="108"/>
      <c r="U15071" s="108"/>
      <c r="W15071" s="108"/>
      <c r="Y15071" s="108"/>
      <c r="AA15071" s="108"/>
      <c r="AC15071" s="108"/>
    </row>
    <row r="15072" spans="19:29" x14ac:dyDescent="0.25">
      <c r="S15072" s="108"/>
      <c r="U15072" s="108"/>
      <c r="W15072" s="108"/>
      <c r="Y15072" s="108"/>
      <c r="AA15072" s="108"/>
      <c r="AC15072" s="108"/>
    </row>
    <row r="15073" spans="19:29" x14ac:dyDescent="0.25">
      <c r="S15073" s="109"/>
      <c r="U15073" s="109"/>
      <c r="W15073" s="109"/>
      <c r="Y15073" s="109"/>
      <c r="AA15073" s="109"/>
      <c r="AC15073" s="109"/>
    </row>
    <row r="15074" spans="19:29" x14ac:dyDescent="0.25">
      <c r="S15074" s="108"/>
      <c r="U15074" s="108"/>
      <c r="W15074" s="108"/>
      <c r="Y15074" s="108"/>
      <c r="AA15074" s="108"/>
      <c r="AC15074" s="108"/>
    </row>
    <row r="15075" spans="19:29" x14ac:dyDescent="0.25">
      <c r="S15075" s="109"/>
      <c r="U15075" s="109"/>
      <c r="W15075" s="109"/>
      <c r="Y15075" s="109"/>
      <c r="AA15075" s="109"/>
      <c r="AC15075" s="109"/>
    </row>
    <row r="15076" spans="19:29" x14ac:dyDescent="0.25">
      <c r="S15076" s="108"/>
      <c r="U15076" s="108"/>
      <c r="W15076" s="108"/>
      <c r="Y15076" s="108"/>
      <c r="AA15076" s="108"/>
      <c r="AC15076" s="108"/>
    </row>
    <row r="15077" spans="19:29" x14ac:dyDescent="0.25">
      <c r="S15077" s="108"/>
      <c r="U15077" s="108"/>
      <c r="W15077" s="108"/>
      <c r="Y15077" s="108"/>
      <c r="AA15077" s="108"/>
      <c r="AC15077" s="108"/>
    </row>
    <row r="15078" spans="19:29" x14ac:dyDescent="0.25">
      <c r="S15078" s="108"/>
      <c r="U15078" s="108"/>
      <c r="W15078" s="108"/>
      <c r="Y15078" s="108"/>
      <c r="AA15078" s="108"/>
      <c r="AC15078" s="108"/>
    </row>
    <row r="15079" spans="19:29" x14ac:dyDescent="0.25">
      <c r="S15079" s="110"/>
      <c r="U15079" s="110"/>
      <c r="W15079" s="110"/>
      <c r="Y15079" s="110"/>
      <c r="AA15079" s="110"/>
      <c r="AC15079" s="110"/>
    </row>
    <row r="15080" spans="19:29" x14ac:dyDescent="0.25">
      <c r="S15080" s="110"/>
      <c r="U15080" s="110"/>
      <c r="W15080" s="110"/>
      <c r="Y15080" s="110"/>
      <c r="AA15080" s="110"/>
      <c r="AC15080" s="110"/>
    </row>
    <row r="15081" spans="19:29" x14ac:dyDescent="0.25">
      <c r="S15081" s="110"/>
      <c r="U15081" s="110"/>
      <c r="W15081" s="110"/>
      <c r="Y15081" s="110"/>
      <c r="AA15081" s="110"/>
      <c r="AC15081" s="110"/>
    </row>
    <row r="15082" spans="19:29" x14ac:dyDescent="0.25">
      <c r="S15082" s="110"/>
      <c r="U15082" s="110"/>
      <c r="W15082" s="110"/>
      <c r="Y15082" s="110"/>
      <c r="AA15082" s="110"/>
      <c r="AC15082" s="110"/>
    </row>
    <row r="15083" spans="19:29" x14ac:dyDescent="0.25">
      <c r="S15083" s="111"/>
      <c r="U15083" s="111"/>
      <c r="W15083" s="111"/>
      <c r="Y15083" s="111"/>
      <c r="AA15083" s="111"/>
      <c r="AC15083" s="111"/>
    </row>
    <row r="15084" spans="19:29" x14ac:dyDescent="0.25">
      <c r="S15084" s="107"/>
      <c r="U15084" s="107"/>
      <c r="W15084" s="107"/>
      <c r="Y15084" s="107"/>
      <c r="AA15084" s="107"/>
      <c r="AC15084" s="107"/>
    </row>
    <row r="15085" spans="19:29" x14ac:dyDescent="0.25">
      <c r="S15085" s="108"/>
      <c r="U15085" s="108"/>
      <c r="W15085" s="108"/>
      <c r="Y15085" s="108"/>
      <c r="AA15085" s="108"/>
      <c r="AC15085" s="108"/>
    </row>
    <row r="15086" spans="19:29" x14ac:dyDescent="0.25">
      <c r="S15086" s="108"/>
      <c r="U15086" s="108"/>
      <c r="W15086" s="108"/>
      <c r="Y15086" s="108"/>
      <c r="AA15086" s="108"/>
      <c r="AC15086" s="108"/>
    </row>
    <row r="15087" spans="19:29" x14ac:dyDescent="0.25">
      <c r="S15087" s="109"/>
      <c r="U15087" s="109"/>
      <c r="W15087" s="109"/>
      <c r="Y15087" s="109"/>
      <c r="AA15087" s="109"/>
      <c r="AC15087" s="109"/>
    </row>
    <row r="15088" spans="19:29" x14ac:dyDescent="0.25">
      <c r="S15088" s="108"/>
      <c r="U15088" s="108"/>
      <c r="W15088" s="108"/>
      <c r="Y15088" s="108"/>
      <c r="AA15088" s="108"/>
      <c r="AC15088" s="108"/>
    </row>
    <row r="15089" spans="19:29" x14ac:dyDescent="0.25">
      <c r="S15089" s="108"/>
      <c r="U15089" s="108"/>
      <c r="W15089" s="108"/>
      <c r="Y15089" s="108"/>
      <c r="AA15089" s="108"/>
      <c r="AC15089" s="108"/>
    </row>
    <row r="15090" spans="19:29" x14ac:dyDescent="0.25">
      <c r="S15090" s="109"/>
      <c r="U15090" s="109"/>
      <c r="W15090" s="109"/>
      <c r="Y15090" s="109"/>
      <c r="AA15090" s="109"/>
      <c r="AC15090" s="109"/>
    </row>
    <row r="15091" spans="19:29" x14ac:dyDescent="0.25">
      <c r="S15091" s="108"/>
      <c r="U15091" s="108"/>
      <c r="W15091" s="108"/>
      <c r="Y15091" s="108"/>
      <c r="AA15091" s="108"/>
      <c r="AC15091" s="108"/>
    </row>
    <row r="15092" spans="19:29" x14ac:dyDescent="0.25">
      <c r="S15092" s="109"/>
      <c r="U15092" s="109"/>
      <c r="W15092" s="109"/>
      <c r="Y15092" s="109"/>
      <c r="AA15092" s="109"/>
      <c r="AC15092" s="109"/>
    </row>
    <row r="15093" spans="19:29" x14ac:dyDescent="0.25">
      <c r="S15093" s="108"/>
      <c r="U15093" s="108"/>
      <c r="W15093" s="108"/>
      <c r="Y15093" s="108"/>
      <c r="AA15093" s="108"/>
      <c r="AC15093" s="108"/>
    </row>
    <row r="15094" spans="19:29" x14ac:dyDescent="0.25">
      <c r="S15094" s="108"/>
      <c r="U15094" s="108"/>
      <c r="W15094" s="108"/>
      <c r="Y15094" s="108"/>
      <c r="AA15094" s="108"/>
      <c r="AC15094" s="108"/>
    </row>
    <row r="15095" spans="19:29" x14ac:dyDescent="0.25">
      <c r="S15095" s="108"/>
      <c r="U15095" s="108"/>
      <c r="W15095" s="108"/>
      <c r="Y15095" s="108"/>
      <c r="AA15095" s="108"/>
      <c r="AC15095" s="108"/>
    </row>
    <row r="15096" spans="19:29" x14ac:dyDescent="0.25">
      <c r="S15096" s="110"/>
      <c r="U15096" s="110"/>
      <c r="W15096" s="110"/>
      <c r="Y15096" s="110"/>
      <c r="AA15096" s="110"/>
      <c r="AC15096" s="110"/>
    </row>
    <row r="15097" spans="19:29" x14ac:dyDescent="0.25">
      <c r="S15097" s="110"/>
      <c r="U15097" s="110"/>
      <c r="W15097" s="110"/>
      <c r="Y15097" s="110"/>
      <c r="AA15097" s="110"/>
      <c r="AC15097" s="110"/>
    </row>
    <row r="15098" spans="19:29" x14ac:dyDescent="0.25">
      <c r="S15098" s="110"/>
      <c r="U15098" s="110"/>
      <c r="W15098" s="110"/>
      <c r="Y15098" s="110"/>
      <c r="AA15098" s="110"/>
      <c r="AC15098" s="110"/>
    </row>
    <row r="15099" spans="19:29" x14ac:dyDescent="0.25">
      <c r="S15099" s="110"/>
      <c r="U15099" s="110"/>
      <c r="W15099" s="110"/>
      <c r="Y15099" s="110"/>
      <c r="AA15099" s="110"/>
      <c r="AC15099" s="110"/>
    </row>
    <row r="15100" spans="19:29" x14ac:dyDescent="0.25">
      <c r="S15100" s="111"/>
      <c r="U15100" s="111"/>
      <c r="W15100" s="111"/>
      <c r="Y15100" s="111"/>
      <c r="AA15100" s="111"/>
      <c r="AC15100" s="111"/>
    </row>
    <row r="15101" spans="19:29" x14ac:dyDescent="0.25">
      <c r="S15101" s="107"/>
      <c r="U15101" s="107"/>
      <c r="W15101" s="107"/>
      <c r="Y15101" s="107"/>
      <c r="AA15101" s="107"/>
      <c r="AC15101" s="107"/>
    </row>
    <row r="15102" spans="19:29" x14ac:dyDescent="0.25">
      <c r="S15102" s="108"/>
      <c r="U15102" s="108"/>
      <c r="W15102" s="108"/>
      <c r="Y15102" s="108"/>
      <c r="AA15102" s="108"/>
      <c r="AC15102" s="108"/>
    </row>
    <row r="15103" spans="19:29" x14ac:dyDescent="0.25">
      <c r="S15103" s="108"/>
      <c r="U15103" s="108"/>
      <c r="W15103" s="108"/>
      <c r="Y15103" s="108"/>
      <c r="AA15103" s="108"/>
      <c r="AC15103" s="108"/>
    </row>
    <row r="15104" spans="19:29" x14ac:dyDescent="0.25">
      <c r="S15104" s="109"/>
      <c r="U15104" s="109"/>
      <c r="W15104" s="109"/>
      <c r="Y15104" s="109"/>
      <c r="AA15104" s="109"/>
      <c r="AC15104" s="109"/>
    </row>
    <row r="15105" spans="19:29" x14ac:dyDescent="0.25">
      <c r="S15105" s="108"/>
      <c r="U15105" s="108"/>
      <c r="W15105" s="108"/>
      <c r="Y15105" s="108"/>
      <c r="AA15105" s="108"/>
      <c r="AC15105" s="108"/>
    </row>
    <row r="15106" spans="19:29" x14ac:dyDescent="0.25">
      <c r="S15106" s="108"/>
      <c r="U15106" s="108"/>
      <c r="W15106" s="108"/>
      <c r="Y15106" s="108"/>
      <c r="AA15106" s="108"/>
      <c r="AC15106" s="108"/>
    </row>
    <row r="15107" spans="19:29" x14ac:dyDescent="0.25">
      <c r="S15107" s="109"/>
      <c r="U15107" s="109"/>
      <c r="W15107" s="109"/>
      <c r="Y15107" s="109"/>
      <c r="AA15107" s="109"/>
      <c r="AC15107" s="109"/>
    </row>
    <row r="15108" spans="19:29" x14ac:dyDescent="0.25">
      <c r="S15108" s="108"/>
      <c r="U15108" s="108"/>
      <c r="W15108" s="108"/>
      <c r="Y15108" s="108"/>
      <c r="AA15108" s="108"/>
      <c r="AC15108" s="108"/>
    </row>
    <row r="15109" spans="19:29" x14ac:dyDescent="0.25">
      <c r="S15109" s="109"/>
      <c r="U15109" s="109"/>
      <c r="W15109" s="109"/>
      <c r="Y15109" s="109"/>
      <c r="AA15109" s="109"/>
      <c r="AC15109" s="109"/>
    </row>
    <row r="15110" spans="19:29" x14ac:dyDescent="0.25">
      <c r="S15110" s="108"/>
      <c r="U15110" s="108"/>
      <c r="W15110" s="108"/>
      <c r="Y15110" s="108"/>
      <c r="AA15110" s="108"/>
      <c r="AC15110" s="108"/>
    </row>
    <row r="15111" spans="19:29" x14ac:dyDescent="0.25">
      <c r="S15111" s="108"/>
      <c r="U15111" s="108"/>
      <c r="W15111" s="108"/>
      <c r="Y15111" s="108"/>
      <c r="AA15111" s="108"/>
      <c r="AC15111" s="108"/>
    </row>
    <row r="15112" spans="19:29" x14ac:dyDescent="0.25">
      <c r="S15112" s="108"/>
      <c r="U15112" s="108"/>
      <c r="W15112" s="108"/>
      <c r="Y15112" s="108"/>
      <c r="AA15112" s="108"/>
      <c r="AC15112" s="108"/>
    </row>
    <row r="15113" spans="19:29" x14ac:dyDescent="0.25">
      <c r="S15113" s="110"/>
      <c r="U15113" s="110"/>
      <c r="W15113" s="110"/>
      <c r="Y15113" s="110"/>
      <c r="AA15113" s="110"/>
      <c r="AC15113" s="110"/>
    </row>
    <row r="15114" spans="19:29" x14ac:dyDescent="0.25">
      <c r="S15114" s="110"/>
      <c r="U15114" s="110"/>
      <c r="W15114" s="110"/>
      <c r="Y15114" s="110"/>
      <c r="AA15114" s="110"/>
      <c r="AC15114" s="110"/>
    </row>
    <row r="15115" spans="19:29" x14ac:dyDescent="0.25">
      <c r="S15115" s="110"/>
      <c r="U15115" s="110"/>
      <c r="W15115" s="110"/>
      <c r="Y15115" s="110"/>
      <c r="AA15115" s="110"/>
      <c r="AC15115" s="110"/>
    </row>
    <row r="15116" spans="19:29" x14ac:dyDescent="0.25">
      <c r="S15116" s="110"/>
      <c r="U15116" s="110"/>
      <c r="W15116" s="110"/>
      <c r="Y15116" s="110"/>
      <c r="AA15116" s="110"/>
      <c r="AC15116" s="110"/>
    </row>
    <row r="15117" spans="19:29" x14ac:dyDescent="0.25">
      <c r="S15117" s="111"/>
      <c r="U15117" s="111"/>
      <c r="W15117" s="111"/>
      <c r="Y15117" s="111"/>
      <c r="AA15117" s="111"/>
      <c r="AC15117" s="111"/>
    </row>
    <row r="15118" spans="19:29" x14ac:dyDescent="0.25">
      <c r="S15118" s="107"/>
      <c r="U15118" s="107"/>
      <c r="W15118" s="107"/>
      <c r="Y15118" s="107"/>
      <c r="AA15118" s="107"/>
      <c r="AC15118" s="107"/>
    </row>
    <row r="15119" spans="19:29" x14ac:dyDescent="0.25">
      <c r="S15119" s="108"/>
      <c r="U15119" s="108"/>
      <c r="W15119" s="108"/>
      <c r="Y15119" s="108"/>
      <c r="AA15119" s="108"/>
      <c r="AC15119" s="108"/>
    </row>
    <row r="15120" spans="19:29" x14ac:dyDescent="0.25">
      <c r="S15120" s="108"/>
      <c r="U15120" s="108"/>
      <c r="W15120" s="108"/>
      <c r="Y15120" s="108"/>
      <c r="AA15120" s="108"/>
      <c r="AC15120" s="108"/>
    </row>
    <row r="15121" spans="19:29" x14ac:dyDescent="0.25">
      <c r="S15121" s="109"/>
      <c r="U15121" s="109"/>
      <c r="W15121" s="109"/>
      <c r="Y15121" s="109"/>
      <c r="AA15121" s="109"/>
      <c r="AC15121" s="109"/>
    </row>
    <row r="15122" spans="19:29" x14ac:dyDescent="0.25">
      <c r="S15122" s="108"/>
      <c r="U15122" s="108"/>
      <c r="W15122" s="108"/>
      <c r="Y15122" s="108"/>
      <c r="AA15122" s="108"/>
      <c r="AC15122" s="108"/>
    </row>
    <row r="15123" spans="19:29" x14ac:dyDescent="0.25">
      <c r="S15123" s="108"/>
      <c r="U15123" s="108"/>
      <c r="W15123" s="108"/>
      <c r="Y15123" s="108"/>
      <c r="AA15123" s="108"/>
      <c r="AC15123" s="108"/>
    </row>
    <row r="15124" spans="19:29" x14ac:dyDescent="0.25">
      <c r="S15124" s="109"/>
      <c r="U15124" s="109"/>
      <c r="W15124" s="109"/>
      <c r="Y15124" s="109"/>
      <c r="AA15124" s="109"/>
      <c r="AC15124" s="109"/>
    </row>
    <row r="15125" spans="19:29" x14ac:dyDescent="0.25">
      <c r="S15125" s="108"/>
      <c r="U15125" s="108"/>
      <c r="W15125" s="108"/>
      <c r="Y15125" s="108"/>
      <c r="AA15125" s="108"/>
      <c r="AC15125" s="108"/>
    </row>
    <row r="15126" spans="19:29" x14ac:dyDescent="0.25">
      <c r="S15126" s="109"/>
      <c r="U15126" s="109"/>
      <c r="W15126" s="109"/>
      <c r="Y15126" s="109"/>
      <c r="AA15126" s="109"/>
      <c r="AC15126" s="109"/>
    </row>
    <row r="15127" spans="19:29" x14ac:dyDescent="0.25">
      <c r="S15127" s="108"/>
      <c r="U15127" s="108"/>
      <c r="W15127" s="108"/>
      <c r="Y15127" s="108"/>
      <c r="AA15127" s="108"/>
      <c r="AC15127" s="108"/>
    </row>
    <row r="15128" spans="19:29" x14ac:dyDescent="0.25">
      <c r="S15128" s="108"/>
      <c r="U15128" s="108"/>
      <c r="W15128" s="108"/>
      <c r="Y15128" s="108"/>
      <c r="AA15128" s="108"/>
      <c r="AC15128" s="108"/>
    </row>
    <row r="15129" spans="19:29" x14ac:dyDescent="0.25">
      <c r="S15129" s="108"/>
      <c r="U15129" s="108"/>
      <c r="W15129" s="108"/>
      <c r="Y15129" s="108"/>
      <c r="AA15129" s="108"/>
      <c r="AC15129" s="108"/>
    </row>
    <row r="15130" spans="19:29" x14ac:dyDescent="0.25">
      <c r="S15130" s="110"/>
      <c r="U15130" s="110"/>
      <c r="W15130" s="110"/>
      <c r="Y15130" s="110"/>
      <c r="AA15130" s="110"/>
      <c r="AC15130" s="110"/>
    </row>
    <row r="15131" spans="19:29" x14ac:dyDescent="0.25">
      <c r="S15131" s="110"/>
      <c r="U15131" s="110"/>
      <c r="W15131" s="110"/>
      <c r="Y15131" s="110"/>
      <c r="AA15131" s="110"/>
      <c r="AC15131" s="110"/>
    </row>
    <row r="15132" spans="19:29" x14ac:dyDescent="0.25">
      <c r="S15132" s="110"/>
      <c r="U15132" s="110"/>
      <c r="W15132" s="110"/>
      <c r="Y15132" s="110"/>
      <c r="AA15132" s="110"/>
      <c r="AC15132" s="110"/>
    </row>
    <row r="15133" spans="19:29" x14ac:dyDescent="0.25">
      <c r="S15133" s="110"/>
      <c r="U15133" s="110"/>
      <c r="W15133" s="110"/>
      <c r="Y15133" s="110"/>
      <c r="AA15133" s="110"/>
      <c r="AC15133" s="110"/>
    </row>
    <row r="15134" spans="19:29" x14ac:dyDescent="0.25">
      <c r="S15134" s="111"/>
      <c r="U15134" s="111"/>
      <c r="W15134" s="111"/>
      <c r="Y15134" s="111"/>
      <c r="AA15134" s="111"/>
      <c r="AC15134" s="111"/>
    </row>
    <row r="15135" spans="19:29" x14ac:dyDescent="0.25">
      <c r="S15135" s="107"/>
      <c r="U15135" s="107"/>
      <c r="W15135" s="107"/>
      <c r="Y15135" s="107"/>
      <c r="AA15135" s="107"/>
      <c r="AC15135" s="107"/>
    </row>
    <row r="15136" spans="19:29" x14ac:dyDescent="0.25">
      <c r="S15136" s="108"/>
      <c r="U15136" s="108"/>
      <c r="W15136" s="108"/>
      <c r="Y15136" s="108"/>
      <c r="AA15136" s="108"/>
      <c r="AC15136" s="108"/>
    </row>
    <row r="15137" spans="19:29" x14ac:dyDescent="0.25">
      <c r="S15137" s="108"/>
      <c r="U15137" s="108"/>
      <c r="W15137" s="108"/>
      <c r="Y15137" s="108"/>
      <c r="AA15137" s="108"/>
      <c r="AC15137" s="108"/>
    </row>
    <row r="15138" spans="19:29" x14ac:dyDescent="0.25">
      <c r="S15138" s="109"/>
      <c r="U15138" s="109"/>
      <c r="W15138" s="109"/>
      <c r="Y15138" s="109"/>
      <c r="AA15138" s="109"/>
      <c r="AC15138" s="109"/>
    </row>
    <row r="15139" spans="19:29" x14ac:dyDescent="0.25">
      <c r="S15139" s="108"/>
      <c r="U15139" s="108"/>
      <c r="W15139" s="108"/>
      <c r="Y15139" s="108"/>
      <c r="AA15139" s="108"/>
      <c r="AC15139" s="108"/>
    </row>
    <row r="15140" spans="19:29" x14ac:dyDescent="0.25">
      <c r="S15140" s="108"/>
      <c r="U15140" s="108"/>
      <c r="W15140" s="108"/>
      <c r="Y15140" s="108"/>
      <c r="AA15140" s="108"/>
      <c r="AC15140" s="108"/>
    </row>
    <row r="15141" spans="19:29" x14ac:dyDescent="0.25">
      <c r="S15141" s="109"/>
      <c r="U15141" s="109"/>
      <c r="W15141" s="109"/>
      <c r="Y15141" s="109"/>
      <c r="AA15141" s="109"/>
      <c r="AC15141" s="109"/>
    </row>
    <row r="15142" spans="19:29" x14ac:dyDescent="0.25">
      <c r="S15142" s="108"/>
      <c r="U15142" s="108"/>
      <c r="W15142" s="108"/>
      <c r="Y15142" s="108"/>
      <c r="AA15142" s="108"/>
      <c r="AC15142" s="108"/>
    </row>
    <row r="15143" spans="19:29" x14ac:dyDescent="0.25">
      <c r="S15143" s="109"/>
      <c r="U15143" s="109"/>
      <c r="W15143" s="109"/>
      <c r="Y15143" s="109"/>
      <c r="AA15143" s="109"/>
      <c r="AC15143" s="109"/>
    </row>
    <row r="15144" spans="19:29" x14ac:dyDescent="0.25">
      <c r="S15144" s="108"/>
      <c r="U15144" s="108"/>
      <c r="W15144" s="108"/>
      <c r="Y15144" s="108"/>
      <c r="AA15144" s="108"/>
      <c r="AC15144" s="108"/>
    </row>
    <row r="15145" spans="19:29" x14ac:dyDescent="0.25">
      <c r="S15145" s="108"/>
      <c r="U15145" s="108"/>
      <c r="W15145" s="108"/>
      <c r="Y15145" s="108"/>
      <c r="AA15145" s="108"/>
      <c r="AC15145" s="108"/>
    </row>
    <row r="15146" spans="19:29" x14ac:dyDescent="0.25">
      <c r="S15146" s="108"/>
      <c r="U15146" s="108"/>
      <c r="W15146" s="108"/>
      <c r="Y15146" s="108"/>
      <c r="AA15146" s="108"/>
      <c r="AC15146" s="108"/>
    </row>
    <row r="15147" spans="19:29" x14ac:dyDescent="0.25">
      <c r="S15147" s="110"/>
      <c r="U15147" s="110"/>
      <c r="W15147" s="110"/>
      <c r="Y15147" s="110"/>
      <c r="AA15147" s="110"/>
      <c r="AC15147" s="110"/>
    </row>
    <row r="15148" spans="19:29" x14ac:dyDescent="0.25">
      <c r="S15148" s="110"/>
      <c r="U15148" s="110"/>
      <c r="W15148" s="110"/>
      <c r="Y15148" s="110"/>
      <c r="AA15148" s="110"/>
      <c r="AC15148" s="110"/>
    </row>
    <row r="15149" spans="19:29" x14ac:dyDescent="0.25">
      <c r="S15149" s="110"/>
      <c r="U15149" s="110"/>
      <c r="W15149" s="110"/>
      <c r="Y15149" s="110"/>
      <c r="AA15149" s="110"/>
      <c r="AC15149" s="110"/>
    </row>
    <row r="15150" spans="19:29" x14ac:dyDescent="0.25">
      <c r="S15150" s="110"/>
      <c r="U15150" s="110"/>
      <c r="W15150" s="110"/>
      <c r="Y15150" s="110"/>
      <c r="AA15150" s="110"/>
      <c r="AC15150" s="110"/>
    </row>
    <row r="15151" spans="19:29" x14ac:dyDescent="0.25">
      <c r="S15151" s="111"/>
      <c r="U15151" s="111"/>
      <c r="W15151" s="111"/>
      <c r="Y15151" s="111"/>
      <c r="AA15151" s="111"/>
      <c r="AC15151" s="111"/>
    </row>
    <row r="15152" spans="19:29" x14ac:dyDescent="0.25">
      <c r="S15152" s="107"/>
      <c r="U15152" s="107"/>
      <c r="W15152" s="107"/>
      <c r="Y15152" s="107"/>
      <c r="AA15152" s="107"/>
      <c r="AC15152" s="107"/>
    </row>
    <row r="15153" spans="19:29" x14ac:dyDescent="0.25">
      <c r="S15153" s="108"/>
      <c r="U15153" s="108"/>
      <c r="W15153" s="108"/>
      <c r="Y15153" s="108"/>
      <c r="AA15153" s="108"/>
      <c r="AC15153" s="108"/>
    </row>
    <row r="15154" spans="19:29" x14ac:dyDescent="0.25">
      <c r="S15154" s="108"/>
      <c r="U15154" s="108"/>
      <c r="W15154" s="108"/>
      <c r="Y15154" s="108"/>
      <c r="AA15154" s="108"/>
      <c r="AC15154" s="108"/>
    </row>
    <row r="15155" spans="19:29" x14ac:dyDescent="0.25">
      <c r="S15155" s="109"/>
      <c r="U15155" s="109"/>
      <c r="W15155" s="109"/>
      <c r="Y15155" s="109"/>
      <c r="AA15155" s="109"/>
      <c r="AC15155" s="109"/>
    </row>
    <row r="15156" spans="19:29" x14ac:dyDescent="0.25">
      <c r="S15156" s="108"/>
      <c r="U15156" s="108"/>
      <c r="W15156" s="108"/>
      <c r="Y15156" s="108"/>
      <c r="AA15156" s="108"/>
      <c r="AC15156" s="108"/>
    </row>
    <row r="15157" spans="19:29" x14ac:dyDescent="0.25">
      <c r="S15157" s="108"/>
      <c r="U15157" s="108"/>
      <c r="W15157" s="108"/>
      <c r="Y15157" s="108"/>
      <c r="AA15157" s="108"/>
      <c r="AC15157" s="108"/>
    </row>
    <row r="15158" spans="19:29" x14ac:dyDescent="0.25">
      <c r="S15158" s="109"/>
      <c r="U15158" s="109"/>
      <c r="W15158" s="109"/>
      <c r="Y15158" s="109"/>
      <c r="AA15158" s="109"/>
      <c r="AC15158" s="109"/>
    </row>
    <row r="15159" spans="19:29" x14ac:dyDescent="0.25">
      <c r="S15159" s="108"/>
      <c r="U15159" s="108"/>
      <c r="W15159" s="108"/>
      <c r="Y15159" s="108"/>
      <c r="AA15159" s="108"/>
      <c r="AC15159" s="108"/>
    </row>
    <row r="15160" spans="19:29" x14ac:dyDescent="0.25">
      <c r="S15160" s="109"/>
      <c r="U15160" s="109"/>
      <c r="W15160" s="109"/>
      <c r="Y15160" s="109"/>
      <c r="AA15160" s="109"/>
      <c r="AC15160" s="109"/>
    </row>
    <row r="15161" spans="19:29" x14ac:dyDescent="0.25">
      <c r="S15161" s="108"/>
      <c r="U15161" s="108"/>
      <c r="W15161" s="108"/>
      <c r="Y15161" s="108"/>
      <c r="AA15161" s="108"/>
      <c r="AC15161" s="108"/>
    </row>
    <row r="15162" spans="19:29" x14ac:dyDescent="0.25">
      <c r="S15162" s="108"/>
      <c r="U15162" s="108"/>
      <c r="W15162" s="108"/>
      <c r="Y15162" s="108"/>
      <c r="AA15162" s="108"/>
      <c r="AC15162" s="108"/>
    </row>
    <row r="15163" spans="19:29" x14ac:dyDescent="0.25">
      <c r="S15163" s="108"/>
      <c r="U15163" s="108"/>
      <c r="W15163" s="108"/>
      <c r="Y15163" s="108"/>
      <c r="AA15163" s="108"/>
      <c r="AC15163" s="108"/>
    </row>
    <row r="15164" spans="19:29" x14ac:dyDescent="0.25">
      <c r="S15164" s="110"/>
      <c r="U15164" s="110"/>
      <c r="W15164" s="110"/>
      <c r="Y15164" s="110"/>
      <c r="AA15164" s="110"/>
      <c r="AC15164" s="110"/>
    </row>
    <row r="15165" spans="19:29" x14ac:dyDescent="0.25">
      <c r="S15165" s="110"/>
      <c r="U15165" s="110"/>
      <c r="W15165" s="110"/>
      <c r="Y15165" s="110"/>
      <c r="AA15165" s="110"/>
      <c r="AC15165" s="110"/>
    </row>
    <row r="15166" spans="19:29" x14ac:dyDescent="0.25">
      <c r="S15166" s="110"/>
      <c r="U15166" s="110"/>
      <c r="W15166" s="110"/>
      <c r="Y15166" s="110"/>
      <c r="AA15166" s="110"/>
      <c r="AC15166" s="110"/>
    </row>
    <row r="15167" spans="19:29" x14ac:dyDescent="0.25">
      <c r="S15167" s="110"/>
      <c r="U15167" s="110"/>
      <c r="W15167" s="110"/>
      <c r="Y15167" s="110"/>
      <c r="AA15167" s="110"/>
      <c r="AC15167" s="110"/>
    </row>
    <row r="15168" spans="19:29" x14ac:dyDescent="0.25">
      <c r="S15168" s="111"/>
      <c r="U15168" s="111"/>
      <c r="W15168" s="111"/>
      <c r="Y15168" s="111"/>
      <c r="AA15168" s="111"/>
      <c r="AC15168" s="111"/>
    </row>
    <row r="15169" spans="19:29" x14ac:dyDescent="0.25">
      <c r="S15169" s="107"/>
      <c r="U15169" s="107"/>
      <c r="W15169" s="107"/>
      <c r="Y15169" s="107"/>
      <c r="AA15169" s="107"/>
      <c r="AC15169" s="107"/>
    </row>
    <row r="15170" spans="19:29" x14ac:dyDescent="0.25">
      <c r="S15170" s="108"/>
      <c r="U15170" s="108"/>
      <c r="W15170" s="108"/>
      <c r="Y15170" s="108"/>
      <c r="AA15170" s="108"/>
      <c r="AC15170" s="108"/>
    </row>
    <row r="15171" spans="19:29" x14ac:dyDescent="0.25">
      <c r="S15171" s="108"/>
      <c r="U15171" s="108"/>
      <c r="W15171" s="108"/>
      <c r="Y15171" s="108"/>
      <c r="AA15171" s="108"/>
      <c r="AC15171" s="108"/>
    </row>
    <row r="15172" spans="19:29" x14ac:dyDescent="0.25">
      <c r="S15172" s="109"/>
      <c r="U15172" s="109"/>
      <c r="W15172" s="109"/>
      <c r="Y15172" s="109"/>
      <c r="AA15172" s="109"/>
      <c r="AC15172" s="109"/>
    </row>
    <row r="15173" spans="19:29" x14ac:dyDescent="0.25">
      <c r="S15173" s="108"/>
      <c r="U15173" s="108"/>
      <c r="W15173" s="108"/>
      <c r="Y15173" s="108"/>
      <c r="AA15173" s="108"/>
      <c r="AC15173" s="108"/>
    </row>
    <row r="15174" spans="19:29" x14ac:dyDescent="0.25">
      <c r="S15174" s="108"/>
      <c r="U15174" s="108"/>
      <c r="W15174" s="108"/>
      <c r="Y15174" s="108"/>
      <c r="AA15174" s="108"/>
      <c r="AC15174" s="108"/>
    </row>
    <row r="15175" spans="19:29" x14ac:dyDescent="0.25">
      <c r="S15175" s="109"/>
      <c r="U15175" s="109"/>
      <c r="W15175" s="109"/>
      <c r="Y15175" s="109"/>
      <c r="AA15175" s="109"/>
      <c r="AC15175" s="109"/>
    </row>
    <row r="15176" spans="19:29" x14ac:dyDescent="0.25">
      <c r="S15176" s="108"/>
      <c r="U15176" s="108"/>
      <c r="W15176" s="108"/>
      <c r="Y15176" s="108"/>
      <c r="AA15176" s="108"/>
      <c r="AC15176" s="108"/>
    </row>
    <row r="15177" spans="19:29" x14ac:dyDescent="0.25">
      <c r="S15177" s="109"/>
      <c r="U15177" s="109"/>
      <c r="W15177" s="109"/>
      <c r="Y15177" s="109"/>
      <c r="AA15177" s="109"/>
      <c r="AC15177" s="109"/>
    </row>
    <row r="15178" spans="19:29" x14ac:dyDescent="0.25">
      <c r="S15178" s="108"/>
      <c r="U15178" s="108"/>
      <c r="W15178" s="108"/>
      <c r="Y15178" s="108"/>
      <c r="AA15178" s="108"/>
      <c r="AC15178" s="108"/>
    </row>
    <row r="15179" spans="19:29" x14ac:dyDescent="0.25">
      <c r="S15179" s="108"/>
      <c r="U15179" s="108"/>
      <c r="W15179" s="108"/>
      <c r="Y15179" s="108"/>
      <c r="AA15179" s="108"/>
      <c r="AC15179" s="108"/>
    </row>
    <row r="15180" spans="19:29" x14ac:dyDescent="0.25">
      <c r="S15180" s="108"/>
      <c r="U15180" s="108"/>
      <c r="W15180" s="108"/>
      <c r="Y15180" s="108"/>
      <c r="AA15180" s="108"/>
      <c r="AC15180" s="108"/>
    </row>
    <row r="15181" spans="19:29" x14ac:dyDescent="0.25">
      <c r="S15181" s="110"/>
      <c r="U15181" s="110"/>
      <c r="W15181" s="110"/>
      <c r="Y15181" s="110"/>
      <c r="AA15181" s="110"/>
      <c r="AC15181" s="110"/>
    </row>
    <row r="15182" spans="19:29" x14ac:dyDescent="0.25">
      <c r="S15182" s="110"/>
      <c r="U15182" s="110"/>
      <c r="W15182" s="110"/>
      <c r="Y15182" s="110"/>
      <c r="AA15182" s="110"/>
      <c r="AC15182" s="110"/>
    </row>
    <row r="15183" spans="19:29" x14ac:dyDescent="0.25">
      <c r="S15183" s="110"/>
      <c r="U15183" s="110"/>
      <c r="W15183" s="110"/>
      <c r="Y15183" s="110"/>
      <c r="AA15183" s="110"/>
      <c r="AC15183" s="110"/>
    </row>
    <row r="15184" spans="19:29" x14ac:dyDescent="0.25">
      <c r="S15184" s="110"/>
      <c r="U15184" s="110"/>
      <c r="W15184" s="110"/>
      <c r="Y15184" s="110"/>
      <c r="AA15184" s="110"/>
      <c r="AC15184" s="110"/>
    </row>
    <row r="15185" spans="19:29" x14ac:dyDescent="0.25">
      <c r="S15185" s="111"/>
      <c r="U15185" s="111"/>
      <c r="W15185" s="111"/>
      <c r="Y15185" s="111"/>
      <c r="AA15185" s="111"/>
      <c r="AC15185" s="111"/>
    </row>
    <row r="15186" spans="19:29" x14ac:dyDescent="0.25">
      <c r="S15186" s="107"/>
      <c r="U15186" s="107"/>
      <c r="W15186" s="107"/>
      <c r="Y15186" s="107"/>
      <c r="AA15186" s="107"/>
      <c r="AC15186" s="107"/>
    </row>
    <row r="15187" spans="19:29" x14ac:dyDescent="0.25">
      <c r="S15187" s="108"/>
      <c r="U15187" s="108"/>
      <c r="W15187" s="108"/>
      <c r="Y15187" s="108"/>
      <c r="AA15187" s="108"/>
      <c r="AC15187" s="108"/>
    </row>
    <row r="15188" spans="19:29" x14ac:dyDescent="0.25">
      <c r="S15188" s="108"/>
      <c r="U15188" s="108"/>
      <c r="W15188" s="108"/>
      <c r="Y15188" s="108"/>
      <c r="AA15188" s="108"/>
      <c r="AC15188" s="108"/>
    </row>
    <row r="15189" spans="19:29" x14ac:dyDescent="0.25">
      <c r="S15189" s="109"/>
      <c r="U15189" s="109"/>
      <c r="W15189" s="109"/>
      <c r="Y15189" s="109"/>
      <c r="AA15189" s="109"/>
      <c r="AC15189" s="109"/>
    </row>
    <row r="15190" spans="19:29" x14ac:dyDescent="0.25">
      <c r="S15190" s="108"/>
      <c r="U15190" s="108"/>
      <c r="W15190" s="108"/>
      <c r="Y15190" s="108"/>
      <c r="AA15190" s="108"/>
      <c r="AC15190" s="108"/>
    </row>
    <row r="15191" spans="19:29" x14ac:dyDescent="0.25">
      <c r="S15191" s="108"/>
      <c r="U15191" s="108"/>
      <c r="W15191" s="108"/>
      <c r="Y15191" s="108"/>
      <c r="AA15191" s="108"/>
      <c r="AC15191" s="108"/>
    </row>
    <row r="15192" spans="19:29" x14ac:dyDescent="0.25">
      <c r="S15192" s="109"/>
      <c r="U15192" s="109"/>
      <c r="W15192" s="109"/>
      <c r="Y15192" s="109"/>
      <c r="AA15192" s="109"/>
      <c r="AC15192" s="109"/>
    </row>
    <row r="15193" spans="19:29" x14ac:dyDescent="0.25">
      <c r="S15193" s="108"/>
      <c r="U15193" s="108"/>
      <c r="W15193" s="108"/>
      <c r="Y15193" s="108"/>
      <c r="AA15193" s="108"/>
      <c r="AC15193" s="108"/>
    </row>
    <row r="15194" spans="19:29" x14ac:dyDescent="0.25">
      <c r="S15194" s="109"/>
      <c r="U15194" s="109"/>
      <c r="W15194" s="109"/>
      <c r="Y15194" s="109"/>
      <c r="AA15194" s="109"/>
      <c r="AC15194" s="109"/>
    </row>
    <row r="15195" spans="19:29" x14ac:dyDescent="0.25">
      <c r="S15195" s="108"/>
      <c r="U15195" s="108"/>
      <c r="W15195" s="108"/>
      <c r="Y15195" s="108"/>
      <c r="AA15195" s="108"/>
      <c r="AC15195" s="108"/>
    </row>
    <row r="15196" spans="19:29" x14ac:dyDescent="0.25">
      <c r="S15196" s="108"/>
      <c r="U15196" s="108"/>
      <c r="W15196" s="108"/>
      <c r="Y15196" s="108"/>
      <c r="AA15196" s="108"/>
      <c r="AC15196" s="108"/>
    </row>
    <row r="15197" spans="19:29" x14ac:dyDescent="0.25">
      <c r="S15197" s="108"/>
      <c r="U15197" s="108"/>
      <c r="W15197" s="108"/>
      <c r="Y15197" s="108"/>
      <c r="AA15197" s="108"/>
      <c r="AC15197" s="108"/>
    </row>
    <row r="15198" spans="19:29" x14ac:dyDescent="0.25">
      <c r="S15198" s="110"/>
      <c r="U15198" s="110"/>
      <c r="W15198" s="110"/>
      <c r="Y15198" s="110"/>
      <c r="AA15198" s="110"/>
      <c r="AC15198" s="110"/>
    </row>
    <row r="15199" spans="19:29" x14ac:dyDescent="0.25">
      <c r="S15199" s="110"/>
      <c r="U15199" s="110"/>
      <c r="W15199" s="110"/>
      <c r="Y15199" s="110"/>
      <c r="AA15199" s="110"/>
      <c r="AC15199" s="110"/>
    </row>
    <row r="15200" spans="19:29" x14ac:dyDescent="0.25">
      <c r="S15200" s="110"/>
      <c r="U15200" s="110"/>
      <c r="W15200" s="110"/>
      <c r="Y15200" s="110"/>
      <c r="AA15200" s="110"/>
      <c r="AC15200" s="110"/>
    </row>
    <row r="15201" spans="19:29" x14ac:dyDescent="0.25">
      <c r="S15201" s="110"/>
      <c r="U15201" s="110"/>
      <c r="W15201" s="110"/>
      <c r="Y15201" s="110"/>
      <c r="AA15201" s="110"/>
      <c r="AC15201" s="110"/>
    </row>
    <row r="15202" spans="19:29" x14ac:dyDescent="0.25">
      <c r="S15202" s="111"/>
      <c r="U15202" s="111"/>
      <c r="W15202" s="111"/>
      <c r="Y15202" s="111"/>
      <c r="AA15202" s="111"/>
      <c r="AC15202" s="111"/>
    </row>
    <row r="15203" spans="19:29" x14ac:dyDescent="0.25">
      <c r="S15203" s="107"/>
      <c r="U15203" s="107"/>
      <c r="W15203" s="107"/>
      <c r="Y15203" s="107"/>
      <c r="AA15203" s="107"/>
      <c r="AC15203" s="107"/>
    </row>
    <row r="15204" spans="19:29" x14ac:dyDescent="0.25">
      <c r="S15204" s="108"/>
      <c r="U15204" s="108"/>
      <c r="W15204" s="108"/>
      <c r="Y15204" s="108"/>
      <c r="AA15204" s="108"/>
      <c r="AC15204" s="108"/>
    </row>
    <row r="15205" spans="19:29" x14ac:dyDescent="0.25">
      <c r="S15205" s="108"/>
      <c r="U15205" s="108"/>
      <c r="W15205" s="108"/>
      <c r="Y15205" s="108"/>
      <c r="AA15205" s="108"/>
      <c r="AC15205" s="108"/>
    </row>
    <row r="15206" spans="19:29" x14ac:dyDescent="0.25">
      <c r="S15206" s="109"/>
      <c r="U15206" s="109"/>
      <c r="W15206" s="109"/>
      <c r="Y15206" s="109"/>
      <c r="AA15206" s="109"/>
      <c r="AC15206" s="109"/>
    </row>
    <row r="15207" spans="19:29" x14ac:dyDescent="0.25">
      <c r="S15207" s="108"/>
      <c r="U15207" s="108"/>
      <c r="W15207" s="108"/>
      <c r="Y15207" s="108"/>
      <c r="AA15207" s="108"/>
      <c r="AC15207" s="108"/>
    </row>
    <row r="15208" spans="19:29" x14ac:dyDescent="0.25">
      <c r="S15208" s="108"/>
      <c r="U15208" s="108"/>
      <c r="W15208" s="108"/>
      <c r="Y15208" s="108"/>
      <c r="AA15208" s="108"/>
      <c r="AC15208" s="108"/>
    </row>
    <row r="15209" spans="19:29" x14ac:dyDescent="0.25">
      <c r="S15209" s="109"/>
      <c r="U15209" s="109"/>
      <c r="W15209" s="109"/>
      <c r="Y15209" s="109"/>
      <c r="AA15209" s="109"/>
      <c r="AC15209" s="109"/>
    </row>
    <row r="15210" spans="19:29" x14ac:dyDescent="0.25">
      <c r="S15210" s="108"/>
      <c r="U15210" s="108"/>
      <c r="W15210" s="108"/>
      <c r="Y15210" s="108"/>
      <c r="AA15210" s="108"/>
      <c r="AC15210" s="108"/>
    </row>
    <row r="15211" spans="19:29" x14ac:dyDescent="0.25">
      <c r="S15211" s="109"/>
      <c r="U15211" s="109"/>
      <c r="W15211" s="109"/>
      <c r="Y15211" s="109"/>
      <c r="AA15211" s="109"/>
      <c r="AC15211" s="109"/>
    </row>
    <row r="15212" spans="19:29" x14ac:dyDescent="0.25">
      <c r="S15212" s="108"/>
      <c r="U15212" s="108"/>
      <c r="W15212" s="108"/>
      <c r="Y15212" s="108"/>
      <c r="AA15212" s="108"/>
      <c r="AC15212" s="108"/>
    </row>
    <row r="15213" spans="19:29" x14ac:dyDescent="0.25">
      <c r="S15213" s="108"/>
      <c r="U15213" s="108"/>
      <c r="W15213" s="108"/>
      <c r="Y15213" s="108"/>
      <c r="AA15213" s="108"/>
      <c r="AC15213" s="108"/>
    </row>
    <row r="15214" spans="19:29" x14ac:dyDescent="0.25">
      <c r="S15214" s="108"/>
      <c r="U15214" s="108"/>
      <c r="W15214" s="108"/>
      <c r="Y15214" s="108"/>
      <c r="AA15214" s="108"/>
      <c r="AC15214" s="108"/>
    </row>
    <row r="15215" spans="19:29" x14ac:dyDescent="0.25">
      <c r="S15215" s="110"/>
      <c r="U15215" s="110"/>
      <c r="W15215" s="110"/>
      <c r="Y15215" s="110"/>
      <c r="AA15215" s="110"/>
      <c r="AC15215" s="110"/>
    </row>
    <row r="15216" spans="19:29" x14ac:dyDescent="0.25">
      <c r="S15216" s="110"/>
      <c r="U15216" s="110"/>
      <c r="W15216" s="110"/>
      <c r="Y15216" s="110"/>
      <c r="AA15216" s="110"/>
      <c r="AC15216" s="110"/>
    </row>
    <row r="15217" spans="19:29" x14ac:dyDescent="0.25">
      <c r="S15217" s="110"/>
      <c r="U15217" s="110"/>
      <c r="W15217" s="110"/>
      <c r="Y15217" s="110"/>
      <c r="AA15217" s="110"/>
      <c r="AC15217" s="110"/>
    </row>
    <row r="15218" spans="19:29" x14ac:dyDescent="0.25">
      <c r="S15218" s="110"/>
      <c r="U15218" s="110"/>
      <c r="W15218" s="110"/>
      <c r="Y15218" s="110"/>
      <c r="AA15218" s="110"/>
      <c r="AC15218" s="110"/>
    </row>
    <row r="15219" spans="19:29" x14ac:dyDescent="0.25">
      <c r="S15219" s="111"/>
      <c r="U15219" s="111"/>
      <c r="W15219" s="111"/>
      <c r="Y15219" s="111"/>
      <c r="AA15219" s="111"/>
      <c r="AC15219" s="111"/>
    </row>
    <row r="15220" spans="19:29" x14ac:dyDescent="0.25">
      <c r="S15220" s="107"/>
      <c r="U15220" s="107"/>
      <c r="W15220" s="107"/>
      <c r="Y15220" s="107"/>
      <c r="AA15220" s="107"/>
      <c r="AC15220" s="107"/>
    </row>
    <row r="15221" spans="19:29" x14ac:dyDescent="0.25">
      <c r="S15221" s="108"/>
      <c r="U15221" s="108"/>
      <c r="W15221" s="108"/>
      <c r="Y15221" s="108"/>
      <c r="AA15221" s="108"/>
      <c r="AC15221" s="108"/>
    </row>
    <row r="15222" spans="19:29" x14ac:dyDescent="0.25">
      <c r="S15222" s="108"/>
      <c r="U15222" s="108"/>
      <c r="W15222" s="108"/>
      <c r="Y15222" s="108"/>
      <c r="AA15222" s="108"/>
      <c r="AC15222" s="108"/>
    </row>
    <row r="15223" spans="19:29" x14ac:dyDescent="0.25">
      <c r="S15223" s="109"/>
      <c r="U15223" s="109"/>
      <c r="W15223" s="109"/>
      <c r="Y15223" s="109"/>
      <c r="AA15223" s="109"/>
      <c r="AC15223" s="109"/>
    </row>
    <row r="15224" spans="19:29" x14ac:dyDescent="0.25">
      <c r="S15224" s="108"/>
      <c r="U15224" s="108"/>
      <c r="W15224" s="108"/>
      <c r="Y15224" s="108"/>
      <c r="AA15224" s="108"/>
      <c r="AC15224" s="108"/>
    </row>
    <row r="15225" spans="19:29" x14ac:dyDescent="0.25">
      <c r="S15225" s="108"/>
      <c r="U15225" s="108"/>
      <c r="W15225" s="108"/>
      <c r="Y15225" s="108"/>
      <c r="AA15225" s="108"/>
      <c r="AC15225" s="108"/>
    </row>
    <row r="15226" spans="19:29" x14ac:dyDescent="0.25">
      <c r="S15226" s="109"/>
      <c r="U15226" s="109"/>
      <c r="W15226" s="109"/>
      <c r="Y15226" s="109"/>
      <c r="AA15226" s="109"/>
      <c r="AC15226" s="109"/>
    </row>
    <row r="15227" spans="19:29" x14ac:dyDescent="0.25">
      <c r="S15227" s="108"/>
      <c r="U15227" s="108"/>
      <c r="W15227" s="108"/>
      <c r="Y15227" s="108"/>
      <c r="AA15227" s="108"/>
      <c r="AC15227" s="108"/>
    </row>
    <row r="15228" spans="19:29" x14ac:dyDescent="0.25">
      <c r="S15228" s="109"/>
      <c r="U15228" s="109"/>
      <c r="W15228" s="109"/>
      <c r="Y15228" s="109"/>
      <c r="AA15228" s="109"/>
      <c r="AC15228" s="109"/>
    </row>
    <row r="15229" spans="19:29" x14ac:dyDescent="0.25">
      <c r="S15229" s="108"/>
      <c r="U15229" s="108"/>
      <c r="W15229" s="108"/>
      <c r="Y15229" s="108"/>
      <c r="AA15229" s="108"/>
      <c r="AC15229" s="108"/>
    </row>
    <row r="15230" spans="19:29" x14ac:dyDescent="0.25">
      <c r="S15230" s="108"/>
      <c r="U15230" s="108"/>
      <c r="W15230" s="108"/>
      <c r="Y15230" s="108"/>
      <c r="AA15230" s="108"/>
      <c r="AC15230" s="108"/>
    </row>
    <row r="15231" spans="19:29" x14ac:dyDescent="0.25">
      <c r="S15231" s="108"/>
      <c r="U15231" s="108"/>
      <c r="W15231" s="108"/>
      <c r="Y15231" s="108"/>
      <c r="AA15231" s="108"/>
      <c r="AC15231" s="108"/>
    </row>
    <row r="15232" spans="19:29" x14ac:dyDescent="0.25">
      <c r="S15232" s="110"/>
      <c r="U15232" s="110"/>
      <c r="W15232" s="110"/>
      <c r="Y15232" s="110"/>
      <c r="AA15232" s="110"/>
      <c r="AC15232" s="110"/>
    </row>
    <row r="15233" spans="19:29" x14ac:dyDescent="0.25">
      <c r="S15233" s="110"/>
      <c r="U15233" s="110"/>
      <c r="W15233" s="110"/>
      <c r="Y15233" s="110"/>
      <c r="AA15233" s="110"/>
      <c r="AC15233" s="110"/>
    </row>
    <row r="15234" spans="19:29" x14ac:dyDescent="0.25">
      <c r="S15234" s="110"/>
      <c r="U15234" s="110"/>
      <c r="W15234" s="110"/>
      <c r="Y15234" s="110"/>
      <c r="AA15234" s="110"/>
      <c r="AC15234" s="110"/>
    </row>
    <row r="15235" spans="19:29" x14ac:dyDescent="0.25">
      <c r="S15235" s="110"/>
      <c r="U15235" s="110"/>
      <c r="W15235" s="110"/>
      <c r="Y15235" s="110"/>
      <c r="AA15235" s="110"/>
      <c r="AC15235" s="110"/>
    </row>
    <row r="15236" spans="19:29" x14ac:dyDescent="0.25">
      <c r="S15236" s="111"/>
      <c r="U15236" s="111"/>
      <c r="W15236" s="111"/>
      <c r="Y15236" s="111"/>
      <c r="AA15236" s="111"/>
      <c r="AC15236" s="111"/>
    </row>
    <row r="15237" spans="19:29" x14ac:dyDescent="0.25">
      <c r="S15237" s="107"/>
      <c r="U15237" s="107"/>
      <c r="W15237" s="107"/>
      <c r="Y15237" s="107"/>
      <c r="AA15237" s="107"/>
      <c r="AC15237" s="107"/>
    </row>
    <row r="15238" spans="19:29" x14ac:dyDescent="0.25">
      <c r="S15238" s="108"/>
      <c r="U15238" s="108"/>
      <c r="W15238" s="108"/>
      <c r="Y15238" s="108"/>
      <c r="AA15238" s="108"/>
      <c r="AC15238" s="108"/>
    </row>
    <row r="15239" spans="19:29" x14ac:dyDescent="0.25">
      <c r="S15239" s="108"/>
      <c r="U15239" s="108"/>
      <c r="W15239" s="108"/>
      <c r="Y15239" s="108"/>
      <c r="AA15239" s="108"/>
      <c r="AC15239" s="108"/>
    </row>
    <row r="15240" spans="19:29" x14ac:dyDescent="0.25">
      <c r="S15240" s="109"/>
      <c r="U15240" s="109"/>
      <c r="W15240" s="109"/>
      <c r="Y15240" s="109"/>
      <c r="AA15240" s="109"/>
      <c r="AC15240" s="109"/>
    </row>
    <row r="15241" spans="19:29" x14ac:dyDescent="0.25">
      <c r="S15241" s="108"/>
      <c r="U15241" s="108"/>
      <c r="W15241" s="108"/>
      <c r="Y15241" s="108"/>
      <c r="AA15241" s="108"/>
      <c r="AC15241" s="108"/>
    </row>
    <row r="15242" spans="19:29" x14ac:dyDescent="0.25">
      <c r="S15242" s="108"/>
      <c r="U15242" s="108"/>
      <c r="W15242" s="108"/>
      <c r="Y15242" s="108"/>
      <c r="AA15242" s="108"/>
      <c r="AC15242" s="108"/>
    </row>
    <row r="15243" spans="19:29" x14ac:dyDescent="0.25">
      <c r="S15243" s="109"/>
      <c r="U15243" s="109"/>
      <c r="W15243" s="109"/>
      <c r="Y15243" s="109"/>
      <c r="AA15243" s="109"/>
      <c r="AC15243" s="109"/>
    </row>
    <row r="15244" spans="19:29" x14ac:dyDescent="0.25">
      <c r="S15244" s="108"/>
      <c r="U15244" s="108"/>
      <c r="W15244" s="108"/>
      <c r="Y15244" s="108"/>
      <c r="AA15244" s="108"/>
      <c r="AC15244" s="108"/>
    </row>
    <row r="15245" spans="19:29" x14ac:dyDescent="0.25">
      <c r="S15245" s="109"/>
      <c r="U15245" s="109"/>
      <c r="W15245" s="109"/>
      <c r="Y15245" s="109"/>
      <c r="AA15245" s="109"/>
      <c r="AC15245" s="109"/>
    </row>
    <row r="15246" spans="19:29" x14ac:dyDescent="0.25">
      <c r="S15246" s="108"/>
      <c r="U15246" s="108"/>
      <c r="W15246" s="108"/>
      <c r="Y15246" s="108"/>
      <c r="AA15246" s="108"/>
      <c r="AC15246" s="108"/>
    </row>
    <row r="15247" spans="19:29" x14ac:dyDescent="0.25">
      <c r="S15247" s="108"/>
      <c r="U15247" s="108"/>
      <c r="W15247" s="108"/>
      <c r="Y15247" s="108"/>
      <c r="AA15247" s="108"/>
      <c r="AC15247" s="108"/>
    </row>
    <row r="15248" spans="19:29" x14ac:dyDescent="0.25">
      <c r="S15248" s="108"/>
      <c r="U15248" s="108"/>
      <c r="W15248" s="108"/>
      <c r="Y15248" s="108"/>
      <c r="AA15248" s="108"/>
      <c r="AC15248" s="108"/>
    </row>
    <row r="15249" spans="19:29" x14ac:dyDescent="0.25">
      <c r="S15249" s="110"/>
      <c r="U15249" s="110"/>
      <c r="W15249" s="110"/>
      <c r="Y15249" s="110"/>
      <c r="AA15249" s="110"/>
      <c r="AC15249" s="110"/>
    </row>
    <row r="15250" spans="19:29" x14ac:dyDescent="0.25">
      <c r="S15250" s="110"/>
      <c r="U15250" s="110"/>
      <c r="W15250" s="110"/>
      <c r="Y15250" s="110"/>
      <c r="AA15250" s="110"/>
      <c r="AC15250" s="110"/>
    </row>
    <row r="15251" spans="19:29" x14ac:dyDescent="0.25">
      <c r="S15251" s="110"/>
      <c r="U15251" s="110"/>
      <c r="W15251" s="110"/>
      <c r="Y15251" s="110"/>
      <c r="AA15251" s="110"/>
      <c r="AC15251" s="110"/>
    </row>
    <row r="15252" spans="19:29" x14ac:dyDescent="0.25">
      <c r="S15252" s="110"/>
      <c r="U15252" s="110"/>
      <c r="W15252" s="110"/>
      <c r="Y15252" s="110"/>
      <c r="AA15252" s="110"/>
      <c r="AC15252" s="110"/>
    </row>
    <row r="15253" spans="19:29" x14ac:dyDescent="0.25">
      <c r="S15253" s="111"/>
      <c r="U15253" s="111"/>
      <c r="W15253" s="111"/>
      <c r="Y15253" s="111"/>
      <c r="AA15253" s="111"/>
      <c r="AC15253" s="111"/>
    </row>
    <row r="15254" spans="19:29" x14ac:dyDescent="0.25">
      <c r="S15254" s="107"/>
      <c r="U15254" s="107"/>
      <c r="W15254" s="107"/>
      <c r="Y15254" s="107"/>
      <c r="AA15254" s="107"/>
      <c r="AC15254" s="107"/>
    </row>
    <row r="15255" spans="19:29" x14ac:dyDescent="0.25">
      <c r="S15255" s="108"/>
      <c r="U15255" s="108"/>
      <c r="W15255" s="108"/>
      <c r="Y15255" s="108"/>
      <c r="AA15255" s="108"/>
      <c r="AC15255" s="108"/>
    </row>
    <row r="15256" spans="19:29" x14ac:dyDescent="0.25">
      <c r="S15256" s="108"/>
      <c r="U15256" s="108"/>
      <c r="W15256" s="108"/>
      <c r="Y15256" s="108"/>
      <c r="AA15256" s="108"/>
      <c r="AC15256" s="108"/>
    </row>
    <row r="15257" spans="19:29" x14ac:dyDescent="0.25">
      <c r="S15257" s="109"/>
      <c r="U15257" s="109"/>
      <c r="W15257" s="109"/>
      <c r="Y15257" s="109"/>
      <c r="AA15257" s="109"/>
      <c r="AC15257" s="109"/>
    </row>
    <row r="15258" spans="19:29" x14ac:dyDescent="0.25">
      <c r="S15258" s="108"/>
      <c r="U15258" s="108"/>
      <c r="W15258" s="108"/>
      <c r="Y15258" s="108"/>
      <c r="AA15258" s="108"/>
      <c r="AC15258" s="108"/>
    </row>
    <row r="15259" spans="19:29" x14ac:dyDescent="0.25">
      <c r="S15259" s="108"/>
      <c r="U15259" s="108"/>
      <c r="W15259" s="108"/>
      <c r="Y15259" s="108"/>
      <c r="AA15259" s="108"/>
      <c r="AC15259" s="108"/>
    </row>
    <row r="15260" spans="19:29" x14ac:dyDescent="0.25">
      <c r="S15260" s="109"/>
      <c r="U15260" s="109"/>
      <c r="W15260" s="109"/>
      <c r="Y15260" s="109"/>
      <c r="AA15260" s="109"/>
      <c r="AC15260" s="109"/>
    </row>
    <row r="15261" spans="19:29" x14ac:dyDescent="0.25">
      <c r="S15261" s="108"/>
      <c r="U15261" s="108"/>
      <c r="W15261" s="108"/>
      <c r="Y15261" s="108"/>
      <c r="AA15261" s="108"/>
      <c r="AC15261" s="108"/>
    </row>
    <row r="15262" spans="19:29" x14ac:dyDescent="0.25">
      <c r="S15262" s="109"/>
      <c r="U15262" s="109"/>
      <c r="W15262" s="109"/>
      <c r="Y15262" s="109"/>
      <c r="AA15262" s="109"/>
      <c r="AC15262" s="109"/>
    </row>
    <row r="15263" spans="19:29" x14ac:dyDescent="0.25">
      <c r="S15263" s="108"/>
      <c r="U15263" s="108"/>
      <c r="W15263" s="108"/>
      <c r="Y15263" s="108"/>
      <c r="AA15263" s="108"/>
      <c r="AC15263" s="108"/>
    </row>
    <row r="15264" spans="19:29" x14ac:dyDescent="0.25">
      <c r="S15264" s="108"/>
      <c r="U15264" s="108"/>
      <c r="W15264" s="108"/>
      <c r="Y15264" s="108"/>
      <c r="AA15264" s="108"/>
      <c r="AC15264" s="108"/>
    </row>
    <row r="15265" spans="19:29" x14ac:dyDescent="0.25">
      <c r="S15265" s="108"/>
      <c r="U15265" s="108"/>
      <c r="W15265" s="108"/>
      <c r="Y15265" s="108"/>
      <c r="AA15265" s="108"/>
      <c r="AC15265" s="108"/>
    </row>
    <row r="15266" spans="19:29" x14ac:dyDescent="0.25">
      <c r="S15266" s="110"/>
      <c r="U15266" s="110"/>
      <c r="W15266" s="110"/>
      <c r="Y15266" s="110"/>
      <c r="AA15266" s="110"/>
      <c r="AC15266" s="110"/>
    </row>
    <row r="15267" spans="19:29" x14ac:dyDescent="0.25">
      <c r="S15267" s="110"/>
      <c r="U15267" s="110"/>
      <c r="W15267" s="110"/>
      <c r="Y15267" s="110"/>
      <c r="AA15267" s="110"/>
      <c r="AC15267" s="110"/>
    </row>
    <row r="15268" spans="19:29" x14ac:dyDescent="0.25">
      <c r="S15268" s="110"/>
      <c r="U15268" s="110"/>
      <c r="W15268" s="110"/>
      <c r="Y15268" s="110"/>
      <c r="AA15268" s="110"/>
      <c r="AC15268" s="110"/>
    </row>
    <row r="15269" spans="19:29" x14ac:dyDescent="0.25">
      <c r="S15269" s="110"/>
      <c r="U15269" s="110"/>
      <c r="W15269" s="110"/>
      <c r="Y15269" s="110"/>
      <c r="AA15269" s="110"/>
      <c r="AC15269" s="110"/>
    </row>
    <row r="15270" spans="19:29" x14ac:dyDescent="0.25">
      <c r="S15270" s="111"/>
      <c r="U15270" s="111"/>
      <c r="W15270" s="111"/>
      <c r="Y15270" s="111"/>
      <c r="AA15270" s="111"/>
      <c r="AC15270" s="111"/>
    </row>
    <row r="15271" spans="19:29" x14ac:dyDescent="0.25">
      <c r="S15271" s="107"/>
      <c r="U15271" s="107"/>
      <c r="W15271" s="107"/>
      <c r="Y15271" s="107"/>
      <c r="AA15271" s="107"/>
      <c r="AC15271" s="107"/>
    </row>
    <row r="15272" spans="19:29" x14ac:dyDescent="0.25">
      <c r="S15272" s="108"/>
      <c r="U15272" s="108"/>
      <c r="W15272" s="108"/>
      <c r="Y15272" s="108"/>
      <c r="AA15272" s="108"/>
      <c r="AC15272" s="108"/>
    </row>
    <row r="15273" spans="19:29" x14ac:dyDescent="0.25">
      <c r="S15273" s="108"/>
      <c r="U15273" s="108"/>
      <c r="W15273" s="108"/>
      <c r="Y15273" s="108"/>
      <c r="AA15273" s="108"/>
      <c r="AC15273" s="108"/>
    </row>
    <row r="15274" spans="19:29" x14ac:dyDescent="0.25">
      <c r="S15274" s="109"/>
      <c r="U15274" s="109"/>
      <c r="W15274" s="109"/>
      <c r="Y15274" s="109"/>
      <c r="AA15274" s="109"/>
      <c r="AC15274" s="109"/>
    </row>
    <row r="15275" spans="19:29" x14ac:dyDescent="0.25">
      <c r="S15275" s="108"/>
      <c r="U15275" s="108"/>
      <c r="W15275" s="108"/>
      <c r="Y15275" s="108"/>
      <c r="AA15275" s="108"/>
      <c r="AC15275" s="108"/>
    </row>
    <row r="15276" spans="19:29" x14ac:dyDescent="0.25">
      <c r="S15276" s="108"/>
      <c r="U15276" s="108"/>
      <c r="W15276" s="108"/>
      <c r="Y15276" s="108"/>
      <c r="AA15276" s="108"/>
      <c r="AC15276" s="108"/>
    </row>
    <row r="15277" spans="19:29" x14ac:dyDescent="0.25">
      <c r="S15277" s="109"/>
      <c r="U15277" s="109"/>
      <c r="W15277" s="109"/>
      <c r="Y15277" s="109"/>
      <c r="AA15277" s="109"/>
      <c r="AC15277" s="109"/>
    </row>
    <row r="15278" spans="19:29" x14ac:dyDescent="0.25">
      <c r="S15278" s="108"/>
      <c r="U15278" s="108"/>
      <c r="W15278" s="108"/>
      <c r="Y15278" s="108"/>
      <c r="AA15278" s="108"/>
      <c r="AC15278" s="108"/>
    </row>
    <row r="15279" spans="19:29" x14ac:dyDescent="0.25">
      <c r="S15279" s="109"/>
      <c r="U15279" s="109"/>
      <c r="W15279" s="109"/>
      <c r="Y15279" s="109"/>
      <c r="AA15279" s="109"/>
      <c r="AC15279" s="109"/>
    </row>
    <row r="15280" spans="19:29" x14ac:dyDescent="0.25">
      <c r="S15280" s="108"/>
      <c r="U15280" s="108"/>
      <c r="W15280" s="108"/>
      <c r="Y15280" s="108"/>
      <c r="AA15280" s="108"/>
      <c r="AC15280" s="108"/>
    </row>
    <row r="15281" spans="19:29" x14ac:dyDescent="0.25">
      <c r="S15281" s="108"/>
      <c r="U15281" s="108"/>
      <c r="W15281" s="108"/>
      <c r="Y15281" s="108"/>
      <c r="AA15281" s="108"/>
      <c r="AC15281" s="108"/>
    </row>
    <row r="15282" spans="19:29" x14ac:dyDescent="0.25">
      <c r="S15282" s="108"/>
      <c r="U15282" s="108"/>
      <c r="W15282" s="108"/>
      <c r="Y15282" s="108"/>
      <c r="AA15282" s="108"/>
      <c r="AC15282" s="108"/>
    </row>
    <row r="15283" spans="19:29" x14ac:dyDescent="0.25">
      <c r="S15283" s="110"/>
      <c r="U15283" s="110"/>
      <c r="W15283" s="110"/>
      <c r="Y15283" s="110"/>
      <c r="AA15283" s="110"/>
      <c r="AC15283" s="110"/>
    </row>
    <row r="15284" spans="19:29" x14ac:dyDescent="0.25">
      <c r="S15284" s="110"/>
      <c r="U15284" s="110"/>
      <c r="W15284" s="110"/>
      <c r="Y15284" s="110"/>
      <c r="AA15284" s="110"/>
      <c r="AC15284" s="110"/>
    </row>
    <row r="15285" spans="19:29" x14ac:dyDescent="0.25">
      <c r="S15285" s="110"/>
      <c r="U15285" s="110"/>
      <c r="W15285" s="110"/>
      <c r="Y15285" s="110"/>
      <c r="AA15285" s="110"/>
      <c r="AC15285" s="110"/>
    </row>
    <row r="15286" spans="19:29" x14ac:dyDescent="0.25">
      <c r="S15286" s="110"/>
      <c r="U15286" s="110"/>
      <c r="W15286" s="110"/>
      <c r="Y15286" s="110"/>
      <c r="AA15286" s="110"/>
      <c r="AC15286" s="110"/>
    </row>
    <row r="15287" spans="19:29" x14ac:dyDescent="0.25">
      <c r="S15287" s="111"/>
      <c r="U15287" s="111"/>
      <c r="W15287" s="111"/>
      <c r="Y15287" s="111"/>
      <c r="AA15287" s="111"/>
      <c r="AC15287" s="111"/>
    </row>
    <row r="15288" spans="19:29" x14ac:dyDescent="0.25">
      <c r="S15288" s="107"/>
      <c r="U15288" s="107"/>
      <c r="W15288" s="107"/>
      <c r="Y15288" s="107"/>
      <c r="AA15288" s="107"/>
      <c r="AC15288" s="107"/>
    </row>
    <row r="15289" spans="19:29" x14ac:dyDescent="0.25">
      <c r="S15289" s="108"/>
      <c r="U15289" s="108"/>
      <c r="W15289" s="108"/>
      <c r="Y15289" s="108"/>
      <c r="AA15289" s="108"/>
      <c r="AC15289" s="108"/>
    </row>
    <row r="15290" spans="19:29" x14ac:dyDescent="0.25">
      <c r="S15290" s="108"/>
      <c r="U15290" s="108"/>
      <c r="W15290" s="108"/>
      <c r="Y15290" s="108"/>
      <c r="AA15290" s="108"/>
      <c r="AC15290" s="108"/>
    </row>
    <row r="15291" spans="19:29" x14ac:dyDescent="0.25">
      <c r="S15291" s="109"/>
      <c r="U15291" s="109"/>
      <c r="W15291" s="109"/>
      <c r="Y15291" s="109"/>
      <c r="AA15291" s="109"/>
      <c r="AC15291" s="109"/>
    </row>
    <row r="15292" spans="19:29" x14ac:dyDescent="0.25">
      <c r="S15292" s="108"/>
      <c r="U15292" s="108"/>
      <c r="W15292" s="108"/>
      <c r="Y15292" s="108"/>
      <c r="AA15292" s="108"/>
      <c r="AC15292" s="108"/>
    </row>
    <row r="15293" spans="19:29" x14ac:dyDescent="0.25">
      <c r="S15293" s="108"/>
      <c r="U15293" s="108"/>
      <c r="W15293" s="108"/>
      <c r="Y15293" s="108"/>
      <c r="AA15293" s="108"/>
      <c r="AC15293" s="108"/>
    </row>
    <row r="15294" spans="19:29" x14ac:dyDescent="0.25">
      <c r="S15294" s="109"/>
      <c r="U15294" s="109"/>
      <c r="W15294" s="109"/>
      <c r="Y15294" s="109"/>
      <c r="AA15294" s="109"/>
      <c r="AC15294" s="109"/>
    </row>
    <row r="15295" spans="19:29" x14ac:dyDescent="0.25">
      <c r="S15295" s="108"/>
      <c r="U15295" s="108"/>
      <c r="W15295" s="108"/>
      <c r="Y15295" s="108"/>
      <c r="AA15295" s="108"/>
      <c r="AC15295" s="108"/>
    </row>
    <row r="15296" spans="19:29" x14ac:dyDescent="0.25">
      <c r="S15296" s="109"/>
      <c r="U15296" s="109"/>
      <c r="W15296" s="109"/>
      <c r="Y15296" s="109"/>
      <c r="AA15296" s="109"/>
      <c r="AC15296" s="109"/>
    </row>
    <row r="15297" spans="19:29" x14ac:dyDescent="0.25">
      <c r="S15297" s="108"/>
      <c r="U15297" s="108"/>
      <c r="W15297" s="108"/>
      <c r="Y15297" s="108"/>
      <c r="AA15297" s="108"/>
      <c r="AC15297" s="108"/>
    </row>
    <row r="15298" spans="19:29" x14ac:dyDescent="0.25">
      <c r="S15298" s="108"/>
      <c r="U15298" s="108"/>
      <c r="W15298" s="108"/>
      <c r="Y15298" s="108"/>
      <c r="AA15298" s="108"/>
      <c r="AC15298" s="108"/>
    </row>
    <row r="15299" spans="19:29" x14ac:dyDescent="0.25">
      <c r="S15299" s="108"/>
      <c r="U15299" s="108"/>
      <c r="W15299" s="108"/>
      <c r="Y15299" s="108"/>
      <c r="AA15299" s="108"/>
      <c r="AC15299" s="108"/>
    </row>
    <row r="15300" spans="19:29" x14ac:dyDescent="0.25">
      <c r="S15300" s="110"/>
      <c r="U15300" s="110"/>
      <c r="W15300" s="110"/>
      <c r="Y15300" s="110"/>
      <c r="AA15300" s="110"/>
      <c r="AC15300" s="110"/>
    </row>
    <row r="15301" spans="19:29" x14ac:dyDescent="0.25">
      <c r="S15301" s="110"/>
      <c r="U15301" s="110"/>
      <c r="W15301" s="110"/>
      <c r="Y15301" s="110"/>
      <c r="AA15301" s="110"/>
      <c r="AC15301" s="110"/>
    </row>
    <row r="15302" spans="19:29" x14ac:dyDescent="0.25">
      <c r="S15302" s="110"/>
      <c r="U15302" s="110"/>
      <c r="W15302" s="110"/>
      <c r="Y15302" s="110"/>
      <c r="AA15302" s="110"/>
      <c r="AC15302" s="110"/>
    </row>
    <row r="15303" spans="19:29" x14ac:dyDescent="0.25">
      <c r="S15303" s="110"/>
      <c r="U15303" s="110"/>
      <c r="W15303" s="110"/>
      <c r="Y15303" s="110"/>
      <c r="AA15303" s="110"/>
      <c r="AC15303" s="110"/>
    </row>
    <row r="15304" spans="19:29" x14ac:dyDescent="0.25">
      <c r="S15304" s="111"/>
      <c r="U15304" s="111"/>
      <c r="W15304" s="111"/>
      <c r="Y15304" s="111"/>
      <c r="AA15304" s="111"/>
      <c r="AC15304" s="111"/>
    </row>
    <row r="15305" spans="19:29" x14ac:dyDescent="0.25">
      <c r="S15305" s="107"/>
      <c r="U15305" s="107"/>
      <c r="W15305" s="107"/>
      <c r="Y15305" s="107"/>
      <c r="AA15305" s="107"/>
      <c r="AC15305" s="107"/>
    </row>
    <row r="15306" spans="19:29" x14ac:dyDescent="0.25">
      <c r="S15306" s="108"/>
      <c r="U15306" s="108"/>
      <c r="W15306" s="108"/>
      <c r="Y15306" s="108"/>
      <c r="AA15306" s="108"/>
      <c r="AC15306" s="108"/>
    </row>
    <row r="15307" spans="19:29" x14ac:dyDescent="0.25">
      <c r="S15307" s="108"/>
      <c r="U15307" s="108"/>
      <c r="W15307" s="108"/>
      <c r="Y15307" s="108"/>
      <c r="AA15307" s="108"/>
      <c r="AC15307" s="108"/>
    </row>
    <row r="15308" spans="19:29" x14ac:dyDescent="0.25">
      <c r="S15308" s="109"/>
      <c r="U15308" s="109"/>
      <c r="W15308" s="109"/>
      <c r="Y15308" s="109"/>
      <c r="AA15308" s="109"/>
      <c r="AC15308" s="109"/>
    </row>
    <row r="15309" spans="19:29" x14ac:dyDescent="0.25">
      <c r="S15309" s="108"/>
      <c r="U15309" s="108"/>
      <c r="W15309" s="108"/>
      <c r="Y15309" s="108"/>
      <c r="AA15309" s="108"/>
      <c r="AC15309" s="108"/>
    </row>
    <row r="15310" spans="19:29" x14ac:dyDescent="0.25">
      <c r="S15310" s="108"/>
      <c r="U15310" s="108"/>
      <c r="W15310" s="108"/>
      <c r="Y15310" s="108"/>
      <c r="AA15310" s="108"/>
      <c r="AC15310" s="108"/>
    </row>
    <row r="15311" spans="19:29" x14ac:dyDescent="0.25">
      <c r="S15311" s="109"/>
      <c r="U15311" s="109"/>
      <c r="W15311" s="109"/>
      <c r="Y15311" s="109"/>
      <c r="AA15311" s="109"/>
      <c r="AC15311" s="109"/>
    </row>
    <row r="15312" spans="19:29" x14ac:dyDescent="0.25">
      <c r="S15312" s="108"/>
      <c r="U15312" s="108"/>
      <c r="W15312" s="108"/>
      <c r="Y15312" s="108"/>
      <c r="AA15312" s="108"/>
      <c r="AC15312" s="108"/>
    </row>
    <row r="15313" spans="19:29" x14ac:dyDescent="0.25">
      <c r="S15313" s="109"/>
      <c r="U15313" s="109"/>
      <c r="W15313" s="109"/>
      <c r="Y15313" s="109"/>
      <c r="AA15313" s="109"/>
      <c r="AC15313" s="109"/>
    </row>
    <row r="15314" spans="19:29" x14ac:dyDescent="0.25">
      <c r="S15314" s="108"/>
      <c r="U15314" s="108"/>
      <c r="W15314" s="108"/>
      <c r="Y15314" s="108"/>
      <c r="AA15314" s="108"/>
      <c r="AC15314" s="108"/>
    </row>
    <row r="15315" spans="19:29" x14ac:dyDescent="0.25">
      <c r="S15315" s="108"/>
      <c r="U15315" s="108"/>
      <c r="W15315" s="108"/>
      <c r="Y15315" s="108"/>
      <c r="AA15315" s="108"/>
      <c r="AC15315" s="108"/>
    </row>
    <row r="15316" spans="19:29" x14ac:dyDescent="0.25">
      <c r="S15316" s="108"/>
      <c r="U15316" s="108"/>
      <c r="W15316" s="108"/>
      <c r="Y15316" s="108"/>
      <c r="AA15316" s="108"/>
      <c r="AC15316" s="108"/>
    </row>
    <row r="15317" spans="19:29" x14ac:dyDescent="0.25">
      <c r="S15317" s="110"/>
      <c r="U15317" s="110"/>
      <c r="W15317" s="110"/>
      <c r="Y15317" s="110"/>
      <c r="AA15317" s="110"/>
      <c r="AC15317" s="110"/>
    </row>
    <row r="15318" spans="19:29" x14ac:dyDescent="0.25">
      <c r="S15318" s="110"/>
      <c r="U15318" s="110"/>
      <c r="W15318" s="110"/>
      <c r="Y15318" s="110"/>
      <c r="AA15318" s="110"/>
      <c r="AC15318" s="110"/>
    </row>
    <row r="15319" spans="19:29" x14ac:dyDescent="0.25">
      <c r="S15319" s="110"/>
      <c r="U15319" s="110"/>
      <c r="W15319" s="110"/>
      <c r="Y15319" s="110"/>
      <c r="AA15319" s="110"/>
      <c r="AC15319" s="110"/>
    </row>
    <row r="15320" spans="19:29" x14ac:dyDescent="0.25">
      <c r="S15320" s="110"/>
      <c r="U15320" s="110"/>
      <c r="W15320" s="110"/>
      <c r="Y15320" s="110"/>
      <c r="AA15320" s="110"/>
      <c r="AC15320" s="110"/>
    </row>
    <row r="15321" spans="19:29" x14ac:dyDescent="0.25">
      <c r="S15321" s="111"/>
      <c r="U15321" s="111"/>
      <c r="W15321" s="111"/>
      <c r="Y15321" s="111"/>
      <c r="AA15321" s="111"/>
      <c r="AC15321" s="111"/>
    </row>
    <row r="15322" spans="19:29" x14ac:dyDescent="0.25">
      <c r="S15322" s="107"/>
      <c r="U15322" s="107"/>
      <c r="W15322" s="107"/>
      <c r="Y15322" s="107"/>
      <c r="AA15322" s="107"/>
      <c r="AC15322" s="107"/>
    </row>
    <row r="15323" spans="19:29" x14ac:dyDescent="0.25">
      <c r="S15323" s="108"/>
      <c r="U15323" s="108"/>
      <c r="W15323" s="108"/>
      <c r="Y15323" s="108"/>
      <c r="AA15323" s="108"/>
      <c r="AC15323" s="108"/>
    </row>
    <row r="15324" spans="19:29" x14ac:dyDescent="0.25">
      <c r="S15324" s="108"/>
      <c r="U15324" s="108"/>
      <c r="W15324" s="108"/>
      <c r="Y15324" s="108"/>
      <c r="AA15324" s="108"/>
      <c r="AC15324" s="108"/>
    </row>
    <row r="15325" spans="19:29" x14ac:dyDescent="0.25">
      <c r="S15325" s="109"/>
      <c r="U15325" s="109"/>
      <c r="W15325" s="109"/>
      <c r="Y15325" s="109"/>
      <c r="AA15325" s="109"/>
      <c r="AC15325" s="109"/>
    </row>
    <row r="15326" spans="19:29" x14ac:dyDescent="0.25">
      <c r="S15326" s="108"/>
      <c r="U15326" s="108"/>
      <c r="W15326" s="108"/>
      <c r="Y15326" s="108"/>
      <c r="AA15326" s="108"/>
      <c r="AC15326" s="108"/>
    </row>
    <row r="15327" spans="19:29" x14ac:dyDescent="0.25">
      <c r="S15327" s="108"/>
      <c r="U15327" s="108"/>
      <c r="W15327" s="108"/>
      <c r="Y15327" s="108"/>
      <c r="AA15327" s="108"/>
      <c r="AC15327" s="108"/>
    </row>
    <row r="15328" spans="19:29" x14ac:dyDescent="0.25">
      <c r="S15328" s="109"/>
      <c r="U15328" s="109"/>
      <c r="W15328" s="109"/>
      <c r="Y15328" s="109"/>
      <c r="AA15328" s="109"/>
      <c r="AC15328" s="109"/>
    </row>
    <row r="15329" spans="19:29" x14ac:dyDescent="0.25">
      <c r="S15329" s="108"/>
      <c r="U15329" s="108"/>
      <c r="W15329" s="108"/>
      <c r="Y15329" s="108"/>
      <c r="AA15329" s="108"/>
      <c r="AC15329" s="108"/>
    </row>
    <row r="15330" spans="19:29" x14ac:dyDescent="0.25">
      <c r="S15330" s="109"/>
      <c r="U15330" s="109"/>
      <c r="W15330" s="109"/>
      <c r="Y15330" s="109"/>
      <c r="AA15330" s="109"/>
      <c r="AC15330" s="109"/>
    </row>
    <row r="15331" spans="19:29" x14ac:dyDescent="0.25">
      <c r="S15331" s="108"/>
      <c r="U15331" s="108"/>
      <c r="W15331" s="108"/>
      <c r="Y15331" s="108"/>
      <c r="AA15331" s="108"/>
      <c r="AC15331" s="108"/>
    </row>
    <row r="15332" spans="19:29" x14ac:dyDescent="0.25">
      <c r="S15332" s="108"/>
      <c r="U15332" s="108"/>
      <c r="W15332" s="108"/>
      <c r="Y15332" s="108"/>
      <c r="AA15332" s="108"/>
      <c r="AC15332" s="108"/>
    </row>
    <row r="15333" spans="19:29" x14ac:dyDescent="0.25">
      <c r="S15333" s="108"/>
      <c r="U15333" s="108"/>
      <c r="W15333" s="108"/>
      <c r="Y15333" s="108"/>
      <c r="AA15333" s="108"/>
      <c r="AC15333" s="108"/>
    </row>
    <row r="15334" spans="19:29" x14ac:dyDescent="0.25">
      <c r="S15334" s="110"/>
      <c r="U15334" s="110"/>
      <c r="W15334" s="110"/>
      <c r="Y15334" s="110"/>
      <c r="AA15334" s="110"/>
      <c r="AC15334" s="110"/>
    </row>
    <row r="15335" spans="19:29" x14ac:dyDescent="0.25">
      <c r="S15335" s="110"/>
      <c r="U15335" s="110"/>
      <c r="W15335" s="110"/>
      <c r="Y15335" s="110"/>
      <c r="AA15335" s="110"/>
      <c r="AC15335" s="110"/>
    </row>
    <row r="15336" spans="19:29" x14ac:dyDescent="0.25">
      <c r="S15336" s="110"/>
      <c r="U15336" s="110"/>
      <c r="W15336" s="110"/>
      <c r="Y15336" s="110"/>
      <c r="AA15336" s="110"/>
      <c r="AC15336" s="110"/>
    </row>
    <row r="15337" spans="19:29" x14ac:dyDescent="0.25">
      <c r="S15337" s="110"/>
      <c r="U15337" s="110"/>
      <c r="W15337" s="110"/>
      <c r="Y15337" s="110"/>
      <c r="AA15337" s="110"/>
      <c r="AC15337" s="110"/>
    </row>
    <row r="15338" spans="19:29" x14ac:dyDescent="0.25">
      <c r="S15338" s="111"/>
      <c r="U15338" s="111"/>
      <c r="W15338" s="111"/>
      <c r="Y15338" s="111"/>
      <c r="AA15338" s="111"/>
      <c r="AC15338" s="111"/>
    </row>
    <row r="15339" spans="19:29" x14ac:dyDescent="0.25">
      <c r="S15339" s="107"/>
      <c r="U15339" s="107"/>
      <c r="W15339" s="107"/>
      <c r="Y15339" s="107"/>
      <c r="AA15339" s="107"/>
      <c r="AC15339" s="107"/>
    </row>
    <row r="15340" spans="19:29" x14ac:dyDescent="0.25">
      <c r="S15340" s="108"/>
      <c r="U15340" s="108"/>
      <c r="W15340" s="108"/>
      <c r="Y15340" s="108"/>
      <c r="AA15340" s="108"/>
      <c r="AC15340" s="108"/>
    </row>
    <row r="15341" spans="19:29" x14ac:dyDescent="0.25">
      <c r="S15341" s="108"/>
      <c r="U15341" s="108"/>
      <c r="W15341" s="108"/>
      <c r="Y15341" s="108"/>
      <c r="AA15341" s="108"/>
      <c r="AC15341" s="108"/>
    </row>
    <row r="15342" spans="19:29" x14ac:dyDescent="0.25">
      <c r="S15342" s="109"/>
      <c r="U15342" s="109"/>
      <c r="W15342" s="109"/>
      <c r="Y15342" s="109"/>
      <c r="AA15342" s="109"/>
      <c r="AC15342" s="109"/>
    </row>
    <row r="15343" spans="19:29" x14ac:dyDescent="0.25">
      <c r="S15343" s="108"/>
      <c r="U15343" s="108"/>
      <c r="W15343" s="108"/>
      <c r="Y15343" s="108"/>
      <c r="AA15343" s="108"/>
      <c r="AC15343" s="108"/>
    </row>
    <row r="15344" spans="19:29" x14ac:dyDescent="0.25">
      <c r="S15344" s="108"/>
      <c r="U15344" s="108"/>
      <c r="W15344" s="108"/>
      <c r="Y15344" s="108"/>
      <c r="AA15344" s="108"/>
      <c r="AC15344" s="108"/>
    </row>
    <row r="15345" spans="19:29" x14ac:dyDescent="0.25">
      <c r="S15345" s="109"/>
      <c r="U15345" s="109"/>
      <c r="W15345" s="109"/>
      <c r="Y15345" s="109"/>
      <c r="AA15345" s="109"/>
      <c r="AC15345" s="109"/>
    </row>
    <row r="15346" spans="19:29" x14ac:dyDescent="0.25">
      <c r="S15346" s="108"/>
      <c r="U15346" s="108"/>
      <c r="W15346" s="108"/>
      <c r="Y15346" s="108"/>
      <c r="AA15346" s="108"/>
      <c r="AC15346" s="108"/>
    </row>
    <row r="15347" spans="19:29" x14ac:dyDescent="0.25">
      <c r="S15347" s="109"/>
      <c r="U15347" s="109"/>
      <c r="W15347" s="109"/>
      <c r="Y15347" s="109"/>
      <c r="AA15347" s="109"/>
      <c r="AC15347" s="109"/>
    </row>
    <row r="15348" spans="19:29" x14ac:dyDescent="0.25">
      <c r="S15348" s="108"/>
      <c r="U15348" s="108"/>
      <c r="W15348" s="108"/>
      <c r="Y15348" s="108"/>
      <c r="AA15348" s="108"/>
      <c r="AC15348" s="108"/>
    </row>
    <row r="15349" spans="19:29" x14ac:dyDescent="0.25">
      <c r="S15349" s="108"/>
      <c r="U15349" s="108"/>
      <c r="W15349" s="108"/>
      <c r="Y15349" s="108"/>
      <c r="AA15349" s="108"/>
      <c r="AC15349" s="108"/>
    </row>
    <row r="15350" spans="19:29" x14ac:dyDescent="0.25">
      <c r="S15350" s="108"/>
      <c r="U15350" s="108"/>
      <c r="W15350" s="108"/>
      <c r="Y15350" s="108"/>
      <c r="AA15350" s="108"/>
      <c r="AC15350" s="108"/>
    </row>
    <row r="15351" spans="19:29" x14ac:dyDescent="0.25">
      <c r="S15351" s="110"/>
      <c r="U15351" s="110"/>
      <c r="W15351" s="110"/>
      <c r="Y15351" s="110"/>
      <c r="AA15351" s="110"/>
      <c r="AC15351" s="110"/>
    </row>
    <row r="15352" spans="19:29" x14ac:dyDescent="0.25">
      <c r="S15352" s="110"/>
      <c r="U15352" s="110"/>
      <c r="W15352" s="110"/>
      <c r="Y15352" s="110"/>
      <c r="AA15352" s="110"/>
      <c r="AC15352" s="110"/>
    </row>
    <row r="15353" spans="19:29" x14ac:dyDescent="0.25">
      <c r="S15353" s="110"/>
      <c r="U15353" s="110"/>
      <c r="W15353" s="110"/>
      <c r="Y15353" s="110"/>
      <c r="AA15353" s="110"/>
      <c r="AC15353" s="110"/>
    </row>
    <row r="15354" spans="19:29" x14ac:dyDescent="0.25">
      <c r="S15354" s="110"/>
      <c r="U15354" s="110"/>
      <c r="W15354" s="110"/>
      <c r="Y15354" s="110"/>
      <c r="AA15354" s="110"/>
      <c r="AC15354" s="110"/>
    </row>
    <row r="15355" spans="19:29" x14ac:dyDescent="0.25">
      <c r="S15355" s="111"/>
      <c r="U15355" s="111"/>
      <c r="W15355" s="111"/>
      <c r="Y15355" s="111"/>
      <c r="AA15355" s="111"/>
      <c r="AC15355" s="111"/>
    </row>
    <row r="15356" spans="19:29" x14ac:dyDescent="0.25">
      <c r="S15356" s="107"/>
      <c r="U15356" s="107"/>
      <c r="W15356" s="107"/>
      <c r="Y15356" s="107"/>
      <c r="AA15356" s="107"/>
      <c r="AC15356" s="107"/>
    </row>
    <row r="15357" spans="19:29" x14ac:dyDescent="0.25">
      <c r="S15357" s="108"/>
      <c r="U15357" s="108"/>
      <c r="W15357" s="108"/>
      <c r="Y15357" s="108"/>
      <c r="AA15357" s="108"/>
      <c r="AC15357" s="108"/>
    </row>
    <row r="15358" spans="19:29" x14ac:dyDescent="0.25">
      <c r="S15358" s="108"/>
      <c r="U15358" s="108"/>
      <c r="W15358" s="108"/>
      <c r="Y15358" s="108"/>
      <c r="AA15358" s="108"/>
      <c r="AC15358" s="108"/>
    </row>
    <row r="15359" spans="19:29" x14ac:dyDescent="0.25">
      <c r="S15359" s="109"/>
      <c r="U15359" s="109"/>
      <c r="W15359" s="109"/>
      <c r="Y15359" s="109"/>
      <c r="AA15359" s="109"/>
      <c r="AC15359" s="109"/>
    </row>
    <row r="15360" spans="19:29" x14ac:dyDescent="0.25">
      <c r="S15360" s="108"/>
      <c r="U15360" s="108"/>
      <c r="W15360" s="108"/>
      <c r="Y15360" s="108"/>
      <c r="AA15360" s="108"/>
      <c r="AC15360" s="108"/>
    </row>
    <row r="15361" spans="19:29" x14ac:dyDescent="0.25">
      <c r="S15361" s="108"/>
      <c r="U15361" s="108"/>
      <c r="W15361" s="108"/>
      <c r="Y15361" s="108"/>
      <c r="AA15361" s="108"/>
      <c r="AC15361" s="108"/>
    </row>
    <row r="15362" spans="19:29" x14ac:dyDescent="0.25">
      <c r="S15362" s="109"/>
      <c r="U15362" s="109"/>
      <c r="W15362" s="109"/>
      <c r="Y15362" s="109"/>
      <c r="AA15362" s="109"/>
      <c r="AC15362" s="109"/>
    </row>
    <row r="15363" spans="19:29" x14ac:dyDescent="0.25">
      <c r="S15363" s="108"/>
      <c r="U15363" s="108"/>
      <c r="W15363" s="108"/>
      <c r="Y15363" s="108"/>
      <c r="AA15363" s="108"/>
      <c r="AC15363" s="108"/>
    </row>
    <row r="15364" spans="19:29" x14ac:dyDescent="0.25">
      <c r="S15364" s="109"/>
      <c r="U15364" s="109"/>
      <c r="W15364" s="109"/>
      <c r="Y15364" s="109"/>
      <c r="AA15364" s="109"/>
      <c r="AC15364" s="109"/>
    </row>
    <row r="15365" spans="19:29" x14ac:dyDescent="0.25">
      <c r="S15365" s="108"/>
      <c r="U15365" s="108"/>
      <c r="W15365" s="108"/>
      <c r="Y15365" s="108"/>
      <c r="AA15365" s="108"/>
      <c r="AC15365" s="108"/>
    </row>
    <row r="15366" spans="19:29" x14ac:dyDescent="0.25">
      <c r="S15366" s="108"/>
      <c r="U15366" s="108"/>
      <c r="W15366" s="108"/>
      <c r="Y15366" s="108"/>
      <c r="AA15366" s="108"/>
      <c r="AC15366" s="108"/>
    </row>
    <row r="15367" spans="19:29" x14ac:dyDescent="0.25">
      <c r="S15367" s="108"/>
      <c r="U15367" s="108"/>
      <c r="W15367" s="108"/>
      <c r="Y15367" s="108"/>
      <c r="AA15367" s="108"/>
      <c r="AC15367" s="108"/>
    </row>
    <row r="15368" spans="19:29" x14ac:dyDescent="0.25">
      <c r="S15368" s="110"/>
      <c r="U15368" s="110"/>
      <c r="W15368" s="110"/>
      <c r="Y15368" s="110"/>
      <c r="AA15368" s="110"/>
      <c r="AC15368" s="110"/>
    </row>
    <row r="15369" spans="19:29" x14ac:dyDescent="0.25">
      <c r="S15369" s="110"/>
      <c r="U15369" s="110"/>
      <c r="W15369" s="110"/>
      <c r="Y15369" s="110"/>
      <c r="AA15369" s="110"/>
      <c r="AC15369" s="110"/>
    </row>
    <row r="15370" spans="19:29" x14ac:dyDescent="0.25">
      <c r="S15370" s="110"/>
      <c r="U15370" s="110"/>
      <c r="W15370" s="110"/>
      <c r="Y15370" s="110"/>
      <c r="AA15370" s="110"/>
      <c r="AC15370" s="110"/>
    </row>
    <row r="15371" spans="19:29" x14ac:dyDescent="0.25">
      <c r="S15371" s="110"/>
      <c r="U15371" s="110"/>
      <c r="W15371" s="110"/>
      <c r="Y15371" s="110"/>
      <c r="AA15371" s="110"/>
      <c r="AC15371" s="110"/>
    </row>
    <row r="15372" spans="19:29" x14ac:dyDescent="0.25">
      <c r="S15372" s="111"/>
      <c r="U15372" s="111"/>
      <c r="W15372" s="111"/>
      <c r="Y15372" s="111"/>
      <c r="AA15372" s="111"/>
      <c r="AC15372" s="111"/>
    </row>
    <row r="15373" spans="19:29" x14ac:dyDescent="0.25">
      <c r="S15373" s="107"/>
      <c r="U15373" s="107"/>
      <c r="W15373" s="107"/>
      <c r="Y15373" s="107"/>
      <c r="AA15373" s="107"/>
      <c r="AC15373" s="107"/>
    </row>
    <row r="15374" spans="19:29" x14ac:dyDescent="0.25">
      <c r="S15374" s="108"/>
      <c r="U15374" s="108"/>
      <c r="W15374" s="108"/>
      <c r="Y15374" s="108"/>
      <c r="AA15374" s="108"/>
      <c r="AC15374" s="108"/>
    </row>
    <row r="15375" spans="19:29" x14ac:dyDescent="0.25">
      <c r="S15375" s="108"/>
      <c r="U15375" s="108"/>
      <c r="W15375" s="108"/>
      <c r="Y15375" s="108"/>
      <c r="AA15375" s="108"/>
      <c r="AC15375" s="108"/>
    </row>
    <row r="15376" spans="19:29" x14ac:dyDescent="0.25">
      <c r="S15376" s="109"/>
      <c r="U15376" s="109"/>
      <c r="W15376" s="109"/>
      <c r="Y15376" s="109"/>
      <c r="AA15376" s="109"/>
      <c r="AC15376" s="109"/>
    </row>
    <row r="15377" spans="19:29" x14ac:dyDescent="0.25">
      <c r="S15377" s="108"/>
      <c r="U15377" s="108"/>
      <c r="W15377" s="108"/>
      <c r="Y15377" s="108"/>
      <c r="AA15377" s="108"/>
      <c r="AC15377" s="108"/>
    </row>
    <row r="15378" spans="19:29" x14ac:dyDescent="0.25">
      <c r="S15378" s="108"/>
      <c r="U15378" s="108"/>
      <c r="W15378" s="108"/>
      <c r="Y15378" s="108"/>
      <c r="AA15378" s="108"/>
      <c r="AC15378" s="108"/>
    </row>
    <row r="15379" spans="19:29" x14ac:dyDescent="0.25">
      <c r="S15379" s="109"/>
      <c r="U15379" s="109"/>
      <c r="W15379" s="109"/>
      <c r="Y15379" s="109"/>
      <c r="AA15379" s="109"/>
      <c r="AC15379" s="109"/>
    </row>
    <row r="15380" spans="19:29" x14ac:dyDescent="0.25">
      <c r="S15380" s="108"/>
      <c r="U15380" s="108"/>
      <c r="W15380" s="108"/>
      <c r="Y15380" s="108"/>
      <c r="AA15380" s="108"/>
      <c r="AC15380" s="108"/>
    </row>
    <row r="15381" spans="19:29" x14ac:dyDescent="0.25">
      <c r="S15381" s="109"/>
      <c r="U15381" s="109"/>
      <c r="W15381" s="109"/>
      <c r="Y15381" s="109"/>
      <c r="AA15381" s="109"/>
      <c r="AC15381" s="109"/>
    </row>
    <row r="15382" spans="19:29" x14ac:dyDescent="0.25">
      <c r="S15382" s="108"/>
      <c r="U15382" s="108"/>
      <c r="W15382" s="108"/>
      <c r="Y15382" s="108"/>
      <c r="AA15382" s="108"/>
      <c r="AC15382" s="108"/>
    </row>
    <row r="15383" spans="19:29" x14ac:dyDescent="0.25">
      <c r="S15383" s="108"/>
      <c r="U15383" s="108"/>
      <c r="W15383" s="108"/>
      <c r="Y15383" s="108"/>
      <c r="AA15383" s="108"/>
      <c r="AC15383" s="108"/>
    </row>
    <row r="15384" spans="19:29" x14ac:dyDescent="0.25">
      <c r="S15384" s="108"/>
      <c r="U15384" s="108"/>
      <c r="W15384" s="108"/>
      <c r="Y15384" s="108"/>
      <c r="AA15384" s="108"/>
      <c r="AC15384" s="108"/>
    </row>
    <row r="15385" spans="19:29" x14ac:dyDescent="0.25">
      <c r="S15385" s="110"/>
      <c r="U15385" s="110"/>
      <c r="W15385" s="110"/>
      <c r="Y15385" s="110"/>
      <c r="AA15385" s="110"/>
      <c r="AC15385" s="110"/>
    </row>
    <row r="15386" spans="19:29" x14ac:dyDescent="0.25">
      <c r="S15386" s="110"/>
      <c r="U15386" s="110"/>
      <c r="W15386" s="110"/>
      <c r="Y15386" s="110"/>
      <c r="AA15386" s="110"/>
      <c r="AC15386" s="110"/>
    </row>
    <row r="15387" spans="19:29" x14ac:dyDescent="0.25">
      <c r="S15387" s="110"/>
      <c r="U15387" s="110"/>
      <c r="W15387" s="110"/>
      <c r="Y15387" s="110"/>
      <c r="AA15387" s="110"/>
      <c r="AC15387" s="110"/>
    </row>
    <row r="15388" spans="19:29" x14ac:dyDescent="0.25">
      <c r="S15388" s="110"/>
      <c r="U15388" s="110"/>
      <c r="W15388" s="110"/>
      <c r="Y15388" s="110"/>
      <c r="AA15388" s="110"/>
      <c r="AC15388" s="110"/>
    </row>
    <row r="15389" spans="19:29" x14ac:dyDescent="0.25">
      <c r="S15389" s="111"/>
      <c r="U15389" s="111"/>
      <c r="W15389" s="111"/>
      <c r="Y15389" s="111"/>
      <c r="AA15389" s="111"/>
      <c r="AC15389" s="111"/>
    </row>
    <row r="15390" spans="19:29" x14ac:dyDescent="0.25">
      <c r="S15390" s="107"/>
      <c r="U15390" s="107"/>
      <c r="W15390" s="107"/>
      <c r="Y15390" s="107"/>
      <c r="AA15390" s="107"/>
      <c r="AC15390" s="107"/>
    </row>
    <row r="15391" spans="19:29" x14ac:dyDescent="0.25">
      <c r="S15391" s="108"/>
      <c r="U15391" s="108"/>
      <c r="W15391" s="108"/>
      <c r="Y15391" s="108"/>
      <c r="AA15391" s="108"/>
      <c r="AC15391" s="108"/>
    </row>
    <row r="15392" spans="19:29" x14ac:dyDescent="0.25">
      <c r="S15392" s="108"/>
      <c r="U15392" s="108"/>
      <c r="W15392" s="108"/>
      <c r="Y15392" s="108"/>
      <c r="AA15392" s="108"/>
      <c r="AC15392" s="108"/>
    </row>
    <row r="15393" spans="19:29" x14ac:dyDescent="0.25">
      <c r="S15393" s="109"/>
      <c r="U15393" s="109"/>
      <c r="W15393" s="109"/>
      <c r="Y15393" s="109"/>
      <c r="AA15393" s="109"/>
      <c r="AC15393" s="109"/>
    </row>
    <row r="15394" spans="19:29" x14ac:dyDescent="0.25">
      <c r="S15394" s="108"/>
      <c r="U15394" s="108"/>
      <c r="W15394" s="108"/>
      <c r="Y15394" s="108"/>
      <c r="AA15394" s="108"/>
      <c r="AC15394" s="108"/>
    </row>
    <row r="15395" spans="19:29" x14ac:dyDescent="0.25">
      <c r="S15395" s="108"/>
      <c r="U15395" s="108"/>
      <c r="W15395" s="108"/>
      <c r="Y15395" s="108"/>
      <c r="AA15395" s="108"/>
      <c r="AC15395" s="108"/>
    </row>
    <row r="15396" spans="19:29" x14ac:dyDescent="0.25">
      <c r="S15396" s="109"/>
      <c r="U15396" s="109"/>
      <c r="W15396" s="109"/>
      <c r="Y15396" s="109"/>
      <c r="AA15396" s="109"/>
      <c r="AC15396" s="109"/>
    </row>
    <row r="15397" spans="19:29" x14ac:dyDescent="0.25">
      <c r="S15397" s="108"/>
      <c r="U15397" s="108"/>
      <c r="W15397" s="108"/>
      <c r="Y15397" s="108"/>
      <c r="AA15397" s="108"/>
      <c r="AC15397" s="108"/>
    </row>
    <row r="15398" spans="19:29" x14ac:dyDescent="0.25">
      <c r="S15398" s="109"/>
      <c r="U15398" s="109"/>
      <c r="W15398" s="109"/>
      <c r="Y15398" s="109"/>
      <c r="AA15398" s="109"/>
      <c r="AC15398" s="109"/>
    </row>
    <row r="15399" spans="19:29" x14ac:dyDescent="0.25">
      <c r="S15399" s="108"/>
      <c r="U15399" s="108"/>
      <c r="W15399" s="108"/>
      <c r="Y15399" s="108"/>
      <c r="AA15399" s="108"/>
      <c r="AC15399" s="108"/>
    </row>
    <row r="15400" spans="19:29" x14ac:dyDescent="0.25">
      <c r="S15400" s="108"/>
      <c r="U15400" s="108"/>
      <c r="W15400" s="108"/>
      <c r="Y15400" s="108"/>
      <c r="AA15400" s="108"/>
      <c r="AC15400" s="108"/>
    </row>
    <row r="15401" spans="19:29" x14ac:dyDescent="0.25">
      <c r="S15401" s="108"/>
      <c r="U15401" s="108"/>
      <c r="W15401" s="108"/>
      <c r="Y15401" s="108"/>
      <c r="AA15401" s="108"/>
      <c r="AC15401" s="108"/>
    </row>
    <row r="15402" spans="19:29" x14ac:dyDescent="0.25">
      <c r="S15402" s="110"/>
      <c r="U15402" s="110"/>
      <c r="W15402" s="110"/>
      <c r="Y15402" s="110"/>
      <c r="AA15402" s="110"/>
      <c r="AC15402" s="110"/>
    </row>
    <row r="15403" spans="19:29" x14ac:dyDescent="0.25">
      <c r="S15403" s="110"/>
      <c r="U15403" s="110"/>
      <c r="W15403" s="110"/>
      <c r="Y15403" s="110"/>
      <c r="AA15403" s="110"/>
      <c r="AC15403" s="110"/>
    </row>
    <row r="15404" spans="19:29" x14ac:dyDescent="0.25">
      <c r="S15404" s="110"/>
      <c r="U15404" s="110"/>
      <c r="W15404" s="110"/>
      <c r="Y15404" s="110"/>
      <c r="AA15404" s="110"/>
      <c r="AC15404" s="110"/>
    </row>
    <row r="15405" spans="19:29" x14ac:dyDescent="0.25">
      <c r="S15405" s="110"/>
      <c r="U15405" s="110"/>
      <c r="W15405" s="110"/>
      <c r="Y15405" s="110"/>
      <c r="AA15405" s="110"/>
      <c r="AC15405" s="110"/>
    </row>
    <row r="15406" spans="19:29" x14ac:dyDescent="0.25">
      <c r="S15406" s="111"/>
      <c r="U15406" s="111"/>
      <c r="W15406" s="111"/>
      <c r="Y15406" s="111"/>
      <c r="AA15406" s="111"/>
      <c r="AC15406" s="111"/>
    </row>
    <row r="15407" spans="19:29" x14ac:dyDescent="0.25">
      <c r="S15407" s="107"/>
      <c r="U15407" s="107"/>
      <c r="W15407" s="107"/>
      <c r="Y15407" s="107"/>
      <c r="AA15407" s="107"/>
      <c r="AC15407" s="107"/>
    </row>
    <row r="15408" spans="19:29" x14ac:dyDescent="0.25">
      <c r="S15408" s="108"/>
      <c r="U15408" s="108"/>
      <c r="W15408" s="108"/>
      <c r="Y15408" s="108"/>
      <c r="AA15408" s="108"/>
      <c r="AC15408" s="108"/>
    </row>
    <row r="15409" spans="19:29" x14ac:dyDescent="0.25">
      <c r="S15409" s="108"/>
      <c r="U15409" s="108"/>
      <c r="W15409" s="108"/>
      <c r="Y15409" s="108"/>
      <c r="AA15409" s="108"/>
      <c r="AC15409" s="108"/>
    </row>
    <row r="15410" spans="19:29" x14ac:dyDescent="0.25">
      <c r="S15410" s="109"/>
      <c r="U15410" s="109"/>
      <c r="W15410" s="109"/>
      <c r="Y15410" s="109"/>
      <c r="AA15410" s="109"/>
      <c r="AC15410" s="109"/>
    </row>
    <row r="15411" spans="19:29" x14ac:dyDescent="0.25">
      <c r="S15411" s="108"/>
      <c r="U15411" s="108"/>
      <c r="W15411" s="108"/>
      <c r="Y15411" s="108"/>
      <c r="AA15411" s="108"/>
      <c r="AC15411" s="108"/>
    </row>
    <row r="15412" spans="19:29" x14ac:dyDescent="0.25">
      <c r="S15412" s="108"/>
      <c r="U15412" s="108"/>
      <c r="W15412" s="108"/>
      <c r="Y15412" s="108"/>
      <c r="AA15412" s="108"/>
      <c r="AC15412" s="108"/>
    </row>
    <row r="15413" spans="19:29" x14ac:dyDescent="0.25">
      <c r="S15413" s="109"/>
      <c r="U15413" s="109"/>
      <c r="W15413" s="109"/>
      <c r="Y15413" s="109"/>
      <c r="AA15413" s="109"/>
      <c r="AC15413" s="109"/>
    </row>
    <row r="15414" spans="19:29" x14ac:dyDescent="0.25">
      <c r="S15414" s="108"/>
      <c r="U15414" s="108"/>
      <c r="W15414" s="108"/>
      <c r="Y15414" s="108"/>
      <c r="AA15414" s="108"/>
      <c r="AC15414" s="108"/>
    </row>
    <row r="15415" spans="19:29" x14ac:dyDescent="0.25">
      <c r="S15415" s="109"/>
      <c r="U15415" s="109"/>
      <c r="W15415" s="109"/>
      <c r="Y15415" s="109"/>
      <c r="AA15415" s="109"/>
      <c r="AC15415" s="109"/>
    </row>
    <row r="15416" spans="19:29" x14ac:dyDescent="0.25">
      <c r="S15416" s="108"/>
      <c r="U15416" s="108"/>
      <c r="W15416" s="108"/>
      <c r="Y15416" s="108"/>
      <c r="AA15416" s="108"/>
      <c r="AC15416" s="108"/>
    </row>
    <row r="15417" spans="19:29" x14ac:dyDescent="0.25">
      <c r="S15417" s="108"/>
      <c r="U15417" s="108"/>
      <c r="W15417" s="108"/>
      <c r="Y15417" s="108"/>
      <c r="AA15417" s="108"/>
      <c r="AC15417" s="108"/>
    </row>
    <row r="15418" spans="19:29" x14ac:dyDescent="0.25">
      <c r="S15418" s="108"/>
      <c r="U15418" s="108"/>
      <c r="W15418" s="108"/>
      <c r="Y15418" s="108"/>
      <c r="AA15418" s="108"/>
      <c r="AC15418" s="108"/>
    </row>
    <row r="15419" spans="19:29" x14ac:dyDescent="0.25">
      <c r="S15419" s="110"/>
      <c r="U15419" s="110"/>
      <c r="W15419" s="110"/>
      <c r="Y15419" s="110"/>
      <c r="AA15419" s="110"/>
      <c r="AC15419" s="110"/>
    </row>
    <row r="15420" spans="19:29" x14ac:dyDescent="0.25">
      <c r="S15420" s="110"/>
      <c r="U15420" s="110"/>
      <c r="W15420" s="110"/>
      <c r="Y15420" s="110"/>
      <c r="AA15420" s="110"/>
      <c r="AC15420" s="110"/>
    </row>
    <row r="15421" spans="19:29" x14ac:dyDescent="0.25">
      <c r="S15421" s="110"/>
      <c r="U15421" s="110"/>
      <c r="W15421" s="110"/>
      <c r="Y15421" s="110"/>
      <c r="AA15421" s="110"/>
      <c r="AC15421" s="110"/>
    </row>
    <row r="15422" spans="19:29" x14ac:dyDescent="0.25">
      <c r="S15422" s="110"/>
      <c r="U15422" s="110"/>
      <c r="W15422" s="110"/>
      <c r="Y15422" s="110"/>
      <c r="AA15422" s="110"/>
      <c r="AC15422" s="110"/>
    </row>
    <row r="15423" spans="19:29" x14ac:dyDescent="0.25">
      <c r="S15423" s="111"/>
      <c r="U15423" s="111"/>
      <c r="W15423" s="111"/>
      <c r="Y15423" s="111"/>
      <c r="AA15423" s="111"/>
      <c r="AC15423" s="111"/>
    </row>
    <row r="15424" spans="19:29" x14ac:dyDescent="0.25">
      <c r="S15424" s="107"/>
      <c r="U15424" s="107"/>
      <c r="W15424" s="107"/>
      <c r="Y15424" s="107"/>
      <c r="AA15424" s="107"/>
      <c r="AC15424" s="107"/>
    </row>
    <row r="15425" spans="19:29" x14ac:dyDescent="0.25">
      <c r="S15425" s="108"/>
      <c r="U15425" s="108"/>
      <c r="W15425" s="108"/>
      <c r="Y15425" s="108"/>
      <c r="AA15425" s="108"/>
      <c r="AC15425" s="108"/>
    </row>
    <row r="15426" spans="19:29" x14ac:dyDescent="0.25">
      <c r="S15426" s="108"/>
      <c r="U15426" s="108"/>
      <c r="W15426" s="108"/>
      <c r="Y15426" s="108"/>
      <c r="AA15426" s="108"/>
      <c r="AC15426" s="108"/>
    </row>
    <row r="15427" spans="19:29" x14ac:dyDescent="0.25">
      <c r="S15427" s="109"/>
      <c r="U15427" s="109"/>
      <c r="W15427" s="109"/>
      <c r="Y15427" s="109"/>
      <c r="AA15427" s="109"/>
      <c r="AC15427" s="109"/>
    </row>
    <row r="15428" spans="19:29" x14ac:dyDescent="0.25">
      <c r="S15428" s="108"/>
      <c r="U15428" s="108"/>
      <c r="W15428" s="108"/>
      <c r="Y15428" s="108"/>
      <c r="AA15428" s="108"/>
      <c r="AC15428" s="108"/>
    </row>
    <row r="15429" spans="19:29" x14ac:dyDescent="0.25">
      <c r="S15429" s="108"/>
      <c r="U15429" s="108"/>
      <c r="W15429" s="108"/>
      <c r="Y15429" s="108"/>
      <c r="AA15429" s="108"/>
      <c r="AC15429" s="108"/>
    </row>
    <row r="15430" spans="19:29" x14ac:dyDescent="0.25">
      <c r="S15430" s="109"/>
      <c r="U15430" s="109"/>
      <c r="W15430" s="109"/>
      <c r="Y15430" s="109"/>
      <c r="AA15430" s="109"/>
      <c r="AC15430" s="109"/>
    </row>
    <row r="15431" spans="19:29" x14ac:dyDescent="0.25">
      <c r="S15431" s="108"/>
      <c r="U15431" s="108"/>
      <c r="W15431" s="108"/>
      <c r="Y15431" s="108"/>
      <c r="AA15431" s="108"/>
      <c r="AC15431" s="108"/>
    </row>
    <row r="15432" spans="19:29" x14ac:dyDescent="0.25">
      <c r="S15432" s="109"/>
      <c r="U15432" s="109"/>
      <c r="W15432" s="109"/>
      <c r="Y15432" s="109"/>
      <c r="AA15432" s="109"/>
      <c r="AC15432" s="109"/>
    </row>
    <row r="15433" spans="19:29" x14ac:dyDescent="0.25">
      <c r="S15433" s="108"/>
      <c r="U15433" s="108"/>
      <c r="W15433" s="108"/>
      <c r="Y15433" s="108"/>
      <c r="AA15433" s="108"/>
      <c r="AC15433" s="108"/>
    </row>
    <row r="15434" spans="19:29" x14ac:dyDescent="0.25">
      <c r="S15434" s="108"/>
      <c r="U15434" s="108"/>
      <c r="W15434" s="108"/>
      <c r="Y15434" s="108"/>
      <c r="AA15434" s="108"/>
      <c r="AC15434" s="108"/>
    </row>
    <row r="15435" spans="19:29" x14ac:dyDescent="0.25">
      <c r="S15435" s="108"/>
      <c r="U15435" s="108"/>
      <c r="W15435" s="108"/>
      <c r="Y15435" s="108"/>
      <c r="AA15435" s="108"/>
      <c r="AC15435" s="108"/>
    </row>
    <row r="15436" spans="19:29" x14ac:dyDescent="0.25">
      <c r="S15436" s="110"/>
      <c r="U15436" s="110"/>
      <c r="W15436" s="110"/>
      <c r="Y15436" s="110"/>
      <c r="AA15436" s="110"/>
      <c r="AC15436" s="110"/>
    </row>
    <row r="15437" spans="19:29" x14ac:dyDescent="0.25">
      <c r="S15437" s="110"/>
      <c r="U15437" s="110"/>
      <c r="W15437" s="110"/>
      <c r="Y15437" s="110"/>
      <c r="AA15437" s="110"/>
      <c r="AC15437" s="110"/>
    </row>
    <row r="15438" spans="19:29" x14ac:dyDescent="0.25">
      <c r="S15438" s="110"/>
      <c r="U15438" s="110"/>
      <c r="W15438" s="110"/>
      <c r="Y15438" s="110"/>
      <c r="AA15438" s="110"/>
      <c r="AC15438" s="110"/>
    </row>
    <row r="15439" spans="19:29" x14ac:dyDescent="0.25">
      <c r="S15439" s="110"/>
      <c r="U15439" s="110"/>
      <c r="W15439" s="110"/>
      <c r="Y15439" s="110"/>
      <c r="AA15439" s="110"/>
      <c r="AC15439" s="110"/>
    </row>
    <row r="15440" spans="19:29" x14ac:dyDescent="0.25">
      <c r="S15440" s="111"/>
      <c r="U15440" s="111"/>
      <c r="W15440" s="111"/>
      <c r="Y15440" s="111"/>
      <c r="AA15440" s="111"/>
      <c r="AC15440" s="111"/>
    </row>
    <row r="15441" spans="19:29" x14ac:dyDescent="0.25">
      <c r="S15441" s="107"/>
      <c r="U15441" s="107"/>
      <c r="W15441" s="107"/>
      <c r="Y15441" s="107"/>
      <c r="AA15441" s="107"/>
      <c r="AC15441" s="107"/>
    </row>
    <row r="15442" spans="19:29" x14ac:dyDescent="0.25">
      <c r="S15442" s="108"/>
      <c r="U15442" s="108"/>
      <c r="W15442" s="108"/>
      <c r="Y15442" s="108"/>
      <c r="AA15442" s="108"/>
      <c r="AC15442" s="108"/>
    </row>
    <row r="15443" spans="19:29" x14ac:dyDescent="0.25">
      <c r="S15443" s="108"/>
      <c r="U15443" s="108"/>
      <c r="W15443" s="108"/>
      <c r="Y15443" s="108"/>
      <c r="AA15443" s="108"/>
      <c r="AC15443" s="108"/>
    </row>
    <row r="15444" spans="19:29" x14ac:dyDescent="0.25">
      <c r="S15444" s="109"/>
      <c r="U15444" s="109"/>
      <c r="W15444" s="109"/>
      <c r="Y15444" s="109"/>
      <c r="AA15444" s="109"/>
      <c r="AC15444" s="109"/>
    </row>
    <row r="15445" spans="19:29" x14ac:dyDescent="0.25">
      <c r="S15445" s="108"/>
      <c r="U15445" s="108"/>
      <c r="W15445" s="108"/>
      <c r="Y15445" s="108"/>
      <c r="AA15445" s="108"/>
      <c r="AC15445" s="108"/>
    </row>
    <row r="15446" spans="19:29" x14ac:dyDescent="0.25">
      <c r="S15446" s="108"/>
      <c r="U15446" s="108"/>
      <c r="W15446" s="108"/>
      <c r="Y15446" s="108"/>
      <c r="AA15446" s="108"/>
      <c r="AC15446" s="108"/>
    </row>
    <row r="15447" spans="19:29" x14ac:dyDescent="0.25">
      <c r="S15447" s="109"/>
      <c r="U15447" s="109"/>
      <c r="W15447" s="109"/>
      <c r="Y15447" s="109"/>
      <c r="AA15447" s="109"/>
      <c r="AC15447" s="109"/>
    </row>
    <row r="15448" spans="19:29" x14ac:dyDescent="0.25">
      <c r="S15448" s="108"/>
      <c r="U15448" s="108"/>
      <c r="W15448" s="108"/>
      <c r="Y15448" s="108"/>
      <c r="AA15448" s="108"/>
      <c r="AC15448" s="108"/>
    </row>
    <row r="15449" spans="19:29" x14ac:dyDescent="0.25">
      <c r="S15449" s="109"/>
      <c r="U15449" s="109"/>
      <c r="W15449" s="109"/>
      <c r="Y15449" s="109"/>
      <c r="AA15449" s="109"/>
      <c r="AC15449" s="109"/>
    </row>
    <row r="15450" spans="19:29" x14ac:dyDescent="0.25">
      <c r="S15450" s="108"/>
      <c r="U15450" s="108"/>
      <c r="W15450" s="108"/>
      <c r="Y15450" s="108"/>
      <c r="AA15450" s="108"/>
      <c r="AC15450" s="108"/>
    </row>
    <row r="15451" spans="19:29" x14ac:dyDescent="0.25">
      <c r="S15451" s="108"/>
      <c r="U15451" s="108"/>
      <c r="W15451" s="108"/>
      <c r="Y15451" s="108"/>
      <c r="AA15451" s="108"/>
      <c r="AC15451" s="108"/>
    </row>
    <row r="15452" spans="19:29" x14ac:dyDescent="0.25">
      <c r="S15452" s="108"/>
      <c r="U15452" s="108"/>
      <c r="W15452" s="108"/>
      <c r="Y15452" s="108"/>
      <c r="AA15452" s="108"/>
      <c r="AC15452" s="108"/>
    </row>
    <row r="15453" spans="19:29" x14ac:dyDescent="0.25">
      <c r="S15453" s="110"/>
      <c r="U15453" s="110"/>
      <c r="W15453" s="110"/>
      <c r="Y15453" s="110"/>
      <c r="AA15453" s="110"/>
      <c r="AC15453" s="110"/>
    </row>
    <row r="15454" spans="19:29" x14ac:dyDescent="0.25">
      <c r="S15454" s="110"/>
      <c r="U15454" s="110"/>
      <c r="W15454" s="110"/>
      <c r="Y15454" s="110"/>
      <c r="AA15454" s="110"/>
      <c r="AC15454" s="110"/>
    </row>
    <row r="15455" spans="19:29" x14ac:dyDescent="0.25">
      <c r="S15455" s="110"/>
      <c r="U15455" s="110"/>
      <c r="W15455" s="110"/>
      <c r="Y15455" s="110"/>
      <c r="AA15455" s="110"/>
      <c r="AC15455" s="110"/>
    </row>
    <row r="15456" spans="19:29" x14ac:dyDescent="0.25">
      <c r="S15456" s="110"/>
      <c r="U15456" s="110"/>
      <c r="W15456" s="110"/>
      <c r="Y15456" s="110"/>
      <c r="AA15456" s="110"/>
      <c r="AC15456" s="110"/>
    </row>
    <row r="15457" spans="19:29" x14ac:dyDescent="0.25">
      <c r="S15457" s="111"/>
      <c r="U15457" s="111"/>
      <c r="W15457" s="111"/>
      <c r="Y15457" s="111"/>
      <c r="AA15457" s="111"/>
      <c r="AC15457" s="111"/>
    </row>
    <row r="15458" spans="19:29" x14ac:dyDescent="0.25">
      <c r="S15458" s="107"/>
      <c r="U15458" s="107"/>
      <c r="W15458" s="107"/>
      <c r="Y15458" s="107"/>
      <c r="AA15458" s="107"/>
      <c r="AC15458" s="107"/>
    </row>
    <row r="15459" spans="19:29" x14ac:dyDescent="0.25">
      <c r="S15459" s="108"/>
      <c r="U15459" s="108"/>
      <c r="W15459" s="108"/>
      <c r="Y15459" s="108"/>
      <c r="AA15459" s="108"/>
      <c r="AC15459" s="108"/>
    </row>
    <row r="15460" spans="19:29" x14ac:dyDescent="0.25">
      <c r="S15460" s="108"/>
      <c r="U15460" s="108"/>
      <c r="W15460" s="108"/>
      <c r="Y15460" s="108"/>
      <c r="AA15460" s="108"/>
      <c r="AC15460" s="108"/>
    </row>
    <row r="15461" spans="19:29" x14ac:dyDescent="0.25">
      <c r="S15461" s="109"/>
      <c r="U15461" s="109"/>
      <c r="W15461" s="109"/>
      <c r="Y15461" s="109"/>
      <c r="AA15461" s="109"/>
      <c r="AC15461" s="109"/>
    </row>
    <row r="15462" spans="19:29" x14ac:dyDescent="0.25">
      <c r="S15462" s="108"/>
      <c r="U15462" s="108"/>
      <c r="W15462" s="108"/>
      <c r="Y15462" s="108"/>
      <c r="AA15462" s="108"/>
      <c r="AC15462" s="108"/>
    </row>
    <row r="15463" spans="19:29" x14ac:dyDescent="0.25">
      <c r="S15463" s="108"/>
      <c r="U15463" s="108"/>
      <c r="W15463" s="108"/>
      <c r="Y15463" s="108"/>
      <c r="AA15463" s="108"/>
      <c r="AC15463" s="108"/>
    </row>
    <row r="15464" spans="19:29" x14ac:dyDescent="0.25">
      <c r="S15464" s="109"/>
      <c r="U15464" s="109"/>
      <c r="W15464" s="109"/>
      <c r="Y15464" s="109"/>
      <c r="AA15464" s="109"/>
      <c r="AC15464" s="109"/>
    </row>
    <row r="15465" spans="19:29" x14ac:dyDescent="0.25">
      <c r="S15465" s="108"/>
      <c r="U15465" s="108"/>
      <c r="W15465" s="108"/>
      <c r="Y15465" s="108"/>
      <c r="AA15465" s="108"/>
      <c r="AC15465" s="108"/>
    </row>
    <row r="15466" spans="19:29" x14ac:dyDescent="0.25">
      <c r="S15466" s="109"/>
      <c r="U15466" s="109"/>
      <c r="W15466" s="109"/>
      <c r="Y15466" s="109"/>
      <c r="AA15466" s="109"/>
      <c r="AC15466" s="109"/>
    </row>
    <row r="15467" spans="19:29" x14ac:dyDescent="0.25">
      <c r="S15467" s="108"/>
      <c r="U15467" s="108"/>
      <c r="W15467" s="108"/>
      <c r="Y15467" s="108"/>
      <c r="AA15467" s="108"/>
      <c r="AC15467" s="108"/>
    </row>
    <row r="15468" spans="19:29" x14ac:dyDescent="0.25">
      <c r="S15468" s="108"/>
      <c r="U15468" s="108"/>
      <c r="W15468" s="108"/>
      <c r="Y15468" s="108"/>
      <c r="AA15468" s="108"/>
      <c r="AC15468" s="108"/>
    </row>
    <row r="15469" spans="19:29" x14ac:dyDescent="0.25">
      <c r="S15469" s="108"/>
      <c r="U15469" s="108"/>
      <c r="W15469" s="108"/>
      <c r="Y15469" s="108"/>
      <c r="AA15469" s="108"/>
      <c r="AC15469" s="108"/>
    </row>
    <row r="15470" spans="19:29" x14ac:dyDescent="0.25">
      <c r="S15470" s="110"/>
      <c r="U15470" s="110"/>
      <c r="W15470" s="110"/>
      <c r="Y15470" s="110"/>
      <c r="AA15470" s="110"/>
      <c r="AC15470" s="110"/>
    </row>
    <row r="15471" spans="19:29" x14ac:dyDescent="0.25">
      <c r="S15471" s="110"/>
      <c r="U15471" s="110"/>
      <c r="W15471" s="110"/>
      <c r="Y15471" s="110"/>
      <c r="AA15471" s="110"/>
      <c r="AC15471" s="110"/>
    </row>
    <row r="15472" spans="19:29" x14ac:dyDescent="0.25">
      <c r="S15472" s="110"/>
      <c r="U15472" s="110"/>
      <c r="W15472" s="110"/>
      <c r="Y15472" s="110"/>
      <c r="AA15472" s="110"/>
      <c r="AC15472" s="110"/>
    </row>
    <row r="15473" spans="19:29" x14ac:dyDescent="0.25">
      <c r="S15473" s="110"/>
      <c r="U15473" s="110"/>
      <c r="W15473" s="110"/>
      <c r="Y15473" s="110"/>
      <c r="AA15473" s="110"/>
      <c r="AC15473" s="110"/>
    </row>
    <row r="15474" spans="19:29" x14ac:dyDescent="0.25">
      <c r="S15474" s="111"/>
      <c r="U15474" s="111"/>
      <c r="W15474" s="111"/>
      <c r="Y15474" s="111"/>
      <c r="AA15474" s="111"/>
      <c r="AC15474" s="111"/>
    </row>
    <row r="15475" spans="19:29" x14ac:dyDescent="0.25">
      <c r="S15475" s="107"/>
      <c r="U15475" s="107"/>
      <c r="W15475" s="107"/>
      <c r="Y15475" s="107"/>
      <c r="AA15475" s="107"/>
      <c r="AC15475" s="107"/>
    </row>
    <row r="15476" spans="19:29" x14ac:dyDescent="0.25">
      <c r="S15476" s="108"/>
      <c r="U15476" s="108"/>
      <c r="W15476" s="108"/>
      <c r="Y15476" s="108"/>
      <c r="AA15476" s="108"/>
      <c r="AC15476" s="108"/>
    </row>
    <row r="15477" spans="19:29" x14ac:dyDescent="0.25">
      <c r="S15477" s="108"/>
      <c r="U15477" s="108"/>
      <c r="W15477" s="108"/>
      <c r="Y15477" s="108"/>
      <c r="AA15477" s="108"/>
      <c r="AC15477" s="108"/>
    </row>
    <row r="15478" spans="19:29" x14ac:dyDescent="0.25">
      <c r="S15478" s="109"/>
      <c r="U15478" s="109"/>
      <c r="W15478" s="109"/>
      <c r="Y15478" s="109"/>
      <c r="AA15478" s="109"/>
      <c r="AC15478" s="109"/>
    </row>
    <row r="15479" spans="19:29" x14ac:dyDescent="0.25">
      <c r="S15479" s="108"/>
      <c r="U15479" s="108"/>
      <c r="W15479" s="108"/>
      <c r="Y15479" s="108"/>
      <c r="AA15479" s="108"/>
      <c r="AC15479" s="108"/>
    </row>
    <row r="15480" spans="19:29" x14ac:dyDescent="0.25">
      <c r="S15480" s="108"/>
      <c r="U15480" s="108"/>
      <c r="W15480" s="108"/>
      <c r="Y15480" s="108"/>
      <c r="AA15480" s="108"/>
      <c r="AC15480" s="108"/>
    </row>
    <row r="15481" spans="19:29" x14ac:dyDescent="0.25">
      <c r="S15481" s="109"/>
      <c r="U15481" s="109"/>
      <c r="W15481" s="109"/>
      <c r="Y15481" s="109"/>
      <c r="AA15481" s="109"/>
      <c r="AC15481" s="109"/>
    </row>
    <row r="15482" spans="19:29" x14ac:dyDescent="0.25">
      <c r="S15482" s="108"/>
      <c r="U15482" s="108"/>
      <c r="W15482" s="108"/>
      <c r="Y15482" s="108"/>
      <c r="AA15482" s="108"/>
      <c r="AC15482" s="108"/>
    </row>
    <row r="15483" spans="19:29" x14ac:dyDescent="0.25">
      <c r="S15483" s="109"/>
      <c r="U15483" s="109"/>
      <c r="W15483" s="109"/>
      <c r="Y15483" s="109"/>
      <c r="AA15483" s="109"/>
      <c r="AC15483" s="109"/>
    </row>
    <row r="15484" spans="19:29" x14ac:dyDescent="0.25">
      <c r="S15484" s="108"/>
      <c r="U15484" s="108"/>
      <c r="W15484" s="108"/>
      <c r="Y15484" s="108"/>
      <c r="AA15484" s="108"/>
      <c r="AC15484" s="108"/>
    </row>
    <row r="15485" spans="19:29" x14ac:dyDescent="0.25">
      <c r="S15485" s="108"/>
      <c r="U15485" s="108"/>
      <c r="W15485" s="108"/>
      <c r="Y15485" s="108"/>
      <c r="AA15485" s="108"/>
      <c r="AC15485" s="108"/>
    </row>
    <row r="15486" spans="19:29" x14ac:dyDescent="0.25">
      <c r="S15486" s="108"/>
      <c r="U15486" s="108"/>
      <c r="W15486" s="108"/>
      <c r="Y15486" s="108"/>
      <c r="AA15486" s="108"/>
      <c r="AC15486" s="108"/>
    </row>
    <row r="15487" spans="19:29" x14ac:dyDescent="0.25">
      <c r="S15487" s="110"/>
      <c r="U15487" s="110"/>
      <c r="W15487" s="110"/>
      <c r="Y15487" s="110"/>
      <c r="AA15487" s="110"/>
      <c r="AC15487" s="110"/>
    </row>
    <row r="15488" spans="19:29" x14ac:dyDescent="0.25">
      <c r="S15488" s="110"/>
      <c r="U15488" s="110"/>
      <c r="W15488" s="110"/>
      <c r="Y15488" s="110"/>
      <c r="AA15488" s="110"/>
      <c r="AC15488" s="110"/>
    </row>
    <row r="15489" spans="19:29" x14ac:dyDescent="0.25">
      <c r="S15489" s="110"/>
      <c r="U15489" s="110"/>
      <c r="W15489" s="110"/>
      <c r="Y15489" s="110"/>
      <c r="AA15489" s="110"/>
      <c r="AC15489" s="110"/>
    </row>
    <row r="15490" spans="19:29" x14ac:dyDescent="0.25">
      <c r="S15490" s="110"/>
      <c r="U15490" s="110"/>
      <c r="W15490" s="110"/>
      <c r="Y15490" s="110"/>
      <c r="AA15490" s="110"/>
      <c r="AC15490" s="110"/>
    </row>
    <row r="15491" spans="19:29" x14ac:dyDescent="0.25">
      <c r="S15491" s="111"/>
      <c r="U15491" s="111"/>
      <c r="W15491" s="111"/>
      <c r="Y15491" s="111"/>
      <c r="AA15491" s="111"/>
      <c r="AC15491" s="111"/>
    </row>
    <row r="15492" spans="19:29" x14ac:dyDescent="0.25">
      <c r="S15492" s="107"/>
      <c r="U15492" s="107"/>
      <c r="W15492" s="107"/>
      <c r="Y15492" s="107"/>
      <c r="AA15492" s="107"/>
      <c r="AC15492" s="107"/>
    </row>
    <row r="15493" spans="19:29" x14ac:dyDescent="0.25">
      <c r="S15493" s="108"/>
      <c r="U15493" s="108"/>
      <c r="W15493" s="108"/>
      <c r="Y15493" s="108"/>
      <c r="AA15493" s="108"/>
      <c r="AC15493" s="108"/>
    </row>
    <row r="15494" spans="19:29" x14ac:dyDescent="0.25">
      <c r="S15494" s="108"/>
      <c r="U15494" s="108"/>
      <c r="W15494" s="108"/>
      <c r="Y15494" s="108"/>
      <c r="AA15494" s="108"/>
      <c r="AC15494" s="108"/>
    </row>
    <row r="15495" spans="19:29" x14ac:dyDescent="0.25">
      <c r="S15495" s="109"/>
      <c r="U15495" s="109"/>
      <c r="W15495" s="109"/>
      <c r="Y15495" s="109"/>
      <c r="AA15495" s="109"/>
      <c r="AC15495" s="109"/>
    </row>
    <row r="15496" spans="19:29" x14ac:dyDescent="0.25">
      <c r="S15496" s="108"/>
      <c r="U15496" s="108"/>
      <c r="W15496" s="108"/>
      <c r="Y15496" s="108"/>
      <c r="AA15496" s="108"/>
      <c r="AC15496" s="108"/>
    </row>
    <row r="15497" spans="19:29" x14ac:dyDescent="0.25">
      <c r="S15497" s="108"/>
      <c r="U15497" s="108"/>
      <c r="W15497" s="108"/>
      <c r="Y15497" s="108"/>
      <c r="AA15497" s="108"/>
      <c r="AC15497" s="108"/>
    </row>
    <row r="15498" spans="19:29" x14ac:dyDescent="0.25">
      <c r="S15498" s="109"/>
      <c r="U15498" s="109"/>
      <c r="W15498" s="109"/>
      <c r="Y15498" s="109"/>
      <c r="AA15498" s="109"/>
      <c r="AC15498" s="109"/>
    </row>
    <row r="15499" spans="19:29" x14ac:dyDescent="0.25">
      <c r="S15499" s="108"/>
      <c r="U15499" s="108"/>
      <c r="W15499" s="108"/>
      <c r="Y15499" s="108"/>
      <c r="AA15499" s="108"/>
      <c r="AC15499" s="108"/>
    </row>
    <row r="15500" spans="19:29" x14ac:dyDescent="0.25">
      <c r="S15500" s="109"/>
      <c r="U15500" s="109"/>
      <c r="W15500" s="109"/>
      <c r="Y15500" s="109"/>
      <c r="AA15500" s="109"/>
      <c r="AC15500" s="109"/>
    </row>
    <row r="15501" spans="19:29" x14ac:dyDescent="0.25">
      <c r="S15501" s="108"/>
      <c r="U15501" s="108"/>
      <c r="W15501" s="108"/>
      <c r="Y15501" s="108"/>
      <c r="AA15501" s="108"/>
      <c r="AC15501" s="108"/>
    </row>
    <row r="15502" spans="19:29" x14ac:dyDescent="0.25">
      <c r="S15502" s="108"/>
      <c r="U15502" s="108"/>
      <c r="W15502" s="108"/>
      <c r="Y15502" s="108"/>
      <c r="AA15502" s="108"/>
      <c r="AC15502" s="108"/>
    </row>
    <row r="15503" spans="19:29" x14ac:dyDescent="0.25">
      <c r="S15503" s="108"/>
      <c r="U15503" s="108"/>
      <c r="W15503" s="108"/>
      <c r="Y15503" s="108"/>
      <c r="AA15503" s="108"/>
      <c r="AC15503" s="108"/>
    </row>
    <row r="15504" spans="19:29" x14ac:dyDescent="0.25">
      <c r="S15504" s="110"/>
      <c r="U15504" s="110"/>
      <c r="W15504" s="110"/>
      <c r="Y15504" s="110"/>
      <c r="AA15504" s="110"/>
      <c r="AC15504" s="110"/>
    </row>
    <row r="15505" spans="19:29" x14ac:dyDescent="0.25">
      <c r="S15505" s="110"/>
      <c r="U15505" s="110"/>
      <c r="W15505" s="110"/>
      <c r="Y15505" s="110"/>
      <c r="AA15505" s="110"/>
      <c r="AC15505" s="110"/>
    </row>
    <row r="15506" spans="19:29" x14ac:dyDescent="0.25">
      <c r="S15506" s="110"/>
      <c r="U15506" s="110"/>
      <c r="W15506" s="110"/>
      <c r="Y15506" s="110"/>
      <c r="AA15506" s="110"/>
      <c r="AC15506" s="110"/>
    </row>
    <row r="15507" spans="19:29" x14ac:dyDescent="0.25">
      <c r="S15507" s="110"/>
      <c r="U15507" s="110"/>
      <c r="W15507" s="110"/>
      <c r="Y15507" s="110"/>
      <c r="AA15507" s="110"/>
      <c r="AC15507" s="110"/>
    </row>
    <row r="15508" spans="19:29" x14ac:dyDescent="0.25">
      <c r="S15508" s="111"/>
      <c r="U15508" s="111"/>
      <c r="W15508" s="111"/>
      <c r="Y15508" s="111"/>
      <c r="AA15508" s="111"/>
      <c r="AC15508" s="111"/>
    </row>
    <row r="15509" spans="19:29" x14ac:dyDescent="0.25">
      <c r="S15509" s="107"/>
      <c r="U15509" s="107"/>
      <c r="W15509" s="107"/>
      <c r="Y15509" s="107"/>
      <c r="AA15509" s="107"/>
      <c r="AC15509" s="107"/>
    </row>
    <row r="15510" spans="19:29" x14ac:dyDescent="0.25">
      <c r="S15510" s="108"/>
      <c r="U15510" s="108"/>
      <c r="W15510" s="108"/>
      <c r="Y15510" s="108"/>
      <c r="AA15510" s="108"/>
      <c r="AC15510" s="108"/>
    </row>
    <row r="15511" spans="19:29" x14ac:dyDescent="0.25">
      <c r="S15511" s="108"/>
      <c r="U15511" s="108"/>
      <c r="W15511" s="108"/>
      <c r="Y15511" s="108"/>
      <c r="AA15511" s="108"/>
      <c r="AC15511" s="108"/>
    </row>
    <row r="15512" spans="19:29" x14ac:dyDescent="0.25">
      <c r="S15512" s="109"/>
      <c r="U15512" s="109"/>
      <c r="W15512" s="109"/>
      <c r="Y15512" s="109"/>
      <c r="AA15512" s="109"/>
      <c r="AC15512" s="109"/>
    </row>
    <row r="15513" spans="19:29" x14ac:dyDescent="0.25">
      <c r="S15513" s="108"/>
      <c r="U15513" s="108"/>
      <c r="W15513" s="108"/>
      <c r="Y15513" s="108"/>
      <c r="AA15513" s="108"/>
      <c r="AC15513" s="108"/>
    </row>
    <row r="15514" spans="19:29" x14ac:dyDescent="0.25">
      <c r="S15514" s="108"/>
      <c r="U15514" s="108"/>
      <c r="W15514" s="108"/>
      <c r="Y15514" s="108"/>
      <c r="AA15514" s="108"/>
      <c r="AC15514" s="108"/>
    </row>
    <row r="15515" spans="19:29" x14ac:dyDescent="0.25">
      <c r="S15515" s="109"/>
      <c r="U15515" s="109"/>
      <c r="W15515" s="109"/>
      <c r="Y15515" s="109"/>
      <c r="AA15515" s="109"/>
      <c r="AC15515" s="109"/>
    </row>
    <row r="15516" spans="19:29" x14ac:dyDescent="0.25">
      <c r="S15516" s="108"/>
      <c r="U15516" s="108"/>
      <c r="W15516" s="108"/>
      <c r="Y15516" s="108"/>
      <c r="AA15516" s="108"/>
      <c r="AC15516" s="108"/>
    </row>
    <row r="15517" spans="19:29" x14ac:dyDescent="0.25">
      <c r="S15517" s="109"/>
      <c r="U15517" s="109"/>
      <c r="W15517" s="109"/>
      <c r="Y15517" s="109"/>
      <c r="AA15517" s="109"/>
      <c r="AC15517" s="109"/>
    </row>
    <row r="15518" spans="19:29" x14ac:dyDescent="0.25">
      <c r="S15518" s="108"/>
      <c r="U15518" s="108"/>
      <c r="W15518" s="108"/>
      <c r="Y15518" s="108"/>
      <c r="AA15518" s="108"/>
      <c r="AC15518" s="108"/>
    </row>
    <row r="15519" spans="19:29" x14ac:dyDescent="0.25">
      <c r="S15519" s="108"/>
      <c r="U15519" s="108"/>
      <c r="W15519" s="108"/>
      <c r="Y15519" s="108"/>
      <c r="AA15519" s="108"/>
      <c r="AC15519" s="108"/>
    </row>
    <row r="15520" spans="19:29" x14ac:dyDescent="0.25">
      <c r="S15520" s="108"/>
      <c r="U15520" s="108"/>
      <c r="W15520" s="108"/>
      <c r="Y15520" s="108"/>
      <c r="AA15520" s="108"/>
      <c r="AC15520" s="108"/>
    </row>
    <row r="15521" spans="19:29" x14ac:dyDescent="0.25">
      <c r="S15521" s="110"/>
      <c r="U15521" s="110"/>
      <c r="W15521" s="110"/>
      <c r="Y15521" s="110"/>
      <c r="AA15521" s="110"/>
      <c r="AC15521" s="110"/>
    </row>
    <row r="15522" spans="19:29" x14ac:dyDescent="0.25">
      <c r="S15522" s="110"/>
      <c r="U15522" s="110"/>
      <c r="W15522" s="110"/>
      <c r="Y15522" s="110"/>
      <c r="AA15522" s="110"/>
      <c r="AC15522" s="110"/>
    </row>
    <row r="15523" spans="19:29" x14ac:dyDescent="0.25">
      <c r="S15523" s="110"/>
      <c r="U15523" s="110"/>
      <c r="W15523" s="110"/>
      <c r="Y15523" s="110"/>
      <c r="AA15523" s="110"/>
      <c r="AC15523" s="110"/>
    </row>
    <row r="15524" spans="19:29" x14ac:dyDescent="0.25">
      <c r="S15524" s="110"/>
      <c r="U15524" s="110"/>
      <c r="W15524" s="110"/>
      <c r="Y15524" s="110"/>
      <c r="AA15524" s="110"/>
      <c r="AC15524" s="110"/>
    </row>
    <row r="15525" spans="19:29" x14ac:dyDescent="0.25">
      <c r="S15525" s="111"/>
      <c r="U15525" s="111"/>
      <c r="W15525" s="111"/>
      <c r="Y15525" s="111"/>
      <c r="AA15525" s="111"/>
      <c r="AC15525" s="111"/>
    </row>
    <row r="15526" spans="19:29" x14ac:dyDescent="0.25">
      <c r="S15526" s="107"/>
      <c r="U15526" s="107"/>
      <c r="W15526" s="107"/>
      <c r="Y15526" s="107"/>
      <c r="AA15526" s="107"/>
      <c r="AC15526" s="107"/>
    </row>
    <row r="15527" spans="19:29" x14ac:dyDescent="0.25">
      <c r="S15527" s="108"/>
      <c r="U15527" s="108"/>
      <c r="W15527" s="108"/>
      <c r="Y15527" s="108"/>
      <c r="AA15527" s="108"/>
      <c r="AC15527" s="108"/>
    </row>
    <row r="15528" spans="19:29" x14ac:dyDescent="0.25">
      <c r="S15528" s="108"/>
      <c r="U15528" s="108"/>
      <c r="W15528" s="108"/>
      <c r="Y15528" s="108"/>
      <c r="AA15528" s="108"/>
      <c r="AC15528" s="108"/>
    </row>
    <row r="15529" spans="19:29" x14ac:dyDescent="0.25">
      <c r="S15529" s="109"/>
      <c r="U15529" s="109"/>
      <c r="W15529" s="109"/>
      <c r="Y15529" s="109"/>
      <c r="AA15529" s="109"/>
      <c r="AC15529" s="109"/>
    </row>
    <row r="15530" spans="19:29" x14ac:dyDescent="0.25">
      <c r="S15530" s="108"/>
      <c r="U15530" s="108"/>
      <c r="W15530" s="108"/>
      <c r="Y15530" s="108"/>
      <c r="AA15530" s="108"/>
      <c r="AC15530" s="108"/>
    </row>
    <row r="15531" spans="19:29" x14ac:dyDescent="0.25">
      <c r="S15531" s="108"/>
      <c r="U15531" s="108"/>
      <c r="W15531" s="108"/>
      <c r="Y15531" s="108"/>
      <c r="AA15531" s="108"/>
      <c r="AC15531" s="108"/>
    </row>
    <row r="15532" spans="19:29" x14ac:dyDescent="0.25">
      <c r="S15532" s="109"/>
      <c r="U15532" s="109"/>
      <c r="W15532" s="109"/>
      <c r="Y15532" s="109"/>
      <c r="AA15532" s="109"/>
      <c r="AC15532" s="109"/>
    </row>
    <row r="15533" spans="19:29" x14ac:dyDescent="0.25">
      <c r="S15533" s="108"/>
      <c r="U15533" s="108"/>
      <c r="W15533" s="108"/>
      <c r="Y15533" s="108"/>
      <c r="AA15533" s="108"/>
      <c r="AC15533" s="108"/>
    </row>
    <row r="15534" spans="19:29" x14ac:dyDescent="0.25">
      <c r="S15534" s="109"/>
      <c r="U15534" s="109"/>
      <c r="W15534" s="109"/>
      <c r="Y15534" s="109"/>
      <c r="AA15534" s="109"/>
      <c r="AC15534" s="109"/>
    </row>
    <row r="15535" spans="19:29" x14ac:dyDescent="0.25">
      <c r="S15535" s="108"/>
      <c r="U15535" s="108"/>
      <c r="W15535" s="108"/>
      <c r="Y15535" s="108"/>
      <c r="AA15535" s="108"/>
      <c r="AC15535" s="108"/>
    </row>
    <row r="15536" spans="19:29" x14ac:dyDescent="0.25">
      <c r="S15536" s="108"/>
      <c r="U15536" s="108"/>
      <c r="W15536" s="108"/>
      <c r="Y15536" s="108"/>
      <c r="AA15536" s="108"/>
      <c r="AC15536" s="108"/>
    </row>
    <row r="15537" spans="19:29" x14ac:dyDescent="0.25">
      <c r="S15537" s="108"/>
      <c r="U15537" s="108"/>
      <c r="W15537" s="108"/>
      <c r="Y15537" s="108"/>
      <c r="AA15537" s="108"/>
      <c r="AC15537" s="108"/>
    </row>
    <row r="15538" spans="19:29" x14ac:dyDescent="0.25">
      <c r="S15538" s="110"/>
      <c r="U15538" s="110"/>
      <c r="W15538" s="110"/>
      <c r="Y15538" s="110"/>
      <c r="AA15538" s="110"/>
      <c r="AC15538" s="110"/>
    </row>
    <row r="15539" spans="19:29" x14ac:dyDescent="0.25">
      <c r="S15539" s="110"/>
      <c r="U15539" s="110"/>
      <c r="W15539" s="110"/>
      <c r="Y15539" s="110"/>
      <c r="AA15539" s="110"/>
      <c r="AC15539" s="110"/>
    </row>
    <row r="15540" spans="19:29" x14ac:dyDescent="0.25">
      <c r="S15540" s="110"/>
      <c r="U15540" s="110"/>
      <c r="W15540" s="110"/>
      <c r="Y15540" s="110"/>
      <c r="AA15540" s="110"/>
      <c r="AC15540" s="110"/>
    </row>
    <row r="15541" spans="19:29" x14ac:dyDescent="0.25">
      <c r="S15541" s="110"/>
      <c r="U15541" s="110"/>
      <c r="W15541" s="110"/>
      <c r="Y15541" s="110"/>
      <c r="AA15541" s="110"/>
      <c r="AC15541" s="110"/>
    </row>
    <row r="15542" spans="19:29" x14ac:dyDescent="0.25">
      <c r="S15542" s="111"/>
      <c r="U15542" s="111"/>
      <c r="W15542" s="111"/>
      <c r="Y15542" s="111"/>
      <c r="AA15542" s="111"/>
      <c r="AC15542" s="111"/>
    </row>
    <row r="15543" spans="19:29" x14ac:dyDescent="0.25">
      <c r="S15543" s="107"/>
      <c r="U15543" s="107"/>
      <c r="W15543" s="107"/>
      <c r="Y15543" s="107"/>
      <c r="AA15543" s="107"/>
      <c r="AC15543" s="107"/>
    </row>
    <row r="15544" spans="19:29" x14ac:dyDescent="0.25">
      <c r="S15544" s="108"/>
      <c r="U15544" s="108"/>
      <c r="W15544" s="108"/>
      <c r="Y15544" s="108"/>
      <c r="AA15544" s="108"/>
      <c r="AC15544" s="108"/>
    </row>
    <row r="15545" spans="19:29" x14ac:dyDescent="0.25">
      <c r="S15545" s="108"/>
      <c r="U15545" s="108"/>
      <c r="W15545" s="108"/>
      <c r="Y15545" s="108"/>
      <c r="AA15545" s="108"/>
      <c r="AC15545" s="108"/>
    </row>
    <row r="15546" spans="19:29" x14ac:dyDescent="0.25">
      <c r="S15546" s="109"/>
      <c r="U15546" s="109"/>
      <c r="W15546" s="109"/>
      <c r="Y15546" s="109"/>
      <c r="AA15546" s="109"/>
      <c r="AC15546" s="109"/>
    </row>
    <row r="15547" spans="19:29" x14ac:dyDescent="0.25">
      <c r="S15547" s="108"/>
      <c r="U15547" s="108"/>
      <c r="W15547" s="108"/>
      <c r="Y15547" s="108"/>
      <c r="AA15547" s="108"/>
      <c r="AC15547" s="108"/>
    </row>
    <row r="15548" spans="19:29" x14ac:dyDescent="0.25">
      <c r="S15548" s="108"/>
      <c r="U15548" s="108"/>
      <c r="W15548" s="108"/>
      <c r="Y15548" s="108"/>
      <c r="AA15548" s="108"/>
      <c r="AC15548" s="108"/>
    </row>
    <row r="15549" spans="19:29" x14ac:dyDescent="0.25">
      <c r="S15549" s="109"/>
      <c r="U15549" s="109"/>
      <c r="W15549" s="109"/>
      <c r="Y15549" s="109"/>
      <c r="AA15549" s="109"/>
      <c r="AC15549" s="109"/>
    </row>
    <row r="15550" spans="19:29" x14ac:dyDescent="0.25">
      <c r="S15550" s="108"/>
      <c r="U15550" s="108"/>
      <c r="W15550" s="108"/>
      <c r="Y15550" s="108"/>
      <c r="AA15550" s="108"/>
      <c r="AC15550" s="108"/>
    </row>
    <row r="15551" spans="19:29" x14ac:dyDescent="0.25">
      <c r="S15551" s="109"/>
      <c r="U15551" s="109"/>
      <c r="W15551" s="109"/>
      <c r="Y15551" s="109"/>
      <c r="AA15551" s="109"/>
      <c r="AC15551" s="109"/>
    </row>
    <row r="15552" spans="19:29" x14ac:dyDescent="0.25">
      <c r="S15552" s="108"/>
      <c r="U15552" s="108"/>
      <c r="W15552" s="108"/>
      <c r="Y15552" s="108"/>
      <c r="AA15552" s="108"/>
      <c r="AC15552" s="108"/>
    </row>
    <row r="15553" spans="19:29" x14ac:dyDescent="0.25">
      <c r="S15553" s="108"/>
      <c r="U15553" s="108"/>
      <c r="W15553" s="108"/>
      <c r="Y15553" s="108"/>
      <c r="AA15553" s="108"/>
      <c r="AC15553" s="108"/>
    </row>
    <row r="15554" spans="19:29" x14ac:dyDescent="0.25">
      <c r="S15554" s="108"/>
      <c r="U15554" s="108"/>
      <c r="W15554" s="108"/>
      <c r="Y15554" s="108"/>
      <c r="AA15554" s="108"/>
      <c r="AC15554" s="108"/>
    </row>
    <row r="15555" spans="19:29" x14ac:dyDescent="0.25">
      <c r="S15555" s="110"/>
      <c r="U15555" s="110"/>
      <c r="W15555" s="110"/>
      <c r="Y15555" s="110"/>
      <c r="AA15555" s="110"/>
      <c r="AC15555" s="110"/>
    </row>
    <row r="15556" spans="19:29" x14ac:dyDescent="0.25">
      <c r="S15556" s="110"/>
      <c r="U15556" s="110"/>
      <c r="W15556" s="110"/>
      <c r="Y15556" s="110"/>
      <c r="AA15556" s="110"/>
      <c r="AC15556" s="110"/>
    </row>
    <row r="15557" spans="19:29" x14ac:dyDescent="0.25">
      <c r="S15557" s="110"/>
      <c r="U15557" s="110"/>
      <c r="W15557" s="110"/>
      <c r="Y15557" s="110"/>
      <c r="AA15557" s="110"/>
      <c r="AC15557" s="110"/>
    </row>
    <row r="15558" spans="19:29" x14ac:dyDescent="0.25">
      <c r="S15558" s="110"/>
      <c r="U15558" s="110"/>
      <c r="W15558" s="110"/>
      <c r="Y15558" s="110"/>
      <c r="AA15558" s="110"/>
      <c r="AC15558" s="110"/>
    </row>
    <row r="15559" spans="19:29" x14ac:dyDescent="0.25">
      <c r="S15559" s="111"/>
      <c r="U15559" s="111"/>
      <c r="W15559" s="111"/>
      <c r="Y15559" s="111"/>
      <c r="AA15559" s="111"/>
      <c r="AC15559" s="111"/>
    </row>
    <row r="15560" spans="19:29" x14ac:dyDescent="0.25">
      <c r="S15560" s="107"/>
      <c r="U15560" s="107"/>
      <c r="W15560" s="107"/>
      <c r="Y15560" s="107"/>
      <c r="AA15560" s="107"/>
      <c r="AC15560" s="107"/>
    </row>
    <row r="15561" spans="19:29" x14ac:dyDescent="0.25">
      <c r="S15561" s="108"/>
      <c r="U15561" s="108"/>
      <c r="W15561" s="108"/>
      <c r="Y15561" s="108"/>
      <c r="AA15561" s="108"/>
      <c r="AC15561" s="108"/>
    </row>
    <row r="15562" spans="19:29" x14ac:dyDescent="0.25">
      <c r="S15562" s="108"/>
      <c r="U15562" s="108"/>
      <c r="W15562" s="108"/>
      <c r="Y15562" s="108"/>
      <c r="AA15562" s="108"/>
      <c r="AC15562" s="108"/>
    </row>
    <row r="15563" spans="19:29" x14ac:dyDescent="0.25">
      <c r="S15563" s="109"/>
      <c r="U15563" s="109"/>
      <c r="W15563" s="109"/>
      <c r="Y15563" s="109"/>
      <c r="AA15563" s="109"/>
      <c r="AC15563" s="109"/>
    </row>
    <row r="15564" spans="19:29" x14ac:dyDescent="0.25">
      <c r="S15564" s="108"/>
      <c r="U15564" s="108"/>
      <c r="W15564" s="108"/>
      <c r="Y15564" s="108"/>
      <c r="AA15564" s="108"/>
      <c r="AC15564" s="108"/>
    </row>
    <row r="15565" spans="19:29" x14ac:dyDescent="0.25">
      <c r="S15565" s="108"/>
      <c r="U15565" s="108"/>
      <c r="W15565" s="108"/>
      <c r="Y15565" s="108"/>
      <c r="AA15565" s="108"/>
      <c r="AC15565" s="108"/>
    </row>
    <row r="15566" spans="19:29" x14ac:dyDescent="0.25">
      <c r="S15566" s="109"/>
      <c r="U15566" s="109"/>
      <c r="W15566" s="109"/>
      <c r="Y15566" s="109"/>
      <c r="AA15566" s="109"/>
      <c r="AC15566" s="109"/>
    </row>
    <row r="15567" spans="19:29" x14ac:dyDescent="0.25">
      <c r="S15567" s="108"/>
      <c r="U15567" s="108"/>
      <c r="W15567" s="108"/>
      <c r="Y15567" s="108"/>
      <c r="AA15567" s="108"/>
      <c r="AC15567" s="108"/>
    </row>
    <row r="15568" spans="19:29" x14ac:dyDescent="0.25">
      <c r="S15568" s="109"/>
      <c r="U15568" s="109"/>
      <c r="W15568" s="109"/>
      <c r="Y15568" s="109"/>
      <c r="AA15568" s="109"/>
      <c r="AC15568" s="109"/>
    </row>
    <row r="15569" spans="19:29" x14ac:dyDescent="0.25">
      <c r="S15569" s="108"/>
      <c r="U15569" s="108"/>
      <c r="W15569" s="108"/>
      <c r="Y15569" s="108"/>
      <c r="AA15569" s="108"/>
      <c r="AC15569" s="108"/>
    </row>
    <row r="15570" spans="19:29" x14ac:dyDescent="0.25">
      <c r="S15570" s="108"/>
      <c r="U15570" s="108"/>
      <c r="W15570" s="108"/>
      <c r="Y15570" s="108"/>
      <c r="AA15570" s="108"/>
      <c r="AC15570" s="108"/>
    </row>
    <row r="15571" spans="19:29" x14ac:dyDescent="0.25">
      <c r="S15571" s="108"/>
      <c r="U15571" s="108"/>
      <c r="W15571" s="108"/>
      <c r="Y15571" s="108"/>
      <c r="AA15571" s="108"/>
      <c r="AC15571" s="108"/>
    </row>
    <row r="15572" spans="19:29" x14ac:dyDescent="0.25">
      <c r="S15572" s="110"/>
      <c r="U15572" s="110"/>
      <c r="W15572" s="110"/>
      <c r="Y15572" s="110"/>
      <c r="AA15572" s="110"/>
      <c r="AC15572" s="110"/>
    </row>
    <row r="15573" spans="19:29" x14ac:dyDescent="0.25">
      <c r="S15573" s="110"/>
      <c r="U15573" s="110"/>
      <c r="W15573" s="110"/>
      <c r="Y15573" s="110"/>
      <c r="AA15573" s="110"/>
      <c r="AC15573" s="110"/>
    </row>
    <row r="15574" spans="19:29" x14ac:dyDescent="0.25">
      <c r="S15574" s="110"/>
      <c r="U15574" s="110"/>
      <c r="W15574" s="110"/>
      <c r="Y15574" s="110"/>
      <c r="AA15574" s="110"/>
      <c r="AC15574" s="110"/>
    </row>
    <row r="15575" spans="19:29" x14ac:dyDescent="0.25">
      <c r="S15575" s="110"/>
      <c r="U15575" s="110"/>
      <c r="W15575" s="110"/>
      <c r="Y15575" s="110"/>
      <c r="AA15575" s="110"/>
      <c r="AC15575" s="110"/>
    </row>
    <row r="15576" spans="19:29" x14ac:dyDescent="0.25">
      <c r="S15576" s="111"/>
      <c r="U15576" s="111"/>
      <c r="W15576" s="111"/>
      <c r="Y15576" s="111"/>
      <c r="AA15576" s="111"/>
      <c r="AC15576" s="111"/>
    </row>
    <row r="15577" spans="19:29" x14ac:dyDescent="0.25">
      <c r="S15577" s="107"/>
      <c r="U15577" s="107"/>
      <c r="W15577" s="107"/>
      <c r="Y15577" s="107"/>
      <c r="AA15577" s="107"/>
      <c r="AC15577" s="107"/>
    </row>
    <row r="15578" spans="19:29" x14ac:dyDescent="0.25">
      <c r="S15578" s="108"/>
      <c r="U15578" s="108"/>
      <c r="W15578" s="108"/>
      <c r="Y15578" s="108"/>
      <c r="AA15578" s="108"/>
      <c r="AC15578" s="108"/>
    </row>
    <row r="15579" spans="19:29" x14ac:dyDescent="0.25">
      <c r="S15579" s="108"/>
      <c r="U15579" s="108"/>
      <c r="W15579" s="108"/>
      <c r="Y15579" s="108"/>
      <c r="AA15579" s="108"/>
      <c r="AC15579" s="108"/>
    </row>
    <row r="15580" spans="19:29" x14ac:dyDescent="0.25">
      <c r="S15580" s="109"/>
      <c r="U15580" s="109"/>
      <c r="W15580" s="109"/>
      <c r="Y15580" s="109"/>
      <c r="AA15580" s="109"/>
      <c r="AC15580" s="109"/>
    </row>
    <row r="15581" spans="19:29" x14ac:dyDescent="0.25">
      <c r="S15581" s="108"/>
      <c r="U15581" s="108"/>
      <c r="W15581" s="108"/>
      <c r="Y15581" s="108"/>
      <c r="AA15581" s="108"/>
      <c r="AC15581" s="108"/>
    </row>
    <row r="15582" spans="19:29" x14ac:dyDescent="0.25">
      <c r="S15582" s="108"/>
      <c r="U15582" s="108"/>
      <c r="W15582" s="108"/>
      <c r="Y15582" s="108"/>
      <c r="AA15582" s="108"/>
      <c r="AC15582" s="108"/>
    </row>
    <row r="15583" spans="19:29" x14ac:dyDescent="0.25">
      <c r="S15583" s="109"/>
      <c r="U15583" s="109"/>
      <c r="W15583" s="109"/>
      <c r="Y15583" s="109"/>
      <c r="AA15583" s="109"/>
      <c r="AC15583" s="109"/>
    </row>
    <row r="15584" spans="19:29" x14ac:dyDescent="0.25">
      <c r="S15584" s="108"/>
      <c r="U15584" s="108"/>
      <c r="W15584" s="108"/>
      <c r="Y15584" s="108"/>
      <c r="AA15584" s="108"/>
      <c r="AC15584" s="108"/>
    </row>
    <row r="15585" spans="19:29" x14ac:dyDescent="0.25">
      <c r="S15585" s="109"/>
      <c r="U15585" s="109"/>
      <c r="W15585" s="109"/>
      <c r="Y15585" s="109"/>
      <c r="AA15585" s="109"/>
      <c r="AC15585" s="109"/>
    </row>
    <row r="15586" spans="19:29" x14ac:dyDescent="0.25">
      <c r="S15586" s="108"/>
      <c r="U15586" s="108"/>
      <c r="W15586" s="108"/>
      <c r="Y15586" s="108"/>
      <c r="AA15586" s="108"/>
      <c r="AC15586" s="108"/>
    </row>
    <row r="15587" spans="19:29" x14ac:dyDescent="0.25">
      <c r="S15587" s="108"/>
      <c r="U15587" s="108"/>
      <c r="W15587" s="108"/>
      <c r="Y15587" s="108"/>
      <c r="AA15587" s="108"/>
      <c r="AC15587" s="108"/>
    </row>
    <row r="15588" spans="19:29" x14ac:dyDescent="0.25">
      <c r="S15588" s="108"/>
      <c r="U15588" s="108"/>
      <c r="W15588" s="108"/>
      <c r="Y15588" s="108"/>
      <c r="AA15588" s="108"/>
      <c r="AC15588" s="108"/>
    </row>
    <row r="15589" spans="19:29" x14ac:dyDescent="0.25">
      <c r="S15589" s="110"/>
      <c r="U15589" s="110"/>
      <c r="W15589" s="110"/>
      <c r="Y15589" s="110"/>
      <c r="AA15589" s="110"/>
      <c r="AC15589" s="110"/>
    </row>
    <row r="15590" spans="19:29" x14ac:dyDescent="0.25">
      <c r="S15590" s="110"/>
      <c r="U15590" s="110"/>
      <c r="W15590" s="110"/>
      <c r="Y15590" s="110"/>
      <c r="AA15590" s="110"/>
      <c r="AC15590" s="110"/>
    </row>
    <row r="15591" spans="19:29" x14ac:dyDescent="0.25">
      <c r="S15591" s="110"/>
      <c r="U15591" s="110"/>
      <c r="W15591" s="110"/>
      <c r="Y15591" s="110"/>
      <c r="AA15591" s="110"/>
      <c r="AC15591" s="110"/>
    </row>
    <row r="15592" spans="19:29" x14ac:dyDescent="0.25">
      <c r="S15592" s="110"/>
      <c r="U15592" s="110"/>
      <c r="W15592" s="110"/>
      <c r="Y15592" s="110"/>
      <c r="AA15592" s="110"/>
      <c r="AC15592" s="110"/>
    </row>
    <row r="15593" spans="19:29" x14ac:dyDescent="0.25">
      <c r="S15593" s="111"/>
      <c r="U15593" s="111"/>
      <c r="W15593" s="111"/>
      <c r="Y15593" s="111"/>
      <c r="AA15593" s="111"/>
      <c r="AC15593" s="111"/>
    </row>
    <row r="15594" spans="19:29" x14ac:dyDescent="0.25">
      <c r="S15594" s="107"/>
      <c r="U15594" s="107"/>
      <c r="W15594" s="107"/>
      <c r="Y15594" s="107"/>
      <c r="AA15594" s="107"/>
      <c r="AC15594" s="107"/>
    </row>
    <row r="15595" spans="19:29" x14ac:dyDescent="0.25">
      <c r="S15595" s="108"/>
      <c r="U15595" s="108"/>
      <c r="W15595" s="108"/>
      <c r="Y15595" s="108"/>
      <c r="AA15595" s="108"/>
      <c r="AC15595" s="108"/>
    </row>
    <row r="15596" spans="19:29" x14ac:dyDescent="0.25">
      <c r="S15596" s="108"/>
      <c r="U15596" s="108"/>
      <c r="W15596" s="108"/>
      <c r="Y15596" s="108"/>
      <c r="AA15596" s="108"/>
      <c r="AC15596" s="108"/>
    </row>
    <row r="15597" spans="19:29" x14ac:dyDescent="0.25">
      <c r="S15597" s="109"/>
      <c r="U15597" s="109"/>
      <c r="W15597" s="109"/>
      <c r="Y15597" s="109"/>
      <c r="AA15597" s="109"/>
      <c r="AC15597" s="109"/>
    </row>
    <row r="15598" spans="19:29" x14ac:dyDescent="0.25">
      <c r="S15598" s="108"/>
      <c r="U15598" s="108"/>
      <c r="W15598" s="108"/>
      <c r="Y15598" s="108"/>
      <c r="AA15598" s="108"/>
      <c r="AC15598" s="108"/>
    </row>
    <row r="15599" spans="19:29" x14ac:dyDescent="0.25">
      <c r="S15599" s="108"/>
      <c r="U15599" s="108"/>
      <c r="W15599" s="108"/>
      <c r="Y15599" s="108"/>
      <c r="AA15599" s="108"/>
      <c r="AC15599" s="108"/>
    </row>
    <row r="15600" spans="19:29" x14ac:dyDescent="0.25">
      <c r="S15600" s="109"/>
      <c r="U15600" s="109"/>
      <c r="W15600" s="109"/>
      <c r="Y15600" s="109"/>
      <c r="AA15600" s="109"/>
      <c r="AC15600" s="109"/>
    </row>
    <row r="15601" spans="19:29" x14ac:dyDescent="0.25">
      <c r="S15601" s="108"/>
      <c r="U15601" s="108"/>
      <c r="W15601" s="108"/>
      <c r="Y15601" s="108"/>
      <c r="AA15601" s="108"/>
      <c r="AC15601" s="108"/>
    </row>
    <row r="15602" spans="19:29" x14ac:dyDescent="0.25">
      <c r="S15602" s="109"/>
      <c r="U15602" s="109"/>
      <c r="W15602" s="109"/>
      <c r="Y15602" s="109"/>
      <c r="AA15602" s="109"/>
      <c r="AC15602" s="109"/>
    </row>
    <row r="15603" spans="19:29" x14ac:dyDescent="0.25">
      <c r="S15603" s="108"/>
      <c r="U15603" s="108"/>
      <c r="W15603" s="108"/>
      <c r="Y15603" s="108"/>
      <c r="AA15603" s="108"/>
      <c r="AC15603" s="108"/>
    </row>
    <row r="15604" spans="19:29" x14ac:dyDescent="0.25">
      <c r="S15604" s="108"/>
      <c r="U15604" s="108"/>
      <c r="W15604" s="108"/>
      <c r="Y15604" s="108"/>
      <c r="AA15604" s="108"/>
      <c r="AC15604" s="108"/>
    </row>
    <row r="15605" spans="19:29" x14ac:dyDescent="0.25">
      <c r="S15605" s="108"/>
      <c r="U15605" s="108"/>
      <c r="W15605" s="108"/>
      <c r="Y15605" s="108"/>
      <c r="AA15605" s="108"/>
      <c r="AC15605" s="108"/>
    </row>
    <row r="15606" spans="19:29" x14ac:dyDescent="0.25">
      <c r="S15606" s="110"/>
      <c r="U15606" s="110"/>
      <c r="W15606" s="110"/>
      <c r="Y15606" s="110"/>
      <c r="AA15606" s="110"/>
      <c r="AC15606" s="110"/>
    </row>
    <row r="15607" spans="19:29" x14ac:dyDescent="0.25">
      <c r="S15607" s="110"/>
      <c r="U15607" s="110"/>
      <c r="W15607" s="110"/>
      <c r="Y15607" s="110"/>
      <c r="AA15607" s="110"/>
      <c r="AC15607" s="110"/>
    </row>
    <row r="15608" spans="19:29" x14ac:dyDescent="0.25">
      <c r="S15608" s="110"/>
      <c r="U15608" s="110"/>
      <c r="W15608" s="110"/>
      <c r="Y15608" s="110"/>
      <c r="AA15608" s="110"/>
      <c r="AC15608" s="110"/>
    </row>
    <row r="15609" spans="19:29" x14ac:dyDescent="0.25">
      <c r="S15609" s="110"/>
      <c r="U15609" s="110"/>
      <c r="W15609" s="110"/>
      <c r="Y15609" s="110"/>
      <c r="AA15609" s="110"/>
      <c r="AC15609" s="110"/>
    </row>
    <row r="15610" spans="19:29" x14ac:dyDescent="0.25">
      <c r="S15610" s="111"/>
      <c r="U15610" s="111"/>
      <c r="W15610" s="111"/>
      <c r="Y15610" s="111"/>
      <c r="AA15610" s="111"/>
      <c r="AC15610" s="111"/>
    </row>
    <row r="15611" spans="19:29" x14ac:dyDescent="0.25">
      <c r="S15611" s="107"/>
      <c r="U15611" s="107"/>
      <c r="W15611" s="107"/>
      <c r="Y15611" s="107"/>
      <c r="AA15611" s="107"/>
      <c r="AC15611" s="107"/>
    </row>
    <row r="15612" spans="19:29" x14ac:dyDescent="0.25">
      <c r="S15612" s="108"/>
      <c r="U15612" s="108"/>
      <c r="W15612" s="108"/>
      <c r="Y15612" s="108"/>
      <c r="AA15612" s="108"/>
      <c r="AC15612" s="108"/>
    </row>
    <row r="15613" spans="19:29" x14ac:dyDescent="0.25">
      <c r="S15613" s="108"/>
      <c r="U15613" s="108"/>
      <c r="W15613" s="108"/>
      <c r="Y15613" s="108"/>
      <c r="AA15613" s="108"/>
      <c r="AC15613" s="108"/>
    </row>
    <row r="15614" spans="19:29" x14ac:dyDescent="0.25">
      <c r="S15614" s="109"/>
      <c r="U15614" s="109"/>
      <c r="W15614" s="109"/>
      <c r="Y15614" s="109"/>
      <c r="AA15614" s="109"/>
      <c r="AC15614" s="109"/>
    </row>
    <row r="15615" spans="19:29" x14ac:dyDescent="0.25">
      <c r="S15615" s="108"/>
      <c r="U15615" s="108"/>
      <c r="W15615" s="108"/>
      <c r="Y15615" s="108"/>
      <c r="AA15615" s="108"/>
      <c r="AC15615" s="108"/>
    </row>
    <row r="15616" spans="19:29" x14ac:dyDescent="0.25">
      <c r="S15616" s="108"/>
      <c r="U15616" s="108"/>
      <c r="W15616" s="108"/>
      <c r="Y15616" s="108"/>
      <c r="AA15616" s="108"/>
      <c r="AC15616" s="108"/>
    </row>
    <row r="15617" spans="19:29" x14ac:dyDescent="0.25">
      <c r="S15617" s="109"/>
      <c r="U15617" s="109"/>
      <c r="W15617" s="109"/>
      <c r="Y15617" s="109"/>
      <c r="AA15617" s="109"/>
      <c r="AC15617" s="109"/>
    </row>
    <row r="15618" spans="19:29" x14ac:dyDescent="0.25">
      <c r="S15618" s="108"/>
      <c r="U15618" s="108"/>
      <c r="W15618" s="108"/>
      <c r="Y15618" s="108"/>
      <c r="AA15618" s="108"/>
      <c r="AC15618" s="108"/>
    </row>
    <row r="15619" spans="19:29" x14ac:dyDescent="0.25">
      <c r="S15619" s="109"/>
      <c r="U15619" s="109"/>
      <c r="W15619" s="109"/>
      <c r="Y15619" s="109"/>
      <c r="AA15619" s="109"/>
      <c r="AC15619" s="109"/>
    </row>
    <row r="15620" spans="19:29" x14ac:dyDescent="0.25">
      <c r="S15620" s="108"/>
      <c r="U15620" s="108"/>
      <c r="W15620" s="108"/>
      <c r="Y15620" s="108"/>
      <c r="AA15620" s="108"/>
      <c r="AC15620" s="108"/>
    </row>
    <row r="15621" spans="19:29" x14ac:dyDescent="0.25">
      <c r="S15621" s="108"/>
      <c r="U15621" s="108"/>
      <c r="W15621" s="108"/>
      <c r="Y15621" s="108"/>
      <c r="AA15621" s="108"/>
      <c r="AC15621" s="108"/>
    </row>
    <row r="15622" spans="19:29" x14ac:dyDescent="0.25">
      <c r="S15622" s="108"/>
      <c r="U15622" s="108"/>
      <c r="W15622" s="108"/>
      <c r="Y15622" s="108"/>
      <c r="AA15622" s="108"/>
      <c r="AC15622" s="108"/>
    </row>
    <row r="15623" spans="19:29" x14ac:dyDescent="0.25">
      <c r="S15623" s="110"/>
      <c r="U15623" s="110"/>
      <c r="W15623" s="110"/>
      <c r="Y15623" s="110"/>
      <c r="AA15623" s="110"/>
      <c r="AC15623" s="110"/>
    </row>
    <row r="15624" spans="19:29" x14ac:dyDescent="0.25">
      <c r="S15624" s="110"/>
      <c r="U15624" s="110"/>
      <c r="W15624" s="110"/>
      <c r="Y15624" s="110"/>
      <c r="AA15624" s="110"/>
      <c r="AC15624" s="110"/>
    </row>
    <row r="15625" spans="19:29" x14ac:dyDescent="0.25">
      <c r="S15625" s="110"/>
      <c r="U15625" s="110"/>
      <c r="W15625" s="110"/>
      <c r="Y15625" s="110"/>
      <c r="AA15625" s="110"/>
      <c r="AC15625" s="110"/>
    </row>
    <row r="15626" spans="19:29" x14ac:dyDescent="0.25">
      <c r="S15626" s="110"/>
      <c r="U15626" s="110"/>
      <c r="W15626" s="110"/>
      <c r="Y15626" s="110"/>
      <c r="AA15626" s="110"/>
      <c r="AC15626" s="110"/>
    </row>
    <row r="15627" spans="19:29" x14ac:dyDescent="0.25">
      <c r="S15627" s="111"/>
      <c r="U15627" s="111"/>
      <c r="W15627" s="111"/>
      <c r="Y15627" s="111"/>
      <c r="AA15627" s="111"/>
      <c r="AC15627" s="111"/>
    </row>
    <row r="15628" spans="19:29" x14ac:dyDescent="0.25">
      <c r="S15628" s="107"/>
      <c r="U15628" s="107"/>
      <c r="W15628" s="107"/>
      <c r="Y15628" s="107"/>
      <c r="AA15628" s="107"/>
      <c r="AC15628" s="107"/>
    </row>
    <row r="15629" spans="19:29" x14ac:dyDescent="0.25">
      <c r="S15629" s="108"/>
      <c r="U15629" s="108"/>
      <c r="W15629" s="108"/>
      <c r="Y15629" s="108"/>
      <c r="AA15629" s="108"/>
      <c r="AC15629" s="108"/>
    </row>
    <row r="15630" spans="19:29" x14ac:dyDescent="0.25">
      <c r="S15630" s="108"/>
      <c r="U15630" s="108"/>
      <c r="W15630" s="108"/>
      <c r="Y15630" s="108"/>
      <c r="AA15630" s="108"/>
      <c r="AC15630" s="108"/>
    </row>
    <row r="15631" spans="19:29" x14ac:dyDescent="0.25">
      <c r="S15631" s="109"/>
      <c r="U15631" s="109"/>
      <c r="W15631" s="109"/>
      <c r="Y15631" s="109"/>
      <c r="AA15631" s="109"/>
      <c r="AC15631" s="109"/>
    </row>
    <row r="15632" spans="19:29" x14ac:dyDescent="0.25">
      <c r="S15632" s="108"/>
      <c r="U15632" s="108"/>
      <c r="W15632" s="108"/>
      <c r="Y15632" s="108"/>
      <c r="AA15632" s="108"/>
      <c r="AC15632" s="108"/>
    </row>
    <row r="15633" spans="19:29" x14ac:dyDescent="0.25">
      <c r="S15633" s="108"/>
      <c r="U15633" s="108"/>
      <c r="W15633" s="108"/>
      <c r="Y15633" s="108"/>
      <c r="AA15633" s="108"/>
      <c r="AC15633" s="108"/>
    </row>
    <row r="15634" spans="19:29" x14ac:dyDescent="0.25">
      <c r="S15634" s="109"/>
      <c r="U15634" s="109"/>
      <c r="W15634" s="109"/>
      <c r="Y15634" s="109"/>
      <c r="AA15634" s="109"/>
      <c r="AC15634" s="109"/>
    </row>
    <row r="15635" spans="19:29" x14ac:dyDescent="0.25">
      <c r="S15635" s="108"/>
      <c r="U15635" s="108"/>
      <c r="W15635" s="108"/>
      <c r="Y15635" s="108"/>
      <c r="AA15635" s="108"/>
      <c r="AC15635" s="108"/>
    </row>
    <row r="15636" spans="19:29" x14ac:dyDescent="0.25">
      <c r="S15636" s="109"/>
      <c r="U15636" s="109"/>
      <c r="W15636" s="109"/>
      <c r="Y15636" s="109"/>
      <c r="AA15636" s="109"/>
      <c r="AC15636" s="109"/>
    </row>
    <row r="15637" spans="19:29" x14ac:dyDescent="0.25">
      <c r="S15637" s="108"/>
      <c r="U15637" s="108"/>
      <c r="W15637" s="108"/>
      <c r="Y15637" s="108"/>
      <c r="AA15637" s="108"/>
      <c r="AC15637" s="108"/>
    </row>
    <row r="15638" spans="19:29" x14ac:dyDescent="0.25">
      <c r="S15638" s="108"/>
      <c r="U15638" s="108"/>
      <c r="W15638" s="108"/>
      <c r="Y15638" s="108"/>
      <c r="AA15638" s="108"/>
      <c r="AC15638" s="108"/>
    </row>
    <row r="15639" spans="19:29" x14ac:dyDescent="0.25">
      <c r="S15639" s="108"/>
      <c r="U15639" s="108"/>
      <c r="W15639" s="108"/>
      <c r="Y15639" s="108"/>
      <c r="AA15639" s="108"/>
      <c r="AC15639" s="108"/>
    </row>
    <row r="15640" spans="19:29" x14ac:dyDescent="0.25">
      <c r="S15640" s="110"/>
      <c r="U15640" s="110"/>
      <c r="W15640" s="110"/>
      <c r="Y15640" s="110"/>
      <c r="AA15640" s="110"/>
      <c r="AC15640" s="110"/>
    </row>
    <row r="15641" spans="19:29" x14ac:dyDescent="0.25">
      <c r="S15641" s="110"/>
      <c r="U15641" s="110"/>
      <c r="W15641" s="110"/>
      <c r="Y15641" s="110"/>
      <c r="AA15641" s="110"/>
      <c r="AC15641" s="110"/>
    </row>
    <row r="15642" spans="19:29" x14ac:dyDescent="0.25">
      <c r="S15642" s="110"/>
      <c r="U15642" s="110"/>
      <c r="W15642" s="110"/>
      <c r="Y15642" s="110"/>
      <c r="AA15642" s="110"/>
      <c r="AC15642" s="110"/>
    </row>
    <row r="15643" spans="19:29" x14ac:dyDescent="0.25">
      <c r="S15643" s="110"/>
      <c r="U15643" s="110"/>
      <c r="W15643" s="110"/>
      <c r="Y15643" s="110"/>
      <c r="AA15643" s="110"/>
      <c r="AC15643" s="110"/>
    </row>
    <row r="15644" spans="19:29" x14ac:dyDescent="0.25">
      <c r="S15644" s="111"/>
      <c r="U15644" s="111"/>
      <c r="W15644" s="111"/>
      <c r="Y15644" s="111"/>
      <c r="AA15644" s="111"/>
      <c r="AC15644" s="111"/>
    </row>
    <row r="15645" spans="19:29" x14ac:dyDescent="0.25">
      <c r="S15645" s="107"/>
      <c r="U15645" s="107"/>
      <c r="W15645" s="107"/>
      <c r="Y15645" s="107"/>
      <c r="AA15645" s="107"/>
      <c r="AC15645" s="107"/>
    </row>
    <row r="15646" spans="19:29" x14ac:dyDescent="0.25">
      <c r="S15646" s="108"/>
      <c r="U15646" s="108"/>
      <c r="W15646" s="108"/>
      <c r="Y15646" s="108"/>
      <c r="AA15646" s="108"/>
      <c r="AC15646" s="108"/>
    </row>
    <row r="15647" spans="19:29" x14ac:dyDescent="0.25">
      <c r="S15647" s="108"/>
      <c r="U15647" s="108"/>
      <c r="W15647" s="108"/>
      <c r="Y15647" s="108"/>
      <c r="AA15647" s="108"/>
      <c r="AC15647" s="108"/>
    </row>
    <row r="15648" spans="19:29" x14ac:dyDescent="0.25">
      <c r="S15648" s="109"/>
      <c r="U15648" s="109"/>
      <c r="W15648" s="109"/>
      <c r="Y15648" s="109"/>
      <c r="AA15648" s="109"/>
      <c r="AC15648" s="109"/>
    </row>
    <row r="15649" spans="19:29" x14ac:dyDescent="0.25">
      <c r="S15649" s="108"/>
      <c r="U15649" s="108"/>
      <c r="W15649" s="108"/>
      <c r="Y15649" s="108"/>
      <c r="AA15649" s="108"/>
      <c r="AC15649" s="108"/>
    </row>
    <row r="15650" spans="19:29" x14ac:dyDescent="0.25">
      <c r="S15650" s="108"/>
      <c r="U15650" s="108"/>
      <c r="W15650" s="108"/>
      <c r="Y15650" s="108"/>
      <c r="AA15650" s="108"/>
      <c r="AC15650" s="108"/>
    </row>
    <row r="15651" spans="19:29" x14ac:dyDescent="0.25">
      <c r="S15651" s="109"/>
      <c r="U15651" s="109"/>
      <c r="W15651" s="109"/>
      <c r="Y15651" s="109"/>
      <c r="AA15651" s="109"/>
      <c r="AC15651" s="109"/>
    </row>
    <row r="15652" spans="19:29" x14ac:dyDescent="0.25">
      <c r="S15652" s="108"/>
      <c r="U15652" s="108"/>
      <c r="W15652" s="108"/>
      <c r="Y15652" s="108"/>
      <c r="AA15652" s="108"/>
      <c r="AC15652" s="108"/>
    </row>
    <row r="15653" spans="19:29" x14ac:dyDescent="0.25">
      <c r="S15653" s="109"/>
      <c r="U15653" s="109"/>
      <c r="W15653" s="109"/>
      <c r="Y15653" s="109"/>
      <c r="AA15653" s="109"/>
      <c r="AC15653" s="109"/>
    </row>
    <row r="15654" spans="19:29" x14ac:dyDescent="0.25">
      <c r="S15654" s="108"/>
      <c r="U15654" s="108"/>
      <c r="W15654" s="108"/>
      <c r="Y15654" s="108"/>
      <c r="AA15654" s="108"/>
      <c r="AC15654" s="108"/>
    </row>
    <row r="15655" spans="19:29" x14ac:dyDescent="0.25">
      <c r="S15655" s="108"/>
      <c r="U15655" s="108"/>
      <c r="W15655" s="108"/>
      <c r="Y15655" s="108"/>
      <c r="AA15655" s="108"/>
      <c r="AC15655" s="108"/>
    </row>
    <row r="15656" spans="19:29" x14ac:dyDescent="0.25">
      <c r="S15656" s="108"/>
      <c r="U15656" s="108"/>
      <c r="W15656" s="108"/>
      <c r="Y15656" s="108"/>
      <c r="AA15656" s="108"/>
      <c r="AC15656" s="108"/>
    </row>
    <row r="15657" spans="19:29" x14ac:dyDescent="0.25">
      <c r="S15657" s="110"/>
      <c r="U15657" s="110"/>
      <c r="W15657" s="110"/>
      <c r="Y15657" s="110"/>
      <c r="AA15657" s="110"/>
      <c r="AC15657" s="110"/>
    </row>
    <row r="15658" spans="19:29" x14ac:dyDescent="0.25">
      <c r="S15658" s="110"/>
      <c r="U15658" s="110"/>
      <c r="W15658" s="110"/>
      <c r="Y15658" s="110"/>
      <c r="AA15658" s="110"/>
      <c r="AC15658" s="110"/>
    </row>
    <row r="15659" spans="19:29" x14ac:dyDescent="0.25">
      <c r="S15659" s="110"/>
      <c r="U15659" s="110"/>
      <c r="W15659" s="110"/>
      <c r="Y15659" s="110"/>
      <c r="AA15659" s="110"/>
      <c r="AC15659" s="110"/>
    </row>
    <row r="15660" spans="19:29" x14ac:dyDescent="0.25">
      <c r="S15660" s="110"/>
      <c r="U15660" s="110"/>
      <c r="W15660" s="110"/>
      <c r="Y15660" s="110"/>
      <c r="AA15660" s="110"/>
      <c r="AC15660" s="110"/>
    </row>
    <row r="15661" spans="19:29" x14ac:dyDescent="0.25">
      <c r="S15661" s="111"/>
      <c r="U15661" s="111"/>
      <c r="W15661" s="111"/>
      <c r="Y15661" s="111"/>
      <c r="AA15661" s="111"/>
      <c r="AC15661" s="111"/>
    </row>
    <row r="15662" spans="19:29" x14ac:dyDescent="0.25">
      <c r="S15662" s="107"/>
      <c r="U15662" s="107"/>
      <c r="W15662" s="107"/>
      <c r="Y15662" s="107"/>
      <c r="AA15662" s="107"/>
      <c r="AC15662" s="107"/>
    </row>
    <row r="15663" spans="19:29" x14ac:dyDescent="0.25">
      <c r="S15663" s="108"/>
      <c r="U15663" s="108"/>
      <c r="W15663" s="108"/>
      <c r="Y15663" s="108"/>
      <c r="AA15663" s="108"/>
      <c r="AC15663" s="108"/>
    </row>
    <row r="15664" spans="19:29" x14ac:dyDescent="0.25">
      <c r="S15664" s="108"/>
      <c r="U15664" s="108"/>
      <c r="W15664" s="108"/>
      <c r="Y15664" s="108"/>
      <c r="AA15664" s="108"/>
      <c r="AC15664" s="108"/>
    </row>
    <row r="15665" spans="19:29" x14ac:dyDescent="0.25">
      <c r="S15665" s="109"/>
      <c r="U15665" s="109"/>
      <c r="W15665" s="109"/>
      <c r="Y15665" s="109"/>
      <c r="AA15665" s="109"/>
      <c r="AC15665" s="109"/>
    </row>
    <row r="15666" spans="19:29" x14ac:dyDescent="0.25">
      <c r="S15666" s="108"/>
      <c r="U15666" s="108"/>
      <c r="W15666" s="108"/>
      <c r="Y15666" s="108"/>
      <c r="AA15666" s="108"/>
      <c r="AC15666" s="108"/>
    </row>
    <row r="15667" spans="19:29" x14ac:dyDescent="0.25">
      <c r="S15667" s="108"/>
      <c r="U15667" s="108"/>
      <c r="W15667" s="108"/>
      <c r="Y15667" s="108"/>
      <c r="AA15667" s="108"/>
      <c r="AC15667" s="108"/>
    </row>
    <row r="15668" spans="19:29" x14ac:dyDescent="0.25">
      <c r="S15668" s="109"/>
      <c r="U15668" s="109"/>
      <c r="W15668" s="109"/>
      <c r="Y15668" s="109"/>
      <c r="AA15668" s="109"/>
      <c r="AC15668" s="109"/>
    </row>
    <row r="15669" spans="19:29" x14ac:dyDescent="0.25">
      <c r="S15669" s="108"/>
      <c r="U15669" s="108"/>
      <c r="W15669" s="108"/>
      <c r="Y15669" s="108"/>
      <c r="AA15669" s="108"/>
      <c r="AC15669" s="108"/>
    </row>
    <row r="15670" spans="19:29" x14ac:dyDescent="0.25">
      <c r="S15670" s="109"/>
      <c r="U15670" s="109"/>
      <c r="W15670" s="109"/>
      <c r="Y15670" s="109"/>
      <c r="AA15670" s="109"/>
      <c r="AC15670" s="109"/>
    </row>
    <row r="15671" spans="19:29" x14ac:dyDescent="0.25">
      <c r="S15671" s="108"/>
      <c r="U15671" s="108"/>
      <c r="W15671" s="108"/>
      <c r="Y15671" s="108"/>
      <c r="AA15671" s="108"/>
      <c r="AC15671" s="108"/>
    </row>
    <row r="15672" spans="19:29" x14ac:dyDescent="0.25">
      <c r="S15672" s="108"/>
      <c r="U15672" s="108"/>
      <c r="W15672" s="108"/>
      <c r="Y15672" s="108"/>
      <c r="AA15672" s="108"/>
      <c r="AC15672" s="108"/>
    </row>
    <row r="15673" spans="19:29" x14ac:dyDescent="0.25">
      <c r="S15673" s="108"/>
      <c r="U15673" s="108"/>
      <c r="W15673" s="108"/>
      <c r="Y15673" s="108"/>
      <c r="AA15673" s="108"/>
      <c r="AC15673" s="108"/>
    </row>
    <row r="15674" spans="19:29" x14ac:dyDescent="0.25">
      <c r="S15674" s="110"/>
      <c r="U15674" s="110"/>
      <c r="W15674" s="110"/>
      <c r="Y15674" s="110"/>
      <c r="AA15674" s="110"/>
      <c r="AC15674" s="110"/>
    </row>
    <row r="15675" spans="19:29" x14ac:dyDescent="0.25">
      <c r="S15675" s="110"/>
      <c r="U15675" s="110"/>
      <c r="W15675" s="110"/>
      <c r="Y15675" s="110"/>
      <c r="AA15675" s="110"/>
      <c r="AC15675" s="110"/>
    </row>
    <row r="15676" spans="19:29" x14ac:dyDescent="0.25">
      <c r="S15676" s="110"/>
      <c r="U15676" s="110"/>
      <c r="W15676" s="110"/>
      <c r="Y15676" s="110"/>
      <c r="AA15676" s="110"/>
      <c r="AC15676" s="110"/>
    </row>
    <row r="15677" spans="19:29" x14ac:dyDescent="0.25">
      <c r="S15677" s="110"/>
      <c r="U15677" s="110"/>
      <c r="W15677" s="110"/>
      <c r="Y15677" s="110"/>
      <c r="AA15677" s="110"/>
      <c r="AC15677" s="110"/>
    </row>
    <row r="15678" spans="19:29" x14ac:dyDescent="0.25">
      <c r="S15678" s="111"/>
      <c r="U15678" s="111"/>
      <c r="W15678" s="111"/>
      <c r="Y15678" s="111"/>
      <c r="AA15678" s="111"/>
      <c r="AC15678" s="111"/>
    </row>
    <row r="15679" spans="19:29" x14ac:dyDescent="0.25">
      <c r="S15679" s="107"/>
      <c r="U15679" s="107"/>
      <c r="W15679" s="107"/>
      <c r="Y15679" s="107"/>
      <c r="AA15679" s="107"/>
      <c r="AC15679" s="107"/>
    </row>
    <row r="15680" spans="19:29" x14ac:dyDescent="0.25">
      <c r="S15680" s="108"/>
      <c r="U15680" s="108"/>
      <c r="W15680" s="108"/>
      <c r="Y15680" s="108"/>
      <c r="AA15680" s="108"/>
      <c r="AC15680" s="108"/>
    </row>
    <row r="15681" spans="19:29" x14ac:dyDescent="0.25">
      <c r="S15681" s="108"/>
      <c r="U15681" s="108"/>
      <c r="W15681" s="108"/>
      <c r="Y15681" s="108"/>
      <c r="AA15681" s="108"/>
      <c r="AC15681" s="108"/>
    </row>
    <row r="15682" spans="19:29" x14ac:dyDescent="0.25">
      <c r="S15682" s="109"/>
      <c r="U15682" s="109"/>
      <c r="W15682" s="109"/>
      <c r="Y15682" s="109"/>
      <c r="AA15682" s="109"/>
      <c r="AC15682" s="109"/>
    </row>
    <row r="15683" spans="19:29" x14ac:dyDescent="0.25">
      <c r="S15683" s="108"/>
      <c r="U15683" s="108"/>
      <c r="W15683" s="108"/>
      <c r="Y15683" s="108"/>
      <c r="AA15683" s="108"/>
      <c r="AC15683" s="108"/>
    </row>
    <row r="15684" spans="19:29" x14ac:dyDescent="0.25">
      <c r="S15684" s="108"/>
      <c r="U15684" s="108"/>
      <c r="W15684" s="108"/>
      <c r="Y15684" s="108"/>
      <c r="AA15684" s="108"/>
      <c r="AC15684" s="108"/>
    </row>
    <row r="15685" spans="19:29" x14ac:dyDescent="0.25">
      <c r="S15685" s="109"/>
      <c r="U15685" s="109"/>
      <c r="W15685" s="109"/>
      <c r="Y15685" s="109"/>
      <c r="AA15685" s="109"/>
      <c r="AC15685" s="109"/>
    </row>
    <row r="15686" spans="19:29" x14ac:dyDescent="0.25">
      <c r="S15686" s="108"/>
      <c r="U15686" s="108"/>
      <c r="W15686" s="108"/>
      <c r="Y15686" s="108"/>
      <c r="AA15686" s="108"/>
      <c r="AC15686" s="108"/>
    </row>
    <row r="15687" spans="19:29" x14ac:dyDescent="0.25">
      <c r="S15687" s="109"/>
      <c r="U15687" s="109"/>
      <c r="W15687" s="109"/>
      <c r="Y15687" s="109"/>
      <c r="AA15687" s="109"/>
      <c r="AC15687" s="109"/>
    </row>
    <row r="15688" spans="19:29" x14ac:dyDescent="0.25">
      <c r="S15688" s="108"/>
      <c r="U15688" s="108"/>
      <c r="W15688" s="108"/>
      <c r="Y15688" s="108"/>
      <c r="AA15688" s="108"/>
      <c r="AC15688" s="108"/>
    </row>
    <row r="15689" spans="19:29" x14ac:dyDescent="0.25">
      <c r="S15689" s="108"/>
      <c r="U15689" s="108"/>
      <c r="W15689" s="108"/>
      <c r="Y15689" s="108"/>
      <c r="AA15689" s="108"/>
      <c r="AC15689" s="108"/>
    </row>
    <row r="15690" spans="19:29" x14ac:dyDescent="0.25">
      <c r="S15690" s="108"/>
      <c r="U15690" s="108"/>
      <c r="W15690" s="108"/>
      <c r="Y15690" s="108"/>
      <c r="AA15690" s="108"/>
      <c r="AC15690" s="108"/>
    </row>
    <row r="15691" spans="19:29" x14ac:dyDescent="0.25">
      <c r="S15691" s="110"/>
      <c r="U15691" s="110"/>
      <c r="W15691" s="110"/>
      <c r="Y15691" s="110"/>
      <c r="AA15691" s="110"/>
      <c r="AC15691" s="110"/>
    </row>
    <row r="15692" spans="19:29" x14ac:dyDescent="0.25">
      <c r="S15692" s="110"/>
      <c r="U15692" s="110"/>
      <c r="W15692" s="110"/>
      <c r="Y15692" s="110"/>
      <c r="AA15692" s="110"/>
      <c r="AC15692" s="110"/>
    </row>
    <row r="15693" spans="19:29" x14ac:dyDescent="0.25">
      <c r="S15693" s="110"/>
      <c r="U15693" s="110"/>
      <c r="W15693" s="110"/>
      <c r="Y15693" s="110"/>
      <c r="AA15693" s="110"/>
      <c r="AC15693" s="110"/>
    </row>
    <row r="15694" spans="19:29" x14ac:dyDescent="0.25">
      <c r="S15694" s="110"/>
      <c r="U15694" s="110"/>
      <c r="W15694" s="110"/>
      <c r="Y15694" s="110"/>
      <c r="AA15694" s="110"/>
      <c r="AC15694" s="110"/>
    </row>
    <row r="15695" spans="19:29" x14ac:dyDescent="0.25">
      <c r="S15695" s="111"/>
      <c r="U15695" s="111"/>
      <c r="W15695" s="111"/>
      <c r="Y15695" s="111"/>
      <c r="AA15695" s="111"/>
      <c r="AC15695" s="111"/>
    </row>
    <row r="15696" spans="19:29" x14ac:dyDescent="0.25">
      <c r="S15696" s="107"/>
      <c r="U15696" s="107"/>
      <c r="W15696" s="107"/>
      <c r="Y15696" s="107"/>
      <c r="AA15696" s="107"/>
      <c r="AC15696" s="107"/>
    </row>
    <row r="15697" spans="19:29" x14ac:dyDescent="0.25">
      <c r="S15697" s="108"/>
      <c r="U15697" s="108"/>
      <c r="W15697" s="108"/>
      <c r="Y15697" s="108"/>
      <c r="AA15697" s="108"/>
      <c r="AC15697" s="108"/>
    </row>
    <row r="15698" spans="19:29" x14ac:dyDescent="0.25">
      <c r="S15698" s="108"/>
      <c r="U15698" s="108"/>
      <c r="W15698" s="108"/>
      <c r="Y15698" s="108"/>
      <c r="AA15698" s="108"/>
      <c r="AC15698" s="108"/>
    </row>
    <row r="15699" spans="19:29" x14ac:dyDescent="0.25">
      <c r="S15699" s="109"/>
      <c r="U15699" s="109"/>
      <c r="W15699" s="109"/>
      <c r="Y15699" s="109"/>
      <c r="AA15699" s="109"/>
      <c r="AC15699" s="109"/>
    </row>
    <row r="15700" spans="19:29" x14ac:dyDescent="0.25">
      <c r="S15700" s="108"/>
      <c r="U15700" s="108"/>
      <c r="W15700" s="108"/>
      <c r="Y15700" s="108"/>
      <c r="AA15700" s="108"/>
      <c r="AC15700" s="108"/>
    </row>
    <row r="15701" spans="19:29" x14ac:dyDescent="0.25">
      <c r="S15701" s="108"/>
      <c r="U15701" s="108"/>
      <c r="W15701" s="108"/>
      <c r="Y15701" s="108"/>
      <c r="AA15701" s="108"/>
      <c r="AC15701" s="108"/>
    </row>
    <row r="15702" spans="19:29" x14ac:dyDescent="0.25">
      <c r="S15702" s="109"/>
      <c r="U15702" s="109"/>
      <c r="W15702" s="109"/>
      <c r="Y15702" s="109"/>
      <c r="AA15702" s="109"/>
      <c r="AC15702" s="109"/>
    </row>
    <row r="15703" spans="19:29" x14ac:dyDescent="0.25">
      <c r="S15703" s="108"/>
      <c r="U15703" s="108"/>
      <c r="W15703" s="108"/>
      <c r="Y15703" s="108"/>
      <c r="AA15703" s="108"/>
      <c r="AC15703" s="108"/>
    </row>
    <row r="15704" spans="19:29" x14ac:dyDescent="0.25">
      <c r="S15704" s="109"/>
      <c r="U15704" s="109"/>
      <c r="W15704" s="109"/>
      <c r="Y15704" s="109"/>
      <c r="AA15704" s="109"/>
      <c r="AC15704" s="109"/>
    </row>
    <row r="15705" spans="19:29" x14ac:dyDescent="0.25">
      <c r="S15705" s="108"/>
      <c r="U15705" s="108"/>
      <c r="W15705" s="108"/>
      <c r="Y15705" s="108"/>
      <c r="AA15705" s="108"/>
      <c r="AC15705" s="108"/>
    </row>
    <row r="15706" spans="19:29" x14ac:dyDescent="0.25">
      <c r="S15706" s="108"/>
      <c r="U15706" s="108"/>
      <c r="W15706" s="108"/>
      <c r="Y15706" s="108"/>
      <c r="AA15706" s="108"/>
      <c r="AC15706" s="108"/>
    </row>
    <row r="15707" spans="19:29" x14ac:dyDescent="0.25">
      <c r="S15707" s="108"/>
      <c r="U15707" s="108"/>
      <c r="W15707" s="108"/>
      <c r="Y15707" s="108"/>
      <c r="AA15707" s="108"/>
      <c r="AC15707" s="108"/>
    </row>
    <row r="15708" spans="19:29" x14ac:dyDescent="0.25">
      <c r="S15708" s="110"/>
      <c r="U15708" s="110"/>
      <c r="W15708" s="110"/>
      <c r="Y15708" s="110"/>
      <c r="AA15708" s="110"/>
      <c r="AC15708" s="110"/>
    </row>
    <row r="15709" spans="19:29" x14ac:dyDescent="0.25">
      <c r="S15709" s="110"/>
      <c r="U15709" s="110"/>
      <c r="W15709" s="110"/>
      <c r="Y15709" s="110"/>
      <c r="AA15709" s="110"/>
      <c r="AC15709" s="110"/>
    </row>
    <row r="15710" spans="19:29" x14ac:dyDescent="0.25">
      <c r="S15710" s="110"/>
      <c r="U15710" s="110"/>
      <c r="W15710" s="110"/>
      <c r="Y15710" s="110"/>
      <c r="AA15710" s="110"/>
      <c r="AC15710" s="110"/>
    </row>
    <row r="15711" spans="19:29" x14ac:dyDescent="0.25">
      <c r="S15711" s="110"/>
      <c r="U15711" s="110"/>
      <c r="W15711" s="110"/>
      <c r="Y15711" s="110"/>
      <c r="AA15711" s="110"/>
      <c r="AC15711" s="110"/>
    </row>
    <row r="15712" spans="19:29" x14ac:dyDescent="0.25">
      <c r="S15712" s="111"/>
      <c r="U15712" s="111"/>
      <c r="W15712" s="111"/>
      <c r="Y15712" s="111"/>
      <c r="AA15712" s="111"/>
      <c r="AC15712" s="111"/>
    </row>
    <row r="15713" spans="19:29" x14ac:dyDescent="0.25">
      <c r="S15713" s="107"/>
      <c r="U15713" s="107"/>
      <c r="W15713" s="107"/>
      <c r="Y15713" s="107"/>
      <c r="AA15713" s="107"/>
      <c r="AC15713" s="107"/>
    </row>
    <row r="15714" spans="19:29" x14ac:dyDescent="0.25">
      <c r="S15714" s="108"/>
      <c r="U15714" s="108"/>
      <c r="W15714" s="108"/>
      <c r="Y15714" s="108"/>
      <c r="AA15714" s="108"/>
      <c r="AC15714" s="108"/>
    </row>
    <row r="15715" spans="19:29" x14ac:dyDescent="0.25">
      <c r="S15715" s="108"/>
      <c r="U15715" s="108"/>
      <c r="W15715" s="108"/>
      <c r="Y15715" s="108"/>
      <c r="AA15715" s="108"/>
      <c r="AC15715" s="108"/>
    </row>
    <row r="15716" spans="19:29" x14ac:dyDescent="0.25">
      <c r="S15716" s="109"/>
      <c r="U15716" s="109"/>
      <c r="W15716" s="109"/>
      <c r="Y15716" s="109"/>
      <c r="AA15716" s="109"/>
      <c r="AC15716" s="109"/>
    </row>
    <row r="15717" spans="19:29" x14ac:dyDescent="0.25">
      <c r="S15717" s="108"/>
      <c r="U15717" s="108"/>
      <c r="W15717" s="108"/>
      <c r="Y15717" s="108"/>
      <c r="AA15717" s="108"/>
      <c r="AC15717" s="108"/>
    </row>
    <row r="15718" spans="19:29" x14ac:dyDescent="0.25">
      <c r="S15718" s="108"/>
      <c r="U15718" s="108"/>
      <c r="W15718" s="108"/>
      <c r="Y15718" s="108"/>
      <c r="AA15718" s="108"/>
      <c r="AC15718" s="108"/>
    </row>
    <row r="15719" spans="19:29" x14ac:dyDescent="0.25">
      <c r="S15719" s="109"/>
      <c r="U15719" s="109"/>
      <c r="W15719" s="109"/>
      <c r="Y15719" s="109"/>
      <c r="AA15719" s="109"/>
      <c r="AC15719" s="109"/>
    </row>
    <row r="15720" spans="19:29" x14ac:dyDescent="0.25">
      <c r="S15720" s="108"/>
      <c r="U15720" s="108"/>
      <c r="W15720" s="108"/>
      <c r="Y15720" s="108"/>
      <c r="AA15720" s="108"/>
      <c r="AC15720" s="108"/>
    </row>
    <row r="15721" spans="19:29" x14ac:dyDescent="0.25">
      <c r="S15721" s="109"/>
      <c r="U15721" s="109"/>
      <c r="W15721" s="109"/>
      <c r="Y15721" s="109"/>
      <c r="AA15721" s="109"/>
      <c r="AC15721" s="109"/>
    </row>
    <row r="15722" spans="19:29" x14ac:dyDescent="0.25">
      <c r="S15722" s="108"/>
      <c r="U15722" s="108"/>
      <c r="W15722" s="108"/>
      <c r="Y15722" s="108"/>
      <c r="AA15722" s="108"/>
      <c r="AC15722" s="108"/>
    </row>
    <row r="15723" spans="19:29" x14ac:dyDescent="0.25">
      <c r="S15723" s="108"/>
      <c r="U15723" s="108"/>
      <c r="W15723" s="108"/>
      <c r="Y15723" s="108"/>
      <c r="AA15723" s="108"/>
      <c r="AC15723" s="108"/>
    </row>
    <row r="15724" spans="19:29" x14ac:dyDescent="0.25">
      <c r="S15724" s="108"/>
      <c r="U15724" s="108"/>
      <c r="W15724" s="108"/>
      <c r="Y15724" s="108"/>
      <c r="AA15724" s="108"/>
      <c r="AC15724" s="108"/>
    </row>
    <row r="15725" spans="19:29" x14ac:dyDescent="0.25">
      <c r="S15725" s="110"/>
      <c r="U15725" s="110"/>
      <c r="W15725" s="110"/>
      <c r="Y15725" s="110"/>
      <c r="AA15725" s="110"/>
      <c r="AC15725" s="110"/>
    </row>
    <row r="15726" spans="19:29" x14ac:dyDescent="0.25">
      <c r="S15726" s="110"/>
      <c r="U15726" s="110"/>
      <c r="W15726" s="110"/>
      <c r="Y15726" s="110"/>
      <c r="AA15726" s="110"/>
      <c r="AC15726" s="110"/>
    </row>
    <row r="15727" spans="19:29" x14ac:dyDescent="0.25">
      <c r="S15727" s="110"/>
      <c r="U15727" s="110"/>
      <c r="W15727" s="110"/>
      <c r="Y15727" s="110"/>
      <c r="AA15727" s="110"/>
      <c r="AC15727" s="110"/>
    </row>
    <row r="15728" spans="19:29" x14ac:dyDescent="0.25">
      <c r="S15728" s="110"/>
      <c r="U15728" s="110"/>
      <c r="W15728" s="110"/>
      <c r="Y15728" s="110"/>
      <c r="AA15728" s="110"/>
      <c r="AC15728" s="110"/>
    </row>
    <row r="15729" spans="19:29" x14ac:dyDescent="0.25">
      <c r="S15729" s="111"/>
      <c r="U15729" s="111"/>
      <c r="W15729" s="111"/>
      <c r="Y15729" s="111"/>
      <c r="AA15729" s="111"/>
      <c r="AC15729" s="111"/>
    </row>
    <row r="15730" spans="19:29" x14ac:dyDescent="0.25">
      <c r="S15730" s="107"/>
      <c r="U15730" s="107"/>
      <c r="W15730" s="107"/>
      <c r="Y15730" s="107"/>
      <c r="AA15730" s="107"/>
      <c r="AC15730" s="107"/>
    </row>
    <row r="15731" spans="19:29" x14ac:dyDescent="0.25">
      <c r="S15731" s="108"/>
      <c r="U15731" s="108"/>
      <c r="W15731" s="108"/>
      <c r="Y15731" s="108"/>
      <c r="AA15731" s="108"/>
      <c r="AC15731" s="108"/>
    </row>
    <row r="15732" spans="19:29" x14ac:dyDescent="0.25">
      <c r="S15732" s="108"/>
      <c r="U15732" s="108"/>
      <c r="W15732" s="108"/>
      <c r="Y15732" s="108"/>
      <c r="AA15732" s="108"/>
      <c r="AC15732" s="108"/>
    </row>
    <row r="15733" spans="19:29" x14ac:dyDescent="0.25">
      <c r="S15733" s="109"/>
      <c r="U15733" s="109"/>
      <c r="W15733" s="109"/>
      <c r="Y15733" s="109"/>
      <c r="AA15733" s="109"/>
      <c r="AC15733" s="109"/>
    </row>
    <row r="15734" spans="19:29" x14ac:dyDescent="0.25">
      <c r="S15734" s="108"/>
      <c r="U15734" s="108"/>
      <c r="W15734" s="108"/>
      <c r="Y15734" s="108"/>
      <c r="AA15734" s="108"/>
      <c r="AC15734" s="108"/>
    </row>
    <row r="15735" spans="19:29" x14ac:dyDescent="0.25">
      <c r="S15735" s="108"/>
      <c r="U15735" s="108"/>
      <c r="W15735" s="108"/>
      <c r="Y15735" s="108"/>
      <c r="AA15735" s="108"/>
      <c r="AC15735" s="108"/>
    </row>
    <row r="15736" spans="19:29" x14ac:dyDescent="0.25">
      <c r="S15736" s="109"/>
      <c r="U15736" s="109"/>
      <c r="W15736" s="109"/>
      <c r="Y15736" s="109"/>
      <c r="AA15736" s="109"/>
      <c r="AC15736" s="109"/>
    </row>
    <row r="15737" spans="19:29" x14ac:dyDescent="0.25">
      <c r="S15737" s="108"/>
      <c r="U15737" s="108"/>
      <c r="W15737" s="108"/>
      <c r="Y15737" s="108"/>
      <c r="AA15737" s="108"/>
      <c r="AC15737" s="108"/>
    </row>
    <row r="15738" spans="19:29" x14ac:dyDescent="0.25">
      <c r="S15738" s="109"/>
      <c r="U15738" s="109"/>
      <c r="W15738" s="109"/>
      <c r="Y15738" s="109"/>
      <c r="AA15738" s="109"/>
      <c r="AC15738" s="109"/>
    </row>
    <row r="15739" spans="19:29" x14ac:dyDescent="0.25">
      <c r="S15739" s="108"/>
      <c r="U15739" s="108"/>
      <c r="W15739" s="108"/>
      <c r="Y15739" s="108"/>
      <c r="AA15739" s="108"/>
      <c r="AC15739" s="108"/>
    </row>
    <row r="15740" spans="19:29" x14ac:dyDescent="0.25">
      <c r="S15740" s="108"/>
      <c r="U15740" s="108"/>
      <c r="W15740" s="108"/>
      <c r="Y15740" s="108"/>
      <c r="AA15740" s="108"/>
      <c r="AC15740" s="108"/>
    </row>
    <row r="15741" spans="19:29" x14ac:dyDescent="0.25">
      <c r="S15741" s="108"/>
      <c r="U15741" s="108"/>
      <c r="W15741" s="108"/>
      <c r="Y15741" s="108"/>
      <c r="AA15741" s="108"/>
      <c r="AC15741" s="108"/>
    </row>
    <row r="15742" spans="19:29" x14ac:dyDescent="0.25">
      <c r="S15742" s="110"/>
      <c r="U15742" s="110"/>
      <c r="W15742" s="110"/>
      <c r="Y15742" s="110"/>
      <c r="AA15742" s="110"/>
      <c r="AC15742" s="110"/>
    </row>
    <row r="15743" spans="19:29" x14ac:dyDescent="0.25">
      <c r="S15743" s="110"/>
      <c r="U15743" s="110"/>
      <c r="W15743" s="110"/>
      <c r="Y15743" s="110"/>
      <c r="AA15743" s="110"/>
      <c r="AC15743" s="110"/>
    </row>
    <row r="15744" spans="19:29" x14ac:dyDescent="0.25">
      <c r="S15744" s="110"/>
      <c r="U15744" s="110"/>
      <c r="W15744" s="110"/>
      <c r="Y15744" s="110"/>
      <c r="AA15744" s="110"/>
      <c r="AC15744" s="110"/>
    </row>
    <row r="15745" spans="19:29" x14ac:dyDescent="0.25">
      <c r="S15745" s="110"/>
      <c r="U15745" s="110"/>
      <c r="W15745" s="110"/>
      <c r="Y15745" s="110"/>
      <c r="AA15745" s="110"/>
      <c r="AC15745" s="110"/>
    </row>
    <row r="15746" spans="19:29" x14ac:dyDescent="0.25">
      <c r="S15746" s="111"/>
      <c r="U15746" s="111"/>
      <c r="W15746" s="111"/>
      <c r="Y15746" s="111"/>
      <c r="AA15746" s="111"/>
      <c r="AC15746" s="111"/>
    </row>
    <row r="15747" spans="19:29" x14ac:dyDescent="0.25">
      <c r="S15747" s="107"/>
      <c r="U15747" s="107"/>
      <c r="W15747" s="107"/>
      <c r="Y15747" s="107"/>
      <c r="AA15747" s="107"/>
      <c r="AC15747" s="107"/>
    </row>
    <row r="15748" spans="19:29" x14ac:dyDescent="0.25">
      <c r="S15748" s="108"/>
      <c r="U15748" s="108"/>
      <c r="W15748" s="108"/>
      <c r="Y15748" s="108"/>
      <c r="AA15748" s="108"/>
      <c r="AC15748" s="108"/>
    </row>
    <row r="15749" spans="19:29" x14ac:dyDescent="0.25">
      <c r="S15749" s="108"/>
      <c r="U15749" s="108"/>
      <c r="W15749" s="108"/>
      <c r="Y15749" s="108"/>
      <c r="AA15749" s="108"/>
      <c r="AC15749" s="108"/>
    </row>
    <row r="15750" spans="19:29" x14ac:dyDescent="0.25">
      <c r="S15750" s="109"/>
      <c r="U15750" s="109"/>
      <c r="W15750" s="109"/>
      <c r="Y15750" s="109"/>
      <c r="AA15750" s="109"/>
      <c r="AC15750" s="109"/>
    </row>
    <row r="15751" spans="19:29" x14ac:dyDescent="0.25">
      <c r="S15751" s="108"/>
      <c r="U15751" s="108"/>
      <c r="W15751" s="108"/>
      <c r="Y15751" s="108"/>
      <c r="AA15751" s="108"/>
      <c r="AC15751" s="108"/>
    </row>
    <row r="15752" spans="19:29" x14ac:dyDescent="0.25">
      <c r="S15752" s="108"/>
      <c r="U15752" s="108"/>
      <c r="W15752" s="108"/>
      <c r="Y15752" s="108"/>
      <c r="AA15752" s="108"/>
      <c r="AC15752" s="108"/>
    </row>
    <row r="15753" spans="19:29" x14ac:dyDescent="0.25">
      <c r="S15753" s="109"/>
      <c r="U15753" s="109"/>
      <c r="W15753" s="109"/>
      <c r="Y15753" s="109"/>
      <c r="AA15753" s="109"/>
      <c r="AC15753" s="109"/>
    </row>
    <row r="15754" spans="19:29" x14ac:dyDescent="0.25">
      <c r="S15754" s="108"/>
      <c r="U15754" s="108"/>
      <c r="W15754" s="108"/>
      <c r="Y15754" s="108"/>
      <c r="AA15754" s="108"/>
      <c r="AC15754" s="108"/>
    </row>
    <row r="15755" spans="19:29" x14ac:dyDescent="0.25">
      <c r="S15755" s="109"/>
      <c r="U15755" s="109"/>
      <c r="W15755" s="109"/>
      <c r="Y15755" s="109"/>
      <c r="AA15755" s="109"/>
      <c r="AC15755" s="109"/>
    </row>
    <row r="15756" spans="19:29" x14ac:dyDescent="0.25">
      <c r="S15756" s="108"/>
      <c r="U15756" s="108"/>
      <c r="W15756" s="108"/>
      <c r="Y15756" s="108"/>
      <c r="AA15756" s="108"/>
      <c r="AC15756" s="108"/>
    </row>
    <row r="15757" spans="19:29" x14ac:dyDescent="0.25">
      <c r="S15757" s="108"/>
      <c r="U15757" s="108"/>
      <c r="W15757" s="108"/>
      <c r="Y15757" s="108"/>
      <c r="AA15757" s="108"/>
      <c r="AC15757" s="108"/>
    </row>
    <row r="15758" spans="19:29" x14ac:dyDescent="0.25">
      <c r="S15758" s="108"/>
      <c r="U15758" s="108"/>
      <c r="W15758" s="108"/>
      <c r="Y15758" s="108"/>
      <c r="AA15758" s="108"/>
      <c r="AC15758" s="108"/>
    </row>
    <row r="15759" spans="19:29" x14ac:dyDescent="0.25">
      <c r="S15759" s="110"/>
      <c r="U15759" s="110"/>
      <c r="W15759" s="110"/>
      <c r="Y15759" s="110"/>
      <c r="AA15759" s="110"/>
      <c r="AC15759" s="110"/>
    </row>
    <row r="15760" spans="19:29" x14ac:dyDescent="0.25">
      <c r="S15760" s="110"/>
      <c r="U15760" s="110"/>
      <c r="W15760" s="110"/>
      <c r="Y15760" s="110"/>
      <c r="AA15760" s="110"/>
      <c r="AC15760" s="110"/>
    </row>
    <row r="15761" spans="19:29" x14ac:dyDescent="0.25">
      <c r="S15761" s="110"/>
      <c r="U15761" s="110"/>
      <c r="W15761" s="110"/>
      <c r="Y15761" s="110"/>
      <c r="AA15761" s="110"/>
      <c r="AC15761" s="110"/>
    </row>
    <row r="15762" spans="19:29" x14ac:dyDescent="0.25">
      <c r="S15762" s="110"/>
      <c r="U15762" s="110"/>
      <c r="W15762" s="110"/>
      <c r="Y15762" s="110"/>
      <c r="AA15762" s="110"/>
      <c r="AC15762" s="110"/>
    </row>
    <row r="15763" spans="19:29" x14ac:dyDescent="0.25">
      <c r="S15763" s="111"/>
      <c r="U15763" s="111"/>
      <c r="W15763" s="111"/>
      <c r="Y15763" s="111"/>
      <c r="AA15763" s="111"/>
      <c r="AC15763" s="111"/>
    </row>
    <row r="15764" spans="19:29" x14ac:dyDescent="0.25">
      <c r="S15764" s="107"/>
      <c r="U15764" s="107"/>
      <c r="W15764" s="107"/>
      <c r="Y15764" s="107"/>
      <c r="AA15764" s="107"/>
      <c r="AC15764" s="107"/>
    </row>
    <row r="15765" spans="19:29" x14ac:dyDescent="0.25">
      <c r="S15765" s="108"/>
      <c r="U15765" s="108"/>
      <c r="W15765" s="108"/>
      <c r="Y15765" s="108"/>
      <c r="AA15765" s="108"/>
      <c r="AC15765" s="108"/>
    </row>
    <row r="15766" spans="19:29" x14ac:dyDescent="0.25">
      <c r="S15766" s="108"/>
      <c r="U15766" s="108"/>
      <c r="W15766" s="108"/>
      <c r="Y15766" s="108"/>
      <c r="AA15766" s="108"/>
      <c r="AC15766" s="108"/>
    </row>
    <row r="15767" spans="19:29" x14ac:dyDescent="0.25">
      <c r="S15767" s="109"/>
      <c r="U15767" s="109"/>
      <c r="W15767" s="109"/>
      <c r="Y15767" s="109"/>
      <c r="AA15767" s="109"/>
      <c r="AC15767" s="109"/>
    </row>
    <row r="15768" spans="19:29" x14ac:dyDescent="0.25">
      <c r="S15768" s="108"/>
      <c r="U15768" s="108"/>
      <c r="W15768" s="108"/>
      <c r="Y15768" s="108"/>
      <c r="AA15768" s="108"/>
      <c r="AC15768" s="108"/>
    </row>
    <row r="15769" spans="19:29" x14ac:dyDescent="0.25">
      <c r="S15769" s="108"/>
      <c r="U15769" s="108"/>
      <c r="W15769" s="108"/>
      <c r="Y15769" s="108"/>
      <c r="AA15769" s="108"/>
      <c r="AC15769" s="108"/>
    </row>
    <row r="15770" spans="19:29" x14ac:dyDescent="0.25">
      <c r="S15770" s="109"/>
      <c r="U15770" s="109"/>
      <c r="W15770" s="109"/>
      <c r="Y15770" s="109"/>
      <c r="AA15770" s="109"/>
      <c r="AC15770" s="109"/>
    </row>
    <row r="15771" spans="19:29" x14ac:dyDescent="0.25">
      <c r="S15771" s="108"/>
      <c r="U15771" s="108"/>
      <c r="W15771" s="108"/>
      <c r="Y15771" s="108"/>
      <c r="AA15771" s="108"/>
      <c r="AC15771" s="108"/>
    </row>
    <row r="15772" spans="19:29" x14ac:dyDescent="0.25">
      <c r="S15772" s="109"/>
      <c r="U15772" s="109"/>
      <c r="W15772" s="109"/>
      <c r="Y15772" s="109"/>
      <c r="AA15772" s="109"/>
      <c r="AC15772" s="109"/>
    </row>
    <row r="15773" spans="19:29" x14ac:dyDescent="0.25">
      <c r="S15773" s="108"/>
      <c r="U15773" s="108"/>
      <c r="W15773" s="108"/>
      <c r="Y15773" s="108"/>
      <c r="AA15773" s="108"/>
      <c r="AC15773" s="108"/>
    </row>
    <row r="15774" spans="19:29" x14ac:dyDescent="0.25">
      <c r="S15774" s="108"/>
      <c r="U15774" s="108"/>
      <c r="W15774" s="108"/>
      <c r="Y15774" s="108"/>
      <c r="AA15774" s="108"/>
      <c r="AC15774" s="108"/>
    </row>
    <row r="15775" spans="19:29" x14ac:dyDescent="0.25">
      <c r="S15775" s="108"/>
      <c r="U15775" s="108"/>
      <c r="W15775" s="108"/>
      <c r="Y15775" s="108"/>
      <c r="AA15775" s="108"/>
      <c r="AC15775" s="108"/>
    </row>
    <row r="15776" spans="19:29" x14ac:dyDescent="0.25">
      <c r="S15776" s="110"/>
      <c r="U15776" s="110"/>
      <c r="W15776" s="110"/>
      <c r="Y15776" s="110"/>
      <c r="AA15776" s="110"/>
      <c r="AC15776" s="110"/>
    </row>
    <row r="15777" spans="19:29" x14ac:dyDescent="0.25">
      <c r="S15777" s="110"/>
      <c r="U15777" s="110"/>
      <c r="W15777" s="110"/>
      <c r="Y15777" s="110"/>
      <c r="AA15777" s="110"/>
      <c r="AC15777" s="110"/>
    </row>
    <row r="15778" spans="19:29" x14ac:dyDescent="0.25">
      <c r="S15778" s="110"/>
      <c r="U15778" s="110"/>
      <c r="W15778" s="110"/>
      <c r="Y15778" s="110"/>
      <c r="AA15778" s="110"/>
      <c r="AC15778" s="110"/>
    </row>
    <row r="15779" spans="19:29" x14ac:dyDescent="0.25">
      <c r="S15779" s="110"/>
      <c r="U15779" s="110"/>
      <c r="W15779" s="110"/>
      <c r="Y15779" s="110"/>
      <c r="AA15779" s="110"/>
      <c r="AC15779" s="110"/>
    </row>
    <row r="15780" spans="19:29" x14ac:dyDescent="0.25">
      <c r="S15780" s="111"/>
      <c r="U15780" s="111"/>
      <c r="W15780" s="111"/>
      <c r="Y15780" s="111"/>
      <c r="AA15780" s="111"/>
      <c r="AC15780" s="111"/>
    </row>
    <row r="15781" spans="19:29" x14ac:dyDescent="0.25">
      <c r="S15781" s="107"/>
      <c r="U15781" s="107"/>
      <c r="W15781" s="107"/>
      <c r="Y15781" s="107"/>
      <c r="AA15781" s="107"/>
      <c r="AC15781" s="107"/>
    </row>
    <row r="15782" spans="19:29" x14ac:dyDescent="0.25">
      <c r="S15782" s="108"/>
      <c r="U15782" s="108"/>
      <c r="W15782" s="108"/>
      <c r="Y15782" s="108"/>
      <c r="AA15782" s="108"/>
      <c r="AC15782" s="108"/>
    </row>
    <row r="15783" spans="19:29" x14ac:dyDescent="0.25">
      <c r="S15783" s="108"/>
      <c r="U15783" s="108"/>
      <c r="W15783" s="108"/>
      <c r="Y15783" s="108"/>
      <c r="AA15783" s="108"/>
      <c r="AC15783" s="108"/>
    </row>
    <row r="15784" spans="19:29" x14ac:dyDescent="0.25">
      <c r="S15784" s="109"/>
      <c r="U15784" s="109"/>
      <c r="W15784" s="109"/>
      <c r="Y15784" s="109"/>
      <c r="AA15784" s="109"/>
      <c r="AC15784" s="109"/>
    </row>
    <row r="15785" spans="19:29" x14ac:dyDescent="0.25">
      <c r="S15785" s="108"/>
      <c r="U15785" s="108"/>
      <c r="W15785" s="108"/>
      <c r="Y15785" s="108"/>
      <c r="AA15785" s="108"/>
      <c r="AC15785" s="108"/>
    </row>
    <row r="15786" spans="19:29" x14ac:dyDescent="0.25">
      <c r="S15786" s="108"/>
      <c r="U15786" s="108"/>
      <c r="W15786" s="108"/>
      <c r="Y15786" s="108"/>
      <c r="AA15786" s="108"/>
      <c r="AC15786" s="108"/>
    </row>
    <row r="15787" spans="19:29" x14ac:dyDescent="0.25">
      <c r="S15787" s="109"/>
      <c r="U15787" s="109"/>
      <c r="W15787" s="109"/>
      <c r="Y15787" s="109"/>
      <c r="AA15787" s="109"/>
      <c r="AC15787" s="109"/>
    </row>
    <row r="15788" spans="19:29" x14ac:dyDescent="0.25">
      <c r="S15788" s="108"/>
      <c r="U15788" s="108"/>
      <c r="W15788" s="108"/>
      <c r="Y15788" s="108"/>
      <c r="AA15788" s="108"/>
      <c r="AC15788" s="108"/>
    </row>
    <row r="15789" spans="19:29" x14ac:dyDescent="0.25">
      <c r="S15789" s="109"/>
      <c r="U15789" s="109"/>
      <c r="W15789" s="109"/>
      <c r="Y15789" s="109"/>
      <c r="AA15789" s="109"/>
      <c r="AC15789" s="109"/>
    </row>
    <row r="15790" spans="19:29" x14ac:dyDescent="0.25">
      <c r="S15790" s="108"/>
      <c r="U15790" s="108"/>
      <c r="W15790" s="108"/>
      <c r="Y15790" s="108"/>
      <c r="AA15790" s="108"/>
      <c r="AC15790" s="108"/>
    </row>
    <row r="15791" spans="19:29" x14ac:dyDescent="0.25">
      <c r="S15791" s="108"/>
      <c r="U15791" s="108"/>
      <c r="W15791" s="108"/>
      <c r="Y15791" s="108"/>
      <c r="AA15791" s="108"/>
      <c r="AC15791" s="108"/>
    </row>
    <row r="15792" spans="19:29" x14ac:dyDescent="0.25">
      <c r="S15792" s="108"/>
      <c r="U15792" s="108"/>
      <c r="W15792" s="108"/>
      <c r="Y15792" s="108"/>
      <c r="AA15792" s="108"/>
      <c r="AC15792" s="108"/>
    </row>
    <row r="15793" spans="19:29" x14ac:dyDescent="0.25">
      <c r="S15793" s="110"/>
      <c r="U15793" s="110"/>
      <c r="W15793" s="110"/>
      <c r="Y15793" s="110"/>
      <c r="AA15793" s="110"/>
      <c r="AC15793" s="110"/>
    </row>
    <row r="15794" spans="19:29" x14ac:dyDescent="0.25">
      <c r="S15794" s="110"/>
      <c r="U15794" s="110"/>
      <c r="W15794" s="110"/>
      <c r="Y15794" s="110"/>
      <c r="AA15794" s="110"/>
      <c r="AC15794" s="110"/>
    </row>
    <row r="15795" spans="19:29" x14ac:dyDescent="0.25">
      <c r="S15795" s="110"/>
      <c r="U15795" s="110"/>
      <c r="W15795" s="110"/>
      <c r="Y15795" s="110"/>
      <c r="AA15795" s="110"/>
      <c r="AC15795" s="110"/>
    </row>
    <row r="15796" spans="19:29" x14ac:dyDescent="0.25">
      <c r="S15796" s="110"/>
      <c r="U15796" s="110"/>
      <c r="W15796" s="110"/>
      <c r="Y15796" s="110"/>
      <c r="AA15796" s="110"/>
      <c r="AC15796" s="110"/>
    </row>
    <row r="15797" spans="19:29" x14ac:dyDescent="0.25">
      <c r="S15797" s="111"/>
      <c r="U15797" s="111"/>
      <c r="W15797" s="111"/>
      <c r="Y15797" s="111"/>
      <c r="AA15797" s="111"/>
      <c r="AC15797" s="111"/>
    </row>
    <row r="15798" spans="19:29" x14ac:dyDescent="0.25">
      <c r="S15798" s="107"/>
      <c r="U15798" s="107"/>
      <c r="W15798" s="107"/>
      <c r="Y15798" s="107"/>
      <c r="AA15798" s="107"/>
      <c r="AC15798" s="107"/>
    </row>
    <row r="15799" spans="19:29" x14ac:dyDescent="0.25">
      <c r="S15799" s="108"/>
      <c r="U15799" s="108"/>
      <c r="W15799" s="108"/>
      <c r="Y15799" s="108"/>
      <c r="AA15799" s="108"/>
      <c r="AC15799" s="108"/>
    </row>
    <row r="15800" spans="19:29" x14ac:dyDescent="0.25">
      <c r="S15800" s="108"/>
      <c r="U15800" s="108"/>
      <c r="W15800" s="108"/>
      <c r="Y15800" s="108"/>
      <c r="AA15800" s="108"/>
      <c r="AC15800" s="108"/>
    </row>
    <row r="15801" spans="19:29" x14ac:dyDescent="0.25">
      <c r="S15801" s="109"/>
      <c r="U15801" s="109"/>
      <c r="W15801" s="109"/>
      <c r="Y15801" s="109"/>
      <c r="AA15801" s="109"/>
      <c r="AC15801" s="109"/>
    </row>
    <row r="15802" spans="19:29" x14ac:dyDescent="0.25">
      <c r="S15802" s="108"/>
      <c r="U15802" s="108"/>
      <c r="W15802" s="108"/>
      <c r="Y15802" s="108"/>
      <c r="AA15802" s="108"/>
      <c r="AC15802" s="108"/>
    </row>
    <row r="15803" spans="19:29" x14ac:dyDescent="0.25">
      <c r="S15803" s="108"/>
      <c r="U15803" s="108"/>
      <c r="W15803" s="108"/>
      <c r="Y15803" s="108"/>
      <c r="AA15803" s="108"/>
      <c r="AC15803" s="108"/>
    </row>
    <row r="15804" spans="19:29" x14ac:dyDescent="0.25">
      <c r="S15804" s="109"/>
      <c r="U15804" s="109"/>
      <c r="W15804" s="109"/>
      <c r="Y15804" s="109"/>
      <c r="AA15804" s="109"/>
      <c r="AC15804" s="109"/>
    </row>
    <row r="15805" spans="19:29" x14ac:dyDescent="0.25">
      <c r="S15805" s="108"/>
      <c r="U15805" s="108"/>
      <c r="W15805" s="108"/>
      <c r="Y15805" s="108"/>
      <c r="AA15805" s="108"/>
      <c r="AC15805" s="108"/>
    </row>
    <row r="15806" spans="19:29" x14ac:dyDescent="0.25">
      <c r="S15806" s="109"/>
      <c r="U15806" s="109"/>
      <c r="W15806" s="109"/>
      <c r="Y15806" s="109"/>
      <c r="AA15806" s="109"/>
      <c r="AC15806" s="109"/>
    </row>
    <row r="15807" spans="19:29" x14ac:dyDescent="0.25">
      <c r="S15807" s="108"/>
      <c r="U15807" s="108"/>
      <c r="W15807" s="108"/>
      <c r="Y15807" s="108"/>
      <c r="AA15807" s="108"/>
      <c r="AC15807" s="108"/>
    </row>
    <row r="15808" spans="19:29" x14ac:dyDescent="0.25">
      <c r="S15808" s="108"/>
      <c r="U15808" s="108"/>
      <c r="W15808" s="108"/>
      <c r="Y15808" s="108"/>
      <c r="AA15808" s="108"/>
      <c r="AC15808" s="108"/>
    </row>
    <row r="15809" spans="19:29" x14ac:dyDescent="0.25">
      <c r="S15809" s="108"/>
      <c r="U15809" s="108"/>
      <c r="W15809" s="108"/>
      <c r="Y15809" s="108"/>
      <c r="AA15809" s="108"/>
      <c r="AC15809" s="108"/>
    </row>
    <row r="15810" spans="19:29" x14ac:dyDescent="0.25">
      <c r="S15810" s="110"/>
      <c r="U15810" s="110"/>
      <c r="W15810" s="110"/>
      <c r="Y15810" s="110"/>
      <c r="AA15810" s="110"/>
      <c r="AC15810" s="110"/>
    </row>
    <row r="15811" spans="19:29" x14ac:dyDescent="0.25">
      <c r="S15811" s="110"/>
      <c r="U15811" s="110"/>
      <c r="W15811" s="110"/>
      <c r="Y15811" s="110"/>
      <c r="AA15811" s="110"/>
      <c r="AC15811" s="110"/>
    </row>
    <row r="15812" spans="19:29" x14ac:dyDescent="0.25">
      <c r="S15812" s="110"/>
      <c r="U15812" s="110"/>
      <c r="W15812" s="110"/>
      <c r="Y15812" s="110"/>
      <c r="AA15812" s="110"/>
      <c r="AC15812" s="110"/>
    </row>
    <row r="15813" spans="19:29" x14ac:dyDescent="0.25">
      <c r="S15813" s="110"/>
      <c r="U15813" s="110"/>
      <c r="W15813" s="110"/>
      <c r="Y15813" s="110"/>
      <c r="AA15813" s="110"/>
      <c r="AC15813" s="110"/>
    </row>
    <row r="15814" spans="19:29" x14ac:dyDescent="0.25">
      <c r="S15814" s="111"/>
      <c r="U15814" s="111"/>
      <c r="W15814" s="111"/>
      <c r="Y15814" s="111"/>
      <c r="AA15814" s="111"/>
      <c r="AC15814" s="111"/>
    </row>
    <row r="15815" spans="19:29" x14ac:dyDescent="0.25">
      <c r="S15815" s="107"/>
      <c r="U15815" s="107"/>
      <c r="W15815" s="107"/>
      <c r="Y15815" s="107"/>
      <c r="AA15815" s="107"/>
      <c r="AC15815" s="107"/>
    </row>
    <row r="15816" spans="19:29" x14ac:dyDescent="0.25">
      <c r="S15816" s="108"/>
      <c r="U15816" s="108"/>
      <c r="W15816" s="108"/>
      <c r="Y15816" s="108"/>
      <c r="AA15816" s="108"/>
      <c r="AC15816" s="108"/>
    </row>
    <row r="15817" spans="19:29" x14ac:dyDescent="0.25">
      <c r="S15817" s="108"/>
      <c r="U15817" s="108"/>
      <c r="W15817" s="108"/>
      <c r="Y15817" s="108"/>
      <c r="AA15817" s="108"/>
      <c r="AC15817" s="108"/>
    </row>
    <row r="15818" spans="19:29" x14ac:dyDescent="0.25">
      <c r="S15818" s="109"/>
      <c r="U15818" s="109"/>
      <c r="W15818" s="109"/>
      <c r="Y15818" s="109"/>
      <c r="AA15818" s="109"/>
      <c r="AC15818" s="109"/>
    </row>
    <row r="15819" spans="19:29" x14ac:dyDescent="0.25">
      <c r="S15819" s="108"/>
      <c r="U15819" s="108"/>
      <c r="W15819" s="108"/>
      <c r="Y15819" s="108"/>
      <c r="AA15819" s="108"/>
      <c r="AC15819" s="108"/>
    </row>
    <row r="15820" spans="19:29" x14ac:dyDescent="0.25">
      <c r="S15820" s="108"/>
      <c r="U15820" s="108"/>
      <c r="W15820" s="108"/>
      <c r="Y15820" s="108"/>
      <c r="AA15820" s="108"/>
      <c r="AC15820" s="108"/>
    </row>
    <row r="15821" spans="19:29" x14ac:dyDescent="0.25">
      <c r="S15821" s="109"/>
      <c r="U15821" s="109"/>
      <c r="W15821" s="109"/>
      <c r="Y15821" s="109"/>
      <c r="AA15821" s="109"/>
      <c r="AC15821" s="109"/>
    </row>
    <row r="15822" spans="19:29" x14ac:dyDescent="0.25">
      <c r="S15822" s="108"/>
      <c r="U15822" s="108"/>
      <c r="W15822" s="108"/>
      <c r="Y15822" s="108"/>
      <c r="AA15822" s="108"/>
      <c r="AC15822" s="108"/>
    </row>
    <row r="15823" spans="19:29" x14ac:dyDescent="0.25">
      <c r="S15823" s="109"/>
      <c r="U15823" s="109"/>
      <c r="W15823" s="109"/>
      <c r="Y15823" s="109"/>
      <c r="AA15823" s="109"/>
      <c r="AC15823" s="109"/>
    </row>
    <row r="15824" spans="19:29" x14ac:dyDescent="0.25">
      <c r="S15824" s="108"/>
      <c r="U15824" s="108"/>
      <c r="W15824" s="108"/>
      <c r="Y15824" s="108"/>
      <c r="AA15824" s="108"/>
      <c r="AC15824" s="108"/>
    </row>
    <row r="15825" spans="19:29" x14ac:dyDescent="0.25">
      <c r="S15825" s="108"/>
      <c r="U15825" s="108"/>
      <c r="W15825" s="108"/>
      <c r="Y15825" s="108"/>
      <c r="AA15825" s="108"/>
      <c r="AC15825" s="108"/>
    </row>
    <row r="15826" spans="19:29" x14ac:dyDescent="0.25">
      <c r="S15826" s="108"/>
      <c r="U15826" s="108"/>
      <c r="W15826" s="108"/>
      <c r="Y15826" s="108"/>
      <c r="AA15826" s="108"/>
      <c r="AC15826" s="108"/>
    </row>
    <row r="15827" spans="19:29" x14ac:dyDescent="0.25">
      <c r="S15827" s="110"/>
      <c r="U15827" s="110"/>
      <c r="W15827" s="110"/>
      <c r="Y15827" s="110"/>
      <c r="AA15827" s="110"/>
      <c r="AC15827" s="110"/>
    </row>
    <row r="15828" spans="19:29" x14ac:dyDescent="0.25">
      <c r="S15828" s="110"/>
      <c r="U15828" s="110"/>
      <c r="W15828" s="110"/>
      <c r="Y15828" s="110"/>
      <c r="AA15828" s="110"/>
      <c r="AC15828" s="110"/>
    </row>
    <row r="15829" spans="19:29" x14ac:dyDescent="0.25">
      <c r="S15829" s="110"/>
      <c r="U15829" s="110"/>
      <c r="W15829" s="110"/>
      <c r="Y15829" s="110"/>
      <c r="AA15829" s="110"/>
      <c r="AC15829" s="110"/>
    </row>
    <row r="15830" spans="19:29" x14ac:dyDescent="0.25">
      <c r="S15830" s="110"/>
      <c r="U15830" s="110"/>
      <c r="W15830" s="110"/>
      <c r="Y15830" s="110"/>
      <c r="AA15830" s="110"/>
      <c r="AC15830" s="110"/>
    </row>
    <row r="15831" spans="19:29" x14ac:dyDescent="0.25">
      <c r="S15831" s="111"/>
      <c r="U15831" s="111"/>
      <c r="W15831" s="111"/>
      <c r="Y15831" s="111"/>
      <c r="AA15831" s="111"/>
      <c r="AC15831" s="111"/>
    </row>
    <row r="15832" spans="19:29" x14ac:dyDescent="0.25">
      <c r="S15832" s="107"/>
      <c r="U15832" s="107"/>
      <c r="W15832" s="107"/>
      <c r="Y15832" s="107"/>
      <c r="AA15832" s="107"/>
      <c r="AC15832" s="107"/>
    </row>
    <row r="15833" spans="19:29" x14ac:dyDescent="0.25">
      <c r="S15833" s="108"/>
      <c r="U15833" s="108"/>
      <c r="W15833" s="108"/>
      <c r="Y15833" s="108"/>
      <c r="AA15833" s="108"/>
      <c r="AC15833" s="108"/>
    </row>
    <row r="15834" spans="19:29" x14ac:dyDescent="0.25">
      <c r="S15834" s="108"/>
      <c r="U15834" s="108"/>
      <c r="W15834" s="108"/>
      <c r="Y15834" s="108"/>
      <c r="AA15834" s="108"/>
      <c r="AC15834" s="108"/>
    </row>
    <row r="15835" spans="19:29" x14ac:dyDescent="0.25">
      <c r="S15835" s="109"/>
      <c r="U15835" s="109"/>
      <c r="W15835" s="109"/>
      <c r="Y15835" s="109"/>
      <c r="AA15835" s="109"/>
      <c r="AC15835" s="109"/>
    </row>
    <row r="15836" spans="19:29" x14ac:dyDescent="0.25">
      <c r="S15836" s="108"/>
      <c r="U15836" s="108"/>
      <c r="W15836" s="108"/>
      <c r="Y15836" s="108"/>
      <c r="AA15836" s="108"/>
      <c r="AC15836" s="108"/>
    </row>
    <row r="15837" spans="19:29" x14ac:dyDescent="0.25">
      <c r="S15837" s="108"/>
      <c r="U15837" s="108"/>
      <c r="W15837" s="108"/>
      <c r="Y15837" s="108"/>
      <c r="AA15837" s="108"/>
      <c r="AC15837" s="108"/>
    </row>
    <row r="15838" spans="19:29" x14ac:dyDescent="0.25">
      <c r="S15838" s="109"/>
      <c r="U15838" s="109"/>
      <c r="W15838" s="109"/>
      <c r="Y15838" s="109"/>
      <c r="AA15838" s="109"/>
      <c r="AC15838" s="109"/>
    </row>
    <row r="15839" spans="19:29" x14ac:dyDescent="0.25">
      <c r="S15839" s="108"/>
      <c r="U15839" s="108"/>
      <c r="W15839" s="108"/>
      <c r="Y15839" s="108"/>
      <c r="AA15839" s="108"/>
      <c r="AC15839" s="108"/>
    </row>
    <row r="15840" spans="19:29" x14ac:dyDescent="0.25">
      <c r="S15840" s="109"/>
      <c r="U15840" s="109"/>
      <c r="W15840" s="109"/>
      <c r="Y15840" s="109"/>
      <c r="AA15840" s="109"/>
      <c r="AC15840" s="109"/>
    </row>
    <row r="15841" spans="19:29" x14ac:dyDescent="0.25">
      <c r="S15841" s="108"/>
      <c r="U15841" s="108"/>
      <c r="W15841" s="108"/>
      <c r="Y15841" s="108"/>
      <c r="AA15841" s="108"/>
      <c r="AC15841" s="108"/>
    </row>
    <row r="15842" spans="19:29" x14ac:dyDescent="0.25">
      <c r="S15842" s="108"/>
      <c r="U15842" s="108"/>
      <c r="W15842" s="108"/>
      <c r="Y15842" s="108"/>
      <c r="AA15842" s="108"/>
      <c r="AC15842" s="108"/>
    </row>
    <row r="15843" spans="19:29" x14ac:dyDescent="0.25">
      <c r="S15843" s="108"/>
      <c r="U15843" s="108"/>
      <c r="W15843" s="108"/>
      <c r="Y15843" s="108"/>
      <c r="AA15843" s="108"/>
      <c r="AC15843" s="108"/>
    </row>
    <row r="15844" spans="19:29" x14ac:dyDescent="0.25">
      <c r="S15844" s="110"/>
      <c r="U15844" s="110"/>
      <c r="W15844" s="110"/>
      <c r="Y15844" s="110"/>
      <c r="AA15844" s="110"/>
      <c r="AC15844" s="110"/>
    </row>
    <row r="15845" spans="19:29" x14ac:dyDescent="0.25">
      <c r="S15845" s="110"/>
      <c r="U15845" s="110"/>
      <c r="W15845" s="110"/>
      <c r="Y15845" s="110"/>
      <c r="AA15845" s="110"/>
      <c r="AC15845" s="110"/>
    </row>
    <row r="15846" spans="19:29" x14ac:dyDescent="0.25">
      <c r="S15846" s="110"/>
      <c r="U15846" s="110"/>
      <c r="W15846" s="110"/>
      <c r="Y15846" s="110"/>
      <c r="AA15846" s="110"/>
      <c r="AC15846" s="110"/>
    </row>
    <row r="15847" spans="19:29" x14ac:dyDescent="0.25">
      <c r="S15847" s="110"/>
      <c r="U15847" s="110"/>
      <c r="W15847" s="110"/>
      <c r="Y15847" s="110"/>
      <c r="AA15847" s="110"/>
      <c r="AC15847" s="110"/>
    </row>
    <row r="15848" spans="19:29" x14ac:dyDescent="0.25">
      <c r="S15848" s="111"/>
      <c r="U15848" s="111"/>
      <c r="W15848" s="111"/>
      <c r="Y15848" s="111"/>
      <c r="AA15848" s="111"/>
      <c r="AC15848" s="111"/>
    </row>
    <row r="15849" spans="19:29" x14ac:dyDescent="0.25">
      <c r="S15849" s="107"/>
      <c r="U15849" s="107"/>
      <c r="W15849" s="107"/>
      <c r="Y15849" s="107"/>
      <c r="AA15849" s="107"/>
      <c r="AC15849" s="107"/>
    </row>
    <row r="15850" spans="19:29" x14ac:dyDescent="0.25">
      <c r="S15850" s="108"/>
      <c r="U15850" s="108"/>
      <c r="W15850" s="108"/>
      <c r="Y15850" s="108"/>
      <c r="AA15850" s="108"/>
      <c r="AC15850" s="108"/>
    </row>
    <row r="15851" spans="19:29" x14ac:dyDescent="0.25">
      <c r="S15851" s="108"/>
      <c r="U15851" s="108"/>
      <c r="W15851" s="108"/>
      <c r="Y15851" s="108"/>
      <c r="AA15851" s="108"/>
      <c r="AC15851" s="108"/>
    </row>
    <row r="15852" spans="19:29" x14ac:dyDescent="0.25">
      <c r="S15852" s="109"/>
      <c r="U15852" s="109"/>
      <c r="W15852" s="109"/>
      <c r="Y15852" s="109"/>
      <c r="AA15852" s="109"/>
      <c r="AC15852" s="109"/>
    </row>
    <row r="15853" spans="19:29" x14ac:dyDescent="0.25">
      <c r="S15853" s="108"/>
      <c r="U15853" s="108"/>
      <c r="W15853" s="108"/>
      <c r="Y15853" s="108"/>
      <c r="AA15853" s="108"/>
      <c r="AC15853" s="108"/>
    </row>
    <row r="15854" spans="19:29" x14ac:dyDescent="0.25">
      <c r="S15854" s="108"/>
      <c r="U15854" s="108"/>
      <c r="W15854" s="108"/>
      <c r="Y15854" s="108"/>
      <c r="AA15854" s="108"/>
      <c r="AC15854" s="108"/>
    </row>
    <row r="15855" spans="19:29" x14ac:dyDescent="0.25">
      <c r="S15855" s="109"/>
      <c r="U15855" s="109"/>
      <c r="W15855" s="109"/>
      <c r="Y15855" s="109"/>
      <c r="AA15855" s="109"/>
      <c r="AC15855" s="109"/>
    </row>
    <row r="15856" spans="19:29" x14ac:dyDescent="0.25">
      <c r="S15856" s="108"/>
      <c r="U15856" s="108"/>
      <c r="W15856" s="108"/>
      <c r="Y15856" s="108"/>
      <c r="AA15856" s="108"/>
      <c r="AC15856" s="108"/>
    </row>
    <row r="15857" spans="19:29" x14ac:dyDescent="0.25">
      <c r="S15857" s="109"/>
      <c r="U15857" s="109"/>
      <c r="W15857" s="109"/>
      <c r="Y15857" s="109"/>
      <c r="AA15857" s="109"/>
      <c r="AC15857" s="109"/>
    </row>
    <row r="15858" spans="19:29" x14ac:dyDescent="0.25">
      <c r="S15858" s="108"/>
      <c r="U15858" s="108"/>
      <c r="W15858" s="108"/>
      <c r="Y15858" s="108"/>
      <c r="AA15858" s="108"/>
      <c r="AC15858" s="108"/>
    </row>
    <row r="15859" spans="19:29" x14ac:dyDescent="0.25">
      <c r="S15859" s="108"/>
      <c r="U15859" s="108"/>
      <c r="W15859" s="108"/>
      <c r="Y15859" s="108"/>
      <c r="AA15859" s="108"/>
      <c r="AC15859" s="108"/>
    </row>
    <row r="15860" spans="19:29" x14ac:dyDescent="0.25">
      <c r="S15860" s="108"/>
      <c r="U15860" s="108"/>
      <c r="W15860" s="108"/>
      <c r="Y15860" s="108"/>
      <c r="AA15860" s="108"/>
      <c r="AC15860" s="108"/>
    </row>
    <row r="15861" spans="19:29" x14ac:dyDescent="0.25">
      <c r="S15861" s="110"/>
      <c r="U15861" s="110"/>
      <c r="W15861" s="110"/>
      <c r="Y15861" s="110"/>
      <c r="AA15861" s="110"/>
      <c r="AC15861" s="110"/>
    </row>
    <row r="15862" spans="19:29" x14ac:dyDescent="0.25">
      <c r="S15862" s="110"/>
      <c r="U15862" s="110"/>
      <c r="W15862" s="110"/>
      <c r="Y15862" s="110"/>
      <c r="AA15862" s="110"/>
      <c r="AC15862" s="110"/>
    </row>
    <row r="15863" spans="19:29" x14ac:dyDescent="0.25">
      <c r="S15863" s="110"/>
      <c r="U15863" s="110"/>
      <c r="W15863" s="110"/>
      <c r="Y15863" s="110"/>
      <c r="AA15863" s="110"/>
      <c r="AC15863" s="110"/>
    </row>
    <row r="15864" spans="19:29" x14ac:dyDescent="0.25">
      <c r="S15864" s="110"/>
      <c r="U15864" s="110"/>
      <c r="W15864" s="110"/>
      <c r="Y15864" s="110"/>
      <c r="AA15864" s="110"/>
      <c r="AC15864" s="110"/>
    </row>
    <row r="15865" spans="19:29" x14ac:dyDescent="0.25">
      <c r="S15865" s="111"/>
      <c r="U15865" s="111"/>
      <c r="W15865" s="111"/>
      <c r="Y15865" s="111"/>
      <c r="AA15865" s="111"/>
      <c r="AC15865" s="111"/>
    </row>
    <row r="15866" spans="19:29" x14ac:dyDescent="0.25">
      <c r="S15866" s="107"/>
      <c r="U15866" s="107"/>
      <c r="W15866" s="107"/>
      <c r="Y15866" s="107"/>
      <c r="AA15866" s="107"/>
      <c r="AC15866" s="107"/>
    </row>
    <row r="15867" spans="19:29" x14ac:dyDescent="0.25">
      <c r="S15867" s="108"/>
      <c r="U15867" s="108"/>
      <c r="W15867" s="108"/>
      <c r="Y15867" s="108"/>
      <c r="AA15867" s="108"/>
      <c r="AC15867" s="108"/>
    </row>
    <row r="15868" spans="19:29" x14ac:dyDescent="0.25">
      <c r="S15868" s="108"/>
      <c r="U15868" s="108"/>
      <c r="W15868" s="108"/>
      <c r="Y15868" s="108"/>
      <c r="AA15868" s="108"/>
      <c r="AC15868" s="108"/>
    </row>
    <row r="15869" spans="19:29" x14ac:dyDescent="0.25">
      <c r="S15869" s="109"/>
      <c r="U15869" s="109"/>
      <c r="W15869" s="109"/>
      <c r="Y15869" s="109"/>
      <c r="AA15869" s="109"/>
      <c r="AC15869" s="109"/>
    </row>
    <row r="15870" spans="19:29" x14ac:dyDescent="0.25">
      <c r="S15870" s="108"/>
      <c r="U15870" s="108"/>
      <c r="W15870" s="108"/>
      <c r="Y15870" s="108"/>
      <c r="AA15870" s="108"/>
      <c r="AC15870" s="108"/>
    </row>
    <row r="15871" spans="19:29" x14ac:dyDescent="0.25">
      <c r="S15871" s="108"/>
      <c r="U15871" s="108"/>
      <c r="W15871" s="108"/>
      <c r="Y15871" s="108"/>
      <c r="AA15871" s="108"/>
      <c r="AC15871" s="108"/>
    </row>
    <row r="15872" spans="19:29" x14ac:dyDescent="0.25">
      <c r="S15872" s="109"/>
      <c r="U15872" s="109"/>
      <c r="W15872" s="109"/>
      <c r="Y15872" s="109"/>
      <c r="AA15872" s="109"/>
      <c r="AC15872" s="109"/>
    </row>
    <row r="15873" spans="19:29" x14ac:dyDescent="0.25">
      <c r="S15873" s="108"/>
      <c r="U15873" s="108"/>
      <c r="W15873" s="108"/>
      <c r="Y15873" s="108"/>
      <c r="AA15873" s="108"/>
      <c r="AC15873" s="108"/>
    </row>
    <row r="15874" spans="19:29" x14ac:dyDescent="0.25">
      <c r="S15874" s="109"/>
      <c r="U15874" s="109"/>
      <c r="W15874" s="109"/>
      <c r="Y15874" s="109"/>
      <c r="AA15874" s="109"/>
      <c r="AC15874" s="109"/>
    </row>
    <row r="15875" spans="19:29" x14ac:dyDescent="0.25">
      <c r="S15875" s="108"/>
      <c r="U15875" s="108"/>
      <c r="W15875" s="108"/>
      <c r="Y15875" s="108"/>
      <c r="AA15875" s="108"/>
      <c r="AC15875" s="108"/>
    </row>
    <row r="15876" spans="19:29" x14ac:dyDescent="0.25">
      <c r="S15876" s="108"/>
      <c r="U15876" s="108"/>
      <c r="W15876" s="108"/>
      <c r="Y15876" s="108"/>
      <c r="AA15876" s="108"/>
      <c r="AC15876" s="108"/>
    </row>
    <row r="15877" spans="19:29" x14ac:dyDescent="0.25">
      <c r="S15877" s="108"/>
      <c r="U15877" s="108"/>
      <c r="W15877" s="108"/>
      <c r="Y15877" s="108"/>
      <c r="AA15877" s="108"/>
      <c r="AC15877" s="108"/>
    </row>
    <row r="15878" spans="19:29" x14ac:dyDescent="0.25">
      <c r="S15878" s="110"/>
      <c r="U15878" s="110"/>
      <c r="W15878" s="110"/>
      <c r="Y15878" s="110"/>
      <c r="AA15878" s="110"/>
      <c r="AC15878" s="110"/>
    </row>
    <row r="15879" spans="19:29" x14ac:dyDescent="0.25">
      <c r="S15879" s="110"/>
      <c r="U15879" s="110"/>
      <c r="W15879" s="110"/>
      <c r="Y15879" s="110"/>
      <c r="AA15879" s="110"/>
      <c r="AC15879" s="110"/>
    </row>
    <row r="15880" spans="19:29" x14ac:dyDescent="0.25">
      <c r="S15880" s="110"/>
      <c r="U15880" s="110"/>
      <c r="W15880" s="110"/>
      <c r="Y15880" s="110"/>
      <c r="AA15880" s="110"/>
      <c r="AC15880" s="110"/>
    </row>
    <row r="15881" spans="19:29" x14ac:dyDescent="0.25">
      <c r="S15881" s="110"/>
      <c r="U15881" s="110"/>
      <c r="W15881" s="110"/>
      <c r="Y15881" s="110"/>
      <c r="AA15881" s="110"/>
      <c r="AC15881" s="110"/>
    </row>
    <row r="15882" spans="19:29" x14ac:dyDescent="0.25">
      <c r="S15882" s="111"/>
      <c r="U15882" s="111"/>
      <c r="W15882" s="111"/>
      <c r="Y15882" s="111"/>
      <c r="AA15882" s="111"/>
      <c r="AC15882" s="111"/>
    </row>
    <row r="15883" spans="19:29" x14ac:dyDescent="0.25">
      <c r="S15883" s="107"/>
      <c r="U15883" s="107"/>
      <c r="W15883" s="107"/>
      <c r="Y15883" s="107"/>
      <c r="AA15883" s="107"/>
      <c r="AC15883" s="107"/>
    </row>
    <row r="15884" spans="19:29" x14ac:dyDescent="0.25">
      <c r="S15884" s="108"/>
      <c r="U15884" s="108"/>
      <c r="W15884" s="108"/>
      <c r="Y15884" s="108"/>
      <c r="AA15884" s="108"/>
      <c r="AC15884" s="108"/>
    </row>
    <row r="15885" spans="19:29" x14ac:dyDescent="0.25">
      <c r="S15885" s="108"/>
      <c r="U15885" s="108"/>
      <c r="W15885" s="108"/>
      <c r="Y15885" s="108"/>
      <c r="AA15885" s="108"/>
      <c r="AC15885" s="108"/>
    </row>
    <row r="15886" spans="19:29" x14ac:dyDescent="0.25">
      <c r="S15886" s="109"/>
      <c r="U15886" s="109"/>
      <c r="W15886" s="109"/>
      <c r="Y15886" s="109"/>
      <c r="AA15886" s="109"/>
      <c r="AC15886" s="109"/>
    </row>
    <row r="15887" spans="19:29" x14ac:dyDescent="0.25">
      <c r="S15887" s="108"/>
      <c r="U15887" s="108"/>
      <c r="W15887" s="108"/>
      <c r="Y15887" s="108"/>
      <c r="AA15887" s="108"/>
      <c r="AC15887" s="108"/>
    </row>
    <row r="15888" spans="19:29" x14ac:dyDescent="0.25">
      <c r="S15888" s="108"/>
      <c r="U15888" s="108"/>
      <c r="W15888" s="108"/>
      <c r="Y15888" s="108"/>
      <c r="AA15888" s="108"/>
      <c r="AC15888" s="108"/>
    </row>
    <row r="15889" spans="19:29" x14ac:dyDescent="0.25">
      <c r="S15889" s="109"/>
      <c r="U15889" s="109"/>
      <c r="W15889" s="109"/>
      <c r="Y15889" s="109"/>
      <c r="AA15889" s="109"/>
      <c r="AC15889" s="109"/>
    </row>
    <row r="15890" spans="19:29" x14ac:dyDescent="0.25">
      <c r="S15890" s="108"/>
      <c r="U15890" s="108"/>
      <c r="W15890" s="108"/>
      <c r="Y15890" s="108"/>
      <c r="AA15890" s="108"/>
      <c r="AC15890" s="108"/>
    </row>
    <row r="15891" spans="19:29" x14ac:dyDescent="0.25">
      <c r="S15891" s="109"/>
      <c r="U15891" s="109"/>
      <c r="W15891" s="109"/>
      <c r="Y15891" s="109"/>
      <c r="AA15891" s="109"/>
      <c r="AC15891" s="109"/>
    </row>
    <row r="15892" spans="19:29" x14ac:dyDescent="0.25">
      <c r="S15892" s="108"/>
      <c r="U15892" s="108"/>
      <c r="W15892" s="108"/>
      <c r="Y15892" s="108"/>
      <c r="AA15892" s="108"/>
      <c r="AC15892" s="108"/>
    </row>
    <row r="15893" spans="19:29" x14ac:dyDescent="0.25">
      <c r="S15893" s="108"/>
      <c r="U15893" s="108"/>
      <c r="W15893" s="108"/>
      <c r="Y15893" s="108"/>
      <c r="AA15893" s="108"/>
      <c r="AC15893" s="108"/>
    </row>
    <row r="15894" spans="19:29" x14ac:dyDescent="0.25">
      <c r="S15894" s="108"/>
      <c r="U15894" s="108"/>
      <c r="W15894" s="108"/>
      <c r="Y15894" s="108"/>
      <c r="AA15894" s="108"/>
      <c r="AC15894" s="108"/>
    </row>
    <row r="15895" spans="19:29" x14ac:dyDescent="0.25">
      <c r="S15895" s="110"/>
      <c r="U15895" s="110"/>
      <c r="W15895" s="110"/>
      <c r="Y15895" s="110"/>
      <c r="AA15895" s="110"/>
      <c r="AC15895" s="110"/>
    </row>
    <row r="15896" spans="19:29" x14ac:dyDescent="0.25">
      <c r="S15896" s="110"/>
      <c r="U15896" s="110"/>
      <c r="W15896" s="110"/>
      <c r="Y15896" s="110"/>
      <c r="AA15896" s="110"/>
      <c r="AC15896" s="110"/>
    </row>
    <row r="15897" spans="19:29" x14ac:dyDescent="0.25">
      <c r="S15897" s="110"/>
      <c r="U15897" s="110"/>
      <c r="W15897" s="110"/>
      <c r="Y15897" s="110"/>
      <c r="AA15897" s="110"/>
      <c r="AC15897" s="110"/>
    </row>
    <row r="15898" spans="19:29" x14ac:dyDescent="0.25">
      <c r="S15898" s="110"/>
      <c r="U15898" s="110"/>
      <c r="W15898" s="110"/>
      <c r="Y15898" s="110"/>
      <c r="AA15898" s="110"/>
      <c r="AC15898" s="110"/>
    </row>
    <row r="15899" spans="19:29" x14ac:dyDescent="0.25">
      <c r="S15899" s="111"/>
      <c r="U15899" s="111"/>
      <c r="W15899" s="111"/>
      <c r="Y15899" s="111"/>
      <c r="AA15899" s="111"/>
      <c r="AC15899" s="111"/>
    </row>
    <row r="15900" spans="19:29" x14ac:dyDescent="0.25">
      <c r="S15900" s="107"/>
      <c r="U15900" s="107"/>
      <c r="W15900" s="107"/>
      <c r="Y15900" s="107"/>
      <c r="AA15900" s="107"/>
      <c r="AC15900" s="107"/>
    </row>
    <row r="15901" spans="19:29" x14ac:dyDescent="0.25">
      <c r="S15901" s="108"/>
      <c r="U15901" s="108"/>
      <c r="W15901" s="108"/>
      <c r="Y15901" s="108"/>
      <c r="AA15901" s="108"/>
      <c r="AC15901" s="108"/>
    </row>
    <row r="15902" spans="19:29" x14ac:dyDescent="0.25">
      <c r="S15902" s="108"/>
      <c r="U15902" s="108"/>
      <c r="W15902" s="108"/>
      <c r="Y15902" s="108"/>
      <c r="AA15902" s="108"/>
      <c r="AC15902" s="108"/>
    </row>
    <row r="15903" spans="19:29" x14ac:dyDescent="0.25">
      <c r="S15903" s="109"/>
      <c r="U15903" s="109"/>
      <c r="W15903" s="109"/>
      <c r="Y15903" s="109"/>
      <c r="AA15903" s="109"/>
      <c r="AC15903" s="109"/>
    </row>
    <row r="15904" spans="19:29" x14ac:dyDescent="0.25">
      <c r="S15904" s="108"/>
      <c r="U15904" s="108"/>
      <c r="W15904" s="108"/>
      <c r="Y15904" s="108"/>
      <c r="AA15904" s="108"/>
      <c r="AC15904" s="108"/>
    </row>
    <row r="15905" spans="19:29" x14ac:dyDescent="0.25">
      <c r="S15905" s="108"/>
      <c r="U15905" s="108"/>
      <c r="W15905" s="108"/>
      <c r="Y15905" s="108"/>
      <c r="AA15905" s="108"/>
      <c r="AC15905" s="108"/>
    </row>
    <row r="15906" spans="19:29" x14ac:dyDescent="0.25">
      <c r="S15906" s="109"/>
      <c r="U15906" s="109"/>
      <c r="W15906" s="109"/>
      <c r="Y15906" s="109"/>
      <c r="AA15906" s="109"/>
      <c r="AC15906" s="109"/>
    </row>
    <row r="15907" spans="19:29" x14ac:dyDescent="0.25">
      <c r="S15907" s="108"/>
      <c r="U15907" s="108"/>
      <c r="W15907" s="108"/>
      <c r="Y15907" s="108"/>
      <c r="AA15907" s="108"/>
      <c r="AC15907" s="108"/>
    </row>
    <row r="15908" spans="19:29" x14ac:dyDescent="0.25">
      <c r="S15908" s="109"/>
      <c r="U15908" s="109"/>
      <c r="W15908" s="109"/>
      <c r="Y15908" s="109"/>
      <c r="AA15908" s="109"/>
      <c r="AC15908" s="109"/>
    </row>
    <row r="15909" spans="19:29" x14ac:dyDescent="0.25">
      <c r="S15909" s="108"/>
      <c r="U15909" s="108"/>
      <c r="W15909" s="108"/>
      <c r="Y15909" s="108"/>
      <c r="AA15909" s="108"/>
      <c r="AC15909" s="108"/>
    </row>
    <row r="15910" spans="19:29" x14ac:dyDescent="0.25">
      <c r="S15910" s="108"/>
      <c r="U15910" s="108"/>
      <c r="W15910" s="108"/>
      <c r="Y15910" s="108"/>
      <c r="AA15910" s="108"/>
      <c r="AC15910" s="108"/>
    </row>
    <row r="15911" spans="19:29" x14ac:dyDescent="0.25">
      <c r="S15911" s="108"/>
      <c r="U15911" s="108"/>
      <c r="W15911" s="108"/>
      <c r="Y15911" s="108"/>
      <c r="AA15911" s="108"/>
      <c r="AC15911" s="108"/>
    </row>
    <row r="15912" spans="19:29" x14ac:dyDescent="0.25">
      <c r="S15912" s="110"/>
      <c r="U15912" s="110"/>
      <c r="W15912" s="110"/>
      <c r="Y15912" s="110"/>
      <c r="AA15912" s="110"/>
      <c r="AC15912" s="110"/>
    </row>
    <row r="15913" spans="19:29" x14ac:dyDescent="0.25">
      <c r="S15913" s="110"/>
      <c r="U15913" s="110"/>
      <c r="W15913" s="110"/>
      <c r="Y15913" s="110"/>
      <c r="AA15913" s="110"/>
      <c r="AC15913" s="110"/>
    </row>
    <row r="15914" spans="19:29" x14ac:dyDescent="0.25">
      <c r="S15914" s="110"/>
      <c r="U15914" s="110"/>
      <c r="W15914" s="110"/>
      <c r="Y15914" s="110"/>
      <c r="AA15914" s="110"/>
      <c r="AC15914" s="110"/>
    </row>
    <row r="15915" spans="19:29" x14ac:dyDescent="0.25">
      <c r="S15915" s="110"/>
      <c r="U15915" s="110"/>
      <c r="W15915" s="110"/>
      <c r="Y15915" s="110"/>
      <c r="AA15915" s="110"/>
      <c r="AC15915" s="110"/>
    </row>
    <row r="15916" spans="19:29" x14ac:dyDescent="0.25">
      <c r="S15916" s="111"/>
      <c r="U15916" s="111"/>
      <c r="W15916" s="111"/>
      <c r="Y15916" s="111"/>
      <c r="AA15916" s="111"/>
      <c r="AC15916" s="111"/>
    </row>
    <row r="15917" spans="19:29" x14ac:dyDescent="0.25">
      <c r="S15917" s="107"/>
      <c r="U15917" s="107"/>
      <c r="W15917" s="107"/>
      <c r="Y15917" s="107"/>
      <c r="AA15917" s="107"/>
      <c r="AC15917" s="107"/>
    </row>
    <row r="15918" spans="19:29" x14ac:dyDescent="0.25">
      <c r="S15918" s="108"/>
      <c r="U15918" s="108"/>
      <c r="W15918" s="108"/>
      <c r="Y15918" s="108"/>
      <c r="AA15918" s="108"/>
      <c r="AC15918" s="108"/>
    </row>
    <row r="15919" spans="19:29" x14ac:dyDescent="0.25">
      <c r="S15919" s="108"/>
      <c r="U15919" s="108"/>
      <c r="W15919" s="108"/>
      <c r="Y15919" s="108"/>
      <c r="AA15919" s="108"/>
      <c r="AC15919" s="108"/>
    </row>
    <row r="15920" spans="19:29" x14ac:dyDescent="0.25">
      <c r="S15920" s="109"/>
      <c r="U15920" s="109"/>
      <c r="W15920" s="109"/>
      <c r="Y15920" s="109"/>
      <c r="AA15920" s="109"/>
      <c r="AC15920" s="109"/>
    </row>
    <row r="15921" spans="19:29" x14ac:dyDescent="0.25">
      <c r="S15921" s="108"/>
      <c r="U15921" s="108"/>
      <c r="W15921" s="108"/>
      <c r="Y15921" s="108"/>
      <c r="AA15921" s="108"/>
      <c r="AC15921" s="108"/>
    </row>
    <row r="15922" spans="19:29" x14ac:dyDescent="0.25">
      <c r="S15922" s="108"/>
      <c r="U15922" s="108"/>
      <c r="W15922" s="108"/>
      <c r="Y15922" s="108"/>
      <c r="AA15922" s="108"/>
      <c r="AC15922" s="108"/>
    </row>
    <row r="15923" spans="19:29" x14ac:dyDescent="0.25">
      <c r="S15923" s="109"/>
      <c r="U15923" s="109"/>
      <c r="W15923" s="109"/>
      <c r="Y15923" s="109"/>
      <c r="AA15923" s="109"/>
      <c r="AC15923" s="109"/>
    </row>
    <row r="15924" spans="19:29" x14ac:dyDescent="0.25">
      <c r="S15924" s="108"/>
      <c r="U15924" s="108"/>
      <c r="W15924" s="108"/>
      <c r="Y15924" s="108"/>
      <c r="AA15924" s="108"/>
      <c r="AC15924" s="108"/>
    </row>
    <row r="15925" spans="19:29" x14ac:dyDescent="0.25">
      <c r="S15925" s="109"/>
      <c r="U15925" s="109"/>
      <c r="W15925" s="109"/>
      <c r="Y15925" s="109"/>
      <c r="AA15925" s="109"/>
      <c r="AC15925" s="109"/>
    </row>
    <row r="15926" spans="19:29" x14ac:dyDescent="0.25">
      <c r="S15926" s="108"/>
      <c r="U15926" s="108"/>
      <c r="W15926" s="108"/>
      <c r="Y15926" s="108"/>
      <c r="AA15926" s="108"/>
      <c r="AC15926" s="108"/>
    </row>
    <row r="15927" spans="19:29" x14ac:dyDescent="0.25">
      <c r="S15927" s="108"/>
      <c r="U15927" s="108"/>
      <c r="W15927" s="108"/>
      <c r="Y15927" s="108"/>
      <c r="AA15927" s="108"/>
      <c r="AC15927" s="108"/>
    </row>
    <row r="15928" spans="19:29" x14ac:dyDescent="0.25">
      <c r="S15928" s="108"/>
      <c r="U15928" s="108"/>
      <c r="W15928" s="108"/>
      <c r="Y15928" s="108"/>
      <c r="AA15928" s="108"/>
      <c r="AC15928" s="108"/>
    </row>
    <row r="15929" spans="19:29" x14ac:dyDescent="0.25">
      <c r="S15929" s="110"/>
      <c r="U15929" s="110"/>
      <c r="W15929" s="110"/>
      <c r="Y15929" s="110"/>
      <c r="AA15929" s="110"/>
      <c r="AC15929" s="110"/>
    </row>
    <row r="15930" spans="19:29" x14ac:dyDescent="0.25">
      <c r="S15930" s="110"/>
      <c r="U15930" s="110"/>
      <c r="W15930" s="110"/>
      <c r="Y15930" s="110"/>
      <c r="AA15930" s="110"/>
      <c r="AC15930" s="110"/>
    </row>
    <row r="15931" spans="19:29" x14ac:dyDescent="0.25">
      <c r="S15931" s="110"/>
      <c r="U15931" s="110"/>
      <c r="W15931" s="110"/>
      <c r="Y15931" s="110"/>
      <c r="AA15931" s="110"/>
      <c r="AC15931" s="110"/>
    </row>
    <row r="15932" spans="19:29" x14ac:dyDescent="0.25">
      <c r="S15932" s="110"/>
      <c r="U15932" s="110"/>
      <c r="W15932" s="110"/>
      <c r="Y15932" s="110"/>
      <c r="AA15932" s="110"/>
      <c r="AC15932" s="110"/>
    </row>
    <row r="15933" spans="19:29" x14ac:dyDescent="0.25">
      <c r="S15933" s="111"/>
      <c r="U15933" s="111"/>
      <c r="W15933" s="111"/>
      <c r="Y15933" s="111"/>
      <c r="AA15933" s="111"/>
      <c r="AC15933" s="111"/>
    </row>
    <row r="15934" spans="19:29" x14ac:dyDescent="0.25">
      <c r="S15934" s="107"/>
      <c r="U15934" s="107"/>
      <c r="W15934" s="107"/>
      <c r="Y15934" s="107"/>
      <c r="AA15934" s="107"/>
      <c r="AC15934" s="107"/>
    </row>
    <row r="15935" spans="19:29" x14ac:dyDescent="0.25">
      <c r="S15935" s="108"/>
      <c r="U15935" s="108"/>
      <c r="W15935" s="108"/>
      <c r="Y15935" s="108"/>
      <c r="AA15935" s="108"/>
      <c r="AC15935" s="108"/>
    </row>
    <row r="15936" spans="19:29" x14ac:dyDescent="0.25">
      <c r="S15936" s="108"/>
      <c r="U15936" s="108"/>
      <c r="W15936" s="108"/>
      <c r="Y15936" s="108"/>
      <c r="AA15936" s="108"/>
      <c r="AC15936" s="108"/>
    </row>
    <row r="15937" spans="19:29" x14ac:dyDescent="0.25">
      <c r="S15937" s="109"/>
      <c r="U15937" s="109"/>
      <c r="W15937" s="109"/>
      <c r="Y15937" s="109"/>
      <c r="AA15937" s="109"/>
      <c r="AC15937" s="109"/>
    </row>
    <row r="15938" spans="19:29" x14ac:dyDescent="0.25">
      <c r="S15938" s="108"/>
      <c r="U15938" s="108"/>
      <c r="W15938" s="108"/>
      <c r="Y15938" s="108"/>
      <c r="AA15938" s="108"/>
      <c r="AC15938" s="108"/>
    </row>
    <row r="15939" spans="19:29" x14ac:dyDescent="0.25">
      <c r="S15939" s="108"/>
      <c r="U15939" s="108"/>
      <c r="W15939" s="108"/>
      <c r="Y15939" s="108"/>
      <c r="AA15939" s="108"/>
      <c r="AC15939" s="108"/>
    </row>
    <row r="15940" spans="19:29" x14ac:dyDescent="0.25">
      <c r="S15940" s="109"/>
      <c r="U15940" s="109"/>
      <c r="W15940" s="109"/>
      <c r="Y15940" s="109"/>
      <c r="AA15940" s="109"/>
      <c r="AC15940" s="109"/>
    </row>
    <row r="15941" spans="19:29" x14ac:dyDescent="0.25">
      <c r="S15941" s="108"/>
      <c r="U15941" s="108"/>
      <c r="W15941" s="108"/>
      <c r="Y15941" s="108"/>
      <c r="AA15941" s="108"/>
      <c r="AC15941" s="108"/>
    </row>
    <row r="15942" spans="19:29" x14ac:dyDescent="0.25">
      <c r="S15942" s="109"/>
      <c r="U15942" s="109"/>
      <c r="W15942" s="109"/>
      <c r="Y15942" s="109"/>
      <c r="AA15942" s="109"/>
      <c r="AC15942" s="109"/>
    </row>
    <row r="15943" spans="19:29" x14ac:dyDescent="0.25">
      <c r="S15943" s="108"/>
      <c r="U15943" s="108"/>
      <c r="W15943" s="108"/>
      <c r="Y15943" s="108"/>
      <c r="AA15943" s="108"/>
      <c r="AC15943" s="108"/>
    </row>
    <row r="15944" spans="19:29" x14ac:dyDescent="0.25">
      <c r="S15944" s="108"/>
      <c r="U15944" s="108"/>
      <c r="W15944" s="108"/>
      <c r="Y15944" s="108"/>
      <c r="AA15944" s="108"/>
      <c r="AC15944" s="108"/>
    </row>
    <row r="15945" spans="19:29" x14ac:dyDescent="0.25">
      <c r="S15945" s="108"/>
      <c r="U15945" s="108"/>
      <c r="W15945" s="108"/>
      <c r="Y15945" s="108"/>
      <c r="AA15945" s="108"/>
      <c r="AC15945" s="108"/>
    </row>
    <row r="15946" spans="19:29" x14ac:dyDescent="0.25">
      <c r="S15946" s="110"/>
      <c r="U15946" s="110"/>
      <c r="W15946" s="110"/>
      <c r="Y15946" s="110"/>
      <c r="AA15946" s="110"/>
      <c r="AC15946" s="110"/>
    </row>
    <row r="15947" spans="19:29" x14ac:dyDescent="0.25">
      <c r="S15947" s="110"/>
      <c r="U15947" s="110"/>
      <c r="W15947" s="110"/>
      <c r="Y15947" s="110"/>
      <c r="AA15947" s="110"/>
      <c r="AC15947" s="110"/>
    </row>
    <row r="15948" spans="19:29" x14ac:dyDescent="0.25">
      <c r="S15948" s="110"/>
      <c r="U15948" s="110"/>
      <c r="W15948" s="110"/>
      <c r="Y15948" s="110"/>
      <c r="AA15948" s="110"/>
      <c r="AC15948" s="110"/>
    </row>
    <row r="15949" spans="19:29" x14ac:dyDescent="0.25">
      <c r="S15949" s="110"/>
      <c r="U15949" s="110"/>
      <c r="W15949" s="110"/>
      <c r="Y15949" s="110"/>
      <c r="AA15949" s="110"/>
      <c r="AC15949" s="110"/>
    </row>
    <row r="15950" spans="19:29" x14ac:dyDescent="0.25">
      <c r="S15950" s="111"/>
      <c r="U15950" s="111"/>
      <c r="W15950" s="111"/>
      <c r="Y15950" s="111"/>
      <c r="AA15950" s="111"/>
      <c r="AC15950" s="111"/>
    </row>
    <row r="15951" spans="19:29" x14ac:dyDescent="0.25">
      <c r="S15951" s="107"/>
      <c r="U15951" s="107"/>
      <c r="W15951" s="107"/>
      <c r="Y15951" s="107"/>
      <c r="AA15951" s="107"/>
      <c r="AC15951" s="107"/>
    </row>
    <row r="15952" spans="19:29" x14ac:dyDescent="0.25">
      <c r="S15952" s="108"/>
      <c r="U15952" s="108"/>
      <c r="W15952" s="108"/>
      <c r="Y15952" s="108"/>
      <c r="AA15952" s="108"/>
      <c r="AC15952" s="108"/>
    </row>
    <row r="15953" spans="19:29" x14ac:dyDescent="0.25">
      <c r="S15953" s="108"/>
      <c r="U15953" s="108"/>
      <c r="W15953" s="108"/>
      <c r="Y15953" s="108"/>
      <c r="AA15953" s="108"/>
      <c r="AC15953" s="108"/>
    </row>
    <row r="15954" spans="19:29" x14ac:dyDescent="0.25">
      <c r="S15954" s="109"/>
      <c r="U15954" s="109"/>
      <c r="W15954" s="109"/>
      <c r="Y15954" s="109"/>
      <c r="AA15954" s="109"/>
      <c r="AC15954" s="109"/>
    </row>
    <row r="15955" spans="19:29" x14ac:dyDescent="0.25">
      <c r="S15955" s="108"/>
      <c r="U15955" s="108"/>
      <c r="W15955" s="108"/>
      <c r="Y15955" s="108"/>
      <c r="AA15955" s="108"/>
      <c r="AC15955" s="108"/>
    </row>
    <row r="15956" spans="19:29" x14ac:dyDescent="0.25">
      <c r="S15956" s="108"/>
      <c r="U15956" s="108"/>
      <c r="W15956" s="108"/>
      <c r="Y15956" s="108"/>
      <c r="AA15956" s="108"/>
      <c r="AC15956" s="108"/>
    </row>
    <row r="15957" spans="19:29" x14ac:dyDescent="0.25">
      <c r="S15957" s="109"/>
      <c r="U15957" s="109"/>
      <c r="W15957" s="109"/>
      <c r="Y15957" s="109"/>
      <c r="AA15957" s="109"/>
      <c r="AC15957" s="109"/>
    </row>
    <row r="15958" spans="19:29" x14ac:dyDescent="0.25">
      <c r="S15958" s="108"/>
      <c r="U15958" s="108"/>
      <c r="W15958" s="108"/>
      <c r="Y15958" s="108"/>
      <c r="AA15958" s="108"/>
      <c r="AC15958" s="108"/>
    </row>
    <row r="15959" spans="19:29" x14ac:dyDescent="0.25">
      <c r="S15959" s="109"/>
      <c r="U15959" s="109"/>
      <c r="W15959" s="109"/>
      <c r="Y15959" s="109"/>
      <c r="AA15959" s="109"/>
      <c r="AC15959" s="109"/>
    </row>
    <row r="15960" spans="19:29" x14ac:dyDescent="0.25">
      <c r="S15960" s="108"/>
      <c r="U15960" s="108"/>
      <c r="W15960" s="108"/>
      <c r="Y15960" s="108"/>
      <c r="AA15960" s="108"/>
      <c r="AC15960" s="108"/>
    </row>
    <row r="15961" spans="19:29" x14ac:dyDescent="0.25">
      <c r="S15961" s="108"/>
      <c r="U15961" s="108"/>
      <c r="W15961" s="108"/>
      <c r="Y15961" s="108"/>
      <c r="AA15961" s="108"/>
      <c r="AC15961" s="108"/>
    </row>
    <row r="15962" spans="19:29" x14ac:dyDescent="0.25">
      <c r="S15962" s="108"/>
      <c r="U15962" s="108"/>
      <c r="W15962" s="108"/>
      <c r="Y15962" s="108"/>
      <c r="AA15962" s="108"/>
      <c r="AC15962" s="108"/>
    </row>
    <row r="15963" spans="19:29" x14ac:dyDescent="0.25">
      <c r="S15963" s="110"/>
      <c r="U15963" s="110"/>
      <c r="W15963" s="110"/>
      <c r="Y15963" s="110"/>
      <c r="AA15963" s="110"/>
      <c r="AC15963" s="110"/>
    </row>
    <row r="15964" spans="19:29" x14ac:dyDescent="0.25">
      <c r="S15964" s="110"/>
      <c r="U15964" s="110"/>
      <c r="W15964" s="110"/>
      <c r="Y15964" s="110"/>
      <c r="AA15964" s="110"/>
      <c r="AC15964" s="110"/>
    </row>
    <row r="15965" spans="19:29" x14ac:dyDescent="0.25">
      <c r="S15965" s="110"/>
      <c r="U15965" s="110"/>
      <c r="W15965" s="110"/>
      <c r="Y15965" s="110"/>
      <c r="AA15965" s="110"/>
      <c r="AC15965" s="110"/>
    </row>
    <row r="15966" spans="19:29" x14ac:dyDescent="0.25">
      <c r="S15966" s="110"/>
      <c r="U15966" s="110"/>
      <c r="W15966" s="110"/>
      <c r="Y15966" s="110"/>
      <c r="AA15966" s="110"/>
      <c r="AC15966" s="110"/>
    </row>
    <row r="15967" spans="19:29" x14ac:dyDescent="0.25">
      <c r="S15967" s="111"/>
      <c r="U15967" s="111"/>
      <c r="W15967" s="111"/>
      <c r="Y15967" s="111"/>
      <c r="AA15967" s="111"/>
      <c r="AC15967" s="111"/>
    </row>
    <row r="15968" spans="19:29" x14ac:dyDescent="0.25">
      <c r="S15968" s="107"/>
      <c r="U15968" s="107"/>
      <c r="W15968" s="107"/>
      <c r="Y15968" s="107"/>
      <c r="AA15968" s="107"/>
      <c r="AC15968" s="107"/>
    </row>
    <row r="15969" spans="19:29" x14ac:dyDescent="0.25">
      <c r="S15969" s="108"/>
      <c r="U15969" s="108"/>
      <c r="W15969" s="108"/>
      <c r="Y15969" s="108"/>
      <c r="AA15969" s="108"/>
      <c r="AC15969" s="108"/>
    </row>
    <row r="15970" spans="19:29" x14ac:dyDescent="0.25">
      <c r="S15970" s="108"/>
      <c r="U15970" s="108"/>
      <c r="W15970" s="108"/>
      <c r="Y15970" s="108"/>
      <c r="AA15970" s="108"/>
      <c r="AC15970" s="108"/>
    </row>
    <row r="15971" spans="19:29" x14ac:dyDescent="0.25">
      <c r="S15971" s="109"/>
      <c r="U15971" s="109"/>
      <c r="W15971" s="109"/>
      <c r="Y15971" s="109"/>
      <c r="AA15971" s="109"/>
      <c r="AC15971" s="109"/>
    </row>
    <row r="15972" spans="19:29" x14ac:dyDescent="0.25">
      <c r="S15972" s="108"/>
      <c r="U15972" s="108"/>
      <c r="W15972" s="108"/>
      <c r="Y15972" s="108"/>
      <c r="AA15972" s="108"/>
      <c r="AC15972" s="108"/>
    </row>
    <row r="15973" spans="19:29" x14ac:dyDescent="0.25">
      <c r="S15973" s="108"/>
      <c r="U15973" s="108"/>
      <c r="W15973" s="108"/>
      <c r="Y15973" s="108"/>
      <c r="AA15973" s="108"/>
      <c r="AC15973" s="108"/>
    </row>
    <row r="15974" spans="19:29" x14ac:dyDescent="0.25">
      <c r="S15974" s="109"/>
      <c r="U15974" s="109"/>
      <c r="W15974" s="109"/>
      <c r="Y15974" s="109"/>
      <c r="AA15974" s="109"/>
      <c r="AC15974" s="109"/>
    </row>
    <row r="15975" spans="19:29" x14ac:dyDescent="0.25">
      <c r="S15975" s="108"/>
      <c r="U15975" s="108"/>
      <c r="W15975" s="108"/>
      <c r="Y15975" s="108"/>
      <c r="AA15975" s="108"/>
      <c r="AC15975" s="108"/>
    </row>
    <row r="15976" spans="19:29" x14ac:dyDescent="0.25">
      <c r="S15976" s="109"/>
      <c r="U15976" s="109"/>
      <c r="W15976" s="109"/>
      <c r="Y15976" s="109"/>
      <c r="AA15976" s="109"/>
      <c r="AC15976" s="109"/>
    </row>
    <row r="15977" spans="19:29" x14ac:dyDescent="0.25">
      <c r="S15977" s="108"/>
      <c r="U15977" s="108"/>
      <c r="W15977" s="108"/>
      <c r="Y15977" s="108"/>
      <c r="AA15977" s="108"/>
      <c r="AC15977" s="108"/>
    </row>
    <row r="15978" spans="19:29" x14ac:dyDescent="0.25">
      <c r="S15978" s="108"/>
      <c r="U15978" s="108"/>
      <c r="W15978" s="108"/>
      <c r="Y15978" s="108"/>
      <c r="AA15978" s="108"/>
      <c r="AC15978" s="108"/>
    </row>
    <row r="15979" spans="19:29" x14ac:dyDescent="0.25">
      <c r="S15979" s="108"/>
      <c r="U15979" s="108"/>
      <c r="W15979" s="108"/>
      <c r="Y15979" s="108"/>
      <c r="AA15979" s="108"/>
      <c r="AC15979" s="108"/>
    </row>
    <row r="15980" spans="19:29" x14ac:dyDescent="0.25">
      <c r="S15980" s="110"/>
      <c r="U15980" s="110"/>
      <c r="W15980" s="110"/>
      <c r="Y15980" s="110"/>
      <c r="AA15980" s="110"/>
      <c r="AC15980" s="110"/>
    </row>
    <row r="15981" spans="19:29" x14ac:dyDescent="0.25">
      <c r="S15981" s="110"/>
      <c r="U15981" s="110"/>
      <c r="W15981" s="110"/>
      <c r="Y15981" s="110"/>
      <c r="AA15981" s="110"/>
      <c r="AC15981" s="110"/>
    </row>
    <row r="15982" spans="19:29" x14ac:dyDescent="0.25">
      <c r="S15982" s="110"/>
      <c r="U15982" s="110"/>
      <c r="W15982" s="110"/>
      <c r="Y15982" s="110"/>
      <c r="AA15982" s="110"/>
      <c r="AC15982" s="110"/>
    </row>
    <row r="15983" spans="19:29" x14ac:dyDescent="0.25">
      <c r="S15983" s="110"/>
      <c r="U15983" s="110"/>
      <c r="W15983" s="110"/>
      <c r="Y15983" s="110"/>
      <c r="AA15983" s="110"/>
      <c r="AC15983" s="110"/>
    </row>
    <row r="15984" spans="19:29" x14ac:dyDescent="0.25">
      <c r="S15984" s="111"/>
      <c r="U15984" s="111"/>
      <c r="W15984" s="111"/>
      <c r="Y15984" s="111"/>
      <c r="AA15984" s="111"/>
      <c r="AC15984" s="111"/>
    </row>
    <row r="15985" spans="19:29" x14ac:dyDescent="0.25">
      <c r="S15985" s="107"/>
      <c r="U15985" s="107"/>
      <c r="W15985" s="107"/>
      <c r="Y15985" s="107"/>
      <c r="AA15985" s="107"/>
      <c r="AC15985" s="107"/>
    </row>
    <row r="15986" spans="19:29" x14ac:dyDescent="0.25">
      <c r="S15986" s="108"/>
      <c r="U15986" s="108"/>
      <c r="W15986" s="108"/>
      <c r="Y15986" s="108"/>
      <c r="AA15986" s="108"/>
      <c r="AC15986" s="108"/>
    </row>
    <row r="15987" spans="19:29" x14ac:dyDescent="0.25">
      <c r="S15987" s="108"/>
      <c r="U15987" s="108"/>
      <c r="W15987" s="108"/>
      <c r="Y15987" s="108"/>
      <c r="AA15987" s="108"/>
      <c r="AC15987" s="108"/>
    </row>
    <row r="15988" spans="19:29" x14ac:dyDescent="0.25">
      <c r="S15988" s="109"/>
      <c r="U15988" s="109"/>
      <c r="W15988" s="109"/>
      <c r="Y15988" s="109"/>
      <c r="AA15988" s="109"/>
      <c r="AC15988" s="109"/>
    </row>
    <row r="15989" spans="19:29" x14ac:dyDescent="0.25">
      <c r="S15989" s="108"/>
      <c r="U15989" s="108"/>
      <c r="W15989" s="108"/>
      <c r="Y15989" s="108"/>
      <c r="AA15989" s="108"/>
      <c r="AC15989" s="108"/>
    </row>
    <row r="15990" spans="19:29" x14ac:dyDescent="0.25">
      <c r="S15990" s="108"/>
      <c r="U15990" s="108"/>
      <c r="W15990" s="108"/>
      <c r="Y15990" s="108"/>
      <c r="AA15990" s="108"/>
      <c r="AC15990" s="108"/>
    </row>
    <row r="15991" spans="19:29" x14ac:dyDescent="0.25">
      <c r="S15991" s="109"/>
      <c r="U15991" s="109"/>
      <c r="W15991" s="109"/>
      <c r="Y15991" s="109"/>
      <c r="AA15991" s="109"/>
      <c r="AC15991" s="109"/>
    </row>
    <row r="15992" spans="19:29" x14ac:dyDescent="0.25">
      <c r="S15992" s="108"/>
      <c r="U15992" s="108"/>
      <c r="W15992" s="108"/>
      <c r="Y15992" s="108"/>
      <c r="AA15992" s="108"/>
      <c r="AC15992" s="108"/>
    </row>
    <row r="15993" spans="19:29" x14ac:dyDescent="0.25">
      <c r="S15993" s="109"/>
      <c r="U15993" s="109"/>
      <c r="W15993" s="109"/>
      <c r="Y15993" s="109"/>
      <c r="AA15993" s="109"/>
      <c r="AC15993" s="109"/>
    </row>
    <row r="15994" spans="19:29" x14ac:dyDescent="0.25">
      <c r="S15994" s="108"/>
      <c r="U15994" s="108"/>
      <c r="W15994" s="108"/>
      <c r="Y15994" s="108"/>
      <c r="AA15994" s="108"/>
      <c r="AC15994" s="108"/>
    </row>
    <row r="15995" spans="19:29" x14ac:dyDescent="0.25">
      <c r="S15995" s="108"/>
      <c r="U15995" s="108"/>
      <c r="W15995" s="108"/>
      <c r="Y15995" s="108"/>
      <c r="AA15995" s="108"/>
      <c r="AC15995" s="108"/>
    </row>
    <row r="15996" spans="19:29" x14ac:dyDescent="0.25">
      <c r="S15996" s="108"/>
      <c r="U15996" s="108"/>
      <c r="W15996" s="108"/>
      <c r="Y15996" s="108"/>
      <c r="AA15996" s="108"/>
      <c r="AC15996" s="108"/>
    </row>
    <row r="15997" spans="19:29" x14ac:dyDescent="0.25">
      <c r="S15997" s="110"/>
      <c r="U15997" s="110"/>
      <c r="W15997" s="110"/>
      <c r="Y15997" s="110"/>
      <c r="AA15997" s="110"/>
      <c r="AC15997" s="110"/>
    </row>
    <row r="15998" spans="19:29" x14ac:dyDescent="0.25">
      <c r="S15998" s="110"/>
      <c r="U15998" s="110"/>
      <c r="W15998" s="110"/>
      <c r="Y15998" s="110"/>
      <c r="AA15998" s="110"/>
      <c r="AC15998" s="110"/>
    </row>
    <row r="15999" spans="19:29" x14ac:dyDescent="0.25">
      <c r="S15999" s="110"/>
      <c r="U15999" s="110"/>
      <c r="W15999" s="110"/>
      <c r="Y15999" s="110"/>
      <c r="AA15999" s="110"/>
      <c r="AC15999" s="110"/>
    </row>
    <row r="16000" spans="19:29" x14ac:dyDescent="0.25">
      <c r="S16000" s="110"/>
      <c r="U16000" s="110"/>
      <c r="W16000" s="110"/>
      <c r="Y16000" s="110"/>
      <c r="AA16000" s="110"/>
      <c r="AC16000" s="110"/>
    </row>
    <row r="16001" spans="19:29" x14ac:dyDescent="0.25">
      <c r="S16001" s="111"/>
      <c r="U16001" s="111"/>
      <c r="W16001" s="111"/>
      <c r="Y16001" s="111"/>
      <c r="AA16001" s="111"/>
      <c r="AC16001" s="111"/>
    </row>
    <row r="16002" spans="19:29" x14ac:dyDescent="0.25">
      <c r="S16002" s="107"/>
      <c r="U16002" s="107"/>
      <c r="W16002" s="107"/>
      <c r="Y16002" s="107"/>
      <c r="AA16002" s="107"/>
      <c r="AC16002" s="107"/>
    </row>
    <row r="16003" spans="19:29" x14ac:dyDescent="0.25">
      <c r="S16003" s="108"/>
      <c r="U16003" s="108"/>
      <c r="W16003" s="108"/>
      <c r="Y16003" s="108"/>
      <c r="AA16003" s="108"/>
      <c r="AC16003" s="108"/>
    </row>
    <row r="16004" spans="19:29" x14ac:dyDescent="0.25">
      <c r="S16004" s="108"/>
      <c r="U16004" s="108"/>
      <c r="W16004" s="108"/>
      <c r="Y16004" s="108"/>
      <c r="AA16004" s="108"/>
      <c r="AC16004" s="108"/>
    </row>
    <row r="16005" spans="19:29" x14ac:dyDescent="0.25">
      <c r="S16005" s="109"/>
      <c r="U16005" s="109"/>
      <c r="W16005" s="109"/>
      <c r="Y16005" s="109"/>
      <c r="AA16005" s="109"/>
      <c r="AC16005" s="109"/>
    </row>
    <row r="16006" spans="19:29" x14ac:dyDescent="0.25">
      <c r="S16006" s="108"/>
      <c r="U16006" s="108"/>
      <c r="W16006" s="108"/>
      <c r="Y16006" s="108"/>
      <c r="AA16006" s="108"/>
      <c r="AC16006" s="108"/>
    </row>
    <row r="16007" spans="19:29" x14ac:dyDescent="0.25">
      <c r="S16007" s="108"/>
      <c r="U16007" s="108"/>
      <c r="W16007" s="108"/>
      <c r="Y16007" s="108"/>
      <c r="AA16007" s="108"/>
      <c r="AC16007" s="108"/>
    </row>
    <row r="16008" spans="19:29" x14ac:dyDescent="0.25">
      <c r="S16008" s="109"/>
      <c r="U16008" s="109"/>
      <c r="W16008" s="109"/>
      <c r="Y16008" s="109"/>
      <c r="AA16008" s="109"/>
      <c r="AC16008" s="109"/>
    </row>
    <row r="16009" spans="19:29" x14ac:dyDescent="0.25">
      <c r="S16009" s="108"/>
      <c r="U16009" s="108"/>
      <c r="W16009" s="108"/>
      <c r="Y16009" s="108"/>
      <c r="AA16009" s="108"/>
      <c r="AC16009" s="108"/>
    </row>
    <row r="16010" spans="19:29" x14ac:dyDescent="0.25">
      <c r="S16010" s="109"/>
      <c r="U16010" s="109"/>
      <c r="W16010" s="109"/>
      <c r="Y16010" s="109"/>
      <c r="AA16010" s="109"/>
      <c r="AC16010" s="109"/>
    </row>
    <row r="16011" spans="19:29" x14ac:dyDescent="0.25">
      <c r="S16011" s="108"/>
      <c r="U16011" s="108"/>
      <c r="W16011" s="108"/>
      <c r="Y16011" s="108"/>
      <c r="AA16011" s="108"/>
      <c r="AC16011" s="108"/>
    </row>
    <row r="16012" spans="19:29" x14ac:dyDescent="0.25">
      <c r="S16012" s="108"/>
      <c r="U16012" s="108"/>
      <c r="W16012" s="108"/>
      <c r="Y16012" s="108"/>
      <c r="AA16012" s="108"/>
      <c r="AC16012" s="108"/>
    </row>
    <row r="16013" spans="19:29" x14ac:dyDescent="0.25">
      <c r="S16013" s="108"/>
      <c r="U16013" s="108"/>
      <c r="W16013" s="108"/>
      <c r="Y16013" s="108"/>
      <c r="AA16013" s="108"/>
      <c r="AC16013" s="108"/>
    </row>
    <row r="16014" spans="19:29" x14ac:dyDescent="0.25">
      <c r="S16014" s="110"/>
      <c r="U16014" s="110"/>
      <c r="W16014" s="110"/>
      <c r="Y16014" s="110"/>
      <c r="AA16014" s="110"/>
      <c r="AC16014" s="110"/>
    </row>
    <row r="16015" spans="19:29" x14ac:dyDescent="0.25">
      <c r="S16015" s="110"/>
      <c r="U16015" s="110"/>
      <c r="W16015" s="110"/>
      <c r="Y16015" s="110"/>
      <c r="AA16015" s="110"/>
      <c r="AC16015" s="110"/>
    </row>
    <row r="16016" spans="19:29" x14ac:dyDescent="0.25">
      <c r="S16016" s="110"/>
      <c r="U16016" s="110"/>
      <c r="W16016" s="110"/>
      <c r="Y16016" s="110"/>
      <c r="AA16016" s="110"/>
      <c r="AC16016" s="110"/>
    </row>
    <row r="16017" spans="19:29" x14ac:dyDescent="0.25">
      <c r="S16017" s="110"/>
      <c r="U16017" s="110"/>
      <c r="W16017" s="110"/>
      <c r="Y16017" s="110"/>
      <c r="AA16017" s="110"/>
      <c r="AC16017" s="110"/>
    </row>
    <row r="16018" spans="19:29" x14ac:dyDescent="0.25">
      <c r="S16018" s="111"/>
      <c r="U16018" s="111"/>
      <c r="W16018" s="111"/>
      <c r="Y16018" s="111"/>
      <c r="AA16018" s="111"/>
      <c r="AC16018" s="111"/>
    </row>
    <row r="16019" spans="19:29" x14ac:dyDescent="0.25">
      <c r="S16019" s="107"/>
      <c r="U16019" s="107"/>
      <c r="W16019" s="107"/>
      <c r="Y16019" s="107"/>
      <c r="AA16019" s="107"/>
      <c r="AC16019" s="107"/>
    </row>
    <row r="16020" spans="19:29" x14ac:dyDescent="0.25">
      <c r="S16020" s="108"/>
      <c r="U16020" s="108"/>
      <c r="W16020" s="108"/>
      <c r="Y16020" s="108"/>
      <c r="AA16020" s="108"/>
      <c r="AC16020" s="108"/>
    </row>
    <row r="16021" spans="19:29" x14ac:dyDescent="0.25">
      <c r="S16021" s="108"/>
      <c r="U16021" s="108"/>
      <c r="W16021" s="108"/>
      <c r="Y16021" s="108"/>
      <c r="AA16021" s="108"/>
      <c r="AC16021" s="108"/>
    </row>
    <row r="16022" spans="19:29" x14ac:dyDescent="0.25">
      <c r="S16022" s="109"/>
      <c r="U16022" s="109"/>
      <c r="W16022" s="109"/>
      <c r="Y16022" s="109"/>
      <c r="AA16022" s="109"/>
      <c r="AC16022" s="109"/>
    </row>
    <row r="16023" spans="19:29" x14ac:dyDescent="0.25">
      <c r="S16023" s="108"/>
      <c r="U16023" s="108"/>
      <c r="W16023" s="108"/>
      <c r="Y16023" s="108"/>
      <c r="AA16023" s="108"/>
      <c r="AC16023" s="108"/>
    </row>
    <row r="16024" spans="19:29" x14ac:dyDescent="0.25">
      <c r="S16024" s="108"/>
      <c r="U16024" s="108"/>
      <c r="W16024" s="108"/>
      <c r="Y16024" s="108"/>
      <c r="AA16024" s="108"/>
      <c r="AC16024" s="108"/>
    </row>
    <row r="16025" spans="19:29" x14ac:dyDescent="0.25">
      <c r="S16025" s="109"/>
      <c r="U16025" s="109"/>
      <c r="W16025" s="109"/>
      <c r="Y16025" s="109"/>
      <c r="AA16025" s="109"/>
      <c r="AC16025" s="109"/>
    </row>
    <row r="16026" spans="19:29" x14ac:dyDescent="0.25">
      <c r="S16026" s="108"/>
      <c r="U16026" s="108"/>
      <c r="W16026" s="108"/>
      <c r="Y16026" s="108"/>
      <c r="AA16026" s="108"/>
      <c r="AC16026" s="108"/>
    </row>
    <row r="16027" spans="19:29" x14ac:dyDescent="0.25">
      <c r="S16027" s="109"/>
      <c r="U16027" s="109"/>
      <c r="W16027" s="109"/>
      <c r="Y16027" s="109"/>
      <c r="AA16027" s="109"/>
      <c r="AC16027" s="109"/>
    </row>
    <row r="16028" spans="19:29" x14ac:dyDescent="0.25">
      <c r="S16028" s="108"/>
      <c r="U16028" s="108"/>
      <c r="W16028" s="108"/>
      <c r="Y16028" s="108"/>
      <c r="AA16028" s="108"/>
      <c r="AC16028" s="108"/>
    </row>
    <row r="16029" spans="19:29" x14ac:dyDescent="0.25">
      <c r="S16029" s="108"/>
      <c r="U16029" s="108"/>
      <c r="W16029" s="108"/>
      <c r="Y16029" s="108"/>
      <c r="AA16029" s="108"/>
      <c r="AC16029" s="108"/>
    </row>
    <row r="16030" spans="19:29" x14ac:dyDescent="0.25">
      <c r="S16030" s="108"/>
      <c r="U16030" s="108"/>
      <c r="W16030" s="108"/>
      <c r="Y16030" s="108"/>
      <c r="AA16030" s="108"/>
      <c r="AC16030" s="108"/>
    </row>
    <row r="16031" spans="19:29" x14ac:dyDescent="0.25">
      <c r="S16031" s="110"/>
      <c r="U16031" s="110"/>
      <c r="W16031" s="110"/>
      <c r="Y16031" s="110"/>
      <c r="AA16031" s="110"/>
      <c r="AC16031" s="110"/>
    </row>
    <row r="16032" spans="19:29" x14ac:dyDescent="0.25">
      <c r="S16032" s="110"/>
      <c r="U16032" s="110"/>
      <c r="W16032" s="110"/>
      <c r="Y16032" s="110"/>
      <c r="AA16032" s="110"/>
      <c r="AC16032" s="110"/>
    </row>
    <row r="16033" spans="19:29" x14ac:dyDescent="0.25">
      <c r="S16033" s="110"/>
      <c r="U16033" s="110"/>
      <c r="W16033" s="110"/>
      <c r="Y16033" s="110"/>
      <c r="AA16033" s="110"/>
      <c r="AC16033" s="110"/>
    </row>
    <row r="16034" spans="19:29" x14ac:dyDescent="0.25">
      <c r="S16034" s="110"/>
      <c r="U16034" s="110"/>
      <c r="W16034" s="110"/>
      <c r="Y16034" s="110"/>
      <c r="AA16034" s="110"/>
      <c r="AC16034" s="110"/>
    </row>
    <row r="16035" spans="19:29" x14ac:dyDescent="0.25">
      <c r="S16035" s="111"/>
      <c r="U16035" s="111"/>
      <c r="W16035" s="111"/>
      <c r="Y16035" s="111"/>
      <c r="AA16035" s="111"/>
      <c r="AC16035" s="111"/>
    </row>
    <row r="16036" spans="19:29" x14ac:dyDescent="0.25">
      <c r="S16036" s="107"/>
      <c r="U16036" s="107"/>
      <c r="W16036" s="107"/>
      <c r="Y16036" s="107"/>
      <c r="AA16036" s="107"/>
      <c r="AC16036" s="107"/>
    </row>
    <row r="16037" spans="19:29" x14ac:dyDescent="0.25">
      <c r="S16037" s="108"/>
      <c r="U16037" s="108"/>
      <c r="W16037" s="108"/>
      <c r="Y16037" s="108"/>
      <c r="AA16037" s="108"/>
      <c r="AC16037" s="108"/>
    </row>
    <row r="16038" spans="19:29" x14ac:dyDescent="0.25">
      <c r="S16038" s="108"/>
      <c r="U16038" s="108"/>
      <c r="W16038" s="108"/>
      <c r="Y16038" s="108"/>
      <c r="AA16038" s="108"/>
      <c r="AC16038" s="108"/>
    </row>
    <row r="16039" spans="19:29" x14ac:dyDescent="0.25">
      <c r="S16039" s="109"/>
      <c r="U16039" s="109"/>
      <c r="W16039" s="109"/>
      <c r="Y16039" s="109"/>
      <c r="AA16039" s="109"/>
      <c r="AC16039" s="109"/>
    </row>
    <row r="16040" spans="19:29" x14ac:dyDescent="0.25">
      <c r="S16040" s="108"/>
      <c r="U16040" s="108"/>
      <c r="W16040" s="108"/>
      <c r="Y16040" s="108"/>
      <c r="AA16040" s="108"/>
      <c r="AC16040" s="108"/>
    </row>
    <row r="16041" spans="19:29" x14ac:dyDescent="0.25">
      <c r="S16041" s="108"/>
      <c r="U16041" s="108"/>
      <c r="W16041" s="108"/>
      <c r="Y16041" s="108"/>
      <c r="AA16041" s="108"/>
      <c r="AC16041" s="108"/>
    </row>
    <row r="16042" spans="19:29" x14ac:dyDescent="0.25">
      <c r="S16042" s="109"/>
      <c r="U16042" s="109"/>
      <c r="W16042" s="109"/>
      <c r="Y16042" s="109"/>
      <c r="AA16042" s="109"/>
      <c r="AC16042" s="109"/>
    </row>
    <row r="16043" spans="19:29" x14ac:dyDescent="0.25">
      <c r="S16043" s="108"/>
      <c r="U16043" s="108"/>
      <c r="W16043" s="108"/>
      <c r="Y16043" s="108"/>
      <c r="AA16043" s="108"/>
      <c r="AC16043" s="108"/>
    </row>
    <row r="16044" spans="19:29" x14ac:dyDescent="0.25">
      <c r="S16044" s="109"/>
      <c r="U16044" s="109"/>
      <c r="W16044" s="109"/>
      <c r="Y16044" s="109"/>
      <c r="AA16044" s="109"/>
      <c r="AC16044" s="109"/>
    </row>
    <row r="16045" spans="19:29" x14ac:dyDescent="0.25">
      <c r="S16045" s="108"/>
      <c r="U16045" s="108"/>
      <c r="W16045" s="108"/>
      <c r="Y16045" s="108"/>
      <c r="AA16045" s="108"/>
      <c r="AC16045" s="108"/>
    </row>
    <row r="16046" spans="19:29" x14ac:dyDescent="0.25">
      <c r="S16046" s="108"/>
      <c r="U16046" s="108"/>
      <c r="W16046" s="108"/>
      <c r="Y16046" s="108"/>
      <c r="AA16046" s="108"/>
      <c r="AC16046" s="108"/>
    </row>
    <row r="16047" spans="19:29" x14ac:dyDescent="0.25">
      <c r="S16047" s="108"/>
      <c r="U16047" s="108"/>
      <c r="W16047" s="108"/>
      <c r="Y16047" s="108"/>
      <c r="AA16047" s="108"/>
      <c r="AC16047" s="108"/>
    </row>
    <row r="16048" spans="19:29" x14ac:dyDescent="0.25">
      <c r="S16048" s="110"/>
      <c r="U16048" s="110"/>
      <c r="W16048" s="110"/>
      <c r="Y16048" s="110"/>
      <c r="AA16048" s="110"/>
      <c r="AC16048" s="110"/>
    </row>
    <row r="16049" spans="19:29" x14ac:dyDescent="0.25">
      <c r="S16049" s="110"/>
      <c r="U16049" s="110"/>
      <c r="W16049" s="110"/>
      <c r="Y16049" s="110"/>
      <c r="AA16049" s="110"/>
      <c r="AC16049" s="110"/>
    </row>
    <row r="16050" spans="19:29" x14ac:dyDescent="0.25">
      <c r="S16050" s="110"/>
      <c r="U16050" s="110"/>
      <c r="W16050" s="110"/>
      <c r="Y16050" s="110"/>
      <c r="AA16050" s="110"/>
      <c r="AC16050" s="110"/>
    </row>
    <row r="16051" spans="19:29" x14ac:dyDescent="0.25">
      <c r="S16051" s="110"/>
      <c r="U16051" s="110"/>
      <c r="W16051" s="110"/>
      <c r="Y16051" s="110"/>
      <c r="AA16051" s="110"/>
      <c r="AC16051" s="110"/>
    </row>
    <row r="16052" spans="19:29" x14ac:dyDescent="0.25">
      <c r="S16052" s="111"/>
      <c r="U16052" s="111"/>
      <c r="W16052" s="111"/>
      <c r="Y16052" s="111"/>
      <c r="AA16052" s="111"/>
      <c r="AC16052" s="111"/>
    </row>
    <row r="16053" spans="19:29" x14ac:dyDescent="0.25">
      <c r="S16053" s="107"/>
      <c r="U16053" s="107"/>
      <c r="W16053" s="107"/>
      <c r="Y16053" s="107"/>
      <c r="AA16053" s="107"/>
      <c r="AC16053" s="107"/>
    </row>
    <row r="16054" spans="19:29" x14ac:dyDescent="0.25">
      <c r="S16054" s="108"/>
      <c r="U16054" s="108"/>
      <c r="W16054" s="108"/>
      <c r="Y16054" s="108"/>
      <c r="AA16054" s="108"/>
      <c r="AC16054" s="108"/>
    </row>
    <row r="16055" spans="19:29" x14ac:dyDescent="0.25">
      <c r="S16055" s="108"/>
      <c r="U16055" s="108"/>
      <c r="W16055" s="108"/>
      <c r="Y16055" s="108"/>
      <c r="AA16055" s="108"/>
      <c r="AC16055" s="108"/>
    </row>
    <row r="16056" spans="19:29" x14ac:dyDescent="0.25">
      <c r="S16056" s="109"/>
      <c r="U16056" s="109"/>
      <c r="W16056" s="109"/>
      <c r="Y16056" s="109"/>
      <c r="AA16056" s="109"/>
      <c r="AC16056" s="109"/>
    </row>
    <row r="16057" spans="19:29" x14ac:dyDescent="0.25">
      <c r="S16057" s="108"/>
      <c r="U16057" s="108"/>
      <c r="W16057" s="108"/>
      <c r="Y16057" s="108"/>
      <c r="AA16057" s="108"/>
      <c r="AC16057" s="108"/>
    </row>
    <row r="16058" spans="19:29" x14ac:dyDescent="0.25">
      <c r="S16058" s="108"/>
      <c r="U16058" s="108"/>
      <c r="W16058" s="108"/>
      <c r="Y16058" s="108"/>
      <c r="AA16058" s="108"/>
      <c r="AC16058" s="108"/>
    </row>
    <row r="16059" spans="19:29" x14ac:dyDescent="0.25">
      <c r="S16059" s="109"/>
      <c r="U16059" s="109"/>
      <c r="W16059" s="109"/>
      <c r="Y16059" s="109"/>
      <c r="AA16059" s="109"/>
      <c r="AC16059" s="109"/>
    </row>
    <row r="16060" spans="19:29" x14ac:dyDescent="0.25">
      <c r="S16060" s="108"/>
      <c r="U16060" s="108"/>
      <c r="W16060" s="108"/>
      <c r="Y16060" s="108"/>
      <c r="AA16060" s="108"/>
      <c r="AC16060" s="108"/>
    </row>
    <row r="16061" spans="19:29" x14ac:dyDescent="0.25">
      <c r="S16061" s="109"/>
      <c r="U16061" s="109"/>
      <c r="W16061" s="109"/>
      <c r="Y16061" s="109"/>
      <c r="AA16061" s="109"/>
      <c r="AC16061" s="109"/>
    </row>
    <row r="16062" spans="19:29" x14ac:dyDescent="0.25">
      <c r="S16062" s="108"/>
      <c r="U16062" s="108"/>
      <c r="W16062" s="108"/>
      <c r="Y16062" s="108"/>
      <c r="AA16062" s="108"/>
      <c r="AC16062" s="108"/>
    </row>
    <row r="16063" spans="19:29" x14ac:dyDescent="0.25">
      <c r="S16063" s="108"/>
      <c r="U16063" s="108"/>
      <c r="W16063" s="108"/>
      <c r="Y16063" s="108"/>
      <c r="AA16063" s="108"/>
      <c r="AC16063" s="108"/>
    </row>
    <row r="16064" spans="19:29" x14ac:dyDescent="0.25">
      <c r="S16064" s="108"/>
      <c r="U16064" s="108"/>
      <c r="W16064" s="108"/>
      <c r="Y16064" s="108"/>
      <c r="AA16064" s="108"/>
      <c r="AC16064" s="108"/>
    </row>
    <row r="16065" spans="19:29" x14ac:dyDescent="0.25">
      <c r="S16065" s="110"/>
      <c r="U16065" s="110"/>
      <c r="W16065" s="110"/>
      <c r="Y16065" s="110"/>
      <c r="AA16065" s="110"/>
      <c r="AC16065" s="110"/>
    </row>
    <row r="16066" spans="19:29" x14ac:dyDescent="0.25">
      <c r="S16066" s="110"/>
      <c r="U16066" s="110"/>
      <c r="W16066" s="110"/>
      <c r="Y16066" s="110"/>
      <c r="AA16066" s="110"/>
      <c r="AC16066" s="110"/>
    </row>
    <row r="16067" spans="19:29" x14ac:dyDescent="0.25">
      <c r="S16067" s="110"/>
      <c r="U16067" s="110"/>
      <c r="W16067" s="110"/>
      <c r="Y16067" s="110"/>
      <c r="AA16067" s="110"/>
      <c r="AC16067" s="110"/>
    </row>
    <row r="16068" spans="19:29" x14ac:dyDescent="0.25">
      <c r="S16068" s="110"/>
      <c r="U16068" s="110"/>
      <c r="W16068" s="110"/>
      <c r="Y16068" s="110"/>
      <c r="AA16068" s="110"/>
      <c r="AC16068" s="110"/>
    </row>
    <row r="16069" spans="19:29" x14ac:dyDescent="0.25">
      <c r="S16069" s="111"/>
      <c r="U16069" s="111"/>
      <c r="W16069" s="111"/>
      <c r="Y16069" s="111"/>
      <c r="AA16069" s="111"/>
      <c r="AC16069" s="111"/>
    </row>
    <row r="16070" spans="19:29" x14ac:dyDescent="0.25">
      <c r="S16070" s="107"/>
      <c r="U16070" s="107"/>
      <c r="W16070" s="107"/>
      <c r="Y16070" s="107"/>
      <c r="AA16070" s="107"/>
      <c r="AC16070" s="107"/>
    </row>
    <row r="16071" spans="19:29" x14ac:dyDescent="0.25">
      <c r="S16071" s="108"/>
      <c r="U16071" s="108"/>
      <c r="W16071" s="108"/>
      <c r="Y16071" s="108"/>
      <c r="AA16071" s="108"/>
      <c r="AC16071" s="108"/>
    </row>
    <row r="16072" spans="19:29" x14ac:dyDescent="0.25">
      <c r="S16072" s="108"/>
      <c r="U16072" s="108"/>
      <c r="W16072" s="108"/>
      <c r="Y16072" s="108"/>
      <c r="AA16072" s="108"/>
      <c r="AC16072" s="108"/>
    </row>
    <row r="16073" spans="19:29" x14ac:dyDescent="0.25">
      <c r="S16073" s="109"/>
      <c r="U16073" s="109"/>
      <c r="W16073" s="109"/>
      <c r="Y16073" s="109"/>
      <c r="AA16073" s="109"/>
      <c r="AC16073" s="109"/>
    </row>
    <row r="16074" spans="19:29" x14ac:dyDescent="0.25">
      <c r="S16074" s="108"/>
      <c r="U16074" s="108"/>
      <c r="W16074" s="108"/>
      <c r="Y16074" s="108"/>
      <c r="AA16074" s="108"/>
      <c r="AC16074" s="108"/>
    </row>
    <row r="16075" spans="19:29" x14ac:dyDescent="0.25">
      <c r="S16075" s="108"/>
      <c r="U16075" s="108"/>
      <c r="W16075" s="108"/>
      <c r="Y16075" s="108"/>
      <c r="AA16075" s="108"/>
      <c r="AC16075" s="108"/>
    </row>
    <row r="16076" spans="19:29" x14ac:dyDescent="0.25">
      <c r="S16076" s="109"/>
      <c r="U16076" s="109"/>
      <c r="W16076" s="109"/>
      <c r="Y16076" s="109"/>
      <c r="AA16076" s="109"/>
      <c r="AC16076" s="109"/>
    </row>
    <row r="16077" spans="19:29" x14ac:dyDescent="0.25">
      <c r="S16077" s="108"/>
      <c r="U16077" s="108"/>
      <c r="W16077" s="108"/>
      <c r="Y16077" s="108"/>
      <c r="AA16077" s="108"/>
      <c r="AC16077" s="108"/>
    </row>
    <row r="16078" spans="19:29" x14ac:dyDescent="0.25">
      <c r="S16078" s="109"/>
      <c r="U16078" s="109"/>
      <c r="W16078" s="109"/>
      <c r="Y16078" s="109"/>
      <c r="AA16078" s="109"/>
      <c r="AC16078" s="109"/>
    </row>
    <row r="16079" spans="19:29" x14ac:dyDescent="0.25">
      <c r="S16079" s="108"/>
      <c r="U16079" s="108"/>
      <c r="W16079" s="108"/>
      <c r="Y16079" s="108"/>
      <c r="AA16079" s="108"/>
      <c r="AC16079" s="108"/>
    </row>
    <row r="16080" spans="19:29" x14ac:dyDescent="0.25">
      <c r="S16080" s="108"/>
      <c r="U16080" s="108"/>
      <c r="W16080" s="108"/>
      <c r="Y16080" s="108"/>
      <c r="AA16080" s="108"/>
      <c r="AC16080" s="108"/>
    </row>
    <row r="16081" spans="19:29" x14ac:dyDescent="0.25">
      <c r="S16081" s="108"/>
      <c r="U16081" s="108"/>
      <c r="W16081" s="108"/>
      <c r="Y16081" s="108"/>
      <c r="AA16081" s="108"/>
      <c r="AC16081" s="108"/>
    </row>
    <row r="16082" spans="19:29" x14ac:dyDescent="0.25">
      <c r="S16082" s="110"/>
      <c r="U16082" s="110"/>
      <c r="W16082" s="110"/>
      <c r="Y16082" s="110"/>
      <c r="AA16082" s="110"/>
      <c r="AC16082" s="110"/>
    </row>
    <row r="16083" spans="19:29" x14ac:dyDescent="0.25">
      <c r="S16083" s="110"/>
      <c r="U16083" s="110"/>
      <c r="W16083" s="110"/>
      <c r="Y16083" s="110"/>
      <c r="AA16083" s="110"/>
      <c r="AC16083" s="110"/>
    </row>
    <row r="16084" spans="19:29" x14ac:dyDescent="0.25">
      <c r="S16084" s="110"/>
      <c r="U16084" s="110"/>
      <c r="W16084" s="110"/>
      <c r="Y16084" s="110"/>
      <c r="AA16084" s="110"/>
      <c r="AC16084" s="110"/>
    </row>
    <row r="16085" spans="19:29" x14ac:dyDescent="0.25">
      <c r="S16085" s="110"/>
      <c r="U16085" s="110"/>
      <c r="W16085" s="110"/>
      <c r="Y16085" s="110"/>
      <c r="AA16085" s="110"/>
      <c r="AC16085" s="110"/>
    </row>
    <row r="16086" spans="19:29" x14ac:dyDescent="0.25">
      <c r="S16086" s="111"/>
      <c r="U16086" s="111"/>
      <c r="W16086" s="111"/>
      <c r="Y16086" s="111"/>
      <c r="AA16086" s="111"/>
      <c r="AC16086" s="111"/>
    </row>
    <row r="16087" spans="19:29" x14ac:dyDescent="0.25">
      <c r="S16087" s="107"/>
      <c r="U16087" s="107"/>
      <c r="W16087" s="107"/>
      <c r="Y16087" s="107"/>
      <c r="AA16087" s="107"/>
      <c r="AC16087" s="107"/>
    </row>
    <row r="16088" spans="19:29" x14ac:dyDescent="0.25">
      <c r="S16088" s="108"/>
      <c r="U16088" s="108"/>
      <c r="W16088" s="108"/>
      <c r="Y16088" s="108"/>
      <c r="AA16088" s="108"/>
      <c r="AC16088" s="108"/>
    </row>
    <row r="16089" spans="19:29" x14ac:dyDescent="0.25">
      <c r="S16089" s="108"/>
      <c r="U16089" s="108"/>
      <c r="W16089" s="108"/>
      <c r="Y16089" s="108"/>
      <c r="AA16089" s="108"/>
      <c r="AC16089" s="108"/>
    </row>
    <row r="16090" spans="19:29" x14ac:dyDescent="0.25">
      <c r="S16090" s="109"/>
      <c r="U16090" s="109"/>
      <c r="W16090" s="109"/>
      <c r="Y16090" s="109"/>
      <c r="AA16090" s="109"/>
      <c r="AC16090" s="109"/>
    </row>
    <row r="16091" spans="19:29" x14ac:dyDescent="0.25">
      <c r="S16091" s="108"/>
      <c r="U16091" s="108"/>
      <c r="W16091" s="108"/>
      <c r="Y16091" s="108"/>
      <c r="AA16091" s="108"/>
      <c r="AC16091" s="108"/>
    </row>
    <row r="16092" spans="19:29" x14ac:dyDescent="0.25">
      <c r="S16092" s="108"/>
      <c r="U16092" s="108"/>
      <c r="W16092" s="108"/>
      <c r="Y16092" s="108"/>
      <c r="AA16092" s="108"/>
      <c r="AC16092" s="108"/>
    </row>
    <row r="16093" spans="19:29" x14ac:dyDescent="0.25">
      <c r="S16093" s="109"/>
      <c r="U16093" s="109"/>
      <c r="W16093" s="109"/>
      <c r="Y16093" s="109"/>
      <c r="AA16093" s="109"/>
      <c r="AC16093" s="109"/>
    </row>
    <row r="16094" spans="19:29" x14ac:dyDescent="0.25">
      <c r="S16094" s="108"/>
      <c r="U16094" s="108"/>
      <c r="W16094" s="108"/>
      <c r="Y16094" s="108"/>
      <c r="AA16094" s="108"/>
      <c r="AC16094" s="108"/>
    </row>
    <row r="16095" spans="19:29" x14ac:dyDescent="0.25">
      <c r="S16095" s="109"/>
      <c r="U16095" s="109"/>
      <c r="W16095" s="109"/>
      <c r="Y16095" s="109"/>
      <c r="AA16095" s="109"/>
      <c r="AC16095" s="109"/>
    </row>
    <row r="16096" spans="19:29" x14ac:dyDescent="0.25">
      <c r="S16096" s="108"/>
      <c r="U16096" s="108"/>
      <c r="W16096" s="108"/>
      <c r="Y16096" s="108"/>
      <c r="AA16096" s="108"/>
      <c r="AC16096" s="108"/>
    </row>
    <row r="16097" spans="19:29" x14ac:dyDescent="0.25">
      <c r="S16097" s="108"/>
      <c r="U16097" s="108"/>
      <c r="W16097" s="108"/>
      <c r="Y16097" s="108"/>
      <c r="AA16097" s="108"/>
      <c r="AC16097" s="108"/>
    </row>
    <row r="16098" spans="19:29" x14ac:dyDescent="0.25">
      <c r="S16098" s="108"/>
      <c r="U16098" s="108"/>
      <c r="W16098" s="108"/>
      <c r="Y16098" s="108"/>
      <c r="AA16098" s="108"/>
      <c r="AC16098" s="108"/>
    </row>
    <row r="16099" spans="19:29" x14ac:dyDescent="0.25">
      <c r="S16099" s="110"/>
      <c r="U16099" s="110"/>
      <c r="W16099" s="110"/>
      <c r="Y16099" s="110"/>
      <c r="AA16099" s="110"/>
      <c r="AC16099" s="110"/>
    </row>
    <row r="16100" spans="19:29" x14ac:dyDescent="0.25">
      <c r="S16100" s="110"/>
      <c r="U16100" s="110"/>
      <c r="W16100" s="110"/>
      <c r="Y16100" s="110"/>
      <c r="AA16100" s="110"/>
      <c r="AC16100" s="110"/>
    </row>
    <row r="16101" spans="19:29" x14ac:dyDescent="0.25">
      <c r="S16101" s="110"/>
      <c r="U16101" s="110"/>
      <c r="W16101" s="110"/>
      <c r="Y16101" s="110"/>
      <c r="AA16101" s="110"/>
      <c r="AC16101" s="110"/>
    </row>
    <row r="16102" spans="19:29" x14ac:dyDescent="0.25">
      <c r="S16102" s="110"/>
      <c r="U16102" s="110"/>
      <c r="W16102" s="110"/>
      <c r="Y16102" s="110"/>
      <c r="AA16102" s="110"/>
      <c r="AC16102" s="110"/>
    </row>
    <row r="16103" spans="19:29" x14ac:dyDescent="0.25">
      <c r="S16103" s="111"/>
      <c r="U16103" s="111"/>
      <c r="W16103" s="111"/>
      <c r="Y16103" s="111"/>
      <c r="AA16103" s="111"/>
      <c r="AC16103" s="111"/>
    </row>
    <row r="16104" spans="19:29" x14ac:dyDescent="0.25">
      <c r="S16104" s="107"/>
      <c r="U16104" s="107"/>
      <c r="W16104" s="107"/>
      <c r="Y16104" s="107"/>
      <c r="AA16104" s="107"/>
      <c r="AC16104" s="107"/>
    </row>
    <row r="16105" spans="19:29" x14ac:dyDescent="0.25">
      <c r="S16105" s="108"/>
      <c r="U16105" s="108"/>
      <c r="W16105" s="108"/>
      <c r="Y16105" s="108"/>
      <c r="AA16105" s="108"/>
      <c r="AC16105" s="108"/>
    </row>
    <row r="16106" spans="19:29" x14ac:dyDescent="0.25">
      <c r="S16106" s="108"/>
      <c r="U16106" s="108"/>
      <c r="W16106" s="108"/>
      <c r="Y16106" s="108"/>
      <c r="AA16106" s="108"/>
      <c r="AC16106" s="108"/>
    </row>
    <row r="16107" spans="19:29" x14ac:dyDescent="0.25">
      <c r="S16107" s="109"/>
      <c r="U16107" s="109"/>
      <c r="W16107" s="109"/>
      <c r="Y16107" s="109"/>
      <c r="AA16107" s="109"/>
      <c r="AC16107" s="109"/>
    </row>
    <row r="16108" spans="19:29" x14ac:dyDescent="0.25">
      <c r="S16108" s="108"/>
      <c r="U16108" s="108"/>
      <c r="W16108" s="108"/>
      <c r="Y16108" s="108"/>
      <c r="AA16108" s="108"/>
      <c r="AC16108" s="108"/>
    </row>
    <row r="16109" spans="19:29" x14ac:dyDescent="0.25">
      <c r="S16109" s="108"/>
      <c r="U16109" s="108"/>
      <c r="W16109" s="108"/>
      <c r="Y16109" s="108"/>
      <c r="AA16109" s="108"/>
      <c r="AC16109" s="108"/>
    </row>
    <row r="16110" spans="19:29" x14ac:dyDescent="0.25">
      <c r="S16110" s="109"/>
      <c r="U16110" s="109"/>
      <c r="W16110" s="109"/>
      <c r="Y16110" s="109"/>
      <c r="AA16110" s="109"/>
      <c r="AC16110" s="109"/>
    </row>
    <row r="16111" spans="19:29" x14ac:dyDescent="0.25">
      <c r="S16111" s="108"/>
      <c r="U16111" s="108"/>
      <c r="W16111" s="108"/>
      <c r="Y16111" s="108"/>
      <c r="AA16111" s="108"/>
      <c r="AC16111" s="108"/>
    </row>
    <row r="16112" spans="19:29" x14ac:dyDescent="0.25">
      <c r="S16112" s="109"/>
      <c r="U16112" s="109"/>
      <c r="W16112" s="109"/>
      <c r="Y16112" s="109"/>
      <c r="AA16112" s="109"/>
      <c r="AC16112" s="109"/>
    </row>
    <row r="16113" spans="19:29" x14ac:dyDescent="0.25">
      <c r="S16113" s="108"/>
      <c r="U16113" s="108"/>
      <c r="W16113" s="108"/>
      <c r="Y16113" s="108"/>
      <c r="AA16113" s="108"/>
      <c r="AC16113" s="108"/>
    </row>
    <row r="16114" spans="19:29" x14ac:dyDescent="0.25">
      <c r="S16114" s="108"/>
      <c r="U16114" s="108"/>
      <c r="W16114" s="108"/>
      <c r="Y16114" s="108"/>
      <c r="AA16114" s="108"/>
      <c r="AC16114" s="108"/>
    </row>
    <row r="16115" spans="19:29" x14ac:dyDescent="0.25">
      <c r="S16115" s="108"/>
      <c r="U16115" s="108"/>
      <c r="W16115" s="108"/>
      <c r="Y16115" s="108"/>
      <c r="AA16115" s="108"/>
      <c r="AC16115" s="108"/>
    </row>
    <row r="16116" spans="19:29" x14ac:dyDescent="0.25">
      <c r="S16116" s="110"/>
      <c r="U16116" s="110"/>
      <c r="W16116" s="110"/>
      <c r="Y16116" s="110"/>
      <c r="AA16116" s="110"/>
      <c r="AC16116" s="110"/>
    </row>
    <row r="16117" spans="19:29" x14ac:dyDescent="0.25">
      <c r="S16117" s="110"/>
      <c r="U16117" s="110"/>
      <c r="W16117" s="110"/>
      <c r="Y16117" s="110"/>
      <c r="AA16117" s="110"/>
      <c r="AC16117" s="110"/>
    </row>
    <row r="16118" spans="19:29" x14ac:dyDescent="0.25">
      <c r="S16118" s="110"/>
      <c r="U16118" s="110"/>
      <c r="W16118" s="110"/>
      <c r="Y16118" s="110"/>
      <c r="AA16118" s="110"/>
      <c r="AC16118" s="110"/>
    </row>
    <row r="16119" spans="19:29" x14ac:dyDescent="0.25">
      <c r="S16119" s="110"/>
      <c r="U16119" s="110"/>
      <c r="W16119" s="110"/>
      <c r="Y16119" s="110"/>
      <c r="AA16119" s="110"/>
      <c r="AC16119" s="110"/>
    </row>
    <row r="16120" spans="19:29" x14ac:dyDescent="0.25">
      <c r="S16120" s="111"/>
      <c r="U16120" s="111"/>
      <c r="W16120" s="111"/>
      <c r="Y16120" s="111"/>
      <c r="AA16120" s="111"/>
      <c r="AC16120" s="111"/>
    </row>
    <row r="16121" spans="19:29" x14ac:dyDescent="0.25">
      <c r="S16121" s="107"/>
      <c r="U16121" s="107"/>
      <c r="W16121" s="107"/>
      <c r="Y16121" s="107"/>
      <c r="AA16121" s="107"/>
      <c r="AC16121" s="107"/>
    </row>
    <row r="16122" spans="19:29" x14ac:dyDescent="0.25">
      <c r="S16122" s="108"/>
      <c r="U16122" s="108"/>
      <c r="W16122" s="108"/>
      <c r="Y16122" s="108"/>
      <c r="AA16122" s="108"/>
      <c r="AC16122" s="108"/>
    </row>
    <row r="16123" spans="19:29" x14ac:dyDescent="0.25">
      <c r="S16123" s="108"/>
      <c r="U16123" s="108"/>
      <c r="W16123" s="108"/>
      <c r="Y16123" s="108"/>
      <c r="AA16123" s="108"/>
      <c r="AC16123" s="108"/>
    </row>
    <row r="16124" spans="19:29" x14ac:dyDescent="0.25">
      <c r="S16124" s="109"/>
      <c r="U16124" s="109"/>
      <c r="W16124" s="109"/>
      <c r="Y16124" s="109"/>
      <c r="AA16124" s="109"/>
      <c r="AC16124" s="109"/>
    </row>
    <row r="16125" spans="19:29" x14ac:dyDescent="0.25">
      <c r="S16125" s="108"/>
      <c r="U16125" s="108"/>
      <c r="W16125" s="108"/>
      <c r="Y16125" s="108"/>
      <c r="AA16125" s="108"/>
      <c r="AC16125" s="108"/>
    </row>
    <row r="16126" spans="19:29" x14ac:dyDescent="0.25">
      <c r="S16126" s="108"/>
      <c r="U16126" s="108"/>
      <c r="W16126" s="108"/>
      <c r="Y16126" s="108"/>
      <c r="AA16126" s="108"/>
      <c r="AC16126" s="108"/>
    </row>
    <row r="16127" spans="19:29" x14ac:dyDescent="0.25">
      <c r="S16127" s="109"/>
      <c r="U16127" s="109"/>
      <c r="W16127" s="109"/>
      <c r="Y16127" s="109"/>
      <c r="AA16127" s="109"/>
      <c r="AC16127" s="109"/>
    </row>
    <row r="16128" spans="19:29" x14ac:dyDescent="0.25">
      <c r="S16128" s="108"/>
      <c r="U16128" s="108"/>
      <c r="W16128" s="108"/>
      <c r="Y16128" s="108"/>
      <c r="AA16128" s="108"/>
      <c r="AC16128" s="108"/>
    </row>
    <row r="16129" spans="19:29" x14ac:dyDescent="0.25">
      <c r="S16129" s="109"/>
      <c r="U16129" s="109"/>
      <c r="W16129" s="109"/>
      <c r="Y16129" s="109"/>
      <c r="AA16129" s="109"/>
      <c r="AC16129" s="109"/>
    </row>
    <row r="16130" spans="19:29" x14ac:dyDescent="0.25">
      <c r="S16130" s="108"/>
      <c r="U16130" s="108"/>
      <c r="W16130" s="108"/>
      <c r="Y16130" s="108"/>
      <c r="AA16130" s="108"/>
      <c r="AC16130" s="108"/>
    </row>
    <row r="16131" spans="19:29" x14ac:dyDescent="0.25">
      <c r="S16131" s="108"/>
      <c r="U16131" s="108"/>
      <c r="W16131" s="108"/>
      <c r="Y16131" s="108"/>
      <c r="AA16131" s="108"/>
      <c r="AC16131" s="108"/>
    </row>
    <row r="16132" spans="19:29" x14ac:dyDescent="0.25">
      <c r="S16132" s="108"/>
      <c r="U16132" s="108"/>
      <c r="W16132" s="108"/>
      <c r="Y16132" s="108"/>
      <c r="AA16132" s="108"/>
      <c r="AC16132" s="108"/>
    </row>
    <row r="16133" spans="19:29" x14ac:dyDescent="0.25">
      <c r="S16133" s="110"/>
      <c r="U16133" s="110"/>
      <c r="W16133" s="110"/>
      <c r="Y16133" s="110"/>
      <c r="AA16133" s="110"/>
      <c r="AC16133" s="110"/>
    </row>
    <row r="16134" spans="19:29" x14ac:dyDescent="0.25">
      <c r="S16134" s="110"/>
      <c r="U16134" s="110"/>
      <c r="W16134" s="110"/>
      <c r="Y16134" s="110"/>
      <c r="AA16134" s="110"/>
      <c r="AC16134" s="110"/>
    </row>
    <row r="16135" spans="19:29" x14ac:dyDescent="0.25">
      <c r="S16135" s="110"/>
      <c r="U16135" s="110"/>
      <c r="W16135" s="110"/>
      <c r="Y16135" s="110"/>
      <c r="AA16135" s="110"/>
      <c r="AC16135" s="110"/>
    </row>
    <row r="16136" spans="19:29" x14ac:dyDescent="0.25">
      <c r="S16136" s="110"/>
      <c r="U16136" s="110"/>
      <c r="W16136" s="110"/>
      <c r="Y16136" s="110"/>
      <c r="AA16136" s="110"/>
      <c r="AC16136" s="110"/>
    </row>
    <row r="16137" spans="19:29" x14ac:dyDescent="0.25">
      <c r="S16137" s="111"/>
      <c r="U16137" s="111"/>
      <c r="W16137" s="111"/>
      <c r="Y16137" s="111"/>
      <c r="AA16137" s="111"/>
      <c r="AC16137" s="111"/>
    </row>
    <row r="16138" spans="19:29" x14ac:dyDescent="0.25">
      <c r="S16138" s="107"/>
      <c r="U16138" s="107"/>
      <c r="W16138" s="107"/>
      <c r="Y16138" s="107"/>
      <c r="AA16138" s="107"/>
      <c r="AC16138" s="107"/>
    </row>
    <row r="16139" spans="19:29" x14ac:dyDescent="0.25">
      <c r="S16139" s="108"/>
      <c r="U16139" s="108"/>
      <c r="W16139" s="108"/>
      <c r="Y16139" s="108"/>
      <c r="AA16139" s="108"/>
      <c r="AC16139" s="108"/>
    </row>
    <row r="16140" spans="19:29" x14ac:dyDescent="0.25">
      <c r="S16140" s="108"/>
      <c r="U16140" s="108"/>
      <c r="W16140" s="108"/>
      <c r="Y16140" s="108"/>
      <c r="AA16140" s="108"/>
      <c r="AC16140" s="108"/>
    </row>
    <row r="16141" spans="19:29" x14ac:dyDescent="0.25">
      <c r="S16141" s="109"/>
      <c r="U16141" s="109"/>
      <c r="W16141" s="109"/>
      <c r="Y16141" s="109"/>
      <c r="AA16141" s="109"/>
      <c r="AC16141" s="109"/>
    </row>
    <row r="16142" spans="19:29" x14ac:dyDescent="0.25">
      <c r="S16142" s="108"/>
      <c r="U16142" s="108"/>
      <c r="W16142" s="108"/>
      <c r="Y16142" s="108"/>
      <c r="AA16142" s="108"/>
      <c r="AC16142" s="108"/>
    </row>
    <row r="16143" spans="19:29" x14ac:dyDescent="0.25">
      <c r="S16143" s="108"/>
      <c r="U16143" s="108"/>
      <c r="W16143" s="108"/>
      <c r="Y16143" s="108"/>
      <c r="AA16143" s="108"/>
      <c r="AC16143" s="108"/>
    </row>
    <row r="16144" spans="19:29" x14ac:dyDescent="0.25">
      <c r="S16144" s="109"/>
      <c r="U16144" s="109"/>
      <c r="W16144" s="109"/>
      <c r="Y16144" s="109"/>
      <c r="AA16144" s="109"/>
      <c r="AC16144" s="109"/>
    </row>
    <row r="16145" spans="19:29" x14ac:dyDescent="0.25">
      <c r="S16145" s="108"/>
      <c r="U16145" s="108"/>
      <c r="W16145" s="108"/>
      <c r="Y16145" s="108"/>
      <c r="AA16145" s="108"/>
      <c r="AC16145" s="108"/>
    </row>
    <row r="16146" spans="19:29" x14ac:dyDescent="0.25">
      <c r="S16146" s="109"/>
      <c r="U16146" s="109"/>
      <c r="W16146" s="109"/>
      <c r="Y16146" s="109"/>
      <c r="AA16146" s="109"/>
      <c r="AC16146" s="109"/>
    </row>
    <row r="16147" spans="19:29" x14ac:dyDescent="0.25">
      <c r="S16147" s="108"/>
      <c r="U16147" s="108"/>
      <c r="W16147" s="108"/>
      <c r="Y16147" s="108"/>
      <c r="AA16147" s="108"/>
      <c r="AC16147" s="108"/>
    </row>
    <row r="16148" spans="19:29" x14ac:dyDescent="0.25">
      <c r="S16148" s="108"/>
      <c r="U16148" s="108"/>
      <c r="W16148" s="108"/>
      <c r="Y16148" s="108"/>
      <c r="AA16148" s="108"/>
      <c r="AC16148" s="108"/>
    </row>
    <row r="16149" spans="19:29" x14ac:dyDescent="0.25">
      <c r="S16149" s="108"/>
      <c r="U16149" s="108"/>
      <c r="W16149" s="108"/>
      <c r="Y16149" s="108"/>
      <c r="AA16149" s="108"/>
      <c r="AC16149" s="108"/>
    </row>
    <row r="16150" spans="19:29" x14ac:dyDescent="0.25">
      <c r="S16150" s="110"/>
      <c r="U16150" s="110"/>
      <c r="W16150" s="110"/>
      <c r="Y16150" s="110"/>
      <c r="AA16150" s="110"/>
      <c r="AC16150" s="110"/>
    </row>
    <row r="16151" spans="19:29" x14ac:dyDescent="0.25">
      <c r="S16151" s="110"/>
      <c r="U16151" s="110"/>
      <c r="W16151" s="110"/>
      <c r="Y16151" s="110"/>
      <c r="AA16151" s="110"/>
      <c r="AC16151" s="110"/>
    </row>
    <row r="16152" spans="19:29" x14ac:dyDescent="0.25">
      <c r="S16152" s="110"/>
      <c r="U16152" s="110"/>
      <c r="W16152" s="110"/>
      <c r="Y16152" s="110"/>
      <c r="AA16152" s="110"/>
      <c r="AC16152" s="110"/>
    </row>
    <row r="16153" spans="19:29" x14ac:dyDescent="0.25">
      <c r="S16153" s="110"/>
      <c r="U16153" s="110"/>
      <c r="W16153" s="110"/>
      <c r="Y16153" s="110"/>
      <c r="AA16153" s="110"/>
      <c r="AC16153" s="110"/>
    </row>
    <row r="16154" spans="19:29" x14ac:dyDescent="0.25">
      <c r="S16154" s="111"/>
      <c r="U16154" s="111"/>
      <c r="W16154" s="111"/>
      <c r="Y16154" s="111"/>
      <c r="AA16154" s="111"/>
      <c r="AC16154" s="111"/>
    </row>
    <row r="16155" spans="19:29" x14ac:dyDescent="0.25">
      <c r="S16155" s="107"/>
      <c r="U16155" s="107"/>
      <c r="W16155" s="107"/>
      <c r="Y16155" s="107"/>
      <c r="AA16155" s="107"/>
      <c r="AC16155" s="107"/>
    </row>
    <row r="16156" spans="19:29" x14ac:dyDescent="0.25">
      <c r="S16156" s="108"/>
      <c r="U16156" s="108"/>
      <c r="W16156" s="108"/>
      <c r="Y16156" s="108"/>
      <c r="AA16156" s="108"/>
      <c r="AC16156" s="108"/>
    </row>
    <row r="16157" spans="19:29" x14ac:dyDescent="0.25">
      <c r="S16157" s="108"/>
      <c r="U16157" s="108"/>
      <c r="W16157" s="108"/>
      <c r="Y16157" s="108"/>
      <c r="AA16157" s="108"/>
      <c r="AC16157" s="108"/>
    </row>
    <row r="16158" spans="19:29" x14ac:dyDescent="0.25">
      <c r="S16158" s="109"/>
      <c r="U16158" s="109"/>
      <c r="W16158" s="109"/>
      <c r="Y16158" s="109"/>
      <c r="AA16158" s="109"/>
      <c r="AC16158" s="109"/>
    </row>
    <row r="16159" spans="19:29" x14ac:dyDescent="0.25">
      <c r="S16159" s="108"/>
      <c r="U16159" s="108"/>
      <c r="W16159" s="108"/>
      <c r="Y16159" s="108"/>
      <c r="AA16159" s="108"/>
      <c r="AC16159" s="108"/>
    </row>
    <row r="16160" spans="19:29" x14ac:dyDescent="0.25">
      <c r="S16160" s="108"/>
      <c r="U16160" s="108"/>
      <c r="W16160" s="108"/>
      <c r="Y16160" s="108"/>
      <c r="AA16160" s="108"/>
      <c r="AC16160" s="108"/>
    </row>
    <row r="16161" spans="19:29" x14ac:dyDescent="0.25">
      <c r="S16161" s="109"/>
      <c r="U16161" s="109"/>
      <c r="W16161" s="109"/>
      <c r="Y16161" s="109"/>
      <c r="AA16161" s="109"/>
      <c r="AC16161" s="109"/>
    </row>
    <row r="16162" spans="19:29" x14ac:dyDescent="0.25">
      <c r="S16162" s="108"/>
      <c r="U16162" s="108"/>
      <c r="W16162" s="108"/>
      <c r="Y16162" s="108"/>
      <c r="AA16162" s="108"/>
      <c r="AC16162" s="108"/>
    </row>
    <row r="16163" spans="19:29" x14ac:dyDescent="0.25">
      <c r="S16163" s="109"/>
      <c r="U16163" s="109"/>
      <c r="W16163" s="109"/>
      <c r="Y16163" s="109"/>
      <c r="AA16163" s="109"/>
      <c r="AC16163" s="109"/>
    </row>
    <row r="16164" spans="19:29" x14ac:dyDescent="0.25">
      <c r="S16164" s="108"/>
      <c r="U16164" s="108"/>
      <c r="W16164" s="108"/>
      <c r="Y16164" s="108"/>
      <c r="AA16164" s="108"/>
      <c r="AC16164" s="108"/>
    </row>
    <row r="16165" spans="19:29" x14ac:dyDescent="0.25">
      <c r="S16165" s="108"/>
      <c r="U16165" s="108"/>
      <c r="W16165" s="108"/>
      <c r="Y16165" s="108"/>
      <c r="AA16165" s="108"/>
      <c r="AC16165" s="108"/>
    </row>
    <row r="16166" spans="19:29" x14ac:dyDescent="0.25">
      <c r="S16166" s="108"/>
      <c r="U16166" s="108"/>
      <c r="W16166" s="108"/>
      <c r="Y16166" s="108"/>
      <c r="AA16166" s="108"/>
      <c r="AC16166" s="108"/>
    </row>
    <row r="16167" spans="19:29" x14ac:dyDescent="0.25">
      <c r="S16167" s="110"/>
      <c r="U16167" s="110"/>
      <c r="W16167" s="110"/>
      <c r="Y16167" s="110"/>
      <c r="AA16167" s="110"/>
      <c r="AC16167" s="110"/>
    </row>
    <row r="16168" spans="19:29" x14ac:dyDescent="0.25">
      <c r="S16168" s="110"/>
      <c r="U16168" s="110"/>
      <c r="W16168" s="110"/>
      <c r="Y16168" s="110"/>
      <c r="AA16168" s="110"/>
      <c r="AC16168" s="110"/>
    </row>
    <row r="16169" spans="19:29" x14ac:dyDescent="0.25">
      <c r="S16169" s="110"/>
      <c r="U16169" s="110"/>
      <c r="W16169" s="110"/>
      <c r="Y16169" s="110"/>
      <c r="AA16169" s="110"/>
      <c r="AC16169" s="110"/>
    </row>
    <row r="16170" spans="19:29" x14ac:dyDescent="0.25">
      <c r="S16170" s="110"/>
      <c r="U16170" s="110"/>
      <c r="W16170" s="110"/>
      <c r="Y16170" s="110"/>
      <c r="AA16170" s="110"/>
      <c r="AC16170" s="110"/>
    </row>
    <row r="16171" spans="19:29" x14ac:dyDescent="0.25">
      <c r="S16171" s="111"/>
      <c r="U16171" s="111"/>
      <c r="W16171" s="111"/>
      <c r="Y16171" s="111"/>
      <c r="AA16171" s="111"/>
      <c r="AC16171" s="111"/>
    </row>
    <row r="16172" spans="19:29" x14ac:dyDescent="0.25">
      <c r="S16172" s="107"/>
      <c r="U16172" s="107"/>
      <c r="W16172" s="107"/>
      <c r="Y16172" s="107"/>
      <c r="AA16172" s="107"/>
      <c r="AC16172" s="107"/>
    </row>
    <row r="16173" spans="19:29" x14ac:dyDescent="0.25">
      <c r="S16173" s="108"/>
      <c r="U16173" s="108"/>
      <c r="W16173" s="108"/>
      <c r="Y16173" s="108"/>
      <c r="AA16173" s="108"/>
      <c r="AC16173" s="108"/>
    </row>
    <row r="16174" spans="19:29" x14ac:dyDescent="0.25">
      <c r="S16174" s="108"/>
      <c r="U16174" s="108"/>
      <c r="W16174" s="108"/>
      <c r="Y16174" s="108"/>
      <c r="AA16174" s="108"/>
      <c r="AC16174" s="108"/>
    </row>
    <row r="16175" spans="19:29" x14ac:dyDescent="0.25">
      <c r="S16175" s="109"/>
      <c r="U16175" s="109"/>
      <c r="W16175" s="109"/>
      <c r="Y16175" s="109"/>
      <c r="AA16175" s="109"/>
      <c r="AC16175" s="109"/>
    </row>
    <row r="16176" spans="19:29" x14ac:dyDescent="0.25">
      <c r="S16176" s="108"/>
      <c r="U16176" s="108"/>
      <c r="W16176" s="108"/>
      <c r="Y16176" s="108"/>
      <c r="AA16176" s="108"/>
      <c r="AC16176" s="108"/>
    </row>
    <row r="16177" spans="19:29" x14ac:dyDescent="0.25">
      <c r="S16177" s="108"/>
      <c r="U16177" s="108"/>
      <c r="W16177" s="108"/>
      <c r="Y16177" s="108"/>
      <c r="AA16177" s="108"/>
      <c r="AC16177" s="108"/>
    </row>
    <row r="16178" spans="19:29" x14ac:dyDescent="0.25">
      <c r="S16178" s="109"/>
      <c r="U16178" s="109"/>
      <c r="W16178" s="109"/>
      <c r="Y16178" s="109"/>
      <c r="AA16178" s="109"/>
      <c r="AC16178" s="109"/>
    </row>
    <row r="16179" spans="19:29" x14ac:dyDescent="0.25">
      <c r="S16179" s="108"/>
      <c r="U16179" s="108"/>
      <c r="W16179" s="108"/>
      <c r="Y16179" s="108"/>
      <c r="AA16179" s="108"/>
      <c r="AC16179" s="108"/>
    </row>
    <row r="16180" spans="19:29" x14ac:dyDescent="0.25">
      <c r="S16180" s="109"/>
      <c r="U16180" s="109"/>
      <c r="W16180" s="109"/>
      <c r="Y16180" s="109"/>
      <c r="AA16180" s="109"/>
      <c r="AC16180" s="109"/>
    </row>
    <row r="16181" spans="19:29" x14ac:dyDescent="0.25">
      <c r="S16181" s="108"/>
      <c r="U16181" s="108"/>
      <c r="W16181" s="108"/>
      <c r="Y16181" s="108"/>
      <c r="AA16181" s="108"/>
      <c r="AC16181" s="108"/>
    </row>
    <row r="16182" spans="19:29" x14ac:dyDescent="0.25">
      <c r="S16182" s="108"/>
      <c r="U16182" s="108"/>
      <c r="W16182" s="108"/>
      <c r="Y16182" s="108"/>
      <c r="AA16182" s="108"/>
      <c r="AC16182" s="108"/>
    </row>
    <row r="16183" spans="19:29" x14ac:dyDescent="0.25">
      <c r="S16183" s="108"/>
      <c r="U16183" s="108"/>
      <c r="W16183" s="108"/>
      <c r="Y16183" s="108"/>
      <c r="AA16183" s="108"/>
      <c r="AC16183" s="108"/>
    </row>
    <row r="16184" spans="19:29" x14ac:dyDescent="0.25">
      <c r="S16184" s="110"/>
      <c r="U16184" s="110"/>
      <c r="W16184" s="110"/>
      <c r="Y16184" s="110"/>
      <c r="AA16184" s="110"/>
      <c r="AC16184" s="110"/>
    </row>
    <row r="16185" spans="19:29" x14ac:dyDescent="0.25">
      <c r="S16185" s="110"/>
      <c r="U16185" s="110"/>
      <c r="W16185" s="110"/>
      <c r="Y16185" s="110"/>
      <c r="AA16185" s="110"/>
      <c r="AC16185" s="110"/>
    </row>
    <row r="16186" spans="19:29" x14ac:dyDescent="0.25">
      <c r="S16186" s="110"/>
      <c r="U16186" s="110"/>
      <c r="W16186" s="110"/>
      <c r="Y16186" s="110"/>
      <c r="AA16186" s="110"/>
      <c r="AC16186" s="110"/>
    </row>
    <row r="16187" spans="19:29" x14ac:dyDescent="0.25">
      <c r="S16187" s="110"/>
      <c r="U16187" s="110"/>
      <c r="W16187" s="110"/>
      <c r="Y16187" s="110"/>
      <c r="AA16187" s="110"/>
      <c r="AC16187" s="110"/>
    </row>
    <row r="16188" spans="19:29" x14ac:dyDescent="0.25">
      <c r="S16188" s="111"/>
      <c r="U16188" s="111"/>
      <c r="W16188" s="111"/>
      <c r="Y16188" s="111"/>
      <c r="AA16188" s="111"/>
      <c r="AC16188" s="111"/>
    </row>
    <row r="16189" spans="19:29" x14ac:dyDescent="0.25">
      <c r="S16189" s="107"/>
      <c r="U16189" s="107"/>
      <c r="W16189" s="107"/>
      <c r="Y16189" s="107"/>
      <c r="AA16189" s="107"/>
      <c r="AC16189" s="107"/>
    </row>
    <row r="16190" spans="19:29" x14ac:dyDescent="0.25">
      <c r="S16190" s="108"/>
      <c r="U16190" s="108"/>
      <c r="W16190" s="108"/>
      <c r="Y16190" s="108"/>
      <c r="AA16190" s="108"/>
      <c r="AC16190" s="108"/>
    </row>
    <row r="16191" spans="19:29" x14ac:dyDescent="0.25">
      <c r="S16191" s="108"/>
      <c r="U16191" s="108"/>
      <c r="W16191" s="108"/>
      <c r="Y16191" s="108"/>
      <c r="AA16191" s="108"/>
      <c r="AC16191" s="108"/>
    </row>
    <row r="16192" spans="19:29" x14ac:dyDescent="0.25">
      <c r="S16192" s="109"/>
      <c r="U16192" s="109"/>
      <c r="W16192" s="109"/>
      <c r="Y16192" s="109"/>
      <c r="AA16192" s="109"/>
      <c r="AC16192" s="109"/>
    </row>
    <row r="16193" spans="19:29" x14ac:dyDescent="0.25">
      <c r="S16193" s="108"/>
      <c r="U16193" s="108"/>
      <c r="W16193" s="108"/>
      <c r="Y16193" s="108"/>
      <c r="AA16193" s="108"/>
      <c r="AC16193" s="108"/>
    </row>
    <row r="16194" spans="19:29" x14ac:dyDescent="0.25">
      <c r="S16194" s="108"/>
      <c r="U16194" s="108"/>
      <c r="W16194" s="108"/>
      <c r="Y16194" s="108"/>
      <c r="AA16194" s="108"/>
      <c r="AC16194" s="108"/>
    </row>
    <row r="16195" spans="19:29" x14ac:dyDescent="0.25">
      <c r="S16195" s="109"/>
      <c r="U16195" s="109"/>
      <c r="W16195" s="109"/>
      <c r="Y16195" s="109"/>
      <c r="AA16195" s="109"/>
      <c r="AC16195" s="109"/>
    </row>
    <row r="16196" spans="19:29" x14ac:dyDescent="0.25">
      <c r="S16196" s="108"/>
      <c r="U16196" s="108"/>
      <c r="W16196" s="108"/>
      <c r="Y16196" s="108"/>
      <c r="AA16196" s="108"/>
      <c r="AC16196" s="108"/>
    </row>
    <row r="16197" spans="19:29" x14ac:dyDescent="0.25">
      <c r="S16197" s="109"/>
      <c r="U16197" s="109"/>
      <c r="W16197" s="109"/>
      <c r="Y16197" s="109"/>
      <c r="AA16197" s="109"/>
      <c r="AC16197" s="109"/>
    </row>
    <row r="16198" spans="19:29" x14ac:dyDescent="0.25">
      <c r="S16198" s="108"/>
      <c r="U16198" s="108"/>
      <c r="W16198" s="108"/>
      <c r="Y16198" s="108"/>
      <c r="AA16198" s="108"/>
      <c r="AC16198" s="108"/>
    </row>
    <row r="16199" spans="19:29" x14ac:dyDescent="0.25">
      <c r="S16199" s="108"/>
      <c r="U16199" s="108"/>
      <c r="W16199" s="108"/>
      <c r="Y16199" s="108"/>
      <c r="AA16199" s="108"/>
      <c r="AC16199" s="108"/>
    </row>
    <row r="16200" spans="19:29" x14ac:dyDescent="0.25">
      <c r="S16200" s="108"/>
      <c r="U16200" s="108"/>
      <c r="W16200" s="108"/>
      <c r="Y16200" s="108"/>
      <c r="AA16200" s="108"/>
      <c r="AC16200" s="108"/>
    </row>
    <row r="16201" spans="19:29" x14ac:dyDescent="0.25">
      <c r="S16201" s="110"/>
      <c r="U16201" s="110"/>
      <c r="W16201" s="110"/>
      <c r="Y16201" s="110"/>
      <c r="AA16201" s="110"/>
      <c r="AC16201" s="110"/>
    </row>
    <row r="16202" spans="19:29" x14ac:dyDescent="0.25">
      <c r="S16202" s="110"/>
      <c r="U16202" s="110"/>
      <c r="W16202" s="110"/>
      <c r="Y16202" s="110"/>
      <c r="AA16202" s="110"/>
      <c r="AC16202" s="110"/>
    </row>
    <row r="16203" spans="19:29" x14ac:dyDescent="0.25">
      <c r="S16203" s="110"/>
      <c r="U16203" s="110"/>
      <c r="W16203" s="110"/>
      <c r="Y16203" s="110"/>
      <c r="AA16203" s="110"/>
      <c r="AC16203" s="110"/>
    </row>
    <row r="16204" spans="19:29" x14ac:dyDescent="0.25">
      <c r="S16204" s="110"/>
      <c r="U16204" s="110"/>
      <c r="W16204" s="110"/>
      <c r="Y16204" s="110"/>
      <c r="AA16204" s="110"/>
      <c r="AC16204" s="110"/>
    </row>
    <row r="16205" spans="19:29" x14ac:dyDescent="0.25">
      <c r="S16205" s="111"/>
      <c r="U16205" s="111"/>
      <c r="W16205" s="111"/>
      <c r="Y16205" s="111"/>
      <c r="AA16205" s="111"/>
      <c r="AC16205" s="111"/>
    </row>
    <row r="16206" spans="19:29" x14ac:dyDescent="0.25">
      <c r="S16206" s="107"/>
      <c r="U16206" s="107"/>
      <c r="W16206" s="107"/>
      <c r="Y16206" s="107"/>
      <c r="AA16206" s="107"/>
      <c r="AC16206" s="107"/>
    </row>
    <row r="16207" spans="19:29" x14ac:dyDescent="0.25">
      <c r="S16207" s="108"/>
      <c r="U16207" s="108"/>
      <c r="W16207" s="108"/>
      <c r="Y16207" s="108"/>
      <c r="AA16207" s="108"/>
      <c r="AC16207" s="108"/>
    </row>
    <row r="16208" spans="19:29" x14ac:dyDescent="0.25">
      <c r="S16208" s="108"/>
      <c r="U16208" s="108"/>
      <c r="W16208" s="108"/>
      <c r="Y16208" s="108"/>
      <c r="AA16208" s="108"/>
      <c r="AC16208" s="108"/>
    </row>
    <row r="16209" spans="19:29" x14ac:dyDescent="0.25">
      <c r="S16209" s="109"/>
      <c r="U16209" s="109"/>
      <c r="W16209" s="109"/>
      <c r="Y16209" s="109"/>
      <c r="AA16209" s="109"/>
      <c r="AC16209" s="109"/>
    </row>
    <row r="16210" spans="19:29" x14ac:dyDescent="0.25">
      <c r="S16210" s="108"/>
      <c r="U16210" s="108"/>
      <c r="W16210" s="108"/>
      <c r="Y16210" s="108"/>
      <c r="AA16210" s="108"/>
      <c r="AC16210" s="108"/>
    </row>
    <row r="16211" spans="19:29" x14ac:dyDescent="0.25">
      <c r="S16211" s="108"/>
      <c r="U16211" s="108"/>
      <c r="W16211" s="108"/>
      <c r="Y16211" s="108"/>
      <c r="AA16211" s="108"/>
      <c r="AC16211" s="108"/>
    </row>
    <row r="16212" spans="19:29" x14ac:dyDescent="0.25">
      <c r="S16212" s="109"/>
      <c r="U16212" s="109"/>
      <c r="W16212" s="109"/>
      <c r="Y16212" s="109"/>
      <c r="AA16212" s="109"/>
      <c r="AC16212" s="109"/>
    </row>
    <row r="16213" spans="19:29" x14ac:dyDescent="0.25">
      <c r="S16213" s="108"/>
      <c r="U16213" s="108"/>
      <c r="W16213" s="108"/>
      <c r="Y16213" s="108"/>
      <c r="AA16213" s="108"/>
      <c r="AC16213" s="108"/>
    </row>
    <row r="16214" spans="19:29" x14ac:dyDescent="0.25">
      <c r="S16214" s="109"/>
      <c r="U16214" s="109"/>
      <c r="W16214" s="109"/>
      <c r="Y16214" s="109"/>
      <c r="AA16214" s="109"/>
      <c r="AC16214" s="109"/>
    </row>
    <row r="16215" spans="19:29" x14ac:dyDescent="0.25">
      <c r="S16215" s="108"/>
      <c r="U16215" s="108"/>
      <c r="W16215" s="108"/>
      <c r="Y16215" s="108"/>
      <c r="AA16215" s="108"/>
      <c r="AC16215" s="108"/>
    </row>
    <row r="16216" spans="19:29" x14ac:dyDescent="0.25">
      <c r="S16216" s="108"/>
      <c r="U16216" s="108"/>
      <c r="W16216" s="108"/>
      <c r="Y16216" s="108"/>
      <c r="AA16216" s="108"/>
      <c r="AC16216" s="108"/>
    </row>
    <row r="16217" spans="19:29" x14ac:dyDescent="0.25">
      <c r="S16217" s="108"/>
      <c r="U16217" s="108"/>
      <c r="W16217" s="108"/>
      <c r="Y16217" s="108"/>
      <c r="AA16217" s="108"/>
      <c r="AC16217" s="108"/>
    </row>
    <row r="16218" spans="19:29" x14ac:dyDescent="0.25">
      <c r="S16218" s="110"/>
      <c r="U16218" s="110"/>
      <c r="W16218" s="110"/>
      <c r="Y16218" s="110"/>
      <c r="AA16218" s="110"/>
      <c r="AC16218" s="110"/>
    </row>
    <row r="16219" spans="19:29" x14ac:dyDescent="0.25">
      <c r="S16219" s="110"/>
      <c r="U16219" s="110"/>
      <c r="W16219" s="110"/>
      <c r="Y16219" s="110"/>
      <c r="AA16219" s="110"/>
      <c r="AC16219" s="110"/>
    </row>
    <row r="16220" spans="19:29" x14ac:dyDescent="0.25">
      <c r="S16220" s="110"/>
      <c r="U16220" s="110"/>
      <c r="W16220" s="110"/>
      <c r="Y16220" s="110"/>
      <c r="AA16220" s="110"/>
      <c r="AC16220" s="110"/>
    </row>
    <row r="16221" spans="19:29" x14ac:dyDescent="0.25">
      <c r="S16221" s="110"/>
      <c r="U16221" s="110"/>
      <c r="W16221" s="110"/>
      <c r="Y16221" s="110"/>
      <c r="AA16221" s="110"/>
      <c r="AC16221" s="110"/>
    </row>
    <row r="16222" spans="19:29" x14ac:dyDescent="0.25">
      <c r="S16222" s="111"/>
      <c r="U16222" s="111"/>
      <c r="W16222" s="111"/>
      <c r="Y16222" s="111"/>
      <c r="AA16222" s="111"/>
      <c r="AC16222" s="111"/>
    </row>
    <row r="16223" spans="19:29" x14ac:dyDescent="0.25">
      <c r="S16223" s="107"/>
      <c r="U16223" s="107"/>
      <c r="W16223" s="107"/>
      <c r="Y16223" s="107"/>
      <c r="AA16223" s="107"/>
      <c r="AC16223" s="107"/>
    </row>
    <row r="16224" spans="19:29" x14ac:dyDescent="0.25">
      <c r="S16224" s="108"/>
      <c r="U16224" s="108"/>
      <c r="W16224" s="108"/>
      <c r="Y16224" s="108"/>
      <c r="AA16224" s="108"/>
      <c r="AC16224" s="108"/>
    </row>
    <row r="16225" spans="19:29" x14ac:dyDescent="0.25">
      <c r="S16225" s="108"/>
      <c r="U16225" s="108"/>
      <c r="W16225" s="108"/>
      <c r="Y16225" s="108"/>
      <c r="AA16225" s="108"/>
      <c r="AC16225" s="108"/>
    </row>
    <row r="16226" spans="19:29" x14ac:dyDescent="0.25">
      <c r="S16226" s="109"/>
      <c r="U16226" s="109"/>
      <c r="W16226" s="109"/>
      <c r="Y16226" s="109"/>
      <c r="AA16226" s="109"/>
      <c r="AC16226" s="109"/>
    </row>
    <row r="16227" spans="19:29" x14ac:dyDescent="0.25">
      <c r="S16227" s="108"/>
      <c r="U16227" s="108"/>
      <c r="W16227" s="108"/>
      <c r="Y16227" s="108"/>
      <c r="AA16227" s="108"/>
      <c r="AC16227" s="108"/>
    </row>
    <row r="16228" spans="19:29" x14ac:dyDescent="0.25">
      <c r="S16228" s="108"/>
      <c r="U16228" s="108"/>
      <c r="W16228" s="108"/>
      <c r="Y16228" s="108"/>
      <c r="AA16228" s="108"/>
      <c r="AC16228" s="108"/>
    </row>
    <row r="16229" spans="19:29" x14ac:dyDescent="0.25">
      <c r="S16229" s="109"/>
      <c r="U16229" s="109"/>
      <c r="W16229" s="109"/>
      <c r="Y16229" s="109"/>
      <c r="AA16229" s="109"/>
      <c r="AC16229" s="109"/>
    </row>
    <row r="16230" spans="19:29" x14ac:dyDescent="0.25">
      <c r="S16230" s="108"/>
      <c r="U16230" s="108"/>
      <c r="W16230" s="108"/>
      <c r="Y16230" s="108"/>
      <c r="AA16230" s="108"/>
      <c r="AC16230" s="108"/>
    </row>
    <row r="16231" spans="19:29" x14ac:dyDescent="0.25">
      <c r="S16231" s="109"/>
      <c r="U16231" s="109"/>
      <c r="W16231" s="109"/>
      <c r="Y16231" s="109"/>
      <c r="AA16231" s="109"/>
      <c r="AC16231" s="109"/>
    </row>
    <row r="16232" spans="19:29" x14ac:dyDescent="0.25">
      <c r="S16232" s="108"/>
      <c r="U16232" s="108"/>
      <c r="W16232" s="108"/>
      <c r="Y16232" s="108"/>
      <c r="AA16232" s="108"/>
      <c r="AC16232" s="108"/>
    </row>
    <row r="16233" spans="19:29" x14ac:dyDescent="0.25">
      <c r="S16233" s="108"/>
      <c r="U16233" s="108"/>
      <c r="W16233" s="108"/>
      <c r="Y16233" s="108"/>
      <c r="AA16233" s="108"/>
      <c r="AC16233" s="108"/>
    </row>
    <row r="16234" spans="19:29" x14ac:dyDescent="0.25">
      <c r="S16234" s="108"/>
      <c r="U16234" s="108"/>
      <c r="W16234" s="108"/>
      <c r="Y16234" s="108"/>
      <c r="AA16234" s="108"/>
      <c r="AC16234" s="108"/>
    </row>
    <row r="16235" spans="19:29" x14ac:dyDescent="0.25">
      <c r="S16235" s="110"/>
      <c r="U16235" s="110"/>
      <c r="W16235" s="110"/>
      <c r="Y16235" s="110"/>
      <c r="AA16235" s="110"/>
      <c r="AC16235" s="110"/>
    </row>
    <row r="16236" spans="19:29" x14ac:dyDescent="0.25">
      <c r="S16236" s="110"/>
      <c r="U16236" s="110"/>
      <c r="W16236" s="110"/>
      <c r="Y16236" s="110"/>
      <c r="AA16236" s="110"/>
      <c r="AC16236" s="110"/>
    </row>
    <row r="16237" spans="19:29" x14ac:dyDescent="0.25">
      <c r="S16237" s="110"/>
      <c r="U16237" s="110"/>
      <c r="W16237" s="110"/>
      <c r="Y16237" s="110"/>
      <c r="AA16237" s="110"/>
      <c r="AC16237" s="110"/>
    </row>
    <row r="16238" spans="19:29" x14ac:dyDescent="0.25">
      <c r="S16238" s="110"/>
      <c r="U16238" s="110"/>
      <c r="W16238" s="110"/>
      <c r="Y16238" s="110"/>
      <c r="AA16238" s="110"/>
      <c r="AC16238" s="110"/>
    </row>
    <row r="16239" spans="19:29" x14ac:dyDescent="0.25">
      <c r="S16239" s="111"/>
      <c r="U16239" s="111"/>
      <c r="W16239" s="111"/>
      <c r="Y16239" s="111"/>
      <c r="AA16239" s="111"/>
      <c r="AC16239" s="111"/>
    </row>
    <row r="16240" spans="19:29" x14ac:dyDescent="0.25">
      <c r="S16240" s="107"/>
      <c r="U16240" s="107"/>
      <c r="W16240" s="107"/>
      <c r="Y16240" s="107"/>
      <c r="AA16240" s="107"/>
      <c r="AC16240" s="107"/>
    </row>
    <row r="16241" spans="19:29" x14ac:dyDescent="0.25">
      <c r="S16241" s="108"/>
      <c r="U16241" s="108"/>
      <c r="W16241" s="108"/>
      <c r="Y16241" s="108"/>
      <c r="AA16241" s="108"/>
      <c r="AC16241" s="108"/>
    </row>
    <row r="16242" spans="19:29" x14ac:dyDescent="0.25">
      <c r="S16242" s="108"/>
      <c r="U16242" s="108"/>
      <c r="W16242" s="108"/>
      <c r="Y16242" s="108"/>
      <c r="AA16242" s="108"/>
      <c r="AC16242" s="108"/>
    </row>
    <row r="16243" spans="19:29" x14ac:dyDescent="0.25">
      <c r="S16243" s="109"/>
      <c r="U16243" s="109"/>
      <c r="W16243" s="109"/>
      <c r="Y16243" s="109"/>
      <c r="AA16243" s="109"/>
      <c r="AC16243" s="109"/>
    </row>
    <row r="16244" spans="19:29" x14ac:dyDescent="0.25">
      <c r="S16244" s="108"/>
      <c r="U16244" s="108"/>
      <c r="W16244" s="108"/>
      <c r="Y16244" s="108"/>
      <c r="AA16244" s="108"/>
      <c r="AC16244" s="108"/>
    </row>
    <row r="16245" spans="19:29" x14ac:dyDescent="0.25">
      <c r="S16245" s="108"/>
      <c r="U16245" s="108"/>
      <c r="W16245" s="108"/>
      <c r="Y16245" s="108"/>
      <c r="AA16245" s="108"/>
      <c r="AC16245" s="108"/>
    </row>
    <row r="16246" spans="19:29" x14ac:dyDescent="0.25">
      <c r="S16246" s="109"/>
      <c r="U16246" s="109"/>
      <c r="W16246" s="109"/>
      <c r="Y16246" s="109"/>
      <c r="AA16246" s="109"/>
      <c r="AC16246" s="109"/>
    </row>
    <row r="16247" spans="19:29" x14ac:dyDescent="0.25">
      <c r="S16247" s="108"/>
      <c r="U16247" s="108"/>
      <c r="W16247" s="108"/>
      <c r="Y16247" s="108"/>
      <c r="AA16247" s="108"/>
      <c r="AC16247" s="108"/>
    </row>
    <row r="16248" spans="19:29" x14ac:dyDescent="0.25">
      <c r="S16248" s="109"/>
      <c r="U16248" s="109"/>
      <c r="W16248" s="109"/>
      <c r="Y16248" s="109"/>
      <c r="AA16248" s="109"/>
      <c r="AC16248" s="109"/>
    </row>
    <row r="16249" spans="19:29" x14ac:dyDescent="0.25">
      <c r="S16249" s="108"/>
      <c r="U16249" s="108"/>
      <c r="W16249" s="108"/>
      <c r="Y16249" s="108"/>
      <c r="AA16249" s="108"/>
      <c r="AC16249" s="108"/>
    </row>
    <row r="16250" spans="19:29" x14ac:dyDescent="0.25">
      <c r="S16250" s="108"/>
      <c r="U16250" s="108"/>
      <c r="W16250" s="108"/>
      <c r="Y16250" s="108"/>
      <c r="AA16250" s="108"/>
      <c r="AC16250" s="108"/>
    </row>
    <row r="16251" spans="19:29" x14ac:dyDescent="0.25">
      <c r="S16251" s="108"/>
      <c r="U16251" s="108"/>
      <c r="W16251" s="108"/>
      <c r="Y16251" s="108"/>
      <c r="AA16251" s="108"/>
      <c r="AC16251" s="108"/>
    </row>
    <row r="16252" spans="19:29" x14ac:dyDescent="0.25">
      <c r="S16252" s="110"/>
      <c r="U16252" s="110"/>
      <c r="W16252" s="110"/>
      <c r="Y16252" s="110"/>
      <c r="AA16252" s="110"/>
      <c r="AC16252" s="110"/>
    </row>
    <row r="16253" spans="19:29" x14ac:dyDescent="0.25">
      <c r="S16253" s="110"/>
      <c r="U16253" s="110"/>
      <c r="W16253" s="110"/>
      <c r="Y16253" s="110"/>
      <c r="AA16253" s="110"/>
      <c r="AC16253" s="110"/>
    </row>
    <row r="16254" spans="19:29" x14ac:dyDescent="0.25">
      <c r="S16254" s="110"/>
      <c r="U16254" s="110"/>
      <c r="W16254" s="110"/>
      <c r="Y16254" s="110"/>
      <c r="AA16254" s="110"/>
      <c r="AC16254" s="110"/>
    </row>
    <row r="16255" spans="19:29" x14ac:dyDescent="0.25">
      <c r="S16255" s="110"/>
      <c r="U16255" s="110"/>
      <c r="W16255" s="110"/>
      <c r="Y16255" s="110"/>
      <c r="AA16255" s="110"/>
      <c r="AC16255" s="110"/>
    </row>
    <row r="16256" spans="19:29" x14ac:dyDescent="0.25">
      <c r="S16256" s="111"/>
      <c r="U16256" s="111"/>
      <c r="W16256" s="111"/>
      <c r="Y16256" s="111"/>
      <c r="AA16256" s="111"/>
      <c r="AC16256" s="111"/>
    </row>
    <row r="16257" spans="19:29" x14ac:dyDescent="0.25">
      <c r="S16257" s="107"/>
      <c r="U16257" s="107"/>
      <c r="W16257" s="107"/>
      <c r="Y16257" s="107"/>
      <c r="AA16257" s="107"/>
      <c r="AC16257" s="107"/>
    </row>
    <row r="16258" spans="19:29" x14ac:dyDescent="0.25">
      <c r="S16258" s="108"/>
      <c r="U16258" s="108"/>
      <c r="W16258" s="108"/>
      <c r="Y16258" s="108"/>
      <c r="AA16258" s="108"/>
      <c r="AC16258" s="108"/>
    </row>
    <row r="16259" spans="19:29" x14ac:dyDescent="0.25">
      <c r="S16259" s="108"/>
      <c r="U16259" s="108"/>
      <c r="W16259" s="108"/>
      <c r="Y16259" s="108"/>
      <c r="AA16259" s="108"/>
      <c r="AC16259" s="108"/>
    </row>
    <row r="16260" spans="19:29" x14ac:dyDescent="0.25">
      <c r="S16260" s="109"/>
      <c r="U16260" s="109"/>
      <c r="W16260" s="109"/>
      <c r="Y16260" s="109"/>
      <c r="AA16260" s="109"/>
      <c r="AC16260" s="109"/>
    </row>
    <row r="16261" spans="19:29" x14ac:dyDescent="0.25">
      <c r="S16261" s="108"/>
      <c r="U16261" s="108"/>
      <c r="W16261" s="108"/>
      <c r="Y16261" s="108"/>
      <c r="AA16261" s="108"/>
      <c r="AC16261" s="108"/>
    </row>
    <row r="16262" spans="19:29" x14ac:dyDescent="0.25">
      <c r="S16262" s="108"/>
      <c r="U16262" s="108"/>
      <c r="W16262" s="108"/>
      <c r="Y16262" s="108"/>
      <c r="AA16262" s="108"/>
      <c r="AC16262" s="108"/>
    </row>
    <row r="16263" spans="19:29" x14ac:dyDescent="0.25">
      <c r="S16263" s="109"/>
      <c r="U16263" s="109"/>
      <c r="W16263" s="109"/>
      <c r="Y16263" s="109"/>
      <c r="AA16263" s="109"/>
      <c r="AC16263" s="109"/>
    </row>
    <row r="16264" spans="19:29" x14ac:dyDescent="0.25">
      <c r="S16264" s="108"/>
      <c r="U16264" s="108"/>
      <c r="W16264" s="108"/>
      <c r="Y16264" s="108"/>
      <c r="AA16264" s="108"/>
      <c r="AC16264" s="108"/>
    </row>
    <row r="16265" spans="19:29" x14ac:dyDescent="0.25">
      <c r="S16265" s="109"/>
      <c r="U16265" s="109"/>
      <c r="W16265" s="109"/>
      <c r="Y16265" s="109"/>
      <c r="AA16265" s="109"/>
      <c r="AC16265" s="109"/>
    </row>
    <row r="16266" spans="19:29" x14ac:dyDescent="0.25">
      <c r="S16266" s="108"/>
      <c r="U16266" s="108"/>
      <c r="W16266" s="108"/>
      <c r="Y16266" s="108"/>
      <c r="AA16266" s="108"/>
      <c r="AC16266" s="108"/>
    </row>
    <row r="16267" spans="19:29" x14ac:dyDescent="0.25">
      <c r="S16267" s="108"/>
      <c r="U16267" s="108"/>
      <c r="W16267" s="108"/>
      <c r="Y16267" s="108"/>
      <c r="AA16267" s="108"/>
      <c r="AC16267" s="108"/>
    </row>
    <row r="16268" spans="19:29" x14ac:dyDescent="0.25">
      <c r="S16268" s="108"/>
      <c r="U16268" s="108"/>
      <c r="W16268" s="108"/>
      <c r="Y16268" s="108"/>
      <c r="AA16268" s="108"/>
      <c r="AC16268" s="108"/>
    </row>
    <row r="16269" spans="19:29" x14ac:dyDescent="0.25">
      <c r="S16269" s="110"/>
      <c r="U16269" s="110"/>
      <c r="W16269" s="110"/>
      <c r="Y16269" s="110"/>
      <c r="AA16269" s="110"/>
      <c r="AC16269" s="110"/>
    </row>
    <row r="16270" spans="19:29" x14ac:dyDescent="0.25">
      <c r="S16270" s="110"/>
      <c r="U16270" s="110"/>
      <c r="W16270" s="110"/>
      <c r="Y16270" s="110"/>
      <c r="AA16270" s="110"/>
      <c r="AC16270" s="110"/>
    </row>
    <row r="16271" spans="19:29" x14ac:dyDescent="0.25">
      <c r="S16271" s="110"/>
      <c r="U16271" s="110"/>
      <c r="W16271" s="110"/>
      <c r="Y16271" s="110"/>
      <c r="AA16271" s="110"/>
      <c r="AC16271" s="110"/>
    </row>
    <row r="16272" spans="19:29" x14ac:dyDescent="0.25">
      <c r="S16272" s="110"/>
      <c r="U16272" s="110"/>
      <c r="W16272" s="110"/>
      <c r="Y16272" s="110"/>
      <c r="AA16272" s="110"/>
      <c r="AC16272" s="110"/>
    </row>
    <row r="16273" spans="19:29" x14ac:dyDescent="0.25">
      <c r="S16273" s="111"/>
      <c r="U16273" s="111"/>
      <c r="W16273" s="111"/>
      <c r="Y16273" s="111"/>
      <c r="AA16273" s="111"/>
      <c r="AC16273" s="111"/>
    </row>
    <row r="16274" spans="19:29" x14ac:dyDescent="0.25">
      <c r="S16274" s="107"/>
      <c r="U16274" s="107"/>
      <c r="W16274" s="107"/>
      <c r="Y16274" s="107"/>
      <c r="AA16274" s="107"/>
      <c r="AC16274" s="107"/>
    </row>
    <row r="16275" spans="19:29" x14ac:dyDescent="0.25">
      <c r="S16275" s="108"/>
      <c r="U16275" s="108"/>
      <c r="W16275" s="108"/>
      <c r="Y16275" s="108"/>
      <c r="AA16275" s="108"/>
      <c r="AC16275" s="108"/>
    </row>
    <row r="16276" spans="19:29" x14ac:dyDescent="0.25">
      <c r="S16276" s="108"/>
      <c r="U16276" s="108"/>
      <c r="W16276" s="108"/>
      <c r="Y16276" s="108"/>
      <c r="AA16276" s="108"/>
      <c r="AC16276" s="108"/>
    </row>
    <row r="16277" spans="19:29" x14ac:dyDescent="0.25">
      <c r="S16277" s="109"/>
      <c r="U16277" s="109"/>
      <c r="W16277" s="109"/>
      <c r="Y16277" s="109"/>
      <c r="AA16277" s="109"/>
      <c r="AC16277" s="109"/>
    </row>
    <row r="16278" spans="19:29" x14ac:dyDescent="0.25">
      <c r="S16278" s="108"/>
      <c r="U16278" s="108"/>
      <c r="W16278" s="108"/>
      <c r="Y16278" s="108"/>
      <c r="AA16278" s="108"/>
      <c r="AC16278" s="108"/>
    </row>
    <row r="16279" spans="19:29" x14ac:dyDescent="0.25">
      <c r="S16279" s="108"/>
      <c r="U16279" s="108"/>
      <c r="W16279" s="108"/>
      <c r="Y16279" s="108"/>
      <c r="AA16279" s="108"/>
      <c r="AC16279" s="108"/>
    </row>
    <row r="16280" spans="19:29" x14ac:dyDescent="0.25">
      <c r="S16280" s="109"/>
      <c r="U16280" s="109"/>
      <c r="W16280" s="109"/>
      <c r="Y16280" s="109"/>
      <c r="AA16280" s="109"/>
      <c r="AC16280" s="109"/>
    </row>
    <row r="16281" spans="19:29" x14ac:dyDescent="0.25">
      <c r="S16281" s="108"/>
      <c r="U16281" s="108"/>
      <c r="W16281" s="108"/>
      <c r="Y16281" s="108"/>
      <c r="AA16281" s="108"/>
      <c r="AC16281" s="108"/>
    </row>
    <row r="16282" spans="19:29" x14ac:dyDescent="0.25">
      <c r="S16282" s="109"/>
      <c r="U16282" s="109"/>
      <c r="W16282" s="109"/>
      <c r="Y16282" s="109"/>
      <c r="AA16282" s="109"/>
      <c r="AC16282" s="109"/>
    </row>
    <row r="16283" spans="19:29" x14ac:dyDescent="0.25">
      <c r="S16283" s="108"/>
      <c r="U16283" s="108"/>
      <c r="W16283" s="108"/>
      <c r="Y16283" s="108"/>
      <c r="AA16283" s="108"/>
      <c r="AC16283" s="108"/>
    </row>
    <row r="16284" spans="19:29" x14ac:dyDescent="0.25">
      <c r="S16284" s="108"/>
      <c r="U16284" s="108"/>
      <c r="W16284" s="108"/>
      <c r="Y16284" s="108"/>
      <c r="AA16284" s="108"/>
      <c r="AC16284" s="108"/>
    </row>
    <row r="16285" spans="19:29" x14ac:dyDescent="0.25">
      <c r="S16285" s="108"/>
      <c r="U16285" s="108"/>
      <c r="W16285" s="108"/>
      <c r="Y16285" s="108"/>
      <c r="AA16285" s="108"/>
      <c r="AC16285" s="108"/>
    </row>
    <row r="16286" spans="19:29" x14ac:dyDescent="0.25">
      <c r="S16286" s="110"/>
      <c r="U16286" s="110"/>
      <c r="W16286" s="110"/>
      <c r="Y16286" s="110"/>
      <c r="AA16286" s="110"/>
      <c r="AC16286" s="110"/>
    </row>
    <row r="16287" spans="19:29" x14ac:dyDescent="0.25">
      <c r="S16287" s="110"/>
      <c r="U16287" s="110"/>
      <c r="W16287" s="110"/>
      <c r="Y16287" s="110"/>
      <c r="AA16287" s="110"/>
      <c r="AC16287" s="110"/>
    </row>
    <row r="16288" spans="19:29" x14ac:dyDescent="0.25">
      <c r="S16288" s="110"/>
      <c r="U16288" s="110"/>
      <c r="W16288" s="110"/>
      <c r="Y16288" s="110"/>
      <c r="AA16288" s="110"/>
      <c r="AC16288" s="110"/>
    </row>
    <row r="16289" spans="19:29" x14ac:dyDescent="0.25">
      <c r="S16289" s="110"/>
      <c r="U16289" s="110"/>
      <c r="W16289" s="110"/>
      <c r="Y16289" s="110"/>
      <c r="AA16289" s="110"/>
      <c r="AC16289" s="110"/>
    </row>
    <row r="16290" spans="19:29" x14ac:dyDescent="0.25">
      <c r="S16290" s="111"/>
      <c r="U16290" s="111"/>
      <c r="W16290" s="111"/>
      <c r="Y16290" s="111"/>
      <c r="AA16290" s="111"/>
      <c r="AC16290" s="111"/>
    </row>
    <row r="16291" spans="19:29" x14ac:dyDescent="0.25">
      <c r="S16291" s="107"/>
      <c r="U16291" s="107"/>
      <c r="W16291" s="107"/>
      <c r="Y16291" s="107"/>
      <c r="AA16291" s="107"/>
      <c r="AC16291" s="107"/>
    </row>
    <row r="16292" spans="19:29" x14ac:dyDescent="0.25">
      <c r="S16292" s="108"/>
      <c r="U16292" s="108"/>
      <c r="W16292" s="108"/>
      <c r="Y16292" s="108"/>
      <c r="AA16292" s="108"/>
      <c r="AC16292" s="108"/>
    </row>
    <row r="16293" spans="19:29" x14ac:dyDescent="0.25">
      <c r="S16293" s="108"/>
      <c r="U16293" s="108"/>
      <c r="W16293" s="108"/>
      <c r="Y16293" s="108"/>
      <c r="AA16293" s="108"/>
      <c r="AC16293" s="108"/>
    </row>
    <row r="16294" spans="19:29" x14ac:dyDescent="0.25">
      <c r="S16294" s="109"/>
      <c r="U16294" s="109"/>
      <c r="W16294" s="109"/>
      <c r="Y16294" s="109"/>
      <c r="AA16294" s="109"/>
      <c r="AC16294" s="109"/>
    </row>
    <row r="16295" spans="19:29" x14ac:dyDescent="0.25">
      <c r="S16295" s="108"/>
      <c r="U16295" s="108"/>
      <c r="W16295" s="108"/>
      <c r="Y16295" s="108"/>
      <c r="AA16295" s="108"/>
      <c r="AC16295" s="108"/>
    </row>
    <row r="16296" spans="19:29" x14ac:dyDescent="0.25">
      <c r="S16296" s="108"/>
      <c r="U16296" s="108"/>
      <c r="W16296" s="108"/>
      <c r="Y16296" s="108"/>
      <c r="AA16296" s="108"/>
      <c r="AC16296" s="108"/>
    </row>
    <row r="16297" spans="19:29" x14ac:dyDescent="0.25">
      <c r="S16297" s="109"/>
      <c r="U16297" s="109"/>
      <c r="W16297" s="109"/>
      <c r="Y16297" s="109"/>
      <c r="AA16297" s="109"/>
      <c r="AC16297" s="109"/>
    </row>
    <row r="16298" spans="19:29" x14ac:dyDescent="0.25">
      <c r="S16298" s="108"/>
      <c r="U16298" s="108"/>
      <c r="W16298" s="108"/>
      <c r="Y16298" s="108"/>
      <c r="AA16298" s="108"/>
      <c r="AC16298" s="108"/>
    </row>
    <row r="16299" spans="19:29" x14ac:dyDescent="0.25">
      <c r="S16299" s="109"/>
      <c r="U16299" s="109"/>
      <c r="W16299" s="109"/>
      <c r="Y16299" s="109"/>
      <c r="AA16299" s="109"/>
      <c r="AC16299" s="109"/>
    </row>
    <row r="16300" spans="19:29" x14ac:dyDescent="0.25">
      <c r="S16300" s="108"/>
      <c r="U16300" s="108"/>
      <c r="W16300" s="108"/>
      <c r="Y16300" s="108"/>
      <c r="AA16300" s="108"/>
      <c r="AC16300" s="108"/>
    </row>
    <row r="16301" spans="19:29" x14ac:dyDescent="0.25">
      <c r="S16301" s="108"/>
      <c r="U16301" s="108"/>
      <c r="W16301" s="108"/>
      <c r="Y16301" s="108"/>
      <c r="AA16301" s="108"/>
      <c r="AC16301" s="108"/>
    </row>
    <row r="16302" spans="19:29" x14ac:dyDescent="0.25">
      <c r="S16302" s="108"/>
      <c r="U16302" s="108"/>
      <c r="W16302" s="108"/>
      <c r="Y16302" s="108"/>
      <c r="AA16302" s="108"/>
      <c r="AC16302" s="108"/>
    </row>
    <row r="16303" spans="19:29" x14ac:dyDescent="0.25">
      <c r="S16303" s="110"/>
      <c r="U16303" s="110"/>
      <c r="W16303" s="110"/>
      <c r="Y16303" s="110"/>
      <c r="AA16303" s="110"/>
      <c r="AC16303" s="110"/>
    </row>
    <row r="16304" spans="19:29" x14ac:dyDescent="0.25">
      <c r="S16304" s="110"/>
      <c r="U16304" s="110"/>
      <c r="W16304" s="110"/>
      <c r="Y16304" s="110"/>
      <c r="AA16304" s="110"/>
      <c r="AC16304" s="110"/>
    </row>
    <row r="16305" spans="19:29" x14ac:dyDescent="0.25">
      <c r="S16305" s="110"/>
      <c r="U16305" s="110"/>
      <c r="W16305" s="110"/>
      <c r="Y16305" s="110"/>
      <c r="AA16305" s="110"/>
      <c r="AC16305" s="110"/>
    </row>
    <row r="16306" spans="19:29" x14ac:dyDescent="0.25">
      <c r="S16306" s="110"/>
      <c r="U16306" s="110"/>
      <c r="W16306" s="110"/>
      <c r="Y16306" s="110"/>
      <c r="AA16306" s="110"/>
      <c r="AC16306" s="110"/>
    </row>
    <row r="16307" spans="19:29" x14ac:dyDescent="0.25">
      <c r="S16307" s="111"/>
      <c r="U16307" s="111"/>
      <c r="W16307" s="111"/>
      <c r="Y16307" s="111"/>
      <c r="AA16307" s="111"/>
      <c r="AC16307" s="111"/>
    </row>
    <row r="16308" spans="19:29" x14ac:dyDescent="0.25">
      <c r="S16308" s="107"/>
      <c r="U16308" s="107"/>
      <c r="W16308" s="107"/>
      <c r="Y16308" s="107"/>
      <c r="AA16308" s="107"/>
      <c r="AC16308" s="107"/>
    </row>
    <row r="16309" spans="19:29" x14ac:dyDescent="0.25">
      <c r="S16309" s="108"/>
      <c r="U16309" s="108"/>
      <c r="W16309" s="108"/>
      <c r="Y16309" s="108"/>
      <c r="AA16309" s="108"/>
      <c r="AC16309" s="108"/>
    </row>
    <row r="16310" spans="19:29" x14ac:dyDescent="0.25">
      <c r="S16310" s="108"/>
      <c r="U16310" s="108"/>
      <c r="W16310" s="108"/>
      <c r="Y16310" s="108"/>
      <c r="AA16310" s="108"/>
      <c r="AC16310" s="108"/>
    </row>
    <row r="16311" spans="19:29" x14ac:dyDescent="0.25">
      <c r="S16311" s="109"/>
      <c r="U16311" s="109"/>
      <c r="W16311" s="109"/>
      <c r="Y16311" s="109"/>
      <c r="AA16311" s="109"/>
      <c r="AC16311" s="109"/>
    </row>
    <row r="16312" spans="19:29" x14ac:dyDescent="0.25">
      <c r="S16312" s="108"/>
      <c r="U16312" s="108"/>
      <c r="W16312" s="108"/>
      <c r="Y16312" s="108"/>
      <c r="AA16312" s="108"/>
      <c r="AC16312" s="108"/>
    </row>
    <row r="16313" spans="19:29" x14ac:dyDescent="0.25">
      <c r="S16313" s="108"/>
      <c r="U16313" s="108"/>
      <c r="W16313" s="108"/>
      <c r="Y16313" s="108"/>
      <c r="AA16313" s="108"/>
      <c r="AC16313" s="108"/>
    </row>
    <row r="16314" spans="19:29" x14ac:dyDescent="0.25">
      <c r="S16314" s="109"/>
      <c r="U16314" s="109"/>
      <c r="W16314" s="109"/>
      <c r="Y16314" s="109"/>
      <c r="AA16314" s="109"/>
      <c r="AC16314" s="109"/>
    </row>
    <row r="16315" spans="19:29" x14ac:dyDescent="0.25">
      <c r="S16315" s="108"/>
      <c r="U16315" s="108"/>
      <c r="W16315" s="108"/>
      <c r="Y16315" s="108"/>
      <c r="AA16315" s="108"/>
      <c r="AC16315" s="108"/>
    </row>
    <row r="16316" spans="19:29" x14ac:dyDescent="0.25">
      <c r="S16316" s="109"/>
      <c r="U16316" s="109"/>
      <c r="W16316" s="109"/>
      <c r="Y16316" s="109"/>
      <c r="AA16316" s="109"/>
      <c r="AC16316" s="109"/>
    </row>
    <row r="16317" spans="19:29" x14ac:dyDescent="0.25">
      <c r="S16317" s="108"/>
      <c r="U16317" s="108"/>
      <c r="W16317" s="108"/>
      <c r="Y16317" s="108"/>
      <c r="AA16317" s="108"/>
      <c r="AC16317" s="108"/>
    </row>
    <row r="16318" spans="19:29" x14ac:dyDescent="0.25">
      <c r="S16318" s="108"/>
      <c r="U16318" s="108"/>
      <c r="W16318" s="108"/>
      <c r="Y16318" s="108"/>
      <c r="AA16318" s="108"/>
      <c r="AC16318" s="108"/>
    </row>
    <row r="16319" spans="19:29" x14ac:dyDescent="0.25">
      <c r="S16319" s="108"/>
      <c r="U16319" s="108"/>
      <c r="W16319" s="108"/>
      <c r="Y16319" s="108"/>
      <c r="AA16319" s="108"/>
      <c r="AC16319" s="108"/>
    </row>
    <row r="16320" spans="19:29" x14ac:dyDescent="0.25">
      <c r="S16320" s="110"/>
      <c r="U16320" s="110"/>
      <c r="W16320" s="110"/>
      <c r="Y16320" s="110"/>
      <c r="AA16320" s="110"/>
      <c r="AC16320" s="110"/>
    </row>
    <row r="16321" spans="19:29" x14ac:dyDescent="0.25">
      <c r="S16321" s="110"/>
      <c r="U16321" s="110"/>
      <c r="W16321" s="110"/>
      <c r="Y16321" s="110"/>
      <c r="AA16321" s="110"/>
      <c r="AC16321" s="110"/>
    </row>
    <row r="16322" spans="19:29" x14ac:dyDescent="0.25">
      <c r="S16322" s="110"/>
      <c r="U16322" s="110"/>
      <c r="W16322" s="110"/>
      <c r="Y16322" s="110"/>
      <c r="AA16322" s="110"/>
      <c r="AC16322" s="110"/>
    </row>
    <row r="16323" spans="19:29" x14ac:dyDescent="0.25">
      <c r="S16323" s="110"/>
      <c r="U16323" s="110"/>
      <c r="W16323" s="110"/>
      <c r="Y16323" s="110"/>
      <c r="AA16323" s="110"/>
      <c r="AC16323" s="110"/>
    </row>
    <row r="16324" spans="19:29" x14ac:dyDescent="0.25">
      <c r="S16324" s="111"/>
      <c r="U16324" s="111"/>
      <c r="W16324" s="111"/>
      <c r="Y16324" s="111"/>
      <c r="AA16324" s="111"/>
      <c r="AC16324" s="111"/>
    </row>
    <row r="16325" spans="19:29" x14ac:dyDescent="0.25">
      <c r="S16325" s="107"/>
      <c r="U16325" s="107"/>
      <c r="W16325" s="107"/>
      <c r="Y16325" s="107"/>
      <c r="AA16325" s="107"/>
      <c r="AC16325" s="107"/>
    </row>
    <row r="16326" spans="19:29" x14ac:dyDescent="0.25">
      <c r="S16326" s="108"/>
      <c r="U16326" s="108"/>
      <c r="W16326" s="108"/>
      <c r="Y16326" s="108"/>
      <c r="AA16326" s="108"/>
      <c r="AC16326" s="108"/>
    </row>
    <row r="16327" spans="19:29" x14ac:dyDescent="0.25">
      <c r="S16327" s="108"/>
      <c r="U16327" s="108"/>
      <c r="W16327" s="108"/>
      <c r="Y16327" s="108"/>
      <c r="AA16327" s="108"/>
      <c r="AC16327" s="108"/>
    </row>
    <row r="16328" spans="19:29" x14ac:dyDescent="0.25">
      <c r="S16328" s="109"/>
      <c r="U16328" s="109"/>
      <c r="W16328" s="109"/>
      <c r="Y16328" s="109"/>
      <c r="AA16328" s="109"/>
      <c r="AC16328" s="109"/>
    </row>
    <row r="16329" spans="19:29" x14ac:dyDescent="0.25">
      <c r="S16329" s="108"/>
      <c r="U16329" s="108"/>
      <c r="W16329" s="108"/>
      <c r="Y16329" s="108"/>
      <c r="AA16329" s="108"/>
      <c r="AC16329" s="108"/>
    </row>
    <row r="16330" spans="19:29" x14ac:dyDescent="0.25">
      <c r="S16330" s="108"/>
      <c r="U16330" s="108"/>
      <c r="W16330" s="108"/>
      <c r="Y16330" s="108"/>
      <c r="AA16330" s="108"/>
      <c r="AC16330" s="108"/>
    </row>
    <row r="16331" spans="19:29" x14ac:dyDescent="0.25">
      <c r="S16331" s="109"/>
      <c r="U16331" s="109"/>
      <c r="W16331" s="109"/>
      <c r="Y16331" s="109"/>
      <c r="AA16331" s="109"/>
      <c r="AC16331" s="109"/>
    </row>
    <row r="16332" spans="19:29" x14ac:dyDescent="0.25">
      <c r="S16332" s="108"/>
      <c r="U16332" s="108"/>
      <c r="W16332" s="108"/>
      <c r="Y16332" s="108"/>
      <c r="AA16332" s="108"/>
      <c r="AC16332" s="108"/>
    </row>
    <row r="16333" spans="19:29" x14ac:dyDescent="0.25">
      <c r="S16333" s="109"/>
      <c r="U16333" s="109"/>
      <c r="W16333" s="109"/>
      <c r="Y16333" s="109"/>
      <c r="AA16333" s="109"/>
      <c r="AC16333" s="109"/>
    </row>
    <row r="16334" spans="19:29" x14ac:dyDescent="0.25">
      <c r="S16334" s="108"/>
      <c r="U16334" s="108"/>
      <c r="W16334" s="108"/>
      <c r="Y16334" s="108"/>
      <c r="AA16334" s="108"/>
      <c r="AC16334" s="108"/>
    </row>
    <row r="16335" spans="19:29" x14ac:dyDescent="0.25">
      <c r="S16335" s="108"/>
      <c r="U16335" s="108"/>
      <c r="W16335" s="108"/>
      <c r="Y16335" s="108"/>
      <c r="AA16335" s="108"/>
      <c r="AC16335" s="108"/>
    </row>
    <row r="16336" spans="19:29" x14ac:dyDescent="0.25">
      <c r="S16336" s="108"/>
      <c r="U16336" s="108"/>
      <c r="W16336" s="108"/>
      <c r="Y16336" s="108"/>
      <c r="AA16336" s="108"/>
      <c r="AC16336" s="108"/>
    </row>
    <row r="16337" spans="19:29" x14ac:dyDescent="0.25">
      <c r="S16337" s="110"/>
      <c r="U16337" s="110"/>
      <c r="W16337" s="110"/>
      <c r="Y16337" s="110"/>
      <c r="AA16337" s="110"/>
      <c r="AC16337" s="110"/>
    </row>
    <row r="16338" spans="19:29" x14ac:dyDescent="0.25">
      <c r="S16338" s="110"/>
      <c r="U16338" s="110"/>
      <c r="W16338" s="110"/>
      <c r="Y16338" s="110"/>
      <c r="AA16338" s="110"/>
      <c r="AC16338" s="110"/>
    </row>
    <row r="16339" spans="19:29" x14ac:dyDescent="0.25">
      <c r="S16339" s="110"/>
      <c r="U16339" s="110"/>
      <c r="W16339" s="110"/>
      <c r="Y16339" s="110"/>
      <c r="AA16339" s="110"/>
      <c r="AC16339" s="110"/>
    </row>
    <row r="16340" spans="19:29" x14ac:dyDescent="0.25">
      <c r="S16340" s="110"/>
      <c r="U16340" s="110"/>
      <c r="W16340" s="110"/>
      <c r="Y16340" s="110"/>
      <c r="AA16340" s="110"/>
      <c r="AC16340" s="110"/>
    </row>
    <row r="16341" spans="19:29" x14ac:dyDescent="0.25">
      <c r="S16341" s="111"/>
      <c r="U16341" s="111"/>
      <c r="W16341" s="111"/>
      <c r="Y16341" s="111"/>
      <c r="AA16341" s="111"/>
      <c r="AC16341" s="111"/>
    </row>
    <row r="16342" spans="19:29" x14ac:dyDescent="0.25">
      <c r="S16342" s="107"/>
      <c r="U16342" s="107"/>
      <c r="W16342" s="107"/>
      <c r="Y16342" s="107"/>
      <c r="AA16342" s="107"/>
      <c r="AC16342" s="107"/>
    </row>
    <row r="16343" spans="19:29" x14ac:dyDescent="0.25">
      <c r="S16343" s="108"/>
      <c r="U16343" s="108"/>
      <c r="W16343" s="108"/>
      <c r="Y16343" s="108"/>
      <c r="AA16343" s="108"/>
      <c r="AC16343" s="108"/>
    </row>
    <row r="16344" spans="19:29" x14ac:dyDescent="0.25">
      <c r="S16344" s="108"/>
      <c r="U16344" s="108"/>
      <c r="W16344" s="108"/>
      <c r="Y16344" s="108"/>
      <c r="AA16344" s="108"/>
      <c r="AC16344" s="108"/>
    </row>
    <row r="16345" spans="19:29" x14ac:dyDescent="0.25">
      <c r="S16345" s="109"/>
      <c r="U16345" s="109"/>
      <c r="W16345" s="109"/>
      <c r="Y16345" s="109"/>
      <c r="AA16345" s="109"/>
      <c r="AC16345" s="109"/>
    </row>
    <row r="16346" spans="19:29" x14ac:dyDescent="0.25">
      <c r="S16346" s="108"/>
      <c r="U16346" s="108"/>
      <c r="W16346" s="108"/>
      <c r="Y16346" s="108"/>
      <c r="AA16346" s="108"/>
      <c r="AC16346" s="108"/>
    </row>
    <row r="16347" spans="19:29" x14ac:dyDescent="0.25">
      <c r="S16347" s="108"/>
      <c r="U16347" s="108"/>
      <c r="W16347" s="108"/>
      <c r="Y16347" s="108"/>
      <c r="AA16347" s="108"/>
      <c r="AC16347" s="108"/>
    </row>
    <row r="16348" spans="19:29" x14ac:dyDescent="0.25">
      <c r="S16348" s="109"/>
      <c r="U16348" s="109"/>
      <c r="W16348" s="109"/>
      <c r="Y16348" s="109"/>
      <c r="AA16348" s="109"/>
      <c r="AC16348" s="109"/>
    </row>
    <row r="16349" spans="19:29" x14ac:dyDescent="0.25">
      <c r="S16349" s="108"/>
      <c r="U16349" s="108"/>
      <c r="W16349" s="108"/>
      <c r="Y16349" s="108"/>
      <c r="AA16349" s="108"/>
      <c r="AC16349" s="108"/>
    </row>
    <row r="16350" spans="19:29" x14ac:dyDescent="0.25">
      <c r="S16350" s="109"/>
      <c r="U16350" s="109"/>
      <c r="W16350" s="109"/>
      <c r="Y16350" s="109"/>
      <c r="AA16350" s="109"/>
      <c r="AC16350" s="109"/>
    </row>
    <row r="16351" spans="19:29" x14ac:dyDescent="0.25">
      <c r="S16351" s="108"/>
      <c r="U16351" s="108"/>
      <c r="W16351" s="108"/>
      <c r="Y16351" s="108"/>
      <c r="AA16351" s="108"/>
      <c r="AC16351" s="108"/>
    </row>
    <row r="16352" spans="19:29" x14ac:dyDescent="0.25">
      <c r="S16352" s="108"/>
      <c r="U16352" s="108"/>
      <c r="W16352" s="108"/>
      <c r="Y16352" s="108"/>
      <c r="AA16352" s="108"/>
      <c r="AC16352" s="108"/>
    </row>
    <row r="16353" spans="19:29" x14ac:dyDescent="0.25">
      <c r="S16353" s="108"/>
      <c r="U16353" s="108"/>
      <c r="W16353" s="108"/>
      <c r="Y16353" s="108"/>
      <c r="AA16353" s="108"/>
      <c r="AC16353" s="108"/>
    </row>
    <row r="16354" spans="19:29" x14ac:dyDescent="0.25">
      <c r="S16354" s="110"/>
      <c r="U16354" s="110"/>
      <c r="W16354" s="110"/>
      <c r="Y16354" s="110"/>
      <c r="AA16354" s="110"/>
      <c r="AC16354" s="110"/>
    </row>
    <row r="16355" spans="19:29" x14ac:dyDescent="0.25">
      <c r="S16355" s="110"/>
      <c r="U16355" s="110"/>
      <c r="W16355" s="110"/>
      <c r="Y16355" s="110"/>
      <c r="AA16355" s="110"/>
      <c r="AC16355" s="110"/>
    </row>
    <row r="16356" spans="19:29" x14ac:dyDescent="0.25">
      <c r="S16356" s="110"/>
      <c r="U16356" s="110"/>
      <c r="W16356" s="110"/>
      <c r="Y16356" s="110"/>
      <c r="AA16356" s="110"/>
      <c r="AC16356" s="110"/>
    </row>
    <row r="16357" spans="19:29" x14ac:dyDescent="0.25">
      <c r="S16357" s="110"/>
      <c r="U16357" s="110"/>
      <c r="W16357" s="110"/>
      <c r="Y16357" s="110"/>
      <c r="AA16357" s="110"/>
      <c r="AC16357" s="110"/>
    </row>
    <row r="16358" spans="19:29" x14ac:dyDescent="0.25">
      <c r="S16358" s="111"/>
      <c r="U16358" s="111"/>
      <c r="W16358" s="111"/>
      <c r="Y16358" s="111"/>
      <c r="AA16358" s="111"/>
      <c r="AC16358" s="111"/>
    </row>
    <row r="16359" spans="19:29" x14ac:dyDescent="0.25">
      <c r="S16359" s="107"/>
      <c r="U16359" s="107"/>
      <c r="W16359" s="107"/>
      <c r="Y16359" s="107"/>
      <c r="AA16359" s="107"/>
      <c r="AC16359" s="107"/>
    </row>
    <row r="16360" spans="19:29" x14ac:dyDescent="0.25">
      <c r="S16360" s="108"/>
      <c r="U16360" s="108"/>
      <c r="W16360" s="108"/>
      <c r="Y16360" s="108"/>
      <c r="AA16360" s="108"/>
      <c r="AC16360" s="108"/>
    </row>
    <row r="16361" spans="19:29" x14ac:dyDescent="0.25">
      <c r="S16361" s="108"/>
      <c r="U16361" s="108"/>
      <c r="W16361" s="108"/>
      <c r="Y16361" s="108"/>
      <c r="AA16361" s="108"/>
      <c r="AC16361" s="108"/>
    </row>
    <row r="16362" spans="19:29" x14ac:dyDescent="0.25">
      <c r="S16362" s="109"/>
      <c r="U16362" s="109"/>
      <c r="W16362" s="109"/>
      <c r="Y16362" s="109"/>
      <c r="AA16362" s="109"/>
      <c r="AC16362" s="109"/>
    </row>
    <row r="16363" spans="19:29" x14ac:dyDescent="0.25">
      <c r="S16363" s="108"/>
      <c r="U16363" s="108"/>
      <c r="W16363" s="108"/>
      <c r="Y16363" s="108"/>
      <c r="AA16363" s="108"/>
      <c r="AC16363" s="108"/>
    </row>
    <row r="16364" spans="19:29" x14ac:dyDescent="0.25">
      <c r="S16364" s="108"/>
      <c r="U16364" s="108"/>
      <c r="W16364" s="108"/>
      <c r="Y16364" s="108"/>
      <c r="AA16364" s="108"/>
      <c r="AC16364" s="108"/>
    </row>
    <row r="16365" spans="19:29" x14ac:dyDescent="0.25">
      <c r="S16365" s="109"/>
      <c r="U16365" s="109"/>
      <c r="W16365" s="109"/>
      <c r="Y16365" s="109"/>
      <c r="AA16365" s="109"/>
      <c r="AC16365" s="109"/>
    </row>
    <row r="16366" spans="19:29" x14ac:dyDescent="0.25">
      <c r="S16366" s="108"/>
      <c r="U16366" s="108"/>
      <c r="W16366" s="108"/>
      <c r="Y16366" s="108"/>
      <c r="AA16366" s="108"/>
      <c r="AC16366" s="108"/>
    </row>
    <row r="16367" spans="19:29" x14ac:dyDescent="0.25">
      <c r="S16367" s="109"/>
      <c r="U16367" s="109"/>
      <c r="W16367" s="109"/>
      <c r="Y16367" s="109"/>
      <c r="AA16367" s="109"/>
      <c r="AC16367" s="109"/>
    </row>
    <row r="16368" spans="19:29" x14ac:dyDescent="0.25">
      <c r="S16368" s="108"/>
      <c r="U16368" s="108"/>
      <c r="W16368" s="108"/>
      <c r="Y16368" s="108"/>
      <c r="AA16368" s="108"/>
      <c r="AC16368" s="108"/>
    </row>
    <row r="16369" spans="19:29" x14ac:dyDescent="0.25">
      <c r="S16369" s="108"/>
      <c r="U16369" s="108"/>
      <c r="W16369" s="108"/>
      <c r="Y16369" s="108"/>
      <c r="AA16369" s="108"/>
      <c r="AC16369" s="108"/>
    </row>
    <row r="16370" spans="19:29" x14ac:dyDescent="0.25">
      <c r="S16370" s="108"/>
      <c r="U16370" s="108"/>
      <c r="W16370" s="108"/>
      <c r="Y16370" s="108"/>
      <c r="AA16370" s="108"/>
      <c r="AC16370" s="108"/>
    </row>
    <row r="16371" spans="19:29" x14ac:dyDescent="0.25">
      <c r="S16371" s="110"/>
      <c r="U16371" s="110"/>
      <c r="W16371" s="110"/>
      <c r="Y16371" s="110"/>
      <c r="AA16371" s="110"/>
      <c r="AC16371" s="110"/>
    </row>
    <row r="16372" spans="19:29" x14ac:dyDescent="0.25">
      <c r="S16372" s="110"/>
      <c r="U16372" s="110"/>
      <c r="W16372" s="110"/>
      <c r="Y16372" s="110"/>
      <c r="AA16372" s="110"/>
      <c r="AC16372" s="110"/>
    </row>
    <row r="16373" spans="19:29" x14ac:dyDescent="0.25">
      <c r="S16373" s="110"/>
      <c r="U16373" s="110"/>
      <c r="W16373" s="110"/>
      <c r="Y16373" s="110"/>
      <c r="AA16373" s="110"/>
      <c r="AC16373" s="110"/>
    </row>
    <row r="16374" spans="19:29" x14ac:dyDescent="0.25">
      <c r="S16374" s="110"/>
      <c r="U16374" s="110"/>
      <c r="W16374" s="110"/>
      <c r="Y16374" s="110"/>
      <c r="AA16374" s="110"/>
      <c r="AC16374" s="110"/>
    </row>
    <row r="16375" spans="19:29" x14ac:dyDescent="0.25">
      <c r="S16375" s="111"/>
      <c r="U16375" s="111"/>
      <c r="W16375" s="111"/>
      <c r="Y16375" s="111"/>
      <c r="AA16375" s="111"/>
      <c r="AC16375" s="111"/>
    </row>
    <row r="16376" spans="19:29" x14ac:dyDescent="0.25">
      <c r="S16376" s="107"/>
      <c r="U16376" s="107"/>
      <c r="W16376" s="107"/>
      <c r="Y16376" s="107"/>
      <c r="AA16376" s="107"/>
      <c r="AC16376" s="107"/>
    </row>
    <row r="16377" spans="19:29" x14ac:dyDescent="0.25">
      <c r="S16377" s="108"/>
      <c r="U16377" s="108"/>
      <c r="W16377" s="108"/>
      <c r="Y16377" s="108"/>
      <c r="AA16377" s="108"/>
      <c r="AC16377" s="108"/>
    </row>
    <row r="16378" spans="19:29" x14ac:dyDescent="0.25">
      <c r="S16378" s="108"/>
      <c r="U16378" s="108"/>
      <c r="W16378" s="108"/>
      <c r="Y16378" s="108"/>
      <c r="AA16378" s="108"/>
      <c r="AC16378" s="108"/>
    </row>
    <row r="16379" spans="19:29" x14ac:dyDescent="0.25">
      <c r="S16379" s="109"/>
      <c r="U16379" s="109"/>
      <c r="W16379" s="109"/>
      <c r="Y16379" s="109"/>
      <c r="AA16379" s="109"/>
      <c r="AC16379" s="109"/>
    </row>
    <row r="16380" spans="19:29" x14ac:dyDescent="0.25">
      <c r="S16380" s="108"/>
      <c r="U16380" s="108"/>
      <c r="W16380" s="108"/>
      <c r="Y16380" s="108"/>
      <c r="AA16380" s="108"/>
      <c r="AC16380" s="108"/>
    </row>
    <row r="16381" spans="19:29" x14ac:dyDescent="0.25">
      <c r="S16381" s="108"/>
      <c r="U16381" s="108"/>
      <c r="W16381" s="108"/>
      <c r="Y16381" s="108"/>
      <c r="AA16381" s="108"/>
      <c r="AC16381" s="108"/>
    </row>
    <row r="16382" spans="19:29" x14ac:dyDescent="0.25">
      <c r="S16382" s="109"/>
      <c r="U16382" s="109"/>
      <c r="W16382" s="109"/>
      <c r="Y16382" s="109"/>
      <c r="AA16382" s="109"/>
      <c r="AC16382" s="109"/>
    </row>
    <row r="16383" spans="19:29" x14ac:dyDescent="0.25">
      <c r="S16383" s="108"/>
      <c r="U16383" s="108"/>
      <c r="W16383" s="108"/>
      <c r="Y16383" s="108"/>
      <c r="AA16383" s="108"/>
      <c r="AC16383" s="108"/>
    </row>
    <row r="16384" spans="19:29" x14ac:dyDescent="0.25">
      <c r="S16384" s="109"/>
      <c r="U16384" s="109"/>
      <c r="W16384" s="109"/>
      <c r="Y16384" s="109"/>
      <c r="AA16384" s="109"/>
      <c r="AC16384" s="109"/>
    </row>
    <row r="16385" spans="19:29" x14ac:dyDescent="0.25">
      <c r="S16385" s="108"/>
      <c r="U16385" s="108"/>
      <c r="W16385" s="108"/>
      <c r="Y16385" s="108"/>
      <c r="AA16385" s="108"/>
      <c r="AC16385" s="108"/>
    </row>
    <row r="16386" spans="19:29" x14ac:dyDescent="0.25">
      <c r="S16386" s="108"/>
      <c r="U16386" s="108"/>
      <c r="W16386" s="108"/>
      <c r="Y16386" s="108"/>
      <c r="AA16386" s="108"/>
      <c r="AC16386" s="108"/>
    </row>
    <row r="16387" spans="19:29" x14ac:dyDescent="0.25">
      <c r="S16387" s="108"/>
      <c r="U16387" s="108"/>
      <c r="W16387" s="108"/>
      <c r="Y16387" s="108"/>
      <c r="AA16387" s="108"/>
      <c r="AC16387" s="108"/>
    </row>
    <row r="16388" spans="19:29" x14ac:dyDescent="0.25">
      <c r="S16388" s="110"/>
      <c r="U16388" s="110"/>
      <c r="W16388" s="110"/>
      <c r="Y16388" s="110"/>
      <c r="AA16388" s="110"/>
      <c r="AC16388" s="110"/>
    </row>
    <row r="16389" spans="19:29" x14ac:dyDescent="0.25">
      <c r="S16389" s="110"/>
      <c r="U16389" s="110"/>
      <c r="W16389" s="110"/>
      <c r="Y16389" s="110"/>
      <c r="AA16389" s="110"/>
      <c r="AC16389" s="110"/>
    </row>
    <row r="16390" spans="19:29" x14ac:dyDescent="0.25">
      <c r="S16390" s="110"/>
      <c r="U16390" s="110"/>
      <c r="W16390" s="110"/>
      <c r="Y16390" s="110"/>
      <c r="AA16390" s="110"/>
      <c r="AC16390" s="110"/>
    </row>
    <row r="16391" spans="19:29" x14ac:dyDescent="0.25">
      <c r="S16391" s="110"/>
      <c r="U16391" s="110"/>
      <c r="W16391" s="110"/>
      <c r="Y16391" s="110"/>
      <c r="AA16391" s="110"/>
      <c r="AC16391" s="110"/>
    </row>
    <row r="16392" spans="19:29" x14ac:dyDescent="0.25">
      <c r="S16392" s="111"/>
      <c r="U16392" s="111"/>
      <c r="W16392" s="111"/>
      <c r="Y16392" s="111"/>
      <c r="AA16392" s="111"/>
      <c r="AC16392" s="111"/>
    </row>
    <row r="16393" spans="19:29" x14ac:dyDescent="0.25">
      <c r="S16393" s="107"/>
      <c r="U16393" s="107"/>
      <c r="W16393" s="107"/>
      <c r="Y16393" s="107"/>
      <c r="AA16393" s="107"/>
      <c r="AC16393" s="107"/>
    </row>
    <row r="16394" spans="19:29" x14ac:dyDescent="0.25">
      <c r="S16394" s="108"/>
      <c r="U16394" s="108"/>
      <c r="W16394" s="108"/>
      <c r="Y16394" s="108"/>
      <c r="AA16394" s="108"/>
      <c r="AC16394" s="108"/>
    </row>
    <row r="16395" spans="19:29" x14ac:dyDescent="0.25">
      <c r="S16395" s="108"/>
      <c r="U16395" s="108"/>
      <c r="W16395" s="108"/>
      <c r="Y16395" s="108"/>
      <c r="AA16395" s="108"/>
      <c r="AC16395" s="108"/>
    </row>
    <row r="16396" spans="19:29" x14ac:dyDescent="0.25">
      <c r="S16396" s="109"/>
      <c r="U16396" s="109"/>
      <c r="W16396" s="109"/>
      <c r="Y16396" s="109"/>
      <c r="AA16396" s="109"/>
      <c r="AC16396" s="109"/>
    </row>
    <row r="16397" spans="19:29" x14ac:dyDescent="0.25">
      <c r="S16397" s="108"/>
      <c r="U16397" s="108"/>
      <c r="W16397" s="108"/>
      <c r="Y16397" s="108"/>
      <c r="AA16397" s="108"/>
      <c r="AC16397" s="108"/>
    </row>
    <row r="16398" spans="19:29" x14ac:dyDescent="0.25">
      <c r="S16398" s="108"/>
      <c r="U16398" s="108"/>
      <c r="W16398" s="108"/>
      <c r="Y16398" s="108"/>
      <c r="AA16398" s="108"/>
      <c r="AC16398" s="108"/>
    </row>
    <row r="16399" spans="19:29" x14ac:dyDescent="0.25">
      <c r="S16399" s="109"/>
      <c r="U16399" s="109"/>
      <c r="W16399" s="109"/>
      <c r="Y16399" s="109"/>
      <c r="AA16399" s="109"/>
      <c r="AC16399" s="109"/>
    </row>
    <row r="16400" spans="19:29" x14ac:dyDescent="0.25">
      <c r="S16400" s="108"/>
      <c r="U16400" s="108"/>
      <c r="W16400" s="108"/>
      <c r="Y16400" s="108"/>
      <c r="AA16400" s="108"/>
      <c r="AC16400" s="108"/>
    </row>
    <row r="16401" spans="19:29" x14ac:dyDescent="0.25">
      <c r="S16401" s="109"/>
      <c r="U16401" s="109"/>
      <c r="W16401" s="109"/>
      <c r="Y16401" s="109"/>
      <c r="AA16401" s="109"/>
      <c r="AC16401" s="109"/>
    </row>
    <row r="16402" spans="19:29" x14ac:dyDescent="0.25">
      <c r="S16402" s="108"/>
      <c r="U16402" s="108"/>
      <c r="W16402" s="108"/>
      <c r="Y16402" s="108"/>
      <c r="AA16402" s="108"/>
      <c r="AC16402" s="108"/>
    </row>
    <row r="16403" spans="19:29" x14ac:dyDescent="0.25">
      <c r="S16403" s="108"/>
      <c r="U16403" s="108"/>
      <c r="W16403" s="108"/>
      <c r="Y16403" s="108"/>
      <c r="AA16403" s="108"/>
      <c r="AC16403" s="108"/>
    </row>
    <row r="16404" spans="19:29" x14ac:dyDescent="0.25">
      <c r="S16404" s="108"/>
      <c r="U16404" s="108"/>
      <c r="W16404" s="108"/>
      <c r="Y16404" s="108"/>
      <c r="AA16404" s="108"/>
      <c r="AC16404" s="108"/>
    </row>
    <row r="16405" spans="19:29" x14ac:dyDescent="0.25">
      <c r="S16405" s="110"/>
      <c r="U16405" s="110"/>
      <c r="W16405" s="110"/>
      <c r="Y16405" s="110"/>
      <c r="AA16405" s="110"/>
      <c r="AC16405" s="110"/>
    </row>
    <row r="16406" spans="19:29" x14ac:dyDescent="0.25">
      <c r="S16406" s="110"/>
      <c r="U16406" s="110"/>
      <c r="W16406" s="110"/>
      <c r="Y16406" s="110"/>
      <c r="AA16406" s="110"/>
      <c r="AC16406" s="110"/>
    </row>
    <row r="16407" spans="19:29" x14ac:dyDescent="0.25">
      <c r="S16407" s="110"/>
      <c r="U16407" s="110"/>
      <c r="W16407" s="110"/>
      <c r="Y16407" s="110"/>
      <c r="AA16407" s="110"/>
      <c r="AC16407" s="110"/>
    </row>
    <row r="16408" spans="19:29" x14ac:dyDescent="0.25">
      <c r="S16408" s="110"/>
      <c r="U16408" s="110"/>
      <c r="W16408" s="110"/>
      <c r="Y16408" s="110"/>
      <c r="AA16408" s="110"/>
      <c r="AC16408" s="110"/>
    </row>
    <row r="16409" spans="19:29" x14ac:dyDescent="0.25">
      <c r="S16409" s="111"/>
      <c r="U16409" s="111"/>
      <c r="W16409" s="111"/>
      <c r="Y16409" s="111"/>
      <c r="AA16409" s="111"/>
      <c r="AC16409" s="111"/>
    </row>
    <row r="16410" spans="19:29" x14ac:dyDescent="0.25">
      <c r="S16410" s="107"/>
      <c r="U16410" s="107"/>
      <c r="W16410" s="107"/>
      <c r="Y16410" s="107"/>
      <c r="AA16410" s="107"/>
      <c r="AC16410" s="107"/>
    </row>
    <row r="16411" spans="19:29" x14ac:dyDescent="0.25">
      <c r="S16411" s="108"/>
      <c r="U16411" s="108"/>
      <c r="W16411" s="108"/>
      <c r="Y16411" s="108"/>
      <c r="AA16411" s="108"/>
      <c r="AC16411" s="108"/>
    </row>
    <row r="16412" spans="19:29" x14ac:dyDescent="0.25">
      <c r="S16412" s="108"/>
      <c r="U16412" s="108"/>
      <c r="W16412" s="108"/>
      <c r="Y16412" s="108"/>
      <c r="AA16412" s="108"/>
      <c r="AC16412" s="108"/>
    </row>
    <row r="16413" spans="19:29" x14ac:dyDescent="0.25">
      <c r="S16413" s="109"/>
      <c r="U16413" s="109"/>
      <c r="W16413" s="109"/>
      <c r="Y16413" s="109"/>
      <c r="AA16413" s="109"/>
      <c r="AC16413" s="109"/>
    </row>
    <row r="16414" spans="19:29" x14ac:dyDescent="0.25">
      <c r="S16414" s="108"/>
      <c r="U16414" s="108"/>
      <c r="W16414" s="108"/>
      <c r="Y16414" s="108"/>
      <c r="AA16414" s="108"/>
      <c r="AC16414" s="108"/>
    </row>
    <row r="16415" spans="19:29" x14ac:dyDescent="0.25">
      <c r="S16415" s="108"/>
      <c r="U16415" s="108"/>
      <c r="W16415" s="108"/>
      <c r="Y16415" s="108"/>
      <c r="AA16415" s="108"/>
      <c r="AC16415" s="108"/>
    </row>
    <row r="16416" spans="19:29" x14ac:dyDescent="0.25">
      <c r="S16416" s="109"/>
      <c r="U16416" s="109"/>
      <c r="W16416" s="109"/>
      <c r="Y16416" s="109"/>
      <c r="AA16416" s="109"/>
      <c r="AC16416" s="109"/>
    </row>
    <row r="16417" spans="19:29" x14ac:dyDescent="0.25">
      <c r="S16417" s="108"/>
      <c r="U16417" s="108"/>
      <c r="W16417" s="108"/>
      <c r="Y16417" s="108"/>
      <c r="AA16417" s="108"/>
      <c r="AC16417" s="108"/>
    </row>
    <row r="16418" spans="19:29" x14ac:dyDescent="0.25">
      <c r="S16418" s="109"/>
      <c r="U16418" s="109"/>
      <c r="W16418" s="109"/>
      <c r="Y16418" s="109"/>
      <c r="AA16418" s="109"/>
      <c r="AC16418" s="109"/>
    </row>
    <row r="16419" spans="19:29" x14ac:dyDescent="0.25">
      <c r="S16419" s="108"/>
      <c r="U16419" s="108"/>
      <c r="W16419" s="108"/>
      <c r="Y16419" s="108"/>
      <c r="AA16419" s="108"/>
      <c r="AC16419" s="108"/>
    </row>
    <row r="16420" spans="19:29" x14ac:dyDescent="0.25">
      <c r="S16420" s="108"/>
      <c r="U16420" s="108"/>
      <c r="W16420" s="108"/>
      <c r="Y16420" s="108"/>
      <c r="AA16420" s="108"/>
      <c r="AC16420" s="108"/>
    </row>
    <row r="16421" spans="19:29" x14ac:dyDescent="0.25">
      <c r="S16421" s="108"/>
      <c r="U16421" s="108"/>
      <c r="W16421" s="108"/>
      <c r="Y16421" s="108"/>
      <c r="AA16421" s="108"/>
      <c r="AC16421" s="108"/>
    </row>
    <row r="16422" spans="19:29" x14ac:dyDescent="0.25">
      <c r="S16422" s="110"/>
      <c r="U16422" s="110"/>
      <c r="W16422" s="110"/>
      <c r="Y16422" s="110"/>
      <c r="AA16422" s="110"/>
      <c r="AC16422" s="110"/>
    </row>
    <row r="16423" spans="19:29" x14ac:dyDescent="0.25">
      <c r="S16423" s="110"/>
      <c r="U16423" s="110"/>
      <c r="W16423" s="110"/>
      <c r="Y16423" s="110"/>
      <c r="AA16423" s="110"/>
      <c r="AC16423" s="110"/>
    </row>
    <row r="16424" spans="19:29" x14ac:dyDescent="0.25">
      <c r="S16424" s="110"/>
      <c r="U16424" s="110"/>
      <c r="W16424" s="110"/>
      <c r="Y16424" s="110"/>
      <c r="AA16424" s="110"/>
      <c r="AC16424" s="110"/>
    </row>
    <row r="16425" spans="19:29" x14ac:dyDescent="0.25">
      <c r="S16425" s="110"/>
      <c r="U16425" s="110"/>
      <c r="W16425" s="110"/>
      <c r="Y16425" s="110"/>
      <c r="AA16425" s="110"/>
      <c r="AC16425" s="110"/>
    </row>
    <row r="16426" spans="19:29" x14ac:dyDescent="0.25">
      <c r="S16426" s="111"/>
      <c r="U16426" s="111"/>
      <c r="W16426" s="111"/>
      <c r="Y16426" s="111"/>
      <c r="AA16426" s="111"/>
      <c r="AC16426" s="111"/>
    </row>
    <row r="16427" spans="19:29" x14ac:dyDescent="0.25">
      <c r="S16427" s="107"/>
      <c r="U16427" s="107"/>
      <c r="W16427" s="107"/>
      <c r="Y16427" s="107"/>
      <c r="AA16427" s="107"/>
      <c r="AC16427" s="107"/>
    </row>
    <row r="16428" spans="19:29" x14ac:dyDescent="0.25">
      <c r="S16428" s="108"/>
      <c r="U16428" s="108"/>
      <c r="W16428" s="108"/>
      <c r="Y16428" s="108"/>
      <c r="AA16428" s="108"/>
      <c r="AC16428" s="108"/>
    </row>
    <row r="16429" spans="19:29" x14ac:dyDescent="0.25">
      <c r="S16429" s="108"/>
      <c r="U16429" s="108"/>
      <c r="W16429" s="108"/>
      <c r="Y16429" s="108"/>
      <c r="AA16429" s="108"/>
      <c r="AC16429" s="108"/>
    </row>
    <row r="16430" spans="19:29" x14ac:dyDescent="0.25">
      <c r="S16430" s="109"/>
      <c r="U16430" s="109"/>
      <c r="W16430" s="109"/>
      <c r="Y16430" s="109"/>
      <c r="AA16430" s="109"/>
      <c r="AC16430" s="109"/>
    </row>
    <row r="16431" spans="19:29" x14ac:dyDescent="0.25">
      <c r="S16431" s="108"/>
      <c r="U16431" s="108"/>
      <c r="W16431" s="108"/>
      <c r="Y16431" s="108"/>
      <c r="AA16431" s="108"/>
      <c r="AC16431" s="108"/>
    </row>
    <row r="16432" spans="19:29" x14ac:dyDescent="0.25">
      <c r="S16432" s="108"/>
      <c r="U16432" s="108"/>
      <c r="W16432" s="108"/>
      <c r="Y16432" s="108"/>
      <c r="AA16432" s="108"/>
      <c r="AC16432" s="108"/>
    </row>
    <row r="16433" spans="19:29" x14ac:dyDescent="0.25">
      <c r="S16433" s="109"/>
      <c r="U16433" s="109"/>
      <c r="W16433" s="109"/>
      <c r="Y16433" s="109"/>
      <c r="AA16433" s="109"/>
      <c r="AC16433" s="109"/>
    </row>
    <row r="16434" spans="19:29" x14ac:dyDescent="0.25">
      <c r="S16434" s="108"/>
      <c r="U16434" s="108"/>
      <c r="W16434" s="108"/>
      <c r="Y16434" s="108"/>
      <c r="AA16434" s="108"/>
      <c r="AC16434" s="108"/>
    </row>
    <row r="16435" spans="19:29" x14ac:dyDescent="0.25">
      <c r="S16435" s="109"/>
      <c r="U16435" s="109"/>
      <c r="W16435" s="109"/>
      <c r="Y16435" s="109"/>
      <c r="AA16435" s="109"/>
      <c r="AC16435" s="109"/>
    </row>
    <row r="16436" spans="19:29" x14ac:dyDescent="0.25">
      <c r="S16436" s="108"/>
      <c r="U16436" s="108"/>
      <c r="W16436" s="108"/>
      <c r="Y16436" s="108"/>
      <c r="AA16436" s="108"/>
      <c r="AC16436" s="108"/>
    </row>
    <row r="16437" spans="19:29" x14ac:dyDescent="0.25">
      <c r="S16437" s="108"/>
      <c r="U16437" s="108"/>
      <c r="W16437" s="108"/>
      <c r="Y16437" s="108"/>
      <c r="AA16437" s="108"/>
      <c r="AC16437" s="108"/>
    </row>
    <row r="16438" spans="19:29" x14ac:dyDescent="0.25">
      <c r="S16438" s="108"/>
      <c r="U16438" s="108"/>
      <c r="W16438" s="108"/>
      <c r="Y16438" s="108"/>
      <c r="AA16438" s="108"/>
      <c r="AC16438" s="108"/>
    </row>
    <row r="16439" spans="19:29" x14ac:dyDescent="0.25">
      <c r="S16439" s="110"/>
      <c r="U16439" s="110"/>
      <c r="W16439" s="110"/>
      <c r="Y16439" s="110"/>
      <c r="AA16439" s="110"/>
      <c r="AC16439" s="110"/>
    </row>
    <row r="16440" spans="19:29" x14ac:dyDescent="0.25">
      <c r="S16440" s="110"/>
      <c r="U16440" s="110"/>
      <c r="W16440" s="110"/>
      <c r="Y16440" s="110"/>
      <c r="AA16440" s="110"/>
      <c r="AC16440" s="110"/>
    </row>
    <row r="16441" spans="19:29" x14ac:dyDescent="0.25">
      <c r="S16441" s="110"/>
      <c r="U16441" s="110"/>
      <c r="W16441" s="110"/>
      <c r="Y16441" s="110"/>
      <c r="AA16441" s="110"/>
      <c r="AC16441" s="110"/>
    </row>
    <row r="16442" spans="19:29" x14ac:dyDescent="0.25">
      <c r="S16442" s="110"/>
      <c r="U16442" s="110"/>
      <c r="W16442" s="110"/>
      <c r="Y16442" s="110"/>
      <c r="AA16442" s="110"/>
      <c r="AC16442" s="110"/>
    </row>
    <row r="16443" spans="19:29" x14ac:dyDescent="0.25">
      <c r="S16443" s="111"/>
      <c r="U16443" s="111"/>
      <c r="W16443" s="111"/>
      <c r="Y16443" s="111"/>
      <c r="AA16443" s="111"/>
      <c r="AC16443" s="111"/>
    </row>
    <row r="16444" spans="19:29" x14ac:dyDescent="0.25">
      <c r="S16444" s="107"/>
      <c r="U16444" s="107"/>
      <c r="W16444" s="107"/>
      <c r="Y16444" s="107"/>
      <c r="AA16444" s="107"/>
      <c r="AC16444" s="107"/>
    </row>
    <row r="16445" spans="19:29" x14ac:dyDescent="0.25">
      <c r="S16445" s="108"/>
      <c r="U16445" s="108"/>
      <c r="W16445" s="108"/>
      <c r="Y16445" s="108"/>
      <c r="AA16445" s="108"/>
      <c r="AC16445" s="108"/>
    </row>
    <row r="16446" spans="19:29" x14ac:dyDescent="0.25">
      <c r="S16446" s="108"/>
      <c r="U16446" s="108"/>
      <c r="W16446" s="108"/>
      <c r="Y16446" s="108"/>
      <c r="AA16446" s="108"/>
      <c r="AC16446" s="108"/>
    </row>
    <row r="16447" spans="19:29" x14ac:dyDescent="0.25">
      <c r="S16447" s="109"/>
      <c r="U16447" s="109"/>
      <c r="W16447" s="109"/>
      <c r="Y16447" s="109"/>
      <c r="AA16447" s="109"/>
      <c r="AC16447" s="109"/>
    </row>
    <row r="16448" spans="19:29" x14ac:dyDescent="0.25">
      <c r="S16448" s="108"/>
      <c r="U16448" s="108"/>
      <c r="W16448" s="108"/>
      <c r="Y16448" s="108"/>
      <c r="AA16448" s="108"/>
      <c r="AC16448" s="108"/>
    </row>
    <row r="16449" spans="19:29" x14ac:dyDescent="0.25">
      <c r="S16449" s="108"/>
      <c r="U16449" s="108"/>
      <c r="W16449" s="108"/>
      <c r="Y16449" s="108"/>
      <c r="AA16449" s="108"/>
      <c r="AC16449" s="108"/>
    </row>
    <row r="16450" spans="19:29" x14ac:dyDescent="0.25">
      <c r="S16450" s="109"/>
      <c r="U16450" s="109"/>
      <c r="W16450" s="109"/>
      <c r="Y16450" s="109"/>
      <c r="AA16450" s="109"/>
      <c r="AC16450" s="109"/>
    </row>
    <row r="16451" spans="19:29" x14ac:dyDescent="0.25">
      <c r="S16451" s="108"/>
      <c r="U16451" s="108"/>
      <c r="W16451" s="108"/>
      <c r="Y16451" s="108"/>
      <c r="AA16451" s="108"/>
      <c r="AC16451" s="108"/>
    </row>
    <row r="16452" spans="19:29" x14ac:dyDescent="0.25">
      <c r="S16452" s="109"/>
      <c r="U16452" s="109"/>
      <c r="W16452" s="109"/>
      <c r="Y16452" s="109"/>
      <c r="AA16452" s="109"/>
      <c r="AC16452" s="109"/>
    </row>
    <row r="16453" spans="19:29" x14ac:dyDescent="0.25">
      <c r="S16453" s="108"/>
      <c r="U16453" s="108"/>
      <c r="W16453" s="108"/>
      <c r="Y16453" s="108"/>
      <c r="AA16453" s="108"/>
      <c r="AC16453" s="108"/>
    </row>
    <row r="16454" spans="19:29" x14ac:dyDescent="0.25">
      <c r="S16454" s="108"/>
      <c r="U16454" s="108"/>
      <c r="W16454" s="108"/>
      <c r="Y16454" s="108"/>
      <c r="AA16454" s="108"/>
      <c r="AC16454" s="108"/>
    </row>
    <row r="16455" spans="19:29" x14ac:dyDescent="0.25">
      <c r="S16455" s="108"/>
      <c r="U16455" s="108"/>
      <c r="W16455" s="108"/>
      <c r="Y16455" s="108"/>
      <c r="AA16455" s="108"/>
      <c r="AC16455" s="108"/>
    </row>
    <row r="16456" spans="19:29" x14ac:dyDescent="0.25">
      <c r="S16456" s="110"/>
      <c r="U16456" s="110"/>
      <c r="W16456" s="110"/>
      <c r="Y16456" s="110"/>
      <c r="AA16456" s="110"/>
      <c r="AC16456" s="110"/>
    </row>
    <row r="16457" spans="19:29" x14ac:dyDescent="0.25">
      <c r="S16457" s="110"/>
      <c r="U16457" s="110"/>
      <c r="W16457" s="110"/>
      <c r="Y16457" s="110"/>
      <c r="AA16457" s="110"/>
      <c r="AC16457" s="110"/>
    </row>
    <row r="16458" spans="19:29" x14ac:dyDescent="0.25">
      <c r="S16458" s="110"/>
      <c r="U16458" s="110"/>
      <c r="W16458" s="110"/>
      <c r="Y16458" s="110"/>
      <c r="AA16458" s="110"/>
      <c r="AC16458" s="110"/>
    </row>
    <row r="16459" spans="19:29" x14ac:dyDescent="0.25">
      <c r="S16459" s="110"/>
      <c r="U16459" s="110"/>
      <c r="W16459" s="110"/>
      <c r="Y16459" s="110"/>
      <c r="AA16459" s="110"/>
      <c r="AC16459" s="110"/>
    </row>
    <row r="16460" spans="19:29" x14ac:dyDescent="0.25">
      <c r="S16460" s="111"/>
      <c r="U16460" s="111"/>
      <c r="W16460" s="111"/>
      <c r="Y16460" s="111"/>
      <c r="AA16460" s="111"/>
      <c r="AC16460" s="111"/>
    </row>
    <row r="16461" spans="19:29" x14ac:dyDescent="0.25">
      <c r="S16461" s="107"/>
      <c r="U16461" s="107"/>
      <c r="W16461" s="107"/>
      <c r="Y16461" s="107"/>
      <c r="AA16461" s="107"/>
      <c r="AC16461" s="107"/>
    </row>
    <row r="16462" spans="19:29" x14ac:dyDescent="0.25">
      <c r="S16462" s="108"/>
      <c r="U16462" s="108"/>
      <c r="W16462" s="108"/>
      <c r="Y16462" s="108"/>
      <c r="AA16462" s="108"/>
      <c r="AC16462" s="108"/>
    </row>
    <row r="16463" spans="19:29" x14ac:dyDescent="0.25">
      <c r="S16463" s="108"/>
      <c r="U16463" s="108"/>
      <c r="W16463" s="108"/>
      <c r="Y16463" s="108"/>
      <c r="AA16463" s="108"/>
      <c r="AC16463" s="108"/>
    </row>
    <row r="16464" spans="19:29" x14ac:dyDescent="0.25">
      <c r="S16464" s="109"/>
      <c r="U16464" s="109"/>
      <c r="W16464" s="109"/>
      <c r="Y16464" s="109"/>
      <c r="AA16464" s="109"/>
      <c r="AC16464" s="109"/>
    </row>
    <row r="16465" spans="19:29" x14ac:dyDescent="0.25">
      <c r="S16465" s="108"/>
      <c r="U16465" s="108"/>
      <c r="W16465" s="108"/>
      <c r="Y16465" s="108"/>
      <c r="AA16465" s="108"/>
      <c r="AC16465" s="108"/>
    </row>
    <row r="16466" spans="19:29" x14ac:dyDescent="0.25">
      <c r="S16466" s="108"/>
      <c r="U16466" s="108"/>
      <c r="W16466" s="108"/>
      <c r="Y16466" s="108"/>
      <c r="AA16466" s="108"/>
      <c r="AC16466" s="108"/>
    </row>
    <row r="16467" spans="19:29" x14ac:dyDescent="0.25">
      <c r="S16467" s="109"/>
      <c r="U16467" s="109"/>
      <c r="W16467" s="109"/>
      <c r="Y16467" s="109"/>
      <c r="AA16467" s="109"/>
      <c r="AC16467" s="109"/>
    </row>
    <row r="16468" spans="19:29" x14ac:dyDescent="0.25">
      <c r="S16468" s="108"/>
      <c r="U16468" s="108"/>
      <c r="W16468" s="108"/>
      <c r="Y16468" s="108"/>
      <c r="AA16468" s="108"/>
      <c r="AC16468" s="108"/>
    </row>
    <row r="16469" spans="19:29" x14ac:dyDescent="0.25">
      <c r="S16469" s="109"/>
      <c r="U16469" s="109"/>
      <c r="W16469" s="109"/>
      <c r="Y16469" s="109"/>
      <c r="AA16469" s="109"/>
      <c r="AC16469" s="109"/>
    </row>
    <row r="16470" spans="19:29" x14ac:dyDescent="0.25">
      <c r="S16470" s="108"/>
      <c r="U16470" s="108"/>
      <c r="W16470" s="108"/>
      <c r="Y16470" s="108"/>
      <c r="AA16470" s="108"/>
      <c r="AC16470" s="108"/>
    </row>
    <row r="16471" spans="19:29" x14ac:dyDescent="0.25">
      <c r="S16471" s="108"/>
      <c r="U16471" s="108"/>
      <c r="W16471" s="108"/>
      <c r="Y16471" s="108"/>
      <c r="AA16471" s="108"/>
      <c r="AC16471" s="108"/>
    </row>
    <row r="16472" spans="19:29" x14ac:dyDescent="0.25">
      <c r="S16472" s="108"/>
      <c r="U16472" s="108"/>
      <c r="W16472" s="108"/>
      <c r="Y16472" s="108"/>
      <c r="AA16472" s="108"/>
      <c r="AC16472" s="108"/>
    </row>
    <row r="16473" spans="19:29" x14ac:dyDescent="0.25">
      <c r="S16473" s="110"/>
      <c r="U16473" s="110"/>
      <c r="W16473" s="110"/>
      <c r="Y16473" s="110"/>
      <c r="AA16473" s="110"/>
      <c r="AC16473" s="110"/>
    </row>
    <row r="16474" spans="19:29" x14ac:dyDescent="0.25">
      <c r="S16474" s="110"/>
      <c r="U16474" s="110"/>
      <c r="W16474" s="110"/>
      <c r="Y16474" s="110"/>
      <c r="AA16474" s="110"/>
      <c r="AC16474" s="110"/>
    </row>
    <row r="16475" spans="19:29" x14ac:dyDescent="0.25">
      <c r="S16475" s="110"/>
      <c r="U16475" s="110"/>
      <c r="W16475" s="110"/>
      <c r="Y16475" s="110"/>
      <c r="AA16475" s="110"/>
      <c r="AC16475" s="110"/>
    </row>
    <row r="16476" spans="19:29" x14ac:dyDescent="0.25">
      <c r="S16476" s="110"/>
      <c r="U16476" s="110"/>
      <c r="W16476" s="110"/>
      <c r="Y16476" s="110"/>
      <c r="AA16476" s="110"/>
      <c r="AC16476" s="110"/>
    </row>
    <row r="16477" spans="19:29" x14ac:dyDescent="0.25">
      <c r="S16477" s="111"/>
      <c r="U16477" s="111"/>
      <c r="W16477" s="111"/>
      <c r="Y16477" s="111"/>
      <c r="AA16477" s="111"/>
      <c r="AC16477" s="111"/>
    </row>
    <row r="16478" spans="19:29" x14ac:dyDescent="0.25">
      <c r="S16478" s="107"/>
      <c r="U16478" s="107"/>
      <c r="W16478" s="107"/>
      <c r="Y16478" s="107"/>
      <c r="AA16478" s="107"/>
      <c r="AC16478" s="107"/>
    </row>
    <row r="16479" spans="19:29" x14ac:dyDescent="0.25">
      <c r="S16479" s="108"/>
      <c r="U16479" s="108"/>
      <c r="W16479" s="108"/>
      <c r="Y16479" s="108"/>
      <c r="AA16479" s="108"/>
      <c r="AC16479" s="108"/>
    </row>
    <row r="16480" spans="19:29" x14ac:dyDescent="0.25">
      <c r="S16480" s="108"/>
      <c r="U16480" s="108"/>
      <c r="W16480" s="108"/>
      <c r="Y16480" s="108"/>
      <c r="AA16480" s="108"/>
      <c r="AC16480" s="108"/>
    </row>
    <row r="16481" spans="19:29" x14ac:dyDescent="0.25">
      <c r="S16481" s="109"/>
      <c r="U16481" s="109"/>
      <c r="W16481" s="109"/>
      <c r="Y16481" s="109"/>
      <c r="AA16481" s="109"/>
      <c r="AC16481" s="109"/>
    </row>
    <row r="16482" spans="19:29" x14ac:dyDescent="0.25">
      <c r="S16482" s="108"/>
      <c r="U16482" s="108"/>
      <c r="W16482" s="108"/>
      <c r="Y16482" s="108"/>
      <c r="AA16482" s="108"/>
      <c r="AC16482" s="108"/>
    </row>
    <row r="16483" spans="19:29" x14ac:dyDescent="0.25">
      <c r="S16483" s="108"/>
      <c r="U16483" s="108"/>
      <c r="W16483" s="108"/>
      <c r="Y16483" s="108"/>
      <c r="AA16483" s="108"/>
      <c r="AC16483" s="108"/>
    </row>
    <row r="16484" spans="19:29" x14ac:dyDescent="0.25">
      <c r="S16484" s="109"/>
      <c r="U16484" s="109"/>
      <c r="W16484" s="109"/>
      <c r="Y16484" s="109"/>
      <c r="AA16484" s="109"/>
      <c r="AC16484" s="109"/>
    </row>
    <row r="16485" spans="19:29" x14ac:dyDescent="0.25">
      <c r="S16485" s="108"/>
      <c r="U16485" s="108"/>
      <c r="W16485" s="108"/>
      <c r="Y16485" s="108"/>
      <c r="AA16485" s="108"/>
      <c r="AC16485" s="108"/>
    </row>
    <row r="16486" spans="19:29" x14ac:dyDescent="0.25">
      <c r="S16486" s="109"/>
      <c r="U16486" s="109"/>
      <c r="W16486" s="109"/>
      <c r="Y16486" s="109"/>
      <c r="AA16486" s="109"/>
      <c r="AC16486" s="109"/>
    </row>
    <row r="16487" spans="19:29" x14ac:dyDescent="0.25">
      <c r="S16487" s="108"/>
      <c r="U16487" s="108"/>
      <c r="W16487" s="108"/>
      <c r="Y16487" s="108"/>
      <c r="AA16487" s="108"/>
      <c r="AC16487" s="108"/>
    </row>
    <row r="16488" spans="19:29" x14ac:dyDescent="0.25">
      <c r="S16488" s="108"/>
      <c r="U16488" s="108"/>
      <c r="W16488" s="108"/>
      <c r="Y16488" s="108"/>
      <c r="AA16488" s="108"/>
      <c r="AC16488" s="108"/>
    </row>
    <row r="16489" spans="19:29" x14ac:dyDescent="0.25">
      <c r="S16489" s="108"/>
      <c r="U16489" s="108"/>
      <c r="W16489" s="108"/>
      <c r="Y16489" s="108"/>
      <c r="AA16489" s="108"/>
      <c r="AC16489" s="108"/>
    </row>
    <row r="16490" spans="19:29" x14ac:dyDescent="0.25">
      <c r="S16490" s="110"/>
      <c r="U16490" s="110"/>
      <c r="W16490" s="110"/>
      <c r="Y16490" s="110"/>
      <c r="AA16490" s="110"/>
      <c r="AC16490" s="110"/>
    </row>
    <row r="16491" spans="19:29" x14ac:dyDescent="0.25">
      <c r="S16491" s="110"/>
      <c r="U16491" s="110"/>
      <c r="W16491" s="110"/>
      <c r="Y16491" s="110"/>
      <c r="AA16491" s="110"/>
      <c r="AC16491" s="110"/>
    </row>
    <row r="16492" spans="19:29" x14ac:dyDescent="0.25">
      <c r="S16492" s="110"/>
      <c r="U16492" s="110"/>
      <c r="W16492" s="110"/>
      <c r="Y16492" s="110"/>
      <c r="AA16492" s="110"/>
      <c r="AC16492" s="110"/>
    </row>
    <row r="16493" spans="19:29" x14ac:dyDescent="0.25">
      <c r="S16493" s="110"/>
      <c r="U16493" s="110"/>
      <c r="W16493" s="110"/>
      <c r="Y16493" s="110"/>
      <c r="AA16493" s="110"/>
      <c r="AC16493" s="110"/>
    </row>
    <row r="16494" spans="19:29" x14ac:dyDescent="0.25">
      <c r="S16494" s="111"/>
      <c r="U16494" s="111"/>
      <c r="W16494" s="111"/>
      <c r="Y16494" s="111"/>
      <c r="AA16494" s="111"/>
      <c r="AC16494" s="111"/>
    </row>
    <row r="16495" spans="19:29" x14ac:dyDescent="0.25">
      <c r="S16495" s="107"/>
      <c r="U16495" s="107"/>
      <c r="W16495" s="107"/>
      <c r="Y16495" s="107"/>
      <c r="AA16495" s="107"/>
      <c r="AC16495" s="107"/>
    </row>
    <row r="16496" spans="19:29" x14ac:dyDescent="0.25">
      <c r="S16496" s="108"/>
      <c r="U16496" s="108"/>
      <c r="W16496" s="108"/>
      <c r="Y16496" s="108"/>
      <c r="AA16496" s="108"/>
      <c r="AC16496" s="108"/>
    </row>
    <row r="16497" spans="19:29" x14ac:dyDescent="0.25">
      <c r="S16497" s="108"/>
      <c r="U16497" s="108"/>
      <c r="W16497" s="108"/>
      <c r="Y16497" s="108"/>
      <c r="AA16497" s="108"/>
      <c r="AC16497" s="108"/>
    </row>
    <row r="16498" spans="19:29" x14ac:dyDescent="0.25">
      <c r="S16498" s="109"/>
      <c r="U16498" s="109"/>
      <c r="W16498" s="109"/>
      <c r="Y16498" s="109"/>
      <c r="AA16498" s="109"/>
      <c r="AC16498" s="109"/>
    </row>
    <row r="16499" spans="19:29" x14ac:dyDescent="0.25">
      <c r="S16499" s="108"/>
      <c r="U16499" s="108"/>
      <c r="W16499" s="108"/>
      <c r="Y16499" s="108"/>
      <c r="AA16499" s="108"/>
      <c r="AC16499" s="108"/>
    </row>
    <row r="16500" spans="19:29" x14ac:dyDescent="0.25">
      <c r="S16500" s="108"/>
      <c r="U16500" s="108"/>
      <c r="W16500" s="108"/>
      <c r="Y16500" s="108"/>
      <c r="AA16500" s="108"/>
      <c r="AC16500" s="108"/>
    </row>
    <row r="16501" spans="19:29" x14ac:dyDescent="0.25">
      <c r="S16501" s="109"/>
      <c r="U16501" s="109"/>
      <c r="W16501" s="109"/>
      <c r="Y16501" s="109"/>
      <c r="AA16501" s="109"/>
      <c r="AC16501" s="109"/>
    </row>
    <row r="16502" spans="19:29" x14ac:dyDescent="0.25">
      <c r="S16502" s="108"/>
      <c r="U16502" s="108"/>
      <c r="W16502" s="108"/>
      <c r="Y16502" s="108"/>
      <c r="AA16502" s="108"/>
      <c r="AC16502" s="108"/>
    </row>
    <row r="16503" spans="19:29" x14ac:dyDescent="0.25">
      <c r="S16503" s="109"/>
      <c r="U16503" s="109"/>
      <c r="W16503" s="109"/>
      <c r="Y16503" s="109"/>
      <c r="AA16503" s="109"/>
      <c r="AC16503" s="109"/>
    </row>
    <row r="16504" spans="19:29" x14ac:dyDescent="0.25">
      <c r="S16504" s="108"/>
      <c r="U16504" s="108"/>
      <c r="W16504" s="108"/>
      <c r="Y16504" s="108"/>
      <c r="AA16504" s="108"/>
      <c r="AC16504" s="108"/>
    </row>
    <row r="16505" spans="19:29" x14ac:dyDescent="0.25">
      <c r="S16505" s="108"/>
      <c r="U16505" s="108"/>
      <c r="W16505" s="108"/>
      <c r="Y16505" s="108"/>
      <c r="AA16505" s="108"/>
      <c r="AC16505" s="108"/>
    </row>
    <row r="16506" spans="19:29" x14ac:dyDescent="0.25">
      <c r="S16506" s="108"/>
      <c r="U16506" s="108"/>
      <c r="W16506" s="108"/>
      <c r="Y16506" s="108"/>
      <c r="AA16506" s="108"/>
      <c r="AC16506" s="108"/>
    </row>
    <row r="16507" spans="19:29" x14ac:dyDescent="0.25">
      <c r="S16507" s="110"/>
      <c r="U16507" s="110"/>
      <c r="W16507" s="110"/>
      <c r="Y16507" s="110"/>
      <c r="AA16507" s="110"/>
      <c r="AC16507" s="110"/>
    </row>
    <row r="16508" spans="19:29" x14ac:dyDescent="0.25">
      <c r="S16508" s="110"/>
      <c r="U16508" s="110"/>
      <c r="W16508" s="110"/>
      <c r="Y16508" s="110"/>
      <c r="AA16508" s="110"/>
      <c r="AC16508" s="110"/>
    </row>
    <row r="16509" spans="19:29" x14ac:dyDescent="0.25">
      <c r="S16509" s="110"/>
      <c r="U16509" s="110"/>
      <c r="W16509" s="110"/>
      <c r="Y16509" s="110"/>
      <c r="AA16509" s="110"/>
      <c r="AC16509" s="110"/>
    </row>
    <row r="16510" spans="19:29" x14ac:dyDescent="0.25">
      <c r="S16510" s="110"/>
      <c r="U16510" s="110"/>
      <c r="W16510" s="110"/>
      <c r="Y16510" s="110"/>
      <c r="AA16510" s="110"/>
      <c r="AC16510" s="110"/>
    </row>
    <row r="16511" spans="19:29" x14ac:dyDescent="0.25">
      <c r="S16511" s="111"/>
      <c r="U16511" s="111"/>
      <c r="W16511" s="111"/>
      <c r="Y16511" s="111"/>
      <c r="AA16511" s="111"/>
      <c r="AC16511" s="111"/>
    </row>
    <row r="16512" spans="19:29" x14ac:dyDescent="0.25">
      <c r="S16512" s="107"/>
      <c r="U16512" s="107"/>
      <c r="W16512" s="107"/>
      <c r="Y16512" s="107"/>
      <c r="AA16512" s="107"/>
      <c r="AC16512" s="107"/>
    </row>
    <row r="16513" spans="19:29" x14ac:dyDescent="0.25">
      <c r="S16513" s="108"/>
      <c r="U16513" s="108"/>
      <c r="W16513" s="108"/>
      <c r="Y16513" s="108"/>
      <c r="AA16513" s="108"/>
      <c r="AC16513" s="108"/>
    </row>
    <row r="16514" spans="19:29" x14ac:dyDescent="0.25">
      <c r="S16514" s="108"/>
      <c r="U16514" s="108"/>
      <c r="W16514" s="108"/>
      <c r="Y16514" s="108"/>
      <c r="AA16514" s="108"/>
      <c r="AC16514" s="108"/>
    </row>
    <row r="16515" spans="19:29" x14ac:dyDescent="0.25">
      <c r="S16515" s="109"/>
      <c r="U16515" s="109"/>
      <c r="W16515" s="109"/>
      <c r="Y16515" s="109"/>
      <c r="AA16515" s="109"/>
      <c r="AC16515" s="109"/>
    </row>
    <row r="16516" spans="19:29" x14ac:dyDescent="0.25">
      <c r="S16516" s="108"/>
      <c r="U16516" s="108"/>
      <c r="W16516" s="108"/>
      <c r="Y16516" s="108"/>
      <c r="AA16516" s="108"/>
      <c r="AC16516" s="108"/>
    </row>
    <row r="16517" spans="19:29" x14ac:dyDescent="0.25">
      <c r="S16517" s="108"/>
      <c r="U16517" s="108"/>
      <c r="W16517" s="108"/>
      <c r="Y16517" s="108"/>
      <c r="AA16517" s="108"/>
      <c r="AC16517" s="108"/>
    </row>
    <row r="16518" spans="19:29" x14ac:dyDescent="0.25">
      <c r="S16518" s="109"/>
      <c r="U16518" s="109"/>
      <c r="W16518" s="109"/>
      <c r="Y16518" s="109"/>
      <c r="AA16518" s="109"/>
      <c r="AC16518" s="109"/>
    </row>
    <row r="16519" spans="19:29" x14ac:dyDescent="0.25">
      <c r="S16519" s="108"/>
      <c r="U16519" s="108"/>
      <c r="W16519" s="108"/>
      <c r="Y16519" s="108"/>
      <c r="AA16519" s="108"/>
      <c r="AC16519" s="108"/>
    </row>
    <row r="16520" spans="19:29" x14ac:dyDescent="0.25">
      <c r="S16520" s="109"/>
      <c r="U16520" s="109"/>
      <c r="W16520" s="109"/>
      <c r="Y16520" s="109"/>
      <c r="AA16520" s="109"/>
      <c r="AC16520" s="109"/>
    </row>
    <row r="16521" spans="19:29" x14ac:dyDescent="0.25">
      <c r="S16521" s="108"/>
      <c r="U16521" s="108"/>
      <c r="W16521" s="108"/>
      <c r="Y16521" s="108"/>
      <c r="AA16521" s="108"/>
      <c r="AC16521" s="108"/>
    </row>
    <row r="16522" spans="19:29" x14ac:dyDescent="0.25">
      <c r="S16522" s="108"/>
      <c r="U16522" s="108"/>
      <c r="W16522" s="108"/>
      <c r="Y16522" s="108"/>
      <c r="AA16522" s="108"/>
      <c r="AC16522" s="108"/>
    </row>
    <row r="16523" spans="19:29" x14ac:dyDescent="0.25">
      <c r="S16523" s="108"/>
      <c r="U16523" s="108"/>
      <c r="W16523" s="108"/>
      <c r="Y16523" s="108"/>
      <c r="AA16523" s="108"/>
      <c r="AC16523" s="108"/>
    </row>
    <row r="16524" spans="19:29" x14ac:dyDescent="0.25">
      <c r="S16524" s="110"/>
      <c r="U16524" s="110"/>
      <c r="W16524" s="110"/>
      <c r="Y16524" s="110"/>
      <c r="AA16524" s="110"/>
      <c r="AC16524" s="110"/>
    </row>
    <row r="16525" spans="19:29" x14ac:dyDescent="0.25">
      <c r="S16525" s="110"/>
      <c r="U16525" s="110"/>
      <c r="W16525" s="110"/>
      <c r="Y16525" s="110"/>
      <c r="AA16525" s="110"/>
      <c r="AC16525" s="110"/>
    </row>
    <row r="16526" spans="19:29" x14ac:dyDescent="0.25">
      <c r="S16526" s="110"/>
      <c r="U16526" s="110"/>
      <c r="W16526" s="110"/>
      <c r="Y16526" s="110"/>
      <c r="AA16526" s="110"/>
      <c r="AC16526" s="110"/>
    </row>
    <row r="16527" spans="19:29" x14ac:dyDescent="0.25">
      <c r="S16527" s="110"/>
      <c r="U16527" s="110"/>
      <c r="W16527" s="110"/>
      <c r="Y16527" s="110"/>
      <c r="AA16527" s="110"/>
      <c r="AC16527" s="110"/>
    </row>
    <row r="16528" spans="19:29" x14ac:dyDescent="0.25">
      <c r="S16528" s="111"/>
      <c r="U16528" s="111"/>
      <c r="W16528" s="111"/>
      <c r="Y16528" s="111"/>
      <c r="AA16528" s="111"/>
      <c r="AC16528" s="111"/>
    </row>
    <row r="16529" spans="19:29" x14ac:dyDescent="0.25">
      <c r="S16529" s="107"/>
      <c r="U16529" s="107"/>
      <c r="W16529" s="107"/>
      <c r="Y16529" s="107"/>
      <c r="AA16529" s="107"/>
      <c r="AC16529" s="107"/>
    </row>
    <row r="16530" spans="19:29" x14ac:dyDescent="0.25">
      <c r="S16530" s="108"/>
      <c r="U16530" s="108"/>
      <c r="W16530" s="108"/>
      <c r="Y16530" s="108"/>
      <c r="AA16530" s="108"/>
      <c r="AC16530" s="108"/>
    </row>
    <row r="16531" spans="19:29" x14ac:dyDescent="0.25">
      <c r="S16531" s="108"/>
      <c r="U16531" s="108"/>
      <c r="W16531" s="108"/>
      <c r="Y16531" s="108"/>
      <c r="AA16531" s="108"/>
      <c r="AC16531" s="108"/>
    </row>
    <row r="16532" spans="19:29" x14ac:dyDescent="0.25">
      <c r="S16532" s="109"/>
      <c r="U16532" s="109"/>
      <c r="W16532" s="109"/>
      <c r="Y16532" s="109"/>
      <c r="AA16532" s="109"/>
      <c r="AC16532" s="109"/>
    </row>
    <row r="16533" spans="19:29" x14ac:dyDescent="0.25">
      <c r="S16533" s="108"/>
      <c r="U16533" s="108"/>
      <c r="W16533" s="108"/>
      <c r="Y16533" s="108"/>
      <c r="AA16533" s="108"/>
      <c r="AC16533" s="108"/>
    </row>
    <row r="16534" spans="19:29" x14ac:dyDescent="0.25">
      <c r="S16534" s="108"/>
      <c r="U16534" s="108"/>
      <c r="W16534" s="108"/>
      <c r="Y16534" s="108"/>
      <c r="AA16534" s="108"/>
      <c r="AC16534" s="108"/>
    </row>
    <row r="16535" spans="19:29" x14ac:dyDescent="0.25">
      <c r="S16535" s="109"/>
      <c r="U16535" s="109"/>
      <c r="W16535" s="109"/>
      <c r="Y16535" s="109"/>
      <c r="AA16535" s="109"/>
      <c r="AC16535" s="109"/>
    </row>
    <row r="16536" spans="19:29" x14ac:dyDescent="0.25">
      <c r="S16536" s="108"/>
      <c r="U16536" s="108"/>
      <c r="W16536" s="108"/>
      <c r="Y16536" s="108"/>
      <c r="AA16536" s="108"/>
      <c r="AC16536" s="108"/>
    </row>
    <row r="16537" spans="19:29" x14ac:dyDescent="0.25">
      <c r="S16537" s="109"/>
      <c r="U16537" s="109"/>
      <c r="W16537" s="109"/>
      <c r="Y16537" s="109"/>
      <c r="AA16537" s="109"/>
      <c r="AC16537" s="109"/>
    </row>
    <row r="16538" spans="19:29" x14ac:dyDescent="0.25">
      <c r="S16538" s="108"/>
      <c r="U16538" s="108"/>
      <c r="W16538" s="108"/>
      <c r="Y16538" s="108"/>
      <c r="AA16538" s="108"/>
      <c r="AC16538" s="108"/>
    </row>
    <row r="16539" spans="19:29" x14ac:dyDescent="0.25">
      <c r="S16539" s="108"/>
      <c r="U16539" s="108"/>
      <c r="W16539" s="108"/>
      <c r="Y16539" s="108"/>
      <c r="AA16539" s="108"/>
      <c r="AC16539" s="108"/>
    </row>
    <row r="16540" spans="19:29" x14ac:dyDescent="0.25">
      <c r="S16540" s="108"/>
      <c r="U16540" s="108"/>
      <c r="W16540" s="108"/>
      <c r="Y16540" s="108"/>
      <c r="AA16540" s="108"/>
      <c r="AC16540" s="108"/>
    </row>
    <row r="16541" spans="19:29" x14ac:dyDescent="0.25">
      <c r="S16541" s="110"/>
      <c r="U16541" s="110"/>
      <c r="W16541" s="110"/>
      <c r="Y16541" s="110"/>
      <c r="AA16541" s="110"/>
      <c r="AC16541" s="110"/>
    </row>
    <row r="16542" spans="19:29" x14ac:dyDescent="0.25">
      <c r="S16542" s="110"/>
      <c r="U16542" s="110"/>
      <c r="W16542" s="110"/>
      <c r="Y16542" s="110"/>
      <c r="AA16542" s="110"/>
      <c r="AC16542" s="110"/>
    </row>
    <row r="16543" spans="19:29" x14ac:dyDescent="0.25">
      <c r="S16543" s="110"/>
      <c r="U16543" s="110"/>
      <c r="W16543" s="110"/>
      <c r="Y16543" s="110"/>
      <c r="AA16543" s="110"/>
      <c r="AC16543" s="110"/>
    </row>
    <row r="16544" spans="19:29" x14ac:dyDescent="0.25">
      <c r="S16544" s="110"/>
      <c r="U16544" s="110"/>
      <c r="W16544" s="110"/>
      <c r="Y16544" s="110"/>
      <c r="AA16544" s="110"/>
      <c r="AC16544" s="110"/>
    </row>
    <row r="16545" spans="19:29" x14ac:dyDescent="0.25">
      <c r="S16545" s="111"/>
      <c r="U16545" s="111"/>
      <c r="W16545" s="111"/>
      <c r="Y16545" s="111"/>
      <c r="AA16545" s="111"/>
      <c r="AC16545" s="111"/>
    </row>
    <row r="16546" spans="19:29" x14ac:dyDescent="0.25">
      <c r="S16546" s="107"/>
      <c r="U16546" s="107"/>
      <c r="W16546" s="107"/>
      <c r="Y16546" s="107"/>
      <c r="AA16546" s="107"/>
      <c r="AC16546" s="107"/>
    </row>
    <row r="16547" spans="19:29" x14ac:dyDescent="0.25">
      <c r="S16547" s="108"/>
      <c r="U16547" s="108"/>
      <c r="W16547" s="108"/>
      <c r="Y16547" s="108"/>
      <c r="AA16547" s="108"/>
      <c r="AC16547" s="108"/>
    </row>
    <row r="16548" spans="19:29" x14ac:dyDescent="0.25">
      <c r="S16548" s="108"/>
      <c r="U16548" s="108"/>
      <c r="W16548" s="108"/>
      <c r="Y16548" s="108"/>
      <c r="AA16548" s="108"/>
      <c r="AC16548" s="108"/>
    </row>
    <row r="16549" spans="19:29" x14ac:dyDescent="0.25">
      <c r="S16549" s="109"/>
      <c r="U16549" s="109"/>
      <c r="W16549" s="109"/>
      <c r="Y16549" s="109"/>
      <c r="AA16549" s="109"/>
      <c r="AC16549" s="109"/>
    </row>
    <row r="16550" spans="19:29" x14ac:dyDescent="0.25">
      <c r="S16550" s="108"/>
      <c r="U16550" s="108"/>
      <c r="W16550" s="108"/>
      <c r="Y16550" s="108"/>
      <c r="AA16550" s="108"/>
      <c r="AC16550" s="108"/>
    </row>
    <row r="16551" spans="19:29" x14ac:dyDescent="0.25">
      <c r="S16551" s="108"/>
      <c r="U16551" s="108"/>
      <c r="W16551" s="108"/>
      <c r="Y16551" s="108"/>
      <c r="AA16551" s="108"/>
      <c r="AC16551" s="108"/>
    </row>
    <row r="16552" spans="19:29" x14ac:dyDescent="0.25">
      <c r="S16552" s="109"/>
      <c r="U16552" s="109"/>
      <c r="W16552" s="109"/>
      <c r="Y16552" s="109"/>
      <c r="AA16552" s="109"/>
      <c r="AC16552" s="109"/>
    </row>
    <row r="16553" spans="19:29" x14ac:dyDescent="0.25">
      <c r="S16553" s="108"/>
      <c r="U16553" s="108"/>
      <c r="W16553" s="108"/>
      <c r="Y16553" s="108"/>
      <c r="AA16553" s="108"/>
      <c r="AC16553" s="108"/>
    </row>
    <row r="16554" spans="19:29" x14ac:dyDescent="0.25">
      <c r="S16554" s="109"/>
      <c r="U16554" s="109"/>
      <c r="W16554" s="109"/>
      <c r="Y16554" s="109"/>
      <c r="AA16554" s="109"/>
      <c r="AC16554" s="109"/>
    </row>
    <row r="16555" spans="19:29" x14ac:dyDescent="0.25">
      <c r="S16555" s="108"/>
      <c r="U16555" s="108"/>
      <c r="W16555" s="108"/>
      <c r="Y16555" s="108"/>
      <c r="AA16555" s="108"/>
      <c r="AC16555" s="108"/>
    </row>
    <row r="16556" spans="19:29" x14ac:dyDescent="0.25">
      <c r="S16556" s="108"/>
      <c r="U16556" s="108"/>
      <c r="W16556" s="108"/>
      <c r="Y16556" s="108"/>
      <c r="AA16556" s="108"/>
      <c r="AC16556" s="108"/>
    </row>
    <row r="16557" spans="19:29" x14ac:dyDescent="0.25">
      <c r="S16557" s="108"/>
      <c r="U16557" s="108"/>
      <c r="W16557" s="108"/>
      <c r="Y16557" s="108"/>
      <c r="AA16557" s="108"/>
      <c r="AC16557" s="108"/>
    </row>
    <row r="16558" spans="19:29" x14ac:dyDescent="0.25">
      <c r="S16558" s="110"/>
      <c r="U16558" s="110"/>
      <c r="W16558" s="110"/>
      <c r="Y16558" s="110"/>
      <c r="AA16558" s="110"/>
      <c r="AC16558" s="110"/>
    </row>
    <row r="16559" spans="19:29" x14ac:dyDescent="0.25">
      <c r="S16559" s="110"/>
      <c r="U16559" s="110"/>
      <c r="W16559" s="110"/>
      <c r="Y16559" s="110"/>
      <c r="AA16559" s="110"/>
      <c r="AC16559" s="110"/>
    </row>
    <row r="16560" spans="19:29" x14ac:dyDescent="0.25">
      <c r="S16560" s="110"/>
      <c r="U16560" s="110"/>
      <c r="W16560" s="110"/>
      <c r="Y16560" s="110"/>
      <c r="AA16560" s="110"/>
      <c r="AC16560" s="110"/>
    </row>
    <row r="16561" spans="19:29" x14ac:dyDescent="0.25">
      <c r="S16561" s="110"/>
      <c r="U16561" s="110"/>
      <c r="W16561" s="110"/>
      <c r="Y16561" s="110"/>
      <c r="AA16561" s="110"/>
      <c r="AC16561" s="110"/>
    </row>
    <row r="16562" spans="19:29" x14ac:dyDescent="0.25">
      <c r="S16562" s="111"/>
      <c r="U16562" s="111"/>
      <c r="W16562" s="111"/>
      <c r="Y16562" s="111"/>
      <c r="AA16562" s="111"/>
      <c r="AC16562" s="111"/>
    </row>
    <row r="16563" spans="19:29" x14ac:dyDescent="0.25">
      <c r="S16563" s="107"/>
      <c r="U16563" s="107"/>
      <c r="W16563" s="107"/>
      <c r="Y16563" s="107"/>
      <c r="AA16563" s="107"/>
      <c r="AC16563" s="107"/>
    </row>
    <row r="16564" spans="19:29" x14ac:dyDescent="0.25">
      <c r="S16564" s="108"/>
      <c r="U16564" s="108"/>
      <c r="W16564" s="108"/>
      <c r="Y16564" s="108"/>
      <c r="AA16564" s="108"/>
      <c r="AC16564" s="108"/>
    </row>
    <row r="16565" spans="19:29" x14ac:dyDescent="0.25">
      <c r="S16565" s="108"/>
      <c r="U16565" s="108"/>
      <c r="W16565" s="108"/>
      <c r="Y16565" s="108"/>
      <c r="AA16565" s="108"/>
      <c r="AC16565" s="108"/>
    </row>
    <row r="16566" spans="19:29" x14ac:dyDescent="0.25">
      <c r="S16566" s="109"/>
      <c r="U16566" s="109"/>
      <c r="W16566" s="109"/>
      <c r="Y16566" s="109"/>
      <c r="AA16566" s="109"/>
      <c r="AC16566" s="109"/>
    </row>
    <row r="16567" spans="19:29" x14ac:dyDescent="0.25">
      <c r="S16567" s="108"/>
      <c r="U16567" s="108"/>
      <c r="W16567" s="108"/>
      <c r="Y16567" s="108"/>
      <c r="AA16567" s="108"/>
      <c r="AC16567" s="108"/>
    </row>
    <row r="16568" spans="19:29" x14ac:dyDescent="0.25">
      <c r="S16568" s="108"/>
      <c r="U16568" s="108"/>
      <c r="W16568" s="108"/>
      <c r="Y16568" s="108"/>
      <c r="AA16568" s="108"/>
      <c r="AC16568" s="108"/>
    </row>
    <row r="16569" spans="19:29" x14ac:dyDescent="0.25">
      <c r="S16569" s="109"/>
      <c r="U16569" s="109"/>
      <c r="W16569" s="109"/>
      <c r="Y16569" s="109"/>
      <c r="AA16569" s="109"/>
      <c r="AC16569" s="109"/>
    </row>
    <row r="16570" spans="19:29" x14ac:dyDescent="0.25">
      <c r="S16570" s="108"/>
      <c r="U16570" s="108"/>
      <c r="W16570" s="108"/>
      <c r="Y16570" s="108"/>
      <c r="AA16570" s="108"/>
      <c r="AC16570" s="108"/>
    </row>
    <row r="16571" spans="19:29" x14ac:dyDescent="0.25">
      <c r="S16571" s="109"/>
      <c r="U16571" s="109"/>
      <c r="W16571" s="109"/>
      <c r="Y16571" s="109"/>
      <c r="AA16571" s="109"/>
      <c r="AC16571" s="109"/>
    </row>
    <row r="16572" spans="19:29" x14ac:dyDescent="0.25">
      <c r="S16572" s="108"/>
      <c r="U16572" s="108"/>
      <c r="W16572" s="108"/>
      <c r="Y16572" s="108"/>
      <c r="AA16572" s="108"/>
      <c r="AC16572" s="108"/>
    </row>
    <row r="16573" spans="19:29" x14ac:dyDescent="0.25">
      <c r="S16573" s="108"/>
      <c r="U16573" s="108"/>
      <c r="W16573" s="108"/>
      <c r="Y16573" s="108"/>
      <c r="AA16573" s="108"/>
      <c r="AC16573" s="108"/>
    </row>
    <row r="16574" spans="19:29" x14ac:dyDescent="0.25">
      <c r="S16574" s="108"/>
      <c r="U16574" s="108"/>
      <c r="W16574" s="108"/>
      <c r="Y16574" s="108"/>
      <c r="AA16574" s="108"/>
      <c r="AC16574" s="108"/>
    </row>
    <row r="16575" spans="19:29" x14ac:dyDescent="0.25">
      <c r="S16575" s="110"/>
      <c r="U16575" s="110"/>
      <c r="W16575" s="110"/>
      <c r="Y16575" s="110"/>
      <c r="AA16575" s="110"/>
      <c r="AC16575" s="110"/>
    </row>
    <row r="16576" spans="19:29" x14ac:dyDescent="0.25">
      <c r="S16576" s="110"/>
      <c r="U16576" s="110"/>
      <c r="W16576" s="110"/>
      <c r="Y16576" s="110"/>
      <c r="AA16576" s="110"/>
      <c r="AC16576" s="110"/>
    </row>
    <row r="16577" spans="19:29" x14ac:dyDescent="0.25">
      <c r="S16577" s="110"/>
      <c r="U16577" s="110"/>
      <c r="W16577" s="110"/>
      <c r="Y16577" s="110"/>
      <c r="AA16577" s="110"/>
      <c r="AC16577" s="110"/>
    </row>
    <row r="16578" spans="19:29" x14ac:dyDescent="0.25">
      <c r="S16578" s="110"/>
      <c r="U16578" s="110"/>
      <c r="W16578" s="110"/>
      <c r="Y16578" s="110"/>
      <c r="AA16578" s="110"/>
      <c r="AC16578" s="110"/>
    </row>
    <row r="16579" spans="19:29" x14ac:dyDescent="0.25">
      <c r="S16579" s="111"/>
      <c r="U16579" s="111"/>
      <c r="W16579" s="111"/>
      <c r="Y16579" s="111"/>
      <c r="AA16579" s="111"/>
      <c r="AC16579" s="111"/>
    </row>
    <row r="16580" spans="19:29" x14ac:dyDescent="0.25">
      <c r="S16580" s="107"/>
      <c r="U16580" s="107"/>
      <c r="W16580" s="107"/>
      <c r="Y16580" s="107"/>
      <c r="AA16580" s="107"/>
      <c r="AC16580" s="107"/>
    </row>
    <row r="16581" spans="19:29" x14ac:dyDescent="0.25">
      <c r="S16581" s="108"/>
      <c r="U16581" s="108"/>
      <c r="W16581" s="108"/>
      <c r="Y16581" s="108"/>
      <c r="AA16581" s="108"/>
      <c r="AC16581" s="108"/>
    </row>
    <row r="16582" spans="19:29" x14ac:dyDescent="0.25">
      <c r="S16582" s="108"/>
      <c r="U16582" s="108"/>
      <c r="W16582" s="108"/>
      <c r="Y16582" s="108"/>
      <c r="AA16582" s="108"/>
      <c r="AC16582" s="108"/>
    </row>
    <row r="16583" spans="19:29" x14ac:dyDescent="0.25">
      <c r="S16583" s="109"/>
      <c r="U16583" s="109"/>
      <c r="W16583" s="109"/>
      <c r="Y16583" s="109"/>
      <c r="AA16583" s="109"/>
      <c r="AC16583" s="109"/>
    </row>
    <row r="16584" spans="19:29" x14ac:dyDescent="0.25">
      <c r="S16584" s="108"/>
      <c r="U16584" s="108"/>
      <c r="W16584" s="108"/>
      <c r="Y16584" s="108"/>
      <c r="AA16584" s="108"/>
      <c r="AC16584" s="108"/>
    </row>
    <row r="16585" spans="19:29" x14ac:dyDescent="0.25">
      <c r="S16585" s="108"/>
      <c r="U16585" s="108"/>
      <c r="W16585" s="108"/>
      <c r="Y16585" s="108"/>
      <c r="AA16585" s="108"/>
      <c r="AC16585" s="108"/>
    </row>
    <row r="16586" spans="19:29" x14ac:dyDescent="0.25">
      <c r="S16586" s="109"/>
      <c r="U16586" s="109"/>
      <c r="W16586" s="109"/>
      <c r="Y16586" s="109"/>
      <c r="AA16586" s="109"/>
      <c r="AC16586" s="109"/>
    </row>
    <row r="16587" spans="19:29" x14ac:dyDescent="0.25">
      <c r="S16587" s="108"/>
      <c r="U16587" s="108"/>
      <c r="W16587" s="108"/>
      <c r="Y16587" s="108"/>
      <c r="AA16587" s="108"/>
      <c r="AC16587" s="108"/>
    </row>
    <row r="16588" spans="19:29" x14ac:dyDescent="0.25">
      <c r="S16588" s="109"/>
      <c r="U16588" s="109"/>
      <c r="W16588" s="109"/>
      <c r="Y16588" s="109"/>
      <c r="AA16588" s="109"/>
      <c r="AC16588" s="109"/>
    </row>
    <row r="16589" spans="19:29" x14ac:dyDescent="0.25">
      <c r="S16589" s="108"/>
      <c r="U16589" s="108"/>
      <c r="W16589" s="108"/>
      <c r="Y16589" s="108"/>
      <c r="AA16589" s="108"/>
      <c r="AC16589" s="108"/>
    </row>
    <row r="16590" spans="19:29" x14ac:dyDescent="0.25">
      <c r="S16590" s="108"/>
      <c r="U16590" s="108"/>
      <c r="W16590" s="108"/>
      <c r="Y16590" s="108"/>
      <c r="AA16590" s="108"/>
      <c r="AC16590" s="108"/>
    </row>
    <row r="16591" spans="19:29" x14ac:dyDescent="0.25">
      <c r="S16591" s="108"/>
      <c r="U16591" s="108"/>
      <c r="W16591" s="108"/>
      <c r="Y16591" s="108"/>
      <c r="AA16591" s="108"/>
      <c r="AC16591" s="108"/>
    </row>
    <row r="16592" spans="19:29" x14ac:dyDescent="0.25">
      <c r="S16592" s="110"/>
      <c r="U16592" s="110"/>
      <c r="W16592" s="110"/>
      <c r="Y16592" s="110"/>
      <c r="AA16592" s="110"/>
      <c r="AC16592" s="110"/>
    </row>
    <row r="16593" spans="19:29" x14ac:dyDescent="0.25">
      <c r="S16593" s="110"/>
      <c r="U16593" s="110"/>
      <c r="W16593" s="110"/>
      <c r="Y16593" s="110"/>
      <c r="AA16593" s="110"/>
      <c r="AC16593" s="110"/>
    </row>
    <row r="16594" spans="19:29" x14ac:dyDescent="0.25">
      <c r="S16594" s="110"/>
      <c r="U16594" s="110"/>
      <c r="W16594" s="110"/>
      <c r="Y16594" s="110"/>
      <c r="AA16594" s="110"/>
      <c r="AC16594" s="110"/>
    </row>
    <row r="16595" spans="19:29" x14ac:dyDescent="0.25">
      <c r="S16595" s="110"/>
      <c r="U16595" s="110"/>
      <c r="W16595" s="110"/>
      <c r="Y16595" s="110"/>
      <c r="AA16595" s="110"/>
      <c r="AC16595" s="110"/>
    </row>
    <row r="16596" spans="19:29" x14ac:dyDescent="0.25">
      <c r="S16596" s="111"/>
      <c r="U16596" s="111"/>
      <c r="W16596" s="111"/>
      <c r="Y16596" s="111"/>
      <c r="AA16596" s="111"/>
      <c r="AC16596" s="111"/>
    </row>
    <row r="16597" spans="19:29" x14ac:dyDescent="0.25">
      <c r="S16597" s="107"/>
      <c r="U16597" s="107"/>
      <c r="W16597" s="107"/>
      <c r="Y16597" s="107"/>
      <c r="AA16597" s="107"/>
      <c r="AC16597" s="107"/>
    </row>
    <row r="16598" spans="19:29" x14ac:dyDescent="0.25">
      <c r="S16598" s="108"/>
      <c r="U16598" s="108"/>
      <c r="W16598" s="108"/>
      <c r="Y16598" s="108"/>
      <c r="AA16598" s="108"/>
      <c r="AC16598" s="108"/>
    </row>
    <row r="16599" spans="19:29" x14ac:dyDescent="0.25">
      <c r="S16599" s="108"/>
      <c r="U16599" s="108"/>
      <c r="W16599" s="108"/>
      <c r="Y16599" s="108"/>
      <c r="AA16599" s="108"/>
      <c r="AC16599" s="108"/>
    </row>
    <row r="16600" spans="19:29" x14ac:dyDescent="0.25">
      <c r="S16600" s="109"/>
      <c r="U16600" s="109"/>
      <c r="W16600" s="109"/>
      <c r="Y16600" s="109"/>
      <c r="AA16600" s="109"/>
      <c r="AC16600" s="109"/>
    </row>
    <row r="16601" spans="19:29" x14ac:dyDescent="0.25">
      <c r="S16601" s="108"/>
      <c r="U16601" s="108"/>
      <c r="W16601" s="108"/>
      <c r="Y16601" s="108"/>
      <c r="AA16601" s="108"/>
      <c r="AC16601" s="108"/>
    </row>
    <row r="16602" spans="19:29" x14ac:dyDescent="0.25">
      <c r="S16602" s="108"/>
      <c r="U16602" s="108"/>
      <c r="W16602" s="108"/>
      <c r="Y16602" s="108"/>
      <c r="AA16602" s="108"/>
      <c r="AC16602" s="108"/>
    </row>
    <row r="16603" spans="19:29" x14ac:dyDescent="0.25">
      <c r="S16603" s="109"/>
      <c r="U16603" s="109"/>
      <c r="W16603" s="109"/>
      <c r="Y16603" s="109"/>
      <c r="AA16603" s="109"/>
      <c r="AC16603" s="109"/>
    </row>
    <row r="16604" spans="19:29" x14ac:dyDescent="0.25">
      <c r="S16604" s="108"/>
      <c r="U16604" s="108"/>
      <c r="W16604" s="108"/>
      <c r="Y16604" s="108"/>
      <c r="AA16604" s="108"/>
      <c r="AC16604" s="108"/>
    </row>
    <row r="16605" spans="19:29" x14ac:dyDescent="0.25">
      <c r="S16605" s="109"/>
      <c r="U16605" s="109"/>
      <c r="W16605" s="109"/>
      <c r="Y16605" s="109"/>
      <c r="AA16605" s="109"/>
      <c r="AC16605" s="109"/>
    </row>
    <row r="16606" spans="19:29" x14ac:dyDescent="0.25">
      <c r="S16606" s="108"/>
      <c r="U16606" s="108"/>
      <c r="W16606" s="108"/>
      <c r="Y16606" s="108"/>
      <c r="AA16606" s="108"/>
      <c r="AC16606" s="108"/>
    </row>
    <row r="16607" spans="19:29" x14ac:dyDescent="0.25">
      <c r="S16607" s="108"/>
      <c r="U16607" s="108"/>
      <c r="W16607" s="108"/>
      <c r="Y16607" s="108"/>
      <c r="AA16607" s="108"/>
      <c r="AC16607" s="108"/>
    </row>
    <row r="16608" spans="19:29" x14ac:dyDescent="0.25">
      <c r="S16608" s="108"/>
      <c r="U16608" s="108"/>
      <c r="W16608" s="108"/>
      <c r="Y16608" s="108"/>
      <c r="AA16608" s="108"/>
      <c r="AC16608" s="108"/>
    </row>
    <row r="16609" spans="19:29" x14ac:dyDescent="0.25">
      <c r="S16609" s="110"/>
      <c r="U16609" s="110"/>
      <c r="W16609" s="110"/>
      <c r="Y16609" s="110"/>
      <c r="AA16609" s="110"/>
      <c r="AC16609" s="110"/>
    </row>
    <row r="16610" spans="19:29" x14ac:dyDescent="0.25">
      <c r="S16610" s="110"/>
      <c r="U16610" s="110"/>
      <c r="W16610" s="110"/>
      <c r="Y16610" s="110"/>
      <c r="AA16610" s="110"/>
      <c r="AC16610" s="110"/>
    </row>
    <row r="16611" spans="19:29" x14ac:dyDescent="0.25">
      <c r="S16611" s="110"/>
      <c r="U16611" s="110"/>
      <c r="W16611" s="110"/>
      <c r="Y16611" s="110"/>
      <c r="AA16611" s="110"/>
      <c r="AC16611" s="110"/>
    </row>
    <row r="16612" spans="19:29" x14ac:dyDescent="0.25">
      <c r="S16612" s="110"/>
      <c r="U16612" s="110"/>
      <c r="W16612" s="110"/>
      <c r="Y16612" s="110"/>
      <c r="AA16612" s="110"/>
      <c r="AC16612" s="110"/>
    </row>
    <row r="16613" spans="19:29" x14ac:dyDescent="0.25">
      <c r="S16613" s="111"/>
      <c r="U16613" s="111"/>
      <c r="W16613" s="111"/>
      <c r="Y16613" s="111"/>
      <c r="AA16613" s="111"/>
      <c r="AC16613" s="111"/>
    </row>
    <row r="16614" spans="19:29" x14ac:dyDescent="0.25">
      <c r="S16614" s="107"/>
      <c r="U16614" s="107"/>
      <c r="W16614" s="107"/>
      <c r="Y16614" s="107"/>
      <c r="AA16614" s="107"/>
      <c r="AC16614" s="107"/>
    </row>
    <row r="16615" spans="19:29" x14ac:dyDescent="0.25">
      <c r="S16615" s="108"/>
      <c r="U16615" s="108"/>
      <c r="W16615" s="108"/>
      <c r="Y16615" s="108"/>
      <c r="AA16615" s="108"/>
      <c r="AC16615" s="108"/>
    </row>
    <row r="16616" spans="19:29" x14ac:dyDescent="0.25">
      <c r="S16616" s="108"/>
      <c r="U16616" s="108"/>
      <c r="W16616" s="108"/>
      <c r="Y16616" s="108"/>
      <c r="AA16616" s="108"/>
      <c r="AC16616" s="108"/>
    </row>
    <row r="16617" spans="19:29" x14ac:dyDescent="0.25">
      <c r="S16617" s="109"/>
      <c r="U16617" s="109"/>
      <c r="W16617" s="109"/>
      <c r="Y16617" s="109"/>
      <c r="AA16617" s="109"/>
      <c r="AC16617" s="109"/>
    </row>
    <row r="16618" spans="19:29" x14ac:dyDescent="0.25">
      <c r="S16618" s="108"/>
      <c r="U16618" s="108"/>
      <c r="W16618" s="108"/>
      <c r="Y16618" s="108"/>
      <c r="AA16618" s="108"/>
      <c r="AC16618" s="108"/>
    </row>
    <row r="16619" spans="19:29" x14ac:dyDescent="0.25">
      <c r="S16619" s="108"/>
      <c r="U16619" s="108"/>
      <c r="W16619" s="108"/>
      <c r="Y16619" s="108"/>
      <c r="AA16619" s="108"/>
      <c r="AC16619" s="108"/>
    </row>
    <row r="16620" spans="19:29" x14ac:dyDescent="0.25">
      <c r="S16620" s="109"/>
      <c r="U16620" s="109"/>
      <c r="W16620" s="109"/>
      <c r="Y16620" s="109"/>
      <c r="AA16620" s="109"/>
      <c r="AC16620" s="109"/>
    </row>
    <row r="16621" spans="19:29" x14ac:dyDescent="0.25">
      <c r="S16621" s="108"/>
      <c r="U16621" s="108"/>
      <c r="W16621" s="108"/>
      <c r="Y16621" s="108"/>
      <c r="AA16621" s="108"/>
      <c r="AC16621" s="108"/>
    </row>
    <row r="16622" spans="19:29" x14ac:dyDescent="0.25">
      <c r="S16622" s="109"/>
      <c r="U16622" s="109"/>
      <c r="W16622" s="109"/>
      <c r="Y16622" s="109"/>
      <c r="AA16622" s="109"/>
      <c r="AC16622" s="109"/>
    </row>
    <row r="16623" spans="19:29" x14ac:dyDescent="0.25">
      <c r="S16623" s="108"/>
      <c r="U16623" s="108"/>
      <c r="W16623" s="108"/>
      <c r="Y16623" s="108"/>
      <c r="AA16623" s="108"/>
      <c r="AC16623" s="108"/>
    </row>
    <row r="16624" spans="19:29" x14ac:dyDescent="0.25">
      <c r="S16624" s="108"/>
      <c r="U16624" s="108"/>
      <c r="W16624" s="108"/>
      <c r="Y16624" s="108"/>
      <c r="AA16624" s="108"/>
      <c r="AC16624" s="108"/>
    </row>
    <row r="16625" spans="19:29" x14ac:dyDescent="0.25">
      <c r="S16625" s="108"/>
      <c r="U16625" s="108"/>
      <c r="W16625" s="108"/>
      <c r="Y16625" s="108"/>
      <c r="AA16625" s="108"/>
      <c r="AC16625" s="108"/>
    </row>
    <row r="16626" spans="19:29" x14ac:dyDescent="0.25">
      <c r="S16626" s="110"/>
      <c r="U16626" s="110"/>
      <c r="W16626" s="110"/>
      <c r="Y16626" s="110"/>
      <c r="AA16626" s="110"/>
      <c r="AC16626" s="110"/>
    </row>
    <row r="16627" spans="19:29" x14ac:dyDescent="0.25">
      <c r="S16627" s="110"/>
      <c r="U16627" s="110"/>
      <c r="W16627" s="110"/>
      <c r="Y16627" s="110"/>
      <c r="AA16627" s="110"/>
      <c r="AC16627" s="110"/>
    </row>
    <row r="16628" spans="19:29" x14ac:dyDescent="0.25">
      <c r="S16628" s="110"/>
      <c r="U16628" s="110"/>
      <c r="W16628" s="110"/>
      <c r="Y16628" s="110"/>
      <c r="AA16628" s="110"/>
      <c r="AC16628" s="110"/>
    </row>
    <row r="16629" spans="19:29" x14ac:dyDescent="0.25">
      <c r="S16629" s="110"/>
      <c r="U16629" s="110"/>
      <c r="W16629" s="110"/>
      <c r="Y16629" s="110"/>
      <c r="AA16629" s="110"/>
      <c r="AC16629" s="110"/>
    </row>
    <row r="16630" spans="19:29" x14ac:dyDescent="0.25">
      <c r="S16630" s="111"/>
      <c r="U16630" s="111"/>
      <c r="W16630" s="111"/>
      <c r="Y16630" s="111"/>
      <c r="AA16630" s="111"/>
      <c r="AC16630" s="111"/>
    </row>
    <row r="16631" spans="19:29" x14ac:dyDescent="0.25">
      <c r="S16631" s="107"/>
      <c r="U16631" s="107"/>
      <c r="W16631" s="107"/>
      <c r="Y16631" s="107"/>
      <c r="AA16631" s="107"/>
      <c r="AC16631" s="107"/>
    </row>
    <row r="16632" spans="19:29" x14ac:dyDescent="0.25">
      <c r="S16632" s="108"/>
      <c r="U16632" s="108"/>
      <c r="W16632" s="108"/>
      <c r="Y16632" s="108"/>
      <c r="AA16632" s="108"/>
      <c r="AC16632" s="108"/>
    </row>
    <row r="16633" spans="19:29" x14ac:dyDescent="0.25">
      <c r="S16633" s="108"/>
      <c r="U16633" s="108"/>
      <c r="W16633" s="108"/>
      <c r="Y16633" s="108"/>
      <c r="AA16633" s="108"/>
      <c r="AC16633" s="108"/>
    </row>
    <row r="16634" spans="19:29" x14ac:dyDescent="0.25">
      <c r="S16634" s="109"/>
      <c r="U16634" s="109"/>
      <c r="W16634" s="109"/>
      <c r="Y16634" s="109"/>
      <c r="AA16634" s="109"/>
      <c r="AC16634" s="109"/>
    </row>
    <row r="16635" spans="19:29" x14ac:dyDescent="0.25">
      <c r="S16635" s="108"/>
      <c r="U16635" s="108"/>
      <c r="W16635" s="108"/>
      <c r="Y16635" s="108"/>
      <c r="AA16635" s="108"/>
      <c r="AC16635" s="108"/>
    </row>
    <row r="16636" spans="19:29" x14ac:dyDescent="0.25">
      <c r="S16636" s="108"/>
      <c r="U16636" s="108"/>
      <c r="W16636" s="108"/>
      <c r="Y16636" s="108"/>
      <c r="AA16636" s="108"/>
      <c r="AC16636" s="108"/>
    </row>
    <row r="16637" spans="19:29" x14ac:dyDescent="0.25">
      <c r="S16637" s="109"/>
      <c r="U16637" s="109"/>
      <c r="W16637" s="109"/>
      <c r="Y16637" s="109"/>
      <c r="AA16637" s="109"/>
      <c r="AC16637" s="109"/>
    </row>
    <row r="16638" spans="19:29" x14ac:dyDescent="0.25">
      <c r="S16638" s="108"/>
      <c r="U16638" s="108"/>
      <c r="W16638" s="108"/>
      <c r="Y16638" s="108"/>
      <c r="AA16638" s="108"/>
      <c r="AC16638" s="108"/>
    </row>
    <row r="16639" spans="19:29" x14ac:dyDescent="0.25">
      <c r="S16639" s="109"/>
      <c r="U16639" s="109"/>
      <c r="W16639" s="109"/>
      <c r="Y16639" s="109"/>
      <c r="AA16639" s="109"/>
      <c r="AC16639" s="109"/>
    </row>
    <row r="16640" spans="19:29" x14ac:dyDescent="0.25">
      <c r="S16640" s="108"/>
      <c r="U16640" s="108"/>
      <c r="W16640" s="108"/>
      <c r="Y16640" s="108"/>
      <c r="AA16640" s="108"/>
      <c r="AC16640" s="108"/>
    </row>
    <row r="16641" spans="19:29" x14ac:dyDescent="0.25">
      <c r="S16641" s="108"/>
      <c r="U16641" s="108"/>
      <c r="W16641" s="108"/>
      <c r="Y16641" s="108"/>
      <c r="AA16641" s="108"/>
      <c r="AC16641" s="108"/>
    </row>
    <row r="16642" spans="19:29" x14ac:dyDescent="0.25">
      <c r="S16642" s="108"/>
      <c r="U16642" s="108"/>
      <c r="W16642" s="108"/>
      <c r="Y16642" s="108"/>
      <c r="AA16642" s="108"/>
      <c r="AC16642" s="108"/>
    </row>
    <row r="16643" spans="19:29" x14ac:dyDescent="0.25">
      <c r="S16643" s="110"/>
      <c r="U16643" s="110"/>
      <c r="W16643" s="110"/>
      <c r="Y16643" s="110"/>
      <c r="AA16643" s="110"/>
      <c r="AC16643" s="110"/>
    </row>
    <row r="16644" spans="19:29" x14ac:dyDescent="0.25">
      <c r="S16644" s="110"/>
      <c r="U16644" s="110"/>
      <c r="W16644" s="110"/>
      <c r="Y16644" s="110"/>
      <c r="AA16644" s="110"/>
      <c r="AC16644" s="110"/>
    </row>
    <row r="16645" spans="19:29" x14ac:dyDescent="0.25">
      <c r="S16645" s="110"/>
      <c r="U16645" s="110"/>
      <c r="W16645" s="110"/>
      <c r="Y16645" s="110"/>
      <c r="AA16645" s="110"/>
      <c r="AC16645" s="110"/>
    </row>
    <row r="16646" spans="19:29" x14ac:dyDescent="0.25">
      <c r="S16646" s="110"/>
      <c r="U16646" s="110"/>
      <c r="W16646" s="110"/>
      <c r="Y16646" s="110"/>
      <c r="AA16646" s="110"/>
      <c r="AC16646" s="110"/>
    </row>
    <row r="16647" spans="19:29" x14ac:dyDescent="0.25">
      <c r="S16647" s="111"/>
      <c r="U16647" s="111"/>
      <c r="W16647" s="111"/>
      <c r="Y16647" s="111"/>
      <c r="AA16647" s="111"/>
      <c r="AC16647" s="111"/>
    </row>
    <row r="16648" spans="19:29" x14ac:dyDescent="0.25">
      <c r="S16648" s="107"/>
      <c r="U16648" s="107"/>
      <c r="W16648" s="107"/>
      <c r="Y16648" s="107"/>
      <c r="AA16648" s="107"/>
      <c r="AC16648" s="107"/>
    </row>
    <row r="16649" spans="19:29" x14ac:dyDescent="0.25">
      <c r="S16649" s="108"/>
      <c r="U16649" s="108"/>
      <c r="W16649" s="108"/>
      <c r="Y16649" s="108"/>
      <c r="AA16649" s="108"/>
      <c r="AC16649" s="108"/>
    </row>
    <row r="16650" spans="19:29" x14ac:dyDescent="0.25">
      <c r="S16650" s="108"/>
      <c r="U16650" s="108"/>
      <c r="W16650" s="108"/>
      <c r="Y16650" s="108"/>
      <c r="AA16650" s="108"/>
      <c r="AC16650" s="108"/>
    </row>
    <row r="16651" spans="19:29" x14ac:dyDescent="0.25">
      <c r="S16651" s="109"/>
      <c r="U16651" s="109"/>
      <c r="W16651" s="109"/>
      <c r="Y16651" s="109"/>
      <c r="AA16651" s="109"/>
      <c r="AC16651" s="109"/>
    </row>
    <row r="16652" spans="19:29" x14ac:dyDescent="0.25">
      <c r="S16652" s="108"/>
      <c r="U16652" s="108"/>
      <c r="W16652" s="108"/>
      <c r="Y16652" s="108"/>
      <c r="AA16652" s="108"/>
      <c r="AC16652" s="108"/>
    </row>
    <row r="16653" spans="19:29" x14ac:dyDescent="0.25">
      <c r="S16653" s="108"/>
      <c r="U16653" s="108"/>
      <c r="W16653" s="108"/>
      <c r="Y16653" s="108"/>
      <c r="AA16653" s="108"/>
      <c r="AC16653" s="108"/>
    </row>
    <row r="16654" spans="19:29" x14ac:dyDescent="0.25">
      <c r="S16654" s="109"/>
      <c r="U16654" s="109"/>
      <c r="W16654" s="109"/>
      <c r="Y16654" s="109"/>
      <c r="AA16654" s="109"/>
      <c r="AC16654" s="109"/>
    </row>
    <row r="16655" spans="19:29" x14ac:dyDescent="0.25">
      <c r="S16655" s="108"/>
      <c r="U16655" s="108"/>
      <c r="W16655" s="108"/>
      <c r="Y16655" s="108"/>
      <c r="AA16655" s="108"/>
      <c r="AC16655" s="108"/>
    </row>
    <row r="16656" spans="19:29" x14ac:dyDescent="0.25">
      <c r="S16656" s="109"/>
      <c r="U16656" s="109"/>
      <c r="W16656" s="109"/>
      <c r="Y16656" s="109"/>
      <c r="AA16656" s="109"/>
      <c r="AC16656" s="109"/>
    </row>
    <row r="16657" spans="19:29" x14ac:dyDescent="0.25">
      <c r="S16657" s="108"/>
      <c r="U16657" s="108"/>
      <c r="W16657" s="108"/>
      <c r="Y16657" s="108"/>
      <c r="AA16657" s="108"/>
      <c r="AC16657" s="108"/>
    </row>
    <row r="16658" spans="19:29" x14ac:dyDescent="0.25">
      <c r="S16658" s="108"/>
      <c r="U16658" s="108"/>
      <c r="W16658" s="108"/>
      <c r="Y16658" s="108"/>
      <c r="AA16658" s="108"/>
      <c r="AC16658" s="108"/>
    </row>
    <row r="16659" spans="19:29" x14ac:dyDescent="0.25">
      <c r="S16659" s="108"/>
      <c r="U16659" s="108"/>
      <c r="W16659" s="108"/>
      <c r="Y16659" s="108"/>
      <c r="AA16659" s="108"/>
      <c r="AC16659" s="108"/>
    </row>
    <row r="16660" spans="19:29" x14ac:dyDescent="0.25">
      <c r="S16660" s="110"/>
      <c r="U16660" s="110"/>
      <c r="W16660" s="110"/>
      <c r="Y16660" s="110"/>
      <c r="AA16660" s="110"/>
      <c r="AC16660" s="110"/>
    </row>
    <row r="16661" spans="19:29" x14ac:dyDescent="0.25">
      <c r="S16661" s="110"/>
      <c r="U16661" s="110"/>
      <c r="W16661" s="110"/>
      <c r="Y16661" s="110"/>
      <c r="AA16661" s="110"/>
      <c r="AC16661" s="110"/>
    </row>
    <row r="16662" spans="19:29" x14ac:dyDescent="0.25">
      <c r="S16662" s="110"/>
      <c r="U16662" s="110"/>
      <c r="W16662" s="110"/>
      <c r="Y16662" s="110"/>
      <c r="AA16662" s="110"/>
      <c r="AC16662" s="110"/>
    </row>
    <row r="16663" spans="19:29" x14ac:dyDescent="0.25">
      <c r="S16663" s="110"/>
      <c r="U16663" s="110"/>
      <c r="W16663" s="110"/>
      <c r="Y16663" s="110"/>
      <c r="AA16663" s="110"/>
      <c r="AC16663" s="110"/>
    </row>
    <row r="16664" spans="19:29" x14ac:dyDescent="0.25">
      <c r="S16664" s="111"/>
      <c r="U16664" s="111"/>
      <c r="W16664" s="111"/>
      <c r="Y16664" s="111"/>
      <c r="AA16664" s="111"/>
      <c r="AC16664" s="111"/>
    </row>
    <row r="16665" spans="19:29" x14ac:dyDescent="0.25">
      <c r="S16665" s="107"/>
      <c r="U16665" s="107"/>
      <c r="W16665" s="107"/>
      <c r="Y16665" s="107"/>
      <c r="AA16665" s="107"/>
      <c r="AC16665" s="107"/>
    </row>
    <row r="16666" spans="19:29" x14ac:dyDescent="0.25">
      <c r="S16666" s="108"/>
      <c r="U16666" s="108"/>
      <c r="W16666" s="108"/>
      <c r="Y16666" s="108"/>
      <c r="AA16666" s="108"/>
      <c r="AC16666" s="108"/>
    </row>
    <row r="16667" spans="19:29" x14ac:dyDescent="0.25">
      <c r="S16667" s="108"/>
      <c r="U16667" s="108"/>
      <c r="W16667" s="108"/>
      <c r="Y16667" s="108"/>
      <c r="AA16667" s="108"/>
      <c r="AC16667" s="108"/>
    </row>
    <row r="16668" spans="19:29" x14ac:dyDescent="0.25">
      <c r="S16668" s="109"/>
      <c r="U16668" s="109"/>
      <c r="W16668" s="109"/>
      <c r="Y16668" s="109"/>
      <c r="AA16668" s="109"/>
      <c r="AC16668" s="109"/>
    </row>
    <row r="16669" spans="19:29" x14ac:dyDescent="0.25">
      <c r="S16669" s="108"/>
      <c r="U16669" s="108"/>
      <c r="W16669" s="108"/>
      <c r="Y16669" s="108"/>
      <c r="AA16669" s="108"/>
      <c r="AC16669" s="108"/>
    </row>
    <row r="16670" spans="19:29" x14ac:dyDescent="0.25">
      <c r="S16670" s="108"/>
      <c r="U16670" s="108"/>
      <c r="W16670" s="108"/>
      <c r="Y16670" s="108"/>
      <c r="AA16670" s="108"/>
      <c r="AC16670" s="108"/>
    </row>
    <row r="16671" spans="19:29" x14ac:dyDescent="0.25">
      <c r="S16671" s="109"/>
      <c r="U16671" s="109"/>
      <c r="W16671" s="109"/>
      <c r="Y16671" s="109"/>
      <c r="AA16671" s="109"/>
      <c r="AC16671" s="109"/>
    </row>
    <row r="16672" spans="19:29" x14ac:dyDescent="0.25">
      <c r="S16672" s="108"/>
      <c r="U16672" s="108"/>
      <c r="W16672" s="108"/>
      <c r="Y16672" s="108"/>
      <c r="AA16672" s="108"/>
      <c r="AC16672" s="108"/>
    </row>
    <row r="16673" spans="19:29" x14ac:dyDescent="0.25">
      <c r="S16673" s="109"/>
      <c r="U16673" s="109"/>
      <c r="W16673" s="109"/>
      <c r="Y16673" s="109"/>
      <c r="AA16673" s="109"/>
      <c r="AC16673" s="109"/>
    </row>
    <row r="16674" spans="19:29" x14ac:dyDescent="0.25">
      <c r="S16674" s="108"/>
      <c r="U16674" s="108"/>
      <c r="W16674" s="108"/>
      <c r="Y16674" s="108"/>
      <c r="AA16674" s="108"/>
      <c r="AC16674" s="108"/>
    </row>
    <row r="16675" spans="19:29" x14ac:dyDescent="0.25">
      <c r="S16675" s="108"/>
      <c r="U16675" s="108"/>
      <c r="W16675" s="108"/>
      <c r="Y16675" s="108"/>
      <c r="AA16675" s="108"/>
      <c r="AC16675" s="108"/>
    </row>
    <row r="16676" spans="19:29" x14ac:dyDescent="0.25">
      <c r="S16676" s="108"/>
      <c r="U16676" s="108"/>
      <c r="W16676" s="108"/>
      <c r="Y16676" s="108"/>
      <c r="AA16676" s="108"/>
      <c r="AC16676" s="108"/>
    </row>
    <row r="16677" spans="19:29" x14ac:dyDescent="0.25">
      <c r="S16677" s="110"/>
      <c r="U16677" s="110"/>
      <c r="W16677" s="110"/>
      <c r="Y16677" s="110"/>
      <c r="AA16677" s="110"/>
      <c r="AC16677" s="110"/>
    </row>
    <row r="16678" spans="19:29" x14ac:dyDescent="0.25">
      <c r="S16678" s="110"/>
      <c r="U16678" s="110"/>
      <c r="W16678" s="110"/>
      <c r="Y16678" s="110"/>
      <c r="AA16678" s="110"/>
      <c r="AC16678" s="110"/>
    </row>
    <row r="16679" spans="19:29" x14ac:dyDescent="0.25">
      <c r="S16679" s="110"/>
      <c r="U16679" s="110"/>
      <c r="W16679" s="110"/>
      <c r="Y16679" s="110"/>
      <c r="AA16679" s="110"/>
      <c r="AC16679" s="110"/>
    </row>
    <row r="16680" spans="19:29" x14ac:dyDescent="0.25">
      <c r="S16680" s="110"/>
      <c r="U16680" s="110"/>
      <c r="W16680" s="110"/>
      <c r="Y16680" s="110"/>
      <c r="AA16680" s="110"/>
      <c r="AC16680" s="110"/>
    </row>
    <row r="16681" spans="19:29" x14ac:dyDescent="0.25">
      <c r="S16681" s="111"/>
      <c r="U16681" s="111"/>
      <c r="W16681" s="111"/>
      <c r="Y16681" s="111"/>
      <c r="AA16681" s="111"/>
      <c r="AC16681" s="111"/>
    </row>
    <row r="16682" spans="19:29" x14ac:dyDescent="0.25">
      <c r="S16682" s="107"/>
      <c r="U16682" s="107"/>
      <c r="W16682" s="107"/>
      <c r="Y16682" s="107"/>
      <c r="AA16682" s="107"/>
      <c r="AC16682" s="107"/>
    </row>
    <row r="16683" spans="19:29" x14ac:dyDescent="0.25">
      <c r="S16683" s="108"/>
      <c r="U16683" s="108"/>
      <c r="W16683" s="108"/>
      <c r="Y16683" s="108"/>
      <c r="AA16683" s="108"/>
      <c r="AC16683" s="108"/>
    </row>
    <row r="16684" spans="19:29" x14ac:dyDescent="0.25">
      <c r="S16684" s="108"/>
      <c r="U16684" s="108"/>
      <c r="W16684" s="108"/>
      <c r="Y16684" s="108"/>
      <c r="AA16684" s="108"/>
      <c r="AC16684" s="108"/>
    </row>
    <row r="16685" spans="19:29" x14ac:dyDescent="0.25">
      <c r="S16685" s="109"/>
      <c r="U16685" s="109"/>
      <c r="W16685" s="109"/>
      <c r="Y16685" s="109"/>
      <c r="AA16685" s="109"/>
      <c r="AC16685" s="109"/>
    </row>
    <row r="16686" spans="19:29" x14ac:dyDescent="0.25">
      <c r="S16686" s="108"/>
      <c r="U16686" s="108"/>
      <c r="W16686" s="108"/>
      <c r="Y16686" s="108"/>
      <c r="AA16686" s="108"/>
      <c r="AC16686" s="108"/>
    </row>
    <row r="16687" spans="19:29" x14ac:dyDescent="0.25">
      <c r="S16687" s="108"/>
      <c r="U16687" s="108"/>
      <c r="W16687" s="108"/>
      <c r="Y16687" s="108"/>
      <c r="AA16687" s="108"/>
      <c r="AC16687" s="108"/>
    </row>
    <row r="16688" spans="19:29" x14ac:dyDescent="0.25">
      <c r="S16688" s="109"/>
      <c r="U16688" s="109"/>
      <c r="W16688" s="109"/>
      <c r="Y16688" s="109"/>
      <c r="AA16688" s="109"/>
      <c r="AC16688" s="109"/>
    </row>
    <row r="16689" spans="19:29" x14ac:dyDescent="0.25">
      <c r="S16689" s="108"/>
      <c r="U16689" s="108"/>
      <c r="W16689" s="108"/>
      <c r="Y16689" s="108"/>
      <c r="AA16689" s="108"/>
      <c r="AC16689" s="108"/>
    </row>
    <row r="16690" spans="19:29" x14ac:dyDescent="0.25">
      <c r="S16690" s="109"/>
      <c r="U16690" s="109"/>
      <c r="W16690" s="109"/>
      <c r="Y16690" s="109"/>
      <c r="AA16690" s="109"/>
      <c r="AC16690" s="109"/>
    </row>
    <row r="16691" spans="19:29" x14ac:dyDescent="0.25">
      <c r="S16691" s="108"/>
      <c r="U16691" s="108"/>
      <c r="W16691" s="108"/>
      <c r="Y16691" s="108"/>
      <c r="AA16691" s="108"/>
      <c r="AC16691" s="108"/>
    </row>
    <row r="16692" spans="19:29" x14ac:dyDescent="0.25">
      <c r="S16692" s="108"/>
      <c r="U16692" s="108"/>
      <c r="W16692" s="108"/>
      <c r="Y16692" s="108"/>
      <c r="AA16692" s="108"/>
      <c r="AC16692" s="108"/>
    </row>
    <row r="16693" spans="19:29" x14ac:dyDescent="0.25">
      <c r="S16693" s="108"/>
      <c r="U16693" s="108"/>
      <c r="W16693" s="108"/>
      <c r="Y16693" s="108"/>
      <c r="AA16693" s="108"/>
      <c r="AC16693" s="108"/>
    </row>
    <row r="16694" spans="19:29" x14ac:dyDescent="0.25">
      <c r="S16694" s="110"/>
      <c r="U16694" s="110"/>
      <c r="W16694" s="110"/>
      <c r="Y16694" s="110"/>
      <c r="AA16694" s="110"/>
      <c r="AC16694" s="110"/>
    </row>
    <row r="16695" spans="19:29" x14ac:dyDescent="0.25">
      <c r="S16695" s="110"/>
      <c r="U16695" s="110"/>
      <c r="W16695" s="110"/>
      <c r="Y16695" s="110"/>
      <c r="AA16695" s="110"/>
      <c r="AC16695" s="110"/>
    </row>
    <row r="16696" spans="19:29" x14ac:dyDescent="0.25">
      <c r="S16696" s="110"/>
      <c r="U16696" s="110"/>
      <c r="W16696" s="110"/>
      <c r="Y16696" s="110"/>
      <c r="AA16696" s="110"/>
      <c r="AC16696" s="110"/>
    </row>
    <row r="16697" spans="19:29" x14ac:dyDescent="0.25">
      <c r="S16697" s="110"/>
      <c r="U16697" s="110"/>
      <c r="W16697" s="110"/>
      <c r="Y16697" s="110"/>
      <c r="AA16697" s="110"/>
      <c r="AC16697" s="110"/>
    </row>
    <row r="16698" spans="19:29" x14ac:dyDescent="0.25">
      <c r="S16698" s="111"/>
      <c r="U16698" s="111"/>
      <c r="W16698" s="111"/>
      <c r="Y16698" s="111"/>
      <c r="AA16698" s="111"/>
      <c r="AC16698" s="111"/>
    </row>
    <row r="16699" spans="19:29" x14ac:dyDescent="0.25">
      <c r="S16699" s="107"/>
      <c r="U16699" s="107"/>
      <c r="W16699" s="107"/>
      <c r="Y16699" s="107"/>
      <c r="AA16699" s="107"/>
      <c r="AC16699" s="107"/>
    </row>
    <row r="16700" spans="19:29" x14ac:dyDescent="0.25">
      <c r="S16700" s="108"/>
      <c r="U16700" s="108"/>
      <c r="W16700" s="108"/>
      <c r="Y16700" s="108"/>
      <c r="AA16700" s="108"/>
      <c r="AC16700" s="108"/>
    </row>
    <row r="16701" spans="19:29" x14ac:dyDescent="0.25">
      <c r="S16701" s="108"/>
      <c r="U16701" s="108"/>
      <c r="W16701" s="108"/>
      <c r="Y16701" s="108"/>
      <c r="AA16701" s="108"/>
      <c r="AC16701" s="108"/>
    </row>
    <row r="16702" spans="19:29" x14ac:dyDescent="0.25">
      <c r="S16702" s="109"/>
      <c r="U16702" s="109"/>
      <c r="W16702" s="109"/>
      <c r="Y16702" s="109"/>
      <c r="AA16702" s="109"/>
      <c r="AC16702" s="109"/>
    </row>
    <row r="16703" spans="19:29" x14ac:dyDescent="0.25">
      <c r="S16703" s="108"/>
      <c r="U16703" s="108"/>
      <c r="W16703" s="108"/>
      <c r="Y16703" s="108"/>
      <c r="AA16703" s="108"/>
      <c r="AC16703" s="108"/>
    </row>
    <row r="16704" spans="19:29" x14ac:dyDescent="0.25">
      <c r="S16704" s="108"/>
      <c r="U16704" s="108"/>
      <c r="W16704" s="108"/>
      <c r="Y16704" s="108"/>
      <c r="AA16704" s="108"/>
      <c r="AC16704" s="108"/>
    </row>
    <row r="16705" spans="19:29" x14ac:dyDescent="0.25">
      <c r="S16705" s="109"/>
      <c r="U16705" s="109"/>
      <c r="W16705" s="109"/>
      <c r="Y16705" s="109"/>
      <c r="AA16705" s="109"/>
      <c r="AC16705" s="109"/>
    </row>
    <row r="16706" spans="19:29" x14ac:dyDescent="0.25">
      <c r="S16706" s="108"/>
      <c r="U16706" s="108"/>
      <c r="W16706" s="108"/>
      <c r="Y16706" s="108"/>
      <c r="AA16706" s="108"/>
      <c r="AC16706" s="108"/>
    </row>
    <row r="16707" spans="19:29" x14ac:dyDescent="0.25">
      <c r="S16707" s="109"/>
      <c r="U16707" s="109"/>
      <c r="W16707" s="109"/>
      <c r="Y16707" s="109"/>
      <c r="AA16707" s="109"/>
      <c r="AC16707" s="109"/>
    </row>
    <row r="16708" spans="19:29" x14ac:dyDescent="0.25">
      <c r="S16708" s="108"/>
      <c r="U16708" s="108"/>
      <c r="W16708" s="108"/>
      <c r="Y16708" s="108"/>
      <c r="AA16708" s="108"/>
      <c r="AC16708" s="108"/>
    </row>
    <row r="16709" spans="19:29" x14ac:dyDescent="0.25">
      <c r="S16709" s="108"/>
      <c r="U16709" s="108"/>
      <c r="W16709" s="108"/>
      <c r="Y16709" s="108"/>
      <c r="AA16709" s="108"/>
      <c r="AC16709" s="108"/>
    </row>
    <row r="16710" spans="19:29" x14ac:dyDescent="0.25">
      <c r="S16710" s="108"/>
      <c r="U16710" s="108"/>
      <c r="W16710" s="108"/>
      <c r="Y16710" s="108"/>
      <c r="AA16710" s="108"/>
      <c r="AC16710" s="108"/>
    </row>
    <row r="16711" spans="19:29" x14ac:dyDescent="0.25">
      <c r="S16711" s="110"/>
      <c r="U16711" s="110"/>
      <c r="W16711" s="110"/>
      <c r="Y16711" s="110"/>
      <c r="AA16711" s="110"/>
      <c r="AC16711" s="110"/>
    </row>
    <row r="16712" spans="19:29" x14ac:dyDescent="0.25">
      <c r="S16712" s="110"/>
      <c r="U16712" s="110"/>
      <c r="W16712" s="110"/>
      <c r="Y16712" s="110"/>
      <c r="AA16712" s="110"/>
      <c r="AC16712" s="110"/>
    </row>
    <row r="16713" spans="19:29" x14ac:dyDescent="0.25">
      <c r="S16713" s="110"/>
      <c r="U16713" s="110"/>
      <c r="W16713" s="110"/>
      <c r="Y16713" s="110"/>
      <c r="AA16713" s="110"/>
      <c r="AC16713" s="110"/>
    </row>
    <row r="16714" spans="19:29" x14ac:dyDescent="0.25">
      <c r="S16714" s="110"/>
      <c r="U16714" s="110"/>
      <c r="W16714" s="110"/>
      <c r="Y16714" s="110"/>
      <c r="AA16714" s="110"/>
      <c r="AC16714" s="110"/>
    </row>
    <row r="16715" spans="19:29" x14ac:dyDescent="0.25">
      <c r="S16715" s="111"/>
      <c r="U16715" s="111"/>
      <c r="W16715" s="111"/>
      <c r="Y16715" s="111"/>
      <c r="AA16715" s="111"/>
      <c r="AC16715" s="111"/>
    </row>
    <row r="16716" spans="19:29" x14ac:dyDescent="0.25">
      <c r="S16716" s="107"/>
      <c r="U16716" s="107"/>
      <c r="W16716" s="107"/>
      <c r="Y16716" s="107"/>
      <c r="AA16716" s="107"/>
      <c r="AC16716" s="107"/>
    </row>
    <row r="16717" spans="19:29" x14ac:dyDescent="0.25">
      <c r="S16717" s="108"/>
      <c r="U16717" s="108"/>
      <c r="W16717" s="108"/>
      <c r="Y16717" s="108"/>
      <c r="AA16717" s="108"/>
      <c r="AC16717" s="108"/>
    </row>
    <row r="16718" spans="19:29" x14ac:dyDescent="0.25">
      <c r="S16718" s="108"/>
      <c r="U16718" s="108"/>
      <c r="W16718" s="108"/>
      <c r="Y16718" s="108"/>
      <c r="AA16718" s="108"/>
      <c r="AC16718" s="108"/>
    </row>
    <row r="16719" spans="19:29" x14ac:dyDescent="0.25">
      <c r="S16719" s="109"/>
      <c r="U16719" s="109"/>
      <c r="W16719" s="109"/>
      <c r="Y16719" s="109"/>
      <c r="AA16719" s="109"/>
      <c r="AC16719" s="109"/>
    </row>
    <row r="16720" spans="19:29" x14ac:dyDescent="0.25">
      <c r="S16720" s="108"/>
      <c r="U16720" s="108"/>
      <c r="W16720" s="108"/>
      <c r="Y16720" s="108"/>
      <c r="AA16720" s="108"/>
      <c r="AC16720" s="108"/>
    </row>
    <row r="16721" spans="19:29" x14ac:dyDescent="0.25">
      <c r="S16721" s="108"/>
      <c r="U16721" s="108"/>
      <c r="W16721" s="108"/>
      <c r="Y16721" s="108"/>
      <c r="AA16721" s="108"/>
      <c r="AC16721" s="108"/>
    </row>
    <row r="16722" spans="19:29" x14ac:dyDescent="0.25">
      <c r="S16722" s="109"/>
      <c r="U16722" s="109"/>
      <c r="W16722" s="109"/>
      <c r="Y16722" s="109"/>
      <c r="AA16722" s="109"/>
      <c r="AC16722" s="109"/>
    </row>
    <row r="16723" spans="19:29" x14ac:dyDescent="0.25">
      <c r="S16723" s="108"/>
      <c r="U16723" s="108"/>
      <c r="W16723" s="108"/>
      <c r="Y16723" s="108"/>
      <c r="AA16723" s="108"/>
      <c r="AC16723" s="108"/>
    </row>
    <row r="16724" spans="19:29" x14ac:dyDescent="0.25">
      <c r="S16724" s="109"/>
      <c r="U16724" s="109"/>
      <c r="W16724" s="109"/>
      <c r="Y16724" s="109"/>
      <c r="AA16724" s="109"/>
      <c r="AC16724" s="109"/>
    </row>
    <row r="16725" spans="19:29" x14ac:dyDescent="0.25">
      <c r="S16725" s="108"/>
      <c r="U16725" s="108"/>
      <c r="W16725" s="108"/>
      <c r="Y16725" s="108"/>
      <c r="AA16725" s="108"/>
      <c r="AC16725" s="108"/>
    </row>
    <row r="16726" spans="19:29" x14ac:dyDescent="0.25">
      <c r="S16726" s="108"/>
      <c r="U16726" s="108"/>
      <c r="W16726" s="108"/>
      <c r="Y16726" s="108"/>
      <c r="AA16726" s="108"/>
      <c r="AC16726" s="108"/>
    </row>
    <row r="16727" spans="19:29" x14ac:dyDescent="0.25">
      <c r="S16727" s="108"/>
      <c r="U16727" s="108"/>
      <c r="W16727" s="108"/>
      <c r="Y16727" s="108"/>
      <c r="AA16727" s="108"/>
      <c r="AC16727" s="108"/>
    </row>
    <row r="16728" spans="19:29" x14ac:dyDescent="0.25">
      <c r="S16728" s="110"/>
      <c r="U16728" s="110"/>
      <c r="W16728" s="110"/>
      <c r="Y16728" s="110"/>
      <c r="AA16728" s="110"/>
      <c r="AC16728" s="110"/>
    </row>
    <row r="16729" spans="19:29" x14ac:dyDescent="0.25">
      <c r="S16729" s="110"/>
      <c r="U16729" s="110"/>
      <c r="W16729" s="110"/>
      <c r="Y16729" s="110"/>
      <c r="AA16729" s="110"/>
      <c r="AC16729" s="110"/>
    </row>
    <row r="16730" spans="19:29" x14ac:dyDescent="0.25">
      <c r="S16730" s="110"/>
      <c r="U16730" s="110"/>
      <c r="W16730" s="110"/>
      <c r="Y16730" s="110"/>
      <c r="AA16730" s="110"/>
      <c r="AC16730" s="110"/>
    </row>
    <row r="16731" spans="19:29" x14ac:dyDescent="0.25">
      <c r="S16731" s="110"/>
      <c r="U16731" s="110"/>
      <c r="W16731" s="110"/>
      <c r="Y16731" s="110"/>
      <c r="AA16731" s="110"/>
      <c r="AC16731" s="110"/>
    </row>
    <row r="16732" spans="19:29" x14ac:dyDescent="0.25">
      <c r="S16732" s="111"/>
      <c r="U16732" s="111"/>
      <c r="W16732" s="111"/>
      <c r="Y16732" s="111"/>
      <c r="AA16732" s="111"/>
      <c r="AC16732" s="111"/>
    </row>
    <row r="16733" spans="19:29" x14ac:dyDescent="0.25">
      <c r="S16733" s="107"/>
      <c r="U16733" s="107"/>
      <c r="W16733" s="107"/>
      <c r="Y16733" s="107"/>
      <c r="AA16733" s="107"/>
      <c r="AC16733" s="107"/>
    </row>
    <row r="16734" spans="19:29" x14ac:dyDescent="0.25">
      <c r="S16734" s="108"/>
      <c r="U16734" s="108"/>
      <c r="W16734" s="108"/>
      <c r="Y16734" s="108"/>
      <c r="AA16734" s="108"/>
      <c r="AC16734" s="108"/>
    </row>
    <row r="16735" spans="19:29" x14ac:dyDescent="0.25">
      <c r="S16735" s="108"/>
      <c r="U16735" s="108"/>
      <c r="W16735" s="108"/>
      <c r="Y16735" s="108"/>
      <c r="AA16735" s="108"/>
      <c r="AC16735" s="108"/>
    </row>
    <row r="16736" spans="19:29" x14ac:dyDescent="0.25">
      <c r="S16736" s="109"/>
      <c r="U16736" s="109"/>
      <c r="W16736" s="109"/>
      <c r="Y16736" s="109"/>
      <c r="AA16736" s="109"/>
      <c r="AC16736" s="109"/>
    </row>
    <row r="16737" spans="19:29" x14ac:dyDescent="0.25">
      <c r="S16737" s="108"/>
      <c r="U16737" s="108"/>
      <c r="W16737" s="108"/>
      <c r="Y16737" s="108"/>
      <c r="AA16737" s="108"/>
      <c r="AC16737" s="108"/>
    </row>
    <row r="16738" spans="19:29" x14ac:dyDescent="0.25">
      <c r="S16738" s="108"/>
      <c r="U16738" s="108"/>
      <c r="W16738" s="108"/>
      <c r="Y16738" s="108"/>
      <c r="AA16738" s="108"/>
      <c r="AC16738" s="108"/>
    </row>
    <row r="16739" spans="19:29" x14ac:dyDescent="0.25">
      <c r="S16739" s="109"/>
      <c r="U16739" s="109"/>
      <c r="W16739" s="109"/>
      <c r="Y16739" s="109"/>
      <c r="AA16739" s="109"/>
      <c r="AC16739" s="109"/>
    </row>
    <row r="16740" spans="19:29" x14ac:dyDescent="0.25">
      <c r="S16740" s="108"/>
      <c r="U16740" s="108"/>
      <c r="W16740" s="108"/>
      <c r="Y16740" s="108"/>
      <c r="AA16740" s="108"/>
      <c r="AC16740" s="108"/>
    </row>
    <row r="16741" spans="19:29" x14ac:dyDescent="0.25">
      <c r="S16741" s="109"/>
      <c r="U16741" s="109"/>
      <c r="W16741" s="109"/>
      <c r="Y16741" s="109"/>
      <c r="AA16741" s="109"/>
      <c r="AC16741" s="109"/>
    </row>
    <row r="16742" spans="19:29" x14ac:dyDescent="0.25">
      <c r="S16742" s="108"/>
      <c r="U16742" s="108"/>
      <c r="W16742" s="108"/>
      <c r="Y16742" s="108"/>
      <c r="AA16742" s="108"/>
      <c r="AC16742" s="108"/>
    </row>
    <row r="16743" spans="19:29" x14ac:dyDescent="0.25">
      <c r="S16743" s="108"/>
      <c r="U16743" s="108"/>
      <c r="W16743" s="108"/>
      <c r="Y16743" s="108"/>
      <c r="AA16743" s="108"/>
      <c r="AC16743" s="108"/>
    </row>
    <row r="16744" spans="19:29" x14ac:dyDescent="0.25">
      <c r="S16744" s="108"/>
      <c r="U16744" s="108"/>
      <c r="W16744" s="108"/>
      <c r="Y16744" s="108"/>
      <c r="AA16744" s="108"/>
      <c r="AC16744" s="108"/>
    </row>
    <row r="16745" spans="19:29" x14ac:dyDescent="0.25">
      <c r="S16745" s="110"/>
      <c r="U16745" s="110"/>
      <c r="W16745" s="110"/>
      <c r="Y16745" s="110"/>
      <c r="AA16745" s="110"/>
      <c r="AC16745" s="110"/>
    </row>
    <row r="16746" spans="19:29" x14ac:dyDescent="0.25">
      <c r="S16746" s="110"/>
      <c r="U16746" s="110"/>
      <c r="W16746" s="110"/>
      <c r="Y16746" s="110"/>
      <c r="AA16746" s="110"/>
      <c r="AC16746" s="110"/>
    </row>
    <row r="16747" spans="19:29" x14ac:dyDescent="0.25">
      <c r="S16747" s="110"/>
      <c r="U16747" s="110"/>
      <c r="W16747" s="110"/>
      <c r="Y16747" s="110"/>
      <c r="AA16747" s="110"/>
      <c r="AC16747" s="110"/>
    </row>
    <row r="16748" spans="19:29" x14ac:dyDescent="0.25">
      <c r="S16748" s="110"/>
      <c r="U16748" s="110"/>
      <c r="W16748" s="110"/>
      <c r="Y16748" s="110"/>
      <c r="AA16748" s="110"/>
      <c r="AC16748" s="110"/>
    </row>
    <row r="16749" spans="19:29" x14ac:dyDescent="0.25">
      <c r="S16749" s="111"/>
      <c r="U16749" s="111"/>
      <c r="W16749" s="111"/>
      <c r="Y16749" s="111"/>
      <c r="AA16749" s="111"/>
      <c r="AC16749" s="111"/>
    </row>
    <row r="16750" spans="19:29" x14ac:dyDescent="0.25">
      <c r="S16750" s="107"/>
      <c r="U16750" s="107"/>
      <c r="W16750" s="107"/>
      <c r="Y16750" s="107"/>
      <c r="AA16750" s="107"/>
      <c r="AC16750" s="107"/>
    </row>
    <row r="16751" spans="19:29" x14ac:dyDescent="0.25">
      <c r="S16751" s="108"/>
      <c r="U16751" s="108"/>
      <c r="W16751" s="108"/>
      <c r="Y16751" s="108"/>
      <c r="AA16751" s="108"/>
      <c r="AC16751" s="108"/>
    </row>
    <row r="16752" spans="19:29" x14ac:dyDescent="0.25">
      <c r="S16752" s="108"/>
      <c r="U16752" s="108"/>
      <c r="W16752" s="108"/>
      <c r="Y16752" s="108"/>
      <c r="AA16752" s="108"/>
      <c r="AC16752" s="108"/>
    </row>
    <row r="16753" spans="19:29" x14ac:dyDescent="0.25">
      <c r="S16753" s="109"/>
      <c r="U16753" s="109"/>
      <c r="W16753" s="109"/>
      <c r="Y16753" s="109"/>
      <c r="AA16753" s="109"/>
      <c r="AC16753" s="109"/>
    </row>
    <row r="16754" spans="19:29" x14ac:dyDescent="0.25">
      <c r="S16754" s="108"/>
      <c r="U16754" s="108"/>
      <c r="W16754" s="108"/>
      <c r="Y16754" s="108"/>
      <c r="AA16754" s="108"/>
      <c r="AC16754" s="108"/>
    </row>
    <row r="16755" spans="19:29" x14ac:dyDescent="0.25">
      <c r="S16755" s="108"/>
      <c r="U16755" s="108"/>
      <c r="W16755" s="108"/>
      <c r="Y16755" s="108"/>
      <c r="AA16755" s="108"/>
      <c r="AC16755" s="108"/>
    </row>
    <row r="16756" spans="19:29" x14ac:dyDescent="0.25">
      <c r="S16756" s="109"/>
      <c r="U16756" s="109"/>
      <c r="W16756" s="109"/>
      <c r="Y16756" s="109"/>
      <c r="AA16756" s="109"/>
      <c r="AC16756" s="109"/>
    </row>
    <row r="16757" spans="19:29" x14ac:dyDescent="0.25">
      <c r="S16757" s="108"/>
      <c r="U16757" s="108"/>
      <c r="W16757" s="108"/>
      <c r="Y16757" s="108"/>
      <c r="AA16757" s="108"/>
      <c r="AC16757" s="108"/>
    </row>
    <row r="16758" spans="19:29" x14ac:dyDescent="0.25">
      <c r="S16758" s="109"/>
      <c r="U16758" s="109"/>
      <c r="W16758" s="109"/>
      <c r="Y16758" s="109"/>
      <c r="AA16758" s="109"/>
      <c r="AC16758" s="109"/>
    </row>
    <row r="16759" spans="19:29" x14ac:dyDescent="0.25">
      <c r="S16759" s="108"/>
      <c r="U16759" s="108"/>
      <c r="W16759" s="108"/>
      <c r="Y16759" s="108"/>
      <c r="AA16759" s="108"/>
      <c r="AC16759" s="108"/>
    </row>
    <row r="16760" spans="19:29" x14ac:dyDescent="0.25">
      <c r="S16760" s="108"/>
      <c r="U16760" s="108"/>
      <c r="W16760" s="108"/>
      <c r="Y16760" s="108"/>
      <c r="AA16760" s="108"/>
      <c r="AC16760" s="108"/>
    </row>
    <row r="16761" spans="19:29" x14ac:dyDescent="0.25">
      <c r="S16761" s="108"/>
      <c r="U16761" s="108"/>
      <c r="W16761" s="108"/>
      <c r="Y16761" s="108"/>
      <c r="AA16761" s="108"/>
      <c r="AC16761" s="108"/>
    </row>
    <row r="16762" spans="19:29" x14ac:dyDescent="0.25">
      <c r="S16762" s="110"/>
      <c r="U16762" s="110"/>
      <c r="W16762" s="110"/>
      <c r="Y16762" s="110"/>
      <c r="AA16762" s="110"/>
      <c r="AC16762" s="110"/>
    </row>
    <row r="16763" spans="19:29" x14ac:dyDescent="0.25">
      <c r="S16763" s="110"/>
      <c r="U16763" s="110"/>
      <c r="W16763" s="110"/>
      <c r="Y16763" s="110"/>
      <c r="AA16763" s="110"/>
      <c r="AC16763" s="110"/>
    </row>
    <row r="16764" spans="19:29" x14ac:dyDescent="0.25">
      <c r="S16764" s="110"/>
      <c r="U16764" s="110"/>
      <c r="W16764" s="110"/>
      <c r="Y16764" s="110"/>
      <c r="AA16764" s="110"/>
      <c r="AC16764" s="110"/>
    </row>
    <row r="16765" spans="19:29" x14ac:dyDescent="0.25">
      <c r="S16765" s="110"/>
      <c r="U16765" s="110"/>
      <c r="W16765" s="110"/>
      <c r="Y16765" s="110"/>
      <c r="AA16765" s="110"/>
      <c r="AC16765" s="110"/>
    </row>
    <row r="16766" spans="19:29" x14ac:dyDescent="0.25">
      <c r="S16766" s="111"/>
      <c r="U16766" s="111"/>
      <c r="W16766" s="111"/>
      <c r="Y16766" s="111"/>
      <c r="AA16766" s="111"/>
      <c r="AC16766" s="111"/>
    </row>
    <row r="16767" spans="19:29" x14ac:dyDescent="0.25">
      <c r="S16767" s="107"/>
      <c r="U16767" s="107"/>
      <c r="W16767" s="107"/>
      <c r="Y16767" s="107"/>
      <c r="AA16767" s="107"/>
      <c r="AC16767" s="107"/>
    </row>
    <row r="16768" spans="19:29" x14ac:dyDescent="0.25">
      <c r="S16768" s="108"/>
      <c r="U16768" s="108"/>
      <c r="W16768" s="108"/>
      <c r="Y16768" s="108"/>
      <c r="AA16768" s="108"/>
      <c r="AC16768" s="108"/>
    </row>
    <row r="16769" spans="19:29" x14ac:dyDescent="0.25">
      <c r="S16769" s="108"/>
      <c r="U16769" s="108"/>
      <c r="W16769" s="108"/>
      <c r="Y16769" s="108"/>
      <c r="AA16769" s="108"/>
      <c r="AC16769" s="108"/>
    </row>
    <row r="16770" spans="19:29" x14ac:dyDescent="0.25">
      <c r="S16770" s="109"/>
      <c r="U16770" s="109"/>
      <c r="W16770" s="109"/>
      <c r="Y16770" s="109"/>
      <c r="AA16770" s="109"/>
      <c r="AC16770" s="109"/>
    </row>
    <row r="16771" spans="19:29" x14ac:dyDescent="0.25">
      <c r="S16771" s="108"/>
      <c r="U16771" s="108"/>
      <c r="W16771" s="108"/>
      <c r="Y16771" s="108"/>
      <c r="AA16771" s="108"/>
      <c r="AC16771" s="108"/>
    </row>
    <row r="16772" spans="19:29" x14ac:dyDescent="0.25">
      <c r="S16772" s="108"/>
      <c r="U16772" s="108"/>
      <c r="W16772" s="108"/>
      <c r="Y16772" s="108"/>
      <c r="AA16772" s="108"/>
      <c r="AC16772" s="108"/>
    </row>
    <row r="16773" spans="19:29" x14ac:dyDescent="0.25">
      <c r="S16773" s="109"/>
      <c r="U16773" s="109"/>
      <c r="W16773" s="109"/>
      <c r="Y16773" s="109"/>
      <c r="AA16773" s="109"/>
      <c r="AC16773" s="109"/>
    </row>
    <row r="16774" spans="19:29" x14ac:dyDescent="0.25">
      <c r="S16774" s="108"/>
      <c r="U16774" s="108"/>
      <c r="W16774" s="108"/>
      <c r="Y16774" s="108"/>
      <c r="AA16774" s="108"/>
      <c r="AC16774" s="108"/>
    </row>
    <row r="16775" spans="19:29" x14ac:dyDescent="0.25">
      <c r="S16775" s="109"/>
      <c r="U16775" s="109"/>
      <c r="W16775" s="109"/>
      <c r="Y16775" s="109"/>
      <c r="AA16775" s="109"/>
      <c r="AC16775" s="109"/>
    </row>
    <row r="16776" spans="19:29" x14ac:dyDescent="0.25">
      <c r="S16776" s="108"/>
      <c r="U16776" s="108"/>
      <c r="W16776" s="108"/>
      <c r="Y16776" s="108"/>
      <c r="AA16776" s="108"/>
      <c r="AC16776" s="108"/>
    </row>
    <row r="16777" spans="19:29" x14ac:dyDescent="0.25">
      <c r="S16777" s="108"/>
      <c r="U16777" s="108"/>
      <c r="W16777" s="108"/>
      <c r="Y16777" s="108"/>
      <c r="AA16777" s="108"/>
      <c r="AC16777" s="108"/>
    </row>
    <row r="16778" spans="19:29" x14ac:dyDescent="0.25">
      <c r="S16778" s="108"/>
      <c r="U16778" s="108"/>
      <c r="W16778" s="108"/>
      <c r="Y16778" s="108"/>
      <c r="AA16778" s="108"/>
      <c r="AC16778" s="108"/>
    </row>
    <row r="16779" spans="19:29" x14ac:dyDescent="0.25">
      <c r="S16779" s="110"/>
      <c r="U16779" s="110"/>
      <c r="W16779" s="110"/>
      <c r="Y16779" s="110"/>
      <c r="AA16779" s="110"/>
      <c r="AC16779" s="110"/>
    </row>
    <row r="16780" spans="19:29" x14ac:dyDescent="0.25">
      <c r="S16780" s="110"/>
      <c r="U16780" s="110"/>
      <c r="W16780" s="110"/>
      <c r="Y16780" s="110"/>
      <c r="AA16780" s="110"/>
      <c r="AC16780" s="110"/>
    </row>
    <row r="16781" spans="19:29" x14ac:dyDescent="0.25">
      <c r="S16781" s="110"/>
      <c r="U16781" s="110"/>
      <c r="W16781" s="110"/>
      <c r="Y16781" s="110"/>
      <c r="AA16781" s="110"/>
      <c r="AC16781" s="110"/>
    </row>
    <row r="16782" spans="19:29" x14ac:dyDescent="0.25">
      <c r="S16782" s="110"/>
      <c r="U16782" s="110"/>
      <c r="W16782" s="110"/>
      <c r="Y16782" s="110"/>
      <c r="AA16782" s="110"/>
      <c r="AC16782" s="110"/>
    </row>
    <row r="16783" spans="19:29" x14ac:dyDescent="0.25">
      <c r="S16783" s="111"/>
      <c r="U16783" s="111"/>
      <c r="W16783" s="111"/>
      <c r="Y16783" s="111"/>
      <c r="AA16783" s="111"/>
      <c r="AC16783" s="111"/>
    </row>
    <row r="16784" spans="19:29" x14ac:dyDescent="0.25">
      <c r="S16784" s="107"/>
      <c r="U16784" s="107"/>
      <c r="W16784" s="107"/>
      <c r="Y16784" s="107"/>
      <c r="AA16784" s="107"/>
      <c r="AC16784" s="107"/>
    </row>
    <row r="16785" spans="19:29" x14ac:dyDescent="0.25">
      <c r="S16785" s="108"/>
      <c r="U16785" s="108"/>
      <c r="W16785" s="108"/>
      <c r="Y16785" s="108"/>
      <c r="AA16785" s="108"/>
      <c r="AC16785" s="108"/>
    </row>
    <row r="16786" spans="19:29" x14ac:dyDescent="0.25">
      <c r="S16786" s="108"/>
      <c r="U16786" s="108"/>
      <c r="W16786" s="108"/>
      <c r="Y16786" s="108"/>
      <c r="AA16786" s="108"/>
      <c r="AC16786" s="108"/>
    </row>
    <row r="16787" spans="19:29" x14ac:dyDescent="0.25">
      <c r="S16787" s="109"/>
      <c r="U16787" s="109"/>
      <c r="W16787" s="109"/>
      <c r="Y16787" s="109"/>
      <c r="AA16787" s="109"/>
      <c r="AC16787" s="109"/>
    </row>
    <row r="16788" spans="19:29" x14ac:dyDescent="0.25">
      <c r="S16788" s="108"/>
      <c r="U16788" s="108"/>
      <c r="W16788" s="108"/>
      <c r="Y16788" s="108"/>
      <c r="AA16788" s="108"/>
      <c r="AC16788" s="108"/>
    </row>
    <row r="16789" spans="19:29" x14ac:dyDescent="0.25">
      <c r="S16789" s="108"/>
      <c r="U16789" s="108"/>
      <c r="W16789" s="108"/>
      <c r="Y16789" s="108"/>
      <c r="AA16789" s="108"/>
      <c r="AC16789" s="108"/>
    </row>
    <row r="16790" spans="19:29" x14ac:dyDescent="0.25">
      <c r="S16790" s="109"/>
      <c r="U16790" s="109"/>
      <c r="W16790" s="109"/>
      <c r="Y16790" s="109"/>
      <c r="AA16790" s="109"/>
      <c r="AC16790" s="109"/>
    </row>
    <row r="16791" spans="19:29" x14ac:dyDescent="0.25">
      <c r="S16791" s="108"/>
      <c r="U16791" s="108"/>
      <c r="W16791" s="108"/>
      <c r="Y16791" s="108"/>
      <c r="AA16791" s="108"/>
      <c r="AC16791" s="108"/>
    </row>
    <row r="16792" spans="19:29" x14ac:dyDescent="0.25">
      <c r="S16792" s="109"/>
      <c r="U16792" s="109"/>
      <c r="W16792" s="109"/>
      <c r="Y16792" s="109"/>
      <c r="AA16792" s="109"/>
      <c r="AC16792" s="109"/>
    </row>
    <row r="16793" spans="19:29" x14ac:dyDescent="0.25">
      <c r="S16793" s="108"/>
      <c r="U16793" s="108"/>
      <c r="W16793" s="108"/>
      <c r="Y16793" s="108"/>
      <c r="AA16793" s="108"/>
      <c r="AC16793" s="108"/>
    </row>
    <row r="16794" spans="19:29" x14ac:dyDescent="0.25">
      <c r="S16794" s="108"/>
      <c r="U16794" s="108"/>
      <c r="W16794" s="108"/>
      <c r="Y16794" s="108"/>
      <c r="AA16794" s="108"/>
      <c r="AC16794" s="108"/>
    </row>
    <row r="16795" spans="19:29" x14ac:dyDescent="0.25">
      <c r="S16795" s="108"/>
      <c r="U16795" s="108"/>
      <c r="W16795" s="108"/>
      <c r="Y16795" s="108"/>
      <c r="AA16795" s="108"/>
      <c r="AC16795" s="108"/>
    </row>
    <row r="16796" spans="19:29" x14ac:dyDescent="0.25">
      <c r="S16796" s="110"/>
      <c r="U16796" s="110"/>
      <c r="W16796" s="110"/>
      <c r="Y16796" s="110"/>
      <c r="AA16796" s="110"/>
      <c r="AC16796" s="110"/>
    </row>
    <row r="16797" spans="19:29" x14ac:dyDescent="0.25">
      <c r="S16797" s="110"/>
      <c r="U16797" s="110"/>
      <c r="W16797" s="110"/>
      <c r="Y16797" s="110"/>
      <c r="AA16797" s="110"/>
      <c r="AC16797" s="110"/>
    </row>
    <row r="16798" spans="19:29" x14ac:dyDescent="0.25">
      <c r="S16798" s="110"/>
      <c r="U16798" s="110"/>
      <c r="W16798" s="110"/>
      <c r="Y16798" s="110"/>
      <c r="AA16798" s="110"/>
      <c r="AC16798" s="110"/>
    </row>
    <row r="16799" spans="19:29" x14ac:dyDescent="0.25">
      <c r="S16799" s="110"/>
      <c r="U16799" s="110"/>
      <c r="W16799" s="110"/>
      <c r="Y16799" s="110"/>
      <c r="AA16799" s="110"/>
      <c r="AC16799" s="110"/>
    </row>
    <row r="16800" spans="19:29" x14ac:dyDescent="0.25">
      <c r="S16800" s="111"/>
      <c r="U16800" s="111"/>
      <c r="W16800" s="111"/>
      <c r="Y16800" s="111"/>
      <c r="AA16800" s="111"/>
      <c r="AC16800" s="111"/>
    </row>
    <row r="16801" spans="19:29" x14ac:dyDescent="0.25">
      <c r="S16801" s="107"/>
      <c r="U16801" s="107"/>
      <c r="W16801" s="107"/>
      <c r="Y16801" s="107"/>
      <c r="AA16801" s="107"/>
      <c r="AC16801" s="107"/>
    </row>
    <row r="16802" spans="19:29" x14ac:dyDescent="0.25">
      <c r="S16802" s="108"/>
      <c r="U16802" s="108"/>
      <c r="W16802" s="108"/>
      <c r="Y16802" s="108"/>
      <c r="AA16802" s="108"/>
      <c r="AC16802" s="108"/>
    </row>
    <row r="16803" spans="19:29" x14ac:dyDescent="0.25">
      <c r="S16803" s="108"/>
      <c r="U16803" s="108"/>
      <c r="W16803" s="108"/>
      <c r="Y16803" s="108"/>
      <c r="AA16803" s="108"/>
      <c r="AC16803" s="108"/>
    </row>
    <row r="16804" spans="19:29" x14ac:dyDescent="0.25">
      <c r="S16804" s="109"/>
      <c r="U16804" s="109"/>
      <c r="W16804" s="109"/>
      <c r="Y16804" s="109"/>
      <c r="AA16804" s="109"/>
      <c r="AC16804" s="109"/>
    </row>
    <row r="16805" spans="19:29" x14ac:dyDescent="0.25">
      <c r="S16805" s="108"/>
      <c r="U16805" s="108"/>
      <c r="W16805" s="108"/>
      <c r="Y16805" s="108"/>
      <c r="AA16805" s="108"/>
      <c r="AC16805" s="108"/>
    </row>
    <row r="16806" spans="19:29" x14ac:dyDescent="0.25">
      <c r="S16806" s="108"/>
      <c r="U16806" s="108"/>
      <c r="W16806" s="108"/>
      <c r="Y16806" s="108"/>
      <c r="AA16806" s="108"/>
      <c r="AC16806" s="108"/>
    </row>
    <row r="16807" spans="19:29" x14ac:dyDescent="0.25">
      <c r="S16807" s="109"/>
      <c r="U16807" s="109"/>
      <c r="W16807" s="109"/>
      <c r="Y16807" s="109"/>
      <c r="AA16807" s="109"/>
      <c r="AC16807" s="109"/>
    </row>
    <row r="16808" spans="19:29" x14ac:dyDescent="0.25">
      <c r="S16808" s="108"/>
      <c r="U16808" s="108"/>
      <c r="W16808" s="108"/>
      <c r="Y16808" s="108"/>
      <c r="AA16808" s="108"/>
      <c r="AC16808" s="108"/>
    </row>
    <row r="16809" spans="19:29" x14ac:dyDescent="0.25">
      <c r="S16809" s="109"/>
      <c r="U16809" s="109"/>
      <c r="W16809" s="109"/>
      <c r="Y16809" s="109"/>
      <c r="AA16809" s="109"/>
      <c r="AC16809" s="109"/>
    </row>
    <row r="16810" spans="19:29" x14ac:dyDescent="0.25">
      <c r="S16810" s="108"/>
      <c r="U16810" s="108"/>
      <c r="W16810" s="108"/>
      <c r="Y16810" s="108"/>
      <c r="AA16810" s="108"/>
      <c r="AC16810" s="108"/>
    </row>
    <row r="16811" spans="19:29" x14ac:dyDescent="0.25">
      <c r="S16811" s="108"/>
      <c r="U16811" s="108"/>
      <c r="W16811" s="108"/>
      <c r="Y16811" s="108"/>
      <c r="AA16811" s="108"/>
      <c r="AC16811" s="108"/>
    </row>
    <row r="16812" spans="19:29" x14ac:dyDescent="0.25">
      <c r="S16812" s="108"/>
      <c r="U16812" s="108"/>
      <c r="W16812" s="108"/>
      <c r="Y16812" s="108"/>
      <c r="AA16812" s="108"/>
      <c r="AC16812" s="108"/>
    </row>
    <row r="16813" spans="19:29" x14ac:dyDescent="0.25">
      <c r="S16813" s="110"/>
      <c r="U16813" s="110"/>
      <c r="W16813" s="110"/>
      <c r="Y16813" s="110"/>
      <c r="AA16813" s="110"/>
      <c r="AC16813" s="110"/>
    </row>
    <row r="16814" spans="19:29" x14ac:dyDescent="0.25">
      <c r="S16814" s="110"/>
      <c r="U16814" s="110"/>
      <c r="W16814" s="110"/>
      <c r="Y16814" s="110"/>
      <c r="AA16814" s="110"/>
      <c r="AC16814" s="110"/>
    </row>
    <row r="16815" spans="19:29" x14ac:dyDescent="0.25">
      <c r="S16815" s="110"/>
      <c r="U16815" s="110"/>
      <c r="W16815" s="110"/>
      <c r="Y16815" s="110"/>
      <c r="AA16815" s="110"/>
      <c r="AC16815" s="110"/>
    </row>
    <row r="16816" spans="19:29" x14ac:dyDescent="0.25">
      <c r="S16816" s="110"/>
      <c r="U16816" s="110"/>
      <c r="W16816" s="110"/>
      <c r="Y16816" s="110"/>
      <c r="AA16816" s="110"/>
      <c r="AC16816" s="110"/>
    </row>
    <row r="16817" spans="19:29" x14ac:dyDescent="0.25">
      <c r="S16817" s="111"/>
      <c r="U16817" s="111"/>
      <c r="W16817" s="111"/>
      <c r="Y16817" s="111"/>
      <c r="AA16817" s="111"/>
      <c r="AC16817" s="111"/>
    </row>
    <row r="16818" spans="19:29" x14ac:dyDescent="0.25">
      <c r="S16818" s="107"/>
      <c r="U16818" s="107"/>
      <c r="W16818" s="107"/>
      <c r="Y16818" s="107"/>
      <c r="AA16818" s="107"/>
      <c r="AC16818" s="107"/>
    </row>
    <row r="16819" spans="19:29" x14ac:dyDescent="0.25">
      <c r="S16819" s="108"/>
      <c r="U16819" s="108"/>
      <c r="W16819" s="108"/>
      <c r="Y16819" s="108"/>
      <c r="AA16819" s="108"/>
      <c r="AC16819" s="108"/>
    </row>
    <row r="16820" spans="19:29" x14ac:dyDescent="0.25">
      <c r="S16820" s="108"/>
      <c r="U16820" s="108"/>
      <c r="W16820" s="108"/>
      <c r="Y16820" s="108"/>
      <c r="AA16820" s="108"/>
      <c r="AC16820" s="108"/>
    </row>
    <row r="16821" spans="19:29" x14ac:dyDescent="0.25">
      <c r="S16821" s="109"/>
      <c r="U16821" s="109"/>
      <c r="W16821" s="109"/>
      <c r="Y16821" s="109"/>
      <c r="AA16821" s="109"/>
      <c r="AC16821" s="109"/>
    </row>
    <row r="16822" spans="19:29" x14ac:dyDescent="0.25">
      <c r="S16822" s="108"/>
      <c r="U16822" s="108"/>
      <c r="W16822" s="108"/>
      <c r="Y16822" s="108"/>
      <c r="AA16822" s="108"/>
      <c r="AC16822" s="108"/>
    </row>
    <row r="16823" spans="19:29" x14ac:dyDescent="0.25">
      <c r="S16823" s="108"/>
      <c r="U16823" s="108"/>
      <c r="W16823" s="108"/>
      <c r="Y16823" s="108"/>
      <c r="AA16823" s="108"/>
      <c r="AC16823" s="108"/>
    </row>
    <row r="16824" spans="19:29" x14ac:dyDescent="0.25">
      <c r="S16824" s="109"/>
      <c r="U16824" s="109"/>
      <c r="W16824" s="109"/>
      <c r="Y16824" s="109"/>
      <c r="AA16824" s="109"/>
      <c r="AC16824" s="109"/>
    </row>
    <row r="16825" spans="19:29" x14ac:dyDescent="0.25">
      <c r="S16825" s="108"/>
      <c r="U16825" s="108"/>
      <c r="W16825" s="108"/>
      <c r="Y16825" s="108"/>
      <c r="AA16825" s="108"/>
      <c r="AC16825" s="108"/>
    </row>
    <row r="16826" spans="19:29" x14ac:dyDescent="0.25">
      <c r="S16826" s="109"/>
      <c r="U16826" s="109"/>
      <c r="W16826" s="109"/>
      <c r="Y16826" s="109"/>
      <c r="AA16826" s="109"/>
      <c r="AC16826" s="109"/>
    </row>
    <row r="16827" spans="19:29" x14ac:dyDescent="0.25">
      <c r="S16827" s="108"/>
      <c r="U16827" s="108"/>
      <c r="W16827" s="108"/>
      <c r="Y16827" s="108"/>
      <c r="AA16827" s="108"/>
      <c r="AC16827" s="108"/>
    </row>
    <row r="16828" spans="19:29" x14ac:dyDescent="0.25">
      <c r="S16828" s="108"/>
      <c r="U16828" s="108"/>
      <c r="W16828" s="108"/>
      <c r="Y16828" s="108"/>
      <c r="AA16828" s="108"/>
      <c r="AC16828" s="108"/>
    </row>
    <row r="16829" spans="19:29" x14ac:dyDescent="0.25">
      <c r="S16829" s="108"/>
      <c r="U16829" s="108"/>
      <c r="W16829" s="108"/>
      <c r="Y16829" s="108"/>
      <c r="AA16829" s="108"/>
      <c r="AC16829" s="108"/>
    </row>
    <row r="16830" spans="19:29" x14ac:dyDescent="0.25">
      <c r="S16830" s="110"/>
      <c r="U16830" s="110"/>
      <c r="W16830" s="110"/>
      <c r="Y16830" s="110"/>
      <c r="AA16830" s="110"/>
      <c r="AC16830" s="110"/>
    </row>
    <row r="16831" spans="19:29" x14ac:dyDescent="0.25">
      <c r="S16831" s="110"/>
      <c r="U16831" s="110"/>
      <c r="W16831" s="110"/>
      <c r="Y16831" s="110"/>
      <c r="AA16831" s="110"/>
      <c r="AC16831" s="110"/>
    </row>
    <row r="16832" spans="19:29" x14ac:dyDescent="0.25">
      <c r="S16832" s="110"/>
      <c r="U16832" s="110"/>
      <c r="W16832" s="110"/>
      <c r="Y16832" s="110"/>
      <c r="AA16832" s="110"/>
      <c r="AC16832" s="110"/>
    </row>
    <row r="16833" spans="19:29" x14ac:dyDescent="0.25">
      <c r="S16833" s="110"/>
      <c r="U16833" s="110"/>
      <c r="W16833" s="110"/>
      <c r="Y16833" s="110"/>
      <c r="AA16833" s="110"/>
      <c r="AC16833" s="110"/>
    </row>
    <row r="16834" spans="19:29" x14ac:dyDescent="0.25">
      <c r="S16834" s="111"/>
      <c r="U16834" s="111"/>
      <c r="W16834" s="111"/>
      <c r="Y16834" s="111"/>
      <c r="AA16834" s="111"/>
      <c r="AC16834" s="111"/>
    </row>
    <row r="16835" spans="19:29" x14ac:dyDescent="0.25">
      <c r="S16835" s="107"/>
      <c r="U16835" s="107"/>
      <c r="W16835" s="107"/>
      <c r="Y16835" s="107"/>
      <c r="AA16835" s="107"/>
      <c r="AC16835" s="107"/>
    </row>
    <row r="16836" spans="19:29" x14ac:dyDescent="0.25">
      <c r="S16836" s="108"/>
      <c r="U16836" s="108"/>
      <c r="W16836" s="108"/>
      <c r="Y16836" s="108"/>
      <c r="AA16836" s="108"/>
      <c r="AC16836" s="108"/>
    </row>
    <row r="16837" spans="19:29" x14ac:dyDescent="0.25">
      <c r="S16837" s="108"/>
      <c r="U16837" s="108"/>
      <c r="W16837" s="108"/>
      <c r="Y16837" s="108"/>
      <c r="AA16837" s="108"/>
      <c r="AC16837" s="108"/>
    </row>
    <row r="16838" spans="19:29" x14ac:dyDescent="0.25">
      <c r="S16838" s="109"/>
      <c r="U16838" s="109"/>
      <c r="W16838" s="109"/>
      <c r="Y16838" s="109"/>
      <c r="AA16838" s="109"/>
      <c r="AC16838" s="109"/>
    </row>
    <row r="16839" spans="19:29" x14ac:dyDescent="0.25">
      <c r="S16839" s="108"/>
      <c r="U16839" s="108"/>
      <c r="W16839" s="108"/>
      <c r="Y16839" s="108"/>
      <c r="AA16839" s="108"/>
      <c r="AC16839" s="108"/>
    </row>
    <row r="16840" spans="19:29" x14ac:dyDescent="0.25">
      <c r="S16840" s="108"/>
      <c r="U16840" s="108"/>
      <c r="W16840" s="108"/>
      <c r="Y16840" s="108"/>
      <c r="AA16840" s="108"/>
      <c r="AC16840" s="108"/>
    </row>
    <row r="16841" spans="19:29" x14ac:dyDescent="0.25">
      <c r="S16841" s="109"/>
      <c r="U16841" s="109"/>
      <c r="W16841" s="109"/>
      <c r="Y16841" s="109"/>
      <c r="AA16841" s="109"/>
      <c r="AC16841" s="109"/>
    </row>
    <row r="16842" spans="19:29" x14ac:dyDescent="0.25">
      <c r="S16842" s="108"/>
      <c r="U16842" s="108"/>
      <c r="W16842" s="108"/>
      <c r="Y16842" s="108"/>
      <c r="AA16842" s="108"/>
      <c r="AC16842" s="108"/>
    </row>
    <row r="16843" spans="19:29" x14ac:dyDescent="0.25">
      <c r="S16843" s="109"/>
      <c r="U16843" s="109"/>
      <c r="W16843" s="109"/>
      <c r="Y16843" s="109"/>
      <c r="AA16843" s="109"/>
      <c r="AC16843" s="109"/>
    </row>
    <row r="16844" spans="19:29" x14ac:dyDescent="0.25">
      <c r="S16844" s="108"/>
      <c r="U16844" s="108"/>
      <c r="W16844" s="108"/>
      <c r="Y16844" s="108"/>
      <c r="AA16844" s="108"/>
      <c r="AC16844" s="108"/>
    </row>
    <row r="16845" spans="19:29" x14ac:dyDescent="0.25">
      <c r="S16845" s="108"/>
      <c r="U16845" s="108"/>
      <c r="W16845" s="108"/>
      <c r="Y16845" s="108"/>
      <c r="AA16845" s="108"/>
      <c r="AC16845" s="108"/>
    </row>
    <row r="16846" spans="19:29" x14ac:dyDescent="0.25">
      <c r="S16846" s="108"/>
      <c r="U16846" s="108"/>
      <c r="W16846" s="108"/>
      <c r="Y16846" s="108"/>
      <c r="AA16846" s="108"/>
      <c r="AC16846" s="108"/>
    </row>
    <row r="16847" spans="19:29" x14ac:dyDescent="0.25">
      <c r="S16847" s="110"/>
      <c r="U16847" s="110"/>
      <c r="W16847" s="110"/>
      <c r="Y16847" s="110"/>
      <c r="AA16847" s="110"/>
      <c r="AC16847" s="110"/>
    </row>
    <row r="16848" spans="19:29" x14ac:dyDescent="0.25">
      <c r="S16848" s="110"/>
      <c r="U16848" s="110"/>
      <c r="W16848" s="110"/>
      <c r="Y16848" s="110"/>
      <c r="AA16848" s="110"/>
      <c r="AC16848" s="110"/>
    </row>
    <row r="16849" spans="19:29" x14ac:dyDescent="0.25">
      <c r="S16849" s="110"/>
      <c r="U16849" s="110"/>
      <c r="W16849" s="110"/>
      <c r="Y16849" s="110"/>
      <c r="AA16849" s="110"/>
      <c r="AC16849" s="110"/>
    </row>
    <row r="16850" spans="19:29" x14ac:dyDescent="0.25">
      <c r="S16850" s="110"/>
      <c r="U16850" s="110"/>
      <c r="W16850" s="110"/>
      <c r="Y16850" s="110"/>
      <c r="AA16850" s="110"/>
      <c r="AC16850" s="110"/>
    </row>
    <row r="16851" spans="19:29" x14ac:dyDescent="0.25">
      <c r="S16851" s="111"/>
      <c r="U16851" s="111"/>
      <c r="W16851" s="111"/>
      <c r="Y16851" s="111"/>
      <c r="AA16851" s="111"/>
      <c r="AC16851" s="111"/>
    </row>
    <row r="16852" spans="19:29" x14ac:dyDescent="0.25">
      <c r="S16852" s="107"/>
      <c r="U16852" s="107"/>
      <c r="W16852" s="107"/>
      <c r="Y16852" s="107"/>
      <c r="AA16852" s="107"/>
      <c r="AC16852" s="107"/>
    </row>
    <row r="16853" spans="19:29" x14ac:dyDescent="0.25">
      <c r="S16853" s="108"/>
      <c r="U16853" s="108"/>
      <c r="W16853" s="108"/>
      <c r="Y16853" s="108"/>
      <c r="AA16853" s="108"/>
      <c r="AC16853" s="108"/>
    </row>
    <row r="16854" spans="19:29" x14ac:dyDescent="0.25">
      <c r="S16854" s="108"/>
      <c r="U16854" s="108"/>
      <c r="W16854" s="108"/>
      <c r="Y16854" s="108"/>
      <c r="AA16854" s="108"/>
      <c r="AC16854" s="108"/>
    </row>
    <row r="16855" spans="19:29" x14ac:dyDescent="0.25">
      <c r="S16855" s="109"/>
      <c r="U16855" s="109"/>
      <c r="W16855" s="109"/>
      <c r="Y16855" s="109"/>
      <c r="AA16855" s="109"/>
      <c r="AC16855" s="109"/>
    </row>
    <row r="16856" spans="19:29" x14ac:dyDescent="0.25">
      <c r="S16856" s="108"/>
      <c r="U16856" s="108"/>
      <c r="W16856" s="108"/>
      <c r="Y16856" s="108"/>
      <c r="AA16856" s="108"/>
      <c r="AC16856" s="108"/>
    </row>
    <row r="16857" spans="19:29" x14ac:dyDescent="0.25">
      <c r="S16857" s="108"/>
      <c r="U16857" s="108"/>
      <c r="W16857" s="108"/>
      <c r="Y16857" s="108"/>
      <c r="AA16857" s="108"/>
      <c r="AC16857" s="108"/>
    </row>
    <row r="16858" spans="19:29" x14ac:dyDescent="0.25">
      <c r="S16858" s="109"/>
      <c r="U16858" s="109"/>
      <c r="W16858" s="109"/>
      <c r="Y16858" s="109"/>
      <c r="AA16858" s="109"/>
      <c r="AC16858" s="109"/>
    </row>
    <row r="16859" spans="19:29" x14ac:dyDescent="0.25">
      <c r="S16859" s="108"/>
      <c r="U16859" s="108"/>
      <c r="W16859" s="108"/>
      <c r="Y16859" s="108"/>
      <c r="AA16859" s="108"/>
      <c r="AC16859" s="108"/>
    </row>
    <row r="16860" spans="19:29" x14ac:dyDescent="0.25">
      <c r="S16860" s="109"/>
      <c r="U16860" s="109"/>
      <c r="W16860" s="109"/>
      <c r="Y16860" s="109"/>
      <c r="AA16860" s="109"/>
      <c r="AC16860" s="109"/>
    </row>
    <row r="16861" spans="19:29" x14ac:dyDescent="0.25">
      <c r="S16861" s="108"/>
      <c r="U16861" s="108"/>
      <c r="W16861" s="108"/>
      <c r="Y16861" s="108"/>
      <c r="AA16861" s="108"/>
      <c r="AC16861" s="108"/>
    </row>
    <row r="16862" spans="19:29" x14ac:dyDescent="0.25">
      <c r="S16862" s="108"/>
      <c r="U16862" s="108"/>
      <c r="W16862" s="108"/>
      <c r="Y16862" s="108"/>
      <c r="AA16862" s="108"/>
      <c r="AC16862" s="108"/>
    </row>
    <row r="16863" spans="19:29" x14ac:dyDescent="0.25">
      <c r="S16863" s="108"/>
      <c r="U16863" s="108"/>
      <c r="W16863" s="108"/>
      <c r="Y16863" s="108"/>
      <c r="AA16863" s="108"/>
      <c r="AC16863" s="108"/>
    </row>
    <row r="16864" spans="19:29" x14ac:dyDescent="0.25">
      <c r="S16864" s="110"/>
      <c r="U16864" s="110"/>
      <c r="W16864" s="110"/>
      <c r="Y16864" s="110"/>
      <c r="AA16864" s="110"/>
      <c r="AC16864" s="110"/>
    </row>
    <row r="16865" spans="19:29" x14ac:dyDescent="0.25">
      <c r="S16865" s="110"/>
      <c r="U16865" s="110"/>
      <c r="W16865" s="110"/>
      <c r="Y16865" s="110"/>
      <c r="AA16865" s="110"/>
      <c r="AC16865" s="110"/>
    </row>
    <row r="16866" spans="19:29" x14ac:dyDescent="0.25">
      <c r="S16866" s="110"/>
      <c r="U16866" s="110"/>
      <c r="W16866" s="110"/>
      <c r="Y16866" s="110"/>
      <c r="AA16866" s="110"/>
      <c r="AC16866" s="110"/>
    </row>
    <row r="16867" spans="19:29" x14ac:dyDescent="0.25">
      <c r="S16867" s="110"/>
      <c r="U16867" s="110"/>
      <c r="W16867" s="110"/>
      <c r="Y16867" s="110"/>
      <c r="AA16867" s="110"/>
      <c r="AC16867" s="110"/>
    </row>
    <row r="16868" spans="19:29" x14ac:dyDescent="0.25">
      <c r="S16868" s="111"/>
      <c r="U16868" s="111"/>
      <c r="W16868" s="111"/>
      <c r="Y16868" s="111"/>
      <c r="AA16868" s="111"/>
      <c r="AC16868" s="111"/>
    </row>
    <row r="16869" spans="19:29" x14ac:dyDescent="0.25">
      <c r="S16869" s="107"/>
      <c r="U16869" s="107"/>
      <c r="W16869" s="107"/>
      <c r="Y16869" s="107"/>
      <c r="AA16869" s="107"/>
      <c r="AC16869" s="107"/>
    </row>
    <row r="16870" spans="19:29" x14ac:dyDescent="0.25">
      <c r="S16870" s="108"/>
      <c r="U16870" s="108"/>
      <c r="W16870" s="108"/>
      <c r="Y16870" s="108"/>
      <c r="AA16870" s="108"/>
      <c r="AC16870" s="108"/>
    </row>
    <row r="16871" spans="19:29" x14ac:dyDescent="0.25">
      <c r="S16871" s="108"/>
      <c r="U16871" s="108"/>
      <c r="W16871" s="108"/>
      <c r="Y16871" s="108"/>
      <c r="AA16871" s="108"/>
      <c r="AC16871" s="108"/>
    </row>
    <row r="16872" spans="19:29" x14ac:dyDescent="0.25">
      <c r="S16872" s="109"/>
      <c r="U16872" s="109"/>
      <c r="W16872" s="109"/>
      <c r="Y16872" s="109"/>
      <c r="AA16872" s="109"/>
      <c r="AC16872" s="109"/>
    </row>
    <row r="16873" spans="19:29" x14ac:dyDescent="0.25">
      <c r="S16873" s="108"/>
      <c r="U16873" s="108"/>
      <c r="W16873" s="108"/>
      <c r="Y16873" s="108"/>
      <c r="AA16873" s="108"/>
      <c r="AC16873" s="108"/>
    </row>
    <row r="16874" spans="19:29" x14ac:dyDescent="0.25">
      <c r="S16874" s="108"/>
      <c r="U16874" s="108"/>
      <c r="W16874" s="108"/>
      <c r="Y16874" s="108"/>
      <c r="AA16874" s="108"/>
      <c r="AC16874" s="108"/>
    </row>
    <row r="16875" spans="19:29" x14ac:dyDescent="0.25">
      <c r="S16875" s="109"/>
      <c r="U16875" s="109"/>
      <c r="W16875" s="109"/>
      <c r="Y16875" s="109"/>
      <c r="AA16875" s="109"/>
      <c r="AC16875" s="109"/>
    </row>
    <row r="16876" spans="19:29" x14ac:dyDescent="0.25">
      <c r="S16876" s="108"/>
      <c r="U16876" s="108"/>
      <c r="W16876" s="108"/>
      <c r="Y16876" s="108"/>
      <c r="AA16876" s="108"/>
      <c r="AC16876" s="108"/>
    </row>
    <row r="16877" spans="19:29" x14ac:dyDescent="0.25">
      <c r="S16877" s="109"/>
      <c r="U16877" s="109"/>
      <c r="W16877" s="109"/>
      <c r="Y16877" s="109"/>
      <c r="AA16877" s="109"/>
      <c r="AC16877" s="109"/>
    </row>
    <row r="16878" spans="19:29" x14ac:dyDescent="0.25">
      <c r="S16878" s="108"/>
      <c r="U16878" s="108"/>
      <c r="W16878" s="108"/>
      <c r="Y16878" s="108"/>
      <c r="AA16878" s="108"/>
      <c r="AC16878" s="108"/>
    </row>
    <row r="16879" spans="19:29" x14ac:dyDescent="0.25">
      <c r="S16879" s="108"/>
      <c r="U16879" s="108"/>
      <c r="W16879" s="108"/>
      <c r="Y16879" s="108"/>
      <c r="AA16879" s="108"/>
      <c r="AC16879" s="108"/>
    </row>
    <row r="16880" spans="19:29" x14ac:dyDescent="0.25">
      <c r="S16880" s="108"/>
      <c r="U16880" s="108"/>
      <c r="W16880" s="108"/>
      <c r="Y16880" s="108"/>
      <c r="AA16880" s="108"/>
      <c r="AC16880" s="108"/>
    </row>
    <row r="16881" spans="19:29" x14ac:dyDescent="0.25">
      <c r="S16881" s="110"/>
      <c r="U16881" s="110"/>
      <c r="W16881" s="110"/>
      <c r="Y16881" s="110"/>
      <c r="AA16881" s="110"/>
      <c r="AC16881" s="110"/>
    </row>
    <row r="16882" spans="19:29" x14ac:dyDescent="0.25">
      <c r="S16882" s="110"/>
      <c r="U16882" s="110"/>
      <c r="W16882" s="110"/>
      <c r="Y16882" s="110"/>
      <c r="AA16882" s="110"/>
      <c r="AC16882" s="110"/>
    </row>
    <row r="16883" spans="19:29" x14ac:dyDescent="0.25">
      <c r="S16883" s="110"/>
      <c r="U16883" s="110"/>
      <c r="W16883" s="110"/>
      <c r="Y16883" s="110"/>
      <c r="AA16883" s="110"/>
      <c r="AC16883" s="110"/>
    </row>
    <row r="16884" spans="19:29" x14ac:dyDescent="0.25">
      <c r="S16884" s="110"/>
      <c r="U16884" s="110"/>
      <c r="W16884" s="110"/>
      <c r="Y16884" s="110"/>
      <c r="AA16884" s="110"/>
      <c r="AC16884" s="110"/>
    </row>
    <row r="16885" spans="19:29" x14ac:dyDescent="0.25">
      <c r="S16885" s="111"/>
      <c r="U16885" s="111"/>
      <c r="W16885" s="111"/>
      <c r="Y16885" s="111"/>
      <c r="AA16885" s="111"/>
      <c r="AC16885" s="111"/>
    </row>
    <row r="16886" spans="19:29" x14ac:dyDescent="0.25">
      <c r="S16886" s="107"/>
      <c r="U16886" s="107"/>
      <c r="W16886" s="107"/>
      <c r="Y16886" s="107"/>
      <c r="AA16886" s="107"/>
      <c r="AC16886" s="107"/>
    </row>
    <row r="16887" spans="19:29" x14ac:dyDescent="0.25">
      <c r="S16887" s="108"/>
      <c r="U16887" s="108"/>
      <c r="W16887" s="108"/>
      <c r="Y16887" s="108"/>
      <c r="AA16887" s="108"/>
      <c r="AC16887" s="108"/>
    </row>
    <row r="16888" spans="19:29" x14ac:dyDescent="0.25">
      <c r="S16888" s="108"/>
      <c r="U16888" s="108"/>
      <c r="W16888" s="108"/>
      <c r="Y16888" s="108"/>
      <c r="AA16888" s="108"/>
      <c r="AC16888" s="108"/>
    </row>
    <row r="16889" spans="19:29" x14ac:dyDescent="0.25">
      <c r="S16889" s="109"/>
      <c r="U16889" s="109"/>
      <c r="W16889" s="109"/>
      <c r="Y16889" s="109"/>
      <c r="AA16889" s="109"/>
      <c r="AC16889" s="109"/>
    </row>
    <row r="16890" spans="19:29" x14ac:dyDescent="0.25">
      <c r="S16890" s="108"/>
      <c r="U16890" s="108"/>
      <c r="W16890" s="108"/>
      <c r="Y16890" s="108"/>
      <c r="AA16890" s="108"/>
      <c r="AC16890" s="108"/>
    </row>
    <row r="16891" spans="19:29" x14ac:dyDescent="0.25">
      <c r="S16891" s="108"/>
      <c r="U16891" s="108"/>
      <c r="W16891" s="108"/>
      <c r="Y16891" s="108"/>
      <c r="AA16891" s="108"/>
      <c r="AC16891" s="108"/>
    </row>
    <row r="16892" spans="19:29" x14ac:dyDescent="0.25">
      <c r="S16892" s="109"/>
      <c r="U16892" s="109"/>
      <c r="W16892" s="109"/>
      <c r="Y16892" s="109"/>
      <c r="AA16892" s="109"/>
      <c r="AC16892" s="109"/>
    </row>
    <row r="16893" spans="19:29" x14ac:dyDescent="0.25">
      <c r="S16893" s="108"/>
      <c r="U16893" s="108"/>
      <c r="W16893" s="108"/>
      <c r="Y16893" s="108"/>
      <c r="AA16893" s="108"/>
      <c r="AC16893" s="108"/>
    </row>
    <row r="16894" spans="19:29" x14ac:dyDescent="0.25">
      <c r="S16894" s="109"/>
      <c r="U16894" s="109"/>
      <c r="W16894" s="109"/>
      <c r="Y16894" s="109"/>
      <c r="AA16894" s="109"/>
      <c r="AC16894" s="109"/>
    </row>
    <row r="16895" spans="19:29" x14ac:dyDescent="0.25">
      <c r="S16895" s="108"/>
      <c r="U16895" s="108"/>
      <c r="W16895" s="108"/>
      <c r="Y16895" s="108"/>
      <c r="AA16895" s="108"/>
      <c r="AC16895" s="108"/>
    </row>
    <row r="16896" spans="19:29" x14ac:dyDescent="0.25">
      <c r="S16896" s="108"/>
      <c r="U16896" s="108"/>
      <c r="W16896" s="108"/>
      <c r="Y16896" s="108"/>
      <c r="AA16896" s="108"/>
      <c r="AC16896" s="108"/>
    </row>
    <row r="16897" spans="19:29" x14ac:dyDescent="0.25">
      <c r="S16897" s="108"/>
      <c r="U16897" s="108"/>
      <c r="W16897" s="108"/>
      <c r="Y16897" s="108"/>
      <c r="AA16897" s="108"/>
      <c r="AC16897" s="108"/>
    </row>
    <row r="16898" spans="19:29" x14ac:dyDescent="0.25">
      <c r="S16898" s="110"/>
      <c r="U16898" s="110"/>
      <c r="W16898" s="110"/>
      <c r="Y16898" s="110"/>
      <c r="AA16898" s="110"/>
      <c r="AC16898" s="110"/>
    </row>
    <row r="16899" spans="19:29" x14ac:dyDescent="0.25">
      <c r="S16899" s="110"/>
      <c r="U16899" s="110"/>
      <c r="W16899" s="110"/>
      <c r="Y16899" s="110"/>
      <c r="AA16899" s="110"/>
      <c r="AC16899" s="110"/>
    </row>
    <row r="16900" spans="19:29" x14ac:dyDescent="0.25">
      <c r="S16900" s="110"/>
      <c r="U16900" s="110"/>
      <c r="W16900" s="110"/>
      <c r="Y16900" s="110"/>
      <c r="AA16900" s="110"/>
      <c r="AC16900" s="110"/>
    </row>
    <row r="16901" spans="19:29" x14ac:dyDescent="0.25">
      <c r="S16901" s="110"/>
      <c r="U16901" s="110"/>
      <c r="W16901" s="110"/>
      <c r="Y16901" s="110"/>
      <c r="AA16901" s="110"/>
      <c r="AC16901" s="110"/>
    </row>
    <row r="16902" spans="19:29" x14ac:dyDescent="0.25">
      <c r="S16902" s="111"/>
      <c r="U16902" s="111"/>
      <c r="W16902" s="111"/>
      <c r="Y16902" s="111"/>
      <c r="AA16902" s="111"/>
      <c r="AC16902" s="111"/>
    </row>
    <row r="16903" spans="19:29" x14ac:dyDescent="0.25">
      <c r="S16903" s="107"/>
      <c r="U16903" s="107"/>
      <c r="W16903" s="107"/>
      <c r="Y16903" s="107"/>
      <c r="AA16903" s="107"/>
      <c r="AC16903" s="107"/>
    </row>
    <row r="16904" spans="19:29" x14ac:dyDescent="0.25">
      <c r="S16904" s="108"/>
      <c r="U16904" s="108"/>
      <c r="W16904" s="108"/>
      <c r="Y16904" s="108"/>
      <c r="AA16904" s="108"/>
      <c r="AC16904" s="108"/>
    </row>
    <row r="16905" spans="19:29" x14ac:dyDescent="0.25">
      <c r="S16905" s="108"/>
      <c r="U16905" s="108"/>
      <c r="W16905" s="108"/>
      <c r="Y16905" s="108"/>
      <c r="AA16905" s="108"/>
      <c r="AC16905" s="108"/>
    </row>
    <row r="16906" spans="19:29" x14ac:dyDescent="0.25">
      <c r="S16906" s="109"/>
      <c r="U16906" s="109"/>
      <c r="W16906" s="109"/>
      <c r="Y16906" s="109"/>
      <c r="AA16906" s="109"/>
      <c r="AC16906" s="109"/>
    </row>
    <row r="16907" spans="19:29" x14ac:dyDescent="0.25">
      <c r="S16907" s="108"/>
      <c r="U16907" s="108"/>
      <c r="W16907" s="108"/>
      <c r="Y16907" s="108"/>
      <c r="AA16907" s="108"/>
      <c r="AC16907" s="108"/>
    </row>
    <row r="16908" spans="19:29" x14ac:dyDescent="0.25">
      <c r="S16908" s="108"/>
      <c r="U16908" s="108"/>
      <c r="W16908" s="108"/>
      <c r="Y16908" s="108"/>
      <c r="AA16908" s="108"/>
      <c r="AC16908" s="108"/>
    </row>
    <row r="16909" spans="19:29" x14ac:dyDescent="0.25">
      <c r="S16909" s="109"/>
      <c r="U16909" s="109"/>
      <c r="W16909" s="109"/>
      <c r="Y16909" s="109"/>
      <c r="AA16909" s="109"/>
      <c r="AC16909" s="109"/>
    </row>
    <row r="16910" spans="19:29" x14ac:dyDescent="0.25">
      <c r="S16910" s="108"/>
      <c r="U16910" s="108"/>
      <c r="W16910" s="108"/>
      <c r="Y16910" s="108"/>
      <c r="AA16910" s="108"/>
      <c r="AC16910" s="108"/>
    </row>
    <row r="16911" spans="19:29" x14ac:dyDescent="0.25">
      <c r="S16911" s="109"/>
      <c r="U16911" s="109"/>
      <c r="W16911" s="109"/>
      <c r="Y16911" s="109"/>
      <c r="AA16911" s="109"/>
      <c r="AC16911" s="109"/>
    </row>
    <row r="16912" spans="19:29" x14ac:dyDescent="0.25">
      <c r="S16912" s="108"/>
      <c r="U16912" s="108"/>
      <c r="W16912" s="108"/>
      <c r="Y16912" s="108"/>
      <c r="AA16912" s="108"/>
      <c r="AC16912" s="108"/>
    </row>
    <row r="16913" spans="19:29" x14ac:dyDescent="0.25">
      <c r="S16913" s="108"/>
      <c r="U16913" s="108"/>
      <c r="W16913" s="108"/>
      <c r="Y16913" s="108"/>
      <c r="AA16913" s="108"/>
      <c r="AC16913" s="108"/>
    </row>
    <row r="16914" spans="19:29" x14ac:dyDescent="0.25">
      <c r="S16914" s="108"/>
      <c r="U16914" s="108"/>
      <c r="W16914" s="108"/>
      <c r="Y16914" s="108"/>
      <c r="AA16914" s="108"/>
      <c r="AC16914" s="108"/>
    </row>
    <row r="16915" spans="19:29" x14ac:dyDescent="0.25">
      <c r="S16915" s="110"/>
      <c r="U16915" s="110"/>
      <c r="W16915" s="110"/>
      <c r="Y16915" s="110"/>
      <c r="AA16915" s="110"/>
      <c r="AC16915" s="110"/>
    </row>
    <row r="16916" spans="19:29" x14ac:dyDescent="0.25">
      <c r="S16916" s="110"/>
      <c r="U16916" s="110"/>
      <c r="W16916" s="110"/>
      <c r="Y16916" s="110"/>
      <c r="AA16916" s="110"/>
      <c r="AC16916" s="110"/>
    </row>
    <row r="16917" spans="19:29" x14ac:dyDescent="0.25">
      <c r="S16917" s="110"/>
      <c r="U16917" s="110"/>
      <c r="W16917" s="110"/>
      <c r="Y16917" s="110"/>
      <c r="AA16917" s="110"/>
      <c r="AC16917" s="110"/>
    </row>
    <row r="16918" spans="19:29" x14ac:dyDescent="0.25">
      <c r="S16918" s="110"/>
      <c r="U16918" s="110"/>
      <c r="W16918" s="110"/>
      <c r="Y16918" s="110"/>
      <c r="AA16918" s="110"/>
      <c r="AC16918" s="110"/>
    </row>
    <row r="16919" spans="19:29" x14ac:dyDescent="0.25">
      <c r="S16919" s="111"/>
      <c r="U16919" s="111"/>
      <c r="W16919" s="111"/>
      <c r="Y16919" s="111"/>
      <c r="AA16919" s="111"/>
      <c r="AC16919" s="111"/>
    </row>
    <row r="16920" spans="19:29" x14ac:dyDescent="0.25">
      <c r="S16920" s="107"/>
      <c r="U16920" s="107"/>
      <c r="W16920" s="107"/>
      <c r="Y16920" s="107"/>
      <c r="AA16920" s="107"/>
      <c r="AC16920" s="107"/>
    </row>
    <row r="16921" spans="19:29" x14ac:dyDescent="0.25">
      <c r="S16921" s="108"/>
      <c r="U16921" s="108"/>
      <c r="W16921" s="108"/>
      <c r="Y16921" s="108"/>
      <c r="AA16921" s="108"/>
      <c r="AC16921" s="108"/>
    </row>
    <row r="16922" spans="19:29" x14ac:dyDescent="0.25">
      <c r="S16922" s="108"/>
      <c r="U16922" s="108"/>
      <c r="W16922" s="108"/>
      <c r="Y16922" s="108"/>
      <c r="AA16922" s="108"/>
      <c r="AC16922" s="108"/>
    </row>
    <row r="16923" spans="19:29" x14ac:dyDescent="0.25">
      <c r="S16923" s="109"/>
      <c r="U16923" s="109"/>
      <c r="W16923" s="109"/>
      <c r="Y16923" s="109"/>
      <c r="AA16923" s="109"/>
      <c r="AC16923" s="109"/>
    </row>
    <row r="16924" spans="19:29" x14ac:dyDescent="0.25">
      <c r="S16924" s="108"/>
      <c r="U16924" s="108"/>
      <c r="W16924" s="108"/>
      <c r="Y16924" s="108"/>
      <c r="AA16924" s="108"/>
      <c r="AC16924" s="108"/>
    </row>
    <row r="16925" spans="19:29" x14ac:dyDescent="0.25">
      <c r="S16925" s="108"/>
      <c r="U16925" s="108"/>
      <c r="W16925" s="108"/>
      <c r="Y16925" s="108"/>
      <c r="AA16925" s="108"/>
      <c r="AC16925" s="108"/>
    </row>
    <row r="16926" spans="19:29" x14ac:dyDescent="0.25">
      <c r="S16926" s="109"/>
      <c r="U16926" s="109"/>
      <c r="W16926" s="109"/>
      <c r="Y16926" s="109"/>
      <c r="AA16926" s="109"/>
      <c r="AC16926" s="109"/>
    </row>
    <row r="16927" spans="19:29" x14ac:dyDescent="0.25">
      <c r="S16927" s="108"/>
      <c r="U16927" s="108"/>
      <c r="W16927" s="108"/>
      <c r="Y16927" s="108"/>
      <c r="AA16927" s="108"/>
      <c r="AC16927" s="108"/>
    </row>
    <row r="16928" spans="19:29" x14ac:dyDescent="0.25">
      <c r="S16928" s="109"/>
      <c r="U16928" s="109"/>
      <c r="W16928" s="109"/>
      <c r="Y16928" s="109"/>
      <c r="AA16928" s="109"/>
      <c r="AC16928" s="109"/>
    </row>
    <row r="16929" spans="19:29" x14ac:dyDescent="0.25">
      <c r="S16929" s="108"/>
      <c r="U16929" s="108"/>
      <c r="W16929" s="108"/>
      <c r="Y16929" s="108"/>
      <c r="AA16929" s="108"/>
      <c r="AC16929" s="108"/>
    </row>
    <row r="16930" spans="19:29" x14ac:dyDescent="0.25">
      <c r="S16930" s="108"/>
      <c r="U16930" s="108"/>
      <c r="W16930" s="108"/>
      <c r="Y16930" s="108"/>
      <c r="AA16930" s="108"/>
      <c r="AC16930" s="108"/>
    </row>
    <row r="16931" spans="19:29" x14ac:dyDescent="0.25">
      <c r="S16931" s="108"/>
      <c r="U16931" s="108"/>
      <c r="W16931" s="108"/>
      <c r="Y16931" s="108"/>
      <c r="AA16931" s="108"/>
      <c r="AC16931" s="108"/>
    </row>
    <row r="16932" spans="19:29" x14ac:dyDescent="0.25">
      <c r="S16932" s="110"/>
      <c r="U16932" s="110"/>
      <c r="W16932" s="110"/>
      <c r="Y16932" s="110"/>
      <c r="AA16932" s="110"/>
      <c r="AC16932" s="110"/>
    </row>
    <row r="16933" spans="19:29" x14ac:dyDescent="0.25">
      <c r="S16933" s="110"/>
      <c r="U16933" s="110"/>
      <c r="W16933" s="110"/>
      <c r="Y16933" s="110"/>
      <c r="AA16933" s="110"/>
      <c r="AC16933" s="110"/>
    </row>
    <row r="16934" spans="19:29" x14ac:dyDescent="0.25">
      <c r="S16934" s="110"/>
      <c r="U16934" s="110"/>
      <c r="W16934" s="110"/>
      <c r="Y16934" s="110"/>
      <c r="AA16934" s="110"/>
      <c r="AC16934" s="110"/>
    </row>
    <row r="16935" spans="19:29" x14ac:dyDescent="0.25">
      <c r="S16935" s="110"/>
      <c r="U16935" s="110"/>
      <c r="W16935" s="110"/>
      <c r="Y16935" s="110"/>
      <c r="AA16935" s="110"/>
      <c r="AC16935" s="110"/>
    </row>
    <row r="16936" spans="19:29" x14ac:dyDescent="0.25">
      <c r="S16936" s="111"/>
      <c r="U16936" s="111"/>
      <c r="W16936" s="111"/>
      <c r="Y16936" s="111"/>
      <c r="AA16936" s="111"/>
      <c r="AC16936" s="111"/>
    </row>
    <row r="16937" spans="19:29" x14ac:dyDescent="0.25">
      <c r="S16937" s="107"/>
      <c r="U16937" s="107"/>
      <c r="W16937" s="107"/>
      <c r="Y16937" s="107"/>
      <c r="AA16937" s="107"/>
      <c r="AC16937" s="107"/>
    </row>
    <row r="16938" spans="19:29" x14ac:dyDescent="0.25">
      <c r="S16938" s="108"/>
      <c r="U16938" s="108"/>
      <c r="W16938" s="108"/>
      <c r="Y16938" s="108"/>
      <c r="AA16938" s="108"/>
      <c r="AC16938" s="108"/>
    </row>
    <row r="16939" spans="19:29" x14ac:dyDescent="0.25">
      <c r="S16939" s="108"/>
      <c r="U16939" s="108"/>
      <c r="W16939" s="108"/>
      <c r="Y16939" s="108"/>
      <c r="AA16939" s="108"/>
      <c r="AC16939" s="108"/>
    </row>
    <row r="16940" spans="19:29" x14ac:dyDescent="0.25">
      <c r="S16940" s="109"/>
      <c r="U16940" s="109"/>
      <c r="W16940" s="109"/>
      <c r="Y16940" s="109"/>
      <c r="AA16940" s="109"/>
      <c r="AC16940" s="109"/>
    </row>
    <row r="16941" spans="19:29" x14ac:dyDescent="0.25">
      <c r="S16941" s="108"/>
      <c r="U16941" s="108"/>
      <c r="W16941" s="108"/>
      <c r="Y16941" s="108"/>
      <c r="AA16941" s="108"/>
      <c r="AC16941" s="108"/>
    </row>
    <row r="16942" spans="19:29" x14ac:dyDescent="0.25">
      <c r="S16942" s="108"/>
      <c r="U16942" s="108"/>
      <c r="W16942" s="108"/>
      <c r="Y16942" s="108"/>
      <c r="AA16942" s="108"/>
      <c r="AC16942" s="108"/>
    </row>
    <row r="16943" spans="19:29" x14ac:dyDescent="0.25">
      <c r="S16943" s="109"/>
      <c r="U16943" s="109"/>
      <c r="W16943" s="109"/>
      <c r="Y16943" s="109"/>
      <c r="AA16943" s="109"/>
      <c r="AC16943" s="109"/>
    </row>
    <row r="16944" spans="19:29" x14ac:dyDescent="0.25">
      <c r="S16944" s="108"/>
      <c r="U16944" s="108"/>
      <c r="W16944" s="108"/>
      <c r="Y16944" s="108"/>
      <c r="AA16944" s="108"/>
      <c r="AC16944" s="108"/>
    </row>
    <row r="16945" spans="19:29" x14ac:dyDescent="0.25">
      <c r="S16945" s="109"/>
      <c r="U16945" s="109"/>
      <c r="W16945" s="109"/>
      <c r="Y16945" s="109"/>
      <c r="AA16945" s="109"/>
      <c r="AC16945" s="109"/>
    </row>
    <row r="16946" spans="19:29" x14ac:dyDescent="0.25">
      <c r="S16946" s="108"/>
      <c r="U16946" s="108"/>
      <c r="W16946" s="108"/>
      <c r="Y16946" s="108"/>
      <c r="AA16946" s="108"/>
      <c r="AC16946" s="108"/>
    </row>
    <row r="16947" spans="19:29" x14ac:dyDescent="0.25">
      <c r="S16947" s="108"/>
      <c r="U16947" s="108"/>
      <c r="W16947" s="108"/>
      <c r="Y16947" s="108"/>
      <c r="AA16947" s="108"/>
      <c r="AC16947" s="108"/>
    </row>
    <row r="16948" spans="19:29" x14ac:dyDescent="0.25">
      <c r="S16948" s="108"/>
      <c r="U16948" s="108"/>
      <c r="W16948" s="108"/>
      <c r="Y16948" s="108"/>
      <c r="AA16948" s="108"/>
      <c r="AC16948" s="108"/>
    </row>
    <row r="16949" spans="19:29" x14ac:dyDescent="0.25">
      <c r="S16949" s="110"/>
      <c r="U16949" s="110"/>
      <c r="W16949" s="110"/>
      <c r="Y16949" s="110"/>
      <c r="AA16949" s="110"/>
      <c r="AC16949" s="110"/>
    </row>
    <row r="16950" spans="19:29" x14ac:dyDescent="0.25">
      <c r="S16950" s="110"/>
      <c r="U16950" s="110"/>
      <c r="W16950" s="110"/>
      <c r="Y16950" s="110"/>
      <c r="AA16950" s="110"/>
      <c r="AC16950" s="110"/>
    </row>
    <row r="16951" spans="19:29" x14ac:dyDescent="0.25">
      <c r="S16951" s="110"/>
      <c r="U16951" s="110"/>
      <c r="W16951" s="110"/>
      <c r="Y16951" s="110"/>
      <c r="AA16951" s="110"/>
      <c r="AC16951" s="110"/>
    </row>
    <row r="16952" spans="19:29" x14ac:dyDescent="0.25">
      <c r="S16952" s="110"/>
      <c r="U16952" s="110"/>
      <c r="W16952" s="110"/>
      <c r="Y16952" s="110"/>
      <c r="AA16952" s="110"/>
      <c r="AC16952" s="110"/>
    </row>
    <row r="16953" spans="19:29" x14ac:dyDescent="0.25">
      <c r="S16953" s="111"/>
      <c r="U16953" s="111"/>
      <c r="W16953" s="111"/>
      <c r="Y16953" s="111"/>
      <c r="AA16953" s="111"/>
      <c r="AC16953" s="111"/>
    </row>
    <row r="16954" spans="19:29" x14ac:dyDescent="0.25">
      <c r="S16954" s="107"/>
      <c r="U16954" s="107"/>
      <c r="W16954" s="107"/>
      <c r="Y16954" s="107"/>
      <c r="AA16954" s="107"/>
      <c r="AC16954" s="107"/>
    </row>
    <row r="16955" spans="19:29" x14ac:dyDescent="0.25">
      <c r="S16955" s="108"/>
      <c r="U16955" s="108"/>
      <c r="W16955" s="108"/>
      <c r="Y16955" s="108"/>
      <c r="AA16955" s="108"/>
      <c r="AC16955" s="108"/>
    </row>
    <row r="16956" spans="19:29" x14ac:dyDescent="0.25">
      <c r="S16956" s="108"/>
      <c r="U16956" s="108"/>
      <c r="W16956" s="108"/>
      <c r="Y16956" s="108"/>
      <c r="AA16956" s="108"/>
      <c r="AC16956" s="108"/>
    </row>
    <row r="16957" spans="19:29" x14ac:dyDescent="0.25">
      <c r="S16957" s="109"/>
      <c r="U16957" s="109"/>
      <c r="W16957" s="109"/>
      <c r="Y16957" s="109"/>
      <c r="AA16957" s="109"/>
      <c r="AC16957" s="109"/>
    </row>
    <row r="16958" spans="19:29" x14ac:dyDescent="0.25">
      <c r="S16958" s="108"/>
      <c r="U16958" s="108"/>
      <c r="W16958" s="108"/>
      <c r="Y16958" s="108"/>
      <c r="AA16958" s="108"/>
      <c r="AC16958" s="108"/>
    </row>
    <row r="16959" spans="19:29" x14ac:dyDescent="0.25">
      <c r="S16959" s="108"/>
      <c r="U16959" s="108"/>
      <c r="W16959" s="108"/>
      <c r="Y16959" s="108"/>
      <c r="AA16959" s="108"/>
      <c r="AC16959" s="108"/>
    </row>
    <row r="16960" spans="19:29" x14ac:dyDescent="0.25">
      <c r="S16960" s="109"/>
      <c r="U16960" s="109"/>
      <c r="W16960" s="109"/>
      <c r="Y16960" s="109"/>
      <c r="AA16960" s="109"/>
      <c r="AC16960" s="109"/>
    </row>
    <row r="16961" spans="19:29" x14ac:dyDescent="0.25">
      <c r="S16961" s="108"/>
      <c r="U16961" s="108"/>
      <c r="W16961" s="108"/>
      <c r="Y16961" s="108"/>
      <c r="AA16961" s="108"/>
      <c r="AC16961" s="108"/>
    </row>
    <row r="16962" spans="19:29" x14ac:dyDescent="0.25">
      <c r="S16962" s="109"/>
      <c r="U16962" s="109"/>
      <c r="W16962" s="109"/>
      <c r="Y16962" s="109"/>
      <c r="AA16962" s="109"/>
      <c r="AC16962" s="109"/>
    </row>
    <row r="16963" spans="19:29" x14ac:dyDescent="0.25">
      <c r="S16963" s="108"/>
      <c r="U16963" s="108"/>
      <c r="W16963" s="108"/>
      <c r="Y16963" s="108"/>
      <c r="AA16963" s="108"/>
      <c r="AC16963" s="108"/>
    </row>
    <row r="16964" spans="19:29" x14ac:dyDescent="0.25">
      <c r="S16964" s="108"/>
      <c r="U16964" s="108"/>
      <c r="W16964" s="108"/>
      <c r="Y16964" s="108"/>
      <c r="AA16964" s="108"/>
      <c r="AC16964" s="108"/>
    </row>
    <row r="16965" spans="19:29" x14ac:dyDescent="0.25">
      <c r="S16965" s="108"/>
      <c r="U16965" s="108"/>
      <c r="W16965" s="108"/>
      <c r="Y16965" s="108"/>
      <c r="AA16965" s="108"/>
      <c r="AC16965" s="108"/>
    </row>
    <row r="16966" spans="19:29" x14ac:dyDescent="0.25">
      <c r="S16966" s="110"/>
      <c r="U16966" s="110"/>
      <c r="W16966" s="110"/>
      <c r="Y16966" s="110"/>
      <c r="AA16966" s="110"/>
      <c r="AC16966" s="110"/>
    </row>
    <row r="16967" spans="19:29" x14ac:dyDescent="0.25">
      <c r="S16967" s="110"/>
      <c r="U16967" s="110"/>
      <c r="W16967" s="110"/>
      <c r="Y16967" s="110"/>
      <c r="AA16967" s="110"/>
      <c r="AC16967" s="110"/>
    </row>
    <row r="16968" spans="19:29" x14ac:dyDescent="0.25">
      <c r="S16968" s="110"/>
      <c r="U16968" s="110"/>
      <c r="W16968" s="110"/>
      <c r="Y16968" s="110"/>
      <c r="AA16968" s="110"/>
      <c r="AC16968" s="110"/>
    </row>
    <row r="16969" spans="19:29" x14ac:dyDescent="0.25">
      <c r="S16969" s="110"/>
      <c r="U16969" s="110"/>
      <c r="W16969" s="110"/>
      <c r="Y16969" s="110"/>
      <c r="AA16969" s="110"/>
      <c r="AC16969" s="110"/>
    </row>
    <row r="16970" spans="19:29" x14ac:dyDescent="0.25">
      <c r="S16970" s="111"/>
      <c r="U16970" s="111"/>
      <c r="W16970" s="111"/>
      <c r="Y16970" s="111"/>
      <c r="AA16970" s="111"/>
      <c r="AC16970" s="111"/>
    </row>
    <row r="16971" spans="19:29" x14ac:dyDescent="0.25">
      <c r="S16971" s="107"/>
      <c r="U16971" s="107"/>
      <c r="W16971" s="107"/>
      <c r="Y16971" s="107"/>
      <c r="AA16971" s="107"/>
      <c r="AC16971" s="107"/>
    </row>
    <row r="16972" spans="19:29" x14ac:dyDescent="0.25">
      <c r="S16972" s="108"/>
      <c r="U16972" s="108"/>
      <c r="W16972" s="108"/>
      <c r="Y16972" s="108"/>
      <c r="AA16972" s="108"/>
      <c r="AC16972" s="108"/>
    </row>
    <row r="16973" spans="19:29" x14ac:dyDescent="0.25">
      <c r="S16973" s="108"/>
      <c r="U16973" s="108"/>
      <c r="W16973" s="108"/>
      <c r="Y16973" s="108"/>
      <c r="AA16973" s="108"/>
      <c r="AC16973" s="108"/>
    </row>
    <row r="16974" spans="19:29" x14ac:dyDescent="0.25">
      <c r="S16974" s="109"/>
      <c r="U16974" s="109"/>
      <c r="W16974" s="109"/>
      <c r="Y16974" s="109"/>
      <c r="AA16974" s="109"/>
      <c r="AC16974" s="109"/>
    </row>
    <row r="16975" spans="19:29" x14ac:dyDescent="0.25">
      <c r="S16975" s="108"/>
      <c r="U16975" s="108"/>
      <c r="W16975" s="108"/>
      <c r="Y16975" s="108"/>
      <c r="AA16975" s="108"/>
      <c r="AC16975" s="108"/>
    </row>
    <row r="16976" spans="19:29" x14ac:dyDescent="0.25">
      <c r="S16976" s="108"/>
      <c r="U16976" s="108"/>
      <c r="W16976" s="108"/>
      <c r="Y16976" s="108"/>
      <c r="AA16976" s="108"/>
      <c r="AC16976" s="108"/>
    </row>
    <row r="16977" spans="19:29" x14ac:dyDescent="0.25">
      <c r="S16977" s="109"/>
      <c r="U16977" s="109"/>
      <c r="W16977" s="109"/>
      <c r="Y16977" s="109"/>
      <c r="AA16977" s="109"/>
      <c r="AC16977" s="109"/>
    </row>
    <row r="16978" spans="19:29" x14ac:dyDescent="0.25">
      <c r="S16978" s="108"/>
      <c r="U16978" s="108"/>
      <c r="W16978" s="108"/>
      <c r="Y16978" s="108"/>
      <c r="AA16978" s="108"/>
      <c r="AC16978" s="108"/>
    </row>
    <row r="16979" spans="19:29" x14ac:dyDescent="0.25">
      <c r="S16979" s="109"/>
      <c r="U16979" s="109"/>
      <c r="W16979" s="109"/>
      <c r="Y16979" s="109"/>
      <c r="AA16979" s="109"/>
      <c r="AC16979" s="109"/>
    </row>
    <row r="16980" spans="19:29" x14ac:dyDescent="0.25">
      <c r="S16980" s="108"/>
      <c r="U16980" s="108"/>
      <c r="W16980" s="108"/>
      <c r="Y16980" s="108"/>
      <c r="AA16980" s="108"/>
      <c r="AC16980" s="108"/>
    </row>
    <row r="16981" spans="19:29" x14ac:dyDescent="0.25">
      <c r="S16981" s="108"/>
      <c r="U16981" s="108"/>
      <c r="W16981" s="108"/>
      <c r="Y16981" s="108"/>
      <c r="AA16981" s="108"/>
      <c r="AC16981" s="108"/>
    </row>
    <row r="16982" spans="19:29" x14ac:dyDescent="0.25">
      <c r="S16982" s="108"/>
      <c r="U16982" s="108"/>
      <c r="W16982" s="108"/>
      <c r="Y16982" s="108"/>
      <c r="AA16982" s="108"/>
      <c r="AC16982" s="108"/>
    </row>
    <row r="16983" spans="19:29" x14ac:dyDescent="0.25">
      <c r="S16983" s="110"/>
      <c r="U16983" s="110"/>
      <c r="W16983" s="110"/>
      <c r="Y16983" s="110"/>
      <c r="AA16983" s="110"/>
      <c r="AC16983" s="110"/>
    </row>
    <row r="16984" spans="19:29" x14ac:dyDescent="0.25">
      <c r="S16984" s="110"/>
      <c r="U16984" s="110"/>
      <c r="W16984" s="110"/>
      <c r="Y16984" s="110"/>
      <c r="AA16984" s="110"/>
      <c r="AC16984" s="110"/>
    </row>
    <row r="16985" spans="19:29" x14ac:dyDescent="0.25">
      <c r="S16985" s="110"/>
      <c r="U16985" s="110"/>
      <c r="W16985" s="110"/>
      <c r="Y16985" s="110"/>
      <c r="AA16985" s="110"/>
      <c r="AC16985" s="110"/>
    </row>
    <row r="16986" spans="19:29" x14ac:dyDescent="0.25">
      <c r="S16986" s="110"/>
      <c r="U16986" s="110"/>
      <c r="W16986" s="110"/>
      <c r="Y16986" s="110"/>
      <c r="AA16986" s="110"/>
      <c r="AC16986" s="110"/>
    </row>
    <row r="16987" spans="19:29" x14ac:dyDescent="0.25">
      <c r="S16987" s="111"/>
      <c r="U16987" s="111"/>
      <c r="W16987" s="111"/>
      <c r="Y16987" s="111"/>
      <c r="AA16987" s="111"/>
      <c r="AC16987" s="111"/>
    </row>
    <row r="16988" spans="19:29" x14ac:dyDescent="0.25">
      <c r="S16988" s="107"/>
      <c r="U16988" s="107"/>
      <c r="W16988" s="107"/>
      <c r="Y16988" s="107"/>
      <c r="AA16988" s="107"/>
      <c r="AC16988" s="107"/>
    </row>
    <row r="16989" spans="19:29" x14ac:dyDescent="0.25">
      <c r="S16989" s="108"/>
      <c r="U16989" s="108"/>
      <c r="W16989" s="108"/>
      <c r="Y16989" s="108"/>
      <c r="AA16989" s="108"/>
      <c r="AC16989" s="108"/>
    </row>
    <row r="16990" spans="19:29" x14ac:dyDescent="0.25">
      <c r="S16990" s="108"/>
      <c r="U16990" s="108"/>
      <c r="W16990" s="108"/>
      <c r="Y16990" s="108"/>
      <c r="AA16990" s="108"/>
      <c r="AC16990" s="108"/>
    </row>
    <row r="16991" spans="19:29" x14ac:dyDescent="0.25">
      <c r="S16991" s="109"/>
      <c r="U16991" s="109"/>
      <c r="W16991" s="109"/>
      <c r="Y16991" s="109"/>
      <c r="AA16991" s="109"/>
      <c r="AC16991" s="109"/>
    </row>
    <row r="16992" spans="19:29" x14ac:dyDescent="0.25">
      <c r="S16992" s="108"/>
      <c r="U16992" s="108"/>
      <c r="W16992" s="108"/>
      <c r="Y16992" s="108"/>
      <c r="AA16992" s="108"/>
      <c r="AC16992" s="108"/>
    </row>
    <row r="16993" spans="19:29" x14ac:dyDescent="0.25">
      <c r="S16993" s="108"/>
      <c r="U16993" s="108"/>
      <c r="W16993" s="108"/>
      <c r="Y16993" s="108"/>
      <c r="AA16993" s="108"/>
      <c r="AC16993" s="108"/>
    </row>
    <row r="16994" spans="19:29" x14ac:dyDescent="0.25">
      <c r="S16994" s="109"/>
      <c r="U16994" s="109"/>
      <c r="W16994" s="109"/>
      <c r="Y16994" s="109"/>
      <c r="AA16994" s="109"/>
      <c r="AC16994" s="109"/>
    </row>
    <row r="16995" spans="19:29" x14ac:dyDescent="0.25">
      <c r="S16995" s="108"/>
      <c r="U16995" s="108"/>
      <c r="W16995" s="108"/>
      <c r="Y16995" s="108"/>
      <c r="AA16995" s="108"/>
      <c r="AC16995" s="108"/>
    </row>
    <row r="16996" spans="19:29" x14ac:dyDescent="0.25">
      <c r="S16996" s="109"/>
      <c r="U16996" s="109"/>
      <c r="W16996" s="109"/>
      <c r="Y16996" s="109"/>
      <c r="AA16996" s="109"/>
      <c r="AC16996" s="109"/>
    </row>
    <row r="16997" spans="19:29" x14ac:dyDescent="0.25">
      <c r="S16997" s="108"/>
      <c r="U16997" s="108"/>
      <c r="W16997" s="108"/>
      <c r="Y16997" s="108"/>
      <c r="AA16997" s="108"/>
      <c r="AC16997" s="108"/>
    </row>
    <row r="16998" spans="19:29" x14ac:dyDescent="0.25">
      <c r="S16998" s="108"/>
      <c r="U16998" s="108"/>
      <c r="W16998" s="108"/>
      <c r="Y16998" s="108"/>
      <c r="AA16998" s="108"/>
      <c r="AC16998" s="108"/>
    </row>
    <row r="16999" spans="19:29" x14ac:dyDescent="0.25">
      <c r="S16999" s="108"/>
      <c r="U16999" s="108"/>
      <c r="W16999" s="108"/>
      <c r="Y16999" s="108"/>
      <c r="AA16999" s="108"/>
      <c r="AC16999" s="108"/>
    </row>
    <row r="17000" spans="19:29" x14ac:dyDescent="0.25">
      <c r="S17000" s="110"/>
      <c r="U17000" s="110"/>
      <c r="W17000" s="110"/>
      <c r="Y17000" s="110"/>
      <c r="AA17000" s="110"/>
      <c r="AC17000" s="110"/>
    </row>
    <row r="17001" spans="19:29" x14ac:dyDescent="0.25">
      <c r="S17001" s="110"/>
      <c r="U17001" s="110"/>
      <c r="W17001" s="110"/>
      <c r="Y17001" s="110"/>
      <c r="AA17001" s="110"/>
      <c r="AC17001" s="110"/>
    </row>
    <row r="17002" spans="19:29" x14ac:dyDescent="0.25">
      <c r="S17002" s="110"/>
      <c r="U17002" s="110"/>
      <c r="W17002" s="110"/>
      <c r="Y17002" s="110"/>
      <c r="AA17002" s="110"/>
      <c r="AC17002" s="110"/>
    </row>
    <row r="17003" spans="19:29" x14ac:dyDescent="0.25">
      <c r="S17003" s="110"/>
      <c r="U17003" s="110"/>
      <c r="W17003" s="110"/>
      <c r="Y17003" s="110"/>
      <c r="AA17003" s="110"/>
      <c r="AC17003" s="110"/>
    </row>
    <row r="17004" spans="19:29" x14ac:dyDescent="0.25">
      <c r="S17004" s="111"/>
      <c r="U17004" s="111"/>
      <c r="W17004" s="111"/>
      <c r="Y17004" s="111"/>
      <c r="AA17004" s="111"/>
      <c r="AC17004" s="111"/>
    </row>
    <row r="17005" spans="19:29" x14ac:dyDescent="0.25">
      <c r="S17005" s="107"/>
      <c r="U17005" s="107"/>
      <c r="W17005" s="107"/>
      <c r="Y17005" s="107"/>
      <c r="AA17005" s="107"/>
      <c r="AC17005" s="107"/>
    </row>
    <row r="17006" spans="19:29" x14ac:dyDescent="0.25">
      <c r="S17006" s="108"/>
      <c r="U17006" s="108"/>
      <c r="W17006" s="108"/>
      <c r="Y17006" s="108"/>
      <c r="AA17006" s="108"/>
      <c r="AC17006" s="108"/>
    </row>
    <row r="17007" spans="19:29" x14ac:dyDescent="0.25">
      <c r="S17007" s="108"/>
      <c r="U17007" s="108"/>
      <c r="W17007" s="108"/>
      <c r="Y17007" s="108"/>
      <c r="AA17007" s="108"/>
      <c r="AC17007" s="108"/>
    </row>
    <row r="17008" spans="19:29" x14ac:dyDescent="0.25">
      <c r="S17008" s="109"/>
      <c r="U17008" s="109"/>
      <c r="W17008" s="109"/>
      <c r="Y17008" s="109"/>
      <c r="AA17008" s="109"/>
      <c r="AC17008" s="109"/>
    </row>
    <row r="17009" spans="19:29" x14ac:dyDescent="0.25">
      <c r="S17009" s="108"/>
      <c r="U17009" s="108"/>
      <c r="W17009" s="108"/>
      <c r="Y17009" s="108"/>
      <c r="AA17009" s="108"/>
      <c r="AC17009" s="108"/>
    </row>
    <row r="17010" spans="19:29" x14ac:dyDescent="0.25">
      <c r="S17010" s="108"/>
      <c r="U17010" s="108"/>
      <c r="W17010" s="108"/>
      <c r="Y17010" s="108"/>
      <c r="AA17010" s="108"/>
      <c r="AC17010" s="108"/>
    </row>
    <row r="17011" spans="19:29" x14ac:dyDescent="0.25">
      <c r="S17011" s="109"/>
      <c r="U17011" s="109"/>
      <c r="W17011" s="109"/>
      <c r="Y17011" s="109"/>
      <c r="AA17011" s="109"/>
      <c r="AC17011" s="109"/>
    </row>
    <row r="17012" spans="19:29" x14ac:dyDescent="0.25">
      <c r="S17012" s="108"/>
      <c r="U17012" s="108"/>
      <c r="W17012" s="108"/>
      <c r="Y17012" s="108"/>
      <c r="AA17012" s="108"/>
      <c r="AC17012" s="108"/>
    </row>
    <row r="17013" spans="19:29" x14ac:dyDescent="0.25">
      <c r="S17013" s="109"/>
      <c r="U17013" s="109"/>
      <c r="W17013" s="109"/>
      <c r="Y17013" s="109"/>
      <c r="AA17013" s="109"/>
      <c r="AC17013" s="109"/>
    </row>
    <row r="17014" spans="19:29" x14ac:dyDescent="0.25">
      <c r="S17014" s="108"/>
      <c r="U17014" s="108"/>
      <c r="W17014" s="108"/>
      <c r="Y17014" s="108"/>
      <c r="AA17014" s="108"/>
      <c r="AC17014" s="108"/>
    </row>
    <row r="17015" spans="19:29" x14ac:dyDescent="0.25">
      <c r="S17015" s="108"/>
      <c r="U17015" s="108"/>
      <c r="W17015" s="108"/>
      <c r="Y17015" s="108"/>
      <c r="AA17015" s="108"/>
      <c r="AC17015" s="108"/>
    </row>
    <row r="17016" spans="19:29" x14ac:dyDescent="0.25">
      <c r="S17016" s="108"/>
      <c r="U17016" s="108"/>
      <c r="W17016" s="108"/>
      <c r="Y17016" s="108"/>
      <c r="AA17016" s="108"/>
      <c r="AC17016" s="108"/>
    </row>
    <row r="17017" spans="19:29" x14ac:dyDescent="0.25">
      <c r="S17017" s="110"/>
      <c r="U17017" s="110"/>
      <c r="W17017" s="110"/>
      <c r="Y17017" s="110"/>
      <c r="AA17017" s="110"/>
      <c r="AC17017" s="110"/>
    </row>
    <row r="17018" spans="19:29" x14ac:dyDescent="0.25">
      <c r="S17018" s="110"/>
      <c r="U17018" s="110"/>
      <c r="W17018" s="110"/>
      <c r="Y17018" s="110"/>
      <c r="AA17018" s="110"/>
      <c r="AC17018" s="110"/>
    </row>
    <row r="17019" spans="19:29" x14ac:dyDescent="0.25">
      <c r="S17019" s="110"/>
      <c r="U17019" s="110"/>
      <c r="W17019" s="110"/>
      <c r="Y17019" s="110"/>
      <c r="AA17019" s="110"/>
      <c r="AC17019" s="110"/>
    </row>
    <row r="17020" spans="19:29" x14ac:dyDescent="0.25">
      <c r="S17020" s="110"/>
      <c r="U17020" s="110"/>
      <c r="W17020" s="110"/>
      <c r="Y17020" s="110"/>
      <c r="AA17020" s="110"/>
      <c r="AC17020" s="110"/>
    </row>
    <row r="17021" spans="19:29" x14ac:dyDescent="0.25">
      <c r="S17021" s="111"/>
      <c r="U17021" s="111"/>
      <c r="W17021" s="111"/>
      <c r="Y17021" s="111"/>
      <c r="AA17021" s="111"/>
      <c r="AC17021" s="111"/>
    </row>
    <row r="17022" spans="19:29" x14ac:dyDescent="0.25">
      <c r="S17022" s="107"/>
      <c r="U17022" s="107"/>
      <c r="W17022" s="107"/>
      <c r="Y17022" s="107"/>
      <c r="AA17022" s="107"/>
      <c r="AC17022" s="107"/>
    </row>
    <row r="17023" spans="19:29" x14ac:dyDescent="0.25">
      <c r="S17023" s="108"/>
      <c r="U17023" s="108"/>
      <c r="W17023" s="108"/>
      <c r="Y17023" s="108"/>
      <c r="AA17023" s="108"/>
      <c r="AC17023" s="108"/>
    </row>
    <row r="17024" spans="19:29" x14ac:dyDescent="0.25">
      <c r="S17024" s="108"/>
      <c r="U17024" s="108"/>
      <c r="W17024" s="108"/>
      <c r="Y17024" s="108"/>
      <c r="AA17024" s="108"/>
      <c r="AC17024" s="108"/>
    </row>
    <row r="17025" spans="19:29" x14ac:dyDescent="0.25">
      <c r="S17025" s="109"/>
      <c r="U17025" s="109"/>
      <c r="W17025" s="109"/>
      <c r="Y17025" s="109"/>
      <c r="AA17025" s="109"/>
      <c r="AC17025" s="109"/>
    </row>
    <row r="17026" spans="19:29" x14ac:dyDescent="0.25">
      <c r="S17026" s="108"/>
      <c r="U17026" s="108"/>
      <c r="W17026" s="108"/>
      <c r="Y17026" s="108"/>
      <c r="AA17026" s="108"/>
      <c r="AC17026" s="108"/>
    </row>
    <row r="17027" spans="19:29" x14ac:dyDescent="0.25">
      <c r="S17027" s="108"/>
      <c r="U17027" s="108"/>
      <c r="W17027" s="108"/>
      <c r="Y17027" s="108"/>
      <c r="AA17027" s="108"/>
      <c r="AC17027" s="108"/>
    </row>
    <row r="17028" spans="19:29" x14ac:dyDescent="0.25">
      <c r="S17028" s="109"/>
      <c r="U17028" s="109"/>
      <c r="W17028" s="109"/>
      <c r="Y17028" s="109"/>
      <c r="AA17028" s="109"/>
      <c r="AC17028" s="109"/>
    </row>
    <row r="17029" spans="19:29" x14ac:dyDescent="0.25">
      <c r="S17029" s="108"/>
      <c r="U17029" s="108"/>
      <c r="W17029" s="108"/>
      <c r="Y17029" s="108"/>
      <c r="AA17029" s="108"/>
      <c r="AC17029" s="108"/>
    </row>
    <row r="17030" spans="19:29" x14ac:dyDescent="0.25">
      <c r="S17030" s="109"/>
      <c r="U17030" s="109"/>
      <c r="W17030" s="109"/>
      <c r="Y17030" s="109"/>
      <c r="AA17030" s="109"/>
      <c r="AC17030" s="109"/>
    </row>
    <row r="17031" spans="19:29" x14ac:dyDescent="0.25">
      <c r="S17031" s="108"/>
      <c r="U17031" s="108"/>
      <c r="W17031" s="108"/>
      <c r="Y17031" s="108"/>
      <c r="AA17031" s="108"/>
      <c r="AC17031" s="108"/>
    </row>
    <row r="17032" spans="19:29" x14ac:dyDescent="0.25">
      <c r="S17032" s="108"/>
      <c r="U17032" s="108"/>
      <c r="W17032" s="108"/>
      <c r="Y17032" s="108"/>
      <c r="AA17032" s="108"/>
      <c r="AC17032" s="108"/>
    </row>
    <row r="17033" spans="19:29" x14ac:dyDescent="0.25">
      <c r="S17033" s="108"/>
      <c r="U17033" s="108"/>
      <c r="W17033" s="108"/>
      <c r="Y17033" s="108"/>
      <c r="AA17033" s="108"/>
      <c r="AC17033" s="108"/>
    </row>
    <row r="17034" spans="19:29" x14ac:dyDescent="0.25">
      <c r="S17034" s="110"/>
      <c r="U17034" s="110"/>
      <c r="W17034" s="110"/>
      <c r="Y17034" s="110"/>
      <c r="AA17034" s="110"/>
      <c r="AC17034" s="110"/>
    </row>
    <row r="17035" spans="19:29" x14ac:dyDescent="0.25">
      <c r="S17035" s="110"/>
      <c r="U17035" s="110"/>
      <c r="W17035" s="110"/>
      <c r="Y17035" s="110"/>
      <c r="AA17035" s="110"/>
      <c r="AC17035" s="110"/>
    </row>
    <row r="17036" spans="19:29" x14ac:dyDescent="0.25">
      <c r="S17036" s="110"/>
      <c r="U17036" s="110"/>
      <c r="W17036" s="110"/>
      <c r="Y17036" s="110"/>
      <c r="AA17036" s="110"/>
      <c r="AC17036" s="110"/>
    </row>
    <row r="17037" spans="19:29" x14ac:dyDescent="0.25">
      <c r="S17037" s="110"/>
      <c r="U17037" s="110"/>
      <c r="W17037" s="110"/>
      <c r="Y17037" s="110"/>
      <c r="AA17037" s="110"/>
      <c r="AC17037" s="110"/>
    </row>
    <row r="17038" spans="19:29" x14ac:dyDescent="0.25">
      <c r="S17038" s="111"/>
      <c r="U17038" s="111"/>
      <c r="W17038" s="111"/>
      <c r="Y17038" s="111"/>
      <c r="AA17038" s="111"/>
      <c r="AC17038" s="111"/>
    </row>
    <row r="17039" spans="19:29" x14ac:dyDescent="0.25">
      <c r="S17039" s="107"/>
      <c r="U17039" s="107"/>
      <c r="W17039" s="107"/>
      <c r="Y17039" s="107"/>
      <c r="AA17039" s="107"/>
      <c r="AC17039" s="107"/>
    </row>
    <row r="17040" spans="19:29" x14ac:dyDescent="0.25">
      <c r="S17040" s="108"/>
      <c r="U17040" s="108"/>
      <c r="W17040" s="108"/>
      <c r="Y17040" s="108"/>
      <c r="AA17040" s="108"/>
      <c r="AC17040" s="108"/>
    </row>
    <row r="17041" spans="19:29" x14ac:dyDescent="0.25">
      <c r="S17041" s="108"/>
      <c r="U17041" s="108"/>
      <c r="W17041" s="108"/>
      <c r="Y17041" s="108"/>
      <c r="AA17041" s="108"/>
      <c r="AC17041" s="108"/>
    </row>
    <row r="17042" spans="19:29" x14ac:dyDescent="0.25">
      <c r="S17042" s="109"/>
      <c r="U17042" s="109"/>
      <c r="W17042" s="109"/>
      <c r="Y17042" s="109"/>
      <c r="AA17042" s="109"/>
      <c r="AC17042" s="109"/>
    </row>
    <row r="17043" spans="19:29" x14ac:dyDescent="0.25">
      <c r="S17043" s="108"/>
      <c r="U17043" s="108"/>
      <c r="W17043" s="108"/>
      <c r="Y17043" s="108"/>
      <c r="AA17043" s="108"/>
      <c r="AC17043" s="108"/>
    </row>
    <row r="17044" spans="19:29" x14ac:dyDescent="0.25">
      <c r="S17044" s="108"/>
      <c r="U17044" s="108"/>
      <c r="W17044" s="108"/>
      <c r="Y17044" s="108"/>
      <c r="AA17044" s="108"/>
      <c r="AC17044" s="108"/>
    </row>
    <row r="17045" spans="19:29" x14ac:dyDescent="0.25">
      <c r="S17045" s="109"/>
      <c r="U17045" s="109"/>
      <c r="W17045" s="109"/>
      <c r="Y17045" s="109"/>
      <c r="AA17045" s="109"/>
      <c r="AC17045" s="109"/>
    </row>
    <row r="17046" spans="19:29" x14ac:dyDescent="0.25">
      <c r="S17046" s="108"/>
      <c r="U17046" s="108"/>
      <c r="W17046" s="108"/>
      <c r="Y17046" s="108"/>
      <c r="AA17046" s="108"/>
      <c r="AC17046" s="108"/>
    </row>
    <row r="17047" spans="19:29" x14ac:dyDescent="0.25">
      <c r="S17047" s="109"/>
      <c r="U17047" s="109"/>
      <c r="W17047" s="109"/>
      <c r="Y17047" s="109"/>
      <c r="AA17047" s="109"/>
      <c r="AC17047" s="109"/>
    </row>
    <row r="17048" spans="19:29" x14ac:dyDescent="0.25">
      <c r="S17048" s="108"/>
      <c r="U17048" s="108"/>
      <c r="W17048" s="108"/>
      <c r="Y17048" s="108"/>
      <c r="AA17048" s="108"/>
      <c r="AC17048" s="108"/>
    </row>
    <row r="17049" spans="19:29" x14ac:dyDescent="0.25">
      <c r="S17049" s="108"/>
      <c r="U17049" s="108"/>
      <c r="W17049" s="108"/>
      <c r="Y17049" s="108"/>
      <c r="AA17049" s="108"/>
      <c r="AC17049" s="108"/>
    </row>
    <row r="17050" spans="19:29" x14ac:dyDescent="0.25">
      <c r="S17050" s="108"/>
      <c r="U17050" s="108"/>
      <c r="W17050" s="108"/>
      <c r="Y17050" s="108"/>
      <c r="AA17050" s="108"/>
      <c r="AC17050" s="108"/>
    </row>
    <row r="17051" spans="19:29" x14ac:dyDescent="0.25">
      <c r="S17051" s="110"/>
      <c r="U17051" s="110"/>
      <c r="W17051" s="110"/>
      <c r="Y17051" s="110"/>
      <c r="AA17051" s="110"/>
      <c r="AC17051" s="110"/>
    </row>
    <row r="17052" spans="19:29" x14ac:dyDescent="0.25">
      <c r="S17052" s="110"/>
      <c r="U17052" s="110"/>
      <c r="W17052" s="110"/>
      <c r="Y17052" s="110"/>
      <c r="AA17052" s="110"/>
      <c r="AC17052" s="110"/>
    </row>
    <row r="17053" spans="19:29" x14ac:dyDescent="0.25">
      <c r="S17053" s="110"/>
      <c r="U17053" s="110"/>
      <c r="W17053" s="110"/>
      <c r="Y17053" s="110"/>
      <c r="AA17053" s="110"/>
      <c r="AC17053" s="110"/>
    </row>
    <row r="17054" spans="19:29" x14ac:dyDescent="0.25">
      <c r="S17054" s="110"/>
      <c r="U17054" s="110"/>
      <c r="W17054" s="110"/>
      <c r="Y17054" s="110"/>
      <c r="AA17054" s="110"/>
      <c r="AC17054" s="110"/>
    </row>
    <row r="17055" spans="19:29" x14ac:dyDescent="0.25">
      <c r="S17055" s="111"/>
      <c r="U17055" s="111"/>
      <c r="W17055" s="111"/>
      <c r="Y17055" s="111"/>
      <c r="AA17055" s="111"/>
      <c r="AC17055" s="111"/>
    </row>
    <row r="17056" spans="19:29" x14ac:dyDescent="0.25">
      <c r="S17056" s="107"/>
      <c r="U17056" s="107"/>
      <c r="W17056" s="107"/>
      <c r="Y17056" s="107"/>
      <c r="AA17056" s="107"/>
      <c r="AC17056" s="107"/>
    </row>
    <row r="17057" spans="19:29" x14ac:dyDescent="0.25">
      <c r="S17057" s="108"/>
      <c r="U17057" s="108"/>
      <c r="W17057" s="108"/>
      <c r="Y17057" s="108"/>
      <c r="AA17057" s="108"/>
      <c r="AC17057" s="108"/>
    </row>
    <row r="17058" spans="19:29" x14ac:dyDescent="0.25">
      <c r="S17058" s="108"/>
      <c r="U17058" s="108"/>
      <c r="W17058" s="108"/>
      <c r="Y17058" s="108"/>
      <c r="AA17058" s="108"/>
      <c r="AC17058" s="108"/>
    </row>
    <row r="17059" spans="19:29" x14ac:dyDescent="0.25">
      <c r="S17059" s="109"/>
      <c r="U17059" s="109"/>
      <c r="W17059" s="109"/>
      <c r="Y17059" s="109"/>
      <c r="AA17059" s="109"/>
      <c r="AC17059" s="109"/>
    </row>
    <row r="17060" spans="19:29" x14ac:dyDescent="0.25">
      <c r="S17060" s="108"/>
      <c r="U17060" s="108"/>
      <c r="W17060" s="108"/>
      <c r="Y17060" s="108"/>
      <c r="AA17060" s="108"/>
      <c r="AC17060" s="108"/>
    </row>
    <row r="17061" spans="19:29" x14ac:dyDescent="0.25">
      <c r="S17061" s="108"/>
      <c r="U17061" s="108"/>
      <c r="W17061" s="108"/>
      <c r="Y17061" s="108"/>
      <c r="AA17061" s="108"/>
      <c r="AC17061" s="108"/>
    </row>
    <row r="17062" spans="19:29" x14ac:dyDescent="0.25">
      <c r="S17062" s="109"/>
      <c r="U17062" s="109"/>
      <c r="W17062" s="109"/>
      <c r="Y17062" s="109"/>
      <c r="AA17062" s="109"/>
      <c r="AC17062" s="109"/>
    </row>
    <row r="17063" spans="19:29" x14ac:dyDescent="0.25">
      <c r="S17063" s="108"/>
      <c r="U17063" s="108"/>
      <c r="W17063" s="108"/>
      <c r="Y17063" s="108"/>
      <c r="AA17063" s="108"/>
      <c r="AC17063" s="108"/>
    </row>
    <row r="17064" spans="19:29" x14ac:dyDescent="0.25">
      <c r="S17064" s="109"/>
      <c r="U17064" s="109"/>
      <c r="W17064" s="109"/>
      <c r="Y17064" s="109"/>
      <c r="AA17064" s="109"/>
      <c r="AC17064" s="109"/>
    </row>
    <row r="17065" spans="19:29" x14ac:dyDescent="0.25">
      <c r="S17065" s="108"/>
      <c r="U17065" s="108"/>
      <c r="W17065" s="108"/>
      <c r="Y17065" s="108"/>
      <c r="AA17065" s="108"/>
      <c r="AC17065" s="108"/>
    </row>
    <row r="17066" spans="19:29" x14ac:dyDescent="0.25">
      <c r="S17066" s="108"/>
      <c r="U17066" s="108"/>
      <c r="W17066" s="108"/>
      <c r="Y17066" s="108"/>
      <c r="AA17066" s="108"/>
      <c r="AC17066" s="108"/>
    </row>
    <row r="17067" spans="19:29" x14ac:dyDescent="0.25">
      <c r="S17067" s="108"/>
      <c r="U17067" s="108"/>
      <c r="W17067" s="108"/>
      <c r="Y17067" s="108"/>
      <c r="AA17067" s="108"/>
      <c r="AC17067" s="108"/>
    </row>
    <row r="17068" spans="19:29" x14ac:dyDescent="0.25">
      <c r="S17068" s="110"/>
      <c r="U17068" s="110"/>
      <c r="W17068" s="110"/>
      <c r="Y17068" s="110"/>
      <c r="AA17068" s="110"/>
      <c r="AC17068" s="110"/>
    </row>
    <row r="17069" spans="19:29" x14ac:dyDescent="0.25">
      <c r="S17069" s="110"/>
      <c r="U17069" s="110"/>
      <c r="W17069" s="110"/>
      <c r="Y17069" s="110"/>
      <c r="AA17069" s="110"/>
      <c r="AC17069" s="110"/>
    </row>
    <row r="17070" spans="19:29" x14ac:dyDescent="0.25">
      <c r="S17070" s="110"/>
      <c r="U17070" s="110"/>
      <c r="W17070" s="110"/>
      <c r="Y17070" s="110"/>
      <c r="AA17070" s="110"/>
      <c r="AC17070" s="110"/>
    </row>
    <row r="17071" spans="19:29" x14ac:dyDescent="0.25">
      <c r="S17071" s="110"/>
      <c r="U17071" s="110"/>
      <c r="W17071" s="110"/>
      <c r="Y17071" s="110"/>
      <c r="AA17071" s="110"/>
      <c r="AC17071" s="110"/>
    </row>
    <row r="17072" spans="19:29" x14ac:dyDescent="0.25">
      <c r="S17072" s="111"/>
      <c r="U17072" s="111"/>
      <c r="W17072" s="111"/>
      <c r="Y17072" s="111"/>
      <c r="AA17072" s="111"/>
      <c r="AC17072" s="111"/>
    </row>
    <row r="17073" spans="19:29" x14ac:dyDescent="0.25">
      <c r="S17073" s="107"/>
      <c r="U17073" s="107"/>
      <c r="W17073" s="107"/>
      <c r="Y17073" s="107"/>
      <c r="AA17073" s="107"/>
      <c r="AC17073" s="107"/>
    </row>
    <row r="17074" spans="19:29" x14ac:dyDescent="0.25">
      <c r="S17074" s="108"/>
      <c r="U17074" s="108"/>
      <c r="W17074" s="108"/>
      <c r="Y17074" s="108"/>
      <c r="AA17074" s="108"/>
      <c r="AC17074" s="108"/>
    </row>
    <row r="17075" spans="19:29" x14ac:dyDescent="0.25">
      <c r="S17075" s="108"/>
      <c r="U17075" s="108"/>
      <c r="W17075" s="108"/>
      <c r="Y17075" s="108"/>
      <c r="AA17075" s="108"/>
      <c r="AC17075" s="108"/>
    </row>
    <row r="17076" spans="19:29" x14ac:dyDescent="0.25">
      <c r="S17076" s="109"/>
      <c r="U17076" s="109"/>
      <c r="W17076" s="109"/>
      <c r="Y17076" s="109"/>
      <c r="AA17076" s="109"/>
      <c r="AC17076" s="109"/>
    </row>
    <row r="17077" spans="19:29" x14ac:dyDescent="0.25">
      <c r="S17077" s="108"/>
      <c r="U17077" s="108"/>
      <c r="W17077" s="108"/>
      <c r="Y17077" s="108"/>
      <c r="AA17077" s="108"/>
      <c r="AC17077" s="108"/>
    </row>
    <row r="17078" spans="19:29" x14ac:dyDescent="0.25">
      <c r="S17078" s="108"/>
      <c r="U17078" s="108"/>
      <c r="W17078" s="108"/>
      <c r="Y17078" s="108"/>
      <c r="AA17078" s="108"/>
      <c r="AC17078" s="108"/>
    </row>
    <row r="17079" spans="19:29" x14ac:dyDescent="0.25">
      <c r="S17079" s="109"/>
      <c r="U17079" s="109"/>
      <c r="W17079" s="109"/>
      <c r="Y17079" s="109"/>
      <c r="AA17079" s="109"/>
      <c r="AC17079" s="109"/>
    </row>
    <row r="17080" spans="19:29" x14ac:dyDescent="0.25">
      <c r="S17080" s="108"/>
      <c r="U17080" s="108"/>
      <c r="W17080" s="108"/>
      <c r="Y17080" s="108"/>
      <c r="AA17080" s="108"/>
      <c r="AC17080" s="108"/>
    </row>
    <row r="17081" spans="19:29" x14ac:dyDescent="0.25">
      <c r="S17081" s="109"/>
      <c r="U17081" s="109"/>
      <c r="W17081" s="109"/>
      <c r="Y17081" s="109"/>
      <c r="AA17081" s="109"/>
      <c r="AC17081" s="109"/>
    </row>
    <row r="17082" spans="19:29" x14ac:dyDescent="0.25">
      <c r="S17082" s="108"/>
      <c r="U17082" s="108"/>
      <c r="W17082" s="108"/>
      <c r="Y17082" s="108"/>
      <c r="AA17082" s="108"/>
      <c r="AC17082" s="108"/>
    </row>
    <row r="17083" spans="19:29" x14ac:dyDescent="0.25">
      <c r="S17083" s="108"/>
      <c r="U17083" s="108"/>
      <c r="W17083" s="108"/>
      <c r="Y17083" s="108"/>
      <c r="AA17083" s="108"/>
      <c r="AC17083" s="108"/>
    </row>
    <row r="17084" spans="19:29" x14ac:dyDescent="0.25">
      <c r="S17084" s="108"/>
      <c r="U17084" s="108"/>
      <c r="W17084" s="108"/>
      <c r="Y17084" s="108"/>
      <c r="AA17084" s="108"/>
      <c r="AC17084" s="108"/>
    </row>
    <row r="17085" spans="19:29" x14ac:dyDescent="0.25">
      <c r="S17085" s="110"/>
      <c r="U17085" s="110"/>
      <c r="W17085" s="110"/>
      <c r="Y17085" s="110"/>
      <c r="AA17085" s="110"/>
      <c r="AC17085" s="110"/>
    </row>
    <row r="17086" spans="19:29" x14ac:dyDescent="0.25">
      <c r="S17086" s="110"/>
      <c r="U17086" s="110"/>
      <c r="W17086" s="110"/>
      <c r="Y17086" s="110"/>
      <c r="AA17086" s="110"/>
      <c r="AC17086" s="110"/>
    </row>
    <row r="17087" spans="19:29" x14ac:dyDescent="0.25">
      <c r="S17087" s="110"/>
      <c r="U17087" s="110"/>
      <c r="W17087" s="110"/>
      <c r="Y17087" s="110"/>
      <c r="AA17087" s="110"/>
      <c r="AC17087" s="110"/>
    </row>
    <row r="17088" spans="19:29" x14ac:dyDescent="0.25">
      <c r="S17088" s="110"/>
      <c r="U17088" s="110"/>
      <c r="W17088" s="110"/>
      <c r="Y17088" s="110"/>
      <c r="AA17088" s="110"/>
      <c r="AC17088" s="110"/>
    </row>
    <row r="17089" spans="19:29" x14ac:dyDescent="0.25">
      <c r="S17089" s="111"/>
      <c r="U17089" s="111"/>
      <c r="W17089" s="111"/>
      <c r="Y17089" s="111"/>
      <c r="AA17089" s="111"/>
      <c r="AC17089" s="111"/>
    </row>
    <row r="17090" spans="19:29" x14ac:dyDescent="0.25">
      <c r="S17090" s="107"/>
      <c r="U17090" s="107"/>
      <c r="W17090" s="107"/>
      <c r="Y17090" s="107"/>
      <c r="AA17090" s="107"/>
      <c r="AC17090" s="107"/>
    </row>
    <row r="17091" spans="19:29" x14ac:dyDescent="0.25">
      <c r="S17091" s="108"/>
      <c r="U17091" s="108"/>
      <c r="W17091" s="108"/>
      <c r="Y17091" s="108"/>
      <c r="AA17091" s="108"/>
      <c r="AC17091" s="108"/>
    </row>
    <row r="17092" spans="19:29" x14ac:dyDescent="0.25">
      <c r="S17092" s="108"/>
      <c r="U17092" s="108"/>
      <c r="W17092" s="108"/>
      <c r="Y17092" s="108"/>
      <c r="AA17092" s="108"/>
      <c r="AC17092" s="108"/>
    </row>
    <row r="17093" spans="19:29" x14ac:dyDescent="0.25">
      <c r="S17093" s="109"/>
      <c r="U17093" s="109"/>
      <c r="W17093" s="109"/>
      <c r="Y17093" s="109"/>
      <c r="AA17093" s="109"/>
      <c r="AC17093" s="109"/>
    </row>
    <row r="17094" spans="19:29" x14ac:dyDescent="0.25">
      <c r="S17094" s="108"/>
      <c r="U17094" s="108"/>
      <c r="W17094" s="108"/>
      <c r="Y17094" s="108"/>
      <c r="AA17094" s="108"/>
      <c r="AC17094" s="108"/>
    </row>
    <row r="17095" spans="19:29" x14ac:dyDescent="0.25">
      <c r="S17095" s="108"/>
      <c r="U17095" s="108"/>
      <c r="W17095" s="108"/>
      <c r="Y17095" s="108"/>
      <c r="AA17095" s="108"/>
      <c r="AC17095" s="108"/>
    </row>
    <row r="17096" spans="19:29" x14ac:dyDescent="0.25">
      <c r="S17096" s="109"/>
      <c r="U17096" s="109"/>
      <c r="W17096" s="109"/>
      <c r="Y17096" s="109"/>
      <c r="AA17096" s="109"/>
      <c r="AC17096" s="109"/>
    </row>
    <row r="17097" spans="19:29" x14ac:dyDescent="0.25">
      <c r="S17097" s="108"/>
      <c r="U17097" s="108"/>
      <c r="W17097" s="108"/>
      <c r="Y17097" s="108"/>
      <c r="AA17097" s="108"/>
      <c r="AC17097" s="108"/>
    </row>
    <row r="17098" spans="19:29" x14ac:dyDescent="0.25">
      <c r="S17098" s="109"/>
      <c r="U17098" s="109"/>
      <c r="W17098" s="109"/>
      <c r="Y17098" s="109"/>
      <c r="AA17098" s="109"/>
      <c r="AC17098" s="109"/>
    </row>
    <row r="17099" spans="19:29" x14ac:dyDescent="0.25">
      <c r="S17099" s="108"/>
      <c r="U17099" s="108"/>
      <c r="W17099" s="108"/>
      <c r="Y17099" s="108"/>
      <c r="AA17099" s="108"/>
      <c r="AC17099" s="108"/>
    </row>
    <row r="17100" spans="19:29" x14ac:dyDescent="0.25">
      <c r="S17100" s="108"/>
      <c r="U17100" s="108"/>
      <c r="W17100" s="108"/>
      <c r="Y17100" s="108"/>
      <c r="AA17100" s="108"/>
      <c r="AC17100" s="108"/>
    </row>
    <row r="17101" spans="19:29" x14ac:dyDescent="0.25">
      <c r="S17101" s="108"/>
      <c r="U17101" s="108"/>
      <c r="W17101" s="108"/>
      <c r="Y17101" s="108"/>
      <c r="AA17101" s="108"/>
      <c r="AC17101" s="108"/>
    </row>
    <row r="17102" spans="19:29" x14ac:dyDescent="0.25">
      <c r="S17102" s="110"/>
      <c r="U17102" s="110"/>
      <c r="W17102" s="110"/>
      <c r="Y17102" s="110"/>
      <c r="AA17102" s="110"/>
      <c r="AC17102" s="110"/>
    </row>
    <row r="17103" spans="19:29" x14ac:dyDescent="0.25">
      <c r="S17103" s="110"/>
      <c r="U17103" s="110"/>
      <c r="W17103" s="110"/>
      <c r="Y17103" s="110"/>
      <c r="AA17103" s="110"/>
      <c r="AC17103" s="110"/>
    </row>
    <row r="17104" spans="19:29" x14ac:dyDescent="0.25">
      <c r="S17104" s="110"/>
      <c r="U17104" s="110"/>
      <c r="W17104" s="110"/>
      <c r="Y17104" s="110"/>
      <c r="AA17104" s="110"/>
      <c r="AC17104" s="110"/>
    </row>
    <row r="17105" spans="19:29" x14ac:dyDescent="0.25">
      <c r="S17105" s="110"/>
      <c r="U17105" s="110"/>
      <c r="W17105" s="110"/>
      <c r="Y17105" s="110"/>
      <c r="AA17105" s="110"/>
      <c r="AC17105" s="110"/>
    </row>
    <row r="17106" spans="19:29" x14ac:dyDescent="0.25">
      <c r="S17106" s="111"/>
      <c r="U17106" s="111"/>
      <c r="W17106" s="111"/>
      <c r="Y17106" s="111"/>
      <c r="AA17106" s="111"/>
      <c r="AC17106" s="111"/>
    </row>
    <row r="17107" spans="19:29" x14ac:dyDescent="0.25">
      <c r="S17107" s="107"/>
      <c r="U17107" s="107"/>
      <c r="W17107" s="107"/>
      <c r="Y17107" s="107"/>
      <c r="AA17107" s="107"/>
      <c r="AC17107" s="107"/>
    </row>
    <row r="17108" spans="19:29" x14ac:dyDescent="0.25">
      <c r="S17108" s="108"/>
      <c r="U17108" s="108"/>
      <c r="W17108" s="108"/>
      <c r="Y17108" s="108"/>
      <c r="AA17108" s="108"/>
      <c r="AC17108" s="108"/>
    </row>
    <row r="17109" spans="19:29" x14ac:dyDescent="0.25">
      <c r="S17109" s="108"/>
      <c r="U17109" s="108"/>
      <c r="W17109" s="108"/>
      <c r="Y17109" s="108"/>
      <c r="AA17109" s="108"/>
      <c r="AC17109" s="108"/>
    </row>
    <row r="17110" spans="19:29" x14ac:dyDescent="0.25">
      <c r="S17110" s="109"/>
      <c r="U17110" s="109"/>
      <c r="W17110" s="109"/>
      <c r="Y17110" s="109"/>
      <c r="AA17110" s="109"/>
      <c r="AC17110" s="109"/>
    </row>
    <row r="17111" spans="19:29" x14ac:dyDescent="0.25">
      <c r="S17111" s="108"/>
      <c r="U17111" s="108"/>
      <c r="W17111" s="108"/>
      <c r="Y17111" s="108"/>
      <c r="AA17111" s="108"/>
      <c r="AC17111" s="108"/>
    </row>
    <row r="17112" spans="19:29" x14ac:dyDescent="0.25">
      <c r="S17112" s="108"/>
      <c r="U17112" s="108"/>
      <c r="W17112" s="108"/>
      <c r="Y17112" s="108"/>
      <c r="AA17112" s="108"/>
      <c r="AC17112" s="108"/>
    </row>
    <row r="17113" spans="19:29" x14ac:dyDescent="0.25">
      <c r="S17113" s="109"/>
      <c r="U17113" s="109"/>
      <c r="W17113" s="109"/>
      <c r="Y17113" s="109"/>
      <c r="AA17113" s="109"/>
      <c r="AC17113" s="109"/>
    </row>
    <row r="17114" spans="19:29" x14ac:dyDescent="0.25">
      <c r="S17114" s="108"/>
      <c r="U17114" s="108"/>
      <c r="W17114" s="108"/>
      <c r="Y17114" s="108"/>
      <c r="AA17114" s="108"/>
      <c r="AC17114" s="108"/>
    </row>
    <row r="17115" spans="19:29" x14ac:dyDescent="0.25">
      <c r="S17115" s="109"/>
      <c r="U17115" s="109"/>
      <c r="W17115" s="109"/>
      <c r="Y17115" s="109"/>
      <c r="AA17115" s="109"/>
      <c r="AC17115" s="109"/>
    </row>
    <row r="17116" spans="19:29" x14ac:dyDescent="0.25">
      <c r="S17116" s="108"/>
      <c r="U17116" s="108"/>
      <c r="W17116" s="108"/>
      <c r="Y17116" s="108"/>
      <c r="AA17116" s="108"/>
      <c r="AC17116" s="108"/>
    </row>
    <row r="17117" spans="19:29" x14ac:dyDescent="0.25">
      <c r="S17117" s="108"/>
      <c r="U17117" s="108"/>
      <c r="W17117" s="108"/>
      <c r="Y17117" s="108"/>
      <c r="AA17117" s="108"/>
      <c r="AC17117" s="108"/>
    </row>
    <row r="17118" spans="19:29" x14ac:dyDescent="0.25">
      <c r="S17118" s="108"/>
      <c r="U17118" s="108"/>
      <c r="W17118" s="108"/>
      <c r="Y17118" s="108"/>
      <c r="AA17118" s="108"/>
      <c r="AC17118" s="108"/>
    </row>
    <row r="17119" spans="19:29" x14ac:dyDescent="0.25">
      <c r="S17119" s="110"/>
      <c r="U17119" s="110"/>
      <c r="W17119" s="110"/>
      <c r="Y17119" s="110"/>
      <c r="AA17119" s="110"/>
      <c r="AC17119" s="110"/>
    </row>
    <row r="17120" spans="19:29" x14ac:dyDescent="0.25">
      <c r="S17120" s="110"/>
      <c r="U17120" s="110"/>
      <c r="W17120" s="110"/>
      <c r="Y17120" s="110"/>
      <c r="AA17120" s="110"/>
      <c r="AC17120" s="110"/>
    </row>
    <row r="17121" spans="19:29" x14ac:dyDescent="0.25">
      <c r="S17121" s="110"/>
      <c r="U17121" s="110"/>
      <c r="W17121" s="110"/>
      <c r="Y17121" s="110"/>
      <c r="AA17121" s="110"/>
      <c r="AC17121" s="110"/>
    </row>
    <row r="17122" spans="19:29" x14ac:dyDescent="0.25">
      <c r="S17122" s="110"/>
      <c r="U17122" s="110"/>
      <c r="W17122" s="110"/>
      <c r="Y17122" s="110"/>
      <c r="AA17122" s="110"/>
      <c r="AC17122" s="110"/>
    </row>
    <row r="17123" spans="19:29" x14ac:dyDescent="0.25">
      <c r="S17123" s="111"/>
      <c r="U17123" s="111"/>
      <c r="W17123" s="111"/>
      <c r="Y17123" s="111"/>
      <c r="AA17123" s="111"/>
      <c r="AC17123" s="111"/>
    </row>
    <row r="17124" spans="19:29" x14ac:dyDescent="0.25">
      <c r="S17124" s="107"/>
      <c r="U17124" s="107"/>
      <c r="W17124" s="107"/>
      <c r="Y17124" s="107"/>
      <c r="AA17124" s="107"/>
      <c r="AC17124" s="107"/>
    </row>
    <row r="17125" spans="19:29" x14ac:dyDescent="0.25">
      <c r="S17125" s="108"/>
      <c r="U17125" s="108"/>
      <c r="W17125" s="108"/>
      <c r="Y17125" s="108"/>
      <c r="AA17125" s="108"/>
      <c r="AC17125" s="108"/>
    </row>
    <row r="17126" spans="19:29" x14ac:dyDescent="0.25">
      <c r="S17126" s="108"/>
      <c r="U17126" s="108"/>
      <c r="W17126" s="108"/>
      <c r="Y17126" s="108"/>
      <c r="AA17126" s="108"/>
      <c r="AC17126" s="108"/>
    </row>
    <row r="17127" spans="19:29" x14ac:dyDescent="0.25">
      <c r="S17127" s="109"/>
      <c r="U17127" s="109"/>
      <c r="W17127" s="109"/>
      <c r="Y17127" s="109"/>
      <c r="AA17127" s="109"/>
      <c r="AC17127" s="109"/>
    </row>
    <row r="17128" spans="19:29" x14ac:dyDescent="0.25">
      <c r="S17128" s="108"/>
      <c r="U17128" s="108"/>
      <c r="W17128" s="108"/>
      <c r="Y17128" s="108"/>
      <c r="AA17128" s="108"/>
      <c r="AC17128" s="108"/>
    </row>
    <row r="17129" spans="19:29" x14ac:dyDescent="0.25">
      <c r="S17129" s="108"/>
      <c r="U17129" s="108"/>
      <c r="W17129" s="108"/>
      <c r="Y17129" s="108"/>
      <c r="AA17129" s="108"/>
      <c r="AC17129" s="108"/>
    </row>
    <row r="17130" spans="19:29" x14ac:dyDescent="0.25">
      <c r="S17130" s="109"/>
      <c r="U17130" s="109"/>
      <c r="W17130" s="109"/>
      <c r="Y17130" s="109"/>
      <c r="AA17130" s="109"/>
      <c r="AC17130" s="109"/>
    </row>
    <row r="17131" spans="19:29" x14ac:dyDescent="0.25">
      <c r="S17131" s="108"/>
      <c r="U17131" s="108"/>
      <c r="W17131" s="108"/>
      <c r="Y17131" s="108"/>
      <c r="AA17131" s="108"/>
      <c r="AC17131" s="108"/>
    </row>
    <row r="17132" spans="19:29" x14ac:dyDescent="0.25">
      <c r="S17132" s="109"/>
      <c r="U17132" s="109"/>
      <c r="W17132" s="109"/>
      <c r="Y17132" s="109"/>
      <c r="AA17132" s="109"/>
      <c r="AC17132" s="109"/>
    </row>
    <row r="17133" spans="19:29" x14ac:dyDescent="0.25">
      <c r="S17133" s="108"/>
      <c r="U17133" s="108"/>
      <c r="W17133" s="108"/>
      <c r="Y17133" s="108"/>
      <c r="AA17133" s="108"/>
      <c r="AC17133" s="108"/>
    </row>
    <row r="17134" spans="19:29" x14ac:dyDescent="0.25">
      <c r="S17134" s="108"/>
      <c r="U17134" s="108"/>
      <c r="W17134" s="108"/>
      <c r="Y17134" s="108"/>
      <c r="AA17134" s="108"/>
      <c r="AC17134" s="108"/>
    </row>
    <row r="17135" spans="19:29" x14ac:dyDescent="0.25">
      <c r="S17135" s="108"/>
      <c r="U17135" s="108"/>
      <c r="W17135" s="108"/>
      <c r="Y17135" s="108"/>
      <c r="AA17135" s="108"/>
      <c r="AC17135" s="108"/>
    </row>
    <row r="17136" spans="19:29" x14ac:dyDescent="0.25">
      <c r="S17136" s="110"/>
      <c r="U17136" s="110"/>
      <c r="W17136" s="110"/>
      <c r="Y17136" s="110"/>
      <c r="AA17136" s="110"/>
      <c r="AC17136" s="110"/>
    </row>
    <row r="17137" spans="19:29" x14ac:dyDescent="0.25">
      <c r="S17137" s="110"/>
      <c r="U17137" s="110"/>
      <c r="W17137" s="110"/>
      <c r="Y17137" s="110"/>
      <c r="AA17137" s="110"/>
      <c r="AC17137" s="110"/>
    </row>
    <row r="17138" spans="19:29" x14ac:dyDescent="0.25">
      <c r="S17138" s="110"/>
      <c r="U17138" s="110"/>
      <c r="W17138" s="110"/>
      <c r="Y17138" s="110"/>
      <c r="AA17138" s="110"/>
      <c r="AC17138" s="110"/>
    </row>
    <row r="17139" spans="19:29" x14ac:dyDescent="0.25">
      <c r="S17139" s="110"/>
      <c r="U17139" s="110"/>
      <c r="W17139" s="110"/>
      <c r="Y17139" s="110"/>
      <c r="AA17139" s="110"/>
      <c r="AC17139" s="110"/>
    </row>
    <row r="17140" spans="19:29" x14ac:dyDescent="0.25">
      <c r="S17140" s="111"/>
      <c r="U17140" s="111"/>
      <c r="W17140" s="111"/>
      <c r="Y17140" s="111"/>
      <c r="AA17140" s="111"/>
      <c r="AC17140" s="111"/>
    </row>
    <row r="17141" spans="19:29" x14ac:dyDescent="0.25">
      <c r="S17141" s="107"/>
      <c r="U17141" s="107"/>
      <c r="W17141" s="107"/>
      <c r="Y17141" s="107"/>
      <c r="AA17141" s="107"/>
      <c r="AC17141" s="107"/>
    </row>
    <row r="17142" spans="19:29" x14ac:dyDescent="0.25">
      <c r="S17142" s="108"/>
      <c r="U17142" s="108"/>
      <c r="W17142" s="108"/>
      <c r="Y17142" s="108"/>
      <c r="AA17142" s="108"/>
      <c r="AC17142" s="108"/>
    </row>
    <row r="17143" spans="19:29" x14ac:dyDescent="0.25">
      <c r="S17143" s="108"/>
      <c r="U17143" s="108"/>
      <c r="W17143" s="108"/>
      <c r="Y17143" s="108"/>
      <c r="AA17143" s="108"/>
      <c r="AC17143" s="108"/>
    </row>
    <row r="17144" spans="19:29" x14ac:dyDescent="0.25">
      <c r="S17144" s="109"/>
      <c r="U17144" s="109"/>
      <c r="W17144" s="109"/>
      <c r="Y17144" s="109"/>
      <c r="AA17144" s="109"/>
      <c r="AC17144" s="109"/>
    </row>
    <row r="17145" spans="19:29" x14ac:dyDescent="0.25">
      <c r="S17145" s="108"/>
      <c r="U17145" s="108"/>
      <c r="W17145" s="108"/>
      <c r="Y17145" s="108"/>
      <c r="AA17145" s="108"/>
      <c r="AC17145" s="108"/>
    </row>
    <row r="17146" spans="19:29" x14ac:dyDescent="0.25">
      <c r="S17146" s="108"/>
      <c r="U17146" s="108"/>
      <c r="W17146" s="108"/>
      <c r="Y17146" s="108"/>
      <c r="AA17146" s="108"/>
      <c r="AC17146" s="108"/>
    </row>
    <row r="17147" spans="19:29" x14ac:dyDescent="0.25">
      <c r="S17147" s="109"/>
      <c r="U17147" s="109"/>
      <c r="W17147" s="109"/>
      <c r="Y17147" s="109"/>
      <c r="AA17147" s="109"/>
      <c r="AC17147" s="109"/>
    </row>
    <row r="17148" spans="19:29" x14ac:dyDescent="0.25">
      <c r="S17148" s="108"/>
      <c r="U17148" s="108"/>
      <c r="W17148" s="108"/>
      <c r="Y17148" s="108"/>
      <c r="AA17148" s="108"/>
      <c r="AC17148" s="108"/>
    </row>
    <row r="17149" spans="19:29" x14ac:dyDescent="0.25">
      <c r="S17149" s="109"/>
      <c r="U17149" s="109"/>
      <c r="W17149" s="109"/>
      <c r="Y17149" s="109"/>
      <c r="AA17149" s="109"/>
      <c r="AC17149" s="109"/>
    </row>
    <row r="17150" spans="19:29" x14ac:dyDescent="0.25">
      <c r="S17150" s="108"/>
      <c r="U17150" s="108"/>
      <c r="W17150" s="108"/>
      <c r="Y17150" s="108"/>
      <c r="AA17150" s="108"/>
      <c r="AC17150" s="108"/>
    </row>
    <row r="17151" spans="19:29" x14ac:dyDescent="0.25">
      <c r="S17151" s="108"/>
      <c r="U17151" s="108"/>
      <c r="W17151" s="108"/>
      <c r="Y17151" s="108"/>
      <c r="AA17151" s="108"/>
      <c r="AC17151" s="108"/>
    </row>
    <row r="17152" spans="19:29" x14ac:dyDescent="0.25">
      <c r="S17152" s="108"/>
      <c r="U17152" s="108"/>
      <c r="W17152" s="108"/>
      <c r="Y17152" s="108"/>
      <c r="AA17152" s="108"/>
      <c r="AC17152" s="108"/>
    </row>
    <row r="17153" spans="19:29" x14ac:dyDescent="0.25">
      <c r="S17153" s="110"/>
      <c r="U17153" s="110"/>
      <c r="W17153" s="110"/>
      <c r="Y17153" s="110"/>
      <c r="AA17153" s="110"/>
      <c r="AC17153" s="110"/>
    </row>
    <row r="17154" spans="19:29" x14ac:dyDescent="0.25">
      <c r="S17154" s="110"/>
      <c r="U17154" s="110"/>
      <c r="W17154" s="110"/>
      <c r="Y17154" s="110"/>
      <c r="AA17154" s="110"/>
      <c r="AC17154" s="110"/>
    </row>
    <row r="17155" spans="19:29" x14ac:dyDescent="0.25">
      <c r="S17155" s="110"/>
      <c r="U17155" s="110"/>
      <c r="W17155" s="110"/>
      <c r="Y17155" s="110"/>
      <c r="AA17155" s="110"/>
      <c r="AC17155" s="110"/>
    </row>
    <row r="17156" spans="19:29" x14ac:dyDescent="0.25">
      <c r="S17156" s="110"/>
      <c r="U17156" s="110"/>
      <c r="W17156" s="110"/>
      <c r="Y17156" s="110"/>
      <c r="AA17156" s="110"/>
      <c r="AC17156" s="110"/>
    </row>
    <row r="17157" spans="19:29" x14ac:dyDescent="0.25">
      <c r="S17157" s="111"/>
      <c r="U17157" s="111"/>
      <c r="W17157" s="111"/>
      <c r="Y17157" s="111"/>
      <c r="AA17157" s="111"/>
      <c r="AC17157" s="111"/>
    </row>
    <row r="17158" spans="19:29" x14ac:dyDescent="0.25">
      <c r="S17158" s="107"/>
      <c r="U17158" s="107"/>
      <c r="W17158" s="107"/>
      <c r="Y17158" s="107"/>
      <c r="AA17158" s="107"/>
      <c r="AC17158" s="107"/>
    </row>
    <row r="17159" spans="19:29" x14ac:dyDescent="0.25">
      <c r="S17159" s="108"/>
      <c r="U17159" s="108"/>
      <c r="W17159" s="108"/>
      <c r="Y17159" s="108"/>
      <c r="AA17159" s="108"/>
      <c r="AC17159" s="108"/>
    </row>
    <row r="17160" spans="19:29" x14ac:dyDescent="0.25">
      <c r="S17160" s="108"/>
      <c r="U17160" s="108"/>
      <c r="W17160" s="108"/>
      <c r="Y17160" s="108"/>
      <c r="AA17160" s="108"/>
      <c r="AC17160" s="108"/>
    </row>
    <row r="17161" spans="19:29" x14ac:dyDescent="0.25">
      <c r="S17161" s="109"/>
      <c r="U17161" s="109"/>
      <c r="W17161" s="109"/>
      <c r="Y17161" s="109"/>
      <c r="AA17161" s="109"/>
      <c r="AC17161" s="109"/>
    </row>
    <row r="17162" spans="19:29" x14ac:dyDescent="0.25">
      <c r="S17162" s="108"/>
      <c r="U17162" s="108"/>
      <c r="W17162" s="108"/>
      <c r="Y17162" s="108"/>
      <c r="AA17162" s="108"/>
      <c r="AC17162" s="108"/>
    </row>
    <row r="17163" spans="19:29" x14ac:dyDescent="0.25">
      <c r="S17163" s="108"/>
      <c r="U17163" s="108"/>
      <c r="W17163" s="108"/>
      <c r="Y17163" s="108"/>
      <c r="AA17163" s="108"/>
      <c r="AC17163" s="108"/>
    </row>
    <row r="17164" spans="19:29" x14ac:dyDescent="0.25">
      <c r="S17164" s="109"/>
      <c r="U17164" s="109"/>
      <c r="W17164" s="109"/>
      <c r="Y17164" s="109"/>
      <c r="AA17164" s="109"/>
      <c r="AC17164" s="109"/>
    </row>
    <row r="17165" spans="19:29" x14ac:dyDescent="0.25">
      <c r="S17165" s="108"/>
      <c r="U17165" s="108"/>
      <c r="W17165" s="108"/>
      <c r="Y17165" s="108"/>
      <c r="AA17165" s="108"/>
      <c r="AC17165" s="108"/>
    </row>
    <row r="17166" spans="19:29" x14ac:dyDescent="0.25">
      <c r="S17166" s="109"/>
      <c r="U17166" s="109"/>
      <c r="W17166" s="109"/>
      <c r="Y17166" s="109"/>
      <c r="AA17166" s="109"/>
      <c r="AC17166" s="109"/>
    </row>
    <row r="17167" spans="19:29" x14ac:dyDescent="0.25">
      <c r="S17167" s="108"/>
      <c r="U17167" s="108"/>
      <c r="W17167" s="108"/>
      <c r="Y17167" s="108"/>
      <c r="AA17167" s="108"/>
      <c r="AC17167" s="108"/>
    </row>
    <row r="17168" spans="19:29" x14ac:dyDescent="0.25">
      <c r="S17168" s="108"/>
      <c r="U17168" s="108"/>
      <c r="W17168" s="108"/>
      <c r="Y17168" s="108"/>
      <c r="AA17168" s="108"/>
      <c r="AC17168" s="108"/>
    </row>
    <row r="17169" spans="19:29" x14ac:dyDescent="0.25">
      <c r="S17169" s="108"/>
      <c r="U17169" s="108"/>
      <c r="W17169" s="108"/>
      <c r="Y17169" s="108"/>
      <c r="AA17169" s="108"/>
      <c r="AC17169" s="108"/>
    </row>
    <row r="17170" spans="19:29" x14ac:dyDescent="0.25">
      <c r="S17170" s="110"/>
      <c r="U17170" s="110"/>
      <c r="W17170" s="110"/>
      <c r="Y17170" s="110"/>
      <c r="AA17170" s="110"/>
      <c r="AC17170" s="110"/>
    </row>
    <row r="17171" spans="19:29" x14ac:dyDescent="0.25">
      <c r="S17171" s="110"/>
      <c r="U17171" s="110"/>
      <c r="W17171" s="110"/>
      <c r="Y17171" s="110"/>
      <c r="AA17171" s="110"/>
      <c r="AC17171" s="110"/>
    </row>
    <row r="17172" spans="19:29" x14ac:dyDescent="0.25">
      <c r="S17172" s="110"/>
      <c r="U17172" s="110"/>
      <c r="W17172" s="110"/>
      <c r="Y17172" s="110"/>
      <c r="AA17172" s="110"/>
      <c r="AC17172" s="110"/>
    </row>
    <row r="17173" spans="19:29" x14ac:dyDescent="0.25">
      <c r="S17173" s="110"/>
      <c r="U17173" s="110"/>
      <c r="W17173" s="110"/>
      <c r="Y17173" s="110"/>
      <c r="AA17173" s="110"/>
      <c r="AC17173" s="110"/>
    </row>
    <row r="17174" spans="19:29" x14ac:dyDescent="0.25">
      <c r="S17174" s="111"/>
      <c r="U17174" s="111"/>
      <c r="W17174" s="111"/>
      <c r="Y17174" s="111"/>
      <c r="AA17174" s="111"/>
      <c r="AC17174" s="111"/>
    </row>
    <row r="17175" spans="19:29" x14ac:dyDescent="0.25">
      <c r="S17175" s="107"/>
      <c r="U17175" s="107"/>
      <c r="W17175" s="107"/>
      <c r="Y17175" s="107"/>
      <c r="AA17175" s="107"/>
      <c r="AC17175" s="107"/>
    </row>
    <row r="17176" spans="19:29" x14ac:dyDescent="0.25">
      <c r="S17176" s="108"/>
      <c r="U17176" s="108"/>
      <c r="W17176" s="108"/>
      <c r="Y17176" s="108"/>
      <c r="AA17176" s="108"/>
      <c r="AC17176" s="108"/>
    </row>
    <row r="17177" spans="19:29" x14ac:dyDescent="0.25">
      <c r="S17177" s="108"/>
      <c r="U17177" s="108"/>
      <c r="W17177" s="108"/>
      <c r="Y17177" s="108"/>
      <c r="AA17177" s="108"/>
      <c r="AC17177" s="108"/>
    </row>
    <row r="17178" spans="19:29" x14ac:dyDescent="0.25">
      <c r="S17178" s="109"/>
      <c r="U17178" s="109"/>
      <c r="W17178" s="109"/>
      <c r="Y17178" s="109"/>
      <c r="AA17178" s="109"/>
      <c r="AC17178" s="109"/>
    </row>
    <row r="17179" spans="19:29" x14ac:dyDescent="0.25">
      <c r="S17179" s="108"/>
      <c r="U17179" s="108"/>
      <c r="W17179" s="108"/>
      <c r="Y17179" s="108"/>
      <c r="AA17179" s="108"/>
      <c r="AC17179" s="108"/>
    </row>
    <row r="17180" spans="19:29" x14ac:dyDescent="0.25">
      <c r="S17180" s="108"/>
      <c r="U17180" s="108"/>
      <c r="W17180" s="108"/>
      <c r="Y17180" s="108"/>
      <c r="AA17180" s="108"/>
      <c r="AC17180" s="108"/>
    </row>
    <row r="17181" spans="19:29" x14ac:dyDescent="0.25">
      <c r="S17181" s="109"/>
      <c r="U17181" s="109"/>
      <c r="W17181" s="109"/>
      <c r="Y17181" s="109"/>
      <c r="AA17181" s="109"/>
      <c r="AC17181" s="109"/>
    </row>
    <row r="17182" spans="19:29" x14ac:dyDescent="0.25">
      <c r="S17182" s="108"/>
      <c r="U17182" s="108"/>
      <c r="W17182" s="108"/>
      <c r="Y17182" s="108"/>
      <c r="AA17182" s="108"/>
      <c r="AC17182" s="108"/>
    </row>
    <row r="17183" spans="19:29" x14ac:dyDescent="0.25">
      <c r="S17183" s="109"/>
      <c r="U17183" s="109"/>
      <c r="W17183" s="109"/>
      <c r="Y17183" s="109"/>
      <c r="AA17183" s="109"/>
      <c r="AC17183" s="109"/>
    </row>
    <row r="17184" spans="19:29" x14ac:dyDescent="0.25">
      <c r="S17184" s="108"/>
      <c r="U17184" s="108"/>
      <c r="W17184" s="108"/>
      <c r="Y17184" s="108"/>
      <c r="AA17184" s="108"/>
      <c r="AC17184" s="108"/>
    </row>
    <row r="17185" spans="19:29" x14ac:dyDescent="0.25">
      <c r="S17185" s="108"/>
      <c r="U17185" s="108"/>
      <c r="W17185" s="108"/>
      <c r="Y17185" s="108"/>
      <c r="AA17185" s="108"/>
      <c r="AC17185" s="108"/>
    </row>
    <row r="17186" spans="19:29" x14ac:dyDescent="0.25">
      <c r="S17186" s="108"/>
      <c r="U17186" s="108"/>
      <c r="W17186" s="108"/>
      <c r="Y17186" s="108"/>
      <c r="AA17186" s="108"/>
      <c r="AC17186" s="108"/>
    </row>
    <row r="17187" spans="19:29" x14ac:dyDescent="0.25">
      <c r="S17187" s="110"/>
      <c r="U17187" s="110"/>
      <c r="W17187" s="110"/>
      <c r="Y17187" s="110"/>
      <c r="AA17187" s="110"/>
      <c r="AC17187" s="110"/>
    </row>
    <row r="17188" spans="19:29" x14ac:dyDescent="0.25">
      <c r="S17188" s="110"/>
      <c r="U17188" s="110"/>
      <c r="W17188" s="110"/>
      <c r="Y17188" s="110"/>
      <c r="AA17188" s="110"/>
      <c r="AC17188" s="110"/>
    </row>
    <row r="17189" spans="19:29" x14ac:dyDescent="0.25">
      <c r="S17189" s="110"/>
      <c r="U17189" s="110"/>
      <c r="W17189" s="110"/>
      <c r="Y17189" s="110"/>
      <c r="AA17189" s="110"/>
      <c r="AC17189" s="110"/>
    </row>
    <row r="17190" spans="19:29" x14ac:dyDescent="0.25">
      <c r="S17190" s="110"/>
      <c r="U17190" s="110"/>
      <c r="W17190" s="110"/>
      <c r="Y17190" s="110"/>
      <c r="AA17190" s="110"/>
      <c r="AC17190" s="110"/>
    </row>
    <row r="17191" spans="19:29" x14ac:dyDescent="0.25">
      <c r="S17191" s="111"/>
      <c r="U17191" s="111"/>
      <c r="W17191" s="111"/>
      <c r="Y17191" s="111"/>
      <c r="AA17191" s="111"/>
      <c r="AC17191" s="111"/>
    </row>
    <row r="17192" spans="19:29" x14ac:dyDescent="0.25">
      <c r="S17192" s="107"/>
      <c r="U17192" s="107"/>
      <c r="W17192" s="107"/>
      <c r="Y17192" s="107"/>
      <c r="AA17192" s="107"/>
      <c r="AC17192" s="107"/>
    </row>
    <row r="17193" spans="19:29" x14ac:dyDescent="0.25">
      <c r="S17193" s="108"/>
      <c r="U17193" s="108"/>
      <c r="W17193" s="108"/>
      <c r="Y17193" s="108"/>
      <c r="AA17193" s="108"/>
      <c r="AC17193" s="108"/>
    </row>
    <row r="17194" spans="19:29" x14ac:dyDescent="0.25">
      <c r="S17194" s="108"/>
      <c r="U17194" s="108"/>
      <c r="W17194" s="108"/>
      <c r="Y17194" s="108"/>
      <c r="AA17194" s="108"/>
      <c r="AC17194" s="108"/>
    </row>
    <row r="17195" spans="19:29" x14ac:dyDescent="0.25">
      <c r="S17195" s="109"/>
      <c r="U17195" s="109"/>
      <c r="W17195" s="109"/>
      <c r="Y17195" s="109"/>
      <c r="AA17195" s="109"/>
      <c r="AC17195" s="109"/>
    </row>
    <row r="17196" spans="19:29" x14ac:dyDescent="0.25">
      <c r="S17196" s="108"/>
      <c r="U17196" s="108"/>
      <c r="W17196" s="108"/>
      <c r="Y17196" s="108"/>
      <c r="AA17196" s="108"/>
      <c r="AC17196" s="108"/>
    </row>
    <row r="17197" spans="19:29" x14ac:dyDescent="0.25">
      <c r="S17197" s="108"/>
      <c r="U17197" s="108"/>
      <c r="W17197" s="108"/>
      <c r="Y17197" s="108"/>
      <c r="AA17197" s="108"/>
      <c r="AC17197" s="108"/>
    </row>
    <row r="17198" spans="19:29" x14ac:dyDescent="0.25">
      <c r="S17198" s="109"/>
      <c r="U17198" s="109"/>
      <c r="W17198" s="109"/>
      <c r="Y17198" s="109"/>
      <c r="AA17198" s="109"/>
      <c r="AC17198" s="109"/>
    </row>
    <row r="17199" spans="19:29" x14ac:dyDescent="0.25">
      <c r="S17199" s="108"/>
      <c r="U17199" s="108"/>
      <c r="W17199" s="108"/>
      <c r="Y17199" s="108"/>
      <c r="AA17199" s="108"/>
      <c r="AC17199" s="108"/>
    </row>
    <row r="17200" spans="19:29" x14ac:dyDescent="0.25">
      <c r="S17200" s="109"/>
      <c r="U17200" s="109"/>
      <c r="W17200" s="109"/>
      <c r="Y17200" s="109"/>
      <c r="AA17200" s="109"/>
      <c r="AC17200" s="109"/>
    </row>
    <row r="17201" spans="19:29" x14ac:dyDescent="0.25">
      <c r="S17201" s="108"/>
      <c r="U17201" s="108"/>
      <c r="W17201" s="108"/>
      <c r="Y17201" s="108"/>
      <c r="AA17201" s="108"/>
      <c r="AC17201" s="108"/>
    </row>
    <row r="17202" spans="19:29" x14ac:dyDescent="0.25">
      <c r="S17202" s="108"/>
      <c r="U17202" s="108"/>
      <c r="W17202" s="108"/>
      <c r="Y17202" s="108"/>
      <c r="AA17202" s="108"/>
      <c r="AC17202" s="108"/>
    </row>
    <row r="17203" spans="19:29" x14ac:dyDescent="0.25">
      <c r="S17203" s="108"/>
      <c r="U17203" s="108"/>
      <c r="W17203" s="108"/>
      <c r="Y17203" s="108"/>
      <c r="AA17203" s="108"/>
      <c r="AC17203" s="108"/>
    </row>
    <row r="17204" spans="19:29" x14ac:dyDescent="0.25">
      <c r="S17204" s="110"/>
      <c r="U17204" s="110"/>
      <c r="W17204" s="110"/>
      <c r="Y17204" s="110"/>
      <c r="AA17204" s="110"/>
      <c r="AC17204" s="110"/>
    </row>
    <row r="17205" spans="19:29" x14ac:dyDescent="0.25">
      <c r="S17205" s="110"/>
      <c r="U17205" s="110"/>
      <c r="W17205" s="110"/>
      <c r="Y17205" s="110"/>
      <c r="AA17205" s="110"/>
      <c r="AC17205" s="110"/>
    </row>
    <row r="17206" spans="19:29" x14ac:dyDescent="0.25">
      <c r="S17206" s="110"/>
      <c r="U17206" s="110"/>
      <c r="W17206" s="110"/>
      <c r="Y17206" s="110"/>
      <c r="AA17206" s="110"/>
      <c r="AC17206" s="110"/>
    </row>
    <row r="17207" spans="19:29" x14ac:dyDescent="0.25">
      <c r="S17207" s="110"/>
      <c r="U17207" s="110"/>
      <c r="W17207" s="110"/>
      <c r="Y17207" s="110"/>
      <c r="AA17207" s="110"/>
      <c r="AC17207" s="110"/>
    </row>
    <row r="17208" spans="19:29" x14ac:dyDescent="0.25">
      <c r="S17208" s="111"/>
      <c r="U17208" s="111"/>
      <c r="W17208" s="111"/>
      <c r="Y17208" s="111"/>
      <c r="AA17208" s="111"/>
      <c r="AC17208" s="111"/>
    </row>
    <row r="17209" spans="19:29" x14ac:dyDescent="0.25">
      <c r="S17209" s="107"/>
      <c r="U17209" s="107"/>
      <c r="W17209" s="107"/>
      <c r="Y17209" s="107"/>
      <c r="AA17209" s="107"/>
      <c r="AC17209" s="107"/>
    </row>
    <row r="17210" spans="19:29" x14ac:dyDescent="0.25">
      <c r="S17210" s="108"/>
      <c r="U17210" s="108"/>
      <c r="W17210" s="108"/>
      <c r="Y17210" s="108"/>
      <c r="AA17210" s="108"/>
      <c r="AC17210" s="108"/>
    </row>
    <row r="17211" spans="19:29" x14ac:dyDescent="0.25">
      <c r="S17211" s="108"/>
      <c r="U17211" s="108"/>
      <c r="W17211" s="108"/>
      <c r="Y17211" s="108"/>
      <c r="AA17211" s="108"/>
      <c r="AC17211" s="108"/>
    </row>
    <row r="17212" spans="19:29" x14ac:dyDescent="0.25">
      <c r="S17212" s="109"/>
      <c r="U17212" s="109"/>
      <c r="W17212" s="109"/>
      <c r="Y17212" s="109"/>
      <c r="AA17212" s="109"/>
      <c r="AC17212" s="109"/>
    </row>
    <row r="17213" spans="19:29" x14ac:dyDescent="0.25">
      <c r="S17213" s="108"/>
      <c r="U17213" s="108"/>
      <c r="W17213" s="108"/>
      <c r="Y17213" s="108"/>
      <c r="AA17213" s="108"/>
      <c r="AC17213" s="108"/>
    </row>
    <row r="17214" spans="19:29" x14ac:dyDescent="0.25">
      <c r="S17214" s="108"/>
      <c r="U17214" s="108"/>
      <c r="W17214" s="108"/>
      <c r="Y17214" s="108"/>
      <c r="AA17214" s="108"/>
      <c r="AC17214" s="108"/>
    </row>
    <row r="17215" spans="19:29" x14ac:dyDescent="0.25">
      <c r="S17215" s="109"/>
      <c r="U17215" s="109"/>
      <c r="W17215" s="109"/>
      <c r="Y17215" s="109"/>
      <c r="AA17215" s="109"/>
      <c r="AC17215" s="109"/>
    </row>
    <row r="17216" spans="19:29" x14ac:dyDescent="0.25">
      <c r="S17216" s="108"/>
      <c r="U17216" s="108"/>
      <c r="W17216" s="108"/>
      <c r="Y17216" s="108"/>
      <c r="AA17216" s="108"/>
      <c r="AC17216" s="108"/>
    </row>
    <row r="17217" spans="19:29" x14ac:dyDescent="0.25">
      <c r="S17217" s="109"/>
      <c r="U17217" s="109"/>
      <c r="W17217" s="109"/>
      <c r="Y17217" s="109"/>
      <c r="AA17217" s="109"/>
      <c r="AC17217" s="109"/>
    </row>
    <row r="17218" spans="19:29" x14ac:dyDescent="0.25">
      <c r="S17218" s="108"/>
      <c r="U17218" s="108"/>
      <c r="W17218" s="108"/>
      <c r="Y17218" s="108"/>
      <c r="AA17218" s="108"/>
      <c r="AC17218" s="108"/>
    </row>
    <row r="17219" spans="19:29" x14ac:dyDescent="0.25">
      <c r="S17219" s="108"/>
      <c r="U17219" s="108"/>
      <c r="W17219" s="108"/>
      <c r="Y17219" s="108"/>
      <c r="AA17219" s="108"/>
      <c r="AC17219" s="108"/>
    </row>
    <row r="17220" spans="19:29" x14ac:dyDescent="0.25">
      <c r="S17220" s="108"/>
      <c r="U17220" s="108"/>
      <c r="W17220" s="108"/>
      <c r="Y17220" s="108"/>
      <c r="AA17220" s="108"/>
      <c r="AC17220" s="108"/>
    </row>
    <row r="17221" spans="19:29" x14ac:dyDescent="0.25">
      <c r="S17221" s="110"/>
      <c r="U17221" s="110"/>
      <c r="W17221" s="110"/>
      <c r="Y17221" s="110"/>
      <c r="AA17221" s="110"/>
      <c r="AC17221" s="110"/>
    </row>
    <row r="17222" spans="19:29" x14ac:dyDescent="0.25">
      <c r="S17222" s="110"/>
      <c r="U17222" s="110"/>
      <c r="W17222" s="110"/>
      <c r="Y17222" s="110"/>
      <c r="AA17222" s="110"/>
      <c r="AC17222" s="110"/>
    </row>
    <row r="17223" spans="19:29" x14ac:dyDescent="0.25">
      <c r="S17223" s="110"/>
      <c r="U17223" s="110"/>
      <c r="W17223" s="110"/>
      <c r="Y17223" s="110"/>
      <c r="AA17223" s="110"/>
      <c r="AC17223" s="110"/>
    </row>
    <row r="17224" spans="19:29" x14ac:dyDescent="0.25">
      <c r="S17224" s="110"/>
      <c r="U17224" s="110"/>
      <c r="W17224" s="110"/>
      <c r="Y17224" s="110"/>
      <c r="AA17224" s="110"/>
      <c r="AC17224" s="110"/>
    </row>
    <row r="17225" spans="19:29" x14ac:dyDescent="0.25">
      <c r="S17225" s="111"/>
      <c r="U17225" s="111"/>
      <c r="W17225" s="111"/>
      <c r="Y17225" s="111"/>
      <c r="AA17225" s="111"/>
      <c r="AC17225" s="111"/>
    </row>
    <row r="17226" spans="19:29" x14ac:dyDescent="0.25">
      <c r="S17226" s="107"/>
      <c r="U17226" s="107"/>
      <c r="W17226" s="107"/>
      <c r="Y17226" s="107"/>
      <c r="AA17226" s="107"/>
      <c r="AC17226" s="107"/>
    </row>
    <row r="17227" spans="19:29" x14ac:dyDescent="0.25">
      <c r="S17227" s="108"/>
      <c r="U17227" s="108"/>
      <c r="W17227" s="108"/>
      <c r="Y17227" s="108"/>
      <c r="AA17227" s="108"/>
      <c r="AC17227" s="108"/>
    </row>
    <row r="17228" spans="19:29" x14ac:dyDescent="0.25">
      <c r="S17228" s="108"/>
      <c r="U17228" s="108"/>
      <c r="W17228" s="108"/>
      <c r="Y17228" s="108"/>
      <c r="AA17228" s="108"/>
      <c r="AC17228" s="108"/>
    </row>
    <row r="17229" spans="19:29" x14ac:dyDescent="0.25">
      <c r="S17229" s="109"/>
      <c r="U17229" s="109"/>
      <c r="W17229" s="109"/>
      <c r="Y17229" s="109"/>
      <c r="AA17229" s="109"/>
      <c r="AC17229" s="109"/>
    </row>
    <row r="17230" spans="19:29" x14ac:dyDescent="0.25">
      <c r="S17230" s="108"/>
      <c r="U17230" s="108"/>
      <c r="W17230" s="108"/>
      <c r="Y17230" s="108"/>
      <c r="AA17230" s="108"/>
      <c r="AC17230" s="108"/>
    </row>
    <row r="17231" spans="19:29" x14ac:dyDescent="0.25">
      <c r="S17231" s="108"/>
      <c r="U17231" s="108"/>
      <c r="W17231" s="108"/>
      <c r="Y17231" s="108"/>
      <c r="AA17231" s="108"/>
      <c r="AC17231" s="108"/>
    </row>
    <row r="17232" spans="19:29" x14ac:dyDescent="0.25">
      <c r="S17232" s="109"/>
      <c r="U17232" s="109"/>
      <c r="W17232" s="109"/>
      <c r="Y17232" s="109"/>
      <c r="AA17232" s="109"/>
      <c r="AC17232" s="109"/>
    </row>
    <row r="17233" spans="19:29" x14ac:dyDescent="0.25">
      <c r="S17233" s="108"/>
      <c r="U17233" s="108"/>
      <c r="W17233" s="108"/>
      <c r="Y17233" s="108"/>
      <c r="AA17233" s="108"/>
      <c r="AC17233" s="108"/>
    </row>
    <row r="17234" spans="19:29" x14ac:dyDescent="0.25">
      <c r="S17234" s="109"/>
      <c r="U17234" s="109"/>
      <c r="W17234" s="109"/>
      <c r="Y17234" s="109"/>
      <c r="AA17234" s="109"/>
      <c r="AC17234" s="109"/>
    </row>
    <row r="17235" spans="19:29" x14ac:dyDescent="0.25">
      <c r="S17235" s="108"/>
      <c r="U17235" s="108"/>
      <c r="W17235" s="108"/>
      <c r="Y17235" s="108"/>
      <c r="AA17235" s="108"/>
      <c r="AC17235" s="108"/>
    </row>
    <row r="17236" spans="19:29" x14ac:dyDescent="0.25">
      <c r="S17236" s="108"/>
      <c r="U17236" s="108"/>
      <c r="W17236" s="108"/>
      <c r="Y17236" s="108"/>
      <c r="AA17236" s="108"/>
      <c r="AC17236" s="108"/>
    </row>
    <row r="17237" spans="19:29" x14ac:dyDescent="0.25">
      <c r="S17237" s="108"/>
      <c r="U17237" s="108"/>
      <c r="W17237" s="108"/>
      <c r="Y17237" s="108"/>
      <c r="AA17237" s="108"/>
      <c r="AC17237" s="108"/>
    </row>
    <row r="17238" spans="19:29" x14ac:dyDescent="0.25">
      <c r="S17238" s="110"/>
      <c r="U17238" s="110"/>
      <c r="W17238" s="110"/>
      <c r="Y17238" s="110"/>
      <c r="AA17238" s="110"/>
      <c r="AC17238" s="110"/>
    </row>
    <row r="17239" spans="19:29" x14ac:dyDescent="0.25">
      <c r="S17239" s="110"/>
      <c r="U17239" s="110"/>
      <c r="W17239" s="110"/>
      <c r="Y17239" s="110"/>
      <c r="AA17239" s="110"/>
      <c r="AC17239" s="110"/>
    </row>
    <row r="17240" spans="19:29" x14ac:dyDescent="0.25">
      <c r="S17240" s="110"/>
      <c r="U17240" s="110"/>
      <c r="W17240" s="110"/>
      <c r="Y17240" s="110"/>
      <c r="AA17240" s="110"/>
      <c r="AC17240" s="110"/>
    </row>
    <row r="17241" spans="19:29" x14ac:dyDescent="0.25">
      <c r="S17241" s="110"/>
      <c r="U17241" s="110"/>
      <c r="W17241" s="110"/>
      <c r="Y17241" s="110"/>
      <c r="AA17241" s="110"/>
      <c r="AC17241" s="110"/>
    </row>
    <row r="17242" spans="19:29" x14ac:dyDescent="0.25">
      <c r="S17242" s="111"/>
      <c r="U17242" s="111"/>
      <c r="W17242" s="111"/>
      <c r="Y17242" s="111"/>
      <c r="AA17242" s="111"/>
      <c r="AC17242" s="111"/>
    </row>
    <row r="17243" spans="19:29" x14ac:dyDescent="0.25">
      <c r="S17243" s="107"/>
      <c r="U17243" s="107"/>
      <c r="W17243" s="107"/>
      <c r="Y17243" s="107"/>
      <c r="AA17243" s="107"/>
      <c r="AC17243" s="107"/>
    </row>
    <row r="17244" spans="19:29" x14ac:dyDescent="0.25">
      <c r="S17244" s="108"/>
      <c r="U17244" s="108"/>
      <c r="W17244" s="108"/>
      <c r="Y17244" s="108"/>
      <c r="AA17244" s="108"/>
      <c r="AC17244" s="108"/>
    </row>
    <row r="17245" spans="19:29" x14ac:dyDescent="0.25">
      <c r="S17245" s="108"/>
      <c r="U17245" s="108"/>
      <c r="W17245" s="108"/>
      <c r="Y17245" s="108"/>
      <c r="AA17245" s="108"/>
      <c r="AC17245" s="108"/>
    </row>
    <row r="17246" spans="19:29" x14ac:dyDescent="0.25">
      <c r="S17246" s="109"/>
      <c r="U17246" s="109"/>
      <c r="W17246" s="109"/>
      <c r="Y17246" s="109"/>
      <c r="AA17246" s="109"/>
      <c r="AC17246" s="109"/>
    </row>
    <row r="17247" spans="19:29" x14ac:dyDescent="0.25">
      <c r="S17247" s="108"/>
      <c r="U17247" s="108"/>
      <c r="W17247" s="108"/>
      <c r="Y17247" s="108"/>
      <c r="AA17247" s="108"/>
      <c r="AC17247" s="108"/>
    </row>
    <row r="17248" spans="19:29" x14ac:dyDescent="0.25">
      <c r="S17248" s="108"/>
      <c r="U17248" s="108"/>
      <c r="W17248" s="108"/>
      <c r="Y17248" s="108"/>
      <c r="AA17248" s="108"/>
      <c r="AC17248" s="108"/>
    </row>
    <row r="17249" spans="19:29" x14ac:dyDescent="0.25">
      <c r="S17249" s="109"/>
      <c r="U17249" s="109"/>
      <c r="W17249" s="109"/>
      <c r="Y17249" s="109"/>
      <c r="AA17249" s="109"/>
      <c r="AC17249" s="109"/>
    </row>
    <row r="17250" spans="19:29" x14ac:dyDescent="0.25">
      <c r="S17250" s="108"/>
      <c r="U17250" s="108"/>
      <c r="W17250" s="108"/>
      <c r="Y17250" s="108"/>
      <c r="AA17250" s="108"/>
      <c r="AC17250" s="108"/>
    </row>
    <row r="17251" spans="19:29" x14ac:dyDescent="0.25">
      <c r="S17251" s="109"/>
      <c r="U17251" s="109"/>
      <c r="W17251" s="109"/>
      <c r="Y17251" s="109"/>
      <c r="AA17251" s="109"/>
      <c r="AC17251" s="109"/>
    </row>
    <row r="17252" spans="19:29" x14ac:dyDescent="0.25">
      <c r="S17252" s="108"/>
      <c r="U17252" s="108"/>
      <c r="W17252" s="108"/>
      <c r="Y17252" s="108"/>
      <c r="AA17252" s="108"/>
      <c r="AC17252" s="108"/>
    </row>
    <row r="17253" spans="19:29" x14ac:dyDescent="0.25">
      <c r="S17253" s="108"/>
      <c r="U17253" s="108"/>
      <c r="W17253" s="108"/>
      <c r="Y17253" s="108"/>
      <c r="AA17253" s="108"/>
      <c r="AC17253" s="108"/>
    </row>
    <row r="17254" spans="19:29" x14ac:dyDescent="0.25">
      <c r="S17254" s="108"/>
      <c r="U17254" s="108"/>
      <c r="W17254" s="108"/>
      <c r="Y17254" s="108"/>
      <c r="AA17254" s="108"/>
      <c r="AC17254" s="108"/>
    </row>
    <row r="17255" spans="19:29" x14ac:dyDescent="0.25">
      <c r="S17255" s="110"/>
      <c r="U17255" s="110"/>
      <c r="W17255" s="110"/>
      <c r="Y17255" s="110"/>
      <c r="AA17255" s="110"/>
      <c r="AC17255" s="110"/>
    </row>
    <row r="17256" spans="19:29" x14ac:dyDescent="0.25">
      <c r="S17256" s="110"/>
      <c r="U17256" s="110"/>
      <c r="W17256" s="110"/>
      <c r="Y17256" s="110"/>
      <c r="AA17256" s="110"/>
      <c r="AC17256" s="110"/>
    </row>
    <row r="17257" spans="19:29" x14ac:dyDescent="0.25">
      <c r="S17257" s="110"/>
      <c r="U17257" s="110"/>
      <c r="W17257" s="110"/>
      <c r="Y17257" s="110"/>
      <c r="AA17257" s="110"/>
      <c r="AC17257" s="110"/>
    </row>
    <row r="17258" spans="19:29" x14ac:dyDescent="0.25">
      <c r="S17258" s="110"/>
      <c r="U17258" s="110"/>
      <c r="W17258" s="110"/>
      <c r="Y17258" s="110"/>
      <c r="AA17258" s="110"/>
      <c r="AC17258" s="110"/>
    </row>
    <row r="17259" spans="19:29" x14ac:dyDescent="0.25">
      <c r="S17259" s="111"/>
      <c r="U17259" s="111"/>
      <c r="W17259" s="111"/>
      <c r="Y17259" s="111"/>
      <c r="AA17259" s="111"/>
      <c r="AC17259" s="111"/>
    </row>
    <row r="17260" spans="19:29" x14ac:dyDescent="0.25">
      <c r="S17260" s="107"/>
      <c r="U17260" s="107"/>
      <c r="W17260" s="107"/>
      <c r="Y17260" s="107"/>
      <c r="AA17260" s="107"/>
      <c r="AC17260" s="107"/>
    </row>
    <row r="17261" spans="19:29" x14ac:dyDescent="0.25">
      <c r="S17261" s="108"/>
      <c r="U17261" s="108"/>
      <c r="W17261" s="108"/>
      <c r="Y17261" s="108"/>
      <c r="AA17261" s="108"/>
      <c r="AC17261" s="108"/>
    </row>
    <row r="17262" spans="19:29" x14ac:dyDescent="0.25">
      <c r="S17262" s="108"/>
      <c r="U17262" s="108"/>
      <c r="W17262" s="108"/>
      <c r="Y17262" s="108"/>
      <c r="AA17262" s="108"/>
      <c r="AC17262" s="108"/>
    </row>
    <row r="17263" spans="19:29" x14ac:dyDescent="0.25">
      <c r="S17263" s="109"/>
      <c r="U17263" s="109"/>
      <c r="W17263" s="109"/>
      <c r="Y17263" s="109"/>
      <c r="AA17263" s="109"/>
      <c r="AC17263" s="109"/>
    </row>
    <row r="17264" spans="19:29" x14ac:dyDescent="0.25">
      <c r="S17264" s="108"/>
      <c r="U17264" s="108"/>
      <c r="W17264" s="108"/>
      <c r="Y17264" s="108"/>
      <c r="AA17264" s="108"/>
      <c r="AC17264" s="108"/>
    </row>
    <row r="17265" spans="19:29" x14ac:dyDescent="0.25">
      <c r="S17265" s="108"/>
      <c r="U17265" s="108"/>
      <c r="W17265" s="108"/>
      <c r="Y17265" s="108"/>
      <c r="AA17265" s="108"/>
      <c r="AC17265" s="108"/>
    </row>
    <row r="17266" spans="19:29" x14ac:dyDescent="0.25">
      <c r="S17266" s="109"/>
      <c r="U17266" s="109"/>
      <c r="W17266" s="109"/>
      <c r="Y17266" s="109"/>
      <c r="AA17266" s="109"/>
      <c r="AC17266" s="109"/>
    </row>
    <row r="17267" spans="19:29" x14ac:dyDescent="0.25">
      <c r="S17267" s="108"/>
      <c r="U17267" s="108"/>
      <c r="W17267" s="108"/>
      <c r="Y17267" s="108"/>
      <c r="AA17267" s="108"/>
      <c r="AC17267" s="108"/>
    </row>
    <row r="17268" spans="19:29" x14ac:dyDescent="0.25">
      <c r="S17268" s="109"/>
      <c r="U17268" s="109"/>
      <c r="W17268" s="109"/>
      <c r="Y17268" s="109"/>
      <c r="AA17268" s="109"/>
      <c r="AC17268" s="109"/>
    </row>
    <row r="17269" spans="19:29" x14ac:dyDescent="0.25">
      <c r="S17269" s="108"/>
      <c r="U17269" s="108"/>
      <c r="W17269" s="108"/>
      <c r="Y17269" s="108"/>
      <c r="AA17269" s="108"/>
      <c r="AC17269" s="108"/>
    </row>
    <row r="17270" spans="19:29" x14ac:dyDescent="0.25">
      <c r="S17270" s="108"/>
      <c r="U17270" s="108"/>
      <c r="W17270" s="108"/>
      <c r="Y17270" s="108"/>
      <c r="AA17270" s="108"/>
      <c r="AC17270" s="108"/>
    </row>
    <row r="17271" spans="19:29" x14ac:dyDescent="0.25">
      <c r="S17271" s="108"/>
      <c r="U17271" s="108"/>
      <c r="W17271" s="108"/>
      <c r="Y17271" s="108"/>
      <c r="AA17271" s="108"/>
      <c r="AC17271" s="108"/>
    </row>
    <row r="17272" spans="19:29" x14ac:dyDescent="0.25">
      <c r="S17272" s="110"/>
      <c r="U17272" s="110"/>
      <c r="W17272" s="110"/>
      <c r="Y17272" s="110"/>
      <c r="AA17272" s="110"/>
      <c r="AC17272" s="110"/>
    </row>
    <row r="17273" spans="19:29" x14ac:dyDescent="0.25">
      <c r="S17273" s="110"/>
      <c r="U17273" s="110"/>
      <c r="W17273" s="110"/>
      <c r="Y17273" s="110"/>
      <c r="AA17273" s="110"/>
      <c r="AC17273" s="110"/>
    </row>
    <row r="17274" spans="19:29" x14ac:dyDescent="0.25">
      <c r="S17274" s="110"/>
      <c r="U17274" s="110"/>
      <c r="W17274" s="110"/>
      <c r="Y17274" s="110"/>
      <c r="AA17274" s="110"/>
      <c r="AC17274" s="110"/>
    </row>
    <row r="17275" spans="19:29" x14ac:dyDescent="0.25">
      <c r="S17275" s="110"/>
      <c r="U17275" s="110"/>
      <c r="W17275" s="110"/>
      <c r="Y17275" s="110"/>
      <c r="AA17275" s="110"/>
      <c r="AC17275" s="110"/>
    </row>
    <row r="17276" spans="19:29" x14ac:dyDescent="0.25">
      <c r="S17276" s="111"/>
      <c r="U17276" s="111"/>
      <c r="W17276" s="111"/>
      <c r="Y17276" s="111"/>
      <c r="AA17276" s="111"/>
      <c r="AC17276" s="111"/>
    </row>
    <row r="17277" spans="19:29" x14ac:dyDescent="0.25">
      <c r="S17277" s="107"/>
      <c r="U17277" s="107"/>
      <c r="W17277" s="107"/>
      <c r="Y17277" s="107"/>
      <c r="AA17277" s="107"/>
      <c r="AC17277" s="107"/>
    </row>
    <row r="17278" spans="19:29" x14ac:dyDescent="0.25">
      <c r="S17278" s="108"/>
      <c r="U17278" s="108"/>
      <c r="W17278" s="108"/>
      <c r="Y17278" s="108"/>
      <c r="AA17278" s="108"/>
      <c r="AC17278" s="108"/>
    </row>
    <row r="17279" spans="19:29" x14ac:dyDescent="0.25">
      <c r="S17279" s="108"/>
      <c r="U17279" s="108"/>
      <c r="W17279" s="108"/>
      <c r="Y17279" s="108"/>
      <c r="AA17279" s="108"/>
      <c r="AC17279" s="108"/>
    </row>
    <row r="17280" spans="19:29" x14ac:dyDescent="0.25">
      <c r="S17280" s="109"/>
      <c r="U17280" s="109"/>
      <c r="W17280" s="109"/>
      <c r="Y17280" s="109"/>
      <c r="AA17280" s="109"/>
      <c r="AC17280" s="109"/>
    </row>
    <row r="17281" spans="19:29" x14ac:dyDescent="0.25">
      <c r="S17281" s="108"/>
      <c r="U17281" s="108"/>
      <c r="W17281" s="108"/>
      <c r="Y17281" s="108"/>
      <c r="AA17281" s="108"/>
      <c r="AC17281" s="108"/>
    </row>
    <row r="17282" spans="19:29" x14ac:dyDescent="0.25">
      <c r="S17282" s="108"/>
      <c r="U17282" s="108"/>
      <c r="W17282" s="108"/>
      <c r="Y17282" s="108"/>
      <c r="AA17282" s="108"/>
      <c r="AC17282" s="108"/>
    </row>
    <row r="17283" spans="19:29" x14ac:dyDescent="0.25">
      <c r="S17283" s="109"/>
      <c r="U17283" s="109"/>
      <c r="W17283" s="109"/>
      <c r="Y17283" s="109"/>
      <c r="AA17283" s="109"/>
      <c r="AC17283" s="109"/>
    </row>
    <row r="17284" spans="19:29" x14ac:dyDescent="0.25">
      <c r="S17284" s="108"/>
      <c r="U17284" s="108"/>
      <c r="W17284" s="108"/>
      <c r="Y17284" s="108"/>
      <c r="AA17284" s="108"/>
      <c r="AC17284" s="108"/>
    </row>
    <row r="17285" spans="19:29" x14ac:dyDescent="0.25">
      <c r="S17285" s="109"/>
      <c r="U17285" s="109"/>
      <c r="W17285" s="109"/>
      <c r="Y17285" s="109"/>
      <c r="AA17285" s="109"/>
      <c r="AC17285" s="109"/>
    </row>
    <row r="17286" spans="19:29" x14ac:dyDescent="0.25">
      <c r="S17286" s="108"/>
      <c r="U17286" s="108"/>
      <c r="W17286" s="108"/>
      <c r="Y17286" s="108"/>
      <c r="AA17286" s="108"/>
      <c r="AC17286" s="108"/>
    </row>
    <row r="17287" spans="19:29" x14ac:dyDescent="0.25">
      <c r="S17287" s="108"/>
      <c r="U17287" s="108"/>
      <c r="W17287" s="108"/>
      <c r="Y17287" s="108"/>
      <c r="AA17287" s="108"/>
      <c r="AC17287" s="108"/>
    </row>
    <row r="17288" spans="19:29" x14ac:dyDescent="0.25">
      <c r="S17288" s="108"/>
      <c r="U17288" s="108"/>
      <c r="W17288" s="108"/>
      <c r="Y17288" s="108"/>
      <c r="AA17288" s="108"/>
      <c r="AC17288" s="108"/>
    </row>
    <row r="17289" spans="19:29" x14ac:dyDescent="0.25">
      <c r="S17289" s="110"/>
      <c r="U17289" s="110"/>
      <c r="W17289" s="110"/>
      <c r="Y17289" s="110"/>
      <c r="AA17289" s="110"/>
      <c r="AC17289" s="110"/>
    </row>
    <row r="17290" spans="19:29" x14ac:dyDescent="0.25">
      <c r="S17290" s="110"/>
      <c r="U17290" s="110"/>
      <c r="W17290" s="110"/>
      <c r="Y17290" s="110"/>
      <c r="AA17290" s="110"/>
      <c r="AC17290" s="110"/>
    </row>
    <row r="17291" spans="19:29" x14ac:dyDescent="0.25">
      <c r="S17291" s="110"/>
      <c r="U17291" s="110"/>
      <c r="W17291" s="110"/>
      <c r="Y17291" s="110"/>
      <c r="AA17291" s="110"/>
      <c r="AC17291" s="110"/>
    </row>
    <row r="17292" spans="19:29" x14ac:dyDescent="0.25">
      <c r="S17292" s="110"/>
      <c r="U17292" s="110"/>
      <c r="W17292" s="110"/>
      <c r="Y17292" s="110"/>
      <c r="AA17292" s="110"/>
      <c r="AC17292" s="110"/>
    </row>
    <row r="17293" spans="19:29" x14ac:dyDescent="0.25">
      <c r="S17293" s="111"/>
      <c r="U17293" s="111"/>
      <c r="W17293" s="111"/>
      <c r="Y17293" s="111"/>
      <c r="AA17293" s="111"/>
      <c r="AC17293" s="111"/>
    </row>
    <row r="17294" spans="19:29" x14ac:dyDescent="0.25">
      <c r="S17294" s="107"/>
      <c r="U17294" s="107"/>
      <c r="W17294" s="107"/>
      <c r="Y17294" s="107"/>
      <c r="AA17294" s="107"/>
      <c r="AC17294" s="107"/>
    </row>
    <row r="17295" spans="19:29" x14ac:dyDescent="0.25">
      <c r="S17295" s="108"/>
      <c r="U17295" s="108"/>
      <c r="W17295" s="108"/>
      <c r="Y17295" s="108"/>
      <c r="AA17295" s="108"/>
      <c r="AC17295" s="108"/>
    </row>
    <row r="17296" spans="19:29" x14ac:dyDescent="0.25">
      <c r="S17296" s="108"/>
      <c r="U17296" s="108"/>
      <c r="W17296" s="108"/>
      <c r="Y17296" s="108"/>
      <c r="AA17296" s="108"/>
      <c r="AC17296" s="108"/>
    </row>
    <row r="17297" spans="19:29" x14ac:dyDescent="0.25">
      <c r="S17297" s="109"/>
      <c r="U17297" s="109"/>
      <c r="W17297" s="109"/>
      <c r="Y17297" s="109"/>
      <c r="AA17297" s="109"/>
      <c r="AC17297" s="109"/>
    </row>
    <row r="17298" spans="19:29" x14ac:dyDescent="0.25">
      <c r="S17298" s="108"/>
      <c r="U17298" s="108"/>
      <c r="W17298" s="108"/>
      <c r="Y17298" s="108"/>
      <c r="AA17298" s="108"/>
      <c r="AC17298" s="108"/>
    </row>
    <row r="17299" spans="19:29" x14ac:dyDescent="0.25">
      <c r="S17299" s="108"/>
      <c r="U17299" s="108"/>
      <c r="W17299" s="108"/>
      <c r="Y17299" s="108"/>
      <c r="AA17299" s="108"/>
      <c r="AC17299" s="108"/>
    </row>
    <row r="17300" spans="19:29" x14ac:dyDescent="0.25">
      <c r="S17300" s="109"/>
      <c r="U17300" s="109"/>
      <c r="W17300" s="109"/>
      <c r="Y17300" s="109"/>
      <c r="AA17300" s="109"/>
      <c r="AC17300" s="109"/>
    </row>
    <row r="17301" spans="19:29" x14ac:dyDescent="0.25">
      <c r="S17301" s="108"/>
      <c r="U17301" s="108"/>
      <c r="W17301" s="108"/>
      <c r="Y17301" s="108"/>
      <c r="AA17301" s="108"/>
      <c r="AC17301" s="108"/>
    </row>
    <row r="17302" spans="19:29" x14ac:dyDescent="0.25">
      <c r="S17302" s="109"/>
      <c r="U17302" s="109"/>
      <c r="W17302" s="109"/>
      <c r="Y17302" s="109"/>
      <c r="AA17302" s="109"/>
      <c r="AC17302" s="109"/>
    </row>
    <row r="17303" spans="19:29" x14ac:dyDescent="0.25">
      <c r="S17303" s="108"/>
      <c r="U17303" s="108"/>
      <c r="W17303" s="108"/>
      <c r="Y17303" s="108"/>
      <c r="AA17303" s="108"/>
      <c r="AC17303" s="108"/>
    </row>
    <row r="17304" spans="19:29" x14ac:dyDescent="0.25">
      <c r="S17304" s="108"/>
      <c r="U17304" s="108"/>
      <c r="W17304" s="108"/>
      <c r="Y17304" s="108"/>
      <c r="AA17304" s="108"/>
      <c r="AC17304" s="108"/>
    </row>
    <row r="17305" spans="19:29" x14ac:dyDescent="0.25">
      <c r="S17305" s="108"/>
      <c r="U17305" s="108"/>
      <c r="W17305" s="108"/>
      <c r="Y17305" s="108"/>
      <c r="AA17305" s="108"/>
      <c r="AC17305" s="108"/>
    </row>
    <row r="17306" spans="19:29" x14ac:dyDescent="0.25">
      <c r="S17306" s="110"/>
      <c r="U17306" s="110"/>
      <c r="W17306" s="110"/>
      <c r="Y17306" s="110"/>
      <c r="AA17306" s="110"/>
      <c r="AC17306" s="110"/>
    </row>
    <row r="17307" spans="19:29" x14ac:dyDescent="0.25">
      <c r="S17307" s="110"/>
      <c r="U17307" s="110"/>
      <c r="W17307" s="110"/>
      <c r="Y17307" s="110"/>
      <c r="AA17307" s="110"/>
      <c r="AC17307" s="110"/>
    </row>
    <row r="17308" spans="19:29" x14ac:dyDescent="0.25">
      <c r="S17308" s="110"/>
      <c r="U17308" s="110"/>
      <c r="W17308" s="110"/>
      <c r="Y17308" s="110"/>
      <c r="AA17308" s="110"/>
      <c r="AC17308" s="110"/>
    </row>
    <row r="17309" spans="19:29" x14ac:dyDescent="0.25">
      <c r="S17309" s="110"/>
      <c r="U17309" s="110"/>
      <c r="W17309" s="110"/>
      <c r="Y17309" s="110"/>
      <c r="AA17309" s="110"/>
      <c r="AC17309" s="110"/>
    </row>
    <row r="17310" spans="19:29" x14ac:dyDescent="0.25">
      <c r="S17310" s="111"/>
      <c r="U17310" s="111"/>
      <c r="W17310" s="111"/>
      <c r="Y17310" s="111"/>
      <c r="AA17310" s="111"/>
      <c r="AC17310" s="111"/>
    </row>
    <row r="17311" spans="19:29" x14ac:dyDescent="0.25">
      <c r="S17311" s="107"/>
      <c r="U17311" s="107"/>
      <c r="W17311" s="107"/>
      <c r="Y17311" s="107"/>
      <c r="AA17311" s="107"/>
      <c r="AC17311" s="107"/>
    </row>
    <row r="17312" spans="19:29" x14ac:dyDescent="0.25">
      <c r="S17312" s="108"/>
      <c r="U17312" s="108"/>
      <c r="W17312" s="108"/>
      <c r="Y17312" s="108"/>
      <c r="AA17312" s="108"/>
      <c r="AC17312" s="108"/>
    </row>
    <row r="17313" spans="19:29" x14ac:dyDescent="0.25">
      <c r="S17313" s="108"/>
      <c r="U17313" s="108"/>
      <c r="W17313" s="108"/>
      <c r="Y17313" s="108"/>
      <c r="AA17313" s="108"/>
      <c r="AC17313" s="108"/>
    </row>
    <row r="17314" spans="19:29" x14ac:dyDescent="0.25">
      <c r="S17314" s="109"/>
      <c r="U17314" s="109"/>
      <c r="W17314" s="109"/>
      <c r="Y17314" s="109"/>
      <c r="AA17314" s="109"/>
      <c r="AC17314" s="109"/>
    </row>
    <row r="17315" spans="19:29" x14ac:dyDescent="0.25">
      <c r="S17315" s="108"/>
      <c r="U17315" s="108"/>
      <c r="W17315" s="108"/>
      <c r="Y17315" s="108"/>
      <c r="AA17315" s="108"/>
      <c r="AC17315" s="108"/>
    </row>
    <row r="17316" spans="19:29" x14ac:dyDescent="0.25">
      <c r="S17316" s="108"/>
      <c r="U17316" s="108"/>
      <c r="W17316" s="108"/>
      <c r="Y17316" s="108"/>
      <c r="AA17316" s="108"/>
      <c r="AC17316" s="108"/>
    </row>
    <row r="17317" spans="19:29" x14ac:dyDescent="0.25">
      <c r="S17317" s="109"/>
      <c r="U17317" s="109"/>
      <c r="W17317" s="109"/>
      <c r="Y17317" s="109"/>
      <c r="AA17317" s="109"/>
      <c r="AC17317" s="109"/>
    </row>
    <row r="17318" spans="19:29" x14ac:dyDescent="0.25">
      <c r="S17318" s="108"/>
      <c r="U17318" s="108"/>
      <c r="W17318" s="108"/>
      <c r="Y17318" s="108"/>
      <c r="AA17318" s="108"/>
      <c r="AC17318" s="108"/>
    </row>
    <row r="17319" spans="19:29" x14ac:dyDescent="0.25">
      <c r="S17319" s="109"/>
      <c r="U17319" s="109"/>
      <c r="W17319" s="109"/>
      <c r="Y17319" s="109"/>
      <c r="AA17319" s="109"/>
      <c r="AC17319" s="109"/>
    </row>
    <row r="17320" spans="19:29" x14ac:dyDescent="0.25">
      <c r="S17320" s="108"/>
      <c r="U17320" s="108"/>
      <c r="W17320" s="108"/>
      <c r="Y17320" s="108"/>
      <c r="AA17320" s="108"/>
      <c r="AC17320" s="108"/>
    </row>
    <row r="17321" spans="19:29" x14ac:dyDescent="0.25">
      <c r="S17321" s="108"/>
      <c r="U17321" s="108"/>
      <c r="W17321" s="108"/>
      <c r="Y17321" s="108"/>
      <c r="AA17321" s="108"/>
      <c r="AC17321" s="108"/>
    </row>
    <row r="17322" spans="19:29" x14ac:dyDescent="0.25">
      <c r="S17322" s="108"/>
      <c r="U17322" s="108"/>
      <c r="W17322" s="108"/>
      <c r="Y17322" s="108"/>
      <c r="AA17322" s="108"/>
      <c r="AC17322" s="108"/>
    </row>
    <row r="17323" spans="19:29" x14ac:dyDescent="0.25">
      <c r="S17323" s="110"/>
      <c r="U17323" s="110"/>
      <c r="W17323" s="110"/>
      <c r="Y17323" s="110"/>
      <c r="AA17323" s="110"/>
      <c r="AC17323" s="110"/>
    </row>
    <row r="17324" spans="19:29" x14ac:dyDescent="0.25">
      <c r="S17324" s="110"/>
      <c r="U17324" s="110"/>
      <c r="W17324" s="110"/>
      <c r="Y17324" s="110"/>
      <c r="AA17324" s="110"/>
      <c r="AC17324" s="110"/>
    </row>
    <row r="17325" spans="19:29" x14ac:dyDescent="0.25">
      <c r="S17325" s="110"/>
      <c r="U17325" s="110"/>
      <c r="W17325" s="110"/>
      <c r="Y17325" s="110"/>
      <c r="AA17325" s="110"/>
      <c r="AC17325" s="110"/>
    </row>
    <row r="17326" spans="19:29" x14ac:dyDescent="0.25">
      <c r="S17326" s="110"/>
      <c r="U17326" s="110"/>
      <c r="W17326" s="110"/>
      <c r="Y17326" s="110"/>
      <c r="AA17326" s="110"/>
      <c r="AC17326" s="110"/>
    </row>
    <row r="17327" spans="19:29" x14ac:dyDescent="0.25">
      <c r="S17327" s="111"/>
      <c r="U17327" s="111"/>
      <c r="W17327" s="111"/>
      <c r="Y17327" s="111"/>
      <c r="AA17327" s="111"/>
      <c r="AC17327" s="111"/>
    </row>
    <row r="17328" spans="19:29" x14ac:dyDescent="0.25">
      <c r="S17328" s="107"/>
      <c r="U17328" s="107"/>
      <c r="W17328" s="107"/>
      <c r="Y17328" s="107"/>
      <c r="AA17328" s="107"/>
      <c r="AC17328" s="107"/>
    </row>
    <row r="17329" spans="19:29" x14ac:dyDescent="0.25">
      <c r="S17329" s="108"/>
      <c r="U17329" s="108"/>
      <c r="W17329" s="108"/>
      <c r="Y17329" s="108"/>
      <c r="AA17329" s="108"/>
      <c r="AC17329" s="108"/>
    </row>
    <row r="17330" spans="19:29" x14ac:dyDescent="0.25">
      <c r="S17330" s="108"/>
      <c r="U17330" s="108"/>
      <c r="W17330" s="108"/>
      <c r="Y17330" s="108"/>
      <c r="AA17330" s="108"/>
      <c r="AC17330" s="108"/>
    </row>
    <row r="17331" spans="19:29" x14ac:dyDescent="0.25">
      <c r="S17331" s="109"/>
      <c r="U17331" s="109"/>
      <c r="W17331" s="109"/>
      <c r="Y17331" s="109"/>
      <c r="AA17331" s="109"/>
      <c r="AC17331" s="109"/>
    </row>
    <row r="17332" spans="19:29" x14ac:dyDescent="0.25">
      <c r="S17332" s="108"/>
      <c r="U17332" s="108"/>
      <c r="W17332" s="108"/>
      <c r="Y17332" s="108"/>
      <c r="AA17332" s="108"/>
      <c r="AC17332" s="108"/>
    </row>
    <row r="17333" spans="19:29" x14ac:dyDescent="0.25">
      <c r="S17333" s="108"/>
      <c r="U17333" s="108"/>
      <c r="W17333" s="108"/>
      <c r="Y17333" s="108"/>
      <c r="AA17333" s="108"/>
      <c r="AC17333" s="108"/>
    </row>
    <row r="17334" spans="19:29" x14ac:dyDescent="0.25">
      <c r="S17334" s="109"/>
      <c r="U17334" s="109"/>
      <c r="W17334" s="109"/>
      <c r="Y17334" s="109"/>
      <c r="AA17334" s="109"/>
      <c r="AC17334" s="109"/>
    </row>
    <row r="17335" spans="19:29" x14ac:dyDescent="0.25">
      <c r="S17335" s="108"/>
      <c r="U17335" s="108"/>
      <c r="W17335" s="108"/>
      <c r="Y17335" s="108"/>
      <c r="AA17335" s="108"/>
      <c r="AC17335" s="108"/>
    </row>
    <row r="17336" spans="19:29" x14ac:dyDescent="0.25">
      <c r="S17336" s="109"/>
      <c r="U17336" s="109"/>
      <c r="W17336" s="109"/>
      <c r="Y17336" s="109"/>
      <c r="AA17336" s="109"/>
      <c r="AC17336" s="109"/>
    </row>
    <row r="17337" spans="19:29" x14ac:dyDescent="0.25">
      <c r="S17337" s="108"/>
      <c r="U17337" s="108"/>
      <c r="W17337" s="108"/>
      <c r="Y17337" s="108"/>
      <c r="AA17337" s="108"/>
      <c r="AC17337" s="108"/>
    </row>
    <row r="17338" spans="19:29" x14ac:dyDescent="0.25">
      <c r="S17338" s="108"/>
      <c r="U17338" s="108"/>
      <c r="W17338" s="108"/>
      <c r="Y17338" s="108"/>
      <c r="AA17338" s="108"/>
      <c r="AC17338" s="108"/>
    </row>
    <row r="17339" spans="19:29" x14ac:dyDescent="0.25">
      <c r="S17339" s="108"/>
      <c r="U17339" s="108"/>
      <c r="W17339" s="108"/>
      <c r="Y17339" s="108"/>
      <c r="AA17339" s="108"/>
      <c r="AC17339" s="108"/>
    </row>
    <row r="17340" spans="19:29" x14ac:dyDescent="0.25">
      <c r="S17340" s="110"/>
      <c r="U17340" s="110"/>
      <c r="W17340" s="110"/>
      <c r="Y17340" s="110"/>
      <c r="AA17340" s="110"/>
      <c r="AC17340" s="110"/>
    </row>
    <row r="17341" spans="19:29" x14ac:dyDescent="0.25">
      <c r="S17341" s="110"/>
      <c r="U17341" s="110"/>
      <c r="W17341" s="110"/>
      <c r="Y17341" s="110"/>
      <c r="AA17341" s="110"/>
      <c r="AC17341" s="110"/>
    </row>
    <row r="17342" spans="19:29" x14ac:dyDescent="0.25">
      <c r="S17342" s="110"/>
      <c r="U17342" s="110"/>
      <c r="W17342" s="110"/>
      <c r="Y17342" s="110"/>
      <c r="AA17342" s="110"/>
      <c r="AC17342" s="110"/>
    </row>
    <row r="17343" spans="19:29" x14ac:dyDescent="0.25">
      <c r="S17343" s="110"/>
      <c r="U17343" s="110"/>
      <c r="W17343" s="110"/>
      <c r="Y17343" s="110"/>
      <c r="AA17343" s="110"/>
      <c r="AC17343" s="110"/>
    </row>
    <row r="17344" spans="19:29" x14ac:dyDescent="0.25">
      <c r="S17344" s="111"/>
      <c r="U17344" s="111"/>
      <c r="W17344" s="111"/>
      <c r="Y17344" s="111"/>
      <c r="AA17344" s="111"/>
      <c r="AC17344" s="111"/>
    </row>
    <row r="17345" spans="19:29" x14ac:dyDescent="0.25">
      <c r="S17345" s="107"/>
      <c r="U17345" s="107"/>
      <c r="W17345" s="107"/>
      <c r="Y17345" s="107"/>
      <c r="AA17345" s="107"/>
      <c r="AC17345" s="107"/>
    </row>
    <row r="17346" spans="19:29" x14ac:dyDescent="0.25">
      <c r="S17346" s="108"/>
      <c r="U17346" s="108"/>
      <c r="W17346" s="108"/>
      <c r="Y17346" s="108"/>
      <c r="AA17346" s="108"/>
      <c r="AC17346" s="108"/>
    </row>
    <row r="17347" spans="19:29" x14ac:dyDescent="0.25">
      <c r="S17347" s="108"/>
      <c r="U17347" s="108"/>
      <c r="W17347" s="108"/>
      <c r="Y17347" s="108"/>
      <c r="AA17347" s="108"/>
      <c r="AC17347" s="108"/>
    </row>
    <row r="17348" spans="19:29" x14ac:dyDescent="0.25">
      <c r="S17348" s="109"/>
      <c r="U17348" s="109"/>
      <c r="W17348" s="109"/>
      <c r="Y17348" s="109"/>
      <c r="AA17348" s="109"/>
      <c r="AC17348" s="109"/>
    </row>
    <row r="17349" spans="19:29" x14ac:dyDescent="0.25">
      <c r="S17349" s="108"/>
      <c r="U17349" s="108"/>
      <c r="W17349" s="108"/>
      <c r="Y17349" s="108"/>
      <c r="AA17349" s="108"/>
      <c r="AC17349" s="108"/>
    </row>
    <row r="17350" spans="19:29" x14ac:dyDescent="0.25">
      <c r="S17350" s="108"/>
      <c r="U17350" s="108"/>
      <c r="W17350" s="108"/>
      <c r="Y17350" s="108"/>
      <c r="AA17350" s="108"/>
      <c r="AC17350" s="108"/>
    </row>
    <row r="17351" spans="19:29" x14ac:dyDescent="0.25">
      <c r="S17351" s="109"/>
      <c r="U17351" s="109"/>
      <c r="W17351" s="109"/>
      <c r="Y17351" s="109"/>
      <c r="AA17351" s="109"/>
      <c r="AC17351" s="109"/>
    </row>
    <row r="17352" spans="19:29" x14ac:dyDescent="0.25">
      <c r="S17352" s="108"/>
      <c r="U17352" s="108"/>
      <c r="W17352" s="108"/>
      <c r="Y17352" s="108"/>
      <c r="AA17352" s="108"/>
      <c r="AC17352" s="108"/>
    </row>
    <row r="17353" spans="19:29" x14ac:dyDescent="0.25">
      <c r="S17353" s="109"/>
      <c r="U17353" s="109"/>
      <c r="W17353" s="109"/>
      <c r="Y17353" s="109"/>
      <c r="AA17353" s="109"/>
      <c r="AC17353" s="109"/>
    </row>
    <row r="17354" spans="19:29" x14ac:dyDescent="0.25">
      <c r="S17354" s="108"/>
      <c r="U17354" s="108"/>
      <c r="W17354" s="108"/>
      <c r="Y17354" s="108"/>
      <c r="AA17354" s="108"/>
      <c r="AC17354" s="108"/>
    </row>
    <row r="17355" spans="19:29" x14ac:dyDescent="0.25">
      <c r="S17355" s="108"/>
      <c r="U17355" s="108"/>
      <c r="W17355" s="108"/>
      <c r="Y17355" s="108"/>
      <c r="AA17355" s="108"/>
      <c r="AC17355" s="108"/>
    </row>
    <row r="17356" spans="19:29" x14ac:dyDescent="0.25">
      <c r="S17356" s="108"/>
      <c r="U17356" s="108"/>
      <c r="W17356" s="108"/>
      <c r="Y17356" s="108"/>
      <c r="AA17356" s="108"/>
      <c r="AC17356" s="108"/>
    </row>
    <row r="17357" spans="19:29" x14ac:dyDescent="0.25">
      <c r="S17357" s="110"/>
      <c r="U17357" s="110"/>
      <c r="W17357" s="110"/>
      <c r="Y17357" s="110"/>
      <c r="AA17357" s="110"/>
      <c r="AC17357" s="110"/>
    </row>
    <row r="17358" spans="19:29" x14ac:dyDescent="0.25">
      <c r="S17358" s="110"/>
      <c r="U17358" s="110"/>
      <c r="W17358" s="110"/>
      <c r="Y17358" s="110"/>
      <c r="AA17358" s="110"/>
      <c r="AC17358" s="110"/>
    </row>
    <row r="17359" spans="19:29" x14ac:dyDescent="0.25">
      <c r="S17359" s="110"/>
      <c r="U17359" s="110"/>
      <c r="W17359" s="110"/>
      <c r="Y17359" s="110"/>
      <c r="AA17359" s="110"/>
      <c r="AC17359" s="110"/>
    </row>
    <row r="17360" spans="19:29" x14ac:dyDescent="0.25">
      <c r="S17360" s="110"/>
      <c r="U17360" s="110"/>
      <c r="W17360" s="110"/>
      <c r="Y17360" s="110"/>
      <c r="AA17360" s="110"/>
      <c r="AC17360" s="110"/>
    </row>
    <row r="17361" spans="19:29" x14ac:dyDescent="0.25">
      <c r="S17361" s="111"/>
      <c r="U17361" s="111"/>
      <c r="W17361" s="111"/>
      <c r="Y17361" s="111"/>
      <c r="AA17361" s="111"/>
      <c r="AC17361" s="111"/>
    </row>
    <row r="17362" spans="19:29" x14ac:dyDescent="0.25">
      <c r="S17362" s="107"/>
      <c r="U17362" s="107"/>
      <c r="W17362" s="107"/>
      <c r="Y17362" s="107"/>
      <c r="AA17362" s="107"/>
      <c r="AC17362" s="107"/>
    </row>
    <row r="17363" spans="19:29" x14ac:dyDescent="0.25">
      <c r="S17363" s="108"/>
      <c r="U17363" s="108"/>
      <c r="W17363" s="108"/>
      <c r="Y17363" s="108"/>
      <c r="AA17363" s="108"/>
      <c r="AC17363" s="108"/>
    </row>
    <row r="17364" spans="19:29" x14ac:dyDescent="0.25">
      <c r="S17364" s="108"/>
      <c r="U17364" s="108"/>
      <c r="W17364" s="108"/>
      <c r="Y17364" s="108"/>
      <c r="AA17364" s="108"/>
      <c r="AC17364" s="108"/>
    </row>
    <row r="17365" spans="19:29" x14ac:dyDescent="0.25">
      <c r="S17365" s="109"/>
      <c r="U17365" s="109"/>
      <c r="W17365" s="109"/>
      <c r="Y17365" s="109"/>
      <c r="AA17365" s="109"/>
      <c r="AC17365" s="109"/>
    </row>
    <row r="17366" spans="19:29" x14ac:dyDescent="0.25">
      <c r="S17366" s="108"/>
      <c r="U17366" s="108"/>
      <c r="W17366" s="108"/>
      <c r="Y17366" s="108"/>
      <c r="AA17366" s="108"/>
      <c r="AC17366" s="108"/>
    </row>
    <row r="17367" spans="19:29" x14ac:dyDescent="0.25">
      <c r="S17367" s="108"/>
      <c r="U17367" s="108"/>
      <c r="W17367" s="108"/>
      <c r="Y17367" s="108"/>
      <c r="AA17367" s="108"/>
      <c r="AC17367" s="108"/>
    </row>
    <row r="17368" spans="19:29" x14ac:dyDescent="0.25">
      <c r="S17368" s="109"/>
      <c r="U17368" s="109"/>
      <c r="W17368" s="109"/>
      <c r="Y17368" s="109"/>
      <c r="AA17368" s="109"/>
      <c r="AC17368" s="109"/>
    </row>
    <row r="17369" spans="19:29" x14ac:dyDescent="0.25">
      <c r="S17369" s="108"/>
      <c r="U17369" s="108"/>
      <c r="W17369" s="108"/>
      <c r="Y17369" s="108"/>
      <c r="AA17369" s="108"/>
      <c r="AC17369" s="108"/>
    </row>
    <row r="17370" spans="19:29" x14ac:dyDescent="0.25">
      <c r="S17370" s="109"/>
      <c r="U17370" s="109"/>
      <c r="W17370" s="109"/>
      <c r="Y17370" s="109"/>
      <c r="AA17370" s="109"/>
      <c r="AC17370" s="109"/>
    </row>
    <row r="17371" spans="19:29" x14ac:dyDescent="0.25">
      <c r="S17371" s="108"/>
      <c r="U17371" s="108"/>
      <c r="W17371" s="108"/>
      <c r="Y17371" s="108"/>
      <c r="AA17371" s="108"/>
      <c r="AC17371" s="108"/>
    </row>
    <row r="17372" spans="19:29" x14ac:dyDescent="0.25">
      <c r="S17372" s="108"/>
      <c r="U17372" s="108"/>
      <c r="W17372" s="108"/>
      <c r="Y17372" s="108"/>
      <c r="AA17372" s="108"/>
      <c r="AC17372" s="108"/>
    </row>
    <row r="17373" spans="19:29" x14ac:dyDescent="0.25">
      <c r="S17373" s="108"/>
      <c r="U17373" s="108"/>
      <c r="W17373" s="108"/>
      <c r="Y17373" s="108"/>
      <c r="AA17373" s="108"/>
      <c r="AC17373" s="108"/>
    </row>
    <row r="17374" spans="19:29" x14ac:dyDescent="0.25">
      <c r="S17374" s="110"/>
      <c r="U17374" s="110"/>
      <c r="W17374" s="110"/>
      <c r="Y17374" s="110"/>
      <c r="AA17374" s="110"/>
      <c r="AC17374" s="110"/>
    </row>
    <row r="17375" spans="19:29" x14ac:dyDescent="0.25">
      <c r="S17375" s="110"/>
      <c r="U17375" s="110"/>
      <c r="W17375" s="110"/>
      <c r="Y17375" s="110"/>
      <c r="AA17375" s="110"/>
      <c r="AC17375" s="110"/>
    </row>
    <row r="17376" spans="19:29" x14ac:dyDescent="0.25">
      <c r="S17376" s="110"/>
      <c r="U17376" s="110"/>
      <c r="W17376" s="110"/>
      <c r="Y17376" s="110"/>
      <c r="AA17376" s="110"/>
      <c r="AC17376" s="110"/>
    </row>
    <row r="17377" spans="19:29" x14ac:dyDescent="0.25">
      <c r="S17377" s="110"/>
      <c r="U17377" s="110"/>
      <c r="W17377" s="110"/>
      <c r="Y17377" s="110"/>
      <c r="AA17377" s="110"/>
      <c r="AC17377" s="110"/>
    </row>
    <row r="17378" spans="19:29" x14ac:dyDescent="0.25">
      <c r="S17378" s="111"/>
      <c r="U17378" s="111"/>
      <c r="W17378" s="111"/>
      <c r="Y17378" s="111"/>
      <c r="AA17378" s="111"/>
      <c r="AC17378" s="111"/>
    </row>
    <row r="17379" spans="19:29" x14ac:dyDescent="0.25">
      <c r="S17379" s="107"/>
      <c r="U17379" s="107"/>
      <c r="W17379" s="107"/>
      <c r="Y17379" s="107"/>
      <c r="AA17379" s="107"/>
      <c r="AC17379" s="107"/>
    </row>
    <row r="17380" spans="19:29" x14ac:dyDescent="0.25">
      <c r="S17380" s="108"/>
      <c r="U17380" s="108"/>
      <c r="W17380" s="108"/>
      <c r="Y17380" s="108"/>
      <c r="AA17380" s="108"/>
      <c r="AC17380" s="108"/>
    </row>
    <row r="17381" spans="19:29" x14ac:dyDescent="0.25">
      <c r="S17381" s="108"/>
      <c r="U17381" s="108"/>
      <c r="W17381" s="108"/>
      <c r="Y17381" s="108"/>
      <c r="AA17381" s="108"/>
      <c r="AC17381" s="108"/>
    </row>
    <row r="17382" spans="19:29" x14ac:dyDescent="0.25">
      <c r="S17382" s="109"/>
      <c r="U17382" s="109"/>
      <c r="W17382" s="109"/>
      <c r="Y17382" s="109"/>
      <c r="AA17382" s="109"/>
      <c r="AC17382" s="109"/>
    </row>
    <row r="17383" spans="19:29" x14ac:dyDescent="0.25">
      <c r="S17383" s="108"/>
      <c r="U17383" s="108"/>
      <c r="W17383" s="108"/>
      <c r="Y17383" s="108"/>
      <c r="AA17383" s="108"/>
      <c r="AC17383" s="108"/>
    </row>
    <row r="17384" spans="19:29" x14ac:dyDescent="0.25">
      <c r="S17384" s="108"/>
      <c r="U17384" s="108"/>
      <c r="W17384" s="108"/>
      <c r="Y17384" s="108"/>
      <c r="AA17384" s="108"/>
      <c r="AC17384" s="108"/>
    </row>
    <row r="17385" spans="19:29" x14ac:dyDescent="0.25">
      <c r="S17385" s="109"/>
      <c r="U17385" s="109"/>
      <c r="W17385" s="109"/>
      <c r="Y17385" s="109"/>
      <c r="AA17385" s="109"/>
      <c r="AC17385" s="109"/>
    </row>
    <row r="17386" spans="19:29" x14ac:dyDescent="0.25">
      <c r="S17386" s="108"/>
      <c r="U17386" s="108"/>
      <c r="W17386" s="108"/>
      <c r="Y17386" s="108"/>
      <c r="AA17386" s="108"/>
      <c r="AC17386" s="108"/>
    </row>
    <row r="17387" spans="19:29" x14ac:dyDescent="0.25">
      <c r="S17387" s="109"/>
      <c r="U17387" s="109"/>
      <c r="W17387" s="109"/>
      <c r="Y17387" s="109"/>
      <c r="AA17387" s="109"/>
      <c r="AC17387" s="109"/>
    </row>
    <row r="17388" spans="19:29" x14ac:dyDescent="0.25">
      <c r="S17388" s="108"/>
      <c r="U17388" s="108"/>
      <c r="W17388" s="108"/>
      <c r="Y17388" s="108"/>
      <c r="AA17388" s="108"/>
      <c r="AC17388" s="108"/>
    </row>
    <row r="17389" spans="19:29" x14ac:dyDescent="0.25">
      <c r="S17389" s="108"/>
      <c r="U17389" s="108"/>
      <c r="W17389" s="108"/>
      <c r="Y17389" s="108"/>
      <c r="AA17389" s="108"/>
      <c r="AC17389" s="108"/>
    </row>
    <row r="17390" spans="19:29" x14ac:dyDescent="0.25">
      <c r="S17390" s="108"/>
      <c r="U17390" s="108"/>
      <c r="W17390" s="108"/>
      <c r="Y17390" s="108"/>
      <c r="AA17390" s="108"/>
      <c r="AC17390" s="108"/>
    </row>
    <row r="17391" spans="19:29" x14ac:dyDescent="0.25">
      <c r="S17391" s="110"/>
      <c r="U17391" s="110"/>
      <c r="W17391" s="110"/>
      <c r="Y17391" s="110"/>
      <c r="AA17391" s="110"/>
      <c r="AC17391" s="110"/>
    </row>
    <row r="17392" spans="19:29" x14ac:dyDescent="0.25">
      <c r="S17392" s="110"/>
      <c r="U17392" s="110"/>
      <c r="W17392" s="110"/>
      <c r="Y17392" s="110"/>
      <c r="AA17392" s="110"/>
      <c r="AC17392" s="110"/>
    </row>
    <row r="17393" spans="19:29" x14ac:dyDescent="0.25">
      <c r="S17393" s="110"/>
      <c r="U17393" s="110"/>
      <c r="W17393" s="110"/>
      <c r="Y17393" s="110"/>
      <c r="AA17393" s="110"/>
      <c r="AC17393" s="110"/>
    </row>
    <row r="17394" spans="19:29" x14ac:dyDescent="0.25">
      <c r="S17394" s="110"/>
      <c r="U17394" s="110"/>
      <c r="W17394" s="110"/>
      <c r="Y17394" s="110"/>
      <c r="AA17394" s="110"/>
      <c r="AC17394" s="110"/>
    </row>
    <row r="17395" spans="19:29" x14ac:dyDescent="0.25">
      <c r="S17395" s="111"/>
      <c r="U17395" s="111"/>
      <c r="W17395" s="111"/>
      <c r="Y17395" s="111"/>
      <c r="AA17395" s="111"/>
      <c r="AC17395" s="111"/>
    </row>
    <row r="17396" spans="19:29" x14ac:dyDescent="0.25">
      <c r="S17396" s="107"/>
      <c r="U17396" s="107"/>
      <c r="W17396" s="107"/>
      <c r="Y17396" s="107"/>
      <c r="AA17396" s="107"/>
      <c r="AC17396" s="107"/>
    </row>
    <row r="17397" spans="19:29" x14ac:dyDescent="0.25">
      <c r="S17397" s="108"/>
      <c r="U17397" s="108"/>
      <c r="W17397" s="108"/>
      <c r="Y17397" s="108"/>
      <c r="AA17397" s="108"/>
      <c r="AC17397" s="108"/>
    </row>
    <row r="17398" spans="19:29" x14ac:dyDescent="0.25">
      <c r="S17398" s="108"/>
      <c r="U17398" s="108"/>
      <c r="W17398" s="108"/>
      <c r="Y17398" s="108"/>
      <c r="AA17398" s="108"/>
      <c r="AC17398" s="108"/>
    </row>
    <row r="17399" spans="19:29" x14ac:dyDescent="0.25">
      <c r="S17399" s="109"/>
      <c r="U17399" s="109"/>
      <c r="W17399" s="109"/>
      <c r="Y17399" s="109"/>
      <c r="AA17399" s="109"/>
      <c r="AC17399" s="109"/>
    </row>
    <row r="17400" spans="19:29" x14ac:dyDescent="0.25">
      <c r="S17400" s="108"/>
      <c r="U17400" s="108"/>
      <c r="W17400" s="108"/>
      <c r="Y17400" s="108"/>
      <c r="AA17400" s="108"/>
      <c r="AC17400" s="108"/>
    </row>
    <row r="17401" spans="19:29" x14ac:dyDescent="0.25">
      <c r="S17401" s="108"/>
      <c r="U17401" s="108"/>
      <c r="W17401" s="108"/>
      <c r="Y17401" s="108"/>
      <c r="AA17401" s="108"/>
      <c r="AC17401" s="108"/>
    </row>
    <row r="17402" spans="19:29" x14ac:dyDescent="0.25">
      <c r="S17402" s="109"/>
      <c r="U17402" s="109"/>
      <c r="W17402" s="109"/>
      <c r="Y17402" s="109"/>
      <c r="AA17402" s="109"/>
      <c r="AC17402" s="109"/>
    </row>
    <row r="17403" spans="19:29" x14ac:dyDescent="0.25">
      <c r="S17403" s="108"/>
      <c r="U17403" s="108"/>
      <c r="W17403" s="108"/>
      <c r="Y17403" s="108"/>
      <c r="AA17403" s="108"/>
      <c r="AC17403" s="108"/>
    </row>
    <row r="17404" spans="19:29" x14ac:dyDescent="0.25">
      <c r="S17404" s="109"/>
      <c r="U17404" s="109"/>
      <c r="W17404" s="109"/>
      <c r="Y17404" s="109"/>
      <c r="AA17404" s="109"/>
      <c r="AC17404" s="109"/>
    </row>
    <row r="17405" spans="19:29" x14ac:dyDescent="0.25">
      <c r="S17405" s="108"/>
      <c r="U17405" s="108"/>
      <c r="W17405" s="108"/>
      <c r="Y17405" s="108"/>
      <c r="AA17405" s="108"/>
      <c r="AC17405" s="108"/>
    </row>
    <row r="17406" spans="19:29" x14ac:dyDescent="0.25">
      <c r="S17406" s="108"/>
      <c r="U17406" s="108"/>
      <c r="W17406" s="108"/>
      <c r="Y17406" s="108"/>
      <c r="AA17406" s="108"/>
      <c r="AC17406" s="108"/>
    </row>
    <row r="17407" spans="19:29" x14ac:dyDescent="0.25">
      <c r="S17407" s="108"/>
      <c r="U17407" s="108"/>
      <c r="W17407" s="108"/>
      <c r="Y17407" s="108"/>
      <c r="AA17407" s="108"/>
      <c r="AC17407" s="108"/>
    </row>
    <row r="17408" spans="19:29" x14ac:dyDescent="0.25">
      <c r="S17408" s="110"/>
      <c r="U17408" s="110"/>
      <c r="W17408" s="110"/>
      <c r="Y17408" s="110"/>
      <c r="AA17408" s="110"/>
      <c r="AC17408" s="110"/>
    </row>
    <row r="17409" spans="19:29" x14ac:dyDescent="0.25">
      <c r="S17409" s="110"/>
      <c r="U17409" s="110"/>
      <c r="W17409" s="110"/>
      <c r="Y17409" s="110"/>
      <c r="AA17409" s="110"/>
      <c r="AC17409" s="110"/>
    </row>
    <row r="17410" spans="19:29" x14ac:dyDescent="0.25">
      <c r="S17410" s="110"/>
      <c r="U17410" s="110"/>
      <c r="W17410" s="110"/>
      <c r="Y17410" s="110"/>
      <c r="AA17410" s="110"/>
      <c r="AC17410" s="110"/>
    </row>
    <row r="17411" spans="19:29" x14ac:dyDescent="0.25">
      <c r="S17411" s="110"/>
      <c r="U17411" s="110"/>
      <c r="W17411" s="110"/>
      <c r="Y17411" s="110"/>
      <c r="AA17411" s="110"/>
      <c r="AC17411" s="110"/>
    </row>
    <row r="17412" spans="19:29" x14ac:dyDescent="0.25">
      <c r="S17412" s="111"/>
      <c r="U17412" s="111"/>
      <c r="W17412" s="111"/>
      <c r="Y17412" s="111"/>
      <c r="AA17412" s="111"/>
      <c r="AC17412" s="111"/>
    </row>
    <row r="17413" spans="19:29" x14ac:dyDescent="0.25">
      <c r="S17413" s="107"/>
      <c r="U17413" s="107"/>
      <c r="W17413" s="107"/>
      <c r="Y17413" s="107"/>
      <c r="AA17413" s="107"/>
      <c r="AC17413" s="107"/>
    </row>
    <row r="17414" spans="19:29" x14ac:dyDescent="0.25">
      <c r="S17414" s="108"/>
      <c r="U17414" s="108"/>
      <c r="W17414" s="108"/>
      <c r="Y17414" s="108"/>
      <c r="AA17414" s="108"/>
      <c r="AC17414" s="108"/>
    </row>
    <row r="17415" spans="19:29" x14ac:dyDescent="0.25">
      <c r="S17415" s="108"/>
      <c r="U17415" s="108"/>
      <c r="W17415" s="108"/>
      <c r="Y17415" s="108"/>
      <c r="AA17415" s="108"/>
      <c r="AC17415" s="108"/>
    </row>
    <row r="17416" spans="19:29" x14ac:dyDescent="0.25">
      <c r="S17416" s="109"/>
      <c r="U17416" s="109"/>
      <c r="W17416" s="109"/>
      <c r="Y17416" s="109"/>
      <c r="AA17416" s="109"/>
      <c r="AC17416" s="109"/>
    </row>
    <row r="17417" spans="19:29" x14ac:dyDescent="0.25">
      <c r="S17417" s="108"/>
      <c r="U17417" s="108"/>
      <c r="W17417" s="108"/>
      <c r="Y17417" s="108"/>
      <c r="AA17417" s="108"/>
      <c r="AC17417" s="108"/>
    </row>
    <row r="17418" spans="19:29" x14ac:dyDescent="0.25">
      <c r="S17418" s="108"/>
      <c r="U17418" s="108"/>
      <c r="W17418" s="108"/>
      <c r="Y17418" s="108"/>
      <c r="AA17418" s="108"/>
      <c r="AC17418" s="108"/>
    </row>
    <row r="17419" spans="19:29" x14ac:dyDescent="0.25">
      <c r="S17419" s="109"/>
      <c r="U17419" s="109"/>
      <c r="W17419" s="109"/>
      <c r="Y17419" s="109"/>
      <c r="AA17419" s="109"/>
      <c r="AC17419" s="109"/>
    </row>
    <row r="17420" spans="19:29" x14ac:dyDescent="0.25">
      <c r="S17420" s="108"/>
      <c r="U17420" s="108"/>
      <c r="W17420" s="108"/>
      <c r="Y17420" s="108"/>
      <c r="AA17420" s="108"/>
      <c r="AC17420" s="108"/>
    </row>
    <row r="17421" spans="19:29" x14ac:dyDescent="0.25">
      <c r="S17421" s="109"/>
      <c r="U17421" s="109"/>
      <c r="W17421" s="109"/>
      <c r="Y17421" s="109"/>
      <c r="AA17421" s="109"/>
      <c r="AC17421" s="109"/>
    </row>
    <row r="17422" spans="19:29" x14ac:dyDescent="0.25">
      <c r="S17422" s="108"/>
      <c r="U17422" s="108"/>
      <c r="W17422" s="108"/>
      <c r="Y17422" s="108"/>
      <c r="AA17422" s="108"/>
      <c r="AC17422" s="108"/>
    </row>
    <row r="17423" spans="19:29" x14ac:dyDescent="0.25">
      <c r="S17423" s="108"/>
      <c r="U17423" s="108"/>
      <c r="W17423" s="108"/>
      <c r="Y17423" s="108"/>
      <c r="AA17423" s="108"/>
      <c r="AC17423" s="108"/>
    </row>
    <row r="17424" spans="19:29" x14ac:dyDescent="0.25">
      <c r="S17424" s="108"/>
      <c r="U17424" s="108"/>
      <c r="W17424" s="108"/>
      <c r="Y17424" s="108"/>
      <c r="AA17424" s="108"/>
      <c r="AC17424" s="108"/>
    </row>
    <row r="17425" spans="19:29" x14ac:dyDescent="0.25">
      <c r="S17425" s="110"/>
      <c r="U17425" s="110"/>
      <c r="W17425" s="110"/>
      <c r="Y17425" s="110"/>
      <c r="AA17425" s="110"/>
      <c r="AC17425" s="110"/>
    </row>
    <row r="17426" spans="19:29" x14ac:dyDescent="0.25">
      <c r="S17426" s="110"/>
      <c r="U17426" s="110"/>
      <c r="W17426" s="110"/>
      <c r="Y17426" s="110"/>
      <c r="AA17426" s="110"/>
      <c r="AC17426" s="110"/>
    </row>
    <row r="17427" spans="19:29" x14ac:dyDescent="0.25">
      <c r="S17427" s="110"/>
      <c r="U17427" s="110"/>
      <c r="W17427" s="110"/>
      <c r="Y17427" s="110"/>
      <c r="AA17427" s="110"/>
      <c r="AC17427" s="110"/>
    </row>
    <row r="17428" spans="19:29" x14ac:dyDescent="0.25">
      <c r="S17428" s="110"/>
      <c r="U17428" s="110"/>
      <c r="W17428" s="110"/>
      <c r="Y17428" s="110"/>
      <c r="AA17428" s="110"/>
      <c r="AC17428" s="110"/>
    </row>
    <row r="17429" spans="19:29" x14ac:dyDescent="0.25">
      <c r="S17429" s="111"/>
      <c r="U17429" s="111"/>
      <c r="W17429" s="111"/>
      <c r="Y17429" s="111"/>
      <c r="AA17429" s="111"/>
      <c r="AC17429" s="111"/>
    </row>
    <row r="17430" spans="19:29" x14ac:dyDescent="0.25">
      <c r="S17430" s="107"/>
      <c r="U17430" s="107"/>
      <c r="W17430" s="107"/>
      <c r="Y17430" s="107"/>
      <c r="AA17430" s="107"/>
      <c r="AC17430" s="107"/>
    </row>
    <row r="17431" spans="19:29" x14ac:dyDescent="0.25">
      <c r="S17431" s="108"/>
      <c r="U17431" s="108"/>
      <c r="W17431" s="108"/>
      <c r="Y17431" s="108"/>
      <c r="AA17431" s="108"/>
      <c r="AC17431" s="108"/>
    </row>
    <row r="17432" spans="19:29" x14ac:dyDescent="0.25">
      <c r="S17432" s="108"/>
      <c r="U17432" s="108"/>
      <c r="W17432" s="108"/>
      <c r="Y17432" s="108"/>
      <c r="AA17432" s="108"/>
      <c r="AC17432" s="108"/>
    </row>
    <row r="17433" spans="19:29" x14ac:dyDescent="0.25">
      <c r="S17433" s="109"/>
      <c r="U17433" s="109"/>
      <c r="W17433" s="109"/>
      <c r="Y17433" s="109"/>
      <c r="AA17433" s="109"/>
      <c r="AC17433" s="109"/>
    </row>
    <row r="17434" spans="19:29" x14ac:dyDescent="0.25">
      <c r="S17434" s="108"/>
      <c r="U17434" s="108"/>
      <c r="W17434" s="108"/>
      <c r="Y17434" s="108"/>
      <c r="AA17434" s="108"/>
      <c r="AC17434" s="108"/>
    </row>
    <row r="17435" spans="19:29" x14ac:dyDescent="0.25">
      <c r="S17435" s="108"/>
      <c r="U17435" s="108"/>
      <c r="W17435" s="108"/>
      <c r="Y17435" s="108"/>
      <c r="AA17435" s="108"/>
      <c r="AC17435" s="108"/>
    </row>
    <row r="17436" spans="19:29" x14ac:dyDescent="0.25">
      <c r="S17436" s="109"/>
      <c r="U17436" s="109"/>
      <c r="W17436" s="109"/>
      <c r="Y17436" s="109"/>
      <c r="AA17436" s="109"/>
      <c r="AC17436" s="109"/>
    </row>
    <row r="17437" spans="19:29" x14ac:dyDescent="0.25">
      <c r="S17437" s="108"/>
      <c r="U17437" s="108"/>
      <c r="W17437" s="108"/>
      <c r="Y17437" s="108"/>
      <c r="AA17437" s="108"/>
      <c r="AC17437" s="108"/>
    </row>
    <row r="17438" spans="19:29" x14ac:dyDescent="0.25">
      <c r="S17438" s="109"/>
      <c r="U17438" s="109"/>
      <c r="W17438" s="109"/>
      <c r="Y17438" s="109"/>
      <c r="AA17438" s="109"/>
      <c r="AC17438" s="109"/>
    </row>
    <row r="17439" spans="19:29" x14ac:dyDescent="0.25">
      <c r="S17439" s="108"/>
      <c r="U17439" s="108"/>
      <c r="W17439" s="108"/>
      <c r="Y17439" s="108"/>
      <c r="AA17439" s="108"/>
      <c r="AC17439" s="108"/>
    </row>
    <row r="17440" spans="19:29" x14ac:dyDescent="0.25">
      <c r="S17440" s="108"/>
      <c r="U17440" s="108"/>
      <c r="W17440" s="108"/>
      <c r="Y17440" s="108"/>
      <c r="AA17440" s="108"/>
      <c r="AC17440" s="108"/>
    </row>
    <row r="17441" spans="19:29" x14ac:dyDescent="0.25">
      <c r="S17441" s="108"/>
      <c r="U17441" s="108"/>
      <c r="W17441" s="108"/>
      <c r="Y17441" s="108"/>
      <c r="AA17441" s="108"/>
      <c r="AC17441" s="108"/>
    </row>
    <row r="17442" spans="19:29" x14ac:dyDescent="0.25">
      <c r="S17442" s="110"/>
      <c r="U17442" s="110"/>
      <c r="W17442" s="110"/>
      <c r="Y17442" s="110"/>
      <c r="AA17442" s="110"/>
      <c r="AC17442" s="110"/>
    </row>
    <row r="17443" spans="19:29" x14ac:dyDescent="0.25">
      <c r="S17443" s="110"/>
      <c r="U17443" s="110"/>
      <c r="W17443" s="110"/>
      <c r="Y17443" s="110"/>
      <c r="AA17443" s="110"/>
      <c r="AC17443" s="110"/>
    </row>
    <row r="17444" spans="19:29" x14ac:dyDescent="0.25">
      <c r="S17444" s="110"/>
      <c r="U17444" s="110"/>
      <c r="W17444" s="110"/>
      <c r="Y17444" s="110"/>
      <c r="AA17444" s="110"/>
      <c r="AC17444" s="110"/>
    </row>
    <row r="17445" spans="19:29" x14ac:dyDescent="0.25">
      <c r="S17445" s="110"/>
      <c r="U17445" s="110"/>
      <c r="W17445" s="110"/>
      <c r="Y17445" s="110"/>
      <c r="AA17445" s="110"/>
      <c r="AC17445" s="110"/>
    </row>
    <row r="17446" spans="19:29" x14ac:dyDescent="0.25">
      <c r="S17446" s="111"/>
      <c r="U17446" s="111"/>
      <c r="W17446" s="111"/>
      <c r="Y17446" s="111"/>
      <c r="AA17446" s="111"/>
      <c r="AC17446" s="111"/>
    </row>
    <row r="17447" spans="19:29" x14ac:dyDescent="0.25">
      <c r="S17447" s="107"/>
      <c r="U17447" s="107"/>
      <c r="W17447" s="107"/>
      <c r="Y17447" s="107"/>
      <c r="AA17447" s="107"/>
      <c r="AC17447" s="107"/>
    </row>
    <row r="17448" spans="19:29" x14ac:dyDescent="0.25">
      <c r="S17448" s="108"/>
      <c r="U17448" s="108"/>
      <c r="W17448" s="108"/>
      <c r="Y17448" s="108"/>
      <c r="AA17448" s="108"/>
      <c r="AC17448" s="108"/>
    </row>
    <row r="17449" spans="19:29" x14ac:dyDescent="0.25">
      <c r="S17449" s="108"/>
      <c r="U17449" s="108"/>
      <c r="W17449" s="108"/>
      <c r="Y17449" s="108"/>
      <c r="AA17449" s="108"/>
      <c r="AC17449" s="108"/>
    </row>
    <row r="17450" spans="19:29" x14ac:dyDescent="0.25">
      <c r="S17450" s="109"/>
      <c r="U17450" s="109"/>
      <c r="W17450" s="109"/>
      <c r="Y17450" s="109"/>
      <c r="AA17450" s="109"/>
      <c r="AC17450" s="109"/>
    </row>
    <row r="17451" spans="19:29" x14ac:dyDescent="0.25">
      <c r="S17451" s="108"/>
      <c r="U17451" s="108"/>
      <c r="W17451" s="108"/>
      <c r="Y17451" s="108"/>
      <c r="AA17451" s="108"/>
      <c r="AC17451" s="108"/>
    </row>
    <row r="17452" spans="19:29" x14ac:dyDescent="0.25">
      <c r="S17452" s="108"/>
      <c r="U17452" s="108"/>
      <c r="W17452" s="108"/>
      <c r="Y17452" s="108"/>
      <c r="AA17452" s="108"/>
      <c r="AC17452" s="108"/>
    </row>
    <row r="17453" spans="19:29" x14ac:dyDescent="0.25">
      <c r="S17453" s="109"/>
      <c r="U17453" s="109"/>
      <c r="W17453" s="109"/>
      <c r="Y17453" s="109"/>
      <c r="AA17453" s="109"/>
      <c r="AC17453" s="109"/>
    </row>
    <row r="17454" spans="19:29" x14ac:dyDescent="0.25">
      <c r="S17454" s="108"/>
      <c r="U17454" s="108"/>
      <c r="W17454" s="108"/>
      <c r="Y17454" s="108"/>
      <c r="AA17454" s="108"/>
      <c r="AC17454" s="108"/>
    </row>
    <row r="17455" spans="19:29" x14ac:dyDescent="0.25">
      <c r="S17455" s="109"/>
      <c r="U17455" s="109"/>
      <c r="W17455" s="109"/>
      <c r="Y17455" s="109"/>
      <c r="AA17455" s="109"/>
      <c r="AC17455" s="109"/>
    </row>
    <row r="17456" spans="19:29" x14ac:dyDescent="0.25">
      <c r="S17456" s="108"/>
      <c r="U17456" s="108"/>
      <c r="W17456" s="108"/>
      <c r="Y17456" s="108"/>
      <c r="AA17456" s="108"/>
      <c r="AC17456" s="108"/>
    </row>
    <row r="17457" spans="19:29" x14ac:dyDescent="0.25">
      <c r="S17457" s="108"/>
      <c r="U17457" s="108"/>
      <c r="W17457" s="108"/>
      <c r="Y17457" s="108"/>
      <c r="AA17457" s="108"/>
      <c r="AC17457" s="108"/>
    </row>
    <row r="17458" spans="19:29" x14ac:dyDescent="0.25">
      <c r="S17458" s="108"/>
      <c r="U17458" s="108"/>
      <c r="W17458" s="108"/>
      <c r="Y17458" s="108"/>
      <c r="AA17458" s="108"/>
      <c r="AC17458" s="108"/>
    </row>
    <row r="17459" spans="19:29" x14ac:dyDescent="0.25">
      <c r="S17459" s="110"/>
      <c r="U17459" s="110"/>
      <c r="W17459" s="110"/>
      <c r="Y17459" s="110"/>
      <c r="AA17459" s="110"/>
      <c r="AC17459" s="110"/>
    </row>
    <row r="17460" spans="19:29" x14ac:dyDescent="0.25">
      <c r="S17460" s="110"/>
      <c r="U17460" s="110"/>
      <c r="W17460" s="110"/>
      <c r="Y17460" s="110"/>
      <c r="AA17460" s="110"/>
      <c r="AC17460" s="110"/>
    </row>
    <row r="17461" spans="19:29" x14ac:dyDescent="0.25">
      <c r="S17461" s="110"/>
      <c r="U17461" s="110"/>
      <c r="W17461" s="110"/>
      <c r="Y17461" s="110"/>
      <c r="AA17461" s="110"/>
      <c r="AC17461" s="110"/>
    </row>
    <row r="17462" spans="19:29" x14ac:dyDescent="0.25">
      <c r="S17462" s="110"/>
      <c r="U17462" s="110"/>
      <c r="W17462" s="110"/>
      <c r="Y17462" s="110"/>
      <c r="AA17462" s="110"/>
      <c r="AC17462" s="110"/>
    </row>
    <row r="17463" spans="19:29" x14ac:dyDescent="0.25">
      <c r="S17463" s="111"/>
      <c r="U17463" s="111"/>
      <c r="W17463" s="111"/>
      <c r="Y17463" s="111"/>
      <c r="AA17463" s="111"/>
      <c r="AC17463" s="111"/>
    </row>
    <row r="17464" spans="19:29" x14ac:dyDescent="0.25">
      <c r="S17464" s="107"/>
      <c r="U17464" s="107"/>
      <c r="W17464" s="107"/>
      <c r="Y17464" s="107"/>
      <c r="AA17464" s="107"/>
      <c r="AC17464" s="107"/>
    </row>
    <row r="17465" spans="19:29" x14ac:dyDescent="0.25">
      <c r="S17465" s="108"/>
      <c r="U17465" s="108"/>
      <c r="W17465" s="108"/>
      <c r="Y17465" s="108"/>
      <c r="AA17465" s="108"/>
      <c r="AC17465" s="108"/>
    </row>
    <row r="17466" spans="19:29" x14ac:dyDescent="0.25">
      <c r="S17466" s="108"/>
      <c r="U17466" s="108"/>
      <c r="W17466" s="108"/>
      <c r="Y17466" s="108"/>
      <c r="AA17466" s="108"/>
      <c r="AC17466" s="108"/>
    </row>
    <row r="17467" spans="19:29" x14ac:dyDescent="0.25">
      <c r="S17467" s="109"/>
      <c r="U17467" s="109"/>
      <c r="W17467" s="109"/>
      <c r="Y17467" s="109"/>
      <c r="AA17467" s="109"/>
      <c r="AC17467" s="109"/>
    </row>
    <row r="17468" spans="19:29" x14ac:dyDescent="0.25">
      <c r="S17468" s="108"/>
      <c r="U17468" s="108"/>
      <c r="W17468" s="108"/>
      <c r="Y17468" s="108"/>
      <c r="AA17468" s="108"/>
      <c r="AC17468" s="108"/>
    </row>
    <row r="17469" spans="19:29" x14ac:dyDescent="0.25">
      <c r="S17469" s="108"/>
      <c r="U17469" s="108"/>
      <c r="W17469" s="108"/>
      <c r="Y17469" s="108"/>
      <c r="AA17469" s="108"/>
      <c r="AC17469" s="108"/>
    </row>
    <row r="17470" spans="19:29" x14ac:dyDescent="0.25">
      <c r="S17470" s="109"/>
      <c r="U17470" s="109"/>
      <c r="W17470" s="109"/>
      <c r="Y17470" s="109"/>
      <c r="AA17470" s="109"/>
      <c r="AC17470" s="109"/>
    </row>
    <row r="17471" spans="19:29" x14ac:dyDescent="0.25">
      <c r="S17471" s="108"/>
      <c r="U17471" s="108"/>
      <c r="W17471" s="108"/>
      <c r="Y17471" s="108"/>
      <c r="AA17471" s="108"/>
      <c r="AC17471" s="108"/>
    </row>
    <row r="17472" spans="19:29" x14ac:dyDescent="0.25">
      <c r="S17472" s="109"/>
      <c r="U17472" s="109"/>
      <c r="W17472" s="109"/>
      <c r="Y17472" s="109"/>
      <c r="AA17472" s="109"/>
      <c r="AC17472" s="109"/>
    </row>
    <row r="17473" spans="19:29" x14ac:dyDescent="0.25">
      <c r="S17473" s="108"/>
      <c r="U17473" s="108"/>
      <c r="W17473" s="108"/>
      <c r="Y17473" s="108"/>
      <c r="AA17473" s="108"/>
      <c r="AC17473" s="108"/>
    </row>
    <row r="17474" spans="19:29" x14ac:dyDescent="0.25">
      <c r="S17474" s="108"/>
      <c r="U17474" s="108"/>
      <c r="W17474" s="108"/>
      <c r="Y17474" s="108"/>
      <c r="AA17474" s="108"/>
      <c r="AC17474" s="108"/>
    </row>
    <row r="17475" spans="19:29" x14ac:dyDescent="0.25">
      <c r="S17475" s="108"/>
      <c r="U17475" s="108"/>
      <c r="W17475" s="108"/>
      <c r="Y17475" s="108"/>
      <c r="AA17475" s="108"/>
      <c r="AC17475" s="108"/>
    </row>
    <row r="17476" spans="19:29" x14ac:dyDescent="0.25">
      <c r="S17476" s="110"/>
      <c r="U17476" s="110"/>
      <c r="W17476" s="110"/>
      <c r="Y17476" s="110"/>
      <c r="AA17476" s="110"/>
      <c r="AC17476" s="110"/>
    </row>
    <row r="17477" spans="19:29" x14ac:dyDescent="0.25">
      <c r="S17477" s="110"/>
      <c r="U17477" s="110"/>
      <c r="W17477" s="110"/>
      <c r="Y17477" s="110"/>
      <c r="AA17477" s="110"/>
      <c r="AC17477" s="110"/>
    </row>
    <row r="17478" spans="19:29" x14ac:dyDescent="0.25">
      <c r="S17478" s="110"/>
      <c r="U17478" s="110"/>
      <c r="W17478" s="110"/>
      <c r="Y17478" s="110"/>
      <c r="AA17478" s="110"/>
      <c r="AC17478" s="110"/>
    </row>
    <row r="17479" spans="19:29" x14ac:dyDescent="0.25">
      <c r="S17479" s="110"/>
      <c r="U17479" s="110"/>
      <c r="W17479" s="110"/>
      <c r="Y17479" s="110"/>
      <c r="AA17479" s="110"/>
      <c r="AC17479" s="110"/>
    </row>
    <row r="17480" spans="19:29" x14ac:dyDescent="0.25">
      <c r="S17480" s="111"/>
      <c r="U17480" s="111"/>
      <c r="W17480" s="111"/>
      <c r="Y17480" s="111"/>
      <c r="AA17480" s="111"/>
      <c r="AC17480" s="111"/>
    </row>
    <row r="17481" spans="19:29" x14ac:dyDescent="0.25">
      <c r="S17481" s="107"/>
      <c r="U17481" s="107"/>
      <c r="W17481" s="107"/>
      <c r="Y17481" s="107"/>
      <c r="AA17481" s="107"/>
      <c r="AC17481" s="107"/>
    </row>
    <row r="17482" spans="19:29" x14ac:dyDescent="0.25">
      <c r="S17482" s="108"/>
      <c r="U17482" s="108"/>
      <c r="W17482" s="108"/>
      <c r="Y17482" s="108"/>
      <c r="AA17482" s="108"/>
      <c r="AC17482" s="108"/>
    </row>
    <row r="17483" spans="19:29" x14ac:dyDescent="0.25">
      <c r="S17483" s="108"/>
      <c r="U17483" s="108"/>
      <c r="W17483" s="108"/>
      <c r="Y17483" s="108"/>
      <c r="AA17483" s="108"/>
      <c r="AC17483" s="108"/>
    </row>
    <row r="17484" spans="19:29" x14ac:dyDescent="0.25">
      <c r="S17484" s="109"/>
      <c r="U17484" s="109"/>
      <c r="W17484" s="109"/>
      <c r="Y17484" s="109"/>
      <c r="AA17484" s="109"/>
      <c r="AC17484" s="109"/>
    </row>
    <row r="17485" spans="19:29" x14ac:dyDescent="0.25">
      <c r="S17485" s="108"/>
      <c r="U17485" s="108"/>
      <c r="W17485" s="108"/>
      <c r="Y17485" s="108"/>
      <c r="AA17485" s="108"/>
      <c r="AC17485" s="108"/>
    </row>
    <row r="17486" spans="19:29" x14ac:dyDescent="0.25">
      <c r="S17486" s="108"/>
      <c r="U17486" s="108"/>
      <c r="W17486" s="108"/>
      <c r="Y17486" s="108"/>
      <c r="AA17486" s="108"/>
      <c r="AC17486" s="108"/>
    </row>
    <row r="17487" spans="19:29" x14ac:dyDescent="0.25">
      <c r="S17487" s="109"/>
      <c r="U17487" s="109"/>
      <c r="W17487" s="109"/>
      <c r="Y17487" s="109"/>
      <c r="AA17487" s="109"/>
      <c r="AC17487" s="109"/>
    </row>
    <row r="17488" spans="19:29" x14ac:dyDescent="0.25">
      <c r="S17488" s="108"/>
      <c r="U17488" s="108"/>
      <c r="W17488" s="108"/>
      <c r="Y17488" s="108"/>
      <c r="AA17488" s="108"/>
      <c r="AC17488" s="108"/>
    </row>
    <row r="17489" spans="19:29" x14ac:dyDescent="0.25">
      <c r="S17489" s="109"/>
      <c r="U17489" s="109"/>
      <c r="W17489" s="109"/>
      <c r="Y17489" s="109"/>
      <c r="AA17489" s="109"/>
      <c r="AC17489" s="109"/>
    </row>
    <row r="17490" spans="19:29" x14ac:dyDescent="0.25">
      <c r="S17490" s="108"/>
      <c r="U17490" s="108"/>
      <c r="W17490" s="108"/>
      <c r="Y17490" s="108"/>
      <c r="AA17490" s="108"/>
      <c r="AC17490" s="108"/>
    </row>
    <row r="17491" spans="19:29" x14ac:dyDescent="0.25">
      <c r="S17491" s="108"/>
      <c r="U17491" s="108"/>
      <c r="W17491" s="108"/>
      <c r="Y17491" s="108"/>
      <c r="AA17491" s="108"/>
      <c r="AC17491" s="108"/>
    </row>
    <row r="17492" spans="19:29" x14ac:dyDescent="0.25">
      <c r="S17492" s="108"/>
      <c r="U17492" s="108"/>
      <c r="W17492" s="108"/>
      <c r="Y17492" s="108"/>
      <c r="AA17492" s="108"/>
      <c r="AC17492" s="108"/>
    </row>
    <row r="17493" spans="19:29" x14ac:dyDescent="0.25">
      <c r="S17493" s="110"/>
      <c r="U17493" s="110"/>
      <c r="W17493" s="110"/>
      <c r="Y17493" s="110"/>
      <c r="AA17493" s="110"/>
      <c r="AC17493" s="110"/>
    </row>
    <row r="17494" spans="19:29" x14ac:dyDescent="0.25">
      <c r="S17494" s="110"/>
      <c r="U17494" s="110"/>
      <c r="W17494" s="110"/>
      <c r="Y17494" s="110"/>
      <c r="AA17494" s="110"/>
      <c r="AC17494" s="110"/>
    </row>
    <row r="17495" spans="19:29" x14ac:dyDescent="0.25">
      <c r="S17495" s="110"/>
      <c r="U17495" s="110"/>
      <c r="W17495" s="110"/>
      <c r="Y17495" s="110"/>
      <c r="AA17495" s="110"/>
      <c r="AC17495" s="110"/>
    </row>
    <row r="17496" spans="19:29" x14ac:dyDescent="0.25">
      <c r="S17496" s="110"/>
      <c r="U17496" s="110"/>
      <c r="W17496" s="110"/>
      <c r="Y17496" s="110"/>
      <c r="AA17496" s="110"/>
      <c r="AC17496" s="110"/>
    </row>
    <row r="17497" spans="19:29" x14ac:dyDescent="0.25">
      <c r="S17497" s="111"/>
      <c r="U17497" s="111"/>
      <c r="W17497" s="111"/>
      <c r="Y17497" s="111"/>
      <c r="AA17497" s="111"/>
      <c r="AC17497" s="111"/>
    </row>
    <row r="17498" spans="19:29" x14ac:dyDescent="0.25">
      <c r="S17498" s="107"/>
      <c r="U17498" s="107"/>
      <c r="W17498" s="107"/>
      <c r="Y17498" s="107"/>
      <c r="AA17498" s="107"/>
      <c r="AC17498" s="107"/>
    </row>
    <row r="17499" spans="19:29" x14ac:dyDescent="0.25">
      <c r="S17499" s="108"/>
      <c r="U17499" s="108"/>
      <c r="W17499" s="108"/>
      <c r="Y17499" s="108"/>
      <c r="AA17499" s="108"/>
      <c r="AC17499" s="108"/>
    </row>
    <row r="17500" spans="19:29" x14ac:dyDescent="0.25">
      <c r="S17500" s="108"/>
      <c r="U17500" s="108"/>
      <c r="W17500" s="108"/>
      <c r="Y17500" s="108"/>
      <c r="AA17500" s="108"/>
      <c r="AC17500" s="108"/>
    </row>
    <row r="17501" spans="19:29" x14ac:dyDescent="0.25">
      <c r="S17501" s="109"/>
      <c r="U17501" s="109"/>
      <c r="W17501" s="109"/>
      <c r="Y17501" s="109"/>
      <c r="AA17501" s="109"/>
      <c r="AC17501" s="109"/>
    </row>
    <row r="17502" spans="19:29" x14ac:dyDescent="0.25">
      <c r="S17502" s="108"/>
      <c r="U17502" s="108"/>
      <c r="W17502" s="108"/>
      <c r="Y17502" s="108"/>
      <c r="AA17502" s="108"/>
      <c r="AC17502" s="108"/>
    </row>
    <row r="17503" spans="19:29" x14ac:dyDescent="0.25">
      <c r="S17503" s="108"/>
      <c r="U17503" s="108"/>
      <c r="W17503" s="108"/>
      <c r="Y17503" s="108"/>
      <c r="AA17503" s="108"/>
      <c r="AC17503" s="108"/>
    </row>
    <row r="17504" spans="19:29" x14ac:dyDescent="0.25">
      <c r="S17504" s="109"/>
      <c r="U17504" s="109"/>
      <c r="W17504" s="109"/>
      <c r="Y17504" s="109"/>
      <c r="AA17504" s="109"/>
      <c r="AC17504" s="109"/>
    </row>
    <row r="17505" spans="19:29" x14ac:dyDescent="0.25">
      <c r="S17505" s="108"/>
      <c r="U17505" s="108"/>
      <c r="W17505" s="108"/>
      <c r="Y17505" s="108"/>
      <c r="AA17505" s="108"/>
      <c r="AC17505" s="108"/>
    </row>
    <row r="17506" spans="19:29" x14ac:dyDescent="0.25">
      <c r="S17506" s="109"/>
      <c r="U17506" s="109"/>
      <c r="W17506" s="109"/>
      <c r="Y17506" s="109"/>
      <c r="AA17506" s="109"/>
      <c r="AC17506" s="109"/>
    </row>
    <row r="17507" spans="19:29" x14ac:dyDescent="0.25">
      <c r="S17507" s="108"/>
      <c r="U17507" s="108"/>
      <c r="W17507" s="108"/>
      <c r="Y17507" s="108"/>
      <c r="AA17507" s="108"/>
      <c r="AC17507" s="108"/>
    </row>
    <row r="17508" spans="19:29" x14ac:dyDescent="0.25">
      <c r="S17508" s="108"/>
      <c r="U17508" s="108"/>
      <c r="W17508" s="108"/>
      <c r="Y17508" s="108"/>
      <c r="AA17508" s="108"/>
      <c r="AC17508" s="108"/>
    </row>
    <row r="17509" spans="19:29" x14ac:dyDescent="0.25">
      <c r="S17509" s="108"/>
      <c r="U17509" s="108"/>
      <c r="W17509" s="108"/>
      <c r="Y17509" s="108"/>
      <c r="AA17509" s="108"/>
      <c r="AC17509" s="108"/>
    </row>
    <row r="17510" spans="19:29" x14ac:dyDescent="0.25">
      <c r="S17510" s="110"/>
      <c r="U17510" s="110"/>
      <c r="W17510" s="110"/>
      <c r="Y17510" s="110"/>
      <c r="AA17510" s="110"/>
      <c r="AC17510" s="110"/>
    </row>
    <row r="17511" spans="19:29" x14ac:dyDescent="0.25">
      <c r="S17511" s="110"/>
      <c r="U17511" s="110"/>
      <c r="W17511" s="110"/>
      <c r="Y17511" s="110"/>
      <c r="AA17511" s="110"/>
      <c r="AC17511" s="110"/>
    </row>
    <row r="17512" spans="19:29" x14ac:dyDescent="0.25">
      <c r="S17512" s="110"/>
      <c r="U17512" s="110"/>
      <c r="W17512" s="110"/>
      <c r="Y17512" s="110"/>
      <c r="AA17512" s="110"/>
      <c r="AC17512" s="110"/>
    </row>
    <row r="17513" spans="19:29" x14ac:dyDescent="0.25">
      <c r="S17513" s="110"/>
      <c r="U17513" s="110"/>
      <c r="W17513" s="110"/>
      <c r="Y17513" s="110"/>
      <c r="AA17513" s="110"/>
      <c r="AC17513" s="110"/>
    </row>
    <row r="17514" spans="19:29" x14ac:dyDescent="0.25">
      <c r="S17514" s="111"/>
      <c r="U17514" s="111"/>
      <c r="W17514" s="111"/>
      <c r="Y17514" s="111"/>
      <c r="AA17514" s="111"/>
      <c r="AC17514" s="111"/>
    </row>
    <row r="17515" spans="19:29" x14ac:dyDescent="0.25">
      <c r="S17515" s="107"/>
      <c r="U17515" s="107"/>
      <c r="W17515" s="107"/>
      <c r="Y17515" s="107"/>
      <c r="AA17515" s="107"/>
      <c r="AC17515" s="107"/>
    </row>
    <row r="17516" spans="19:29" x14ac:dyDescent="0.25">
      <c r="S17516" s="108"/>
      <c r="U17516" s="108"/>
      <c r="W17516" s="108"/>
      <c r="Y17516" s="108"/>
      <c r="AA17516" s="108"/>
      <c r="AC17516" s="108"/>
    </row>
    <row r="17517" spans="19:29" x14ac:dyDescent="0.25">
      <c r="S17517" s="108"/>
      <c r="U17517" s="108"/>
      <c r="W17517" s="108"/>
      <c r="Y17517" s="108"/>
      <c r="AA17517" s="108"/>
      <c r="AC17517" s="108"/>
    </row>
    <row r="17518" spans="19:29" x14ac:dyDescent="0.25">
      <c r="S17518" s="109"/>
      <c r="U17518" s="109"/>
      <c r="W17518" s="109"/>
      <c r="Y17518" s="109"/>
      <c r="AA17518" s="109"/>
      <c r="AC17518" s="109"/>
    </row>
    <row r="17519" spans="19:29" x14ac:dyDescent="0.25">
      <c r="S17519" s="108"/>
      <c r="U17519" s="108"/>
      <c r="W17519" s="108"/>
      <c r="Y17519" s="108"/>
      <c r="AA17519" s="108"/>
      <c r="AC17519" s="108"/>
    </row>
    <row r="17520" spans="19:29" x14ac:dyDescent="0.25">
      <c r="S17520" s="108"/>
      <c r="U17520" s="108"/>
      <c r="W17520" s="108"/>
      <c r="Y17520" s="108"/>
      <c r="AA17520" s="108"/>
      <c r="AC17520" s="108"/>
    </row>
    <row r="17521" spans="19:29" x14ac:dyDescent="0.25">
      <c r="S17521" s="109"/>
      <c r="U17521" s="109"/>
      <c r="W17521" s="109"/>
      <c r="Y17521" s="109"/>
      <c r="AA17521" s="109"/>
      <c r="AC17521" s="109"/>
    </row>
    <row r="17522" spans="19:29" x14ac:dyDescent="0.25">
      <c r="S17522" s="108"/>
      <c r="U17522" s="108"/>
      <c r="W17522" s="108"/>
      <c r="Y17522" s="108"/>
      <c r="AA17522" s="108"/>
      <c r="AC17522" s="108"/>
    </row>
    <row r="17523" spans="19:29" x14ac:dyDescent="0.25">
      <c r="S17523" s="109"/>
      <c r="U17523" s="109"/>
      <c r="W17523" s="109"/>
      <c r="Y17523" s="109"/>
      <c r="AA17523" s="109"/>
      <c r="AC17523" s="109"/>
    </row>
    <row r="17524" spans="19:29" x14ac:dyDescent="0.25">
      <c r="S17524" s="108"/>
      <c r="U17524" s="108"/>
      <c r="W17524" s="108"/>
      <c r="Y17524" s="108"/>
      <c r="AA17524" s="108"/>
      <c r="AC17524" s="108"/>
    </row>
    <row r="17525" spans="19:29" x14ac:dyDescent="0.25">
      <c r="S17525" s="108"/>
      <c r="U17525" s="108"/>
      <c r="W17525" s="108"/>
      <c r="Y17525" s="108"/>
      <c r="AA17525" s="108"/>
      <c r="AC17525" s="108"/>
    </row>
    <row r="17526" spans="19:29" x14ac:dyDescent="0.25">
      <c r="S17526" s="108"/>
      <c r="U17526" s="108"/>
      <c r="W17526" s="108"/>
      <c r="Y17526" s="108"/>
      <c r="AA17526" s="108"/>
      <c r="AC17526" s="108"/>
    </row>
    <row r="17527" spans="19:29" x14ac:dyDescent="0.25">
      <c r="S17527" s="110"/>
      <c r="U17527" s="110"/>
      <c r="W17527" s="110"/>
      <c r="Y17527" s="110"/>
      <c r="AA17527" s="110"/>
      <c r="AC17527" s="110"/>
    </row>
    <row r="17528" spans="19:29" x14ac:dyDescent="0.25">
      <c r="S17528" s="110"/>
      <c r="U17528" s="110"/>
      <c r="W17528" s="110"/>
      <c r="Y17528" s="110"/>
      <c r="AA17528" s="110"/>
      <c r="AC17528" s="110"/>
    </row>
    <row r="17529" spans="19:29" x14ac:dyDescent="0.25">
      <c r="S17529" s="110"/>
      <c r="U17529" s="110"/>
      <c r="W17529" s="110"/>
      <c r="Y17529" s="110"/>
      <c r="AA17529" s="110"/>
      <c r="AC17529" s="110"/>
    </row>
    <row r="17530" spans="19:29" x14ac:dyDescent="0.25">
      <c r="S17530" s="110"/>
      <c r="U17530" s="110"/>
      <c r="W17530" s="110"/>
      <c r="Y17530" s="110"/>
      <c r="AA17530" s="110"/>
      <c r="AC17530" s="110"/>
    </row>
    <row r="17531" spans="19:29" x14ac:dyDescent="0.25">
      <c r="S17531" s="111"/>
      <c r="U17531" s="111"/>
      <c r="W17531" s="111"/>
      <c r="Y17531" s="111"/>
      <c r="AA17531" s="111"/>
      <c r="AC17531" s="111"/>
    </row>
    <row r="17532" spans="19:29" x14ac:dyDescent="0.25">
      <c r="S17532" s="107"/>
      <c r="U17532" s="107"/>
      <c r="W17532" s="107"/>
      <c r="Y17532" s="107"/>
      <c r="AA17532" s="107"/>
      <c r="AC17532" s="107"/>
    </row>
    <row r="17533" spans="19:29" x14ac:dyDescent="0.25">
      <c r="S17533" s="108"/>
      <c r="U17533" s="108"/>
      <c r="W17533" s="108"/>
      <c r="Y17533" s="108"/>
      <c r="AA17533" s="108"/>
      <c r="AC17533" s="108"/>
    </row>
    <row r="17534" spans="19:29" x14ac:dyDescent="0.25">
      <c r="S17534" s="108"/>
      <c r="U17534" s="108"/>
      <c r="W17534" s="108"/>
      <c r="Y17534" s="108"/>
      <c r="AA17534" s="108"/>
      <c r="AC17534" s="108"/>
    </row>
    <row r="17535" spans="19:29" x14ac:dyDescent="0.25">
      <c r="S17535" s="109"/>
      <c r="U17535" s="109"/>
      <c r="W17535" s="109"/>
      <c r="Y17535" s="109"/>
      <c r="AA17535" s="109"/>
      <c r="AC17535" s="109"/>
    </row>
    <row r="17536" spans="19:29" x14ac:dyDescent="0.25">
      <c r="S17536" s="108"/>
      <c r="U17536" s="108"/>
      <c r="W17536" s="108"/>
      <c r="Y17536" s="108"/>
      <c r="AA17536" s="108"/>
      <c r="AC17536" s="108"/>
    </row>
    <row r="17537" spans="19:29" x14ac:dyDescent="0.25">
      <c r="S17537" s="108"/>
      <c r="U17537" s="108"/>
      <c r="W17537" s="108"/>
      <c r="Y17537" s="108"/>
      <c r="AA17537" s="108"/>
      <c r="AC17537" s="108"/>
    </row>
    <row r="17538" spans="19:29" x14ac:dyDescent="0.25">
      <c r="S17538" s="109"/>
      <c r="U17538" s="109"/>
      <c r="W17538" s="109"/>
      <c r="Y17538" s="109"/>
      <c r="AA17538" s="109"/>
      <c r="AC17538" s="109"/>
    </row>
    <row r="17539" spans="19:29" x14ac:dyDescent="0.25">
      <c r="S17539" s="108"/>
      <c r="U17539" s="108"/>
      <c r="W17539" s="108"/>
      <c r="Y17539" s="108"/>
      <c r="AA17539" s="108"/>
      <c r="AC17539" s="108"/>
    </row>
    <row r="17540" spans="19:29" x14ac:dyDescent="0.25">
      <c r="S17540" s="109"/>
      <c r="U17540" s="109"/>
      <c r="W17540" s="109"/>
      <c r="Y17540" s="109"/>
      <c r="AA17540" s="109"/>
      <c r="AC17540" s="109"/>
    </row>
    <row r="17541" spans="19:29" x14ac:dyDescent="0.25">
      <c r="S17541" s="108"/>
      <c r="U17541" s="108"/>
      <c r="W17541" s="108"/>
      <c r="Y17541" s="108"/>
      <c r="AA17541" s="108"/>
      <c r="AC17541" s="108"/>
    </row>
    <row r="17542" spans="19:29" x14ac:dyDescent="0.25">
      <c r="S17542" s="108"/>
      <c r="U17542" s="108"/>
      <c r="W17542" s="108"/>
      <c r="Y17542" s="108"/>
      <c r="AA17542" s="108"/>
      <c r="AC17542" s="108"/>
    </row>
    <row r="17543" spans="19:29" x14ac:dyDescent="0.25">
      <c r="S17543" s="108"/>
      <c r="U17543" s="108"/>
      <c r="W17543" s="108"/>
      <c r="Y17543" s="108"/>
      <c r="AA17543" s="108"/>
      <c r="AC17543" s="108"/>
    </row>
    <row r="17544" spans="19:29" x14ac:dyDescent="0.25">
      <c r="S17544" s="110"/>
      <c r="U17544" s="110"/>
      <c r="W17544" s="110"/>
      <c r="Y17544" s="110"/>
      <c r="AA17544" s="110"/>
      <c r="AC17544" s="110"/>
    </row>
    <row r="17545" spans="19:29" x14ac:dyDescent="0.25">
      <c r="S17545" s="110"/>
      <c r="U17545" s="110"/>
      <c r="W17545" s="110"/>
      <c r="Y17545" s="110"/>
      <c r="AA17545" s="110"/>
      <c r="AC17545" s="110"/>
    </row>
    <row r="17546" spans="19:29" x14ac:dyDescent="0.25">
      <c r="S17546" s="110"/>
      <c r="U17546" s="110"/>
      <c r="W17546" s="110"/>
      <c r="Y17546" s="110"/>
      <c r="AA17546" s="110"/>
      <c r="AC17546" s="110"/>
    </row>
    <row r="17547" spans="19:29" x14ac:dyDescent="0.25">
      <c r="S17547" s="110"/>
      <c r="U17547" s="110"/>
      <c r="W17547" s="110"/>
      <c r="Y17547" s="110"/>
      <c r="AA17547" s="110"/>
      <c r="AC17547" s="110"/>
    </row>
    <row r="17548" spans="19:29" x14ac:dyDescent="0.25">
      <c r="S17548" s="111"/>
      <c r="U17548" s="111"/>
      <c r="W17548" s="111"/>
      <c r="Y17548" s="111"/>
      <c r="AA17548" s="111"/>
      <c r="AC17548" s="111"/>
    </row>
    <row r="17549" spans="19:29" x14ac:dyDescent="0.25">
      <c r="S17549" s="107"/>
      <c r="U17549" s="107"/>
      <c r="W17549" s="107"/>
      <c r="Y17549" s="107"/>
      <c r="AA17549" s="107"/>
      <c r="AC17549" s="107"/>
    </row>
    <row r="17550" spans="19:29" x14ac:dyDescent="0.25">
      <c r="S17550" s="108"/>
      <c r="U17550" s="108"/>
      <c r="W17550" s="108"/>
      <c r="Y17550" s="108"/>
      <c r="AA17550" s="108"/>
      <c r="AC17550" s="108"/>
    </row>
    <row r="17551" spans="19:29" x14ac:dyDescent="0.25">
      <c r="S17551" s="108"/>
      <c r="U17551" s="108"/>
      <c r="W17551" s="108"/>
      <c r="Y17551" s="108"/>
      <c r="AA17551" s="108"/>
      <c r="AC17551" s="108"/>
    </row>
    <row r="17552" spans="19:29" x14ac:dyDescent="0.25">
      <c r="S17552" s="109"/>
      <c r="U17552" s="109"/>
      <c r="W17552" s="109"/>
      <c r="Y17552" s="109"/>
      <c r="AA17552" s="109"/>
      <c r="AC17552" s="109"/>
    </row>
    <row r="17553" spans="19:29" x14ac:dyDescent="0.25">
      <c r="S17553" s="108"/>
      <c r="U17553" s="108"/>
      <c r="W17553" s="108"/>
      <c r="Y17553" s="108"/>
      <c r="AA17553" s="108"/>
      <c r="AC17553" s="108"/>
    </row>
    <row r="17554" spans="19:29" x14ac:dyDescent="0.25">
      <c r="S17554" s="108"/>
      <c r="U17554" s="108"/>
      <c r="W17554" s="108"/>
      <c r="Y17554" s="108"/>
      <c r="AA17554" s="108"/>
      <c r="AC17554" s="108"/>
    </row>
    <row r="17555" spans="19:29" x14ac:dyDescent="0.25">
      <c r="S17555" s="109"/>
      <c r="U17555" s="109"/>
      <c r="W17555" s="109"/>
      <c r="Y17555" s="109"/>
      <c r="AA17555" s="109"/>
      <c r="AC17555" s="109"/>
    </row>
    <row r="17556" spans="19:29" x14ac:dyDescent="0.25">
      <c r="S17556" s="108"/>
      <c r="U17556" s="108"/>
      <c r="W17556" s="108"/>
      <c r="Y17556" s="108"/>
      <c r="AA17556" s="108"/>
      <c r="AC17556" s="108"/>
    </row>
    <row r="17557" spans="19:29" x14ac:dyDescent="0.25">
      <c r="S17557" s="109"/>
      <c r="U17557" s="109"/>
      <c r="W17557" s="109"/>
      <c r="Y17557" s="109"/>
      <c r="AA17557" s="109"/>
      <c r="AC17557" s="109"/>
    </row>
    <row r="17558" spans="19:29" x14ac:dyDescent="0.25">
      <c r="S17558" s="108"/>
      <c r="U17558" s="108"/>
      <c r="W17558" s="108"/>
      <c r="Y17558" s="108"/>
      <c r="AA17558" s="108"/>
      <c r="AC17558" s="108"/>
    </row>
    <row r="17559" spans="19:29" x14ac:dyDescent="0.25">
      <c r="S17559" s="108"/>
      <c r="U17559" s="108"/>
      <c r="W17559" s="108"/>
      <c r="Y17559" s="108"/>
      <c r="AA17559" s="108"/>
      <c r="AC17559" s="108"/>
    </row>
    <row r="17560" spans="19:29" x14ac:dyDescent="0.25">
      <c r="S17560" s="108"/>
      <c r="U17560" s="108"/>
      <c r="W17560" s="108"/>
      <c r="Y17560" s="108"/>
      <c r="AA17560" s="108"/>
      <c r="AC17560" s="108"/>
    </row>
    <row r="17561" spans="19:29" x14ac:dyDescent="0.25">
      <c r="S17561" s="110"/>
      <c r="U17561" s="110"/>
      <c r="W17561" s="110"/>
      <c r="Y17561" s="110"/>
      <c r="AA17561" s="110"/>
      <c r="AC17561" s="110"/>
    </row>
    <row r="17562" spans="19:29" x14ac:dyDescent="0.25">
      <c r="S17562" s="110"/>
      <c r="U17562" s="110"/>
      <c r="W17562" s="110"/>
      <c r="Y17562" s="110"/>
      <c r="AA17562" s="110"/>
      <c r="AC17562" s="110"/>
    </row>
    <row r="17563" spans="19:29" x14ac:dyDescent="0.25">
      <c r="S17563" s="110"/>
      <c r="U17563" s="110"/>
      <c r="W17563" s="110"/>
      <c r="Y17563" s="110"/>
      <c r="AA17563" s="110"/>
      <c r="AC17563" s="110"/>
    </row>
    <row r="17564" spans="19:29" x14ac:dyDescent="0.25">
      <c r="S17564" s="110"/>
      <c r="U17564" s="110"/>
      <c r="W17564" s="110"/>
      <c r="Y17564" s="110"/>
      <c r="AA17564" s="110"/>
      <c r="AC17564" s="110"/>
    </row>
    <row r="17565" spans="19:29" x14ac:dyDescent="0.25">
      <c r="S17565" s="111"/>
      <c r="U17565" s="111"/>
      <c r="W17565" s="111"/>
      <c r="Y17565" s="111"/>
      <c r="AA17565" s="111"/>
      <c r="AC17565" s="111"/>
    </row>
    <row r="17566" spans="19:29" x14ac:dyDescent="0.25">
      <c r="S17566" s="107"/>
      <c r="U17566" s="107"/>
      <c r="W17566" s="107"/>
      <c r="Y17566" s="107"/>
      <c r="AA17566" s="107"/>
      <c r="AC17566" s="107"/>
    </row>
    <row r="17567" spans="19:29" x14ac:dyDescent="0.25">
      <c r="S17567" s="108"/>
      <c r="U17567" s="108"/>
      <c r="W17567" s="108"/>
      <c r="Y17567" s="108"/>
      <c r="AA17567" s="108"/>
      <c r="AC17567" s="108"/>
    </row>
    <row r="17568" spans="19:29" x14ac:dyDescent="0.25">
      <c r="S17568" s="108"/>
      <c r="U17568" s="108"/>
      <c r="W17568" s="108"/>
      <c r="Y17568" s="108"/>
      <c r="AA17568" s="108"/>
      <c r="AC17568" s="108"/>
    </row>
    <row r="17569" spans="19:29" x14ac:dyDescent="0.25">
      <c r="S17569" s="109"/>
      <c r="U17569" s="109"/>
      <c r="W17569" s="109"/>
      <c r="Y17569" s="109"/>
      <c r="AA17569" s="109"/>
      <c r="AC17569" s="109"/>
    </row>
    <row r="17570" spans="19:29" x14ac:dyDescent="0.25">
      <c r="S17570" s="108"/>
      <c r="U17570" s="108"/>
      <c r="W17570" s="108"/>
      <c r="Y17570" s="108"/>
      <c r="AA17570" s="108"/>
      <c r="AC17570" s="108"/>
    </row>
    <row r="17571" spans="19:29" x14ac:dyDescent="0.25">
      <c r="S17571" s="108"/>
      <c r="U17571" s="108"/>
      <c r="W17571" s="108"/>
      <c r="Y17571" s="108"/>
      <c r="AA17571" s="108"/>
      <c r="AC17571" s="108"/>
    </row>
    <row r="17572" spans="19:29" x14ac:dyDescent="0.25">
      <c r="S17572" s="109"/>
      <c r="U17572" s="109"/>
      <c r="W17572" s="109"/>
      <c r="Y17572" s="109"/>
      <c r="AA17572" s="109"/>
      <c r="AC17572" s="109"/>
    </row>
    <row r="17573" spans="19:29" x14ac:dyDescent="0.25">
      <c r="S17573" s="108"/>
      <c r="U17573" s="108"/>
      <c r="W17573" s="108"/>
      <c r="Y17573" s="108"/>
      <c r="AA17573" s="108"/>
      <c r="AC17573" s="108"/>
    </row>
    <row r="17574" spans="19:29" x14ac:dyDescent="0.25">
      <c r="S17574" s="109"/>
      <c r="U17574" s="109"/>
      <c r="W17574" s="109"/>
      <c r="Y17574" s="109"/>
      <c r="AA17574" s="109"/>
      <c r="AC17574" s="109"/>
    </row>
    <row r="17575" spans="19:29" x14ac:dyDescent="0.25">
      <c r="S17575" s="108"/>
      <c r="U17575" s="108"/>
      <c r="W17575" s="108"/>
      <c r="Y17575" s="108"/>
      <c r="AA17575" s="108"/>
      <c r="AC17575" s="108"/>
    </row>
    <row r="17576" spans="19:29" x14ac:dyDescent="0.25">
      <c r="S17576" s="108"/>
      <c r="U17576" s="108"/>
      <c r="W17576" s="108"/>
      <c r="Y17576" s="108"/>
      <c r="AA17576" s="108"/>
      <c r="AC17576" s="108"/>
    </row>
    <row r="17577" spans="19:29" x14ac:dyDescent="0.25">
      <c r="S17577" s="108"/>
      <c r="U17577" s="108"/>
      <c r="W17577" s="108"/>
      <c r="Y17577" s="108"/>
      <c r="AA17577" s="108"/>
      <c r="AC17577" s="108"/>
    </row>
    <row r="17578" spans="19:29" x14ac:dyDescent="0.25">
      <c r="S17578" s="110"/>
      <c r="U17578" s="110"/>
      <c r="W17578" s="110"/>
      <c r="Y17578" s="110"/>
      <c r="AA17578" s="110"/>
      <c r="AC17578" s="110"/>
    </row>
    <row r="17579" spans="19:29" x14ac:dyDescent="0.25">
      <c r="S17579" s="110"/>
      <c r="U17579" s="110"/>
      <c r="W17579" s="110"/>
      <c r="Y17579" s="110"/>
      <c r="AA17579" s="110"/>
      <c r="AC17579" s="110"/>
    </row>
    <row r="17580" spans="19:29" x14ac:dyDescent="0.25">
      <c r="S17580" s="110"/>
      <c r="U17580" s="110"/>
      <c r="W17580" s="110"/>
      <c r="Y17580" s="110"/>
      <c r="AA17580" s="110"/>
      <c r="AC17580" s="110"/>
    </row>
    <row r="17581" spans="19:29" x14ac:dyDescent="0.25">
      <c r="S17581" s="110"/>
      <c r="U17581" s="110"/>
      <c r="W17581" s="110"/>
      <c r="Y17581" s="110"/>
      <c r="AA17581" s="110"/>
      <c r="AC17581" s="110"/>
    </row>
    <row r="17582" spans="19:29" x14ac:dyDescent="0.25">
      <c r="S17582" s="111"/>
      <c r="U17582" s="111"/>
      <c r="W17582" s="111"/>
      <c r="Y17582" s="111"/>
      <c r="AA17582" s="111"/>
      <c r="AC17582" s="111"/>
    </row>
    <row r="17583" spans="19:29" x14ac:dyDescent="0.25">
      <c r="S17583" s="107"/>
      <c r="U17583" s="107"/>
      <c r="W17583" s="107"/>
      <c r="Y17583" s="107"/>
      <c r="AA17583" s="107"/>
      <c r="AC17583" s="107"/>
    </row>
    <row r="17584" spans="19:29" x14ac:dyDescent="0.25">
      <c r="S17584" s="108"/>
      <c r="U17584" s="108"/>
      <c r="W17584" s="108"/>
      <c r="Y17584" s="108"/>
      <c r="AA17584" s="108"/>
      <c r="AC17584" s="108"/>
    </row>
    <row r="17585" spans="19:29" x14ac:dyDescent="0.25">
      <c r="S17585" s="108"/>
      <c r="U17585" s="108"/>
      <c r="W17585" s="108"/>
      <c r="Y17585" s="108"/>
      <c r="AA17585" s="108"/>
      <c r="AC17585" s="108"/>
    </row>
    <row r="17586" spans="19:29" x14ac:dyDescent="0.25">
      <c r="S17586" s="109"/>
      <c r="U17586" s="109"/>
      <c r="W17586" s="109"/>
      <c r="Y17586" s="109"/>
      <c r="AA17586" s="109"/>
      <c r="AC17586" s="109"/>
    </row>
    <row r="17587" spans="19:29" x14ac:dyDescent="0.25">
      <c r="S17587" s="108"/>
      <c r="U17587" s="108"/>
      <c r="W17587" s="108"/>
      <c r="Y17587" s="108"/>
      <c r="AA17587" s="108"/>
      <c r="AC17587" s="108"/>
    </row>
    <row r="17588" spans="19:29" x14ac:dyDescent="0.25">
      <c r="S17588" s="108"/>
      <c r="U17588" s="108"/>
      <c r="W17588" s="108"/>
      <c r="Y17588" s="108"/>
      <c r="AA17588" s="108"/>
      <c r="AC17588" s="108"/>
    </row>
    <row r="17589" spans="19:29" x14ac:dyDescent="0.25">
      <c r="S17589" s="109"/>
      <c r="U17589" s="109"/>
      <c r="W17589" s="109"/>
      <c r="Y17589" s="109"/>
      <c r="AA17589" s="109"/>
      <c r="AC17589" s="109"/>
    </row>
    <row r="17590" spans="19:29" x14ac:dyDescent="0.25">
      <c r="S17590" s="108"/>
      <c r="U17590" s="108"/>
      <c r="W17590" s="108"/>
      <c r="Y17590" s="108"/>
      <c r="AA17590" s="108"/>
      <c r="AC17590" s="108"/>
    </row>
    <row r="17591" spans="19:29" x14ac:dyDescent="0.25">
      <c r="S17591" s="109"/>
      <c r="U17591" s="109"/>
      <c r="W17591" s="109"/>
      <c r="Y17591" s="109"/>
      <c r="AA17591" s="109"/>
      <c r="AC17591" s="109"/>
    </row>
    <row r="17592" spans="19:29" x14ac:dyDescent="0.25">
      <c r="S17592" s="108"/>
      <c r="U17592" s="108"/>
      <c r="W17592" s="108"/>
      <c r="Y17592" s="108"/>
      <c r="AA17592" s="108"/>
      <c r="AC17592" s="108"/>
    </row>
    <row r="17593" spans="19:29" x14ac:dyDescent="0.25">
      <c r="S17593" s="108"/>
      <c r="U17593" s="108"/>
      <c r="W17593" s="108"/>
      <c r="Y17593" s="108"/>
      <c r="AA17593" s="108"/>
      <c r="AC17593" s="108"/>
    </row>
    <row r="17594" spans="19:29" x14ac:dyDescent="0.25">
      <c r="S17594" s="108"/>
      <c r="U17594" s="108"/>
      <c r="W17594" s="108"/>
      <c r="Y17594" s="108"/>
      <c r="AA17594" s="108"/>
      <c r="AC17594" s="108"/>
    </row>
    <row r="17595" spans="19:29" x14ac:dyDescent="0.25">
      <c r="S17595" s="110"/>
      <c r="U17595" s="110"/>
      <c r="W17595" s="110"/>
      <c r="Y17595" s="110"/>
      <c r="AA17595" s="110"/>
      <c r="AC17595" s="110"/>
    </row>
    <row r="17596" spans="19:29" x14ac:dyDescent="0.25">
      <c r="S17596" s="110"/>
      <c r="U17596" s="110"/>
      <c r="W17596" s="110"/>
      <c r="Y17596" s="110"/>
      <c r="AA17596" s="110"/>
      <c r="AC17596" s="110"/>
    </row>
    <row r="17597" spans="19:29" x14ac:dyDescent="0.25">
      <c r="S17597" s="110"/>
      <c r="U17597" s="110"/>
      <c r="W17597" s="110"/>
      <c r="Y17597" s="110"/>
      <c r="AA17597" s="110"/>
      <c r="AC17597" s="110"/>
    </row>
    <row r="17598" spans="19:29" x14ac:dyDescent="0.25">
      <c r="S17598" s="110"/>
      <c r="U17598" s="110"/>
      <c r="W17598" s="110"/>
      <c r="Y17598" s="110"/>
      <c r="AA17598" s="110"/>
      <c r="AC17598" s="110"/>
    </row>
    <row r="17599" spans="19:29" x14ac:dyDescent="0.25">
      <c r="S17599" s="111"/>
      <c r="U17599" s="111"/>
      <c r="W17599" s="111"/>
      <c r="Y17599" s="111"/>
      <c r="AA17599" s="111"/>
      <c r="AC17599" s="111"/>
    </row>
    <row r="17600" spans="19:29" x14ac:dyDescent="0.25">
      <c r="S17600" s="107"/>
      <c r="U17600" s="107"/>
      <c r="W17600" s="107"/>
      <c r="Y17600" s="107"/>
      <c r="AA17600" s="107"/>
      <c r="AC17600" s="107"/>
    </row>
    <row r="17601" spans="19:29" x14ac:dyDescent="0.25">
      <c r="S17601" s="108"/>
      <c r="U17601" s="108"/>
      <c r="W17601" s="108"/>
      <c r="Y17601" s="108"/>
      <c r="AA17601" s="108"/>
      <c r="AC17601" s="108"/>
    </row>
    <row r="17602" spans="19:29" x14ac:dyDescent="0.25">
      <c r="S17602" s="108"/>
      <c r="U17602" s="108"/>
      <c r="W17602" s="108"/>
      <c r="Y17602" s="108"/>
      <c r="AA17602" s="108"/>
      <c r="AC17602" s="108"/>
    </row>
    <row r="17603" spans="19:29" x14ac:dyDescent="0.25">
      <c r="S17603" s="109"/>
      <c r="U17603" s="109"/>
      <c r="W17603" s="109"/>
      <c r="Y17603" s="109"/>
      <c r="AA17603" s="109"/>
      <c r="AC17603" s="109"/>
    </row>
    <row r="17604" spans="19:29" x14ac:dyDescent="0.25">
      <c r="S17604" s="108"/>
      <c r="U17604" s="108"/>
      <c r="W17604" s="108"/>
      <c r="Y17604" s="108"/>
      <c r="AA17604" s="108"/>
      <c r="AC17604" s="108"/>
    </row>
    <row r="17605" spans="19:29" x14ac:dyDescent="0.25">
      <c r="S17605" s="108"/>
      <c r="U17605" s="108"/>
      <c r="W17605" s="108"/>
      <c r="Y17605" s="108"/>
      <c r="AA17605" s="108"/>
      <c r="AC17605" s="108"/>
    </row>
    <row r="17606" spans="19:29" x14ac:dyDescent="0.25">
      <c r="S17606" s="109"/>
      <c r="U17606" s="109"/>
      <c r="W17606" s="109"/>
      <c r="Y17606" s="109"/>
      <c r="AA17606" s="109"/>
      <c r="AC17606" s="109"/>
    </row>
    <row r="17607" spans="19:29" x14ac:dyDescent="0.25">
      <c r="S17607" s="108"/>
      <c r="U17607" s="108"/>
      <c r="W17607" s="108"/>
      <c r="Y17607" s="108"/>
      <c r="AA17607" s="108"/>
      <c r="AC17607" s="108"/>
    </row>
    <row r="17608" spans="19:29" x14ac:dyDescent="0.25">
      <c r="S17608" s="109"/>
      <c r="U17608" s="109"/>
      <c r="W17608" s="109"/>
      <c r="Y17608" s="109"/>
      <c r="AA17608" s="109"/>
      <c r="AC17608" s="109"/>
    </row>
    <row r="17609" spans="19:29" x14ac:dyDescent="0.25">
      <c r="S17609" s="108"/>
      <c r="U17609" s="108"/>
      <c r="W17609" s="108"/>
      <c r="Y17609" s="108"/>
      <c r="AA17609" s="108"/>
      <c r="AC17609" s="108"/>
    </row>
    <row r="17610" spans="19:29" x14ac:dyDescent="0.25">
      <c r="S17610" s="108"/>
      <c r="U17610" s="108"/>
      <c r="W17610" s="108"/>
      <c r="Y17610" s="108"/>
      <c r="AA17610" s="108"/>
      <c r="AC17610" s="108"/>
    </row>
    <row r="17611" spans="19:29" x14ac:dyDescent="0.25">
      <c r="S17611" s="108"/>
      <c r="U17611" s="108"/>
      <c r="W17611" s="108"/>
      <c r="Y17611" s="108"/>
      <c r="AA17611" s="108"/>
      <c r="AC17611" s="108"/>
    </row>
    <row r="17612" spans="19:29" x14ac:dyDescent="0.25">
      <c r="S17612" s="110"/>
      <c r="U17612" s="110"/>
      <c r="W17612" s="110"/>
      <c r="Y17612" s="110"/>
      <c r="AA17612" s="110"/>
      <c r="AC17612" s="110"/>
    </row>
    <row r="17613" spans="19:29" x14ac:dyDescent="0.25">
      <c r="S17613" s="110"/>
      <c r="U17613" s="110"/>
      <c r="W17613" s="110"/>
      <c r="Y17613" s="110"/>
      <c r="AA17613" s="110"/>
      <c r="AC17613" s="110"/>
    </row>
    <row r="17614" spans="19:29" x14ac:dyDescent="0.25">
      <c r="S17614" s="110"/>
      <c r="U17614" s="110"/>
      <c r="W17614" s="110"/>
      <c r="Y17614" s="110"/>
      <c r="AA17614" s="110"/>
      <c r="AC17614" s="110"/>
    </row>
    <row r="17615" spans="19:29" x14ac:dyDescent="0.25">
      <c r="S17615" s="110"/>
      <c r="U17615" s="110"/>
      <c r="W17615" s="110"/>
      <c r="Y17615" s="110"/>
      <c r="AA17615" s="110"/>
      <c r="AC17615" s="110"/>
    </row>
    <row r="17616" spans="19:29" x14ac:dyDescent="0.25">
      <c r="S17616" s="111"/>
      <c r="U17616" s="111"/>
      <c r="W17616" s="111"/>
      <c r="Y17616" s="111"/>
      <c r="AA17616" s="111"/>
      <c r="AC17616" s="111"/>
    </row>
    <row r="17617" spans="19:29" x14ac:dyDescent="0.25">
      <c r="S17617" s="107"/>
      <c r="U17617" s="107"/>
      <c r="W17617" s="107"/>
      <c r="Y17617" s="107"/>
      <c r="AA17617" s="107"/>
      <c r="AC17617" s="107"/>
    </row>
    <row r="17618" spans="19:29" x14ac:dyDescent="0.25">
      <c r="S17618" s="108"/>
      <c r="U17618" s="108"/>
      <c r="W17618" s="108"/>
      <c r="Y17618" s="108"/>
      <c r="AA17618" s="108"/>
      <c r="AC17618" s="108"/>
    </row>
    <row r="17619" spans="19:29" x14ac:dyDescent="0.25">
      <c r="S17619" s="108"/>
      <c r="U17619" s="108"/>
      <c r="W17619" s="108"/>
      <c r="Y17619" s="108"/>
      <c r="AA17619" s="108"/>
      <c r="AC17619" s="108"/>
    </row>
    <row r="17620" spans="19:29" x14ac:dyDescent="0.25">
      <c r="S17620" s="109"/>
      <c r="U17620" s="109"/>
      <c r="W17620" s="109"/>
      <c r="Y17620" s="109"/>
      <c r="AA17620" s="109"/>
      <c r="AC17620" s="109"/>
    </row>
    <row r="17621" spans="19:29" x14ac:dyDescent="0.25">
      <c r="S17621" s="108"/>
      <c r="U17621" s="108"/>
      <c r="W17621" s="108"/>
      <c r="Y17621" s="108"/>
      <c r="AA17621" s="108"/>
      <c r="AC17621" s="108"/>
    </row>
    <row r="17622" spans="19:29" x14ac:dyDescent="0.25">
      <c r="S17622" s="108"/>
      <c r="U17622" s="108"/>
      <c r="W17622" s="108"/>
      <c r="Y17622" s="108"/>
      <c r="AA17622" s="108"/>
      <c r="AC17622" s="108"/>
    </row>
    <row r="17623" spans="19:29" x14ac:dyDescent="0.25">
      <c r="S17623" s="109"/>
      <c r="U17623" s="109"/>
      <c r="W17623" s="109"/>
      <c r="Y17623" s="109"/>
      <c r="AA17623" s="109"/>
      <c r="AC17623" s="109"/>
    </row>
    <row r="17624" spans="19:29" x14ac:dyDescent="0.25">
      <c r="S17624" s="108"/>
      <c r="U17624" s="108"/>
      <c r="W17624" s="108"/>
      <c r="Y17624" s="108"/>
      <c r="AA17624" s="108"/>
      <c r="AC17624" s="108"/>
    </row>
    <row r="17625" spans="19:29" x14ac:dyDescent="0.25">
      <c r="S17625" s="109"/>
      <c r="U17625" s="109"/>
      <c r="W17625" s="109"/>
      <c r="Y17625" s="109"/>
      <c r="AA17625" s="109"/>
      <c r="AC17625" s="109"/>
    </row>
    <row r="17626" spans="19:29" x14ac:dyDescent="0.25">
      <c r="S17626" s="108"/>
      <c r="U17626" s="108"/>
      <c r="W17626" s="108"/>
      <c r="Y17626" s="108"/>
      <c r="AA17626" s="108"/>
      <c r="AC17626" s="108"/>
    </row>
    <row r="17627" spans="19:29" x14ac:dyDescent="0.25">
      <c r="S17627" s="108"/>
      <c r="U17627" s="108"/>
      <c r="W17627" s="108"/>
      <c r="Y17627" s="108"/>
      <c r="AA17627" s="108"/>
      <c r="AC17627" s="108"/>
    </row>
    <row r="17628" spans="19:29" x14ac:dyDescent="0.25">
      <c r="S17628" s="108"/>
      <c r="U17628" s="108"/>
      <c r="W17628" s="108"/>
      <c r="Y17628" s="108"/>
      <c r="AA17628" s="108"/>
      <c r="AC17628" s="108"/>
    </row>
    <row r="17629" spans="19:29" x14ac:dyDescent="0.25">
      <c r="S17629" s="110"/>
      <c r="U17629" s="110"/>
      <c r="W17629" s="110"/>
      <c r="Y17629" s="110"/>
      <c r="AA17629" s="110"/>
      <c r="AC17629" s="110"/>
    </row>
    <row r="17630" spans="19:29" x14ac:dyDescent="0.25">
      <c r="S17630" s="110"/>
      <c r="U17630" s="110"/>
      <c r="W17630" s="110"/>
      <c r="Y17630" s="110"/>
      <c r="AA17630" s="110"/>
      <c r="AC17630" s="110"/>
    </row>
    <row r="17631" spans="19:29" x14ac:dyDescent="0.25">
      <c r="S17631" s="110"/>
      <c r="U17631" s="110"/>
      <c r="W17631" s="110"/>
      <c r="Y17631" s="110"/>
      <c r="AA17631" s="110"/>
      <c r="AC17631" s="110"/>
    </row>
    <row r="17632" spans="19:29" x14ac:dyDescent="0.25">
      <c r="S17632" s="110"/>
      <c r="U17632" s="110"/>
      <c r="W17632" s="110"/>
      <c r="Y17632" s="110"/>
      <c r="AA17632" s="110"/>
      <c r="AC17632" s="110"/>
    </row>
    <row r="17633" spans="19:29" x14ac:dyDescent="0.25">
      <c r="S17633" s="111"/>
      <c r="U17633" s="111"/>
      <c r="W17633" s="111"/>
      <c r="Y17633" s="111"/>
      <c r="AA17633" s="111"/>
      <c r="AC17633" s="111"/>
    </row>
    <row r="17634" spans="19:29" x14ac:dyDescent="0.25">
      <c r="S17634" s="107"/>
      <c r="U17634" s="107"/>
      <c r="W17634" s="107"/>
      <c r="Y17634" s="107"/>
      <c r="AA17634" s="107"/>
      <c r="AC17634" s="107"/>
    </row>
    <row r="17635" spans="19:29" x14ac:dyDescent="0.25">
      <c r="S17635" s="108"/>
      <c r="U17635" s="108"/>
      <c r="W17635" s="108"/>
      <c r="Y17635" s="108"/>
      <c r="AA17635" s="108"/>
      <c r="AC17635" s="108"/>
    </row>
    <row r="17636" spans="19:29" x14ac:dyDescent="0.25">
      <c r="S17636" s="108"/>
      <c r="U17636" s="108"/>
      <c r="W17636" s="108"/>
      <c r="Y17636" s="108"/>
      <c r="AA17636" s="108"/>
      <c r="AC17636" s="108"/>
    </row>
    <row r="17637" spans="19:29" x14ac:dyDescent="0.25">
      <c r="S17637" s="109"/>
      <c r="U17637" s="109"/>
      <c r="W17637" s="109"/>
      <c r="Y17637" s="109"/>
      <c r="AA17637" s="109"/>
      <c r="AC17637" s="109"/>
    </row>
    <row r="17638" spans="19:29" x14ac:dyDescent="0.25">
      <c r="S17638" s="108"/>
      <c r="U17638" s="108"/>
      <c r="W17638" s="108"/>
      <c r="Y17638" s="108"/>
      <c r="AA17638" s="108"/>
      <c r="AC17638" s="108"/>
    </row>
    <row r="17639" spans="19:29" x14ac:dyDescent="0.25">
      <c r="S17639" s="108"/>
      <c r="U17639" s="108"/>
      <c r="W17639" s="108"/>
      <c r="Y17639" s="108"/>
      <c r="AA17639" s="108"/>
      <c r="AC17639" s="108"/>
    </row>
    <row r="17640" spans="19:29" x14ac:dyDescent="0.25">
      <c r="S17640" s="109"/>
      <c r="U17640" s="109"/>
      <c r="W17640" s="109"/>
      <c r="Y17640" s="109"/>
      <c r="AA17640" s="109"/>
      <c r="AC17640" s="109"/>
    </row>
    <row r="17641" spans="19:29" x14ac:dyDescent="0.25">
      <c r="S17641" s="108"/>
      <c r="U17641" s="108"/>
      <c r="W17641" s="108"/>
      <c r="Y17641" s="108"/>
      <c r="AA17641" s="108"/>
      <c r="AC17641" s="108"/>
    </row>
    <row r="17642" spans="19:29" x14ac:dyDescent="0.25">
      <c r="S17642" s="109"/>
      <c r="U17642" s="109"/>
      <c r="W17642" s="109"/>
      <c r="Y17642" s="109"/>
      <c r="AA17642" s="109"/>
      <c r="AC17642" s="109"/>
    </row>
    <row r="17643" spans="19:29" x14ac:dyDescent="0.25">
      <c r="S17643" s="108"/>
      <c r="U17643" s="108"/>
      <c r="W17643" s="108"/>
      <c r="Y17643" s="108"/>
      <c r="AA17643" s="108"/>
      <c r="AC17643" s="108"/>
    </row>
    <row r="17644" spans="19:29" x14ac:dyDescent="0.25">
      <c r="S17644" s="108"/>
      <c r="U17644" s="108"/>
      <c r="W17644" s="108"/>
      <c r="Y17644" s="108"/>
      <c r="AA17644" s="108"/>
      <c r="AC17644" s="108"/>
    </row>
    <row r="17645" spans="19:29" x14ac:dyDescent="0.25">
      <c r="S17645" s="108"/>
      <c r="U17645" s="108"/>
      <c r="W17645" s="108"/>
      <c r="Y17645" s="108"/>
      <c r="AA17645" s="108"/>
      <c r="AC17645" s="108"/>
    </row>
    <row r="17646" spans="19:29" x14ac:dyDescent="0.25">
      <c r="S17646" s="110"/>
      <c r="U17646" s="110"/>
      <c r="W17646" s="110"/>
      <c r="Y17646" s="110"/>
      <c r="AA17646" s="110"/>
      <c r="AC17646" s="110"/>
    </row>
    <row r="17647" spans="19:29" x14ac:dyDescent="0.25">
      <c r="S17647" s="110"/>
      <c r="U17647" s="110"/>
      <c r="W17647" s="110"/>
      <c r="Y17647" s="110"/>
      <c r="AA17647" s="110"/>
      <c r="AC17647" s="110"/>
    </row>
    <row r="17648" spans="19:29" x14ac:dyDescent="0.25">
      <c r="S17648" s="110"/>
      <c r="U17648" s="110"/>
      <c r="W17648" s="110"/>
      <c r="Y17648" s="110"/>
      <c r="AA17648" s="110"/>
      <c r="AC17648" s="110"/>
    </row>
    <row r="17649" spans="19:29" x14ac:dyDescent="0.25">
      <c r="S17649" s="110"/>
      <c r="U17649" s="110"/>
      <c r="W17649" s="110"/>
      <c r="Y17649" s="110"/>
      <c r="AA17649" s="110"/>
      <c r="AC17649" s="110"/>
    </row>
    <row r="17650" spans="19:29" x14ac:dyDescent="0.25">
      <c r="S17650" s="111"/>
      <c r="U17650" s="111"/>
      <c r="W17650" s="111"/>
      <c r="Y17650" s="111"/>
      <c r="AA17650" s="111"/>
      <c r="AC17650" s="111"/>
    </row>
    <row r="17651" spans="19:29" x14ac:dyDescent="0.25">
      <c r="S17651" s="107"/>
      <c r="U17651" s="107"/>
      <c r="W17651" s="107"/>
      <c r="Y17651" s="107"/>
      <c r="AA17651" s="107"/>
      <c r="AC17651" s="107"/>
    </row>
    <row r="17652" spans="19:29" x14ac:dyDescent="0.25">
      <c r="S17652" s="108"/>
      <c r="U17652" s="108"/>
      <c r="W17652" s="108"/>
      <c r="Y17652" s="108"/>
      <c r="AA17652" s="108"/>
      <c r="AC17652" s="108"/>
    </row>
    <row r="17653" spans="19:29" x14ac:dyDescent="0.25">
      <c r="S17653" s="108"/>
      <c r="U17653" s="108"/>
      <c r="W17653" s="108"/>
      <c r="Y17653" s="108"/>
      <c r="AA17653" s="108"/>
      <c r="AC17653" s="108"/>
    </row>
    <row r="17654" spans="19:29" x14ac:dyDescent="0.25">
      <c r="S17654" s="109"/>
      <c r="U17654" s="109"/>
      <c r="W17654" s="109"/>
      <c r="Y17654" s="109"/>
      <c r="AA17654" s="109"/>
      <c r="AC17654" s="109"/>
    </row>
    <row r="17655" spans="19:29" x14ac:dyDescent="0.25">
      <c r="S17655" s="108"/>
      <c r="U17655" s="108"/>
      <c r="W17655" s="108"/>
      <c r="Y17655" s="108"/>
      <c r="AA17655" s="108"/>
      <c r="AC17655" s="108"/>
    </row>
    <row r="17656" spans="19:29" x14ac:dyDescent="0.25">
      <c r="S17656" s="108"/>
      <c r="U17656" s="108"/>
      <c r="W17656" s="108"/>
      <c r="Y17656" s="108"/>
      <c r="AA17656" s="108"/>
      <c r="AC17656" s="108"/>
    </row>
    <row r="17657" spans="19:29" x14ac:dyDescent="0.25">
      <c r="S17657" s="109"/>
      <c r="U17657" s="109"/>
      <c r="W17657" s="109"/>
      <c r="Y17657" s="109"/>
      <c r="AA17657" s="109"/>
      <c r="AC17657" s="109"/>
    </row>
    <row r="17658" spans="19:29" x14ac:dyDescent="0.25">
      <c r="S17658" s="108"/>
      <c r="U17658" s="108"/>
      <c r="W17658" s="108"/>
      <c r="Y17658" s="108"/>
      <c r="AA17658" s="108"/>
      <c r="AC17658" s="108"/>
    </row>
    <row r="17659" spans="19:29" x14ac:dyDescent="0.25">
      <c r="S17659" s="109"/>
      <c r="U17659" s="109"/>
      <c r="W17659" s="109"/>
      <c r="Y17659" s="109"/>
      <c r="AA17659" s="109"/>
      <c r="AC17659" s="109"/>
    </row>
    <row r="17660" spans="19:29" x14ac:dyDescent="0.25">
      <c r="S17660" s="108"/>
      <c r="U17660" s="108"/>
      <c r="W17660" s="108"/>
      <c r="Y17660" s="108"/>
      <c r="AA17660" s="108"/>
      <c r="AC17660" s="108"/>
    </row>
    <row r="17661" spans="19:29" x14ac:dyDescent="0.25">
      <c r="S17661" s="108"/>
      <c r="U17661" s="108"/>
      <c r="W17661" s="108"/>
      <c r="Y17661" s="108"/>
      <c r="AA17661" s="108"/>
      <c r="AC17661" s="108"/>
    </row>
    <row r="17662" spans="19:29" x14ac:dyDescent="0.25">
      <c r="S17662" s="108"/>
      <c r="U17662" s="108"/>
      <c r="W17662" s="108"/>
      <c r="Y17662" s="108"/>
      <c r="AA17662" s="108"/>
      <c r="AC17662" s="108"/>
    </row>
    <row r="17663" spans="19:29" x14ac:dyDescent="0.25">
      <c r="S17663" s="110"/>
      <c r="U17663" s="110"/>
      <c r="W17663" s="110"/>
      <c r="Y17663" s="110"/>
      <c r="AA17663" s="110"/>
      <c r="AC17663" s="110"/>
    </row>
    <row r="17664" spans="19:29" x14ac:dyDescent="0.25">
      <c r="S17664" s="110"/>
      <c r="U17664" s="110"/>
      <c r="W17664" s="110"/>
      <c r="Y17664" s="110"/>
      <c r="AA17664" s="110"/>
      <c r="AC17664" s="110"/>
    </row>
    <row r="17665" spans="19:29" x14ac:dyDescent="0.25">
      <c r="S17665" s="110"/>
      <c r="U17665" s="110"/>
      <c r="W17665" s="110"/>
      <c r="Y17665" s="110"/>
      <c r="AA17665" s="110"/>
      <c r="AC17665" s="110"/>
    </row>
    <row r="17666" spans="19:29" x14ac:dyDescent="0.25">
      <c r="S17666" s="110"/>
      <c r="U17666" s="110"/>
      <c r="W17666" s="110"/>
      <c r="Y17666" s="110"/>
      <c r="AA17666" s="110"/>
      <c r="AC17666" s="110"/>
    </row>
    <row r="17667" spans="19:29" x14ac:dyDescent="0.25">
      <c r="S17667" s="111"/>
      <c r="U17667" s="111"/>
      <c r="W17667" s="111"/>
      <c r="Y17667" s="111"/>
      <c r="AA17667" s="111"/>
      <c r="AC17667" s="111"/>
    </row>
    <row r="17668" spans="19:29" x14ac:dyDescent="0.25">
      <c r="S17668" s="107"/>
      <c r="U17668" s="107"/>
      <c r="W17668" s="107"/>
      <c r="Y17668" s="107"/>
      <c r="AA17668" s="107"/>
      <c r="AC17668" s="107"/>
    </row>
    <row r="17669" spans="19:29" x14ac:dyDescent="0.25">
      <c r="S17669" s="108"/>
      <c r="U17669" s="108"/>
      <c r="W17669" s="108"/>
      <c r="Y17669" s="108"/>
      <c r="AA17669" s="108"/>
      <c r="AC17669" s="108"/>
    </row>
    <row r="17670" spans="19:29" x14ac:dyDescent="0.25">
      <c r="S17670" s="108"/>
      <c r="U17670" s="108"/>
      <c r="W17670" s="108"/>
      <c r="Y17670" s="108"/>
      <c r="AA17670" s="108"/>
      <c r="AC17670" s="108"/>
    </row>
    <row r="17671" spans="19:29" x14ac:dyDescent="0.25">
      <c r="S17671" s="109"/>
      <c r="U17671" s="109"/>
      <c r="W17671" s="109"/>
      <c r="Y17671" s="109"/>
      <c r="AA17671" s="109"/>
      <c r="AC17671" s="109"/>
    </row>
    <row r="17672" spans="19:29" x14ac:dyDescent="0.25">
      <c r="S17672" s="108"/>
      <c r="U17672" s="108"/>
      <c r="W17672" s="108"/>
      <c r="Y17672" s="108"/>
      <c r="AA17672" s="108"/>
      <c r="AC17672" s="108"/>
    </row>
    <row r="17673" spans="19:29" x14ac:dyDescent="0.25">
      <c r="S17673" s="108"/>
      <c r="U17673" s="108"/>
      <c r="W17673" s="108"/>
      <c r="Y17673" s="108"/>
      <c r="AA17673" s="108"/>
      <c r="AC17673" s="108"/>
    </row>
    <row r="17674" spans="19:29" x14ac:dyDescent="0.25">
      <c r="S17674" s="109"/>
      <c r="U17674" s="109"/>
      <c r="W17674" s="109"/>
      <c r="Y17674" s="109"/>
      <c r="AA17674" s="109"/>
      <c r="AC17674" s="109"/>
    </row>
    <row r="17675" spans="19:29" x14ac:dyDescent="0.25">
      <c r="S17675" s="108"/>
      <c r="U17675" s="108"/>
      <c r="W17675" s="108"/>
      <c r="Y17675" s="108"/>
      <c r="AA17675" s="108"/>
      <c r="AC17675" s="108"/>
    </row>
    <row r="17676" spans="19:29" x14ac:dyDescent="0.25">
      <c r="S17676" s="109"/>
      <c r="U17676" s="109"/>
      <c r="W17676" s="109"/>
      <c r="Y17676" s="109"/>
      <c r="AA17676" s="109"/>
      <c r="AC17676" s="109"/>
    </row>
    <row r="17677" spans="19:29" x14ac:dyDescent="0.25">
      <c r="S17677" s="108"/>
      <c r="U17677" s="108"/>
      <c r="W17677" s="108"/>
      <c r="Y17677" s="108"/>
      <c r="AA17677" s="108"/>
      <c r="AC17677" s="108"/>
    </row>
    <row r="17678" spans="19:29" x14ac:dyDescent="0.25">
      <c r="S17678" s="108"/>
      <c r="U17678" s="108"/>
      <c r="W17678" s="108"/>
      <c r="Y17678" s="108"/>
      <c r="AA17678" s="108"/>
      <c r="AC17678" s="108"/>
    </row>
    <row r="17679" spans="19:29" x14ac:dyDescent="0.25">
      <c r="S17679" s="108"/>
      <c r="U17679" s="108"/>
      <c r="W17679" s="108"/>
      <c r="Y17679" s="108"/>
      <c r="AA17679" s="108"/>
      <c r="AC17679" s="108"/>
    </row>
    <row r="17680" spans="19:29" x14ac:dyDescent="0.25">
      <c r="S17680" s="110"/>
      <c r="U17680" s="110"/>
      <c r="W17680" s="110"/>
      <c r="Y17680" s="110"/>
      <c r="AA17680" s="110"/>
      <c r="AC17680" s="110"/>
    </row>
    <row r="17681" spans="19:29" x14ac:dyDescent="0.25">
      <c r="S17681" s="110"/>
      <c r="U17681" s="110"/>
      <c r="W17681" s="110"/>
      <c r="Y17681" s="110"/>
      <c r="AA17681" s="110"/>
      <c r="AC17681" s="110"/>
    </row>
    <row r="17682" spans="19:29" x14ac:dyDescent="0.25">
      <c r="S17682" s="110"/>
      <c r="U17682" s="110"/>
      <c r="W17682" s="110"/>
      <c r="Y17682" s="110"/>
      <c r="AA17682" s="110"/>
      <c r="AC17682" s="110"/>
    </row>
    <row r="17683" spans="19:29" x14ac:dyDescent="0.25">
      <c r="S17683" s="110"/>
      <c r="U17683" s="110"/>
      <c r="W17683" s="110"/>
      <c r="Y17683" s="110"/>
      <c r="AA17683" s="110"/>
      <c r="AC17683" s="110"/>
    </row>
    <row r="17684" spans="19:29" x14ac:dyDescent="0.25">
      <c r="S17684" s="111"/>
      <c r="U17684" s="111"/>
      <c r="W17684" s="111"/>
      <c r="Y17684" s="111"/>
      <c r="AA17684" s="111"/>
      <c r="AC17684" s="111"/>
    </row>
    <row r="17685" spans="19:29" x14ac:dyDescent="0.25">
      <c r="S17685" s="107"/>
      <c r="U17685" s="107"/>
      <c r="W17685" s="107"/>
      <c r="Y17685" s="107"/>
      <c r="AA17685" s="107"/>
      <c r="AC17685" s="107"/>
    </row>
    <row r="17686" spans="19:29" x14ac:dyDescent="0.25">
      <c r="S17686" s="108"/>
      <c r="U17686" s="108"/>
      <c r="W17686" s="108"/>
      <c r="Y17686" s="108"/>
      <c r="AA17686" s="108"/>
      <c r="AC17686" s="108"/>
    </row>
    <row r="17687" spans="19:29" x14ac:dyDescent="0.25">
      <c r="S17687" s="108"/>
      <c r="U17687" s="108"/>
      <c r="W17687" s="108"/>
      <c r="Y17687" s="108"/>
      <c r="AA17687" s="108"/>
      <c r="AC17687" s="108"/>
    </row>
    <row r="17688" spans="19:29" x14ac:dyDescent="0.25">
      <c r="S17688" s="109"/>
      <c r="U17688" s="109"/>
      <c r="W17688" s="109"/>
      <c r="Y17688" s="109"/>
      <c r="AA17688" s="109"/>
      <c r="AC17688" s="109"/>
    </row>
    <row r="17689" spans="19:29" x14ac:dyDescent="0.25">
      <c r="S17689" s="108"/>
      <c r="U17689" s="108"/>
      <c r="W17689" s="108"/>
      <c r="Y17689" s="108"/>
      <c r="AA17689" s="108"/>
      <c r="AC17689" s="108"/>
    </row>
    <row r="17690" spans="19:29" x14ac:dyDescent="0.25">
      <c r="S17690" s="108"/>
      <c r="U17690" s="108"/>
      <c r="W17690" s="108"/>
      <c r="Y17690" s="108"/>
      <c r="AA17690" s="108"/>
      <c r="AC17690" s="108"/>
    </row>
    <row r="17691" spans="19:29" x14ac:dyDescent="0.25">
      <c r="S17691" s="109"/>
      <c r="U17691" s="109"/>
      <c r="W17691" s="109"/>
      <c r="Y17691" s="109"/>
      <c r="AA17691" s="109"/>
      <c r="AC17691" s="109"/>
    </row>
    <row r="17692" spans="19:29" x14ac:dyDescent="0.25">
      <c r="S17692" s="108"/>
      <c r="U17692" s="108"/>
      <c r="W17692" s="108"/>
      <c r="Y17692" s="108"/>
      <c r="AA17692" s="108"/>
      <c r="AC17692" s="108"/>
    </row>
    <row r="17693" spans="19:29" x14ac:dyDescent="0.25">
      <c r="S17693" s="109"/>
      <c r="U17693" s="109"/>
      <c r="W17693" s="109"/>
      <c r="Y17693" s="109"/>
      <c r="AA17693" s="109"/>
      <c r="AC17693" s="109"/>
    </row>
    <row r="17694" spans="19:29" x14ac:dyDescent="0.25">
      <c r="S17694" s="108"/>
      <c r="U17694" s="108"/>
      <c r="W17694" s="108"/>
      <c r="Y17694" s="108"/>
      <c r="AA17694" s="108"/>
      <c r="AC17694" s="108"/>
    </row>
    <row r="17695" spans="19:29" x14ac:dyDescent="0.25">
      <c r="S17695" s="108"/>
      <c r="U17695" s="108"/>
      <c r="W17695" s="108"/>
      <c r="Y17695" s="108"/>
      <c r="AA17695" s="108"/>
      <c r="AC17695" s="108"/>
    </row>
    <row r="17696" spans="19:29" x14ac:dyDescent="0.25">
      <c r="S17696" s="108"/>
      <c r="U17696" s="108"/>
      <c r="W17696" s="108"/>
      <c r="Y17696" s="108"/>
      <c r="AA17696" s="108"/>
      <c r="AC17696" s="108"/>
    </row>
    <row r="17697" spans="19:29" x14ac:dyDescent="0.25">
      <c r="S17697" s="110"/>
      <c r="U17697" s="110"/>
      <c r="W17697" s="110"/>
      <c r="Y17697" s="110"/>
      <c r="AA17697" s="110"/>
      <c r="AC17697" s="110"/>
    </row>
    <row r="17698" spans="19:29" x14ac:dyDescent="0.25">
      <c r="S17698" s="110"/>
      <c r="U17698" s="110"/>
      <c r="W17698" s="110"/>
      <c r="Y17698" s="110"/>
      <c r="AA17698" s="110"/>
      <c r="AC17698" s="110"/>
    </row>
    <row r="17699" spans="19:29" x14ac:dyDescent="0.25">
      <c r="S17699" s="110"/>
      <c r="U17699" s="110"/>
      <c r="W17699" s="110"/>
      <c r="Y17699" s="110"/>
      <c r="AA17699" s="110"/>
      <c r="AC17699" s="110"/>
    </row>
    <row r="17700" spans="19:29" x14ac:dyDescent="0.25">
      <c r="S17700" s="110"/>
      <c r="U17700" s="110"/>
      <c r="W17700" s="110"/>
      <c r="Y17700" s="110"/>
      <c r="AA17700" s="110"/>
      <c r="AC17700" s="110"/>
    </row>
    <row r="17701" spans="19:29" x14ac:dyDescent="0.25">
      <c r="S17701" s="111"/>
      <c r="U17701" s="111"/>
      <c r="W17701" s="111"/>
      <c r="Y17701" s="111"/>
      <c r="AA17701" s="111"/>
      <c r="AC17701" s="111"/>
    </row>
    <row r="17702" spans="19:29" x14ac:dyDescent="0.25">
      <c r="S17702" s="107"/>
      <c r="U17702" s="107"/>
      <c r="W17702" s="107"/>
      <c r="Y17702" s="107"/>
      <c r="AA17702" s="107"/>
      <c r="AC17702" s="107"/>
    </row>
    <row r="17703" spans="19:29" x14ac:dyDescent="0.25">
      <c r="S17703" s="108"/>
      <c r="U17703" s="108"/>
      <c r="W17703" s="108"/>
      <c r="Y17703" s="108"/>
      <c r="AA17703" s="108"/>
      <c r="AC17703" s="108"/>
    </row>
    <row r="17704" spans="19:29" x14ac:dyDescent="0.25">
      <c r="S17704" s="108"/>
      <c r="U17704" s="108"/>
      <c r="W17704" s="108"/>
      <c r="Y17704" s="108"/>
      <c r="AA17704" s="108"/>
      <c r="AC17704" s="108"/>
    </row>
    <row r="17705" spans="19:29" x14ac:dyDescent="0.25">
      <c r="S17705" s="109"/>
      <c r="U17705" s="109"/>
      <c r="W17705" s="109"/>
      <c r="Y17705" s="109"/>
      <c r="AA17705" s="109"/>
      <c r="AC17705" s="109"/>
    </row>
    <row r="17706" spans="19:29" x14ac:dyDescent="0.25">
      <c r="S17706" s="108"/>
      <c r="U17706" s="108"/>
      <c r="W17706" s="108"/>
      <c r="Y17706" s="108"/>
      <c r="AA17706" s="108"/>
      <c r="AC17706" s="108"/>
    </row>
    <row r="17707" spans="19:29" x14ac:dyDescent="0.25">
      <c r="S17707" s="108"/>
      <c r="U17707" s="108"/>
      <c r="W17707" s="108"/>
      <c r="Y17707" s="108"/>
      <c r="AA17707" s="108"/>
      <c r="AC17707" s="108"/>
    </row>
    <row r="17708" spans="19:29" x14ac:dyDescent="0.25">
      <c r="S17708" s="109"/>
      <c r="U17708" s="109"/>
      <c r="W17708" s="109"/>
      <c r="Y17708" s="109"/>
      <c r="AA17708" s="109"/>
      <c r="AC17708" s="109"/>
    </row>
    <row r="17709" spans="19:29" x14ac:dyDescent="0.25">
      <c r="S17709" s="108"/>
      <c r="U17709" s="108"/>
      <c r="W17709" s="108"/>
      <c r="Y17709" s="108"/>
      <c r="AA17709" s="108"/>
      <c r="AC17709" s="108"/>
    </row>
    <row r="17710" spans="19:29" x14ac:dyDescent="0.25">
      <c r="S17710" s="109"/>
      <c r="U17710" s="109"/>
      <c r="W17710" s="109"/>
      <c r="Y17710" s="109"/>
      <c r="AA17710" s="109"/>
      <c r="AC17710" s="109"/>
    </row>
    <row r="17711" spans="19:29" x14ac:dyDescent="0.25">
      <c r="S17711" s="108"/>
      <c r="U17711" s="108"/>
      <c r="W17711" s="108"/>
      <c r="Y17711" s="108"/>
      <c r="AA17711" s="108"/>
      <c r="AC17711" s="108"/>
    </row>
    <row r="17712" spans="19:29" x14ac:dyDescent="0.25">
      <c r="S17712" s="108"/>
      <c r="U17712" s="108"/>
      <c r="W17712" s="108"/>
      <c r="Y17712" s="108"/>
      <c r="AA17712" s="108"/>
      <c r="AC17712" s="108"/>
    </row>
    <row r="17713" spans="19:29" x14ac:dyDescent="0.25">
      <c r="S17713" s="108"/>
      <c r="U17713" s="108"/>
      <c r="W17713" s="108"/>
      <c r="Y17713" s="108"/>
      <c r="AA17713" s="108"/>
      <c r="AC17713" s="108"/>
    </row>
    <row r="17714" spans="19:29" x14ac:dyDescent="0.25">
      <c r="S17714" s="110"/>
      <c r="U17714" s="110"/>
      <c r="W17714" s="110"/>
      <c r="Y17714" s="110"/>
      <c r="AA17714" s="110"/>
      <c r="AC17714" s="110"/>
    </row>
    <row r="17715" spans="19:29" x14ac:dyDescent="0.25">
      <c r="S17715" s="110"/>
      <c r="U17715" s="110"/>
      <c r="W17715" s="110"/>
      <c r="Y17715" s="110"/>
      <c r="AA17715" s="110"/>
      <c r="AC17715" s="110"/>
    </row>
    <row r="17716" spans="19:29" x14ac:dyDescent="0.25">
      <c r="S17716" s="110"/>
      <c r="U17716" s="110"/>
      <c r="W17716" s="110"/>
      <c r="Y17716" s="110"/>
      <c r="AA17716" s="110"/>
      <c r="AC17716" s="110"/>
    </row>
    <row r="17717" spans="19:29" x14ac:dyDescent="0.25">
      <c r="S17717" s="110"/>
      <c r="U17717" s="110"/>
      <c r="W17717" s="110"/>
      <c r="Y17717" s="110"/>
      <c r="AA17717" s="110"/>
      <c r="AC17717" s="110"/>
    </row>
    <row r="17718" spans="19:29" x14ac:dyDescent="0.25">
      <c r="S17718" s="111"/>
      <c r="U17718" s="111"/>
      <c r="W17718" s="111"/>
      <c r="Y17718" s="111"/>
      <c r="AA17718" s="111"/>
      <c r="AC17718" s="111"/>
    </row>
    <row r="17719" spans="19:29" x14ac:dyDescent="0.25">
      <c r="S17719" s="107"/>
      <c r="U17719" s="107"/>
      <c r="W17719" s="107"/>
      <c r="Y17719" s="107"/>
      <c r="AA17719" s="107"/>
      <c r="AC17719" s="107"/>
    </row>
    <row r="17720" spans="19:29" x14ac:dyDescent="0.25">
      <c r="S17720" s="108"/>
      <c r="U17720" s="108"/>
      <c r="W17720" s="108"/>
      <c r="Y17720" s="108"/>
      <c r="AA17720" s="108"/>
      <c r="AC17720" s="108"/>
    </row>
    <row r="17721" spans="19:29" x14ac:dyDescent="0.25">
      <c r="S17721" s="108"/>
      <c r="U17721" s="108"/>
      <c r="W17721" s="108"/>
      <c r="Y17721" s="108"/>
      <c r="AA17721" s="108"/>
      <c r="AC17721" s="108"/>
    </row>
    <row r="17722" spans="19:29" x14ac:dyDescent="0.25">
      <c r="S17722" s="109"/>
      <c r="U17722" s="109"/>
      <c r="W17722" s="109"/>
      <c r="Y17722" s="109"/>
      <c r="AA17722" s="109"/>
      <c r="AC17722" s="109"/>
    </row>
    <row r="17723" spans="19:29" x14ac:dyDescent="0.25">
      <c r="S17723" s="108"/>
      <c r="U17723" s="108"/>
      <c r="W17723" s="108"/>
      <c r="Y17723" s="108"/>
      <c r="AA17723" s="108"/>
      <c r="AC17723" s="108"/>
    </row>
    <row r="17724" spans="19:29" x14ac:dyDescent="0.25">
      <c r="S17724" s="108"/>
      <c r="U17724" s="108"/>
      <c r="W17724" s="108"/>
      <c r="Y17724" s="108"/>
      <c r="AA17724" s="108"/>
      <c r="AC17724" s="108"/>
    </row>
    <row r="17725" spans="19:29" x14ac:dyDescent="0.25">
      <c r="S17725" s="109"/>
      <c r="U17725" s="109"/>
      <c r="W17725" s="109"/>
      <c r="Y17725" s="109"/>
      <c r="AA17725" s="109"/>
      <c r="AC17725" s="109"/>
    </row>
    <row r="17726" spans="19:29" x14ac:dyDescent="0.25">
      <c r="S17726" s="108"/>
      <c r="U17726" s="108"/>
      <c r="W17726" s="108"/>
      <c r="Y17726" s="108"/>
      <c r="AA17726" s="108"/>
      <c r="AC17726" s="108"/>
    </row>
    <row r="17727" spans="19:29" x14ac:dyDescent="0.25">
      <c r="S17727" s="109"/>
      <c r="U17727" s="109"/>
      <c r="W17727" s="109"/>
      <c r="Y17727" s="109"/>
      <c r="AA17727" s="109"/>
      <c r="AC17727" s="109"/>
    </row>
    <row r="17728" spans="19:29" x14ac:dyDescent="0.25">
      <c r="S17728" s="108"/>
      <c r="U17728" s="108"/>
      <c r="W17728" s="108"/>
      <c r="Y17728" s="108"/>
      <c r="AA17728" s="108"/>
      <c r="AC17728" s="108"/>
    </row>
    <row r="17729" spans="19:29" x14ac:dyDescent="0.25">
      <c r="S17729" s="108"/>
      <c r="U17729" s="108"/>
      <c r="W17729" s="108"/>
      <c r="Y17729" s="108"/>
      <c r="AA17729" s="108"/>
      <c r="AC17729" s="108"/>
    </row>
    <row r="17730" spans="19:29" x14ac:dyDescent="0.25">
      <c r="S17730" s="108"/>
      <c r="U17730" s="108"/>
      <c r="W17730" s="108"/>
      <c r="Y17730" s="108"/>
      <c r="AA17730" s="108"/>
      <c r="AC17730" s="108"/>
    </row>
    <row r="17731" spans="19:29" x14ac:dyDescent="0.25">
      <c r="S17731" s="110"/>
      <c r="U17731" s="110"/>
      <c r="W17731" s="110"/>
      <c r="Y17731" s="110"/>
      <c r="AA17731" s="110"/>
      <c r="AC17731" s="110"/>
    </row>
    <row r="17732" spans="19:29" x14ac:dyDescent="0.25">
      <c r="S17732" s="110"/>
      <c r="U17732" s="110"/>
      <c r="W17732" s="110"/>
      <c r="Y17732" s="110"/>
      <c r="AA17732" s="110"/>
      <c r="AC17732" s="110"/>
    </row>
    <row r="17733" spans="19:29" x14ac:dyDescent="0.25">
      <c r="S17733" s="110"/>
      <c r="U17733" s="110"/>
      <c r="W17733" s="110"/>
      <c r="Y17733" s="110"/>
      <c r="AA17733" s="110"/>
      <c r="AC17733" s="110"/>
    </row>
    <row r="17734" spans="19:29" x14ac:dyDescent="0.25">
      <c r="S17734" s="110"/>
      <c r="U17734" s="110"/>
      <c r="W17734" s="110"/>
      <c r="Y17734" s="110"/>
      <c r="AA17734" s="110"/>
      <c r="AC17734" s="110"/>
    </row>
    <row r="17735" spans="19:29" x14ac:dyDescent="0.25">
      <c r="S17735" s="111"/>
      <c r="U17735" s="111"/>
      <c r="W17735" s="111"/>
      <c r="Y17735" s="111"/>
      <c r="AA17735" s="111"/>
      <c r="AC17735" s="111"/>
    </row>
    <row r="17736" spans="19:29" x14ac:dyDescent="0.25">
      <c r="S17736" s="107"/>
      <c r="U17736" s="107"/>
      <c r="W17736" s="107"/>
      <c r="Y17736" s="107"/>
      <c r="AA17736" s="107"/>
      <c r="AC17736" s="107"/>
    </row>
    <row r="17737" spans="19:29" x14ac:dyDescent="0.25">
      <c r="S17737" s="108"/>
      <c r="U17737" s="108"/>
      <c r="W17737" s="108"/>
      <c r="Y17737" s="108"/>
      <c r="AA17737" s="108"/>
      <c r="AC17737" s="108"/>
    </row>
    <row r="17738" spans="19:29" x14ac:dyDescent="0.25">
      <c r="S17738" s="108"/>
      <c r="U17738" s="108"/>
      <c r="W17738" s="108"/>
      <c r="Y17738" s="108"/>
      <c r="AA17738" s="108"/>
      <c r="AC17738" s="108"/>
    </row>
    <row r="17739" spans="19:29" x14ac:dyDescent="0.25">
      <c r="S17739" s="109"/>
      <c r="U17739" s="109"/>
      <c r="W17739" s="109"/>
      <c r="Y17739" s="109"/>
      <c r="AA17739" s="109"/>
      <c r="AC17739" s="109"/>
    </row>
    <row r="17740" spans="19:29" x14ac:dyDescent="0.25">
      <c r="S17740" s="108"/>
      <c r="U17740" s="108"/>
      <c r="W17740" s="108"/>
      <c r="Y17740" s="108"/>
      <c r="AA17740" s="108"/>
      <c r="AC17740" s="108"/>
    </row>
    <row r="17741" spans="19:29" x14ac:dyDescent="0.25">
      <c r="S17741" s="108"/>
      <c r="U17741" s="108"/>
      <c r="W17741" s="108"/>
      <c r="Y17741" s="108"/>
      <c r="AA17741" s="108"/>
      <c r="AC17741" s="108"/>
    </row>
    <row r="17742" spans="19:29" x14ac:dyDescent="0.25">
      <c r="S17742" s="109"/>
      <c r="U17742" s="109"/>
      <c r="W17742" s="109"/>
      <c r="Y17742" s="109"/>
      <c r="AA17742" s="109"/>
      <c r="AC17742" s="109"/>
    </row>
    <row r="17743" spans="19:29" x14ac:dyDescent="0.25">
      <c r="S17743" s="108"/>
      <c r="U17743" s="108"/>
      <c r="W17743" s="108"/>
      <c r="Y17743" s="108"/>
      <c r="AA17743" s="108"/>
      <c r="AC17743" s="108"/>
    </row>
    <row r="17744" spans="19:29" x14ac:dyDescent="0.25">
      <c r="S17744" s="109"/>
      <c r="U17744" s="109"/>
      <c r="W17744" s="109"/>
      <c r="Y17744" s="109"/>
      <c r="AA17744" s="109"/>
      <c r="AC17744" s="109"/>
    </row>
    <row r="17745" spans="19:29" x14ac:dyDescent="0.25">
      <c r="S17745" s="108"/>
      <c r="U17745" s="108"/>
      <c r="W17745" s="108"/>
      <c r="Y17745" s="108"/>
      <c r="AA17745" s="108"/>
      <c r="AC17745" s="108"/>
    </row>
    <row r="17746" spans="19:29" x14ac:dyDescent="0.25">
      <c r="S17746" s="108"/>
      <c r="U17746" s="108"/>
      <c r="W17746" s="108"/>
      <c r="Y17746" s="108"/>
      <c r="AA17746" s="108"/>
      <c r="AC17746" s="108"/>
    </row>
    <row r="17747" spans="19:29" x14ac:dyDescent="0.25">
      <c r="S17747" s="108"/>
      <c r="U17747" s="108"/>
      <c r="W17747" s="108"/>
      <c r="Y17747" s="108"/>
      <c r="AA17747" s="108"/>
      <c r="AC17747" s="108"/>
    </row>
    <row r="17748" spans="19:29" x14ac:dyDescent="0.25">
      <c r="S17748" s="110"/>
      <c r="U17748" s="110"/>
      <c r="W17748" s="110"/>
      <c r="Y17748" s="110"/>
      <c r="AA17748" s="110"/>
      <c r="AC17748" s="110"/>
    </row>
    <row r="17749" spans="19:29" x14ac:dyDescent="0.25">
      <c r="S17749" s="110"/>
      <c r="U17749" s="110"/>
      <c r="W17749" s="110"/>
      <c r="Y17749" s="110"/>
      <c r="AA17749" s="110"/>
      <c r="AC17749" s="110"/>
    </row>
    <row r="17750" spans="19:29" x14ac:dyDescent="0.25">
      <c r="S17750" s="110"/>
      <c r="U17750" s="110"/>
      <c r="W17750" s="110"/>
      <c r="Y17750" s="110"/>
      <c r="AA17750" s="110"/>
      <c r="AC17750" s="110"/>
    </row>
    <row r="17751" spans="19:29" x14ac:dyDescent="0.25">
      <c r="S17751" s="110"/>
      <c r="U17751" s="110"/>
      <c r="W17751" s="110"/>
      <c r="Y17751" s="110"/>
      <c r="AA17751" s="110"/>
      <c r="AC17751" s="110"/>
    </row>
    <row r="17752" spans="19:29" x14ac:dyDescent="0.25">
      <c r="S17752" s="111"/>
      <c r="U17752" s="111"/>
      <c r="W17752" s="111"/>
      <c r="Y17752" s="111"/>
      <c r="AA17752" s="111"/>
      <c r="AC17752" s="111"/>
    </row>
    <row r="17753" spans="19:29" x14ac:dyDescent="0.25">
      <c r="S17753" s="107"/>
      <c r="U17753" s="107"/>
      <c r="W17753" s="107"/>
      <c r="Y17753" s="107"/>
      <c r="AA17753" s="107"/>
      <c r="AC17753" s="107"/>
    </row>
    <row r="17754" spans="19:29" x14ac:dyDescent="0.25">
      <c r="S17754" s="108"/>
      <c r="U17754" s="108"/>
      <c r="W17754" s="108"/>
      <c r="Y17754" s="108"/>
      <c r="AA17754" s="108"/>
      <c r="AC17754" s="108"/>
    </row>
    <row r="17755" spans="19:29" x14ac:dyDescent="0.25">
      <c r="S17755" s="108"/>
      <c r="U17755" s="108"/>
      <c r="W17755" s="108"/>
      <c r="Y17755" s="108"/>
      <c r="AA17755" s="108"/>
      <c r="AC17755" s="108"/>
    </row>
    <row r="17756" spans="19:29" x14ac:dyDescent="0.25">
      <c r="S17756" s="109"/>
      <c r="U17756" s="109"/>
      <c r="W17756" s="109"/>
      <c r="Y17756" s="109"/>
      <c r="AA17756" s="109"/>
      <c r="AC17756" s="109"/>
    </row>
    <row r="17757" spans="19:29" x14ac:dyDescent="0.25">
      <c r="S17757" s="108"/>
      <c r="U17757" s="108"/>
      <c r="W17757" s="108"/>
      <c r="Y17757" s="108"/>
      <c r="AA17757" s="108"/>
      <c r="AC17757" s="108"/>
    </row>
    <row r="17758" spans="19:29" x14ac:dyDescent="0.25">
      <c r="S17758" s="108"/>
      <c r="U17758" s="108"/>
      <c r="W17758" s="108"/>
      <c r="Y17758" s="108"/>
      <c r="AA17758" s="108"/>
      <c r="AC17758" s="108"/>
    </row>
    <row r="17759" spans="19:29" x14ac:dyDescent="0.25">
      <c r="S17759" s="109"/>
      <c r="U17759" s="109"/>
      <c r="W17759" s="109"/>
      <c r="Y17759" s="109"/>
      <c r="AA17759" s="109"/>
      <c r="AC17759" s="109"/>
    </row>
    <row r="17760" spans="19:29" x14ac:dyDescent="0.25">
      <c r="S17760" s="108"/>
      <c r="U17760" s="108"/>
      <c r="W17760" s="108"/>
      <c r="Y17760" s="108"/>
      <c r="AA17760" s="108"/>
      <c r="AC17760" s="108"/>
    </row>
    <row r="17761" spans="19:29" x14ac:dyDescent="0.25">
      <c r="S17761" s="109"/>
      <c r="U17761" s="109"/>
      <c r="W17761" s="109"/>
      <c r="Y17761" s="109"/>
      <c r="AA17761" s="109"/>
      <c r="AC17761" s="109"/>
    </row>
    <row r="17762" spans="19:29" x14ac:dyDescent="0.25">
      <c r="S17762" s="108"/>
      <c r="U17762" s="108"/>
      <c r="W17762" s="108"/>
      <c r="Y17762" s="108"/>
      <c r="AA17762" s="108"/>
      <c r="AC17762" s="108"/>
    </row>
    <row r="17763" spans="19:29" x14ac:dyDescent="0.25">
      <c r="S17763" s="108"/>
      <c r="U17763" s="108"/>
      <c r="W17763" s="108"/>
      <c r="Y17763" s="108"/>
      <c r="AA17763" s="108"/>
      <c r="AC17763" s="108"/>
    </row>
    <row r="17764" spans="19:29" x14ac:dyDescent="0.25">
      <c r="S17764" s="108"/>
      <c r="U17764" s="108"/>
      <c r="W17764" s="108"/>
      <c r="Y17764" s="108"/>
      <c r="AA17764" s="108"/>
      <c r="AC17764" s="108"/>
    </row>
    <row r="17765" spans="19:29" x14ac:dyDescent="0.25">
      <c r="S17765" s="110"/>
      <c r="U17765" s="110"/>
      <c r="W17765" s="110"/>
      <c r="Y17765" s="110"/>
      <c r="AA17765" s="110"/>
      <c r="AC17765" s="110"/>
    </row>
    <row r="17766" spans="19:29" x14ac:dyDescent="0.25">
      <c r="S17766" s="110"/>
      <c r="U17766" s="110"/>
      <c r="W17766" s="110"/>
      <c r="Y17766" s="110"/>
      <c r="AA17766" s="110"/>
      <c r="AC17766" s="110"/>
    </row>
    <row r="17767" spans="19:29" x14ac:dyDescent="0.25">
      <c r="S17767" s="110"/>
      <c r="U17767" s="110"/>
      <c r="W17767" s="110"/>
      <c r="Y17767" s="110"/>
      <c r="AA17767" s="110"/>
      <c r="AC17767" s="110"/>
    </row>
    <row r="17768" spans="19:29" x14ac:dyDescent="0.25">
      <c r="S17768" s="110"/>
      <c r="U17768" s="110"/>
      <c r="W17768" s="110"/>
      <c r="Y17768" s="110"/>
      <c r="AA17768" s="110"/>
      <c r="AC17768" s="110"/>
    </row>
    <row r="17769" spans="19:29" x14ac:dyDescent="0.25">
      <c r="S17769" s="111"/>
      <c r="U17769" s="111"/>
      <c r="W17769" s="111"/>
      <c r="Y17769" s="111"/>
      <c r="AA17769" s="111"/>
      <c r="AC17769" s="111"/>
    </row>
    <row r="17770" spans="19:29" x14ac:dyDescent="0.25">
      <c r="S17770" s="107"/>
      <c r="U17770" s="107"/>
      <c r="W17770" s="107"/>
      <c r="Y17770" s="107"/>
      <c r="AA17770" s="107"/>
      <c r="AC17770" s="107"/>
    </row>
    <row r="17771" spans="19:29" x14ac:dyDescent="0.25">
      <c r="S17771" s="108"/>
      <c r="U17771" s="108"/>
      <c r="W17771" s="108"/>
      <c r="Y17771" s="108"/>
      <c r="AA17771" s="108"/>
      <c r="AC17771" s="108"/>
    </row>
    <row r="17772" spans="19:29" x14ac:dyDescent="0.25">
      <c r="S17772" s="108"/>
      <c r="U17772" s="108"/>
      <c r="W17772" s="108"/>
      <c r="Y17772" s="108"/>
      <c r="AA17772" s="108"/>
      <c r="AC17772" s="108"/>
    </row>
    <row r="17773" spans="19:29" x14ac:dyDescent="0.25">
      <c r="S17773" s="109"/>
      <c r="U17773" s="109"/>
      <c r="W17773" s="109"/>
      <c r="Y17773" s="109"/>
      <c r="AA17773" s="109"/>
      <c r="AC17773" s="109"/>
    </row>
    <row r="17774" spans="19:29" x14ac:dyDescent="0.25">
      <c r="S17774" s="108"/>
      <c r="U17774" s="108"/>
      <c r="W17774" s="108"/>
      <c r="Y17774" s="108"/>
      <c r="AA17774" s="108"/>
      <c r="AC17774" s="108"/>
    </row>
    <row r="17775" spans="19:29" x14ac:dyDescent="0.25">
      <c r="S17775" s="108"/>
      <c r="U17775" s="108"/>
      <c r="W17775" s="108"/>
      <c r="Y17775" s="108"/>
      <c r="AA17775" s="108"/>
      <c r="AC17775" s="108"/>
    </row>
    <row r="17776" spans="19:29" x14ac:dyDescent="0.25">
      <c r="S17776" s="109"/>
      <c r="U17776" s="109"/>
      <c r="W17776" s="109"/>
      <c r="Y17776" s="109"/>
      <c r="AA17776" s="109"/>
      <c r="AC17776" s="109"/>
    </row>
    <row r="17777" spans="19:29" x14ac:dyDescent="0.25">
      <c r="S17777" s="108"/>
      <c r="U17777" s="108"/>
      <c r="W17777" s="108"/>
      <c r="Y17777" s="108"/>
      <c r="AA17777" s="108"/>
      <c r="AC17777" s="108"/>
    </row>
    <row r="17778" spans="19:29" x14ac:dyDescent="0.25">
      <c r="S17778" s="109"/>
      <c r="U17778" s="109"/>
      <c r="W17778" s="109"/>
      <c r="Y17778" s="109"/>
      <c r="AA17778" s="109"/>
      <c r="AC17778" s="109"/>
    </row>
    <row r="17779" spans="19:29" x14ac:dyDescent="0.25">
      <c r="S17779" s="108"/>
      <c r="U17779" s="108"/>
      <c r="W17779" s="108"/>
      <c r="Y17779" s="108"/>
      <c r="AA17779" s="108"/>
      <c r="AC17779" s="108"/>
    </row>
    <row r="17780" spans="19:29" x14ac:dyDescent="0.25">
      <c r="S17780" s="108"/>
      <c r="U17780" s="108"/>
      <c r="W17780" s="108"/>
      <c r="Y17780" s="108"/>
      <c r="AA17780" s="108"/>
      <c r="AC17780" s="108"/>
    </row>
    <row r="17781" spans="19:29" x14ac:dyDescent="0.25">
      <c r="S17781" s="108"/>
      <c r="U17781" s="108"/>
      <c r="W17781" s="108"/>
      <c r="Y17781" s="108"/>
      <c r="AA17781" s="108"/>
      <c r="AC17781" s="108"/>
    </row>
    <row r="17782" spans="19:29" x14ac:dyDescent="0.25">
      <c r="S17782" s="110"/>
      <c r="U17782" s="110"/>
      <c r="W17782" s="110"/>
      <c r="Y17782" s="110"/>
      <c r="AA17782" s="110"/>
      <c r="AC17782" s="110"/>
    </row>
    <row r="17783" spans="19:29" x14ac:dyDescent="0.25">
      <c r="S17783" s="110"/>
      <c r="U17783" s="110"/>
      <c r="W17783" s="110"/>
      <c r="Y17783" s="110"/>
      <c r="AA17783" s="110"/>
      <c r="AC17783" s="110"/>
    </row>
    <row r="17784" spans="19:29" x14ac:dyDescent="0.25">
      <c r="S17784" s="110"/>
      <c r="U17784" s="110"/>
      <c r="W17784" s="110"/>
      <c r="Y17784" s="110"/>
      <c r="AA17784" s="110"/>
      <c r="AC17784" s="110"/>
    </row>
    <row r="17785" spans="19:29" x14ac:dyDescent="0.25">
      <c r="S17785" s="110"/>
      <c r="U17785" s="110"/>
      <c r="W17785" s="110"/>
      <c r="Y17785" s="110"/>
      <c r="AA17785" s="110"/>
      <c r="AC17785" s="110"/>
    </row>
    <row r="17786" spans="19:29" x14ac:dyDescent="0.25">
      <c r="S17786" s="111"/>
      <c r="U17786" s="111"/>
      <c r="W17786" s="111"/>
      <c r="Y17786" s="111"/>
      <c r="AA17786" s="111"/>
      <c r="AC17786" s="111"/>
    </row>
    <row r="17787" spans="19:29" x14ac:dyDescent="0.25">
      <c r="S17787" s="107"/>
      <c r="U17787" s="107"/>
      <c r="W17787" s="107"/>
      <c r="Y17787" s="107"/>
      <c r="AA17787" s="107"/>
      <c r="AC17787" s="107"/>
    </row>
    <row r="17788" spans="19:29" x14ac:dyDescent="0.25">
      <c r="S17788" s="108"/>
      <c r="U17788" s="108"/>
      <c r="W17788" s="108"/>
      <c r="Y17788" s="108"/>
      <c r="AA17788" s="108"/>
      <c r="AC17788" s="108"/>
    </row>
    <row r="17789" spans="19:29" x14ac:dyDescent="0.25">
      <c r="S17789" s="108"/>
      <c r="U17789" s="108"/>
      <c r="W17789" s="108"/>
      <c r="Y17789" s="108"/>
      <c r="AA17789" s="108"/>
      <c r="AC17789" s="108"/>
    </row>
    <row r="17790" spans="19:29" x14ac:dyDescent="0.25">
      <c r="S17790" s="109"/>
      <c r="U17790" s="109"/>
      <c r="W17790" s="109"/>
      <c r="Y17790" s="109"/>
      <c r="AA17790" s="109"/>
      <c r="AC17790" s="109"/>
    </row>
    <row r="17791" spans="19:29" x14ac:dyDescent="0.25">
      <c r="S17791" s="108"/>
      <c r="U17791" s="108"/>
      <c r="W17791" s="108"/>
      <c r="Y17791" s="108"/>
      <c r="AA17791" s="108"/>
      <c r="AC17791" s="108"/>
    </row>
    <row r="17792" spans="19:29" x14ac:dyDescent="0.25">
      <c r="S17792" s="108"/>
      <c r="U17792" s="108"/>
      <c r="W17792" s="108"/>
      <c r="Y17792" s="108"/>
      <c r="AA17792" s="108"/>
      <c r="AC17792" s="108"/>
    </row>
    <row r="17793" spans="19:29" x14ac:dyDescent="0.25">
      <c r="S17793" s="109"/>
      <c r="U17793" s="109"/>
      <c r="W17793" s="109"/>
      <c r="Y17793" s="109"/>
      <c r="AA17793" s="109"/>
      <c r="AC17793" s="109"/>
    </row>
    <row r="17794" spans="19:29" x14ac:dyDescent="0.25">
      <c r="S17794" s="108"/>
      <c r="U17794" s="108"/>
      <c r="W17794" s="108"/>
      <c r="Y17794" s="108"/>
      <c r="AA17794" s="108"/>
      <c r="AC17794" s="108"/>
    </row>
    <row r="17795" spans="19:29" x14ac:dyDescent="0.25">
      <c r="S17795" s="109"/>
      <c r="U17795" s="109"/>
      <c r="W17795" s="109"/>
      <c r="Y17795" s="109"/>
      <c r="AA17795" s="109"/>
      <c r="AC17795" s="109"/>
    </row>
    <row r="17796" spans="19:29" x14ac:dyDescent="0.25">
      <c r="S17796" s="108"/>
      <c r="U17796" s="108"/>
      <c r="W17796" s="108"/>
      <c r="Y17796" s="108"/>
      <c r="AA17796" s="108"/>
      <c r="AC17796" s="108"/>
    </row>
    <row r="17797" spans="19:29" x14ac:dyDescent="0.25">
      <c r="S17797" s="108"/>
      <c r="U17797" s="108"/>
      <c r="W17797" s="108"/>
      <c r="Y17797" s="108"/>
      <c r="AA17797" s="108"/>
      <c r="AC17797" s="108"/>
    </row>
    <row r="17798" spans="19:29" x14ac:dyDescent="0.25">
      <c r="S17798" s="108"/>
      <c r="U17798" s="108"/>
      <c r="W17798" s="108"/>
      <c r="Y17798" s="108"/>
      <c r="AA17798" s="108"/>
      <c r="AC17798" s="108"/>
    </row>
    <row r="17799" spans="19:29" x14ac:dyDescent="0.25">
      <c r="S17799" s="110"/>
      <c r="U17799" s="110"/>
      <c r="W17799" s="110"/>
      <c r="Y17799" s="110"/>
      <c r="AA17799" s="110"/>
      <c r="AC17799" s="110"/>
    </row>
    <row r="17800" spans="19:29" x14ac:dyDescent="0.25">
      <c r="S17800" s="110"/>
      <c r="U17800" s="110"/>
      <c r="W17800" s="110"/>
      <c r="Y17800" s="110"/>
      <c r="AA17800" s="110"/>
      <c r="AC17800" s="110"/>
    </row>
    <row r="17801" spans="19:29" x14ac:dyDescent="0.25">
      <c r="S17801" s="110"/>
      <c r="U17801" s="110"/>
      <c r="W17801" s="110"/>
      <c r="Y17801" s="110"/>
      <c r="AA17801" s="110"/>
      <c r="AC17801" s="110"/>
    </row>
    <row r="17802" spans="19:29" x14ac:dyDescent="0.25">
      <c r="S17802" s="110"/>
      <c r="U17802" s="110"/>
      <c r="W17802" s="110"/>
      <c r="Y17802" s="110"/>
      <c r="AA17802" s="110"/>
      <c r="AC17802" s="110"/>
    </row>
    <row r="17803" spans="19:29" x14ac:dyDescent="0.25">
      <c r="S17803" s="111"/>
      <c r="U17803" s="111"/>
      <c r="W17803" s="111"/>
      <c r="Y17803" s="111"/>
      <c r="AA17803" s="111"/>
      <c r="AC17803" s="111"/>
    </row>
    <row r="17804" spans="19:29" x14ac:dyDescent="0.25">
      <c r="S17804" s="107"/>
      <c r="U17804" s="107"/>
      <c r="W17804" s="107"/>
      <c r="Y17804" s="107"/>
      <c r="AA17804" s="107"/>
      <c r="AC17804" s="107"/>
    </row>
    <row r="17805" spans="19:29" x14ac:dyDescent="0.25">
      <c r="S17805" s="108"/>
      <c r="U17805" s="108"/>
      <c r="W17805" s="108"/>
      <c r="Y17805" s="108"/>
      <c r="AA17805" s="108"/>
      <c r="AC17805" s="108"/>
    </row>
    <row r="17806" spans="19:29" x14ac:dyDescent="0.25">
      <c r="S17806" s="108"/>
      <c r="U17806" s="108"/>
      <c r="W17806" s="108"/>
      <c r="Y17806" s="108"/>
      <c r="AA17806" s="108"/>
      <c r="AC17806" s="108"/>
    </row>
    <row r="17807" spans="19:29" x14ac:dyDescent="0.25">
      <c r="S17807" s="109"/>
      <c r="U17807" s="109"/>
      <c r="W17807" s="109"/>
      <c r="Y17807" s="109"/>
      <c r="AA17807" s="109"/>
      <c r="AC17807" s="109"/>
    </row>
    <row r="17808" spans="19:29" x14ac:dyDescent="0.25">
      <c r="S17808" s="108"/>
      <c r="U17808" s="108"/>
      <c r="W17808" s="108"/>
      <c r="Y17808" s="108"/>
      <c r="AA17808" s="108"/>
      <c r="AC17808" s="108"/>
    </row>
    <row r="17809" spans="19:29" x14ac:dyDescent="0.25">
      <c r="S17809" s="108"/>
      <c r="U17809" s="108"/>
      <c r="W17809" s="108"/>
      <c r="Y17809" s="108"/>
      <c r="AA17809" s="108"/>
      <c r="AC17809" s="108"/>
    </row>
    <row r="17810" spans="19:29" x14ac:dyDescent="0.25">
      <c r="S17810" s="109"/>
      <c r="U17810" s="109"/>
      <c r="W17810" s="109"/>
      <c r="Y17810" s="109"/>
      <c r="AA17810" s="109"/>
      <c r="AC17810" s="109"/>
    </row>
    <row r="17811" spans="19:29" x14ac:dyDescent="0.25">
      <c r="S17811" s="108"/>
      <c r="U17811" s="108"/>
      <c r="W17811" s="108"/>
      <c r="Y17811" s="108"/>
      <c r="AA17811" s="108"/>
      <c r="AC17811" s="108"/>
    </row>
    <row r="17812" spans="19:29" x14ac:dyDescent="0.25">
      <c r="S17812" s="109"/>
      <c r="U17812" s="109"/>
      <c r="W17812" s="109"/>
      <c r="Y17812" s="109"/>
      <c r="AA17812" s="109"/>
      <c r="AC17812" s="109"/>
    </row>
    <row r="17813" spans="19:29" x14ac:dyDescent="0.25">
      <c r="S17813" s="108"/>
      <c r="U17813" s="108"/>
      <c r="W17813" s="108"/>
      <c r="Y17813" s="108"/>
      <c r="AA17813" s="108"/>
      <c r="AC17813" s="108"/>
    </row>
    <row r="17814" spans="19:29" x14ac:dyDescent="0.25">
      <c r="S17814" s="108"/>
      <c r="U17814" s="108"/>
      <c r="W17814" s="108"/>
      <c r="Y17814" s="108"/>
      <c r="AA17814" s="108"/>
      <c r="AC17814" s="108"/>
    </row>
    <row r="17815" spans="19:29" x14ac:dyDescent="0.25">
      <c r="S17815" s="108"/>
      <c r="U17815" s="108"/>
      <c r="W17815" s="108"/>
      <c r="Y17815" s="108"/>
      <c r="AA17815" s="108"/>
      <c r="AC17815" s="108"/>
    </row>
    <row r="17816" spans="19:29" x14ac:dyDescent="0.25">
      <c r="S17816" s="110"/>
      <c r="U17816" s="110"/>
      <c r="W17816" s="110"/>
      <c r="Y17816" s="110"/>
      <c r="AA17816" s="110"/>
      <c r="AC17816" s="110"/>
    </row>
    <row r="17817" spans="19:29" x14ac:dyDescent="0.25">
      <c r="S17817" s="110"/>
      <c r="U17817" s="110"/>
      <c r="W17817" s="110"/>
      <c r="Y17817" s="110"/>
      <c r="AA17817" s="110"/>
      <c r="AC17817" s="110"/>
    </row>
    <row r="17818" spans="19:29" x14ac:dyDescent="0.25">
      <c r="S17818" s="110"/>
      <c r="U17818" s="110"/>
      <c r="W17818" s="110"/>
      <c r="Y17818" s="110"/>
      <c r="AA17818" s="110"/>
      <c r="AC17818" s="110"/>
    </row>
    <row r="17819" spans="19:29" x14ac:dyDescent="0.25">
      <c r="S17819" s="110"/>
      <c r="U17819" s="110"/>
      <c r="W17819" s="110"/>
      <c r="Y17819" s="110"/>
      <c r="AA17819" s="110"/>
      <c r="AC17819" s="110"/>
    </row>
    <row r="17820" spans="19:29" x14ac:dyDescent="0.25">
      <c r="S17820" s="111"/>
      <c r="U17820" s="111"/>
      <c r="W17820" s="111"/>
      <c r="Y17820" s="111"/>
      <c r="AA17820" s="111"/>
      <c r="AC17820" s="111"/>
    </row>
    <row r="17821" spans="19:29" x14ac:dyDescent="0.25">
      <c r="S17821" s="107"/>
      <c r="U17821" s="107"/>
      <c r="W17821" s="107"/>
      <c r="Y17821" s="107"/>
      <c r="AA17821" s="107"/>
      <c r="AC17821" s="107"/>
    </row>
    <row r="17822" spans="19:29" x14ac:dyDescent="0.25">
      <c r="S17822" s="108"/>
      <c r="U17822" s="108"/>
      <c r="W17822" s="108"/>
      <c r="Y17822" s="108"/>
      <c r="AA17822" s="108"/>
      <c r="AC17822" s="108"/>
    </row>
    <row r="17823" spans="19:29" x14ac:dyDescent="0.25">
      <c r="S17823" s="108"/>
      <c r="U17823" s="108"/>
      <c r="W17823" s="108"/>
      <c r="Y17823" s="108"/>
      <c r="AA17823" s="108"/>
      <c r="AC17823" s="108"/>
    </row>
    <row r="17824" spans="19:29" x14ac:dyDescent="0.25">
      <c r="S17824" s="109"/>
      <c r="U17824" s="109"/>
      <c r="W17824" s="109"/>
      <c r="Y17824" s="109"/>
      <c r="AA17824" s="109"/>
      <c r="AC17824" s="109"/>
    </row>
    <row r="17825" spans="19:29" x14ac:dyDescent="0.25">
      <c r="S17825" s="108"/>
      <c r="U17825" s="108"/>
      <c r="W17825" s="108"/>
      <c r="Y17825" s="108"/>
      <c r="AA17825" s="108"/>
      <c r="AC17825" s="108"/>
    </row>
    <row r="17826" spans="19:29" x14ac:dyDescent="0.25">
      <c r="S17826" s="108"/>
      <c r="U17826" s="108"/>
      <c r="W17826" s="108"/>
      <c r="Y17826" s="108"/>
      <c r="AA17826" s="108"/>
      <c r="AC17826" s="108"/>
    </row>
    <row r="17827" spans="19:29" x14ac:dyDescent="0.25">
      <c r="S17827" s="109"/>
      <c r="U17827" s="109"/>
      <c r="W17827" s="109"/>
      <c r="Y17827" s="109"/>
      <c r="AA17827" s="109"/>
      <c r="AC17827" s="109"/>
    </row>
    <row r="17828" spans="19:29" x14ac:dyDescent="0.25">
      <c r="S17828" s="108"/>
      <c r="U17828" s="108"/>
      <c r="W17828" s="108"/>
      <c r="Y17828" s="108"/>
      <c r="AA17828" s="108"/>
      <c r="AC17828" s="108"/>
    </row>
    <row r="17829" spans="19:29" x14ac:dyDescent="0.25">
      <c r="S17829" s="109"/>
      <c r="U17829" s="109"/>
      <c r="W17829" s="109"/>
      <c r="Y17829" s="109"/>
      <c r="AA17829" s="109"/>
      <c r="AC17829" s="109"/>
    </row>
    <row r="17830" spans="19:29" x14ac:dyDescent="0.25">
      <c r="S17830" s="108"/>
      <c r="U17830" s="108"/>
      <c r="W17830" s="108"/>
      <c r="Y17830" s="108"/>
      <c r="AA17830" s="108"/>
      <c r="AC17830" s="108"/>
    </row>
    <row r="17831" spans="19:29" x14ac:dyDescent="0.25">
      <c r="S17831" s="108"/>
      <c r="U17831" s="108"/>
      <c r="W17831" s="108"/>
      <c r="Y17831" s="108"/>
      <c r="AA17831" s="108"/>
      <c r="AC17831" s="108"/>
    </row>
    <row r="17832" spans="19:29" x14ac:dyDescent="0.25">
      <c r="S17832" s="108"/>
      <c r="U17832" s="108"/>
      <c r="W17832" s="108"/>
      <c r="Y17832" s="108"/>
      <c r="AA17832" s="108"/>
      <c r="AC17832" s="108"/>
    </row>
    <row r="17833" spans="19:29" x14ac:dyDescent="0.25">
      <c r="S17833" s="110"/>
      <c r="U17833" s="110"/>
      <c r="W17833" s="110"/>
      <c r="Y17833" s="110"/>
      <c r="AA17833" s="110"/>
      <c r="AC17833" s="110"/>
    </row>
    <row r="17834" spans="19:29" x14ac:dyDescent="0.25">
      <c r="S17834" s="110"/>
      <c r="U17834" s="110"/>
      <c r="W17834" s="110"/>
      <c r="Y17834" s="110"/>
      <c r="AA17834" s="110"/>
      <c r="AC17834" s="110"/>
    </row>
    <row r="17835" spans="19:29" x14ac:dyDescent="0.25">
      <c r="S17835" s="110"/>
      <c r="U17835" s="110"/>
      <c r="W17835" s="110"/>
      <c r="Y17835" s="110"/>
      <c r="AA17835" s="110"/>
      <c r="AC17835" s="110"/>
    </row>
    <row r="17836" spans="19:29" x14ac:dyDescent="0.25">
      <c r="S17836" s="110"/>
      <c r="U17836" s="110"/>
      <c r="W17836" s="110"/>
      <c r="Y17836" s="110"/>
      <c r="AA17836" s="110"/>
      <c r="AC17836" s="110"/>
    </row>
    <row r="17837" spans="19:29" x14ac:dyDescent="0.25">
      <c r="S17837" s="111"/>
      <c r="U17837" s="111"/>
      <c r="W17837" s="111"/>
      <c r="Y17837" s="111"/>
      <c r="AA17837" s="111"/>
      <c r="AC17837" s="111"/>
    </row>
    <row r="17838" spans="19:29" x14ac:dyDescent="0.25">
      <c r="S17838" s="107"/>
      <c r="U17838" s="107"/>
      <c r="W17838" s="107"/>
      <c r="Y17838" s="107"/>
      <c r="AA17838" s="107"/>
      <c r="AC17838" s="107"/>
    </row>
    <row r="17839" spans="19:29" x14ac:dyDescent="0.25">
      <c r="S17839" s="108"/>
      <c r="U17839" s="108"/>
      <c r="W17839" s="108"/>
      <c r="Y17839" s="108"/>
      <c r="AA17839" s="108"/>
      <c r="AC17839" s="108"/>
    </row>
    <row r="17840" spans="19:29" x14ac:dyDescent="0.25">
      <c r="S17840" s="108"/>
      <c r="U17840" s="108"/>
      <c r="W17840" s="108"/>
      <c r="Y17840" s="108"/>
      <c r="AA17840" s="108"/>
      <c r="AC17840" s="108"/>
    </row>
    <row r="17841" spans="19:29" x14ac:dyDescent="0.25">
      <c r="S17841" s="109"/>
      <c r="U17841" s="109"/>
      <c r="W17841" s="109"/>
      <c r="Y17841" s="109"/>
      <c r="AA17841" s="109"/>
      <c r="AC17841" s="109"/>
    </row>
    <row r="17842" spans="19:29" x14ac:dyDescent="0.25">
      <c r="S17842" s="108"/>
      <c r="U17842" s="108"/>
      <c r="W17842" s="108"/>
      <c r="Y17842" s="108"/>
      <c r="AA17842" s="108"/>
      <c r="AC17842" s="108"/>
    </row>
    <row r="17843" spans="19:29" x14ac:dyDescent="0.25">
      <c r="S17843" s="108"/>
      <c r="U17843" s="108"/>
      <c r="W17843" s="108"/>
      <c r="Y17843" s="108"/>
      <c r="AA17843" s="108"/>
      <c r="AC17843" s="108"/>
    </row>
    <row r="17844" spans="19:29" x14ac:dyDescent="0.25">
      <c r="S17844" s="109"/>
      <c r="U17844" s="109"/>
      <c r="W17844" s="109"/>
      <c r="Y17844" s="109"/>
      <c r="AA17844" s="109"/>
      <c r="AC17844" s="109"/>
    </row>
    <row r="17845" spans="19:29" x14ac:dyDescent="0.25">
      <c r="S17845" s="108"/>
      <c r="U17845" s="108"/>
      <c r="W17845" s="108"/>
      <c r="Y17845" s="108"/>
      <c r="AA17845" s="108"/>
      <c r="AC17845" s="108"/>
    </row>
    <row r="17846" spans="19:29" x14ac:dyDescent="0.25">
      <c r="S17846" s="109"/>
      <c r="U17846" s="109"/>
      <c r="W17846" s="109"/>
      <c r="Y17846" s="109"/>
      <c r="AA17846" s="109"/>
      <c r="AC17846" s="109"/>
    </row>
    <row r="17847" spans="19:29" x14ac:dyDescent="0.25">
      <c r="S17847" s="108"/>
      <c r="U17847" s="108"/>
      <c r="W17847" s="108"/>
      <c r="Y17847" s="108"/>
      <c r="AA17847" s="108"/>
      <c r="AC17847" s="108"/>
    </row>
    <row r="17848" spans="19:29" x14ac:dyDescent="0.25">
      <c r="S17848" s="108"/>
      <c r="U17848" s="108"/>
      <c r="W17848" s="108"/>
      <c r="Y17848" s="108"/>
      <c r="AA17848" s="108"/>
      <c r="AC17848" s="108"/>
    </row>
    <row r="17849" spans="19:29" x14ac:dyDescent="0.25">
      <c r="S17849" s="108"/>
      <c r="U17849" s="108"/>
      <c r="W17849" s="108"/>
      <c r="Y17849" s="108"/>
      <c r="AA17849" s="108"/>
      <c r="AC17849" s="108"/>
    </row>
    <row r="17850" spans="19:29" x14ac:dyDescent="0.25">
      <c r="S17850" s="110"/>
      <c r="U17850" s="110"/>
      <c r="W17850" s="110"/>
      <c r="Y17850" s="110"/>
      <c r="AA17850" s="110"/>
      <c r="AC17850" s="110"/>
    </row>
    <row r="17851" spans="19:29" x14ac:dyDescent="0.25">
      <c r="S17851" s="110"/>
      <c r="U17851" s="110"/>
      <c r="W17851" s="110"/>
      <c r="Y17851" s="110"/>
      <c r="AA17851" s="110"/>
      <c r="AC17851" s="110"/>
    </row>
    <row r="17852" spans="19:29" x14ac:dyDescent="0.25">
      <c r="S17852" s="110"/>
      <c r="U17852" s="110"/>
      <c r="W17852" s="110"/>
      <c r="Y17852" s="110"/>
      <c r="AA17852" s="110"/>
      <c r="AC17852" s="110"/>
    </row>
    <row r="17853" spans="19:29" x14ac:dyDescent="0.25">
      <c r="S17853" s="110"/>
      <c r="U17853" s="110"/>
      <c r="W17853" s="110"/>
      <c r="Y17853" s="110"/>
      <c r="AA17853" s="110"/>
      <c r="AC17853" s="110"/>
    </row>
    <row r="17854" spans="19:29" x14ac:dyDescent="0.25">
      <c r="S17854" s="111"/>
      <c r="U17854" s="111"/>
      <c r="W17854" s="111"/>
      <c r="Y17854" s="111"/>
      <c r="AA17854" s="111"/>
      <c r="AC17854" s="111"/>
    </row>
    <row r="17855" spans="19:29" x14ac:dyDescent="0.25">
      <c r="S17855" s="107"/>
      <c r="U17855" s="107"/>
      <c r="W17855" s="107"/>
      <c r="Y17855" s="107"/>
      <c r="AA17855" s="107"/>
      <c r="AC17855" s="107"/>
    </row>
    <row r="17856" spans="19:29" x14ac:dyDescent="0.25">
      <c r="S17856" s="108"/>
      <c r="U17856" s="108"/>
      <c r="W17856" s="108"/>
      <c r="Y17856" s="108"/>
      <c r="AA17856" s="108"/>
      <c r="AC17856" s="108"/>
    </row>
    <row r="17857" spans="19:29" x14ac:dyDescent="0.25">
      <c r="S17857" s="108"/>
      <c r="U17857" s="108"/>
      <c r="W17857" s="108"/>
      <c r="Y17857" s="108"/>
      <c r="AA17857" s="108"/>
      <c r="AC17857" s="108"/>
    </row>
    <row r="17858" spans="19:29" x14ac:dyDescent="0.25">
      <c r="S17858" s="109"/>
      <c r="U17858" s="109"/>
      <c r="W17858" s="109"/>
      <c r="Y17858" s="109"/>
      <c r="AA17858" s="109"/>
      <c r="AC17858" s="109"/>
    </row>
    <row r="17859" spans="19:29" x14ac:dyDescent="0.25">
      <c r="S17859" s="108"/>
      <c r="U17859" s="108"/>
      <c r="W17859" s="108"/>
      <c r="Y17859" s="108"/>
      <c r="AA17859" s="108"/>
      <c r="AC17859" s="108"/>
    </row>
    <row r="17860" spans="19:29" x14ac:dyDescent="0.25">
      <c r="S17860" s="108"/>
      <c r="U17860" s="108"/>
      <c r="W17860" s="108"/>
      <c r="Y17860" s="108"/>
      <c r="AA17860" s="108"/>
      <c r="AC17860" s="108"/>
    </row>
    <row r="17861" spans="19:29" x14ac:dyDescent="0.25">
      <c r="S17861" s="109"/>
      <c r="U17861" s="109"/>
      <c r="W17861" s="109"/>
      <c r="Y17861" s="109"/>
      <c r="AA17861" s="109"/>
      <c r="AC17861" s="109"/>
    </row>
    <row r="17862" spans="19:29" x14ac:dyDescent="0.25">
      <c r="S17862" s="108"/>
      <c r="U17862" s="108"/>
      <c r="W17862" s="108"/>
      <c r="Y17862" s="108"/>
      <c r="AA17862" s="108"/>
      <c r="AC17862" s="108"/>
    </row>
    <row r="17863" spans="19:29" x14ac:dyDescent="0.25">
      <c r="S17863" s="109"/>
      <c r="U17863" s="109"/>
      <c r="W17863" s="109"/>
      <c r="Y17863" s="109"/>
      <c r="AA17863" s="109"/>
      <c r="AC17863" s="109"/>
    </row>
    <row r="17864" spans="19:29" x14ac:dyDescent="0.25">
      <c r="S17864" s="108"/>
      <c r="U17864" s="108"/>
      <c r="W17864" s="108"/>
      <c r="Y17864" s="108"/>
      <c r="AA17864" s="108"/>
      <c r="AC17864" s="108"/>
    </row>
    <row r="17865" spans="19:29" x14ac:dyDescent="0.25">
      <c r="S17865" s="108"/>
      <c r="U17865" s="108"/>
      <c r="W17865" s="108"/>
      <c r="Y17865" s="108"/>
      <c r="AA17865" s="108"/>
      <c r="AC17865" s="108"/>
    </row>
    <row r="17866" spans="19:29" x14ac:dyDescent="0.25">
      <c r="S17866" s="108"/>
      <c r="U17866" s="108"/>
      <c r="W17866" s="108"/>
      <c r="Y17866" s="108"/>
      <c r="AA17866" s="108"/>
      <c r="AC17866" s="108"/>
    </row>
    <row r="17867" spans="19:29" x14ac:dyDescent="0.25">
      <c r="S17867" s="110"/>
      <c r="U17867" s="110"/>
      <c r="W17867" s="110"/>
      <c r="Y17867" s="110"/>
      <c r="AA17867" s="110"/>
      <c r="AC17867" s="110"/>
    </row>
    <row r="17868" spans="19:29" x14ac:dyDescent="0.25">
      <c r="S17868" s="110"/>
      <c r="U17868" s="110"/>
      <c r="W17868" s="110"/>
      <c r="Y17868" s="110"/>
      <c r="AA17868" s="110"/>
      <c r="AC17868" s="110"/>
    </row>
    <row r="17869" spans="19:29" x14ac:dyDescent="0.25">
      <c r="S17869" s="110"/>
      <c r="U17869" s="110"/>
      <c r="W17869" s="110"/>
      <c r="Y17869" s="110"/>
      <c r="AA17869" s="110"/>
      <c r="AC17869" s="110"/>
    </row>
    <row r="17870" spans="19:29" x14ac:dyDescent="0.25">
      <c r="S17870" s="110"/>
      <c r="U17870" s="110"/>
      <c r="W17870" s="110"/>
      <c r="Y17870" s="110"/>
      <c r="AA17870" s="110"/>
      <c r="AC17870" s="110"/>
    </row>
    <row r="17871" spans="19:29" x14ac:dyDescent="0.25">
      <c r="S17871" s="111"/>
      <c r="U17871" s="111"/>
      <c r="W17871" s="111"/>
      <c r="Y17871" s="111"/>
      <c r="AA17871" s="111"/>
      <c r="AC17871" s="111"/>
    </row>
    <row r="17872" spans="19:29" x14ac:dyDescent="0.25">
      <c r="S17872" s="107"/>
      <c r="U17872" s="107"/>
      <c r="W17872" s="107"/>
      <c r="Y17872" s="107"/>
      <c r="AA17872" s="107"/>
      <c r="AC17872" s="107"/>
    </row>
    <row r="17873" spans="19:29" x14ac:dyDescent="0.25">
      <c r="S17873" s="108"/>
      <c r="U17873" s="108"/>
      <c r="W17873" s="108"/>
      <c r="Y17873" s="108"/>
      <c r="AA17873" s="108"/>
      <c r="AC17873" s="108"/>
    </row>
    <row r="17874" spans="19:29" x14ac:dyDescent="0.25">
      <c r="S17874" s="108"/>
      <c r="U17874" s="108"/>
      <c r="W17874" s="108"/>
      <c r="Y17874" s="108"/>
      <c r="AA17874" s="108"/>
      <c r="AC17874" s="108"/>
    </row>
    <row r="17875" spans="19:29" x14ac:dyDescent="0.25">
      <c r="S17875" s="109"/>
      <c r="U17875" s="109"/>
      <c r="W17875" s="109"/>
      <c r="Y17875" s="109"/>
      <c r="AA17875" s="109"/>
      <c r="AC17875" s="109"/>
    </row>
    <row r="17876" spans="19:29" x14ac:dyDescent="0.25">
      <c r="S17876" s="108"/>
      <c r="U17876" s="108"/>
      <c r="W17876" s="108"/>
      <c r="Y17876" s="108"/>
      <c r="AA17876" s="108"/>
      <c r="AC17876" s="108"/>
    </row>
    <row r="17877" spans="19:29" x14ac:dyDescent="0.25">
      <c r="S17877" s="108"/>
      <c r="U17877" s="108"/>
      <c r="W17877" s="108"/>
      <c r="Y17877" s="108"/>
      <c r="AA17877" s="108"/>
      <c r="AC17877" s="108"/>
    </row>
    <row r="17878" spans="19:29" x14ac:dyDescent="0.25">
      <c r="S17878" s="109"/>
      <c r="U17878" s="109"/>
      <c r="W17878" s="109"/>
      <c r="Y17878" s="109"/>
      <c r="AA17878" s="109"/>
      <c r="AC17878" s="109"/>
    </row>
    <row r="17879" spans="19:29" x14ac:dyDescent="0.25">
      <c r="S17879" s="108"/>
      <c r="U17879" s="108"/>
      <c r="W17879" s="108"/>
      <c r="Y17879" s="108"/>
      <c r="AA17879" s="108"/>
      <c r="AC17879" s="108"/>
    </row>
    <row r="17880" spans="19:29" x14ac:dyDescent="0.25">
      <c r="S17880" s="109"/>
      <c r="U17880" s="109"/>
      <c r="W17880" s="109"/>
      <c r="Y17880" s="109"/>
      <c r="AA17880" s="109"/>
      <c r="AC17880" s="109"/>
    </row>
    <row r="17881" spans="19:29" x14ac:dyDescent="0.25">
      <c r="S17881" s="108"/>
      <c r="U17881" s="108"/>
      <c r="W17881" s="108"/>
      <c r="Y17881" s="108"/>
      <c r="AA17881" s="108"/>
      <c r="AC17881" s="108"/>
    </row>
    <row r="17882" spans="19:29" x14ac:dyDescent="0.25">
      <c r="S17882" s="108"/>
      <c r="U17882" s="108"/>
      <c r="W17882" s="108"/>
      <c r="Y17882" s="108"/>
      <c r="AA17882" s="108"/>
      <c r="AC17882" s="108"/>
    </row>
    <row r="17883" spans="19:29" x14ac:dyDescent="0.25">
      <c r="S17883" s="108"/>
      <c r="U17883" s="108"/>
      <c r="W17883" s="108"/>
      <c r="Y17883" s="108"/>
      <c r="AA17883" s="108"/>
      <c r="AC17883" s="108"/>
    </row>
    <row r="17884" spans="19:29" x14ac:dyDescent="0.25">
      <c r="S17884" s="110"/>
      <c r="U17884" s="110"/>
      <c r="W17884" s="110"/>
      <c r="Y17884" s="110"/>
      <c r="AA17884" s="110"/>
      <c r="AC17884" s="110"/>
    </row>
    <row r="17885" spans="19:29" x14ac:dyDescent="0.25">
      <c r="S17885" s="110"/>
      <c r="U17885" s="110"/>
      <c r="W17885" s="110"/>
      <c r="Y17885" s="110"/>
      <c r="AA17885" s="110"/>
      <c r="AC17885" s="110"/>
    </row>
    <row r="17886" spans="19:29" x14ac:dyDescent="0.25">
      <c r="S17886" s="110"/>
      <c r="U17886" s="110"/>
      <c r="W17886" s="110"/>
      <c r="Y17886" s="110"/>
      <c r="AA17886" s="110"/>
      <c r="AC17886" s="110"/>
    </row>
    <row r="17887" spans="19:29" x14ac:dyDescent="0.25">
      <c r="S17887" s="110"/>
      <c r="U17887" s="110"/>
      <c r="W17887" s="110"/>
      <c r="Y17887" s="110"/>
      <c r="AA17887" s="110"/>
      <c r="AC17887" s="110"/>
    </row>
    <row r="17888" spans="19:29" x14ac:dyDescent="0.25">
      <c r="S17888" s="111"/>
      <c r="U17888" s="111"/>
      <c r="W17888" s="111"/>
      <c r="Y17888" s="111"/>
      <c r="AA17888" s="111"/>
      <c r="AC17888" s="111"/>
    </row>
    <row r="17889" spans="19:29" x14ac:dyDescent="0.25">
      <c r="S17889" s="107"/>
      <c r="U17889" s="107"/>
      <c r="W17889" s="107"/>
      <c r="Y17889" s="107"/>
      <c r="AA17889" s="107"/>
      <c r="AC17889" s="107"/>
    </row>
    <row r="17890" spans="19:29" x14ac:dyDescent="0.25">
      <c r="S17890" s="108"/>
      <c r="U17890" s="108"/>
      <c r="W17890" s="108"/>
      <c r="Y17890" s="108"/>
      <c r="AA17890" s="108"/>
      <c r="AC17890" s="108"/>
    </row>
    <row r="17891" spans="19:29" x14ac:dyDescent="0.25">
      <c r="S17891" s="108"/>
      <c r="U17891" s="108"/>
      <c r="W17891" s="108"/>
      <c r="Y17891" s="108"/>
      <c r="AA17891" s="108"/>
      <c r="AC17891" s="108"/>
    </row>
    <row r="17892" spans="19:29" x14ac:dyDescent="0.25">
      <c r="S17892" s="109"/>
      <c r="U17892" s="109"/>
      <c r="W17892" s="109"/>
      <c r="Y17892" s="109"/>
      <c r="AA17892" s="109"/>
      <c r="AC17892" s="109"/>
    </row>
    <row r="17893" spans="19:29" x14ac:dyDescent="0.25">
      <c r="S17893" s="108"/>
      <c r="U17893" s="108"/>
      <c r="W17893" s="108"/>
      <c r="Y17893" s="108"/>
      <c r="AA17893" s="108"/>
      <c r="AC17893" s="108"/>
    </row>
    <row r="17894" spans="19:29" x14ac:dyDescent="0.25">
      <c r="S17894" s="108"/>
      <c r="U17894" s="108"/>
      <c r="W17894" s="108"/>
      <c r="Y17894" s="108"/>
      <c r="AA17894" s="108"/>
      <c r="AC17894" s="108"/>
    </row>
    <row r="17895" spans="19:29" x14ac:dyDescent="0.25">
      <c r="S17895" s="109"/>
      <c r="U17895" s="109"/>
      <c r="W17895" s="109"/>
      <c r="Y17895" s="109"/>
      <c r="AA17895" s="109"/>
      <c r="AC17895" s="109"/>
    </row>
    <row r="17896" spans="19:29" x14ac:dyDescent="0.25">
      <c r="S17896" s="108"/>
      <c r="U17896" s="108"/>
      <c r="W17896" s="108"/>
      <c r="Y17896" s="108"/>
      <c r="AA17896" s="108"/>
      <c r="AC17896" s="108"/>
    </row>
    <row r="17897" spans="19:29" x14ac:dyDescent="0.25">
      <c r="S17897" s="109"/>
      <c r="U17897" s="109"/>
      <c r="W17897" s="109"/>
      <c r="Y17897" s="109"/>
      <c r="AA17897" s="109"/>
      <c r="AC17897" s="109"/>
    </row>
    <row r="17898" spans="19:29" x14ac:dyDescent="0.25">
      <c r="S17898" s="108"/>
      <c r="U17898" s="108"/>
      <c r="W17898" s="108"/>
      <c r="Y17898" s="108"/>
      <c r="AA17898" s="108"/>
      <c r="AC17898" s="108"/>
    </row>
    <row r="17899" spans="19:29" x14ac:dyDescent="0.25">
      <c r="S17899" s="108"/>
      <c r="U17899" s="108"/>
      <c r="W17899" s="108"/>
      <c r="Y17899" s="108"/>
      <c r="AA17899" s="108"/>
      <c r="AC17899" s="108"/>
    </row>
    <row r="17900" spans="19:29" x14ac:dyDescent="0.25">
      <c r="S17900" s="108"/>
      <c r="U17900" s="108"/>
      <c r="W17900" s="108"/>
      <c r="Y17900" s="108"/>
      <c r="AA17900" s="108"/>
      <c r="AC17900" s="108"/>
    </row>
    <row r="17901" spans="19:29" x14ac:dyDescent="0.25">
      <c r="S17901" s="110"/>
      <c r="U17901" s="110"/>
      <c r="W17901" s="110"/>
      <c r="Y17901" s="110"/>
      <c r="AA17901" s="110"/>
      <c r="AC17901" s="110"/>
    </row>
    <row r="17902" spans="19:29" x14ac:dyDescent="0.25">
      <c r="S17902" s="110"/>
      <c r="U17902" s="110"/>
      <c r="W17902" s="110"/>
      <c r="Y17902" s="110"/>
      <c r="AA17902" s="110"/>
      <c r="AC17902" s="110"/>
    </row>
    <row r="17903" spans="19:29" x14ac:dyDescent="0.25">
      <c r="S17903" s="110"/>
      <c r="U17903" s="110"/>
      <c r="W17903" s="110"/>
      <c r="Y17903" s="110"/>
      <c r="AA17903" s="110"/>
      <c r="AC17903" s="110"/>
    </row>
    <row r="17904" spans="19:29" x14ac:dyDescent="0.25">
      <c r="S17904" s="110"/>
      <c r="U17904" s="110"/>
      <c r="W17904" s="110"/>
      <c r="Y17904" s="110"/>
      <c r="AA17904" s="110"/>
      <c r="AC17904" s="110"/>
    </row>
    <row r="17905" spans="19:29" x14ac:dyDescent="0.25">
      <c r="S17905" s="111"/>
      <c r="U17905" s="111"/>
      <c r="W17905" s="111"/>
      <c r="Y17905" s="111"/>
      <c r="AA17905" s="111"/>
      <c r="AC17905" s="111"/>
    </row>
    <row r="17906" spans="19:29" x14ac:dyDescent="0.25">
      <c r="S17906" s="107"/>
      <c r="U17906" s="107"/>
      <c r="W17906" s="107"/>
      <c r="Y17906" s="107"/>
      <c r="AA17906" s="107"/>
      <c r="AC17906" s="107"/>
    </row>
    <row r="17907" spans="19:29" x14ac:dyDescent="0.25">
      <c r="S17907" s="108"/>
      <c r="U17907" s="108"/>
      <c r="W17907" s="108"/>
      <c r="Y17907" s="108"/>
      <c r="AA17907" s="108"/>
      <c r="AC17907" s="108"/>
    </row>
    <row r="17908" spans="19:29" x14ac:dyDescent="0.25">
      <c r="S17908" s="108"/>
      <c r="U17908" s="108"/>
      <c r="W17908" s="108"/>
      <c r="Y17908" s="108"/>
      <c r="AA17908" s="108"/>
      <c r="AC17908" s="108"/>
    </row>
    <row r="17909" spans="19:29" x14ac:dyDescent="0.25">
      <c r="S17909" s="109"/>
      <c r="U17909" s="109"/>
      <c r="W17909" s="109"/>
      <c r="Y17909" s="109"/>
      <c r="AA17909" s="109"/>
      <c r="AC17909" s="109"/>
    </row>
    <row r="17910" spans="19:29" x14ac:dyDescent="0.25">
      <c r="S17910" s="108"/>
      <c r="U17910" s="108"/>
      <c r="W17910" s="108"/>
      <c r="Y17910" s="108"/>
      <c r="AA17910" s="108"/>
      <c r="AC17910" s="108"/>
    </row>
    <row r="17911" spans="19:29" x14ac:dyDescent="0.25">
      <c r="S17911" s="108"/>
      <c r="U17911" s="108"/>
      <c r="W17911" s="108"/>
      <c r="Y17911" s="108"/>
      <c r="AA17911" s="108"/>
      <c r="AC17911" s="108"/>
    </row>
    <row r="17912" spans="19:29" x14ac:dyDescent="0.25">
      <c r="S17912" s="109"/>
      <c r="U17912" s="109"/>
      <c r="W17912" s="109"/>
      <c r="Y17912" s="109"/>
      <c r="AA17912" s="109"/>
      <c r="AC17912" s="109"/>
    </row>
    <row r="17913" spans="19:29" x14ac:dyDescent="0.25">
      <c r="S17913" s="108"/>
      <c r="U17913" s="108"/>
      <c r="W17913" s="108"/>
      <c r="Y17913" s="108"/>
      <c r="AA17913" s="108"/>
      <c r="AC17913" s="108"/>
    </row>
    <row r="17914" spans="19:29" x14ac:dyDescent="0.25">
      <c r="S17914" s="109"/>
      <c r="U17914" s="109"/>
      <c r="W17914" s="109"/>
      <c r="Y17914" s="109"/>
      <c r="AA17914" s="109"/>
      <c r="AC17914" s="109"/>
    </row>
    <row r="17915" spans="19:29" x14ac:dyDescent="0.25">
      <c r="S17915" s="108"/>
      <c r="U17915" s="108"/>
      <c r="W17915" s="108"/>
      <c r="Y17915" s="108"/>
      <c r="AA17915" s="108"/>
      <c r="AC17915" s="108"/>
    </row>
    <row r="17916" spans="19:29" x14ac:dyDescent="0.25">
      <c r="S17916" s="108"/>
      <c r="U17916" s="108"/>
      <c r="W17916" s="108"/>
      <c r="Y17916" s="108"/>
      <c r="AA17916" s="108"/>
      <c r="AC17916" s="108"/>
    </row>
    <row r="17917" spans="19:29" x14ac:dyDescent="0.25">
      <c r="S17917" s="108"/>
      <c r="U17917" s="108"/>
      <c r="W17917" s="108"/>
      <c r="Y17917" s="108"/>
      <c r="AA17917" s="108"/>
      <c r="AC17917" s="108"/>
    </row>
    <row r="17918" spans="19:29" x14ac:dyDescent="0.25">
      <c r="S17918" s="110"/>
      <c r="U17918" s="110"/>
      <c r="W17918" s="110"/>
      <c r="Y17918" s="110"/>
      <c r="AA17918" s="110"/>
      <c r="AC17918" s="110"/>
    </row>
    <row r="17919" spans="19:29" x14ac:dyDescent="0.25">
      <c r="S17919" s="110"/>
      <c r="U17919" s="110"/>
      <c r="W17919" s="110"/>
      <c r="Y17919" s="110"/>
      <c r="AA17919" s="110"/>
      <c r="AC17919" s="110"/>
    </row>
    <row r="17920" spans="19:29" x14ac:dyDescent="0.25">
      <c r="S17920" s="110"/>
      <c r="U17920" s="110"/>
      <c r="W17920" s="110"/>
      <c r="Y17920" s="110"/>
      <c r="AA17920" s="110"/>
      <c r="AC17920" s="110"/>
    </row>
    <row r="17921" spans="19:29" x14ac:dyDescent="0.25">
      <c r="S17921" s="110"/>
      <c r="U17921" s="110"/>
      <c r="W17921" s="110"/>
      <c r="Y17921" s="110"/>
      <c r="AA17921" s="110"/>
      <c r="AC17921" s="110"/>
    </row>
    <row r="17922" spans="19:29" x14ac:dyDescent="0.25">
      <c r="S17922" s="111"/>
      <c r="U17922" s="111"/>
      <c r="W17922" s="111"/>
      <c r="Y17922" s="111"/>
      <c r="AA17922" s="111"/>
      <c r="AC17922" s="111"/>
    </row>
    <row r="17923" spans="19:29" x14ac:dyDescent="0.25">
      <c r="S17923" s="107"/>
      <c r="U17923" s="107"/>
      <c r="W17923" s="107"/>
      <c r="Y17923" s="107"/>
      <c r="AA17923" s="107"/>
      <c r="AC17923" s="107"/>
    </row>
    <row r="17924" spans="19:29" x14ac:dyDescent="0.25">
      <c r="S17924" s="108"/>
      <c r="U17924" s="108"/>
      <c r="W17924" s="108"/>
      <c r="Y17924" s="108"/>
      <c r="AA17924" s="108"/>
      <c r="AC17924" s="108"/>
    </row>
    <row r="17925" spans="19:29" x14ac:dyDescent="0.25">
      <c r="S17925" s="108"/>
      <c r="U17925" s="108"/>
      <c r="W17925" s="108"/>
      <c r="Y17925" s="108"/>
      <c r="AA17925" s="108"/>
      <c r="AC17925" s="108"/>
    </row>
    <row r="17926" spans="19:29" x14ac:dyDescent="0.25">
      <c r="S17926" s="109"/>
      <c r="U17926" s="109"/>
      <c r="W17926" s="109"/>
      <c r="Y17926" s="109"/>
      <c r="AA17926" s="109"/>
      <c r="AC17926" s="109"/>
    </row>
    <row r="17927" spans="19:29" x14ac:dyDescent="0.25">
      <c r="S17927" s="108"/>
      <c r="U17927" s="108"/>
      <c r="W17927" s="108"/>
      <c r="Y17927" s="108"/>
      <c r="AA17927" s="108"/>
      <c r="AC17927" s="108"/>
    </row>
    <row r="17928" spans="19:29" x14ac:dyDescent="0.25">
      <c r="S17928" s="108"/>
      <c r="U17928" s="108"/>
      <c r="W17928" s="108"/>
      <c r="Y17928" s="108"/>
      <c r="AA17928" s="108"/>
      <c r="AC17928" s="108"/>
    </row>
    <row r="17929" spans="19:29" x14ac:dyDescent="0.25">
      <c r="S17929" s="109"/>
      <c r="U17929" s="109"/>
      <c r="W17929" s="109"/>
      <c r="Y17929" s="109"/>
      <c r="AA17929" s="109"/>
      <c r="AC17929" s="109"/>
    </row>
    <row r="17930" spans="19:29" x14ac:dyDescent="0.25">
      <c r="S17930" s="108"/>
      <c r="U17930" s="108"/>
      <c r="W17930" s="108"/>
      <c r="Y17930" s="108"/>
      <c r="AA17930" s="108"/>
      <c r="AC17930" s="108"/>
    </row>
    <row r="17931" spans="19:29" x14ac:dyDescent="0.25">
      <c r="S17931" s="109"/>
      <c r="U17931" s="109"/>
      <c r="W17931" s="109"/>
      <c r="Y17931" s="109"/>
      <c r="AA17931" s="109"/>
      <c r="AC17931" s="109"/>
    </row>
    <row r="17932" spans="19:29" x14ac:dyDescent="0.25">
      <c r="S17932" s="108"/>
      <c r="U17932" s="108"/>
      <c r="W17932" s="108"/>
      <c r="Y17932" s="108"/>
      <c r="AA17932" s="108"/>
      <c r="AC17932" s="108"/>
    </row>
    <row r="17933" spans="19:29" x14ac:dyDescent="0.25">
      <c r="S17933" s="108"/>
      <c r="U17933" s="108"/>
      <c r="W17933" s="108"/>
      <c r="Y17933" s="108"/>
      <c r="AA17933" s="108"/>
      <c r="AC17933" s="108"/>
    </row>
    <row r="17934" spans="19:29" x14ac:dyDescent="0.25">
      <c r="S17934" s="108"/>
      <c r="U17934" s="108"/>
      <c r="W17934" s="108"/>
      <c r="Y17934" s="108"/>
      <c r="AA17934" s="108"/>
      <c r="AC17934" s="108"/>
    </row>
    <row r="17935" spans="19:29" x14ac:dyDescent="0.25">
      <c r="S17935" s="110"/>
      <c r="U17935" s="110"/>
      <c r="W17935" s="110"/>
      <c r="Y17935" s="110"/>
      <c r="AA17935" s="110"/>
      <c r="AC17935" s="110"/>
    </row>
    <row r="17936" spans="19:29" x14ac:dyDescent="0.25">
      <c r="S17936" s="110"/>
      <c r="U17936" s="110"/>
      <c r="W17936" s="110"/>
      <c r="Y17936" s="110"/>
      <c r="AA17936" s="110"/>
      <c r="AC17936" s="110"/>
    </row>
    <row r="17937" spans="19:29" x14ac:dyDescent="0.25">
      <c r="S17937" s="110"/>
      <c r="U17937" s="110"/>
      <c r="W17937" s="110"/>
      <c r="Y17937" s="110"/>
      <c r="AA17937" s="110"/>
      <c r="AC17937" s="110"/>
    </row>
    <row r="17938" spans="19:29" x14ac:dyDescent="0.25">
      <c r="S17938" s="110"/>
      <c r="U17938" s="110"/>
      <c r="W17938" s="110"/>
      <c r="Y17938" s="110"/>
      <c r="AA17938" s="110"/>
      <c r="AC17938" s="110"/>
    </row>
    <row r="17939" spans="19:29" x14ac:dyDescent="0.25">
      <c r="S17939" s="111"/>
      <c r="U17939" s="111"/>
      <c r="W17939" s="111"/>
      <c r="Y17939" s="111"/>
      <c r="AA17939" s="111"/>
      <c r="AC17939" s="111"/>
    </row>
    <row r="17940" spans="19:29" x14ac:dyDescent="0.25">
      <c r="S17940" s="107"/>
      <c r="U17940" s="107"/>
      <c r="W17940" s="107"/>
      <c r="Y17940" s="107"/>
      <c r="AA17940" s="107"/>
      <c r="AC17940" s="107"/>
    </row>
    <row r="17941" spans="19:29" x14ac:dyDescent="0.25">
      <c r="S17941" s="108"/>
      <c r="U17941" s="108"/>
      <c r="W17941" s="108"/>
      <c r="Y17941" s="108"/>
      <c r="AA17941" s="108"/>
      <c r="AC17941" s="108"/>
    </row>
    <row r="17942" spans="19:29" x14ac:dyDescent="0.25">
      <c r="S17942" s="108"/>
      <c r="U17942" s="108"/>
      <c r="W17942" s="108"/>
      <c r="Y17942" s="108"/>
      <c r="AA17942" s="108"/>
      <c r="AC17942" s="108"/>
    </row>
    <row r="17943" spans="19:29" x14ac:dyDescent="0.25">
      <c r="S17943" s="109"/>
      <c r="U17943" s="109"/>
      <c r="W17943" s="109"/>
      <c r="Y17943" s="109"/>
      <c r="AA17943" s="109"/>
      <c r="AC17943" s="109"/>
    </row>
    <row r="17944" spans="19:29" x14ac:dyDescent="0.25">
      <c r="S17944" s="108"/>
      <c r="U17944" s="108"/>
      <c r="W17944" s="108"/>
      <c r="Y17944" s="108"/>
      <c r="AA17944" s="108"/>
      <c r="AC17944" s="108"/>
    </row>
    <row r="17945" spans="19:29" x14ac:dyDescent="0.25">
      <c r="S17945" s="108"/>
      <c r="U17945" s="108"/>
      <c r="W17945" s="108"/>
      <c r="Y17945" s="108"/>
      <c r="AA17945" s="108"/>
      <c r="AC17945" s="108"/>
    </row>
    <row r="17946" spans="19:29" x14ac:dyDescent="0.25">
      <c r="S17946" s="109"/>
      <c r="U17946" s="109"/>
      <c r="W17946" s="109"/>
      <c r="Y17946" s="109"/>
      <c r="AA17946" s="109"/>
      <c r="AC17946" s="109"/>
    </row>
    <row r="17947" spans="19:29" x14ac:dyDescent="0.25">
      <c r="S17947" s="108"/>
      <c r="U17947" s="108"/>
      <c r="W17947" s="108"/>
      <c r="Y17947" s="108"/>
      <c r="AA17947" s="108"/>
      <c r="AC17947" s="108"/>
    </row>
    <row r="17948" spans="19:29" x14ac:dyDescent="0.25">
      <c r="S17948" s="109"/>
      <c r="U17948" s="109"/>
      <c r="W17948" s="109"/>
      <c r="Y17948" s="109"/>
      <c r="AA17948" s="109"/>
      <c r="AC17948" s="109"/>
    </row>
    <row r="17949" spans="19:29" x14ac:dyDescent="0.25">
      <c r="S17949" s="108"/>
      <c r="U17949" s="108"/>
      <c r="W17949" s="108"/>
      <c r="Y17949" s="108"/>
      <c r="AA17949" s="108"/>
      <c r="AC17949" s="108"/>
    </row>
    <row r="17950" spans="19:29" x14ac:dyDescent="0.25">
      <c r="S17950" s="108"/>
      <c r="U17950" s="108"/>
      <c r="W17950" s="108"/>
      <c r="Y17950" s="108"/>
      <c r="AA17950" s="108"/>
      <c r="AC17950" s="108"/>
    </row>
    <row r="17951" spans="19:29" x14ac:dyDescent="0.25">
      <c r="S17951" s="108"/>
      <c r="U17951" s="108"/>
      <c r="W17951" s="108"/>
      <c r="Y17951" s="108"/>
      <c r="AA17951" s="108"/>
      <c r="AC17951" s="108"/>
    </row>
    <row r="17952" spans="19:29" x14ac:dyDescent="0.25">
      <c r="S17952" s="110"/>
      <c r="U17952" s="110"/>
      <c r="W17952" s="110"/>
      <c r="Y17952" s="110"/>
      <c r="AA17952" s="110"/>
      <c r="AC17952" s="110"/>
    </row>
    <row r="17953" spans="19:29" x14ac:dyDescent="0.25">
      <c r="S17953" s="110"/>
      <c r="U17953" s="110"/>
      <c r="W17953" s="110"/>
      <c r="Y17953" s="110"/>
      <c r="AA17953" s="110"/>
      <c r="AC17953" s="110"/>
    </row>
    <row r="17954" spans="19:29" x14ac:dyDescent="0.25">
      <c r="S17954" s="110"/>
      <c r="U17954" s="110"/>
      <c r="W17954" s="110"/>
      <c r="Y17954" s="110"/>
      <c r="AA17954" s="110"/>
      <c r="AC17954" s="110"/>
    </row>
    <row r="17955" spans="19:29" x14ac:dyDescent="0.25">
      <c r="S17955" s="110"/>
      <c r="U17955" s="110"/>
      <c r="W17955" s="110"/>
      <c r="Y17955" s="110"/>
      <c r="AA17955" s="110"/>
      <c r="AC17955" s="110"/>
    </row>
    <row r="17956" spans="19:29" x14ac:dyDescent="0.25">
      <c r="S17956" s="111"/>
      <c r="U17956" s="111"/>
      <c r="W17956" s="111"/>
      <c r="Y17956" s="111"/>
      <c r="AA17956" s="111"/>
      <c r="AC17956" s="111"/>
    </row>
    <row r="17957" spans="19:29" x14ac:dyDescent="0.25">
      <c r="S17957" s="107"/>
      <c r="U17957" s="107"/>
      <c r="W17957" s="107"/>
      <c r="Y17957" s="107"/>
      <c r="AA17957" s="107"/>
      <c r="AC17957" s="107"/>
    </row>
    <row r="17958" spans="19:29" x14ac:dyDescent="0.25">
      <c r="S17958" s="108"/>
      <c r="U17958" s="108"/>
      <c r="W17958" s="108"/>
      <c r="Y17958" s="108"/>
      <c r="AA17958" s="108"/>
      <c r="AC17958" s="108"/>
    </row>
    <row r="17959" spans="19:29" x14ac:dyDescent="0.25">
      <c r="S17959" s="108"/>
      <c r="U17959" s="108"/>
      <c r="W17959" s="108"/>
      <c r="Y17959" s="108"/>
      <c r="AA17959" s="108"/>
      <c r="AC17959" s="108"/>
    </row>
    <row r="17960" spans="19:29" x14ac:dyDescent="0.25">
      <c r="S17960" s="109"/>
      <c r="U17960" s="109"/>
      <c r="W17960" s="109"/>
      <c r="Y17960" s="109"/>
      <c r="AA17960" s="109"/>
      <c r="AC17960" s="109"/>
    </row>
    <row r="17961" spans="19:29" x14ac:dyDescent="0.25">
      <c r="S17961" s="108"/>
      <c r="U17961" s="108"/>
      <c r="W17961" s="108"/>
      <c r="Y17961" s="108"/>
      <c r="AA17961" s="108"/>
      <c r="AC17961" s="108"/>
    </row>
    <row r="17962" spans="19:29" x14ac:dyDescent="0.25">
      <c r="S17962" s="108"/>
      <c r="U17962" s="108"/>
      <c r="W17962" s="108"/>
      <c r="Y17962" s="108"/>
      <c r="AA17962" s="108"/>
      <c r="AC17962" s="108"/>
    </row>
    <row r="17963" spans="19:29" x14ac:dyDescent="0.25">
      <c r="S17963" s="109"/>
      <c r="U17963" s="109"/>
      <c r="W17963" s="109"/>
      <c r="Y17963" s="109"/>
      <c r="AA17963" s="109"/>
      <c r="AC17963" s="109"/>
    </row>
    <row r="17964" spans="19:29" x14ac:dyDescent="0.25">
      <c r="S17964" s="108"/>
      <c r="U17964" s="108"/>
      <c r="W17964" s="108"/>
      <c r="Y17964" s="108"/>
      <c r="AA17964" s="108"/>
      <c r="AC17964" s="108"/>
    </row>
    <row r="17965" spans="19:29" x14ac:dyDescent="0.25">
      <c r="S17965" s="109"/>
      <c r="U17965" s="109"/>
      <c r="W17965" s="109"/>
      <c r="Y17965" s="109"/>
      <c r="AA17965" s="109"/>
      <c r="AC17965" s="109"/>
    </row>
    <row r="17966" spans="19:29" x14ac:dyDescent="0.25">
      <c r="S17966" s="108"/>
      <c r="U17966" s="108"/>
      <c r="W17966" s="108"/>
      <c r="Y17966" s="108"/>
      <c r="AA17966" s="108"/>
      <c r="AC17966" s="108"/>
    </row>
    <row r="17967" spans="19:29" x14ac:dyDescent="0.25">
      <c r="S17967" s="108"/>
      <c r="U17967" s="108"/>
      <c r="W17967" s="108"/>
      <c r="Y17967" s="108"/>
      <c r="AA17967" s="108"/>
      <c r="AC17967" s="108"/>
    </row>
    <row r="17968" spans="19:29" x14ac:dyDescent="0.25">
      <c r="S17968" s="108"/>
      <c r="U17968" s="108"/>
      <c r="W17968" s="108"/>
      <c r="Y17968" s="108"/>
      <c r="AA17968" s="108"/>
      <c r="AC17968" s="108"/>
    </row>
    <row r="17969" spans="19:29" x14ac:dyDescent="0.25">
      <c r="S17969" s="110"/>
      <c r="U17969" s="110"/>
      <c r="W17969" s="110"/>
      <c r="Y17969" s="110"/>
      <c r="AA17969" s="110"/>
      <c r="AC17969" s="110"/>
    </row>
    <row r="17970" spans="19:29" x14ac:dyDescent="0.25">
      <c r="S17970" s="110"/>
      <c r="U17970" s="110"/>
      <c r="W17970" s="110"/>
      <c r="Y17970" s="110"/>
      <c r="AA17970" s="110"/>
      <c r="AC17970" s="110"/>
    </row>
    <row r="17971" spans="19:29" x14ac:dyDescent="0.25">
      <c r="S17971" s="110"/>
      <c r="U17971" s="110"/>
      <c r="W17971" s="110"/>
      <c r="Y17971" s="110"/>
      <c r="AA17971" s="110"/>
      <c r="AC17971" s="110"/>
    </row>
    <row r="17972" spans="19:29" x14ac:dyDescent="0.25">
      <c r="S17972" s="110"/>
      <c r="U17972" s="110"/>
      <c r="W17972" s="110"/>
      <c r="Y17972" s="110"/>
      <c r="AA17972" s="110"/>
      <c r="AC17972" s="110"/>
    </row>
    <row r="17973" spans="19:29" x14ac:dyDescent="0.25">
      <c r="S17973" s="111"/>
      <c r="U17973" s="111"/>
      <c r="W17973" s="111"/>
      <c r="Y17973" s="111"/>
      <c r="AA17973" s="111"/>
      <c r="AC17973" s="111"/>
    </row>
    <row r="17974" spans="19:29" x14ac:dyDescent="0.25">
      <c r="S17974" s="107"/>
      <c r="U17974" s="107"/>
      <c r="W17974" s="107"/>
      <c r="Y17974" s="107"/>
      <c r="AA17974" s="107"/>
      <c r="AC17974" s="107"/>
    </row>
    <row r="17975" spans="19:29" x14ac:dyDescent="0.25">
      <c r="S17975" s="108"/>
      <c r="U17975" s="108"/>
      <c r="W17975" s="108"/>
      <c r="Y17975" s="108"/>
      <c r="AA17975" s="108"/>
      <c r="AC17975" s="108"/>
    </row>
    <row r="17976" spans="19:29" x14ac:dyDescent="0.25">
      <c r="S17976" s="108"/>
      <c r="U17976" s="108"/>
      <c r="W17976" s="108"/>
      <c r="Y17976" s="108"/>
      <c r="AA17976" s="108"/>
      <c r="AC17976" s="108"/>
    </row>
    <row r="17977" spans="19:29" x14ac:dyDescent="0.25">
      <c r="S17977" s="109"/>
      <c r="U17977" s="109"/>
      <c r="W17977" s="109"/>
      <c r="Y17977" s="109"/>
      <c r="AA17977" s="109"/>
      <c r="AC17977" s="109"/>
    </row>
    <row r="17978" spans="19:29" x14ac:dyDescent="0.25">
      <c r="S17978" s="108"/>
      <c r="U17978" s="108"/>
      <c r="W17978" s="108"/>
      <c r="Y17978" s="108"/>
      <c r="AA17978" s="108"/>
      <c r="AC17978" s="108"/>
    </row>
    <row r="17979" spans="19:29" x14ac:dyDescent="0.25">
      <c r="S17979" s="108"/>
      <c r="U17979" s="108"/>
      <c r="W17979" s="108"/>
      <c r="Y17979" s="108"/>
      <c r="AA17979" s="108"/>
      <c r="AC17979" s="108"/>
    </row>
    <row r="17980" spans="19:29" x14ac:dyDescent="0.25">
      <c r="S17980" s="109"/>
      <c r="U17980" s="109"/>
      <c r="W17980" s="109"/>
      <c r="Y17980" s="109"/>
      <c r="AA17980" s="109"/>
      <c r="AC17980" s="109"/>
    </row>
    <row r="17981" spans="19:29" x14ac:dyDescent="0.25">
      <c r="S17981" s="108"/>
      <c r="U17981" s="108"/>
      <c r="W17981" s="108"/>
      <c r="Y17981" s="108"/>
      <c r="AA17981" s="108"/>
      <c r="AC17981" s="108"/>
    </row>
    <row r="17982" spans="19:29" x14ac:dyDescent="0.25">
      <c r="S17982" s="109"/>
      <c r="U17982" s="109"/>
      <c r="W17982" s="109"/>
      <c r="Y17982" s="109"/>
      <c r="AA17982" s="109"/>
      <c r="AC17982" s="109"/>
    </row>
    <row r="17983" spans="19:29" x14ac:dyDescent="0.25">
      <c r="S17983" s="108"/>
      <c r="U17983" s="108"/>
      <c r="W17983" s="108"/>
      <c r="Y17983" s="108"/>
      <c r="AA17983" s="108"/>
      <c r="AC17983" s="108"/>
    </row>
    <row r="17984" spans="19:29" x14ac:dyDescent="0.25">
      <c r="S17984" s="108"/>
      <c r="U17984" s="108"/>
      <c r="W17984" s="108"/>
      <c r="Y17984" s="108"/>
      <c r="AA17984" s="108"/>
      <c r="AC17984" s="108"/>
    </row>
    <row r="17985" spans="19:29" x14ac:dyDescent="0.25">
      <c r="S17985" s="108"/>
      <c r="U17985" s="108"/>
      <c r="W17985" s="108"/>
      <c r="Y17985" s="108"/>
      <c r="AA17985" s="108"/>
      <c r="AC17985" s="108"/>
    </row>
    <row r="17986" spans="19:29" x14ac:dyDescent="0.25">
      <c r="S17986" s="110"/>
      <c r="U17986" s="110"/>
      <c r="W17986" s="110"/>
      <c r="Y17986" s="110"/>
      <c r="AA17986" s="110"/>
      <c r="AC17986" s="110"/>
    </row>
    <row r="17987" spans="19:29" x14ac:dyDescent="0.25">
      <c r="S17987" s="110"/>
      <c r="U17987" s="110"/>
      <c r="W17987" s="110"/>
      <c r="Y17987" s="110"/>
      <c r="AA17987" s="110"/>
      <c r="AC17987" s="110"/>
    </row>
    <row r="17988" spans="19:29" x14ac:dyDescent="0.25">
      <c r="S17988" s="110"/>
      <c r="U17988" s="110"/>
      <c r="W17988" s="110"/>
      <c r="Y17988" s="110"/>
      <c r="AA17988" s="110"/>
      <c r="AC17988" s="110"/>
    </row>
    <row r="17989" spans="19:29" x14ac:dyDescent="0.25">
      <c r="S17989" s="110"/>
      <c r="U17989" s="110"/>
      <c r="W17989" s="110"/>
      <c r="Y17989" s="110"/>
      <c r="AA17989" s="110"/>
      <c r="AC17989" s="110"/>
    </row>
    <row r="17990" spans="19:29" x14ac:dyDescent="0.25">
      <c r="S17990" s="111"/>
      <c r="U17990" s="111"/>
      <c r="W17990" s="111"/>
      <c r="Y17990" s="111"/>
      <c r="AA17990" s="111"/>
      <c r="AC17990" s="111"/>
    </row>
    <row r="17991" spans="19:29" x14ac:dyDescent="0.25">
      <c r="S17991" s="107"/>
      <c r="U17991" s="107"/>
      <c r="W17991" s="107"/>
      <c r="Y17991" s="107"/>
      <c r="AA17991" s="107"/>
      <c r="AC17991" s="107"/>
    </row>
    <row r="17992" spans="19:29" x14ac:dyDescent="0.25">
      <c r="S17992" s="108"/>
      <c r="U17992" s="108"/>
      <c r="W17992" s="108"/>
      <c r="Y17992" s="108"/>
      <c r="AA17992" s="108"/>
      <c r="AC17992" s="108"/>
    </row>
    <row r="17993" spans="19:29" x14ac:dyDescent="0.25">
      <c r="S17993" s="108"/>
      <c r="U17993" s="108"/>
      <c r="W17993" s="108"/>
      <c r="Y17993" s="108"/>
      <c r="AA17993" s="108"/>
      <c r="AC17993" s="108"/>
    </row>
    <row r="17994" spans="19:29" x14ac:dyDescent="0.25">
      <c r="S17994" s="109"/>
      <c r="U17994" s="109"/>
      <c r="W17994" s="109"/>
      <c r="Y17994" s="109"/>
      <c r="AA17994" s="109"/>
      <c r="AC17994" s="109"/>
    </row>
    <row r="17995" spans="19:29" x14ac:dyDescent="0.25">
      <c r="S17995" s="108"/>
      <c r="U17995" s="108"/>
      <c r="W17995" s="108"/>
      <c r="Y17995" s="108"/>
      <c r="AA17995" s="108"/>
      <c r="AC17995" s="108"/>
    </row>
    <row r="17996" spans="19:29" x14ac:dyDescent="0.25">
      <c r="S17996" s="108"/>
      <c r="U17996" s="108"/>
      <c r="W17996" s="108"/>
      <c r="Y17996" s="108"/>
      <c r="AA17996" s="108"/>
      <c r="AC17996" s="108"/>
    </row>
    <row r="17997" spans="19:29" x14ac:dyDescent="0.25">
      <c r="S17997" s="109"/>
      <c r="U17997" s="109"/>
      <c r="W17997" s="109"/>
      <c r="Y17997" s="109"/>
      <c r="AA17997" s="109"/>
      <c r="AC17997" s="109"/>
    </row>
    <row r="17998" spans="19:29" x14ac:dyDescent="0.25">
      <c r="S17998" s="108"/>
      <c r="U17998" s="108"/>
      <c r="W17998" s="108"/>
      <c r="Y17998" s="108"/>
      <c r="AA17998" s="108"/>
      <c r="AC17998" s="108"/>
    </row>
    <row r="17999" spans="19:29" x14ac:dyDescent="0.25">
      <c r="S17999" s="109"/>
      <c r="U17999" s="109"/>
      <c r="W17999" s="109"/>
      <c r="Y17999" s="109"/>
      <c r="AA17999" s="109"/>
      <c r="AC17999" s="109"/>
    </row>
    <row r="18000" spans="19:29" x14ac:dyDescent="0.25">
      <c r="S18000" s="108"/>
      <c r="U18000" s="108"/>
      <c r="W18000" s="108"/>
      <c r="Y18000" s="108"/>
      <c r="AA18000" s="108"/>
      <c r="AC18000" s="108"/>
    </row>
    <row r="18001" spans="19:29" x14ac:dyDescent="0.25">
      <c r="S18001" s="108"/>
      <c r="U18001" s="108"/>
      <c r="W18001" s="108"/>
      <c r="Y18001" s="108"/>
      <c r="AA18001" s="108"/>
      <c r="AC18001" s="108"/>
    </row>
    <row r="18002" spans="19:29" x14ac:dyDescent="0.25">
      <c r="S18002" s="108"/>
      <c r="U18002" s="108"/>
      <c r="W18002" s="108"/>
      <c r="Y18002" s="108"/>
      <c r="AA18002" s="108"/>
      <c r="AC18002" s="108"/>
    </row>
    <row r="18003" spans="19:29" x14ac:dyDescent="0.25">
      <c r="S18003" s="110"/>
      <c r="U18003" s="110"/>
      <c r="W18003" s="110"/>
      <c r="Y18003" s="110"/>
      <c r="AA18003" s="110"/>
      <c r="AC18003" s="110"/>
    </row>
    <row r="18004" spans="19:29" x14ac:dyDescent="0.25">
      <c r="S18004" s="110"/>
      <c r="U18004" s="110"/>
      <c r="W18004" s="110"/>
      <c r="Y18004" s="110"/>
      <c r="AA18004" s="110"/>
      <c r="AC18004" s="110"/>
    </row>
    <row r="18005" spans="19:29" x14ac:dyDescent="0.25">
      <c r="S18005" s="110"/>
      <c r="U18005" s="110"/>
      <c r="W18005" s="110"/>
      <c r="Y18005" s="110"/>
      <c r="AA18005" s="110"/>
      <c r="AC18005" s="110"/>
    </row>
    <row r="18006" spans="19:29" x14ac:dyDescent="0.25">
      <c r="S18006" s="110"/>
      <c r="U18006" s="110"/>
      <c r="W18006" s="110"/>
      <c r="Y18006" s="110"/>
      <c r="AA18006" s="110"/>
      <c r="AC18006" s="110"/>
    </row>
    <row r="18007" spans="19:29" x14ac:dyDescent="0.25">
      <c r="S18007" s="111"/>
      <c r="U18007" s="111"/>
      <c r="W18007" s="111"/>
      <c r="Y18007" s="111"/>
      <c r="AA18007" s="111"/>
      <c r="AC18007" s="111"/>
    </row>
    <row r="18008" spans="19:29" x14ac:dyDescent="0.25">
      <c r="S18008" s="107"/>
      <c r="U18008" s="107"/>
      <c r="W18008" s="107"/>
      <c r="Y18008" s="107"/>
      <c r="AA18008" s="107"/>
      <c r="AC18008" s="107"/>
    </row>
    <row r="18009" spans="19:29" x14ac:dyDescent="0.25">
      <c r="S18009" s="108"/>
      <c r="U18009" s="108"/>
      <c r="W18009" s="108"/>
      <c r="Y18009" s="108"/>
      <c r="AA18009" s="108"/>
      <c r="AC18009" s="108"/>
    </row>
    <row r="18010" spans="19:29" x14ac:dyDescent="0.25">
      <c r="S18010" s="108"/>
      <c r="U18010" s="108"/>
      <c r="W18010" s="108"/>
      <c r="Y18010" s="108"/>
      <c r="AA18010" s="108"/>
      <c r="AC18010" s="108"/>
    </row>
    <row r="18011" spans="19:29" x14ac:dyDescent="0.25">
      <c r="S18011" s="109"/>
      <c r="U18011" s="109"/>
      <c r="W18011" s="109"/>
      <c r="Y18011" s="109"/>
      <c r="AA18011" s="109"/>
      <c r="AC18011" s="109"/>
    </row>
    <row r="18012" spans="19:29" x14ac:dyDescent="0.25">
      <c r="S18012" s="108"/>
      <c r="U18012" s="108"/>
      <c r="W18012" s="108"/>
      <c r="Y18012" s="108"/>
      <c r="AA18012" s="108"/>
      <c r="AC18012" s="108"/>
    </row>
    <row r="18013" spans="19:29" x14ac:dyDescent="0.25">
      <c r="S18013" s="108"/>
      <c r="U18013" s="108"/>
      <c r="W18013" s="108"/>
      <c r="Y18013" s="108"/>
      <c r="AA18013" s="108"/>
      <c r="AC18013" s="108"/>
    </row>
    <row r="18014" spans="19:29" x14ac:dyDescent="0.25">
      <c r="S18014" s="109"/>
      <c r="U18014" s="109"/>
      <c r="W18014" s="109"/>
      <c r="Y18014" s="109"/>
      <c r="AA18014" s="109"/>
      <c r="AC18014" s="109"/>
    </row>
    <row r="18015" spans="19:29" x14ac:dyDescent="0.25">
      <c r="S18015" s="108"/>
      <c r="U18015" s="108"/>
      <c r="W18015" s="108"/>
      <c r="Y18015" s="108"/>
      <c r="AA18015" s="108"/>
      <c r="AC18015" s="108"/>
    </row>
    <row r="18016" spans="19:29" x14ac:dyDescent="0.25">
      <c r="S18016" s="109"/>
      <c r="U18016" s="109"/>
      <c r="W18016" s="109"/>
      <c r="Y18016" s="109"/>
      <c r="AA18016" s="109"/>
      <c r="AC18016" s="109"/>
    </row>
    <row r="18017" spans="19:29" x14ac:dyDescent="0.25">
      <c r="S18017" s="108"/>
      <c r="U18017" s="108"/>
      <c r="W18017" s="108"/>
      <c r="Y18017" s="108"/>
      <c r="AA18017" s="108"/>
      <c r="AC18017" s="108"/>
    </row>
    <row r="18018" spans="19:29" x14ac:dyDescent="0.25">
      <c r="S18018" s="108"/>
      <c r="U18018" s="108"/>
      <c r="W18018" s="108"/>
      <c r="Y18018" s="108"/>
      <c r="AA18018" s="108"/>
      <c r="AC18018" s="108"/>
    </row>
    <row r="18019" spans="19:29" x14ac:dyDescent="0.25">
      <c r="S18019" s="108"/>
      <c r="U18019" s="108"/>
      <c r="W18019" s="108"/>
      <c r="Y18019" s="108"/>
      <c r="AA18019" s="108"/>
      <c r="AC18019" s="108"/>
    </row>
    <row r="18020" spans="19:29" x14ac:dyDescent="0.25">
      <c r="S18020" s="110"/>
      <c r="U18020" s="110"/>
      <c r="W18020" s="110"/>
      <c r="Y18020" s="110"/>
      <c r="AA18020" s="110"/>
      <c r="AC18020" s="110"/>
    </row>
    <row r="18021" spans="19:29" x14ac:dyDescent="0.25">
      <c r="S18021" s="110"/>
      <c r="U18021" s="110"/>
      <c r="W18021" s="110"/>
      <c r="Y18021" s="110"/>
      <c r="AA18021" s="110"/>
      <c r="AC18021" s="110"/>
    </row>
    <row r="18022" spans="19:29" x14ac:dyDescent="0.25">
      <c r="S18022" s="110"/>
      <c r="U18022" s="110"/>
      <c r="W18022" s="110"/>
      <c r="Y18022" s="110"/>
      <c r="AA18022" s="110"/>
      <c r="AC18022" s="110"/>
    </row>
    <row r="18023" spans="19:29" x14ac:dyDescent="0.25">
      <c r="S18023" s="110"/>
      <c r="U18023" s="110"/>
      <c r="W18023" s="110"/>
      <c r="Y18023" s="110"/>
      <c r="AA18023" s="110"/>
      <c r="AC18023" s="110"/>
    </row>
    <row r="18024" spans="19:29" x14ac:dyDescent="0.25">
      <c r="S18024" s="111"/>
      <c r="U18024" s="111"/>
      <c r="W18024" s="111"/>
      <c r="Y18024" s="111"/>
      <c r="AA18024" s="111"/>
      <c r="AC18024" s="111"/>
    </row>
    <row r="18025" spans="19:29" x14ac:dyDescent="0.25">
      <c r="S18025" s="107"/>
      <c r="U18025" s="107"/>
      <c r="W18025" s="107"/>
      <c r="Y18025" s="107"/>
      <c r="AA18025" s="107"/>
      <c r="AC18025" s="107"/>
    </row>
    <row r="18026" spans="19:29" x14ac:dyDescent="0.25">
      <c r="S18026" s="108"/>
      <c r="U18026" s="108"/>
      <c r="W18026" s="108"/>
      <c r="Y18026" s="108"/>
      <c r="AA18026" s="108"/>
      <c r="AC18026" s="108"/>
    </row>
    <row r="18027" spans="19:29" x14ac:dyDescent="0.25">
      <c r="S18027" s="108"/>
      <c r="U18027" s="108"/>
      <c r="W18027" s="108"/>
      <c r="Y18027" s="108"/>
      <c r="AA18027" s="108"/>
      <c r="AC18027" s="108"/>
    </row>
    <row r="18028" spans="19:29" x14ac:dyDescent="0.25">
      <c r="S18028" s="109"/>
      <c r="U18028" s="109"/>
      <c r="W18028" s="109"/>
      <c r="Y18028" s="109"/>
      <c r="AA18028" s="109"/>
      <c r="AC18028" s="109"/>
    </row>
    <row r="18029" spans="19:29" x14ac:dyDescent="0.25">
      <c r="S18029" s="108"/>
      <c r="U18029" s="108"/>
      <c r="W18029" s="108"/>
      <c r="Y18029" s="108"/>
      <c r="AA18029" s="108"/>
      <c r="AC18029" s="108"/>
    </row>
    <row r="18030" spans="19:29" x14ac:dyDescent="0.25">
      <c r="S18030" s="108"/>
      <c r="U18030" s="108"/>
      <c r="W18030" s="108"/>
      <c r="Y18030" s="108"/>
      <c r="AA18030" s="108"/>
      <c r="AC18030" s="108"/>
    </row>
    <row r="18031" spans="19:29" x14ac:dyDescent="0.25">
      <c r="S18031" s="109"/>
      <c r="U18031" s="109"/>
      <c r="W18031" s="109"/>
      <c r="Y18031" s="109"/>
      <c r="AA18031" s="109"/>
      <c r="AC18031" s="109"/>
    </row>
    <row r="18032" spans="19:29" x14ac:dyDescent="0.25">
      <c r="S18032" s="108"/>
      <c r="U18032" s="108"/>
      <c r="W18032" s="108"/>
      <c r="Y18032" s="108"/>
      <c r="AA18032" s="108"/>
      <c r="AC18032" s="108"/>
    </row>
    <row r="18033" spans="19:29" x14ac:dyDescent="0.25">
      <c r="S18033" s="109"/>
      <c r="U18033" s="109"/>
      <c r="W18033" s="109"/>
      <c r="Y18033" s="109"/>
      <c r="AA18033" s="109"/>
      <c r="AC18033" s="109"/>
    </row>
    <row r="18034" spans="19:29" x14ac:dyDescent="0.25">
      <c r="S18034" s="108"/>
      <c r="U18034" s="108"/>
      <c r="W18034" s="108"/>
      <c r="Y18034" s="108"/>
      <c r="AA18034" s="108"/>
      <c r="AC18034" s="108"/>
    </row>
    <row r="18035" spans="19:29" x14ac:dyDescent="0.25">
      <c r="S18035" s="108"/>
      <c r="U18035" s="108"/>
      <c r="W18035" s="108"/>
      <c r="Y18035" s="108"/>
      <c r="AA18035" s="108"/>
      <c r="AC18035" s="108"/>
    </row>
    <row r="18036" spans="19:29" x14ac:dyDescent="0.25">
      <c r="S18036" s="108"/>
      <c r="U18036" s="108"/>
      <c r="W18036" s="108"/>
      <c r="Y18036" s="108"/>
      <c r="AA18036" s="108"/>
      <c r="AC18036" s="108"/>
    </row>
    <row r="18037" spans="19:29" x14ac:dyDescent="0.25">
      <c r="S18037" s="110"/>
      <c r="U18037" s="110"/>
      <c r="W18037" s="110"/>
      <c r="Y18037" s="110"/>
      <c r="AA18037" s="110"/>
      <c r="AC18037" s="110"/>
    </row>
    <row r="18038" spans="19:29" x14ac:dyDescent="0.25">
      <c r="S18038" s="110"/>
      <c r="U18038" s="110"/>
      <c r="W18038" s="110"/>
      <c r="Y18038" s="110"/>
      <c r="AA18038" s="110"/>
      <c r="AC18038" s="110"/>
    </row>
    <row r="18039" spans="19:29" x14ac:dyDescent="0.25">
      <c r="S18039" s="110"/>
      <c r="U18039" s="110"/>
      <c r="W18039" s="110"/>
      <c r="Y18039" s="110"/>
      <c r="AA18039" s="110"/>
      <c r="AC18039" s="110"/>
    </row>
    <row r="18040" spans="19:29" x14ac:dyDescent="0.25">
      <c r="S18040" s="110"/>
      <c r="U18040" s="110"/>
      <c r="W18040" s="110"/>
      <c r="Y18040" s="110"/>
      <c r="AA18040" s="110"/>
      <c r="AC18040" s="110"/>
    </row>
    <row r="18041" spans="19:29" x14ac:dyDescent="0.25">
      <c r="S18041" s="111"/>
      <c r="U18041" s="111"/>
      <c r="W18041" s="111"/>
      <c r="Y18041" s="111"/>
      <c r="AA18041" s="111"/>
      <c r="AC18041" s="111"/>
    </row>
    <row r="18042" spans="19:29" x14ac:dyDescent="0.25">
      <c r="S18042" s="107"/>
      <c r="U18042" s="107"/>
      <c r="W18042" s="107"/>
      <c r="Y18042" s="107"/>
      <c r="AA18042" s="107"/>
      <c r="AC18042" s="107"/>
    </row>
    <row r="18043" spans="19:29" x14ac:dyDescent="0.25">
      <c r="S18043" s="108"/>
      <c r="U18043" s="108"/>
      <c r="W18043" s="108"/>
      <c r="Y18043" s="108"/>
      <c r="AA18043" s="108"/>
      <c r="AC18043" s="108"/>
    </row>
    <row r="18044" spans="19:29" x14ac:dyDescent="0.25">
      <c r="S18044" s="108"/>
      <c r="U18044" s="108"/>
      <c r="W18044" s="108"/>
      <c r="Y18044" s="108"/>
      <c r="AA18044" s="108"/>
      <c r="AC18044" s="108"/>
    </row>
    <row r="18045" spans="19:29" x14ac:dyDescent="0.25">
      <c r="S18045" s="109"/>
      <c r="U18045" s="109"/>
      <c r="W18045" s="109"/>
      <c r="Y18045" s="109"/>
      <c r="AA18045" s="109"/>
      <c r="AC18045" s="109"/>
    </row>
    <row r="18046" spans="19:29" x14ac:dyDescent="0.25">
      <c r="S18046" s="108"/>
      <c r="U18046" s="108"/>
      <c r="W18046" s="108"/>
      <c r="Y18046" s="108"/>
      <c r="AA18046" s="108"/>
      <c r="AC18046" s="108"/>
    </row>
    <row r="18047" spans="19:29" x14ac:dyDescent="0.25">
      <c r="S18047" s="108"/>
      <c r="U18047" s="108"/>
      <c r="W18047" s="108"/>
      <c r="Y18047" s="108"/>
      <c r="AA18047" s="108"/>
      <c r="AC18047" s="108"/>
    </row>
    <row r="18048" spans="19:29" x14ac:dyDescent="0.25">
      <c r="S18048" s="109"/>
      <c r="U18048" s="109"/>
      <c r="W18048" s="109"/>
      <c r="Y18048" s="109"/>
      <c r="AA18048" s="109"/>
      <c r="AC18048" s="109"/>
    </row>
    <row r="18049" spans="19:29" x14ac:dyDescent="0.25">
      <c r="S18049" s="108"/>
      <c r="U18049" s="108"/>
      <c r="W18049" s="108"/>
      <c r="Y18049" s="108"/>
      <c r="AA18049" s="108"/>
      <c r="AC18049" s="108"/>
    </row>
    <row r="18050" spans="19:29" x14ac:dyDescent="0.25">
      <c r="S18050" s="109"/>
      <c r="U18050" s="109"/>
      <c r="W18050" s="109"/>
      <c r="Y18050" s="109"/>
      <c r="AA18050" s="109"/>
      <c r="AC18050" s="109"/>
    </row>
    <row r="18051" spans="19:29" x14ac:dyDescent="0.25">
      <c r="S18051" s="108"/>
      <c r="U18051" s="108"/>
      <c r="W18051" s="108"/>
      <c r="Y18051" s="108"/>
      <c r="AA18051" s="108"/>
      <c r="AC18051" s="108"/>
    </row>
    <row r="18052" spans="19:29" x14ac:dyDescent="0.25">
      <c r="S18052" s="108"/>
      <c r="U18052" s="108"/>
      <c r="W18052" s="108"/>
      <c r="Y18052" s="108"/>
      <c r="AA18052" s="108"/>
      <c r="AC18052" s="108"/>
    </row>
    <row r="18053" spans="19:29" x14ac:dyDescent="0.25">
      <c r="S18053" s="108"/>
      <c r="U18053" s="108"/>
      <c r="W18053" s="108"/>
      <c r="Y18053" s="108"/>
      <c r="AA18053" s="108"/>
      <c r="AC18053" s="108"/>
    </row>
    <row r="18054" spans="19:29" x14ac:dyDescent="0.25">
      <c r="S18054" s="110"/>
      <c r="U18054" s="110"/>
      <c r="W18054" s="110"/>
      <c r="Y18054" s="110"/>
      <c r="AA18054" s="110"/>
      <c r="AC18054" s="110"/>
    </row>
    <row r="18055" spans="19:29" x14ac:dyDescent="0.25">
      <c r="S18055" s="110"/>
      <c r="U18055" s="110"/>
      <c r="W18055" s="110"/>
      <c r="Y18055" s="110"/>
      <c r="AA18055" s="110"/>
      <c r="AC18055" s="110"/>
    </row>
    <row r="18056" spans="19:29" x14ac:dyDescent="0.25">
      <c r="S18056" s="110"/>
      <c r="U18056" s="110"/>
      <c r="W18056" s="110"/>
      <c r="Y18056" s="110"/>
      <c r="AA18056" s="110"/>
      <c r="AC18056" s="110"/>
    </row>
    <row r="18057" spans="19:29" x14ac:dyDescent="0.25">
      <c r="S18057" s="110"/>
      <c r="U18057" s="110"/>
      <c r="W18057" s="110"/>
      <c r="Y18057" s="110"/>
      <c r="AA18057" s="110"/>
      <c r="AC18057" s="110"/>
    </row>
    <row r="18058" spans="19:29" x14ac:dyDescent="0.25">
      <c r="S18058" s="111"/>
      <c r="U18058" s="111"/>
      <c r="W18058" s="111"/>
      <c r="Y18058" s="111"/>
      <c r="AA18058" s="111"/>
      <c r="AC18058" s="111"/>
    </row>
    <row r="18059" spans="19:29" x14ac:dyDescent="0.25">
      <c r="S18059" s="107"/>
      <c r="U18059" s="107"/>
      <c r="W18059" s="107"/>
      <c r="Y18059" s="107"/>
      <c r="AA18059" s="107"/>
      <c r="AC18059" s="107"/>
    </row>
    <row r="18060" spans="19:29" x14ac:dyDescent="0.25">
      <c r="S18060" s="108"/>
      <c r="U18060" s="108"/>
      <c r="W18060" s="108"/>
      <c r="Y18060" s="108"/>
      <c r="AA18060" s="108"/>
      <c r="AC18060" s="108"/>
    </row>
    <row r="18061" spans="19:29" x14ac:dyDescent="0.25">
      <c r="S18061" s="108"/>
      <c r="U18061" s="108"/>
      <c r="W18061" s="108"/>
      <c r="Y18061" s="108"/>
      <c r="AA18061" s="108"/>
      <c r="AC18061" s="108"/>
    </row>
    <row r="18062" spans="19:29" x14ac:dyDescent="0.25">
      <c r="S18062" s="109"/>
      <c r="U18062" s="109"/>
      <c r="W18062" s="109"/>
      <c r="Y18062" s="109"/>
      <c r="AA18062" s="109"/>
      <c r="AC18062" s="109"/>
    </row>
    <row r="18063" spans="19:29" x14ac:dyDescent="0.25">
      <c r="S18063" s="108"/>
      <c r="U18063" s="108"/>
      <c r="W18063" s="108"/>
      <c r="Y18063" s="108"/>
      <c r="AA18063" s="108"/>
      <c r="AC18063" s="108"/>
    </row>
    <row r="18064" spans="19:29" x14ac:dyDescent="0.25">
      <c r="S18064" s="108"/>
      <c r="U18064" s="108"/>
      <c r="W18064" s="108"/>
      <c r="Y18064" s="108"/>
      <c r="AA18064" s="108"/>
      <c r="AC18064" s="108"/>
    </row>
    <row r="18065" spans="19:29" x14ac:dyDescent="0.25">
      <c r="S18065" s="109"/>
      <c r="U18065" s="109"/>
      <c r="W18065" s="109"/>
      <c r="Y18065" s="109"/>
      <c r="AA18065" s="109"/>
      <c r="AC18065" s="109"/>
    </row>
    <row r="18066" spans="19:29" x14ac:dyDescent="0.25">
      <c r="S18066" s="108"/>
      <c r="U18066" s="108"/>
      <c r="W18066" s="108"/>
      <c r="Y18066" s="108"/>
      <c r="AA18066" s="108"/>
      <c r="AC18066" s="108"/>
    </row>
    <row r="18067" spans="19:29" x14ac:dyDescent="0.25">
      <c r="S18067" s="109"/>
      <c r="U18067" s="109"/>
      <c r="W18067" s="109"/>
      <c r="Y18067" s="109"/>
      <c r="AA18067" s="109"/>
      <c r="AC18067" s="109"/>
    </row>
    <row r="18068" spans="19:29" x14ac:dyDescent="0.25">
      <c r="S18068" s="108"/>
      <c r="U18068" s="108"/>
      <c r="W18068" s="108"/>
      <c r="Y18068" s="108"/>
      <c r="AA18068" s="108"/>
      <c r="AC18068" s="108"/>
    </row>
    <row r="18069" spans="19:29" x14ac:dyDescent="0.25">
      <c r="S18069" s="108"/>
      <c r="U18069" s="108"/>
      <c r="W18069" s="108"/>
      <c r="Y18069" s="108"/>
      <c r="AA18069" s="108"/>
      <c r="AC18069" s="108"/>
    </row>
    <row r="18070" spans="19:29" x14ac:dyDescent="0.25">
      <c r="S18070" s="108"/>
      <c r="U18070" s="108"/>
      <c r="W18070" s="108"/>
      <c r="Y18070" s="108"/>
      <c r="AA18070" s="108"/>
      <c r="AC18070" s="108"/>
    </row>
    <row r="18071" spans="19:29" x14ac:dyDescent="0.25">
      <c r="S18071" s="110"/>
      <c r="U18071" s="110"/>
      <c r="W18071" s="110"/>
      <c r="Y18071" s="110"/>
      <c r="AA18071" s="110"/>
      <c r="AC18071" s="110"/>
    </row>
    <row r="18072" spans="19:29" x14ac:dyDescent="0.25">
      <c r="S18072" s="110"/>
      <c r="U18072" s="110"/>
      <c r="W18072" s="110"/>
      <c r="Y18072" s="110"/>
      <c r="AA18072" s="110"/>
      <c r="AC18072" s="110"/>
    </row>
    <row r="18073" spans="19:29" x14ac:dyDescent="0.25">
      <c r="S18073" s="110"/>
      <c r="U18073" s="110"/>
      <c r="W18073" s="110"/>
      <c r="Y18073" s="110"/>
      <c r="AA18073" s="110"/>
      <c r="AC18073" s="110"/>
    </row>
    <row r="18074" spans="19:29" x14ac:dyDescent="0.25">
      <c r="S18074" s="110"/>
      <c r="U18074" s="110"/>
      <c r="W18074" s="110"/>
      <c r="Y18074" s="110"/>
      <c r="AA18074" s="110"/>
      <c r="AC18074" s="110"/>
    </row>
    <row r="18075" spans="19:29" x14ac:dyDescent="0.25">
      <c r="S18075" s="111"/>
      <c r="U18075" s="111"/>
      <c r="W18075" s="111"/>
      <c r="Y18075" s="111"/>
      <c r="AA18075" s="111"/>
      <c r="AC18075" s="111"/>
    </row>
    <row r="18076" spans="19:29" x14ac:dyDescent="0.25">
      <c r="S18076" s="107"/>
      <c r="U18076" s="107"/>
      <c r="W18076" s="107"/>
      <c r="Y18076" s="107"/>
      <c r="AA18076" s="107"/>
      <c r="AC18076" s="107"/>
    </row>
    <row r="18077" spans="19:29" x14ac:dyDescent="0.25">
      <c r="S18077" s="108"/>
      <c r="U18077" s="108"/>
      <c r="W18077" s="108"/>
      <c r="Y18077" s="108"/>
      <c r="AA18077" s="108"/>
      <c r="AC18077" s="108"/>
    </row>
    <row r="18078" spans="19:29" x14ac:dyDescent="0.25">
      <c r="S18078" s="108"/>
      <c r="U18078" s="108"/>
      <c r="W18078" s="108"/>
      <c r="Y18078" s="108"/>
      <c r="AA18078" s="108"/>
      <c r="AC18078" s="108"/>
    </row>
    <row r="18079" spans="19:29" x14ac:dyDescent="0.25">
      <c r="S18079" s="109"/>
      <c r="U18079" s="109"/>
      <c r="W18079" s="109"/>
      <c r="Y18079" s="109"/>
      <c r="AA18079" s="109"/>
      <c r="AC18079" s="109"/>
    </row>
    <row r="18080" spans="19:29" x14ac:dyDescent="0.25">
      <c r="S18080" s="108"/>
      <c r="U18080" s="108"/>
      <c r="W18080" s="108"/>
      <c r="Y18080" s="108"/>
      <c r="AA18080" s="108"/>
      <c r="AC18080" s="108"/>
    </row>
    <row r="18081" spans="19:29" x14ac:dyDescent="0.25">
      <c r="S18081" s="108"/>
      <c r="U18081" s="108"/>
      <c r="W18081" s="108"/>
      <c r="Y18081" s="108"/>
      <c r="AA18081" s="108"/>
      <c r="AC18081" s="108"/>
    </row>
    <row r="18082" spans="19:29" x14ac:dyDescent="0.25">
      <c r="S18082" s="109"/>
      <c r="U18082" s="109"/>
      <c r="W18082" s="109"/>
      <c r="Y18082" s="109"/>
      <c r="AA18082" s="109"/>
      <c r="AC18082" s="109"/>
    </row>
    <row r="18083" spans="19:29" x14ac:dyDescent="0.25">
      <c r="S18083" s="108"/>
      <c r="U18083" s="108"/>
      <c r="W18083" s="108"/>
      <c r="Y18083" s="108"/>
      <c r="AA18083" s="108"/>
      <c r="AC18083" s="108"/>
    </row>
    <row r="18084" spans="19:29" x14ac:dyDescent="0.25">
      <c r="S18084" s="109"/>
      <c r="U18084" s="109"/>
      <c r="W18084" s="109"/>
      <c r="Y18084" s="109"/>
      <c r="AA18084" s="109"/>
      <c r="AC18084" s="109"/>
    </row>
    <row r="18085" spans="19:29" x14ac:dyDescent="0.25">
      <c r="S18085" s="108"/>
      <c r="U18085" s="108"/>
      <c r="W18085" s="108"/>
      <c r="Y18085" s="108"/>
      <c r="AA18085" s="108"/>
      <c r="AC18085" s="108"/>
    </row>
    <row r="18086" spans="19:29" x14ac:dyDescent="0.25">
      <c r="S18086" s="108"/>
      <c r="U18086" s="108"/>
      <c r="W18086" s="108"/>
      <c r="Y18086" s="108"/>
      <c r="AA18086" s="108"/>
      <c r="AC18086" s="108"/>
    </row>
    <row r="18087" spans="19:29" x14ac:dyDescent="0.25">
      <c r="S18087" s="108"/>
      <c r="U18087" s="108"/>
      <c r="W18087" s="108"/>
      <c r="Y18087" s="108"/>
      <c r="AA18087" s="108"/>
      <c r="AC18087" s="108"/>
    </row>
    <row r="18088" spans="19:29" x14ac:dyDescent="0.25">
      <c r="S18088" s="110"/>
      <c r="U18088" s="110"/>
      <c r="W18088" s="110"/>
      <c r="Y18088" s="110"/>
      <c r="AA18088" s="110"/>
      <c r="AC18088" s="110"/>
    </row>
    <row r="18089" spans="19:29" x14ac:dyDescent="0.25">
      <c r="S18089" s="110"/>
      <c r="U18089" s="110"/>
      <c r="W18089" s="110"/>
      <c r="Y18089" s="110"/>
      <c r="AA18089" s="110"/>
      <c r="AC18089" s="110"/>
    </row>
    <row r="18090" spans="19:29" x14ac:dyDescent="0.25">
      <c r="S18090" s="110"/>
      <c r="U18090" s="110"/>
      <c r="W18090" s="110"/>
      <c r="Y18090" s="110"/>
      <c r="AA18090" s="110"/>
      <c r="AC18090" s="110"/>
    </row>
    <row r="18091" spans="19:29" x14ac:dyDescent="0.25">
      <c r="S18091" s="110"/>
      <c r="U18091" s="110"/>
      <c r="W18091" s="110"/>
      <c r="Y18091" s="110"/>
      <c r="AA18091" s="110"/>
      <c r="AC18091" s="110"/>
    </row>
    <row r="18092" spans="19:29" x14ac:dyDescent="0.25">
      <c r="S18092" s="111"/>
      <c r="U18092" s="111"/>
      <c r="W18092" s="111"/>
      <c r="Y18092" s="111"/>
      <c r="AA18092" s="111"/>
      <c r="AC18092" s="111"/>
    </row>
    <row r="18093" spans="19:29" x14ac:dyDescent="0.25">
      <c r="S18093" s="107"/>
      <c r="U18093" s="107"/>
      <c r="W18093" s="107"/>
      <c r="Y18093" s="107"/>
      <c r="AA18093" s="107"/>
      <c r="AC18093" s="107"/>
    </row>
    <row r="18094" spans="19:29" x14ac:dyDescent="0.25">
      <c r="S18094" s="108"/>
      <c r="U18094" s="108"/>
      <c r="W18094" s="108"/>
      <c r="Y18094" s="108"/>
      <c r="AA18094" s="108"/>
      <c r="AC18094" s="108"/>
    </row>
    <row r="18095" spans="19:29" x14ac:dyDescent="0.25">
      <c r="S18095" s="108"/>
      <c r="U18095" s="108"/>
      <c r="W18095" s="108"/>
      <c r="Y18095" s="108"/>
      <c r="AA18095" s="108"/>
      <c r="AC18095" s="108"/>
    </row>
    <row r="18096" spans="19:29" x14ac:dyDescent="0.25">
      <c r="S18096" s="109"/>
      <c r="U18096" s="109"/>
      <c r="W18096" s="109"/>
      <c r="Y18096" s="109"/>
      <c r="AA18096" s="109"/>
      <c r="AC18096" s="109"/>
    </row>
    <row r="18097" spans="19:29" x14ac:dyDescent="0.25">
      <c r="S18097" s="108"/>
      <c r="U18097" s="108"/>
      <c r="W18097" s="108"/>
      <c r="Y18097" s="108"/>
      <c r="AA18097" s="108"/>
      <c r="AC18097" s="108"/>
    </row>
    <row r="18098" spans="19:29" x14ac:dyDescent="0.25">
      <c r="S18098" s="108"/>
      <c r="U18098" s="108"/>
      <c r="W18098" s="108"/>
      <c r="Y18098" s="108"/>
      <c r="AA18098" s="108"/>
      <c r="AC18098" s="108"/>
    </row>
    <row r="18099" spans="19:29" x14ac:dyDescent="0.25">
      <c r="S18099" s="109"/>
      <c r="U18099" s="109"/>
      <c r="W18099" s="109"/>
      <c r="Y18099" s="109"/>
      <c r="AA18099" s="109"/>
      <c r="AC18099" s="109"/>
    </row>
    <row r="18100" spans="19:29" x14ac:dyDescent="0.25">
      <c r="S18100" s="108"/>
      <c r="U18100" s="108"/>
      <c r="W18100" s="108"/>
      <c r="Y18100" s="108"/>
      <c r="AA18100" s="108"/>
      <c r="AC18100" s="108"/>
    </row>
    <row r="18101" spans="19:29" x14ac:dyDescent="0.25">
      <c r="S18101" s="109"/>
      <c r="U18101" s="109"/>
      <c r="W18101" s="109"/>
      <c r="Y18101" s="109"/>
      <c r="AA18101" s="109"/>
      <c r="AC18101" s="109"/>
    </row>
    <row r="18102" spans="19:29" x14ac:dyDescent="0.25">
      <c r="S18102" s="108"/>
      <c r="U18102" s="108"/>
      <c r="W18102" s="108"/>
      <c r="Y18102" s="108"/>
      <c r="AA18102" s="108"/>
      <c r="AC18102" s="108"/>
    </row>
    <row r="18103" spans="19:29" x14ac:dyDescent="0.25">
      <c r="S18103" s="108"/>
      <c r="U18103" s="108"/>
      <c r="W18103" s="108"/>
      <c r="Y18103" s="108"/>
      <c r="AA18103" s="108"/>
      <c r="AC18103" s="108"/>
    </row>
    <row r="18104" spans="19:29" x14ac:dyDescent="0.25">
      <c r="S18104" s="108"/>
      <c r="U18104" s="108"/>
      <c r="W18104" s="108"/>
      <c r="Y18104" s="108"/>
      <c r="AA18104" s="108"/>
      <c r="AC18104" s="108"/>
    </row>
    <row r="18105" spans="19:29" x14ac:dyDescent="0.25">
      <c r="S18105" s="110"/>
      <c r="U18105" s="110"/>
      <c r="W18105" s="110"/>
      <c r="Y18105" s="110"/>
      <c r="AA18105" s="110"/>
      <c r="AC18105" s="110"/>
    </row>
    <row r="18106" spans="19:29" x14ac:dyDescent="0.25">
      <c r="S18106" s="110"/>
      <c r="U18106" s="110"/>
      <c r="W18106" s="110"/>
      <c r="Y18106" s="110"/>
      <c r="AA18106" s="110"/>
      <c r="AC18106" s="110"/>
    </row>
    <row r="18107" spans="19:29" x14ac:dyDescent="0.25">
      <c r="S18107" s="110"/>
      <c r="U18107" s="110"/>
      <c r="W18107" s="110"/>
      <c r="Y18107" s="110"/>
      <c r="AA18107" s="110"/>
      <c r="AC18107" s="110"/>
    </row>
    <row r="18108" spans="19:29" x14ac:dyDescent="0.25">
      <c r="S18108" s="110"/>
      <c r="U18108" s="110"/>
      <c r="W18108" s="110"/>
      <c r="Y18108" s="110"/>
      <c r="AA18108" s="110"/>
      <c r="AC18108" s="110"/>
    </row>
    <row r="18109" spans="19:29" x14ac:dyDescent="0.25">
      <c r="S18109" s="111"/>
      <c r="U18109" s="111"/>
      <c r="W18109" s="111"/>
      <c r="Y18109" s="111"/>
      <c r="AA18109" s="111"/>
      <c r="AC18109" s="111"/>
    </row>
    <row r="18110" spans="19:29" x14ac:dyDescent="0.25">
      <c r="S18110" s="107"/>
      <c r="U18110" s="107"/>
      <c r="W18110" s="107"/>
      <c r="Y18110" s="107"/>
      <c r="AA18110" s="107"/>
      <c r="AC18110" s="107"/>
    </row>
    <row r="18111" spans="19:29" x14ac:dyDescent="0.25">
      <c r="S18111" s="108"/>
      <c r="U18111" s="108"/>
      <c r="W18111" s="108"/>
      <c r="Y18111" s="108"/>
      <c r="AA18111" s="108"/>
      <c r="AC18111" s="108"/>
    </row>
    <row r="18112" spans="19:29" x14ac:dyDescent="0.25">
      <c r="S18112" s="108"/>
      <c r="U18112" s="108"/>
      <c r="W18112" s="108"/>
      <c r="Y18112" s="108"/>
      <c r="AA18112" s="108"/>
      <c r="AC18112" s="108"/>
    </row>
    <row r="18113" spans="19:29" x14ac:dyDescent="0.25">
      <c r="S18113" s="109"/>
      <c r="U18113" s="109"/>
      <c r="W18113" s="109"/>
      <c r="Y18113" s="109"/>
      <c r="AA18113" s="109"/>
      <c r="AC18113" s="109"/>
    </row>
    <row r="18114" spans="19:29" x14ac:dyDescent="0.25">
      <c r="S18114" s="108"/>
      <c r="U18114" s="108"/>
      <c r="W18114" s="108"/>
      <c r="Y18114" s="108"/>
      <c r="AA18114" s="108"/>
      <c r="AC18114" s="108"/>
    </row>
    <row r="18115" spans="19:29" x14ac:dyDescent="0.25">
      <c r="S18115" s="108"/>
      <c r="U18115" s="108"/>
      <c r="W18115" s="108"/>
      <c r="Y18115" s="108"/>
      <c r="AA18115" s="108"/>
      <c r="AC18115" s="108"/>
    </row>
    <row r="18116" spans="19:29" x14ac:dyDescent="0.25">
      <c r="S18116" s="109"/>
      <c r="U18116" s="109"/>
      <c r="W18116" s="109"/>
      <c r="Y18116" s="109"/>
      <c r="AA18116" s="109"/>
      <c r="AC18116" s="109"/>
    </row>
    <row r="18117" spans="19:29" x14ac:dyDescent="0.25">
      <c r="S18117" s="108"/>
      <c r="U18117" s="108"/>
      <c r="W18117" s="108"/>
      <c r="Y18117" s="108"/>
      <c r="AA18117" s="108"/>
      <c r="AC18117" s="108"/>
    </row>
    <row r="18118" spans="19:29" x14ac:dyDescent="0.25">
      <c r="S18118" s="109"/>
      <c r="U18118" s="109"/>
      <c r="W18118" s="109"/>
      <c r="Y18118" s="109"/>
      <c r="AA18118" s="109"/>
      <c r="AC18118" s="109"/>
    </row>
    <row r="18119" spans="19:29" x14ac:dyDescent="0.25">
      <c r="S18119" s="108"/>
      <c r="U18119" s="108"/>
      <c r="W18119" s="108"/>
      <c r="Y18119" s="108"/>
      <c r="AA18119" s="108"/>
      <c r="AC18119" s="108"/>
    </row>
    <row r="18120" spans="19:29" x14ac:dyDescent="0.25">
      <c r="S18120" s="108"/>
      <c r="U18120" s="108"/>
      <c r="W18120" s="108"/>
      <c r="Y18120" s="108"/>
      <c r="AA18120" s="108"/>
      <c r="AC18120" s="108"/>
    </row>
    <row r="18121" spans="19:29" x14ac:dyDescent="0.25">
      <c r="S18121" s="108"/>
      <c r="U18121" s="108"/>
      <c r="W18121" s="108"/>
      <c r="Y18121" s="108"/>
      <c r="AA18121" s="108"/>
      <c r="AC18121" s="108"/>
    </row>
    <row r="18122" spans="19:29" x14ac:dyDescent="0.25">
      <c r="S18122" s="110"/>
      <c r="U18122" s="110"/>
      <c r="W18122" s="110"/>
      <c r="Y18122" s="110"/>
      <c r="AA18122" s="110"/>
      <c r="AC18122" s="110"/>
    </row>
    <row r="18123" spans="19:29" x14ac:dyDescent="0.25">
      <c r="S18123" s="110"/>
      <c r="U18123" s="110"/>
      <c r="W18123" s="110"/>
      <c r="Y18123" s="110"/>
      <c r="AA18123" s="110"/>
      <c r="AC18123" s="110"/>
    </row>
    <row r="18124" spans="19:29" x14ac:dyDescent="0.25">
      <c r="S18124" s="110"/>
      <c r="U18124" s="110"/>
      <c r="W18124" s="110"/>
      <c r="Y18124" s="110"/>
      <c r="AA18124" s="110"/>
      <c r="AC18124" s="110"/>
    </row>
    <row r="18125" spans="19:29" x14ac:dyDescent="0.25">
      <c r="S18125" s="110"/>
      <c r="U18125" s="110"/>
      <c r="W18125" s="110"/>
      <c r="Y18125" s="110"/>
      <c r="AA18125" s="110"/>
      <c r="AC18125" s="110"/>
    </row>
    <row r="18126" spans="19:29" x14ac:dyDescent="0.25">
      <c r="S18126" s="111"/>
      <c r="U18126" s="111"/>
      <c r="W18126" s="111"/>
      <c r="Y18126" s="111"/>
      <c r="AA18126" s="111"/>
      <c r="AC18126" s="111"/>
    </row>
    <row r="18127" spans="19:29" x14ac:dyDescent="0.25">
      <c r="S18127" s="107"/>
      <c r="U18127" s="107"/>
      <c r="W18127" s="107"/>
      <c r="Y18127" s="107"/>
      <c r="AA18127" s="107"/>
      <c r="AC18127" s="107"/>
    </row>
    <row r="18128" spans="19:29" x14ac:dyDescent="0.25">
      <c r="S18128" s="108"/>
      <c r="U18128" s="108"/>
      <c r="W18128" s="108"/>
      <c r="Y18128" s="108"/>
      <c r="AA18128" s="108"/>
      <c r="AC18128" s="108"/>
    </row>
    <row r="18129" spans="19:29" x14ac:dyDescent="0.25">
      <c r="S18129" s="108"/>
      <c r="U18129" s="108"/>
      <c r="W18129" s="108"/>
      <c r="Y18129" s="108"/>
      <c r="AA18129" s="108"/>
      <c r="AC18129" s="108"/>
    </row>
    <row r="18130" spans="19:29" x14ac:dyDescent="0.25">
      <c r="S18130" s="109"/>
      <c r="U18130" s="109"/>
      <c r="W18130" s="109"/>
      <c r="Y18130" s="109"/>
      <c r="AA18130" s="109"/>
      <c r="AC18130" s="109"/>
    </row>
    <row r="18131" spans="19:29" x14ac:dyDescent="0.25">
      <c r="S18131" s="108"/>
      <c r="U18131" s="108"/>
      <c r="W18131" s="108"/>
      <c r="Y18131" s="108"/>
      <c r="AA18131" s="108"/>
      <c r="AC18131" s="108"/>
    </row>
    <row r="18132" spans="19:29" x14ac:dyDescent="0.25">
      <c r="S18132" s="108"/>
      <c r="U18132" s="108"/>
      <c r="W18132" s="108"/>
      <c r="Y18132" s="108"/>
      <c r="AA18132" s="108"/>
      <c r="AC18132" s="108"/>
    </row>
    <row r="18133" spans="19:29" x14ac:dyDescent="0.25">
      <c r="S18133" s="109"/>
      <c r="U18133" s="109"/>
      <c r="W18133" s="109"/>
      <c r="Y18133" s="109"/>
      <c r="AA18133" s="109"/>
      <c r="AC18133" s="109"/>
    </row>
    <row r="18134" spans="19:29" x14ac:dyDescent="0.25">
      <c r="S18134" s="108"/>
      <c r="U18134" s="108"/>
      <c r="W18134" s="108"/>
      <c r="Y18134" s="108"/>
      <c r="AA18134" s="108"/>
      <c r="AC18134" s="108"/>
    </row>
    <row r="18135" spans="19:29" x14ac:dyDescent="0.25">
      <c r="S18135" s="109"/>
      <c r="U18135" s="109"/>
      <c r="W18135" s="109"/>
      <c r="Y18135" s="109"/>
      <c r="AA18135" s="109"/>
      <c r="AC18135" s="109"/>
    </row>
    <row r="18136" spans="19:29" x14ac:dyDescent="0.25">
      <c r="S18136" s="108"/>
      <c r="U18136" s="108"/>
      <c r="W18136" s="108"/>
      <c r="Y18136" s="108"/>
      <c r="AA18136" s="108"/>
      <c r="AC18136" s="108"/>
    </row>
    <row r="18137" spans="19:29" x14ac:dyDescent="0.25">
      <c r="S18137" s="108"/>
      <c r="U18137" s="108"/>
      <c r="W18137" s="108"/>
      <c r="Y18137" s="108"/>
      <c r="AA18137" s="108"/>
      <c r="AC18137" s="108"/>
    </row>
    <row r="18138" spans="19:29" x14ac:dyDescent="0.25">
      <c r="S18138" s="108"/>
      <c r="U18138" s="108"/>
      <c r="W18138" s="108"/>
      <c r="Y18138" s="108"/>
      <c r="AA18138" s="108"/>
      <c r="AC18138" s="108"/>
    </row>
    <row r="18139" spans="19:29" x14ac:dyDescent="0.25">
      <c r="S18139" s="110"/>
      <c r="U18139" s="110"/>
      <c r="W18139" s="110"/>
      <c r="Y18139" s="110"/>
      <c r="AA18139" s="110"/>
      <c r="AC18139" s="110"/>
    </row>
    <row r="18140" spans="19:29" x14ac:dyDescent="0.25">
      <c r="S18140" s="110"/>
      <c r="U18140" s="110"/>
      <c r="W18140" s="110"/>
      <c r="Y18140" s="110"/>
      <c r="AA18140" s="110"/>
      <c r="AC18140" s="110"/>
    </row>
    <row r="18141" spans="19:29" x14ac:dyDescent="0.25">
      <c r="S18141" s="110"/>
      <c r="U18141" s="110"/>
      <c r="W18141" s="110"/>
      <c r="Y18141" s="110"/>
      <c r="AA18141" s="110"/>
      <c r="AC18141" s="110"/>
    </row>
    <row r="18142" spans="19:29" x14ac:dyDescent="0.25">
      <c r="S18142" s="110"/>
      <c r="U18142" s="110"/>
      <c r="W18142" s="110"/>
      <c r="Y18142" s="110"/>
      <c r="AA18142" s="110"/>
      <c r="AC18142" s="110"/>
    </row>
    <row r="18143" spans="19:29" x14ac:dyDescent="0.25">
      <c r="S18143" s="111"/>
      <c r="U18143" s="111"/>
      <c r="W18143" s="111"/>
      <c r="Y18143" s="111"/>
      <c r="AA18143" s="111"/>
      <c r="AC18143" s="111"/>
    </row>
    <row r="18144" spans="19:29" x14ac:dyDescent="0.25">
      <c r="S18144" s="107"/>
      <c r="U18144" s="107"/>
      <c r="W18144" s="107"/>
      <c r="Y18144" s="107"/>
      <c r="AA18144" s="107"/>
      <c r="AC18144" s="107"/>
    </row>
    <row r="18145" spans="19:29" x14ac:dyDescent="0.25">
      <c r="S18145" s="108"/>
      <c r="U18145" s="108"/>
      <c r="W18145" s="108"/>
      <c r="Y18145" s="108"/>
      <c r="AA18145" s="108"/>
      <c r="AC18145" s="108"/>
    </row>
    <row r="18146" spans="19:29" x14ac:dyDescent="0.25">
      <c r="S18146" s="108"/>
      <c r="U18146" s="108"/>
      <c r="W18146" s="108"/>
      <c r="Y18146" s="108"/>
      <c r="AA18146" s="108"/>
      <c r="AC18146" s="108"/>
    </row>
    <row r="18147" spans="19:29" x14ac:dyDescent="0.25">
      <c r="S18147" s="109"/>
      <c r="U18147" s="109"/>
      <c r="W18147" s="109"/>
      <c r="Y18147" s="109"/>
      <c r="AA18147" s="109"/>
      <c r="AC18147" s="109"/>
    </row>
    <row r="18148" spans="19:29" x14ac:dyDescent="0.25">
      <c r="S18148" s="108"/>
      <c r="U18148" s="108"/>
      <c r="W18148" s="108"/>
      <c r="Y18148" s="108"/>
      <c r="AA18148" s="108"/>
      <c r="AC18148" s="108"/>
    </row>
    <row r="18149" spans="19:29" x14ac:dyDescent="0.25">
      <c r="S18149" s="108"/>
      <c r="U18149" s="108"/>
      <c r="W18149" s="108"/>
      <c r="Y18149" s="108"/>
      <c r="AA18149" s="108"/>
      <c r="AC18149" s="108"/>
    </row>
    <row r="18150" spans="19:29" x14ac:dyDescent="0.25">
      <c r="S18150" s="109"/>
      <c r="U18150" s="109"/>
      <c r="W18150" s="109"/>
      <c r="Y18150" s="109"/>
      <c r="AA18150" s="109"/>
      <c r="AC18150" s="109"/>
    </row>
    <row r="18151" spans="19:29" x14ac:dyDescent="0.25">
      <c r="S18151" s="108"/>
      <c r="U18151" s="108"/>
      <c r="W18151" s="108"/>
      <c r="Y18151" s="108"/>
      <c r="AA18151" s="108"/>
      <c r="AC18151" s="108"/>
    </row>
    <row r="18152" spans="19:29" x14ac:dyDescent="0.25">
      <c r="S18152" s="109"/>
      <c r="U18152" s="109"/>
      <c r="W18152" s="109"/>
      <c r="Y18152" s="109"/>
      <c r="AA18152" s="109"/>
      <c r="AC18152" s="109"/>
    </row>
    <row r="18153" spans="19:29" x14ac:dyDescent="0.25">
      <c r="S18153" s="108"/>
      <c r="U18153" s="108"/>
      <c r="W18153" s="108"/>
      <c r="Y18153" s="108"/>
      <c r="AA18153" s="108"/>
      <c r="AC18153" s="108"/>
    </row>
    <row r="18154" spans="19:29" x14ac:dyDescent="0.25">
      <c r="S18154" s="108"/>
      <c r="U18154" s="108"/>
      <c r="W18154" s="108"/>
      <c r="Y18154" s="108"/>
      <c r="AA18154" s="108"/>
      <c r="AC18154" s="108"/>
    </row>
    <row r="18155" spans="19:29" x14ac:dyDescent="0.25">
      <c r="S18155" s="108"/>
      <c r="U18155" s="108"/>
      <c r="W18155" s="108"/>
      <c r="Y18155" s="108"/>
      <c r="AA18155" s="108"/>
      <c r="AC18155" s="108"/>
    </row>
    <row r="18156" spans="19:29" x14ac:dyDescent="0.25">
      <c r="S18156" s="110"/>
      <c r="U18156" s="110"/>
      <c r="W18156" s="110"/>
      <c r="Y18156" s="110"/>
      <c r="AA18156" s="110"/>
      <c r="AC18156" s="110"/>
    </row>
    <row r="18157" spans="19:29" x14ac:dyDescent="0.25">
      <c r="S18157" s="110"/>
      <c r="U18157" s="110"/>
      <c r="W18157" s="110"/>
      <c r="Y18157" s="110"/>
      <c r="AA18157" s="110"/>
      <c r="AC18157" s="110"/>
    </row>
    <row r="18158" spans="19:29" x14ac:dyDescent="0.25">
      <c r="S18158" s="110"/>
      <c r="U18158" s="110"/>
      <c r="W18158" s="110"/>
      <c r="Y18158" s="110"/>
      <c r="AA18158" s="110"/>
      <c r="AC18158" s="110"/>
    </row>
    <row r="18159" spans="19:29" x14ac:dyDescent="0.25">
      <c r="S18159" s="110"/>
      <c r="U18159" s="110"/>
      <c r="W18159" s="110"/>
      <c r="Y18159" s="110"/>
      <c r="AA18159" s="110"/>
      <c r="AC18159" s="110"/>
    </row>
    <row r="18160" spans="19:29" x14ac:dyDescent="0.25">
      <c r="S18160" s="111"/>
      <c r="U18160" s="111"/>
      <c r="W18160" s="111"/>
      <c r="Y18160" s="111"/>
      <c r="AA18160" s="111"/>
      <c r="AC18160" s="111"/>
    </row>
    <row r="18161" spans="19:29" x14ac:dyDescent="0.25">
      <c r="S18161" s="107"/>
      <c r="U18161" s="107"/>
      <c r="W18161" s="107"/>
      <c r="Y18161" s="107"/>
      <c r="AA18161" s="107"/>
      <c r="AC18161" s="107"/>
    </row>
    <row r="18162" spans="19:29" x14ac:dyDescent="0.25">
      <c r="S18162" s="108"/>
      <c r="U18162" s="108"/>
      <c r="W18162" s="108"/>
      <c r="Y18162" s="108"/>
      <c r="AA18162" s="108"/>
      <c r="AC18162" s="108"/>
    </row>
    <row r="18163" spans="19:29" x14ac:dyDescent="0.25">
      <c r="S18163" s="108"/>
      <c r="U18163" s="108"/>
      <c r="W18163" s="108"/>
      <c r="Y18163" s="108"/>
      <c r="AA18163" s="108"/>
      <c r="AC18163" s="108"/>
    </row>
    <row r="18164" spans="19:29" x14ac:dyDescent="0.25">
      <c r="S18164" s="109"/>
      <c r="U18164" s="109"/>
      <c r="W18164" s="109"/>
      <c r="Y18164" s="109"/>
      <c r="AA18164" s="109"/>
      <c r="AC18164" s="109"/>
    </row>
    <row r="18165" spans="19:29" x14ac:dyDescent="0.25">
      <c r="S18165" s="108"/>
      <c r="U18165" s="108"/>
      <c r="W18165" s="108"/>
      <c r="Y18165" s="108"/>
      <c r="AA18165" s="108"/>
      <c r="AC18165" s="108"/>
    </row>
    <row r="18166" spans="19:29" x14ac:dyDescent="0.25">
      <c r="S18166" s="108"/>
      <c r="U18166" s="108"/>
      <c r="W18166" s="108"/>
      <c r="Y18166" s="108"/>
      <c r="AA18166" s="108"/>
      <c r="AC18166" s="108"/>
    </row>
    <row r="18167" spans="19:29" x14ac:dyDescent="0.25">
      <c r="S18167" s="109"/>
      <c r="U18167" s="109"/>
      <c r="W18167" s="109"/>
      <c r="Y18167" s="109"/>
      <c r="AA18167" s="109"/>
      <c r="AC18167" s="109"/>
    </row>
    <row r="18168" spans="19:29" x14ac:dyDescent="0.25">
      <c r="S18168" s="108"/>
      <c r="U18168" s="108"/>
      <c r="W18168" s="108"/>
      <c r="Y18168" s="108"/>
      <c r="AA18168" s="108"/>
      <c r="AC18168" s="108"/>
    </row>
    <row r="18169" spans="19:29" x14ac:dyDescent="0.25">
      <c r="S18169" s="109"/>
      <c r="U18169" s="109"/>
      <c r="W18169" s="109"/>
      <c r="Y18169" s="109"/>
      <c r="AA18169" s="109"/>
      <c r="AC18169" s="109"/>
    </row>
    <row r="18170" spans="19:29" x14ac:dyDescent="0.25">
      <c r="S18170" s="108"/>
      <c r="U18170" s="108"/>
      <c r="W18170" s="108"/>
      <c r="Y18170" s="108"/>
      <c r="AA18170" s="108"/>
      <c r="AC18170" s="108"/>
    </row>
    <row r="18171" spans="19:29" x14ac:dyDescent="0.25">
      <c r="S18171" s="108"/>
      <c r="U18171" s="108"/>
      <c r="W18171" s="108"/>
      <c r="Y18171" s="108"/>
      <c r="AA18171" s="108"/>
      <c r="AC18171" s="108"/>
    </row>
    <row r="18172" spans="19:29" x14ac:dyDescent="0.25">
      <c r="S18172" s="108"/>
      <c r="U18172" s="108"/>
      <c r="W18172" s="108"/>
      <c r="Y18172" s="108"/>
      <c r="AA18172" s="108"/>
      <c r="AC18172" s="108"/>
    </row>
    <row r="18173" spans="19:29" x14ac:dyDescent="0.25">
      <c r="S18173" s="110"/>
      <c r="U18173" s="110"/>
      <c r="W18173" s="110"/>
      <c r="Y18173" s="110"/>
      <c r="AA18173" s="110"/>
      <c r="AC18173" s="110"/>
    </row>
    <row r="18174" spans="19:29" x14ac:dyDescent="0.25">
      <c r="S18174" s="110"/>
      <c r="U18174" s="110"/>
      <c r="W18174" s="110"/>
      <c r="Y18174" s="110"/>
      <c r="AA18174" s="110"/>
      <c r="AC18174" s="110"/>
    </row>
    <row r="18175" spans="19:29" x14ac:dyDescent="0.25">
      <c r="S18175" s="110"/>
      <c r="U18175" s="110"/>
      <c r="W18175" s="110"/>
      <c r="Y18175" s="110"/>
      <c r="AA18175" s="110"/>
      <c r="AC18175" s="110"/>
    </row>
    <row r="18176" spans="19:29" x14ac:dyDescent="0.25">
      <c r="S18176" s="110"/>
      <c r="U18176" s="110"/>
      <c r="W18176" s="110"/>
      <c r="Y18176" s="110"/>
      <c r="AA18176" s="110"/>
      <c r="AC18176" s="110"/>
    </row>
    <row r="18177" spans="19:29" x14ac:dyDescent="0.25">
      <c r="S18177" s="111"/>
      <c r="U18177" s="111"/>
      <c r="W18177" s="111"/>
      <c r="Y18177" s="111"/>
      <c r="AA18177" s="111"/>
      <c r="AC18177" s="111"/>
    </row>
    <row r="18178" spans="19:29" x14ac:dyDescent="0.25">
      <c r="S18178" s="107"/>
      <c r="U18178" s="107"/>
      <c r="W18178" s="107"/>
      <c r="Y18178" s="107"/>
      <c r="AA18178" s="107"/>
      <c r="AC18178" s="107"/>
    </row>
    <row r="18179" spans="19:29" x14ac:dyDescent="0.25">
      <c r="S18179" s="108"/>
      <c r="U18179" s="108"/>
      <c r="W18179" s="108"/>
      <c r="Y18179" s="108"/>
      <c r="AA18179" s="108"/>
      <c r="AC18179" s="108"/>
    </row>
    <row r="18180" spans="19:29" x14ac:dyDescent="0.25">
      <c r="S18180" s="108"/>
      <c r="U18180" s="108"/>
      <c r="W18180" s="108"/>
      <c r="Y18180" s="108"/>
      <c r="AA18180" s="108"/>
      <c r="AC18180" s="108"/>
    </row>
    <row r="18181" spans="19:29" x14ac:dyDescent="0.25">
      <c r="S18181" s="109"/>
      <c r="U18181" s="109"/>
      <c r="W18181" s="109"/>
      <c r="Y18181" s="109"/>
      <c r="AA18181" s="109"/>
      <c r="AC18181" s="109"/>
    </row>
    <row r="18182" spans="19:29" x14ac:dyDescent="0.25">
      <c r="S18182" s="108"/>
      <c r="U18182" s="108"/>
      <c r="W18182" s="108"/>
      <c r="Y18182" s="108"/>
      <c r="AA18182" s="108"/>
      <c r="AC18182" s="108"/>
    </row>
    <row r="18183" spans="19:29" x14ac:dyDescent="0.25">
      <c r="S18183" s="108"/>
      <c r="U18183" s="108"/>
      <c r="W18183" s="108"/>
      <c r="Y18183" s="108"/>
      <c r="AA18183" s="108"/>
      <c r="AC18183" s="108"/>
    </row>
    <row r="18184" spans="19:29" x14ac:dyDescent="0.25">
      <c r="S18184" s="109"/>
      <c r="U18184" s="109"/>
      <c r="W18184" s="109"/>
      <c r="Y18184" s="109"/>
      <c r="AA18184" s="109"/>
      <c r="AC18184" s="109"/>
    </row>
    <row r="18185" spans="19:29" x14ac:dyDescent="0.25">
      <c r="S18185" s="108"/>
      <c r="U18185" s="108"/>
      <c r="W18185" s="108"/>
      <c r="Y18185" s="108"/>
      <c r="AA18185" s="108"/>
      <c r="AC18185" s="108"/>
    </row>
    <row r="18186" spans="19:29" x14ac:dyDescent="0.25">
      <c r="S18186" s="109"/>
      <c r="U18186" s="109"/>
      <c r="W18186" s="109"/>
      <c r="Y18186" s="109"/>
      <c r="AA18186" s="109"/>
      <c r="AC18186" s="109"/>
    </row>
    <row r="18187" spans="19:29" x14ac:dyDescent="0.25">
      <c r="S18187" s="108"/>
      <c r="U18187" s="108"/>
      <c r="W18187" s="108"/>
      <c r="Y18187" s="108"/>
      <c r="AA18187" s="108"/>
      <c r="AC18187" s="108"/>
    </row>
    <row r="18188" spans="19:29" x14ac:dyDescent="0.25">
      <c r="S18188" s="108"/>
      <c r="U18188" s="108"/>
      <c r="W18188" s="108"/>
      <c r="Y18188" s="108"/>
      <c r="AA18188" s="108"/>
      <c r="AC18188" s="108"/>
    </row>
    <row r="18189" spans="19:29" x14ac:dyDescent="0.25">
      <c r="S18189" s="108"/>
      <c r="U18189" s="108"/>
      <c r="W18189" s="108"/>
      <c r="Y18189" s="108"/>
      <c r="AA18189" s="108"/>
      <c r="AC18189" s="108"/>
    </row>
    <row r="18190" spans="19:29" x14ac:dyDescent="0.25">
      <c r="S18190" s="110"/>
      <c r="U18190" s="110"/>
      <c r="W18190" s="110"/>
      <c r="Y18190" s="110"/>
      <c r="AA18190" s="110"/>
      <c r="AC18190" s="110"/>
    </row>
    <row r="18191" spans="19:29" x14ac:dyDescent="0.25">
      <c r="S18191" s="110"/>
      <c r="U18191" s="110"/>
      <c r="W18191" s="110"/>
      <c r="Y18191" s="110"/>
      <c r="AA18191" s="110"/>
      <c r="AC18191" s="110"/>
    </row>
    <row r="18192" spans="19:29" x14ac:dyDescent="0.25">
      <c r="S18192" s="110"/>
      <c r="U18192" s="110"/>
      <c r="W18192" s="110"/>
      <c r="Y18192" s="110"/>
      <c r="AA18192" s="110"/>
      <c r="AC18192" s="110"/>
    </row>
    <row r="18193" spans="19:29" x14ac:dyDescent="0.25">
      <c r="S18193" s="110"/>
      <c r="U18193" s="110"/>
      <c r="W18193" s="110"/>
      <c r="Y18193" s="110"/>
      <c r="AA18193" s="110"/>
      <c r="AC18193" s="110"/>
    </row>
    <row r="18194" spans="19:29" x14ac:dyDescent="0.25">
      <c r="S18194" s="111"/>
      <c r="U18194" s="111"/>
      <c r="W18194" s="111"/>
      <c r="Y18194" s="111"/>
      <c r="AA18194" s="111"/>
      <c r="AC18194" s="111"/>
    </row>
    <row r="18195" spans="19:29" x14ac:dyDescent="0.25">
      <c r="S18195" s="107"/>
      <c r="U18195" s="107"/>
      <c r="W18195" s="107"/>
      <c r="Y18195" s="107"/>
      <c r="AA18195" s="107"/>
      <c r="AC18195" s="107"/>
    </row>
    <row r="18196" spans="19:29" x14ac:dyDescent="0.25">
      <c r="S18196" s="108"/>
      <c r="U18196" s="108"/>
      <c r="W18196" s="108"/>
      <c r="Y18196" s="108"/>
      <c r="AA18196" s="108"/>
      <c r="AC18196" s="108"/>
    </row>
    <row r="18197" spans="19:29" x14ac:dyDescent="0.25">
      <c r="S18197" s="108"/>
      <c r="U18197" s="108"/>
      <c r="W18197" s="108"/>
      <c r="Y18197" s="108"/>
      <c r="AA18197" s="108"/>
      <c r="AC18197" s="108"/>
    </row>
    <row r="18198" spans="19:29" x14ac:dyDescent="0.25">
      <c r="S18198" s="109"/>
      <c r="U18198" s="109"/>
      <c r="W18198" s="109"/>
      <c r="Y18198" s="109"/>
      <c r="AA18198" s="109"/>
      <c r="AC18198" s="109"/>
    </row>
    <row r="18199" spans="19:29" x14ac:dyDescent="0.25">
      <c r="S18199" s="108"/>
      <c r="U18199" s="108"/>
      <c r="W18199" s="108"/>
      <c r="Y18199" s="108"/>
      <c r="AA18199" s="108"/>
      <c r="AC18199" s="108"/>
    </row>
    <row r="18200" spans="19:29" x14ac:dyDescent="0.25">
      <c r="S18200" s="108"/>
      <c r="U18200" s="108"/>
      <c r="W18200" s="108"/>
      <c r="Y18200" s="108"/>
      <c r="AA18200" s="108"/>
      <c r="AC18200" s="108"/>
    </row>
    <row r="18201" spans="19:29" x14ac:dyDescent="0.25">
      <c r="S18201" s="109"/>
      <c r="U18201" s="109"/>
      <c r="W18201" s="109"/>
      <c r="Y18201" s="109"/>
      <c r="AA18201" s="109"/>
      <c r="AC18201" s="109"/>
    </row>
    <row r="18202" spans="19:29" x14ac:dyDescent="0.25">
      <c r="S18202" s="108"/>
      <c r="U18202" s="108"/>
      <c r="W18202" s="108"/>
      <c r="Y18202" s="108"/>
      <c r="AA18202" s="108"/>
      <c r="AC18202" s="108"/>
    </row>
    <row r="18203" spans="19:29" x14ac:dyDescent="0.25">
      <c r="S18203" s="109"/>
      <c r="U18203" s="109"/>
      <c r="W18203" s="109"/>
      <c r="Y18203" s="109"/>
      <c r="AA18203" s="109"/>
      <c r="AC18203" s="109"/>
    </row>
    <row r="18204" spans="19:29" x14ac:dyDescent="0.25">
      <c r="S18204" s="108"/>
      <c r="U18204" s="108"/>
      <c r="W18204" s="108"/>
      <c r="Y18204" s="108"/>
      <c r="AA18204" s="108"/>
      <c r="AC18204" s="108"/>
    </row>
    <row r="18205" spans="19:29" x14ac:dyDescent="0.25">
      <c r="S18205" s="108"/>
      <c r="U18205" s="108"/>
      <c r="W18205" s="108"/>
      <c r="Y18205" s="108"/>
      <c r="AA18205" s="108"/>
      <c r="AC18205" s="108"/>
    </row>
    <row r="18206" spans="19:29" x14ac:dyDescent="0.25">
      <c r="S18206" s="108"/>
      <c r="U18206" s="108"/>
      <c r="W18206" s="108"/>
      <c r="Y18206" s="108"/>
      <c r="AA18206" s="108"/>
      <c r="AC18206" s="108"/>
    </row>
    <row r="18207" spans="19:29" x14ac:dyDescent="0.25">
      <c r="S18207" s="110"/>
      <c r="U18207" s="110"/>
      <c r="W18207" s="110"/>
      <c r="Y18207" s="110"/>
      <c r="AA18207" s="110"/>
      <c r="AC18207" s="110"/>
    </row>
    <row r="18208" spans="19:29" x14ac:dyDescent="0.25">
      <c r="S18208" s="110"/>
      <c r="U18208" s="110"/>
      <c r="W18208" s="110"/>
      <c r="Y18208" s="110"/>
      <c r="AA18208" s="110"/>
      <c r="AC18208" s="110"/>
    </row>
    <row r="18209" spans="19:29" x14ac:dyDescent="0.25">
      <c r="S18209" s="110"/>
      <c r="U18209" s="110"/>
      <c r="W18209" s="110"/>
      <c r="Y18209" s="110"/>
      <c r="AA18209" s="110"/>
      <c r="AC18209" s="110"/>
    </row>
    <row r="18210" spans="19:29" x14ac:dyDescent="0.25">
      <c r="S18210" s="110"/>
      <c r="U18210" s="110"/>
      <c r="W18210" s="110"/>
      <c r="Y18210" s="110"/>
      <c r="AA18210" s="110"/>
      <c r="AC18210" s="110"/>
    </row>
    <row r="18211" spans="19:29" x14ac:dyDescent="0.25">
      <c r="S18211" s="111"/>
      <c r="U18211" s="111"/>
      <c r="W18211" s="111"/>
      <c r="Y18211" s="111"/>
      <c r="AA18211" s="111"/>
      <c r="AC18211" s="111"/>
    </row>
    <row r="18212" spans="19:29" x14ac:dyDescent="0.25">
      <c r="S18212" s="107"/>
      <c r="U18212" s="107"/>
      <c r="W18212" s="107"/>
      <c r="Y18212" s="107"/>
      <c r="AA18212" s="107"/>
      <c r="AC18212" s="107"/>
    </row>
    <row r="18213" spans="19:29" x14ac:dyDescent="0.25">
      <c r="S18213" s="108"/>
      <c r="U18213" s="108"/>
      <c r="W18213" s="108"/>
      <c r="Y18213" s="108"/>
      <c r="AA18213" s="108"/>
      <c r="AC18213" s="108"/>
    </row>
    <row r="18214" spans="19:29" x14ac:dyDescent="0.25">
      <c r="S18214" s="108"/>
      <c r="U18214" s="108"/>
      <c r="W18214" s="108"/>
      <c r="Y18214" s="108"/>
      <c r="AA18214" s="108"/>
      <c r="AC18214" s="108"/>
    </row>
    <row r="18215" spans="19:29" x14ac:dyDescent="0.25">
      <c r="S18215" s="109"/>
      <c r="U18215" s="109"/>
      <c r="W18215" s="109"/>
      <c r="Y18215" s="109"/>
      <c r="AA18215" s="109"/>
      <c r="AC18215" s="109"/>
    </row>
    <row r="18216" spans="19:29" x14ac:dyDescent="0.25">
      <c r="S18216" s="108"/>
      <c r="U18216" s="108"/>
      <c r="W18216" s="108"/>
      <c r="Y18216" s="108"/>
      <c r="AA18216" s="108"/>
      <c r="AC18216" s="108"/>
    </row>
    <row r="18217" spans="19:29" x14ac:dyDescent="0.25">
      <c r="S18217" s="108"/>
      <c r="U18217" s="108"/>
      <c r="W18217" s="108"/>
      <c r="Y18217" s="108"/>
      <c r="AA18217" s="108"/>
      <c r="AC18217" s="108"/>
    </row>
    <row r="18218" spans="19:29" x14ac:dyDescent="0.25">
      <c r="S18218" s="109"/>
      <c r="U18218" s="109"/>
      <c r="W18218" s="109"/>
      <c r="Y18218" s="109"/>
      <c r="AA18218" s="109"/>
      <c r="AC18218" s="109"/>
    </row>
    <row r="18219" spans="19:29" x14ac:dyDescent="0.25">
      <c r="S18219" s="108"/>
      <c r="U18219" s="108"/>
      <c r="W18219" s="108"/>
      <c r="Y18219" s="108"/>
      <c r="AA18219" s="108"/>
      <c r="AC18219" s="108"/>
    </row>
    <row r="18220" spans="19:29" x14ac:dyDescent="0.25">
      <c r="S18220" s="109"/>
      <c r="U18220" s="109"/>
      <c r="W18220" s="109"/>
      <c r="Y18220" s="109"/>
      <c r="AA18220" s="109"/>
      <c r="AC18220" s="109"/>
    </row>
    <row r="18221" spans="19:29" x14ac:dyDescent="0.25">
      <c r="S18221" s="108"/>
      <c r="U18221" s="108"/>
      <c r="W18221" s="108"/>
      <c r="Y18221" s="108"/>
      <c r="AA18221" s="108"/>
      <c r="AC18221" s="108"/>
    </row>
    <row r="18222" spans="19:29" x14ac:dyDescent="0.25">
      <c r="S18222" s="108"/>
      <c r="U18222" s="108"/>
      <c r="W18222" s="108"/>
      <c r="Y18222" s="108"/>
      <c r="AA18222" s="108"/>
      <c r="AC18222" s="108"/>
    </row>
    <row r="18223" spans="19:29" x14ac:dyDescent="0.25">
      <c r="S18223" s="108"/>
      <c r="U18223" s="108"/>
      <c r="W18223" s="108"/>
      <c r="Y18223" s="108"/>
      <c r="AA18223" s="108"/>
      <c r="AC18223" s="108"/>
    </row>
    <row r="18224" spans="19:29" x14ac:dyDescent="0.25">
      <c r="S18224" s="110"/>
      <c r="U18224" s="110"/>
      <c r="W18224" s="110"/>
      <c r="Y18224" s="110"/>
      <c r="AA18224" s="110"/>
      <c r="AC18224" s="110"/>
    </row>
    <row r="18225" spans="19:29" x14ac:dyDescent="0.25">
      <c r="S18225" s="110"/>
      <c r="U18225" s="110"/>
      <c r="W18225" s="110"/>
      <c r="Y18225" s="110"/>
      <c r="AA18225" s="110"/>
      <c r="AC18225" s="110"/>
    </row>
    <row r="18226" spans="19:29" x14ac:dyDescent="0.25">
      <c r="S18226" s="110"/>
      <c r="U18226" s="110"/>
      <c r="W18226" s="110"/>
      <c r="Y18226" s="110"/>
      <c r="AA18226" s="110"/>
      <c r="AC18226" s="110"/>
    </row>
    <row r="18227" spans="19:29" x14ac:dyDescent="0.25">
      <c r="S18227" s="110"/>
      <c r="U18227" s="110"/>
      <c r="W18227" s="110"/>
      <c r="Y18227" s="110"/>
      <c r="AA18227" s="110"/>
      <c r="AC18227" s="110"/>
    </row>
    <row r="18228" spans="19:29" x14ac:dyDescent="0.25">
      <c r="S18228" s="111"/>
      <c r="U18228" s="111"/>
      <c r="W18228" s="111"/>
      <c r="Y18228" s="111"/>
      <c r="AA18228" s="111"/>
      <c r="AC18228" s="111"/>
    </row>
    <row r="18229" spans="19:29" x14ac:dyDescent="0.25">
      <c r="S18229" s="107"/>
      <c r="U18229" s="107"/>
      <c r="W18229" s="107"/>
      <c r="Y18229" s="107"/>
      <c r="AA18229" s="107"/>
      <c r="AC18229" s="107"/>
    </row>
    <row r="18230" spans="19:29" x14ac:dyDescent="0.25">
      <c r="S18230" s="108"/>
      <c r="U18230" s="108"/>
      <c r="W18230" s="108"/>
      <c r="Y18230" s="108"/>
      <c r="AA18230" s="108"/>
      <c r="AC18230" s="108"/>
    </row>
    <row r="18231" spans="19:29" x14ac:dyDescent="0.25">
      <c r="S18231" s="108"/>
      <c r="U18231" s="108"/>
      <c r="W18231" s="108"/>
      <c r="Y18231" s="108"/>
      <c r="AA18231" s="108"/>
      <c r="AC18231" s="108"/>
    </row>
    <row r="18232" spans="19:29" x14ac:dyDescent="0.25">
      <c r="S18232" s="109"/>
      <c r="U18232" s="109"/>
      <c r="W18232" s="109"/>
      <c r="Y18232" s="109"/>
      <c r="AA18232" s="109"/>
      <c r="AC18232" s="109"/>
    </row>
    <row r="18233" spans="19:29" x14ac:dyDescent="0.25">
      <c r="S18233" s="108"/>
      <c r="U18233" s="108"/>
      <c r="W18233" s="108"/>
      <c r="Y18233" s="108"/>
      <c r="AA18233" s="108"/>
      <c r="AC18233" s="108"/>
    </row>
    <row r="18234" spans="19:29" x14ac:dyDescent="0.25">
      <c r="S18234" s="108"/>
      <c r="U18234" s="108"/>
      <c r="W18234" s="108"/>
      <c r="Y18234" s="108"/>
      <c r="AA18234" s="108"/>
      <c r="AC18234" s="108"/>
    </row>
    <row r="18235" spans="19:29" x14ac:dyDescent="0.25">
      <c r="S18235" s="109"/>
      <c r="U18235" s="109"/>
      <c r="W18235" s="109"/>
      <c r="Y18235" s="109"/>
      <c r="AA18235" s="109"/>
      <c r="AC18235" s="109"/>
    </row>
    <row r="18236" spans="19:29" x14ac:dyDescent="0.25">
      <c r="S18236" s="108"/>
      <c r="U18236" s="108"/>
      <c r="W18236" s="108"/>
      <c r="Y18236" s="108"/>
      <c r="AA18236" s="108"/>
      <c r="AC18236" s="108"/>
    </row>
    <row r="18237" spans="19:29" x14ac:dyDescent="0.25">
      <c r="S18237" s="109"/>
      <c r="U18237" s="109"/>
      <c r="W18237" s="109"/>
      <c r="Y18237" s="109"/>
      <c r="AA18237" s="109"/>
      <c r="AC18237" s="109"/>
    </row>
    <row r="18238" spans="19:29" x14ac:dyDescent="0.25">
      <c r="S18238" s="108"/>
      <c r="U18238" s="108"/>
      <c r="W18238" s="108"/>
      <c r="Y18238" s="108"/>
      <c r="AA18238" s="108"/>
      <c r="AC18238" s="108"/>
    </row>
    <row r="18239" spans="19:29" x14ac:dyDescent="0.25">
      <c r="S18239" s="108"/>
      <c r="U18239" s="108"/>
      <c r="W18239" s="108"/>
      <c r="Y18239" s="108"/>
      <c r="AA18239" s="108"/>
      <c r="AC18239" s="108"/>
    </row>
    <row r="18240" spans="19:29" x14ac:dyDescent="0.25">
      <c r="S18240" s="108"/>
      <c r="U18240" s="108"/>
      <c r="W18240" s="108"/>
      <c r="Y18240" s="108"/>
      <c r="AA18240" s="108"/>
      <c r="AC18240" s="108"/>
    </row>
    <row r="18241" spans="19:29" x14ac:dyDescent="0.25">
      <c r="S18241" s="110"/>
      <c r="U18241" s="110"/>
      <c r="W18241" s="110"/>
      <c r="Y18241" s="110"/>
      <c r="AA18241" s="110"/>
      <c r="AC18241" s="110"/>
    </row>
    <row r="18242" spans="19:29" x14ac:dyDescent="0.25">
      <c r="S18242" s="110"/>
      <c r="U18242" s="110"/>
      <c r="W18242" s="110"/>
      <c r="Y18242" s="110"/>
      <c r="AA18242" s="110"/>
      <c r="AC18242" s="110"/>
    </row>
    <row r="18243" spans="19:29" x14ac:dyDescent="0.25">
      <c r="S18243" s="110"/>
      <c r="U18243" s="110"/>
      <c r="W18243" s="110"/>
      <c r="Y18243" s="110"/>
      <c r="AA18243" s="110"/>
      <c r="AC18243" s="110"/>
    </row>
    <row r="18244" spans="19:29" x14ac:dyDescent="0.25">
      <c r="S18244" s="110"/>
      <c r="U18244" s="110"/>
      <c r="W18244" s="110"/>
      <c r="Y18244" s="110"/>
      <c r="AA18244" s="110"/>
      <c r="AC18244" s="110"/>
    </row>
    <row r="18245" spans="19:29" x14ac:dyDescent="0.25">
      <c r="S18245" s="111"/>
      <c r="U18245" s="111"/>
      <c r="W18245" s="111"/>
      <c r="Y18245" s="111"/>
      <c r="AA18245" s="111"/>
      <c r="AC18245" s="111"/>
    </row>
    <row r="18246" spans="19:29" x14ac:dyDescent="0.25">
      <c r="S18246" s="107"/>
      <c r="U18246" s="107"/>
      <c r="W18246" s="107"/>
      <c r="Y18246" s="107"/>
      <c r="AA18246" s="107"/>
      <c r="AC18246" s="107"/>
    </row>
    <row r="18247" spans="19:29" x14ac:dyDescent="0.25">
      <c r="S18247" s="108"/>
      <c r="U18247" s="108"/>
      <c r="W18247" s="108"/>
      <c r="Y18247" s="108"/>
      <c r="AA18247" s="108"/>
      <c r="AC18247" s="108"/>
    </row>
    <row r="18248" spans="19:29" x14ac:dyDescent="0.25">
      <c r="S18248" s="108"/>
      <c r="U18248" s="108"/>
      <c r="W18248" s="108"/>
      <c r="Y18248" s="108"/>
      <c r="AA18248" s="108"/>
      <c r="AC18248" s="108"/>
    </row>
    <row r="18249" spans="19:29" x14ac:dyDescent="0.25">
      <c r="S18249" s="109"/>
      <c r="U18249" s="109"/>
      <c r="W18249" s="109"/>
      <c r="Y18249" s="109"/>
      <c r="AA18249" s="109"/>
      <c r="AC18249" s="109"/>
    </row>
    <row r="18250" spans="19:29" x14ac:dyDescent="0.25">
      <c r="S18250" s="108"/>
      <c r="U18250" s="108"/>
      <c r="W18250" s="108"/>
      <c r="Y18250" s="108"/>
      <c r="AA18250" s="108"/>
      <c r="AC18250" s="108"/>
    </row>
    <row r="18251" spans="19:29" x14ac:dyDescent="0.25">
      <c r="S18251" s="108"/>
      <c r="U18251" s="108"/>
      <c r="W18251" s="108"/>
      <c r="Y18251" s="108"/>
      <c r="AA18251" s="108"/>
      <c r="AC18251" s="108"/>
    </row>
    <row r="18252" spans="19:29" x14ac:dyDescent="0.25">
      <c r="S18252" s="109"/>
      <c r="U18252" s="109"/>
      <c r="W18252" s="109"/>
      <c r="Y18252" s="109"/>
      <c r="AA18252" s="109"/>
      <c r="AC18252" s="109"/>
    </row>
    <row r="18253" spans="19:29" x14ac:dyDescent="0.25">
      <c r="S18253" s="108"/>
      <c r="U18253" s="108"/>
      <c r="W18253" s="108"/>
      <c r="Y18253" s="108"/>
      <c r="AA18253" s="108"/>
      <c r="AC18253" s="108"/>
    </row>
    <row r="18254" spans="19:29" x14ac:dyDescent="0.25">
      <c r="S18254" s="109"/>
      <c r="U18254" s="109"/>
      <c r="W18254" s="109"/>
      <c r="Y18254" s="109"/>
      <c r="AA18254" s="109"/>
      <c r="AC18254" s="109"/>
    </row>
    <row r="18255" spans="19:29" x14ac:dyDescent="0.25">
      <c r="S18255" s="108"/>
      <c r="U18255" s="108"/>
      <c r="W18255" s="108"/>
      <c r="Y18255" s="108"/>
      <c r="AA18255" s="108"/>
      <c r="AC18255" s="108"/>
    </row>
    <row r="18256" spans="19:29" x14ac:dyDescent="0.25">
      <c r="S18256" s="108"/>
      <c r="U18256" s="108"/>
      <c r="W18256" s="108"/>
      <c r="Y18256" s="108"/>
      <c r="AA18256" s="108"/>
      <c r="AC18256" s="108"/>
    </row>
    <row r="18257" spans="19:29" x14ac:dyDescent="0.25">
      <c r="S18257" s="108"/>
      <c r="U18257" s="108"/>
      <c r="W18257" s="108"/>
      <c r="Y18257" s="108"/>
      <c r="AA18257" s="108"/>
      <c r="AC18257" s="108"/>
    </row>
    <row r="18258" spans="19:29" x14ac:dyDescent="0.25">
      <c r="S18258" s="110"/>
      <c r="U18258" s="110"/>
      <c r="W18258" s="110"/>
      <c r="Y18258" s="110"/>
      <c r="AA18258" s="110"/>
      <c r="AC18258" s="110"/>
    </row>
    <row r="18259" spans="19:29" x14ac:dyDescent="0.25">
      <c r="S18259" s="110"/>
      <c r="U18259" s="110"/>
      <c r="W18259" s="110"/>
      <c r="Y18259" s="110"/>
      <c r="AA18259" s="110"/>
      <c r="AC18259" s="110"/>
    </row>
    <row r="18260" spans="19:29" x14ac:dyDescent="0.25">
      <c r="S18260" s="110"/>
      <c r="U18260" s="110"/>
      <c r="W18260" s="110"/>
      <c r="Y18260" s="110"/>
      <c r="AA18260" s="110"/>
      <c r="AC18260" s="110"/>
    </row>
    <row r="18261" spans="19:29" x14ac:dyDescent="0.25">
      <c r="S18261" s="110"/>
      <c r="U18261" s="110"/>
      <c r="W18261" s="110"/>
      <c r="Y18261" s="110"/>
      <c r="AA18261" s="110"/>
      <c r="AC18261" s="110"/>
    </row>
    <row r="18262" spans="19:29" x14ac:dyDescent="0.25">
      <c r="S18262" s="111"/>
      <c r="U18262" s="111"/>
      <c r="W18262" s="111"/>
      <c r="Y18262" s="111"/>
      <c r="AA18262" s="111"/>
      <c r="AC18262" s="111"/>
    </row>
    <row r="18263" spans="19:29" x14ac:dyDescent="0.25">
      <c r="S18263" s="107"/>
      <c r="U18263" s="107"/>
      <c r="W18263" s="107"/>
      <c r="Y18263" s="107"/>
      <c r="AA18263" s="107"/>
      <c r="AC18263" s="107"/>
    </row>
    <row r="18264" spans="19:29" x14ac:dyDescent="0.25">
      <c r="S18264" s="108"/>
      <c r="U18264" s="108"/>
      <c r="W18264" s="108"/>
      <c r="Y18264" s="108"/>
      <c r="AA18264" s="108"/>
      <c r="AC18264" s="108"/>
    </row>
    <row r="18265" spans="19:29" x14ac:dyDescent="0.25">
      <c r="S18265" s="108"/>
      <c r="U18265" s="108"/>
      <c r="W18265" s="108"/>
      <c r="Y18265" s="108"/>
      <c r="AA18265" s="108"/>
      <c r="AC18265" s="108"/>
    </row>
    <row r="18266" spans="19:29" x14ac:dyDescent="0.25">
      <c r="S18266" s="109"/>
      <c r="U18266" s="109"/>
      <c r="W18266" s="109"/>
      <c r="Y18266" s="109"/>
      <c r="AA18266" s="109"/>
      <c r="AC18266" s="109"/>
    </row>
    <row r="18267" spans="19:29" x14ac:dyDescent="0.25">
      <c r="S18267" s="108"/>
      <c r="U18267" s="108"/>
      <c r="W18267" s="108"/>
      <c r="Y18267" s="108"/>
      <c r="AA18267" s="108"/>
      <c r="AC18267" s="108"/>
    </row>
    <row r="18268" spans="19:29" x14ac:dyDescent="0.25">
      <c r="S18268" s="108"/>
      <c r="U18268" s="108"/>
      <c r="W18268" s="108"/>
      <c r="Y18268" s="108"/>
      <c r="AA18268" s="108"/>
      <c r="AC18268" s="108"/>
    </row>
    <row r="18269" spans="19:29" x14ac:dyDescent="0.25">
      <c r="S18269" s="109"/>
      <c r="U18269" s="109"/>
      <c r="W18269" s="109"/>
      <c r="Y18269" s="109"/>
      <c r="AA18269" s="109"/>
      <c r="AC18269" s="109"/>
    </row>
    <row r="18270" spans="19:29" x14ac:dyDescent="0.25">
      <c r="S18270" s="108"/>
      <c r="U18270" s="108"/>
      <c r="W18270" s="108"/>
      <c r="Y18270" s="108"/>
      <c r="AA18270" s="108"/>
      <c r="AC18270" s="108"/>
    </row>
    <row r="18271" spans="19:29" x14ac:dyDescent="0.25">
      <c r="S18271" s="109"/>
      <c r="U18271" s="109"/>
      <c r="W18271" s="109"/>
      <c r="Y18271" s="109"/>
      <c r="AA18271" s="109"/>
      <c r="AC18271" s="109"/>
    </row>
    <row r="18272" spans="19:29" x14ac:dyDescent="0.25">
      <c r="S18272" s="108"/>
      <c r="U18272" s="108"/>
      <c r="W18272" s="108"/>
      <c r="Y18272" s="108"/>
      <c r="AA18272" s="108"/>
      <c r="AC18272" s="108"/>
    </row>
    <row r="18273" spans="19:29" x14ac:dyDescent="0.25">
      <c r="S18273" s="108"/>
      <c r="U18273" s="108"/>
      <c r="W18273" s="108"/>
      <c r="Y18273" s="108"/>
      <c r="AA18273" s="108"/>
      <c r="AC18273" s="108"/>
    </row>
    <row r="18274" spans="19:29" x14ac:dyDescent="0.25">
      <c r="S18274" s="108"/>
      <c r="U18274" s="108"/>
      <c r="W18274" s="108"/>
      <c r="Y18274" s="108"/>
      <c r="AA18274" s="108"/>
      <c r="AC18274" s="108"/>
    </row>
    <row r="18275" spans="19:29" x14ac:dyDescent="0.25">
      <c r="S18275" s="110"/>
      <c r="U18275" s="110"/>
      <c r="W18275" s="110"/>
      <c r="Y18275" s="110"/>
      <c r="AA18275" s="110"/>
      <c r="AC18275" s="110"/>
    </row>
    <row r="18276" spans="19:29" x14ac:dyDescent="0.25">
      <c r="S18276" s="110"/>
      <c r="U18276" s="110"/>
      <c r="W18276" s="110"/>
      <c r="Y18276" s="110"/>
      <c r="AA18276" s="110"/>
      <c r="AC18276" s="110"/>
    </row>
    <row r="18277" spans="19:29" x14ac:dyDescent="0.25">
      <c r="S18277" s="110"/>
      <c r="U18277" s="110"/>
      <c r="W18277" s="110"/>
      <c r="Y18277" s="110"/>
      <c r="AA18277" s="110"/>
      <c r="AC18277" s="110"/>
    </row>
    <row r="18278" spans="19:29" x14ac:dyDescent="0.25">
      <c r="S18278" s="110"/>
      <c r="U18278" s="110"/>
      <c r="W18278" s="110"/>
      <c r="Y18278" s="110"/>
      <c r="AA18278" s="110"/>
      <c r="AC18278" s="110"/>
    </row>
    <row r="18279" spans="19:29" x14ac:dyDescent="0.25">
      <c r="S18279" s="111"/>
      <c r="U18279" s="111"/>
      <c r="W18279" s="111"/>
      <c r="Y18279" s="111"/>
      <c r="AA18279" s="111"/>
      <c r="AC18279" s="111"/>
    </row>
    <row r="18280" spans="19:29" x14ac:dyDescent="0.25">
      <c r="S18280" s="107"/>
      <c r="U18280" s="107"/>
      <c r="W18280" s="107"/>
      <c r="Y18280" s="107"/>
      <c r="AA18280" s="107"/>
      <c r="AC18280" s="107"/>
    </row>
    <row r="18281" spans="19:29" x14ac:dyDescent="0.25">
      <c r="S18281" s="108"/>
      <c r="U18281" s="108"/>
      <c r="W18281" s="108"/>
      <c r="Y18281" s="108"/>
      <c r="AA18281" s="108"/>
      <c r="AC18281" s="108"/>
    </row>
    <row r="18282" spans="19:29" x14ac:dyDescent="0.25">
      <c r="S18282" s="108"/>
      <c r="U18282" s="108"/>
      <c r="W18282" s="108"/>
      <c r="Y18282" s="108"/>
      <c r="AA18282" s="108"/>
      <c r="AC18282" s="108"/>
    </row>
    <row r="18283" spans="19:29" x14ac:dyDescent="0.25">
      <c r="S18283" s="109"/>
      <c r="U18283" s="109"/>
      <c r="W18283" s="109"/>
      <c r="Y18283" s="109"/>
      <c r="AA18283" s="109"/>
      <c r="AC18283" s="109"/>
    </row>
    <row r="18284" spans="19:29" x14ac:dyDescent="0.25">
      <c r="S18284" s="108"/>
      <c r="U18284" s="108"/>
      <c r="W18284" s="108"/>
      <c r="Y18284" s="108"/>
      <c r="AA18284" s="108"/>
      <c r="AC18284" s="108"/>
    </row>
    <row r="18285" spans="19:29" x14ac:dyDescent="0.25">
      <c r="S18285" s="108"/>
      <c r="U18285" s="108"/>
      <c r="W18285" s="108"/>
      <c r="Y18285" s="108"/>
      <c r="AA18285" s="108"/>
      <c r="AC18285" s="108"/>
    </row>
    <row r="18286" spans="19:29" x14ac:dyDescent="0.25">
      <c r="S18286" s="109"/>
      <c r="U18286" s="109"/>
      <c r="W18286" s="109"/>
      <c r="Y18286" s="109"/>
      <c r="AA18286" s="109"/>
      <c r="AC18286" s="109"/>
    </row>
    <row r="18287" spans="19:29" x14ac:dyDescent="0.25">
      <c r="S18287" s="108"/>
      <c r="U18287" s="108"/>
      <c r="W18287" s="108"/>
      <c r="Y18287" s="108"/>
      <c r="AA18287" s="108"/>
      <c r="AC18287" s="108"/>
    </row>
    <row r="18288" spans="19:29" x14ac:dyDescent="0.25">
      <c r="S18288" s="109"/>
      <c r="U18288" s="109"/>
      <c r="W18288" s="109"/>
      <c r="Y18288" s="109"/>
      <c r="AA18288" s="109"/>
      <c r="AC18288" s="109"/>
    </row>
    <row r="18289" spans="19:29" x14ac:dyDescent="0.25">
      <c r="S18289" s="108"/>
      <c r="U18289" s="108"/>
      <c r="W18289" s="108"/>
      <c r="Y18289" s="108"/>
      <c r="AA18289" s="108"/>
      <c r="AC18289" s="108"/>
    </row>
    <row r="18290" spans="19:29" x14ac:dyDescent="0.25">
      <c r="S18290" s="108"/>
      <c r="U18290" s="108"/>
      <c r="W18290" s="108"/>
      <c r="Y18290" s="108"/>
      <c r="AA18290" s="108"/>
      <c r="AC18290" s="108"/>
    </row>
    <row r="18291" spans="19:29" x14ac:dyDescent="0.25">
      <c r="S18291" s="108"/>
      <c r="U18291" s="108"/>
      <c r="W18291" s="108"/>
      <c r="Y18291" s="108"/>
      <c r="AA18291" s="108"/>
      <c r="AC18291" s="108"/>
    </row>
    <row r="18292" spans="19:29" x14ac:dyDescent="0.25">
      <c r="S18292" s="110"/>
      <c r="U18292" s="110"/>
      <c r="W18292" s="110"/>
      <c r="Y18292" s="110"/>
      <c r="AA18292" s="110"/>
      <c r="AC18292" s="110"/>
    </row>
    <row r="18293" spans="19:29" x14ac:dyDescent="0.25">
      <c r="S18293" s="110"/>
      <c r="U18293" s="110"/>
      <c r="W18293" s="110"/>
      <c r="Y18293" s="110"/>
      <c r="AA18293" s="110"/>
      <c r="AC18293" s="110"/>
    </row>
    <row r="18294" spans="19:29" x14ac:dyDescent="0.25">
      <c r="S18294" s="110"/>
      <c r="U18294" s="110"/>
      <c r="W18294" s="110"/>
      <c r="Y18294" s="110"/>
      <c r="AA18294" s="110"/>
      <c r="AC18294" s="110"/>
    </row>
    <row r="18295" spans="19:29" x14ac:dyDescent="0.25">
      <c r="S18295" s="110"/>
      <c r="U18295" s="110"/>
      <c r="W18295" s="110"/>
      <c r="Y18295" s="110"/>
      <c r="AA18295" s="110"/>
      <c r="AC18295" s="110"/>
    </row>
    <row r="18296" spans="19:29" x14ac:dyDescent="0.25">
      <c r="S18296" s="111"/>
      <c r="U18296" s="111"/>
      <c r="W18296" s="111"/>
      <c r="Y18296" s="111"/>
      <c r="AA18296" s="111"/>
      <c r="AC18296" s="111"/>
    </row>
    <row r="18297" spans="19:29" x14ac:dyDescent="0.25">
      <c r="S18297" s="107"/>
      <c r="U18297" s="107"/>
      <c r="W18297" s="107"/>
      <c r="Y18297" s="107"/>
      <c r="AA18297" s="107"/>
      <c r="AC18297" s="107"/>
    </row>
    <row r="18298" spans="19:29" x14ac:dyDescent="0.25">
      <c r="S18298" s="108"/>
      <c r="U18298" s="108"/>
      <c r="W18298" s="108"/>
      <c r="Y18298" s="108"/>
      <c r="AA18298" s="108"/>
      <c r="AC18298" s="108"/>
    </row>
    <row r="18299" spans="19:29" x14ac:dyDescent="0.25">
      <c r="S18299" s="108"/>
      <c r="U18299" s="108"/>
      <c r="W18299" s="108"/>
      <c r="Y18299" s="108"/>
      <c r="AA18299" s="108"/>
      <c r="AC18299" s="108"/>
    </row>
    <row r="18300" spans="19:29" x14ac:dyDescent="0.25">
      <c r="S18300" s="109"/>
      <c r="U18300" s="109"/>
      <c r="W18300" s="109"/>
      <c r="Y18300" s="109"/>
      <c r="AA18300" s="109"/>
      <c r="AC18300" s="109"/>
    </row>
    <row r="18301" spans="19:29" x14ac:dyDescent="0.25">
      <c r="S18301" s="108"/>
      <c r="U18301" s="108"/>
      <c r="W18301" s="108"/>
      <c r="Y18301" s="108"/>
      <c r="AA18301" s="108"/>
      <c r="AC18301" s="108"/>
    </row>
    <row r="18302" spans="19:29" x14ac:dyDescent="0.25">
      <c r="S18302" s="108"/>
      <c r="U18302" s="108"/>
      <c r="W18302" s="108"/>
      <c r="Y18302" s="108"/>
      <c r="AA18302" s="108"/>
      <c r="AC18302" s="108"/>
    </row>
    <row r="18303" spans="19:29" x14ac:dyDescent="0.25">
      <c r="S18303" s="109"/>
      <c r="U18303" s="109"/>
      <c r="W18303" s="109"/>
      <c r="Y18303" s="109"/>
      <c r="AA18303" s="109"/>
      <c r="AC18303" s="109"/>
    </row>
    <row r="18304" spans="19:29" x14ac:dyDescent="0.25">
      <c r="S18304" s="108"/>
      <c r="U18304" s="108"/>
      <c r="W18304" s="108"/>
      <c r="Y18304" s="108"/>
      <c r="AA18304" s="108"/>
      <c r="AC18304" s="108"/>
    </row>
    <row r="18305" spans="19:29" x14ac:dyDescent="0.25">
      <c r="S18305" s="109"/>
      <c r="U18305" s="109"/>
      <c r="W18305" s="109"/>
      <c r="Y18305" s="109"/>
      <c r="AA18305" s="109"/>
      <c r="AC18305" s="109"/>
    </row>
    <row r="18306" spans="19:29" x14ac:dyDescent="0.25">
      <c r="S18306" s="108"/>
      <c r="U18306" s="108"/>
      <c r="W18306" s="108"/>
      <c r="Y18306" s="108"/>
      <c r="AA18306" s="108"/>
      <c r="AC18306" s="108"/>
    </row>
    <row r="18307" spans="19:29" x14ac:dyDescent="0.25">
      <c r="S18307" s="108"/>
      <c r="U18307" s="108"/>
      <c r="W18307" s="108"/>
      <c r="Y18307" s="108"/>
      <c r="AA18307" s="108"/>
      <c r="AC18307" s="108"/>
    </row>
    <row r="18308" spans="19:29" x14ac:dyDescent="0.25">
      <c r="S18308" s="108"/>
      <c r="U18308" s="108"/>
      <c r="W18308" s="108"/>
      <c r="Y18308" s="108"/>
      <c r="AA18308" s="108"/>
      <c r="AC18308" s="108"/>
    </row>
    <row r="18309" spans="19:29" x14ac:dyDescent="0.25">
      <c r="S18309" s="110"/>
      <c r="U18309" s="110"/>
      <c r="W18309" s="110"/>
      <c r="Y18309" s="110"/>
      <c r="AA18309" s="110"/>
      <c r="AC18309" s="110"/>
    </row>
    <row r="18310" spans="19:29" x14ac:dyDescent="0.25">
      <c r="S18310" s="110"/>
      <c r="U18310" s="110"/>
      <c r="W18310" s="110"/>
      <c r="Y18310" s="110"/>
      <c r="AA18310" s="110"/>
      <c r="AC18310" s="110"/>
    </row>
    <row r="18311" spans="19:29" x14ac:dyDescent="0.25">
      <c r="S18311" s="110"/>
      <c r="U18311" s="110"/>
      <c r="W18311" s="110"/>
      <c r="Y18311" s="110"/>
      <c r="AA18311" s="110"/>
      <c r="AC18311" s="110"/>
    </row>
    <row r="18312" spans="19:29" x14ac:dyDescent="0.25">
      <c r="S18312" s="110"/>
      <c r="U18312" s="110"/>
      <c r="W18312" s="110"/>
      <c r="Y18312" s="110"/>
      <c r="AA18312" s="110"/>
      <c r="AC18312" s="110"/>
    </row>
    <row r="18313" spans="19:29" x14ac:dyDescent="0.25">
      <c r="S18313" s="111"/>
      <c r="U18313" s="111"/>
      <c r="W18313" s="111"/>
      <c r="Y18313" s="111"/>
      <c r="AA18313" s="111"/>
      <c r="AC18313" s="111"/>
    </row>
    <row r="18314" spans="19:29" x14ac:dyDescent="0.25">
      <c r="S18314" s="107"/>
      <c r="U18314" s="107"/>
      <c r="W18314" s="107"/>
      <c r="Y18314" s="107"/>
      <c r="AA18314" s="107"/>
      <c r="AC18314" s="107"/>
    </row>
    <row r="18315" spans="19:29" x14ac:dyDescent="0.25">
      <c r="S18315" s="108"/>
      <c r="U18315" s="108"/>
      <c r="W18315" s="108"/>
      <c r="Y18315" s="108"/>
      <c r="AA18315" s="108"/>
      <c r="AC18315" s="108"/>
    </row>
    <row r="18316" spans="19:29" x14ac:dyDescent="0.25">
      <c r="S18316" s="108"/>
      <c r="U18316" s="108"/>
      <c r="W18316" s="108"/>
      <c r="Y18316" s="108"/>
      <c r="AA18316" s="108"/>
      <c r="AC18316" s="108"/>
    </row>
    <row r="18317" spans="19:29" x14ac:dyDescent="0.25">
      <c r="S18317" s="109"/>
      <c r="U18317" s="109"/>
      <c r="W18317" s="109"/>
      <c r="Y18317" s="109"/>
      <c r="AA18317" s="109"/>
      <c r="AC18317" s="109"/>
    </row>
    <row r="18318" spans="19:29" x14ac:dyDescent="0.25">
      <c r="S18318" s="108"/>
      <c r="U18318" s="108"/>
      <c r="W18318" s="108"/>
      <c r="Y18318" s="108"/>
      <c r="AA18318" s="108"/>
      <c r="AC18318" s="108"/>
    </row>
    <row r="18319" spans="19:29" x14ac:dyDescent="0.25">
      <c r="S18319" s="108"/>
      <c r="U18319" s="108"/>
      <c r="W18319" s="108"/>
      <c r="Y18319" s="108"/>
      <c r="AA18319" s="108"/>
      <c r="AC18319" s="108"/>
    </row>
    <row r="18320" spans="19:29" x14ac:dyDescent="0.25">
      <c r="S18320" s="109"/>
      <c r="U18320" s="109"/>
      <c r="W18320" s="109"/>
      <c r="Y18320" s="109"/>
      <c r="AA18320" s="109"/>
      <c r="AC18320" s="109"/>
    </row>
    <row r="18321" spans="19:29" x14ac:dyDescent="0.25">
      <c r="S18321" s="108"/>
      <c r="U18321" s="108"/>
      <c r="W18321" s="108"/>
      <c r="Y18321" s="108"/>
      <c r="AA18321" s="108"/>
      <c r="AC18321" s="108"/>
    </row>
    <row r="18322" spans="19:29" x14ac:dyDescent="0.25">
      <c r="S18322" s="109"/>
      <c r="U18322" s="109"/>
      <c r="W18322" s="109"/>
      <c r="Y18322" s="109"/>
      <c r="AA18322" s="109"/>
      <c r="AC18322" s="109"/>
    </row>
    <row r="18323" spans="19:29" x14ac:dyDescent="0.25">
      <c r="S18323" s="108"/>
      <c r="U18323" s="108"/>
      <c r="W18323" s="108"/>
      <c r="Y18323" s="108"/>
      <c r="AA18323" s="108"/>
      <c r="AC18323" s="108"/>
    </row>
    <row r="18324" spans="19:29" x14ac:dyDescent="0.25">
      <c r="S18324" s="108"/>
      <c r="U18324" s="108"/>
      <c r="W18324" s="108"/>
      <c r="Y18324" s="108"/>
      <c r="AA18324" s="108"/>
      <c r="AC18324" s="108"/>
    </row>
    <row r="18325" spans="19:29" x14ac:dyDescent="0.25">
      <c r="S18325" s="108"/>
      <c r="U18325" s="108"/>
      <c r="W18325" s="108"/>
      <c r="Y18325" s="108"/>
      <c r="AA18325" s="108"/>
      <c r="AC18325" s="108"/>
    </row>
    <row r="18326" spans="19:29" x14ac:dyDescent="0.25">
      <c r="S18326" s="110"/>
      <c r="U18326" s="110"/>
      <c r="W18326" s="110"/>
      <c r="Y18326" s="110"/>
      <c r="AA18326" s="110"/>
      <c r="AC18326" s="110"/>
    </row>
    <row r="18327" spans="19:29" x14ac:dyDescent="0.25">
      <c r="S18327" s="110"/>
      <c r="U18327" s="110"/>
      <c r="W18327" s="110"/>
      <c r="Y18327" s="110"/>
      <c r="AA18327" s="110"/>
      <c r="AC18327" s="110"/>
    </row>
    <row r="18328" spans="19:29" x14ac:dyDescent="0.25">
      <c r="S18328" s="110"/>
      <c r="U18328" s="110"/>
      <c r="W18328" s="110"/>
      <c r="Y18328" s="110"/>
      <c r="AA18328" s="110"/>
      <c r="AC18328" s="110"/>
    </row>
    <row r="18329" spans="19:29" x14ac:dyDescent="0.25">
      <c r="S18329" s="110"/>
      <c r="U18329" s="110"/>
      <c r="W18329" s="110"/>
      <c r="Y18329" s="110"/>
      <c r="AA18329" s="110"/>
      <c r="AC18329" s="110"/>
    </row>
    <row r="18330" spans="19:29" x14ac:dyDescent="0.25">
      <c r="S18330" s="111"/>
      <c r="U18330" s="111"/>
      <c r="W18330" s="111"/>
      <c r="Y18330" s="111"/>
      <c r="AA18330" s="111"/>
      <c r="AC18330" s="111"/>
    </row>
    <row r="18331" spans="19:29" x14ac:dyDescent="0.25">
      <c r="S18331" s="107"/>
      <c r="U18331" s="107"/>
      <c r="W18331" s="107"/>
      <c r="Y18331" s="107"/>
      <c r="AA18331" s="107"/>
      <c r="AC18331" s="107"/>
    </row>
    <row r="18332" spans="19:29" x14ac:dyDescent="0.25">
      <c r="S18332" s="108"/>
      <c r="U18332" s="108"/>
      <c r="W18332" s="108"/>
      <c r="Y18332" s="108"/>
      <c r="AA18332" s="108"/>
      <c r="AC18332" s="108"/>
    </row>
    <row r="18333" spans="19:29" x14ac:dyDescent="0.25">
      <c r="S18333" s="108"/>
      <c r="U18333" s="108"/>
      <c r="W18333" s="108"/>
      <c r="Y18333" s="108"/>
      <c r="AA18333" s="108"/>
      <c r="AC18333" s="108"/>
    </row>
    <row r="18334" spans="19:29" x14ac:dyDescent="0.25">
      <c r="S18334" s="109"/>
      <c r="U18334" s="109"/>
      <c r="W18334" s="109"/>
      <c r="Y18334" s="109"/>
      <c r="AA18334" s="109"/>
      <c r="AC18334" s="109"/>
    </row>
    <row r="18335" spans="19:29" x14ac:dyDescent="0.25">
      <c r="S18335" s="108"/>
      <c r="U18335" s="108"/>
      <c r="W18335" s="108"/>
      <c r="Y18335" s="108"/>
      <c r="AA18335" s="108"/>
      <c r="AC18335" s="108"/>
    </row>
    <row r="18336" spans="19:29" x14ac:dyDescent="0.25">
      <c r="S18336" s="108"/>
      <c r="U18336" s="108"/>
      <c r="W18336" s="108"/>
      <c r="Y18336" s="108"/>
      <c r="AA18336" s="108"/>
      <c r="AC18336" s="108"/>
    </row>
    <row r="18337" spans="19:29" x14ac:dyDescent="0.25">
      <c r="S18337" s="109"/>
      <c r="U18337" s="109"/>
      <c r="W18337" s="109"/>
      <c r="Y18337" s="109"/>
      <c r="AA18337" s="109"/>
      <c r="AC18337" s="109"/>
    </row>
    <row r="18338" spans="19:29" x14ac:dyDescent="0.25">
      <c r="S18338" s="108"/>
      <c r="U18338" s="108"/>
      <c r="W18338" s="108"/>
      <c r="Y18338" s="108"/>
      <c r="AA18338" s="108"/>
      <c r="AC18338" s="108"/>
    </row>
    <row r="18339" spans="19:29" x14ac:dyDescent="0.25">
      <c r="S18339" s="109"/>
      <c r="U18339" s="109"/>
      <c r="W18339" s="109"/>
      <c r="Y18339" s="109"/>
      <c r="AA18339" s="109"/>
      <c r="AC18339" s="109"/>
    </row>
    <row r="18340" spans="19:29" x14ac:dyDescent="0.25">
      <c r="S18340" s="108"/>
      <c r="U18340" s="108"/>
      <c r="W18340" s="108"/>
      <c r="Y18340" s="108"/>
      <c r="AA18340" s="108"/>
      <c r="AC18340" s="108"/>
    </row>
    <row r="18341" spans="19:29" x14ac:dyDescent="0.25">
      <c r="S18341" s="108"/>
      <c r="U18341" s="108"/>
      <c r="W18341" s="108"/>
      <c r="Y18341" s="108"/>
      <c r="AA18341" s="108"/>
      <c r="AC18341" s="108"/>
    </row>
    <row r="18342" spans="19:29" x14ac:dyDescent="0.25">
      <c r="S18342" s="108"/>
      <c r="U18342" s="108"/>
      <c r="W18342" s="108"/>
      <c r="Y18342" s="108"/>
      <c r="AA18342" s="108"/>
      <c r="AC18342" s="108"/>
    </row>
    <row r="18343" spans="19:29" x14ac:dyDescent="0.25">
      <c r="S18343" s="110"/>
      <c r="U18343" s="110"/>
      <c r="W18343" s="110"/>
      <c r="Y18343" s="110"/>
      <c r="AA18343" s="110"/>
      <c r="AC18343" s="110"/>
    </row>
    <row r="18344" spans="19:29" x14ac:dyDescent="0.25">
      <c r="S18344" s="110"/>
      <c r="U18344" s="110"/>
      <c r="W18344" s="110"/>
      <c r="Y18344" s="110"/>
      <c r="AA18344" s="110"/>
      <c r="AC18344" s="110"/>
    </row>
    <row r="18345" spans="19:29" x14ac:dyDescent="0.25">
      <c r="S18345" s="110"/>
      <c r="U18345" s="110"/>
      <c r="W18345" s="110"/>
      <c r="Y18345" s="110"/>
      <c r="AA18345" s="110"/>
      <c r="AC18345" s="110"/>
    </row>
    <row r="18346" spans="19:29" x14ac:dyDescent="0.25">
      <c r="S18346" s="110"/>
      <c r="U18346" s="110"/>
      <c r="W18346" s="110"/>
      <c r="Y18346" s="110"/>
      <c r="AA18346" s="110"/>
      <c r="AC18346" s="110"/>
    </row>
    <row r="18347" spans="19:29" x14ac:dyDescent="0.25">
      <c r="S18347" s="111"/>
      <c r="U18347" s="111"/>
      <c r="W18347" s="111"/>
      <c r="Y18347" s="111"/>
      <c r="AA18347" s="111"/>
      <c r="AC18347" s="111"/>
    </row>
    <row r="18348" spans="19:29" x14ac:dyDescent="0.25">
      <c r="S18348" s="107"/>
      <c r="U18348" s="107"/>
      <c r="W18348" s="107"/>
      <c r="Y18348" s="107"/>
      <c r="AA18348" s="107"/>
      <c r="AC18348" s="107"/>
    </row>
    <row r="18349" spans="19:29" x14ac:dyDescent="0.25">
      <c r="S18349" s="108"/>
      <c r="U18349" s="108"/>
      <c r="W18349" s="108"/>
      <c r="Y18349" s="108"/>
      <c r="AA18349" s="108"/>
      <c r="AC18349" s="108"/>
    </row>
    <row r="18350" spans="19:29" x14ac:dyDescent="0.25">
      <c r="S18350" s="108"/>
      <c r="U18350" s="108"/>
      <c r="W18350" s="108"/>
      <c r="Y18350" s="108"/>
      <c r="AA18350" s="108"/>
      <c r="AC18350" s="108"/>
    </row>
    <row r="18351" spans="19:29" x14ac:dyDescent="0.25">
      <c r="S18351" s="109"/>
      <c r="U18351" s="109"/>
      <c r="W18351" s="109"/>
      <c r="Y18351" s="109"/>
      <c r="AA18351" s="109"/>
      <c r="AC18351" s="109"/>
    </row>
    <row r="18352" spans="19:29" x14ac:dyDescent="0.25">
      <c r="S18352" s="108"/>
      <c r="U18352" s="108"/>
      <c r="W18352" s="108"/>
      <c r="Y18352" s="108"/>
      <c r="AA18352" s="108"/>
      <c r="AC18352" s="108"/>
    </row>
    <row r="18353" spans="19:29" x14ac:dyDescent="0.25">
      <c r="S18353" s="108"/>
      <c r="U18353" s="108"/>
      <c r="W18353" s="108"/>
      <c r="Y18353" s="108"/>
      <c r="AA18353" s="108"/>
      <c r="AC18353" s="108"/>
    </row>
    <row r="18354" spans="19:29" x14ac:dyDescent="0.25">
      <c r="S18354" s="109"/>
      <c r="U18354" s="109"/>
      <c r="W18354" s="109"/>
      <c r="Y18354" s="109"/>
      <c r="AA18354" s="109"/>
      <c r="AC18354" s="109"/>
    </row>
    <row r="18355" spans="19:29" x14ac:dyDescent="0.25">
      <c r="S18355" s="108"/>
      <c r="U18355" s="108"/>
      <c r="W18355" s="108"/>
      <c r="Y18355" s="108"/>
      <c r="AA18355" s="108"/>
      <c r="AC18355" s="108"/>
    </row>
    <row r="18356" spans="19:29" x14ac:dyDescent="0.25">
      <c r="S18356" s="109"/>
      <c r="U18356" s="109"/>
      <c r="W18356" s="109"/>
      <c r="Y18356" s="109"/>
      <c r="AA18356" s="109"/>
      <c r="AC18356" s="109"/>
    </row>
    <row r="18357" spans="19:29" x14ac:dyDescent="0.25">
      <c r="S18357" s="108"/>
      <c r="U18357" s="108"/>
      <c r="W18357" s="108"/>
      <c r="Y18357" s="108"/>
      <c r="AA18357" s="108"/>
      <c r="AC18357" s="108"/>
    </row>
    <row r="18358" spans="19:29" x14ac:dyDescent="0.25">
      <c r="S18358" s="108"/>
      <c r="U18358" s="108"/>
      <c r="W18358" s="108"/>
      <c r="Y18358" s="108"/>
      <c r="AA18358" s="108"/>
      <c r="AC18358" s="108"/>
    </row>
    <row r="18359" spans="19:29" x14ac:dyDescent="0.25">
      <c r="S18359" s="108"/>
      <c r="U18359" s="108"/>
      <c r="W18359" s="108"/>
      <c r="Y18359" s="108"/>
      <c r="AA18359" s="108"/>
      <c r="AC18359" s="108"/>
    </row>
    <row r="18360" spans="19:29" x14ac:dyDescent="0.25">
      <c r="S18360" s="110"/>
      <c r="U18360" s="110"/>
      <c r="W18360" s="110"/>
      <c r="Y18360" s="110"/>
      <c r="AA18360" s="110"/>
      <c r="AC18360" s="110"/>
    </row>
    <row r="18361" spans="19:29" x14ac:dyDescent="0.25">
      <c r="S18361" s="110"/>
      <c r="U18361" s="110"/>
      <c r="W18361" s="110"/>
      <c r="Y18361" s="110"/>
      <c r="AA18361" s="110"/>
      <c r="AC18361" s="110"/>
    </row>
    <row r="18362" spans="19:29" x14ac:dyDescent="0.25">
      <c r="S18362" s="110"/>
      <c r="U18362" s="110"/>
      <c r="W18362" s="110"/>
      <c r="Y18362" s="110"/>
      <c r="AA18362" s="110"/>
      <c r="AC18362" s="110"/>
    </row>
    <row r="18363" spans="19:29" x14ac:dyDescent="0.25">
      <c r="S18363" s="110"/>
      <c r="U18363" s="110"/>
      <c r="W18363" s="110"/>
      <c r="Y18363" s="110"/>
      <c r="AA18363" s="110"/>
      <c r="AC18363" s="110"/>
    </row>
    <row r="18364" spans="19:29" x14ac:dyDescent="0.25">
      <c r="S18364" s="111"/>
      <c r="U18364" s="111"/>
      <c r="W18364" s="111"/>
      <c r="Y18364" s="111"/>
      <c r="AA18364" s="111"/>
      <c r="AC18364" s="111"/>
    </row>
    <row r="18365" spans="19:29" x14ac:dyDescent="0.25">
      <c r="S18365" s="107"/>
      <c r="U18365" s="107"/>
      <c r="W18365" s="107"/>
      <c r="Y18365" s="107"/>
      <c r="AA18365" s="107"/>
      <c r="AC18365" s="107"/>
    </row>
    <row r="18366" spans="19:29" x14ac:dyDescent="0.25">
      <c r="S18366" s="108"/>
      <c r="U18366" s="108"/>
      <c r="W18366" s="108"/>
      <c r="Y18366" s="108"/>
      <c r="AA18366" s="108"/>
      <c r="AC18366" s="108"/>
    </row>
    <row r="18367" spans="19:29" x14ac:dyDescent="0.25">
      <c r="S18367" s="108"/>
      <c r="U18367" s="108"/>
      <c r="W18367" s="108"/>
      <c r="Y18367" s="108"/>
      <c r="AA18367" s="108"/>
      <c r="AC18367" s="108"/>
    </row>
    <row r="18368" spans="19:29" x14ac:dyDescent="0.25">
      <c r="S18368" s="109"/>
      <c r="U18368" s="109"/>
      <c r="W18368" s="109"/>
      <c r="Y18368" s="109"/>
      <c r="AA18368" s="109"/>
      <c r="AC18368" s="109"/>
    </row>
    <row r="18369" spans="19:29" x14ac:dyDescent="0.25">
      <c r="S18369" s="108"/>
      <c r="U18369" s="108"/>
      <c r="W18369" s="108"/>
      <c r="Y18369" s="108"/>
      <c r="AA18369" s="108"/>
      <c r="AC18369" s="108"/>
    </row>
    <row r="18370" spans="19:29" x14ac:dyDescent="0.25">
      <c r="S18370" s="108"/>
      <c r="U18370" s="108"/>
      <c r="W18370" s="108"/>
      <c r="Y18370" s="108"/>
      <c r="AA18370" s="108"/>
      <c r="AC18370" s="108"/>
    </row>
    <row r="18371" spans="19:29" x14ac:dyDescent="0.25">
      <c r="S18371" s="109"/>
      <c r="U18371" s="109"/>
      <c r="W18371" s="109"/>
      <c r="Y18371" s="109"/>
      <c r="AA18371" s="109"/>
      <c r="AC18371" s="109"/>
    </row>
    <row r="18372" spans="19:29" x14ac:dyDescent="0.25">
      <c r="S18372" s="108"/>
      <c r="U18372" s="108"/>
      <c r="W18372" s="108"/>
      <c r="Y18372" s="108"/>
      <c r="AA18372" s="108"/>
      <c r="AC18372" s="108"/>
    </row>
    <row r="18373" spans="19:29" x14ac:dyDescent="0.25">
      <c r="S18373" s="109"/>
      <c r="U18373" s="109"/>
      <c r="W18373" s="109"/>
      <c r="Y18373" s="109"/>
      <c r="AA18373" s="109"/>
      <c r="AC18373" s="109"/>
    </row>
    <row r="18374" spans="19:29" x14ac:dyDescent="0.25">
      <c r="S18374" s="108"/>
      <c r="U18374" s="108"/>
      <c r="W18374" s="108"/>
      <c r="Y18374" s="108"/>
      <c r="AA18374" s="108"/>
      <c r="AC18374" s="108"/>
    </row>
    <row r="18375" spans="19:29" x14ac:dyDescent="0.25">
      <c r="S18375" s="108"/>
      <c r="U18375" s="108"/>
      <c r="W18375" s="108"/>
      <c r="Y18375" s="108"/>
      <c r="AA18375" s="108"/>
      <c r="AC18375" s="108"/>
    </row>
    <row r="18376" spans="19:29" x14ac:dyDescent="0.25">
      <c r="S18376" s="108"/>
      <c r="U18376" s="108"/>
      <c r="W18376" s="108"/>
      <c r="Y18376" s="108"/>
      <c r="AA18376" s="108"/>
      <c r="AC18376" s="108"/>
    </row>
    <row r="18377" spans="19:29" x14ac:dyDescent="0.25">
      <c r="S18377" s="110"/>
      <c r="U18377" s="110"/>
      <c r="W18377" s="110"/>
      <c r="Y18377" s="110"/>
      <c r="AA18377" s="110"/>
      <c r="AC18377" s="110"/>
    </row>
    <row r="18378" spans="19:29" x14ac:dyDescent="0.25">
      <c r="S18378" s="110"/>
      <c r="U18378" s="110"/>
      <c r="W18378" s="110"/>
      <c r="Y18378" s="110"/>
      <c r="AA18378" s="110"/>
      <c r="AC18378" s="110"/>
    </row>
    <row r="18379" spans="19:29" x14ac:dyDescent="0.25">
      <c r="S18379" s="110"/>
      <c r="U18379" s="110"/>
      <c r="W18379" s="110"/>
      <c r="Y18379" s="110"/>
      <c r="AA18379" s="110"/>
      <c r="AC18379" s="110"/>
    </row>
    <row r="18380" spans="19:29" x14ac:dyDescent="0.25">
      <c r="S18380" s="110"/>
      <c r="U18380" s="110"/>
      <c r="W18380" s="110"/>
      <c r="Y18380" s="110"/>
      <c r="AA18380" s="110"/>
      <c r="AC18380" s="110"/>
    </row>
    <row r="18381" spans="19:29" x14ac:dyDescent="0.25">
      <c r="S18381" s="111"/>
      <c r="U18381" s="111"/>
      <c r="W18381" s="111"/>
      <c r="Y18381" s="111"/>
      <c r="AA18381" s="111"/>
      <c r="AC18381" s="111"/>
    </row>
    <row r="18382" spans="19:29" x14ac:dyDescent="0.25">
      <c r="S18382" s="107"/>
      <c r="U18382" s="107"/>
      <c r="W18382" s="107"/>
      <c r="Y18382" s="107"/>
      <c r="AA18382" s="107"/>
      <c r="AC18382" s="107"/>
    </row>
    <row r="18383" spans="19:29" x14ac:dyDescent="0.25">
      <c r="S18383" s="108"/>
      <c r="U18383" s="108"/>
      <c r="W18383" s="108"/>
      <c r="Y18383" s="108"/>
      <c r="AA18383" s="108"/>
      <c r="AC18383" s="108"/>
    </row>
    <row r="18384" spans="19:29" x14ac:dyDescent="0.25">
      <c r="S18384" s="108"/>
      <c r="U18384" s="108"/>
      <c r="W18384" s="108"/>
      <c r="Y18384" s="108"/>
      <c r="AA18384" s="108"/>
      <c r="AC18384" s="108"/>
    </row>
    <row r="18385" spans="19:29" x14ac:dyDescent="0.25">
      <c r="S18385" s="109"/>
      <c r="U18385" s="109"/>
      <c r="W18385" s="109"/>
      <c r="Y18385" s="109"/>
      <c r="AA18385" s="109"/>
      <c r="AC18385" s="109"/>
    </row>
    <row r="18386" spans="19:29" x14ac:dyDescent="0.25">
      <c r="S18386" s="108"/>
      <c r="U18386" s="108"/>
      <c r="W18386" s="108"/>
      <c r="Y18386" s="108"/>
      <c r="AA18386" s="108"/>
      <c r="AC18386" s="108"/>
    </row>
    <row r="18387" spans="19:29" x14ac:dyDescent="0.25">
      <c r="S18387" s="108"/>
      <c r="U18387" s="108"/>
      <c r="W18387" s="108"/>
      <c r="Y18387" s="108"/>
      <c r="AA18387" s="108"/>
      <c r="AC18387" s="108"/>
    </row>
    <row r="18388" spans="19:29" x14ac:dyDescent="0.25">
      <c r="S18388" s="109"/>
      <c r="U18388" s="109"/>
      <c r="W18388" s="109"/>
      <c r="Y18388" s="109"/>
      <c r="AA18388" s="109"/>
      <c r="AC18388" s="109"/>
    </row>
    <row r="18389" spans="19:29" x14ac:dyDescent="0.25">
      <c r="S18389" s="108"/>
      <c r="U18389" s="108"/>
      <c r="W18389" s="108"/>
      <c r="Y18389" s="108"/>
      <c r="AA18389" s="108"/>
      <c r="AC18389" s="108"/>
    </row>
    <row r="18390" spans="19:29" x14ac:dyDescent="0.25">
      <c r="S18390" s="109"/>
      <c r="U18390" s="109"/>
      <c r="W18390" s="109"/>
      <c r="Y18390" s="109"/>
      <c r="AA18390" s="109"/>
      <c r="AC18390" s="109"/>
    </row>
    <row r="18391" spans="19:29" x14ac:dyDescent="0.25">
      <c r="S18391" s="108"/>
      <c r="U18391" s="108"/>
      <c r="W18391" s="108"/>
      <c r="Y18391" s="108"/>
      <c r="AA18391" s="108"/>
      <c r="AC18391" s="108"/>
    </row>
    <row r="18392" spans="19:29" x14ac:dyDescent="0.25">
      <c r="S18392" s="108"/>
      <c r="U18392" s="108"/>
      <c r="W18392" s="108"/>
      <c r="Y18392" s="108"/>
      <c r="AA18392" s="108"/>
      <c r="AC18392" s="108"/>
    </row>
    <row r="18393" spans="19:29" x14ac:dyDescent="0.25">
      <c r="S18393" s="108"/>
      <c r="U18393" s="108"/>
      <c r="W18393" s="108"/>
      <c r="Y18393" s="108"/>
      <c r="AA18393" s="108"/>
      <c r="AC18393" s="108"/>
    </row>
    <row r="18394" spans="19:29" x14ac:dyDescent="0.25">
      <c r="S18394" s="110"/>
      <c r="U18394" s="110"/>
      <c r="W18394" s="110"/>
      <c r="Y18394" s="110"/>
      <c r="AA18394" s="110"/>
      <c r="AC18394" s="110"/>
    </row>
    <row r="18395" spans="19:29" x14ac:dyDescent="0.25">
      <c r="S18395" s="110"/>
      <c r="U18395" s="110"/>
      <c r="W18395" s="110"/>
      <c r="Y18395" s="110"/>
      <c r="AA18395" s="110"/>
      <c r="AC18395" s="110"/>
    </row>
    <row r="18396" spans="19:29" x14ac:dyDescent="0.25">
      <c r="S18396" s="110"/>
      <c r="U18396" s="110"/>
      <c r="W18396" s="110"/>
      <c r="Y18396" s="110"/>
      <c r="AA18396" s="110"/>
      <c r="AC18396" s="110"/>
    </row>
    <row r="18397" spans="19:29" x14ac:dyDescent="0.25">
      <c r="S18397" s="110"/>
      <c r="U18397" s="110"/>
      <c r="W18397" s="110"/>
      <c r="Y18397" s="110"/>
      <c r="AA18397" s="110"/>
      <c r="AC18397" s="110"/>
    </row>
    <row r="18398" spans="19:29" x14ac:dyDescent="0.25">
      <c r="S18398" s="111"/>
      <c r="U18398" s="111"/>
      <c r="W18398" s="111"/>
      <c r="Y18398" s="111"/>
      <c r="AA18398" s="111"/>
      <c r="AC18398" s="111"/>
    </row>
    <row r="18399" spans="19:29" x14ac:dyDescent="0.25">
      <c r="S18399" s="107"/>
      <c r="U18399" s="107"/>
      <c r="W18399" s="107"/>
      <c r="Y18399" s="107"/>
      <c r="AA18399" s="107"/>
      <c r="AC18399" s="107"/>
    </row>
    <row r="18400" spans="19:29" x14ac:dyDescent="0.25">
      <c r="S18400" s="108"/>
      <c r="U18400" s="108"/>
      <c r="W18400" s="108"/>
      <c r="Y18400" s="108"/>
      <c r="AA18400" s="108"/>
      <c r="AC18400" s="108"/>
    </row>
    <row r="18401" spans="19:29" x14ac:dyDescent="0.25">
      <c r="S18401" s="108"/>
      <c r="U18401" s="108"/>
      <c r="W18401" s="108"/>
      <c r="Y18401" s="108"/>
      <c r="AA18401" s="108"/>
      <c r="AC18401" s="108"/>
    </row>
    <row r="18402" spans="19:29" x14ac:dyDescent="0.25">
      <c r="S18402" s="109"/>
      <c r="U18402" s="109"/>
      <c r="W18402" s="109"/>
      <c r="Y18402" s="109"/>
      <c r="AA18402" s="109"/>
      <c r="AC18402" s="109"/>
    </row>
    <row r="18403" spans="19:29" x14ac:dyDescent="0.25">
      <c r="S18403" s="108"/>
      <c r="U18403" s="108"/>
      <c r="W18403" s="108"/>
      <c r="Y18403" s="108"/>
      <c r="AA18403" s="108"/>
      <c r="AC18403" s="108"/>
    </row>
    <row r="18404" spans="19:29" x14ac:dyDescent="0.25">
      <c r="S18404" s="108"/>
      <c r="U18404" s="108"/>
      <c r="W18404" s="108"/>
      <c r="Y18404" s="108"/>
      <c r="AA18404" s="108"/>
      <c r="AC18404" s="108"/>
    </row>
    <row r="18405" spans="19:29" x14ac:dyDescent="0.25">
      <c r="S18405" s="109"/>
      <c r="U18405" s="109"/>
      <c r="W18405" s="109"/>
      <c r="Y18405" s="109"/>
      <c r="AA18405" s="109"/>
      <c r="AC18405" s="109"/>
    </row>
    <row r="18406" spans="19:29" x14ac:dyDescent="0.25">
      <c r="S18406" s="108"/>
      <c r="U18406" s="108"/>
      <c r="W18406" s="108"/>
      <c r="Y18406" s="108"/>
      <c r="AA18406" s="108"/>
      <c r="AC18406" s="108"/>
    </row>
    <row r="18407" spans="19:29" x14ac:dyDescent="0.25">
      <c r="S18407" s="109"/>
      <c r="U18407" s="109"/>
      <c r="W18407" s="109"/>
      <c r="Y18407" s="109"/>
      <c r="AA18407" s="109"/>
      <c r="AC18407" s="109"/>
    </row>
    <row r="18408" spans="19:29" x14ac:dyDescent="0.25">
      <c r="S18408" s="108"/>
      <c r="U18408" s="108"/>
      <c r="W18408" s="108"/>
      <c r="Y18408" s="108"/>
      <c r="AA18408" s="108"/>
      <c r="AC18408" s="108"/>
    </row>
    <row r="18409" spans="19:29" x14ac:dyDescent="0.25">
      <c r="S18409" s="108"/>
      <c r="U18409" s="108"/>
      <c r="W18409" s="108"/>
      <c r="Y18409" s="108"/>
      <c r="AA18409" s="108"/>
      <c r="AC18409" s="108"/>
    </row>
    <row r="18410" spans="19:29" x14ac:dyDescent="0.25">
      <c r="S18410" s="108"/>
      <c r="U18410" s="108"/>
      <c r="W18410" s="108"/>
      <c r="Y18410" s="108"/>
      <c r="AA18410" s="108"/>
      <c r="AC18410" s="108"/>
    </row>
    <row r="18411" spans="19:29" x14ac:dyDescent="0.25">
      <c r="S18411" s="110"/>
      <c r="U18411" s="110"/>
      <c r="W18411" s="110"/>
      <c r="Y18411" s="110"/>
      <c r="AA18411" s="110"/>
      <c r="AC18411" s="110"/>
    </row>
    <row r="18412" spans="19:29" x14ac:dyDescent="0.25">
      <c r="S18412" s="110"/>
      <c r="U18412" s="110"/>
      <c r="W18412" s="110"/>
      <c r="Y18412" s="110"/>
      <c r="AA18412" s="110"/>
      <c r="AC18412" s="110"/>
    </row>
    <row r="18413" spans="19:29" x14ac:dyDescent="0.25">
      <c r="S18413" s="110"/>
      <c r="U18413" s="110"/>
      <c r="W18413" s="110"/>
      <c r="Y18413" s="110"/>
      <c r="AA18413" s="110"/>
      <c r="AC18413" s="110"/>
    </row>
    <row r="18414" spans="19:29" x14ac:dyDescent="0.25">
      <c r="S18414" s="110"/>
      <c r="U18414" s="110"/>
      <c r="W18414" s="110"/>
      <c r="Y18414" s="110"/>
      <c r="AA18414" s="110"/>
      <c r="AC18414" s="110"/>
    </row>
    <row r="18415" spans="19:29" x14ac:dyDescent="0.25">
      <c r="S18415" s="111"/>
      <c r="U18415" s="111"/>
      <c r="W18415" s="111"/>
      <c r="Y18415" s="111"/>
      <c r="AA18415" s="111"/>
      <c r="AC18415" s="111"/>
    </row>
    <row r="18416" spans="19:29" x14ac:dyDescent="0.25">
      <c r="S18416" s="107"/>
      <c r="U18416" s="107"/>
      <c r="W18416" s="107"/>
      <c r="Y18416" s="107"/>
      <c r="AA18416" s="107"/>
      <c r="AC18416" s="107"/>
    </row>
    <row r="18417" spans="19:29" x14ac:dyDescent="0.25">
      <c r="S18417" s="108"/>
      <c r="U18417" s="108"/>
      <c r="W18417" s="108"/>
      <c r="Y18417" s="108"/>
      <c r="AA18417" s="108"/>
      <c r="AC18417" s="108"/>
    </row>
    <row r="18418" spans="19:29" x14ac:dyDescent="0.25">
      <c r="S18418" s="108"/>
      <c r="U18418" s="108"/>
      <c r="W18418" s="108"/>
      <c r="Y18418" s="108"/>
      <c r="AA18418" s="108"/>
      <c r="AC18418" s="108"/>
    </row>
    <row r="18419" spans="19:29" x14ac:dyDescent="0.25">
      <c r="S18419" s="109"/>
      <c r="U18419" s="109"/>
      <c r="W18419" s="109"/>
      <c r="Y18419" s="109"/>
      <c r="AA18419" s="109"/>
      <c r="AC18419" s="109"/>
    </row>
    <row r="18420" spans="19:29" x14ac:dyDescent="0.25">
      <c r="S18420" s="108"/>
      <c r="U18420" s="108"/>
      <c r="W18420" s="108"/>
      <c r="Y18420" s="108"/>
      <c r="AA18420" s="108"/>
      <c r="AC18420" s="108"/>
    </row>
    <row r="18421" spans="19:29" x14ac:dyDescent="0.25">
      <c r="S18421" s="108"/>
      <c r="U18421" s="108"/>
      <c r="W18421" s="108"/>
      <c r="Y18421" s="108"/>
      <c r="AA18421" s="108"/>
      <c r="AC18421" s="108"/>
    </row>
    <row r="18422" spans="19:29" x14ac:dyDescent="0.25">
      <c r="S18422" s="109"/>
      <c r="U18422" s="109"/>
      <c r="W18422" s="109"/>
      <c r="Y18422" s="109"/>
      <c r="AA18422" s="109"/>
      <c r="AC18422" s="109"/>
    </row>
    <row r="18423" spans="19:29" x14ac:dyDescent="0.25">
      <c r="S18423" s="108"/>
      <c r="U18423" s="108"/>
      <c r="W18423" s="108"/>
      <c r="Y18423" s="108"/>
      <c r="AA18423" s="108"/>
      <c r="AC18423" s="108"/>
    </row>
    <row r="18424" spans="19:29" x14ac:dyDescent="0.25">
      <c r="S18424" s="109"/>
      <c r="U18424" s="109"/>
      <c r="W18424" s="109"/>
      <c r="Y18424" s="109"/>
      <c r="AA18424" s="109"/>
      <c r="AC18424" s="109"/>
    </row>
    <row r="18425" spans="19:29" x14ac:dyDescent="0.25">
      <c r="S18425" s="108"/>
      <c r="U18425" s="108"/>
      <c r="W18425" s="108"/>
      <c r="Y18425" s="108"/>
      <c r="AA18425" s="108"/>
      <c r="AC18425" s="108"/>
    </row>
    <row r="18426" spans="19:29" x14ac:dyDescent="0.25">
      <c r="S18426" s="108"/>
      <c r="U18426" s="108"/>
      <c r="W18426" s="108"/>
      <c r="Y18426" s="108"/>
      <c r="AA18426" s="108"/>
      <c r="AC18426" s="108"/>
    </row>
    <row r="18427" spans="19:29" x14ac:dyDescent="0.25">
      <c r="S18427" s="108"/>
      <c r="U18427" s="108"/>
      <c r="W18427" s="108"/>
      <c r="Y18427" s="108"/>
      <c r="AA18427" s="108"/>
      <c r="AC18427" s="108"/>
    </row>
    <row r="18428" spans="19:29" x14ac:dyDescent="0.25">
      <c r="S18428" s="110"/>
      <c r="U18428" s="110"/>
      <c r="W18428" s="110"/>
      <c r="Y18428" s="110"/>
      <c r="AA18428" s="110"/>
      <c r="AC18428" s="110"/>
    </row>
    <row r="18429" spans="19:29" x14ac:dyDescent="0.25">
      <c r="S18429" s="110"/>
      <c r="U18429" s="110"/>
      <c r="W18429" s="110"/>
      <c r="Y18429" s="110"/>
      <c r="AA18429" s="110"/>
      <c r="AC18429" s="110"/>
    </row>
    <row r="18430" spans="19:29" x14ac:dyDescent="0.25">
      <c r="S18430" s="110"/>
      <c r="U18430" s="110"/>
      <c r="W18430" s="110"/>
      <c r="Y18430" s="110"/>
      <c r="AA18430" s="110"/>
      <c r="AC18430" s="110"/>
    </row>
    <row r="18431" spans="19:29" x14ac:dyDescent="0.25">
      <c r="S18431" s="110"/>
      <c r="U18431" s="110"/>
      <c r="W18431" s="110"/>
      <c r="Y18431" s="110"/>
      <c r="AA18431" s="110"/>
      <c r="AC18431" s="110"/>
    </row>
    <row r="18432" spans="19:29" x14ac:dyDescent="0.25">
      <c r="S18432" s="111"/>
      <c r="U18432" s="111"/>
      <c r="W18432" s="111"/>
      <c r="Y18432" s="111"/>
      <c r="AA18432" s="111"/>
      <c r="AC18432" s="111"/>
    </row>
    <row r="18433" spans="19:29" x14ac:dyDescent="0.25">
      <c r="S18433" s="107"/>
      <c r="U18433" s="107"/>
      <c r="W18433" s="107"/>
      <c r="Y18433" s="107"/>
      <c r="AA18433" s="107"/>
      <c r="AC18433" s="107"/>
    </row>
    <row r="18434" spans="19:29" x14ac:dyDescent="0.25">
      <c r="S18434" s="108"/>
      <c r="U18434" s="108"/>
      <c r="W18434" s="108"/>
      <c r="Y18434" s="108"/>
      <c r="AA18434" s="108"/>
      <c r="AC18434" s="108"/>
    </row>
    <row r="18435" spans="19:29" x14ac:dyDescent="0.25">
      <c r="S18435" s="108"/>
      <c r="U18435" s="108"/>
      <c r="W18435" s="108"/>
      <c r="Y18435" s="108"/>
      <c r="AA18435" s="108"/>
      <c r="AC18435" s="108"/>
    </row>
    <row r="18436" spans="19:29" x14ac:dyDescent="0.25">
      <c r="S18436" s="109"/>
      <c r="U18436" s="109"/>
      <c r="W18436" s="109"/>
      <c r="Y18436" s="109"/>
      <c r="AA18436" s="109"/>
      <c r="AC18436" s="109"/>
    </row>
    <row r="18437" spans="19:29" x14ac:dyDescent="0.25">
      <c r="S18437" s="108"/>
      <c r="U18437" s="108"/>
      <c r="W18437" s="108"/>
      <c r="Y18437" s="108"/>
      <c r="AA18437" s="108"/>
      <c r="AC18437" s="108"/>
    </row>
    <row r="18438" spans="19:29" x14ac:dyDescent="0.25">
      <c r="S18438" s="108"/>
      <c r="U18438" s="108"/>
      <c r="W18438" s="108"/>
      <c r="Y18438" s="108"/>
      <c r="AA18438" s="108"/>
      <c r="AC18438" s="108"/>
    </row>
    <row r="18439" spans="19:29" x14ac:dyDescent="0.25">
      <c r="S18439" s="109"/>
      <c r="U18439" s="109"/>
      <c r="W18439" s="109"/>
      <c r="Y18439" s="109"/>
      <c r="AA18439" s="109"/>
      <c r="AC18439" s="109"/>
    </row>
    <row r="18440" spans="19:29" x14ac:dyDescent="0.25">
      <c r="S18440" s="108"/>
      <c r="U18440" s="108"/>
      <c r="W18440" s="108"/>
      <c r="Y18440" s="108"/>
      <c r="AA18440" s="108"/>
      <c r="AC18440" s="108"/>
    </row>
    <row r="18441" spans="19:29" x14ac:dyDescent="0.25">
      <c r="S18441" s="109"/>
      <c r="U18441" s="109"/>
      <c r="W18441" s="109"/>
      <c r="Y18441" s="109"/>
      <c r="AA18441" s="109"/>
      <c r="AC18441" s="109"/>
    </row>
    <row r="18442" spans="19:29" x14ac:dyDescent="0.25">
      <c r="S18442" s="108"/>
      <c r="U18442" s="108"/>
      <c r="W18442" s="108"/>
      <c r="Y18442" s="108"/>
      <c r="AA18442" s="108"/>
      <c r="AC18442" s="108"/>
    </row>
    <row r="18443" spans="19:29" x14ac:dyDescent="0.25">
      <c r="S18443" s="108"/>
      <c r="U18443" s="108"/>
      <c r="W18443" s="108"/>
      <c r="Y18443" s="108"/>
      <c r="AA18443" s="108"/>
      <c r="AC18443" s="108"/>
    </row>
    <row r="18444" spans="19:29" x14ac:dyDescent="0.25">
      <c r="S18444" s="108"/>
      <c r="U18444" s="108"/>
      <c r="W18444" s="108"/>
      <c r="Y18444" s="108"/>
      <c r="AA18444" s="108"/>
      <c r="AC18444" s="108"/>
    </row>
    <row r="18445" spans="19:29" x14ac:dyDescent="0.25">
      <c r="S18445" s="110"/>
      <c r="U18445" s="110"/>
      <c r="W18445" s="110"/>
      <c r="Y18445" s="110"/>
      <c r="AA18445" s="110"/>
      <c r="AC18445" s="110"/>
    </row>
    <row r="18446" spans="19:29" x14ac:dyDescent="0.25">
      <c r="S18446" s="110"/>
      <c r="U18446" s="110"/>
      <c r="W18446" s="110"/>
      <c r="Y18446" s="110"/>
      <c r="AA18446" s="110"/>
      <c r="AC18446" s="110"/>
    </row>
    <row r="18447" spans="19:29" x14ac:dyDescent="0.25">
      <c r="S18447" s="110"/>
      <c r="U18447" s="110"/>
      <c r="W18447" s="110"/>
      <c r="Y18447" s="110"/>
      <c r="AA18447" s="110"/>
      <c r="AC18447" s="110"/>
    </row>
    <row r="18448" spans="19:29" x14ac:dyDescent="0.25">
      <c r="S18448" s="110"/>
      <c r="U18448" s="110"/>
      <c r="W18448" s="110"/>
      <c r="Y18448" s="110"/>
      <c r="AA18448" s="110"/>
      <c r="AC18448" s="110"/>
    </row>
    <row r="18449" spans="19:29" x14ac:dyDescent="0.25">
      <c r="S18449" s="111"/>
      <c r="U18449" s="111"/>
      <c r="W18449" s="111"/>
      <c r="Y18449" s="111"/>
      <c r="AA18449" s="111"/>
      <c r="AC18449" s="111"/>
    </row>
    <row r="18450" spans="19:29" x14ac:dyDescent="0.25">
      <c r="S18450" s="107"/>
      <c r="U18450" s="107"/>
      <c r="W18450" s="107"/>
      <c r="Y18450" s="107"/>
      <c r="AA18450" s="107"/>
      <c r="AC18450" s="107"/>
    </row>
    <row r="18451" spans="19:29" x14ac:dyDescent="0.25">
      <c r="S18451" s="108"/>
      <c r="U18451" s="108"/>
      <c r="W18451" s="108"/>
      <c r="Y18451" s="108"/>
      <c r="AA18451" s="108"/>
      <c r="AC18451" s="108"/>
    </row>
    <row r="18452" spans="19:29" x14ac:dyDescent="0.25">
      <c r="S18452" s="108"/>
      <c r="U18452" s="108"/>
      <c r="W18452" s="108"/>
      <c r="Y18452" s="108"/>
      <c r="AA18452" s="108"/>
      <c r="AC18452" s="108"/>
    </row>
    <row r="18453" spans="19:29" x14ac:dyDescent="0.25">
      <c r="S18453" s="109"/>
      <c r="U18453" s="109"/>
      <c r="W18453" s="109"/>
      <c r="Y18453" s="109"/>
      <c r="AA18453" s="109"/>
      <c r="AC18453" s="109"/>
    </row>
    <row r="18454" spans="19:29" x14ac:dyDescent="0.25">
      <c r="S18454" s="108"/>
      <c r="U18454" s="108"/>
      <c r="W18454" s="108"/>
      <c r="Y18454" s="108"/>
      <c r="AA18454" s="108"/>
      <c r="AC18454" s="108"/>
    </row>
    <row r="18455" spans="19:29" x14ac:dyDescent="0.25">
      <c r="S18455" s="108"/>
      <c r="U18455" s="108"/>
      <c r="W18455" s="108"/>
      <c r="Y18455" s="108"/>
      <c r="AA18455" s="108"/>
      <c r="AC18455" s="108"/>
    </row>
    <row r="18456" spans="19:29" x14ac:dyDescent="0.25">
      <c r="S18456" s="109"/>
      <c r="U18456" s="109"/>
      <c r="W18456" s="109"/>
      <c r="Y18456" s="109"/>
      <c r="AA18456" s="109"/>
      <c r="AC18456" s="109"/>
    </row>
    <row r="18457" spans="19:29" x14ac:dyDescent="0.25">
      <c r="S18457" s="108"/>
      <c r="U18457" s="108"/>
      <c r="W18457" s="108"/>
      <c r="Y18457" s="108"/>
      <c r="AA18457" s="108"/>
      <c r="AC18457" s="108"/>
    </row>
    <row r="18458" spans="19:29" x14ac:dyDescent="0.25">
      <c r="S18458" s="109"/>
      <c r="U18458" s="109"/>
      <c r="W18458" s="109"/>
      <c r="Y18458" s="109"/>
      <c r="AA18458" s="109"/>
      <c r="AC18458" s="109"/>
    </row>
    <row r="18459" spans="19:29" x14ac:dyDescent="0.25">
      <c r="S18459" s="108"/>
      <c r="U18459" s="108"/>
      <c r="W18459" s="108"/>
      <c r="Y18459" s="108"/>
      <c r="AA18459" s="108"/>
      <c r="AC18459" s="108"/>
    </row>
    <row r="18460" spans="19:29" x14ac:dyDescent="0.25">
      <c r="S18460" s="108"/>
      <c r="U18460" s="108"/>
      <c r="W18460" s="108"/>
      <c r="Y18460" s="108"/>
      <c r="AA18460" s="108"/>
      <c r="AC18460" s="108"/>
    </row>
    <row r="18461" spans="19:29" x14ac:dyDescent="0.25">
      <c r="S18461" s="108"/>
      <c r="U18461" s="108"/>
      <c r="W18461" s="108"/>
      <c r="Y18461" s="108"/>
      <c r="AA18461" s="108"/>
      <c r="AC18461" s="108"/>
    </row>
    <row r="18462" spans="19:29" x14ac:dyDescent="0.25">
      <c r="S18462" s="110"/>
      <c r="U18462" s="110"/>
      <c r="W18462" s="110"/>
      <c r="Y18462" s="110"/>
      <c r="AA18462" s="110"/>
      <c r="AC18462" s="110"/>
    </row>
    <row r="18463" spans="19:29" x14ac:dyDescent="0.25">
      <c r="S18463" s="110"/>
      <c r="U18463" s="110"/>
      <c r="W18463" s="110"/>
      <c r="Y18463" s="110"/>
      <c r="AA18463" s="110"/>
      <c r="AC18463" s="110"/>
    </row>
    <row r="18464" spans="19:29" x14ac:dyDescent="0.25">
      <c r="S18464" s="110"/>
      <c r="U18464" s="110"/>
      <c r="W18464" s="110"/>
      <c r="Y18464" s="110"/>
      <c r="AA18464" s="110"/>
      <c r="AC18464" s="110"/>
    </row>
    <row r="18465" spans="19:29" x14ac:dyDescent="0.25">
      <c r="S18465" s="110"/>
      <c r="U18465" s="110"/>
      <c r="W18465" s="110"/>
      <c r="Y18465" s="110"/>
      <c r="AA18465" s="110"/>
      <c r="AC18465" s="110"/>
    </row>
    <row r="18466" spans="19:29" x14ac:dyDescent="0.25">
      <c r="S18466" s="111"/>
      <c r="U18466" s="111"/>
      <c r="W18466" s="111"/>
      <c r="Y18466" s="111"/>
      <c r="AA18466" s="111"/>
      <c r="AC18466" s="111"/>
    </row>
    <row r="18467" spans="19:29" x14ac:dyDescent="0.25">
      <c r="S18467" s="107"/>
      <c r="U18467" s="107"/>
      <c r="W18467" s="107"/>
      <c r="Y18467" s="107"/>
      <c r="AA18467" s="107"/>
      <c r="AC18467" s="107"/>
    </row>
    <row r="18468" spans="19:29" x14ac:dyDescent="0.25">
      <c r="S18468" s="108"/>
      <c r="U18468" s="108"/>
      <c r="W18468" s="108"/>
      <c r="Y18468" s="108"/>
      <c r="AA18468" s="108"/>
      <c r="AC18468" s="108"/>
    </row>
    <row r="18469" spans="19:29" x14ac:dyDescent="0.25">
      <c r="S18469" s="108"/>
      <c r="U18469" s="108"/>
      <c r="W18469" s="108"/>
      <c r="Y18469" s="108"/>
      <c r="AA18469" s="108"/>
      <c r="AC18469" s="108"/>
    </row>
    <row r="18470" spans="19:29" x14ac:dyDescent="0.25">
      <c r="S18470" s="109"/>
      <c r="U18470" s="109"/>
      <c r="W18470" s="109"/>
      <c r="Y18470" s="109"/>
      <c r="AA18470" s="109"/>
      <c r="AC18470" s="109"/>
    </row>
    <row r="18471" spans="19:29" x14ac:dyDescent="0.25">
      <c r="S18471" s="108"/>
      <c r="U18471" s="108"/>
      <c r="W18471" s="108"/>
      <c r="Y18471" s="108"/>
      <c r="AA18471" s="108"/>
      <c r="AC18471" s="108"/>
    </row>
    <row r="18472" spans="19:29" x14ac:dyDescent="0.25">
      <c r="S18472" s="108"/>
      <c r="U18472" s="108"/>
      <c r="W18472" s="108"/>
      <c r="Y18472" s="108"/>
      <c r="AA18472" s="108"/>
      <c r="AC18472" s="108"/>
    </row>
    <row r="18473" spans="19:29" x14ac:dyDescent="0.25">
      <c r="S18473" s="109"/>
      <c r="U18473" s="109"/>
      <c r="W18473" s="109"/>
      <c r="Y18473" s="109"/>
      <c r="AA18473" s="109"/>
      <c r="AC18473" s="109"/>
    </row>
    <row r="18474" spans="19:29" x14ac:dyDescent="0.25">
      <c r="S18474" s="108"/>
      <c r="U18474" s="108"/>
      <c r="W18474" s="108"/>
      <c r="Y18474" s="108"/>
      <c r="AA18474" s="108"/>
      <c r="AC18474" s="108"/>
    </row>
    <row r="18475" spans="19:29" x14ac:dyDescent="0.25">
      <c r="S18475" s="109"/>
      <c r="U18475" s="109"/>
      <c r="W18475" s="109"/>
      <c r="Y18475" s="109"/>
      <c r="AA18475" s="109"/>
      <c r="AC18475" s="109"/>
    </row>
    <row r="18476" spans="19:29" x14ac:dyDescent="0.25">
      <c r="S18476" s="108"/>
      <c r="U18476" s="108"/>
      <c r="W18476" s="108"/>
      <c r="Y18476" s="108"/>
      <c r="AA18476" s="108"/>
      <c r="AC18476" s="108"/>
    </row>
    <row r="18477" spans="19:29" x14ac:dyDescent="0.25">
      <c r="S18477" s="108"/>
      <c r="U18477" s="108"/>
      <c r="W18477" s="108"/>
      <c r="Y18477" s="108"/>
      <c r="AA18477" s="108"/>
      <c r="AC18477" s="108"/>
    </row>
    <row r="18478" spans="19:29" x14ac:dyDescent="0.25">
      <c r="S18478" s="108"/>
      <c r="U18478" s="108"/>
      <c r="W18478" s="108"/>
      <c r="Y18478" s="108"/>
      <c r="AA18478" s="108"/>
      <c r="AC18478" s="108"/>
    </row>
    <row r="18479" spans="19:29" x14ac:dyDescent="0.25">
      <c r="S18479" s="110"/>
      <c r="U18479" s="110"/>
      <c r="W18479" s="110"/>
      <c r="Y18479" s="110"/>
      <c r="AA18479" s="110"/>
      <c r="AC18479" s="110"/>
    </row>
    <row r="18480" spans="19:29" x14ac:dyDescent="0.25">
      <c r="S18480" s="110"/>
      <c r="U18480" s="110"/>
      <c r="W18480" s="110"/>
      <c r="Y18480" s="110"/>
      <c r="AA18480" s="110"/>
      <c r="AC18480" s="110"/>
    </row>
    <row r="18481" spans="19:29" x14ac:dyDescent="0.25">
      <c r="S18481" s="110"/>
      <c r="U18481" s="110"/>
      <c r="W18481" s="110"/>
      <c r="Y18481" s="110"/>
      <c r="AA18481" s="110"/>
      <c r="AC18481" s="110"/>
    </row>
    <row r="18482" spans="19:29" x14ac:dyDescent="0.25">
      <c r="S18482" s="110"/>
      <c r="U18482" s="110"/>
      <c r="W18482" s="110"/>
      <c r="Y18482" s="110"/>
      <c r="AA18482" s="110"/>
      <c r="AC18482" s="110"/>
    </row>
    <row r="18483" spans="19:29" x14ac:dyDescent="0.25">
      <c r="S18483" s="111"/>
      <c r="U18483" s="111"/>
      <c r="W18483" s="111"/>
      <c r="Y18483" s="111"/>
      <c r="AA18483" s="111"/>
      <c r="AC18483" s="111"/>
    </row>
    <row r="18484" spans="19:29" x14ac:dyDescent="0.25">
      <c r="S18484" s="107"/>
      <c r="U18484" s="107"/>
      <c r="W18484" s="107"/>
      <c r="Y18484" s="107"/>
      <c r="AA18484" s="107"/>
      <c r="AC18484" s="107"/>
    </row>
    <row r="18485" spans="19:29" x14ac:dyDescent="0.25">
      <c r="S18485" s="108"/>
      <c r="U18485" s="108"/>
      <c r="W18485" s="108"/>
      <c r="Y18485" s="108"/>
      <c r="AA18485" s="108"/>
      <c r="AC18485" s="108"/>
    </row>
    <row r="18486" spans="19:29" x14ac:dyDescent="0.25">
      <c r="S18486" s="108"/>
      <c r="U18486" s="108"/>
      <c r="W18486" s="108"/>
      <c r="Y18486" s="108"/>
      <c r="AA18486" s="108"/>
      <c r="AC18486" s="108"/>
    </row>
    <row r="18487" spans="19:29" x14ac:dyDescent="0.25">
      <c r="S18487" s="109"/>
      <c r="U18487" s="109"/>
      <c r="W18487" s="109"/>
      <c r="Y18487" s="109"/>
      <c r="AA18487" s="109"/>
      <c r="AC18487" s="109"/>
    </row>
    <row r="18488" spans="19:29" x14ac:dyDescent="0.25">
      <c r="S18488" s="108"/>
      <c r="U18488" s="108"/>
      <c r="W18488" s="108"/>
      <c r="Y18488" s="108"/>
      <c r="AA18488" s="108"/>
      <c r="AC18488" s="108"/>
    </row>
    <row r="18489" spans="19:29" x14ac:dyDescent="0.25">
      <c r="S18489" s="108"/>
      <c r="U18489" s="108"/>
      <c r="W18489" s="108"/>
      <c r="Y18489" s="108"/>
      <c r="AA18489" s="108"/>
      <c r="AC18489" s="108"/>
    </row>
    <row r="18490" spans="19:29" x14ac:dyDescent="0.25">
      <c r="S18490" s="109"/>
      <c r="U18490" s="109"/>
      <c r="W18490" s="109"/>
      <c r="Y18490" s="109"/>
      <c r="AA18490" s="109"/>
      <c r="AC18490" s="109"/>
    </row>
    <row r="18491" spans="19:29" x14ac:dyDescent="0.25">
      <c r="S18491" s="108"/>
      <c r="U18491" s="108"/>
      <c r="W18491" s="108"/>
      <c r="Y18491" s="108"/>
      <c r="AA18491" s="108"/>
      <c r="AC18491" s="108"/>
    </row>
    <row r="18492" spans="19:29" x14ac:dyDescent="0.25">
      <c r="S18492" s="109"/>
      <c r="U18492" s="109"/>
      <c r="W18492" s="109"/>
      <c r="Y18492" s="109"/>
      <c r="AA18492" s="109"/>
      <c r="AC18492" s="109"/>
    </row>
    <row r="18493" spans="19:29" x14ac:dyDescent="0.25">
      <c r="S18493" s="108"/>
      <c r="U18493" s="108"/>
      <c r="W18493" s="108"/>
      <c r="Y18493" s="108"/>
      <c r="AA18493" s="108"/>
      <c r="AC18493" s="108"/>
    </row>
    <row r="18494" spans="19:29" x14ac:dyDescent="0.25">
      <c r="S18494" s="108"/>
      <c r="U18494" s="108"/>
      <c r="W18494" s="108"/>
      <c r="Y18494" s="108"/>
      <c r="AA18494" s="108"/>
      <c r="AC18494" s="108"/>
    </row>
    <row r="18495" spans="19:29" x14ac:dyDescent="0.25">
      <c r="S18495" s="108"/>
      <c r="U18495" s="108"/>
      <c r="W18495" s="108"/>
      <c r="Y18495" s="108"/>
      <c r="AA18495" s="108"/>
      <c r="AC18495" s="108"/>
    </row>
    <row r="18496" spans="19:29" x14ac:dyDescent="0.25">
      <c r="S18496" s="110"/>
      <c r="U18496" s="110"/>
      <c r="W18496" s="110"/>
      <c r="Y18496" s="110"/>
      <c r="AA18496" s="110"/>
      <c r="AC18496" s="110"/>
    </row>
    <row r="18497" spans="19:29" x14ac:dyDescent="0.25">
      <c r="S18497" s="110"/>
      <c r="U18497" s="110"/>
      <c r="W18497" s="110"/>
      <c r="Y18497" s="110"/>
      <c r="AA18497" s="110"/>
      <c r="AC18497" s="110"/>
    </row>
    <row r="18498" spans="19:29" x14ac:dyDescent="0.25">
      <c r="S18498" s="110"/>
      <c r="U18498" s="110"/>
      <c r="W18498" s="110"/>
      <c r="Y18498" s="110"/>
      <c r="AA18498" s="110"/>
      <c r="AC18498" s="110"/>
    </row>
    <row r="18499" spans="19:29" x14ac:dyDescent="0.25">
      <c r="S18499" s="110"/>
      <c r="U18499" s="110"/>
      <c r="W18499" s="110"/>
      <c r="Y18499" s="110"/>
      <c r="AA18499" s="110"/>
      <c r="AC18499" s="110"/>
    </row>
    <row r="18500" spans="19:29" x14ac:dyDescent="0.25">
      <c r="S18500" s="111"/>
      <c r="U18500" s="111"/>
      <c r="W18500" s="111"/>
      <c r="Y18500" s="111"/>
      <c r="AA18500" s="111"/>
      <c r="AC18500" s="111"/>
    </row>
    <row r="18501" spans="19:29" x14ac:dyDescent="0.25">
      <c r="S18501" s="107"/>
      <c r="U18501" s="107"/>
      <c r="W18501" s="107"/>
      <c r="Y18501" s="107"/>
      <c r="AA18501" s="107"/>
      <c r="AC18501" s="107"/>
    </row>
    <row r="18502" spans="19:29" x14ac:dyDescent="0.25">
      <c r="S18502" s="108"/>
      <c r="U18502" s="108"/>
      <c r="W18502" s="108"/>
      <c r="Y18502" s="108"/>
      <c r="AA18502" s="108"/>
      <c r="AC18502" s="108"/>
    </row>
    <row r="18503" spans="19:29" x14ac:dyDescent="0.25">
      <c r="S18503" s="108"/>
      <c r="U18503" s="108"/>
      <c r="W18503" s="108"/>
      <c r="Y18503" s="108"/>
      <c r="AA18503" s="108"/>
      <c r="AC18503" s="108"/>
    </row>
    <row r="18504" spans="19:29" x14ac:dyDescent="0.25">
      <c r="S18504" s="109"/>
      <c r="U18504" s="109"/>
      <c r="W18504" s="109"/>
      <c r="Y18504" s="109"/>
      <c r="AA18504" s="109"/>
      <c r="AC18504" s="109"/>
    </row>
    <row r="18505" spans="19:29" x14ac:dyDescent="0.25">
      <c r="S18505" s="108"/>
      <c r="U18505" s="108"/>
      <c r="W18505" s="108"/>
      <c r="Y18505" s="108"/>
      <c r="AA18505" s="108"/>
      <c r="AC18505" s="108"/>
    </row>
    <row r="18506" spans="19:29" x14ac:dyDescent="0.25">
      <c r="S18506" s="108"/>
      <c r="U18506" s="108"/>
      <c r="W18506" s="108"/>
      <c r="Y18506" s="108"/>
      <c r="AA18506" s="108"/>
      <c r="AC18506" s="108"/>
    </row>
    <row r="18507" spans="19:29" x14ac:dyDescent="0.25">
      <c r="S18507" s="109"/>
      <c r="U18507" s="109"/>
      <c r="W18507" s="109"/>
      <c r="Y18507" s="109"/>
      <c r="AA18507" s="109"/>
      <c r="AC18507" s="109"/>
    </row>
    <row r="18508" spans="19:29" x14ac:dyDescent="0.25">
      <c r="S18508" s="108"/>
      <c r="U18508" s="108"/>
      <c r="W18508" s="108"/>
      <c r="Y18508" s="108"/>
      <c r="AA18508" s="108"/>
      <c r="AC18508" s="108"/>
    </row>
    <row r="18509" spans="19:29" x14ac:dyDescent="0.25">
      <c r="S18509" s="109"/>
      <c r="U18509" s="109"/>
      <c r="W18509" s="109"/>
      <c r="Y18509" s="109"/>
      <c r="AA18509" s="109"/>
      <c r="AC18509" s="109"/>
    </row>
    <row r="18510" spans="19:29" x14ac:dyDescent="0.25">
      <c r="S18510" s="108"/>
      <c r="U18510" s="108"/>
      <c r="W18510" s="108"/>
      <c r="Y18510" s="108"/>
      <c r="AA18510" s="108"/>
      <c r="AC18510" s="108"/>
    </row>
    <row r="18511" spans="19:29" x14ac:dyDescent="0.25">
      <c r="S18511" s="108"/>
      <c r="U18511" s="108"/>
      <c r="W18511" s="108"/>
      <c r="Y18511" s="108"/>
      <c r="AA18511" s="108"/>
      <c r="AC18511" s="108"/>
    </row>
    <row r="18512" spans="19:29" x14ac:dyDescent="0.25">
      <c r="S18512" s="108"/>
      <c r="U18512" s="108"/>
      <c r="W18512" s="108"/>
      <c r="Y18512" s="108"/>
      <c r="AA18512" s="108"/>
      <c r="AC18512" s="108"/>
    </row>
    <row r="18513" spans="19:29" x14ac:dyDescent="0.25">
      <c r="S18513" s="110"/>
      <c r="U18513" s="110"/>
      <c r="W18513" s="110"/>
      <c r="Y18513" s="110"/>
      <c r="AA18513" s="110"/>
      <c r="AC18513" s="110"/>
    </row>
    <row r="18514" spans="19:29" x14ac:dyDescent="0.25">
      <c r="S18514" s="110"/>
      <c r="U18514" s="110"/>
      <c r="W18514" s="110"/>
      <c r="Y18514" s="110"/>
      <c r="AA18514" s="110"/>
      <c r="AC18514" s="110"/>
    </row>
    <row r="18515" spans="19:29" x14ac:dyDescent="0.25">
      <c r="S18515" s="110"/>
      <c r="U18515" s="110"/>
      <c r="W18515" s="110"/>
      <c r="Y18515" s="110"/>
      <c r="AA18515" s="110"/>
      <c r="AC18515" s="110"/>
    </row>
    <row r="18516" spans="19:29" x14ac:dyDescent="0.25">
      <c r="S18516" s="110"/>
      <c r="U18516" s="110"/>
      <c r="W18516" s="110"/>
      <c r="Y18516" s="110"/>
      <c r="AA18516" s="110"/>
      <c r="AC18516" s="110"/>
    </row>
    <row r="18517" spans="19:29" x14ac:dyDescent="0.25">
      <c r="S18517" s="111"/>
      <c r="U18517" s="111"/>
      <c r="W18517" s="111"/>
      <c r="Y18517" s="111"/>
      <c r="AA18517" s="111"/>
      <c r="AC18517" s="111"/>
    </row>
    <row r="18518" spans="19:29" x14ac:dyDescent="0.25">
      <c r="S18518" s="107"/>
      <c r="U18518" s="107"/>
      <c r="W18518" s="107"/>
      <c r="Y18518" s="107"/>
      <c r="AA18518" s="107"/>
      <c r="AC18518" s="107"/>
    </row>
    <row r="18519" spans="19:29" x14ac:dyDescent="0.25">
      <c r="S18519" s="108"/>
      <c r="U18519" s="108"/>
      <c r="W18519" s="108"/>
      <c r="Y18519" s="108"/>
      <c r="AA18519" s="108"/>
      <c r="AC18519" s="108"/>
    </row>
    <row r="18520" spans="19:29" x14ac:dyDescent="0.25">
      <c r="S18520" s="108"/>
      <c r="U18520" s="108"/>
      <c r="W18520" s="108"/>
      <c r="Y18520" s="108"/>
      <c r="AA18520" s="108"/>
      <c r="AC18520" s="108"/>
    </row>
    <row r="18521" spans="19:29" x14ac:dyDescent="0.25">
      <c r="S18521" s="109"/>
      <c r="U18521" s="109"/>
      <c r="W18521" s="109"/>
      <c r="Y18521" s="109"/>
      <c r="AA18521" s="109"/>
      <c r="AC18521" s="109"/>
    </row>
    <row r="18522" spans="19:29" x14ac:dyDescent="0.25">
      <c r="S18522" s="108"/>
      <c r="U18522" s="108"/>
      <c r="W18522" s="108"/>
      <c r="Y18522" s="108"/>
      <c r="AA18522" s="108"/>
      <c r="AC18522" s="108"/>
    </row>
    <row r="18523" spans="19:29" x14ac:dyDescent="0.25">
      <c r="S18523" s="108"/>
      <c r="U18523" s="108"/>
      <c r="W18523" s="108"/>
      <c r="Y18523" s="108"/>
      <c r="AA18523" s="108"/>
      <c r="AC18523" s="108"/>
    </row>
    <row r="18524" spans="19:29" x14ac:dyDescent="0.25">
      <c r="S18524" s="109"/>
      <c r="U18524" s="109"/>
      <c r="W18524" s="109"/>
      <c r="Y18524" s="109"/>
      <c r="AA18524" s="109"/>
      <c r="AC18524" s="109"/>
    </row>
    <row r="18525" spans="19:29" x14ac:dyDescent="0.25">
      <c r="S18525" s="108"/>
      <c r="U18525" s="108"/>
      <c r="W18525" s="108"/>
      <c r="Y18525" s="108"/>
      <c r="AA18525" s="108"/>
      <c r="AC18525" s="108"/>
    </row>
    <row r="18526" spans="19:29" x14ac:dyDescent="0.25">
      <c r="S18526" s="109"/>
      <c r="U18526" s="109"/>
      <c r="W18526" s="109"/>
      <c r="Y18526" s="109"/>
      <c r="AA18526" s="109"/>
      <c r="AC18526" s="109"/>
    </row>
    <row r="18527" spans="19:29" x14ac:dyDescent="0.25">
      <c r="S18527" s="108"/>
      <c r="U18527" s="108"/>
      <c r="W18527" s="108"/>
      <c r="Y18527" s="108"/>
      <c r="AA18527" s="108"/>
      <c r="AC18527" s="108"/>
    </row>
    <row r="18528" spans="19:29" x14ac:dyDescent="0.25">
      <c r="S18528" s="108"/>
      <c r="U18528" s="108"/>
      <c r="W18528" s="108"/>
      <c r="Y18528" s="108"/>
      <c r="AA18528" s="108"/>
      <c r="AC18528" s="108"/>
    </row>
    <row r="18529" spans="19:29" x14ac:dyDescent="0.25">
      <c r="S18529" s="108"/>
      <c r="U18529" s="108"/>
      <c r="W18529" s="108"/>
      <c r="Y18529" s="108"/>
      <c r="AA18529" s="108"/>
      <c r="AC18529" s="108"/>
    </row>
    <row r="18530" spans="19:29" x14ac:dyDescent="0.25">
      <c r="S18530" s="110"/>
      <c r="U18530" s="110"/>
      <c r="W18530" s="110"/>
      <c r="Y18530" s="110"/>
      <c r="AA18530" s="110"/>
      <c r="AC18530" s="110"/>
    </row>
    <row r="18531" spans="19:29" x14ac:dyDescent="0.25">
      <c r="S18531" s="110"/>
      <c r="U18531" s="110"/>
      <c r="W18531" s="110"/>
      <c r="Y18531" s="110"/>
      <c r="AA18531" s="110"/>
      <c r="AC18531" s="110"/>
    </row>
    <row r="18532" spans="19:29" x14ac:dyDescent="0.25">
      <c r="S18532" s="110"/>
      <c r="U18532" s="110"/>
      <c r="W18532" s="110"/>
      <c r="Y18532" s="110"/>
      <c r="AA18532" s="110"/>
      <c r="AC18532" s="110"/>
    </row>
    <row r="18533" spans="19:29" x14ac:dyDescent="0.25">
      <c r="S18533" s="110"/>
      <c r="U18533" s="110"/>
      <c r="W18533" s="110"/>
      <c r="Y18533" s="110"/>
      <c r="AA18533" s="110"/>
      <c r="AC18533" s="110"/>
    </row>
    <row r="18534" spans="19:29" x14ac:dyDescent="0.25">
      <c r="S18534" s="111"/>
      <c r="U18534" s="111"/>
      <c r="W18534" s="111"/>
      <c r="Y18534" s="111"/>
      <c r="AA18534" s="111"/>
      <c r="AC18534" s="111"/>
    </row>
    <row r="18535" spans="19:29" x14ac:dyDescent="0.25">
      <c r="S18535" s="107"/>
      <c r="U18535" s="107"/>
      <c r="W18535" s="107"/>
      <c r="Y18535" s="107"/>
      <c r="AA18535" s="107"/>
      <c r="AC18535" s="107"/>
    </row>
    <row r="18536" spans="19:29" x14ac:dyDescent="0.25">
      <c r="S18536" s="108"/>
      <c r="U18536" s="108"/>
      <c r="W18536" s="108"/>
      <c r="Y18536" s="108"/>
      <c r="AA18536" s="108"/>
      <c r="AC18536" s="108"/>
    </row>
    <row r="18537" spans="19:29" x14ac:dyDescent="0.25">
      <c r="S18537" s="108"/>
      <c r="U18537" s="108"/>
      <c r="W18537" s="108"/>
      <c r="Y18537" s="108"/>
      <c r="AA18537" s="108"/>
      <c r="AC18537" s="108"/>
    </row>
    <row r="18538" spans="19:29" x14ac:dyDescent="0.25">
      <c r="S18538" s="109"/>
      <c r="U18538" s="109"/>
      <c r="W18538" s="109"/>
      <c r="Y18538" s="109"/>
      <c r="AA18538" s="109"/>
      <c r="AC18538" s="109"/>
    </row>
    <row r="18539" spans="19:29" x14ac:dyDescent="0.25">
      <c r="S18539" s="108"/>
      <c r="U18539" s="108"/>
      <c r="W18539" s="108"/>
      <c r="Y18539" s="108"/>
      <c r="AA18539" s="108"/>
      <c r="AC18539" s="108"/>
    </row>
    <row r="18540" spans="19:29" x14ac:dyDescent="0.25">
      <c r="S18540" s="108"/>
      <c r="U18540" s="108"/>
      <c r="W18540" s="108"/>
      <c r="Y18540" s="108"/>
      <c r="AA18540" s="108"/>
      <c r="AC18540" s="108"/>
    </row>
    <row r="18541" spans="19:29" x14ac:dyDescent="0.25">
      <c r="S18541" s="109"/>
      <c r="U18541" s="109"/>
      <c r="W18541" s="109"/>
      <c r="Y18541" s="109"/>
      <c r="AA18541" s="109"/>
      <c r="AC18541" s="109"/>
    </row>
    <row r="18542" spans="19:29" x14ac:dyDescent="0.25">
      <c r="S18542" s="108"/>
      <c r="U18542" s="108"/>
      <c r="W18542" s="108"/>
      <c r="Y18542" s="108"/>
      <c r="AA18542" s="108"/>
      <c r="AC18542" s="108"/>
    </row>
    <row r="18543" spans="19:29" x14ac:dyDescent="0.25">
      <c r="S18543" s="109"/>
      <c r="U18543" s="109"/>
      <c r="W18543" s="109"/>
      <c r="Y18543" s="109"/>
      <c r="AA18543" s="109"/>
      <c r="AC18543" s="109"/>
    </row>
    <row r="18544" spans="19:29" x14ac:dyDescent="0.25">
      <c r="S18544" s="108"/>
      <c r="U18544" s="108"/>
      <c r="W18544" s="108"/>
      <c r="Y18544" s="108"/>
      <c r="AA18544" s="108"/>
      <c r="AC18544" s="108"/>
    </row>
    <row r="18545" spans="19:29" x14ac:dyDescent="0.25">
      <c r="S18545" s="108"/>
      <c r="U18545" s="108"/>
      <c r="W18545" s="108"/>
      <c r="Y18545" s="108"/>
      <c r="AA18545" s="108"/>
      <c r="AC18545" s="108"/>
    </row>
    <row r="18546" spans="19:29" x14ac:dyDescent="0.25">
      <c r="S18546" s="108"/>
      <c r="U18546" s="108"/>
      <c r="W18546" s="108"/>
      <c r="Y18546" s="108"/>
      <c r="AA18546" s="108"/>
      <c r="AC18546" s="108"/>
    </row>
    <row r="18547" spans="19:29" x14ac:dyDescent="0.25">
      <c r="S18547" s="110"/>
      <c r="U18547" s="110"/>
      <c r="W18547" s="110"/>
      <c r="Y18547" s="110"/>
      <c r="AA18547" s="110"/>
      <c r="AC18547" s="110"/>
    </row>
    <row r="18548" spans="19:29" x14ac:dyDescent="0.25">
      <c r="S18548" s="110"/>
      <c r="U18548" s="110"/>
      <c r="W18548" s="110"/>
      <c r="Y18548" s="110"/>
      <c r="AA18548" s="110"/>
      <c r="AC18548" s="110"/>
    </row>
    <row r="18549" spans="19:29" x14ac:dyDescent="0.25">
      <c r="S18549" s="110"/>
      <c r="U18549" s="110"/>
      <c r="W18549" s="110"/>
      <c r="Y18549" s="110"/>
      <c r="AA18549" s="110"/>
      <c r="AC18549" s="110"/>
    </row>
    <row r="18550" spans="19:29" x14ac:dyDescent="0.25">
      <c r="S18550" s="110"/>
      <c r="U18550" s="110"/>
      <c r="W18550" s="110"/>
      <c r="Y18550" s="110"/>
      <c r="AA18550" s="110"/>
      <c r="AC18550" s="110"/>
    </row>
    <row r="18551" spans="19:29" x14ac:dyDescent="0.25">
      <c r="S18551" s="111"/>
      <c r="U18551" s="111"/>
      <c r="W18551" s="111"/>
      <c r="Y18551" s="111"/>
      <c r="AA18551" s="111"/>
      <c r="AC18551" s="111"/>
    </row>
    <row r="18552" spans="19:29" x14ac:dyDescent="0.25">
      <c r="S18552" s="107"/>
      <c r="U18552" s="107"/>
      <c r="W18552" s="107"/>
      <c r="Y18552" s="107"/>
      <c r="AA18552" s="107"/>
      <c r="AC18552" s="107"/>
    </row>
    <row r="18553" spans="19:29" x14ac:dyDescent="0.25">
      <c r="S18553" s="108"/>
      <c r="U18553" s="108"/>
      <c r="W18553" s="108"/>
      <c r="Y18553" s="108"/>
      <c r="AA18553" s="108"/>
      <c r="AC18553" s="108"/>
    </row>
    <row r="18554" spans="19:29" x14ac:dyDescent="0.25">
      <c r="S18554" s="108"/>
      <c r="U18554" s="108"/>
      <c r="W18554" s="108"/>
      <c r="Y18554" s="108"/>
      <c r="AA18554" s="108"/>
      <c r="AC18554" s="108"/>
    </row>
    <row r="18555" spans="19:29" x14ac:dyDescent="0.25">
      <c r="S18555" s="109"/>
      <c r="U18555" s="109"/>
      <c r="W18555" s="109"/>
      <c r="Y18555" s="109"/>
      <c r="AA18555" s="109"/>
      <c r="AC18555" s="109"/>
    </row>
    <row r="18556" spans="19:29" x14ac:dyDescent="0.25">
      <c r="S18556" s="108"/>
      <c r="U18556" s="108"/>
      <c r="W18556" s="108"/>
      <c r="Y18556" s="108"/>
      <c r="AA18556" s="108"/>
      <c r="AC18556" s="108"/>
    </row>
    <row r="18557" spans="19:29" x14ac:dyDescent="0.25">
      <c r="S18557" s="108"/>
      <c r="U18557" s="108"/>
      <c r="W18557" s="108"/>
      <c r="Y18557" s="108"/>
      <c r="AA18557" s="108"/>
      <c r="AC18557" s="108"/>
    </row>
    <row r="18558" spans="19:29" x14ac:dyDescent="0.25">
      <c r="S18558" s="109"/>
      <c r="U18558" s="109"/>
      <c r="W18558" s="109"/>
      <c r="Y18558" s="109"/>
      <c r="AA18558" s="109"/>
      <c r="AC18558" s="109"/>
    </row>
    <row r="18559" spans="19:29" x14ac:dyDescent="0.25">
      <c r="S18559" s="108"/>
      <c r="U18559" s="108"/>
      <c r="W18559" s="108"/>
      <c r="Y18559" s="108"/>
      <c r="AA18559" s="108"/>
      <c r="AC18559" s="108"/>
    </row>
    <row r="18560" spans="19:29" x14ac:dyDescent="0.25">
      <c r="S18560" s="109"/>
      <c r="U18560" s="109"/>
      <c r="W18560" s="109"/>
      <c r="Y18560" s="109"/>
      <c r="AA18560" s="109"/>
      <c r="AC18560" s="109"/>
    </row>
    <row r="18561" spans="19:29" x14ac:dyDescent="0.25">
      <c r="S18561" s="108"/>
      <c r="U18561" s="108"/>
      <c r="W18561" s="108"/>
      <c r="Y18561" s="108"/>
      <c r="AA18561" s="108"/>
      <c r="AC18561" s="108"/>
    </row>
    <row r="18562" spans="19:29" x14ac:dyDescent="0.25">
      <c r="S18562" s="108"/>
      <c r="U18562" s="108"/>
      <c r="W18562" s="108"/>
      <c r="Y18562" s="108"/>
      <c r="AA18562" s="108"/>
      <c r="AC18562" s="108"/>
    </row>
    <row r="18563" spans="19:29" x14ac:dyDescent="0.25">
      <c r="S18563" s="108"/>
      <c r="U18563" s="108"/>
      <c r="W18563" s="108"/>
      <c r="Y18563" s="108"/>
      <c r="AA18563" s="108"/>
      <c r="AC18563" s="108"/>
    </row>
    <row r="18564" spans="19:29" x14ac:dyDescent="0.25">
      <c r="S18564" s="110"/>
      <c r="U18564" s="110"/>
      <c r="W18564" s="110"/>
      <c r="Y18564" s="110"/>
      <c r="AA18564" s="110"/>
      <c r="AC18564" s="110"/>
    </row>
    <row r="18565" spans="19:29" x14ac:dyDescent="0.25">
      <c r="S18565" s="110"/>
      <c r="U18565" s="110"/>
      <c r="W18565" s="110"/>
      <c r="Y18565" s="110"/>
      <c r="AA18565" s="110"/>
      <c r="AC18565" s="110"/>
    </row>
    <row r="18566" spans="19:29" x14ac:dyDescent="0.25">
      <c r="S18566" s="110"/>
      <c r="U18566" s="110"/>
      <c r="W18566" s="110"/>
      <c r="Y18566" s="110"/>
      <c r="AA18566" s="110"/>
      <c r="AC18566" s="110"/>
    </row>
    <row r="18567" spans="19:29" x14ac:dyDescent="0.25">
      <c r="S18567" s="110"/>
      <c r="U18567" s="110"/>
      <c r="W18567" s="110"/>
      <c r="Y18567" s="110"/>
      <c r="AA18567" s="110"/>
      <c r="AC18567" s="110"/>
    </row>
    <row r="18568" spans="19:29" x14ac:dyDescent="0.25">
      <c r="S18568" s="111"/>
      <c r="U18568" s="111"/>
      <c r="W18568" s="111"/>
      <c r="Y18568" s="111"/>
      <c r="AA18568" s="111"/>
      <c r="AC18568" s="111"/>
    </row>
    <row r="18569" spans="19:29" x14ac:dyDescent="0.25">
      <c r="S18569" s="107"/>
      <c r="U18569" s="107"/>
      <c r="W18569" s="107"/>
      <c r="Y18569" s="107"/>
      <c r="AA18569" s="107"/>
      <c r="AC18569" s="107"/>
    </row>
    <row r="18570" spans="19:29" x14ac:dyDescent="0.25">
      <c r="S18570" s="108"/>
      <c r="U18570" s="108"/>
      <c r="W18570" s="108"/>
      <c r="Y18570" s="108"/>
      <c r="AA18570" s="108"/>
      <c r="AC18570" s="108"/>
    </row>
    <row r="18571" spans="19:29" x14ac:dyDescent="0.25">
      <c r="S18571" s="108"/>
      <c r="U18571" s="108"/>
      <c r="W18571" s="108"/>
      <c r="Y18571" s="108"/>
      <c r="AA18571" s="108"/>
      <c r="AC18571" s="108"/>
    </row>
    <row r="18572" spans="19:29" x14ac:dyDescent="0.25">
      <c r="S18572" s="109"/>
      <c r="U18572" s="109"/>
      <c r="W18572" s="109"/>
      <c r="Y18572" s="109"/>
      <c r="AA18572" s="109"/>
      <c r="AC18572" s="109"/>
    </row>
    <row r="18573" spans="19:29" x14ac:dyDescent="0.25">
      <c r="S18573" s="108"/>
      <c r="U18573" s="108"/>
      <c r="W18573" s="108"/>
      <c r="Y18573" s="108"/>
      <c r="AA18573" s="108"/>
      <c r="AC18573" s="108"/>
    </row>
    <row r="18574" spans="19:29" x14ac:dyDescent="0.25">
      <c r="S18574" s="108"/>
      <c r="U18574" s="108"/>
      <c r="W18574" s="108"/>
      <c r="Y18574" s="108"/>
      <c r="AA18574" s="108"/>
      <c r="AC18574" s="108"/>
    </row>
    <row r="18575" spans="19:29" x14ac:dyDescent="0.25">
      <c r="S18575" s="109"/>
      <c r="U18575" s="109"/>
      <c r="W18575" s="109"/>
      <c r="Y18575" s="109"/>
      <c r="AA18575" s="109"/>
      <c r="AC18575" s="109"/>
    </row>
    <row r="18576" spans="19:29" x14ac:dyDescent="0.25">
      <c r="S18576" s="108"/>
      <c r="U18576" s="108"/>
      <c r="W18576" s="108"/>
      <c r="Y18576" s="108"/>
      <c r="AA18576" s="108"/>
      <c r="AC18576" s="108"/>
    </row>
    <row r="18577" spans="19:29" x14ac:dyDescent="0.25">
      <c r="S18577" s="109"/>
      <c r="U18577" s="109"/>
      <c r="W18577" s="109"/>
      <c r="Y18577" s="109"/>
      <c r="AA18577" s="109"/>
      <c r="AC18577" s="109"/>
    </row>
    <row r="18578" spans="19:29" x14ac:dyDescent="0.25">
      <c r="S18578" s="108"/>
      <c r="U18578" s="108"/>
      <c r="W18578" s="108"/>
      <c r="Y18578" s="108"/>
      <c r="AA18578" s="108"/>
      <c r="AC18578" s="108"/>
    </row>
    <row r="18579" spans="19:29" x14ac:dyDescent="0.25">
      <c r="S18579" s="108"/>
      <c r="U18579" s="108"/>
      <c r="W18579" s="108"/>
      <c r="Y18579" s="108"/>
      <c r="AA18579" s="108"/>
      <c r="AC18579" s="108"/>
    </row>
    <row r="18580" spans="19:29" x14ac:dyDescent="0.25">
      <c r="S18580" s="108"/>
      <c r="U18580" s="108"/>
      <c r="W18580" s="108"/>
      <c r="Y18580" s="108"/>
      <c r="AA18580" s="108"/>
      <c r="AC18580" s="108"/>
    </row>
    <row r="18581" spans="19:29" x14ac:dyDescent="0.25">
      <c r="S18581" s="110"/>
      <c r="U18581" s="110"/>
      <c r="W18581" s="110"/>
      <c r="Y18581" s="110"/>
      <c r="AA18581" s="110"/>
      <c r="AC18581" s="110"/>
    </row>
    <row r="18582" spans="19:29" x14ac:dyDescent="0.25">
      <c r="S18582" s="110"/>
      <c r="U18582" s="110"/>
      <c r="W18582" s="110"/>
      <c r="Y18582" s="110"/>
      <c r="AA18582" s="110"/>
      <c r="AC18582" s="110"/>
    </row>
    <row r="18583" spans="19:29" x14ac:dyDescent="0.25">
      <c r="S18583" s="110"/>
      <c r="U18583" s="110"/>
      <c r="W18583" s="110"/>
      <c r="Y18583" s="110"/>
      <c r="AA18583" s="110"/>
      <c r="AC18583" s="110"/>
    </row>
    <row r="18584" spans="19:29" x14ac:dyDescent="0.25">
      <c r="S18584" s="110"/>
      <c r="U18584" s="110"/>
      <c r="W18584" s="110"/>
      <c r="Y18584" s="110"/>
      <c r="AA18584" s="110"/>
      <c r="AC18584" s="110"/>
    </row>
    <row r="18585" spans="19:29" x14ac:dyDescent="0.25">
      <c r="S18585" s="111"/>
      <c r="U18585" s="111"/>
      <c r="W18585" s="111"/>
      <c r="Y18585" s="111"/>
      <c r="AA18585" s="111"/>
      <c r="AC18585" s="111"/>
    </row>
    <row r="18586" spans="19:29" x14ac:dyDescent="0.25">
      <c r="S18586" s="107"/>
      <c r="U18586" s="107"/>
      <c r="W18586" s="107"/>
      <c r="Y18586" s="107"/>
      <c r="AA18586" s="107"/>
      <c r="AC18586" s="107"/>
    </row>
    <row r="18587" spans="19:29" x14ac:dyDescent="0.25">
      <c r="S18587" s="108"/>
      <c r="U18587" s="108"/>
      <c r="W18587" s="108"/>
      <c r="Y18587" s="108"/>
      <c r="AA18587" s="108"/>
      <c r="AC18587" s="108"/>
    </row>
    <row r="18588" spans="19:29" x14ac:dyDescent="0.25">
      <c r="S18588" s="108"/>
      <c r="U18588" s="108"/>
      <c r="W18588" s="108"/>
      <c r="Y18588" s="108"/>
      <c r="AA18588" s="108"/>
      <c r="AC18588" s="108"/>
    </row>
    <row r="18589" spans="19:29" x14ac:dyDescent="0.25">
      <c r="S18589" s="109"/>
      <c r="U18589" s="109"/>
      <c r="W18589" s="109"/>
      <c r="Y18589" s="109"/>
      <c r="AA18589" s="109"/>
      <c r="AC18589" s="109"/>
    </row>
    <row r="18590" spans="19:29" x14ac:dyDescent="0.25">
      <c r="S18590" s="108"/>
      <c r="U18590" s="108"/>
      <c r="W18590" s="108"/>
      <c r="Y18590" s="108"/>
      <c r="AA18590" s="108"/>
      <c r="AC18590" s="108"/>
    </row>
    <row r="18591" spans="19:29" x14ac:dyDescent="0.25">
      <c r="S18591" s="108"/>
      <c r="U18591" s="108"/>
      <c r="W18591" s="108"/>
      <c r="Y18591" s="108"/>
      <c r="AA18591" s="108"/>
      <c r="AC18591" s="108"/>
    </row>
    <row r="18592" spans="19:29" x14ac:dyDescent="0.25">
      <c r="S18592" s="109"/>
      <c r="U18592" s="109"/>
      <c r="W18592" s="109"/>
      <c r="Y18592" s="109"/>
      <c r="AA18592" s="109"/>
      <c r="AC18592" s="109"/>
    </row>
    <row r="18593" spans="19:29" x14ac:dyDescent="0.25">
      <c r="S18593" s="108"/>
      <c r="U18593" s="108"/>
      <c r="W18593" s="108"/>
      <c r="Y18593" s="108"/>
      <c r="AA18593" s="108"/>
      <c r="AC18593" s="108"/>
    </row>
    <row r="18594" spans="19:29" x14ac:dyDescent="0.25">
      <c r="S18594" s="109"/>
      <c r="U18594" s="109"/>
      <c r="W18594" s="109"/>
      <c r="Y18594" s="109"/>
      <c r="AA18594" s="109"/>
      <c r="AC18594" s="109"/>
    </row>
    <row r="18595" spans="19:29" x14ac:dyDescent="0.25">
      <c r="S18595" s="108"/>
      <c r="U18595" s="108"/>
      <c r="W18595" s="108"/>
      <c r="Y18595" s="108"/>
      <c r="AA18595" s="108"/>
      <c r="AC18595" s="108"/>
    </row>
    <row r="18596" spans="19:29" x14ac:dyDescent="0.25">
      <c r="S18596" s="108"/>
      <c r="U18596" s="108"/>
      <c r="W18596" s="108"/>
      <c r="Y18596" s="108"/>
      <c r="AA18596" s="108"/>
      <c r="AC18596" s="108"/>
    </row>
    <row r="18597" spans="19:29" x14ac:dyDescent="0.25">
      <c r="S18597" s="108"/>
      <c r="U18597" s="108"/>
      <c r="W18597" s="108"/>
      <c r="Y18597" s="108"/>
      <c r="AA18597" s="108"/>
      <c r="AC18597" s="108"/>
    </row>
    <row r="18598" spans="19:29" x14ac:dyDescent="0.25">
      <c r="S18598" s="110"/>
      <c r="U18598" s="110"/>
      <c r="W18598" s="110"/>
      <c r="Y18598" s="110"/>
      <c r="AA18598" s="110"/>
      <c r="AC18598" s="110"/>
    </row>
    <row r="18599" spans="19:29" x14ac:dyDescent="0.25">
      <c r="S18599" s="110"/>
      <c r="U18599" s="110"/>
      <c r="W18599" s="110"/>
      <c r="Y18599" s="110"/>
      <c r="AA18599" s="110"/>
      <c r="AC18599" s="110"/>
    </row>
    <row r="18600" spans="19:29" x14ac:dyDescent="0.25">
      <c r="S18600" s="110"/>
      <c r="U18600" s="110"/>
      <c r="W18600" s="110"/>
      <c r="Y18600" s="110"/>
      <c r="AA18600" s="110"/>
      <c r="AC18600" s="110"/>
    </row>
    <row r="18601" spans="19:29" x14ac:dyDescent="0.25">
      <c r="S18601" s="110"/>
      <c r="U18601" s="110"/>
      <c r="W18601" s="110"/>
      <c r="Y18601" s="110"/>
      <c r="AA18601" s="110"/>
      <c r="AC18601" s="110"/>
    </row>
    <row r="18602" spans="19:29" x14ac:dyDescent="0.25">
      <c r="S18602" s="111"/>
      <c r="U18602" s="111"/>
      <c r="W18602" s="111"/>
      <c r="Y18602" s="111"/>
      <c r="AA18602" s="111"/>
      <c r="AC18602" s="111"/>
    </row>
    <row r="18603" spans="19:29" x14ac:dyDescent="0.25">
      <c r="S18603" s="107"/>
      <c r="U18603" s="107"/>
      <c r="W18603" s="107"/>
      <c r="Y18603" s="107"/>
      <c r="AA18603" s="107"/>
      <c r="AC18603" s="107"/>
    </row>
    <row r="18604" spans="19:29" x14ac:dyDescent="0.25">
      <c r="S18604" s="108"/>
      <c r="U18604" s="108"/>
      <c r="W18604" s="108"/>
      <c r="Y18604" s="108"/>
      <c r="AA18604" s="108"/>
      <c r="AC18604" s="108"/>
    </row>
    <row r="18605" spans="19:29" x14ac:dyDescent="0.25">
      <c r="S18605" s="108"/>
      <c r="U18605" s="108"/>
      <c r="W18605" s="108"/>
      <c r="Y18605" s="108"/>
      <c r="AA18605" s="108"/>
      <c r="AC18605" s="108"/>
    </row>
    <row r="18606" spans="19:29" x14ac:dyDescent="0.25">
      <c r="S18606" s="109"/>
      <c r="U18606" s="109"/>
      <c r="W18606" s="109"/>
      <c r="Y18606" s="109"/>
      <c r="AA18606" s="109"/>
      <c r="AC18606" s="109"/>
    </row>
    <row r="18607" spans="19:29" x14ac:dyDescent="0.25">
      <c r="S18607" s="108"/>
      <c r="U18607" s="108"/>
      <c r="W18607" s="108"/>
      <c r="Y18607" s="108"/>
      <c r="AA18607" s="108"/>
      <c r="AC18607" s="108"/>
    </row>
    <row r="18608" spans="19:29" x14ac:dyDescent="0.25">
      <c r="S18608" s="108"/>
      <c r="U18608" s="108"/>
      <c r="W18608" s="108"/>
      <c r="Y18608" s="108"/>
      <c r="AA18608" s="108"/>
      <c r="AC18608" s="108"/>
    </row>
    <row r="18609" spans="19:29" x14ac:dyDescent="0.25">
      <c r="S18609" s="109"/>
      <c r="U18609" s="109"/>
      <c r="W18609" s="109"/>
      <c r="Y18609" s="109"/>
      <c r="AA18609" s="109"/>
      <c r="AC18609" s="109"/>
    </row>
    <row r="18610" spans="19:29" x14ac:dyDescent="0.25">
      <c r="S18610" s="108"/>
      <c r="U18610" s="108"/>
      <c r="W18610" s="108"/>
      <c r="Y18610" s="108"/>
      <c r="AA18610" s="108"/>
      <c r="AC18610" s="108"/>
    </row>
    <row r="18611" spans="19:29" x14ac:dyDescent="0.25">
      <c r="S18611" s="109"/>
      <c r="U18611" s="109"/>
      <c r="W18611" s="109"/>
      <c r="Y18611" s="109"/>
      <c r="AA18611" s="109"/>
      <c r="AC18611" s="109"/>
    </row>
    <row r="18612" spans="19:29" x14ac:dyDescent="0.25">
      <c r="S18612" s="108"/>
      <c r="U18612" s="108"/>
      <c r="W18612" s="108"/>
      <c r="Y18612" s="108"/>
      <c r="AA18612" s="108"/>
      <c r="AC18612" s="108"/>
    </row>
    <row r="18613" spans="19:29" x14ac:dyDescent="0.25">
      <c r="S18613" s="108"/>
      <c r="U18613" s="108"/>
      <c r="W18613" s="108"/>
      <c r="Y18613" s="108"/>
      <c r="AA18613" s="108"/>
      <c r="AC18613" s="108"/>
    </row>
    <row r="18614" spans="19:29" x14ac:dyDescent="0.25">
      <c r="S18614" s="108"/>
      <c r="U18614" s="108"/>
      <c r="W18614" s="108"/>
      <c r="Y18614" s="108"/>
      <c r="AA18614" s="108"/>
      <c r="AC18614" s="108"/>
    </row>
    <row r="18615" spans="19:29" x14ac:dyDescent="0.25">
      <c r="S18615" s="110"/>
      <c r="U18615" s="110"/>
      <c r="W18615" s="110"/>
      <c r="Y18615" s="110"/>
      <c r="AA18615" s="110"/>
      <c r="AC18615" s="110"/>
    </row>
    <row r="18616" spans="19:29" x14ac:dyDescent="0.25">
      <c r="S18616" s="110"/>
      <c r="U18616" s="110"/>
      <c r="W18616" s="110"/>
      <c r="Y18616" s="110"/>
      <c r="AA18616" s="110"/>
      <c r="AC18616" s="110"/>
    </row>
    <row r="18617" spans="19:29" x14ac:dyDescent="0.25">
      <c r="S18617" s="110"/>
      <c r="U18617" s="110"/>
      <c r="W18617" s="110"/>
      <c r="Y18617" s="110"/>
      <c r="AA18617" s="110"/>
      <c r="AC18617" s="110"/>
    </row>
    <row r="18618" spans="19:29" x14ac:dyDescent="0.25">
      <c r="S18618" s="110"/>
      <c r="U18618" s="110"/>
      <c r="W18618" s="110"/>
      <c r="Y18618" s="110"/>
      <c r="AA18618" s="110"/>
      <c r="AC18618" s="110"/>
    </row>
    <row r="18619" spans="19:29" x14ac:dyDescent="0.25">
      <c r="S18619" s="111"/>
      <c r="U18619" s="111"/>
      <c r="W18619" s="111"/>
      <c r="Y18619" s="111"/>
      <c r="AA18619" s="111"/>
      <c r="AC18619" s="111"/>
    </row>
    <row r="18620" spans="19:29" x14ac:dyDescent="0.25">
      <c r="S18620" s="107"/>
      <c r="U18620" s="107"/>
      <c r="W18620" s="107"/>
      <c r="Y18620" s="107"/>
      <c r="AA18620" s="107"/>
      <c r="AC18620" s="107"/>
    </row>
    <row r="18621" spans="19:29" x14ac:dyDescent="0.25">
      <c r="S18621" s="108"/>
      <c r="U18621" s="108"/>
      <c r="W18621" s="108"/>
      <c r="Y18621" s="108"/>
      <c r="AA18621" s="108"/>
      <c r="AC18621" s="108"/>
    </row>
    <row r="18622" spans="19:29" x14ac:dyDescent="0.25">
      <c r="S18622" s="108"/>
      <c r="U18622" s="108"/>
      <c r="W18622" s="108"/>
      <c r="Y18622" s="108"/>
      <c r="AA18622" s="108"/>
      <c r="AC18622" s="108"/>
    </row>
    <row r="18623" spans="19:29" x14ac:dyDescent="0.25">
      <c r="S18623" s="109"/>
      <c r="U18623" s="109"/>
      <c r="W18623" s="109"/>
      <c r="Y18623" s="109"/>
      <c r="AA18623" s="109"/>
      <c r="AC18623" s="109"/>
    </row>
    <row r="18624" spans="19:29" x14ac:dyDescent="0.25">
      <c r="S18624" s="108"/>
      <c r="U18624" s="108"/>
      <c r="W18624" s="108"/>
      <c r="Y18624" s="108"/>
      <c r="AA18624" s="108"/>
      <c r="AC18624" s="108"/>
    </row>
    <row r="18625" spans="19:29" x14ac:dyDescent="0.25">
      <c r="S18625" s="108"/>
      <c r="U18625" s="108"/>
      <c r="W18625" s="108"/>
      <c r="Y18625" s="108"/>
      <c r="AA18625" s="108"/>
      <c r="AC18625" s="108"/>
    </row>
    <row r="18626" spans="19:29" x14ac:dyDescent="0.25">
      <c r="S18626" s="109"/>
      <c r="U18626" s="109"/>
      <c r="W18626" s="109"/>
      <c r="Y18626" s="109"/>
      <c r="AA18626" s="109"/>
      <c r="AC18626" s="109"/>
    </row>
    <row r="18627" spans="19:29" x14ac:dyDescent="0.25">
      <c r="S18627" s="108"/>
      <c r="U18627" s="108"/>
      <c r="W18627" s="108"/>
      <c r="Y18627" s="108"/>
      <c r="AA18627" s="108"/>
      <c r="AC18627" s="108"/>
    </row>
    <row r="18628" spans="19:29" x14ac:dyDescent="0.25">
      <c r="S18628" s="109"/>
      <c r="U18628" s="109"/>
      <c r="W18628" s="109"/>
      <c r="Y18628" s="109"/>
      <c r="AA18628" s="109"/>
      <c r="AC18628" s="109"/>
    </row>
    <row r="18629" spans="19:29" x14ac:dyDescent="0.25">
      <c r="S18629" s="108"/>
      <c r="U18629" s="108"/>
      <c r="W18629" s="108"/>
      <c r="Y18629" s="108"/>
      <c r="AA18629" s="108"/>
      <c r="AC18629" s="108"/>
    </row>
    <row r="18630" spans="19:29" x14ac:dyDescent="0.25">
      <c r="S18630" s="108"/>
      <c r="U18630" s="108"/>
      <c r="W18630" s="108"/>
      <c r="Y18630" s="108"/>
      <c r="AA18630" s="108"/>
      <c r="AC18630" s="108"/>
    </row>
    <row r="18631" spans="19:29" x14ac:dyDescent="0.25">
      <c r="S18631" s="108"/>
      <c r="U18631" s="108"/>
      <c r="W18631" s="108"/>
      <c r="Y18631" s="108"/>
      <c r="AA18631" s="108"/>
      <c r="AC18631" s="108"/>
    </row>
    <row r="18632" spans="19:29" x14ac:dyDescent="0.25">
      <c r="S18632" s="110"/>
      <c r="U18632" s="110"/>
      <c r="W18632" s="110"/>
      <c r="Y18632" s="110"/>
      <c r="AA18632" s="110"/>
      <c r="AC18632" s="110"/>
    </row>
    <row r="18633" spans="19:29" x14ac:dyDescent="0.25">
      <c r="S18633" s="110"/>
      <c r="U18633" s="110"/>
      <c r="W18633" s="110"/>
      <c r="Y18633" s="110"/>
      <c r="AA18633" s="110"/>
      <c r="AC18633" s="110"/>
    </row>
    <row r="18634" spans="19:29" x14ac:dyDescent="0.25">
      <c r="S18634" s="110"/>
      <c r="U18634" s="110"/>
      <c r="W18634" s="110"/>
      <c r="Y18634" s="110"/>
      <c r="AA18634" s="110"/>
      <c r="AC18634" s="110"/>
    </row>
    <row r="18635" spans="19:29" x14ac:dyDescent="0.25">
      <c r="S18635" s="110"/>
      <c r="U18635" s="110"/>
      <c r="W18635" s="110"/>
      <c r="Y18635" s="110"/>
      <c r="AA18635" s="110"/>
      <c r="AC18635" s="110"/>
    </row>
    <row r="18636" spans="19:29" x14ac:dyDescent="0.25">
      <c r="S18636" s="111"/>
      <c r="U18636" s="111"/>
      <c r="W18636" s="111"/>
      <c r="Y18636" s="111"/>
      <c r="AA18636" s="111"/>
      <c r="AC18636" s="111"/>
    </row>
    <row r="18637" spans="19:29" x14ac:dyDescent="0.25">
      <c r="S18637" s="107"/>
      <c r="U18637" s="107"/>
      <c r="W18637" s="107"/>
      <c r="Y18637" s="107"/>
      <c r="AA18637" s="107"/>
      <c r="AC18637" s="107"/>
    </row>
    <row r="18638" spans="19:29" x14ac:dyDescent="0.25">
      <c r="S18638" s="108"/>
      <c r="U18638" s="108"/>
      <c r="W18638" s="108"/>
      <c r="Y18638" s="108"/>
      <c r="AA18638" s="108"/>
      <c r="AC18638" s="108"/>
    </row>
    <row r="18639" spans="19:29" x14ac:dyDescent="0.25">
      <c r="S18639" s="108"/>
      <c r="U18639" s="108"/>
      <c r="W18639" s="108"/>
      <c r="Y18639" s="108"/>
      <c r="AA18639" s="108"/>
      <c r="AC18639" s="108"/>
    </row>
    <row r="18640" spans="19:29" x14ac:dyDescent="0.25">
      <c r="S18640" s="109"/>
      <c r="U18640" s="109"/>
      <c r="W18640" s="109"/>
      <c r="Y18640" s="109"/>
      <c r="AA18640" s="109"/>
      <c r="AC18640" s="109"/>
    </row>
    <row r="18641" spans="19:29" x14ac:dyDescent="0.25">
      <c r="S18641" s="108"/>
      <c r="U18641" s="108"/>
      <c r="W18641" s="108"/>
      <c r="Y18641" s="108"/>
      <c r="AA18641" s="108"/>
      <c r="AC18641" s="108"/>
    </row>
    <row r="18642" spans="19:29" x14ac:dyDescent="0.25">
      <c r="S18642" s="108"/>
      <c r="U18642" s="108"/>
      <c r="W18642" s="108"/>
      <c r="Y18642" s="108"/>
      <c r="AA18642" s="108"/>
      <c r="AC18642" s="108"/>
    </row>
    <row r="18643" spans="19:29" x14ac:dyDescent="0.25">
      <c r="S18643" s="109"/>
      <c r="U18643" s="109"/>
      <c r="W18643" s="109"/>
      <c r="Y18643" s="109"/>
      <c r="AA18643" s="109"/>
      <c r="AC18643" s="109"/>
    </row>
    <row r="18644" spans="19:29" x14ac:dyDescent="0.25">
      <c r="S18644" s="108"/>
      <c r="U18644" s="108"/>
      <c r="W18644" s="108"/>
      <c r="Y18644" s="108"/>
      <c r="AA18644" s="108"/>
      <c r="AC18644" s="108"/>
    </row>
    <row r="18645" spans="19:29" x14ac:dyDescent="0.25">
      <c r="S18645" s="109"/>
      <c r="U18645" s="109"/>
      <c r="W18645" s="109"/>
      <c r="Y18645" s="109"/>
      <c r="AA18645" s="109"/>
      <c r="AC18645" s="109"/>
    </row>
    <row r="18646" spans="19:29" x14ac:dyDescent="0.25">
      <c r="S18646" s="108"/>
      <c r="U18646" s="108"/>
      <c r="W18646" s="108"/>
      <c r="Y18646" s="108"/>
      <c r="AA18646" s="108"/>
      <c r="AC18646" s="108"/>
    </row>
    <row r="18647" spans="19:29" x14ac:dyDescent="0.25">
      <c r="S18647" s="108"/>
      <c r="U18647" s="108"/>
      <c r="W18647" s="108"/>
      <c r="Y18647" s="108"/>
      <c r="AA18647" s="108"/>
      <c r="AC18647" s="108"/>
    </row>
    <row r="18648" spans="19:29" x14ac:dyDescent="0.25">
      <c r="S18648" s="108"/>
      <c r="U18648" s="108"/>
      <c r="W18648" s="108"/>
      <c r="Y18648" s="108"/>
      <c r="AA18648" s="108"/>
      <c r="AC18648" s="108"/>
    </row>
    <row r="18649" spans="19:29" x14ac:dyDescent="0.25">
      <c r="S18649" s="110"/>
      <c r="U18649" s="110"/>
      <c r="W18649" s="110"/>
      <c r="Y18649" s="110"/>
      <c r="AA18649" s="110"/>
      <c r="AC18649" s="110"/>
    </row>
    <row r="18650" spans="19:29" x14ac:dyDescent="0.25">
      <c r="S18650" s="110"/>
      <c r="U18650" s="110"/>
      <c r="W18650" s="110"/>
      <c r="Y18650" s="110"/>
      <c r="AA18650" s="110"/>
      <c r="AC18650" s="110"/>
    </row>
    <row r="18651" spans="19:29" x14ac:dyDescent="0.25">
      <c r="S18651" s="110"/>
      <c r="U18651" s="110"/>
      <c r="W18651" s="110"/>
      <c r="Y18651" s="110"/>
      <c r="AA18651" s="110"/>
      <c r="AC18651" s="110"/>
    </row>
    <row r="18652" spans="19:29" x14ac:dyDescent="0.25">
      <c r="S18652" s="110"/>
      <c r="U18652" s="110"/>
      <c r="W18652" s="110"/>
      <c r="Y18652" s="110"/>
      <c r="AA18652" s="110"/>
      <c r="AC18652" s="110"/>
    </row>
    <row r="18653" spans="19:29" x14ac:dyDescent="0.25">
      <c r="S18653" s="111"/>
      <c r="U18653" s="111"/>
      <c r="W18653" s="111"/>
      <c r="Y18653" s="111"/>
      <c r="AA18653" s="111"/>
      <c r="AC18653" s="111"/>
    </row>
    <row r="18654" spans="19:29" x14ac:dyDescent="0.25">
      <c r="S18654" s="107"/>
      <c r="U18654" s="107"/>
      <c r="W18654" s="107"/>
      <c r="Y18654" s="107"/>
      <c r="AA18654" s="107"/>
      <c r="AC18654" s="107"/>
    </row>
    <row r="18655" spans="19:29" x14ac:dyDescent="0.25">
      <c r="S18655" s="108"/>
      <c r="U18655" s="108"/>
      <c r="W18655" s="108"/>
      <c r="Y18655" s="108"/>
      <c r="AA18655" s="108"/>
      <c r="AC18655" s="108"/>
    </row>
    <row r="18656" spans="19:29" x14ac:dyDescent="0.25">
      <c r="S18656" s="108"/>
      <c r="U18656" s="108"/>
      <c r="W18656" s="108"/>
      <c r="Y18656" s="108"/>
      <c r="AA18656" s="108"/>
      <c r="AC18656" s="108"/>
    </row>
    <row r="18657" spans="19:29" x14ac:dyDescent="0.25">
      <c r="S18657" s="109"/>
      <c r="U18657" s="109"/>
      <c r="W18657" s="109"/>
      <c r="Y18657" s="109"/>
      <c r="AA18657" s="109"/>
      <c r="AC18657" s="109"/>
    </row>
    <row r="18658" spans="19:29" x14ac:dyDescent="0.25">
      <c r="S18658" s="108"/>
      <c r="U18658" s="108"/>
      <c r="W18658" s="108"/>
      <c r="Y18658" s="108"/>
      <c r="AA18658" s="108"/>
      <c r="AC18658" s="108"/>
    </row>
    <row r="18659" spans="19:29" x14ac:dyDescent="0.25">
      <c r="S18659" s="108"/>
      <c r="U18659" s="108"/>
      <c r="W18659" s="108"/>
      <c r="Y18659" s="108"/>
      <c r="AA18659" s="108"/>
      <c r="AC18659" s="108"/>
    </row>
    <row r="18660" spans="19:29" x14ac:dyDescent="0.25">
      <c r="S18660" s="109"/>
      <c r="U18660" s="109"/>
      <c r="W18660" s="109"/>
      <c r="Y18660" s="109"/>
      <c r="AA18660" s="109"/>
      <c r="AC18660" s="109"/>
    </row>
    <row r="18661" spans="19:29" x14ac:dyDescent="0.25">
      <c r="S18661" s="108"/>
      <c r="U18661" s="108"/>
      <c r="W18661" s="108"/>
      <c r="Y18661" s="108"/>
      <c r="AA18661" s="108"/>
      <c r="AC18661" s="108"/>
    </row>
    <row r="18662" spans="19:29" x14ac:dyDescent="0.25">
      <c r="S18662" s="109"/>
      <c r="U18662" s="109"/>
      <c r="W18662" s="109"/>
      <c r="Y18662" s="109"/>
      <c r="AA18662" s="109"/>
      <c r="AC18662" s="109"/>
    </row>
    <row r="18663" spans="19:29" x14ac:dyDescent="0.25">
      <c r="S18663" s="108"/>
      <c r="U18663" s="108"/>
      <c r="W18663" s="108"/>
      <c r="Y18663" s="108"/>
      <c r="AA18663" s="108"/>
      <c r="AC18663" s="108"/>
    </row>
    <row r="18664" spans="19:29" x14ac:dyDescent="0.25">
      <c r="S18664" s="108"/>
      <c r="U18664" s="108"/>
      <c r="W18664" s="108"/>
      <c r="Y18664" s="108"/>
      <c r="AA18664" s="108"/>
      <c r="AC18664" s="108"/>
    </row>
    <row r="18665" spans="19:29" x14ac:dyDescent="0.25">
      <c r="S18665" s="108"/>
      <c r="U18665" s="108"/>
      <c r="W18665" s="108"/>
      <c r="Y18665" s="108"/>
      <c r="AA18665" s="108"/>
      <c r="AC18665" s="108"/>
    </row>
    <row r="18666" spans="19:29" x14ac:dyDescent="0.25">
      <c r="S18666" s="110"/>
      <c r="U18666" s="110"/>
      <c r="W18666" s="110"/>
      <c r="Y18666" s="110"/>
      <c r="AA18666" s="110"/>
      <c r="AC18666" s="110"/>
    </row>
    <row r="18667" spans="19:29" x14ac:dyDescent="0.25">
      <c r="S18667" s="110"/>
      <c r="U18667" s="110"/>
      <c r="W18667" s="110"/>
      <c r="Y18667" s="110"/>
      <c r="AA18667" s="110"/>
      <c r="AC18667" s="110"/>
    </row>
    <row r="18668" spans="19:29" x14ac:dyDescent="0.25">
      <c r="S18668" s="110"/>
      <c r="U18668" s="110"/>
      <c r="W18668" s="110"/>
      <c r="Y18668" s="110"/>
      <c r="AA18668" s="110"/>
      <c r="AC18668" s="110"/>
    </row>
    <row r="18669" spans="19:29" x14ac:dyDescent="0.25">
      <c r="S18669" s="110"/>
      <c r="U18669" s="110"/>
      <c r="W18669" s="110"/>
      <c r="Y18669" s="110"/>
      <c r="AA18669" s="110"/>
      <c r="AC18669" s="110"/>
    </row>
    <row r="18670" spans="19:29" x14ac:dyDescent="0.25">
      <c r="S18670" s="111"/>
      <c r="U18670" s="111"/>
      <c r="W18670" s="111"/>
      <c r="Y18670" s="111"/>
      <c r="AA18670" s="111"/>
      <c r="AC18670" s="111"/>
    </row>
    <row r="18671" spans="19:29" x14ac:dyDescent="0.25">
      <c r="S18671" s="107"/>
      <c r="U18671" s="107"/>
      <c r="W18671" s="107"/>
      <c r="Y18671" s="107"/>
      <c r="AA18671" s="107"/>
      <c r="AC18671" s="107"/>
    </row>
    <row r="18672" spans="19:29" x14ac:dyDescent="0.25">
      <c r="S18672" s="108"/>
      <c r="U18672" s="108"/>
      <c r="W18672" s="108"/>
      <c r="Y18672" s="108"/>
      <c r="AA18672" s="108"/>
      <c r="AC18672" s="108"/>
    </row>
    <row r="18673" spans="19:29" x14ac:dyDescent="0.25">
      <c r="S18673" s="108"/>
      <c r="U18673" s="108"/>
      <c r="W18673" s="108"/>
      <c r="Y18673" s="108"/>
      <c r="AA18673" s="108"/>
      <c r="AC18673" s="108"/>
    </row>
    <row r="18674" spans="19:29" x14ac:dyDescent="0.25">
      <c r="S18674" s="109"/>
      <c r="U18674" s="109"/>
      <c r="W18674" s="109"/>
      <c r="Y18674" s="109"/>
      <c r="AA18674" s="109"/>
      <c r="AC18674" s="109"/>
    </row>
    <row r="18675" spans="19:29" x14ac:dyDescent="0.25">
      <c r="S18675" s="108"/>
      <c r="U18675" s="108"/>
      <c r="W18675" s="108"/>
      <c r="Y18675" s="108"/>
      <c r="AA18675" s="108"/>
      <c r="AC18675" s="108"/>
    </row>
    <row r="18676" spans="19:29" x14ac:dyDescent="0.25">
      <c r="S18676" s="108"/>
      <c r="U18676" s="108"/>
      <c r="W18676" s="108"/>
      <c r="Y18676" s="108"/>
      <c r="AA18676" s="108"/>
      <c r="AC18676" s="108"/>
    </row>
    <row r="18677" spans="19:29" x14ac:dyDescent="0.25">
      <c r="S18677" s="109"/>
      <c r="U18677" s="109"/>
      <c r="W18677" s="109"/>
      <c r="Y18677" s="109"/>
      <c r="AA18677" s="109"/>
      <c r="AC18677" s="109"/>
    </row>
    <row r="18678" spans="19:29" x14ac:dyDescent="0.25">
      <c r="S18678" s="108"/>
      <c r="U18678" s="108"/>
      <c r="W18678" s="108"/>
      <c r="Y18678" s="108"/>
      <c r="AA18678" s="108"/>
      <c r="AC18678" s="108"/>
    </row>
    <row r="18679" spans="19:29" x14ac:dyDescent="0.25">
      <c r="S18679" s="109"/>
      <c r="U18679" s="109"/>
      <c r="W18679" s="109"/>
      <c r="Y18679" s="109"/>
      <c r="AA18679" s="109"/>
      <c r="AC18679" s="109"/>
    </row>
    <row r="18680" spans="19:29" x14ac:dyDescent="0.25">
      <c r="S18680" s="108"/>
      <c r="U18680" s="108"/>
      <c r="W18680" s="108"/>
      <c r="Y18680" s="108"/>
      <c r="AA18680" s="108"/>
      <c r="AC18680" s="108"/>
    </row>
    <row r="18681" spans="19:29" x14ac:dyDescent="0.25">
      <c r="S18681" s="108"/>
      <c r="U18681" s="108"/>
      <c r="W18681" s="108"/>
      <c r="Y18681" s="108"/>
      <c r="AA18681" s="108"/>
      <c r="AC18681" s="108"/>
    </row>
    <row r="18682" spans="19:29" x14ac:dyDescent="0.25">
      <c r="S18682" s="108"/>
      <c r="U18682" s="108"/>
      <c r="W18682" s="108"/>
      <c r="Y18682" s="108"/>
      <c r="AA18682" s="108"/>
      <c r="AC18682" s="108"/>
    </row>
    <row r="18683" spans="19:29" x14ac:dyDescent="0.25">
      <c r="S18683" s="110"/>
      <c r="U18683" s="110"/>
      <c r="W18683" s="110"/>
      <c r="Y18683" s="110"/>
      <c r="AA18683" s="110"/>
      <c r="AC18683" s="110"/>
    </row>
    <row r="18684" spans="19:29" x14ac:dyDescent="0.25">
      <c r="S18684" s="110"/>
      <c r="U18684" s="110"/>
      <c r="W18684" s="110"/>
      <c r="Y18684" s="110"/>
      <c r="AA18684" s="110"/>
      <c r="AC18684" s="110"/>
    </row>
    <row r="18685" spans="19:29" x14ac:dyDescent="0.25">
      <c r="S18685" s="110"/>
      <c r="U18685" s="110"/>
      <c r="W18685" s="110"/>
      <c r="Y18685" s="110"/>
      <c r="AA18685" s="110"/>
      <c r="AC18685" s="110"/>
    </row>
    <row r="18686" spans="19:29" x14ac:dyDescent="0.25">
      <c r="S18686" s="110"/>
      <c r="U18686" s="110"/>
      <c r="W18686" s="110"/>
      <c r="Y18686" s="110"/>
      <c r="AA18686" s="110"/>
      <c r="AC18686" s="110"/>
    </row>
    <row r="18687" spans="19:29" x14ac:dyDescent="0.25">
      <c r="S18687" s="111"/>
      <c r="U18687" s="111"/>
      <c r="W18687" s="111"/>
      <c r="Y18687" s="111"/>
      <c r="AA18687" s="111"/>
      <c r="AC18687" s="111"/>
    </row>
    <row r="18688" spans="19:29" x14ac:dyDescent="0.25">
      <c r="S18688" s="107"/>
      <c r="U18688" s="107"/>
      <c r="W18688" s="107"/>
      <c r="Y18688" s="107"/>
      <c r="AA18688" s="107"/>
      <c r="AC18688" s="107"/>
    </row>
    <row r="18689" spans="19:29" x14ac:dyDescent="0.25">
      <c r="S18689" s="108"/>
      <c r="U18689" s="108"/>
      <c r="W18689" s="108"/>
      <c r="Y18689" s="108"/>
      <c r="AA18689" s="108"/>
      <c r="AC18689" s="108"/>
    </row>
    <row r="18690" spans="19:29" x14ac:dyDescent="0.25">
      <c r="S18690" s="108"/>
      <c r="U18690" s="108"/>
      <c r="W18690" s="108"/>
      <c r="Y18690" s="108"/>
      <c r="AA18690" s="108"/>
      <c r="AC18690" s="108"/>
    </row>
    <row r="18691" spans="19:29" x14ac:dyDescent="0.25">
      <c r="S18691" s="109"/>
      <c r="U18691" s="109"/>
      <c r="W18691" s="109"/>
      <c r="Y18691" s="109"/>
      <c r="AA18691" s="109"/>
      <c r="AC18691" s="109"/>
    </row>
    <row r="18692" spans="19:29" x14ac:dyDescent="0.25">
      <c r="S18692" s="108"/>
      <c r="U18692" s="108"/>
      <c r="W18692" s="108"/>
      <c r="Y18692" s="108"/>
      <c r="AA18692" s="108"/>
      <c r="AC18692" s="108"/>
    </row>
    <row r="18693" spans="19:29" x14ac:dyDescent="0.25">
      <c r="S18693" s="108"/>
      <c r="U18693" s="108"/>
      <c r="W18693" s="108"/>
      <c r="Y18693" s="108"/>
      <c r="AA18693" s="108"/>
      <c r="AC18693" s="108"/>
    </row>
    <row r="18694" spans="19:29" x14ac:dyDescent="0.25">
      <c r="S18694" s="109"/>
      <c r="U18694" s="109"/>
      <c r="W18694" s="109"/>
      <c r="Y18694" s="109"/>
      <c r="AA18694" s="109"/>
      <c r="AC18694" s="109"/>
    </row>
    <row r="18695" spans="19:29" x14ac:dyDescent="0.25">
      <c r="S18695" s="108"/>
      <c r="U18695" s="108"/>
      <c r="W18695" s="108"/>
      <c r="Y18695" s="108"/>
      <c r="AA18695" s="108"/>
      <c r="AC18695" s="108"/>
    </row>
    <row r="18696" spans="19:29" x14ac:dyDescent="0.25">
      <c r="S18696" s="109"/>
      <c r="U18696" s="109"/>
      <c r="W18696" s="109"/>
      <c r="Y18696" s="109"/>
      <c r="AA18696" s="109"/>
      <c r="AC18696" s="109"/>
    </row>
    <row r="18697" spans="19:29" x14ac:dyDescent="0.25">
      <c r="S18697" s="108"/>
      <c r="U18697" s="108"/>
      <c r="W18697" s="108"/>
      <c r="Y18697" s="108"/>
      <c r="AA18697" s="108"/>
      <c r="AC18697" s="108"/>
    </row>
    <row r="18698" spans="19:29" x14ac:dyDescent="0.25">
      <c r="S18698" s="108"/>
      <c r="U18698" s="108"/>
      <c r="W18698" s="108"/>
      <c r="Y18698" s="108"/>
      <c r="AA18698" s="108"/>
      <c r="AC18698" s="108"/>
    </row>
    <row r="18699" spans="19:29" x14ac:dyDescent="0.25">
      <c r="S18699" s="108"/>
      <c r="U18699" s="108"/>
      <c r="W18699" s="108"/>
      <c r="Y18699" s="108"/>
      <c r="AA18699" s="108"/>
      <c r="AC18699" s="108"/>
    </row>
    <row r="18700" spans="19:29" x14ac:dyDescent="0.25">
      <c r="S18700" s="110"/>
      <c r="U18700" s="110"/>
      <c r="W18700" s="110"/>
      <c r="Y18700" s="110"/>
      <c r="AA18700" s="110"/>
      <c r="AC18700" s="110"/>
    </row>
    <row r="18701" spans="19:29" x14ac:dyDescent="0.25">
      <c r="S18701" s="110"/>
      <c r="U18701" s="110"/>
      <c r="W18701" s="110"/>
      <c r="Y18701" s="110"/>
      <c r="AA18701" s="110"/>
      <c r="AC18701" s="110"/>
    </row>
    <row r="18702" spans="19:29" x14ac:dyDescent="0.25">
      <c r="S18702" s="110"/>
      <c r="U18702" s="110"/>
      <c r="W18702" s="110"/>
      <c r="Y18702" s="110"/>
      <c r="AA18702" s="110"/>
      <c r="AC18702" s="110"/>
    </row>
    <row r="18703" spans="19:29" x14ac:dyDescent="0.25">
      <c r="S18703" s="110"/>
      <c r="U18703" s="110"/>
      <c r="W18703" s="110"/>
      <c r="Y18703" s="110"/>
      <c r="AA18703" s="110"/>
      <c r="AC18703" s="110"/>
    </row>
    <row r="18704" spans="19:29" x14ac:dyDescent="0.25">
      <c r="S18704" s="111"/>
      <c r="U18704" s="111"/>
      <c r="W18704" s="111"/>
      <c r="Y18704" s="111"/>
      <c r="AA18704" s="111"/>
      <c r="AC18704" s="111"/>
    </row>
    <row r="18705" spans="19:29" x14ac:dyDescent="0.25">
      <c r="S18705" s="107"/>
      <c r="U18705" s="107"/>
      <c r="W18705" s="107"/>
      <c r="Y18705" s="107"/>
      <c r="AA18705" s="107"/>
      <c r="AC18705" s="107"/>
    </row>
    <row r="18706" spans="19:29" x14ac:dyDescent="0.25">
      <c r="S18706" s="108"/>
      <c r="U18706" s="108"/>
      <c r="W18706" s="108"/>
      <c r="Y18706" s="108"/>
      <c r="AA18706" s="108"/>
      <c r="AC18706" s="108"/>
    </row>
    <row r="18707" spans="19:29" x14ac:dyDescent="0.25">
      <c r="S18707" s="108"/>
      <c r="U18707" s="108"/>
      <c r="W18707" s="108"/>
      <c r="Y18707" s="108"/>
      <c r="AA18707" s="108"/>
      <c r="AC18707" s="108"/>
    </row>
    <row r="18708" spans="19:29" x14ac:dyDescent="0.25">
      <c r="S18708" s="109"/>
      <c r="U18708" s="109"/>
      <c r="W18708" s="109"/>
      <c r="Y18708" s="109"/>
      <c r="AA18708" s="109"/>
      <c r="AC18708" s="109"/>
    </row>
    <row r="18709" spans="19:29" x14ac:dyDescent="0.25">
      <c r="S18709" s="108"/>
      <c r="U18709" s="108"/>
      <c r="W18709" s="108"/>
      <c r="Y18709" s="108"/>
      <c r="AA18709" s="108"/>
      <c r="AC18709" s="108"/>
    </row>
    <row r="18710" spans="19:29" x14ac:dyDescent="0.25">
      <c r="S18710" s="108"/>
      <c r="U18710" s="108"/>
      <c r="W18710" s="108"/>
      <c r="Y18710" s="108"/>
      <c r="AA18710" s="108"/>
      <c r="AC18710" s="108"/>
    </row>
    <row r="18711" spans="19:29" x14ac:dyDescent="0.25">
      <c r="S18711" s="109"/>
      <c r="U18711" s="109"/>
      <c r="W18711" s="109"/>
      <c r="Y18711" s="109"/>
      <c r="AA18711" s="109"/>
      <c r="AC18711" s="109"/>
    </row>
    <row r="18712" spans="19:29" x14ac:dyDescent="0.25">
      <c r="S18712" s="108"/>
      <c r="U18712" s="108"/>
      <c r="W18712" s="108"/>
      <c r="Y18712" s="108"/>
      <c r="AA18712" s="108"/>
      <c r="AC18712" s="108"/>
    </row>
    <row r="18713" spans="19:29" x14ac:dyDescent="0.25">
      <c r="S18713" s="109"/>
      <c r="U18713" s="109"/>
      <c r="W18713" s="109"/>
      <c r="Y18713" s="109"/>
      <c r="AA18713" s="109"/>
      <c r="AC18713" s="109"/>
    </row>
    <row r="18714" spans="19:29" x14ac:dyDescent="0.25">
      <c r="S18714" s="108"/>
      <c r="U18714" s="108"/>
      <c r="W18714" s="108"/>
      <c r="Y18714" s="108"/>
      <c r="AA18714" s="108"/>
      <c r="AC18714" s="108"/>
    </row>
    <row r="18715" spans="19:29" x14ac:dyDescent="0.25">
      <c r="S18715" s="108"/>
      <c r="U18715" s="108"/>
      <c r="W18715" s="108"/>
      <c r="Y18715" s="108"/>
      <c r="AA18715" s="108"/>
      <c r="AC18715" s="108"/>
    </row>
    <row r="18716" spans="19:29" x14ac:dyDescent="0.25">
      <c r="S18716" s="108"/>
      <c r="U18716" s="108"/>
      <c r="W18716" s="108"/>
      <c r="Y18716" s="108"/>
      <c r="AA18716" s="108"/>
      <c r="AC18716" s="108"/>
    </row>
    <row r="18717" spans="19:29" x14ac:dyDescent="0.25">
      <c r="S18717" s="110"/>
      <c r="U18717" s="110"/>
      <c r="W18717" s="110"/>
      <c r="Y18717" s="110"/>
      <c r="AA18717" s="110"/>
      <c r="AC18717" s="110"/>
    </row>
    <row r="18718" spans="19:29" x14ac:dyDescent="0.25">
      <c r="S18718" s="110"/>
      <c r="U18718" s="110"/>
      <c r="W18718" s="110"/>
      <c r="Y18718" s="110"/>
      <c r="AA18718" s="110"/>
      <c r="AC18718" s="110"/>
    </row>
    <row r="18719" spans="19:29" x14ac:dyDescent="0.25">
      <c r="S18719" s="110"/>
      <c r="U18719" s="110"/>
      <c r="W18719" s="110"/>
      <c r="Y18719" s="110"/>
      <c r="AA18719" s="110"/>
      <c r="AC18719" s="110"/>
    </row>
    <row r="18720" spans="19:29" x14ac:dyDescent="0.25">
      <c r="S18720" s="110"/>
      <c r="U18720" s="110"/>
      <c r="W18720" s="110"/>
      <c r="Y18720" s="110"/>
      <c r="AA18720" s="110"/>
      <c r="AC18720" s="110"/>
    </row>
    <row r="18721" spans="19:29" x14ac:dyDescent="0.25">
      <c r="S18721" s="111"/>
      <c r="U18721" s="111"/>
      <c r="W18721" s="111"/>
      <c r="Y18721" s="111"/>
      <c r="AA18721" s="111"/>
      <c r="AC18721" s="111"/>
    </row>
    <row r="18722" spans="19:29" x14ac:dyDescent="0.25">
      <c r="S18722" s="107"/>
      <c r="U18722" s="107"/>
      <c r="W18722" s="107"/>
      <c r="Y18722" s="107"/>
      <c r="AA18722" s="107"/>
      <c r="AC18722" s="107"/>
    </row>
    <row r="18723" spans="19:29" x14ac:dyDescent="0.25">
      <c r="S18723" s="108"/>
      <c r="U18723" s="108"/>
      <c r="W18723" s="108"/>
      <c r="Y18723" s="108"/>
      <c r="AA18723" s="108"/>
      <c r="AC18723" s="108"/>
    </row>
    <row r="18724" spans="19:29" x14ac:dyDescent="0.25">
      <c r="S18724" s="108"/>
      <c r="U18724" s="108"/>
      <c r="W18724" s="108"/>
      <c r="Y18724" s="108"/>
      <c r="AA18724" s="108"/>
      <c r="AC18724" s="108"/>
    </row>
    <row r="18725" spans="19:29" x14ac:dyDescent="0.25">
      <c r="S18725" s="109"/>
      <c r="U18725" s="109"/>
      <c r="W18725" s="109"/>
      <c r="Y18725" s="109"/>
      <c r="AA18725" s="109"/>
      <c r="AC18725" s="109"/>
    </row>
    <row r="18726" spans="19:29" x14ac:dyDescent="0.25">
      <c r="S18726" s="108"/>
      <c r="U18726" s="108"/>
      <c r="W18726" s="108"/>
      <c r="Y18726" s="108"/>
      <c r="AA18726" s="108"/>
      <c r="AC18726" s="108"/>
    </row>
    <row r="18727" spans="19:29" x14ac:dyDescent="0.25">
      <c r="S18727" s="108"/>
      <c r="U18727" s="108"/>
      <c r="W18727" s="108"/>
      <c r="Y18727" s="108"/>
      <c r="AA18727" s="108"/>
      <c r="AC18727" s="108"/>
    </row>
    <row r="18728" spans="19:29" x14ac:dyDescent="0.25">
      <c r="S18728" s="109"/>
      <c r="U18728" s="109"/>
      <c r="W18728" s="109"/>
      <c r="Y18728" s="109"/>
      <c r="AA18728" s="109"/>
      <c r="AC18728" s="109"/>
    </row>
    <row r="18729" spans="19:29" x14ac:dyDescent="0.25">
      <c r="S18729" s="108"/>
      <c r="U18729" s="108"/>
      <c r="W18729" s="108"/>
      <c r="Y18729" s="108"/>
      <c r="AA18729" s="108"/>
      <c r="AC18729" s="108"/>
    </row>
    <row r="18730" spans="19:29" x14ac:dyDescent="0.25">
      <c r="S18730" s="109"/>
      <c r="U18730" s="109"/>
      <c r="W18730" s="109"/>
      <c r="Y18730" s="109"/>
      <c r="AA18730" s="109"/>
      <c r="AC18730" s="109"/>
    </row>
    <row r="18731" spans="19:29" x14ac:dyDescent="0.25">
      <c r="S18731" s="108"/>
      <c r="U18731" s="108"/>
      <c r="W18731" s="108"/>
      <c r="Y18731" s="108"/>
      <c r="AA18731" s="108"/>
      <c r="AC18731" s="108"/>
    </row>
    <row r="18732" spans="19:29" x14ac:dyDescent="0.25">
      <c r="S18732" s="108"/>
      <c r="U18732" s="108"/>
      <c r="W18732" s="108"/>
      <c r="Y18732" s="108"/>
      <c r="AA18732" s="108"/>
      <c r="AC18732" s="108"/>
    </row>
    <row r="18733" spans="19:29" x14ac:dyDescent="0.25">
      <c r="S18733" s="108"/>
      <c r="U18733" s="108"/>
      <c r="W18733" s="108"/>
      <c r="Y18733" s="108"/>
      <c r="AA18733" s="108"/>
      <c r="AC18733" s="108"/>
    </row>
    <row r="18734" spans="19:29" x14ac:dyDescent="0.25">
      <c r="S18734" s="110"/>
      <c r="U18734" s="110"/>
      <c r="W18734" s="110"/>
      <c r="Y18734" s="110"/>
      <c r="AA18734" s="110"/>
      <c r="AC18734" s="110"/>
    </row>
    <row r="18735" spans="19:29" x14ac:dyDescent="0.25">
      <c r="S18735" s="110"/>
      <c r="U18735" s="110"/>
      <c r="W18735" s="110"/>
      <c r="Y18735" s="110"/>
      <c r="AA18735" s="110"/>
      <c r="AC18735" s="110"/>
    </row>
    <row r="18736" spans="19:29" x14ac:dyDescent="0.25">
      <c r="S18736" s="110"/>
      <c r="U18736" s="110"/>
      <c r="W18736" s="110"/>
      <c r="Y18736" s="110"/>
      <c r="AA18736" s="110"/>
      <c r="AC18736" s="110"/>
    </row>
    <row r="18737" spans="19:29" x14ac:dyDescent="0.25">
      <c r="S18737" s="110"/>
      <c r="U18737" s="110"/>
      <c r="W18737" s="110"/>
      <c r="Y18737" s="110"/>
      <c r="AA18737" s="110"/>
      <c r="AC18737" s="110"/>
    </row>
    <row r="18738" spans="19:29" x14ac:dyDescent="0.25">
      <c r="S18738" s="111"/>
      <c r="U18738" s="111"/>
      <c r="W18738" s="111"/>
      <c r="Y18738" s="111"/>
      <c r="AA18738" s="111"/>
      <c r="AC18738" s="111"/>
    </row>
    <row r="18739" spans="19:29" x14ac:dyDescent="0.25">
      <c r="S18739" s="107"/>
      <c r="U18739" s="107"/>
      <c r="W18739" s="107"/>
      <c r="Y18739" s="107"/>
      <c r="AA18739" s="107"/>
      <c r="AC18739" s="107"/>
    </row>
    <row r="18740" spans="19:29" x14ac:dyDescent="0.25">
      <c r="S18740" s="108"/>
      <c r="U18740" s="108"/>
      <c r="W18740" s="108"/>
      <c r="Y18740" s="108"/>
      <c r="AA18740" s="108"/>
      <c r="AC18740" s="108"/>
    </row>
    <row r="18741" spans="19:29" x14ac:dyDescent="0.25">
      <c r="S18741" s="108"/>
      <c r="U18741" s="108"/>
      <c r="W18741" s="108"/>
      <c r="Y18741" s="108"/>
      <c r="AA18741" s="108"/>
      <c r="AC18741" s="108"/>
    </row>
    <row r="18742" spans="19:29" x14ac:dyDescent="0.25">
      <c r="S18742" s="109"/>
      <c r="U18742" s="109"/>
      <c r="W18742" s="109"/>
      <c r="Y18742" s="109"/>
      <c r="AA18742" s="109"/>
      <c r="AC18742" s="109"/>
    </row>
    <row r="18743" spans="19:29" x14ac:dyDescent="0.25">
      <c r="S18743" s="108"/>
      <c r="U18743" s="108"/>
      <c r="W18743" s="108"/>
      <c r="Y18743" s="108"/>
      <c r="AA18743" s="108"/>
      <c r="AC18743" s="108"/>
    </row>
    <row r="18744" spans="19:29" x14ac:dyDescent="0.25">
      <c r="S18744" s="108"/>
      <c r="U18744" s="108"/>
      <c r="W18744" s="108"/>
      <c r="Y18744" s="108"/>
      <c r="AA18744" s="108"/>
      <c r="AC18744" s="108"/>
    </row>
    <row r="18745" spans="19:29" x14ac:dyDescent="0.25">
      <c r="S18745" s="109"/>
      <c r="U18745" s="109"/>
      <c r="W18745" s="109"/>
      <c r="Y18745" s="109"/>
      <c r="AA18745" s="109"/>
      <c r="AC18745" s="109"/>
    </row>
    <row r="18746" spans="19:29" x14ac:dyDescent="0.25">
      <c r="S18746" s="108"/>
      <c r="U18746" s="108"/>
      <c r="W18746" s="108"/>
      <c r="Y18746" s="108"/>
      <c r="AA18746" s="108"/>
      <c r="AC18746" s="108"/>
    </row>
    <row r="18747" spans="19:29" x14ac:dyDescent="0.25">
      <c r="S18747" s="109"/>
      <c r="U18747" s="109"/>
      <c r="W18747" s="109"/>
      <c r="Y18747" s="109"/>
      <c r="AA18747" s="109"/>
      <c r="AC18747" s="109"/>
    </row>
    <row r="18748" spans="19:29" x14ac:dyDescent="0.25">
      <c r="S18748" s="108"/>
      <c r="U18748" s="108"/>
      <c r="W18748" s="108"/>
      <c r="Y18748" s="108"/>
      <c r="AA18748" s="108"/>
      <c r="AC18748" s="108"/>
    </row>
    <row r="18749" spans="19:29" x14ac:dyDescent="0.25">
      <c r="S18749" s="108"/>
      <c r="U18749" s="108"/>
      <c r="W18749" s="108"/>
      <c r="Y18749" s="108"/>
      <c r="AA18749" s="108"/>
      <c r="AC18749" s="108"/>
    </row>
    <row r="18750" spans="19:29" x14ac:dyDescent="0.25">
      <c r="S18750" s="108"/>
      <c r="U18750" s="108"/>
      <c r="W18750" s="108"/>
      <c r="Y18750" s="108"/>
      <c r="AA18750" s="108"/>
      <c r="AC18750" s="108"/>
    </row>
    <row r="18751" spans="19:29" x14ac:dyDescent="0.25">
      <c r="S18751" s="110"/>
      <c r="U18751" s="110"/>
      <c r="W18751" s="110"/>
      <c r="Y18751" s="110"/>
      <c r="AA18751" s="110"/>
      <c r="AC18751" s="110"/>
    </row>
    <row r="18752" spans="19:29" x14ac:dyDescent="0.25">
      <c r="S18752" s="110"/>
      <c r="U18752" s="110"/>
      <c r="W18752" s="110"/>
      <c r="Y18752" s="110"/>
      <c r="AA18752" s="110"/>
      <c r="AC18752" s="110"/>
    </row>
    <row r="18753" spans="19:29" x14ac:dyDescent="0.25">
      <c r="S18753" s="110"/>
      <c r="U18753" s="110"/>
      <c r="W18753" s="110"/>
      <c r="Y18753" s="110"/>
      <c r="AA18753" s="110"/>
      <c r="AC18753" s="110"/>
    </row>
    <row r="18754" spans="19:29" x14ac:dyDescent="0.25">
      <c r="S18754" s="110"/>
      <c r="U18754" s="110"/>
      <c r="W18754" s="110"/>
      <c r="Y18754" s="110"/>
      <c r="AA18754" s="110"/>
      <c r="AC18754" s="110"/>
    </row>
    <row r="18755" spans="19:29" x14ac:dyDescent="0.25">
      <c r="S18755" s="111"/>
      <c r="U18755" s="111"/>
      <c r="W18755" s="111"/>
      <c r="Y18755" s="111"/>
      <c r="AA18755" s="111"/>
      <c r="AC18755" s="111"/>
    </row>
    <row r="18756" spans="19:29" x14ac:dyDescent="0.25">
      <c r="S18756" s="107"/>
      <c r="U18756" s="107"/>
      <c r="W18756" s="107"/>
      <c r="Y18756" s="107"/>
      <c r="AA18756" s="107"/>
      <c r="AC18756" s="107"/>
    </row>
    <row r="18757" spans="19:29" x14ac:dyDescent="0.25">
      <c r="S18757" s="108"/>
      <c r="U18757" s="108"/>
      <c r="W18757" s="108"/>
      <c r="Y18757" s="108"/>
      <c r="AA18757" s="108"/>
      <c r="AC18757" s="108"/>
    </row>
    <row r="18758" spans="19:29" x14ac:dyDescent="0.25">
      <c r="S18758" s="108"/>
      <c r="U18758" s="108"/>
      <c r="W18758" s="108"/>
      <c r="Y18758" s="108"/>
      <c r="AA18758" s="108"/>
      <c r="AC18758" s="108"/>
    </row>
    <row r="18759" spans="19:29" x14ac:dyDescent="0.25">
      <c r="S18759" s="109"/>
      <c r="U18759" s="109"/>
      <c r="W18759" s="109"/>
      <c r="Y18759" s="109"/>
      <c r="AA18759" s="109"/>
      <c r="AC18759" s="109"/>
    </row>
    <row r="18760" spans="19:29" x14ac:dyDescent="0.25">
      <c r="S18760" s="108"/>
      <c r="U18760" s="108"/>
      <c r="W18760" s="108"/>
      <c r="Y18760" s="108"/>
      <c r="AA18760" s="108"/>
      <c r="AC18760" s="108"/>
    </row>
    <row r="18761" spans="19:29" x14ac:dyDescent="0.25">
      <c r="S18761" s="108"/>
      <c r="U18761" s="108"/>
      <c r="W18761" s="108"/>
      <c r="Y18761" s="108"/>
      <c r="AA18761" s="108"/>
      <c r="AC18761" s="108"/>
    </row>
    <row r="18762" spans="19:29" x14ac:dyDescent="0.25">
      <c r="S18762" s="109"/>
      <c r="U18762" s="109"/>
      <c r="W18762" s="109"/>
      <c r="Y18762" s="109"/>
      <c r="AA18762" s="109"/>
      <c r="AC18762" s="109"/>
    </row>
    <row r="18763" spans="19:29" x14ac:dyDescent="0.25">
      <c r="S18763" s="108"/>
      <c r="U18763" s="108"/>
      <c r="W18763" s="108"/>
      <c r="Y18763" s="108"/>
      <c r="AA18763" s="108"/>
      <c r="AC18763" s="108"/>
    </row>
    <row r="18764" spans="19:29" x14ac:dyDescent="0.25">
      <c r="S18764" s="109"/>
      <c r="U18764" s="109"/>
      <c r="W18764" s="109"/>
      <c r="Y18764" s="109"/>
      <c r="AA18764" s="109"/>
      <c r="AC18764" s="109"/>
    </row>
    <row r="18765" spans="19:29" x14ac:dyDescent="0.25">
      <c r="S18765" s="108"/>
      <c r="U18765" s="108"/>
      <c r="W18765" s="108"/>
      <c r="Y18765" s="108"/>
      <c r="AA18765" s="108"/>
      <c r="AC18765" s="108"/>
    </row>
    <row r="18766" spans="19:29" x14ac:dyDescent="0.25">
      <c r="S18766" s="108"/>
      <c r="U18766" s="108"/>
      <c r="W18766" s="108"/>
      <c r="Y18766" s="108"/>
      <c r="AA18766" s="108"/>
      <c r="AC18766" s="108"/>
    </row>
    <row r="18767" spans="19:29" x14ac:dyDescent="0.25">
      <c r="S18767" s="108"/>
      <c r="U18767" s="108"/>
      <c r="W18767" s="108"/>
      <c r="Y18767" s="108"/>
      <c r="AA18767" s="108"/>
      <c r="AC18767" s="108"/>
    </row>
    <row r="18768" spans="19:29" x14ac:dyDescent="0.25">
      <c r="S18768" s="110"/>
      <c r="U18768" s="110"/>
      <c r="W18768" s="110"/>
      <c r="Y18768" s="110"/>
      <c r="AA18768" s="110"/>
      <c r="AC18768" s="110"/>
    </row>
    <row r="18769" spans="19:29" x14ac:dyDescent="0.25">
      <c r="S18769" s="110"/>
      <c r="U18769" s="110"/>
      <c r="W18769" s="110"/>
      <c r="Y18769" s="110"/>
      <c r="AA18769" s="110"/>
      <c r="AC18769" s="110"/>
    </row>
    <row r="18770" spans="19:29" x14ac:dyDescent="0.25">
      <c r="S18770" s="110"/>
      <c r="U18770" s="110"/>
      <c r="W18770" s="110"/>
      <c r="Y18770" s="110"/>
      <c r="AA18770" s="110"/>
      <c r="AC18770" s="110"/>
    </row>
    <row r="18771" spans="19:29" x14ac:dyDescent="0.25">
      <c r="S18771" s="110"/>
      <c r="U18771" s="110"/>
      <c r="W18771" s="110"/>
      <c r="Y18771" s="110"/>
      <c r="AA18771" s="110"/>
      <c r="AC18771" s="110"/>
    </row>
    <row r="18772" spans="19:29" x14ac:dyDescent="0.25">
      <c r="S18772" s="111"/>
      <c r="U18772" s="111"/>
      <c r="W18772" s="111"/>
      <c r="Y18772" s="111"/>
      <c r="AA18772" s="111"/>
      <c r="AC18772" s="111"/>
    </row>
    <row r="18773" spans="19:29" x14ac:dyDescent="0.25">
      <c r="S18773" s="107"/>
      <c r="U18773" s="107"/>
      <c r="W18773" s="107"/>
      <c r="Y18773" s="107"/>
      <c r="AA18773" s="107"/>
      <c r="AC18773" s="107"/>
    </row>
    <row r="18774" spans="19:29" x14ac:dyDescent="0.25">
      <c r="S18774" s="108"/>
      <c r="U18774" s="108"/>
      <c r="W18774" s="108"/>
      <c r="Y18774" s="108"/>
      <c r="AA18774" s="108"/>
      <c r="AC18774" s="108"/>
    </row>
    <row r="18775" spans="19:29" x14ac:dyDescent="0.25">
      <c r="S18775" s="108"/>
      <c r="U18775" s="108"/>
      <c r="W18775" s="108"/>
      <c r="Y18775" s="108"/>
      <c r="AA18775" s="108"/>
      <c r="AC18775" s="108"/>
    </row>
    <row r="18776" spans="19:29" x14ac:dyDescent="0.25">
      <c r="S18776" s="109"/>
      <c r="U18776" s="109"/>
      <c r="W18776" s="109"/>
      <c r="Y18776" s="109"/>
      <c r="AA18776" s="109"/>
      <c r="AC18776" s="109"/>
    </row>
    <row r="18777" spans="19:29" x14ac:dyDescent="0.25">
      <c r="S18777" s="108"/>
      <c r="U18777" s="108"/>
      <c r="W18777" s="108"/>
      <c r="Y18777" s="108"/>
      <c r="AA18777" s="108"/>
      <c r="AC18777" s="108"/>
    </row>
    <row r="18778" spans="19:29" x14ac:dyDescent="0.25">
      <c r="S18778" s="108"/>
      <c r="U18778" s="108"/>
      <c r="W18778" s="108"/>
      <c r="Y18778" s="108"/>
      <c r="AA18778" s="108"/>
      <c r="AC18778" s="108"/>
    </row>
    <row r="18779" spans="19:29" x14ac:dyDescent="0.25">
      <c r="S18779" s="109"/>
      <c r="U18779" s="109"/>
      <c r="W18779" s="109"/>
      <c r="Y18779" s="109"/>
      <c r="AA18779" s="109"/>
      <c r="AC18779" s="109"/>
    </row>
    <row r="18780" spans="19:29" x14ac:dyDescent="0.25">
      <c r="S18780" s="108"/>
      <c r="U18780" s="108"/>
      <c r="W18780" s="108"/>
      <c r="Y18780" s="108"/>
      <c r="AA18780" s="108"/>
      <c r="AC18780" s="108"/>
    </row>
    <row r="18781" spans="19:29" x14ac:dyDescent="0.25">
      <c r="S18781" s="109"/>
      <c r="U18781" s="109"/>
      <c r="W18781" s="109"/>
      <c r="Y18781" s="109"/>
      <c r="AA18781" s="109"/>
      <c r="AC18781" s="109"/>
    </row>
    <row r="18782" spans="19:29" x14ac:dyDescent="0.25">
      <c r="S18782" s="108"/>
      <c r="U18782" s="108"/>
      <c r="W18782" s="108"/>
      <c r="Y18782" s="108"/>
      <c r="AA18782" s="108"/>
      <c r="AC18782" s="108"/>
    </row>
    <row r="18783" spans="19:29" x14ac:dyDescent="0.25">
      <c r="S18783" s="108"/>
      <c r="U18783" s="108"/>
      <c r="W18783" s="108"/>
      <c r="Y18783" s="108"/>
      <c r="AA18783" s="108"/>
      <c r="AC18783" s="108"/>
    </row>
    <row r="18784" spans="19:29" x14ac:dyDescent="0.25">
      <c r="S18784" s="108"/>
      <c r="U18784" s="108"/>
      <c r="W18784" s="108"/>
      <c r="Y18784" s="108"/>
      <c r="AA18784" s="108"/>
      <c r="AC18784" s="108"/>
    </row>
    <row r="18785" spans="19:29" x14ac:dyDescent="0.25">
      <c r="S18785" s="110"/>
      <c r="U18785" s="110"/>
      <c r="W18785" s="110"/>
      <c r="Y18785" s="110"/>
      <c r="AA18785" s="110"/>
      <c r="AC18785" s="110"/>
    </row>
    <row r="18786" spans="19:29" x14ac:dyDescent="0.25">
      <c r="S18786" s="110"/>
      <c r="U18786" s="110"/>
      <c r="W18786" s="110"/>
      <c r="Y18786" s="110"/>
      <c r="AA18786" s="110"/>
      <c r="AC18786" s="110"/>
    </row>
    <row r="18787" spans="19:29" x14ac:dyDescent="0.25">
      <c r="S18787" s="110"/>
      <c r="U18787" s="110"/>
      <c r="W18787" s="110"/>
      <c r="Y18787" s="110"/>
      <c r="AA18787" s="110"/>
      <c r="AC18787" s="110"/>
    </row>
    <row r="18788" spans="19:29" x14ac:dyDescent="0.25">
      <c r="S18788" s="110"/>
      <c r="U18788" s="110"/>
      <c r="W18788" s="110"/>
      <c r="Y18788" s="110"/>
      <c r="AA18788" s="110"/>
      <c r="AC18788" s="110"/>
    </row>
    <row r="18789" spans="19:29" x14ac:dyDescent="0.25">
      <c r="S18789" s="111"/>
      <c r="U18789" s="111"/>
      <c r="W18789" s="111"/>
      <c r="Y18789" s="111"/>
      <c r="AA18789" s="111"/>
      <c r="AC18789" s="111"/>
    </row>
    <row r="18790" spans="19:29" x14ac:dyDescent="0.25">
      <c r="S18790" s="107"/>
      <c r="U18790" s="107"/>
      <c r="W18790" s="107"/>
      <c r="Y18790" s="107"/>
      <c r="AA18790" s="107"/>
      <c r="AC18790" s="107"/>
    </row>
    <row r="18791" spans="19:29" x14ac:dyDescent="0.25">
      <c r="S18791" s="108"/>
      <c r="U18791" s="108"/>
      <c r="W18791" s="108"/>
      <c r="Y18791" s="108"/>
      <c r="AA18791" s="108"/>
      <c r="AC18791" s="108"/>
    </row>
    <row r="18792" spans="19:29" x14ac:dyDescent="0.25">
      <c r="S18792" s="108"/>
      <c r="U18792" s="108"/>
      <c r="W18792" s="108"/>
      <c r="Y18792" s="108"/>
      <c r="AA18792" s="108"/>
      <c r="AC18792" s="108"/>
    </row>
    <row r="18793" spans="19:29" x14ac:dyDescent="0.25">
      <c r="S18793" s="109"/>
      <c r="U18793" s="109"/>
      <c r="W18793" s="109"/>
      <c r="Y18793" s="109"/>
      <c r="AA18793" s="109"/>
      <c r="AC18793" s="109"/>
    </row>
    <row r="18794" spans="19:29" x14ac:dyDescent="0.25">
      <c r="S18794" s="108"/>
      <c r="U18794" s="108"/>
      <c r="W18794" s="108"/>
      <c r="Y18794" s="108"/>
      <c r="AA18794" s="108"/>
      <c r="AC18794" s="108"/>
    </row>
    <row r="18795" spans="19:29" x14ac:dyDescent="0.25">
      <c r="S18795" s="108"/>
      <c r="U18795" s="108"/>
      <c r="W18795" s="108"/>
      <c r="Y18795" s="108"/>
      <c r="AA18795" s="108"/>
      <c r="AC18795" s="108"/>
    </row>
    <row r="18796" spans="19:29" x14ac:dyDescent="0.25">
      <c r="S18796" s="109"/>
      <c r="U18796" s="109"/>
      <c r="W18796" s="109"/>
      <c r="Y18796" s="109"/>
      <c r="AA18796" s="109"/>
      <c r="AC18796" s="109"/>
    </row>
    <row r="18797" spans="19:29" x14ac:dyDescent="0.25">
      <c r="S18797" s="108"/>
      <c r="U18797" s="108"/>
      <c r="W18797" s="108"/>
      <c r="Y18797" s="108"/>
      <c r="AA18797" s="108"/>
      <c r="AC18797" s="108"/>
    </row>
    <row r="18798" spans="19:29" x14ac:dyDescent="0.25">
      <c r="S18798" s="109"/>
      <c r="U18798" s="109"/>
      <c r="W18798" s="109"/>
      <c r="Y18798" s="109"/>
      <c r="AA18798" s="109"/>
      <c r="AC18798" s="109"/>
    </row>
    <row r="18799" spans="19:29" x14ac:dyDescent="0.25">
      <c r="S18799" s="108"/>
      <c r="U18799" s="108"/>
      <c r="W18799" s="108"/>
      <c r="Y18799" s="108"/>
      <c r="AA18799" s="108"/>
      <c r="AC18799" s="108"/>
    </row>
    <row r="18800" spans="19:29" x14ac:dyDescent="0.25">
      <c r="S18800" s="108"/>
      <c r="U18800" s="108"/>
      <c r="W18800" s="108"/>
      <c r="Y18800" s="108"/>
      <c r="AA18800" s="108"/>
      <c r="AC18800" s="108"/>
    </row>
    <row r="18801" spans="19:29" x14ac:dyDescent="0.25">
      <c r="S18801" s="108"/>
      <c r="U18801" s="108"/>
      <c r="W18801" s="108"/>
      <c r="Y18801" s="108"/>
      <c r="AA18801" s="108"/>
      <c r="AC18801" s="108"/>
    </row>
    <row r="18802" spans="19:29" x14ac:dyDescent="0.25">
      <c r="S18802" s="110"/>
      <c r="U18802" s="110"/>
      <c r="W18802" s="110"/>
      <c r="Y18802" s="110"/>
      <c r="AA18802" s="110"/>
      <c r="AC18802" s="110"/>
    </row>
    <row r="18803" spans="19:29" x14ac:dyDescent="0.25">
      <c r="S18803" s="110"/>
      <c r="U18803" s="110"/>
      <c r="W18803" s="110"/>
      <c r="Y18803" s="110"/>
      <c r="AA18803" s="110"/>
      <c r="AC18803" s="110"/>
    </row>
    <row r="18804" spans="19:29" x14ac:dyDescent="0.25">
      <c r="S18804" s="110"/>
      <c r="U18804" s="110"/>
      <c r="W18804" s="110"/>
      <c r="Y18804" s="110"/>
      <c r="AA18804" s="110"/>
      <c r="AC18804" s="110"/>
    </row>
    <row r="18805" spans="19:29" x14ac:dyDescent="0.25">
      <c r="S18805" s="110"/>
      <c r="U18805" s="110"/>
      <c r="W18805" s="110"/>
      <c r="Y18805" s="110"/>
      <c r="AA18805" s="110"/>
      <c r="AC18805" s="110"/>
    </row>
    <row r="18806" spans="19:29" x14ac:dyDescent="0.25">
      <c r="S18806" s="111"/>
      <c r="U18806" s="111"/>
      <c r="W18806" s="111"/>
      <c r="Y18806" s="111"/>
      <c r="AA18806" s="111"/>
      <c r="AC18806" s="111"/>
    </row>
    <row r="18807" spans="19:29" x14ac:dyDescent="0.25">
      <c r="S18807" s="107"/>
      <c r="U18807" s="107"/>
      <c r="W18807" s="107"/>
      <c r="Y18807" s="107"/>
      <c r="AA18807" s="107"/>
      <c r="AC18807" s="107"/>
    </row>
    <row r="18808" spans="19:29" x14ac:dyDescent="0.25">
      <c r="S18808" s="108"/>
      <c r="U18808" s="108"/>
      <c r="W18808" s="108"/>
      <c r="Y18808" s="108"/>
      <c r="AA18808" s="108"/>
      <c r="AC18808" s="108"/>
    </row>
    <row r="18809" spans="19:29" x14ac:dyDescent="0.25">
      <c r="S18809" s="108"/>
      <c r="U18809" s="108"/>
      <c r="W18809" s="108"/>
      <c r="Y18809" s="108"/>
      <c r="AA18809" s="108"/>
      <c r="AC18809" s="108"/>
    </row>
    <row r="18810" spans="19:29" x14ac:dyDescent="0.25">
      <c r="S18810" s="109"/>
      <c r="U18810" s="109"/>
      <c r="W18810" s="109"/>
      <c r="Y18810" s="109"/>
      <c r="AA18810" s="109"/>
      <c r="AC18810" s="109"/>
    </row>
    <row r="18811" spans="19:29" x14ac:dyDescent="0.25">
      <c r="S18811" s="108"/>
      <c r="U18811" s="108"/>
      <c r="W18811" s="108"/>
      <c r="Y18811" s="108"/>
      <c r="AA18811" s="108"/>
      <c r="AC18811" s="108"/>
    </row>
    <row r="18812" spans="19:29" x14ac:dyDescent="0.25">
      <c r="S18812" s="108"/>
      <c r="U18812" s="108"/>
      <c r="W18812" s="108"/>
      <c r="Y18812" s="108"/>
      <c r="AA18812" s="108"/>
      <c r="AC18812" s="108"/>
    </row>
    <row r="18813" spans="19:29" x14ac:dyDescent="0.25">
      <c r="S18813" s="109"/>
      <c r="U18813" s="109"/>
      <c r="W18813" s="109"/>
      <c r="Y18813" s="109"/>
      <c r="AA18813" s="109"/>
      <c r="AC18813" s="109"/>
    </row>
    <row r="18814" spans="19:29" x14ac:dyDescent="0.25">
      <c r="S18814" s="108"/>
      <c r="U18814" s="108"/>
      <c r="W18814" s="108"/>
      <c r="Y18814" s="108"/>
      <c r="AA18814" s="108"/>
      <c r="AC18814" s="108"/>
    </row>
    <row r="18815" spans="19:29" x14ac:dyDescent="0.25">
      <c r="S18815" s="109"/>
      <c r="U18815" s="109"/>
      <c r="W18815" s="109"/>
      <c r="Y18815" s="109"/>
      <c r="AA18815" s="109"/>
      <c r="AC18815" s="109"/>
    </row>
    <row r="18816" spans="19:29" x14ac:dyDescent="0.25">
      <c r="S18816" s="108"/>
      <c r="U18816" s="108"/>
      <c r="W18816" s="108"/>
      <c r="Y18816" s="108"/>
      <c r="AA18816" s="108"/>
      <c r="AC18816" s="108"/>
    </row>
    <row r="18817" spans="19:29" x14ac:dyDescent="0.25">
      <c r="S18817" s="108"/>
      <c r="U18817" s="108"/>
      <c r="W18817" s="108"/>
      <c r="Y18817" s="108"/>
      <c r="AA18817" s="108"/>
      <c r="AC18817" s="108"/>
    </row>
    <row r="18818" spans="19:29" x14ac:dyDescent="0.25">
      <c r="S18818" s="108"/>
      <c r="U18818" s="108"/>
      <c r="W18818" s="108"/>
      <c r="Y18818" s="108"/>
      <c r="AA18818" s="108"/>
      <c r="AC18818" s="108"/>
    </row>
    <row r="18819" spans="19:29" x14ac:dyDescent="0.25">
      <c r="S18819" s="110"/>
      <c r="U18819" s="110"/>
      <c r="W18819" s="110"/>
      <c r="Y18819" s="110"/>
      <c r="AA18819" s="110"/>
      <c r="AC18819" s="110"/>
    </row>
    <row r="18820" spans="19:29" x14ac:dyDescent="0.25">
      <c r="S18820" s="110"/>
      <c r="U18820" s="110"/>
      <c r="W18820" s="110"/>
      <c r="Y18820" s="110"/>
      <c r="AA18820" s="110"/>
      <c r="AC18820" s="110"/>
    </row>
    <row r="18821" spans="19:29" x14ac:dyDescent="0.25">
      <c r="S18821" s="110"/>
      <c r="U18821" s="110"/>
      <c r="W18821" s="110"/>
      <c r="Y18821" s="110"/>
      <c r="AA18821" s="110"/>
      <c r="AC18821" s="110"/>
    </row>
    <row r="18822" spans="19:29" x14ac:dyDescent="0.25">
      <c r="S18822" s="110"/>
      <c r="U18822" s="110"/>
      <c r="W18822" s="110"/>
      <c r="Y18822" s="110"/>
      <c r="AA18822" s="110"/>
      <c r="AC18822" s="110"/>
    </row>
    <row r="18823" spans="19:29" x14ac:dyDescent="0.25">
      <c r="S18823" s="111"/>
      <c r="U18823" s="111"/>
      <c r="W18823" s="111"/>
      <c r="Y18823" s="111"/>
      <c r="AA18823" s="111"/>
      <c r="AC18823" s="111"/>
    </row>
    <row r="18824" spans="19:29" x14ac:dyDescent="0.25">
      <c r="S18824" s="107"/>
      <c r="U18824" s="107"/>
      <c r="W18824" s="107"/>
      <c r="Y18824" s="107"/>
      <c r="AA18824" s="107"/>
      <c r="AC18824" s="107"/>
    </row>
    <row r="18825" spans="19:29" x14ac:dyDescent="0.25">
      <c r="S18825" s="108"/>
      <c r="U18825" s="108"/>
      <c r="W18825" s="108"/>
      <c r="Y18825" s="108"/>
      <c r="AA18825" s="108"/>
      <c r="AC18825" s="108"/>
    </row>
    <row r="18826" spans="19:29" x14ac:dyDescent="0.25">
      <c r="S18826" s="108"/>
      <c r="U18826" s="108"/>
      <c r="W18826" s="108"/>
      <c r="Y18826" s="108"/>
      <c r="AA18826" s="108"/>
      <c r="AC18826" s="108"/>
    </row>
    <row r="18827" spans="19:29" x14ac:dyDescent="0.25">
      <c r="S18827" s="109"/>
      <c r="U18827" s="109"/>
      <c r="W18827" s="109"/>
      <c r="Y18827" s="109"/>
      <c r="AA18827" s="109"/>
      <c r="AC18827" s="109"/>
    </row>
    <row r="18828" spans="19:29" x14ac:dyDescent="0.25">
      <c r="S18828" s="108"/>
      <c r="U18828" s="108"/>
      <c r="W18828" s="108"/>
      <c r="Y18828" s="108"/>
      <c r="AA18828" s="108"/>
      <c r="AC18828" s="108"/>
    </row>
    <row r="18829" spans="19:29" x14ac:dyDescent="0.25">
      <c r="S18829" s="108"/>
      <c r="U18829" s="108"/>
      <c r="W18829" s="108"/>
      <c r="Y18829" s="108"/>
      <c r="AA18829" s="108"/>
      <c r="AC18829" s="108"/>
    </row>
    <row r="18830" spans="19:29" x14ac:dyDescent="0.25">
      <c r="S18830" s="109"/>
      <c r="U18830" s="109"/>
      <c r="W18830" s="109"/>
      <c r="Y18830" s="109"/>
      <c r="AA18830" s="109"/>
      <c r="AC18830" s="109"/>
    </row>
    <row r="18831" spans="19:29" x14ac:dyDescent="0.25">
      <c r="S18831" s="108"/>
      <c r="U18831" s="108"/>
      <c r="W18831" s="108"/>
      <c r="Y18831" s="108"/>
      <c r="AA18831" s="108"/>
      <c r="AC18831" s="108"/>
    </row>
    <row r="18832" spans="19:29" x14ac:dyDescent="0.25">
      <c r="S18832" s="109"/>
      <c r="U18832" s="109"/>
      <c r="W18832" s="109"/>
      <c r="Y18832" s="109"/>
      <c r="AA18832" s="109"/>
      <c r="AC18832" s="109"/>
    </row>
    <row r="18833" spans="19:29" x14ac:dyDescent="0.25">
      <c r="S18833" s="108"/>
      <c r="U18833" s="108"/>
      <c r="W18833" s="108"/>
      <c r="Y18833" s="108"/>
      <c r="AA18833" s="108"/>
      <c r="AC18833" s="108"/>
    </row>
    <row r="18834" spans="19:29" x14ac:dyDescent="0.25">
      <c r="S18834" s="108"/>
      <c r="U18834" s="108"/>
      <c r="W18834" s="108"/>
      <c r="Y18834" s="108"/>
      <c r="AA18834" s="108"/>
      <c r="AC18834" s="108"/>
    </row>
    <row r="18835" spans="19:29" x14ac:dyDescent="0.25">
      <c r="S18835" s="108"/>
      <c r="U18835" s="108"/>
      <c r="W18835" s="108"/>
      <c r="Y18835" s="108"/>
      <c r="AA18835" s="108"/>
      <c r="AC18835" s="108"/>
    </row>
    <row r="18836" spans="19:29" x14ac:dyDescent="0.25">
      <c r="S18836" s="110"/>
      <c r="U18836" s="110"/>
      <c r="W18836" s="110"/>
      <c r="Y18836" s="110"/>
      <c r="AA18836" s="110"/>
      <c r="AC18836" s="110"/>
    </row>
    <row r="18837" spans="19:29" x14ac:dyDescent="0.25">
      <c r="S18837" s="110"/>
      <c r="U18837" s="110"/>
      <c r="W18837" s="110"/>
      <c r="Y18837" s="110"/>
      <c r="AA18837" s="110"/>
      <c r="AC18837" s="110"/>
    </row>
    <row r="18838" spans="19:29" x14ac:dyDescent="0.25">
      <c r="S18838" s="110"/>
      <c r="U18838" s="110"/>
      <c r="W18838" s="110"/>
      <c r="Y18838" s="110"/>
      <c r="AA18838" s="110"/>
      <c r="AC18838" s="110"/>
    </row>
    <row r="18839" spans="19:29" x14ac:dyDescent="0.25">
      <c r="S18839" s="110"/>
      <c r="U18839" s="110"/>
      <c r="W18839" s="110"/>
      <c r="Y18839" s="110"/>
      <c r="AA18839" s="110"/>
      <c r="AC18839" s="110"/>
    </row>
    <row r="18840" spans="19:29" x14ac:dyDescent="0.25">
      <c r="S18840" s="111"/>
      <c r="U18840" s="111"/>
      <c r="W18840" s="111"/>
      <c r="Y18840" s="111"/>
      <c r="AA18840" s="111"/>
      <c r="AC18840" s="111"/>
    </row>
    <row r="18841" spans="19:29" x14ac:dyDescent="0.25">
      <c r="S18841" s="107"/>
      <c r="U18841" s="107"/>
      <c r="W18841" s="107"/>
      <c r="Y18841" s="107"/>
      <c r="AA18841" s="107"/>
      <c r="AC18841" s="107"/>
    </row>
    <row r="18842" spans="19:29" x14ac:dyDescent="0.25">
      <c r="S18842" s="108"/>
      <c r="U18842" s="108"/>
      <c r="W18842" s="108"/>
      <c r="Y18842" s="108"/>
      <c r="AA18842" s="108"/>
      <c r="AC18842" s="108"/>
    </row>
    <row r="18843" spans="19:29" x14ac:dyDescent="0.25">
      <c r="S18843" s="108"/>
      <c r="U18843" s="108"/>
      <c r="W18843" s="108"/>
      <c r="Y18843" s="108"/>
      <c r="AA18843" s="108"/>
      <c r="AC18843" s="108"/>
    </row>
    <row r="18844" spans="19:29" x14ac:dyDescent="0.25">
      <c r="S18844" s="109"/>
      <c r="U18844" s="109"/>
      <c r="W18844" s="109"/>
      <c r="Y18844" s="109"/>
      <c r="AA18844" s="109"/>
      <c r="AC18844" s="109"/>
    </row>
    <row r="18845" spans="19:29" x14ac:dyDescent="0.25">
      <c r="S18845" s="108"/>
      <c r="U18845" s="108"/>
      <c r="W18845" s="108"/>
      <c r="Y18845" s="108"/>
      <c r="AA18845" s="108"/>
      <c r="AC18845" s="108"/>
    </row>
    <row r="18846" spans="19:29" x14ac:dyDescent="0.25">
      <c r="S18846" s="108"/>
      <c r="U18846" s="108"/>
      <c r="W18846" s="108"/>
      <c r="Y18846" s="108"/>
      <c r="AA18846" s="108"/>
      <c r="AC18846" s="108"/>
    </row>
    <row r="18847" spans="19:29" x14ac:dyDescent="0.25">
      <c r="S18847" s="109"/>
      <c r="U18847" s="109"/>
      <c r="W18847" s="109"/>
      <c r="Y18847" s="109"/>
      <c r="AA18847" s="109"/>
      <c r="AC18847" s="109"/>
    </row>
    <row r="18848" spans="19:29" x14ac:dyDescent="0.25">
      <c r="S18848" s="108"/>
      <c r="U18848" s="108"/>
      <c r="W18848" s="108"/>
      <c r="Y18848" s="108"/>
      <c r="AA18848" s="108"/>
      <c r="AC18848" s="108"/>
    </row>
    <row r="18849" spans="19:29" x14ac:dyDescent="0.25">
      <c r="S18849" s="109"/>
      <c r="U18849" s="109"/>
      <c r="W18849" s="109"/>
      <c r="Y18849" s="109"/>
      <c r="AA18849" s="109"/>
      <c r="AC18849" s="109"/>
    </row>
    <row r="18850" spans="19:29" x14ac:dyDescent="0.25">
      <c r="S18850" s="108"/>
      <c r="U18850" s="108"/>
      <c r="W18850" s="108"/>
      <c r="Y18850" s="108"/>
      <c r="AA18850" s="108"/>
      <c r="AC18850" s="108"/>
    </row>
    <row r="18851" spans="19:29" x14ac:dyDescent="0.25">
      <c r="S18851" s="108"/>
      <c r="U18851" s="108"/>
      <c r="W18851" s="108"/>
      <c r="Y18851" s="108"/>
      <c r="AA18851" s="108"/>
      <c r="AC18851" s="108"/>
    </row>
    <row r="18852" spans="19:29" x14ac:dyDescent="0.25">
      <c r="S18852" s="108"/>
      <c r="U18852" s="108"/>
      <c r="W18852" s="108"/>
      <c r="Y18852" s="108"/>
      <c r="AA18852" s="108"/>
      <c r="AC18852" s="108"/>
    </row>
    <row r="18853" spans="19:29" x14ac:dyDescent="0.25">
      <c r="S18853" s="110"/>
      <c r="U18853" s="110"/>
      <c r="W18853" s="110"/>
      <c r="Y18853" s="110"/>
      <c r="AA18853" s="110"/>
      <c r="AC18853" s="110"/>
    </row>
    <row r="18854" spans="19:29" x14ac:dyDescent="0.25">
      <c r="S18854" s="110"/>
      <c r="U18854" s="110"/>
      <c r="W18854" s="110"/>
      <c r="Y18854" s="110"/>
      <c r="AA18854" s="110"/>
      <c r="AC18854" s="110"/>
    </row>
    <row r="18855" spans="19:29" x14ac:dyDescent="0.25">
      <c r="S18855" s="110"/>
      <c r="U18855" s="110"/>
      <c r="W18855" s="110"/>
      <c r="Y18855" s="110"/>
      <c r="AA18855" s="110"/>
      <c r="AC18855" s="110"/>
    </row>
    <row r="18856" spans="19:29" x14ac:dyDescent="0.25">
      <c r="S18856" s="110"/>
      <c r="U18856" s="110"/>
      <c r="W18856" s="110"/>
      <c r="Y18856" s="110"/>
      <c r="AA18856" s="110"/>
      <c r="AC18856" s="110"/>
    </row>
    <row r="18857" spans="19:29" x14ac:dyDescent="0.25">
      <c r="S18857" s="111"/>
      <c r="U18857" s="111"/>
      <c r="W18857" s="111"/>
      <c r="Y18857" s="111"/>
      <c r="AA18857" s="111"/>
      <c r="AC18857" s="111"/>
    </row>
    <row r="18858" spans="19:29" x14ac:dyDescent="0.25">
      <c r="S18858" s="107"/>
      <c r="U18858" s="107"/>
      <c r="W18858" s="107"/>
      <c r="Y18858" s="107"/>
      <c r="AA18858" s="107"/>
      <c r="AC18858" s="107"/>
    </row>
    <row r="18859" spans="19:29" x14ac:dyDescent="0.25">
      <c r="S18859" s="108"/>
      <c r="U18859" s="108"/>
      <c r="W18859" s="108"/>
      <c r="Y18859" s="108"/>
      <c r="AA18859" s="108"/>
      <c r="AC18859" s="108"/>
    </row>
    <row r="18860" spans="19:29" x14ac:dyDescent="0.25">
      <c r="S18860" s="108"/>
      <c r="U18860" s="108"/>
      <c r="W18860" s="108"/>
      <c r="Y18860" s="108"/>
      <c r="AA18860" s="108"/>
      <c r="AC18860" s="108"/>
    </row>
    <row r="18861" spans="19:29" x14ac:dyDescent="0.25">
      <c r="S18861" s="109"/>
      <c r="U18861" s="109"/>
      <c r="W18861" s="109"/>
      <c r="Y18861" s="109"/>
      <c r="AA18861" s="109"/>
      <c r="AC18861" s="109"/>
    </row>
    <row r="18862" spans="19:29" x14ac:dyDescent="0.25">
      <c r="S18862" s="108"/>
      <c r="U18862" s="108"/>
      <c r="W18862" s="108"/>
      <c r="Y18862" s="108"/>
      <c r="AA18862" s="108"/>
      <c r="AC18862" s="108"/>
    </row>
    <row r="18863" spans="19:29" x14ac:dyDescent="0.25">
      <c r="S18863" s="108"/>
      <c r="U18863" s="108"/>
      <c r="W18863" s="108"/>
      <c r="Y18863" s="108"/>
      <c r="AA18863" s="108"/>
      <c r="AC18863" s="108"/>
    </row>
    <row r="18864" spans="19:29" x14ac:dyDescent="0.25">
      <c r="S18864" s="109"/>
      <c r="U18864" s="109"/>
      <c r="W18864" s="109"/>
      <c r="Y18864" s="109"/>
      <c r="AA18864" s="109"/>
      <c r="AC18864" s="109"/>
    </row>
    <row r="18865" spans="19:29" x14ac:dyDescent="0.25">
      <c r="S18865" s="108"/>
      <c r="U18865" s="108"/>
      <c r="W18865" s="108"/>
      <c r="Y18865" s="108"/>
      <c r="AA18865" s="108"/>
      <c r="AC18865" s="108"/>
    </row>
    <row r="18866" spans="19:29" x14ac:dyDescent="0.25">
      <c r="S18866" s="109"/>
      <c r="U18866" s="109"/>
      <c r="W18866" s="109"/>
      <c r="Y18866" s="109"/>
      <c r="AA18866" s="109"/>
      <c r="AC18866" s="109"/>
    </row>
    <row r="18867" spans="19:29" x14ac:dyDescent="0.25">
      <c r="S18867" s="108"/>
      <c r="U18867" s="108"/>
      <c r="W18867" s="108"/>
      <c r="Y18867" s="108"/>
      <c r="AA18867" s="108"/>
      <c r="AC18867" s="108"/>
    </row>
    <row r="18868" spans="19:29" x14ac:dyDescent="0.25">
      <c r="S18868" s="108"/>
      <c r="U18868" s="108"/>
      <c r="W18868" s="108"/>
      <c r="Y18868" s="108"/>
      <c r="AA18868" s="108"/>
      <c r="AC18868" s="108"/>
    </row>
    <row r="18869" spans="19:29" x14ac:dyDescent="0.25">
      <c r="S18869" s="108"/>
      <c r="U18869" s="108"/>
      <c r="W18869" s="108"/>
      <c r="Y18869" s="108"/>
      <c r="AA18869" s="108"/>
      <c r="AC18869" s="108"/>
    </row>
    <row r="18870" spans="19:29" x14ac:dyDescent="0.25">
      <c r="S18870" s="110"/>
      <c r="U18870" s="110"/>
      <c r="W18870" s="110"/>
      <c r="Y18870" s="110"/>
      <c r="AA18870" s="110"/>
      <c r="AC18870" s="110"/>
    </row>
    <row r="18871" spans="19:29" x14ac:dyDescent="0.25">
      <c r="S18871" s="110"/>
      <c r="U18871" s="110"/>
      <c r="W18871" s="110"/>
      <c r="Y18871" s="110"/>
      <c r="AA18871" s="110"/>
      <c r="AC18871" s="110"/>
    </row>
    <row r="18872" spans="19:29" x14ac:dyDescent="0.25">
      <c r="S18872" s="110"/>
      <c r="U18872" s="110"/>
      <c r="W18872" s="110"/>
      <c r="Y18872" s="110"/>
      <c r="AA18872" s="110"/>
      <c r="AC18872" s="110"/>
    </row>
    <row r="18873" spans="19:29" x14ac:dyDescent="0.25">
      <c r="S18873" s="110"/>
      <c r="U18873" s="110"/>
      <c r="W18873" s="110"/>
      <c r="Y18873" s="110"/>
      <c r="AA18873" s="110"/>
      <c r="AC18873" s="110"/>
    </row>
    <row r="18874" spans="19:29" x14ac:dyDescent="0.25">
      <c r="S18874" s="111"/>
      <c r="U18874" s="111"/>
      <c r="W18874" s="111"/>
      <c r="Y18874" s="111"/>
      <c r="AA18874" s="111"/>
      <c r="AC18874" s="111"/>
    </row>
    <row r="18875" spans="19:29" x14ac:dyDescent="0.25">
      <c r="S18875" s="107"/>
      <c r="U18875" s="107"/>
      <c r="W18875" s="107"/>
      <c r="Y18875" s="107"/>
      <c r="AA18875" s="107"/>
      <c r="AC18875" s="107"/>
    </row>
    <row r="18876" spans="19:29" x14ac:dyDescent="0.25">
      <c r="S18876" s="108"/>
      <c r="U18876" s="108"/>
      <c r="W18876" s="108"/>
      <c r="Y18876" s="108"/>
      <c r="AA18876" s="108"/>
      <c r="AC18876" s="108"/>
    </row>
    <row r="18877" spans="19:29" x14ac:dyDescent="0.25">
      <c r="S18877" s="108"/>
      <c r="U18877" s="108"/>
      <c r="W18877" s="108"/>
      <c r="Y18877" s="108"/>
      <c r="AA18877" s="108"/>
      <c r="AC18877" s="108"/>
    </row>
    <row r="18878" spans="19:29" x14ac:dyDescent="0.25">
      <c r="S18878" s="109"/>
      <c r="U18878" s="109"/>
      <c r="W18878" s="109"/>
      <c r="Y18878" s="109"/>
      <c r="AA18878" s="109"/>
      <c r="AC18878" s="109"/>
    </row>
    <row r="18879" spans="19:29" x14ac:dyDescent="0.25">
      <c r="S18879" s="108"/>
      <c r="U18879" s="108"/>
      <c r="W18879" s="108"/>
      <c r="Y18879" s="108"/>
      <c r="AA18879" s="108"/>
      <c r="AC18879" s="108"/>
    </row>
    <row r="18880" spans="19:29" x14ac:dyDescent="0.25">
      <c r="S18880" s="108"/>
      <c r="U18880" s="108"/>
      <c r="W18880" s="108"/>
      <c r="Y18880" s="108"/>
      <c r="AA18880" s="108"/>
      <c r="AC18880" s="108"/>
    </row>
    <row r="18881" spans="19:29" x14ac:dyDescent="0.25">
      <c r="S18881" s="109"/>
      <c r="U18881" s="109"/>
      <c r="W18881" s="109"/>
      <c r="Y18881" s="109"/>
      <c r="AA18881" s="109"/>
      <c r="AC18881" s="109"/>
    </row>
    <row r="18882" spans="19:29" x14ac:dyDescent="0.25">
      <c r="S18882" s="108"/>
      <c r="U18882" s="108"/>
      <c r="W18882" s="108"/>
      <c r="Y18882" s="108"/>
      <c r="AA18882" s="108"/>
      <c r="AC18882" s="108"/>
    </row>
    <row r="18883" spans="19:29" x14ac:dyDescent="0.25">
      <c r="S18883" s="109"/>
      <c r="U18883" s="109"/>
      <c r="W18883" s="109"/>
      <c r="Y18883" s="109"/>
      <c r="AA18883" s="109"/>
      <c r="AC18883" s="109"/>
    </row>
    <row r="18884" spans="19:29" x14ac:dyDescent="0.25">
      <c r="S18884" s="108"/>
      <c r="U18884" s="108"/>
      <c r="W18884" s="108"/>
      <c r="Y18884" s="108"/>
      <c r="AA18884" s="108"/>
      <c r="AC18884" s="108"/>
    </row>
    <row r="18885" spans="19:29" x14ac:dyDescent="0.25">
      <c r="S18885" s="108"/>
      <c r="U18885" s="108"/>
      <c r="W18885" s="108"/>
      <c r="Y18885" s="108"/>
      <c r="AA18885" s="108"/>
      <c r="AC18885" s="108"/>
    </row>
    <row r="18886" spans="19:29" x14ac:dyDescent="0.25">
      <c r="S18886" s="108"/>
      <c r="U18886" s="108"/>
      <c r="W18886" s="108"/>
      <c r="Y18886" s="108"/>
      <c r="AA18886" s="108"/>
      <c r="AC18886" s="108"/>
    </row>
    <row r="18887" spans="19:29" x14ac:dyDescent="0.25">
      <c r="S18887" s="110"/>
      <c r="U18887" s="110"/>
      <c r="W18887" s="110"/>
      <c r="Y18887" s="110"/>
      <c r="AA18887" s="110"/>
      <c r="AC18887" s="110"/>
    </row>
    <row r="18888" spans="19:29" x14ac:dyDescent="0.25">
      <c r="S18888" s="110"/>
      <c r="U18888" s="110"/>
      <c r="W18888" s="110"/>
      <c r="Y18888" s="110"/>
      <c r="AA18888" s="110"/>
      <c r="AC18888" s="110"/>
    </row>
    <row r="18889" spans="19:29" x14ac:dyDescent="0.25">
      <c r="S18889" s="110"/>
      <c r="U18889" s="110"/>
      <c r="W18889" s="110"/>
      <c r="Y18889" s="110"/>
      <c r="AA18889" s="110"/>
      <c r="AC18889" s="110"/>
    </row>
    <row r="18890" spans="19:29" x14ac:dyDescent="0.25">
      <c r="S18890" s="110"/>
      <c r="U18890" s="110"/>
      <c r="W18890" s="110"/>
      <c r="Y18890" s="110"/>
      <c r="AA18890" s="110"/>
      <c r="AC18890" s="110"/>
    </row>
    <row r="18891" spans="19:29" x14ac:dyDescent="0.25">
      <c r="S18891" s="111"/>
      <c r="U18891" s="111"/>
      <c r="W18891" s="111"/>
      <c r="Y18891" s="111"/>
      <c r="AA18891" s="111"/>
      <c r="AC18891" s="111"/>
    </row>
    <row r="18892" spans="19:29" x14ac:dyDescent="0.25">
      <c r="S18892" s="107"/>
      <c r="U18892" s="107"/>
      <c r="W18892" s="107"/>
      <c r="Y18892" s="107"/>
      <c r="AA18892" s="107"/>
      <c r="AC18892" s="107"/>
    </row>
    <row r="18893" spans="19:29" x14ac:dyDescent="0.25">
      <c r="S18893" s="108"/>
      <c r="U18893" s="108"/>
      <c r="W18893" s="108"/>
      <c r="Y18893" s="108"/>
      <c r="AA18893" s="108"/>
      <c r="AC18893" s="108"/>
    </row>
    <row r="18894" spans="19:29" x14ac:dyDescent="0.25">
      <c r="S18894" s="108"/>
      <c r="U18894" s="108"/>
      <c r="W18894" s="108"/>
      <c r="Y18894" s="108"/>
      <c r="AA18894" s="108"/>
      <c r="AC18894" s="108"/>
    </row>
    <row r="18895" spans="19:29" x14ac:dyDescent="0.25">
      <c r="S18895" s="109"/>
      <c r="U18895" s="109"/>
      <c r="W18895" s="109"/>
      <c r="Y18895" s="109"/>
      <c r="AA18895" s="109"/>
      <c r="AC18895" s="109"/>
    </row>
    <row r="18896" spans="19:29" x14ac:dyDescent="0.25">
      <c r="S18896" s="108"/>
      <c r="U18896" s="108"/>
      <c r="W18896" s="108"/>
      <c r="Y18896" s="108"/>
      <c r="AA18896" s="108"/>
      <c r="AC18896" s="108"/>
    </row>
    <row r="18897" spans="19:29" x14ac:dyDescent="0.25">
      <c r="S18897" s="108"/>
      <c r="U18897" s="108"/>
      <c r="W18897" s="108"/>
      <c r="Y18897" s="108"/>
      <c r="AA18897" s="108"/>
      <c r="AC18897" s="108"/>
    </row>
    <row r="18898" spans="19:29" x14ac:dyDescent="0.25">
      <c r="S18898" s="109"/>
      <c r="U18898" s="109"/>
      <c r="W18898" s="109"/>
      <c r="Y18898" s="109"/>
      <c r="AA18898" s="109"/>
      <c r="AC18898" s="109"/>
    </row>
    <row r="18899" spans="19:29" x14ac:dyDescent="0.25">
      <c r="S18899" s="108"/>
      <c r="U18899" s="108"/>
      <c r="W18899" s="108"/>
      <c r="Y18899" s="108"/>
      <c r="AA18899" s="108"/>
      <c r="AC18899" s="108"/>
    </row>
    <row r="18900" spans="19:29" x14ac:dyDescent="0.25">
      <c r="S18900" s="109"/>
      <c r="U18900" s="109"/>
      <c r="W18900" s="109"/>
      <c r="Y18900" s="109"/>
      <c r="AA18900" s="109"/>
      <c r="AC18900" s="109"/>
    </row>
    <row r="18901" spans="19:29" x14ac:dyDescent="0.25">
      <c r="S18901" s="108"/>
      <c r="U18901" s="108"/>
      <c r="W18901" s="108"/>
      <c r="Y18901" s="108"/>
      <c r="AA18901" s="108"/>
      <c r="AC18901" s="108"/>
    </row>
    <row r="18902" spans="19:29" x14ac:dyDescent="0.25">
      <c r="S18902" s="108"/>
      <c r="U18902" s="108"/>
      <c r="W18902" s="108"/>
      <c r="Y18902" s="108"/>
      <c r="AA18902" s="108"/>
      <c r="AC18902" s="108"/>
    </row>
    <row r="18903" spans="19:29" x14ac:dyDescent="0.25">
      <c r="S18903" s="108"/>
      <c r="U18903" s="108"/>
      <c r="W18903" s="108"/>
      <c r="Y18903" s="108"/>
      <c r="AA18903" s="108"/>
      <c r="AC18903" s="108"/>
    </row>
    <row r="18904" spans="19:29" x14ac:dyDescent="0.25">
      <c r="S18904" s="110"/>
      <c r="U18904" s="110"/>
      <c r="W18904" s="110"/>
      <c r="Y18904" s="110"/>
      <c r="AA18904" s="110"/>
      <c r="AC18904" s="110"/>
    </row>
    <row r="18905" spans="19:29" x14ac:dyDescent="0.25">
      <c r="S18905" s="110"/>
      <c r="U18905" s="110"/>
      <c r="W18905" s="110"/>
      <c r="Y18905" s="110"/>
      <c r="AA18905" s="110"/>
      <c r="AC18905" s="110"/>
    </row>
    <row r="18906" spans="19:29" x14ac:dyDescent="0.25">
      <c r="S18906" s="110"/>
      <c r="U18906" s="110"/>
      <c r="W18906" s="110"/>
      <c r="Y18906" s="110"/>
      <c r="AA18906" s="110"/>
      <c r="AC18906" s="110"/>
    </row>
    <row r="18907" spans="19:29" x14ac:dyDescent="0.25">
      <c r="S18907" s="110"/>
      <c r="U18907" s="110"/>
      <c r="W18907" s="110"/>
      <c r="Y18907" s="110"/>
      <c r="AA18907" s="110"/>
      <c r="AC18907" s="110"/>
    </row>
    <row r="18908" spans="19:29" x14ac:dyDescent="0.25">
      <c r="S18908" s="111"/>
      <c r="U18908" s="111"/>
      <c r="W18908" s="111"/>
      <c r="Y18908" s="111"/>
      <c r="AA18908" s="111"/>
      <c r="AC18908" s="111"/>
    </row>
    <row r="18909" spans="19:29" x14ac:dyDescent="0.25">
      <c r="S18909" s="107"/>
      <c r="U18909" s="107"/>
      <c r="W18909" s="107"/>
      <c r="Y18909" s="107"/>
      <c r="AA18909" s="107"/>
      <c r="AC18909" s="107"/>
    </row>
    <row r="18910" spans="19:29" x14ac:dyDescent="0.25">
      <c r="S18910" s="108"/>
      <c r="U18910" s="108"/>
      <c r="W18910" s="108"/>
      <c r="Y18910" s="108"/>
      <c r="AA18910" s="108"/>
      <c r="AC18910" s="108"/>
    </row>
    <row r="18911" spans="19:29" x14ac:dyDescent="0.25">
      <c r="S18911" s="108"/>
      <c r="U18911" s="108"/>
      <c r="W18911" s="108"/>
      <c r="Y18911" s="108"/>
      <c r="AA18911" s="108"/>
      <c r="AC18911" s="108"/>
    </row>
    <row r="18912" spans="19:29" x14ac:dyDescent="0.25">
      <c r="S18912" s="109"/>
      <c r="U18912" s="109"/>
      <c r="W18912" s="109"/>
      <c r="Y18912" s="109"/>
      <c r="AA18912" s="109"/>
      <c r="AC18912" s="109"/>
    </row>
    <row r="18913" spans="19:29" x14ac:dyDescent="0.25">
      <c r="S18913" s="108"/>
      <c r="U18913" s="108"/>
      <c r="W18913" s="108"/>
      <c r="Y18913" s="108"/>
      <c r="AA18913" s="108"/>
      <c r="AC18913" s="108"/>
    </row>
    <row r="18914" spans="19:29" x14ac:dyDescent="0.25">
      <c r="S18914" s="108"/>
      <c r="U18914" s="108"/>
      <c r="W18914" s="108"/>
      <c r="Y18914" s="108"/>
      <c r="AA18914" s="108"/>
      <c r="AC18914" s="108"/>
    </row>
    <row r="18915" spans="19:29" x14ac:dyDescent="0.25">
      <c r="S18915" s="109"/>
      <c r="U18915" s="109"/>
      <c r="W18915" s="109"/>
      <c r="Y18915" s="109"/>
      <c r="AA18915" s="109"/>
      <c r="AC18915" s="109"/>
    </row>
    <row r="18916" spans="19:29" x14ac:dyDescent="0.25">
      <c r="S18916" s="108"/>
      <c r="U18916" s="108"/>
      <c r="W18916" s="108"/>
      <c r="Y18916" s="108"/>
      <c r="AA18916" s="108"/>
      <c r="AC18916" s="108"/>
    </row>
    <row r="18917" spans="19:29" x14ac:dyDescent="0.25">
      <c r="S18917" s="109"/>
      <c r="U18917" s="109"/>
      <c r="W18917" s="109"/>
      <c r="Y18917" s="109"/>
      <c r="AA18917" s="109"/>
      <c r="AC18917" s="109"/>
    </row>
    <row r="18918" spans="19:29" x14ac:dyDescent="0.25">
      <c r="S18918" s="108"/>
      <c r="U18918" s="108"/>
      <c r="W18918" s="108"/>
      <c r="Y18918" s="108"/>
      <c r="AA18918" s="108"/>
      <c r="AC18918" s="108"/>
    </row>
    <row r="18919" spans="19:29" x14ac:dyDescent="0.25">
      <c r="S18919" s="108"/>
      <c r="U18919" s="108"/>
      <c r="W18919" s="108"/>
      <c r="Y18919" s="108"/>
      <c r="AA18919" s="108"/>
      <c r="AC18919" s="108"/>
    </row>
    <row r="18920" spans="19:29" x14ac:dyDescent="0.25">
      <c r="S18920" s="108"/>
      <c r="U18920" s="108"/>
      <c r="W18920" s="108"/>
      <c r="Y18920" s="108"/>
      <c r="AA18920" s="108"/>
      <c r="AC18920" s="108"/>
    </row>
    <row r="18921" spans="19:29" x14ac:dyDescent="0.25">
      <c r="S18921" s="110"/>
      <c r="U18921" s="110"/>
      <c r="W18921" s="110"/>
      <c r="Y18921" s="110"/>
      <c r="AA18921" s="110"/>
      <c r="AC18921" s="110"/>
    </row>
    <row r="18922" spans="19:29" x14ac:dyDescent="0.25">
      <c r="S18922" s="110"/>
      <c r="U18922" s="110"/>
      <c r="W18922" s="110"/>
      <c r="Y18922" s="110"/>
      <c r="AA18922" s="110"/>
      <c r="AC18922" s="110"/>
    </row>
    <row r="18923" spans="19:29" x14ac:dyDescent="0.25">
      <c r="S18923" s="110"/>
      <c r="U18923" s="110"/>
      <c r="W18923" s="110"/>
      <c r="Y18923" s="110"/>
      <c r="AA18923" s="110"/>
      <c r="AC18923" s="110"/>
    </row>
    <row r="18924" spans="19:29" x14ac:dyDescent="0.25">
      <c r="S18924" s="110"/>
      <c r="U18924" s="110"/>
      <c r="W18924" s="110"/>
      <c r="Y18924" s="110"/>
      <c r="AA18924" s="110"/>
      <c r="AC18924" s="110"/>
    </row>
    <row r="18925" spans="19:29" x14ac:dyDescent="0.25">
      <c r="S18925" s="111"/>
      <c r="U18925" s="111"/>
      <c r="W18925" s="111"/>
      <c r="Y18925" s="111"/>
      <c r="AA18925" s="111"/>
      <c r="AC18925" s="111"/>
    </row>
    <row r="18926" spans="19:29" x14ac:dyDescent="0.25">
      <c r="S18926" s="107"/>
      <c r="U18926" s="107"/>
      <c r="W18926" s="107"/>
      <c r="Y18926" s="107"/>
      <c r="AA18926" s="107"/>
      <c r="AC18926" s="107"/>
    </row>
    <row r="18927" spans="19:29" x14ac:dyDescent="0.25">
      <c r="S18927" s="108"/>
      <c r="U18927" s="108"/>
      <c r="W18927" s="108"/>
      <c r="Y18927" s="108"/>
      <c r="AA18927" s="108"/>
      <c r="AC18927" s="108"/>
    </row>
    <row r="18928" spans="19:29" x14ac:dyDescent="0.25">
      <c r="S18928" s="108"/>
      <c r="U18928" s="108"/>
      <c r="W18928" s="108"/>
      <c r="Y18928" s="108"/>
      <c r="AA18928" s="108"/>
      <c r="AC18928" s="108"/>
    </row>
    <row r="18929" spans="19:29" x14ac:dyDescent="0.25">
      <c r="S18929" s="109"/>
      <c r="U18929" s="109"/>
      <c r="W18929" s="109"/>
      <c r="Y18929" s="109"/>
      <c r="AA18929" s="109"/>
      <c r="AC18929" s="109"/>
    </row>
    <row r="18930" spans="19:29" x14ac:dyDescent="0.25">
      <c r="S18930" s="108"/>
      <c r="U18930" s="108"/>
      <c r="W18930" s="108"/>
      <c r="Y18930" s="108"/>
      <c r="AA18930" s="108"/>
      <c r="AC18930" s="108"/>
    </row>
    <row r="18931" spans="19:29" x14ac:dyDescent="0.25">
      <c r="S18931" s="108"/>
      <c r="U18931" s="108"/>
      <c r="W18931" s="108"/>
      <c r="Y18931" s="108"/>
      <c r="AA18931" s="108"/>
      <c r="AC18931" s="108"/>
    </row>
    <row r="18932" spans="19:29" x14ac:dyDescent="0.25">
      <c r="S18932" s="109"/>
      <c r="U18932" s="109"/>
      <c r="W18932" s="109"/>
      <c r="Y18932" s="109"/>
      <c r="AA18932" s="109"/>
      <c r="AC18932" s="109"/>
    </row>
    <row r="18933" spans="19:29" x14ac:dyDescent="0.25">
      <c r="S18933" s="108"/>
      <c r="U18933" s="108"/>
      <c r="W18933" s="108"/>
      <c r="Y18933" s="108"/>
      <c r="AA18933" s="108"/>
      <c r="AC18933" s="108"/>
    </row>
    <row r="18934" spans="19:29" x14ac:dyDescent="0.25">
      <c r="S18934" s="109"/>
      <c r="U18934" s="109"/>
      <c r="W18934" s="109"/>
      <c r="Y18934" s="109"/>
      <c r="AA18934" s="109"/>
      <c r="AC18934" s="109"/>
    </row>
    <row r="18935" spans="19:29" x14ac:dyDescent="0.25">
      <c r="S18935" s="108"/>
      <c r="U18935" s="108"/>
      <c r="W18935" s="108"/>
      <c r="Y18935" s="108"/>
      <c r="AA18935" s="108"/>
      <c r="AC18935" s="108"/>
    </row>
    <row r="18936" spans="19:29" x14ac:dyDescent="0.25">
      <c r="S18936" s="108"/>
      <c r="U18936" s="108"/>
      <c r="W18936" s="108"/>
      <c r="Y18936" s="108"/>
      <c r="AA18936" s="108"/>
      <c r="AC18936" s="108"/>
    </row>
    <row r="18937" spans="19:29" x14ac:dyDescent="0.25">
      <c r="S18937" s="108"/>
      <c r="U18937" s="108"/>
      <c r="W18937" s="108"/>
      <c r="Y18937" s="108"/>
      <c r="AA18937" s="108"/>
      <c r="AC18937" s="108"/>
    </row>
    <row r="18938" spans="19:29" x14ac:dyDescent="0.25">
      <c r="S18938" s="110"/>
      <c r="U18938" s="110"/>
      <c r="W18938" s="110"/>
      <c r="Y18938" s="110"/>
      <c r="AA18938" s="110"/>
      <c r="AC18938" s="110"/>
    </row>
    <row r="18939" spans="19:29" x14ac:dyDescent="0.25">
      <c r="S18939" s="110"/>
      <c r="U18939" s="110"/>
      <c r="W18939" s="110"/>
      <c r="Y18939" s="110"/>
      <c r="AA18939" s="110"/>
      <c r="AC18939" s="110"/>
    </row>
    <row r="18940" spans="19:29" x14ac:dyDescent="0.25">
      <c r="S18940" s="110"/>
      <c r="U18940" s="110"/>
      <c r="W18940" s="110"/>
      <c r="Y18940" s="110"/>
      <c r="AA18940" s="110"/>
      <c r="AC18940" s="110"/>
    </row>
    <row r="18941" spans="19:29" x14ac:dyDescent="0.25">
      <c r="S18941" s="110"/>
      <c r="U18941" s="110"/>
      <c r="W18941" s="110"/>
      <c r="Y18941" s="110"/>
      <c r="AA18941" s="110"/>
      <c r="AC18941" s="110"/>
    </row>
    <row r="18942" spans="19:29" x14ac:dyDescent="0.25">
      <c r="S18942" s="111"/>
      <c r="U18942" s="111"/>
      <c r="W18942" s="111"/>
      <c r="Y18942" s="111"/>
      <c r="AA18942" s="111"/>
      <c r="AC18942" s="111"/>
    </row>
    <row r="18943" spans="19:29" x14ac:dyDescent="0.25">
      <c r="S18943" s="107"/>
      <c r="U18943" s="107"/>
      <c r="W18943" s="107"/>
      <c r="Y18943" s="107"/>
      <c r="AA18943" s="107"/>
      <c r="AC18943" s="107"/>
    </row>
    <row r="18944" spans="19:29" x14ac:dyDescent="0.25">
      <c r="S18944" s="108"/>
      <c r="U18944" s="108"/>
      <c r="W18944" s="108"/>
      <c r="Y18944" s="108"/>
      <c r="AA18944" s="108"/>
      <c r="AC18944" s="108"/>
    </row>
    <row r="18945" spans="19:29" x14ac:dyDescent="0.25">
      <c r="S18945" s="108"/>
      <c r="U18945" s="108"/>
      <c r="W18945" s="108"/>
      <c r="Y18945" s="108"/>
      <c r="AA18945" s="108"/>
      <c r="AC18945" s="108"/>
    </row>
    <row r="18946" spans="19:29" x14ac:dyDescent="0.25">
      <c r="S18946" s="109"/>
      <c r="U18946" s="109"/>
      <c r="W18946" s="109"/>
      <c r="Y18946" s="109"/>
      <c r="AA18946" s="109"/>
      <c r="AC18946" s="109"/>
    </row>
    <row r="18947" spans="19:29" x14ac:dyDescent="0.25">
      <c r="S18947" s="108"/>
      <c r="U18947" s="108"/>
      <c r="W18947" s="108"/>
      <c r="Y18947" s="108"/>
      <c r="AA18947" s="108"/>
      <c r="AC18947" s="108"/>
    </row>
    <row r="18948" spans="19:29" x14ac:dyDescent="0.25">
      <c r="S18948" s="108"/>
      <c r="U18948" s="108"/>
      <c r="W18948" s="108"/>
      <c r="Y18948" s="108"/>
      <c r="AA18948" s="108"/>
      <c r="AC18948" s="108"/>
    </row>
    <row r="18949" spans="19:29" x14ac:dyDescent="0.25">
      <c r="S18949" s="109"/>
      <c r="U18949" s="109"/>
      <c r="W18949" s="109"/>
      <c r="Y18949" s="109"/>
      <c r="AA18949" s="109"/>
      <c r="AC18949" s="109"/>
    </row>
    <row r="18950" spans="19:29" x14ac:dyDescent="0.25">
      <c r="S18950" s="108"/>
      <c r="U18950" s="108"/>
      <c r="W18950" s="108"/>
      <c r="Y18950" s="108"/>
      <c r="AA18950" s="108"/>
      <c r="AC18950" s="108"/>
    </row>
    <row r="18951" spans="19:29" x14ac:dyDescent="0.25">
      <c r="S18951" s="109"/>
      <c r="U18951" s="109"/>
      <c r="W18951" s="109"/>
      <c r="Y18951" s="109"/>
      <c r="AA18951" s="109"/>
      <c r="AC18951" s="109"/>
    </row>
    <row r="18952" spans="19:29" x14ac:dyDescent="0.25">
      <c r="S18952" s="108"/>
      <c r="U18952" s="108"/>
      <c r="W18952" s="108"/>
      <c r="Y18952" s="108"/>
      <c r="AA18952" s="108"/>
      <c r="AC18952" s="108"/>
    </row>
    <row r="18953" spans="19:29" x14ac:dyDescent="0.25">
      <c r="S18953" s="108"/>
      <c r="U18953" s="108"/>
      <c r="W18953" s="108"/>
      <c r="Y18953" s="108"/>
      <c r="AA18953" s="108"/>
      <c r="AC18953" s="108"/>
    </row>
    <row r="18954" spans="19:29" x14ac:dyDescent="0.25">
      <c r="S18954" s="108"/>
      <c r="U18954" s="108"/>
      <c r="W18954" s="108"/>
      <c r="Y18954" s="108"/>
      <c r="AA18954" s="108"/>
      <c r="AC18954" s="108"/>
    </row>
    <row r="18955" spans="19:29" x14ac:dyDescent="0.25">
      <c r="S18955" s="110"/>
      <c r="U18955" s="110"/>
      <c r="W18955" s="110"/>
      <c r="Y18955" s="110"/>
      <c r="AA18955" s="110"/>
      <c r="AC18955" s="110"/>
    </row>
    <row r="18956" spans="19:29" x14ac:dyDescent="0.25">
      <c r="S18956" s="110"/>
      <c r="U18956" s="110"/>
      <c r="W18956" s="110"/>
      <c r="Y18956" s="110"/>
      <c r="AA18956" s="110"/>
      <c r="AC18956" s="110"/>
    </row>
    <row r="18957" spans="19:29" x14ac:dyDescent="0.25">
      <c r="S18957" s="110"/>
      <c r="U18957" s="110"/>
      <c r="W18957" s="110"/>
      <c r="Y18957" s="110"/>
      <c r="AA18957" s="110"/>
      <c r="AC18957" s="110"/>
    </row>
    <row r="18958" spans="19:29" x14ac:dyDescent="0.25">
      <c r="S18958" s="110"/>
      <c r="U18958" s="110"/>
      <c r="W18958" s="110"/>
      <c r="Y18958" s="110"/>
      <c r="AA18958" s="110"/>
      <c r="AC18958" s="110"/>
    </row>
    <row r="18959" spans="19:29" x14ac:dyDescent="0.25">
      <c r="S18959" s="111"/>
      <c r="U18959" s="111"/>
      <c r="W18959" s="111"/>
      <c r="Y18959" s="111"/>
      <c r="AA18959" s="111"/>
      <c r="AC18959" s="111"/>
    </row>
    <row r="18960" spans="19:29" x14ac:dyDescent="0.25">
      <c r="S18960" s="107"/>
      <c r="U18960" s="107"/>
      <c r="W18960" s="107"/>
      <c r="Y18960" s="107"/>
      <c r="AA18960" s="107"/>
      <c r="AC18960" s="107"/>
    </row>
    <row r="18961" spans="19:29" x14ac:dyDescent="0.25">
      <c r="S18961" s="108"/>
      <c r="U18961" s="108"/>
      <c r="W18961" s="108"/>
      <c r="Y18961" s="108"/>
      <c r="AA18961" s="108"/>
      <c r="AC18961" s="108"/>
    </row>
    <row r="18962" spans="19:29" x14ac:dyDescent="0.25">
      <c r="S18962" s="108"/>
      <c r="U18962" s="108"/>
      <c r="W18962" s="108"/>
      <c r="Y18962" s="108"/>
      <c r="AA18962" s="108"/>
      <c r="AC18962" s="108"/>
    </row>
    <row r="18963" spans="19:29" x14ac:dyDescent="0.25">
      <c r="S18963" s="109"/>
      <c r="U18963" s="109"/>
      <c r="W18963" s="109"/>
      <c r="Y18963" s="109"/>
      <c r="AA18963" s="109"/>
      <c r="AC18963" s="109"/>
    </row>
    <row r="18964" spans="19:29" x14ac:dyDescent="0.25">
      <c r="S18964" s="108"/>
      <c r="U18964" s="108"/>
      <c r="W18964" s="108"/>
      <c r="Y18964" s="108"/>
      <c r="AA18964" s="108"/>
      <c r="AC18964" s="108"/>
    </row>
    <row r="18965" spans="19:29" x14ac:dyDescent="0.25">
      <c r="S18965" s="108"/>
      <c r="U18965" s="108"/>
      <c r="W18965" s="108"/>
      <c r="Y18965" s="108"/>
      <c r="AA18965" s="108"/>
      <c r="AC18965" s="108"/>
    </row>
    <row r="18966" spans="19:29" x14ac:dyDescent="0.25">
      <c r="S18966" s="109"/>
      <c r="U18966" s="109"/>
      <c r="W18966" s="109"/>
      <c r="Y18966" s="109"/>
      <c r="AA18966" s="109"/>
      <c r="AC18966" s="109"/>
    </row>
    <row r="18967" spans="19:29" x14ac:dyDescent="0.25">
      <c r="S18967" s="108"/>
      <c r="U18967" s="108"/>
      <c r="W18967" s="108"/>
      <c r="Y18967" s="108"/>
      <c r="AA18967" s="108"/>
      <c r="AC18967" s="108"/>
    </row>
    <row r="18968" spans="19:29" x14ac:dyDescent="0.25">
      <c r="S18968" s="109"/>
      <c r="U18968" s="109"/>
      <c r="W18968" s="109"/>
      <c r="Y18968" s="109"/>
      <c r="AA18968" s="109"/>
      <c r="AC18968" s="109"/>
    </row>
    <row r="18969" spans="19:29" x14ac:dyDescent="0.25">
      <c r="S18969" s="108"/>
      <c r="U18969" s="108"/>
      <c r="W18969" s="108"/>
      <c r="Y18969" s="108"/>
      <c r="AA18969" s="108"/>
      <c r="AC18969" s="108"/>
    </row>
    <row r="18970" spans="19:29" x14ac:dyDescent="0.25">
      <c r="S18970" s="108"/>
      <c r="U18970" s="108"/>
      <c r="W18970" s="108"/>
      <c r="Y18970" s="108"/>
      <c r="AA18970" s="108"/>
      <c r="AC18970" s="108"/>
    </row>
    <row r="18971" spans="19:29" x14ac:dyDescent="0.25">
      <c r="S18971" s="108"/>
      <c r="U18971" s="108"/>
      <c r="W18971" s="108"/>
      <c r="Y18971" s="108"/>
      <c r="AA18971" s="108"/>
      <c r="AC18971" s="108"/>
    </row>
    <row r="18972" spans="19:29" x14ac:dyDescent="0.25">
      <c r="S18972" s="110"/>
      <c r="U18972" s="110"/>
      <c r="W18972" s="110"/>
      <c r="Y18972" s="110"/>
      <c r="AA18972" s="110"/>
      <c r="AC18972" s="110"/>
    </row>
    <row r="18973" spans="19:29" x14ac:dyDescent="0.25">
      <c r="S18973" s="110"/>
      <c r="U18973" s="110"/>
      <c r="W18973" s="110"/>
      <c r="Y18973" s="110"/>
      <c r="AA18973" s="110"/>
      <c r="AC18973" s="110"/>
    </row>
    <row r="18974" spans="19:29" x14ac:dyDescent="0.25">
      <c r="S18974" s="110"/>
      <c r="U18974" s="110"/>
      <c r="W18974" s="110"/>
      <c r="Y18974" s="110"/>
      <c r="AA18974" s="110"/>
      <c r="AC18974" s="110"/>
    </row>
    <row r="18975" spans="19:29" x14ac:dyDescent="0.25">
      <c r="S18975" s="110"/>
      <c r="U18975" s="110"/>
      <c r="W18975" s="110"/>
      <c r="Y18975" s="110"/>
      <c r="AA18975" s="110"/>
      <c r="AC18975" s="110"/>
    </row>
    <row r="18976" spans="19:29" x14ac:dyDescent="0.25">
      <c r="S18976" s="111"/>
      <c r="U18976" s="111"/>
      <c r="W18976" s="111"/>
      <c r="Y18976" s="111"/>
      <c r="AA18976" s="111"/>
      <c r="AC18976" s="111"/>
    </row>
    <row r="18977" spans="19:29" x14ac:dyDescent="0.25">
      <c r="S18977" s="107"/>
      <c r="U18977" s="107"/>
      <c r="W18977" s="107"/>
      <c r="Y18977" s="107"/>
      <c r="AA18977" s="107"/>
      <c r="AC18977" s="107"/>
    </row>
    <row r="18978" spans="19:29" x14ac:dyDescent="0.25">
      <c r="S18978" s="108"/>
      <c r="U18978" s="108"/>
      <c r="W18978" s="108"/>
      <c r="Y18978" s="108"/>
      <c r="AA18978" s="108"/>
      <c r="AC18978" s="108"/>
    </row>
    <row r="18979" spans="19:29" x14ac:dyDescent="0.25">
      <c r="S18979" s="108"/>
      <c r="U18979" s="108"/>
      <c r="W18979" s="108"/>
      <c r="Y18979" s="108"/>
      <c r="AA18979" s="108"/>
      <c r="AC18979" s="108"/>
    </row>
    <row r="18980" spans="19:29" x14ac:dyDescent="0.25">
      <c r="S18980" s="109"/>
      <c r="U18980" s="109"/>
      <c r="W18980" s="109"/>
      <c r="Y18980" s="109"/>
      <c r="AA18980" s="109"/>
      <c r="AC18980" s="109"/>
    </row>
    <row r="18981" spans="19:29" x14ac:dyDescent="0.25">
      <c r="S18981" s="108"/>
      <c r="U18981" s="108"/>
      <c r="W18981" s="108"/>
      <c r="Y18981" s="108"/>
      <c r="AA18981" s="108"/>
      <c r="AC18981" s="108"/>
    </row>
    <row r="18982" spans="19:29" x14ac:dyDescent="0.25">
      <c r="S18982" s="108"/>
      <c r="U18982" s="108"/>
      <c r="W18982" s="108"/>
      <c r="Y18982" s="108"/>
      <c r="AA18982" s="108"/>
      <c r="AC18982" s="108"/>
    </row>
    <row r="18983" spans="19:29" x14ac:dyDescent="0.25">
      <c r="S18983" s="109"/>
      <c r="U18983" s="109"/>
      <c r="W18983" s="109"/>
      <c r="Y18983" s="109"/>
      <c r="AA18983" s="109"/>
      <c r="AC18983" s="109"/>
    </row>
    <row r="18984" spans="19:29" x14ac:dyDescent="0.25">
      <c r="S18984" s="108"/>
      <c r="U18984" s="108"/>
      <c r="W18984" s="108"/>
      <c r="Y18984" s="108"/>
      <c r="AA18984" s="108"/>
      <c r="AC18984" s="108"/>
    </row>
    <row r="18985" spans="19:29" x14ac:dyDescent="0.25">
      <c r="S18985" s="109"/>
      <c r="U18985" s="109"/>
      <c r="W18985" s="109"/>
      <c r="Y18985" s="109"/>
      <c r="AA18985" s="109"/>
      <c r="AC18985" s="109"/>
    </row>
    <row r="18986" spans="19:29" x14ac:dyDescent="0.25">
      <c r="S18986" s="108"/>
      <c r="U18986" s="108"/>
      <c r="W18986" s="108"/>
      <c r="Y18986" s="108"/>
      <c r="AA18986" s="108"/>
      <c r="AC18986" s="108"/>
    </row>
    <row r="18987" spans="19:29" x14ac:dyDescent="0.25">
      <c r="S18987" s="108"/>
      <c r="U18987" s="108"/>
      <c r="W18987" s="108"/>
      <c r="Y18987" s="108"/>
      <c r="AA18987" s="108"/>
      <c r="AC18987" s="108"/>
    </row>
    <row r="18988" spans="19:29" x14ac:dyDescent="0.25">
      <c r="S18988" s="108"/>
      <c r="U18988" s="108"/>
      <c r="W18988" s="108"/>
      <c r="Y18988" s="108"/>
      <c r="AA18988" s="108"/>
      <c r="AC18988" s="108"/>
    </row>
    <row r="18989" spans="19:29" x14ac:dyDescent="0.25">
      <c r="S18989" s="110"/>
      <c r="U18989" s="110"/>
      <c r="W18989" s="110"/>
      <c r="Y18989" s="110"/>
      <c r="AA18989" s="110"/>
      <c r="AC18989" s="110"/>
    </row>
    <row r="18990" spans="19:29" x14ac:dyDescent="0.25">
      <c r="S18990" s="110"/>
      <c r="U18990" s="110"/>
      <c r="W18990" s="110"/>
      <c r="Y18990" s="110"/>
      <c r="AA18990" s="110"/>
      <c r="AC18990" s="110"/>
    </row>
    <row r="18991" spans="19:29" x14ac:dyDescent="0.25">
      <c r="S18991" s="110"/>
      <c r="U18991" s="110"/>
      <c r="W18991" s="110"/>
      <c r="Y18991" s="110"/>
      <c r="AA18991" s="110"/>
      <c r="AC18991" s="110"/>
    </row>
    <row r="18992" spans="19:29" x14ac:dyDescent="0.25">
      <c r="S18992" s="110"/>
      <c r="U18992" s="110"/>
      <c r="W18992" s="110"/>
      <c r="Y18992" s="110"/>
      <c r="AA18992" s="110"/>
      <c r="AC18992" s="110"/>
    </row>
    <row r="18993" spans="19:29" x14ac:dyDescent="0.25">
      <c r="S18993" s="111"/>
      <c r="U18993" s="111"/>
      <c r="W18993" s="111"/>
      <c r="Y18993" s="111"/>
      <c r="AA18993" s="111"/>
      <c r="AC18993" s="111"/>
    </row>
    <row r="18994" spans="19:29" x14ac:dyDescent="0.25">
      <c r="S18994" s="107"/>
      <c r="U18994" s="107"/>
      <c r="W18994" s="107"/>
      <c r="Y18994" s="107"/>
      <c r="AA18994" s="107"/>
      <c r="AC18994" s="107"/>
    </row>
    <row r="18995" spans="19:29" x14ac:dyDescent="0.25">
      <c r="S18995" s="108"/>
      <c r="U18995" s="108"/>
      <c r="W18995" s="108"/>
      <c r="Y18995" s="108"/>
      <c r="AA18995" s="108"/>
      <c r="AC18995" s="108"/>
    </row>
    <row r="18996" spans="19:29" x14ac:dyDescent="0.25">
      <c r="S18996" s="108"/>
      <c r="U18996" s="108"/>
      <c r="W18996" s="108"/>
      <c r="Y18996" s="108"/>
      <c r="AA18996" s="108"/>
      <c r="AC18996" s="108"/>
    </row>
    <row r="18997" spans="19:29" x14ac:dyDescent="0.25">
      <c r="S18997" s="109"/>
      <c r="U18997" s="109"/>
      <c r="W18997" s="109"/>
      <c r="Y18997" s="109"/>
      <c r="AA18997" s="109"/>
      <c r="AC18997" s="109"/>
    </row>
    <row r="18998" spans="19:29" x14ac:dyDescent="0.25">
      <c r="S18998" s="108"/>
      <c r="U18998" s="108"/>
      <c r="W18998" s="108"/>
      <c r="Y18998" s="108"/>
      <c r="AA18998" s="108"/>
      <c r="AC18998" s="108"/>
    </row>
    <row r="18999" spans="19:29" x14ac:dyDescent="0.25">
      <c r="S18999" s="108"/>
      <c r="U18999" s="108"/>
      <c r="W18999" s="108"/>
      <c r="Y18999" s="108"/>
      <c r="AA18999" s="108"/>
      <c r="AC18999" s="108"/>
    </row>
    <row r="19000" spans="19:29" x14ac:dyDescent="0.25">
      <c r="S19000" s="109"/>
      <c r="U19000" s="109"/>
      <c r="W19000" s="109"/>
      <c r="Y19000" s="109"/>
      <c r="AA19000" s="109"/>
      <c r="AC19000" s="109"/>
    </row>
    <row r="19001" spans="19:29" x14ac:dyDescent="0.25">
      <c r="S19001" s="108"/>
      <c r="U19001" s="108"/>
      <c r="W19001" s="108"/>
      <c r="Y19001" s="108"/>
      <c r="AA19001" s="108"/>
      <c r="AC19001" s="108"/>
    </row>
    <row r="19002" spans="19:29" x14ac:dyDescent="0.25">
      <c r="S19002" s="109"/>
      <c r="U19002" s="109"/>
      <c r="W19002" s="109"/>
      <c r="Y19002" s="109"/>
      <c r="AA19002" s="109"/>
      <c r="AC19002" s="109"/>
    </row>
    <row r="19003" spans="19:29" x14ac:dyDescent="0.25">
      <c r="S19003" s="108"/>
      <c r="U19003" s="108"/>
      <c r="W19003" s="108"/>
      <c r="Y19003" s="108"/>
      <c r="AA19003" s="108"/>
      <c r="AC19003" s="108"/>
    </row>
    <row r="19004" spans="19:29" x14ac:dyDescent="0.25">
      <c r="S19004" s="108"/>
      <c r="U19004" s="108"/>
      <c r="W19004" s="108"/>
      <c r="Y19004" s="108"/>
      <c r="AA19004" s="108"/>
      <c r="AC19004" s="108"/>
    </row>
    <row r="19005" spans="19:29" x14ac:dyDescent="0.25">
      <c r="S19005" s="108"/>
      <c r="U19005" s="108"/>
      <c r="W19005" s="108"/>
      <c r="Y19005" s="108"/>
      <c r="AA19005" s="108"/>
      <c r="AC19005" s="108"/>
    </row>
    <row r="19006" spans="19:29" x14ac:dyDescent="0.25">
      <c r="S19006" s="110"/>
      <c r="U19006" s="110"/>
      <c r="W19006" s="110"/>
      <c r="Y19006" s="110"/>
      <c r="AA19006" s="110"/>
      <c r="AC19006" s="110"/>
    </row>
    <row r="19007" spans="19:29" x14ac:dyDescent="0.25">
      <c r="S19007" s="110"/>
      <c r="U19007" s="110"/>
      <c r="W19007" s="110"/>
      <c r="Y19007" s="110"/>
      <c r="AA19007" s="110"/>
      <c r="AC19007" s="110"/>
    </row>
    <row r="19008" spans="19:29" x14ac:dyDescent="0.25">
      <c r="S19008" s="110"/>
      <c r="U19008" s="110"/>
      <c r="W19008" s="110"/>
      <c r="Y19008" s="110"/>
      <c r="AA19008" s="110"/>
      <c r="AC19008" s="110"/>
    </row>
    <row r="19009" spans="19:29" x14ac:dyDescent="0.25">
      <c r="S19009" s="110"/>
      <c r="U19009" s="110"/>
      <c r="W19009" s="110"/>
      <c r="Y19009" s="110"/>
      <c r="AA19009" s="110"/>
      <c r="AC19009" s="110"/>
    </row>
    <row r="19010" spans="19:29" x14ac:dyDescent="0.25">
      <c r="S19010" s="111"/>
      <c r="U19010" s="111"/>
      <c r="W19010" s="111"/>
      <c r="Y19010" s="111"/>
      <c r="AA19010" s="111"/>
      <c r="AC19010" s="111"/>
    </row>
    <row r="19011" spans="19:29" x14ac:dyDescent="0.25">
      <c r="S19011" s="107"/>
      <c r="U19011" s="107"/>
      <c r="W19011" s="107"/>
      <c r="Y19011" s="107"/>
      <c r="AA19011" s="107"/>
      <c r="AC19011" s="107"/>
    </row>
    <row r="19012" spans="19:29" x14ac:dyDescent="0.25">
      <c r="S19012" s="108"/>
      <c r="U19012" s="108"/>
      <c r="W19012" s="108"/>
      <c r="Y19012" s="108"/>
      <c r="AA19012" s="108"/>
      <c r="AC19012" s="108"/>
    </row>
    <row r="19013" spans="19:29" x14ac:dyDescent="0.25">
      <c r="S19013" s="108"/>
      <c r="U19013" s="108"/>
      <c r="W19013" s="108"/>
      <c r="Y19013" s="108"/>
      <c r="AA19013" s="108"/>
      <c r="AC19013" s="108"/>
    </row>
    <row r="19014" spans="19:29" x14ac:dyDescent="0.25">
      <c r="S19014" s="109"/>
      <c r="U19014" s="109"/>
      <c r="W19014" s="109"/>
      <c r="Y19014" s="109"/>
      <c r="AA19014" s="109"/>
      <c r="AC19014" s="109"/>
    </row>
    <row r="19015" spans="19:29" x14ac:dyDescent="0.25">
      <c r="S19015" s="108"/>
      <c r="U19015" s="108"/>
      <c r="W19015" s="108"/>
      <c r="Y19015" s="108"/>
      <c r="AA19015" s="108"/>
      <c r="AC19015" s="108"/>
    </row>
    <row r="19016" spans="19:29" x14ac:dyDescent="0.25">
      <c r="S19016" s="108"/>
      <c r="U19016" s="108"/>
      <c r="W19016" s="108"/>
      <c r="Y19016" s="108"/>
      <c r="AA19016" s="108"/>
      <c r="AC19016" s="108"/>
    </row>
    <row r="19017" spans="19:29" x14ac:dyDescent="0.25">
      <c r="S19017" s="109"/>
      <c r="U19017" s="109"/>
      <c r="W19017" s="109"/>
      <c r="Y19017" s="109"/>
      <c r="AA19017" s="109"/>
      <c r="AC19017" s="109"/>
    </row>
    <row r="19018" spans="19:29" x14ac:dyDescent="0.25">
      <c r="S19018" s="108"/>
      <c r="U19018" s="108"/>
      <c r="W19018" s="108"/>
      <c r="Y19018" s="108"/>
      <c r="AA19018" s="108"/>
      <c r="AC19018" s="108"/>
    </row>
    <row r="19019" spans="19:29" x14ac:dyDescent="0.25">
      <c r="S19019" s="109"/>
      <c r="U19019" s="109"/>
      <c r="W19019" s="109"/>
      <c r="Y19019" s="109"/>
      <c r="AA19019" s="109"/>
      <c r="AC19019" s="109"/>
    </row>
    <row r="19020" spans="19:29" x14ac:dyDescent="0.25">
      <c r="S19020" s="108"/>
      <c r="U19020" s="108"/>
      <c r="W19020" s="108"/>
      <c r="Y19020" s="108"/>
      <c r="AA19020" s="108"/>
      <c r="AC19020" s="108"/>
    </row>
    <row r="19021" spans="19:29" x14ac:dyDescent="0.25">
      <c r="S19021" s="108"/>
      <c r="U19021" s="108"/>
      <c r="W19021" s="108"/>
      <c r="Y19021" s="108"/>
      <c r="AA19021" s="108"/>
      <c r="AC19021" s="108"/>
    </row>
    <row r="19022" spans="19:29" x14ac:dyDescent="0.25">
      <c r="S19022" s="108"/>
      <c r="U19022" s="108"/>
      <c r="W19022" s="108"/>
      <c r="Y19022" s="108"/>
      <c r="AA19022" s="108"/>
      <c r="AC19022" s="108"/>
    </row>
    <row r="19023" spans="19:29" x14ac:dyDescent="0.25">
      <c r="S19023" s="110"/>
      <c r="U19023" s="110"/>
      <c r="W19023" s="110"/>
      <c r="Y19023" s="110"/>
      <c r="AA19023" s="110"/>
      <c r="AC19023" s="110"/>
    </row>
    <row r="19024" spans="19:29" x14ac:dyDescent="0.25">
      <c r="S19024" s="110"/>
      <c r="U19024" s="110"/>
      <c r="W19024" s="110"/>
      <c r="Y19024" s="110"/>
      <c r="AA19024" s="110"/>
      <c r="AC19024" s="110"/>
    </row>
    <row r="19025" spans="19:29" x14ac:dyDescent="0.25">
      <c r="S19025" s="110"/>
      <c r="U19025" s="110"/>
      <c r="W19025" s="110"/>
      <c r="Y19025" s="110"/>
      <c r="AA19025" s="110"/>
      <c r="AC19025" s="110"/>
    </row>
    <row r="19026" spans="19:29" x14ac:dyDescent="0.25">
      <c r="S19026" s="110"/>
      <c r="U19026" s="110"/>
      <c r="W19026" s="110"/>
      <c r="Y19026" s="110"/>
      <c r="AA19026" s="110"/>
      <c r="AC19026" s="110"/>
    </row>
    <row r="19027" spans="19:29" x14ac:dyDescent="0.25">
      <c r="S19027" s="111"/>
      <c r="U19027" s="111"/>
      <c r="W19027" s="111"/>
      <c r="Y19027" s="111"/>
      <c r="AA19027" s="111"/>
      <c r="AC19027" s="111"/>
    </row>
    <row r="19028" spans="19:29" x14ac:dyDescent="0.25">
      <c r="S19028" s="107"/>
      <c r="U19028" s="107"/>
      <c r="W19028" s="107"/>
      <c r="Y19028" s="107"/>
      <c r="AA19028" s="107"/>
      <c r="AC19028" s="107"/>
    </row>
    <row r="19029" spans="19:29" x14ac:dyDescent="0.25">
      <c r="S19029" s="108"/>
      <c r="U19029" s="108"/>
      <c r="W19029" s="108"/>
      <c r="Y19029" s="108"/>
      <c r="AA19029" s="108"/>
      <c r="AC19029" s="108"/>
    </row>
    <row r="19030" spans="19:29" x14ac:dyDescent="0.25">
      <c r="S19030" s="108"/>
      <c r="U19030" s="108"/>
      <c r="W19030" s="108"/>
      <c r="Y19030" s="108"/>
      <c r="AA19030" s="108"/>
      <c r="AC19030" s="108"/>
    </row>
    <row r="19031" spans="19:29" x14ac:dyDescent="0.25">
      <c r="S19031" s="109"/>
      <c r="U19031" s="109"/>
      <c r="W19031" s="109"/>
      <c r="Y19031" s="109"/>
      <c r="AA19031" s="109"/>
      <c r="AC19031" s="109"/>
    </row>
    <row r="19032" spans="19:29" x14ac:dyDescent="0.25">
      <c r="S19032" s="108"/>
      <c r="U19032" s="108"/>
      <c r="W19032" s="108"/>
      <c r="Y19032" s="108"/>
      <c r="AA19032" s="108"/>
      <c r="AC19032" s="108"/>
    </row>
    <row r="19033" spans="19:29" x14ac:dyDescent="0.25">
      <c r="S19033" s="108"/>
      <c r="U19033" s="108"/>
      <c r="W19033" s="108"/>
      <c r="Y19033" s="108"/>
      <c r="AA19033" s="108"/>
      <c r="AC19033" s="108"/>
    </row>
    <row r="19034" spans="19:29" x14ac:dyDescent="0.25">
      <c r="S19034" s="109"/>
      <c r="U19034" s="109"/>
      <c r="W19034" s="109"/>
      <c r="Y19034" s="109"/>
      <c r="AA19034" s="109"/>
      <c r="AC19034" s="109"/>
    </row>
    <row r="19035" spans="19:29" x14ac:dyDescent="0.25">
      <c r="S19035" s="108"/>
      <c r="U19035" s="108"/>
      <c r="W19035" s="108"/>
      <c r="Y19035" s="108"/>
      <c r="AA19035" s="108"/>
      <c r="AC19035" s="108"/>
    </row>
    <row r="19036" spans="19:29" x14ac:dyDescent="0.25">
      <c r="S19036" s="109"/>
      <c r="U19036" s="109"/>
      <c r="W19036" s="109"/>
      <c r="Y19036" s="109"/>
      <c r="AA19036" s="109"/>
      <c r="AC19036" s="109"/>
    </row>
    <row r="19037" spans="19:29" x14ac:dyDescent="0.25">
      <c r="S19037" s="108"/>
      <c r="U19037" s="108"/>
      <c r="W19037" s="108"/>
      <c r="Y19037" s="108"/>
      <c r="AA19037" s="108"/>
      <c r="AC19037" s="108"/>
    </row>
    <row r="19038" spans="19:29" x14ac:dyDescent="0.25">
      <c r="S19038" s="108"/>
      <c r="U19038" s="108"/>
      <c r="W19038" s="108"/>
      <c r="Y19038" s="108"/>
      <c r="AA19038" s="108"/>
      <c r="AC19038" s="108"/>
    </row>
    <row r="19039" spans="19:29" x14ac:dyDescent="0.25">
      <c r="S19039" s="108"/>
      <c r="U19039" s="108"/>
      <c r="W19039" s="108"/>
      <c r="Y19039" s="108"/>
      <c r="AA19039" s="108"/>
      <c r="AC19039" s="108"/>
    </row>
    <row r="19040" spans="19:29" x14ac:dyDescent="0.25">
      <c r="S19040" s="110"/>
      <c r="U19040" s="110"/>
      <c r="W19040" s="110"/>
      <c r="Y19040" s="110"/>
      <c r="AA19040" s="110"/>
      <c r="AC19040" s="110"/>
    </row>
    <row r="19041" spans="19:29" x14ac:dyDescent="0.25">
      <c r="S19041" s="110"/>
      <c r="U19041" s="110"/>
      <c r="W19041" s="110"/>
      <c r="Y19041" s="110"/>
      <c r="AA19041" s="110"/>
      <c r="AC19041" s="110"/>
    </row>
    <row r="19042" spans="19:29" x14ac:dyDescent="0.25">
      <c r="S19042" s="110"/>
      <c r="U19042" s="110"/>
      <c r="W19042" s="110"/>
      <c r="Y19042" s="110"/>
      <c r="AA19042" s="110"/>
      <c r="AC19042" s="110"/>
    </row>
    <row r="19043" spans="19:29" x14ac:dyDescent="0.25">
      <c r="S19043" s="110"/>
      <c r="U19043" s="110"/>
      <c r="W19043" s="110"/>
      <c r="Y19043" s="110"/>
      <c r="AA19043" s="110"/>
      <c r="AC19043" s="110"/>
    </row>
    <row r="19044" spans="19:29" x14ac:dyDescent="0.25">
      <c r="S19044" s="111"/>
      <c r="U19044" s="111"/>
      <c r="W19044" s="111"/>
      <c r="Y19044" s="111"/>
      <c r="AA19044" s="111"/>
      <c r="AC19044" s="111"/>
    </row>
    <row r="19045" spans="19:29" x14ac:dyDescent="0.25">
      <c r="S19045" s="107"/>
      <c r="U19045" s="107"/>
      <c r="W19045" s="107"/>
      <c r="Y19045" s="107"/>
      <c r="AA19045" s="107"/>
      <c r="AC19045" s="107"/>
    </row>
    <row r="19046" spans="19:29" x14ac:dyDescent="0.25">
      <c r="S19046" s="108"/>
      <c r="U19046" s="108"/>
      <c r="W19046" s="108"/>
      <c r="Y19046" s="108"/>
      <c r="AA19046" s="108"/>
      <c r="AC19046" s="108"/>
    </row>
    <row r="19047" spans="19:29" x14ac:dyDescent="0.25">
      <c r="S19047" s="108"/>
      <c r="U19047" s="108"/>
      <c r="W19047" s="108"/>
      <c r="Y19047" s="108"/>
      <c r="AA19047" s="108"/>
      <c r="AC19047" s="108"/>
    </row>
    <row r="19048" spans="19:29" x14ac:dyDescent="0.25">
      <c r="S19048" s="109"/>
      <c r="U19048" s="109"/>
      <c r="W19048" s="109"/>
      <c r="Y19048" s="109"/>
      <c r="AA19048" s="109"/>
      <c r="AC19048" s="109"/>
    </row>
    <row r="19049" spans="19:29" x14ac:dyDescent="0.25">
      <c r="S19049" s="108"/>
      <c r="U19049" s="108"/>
      <c r="W19049" s="108"/>
      <c r="Y19049" s="108"/>
      <c r="AA19049" s="108"/>
      <c r="AC19049" s="108"/>
    </row>
    <row r="19050" spans="19:29" x14ac:dyDescent="0.25">
      <c r="S19050" s="108"/>
      <c r="U19050" s="108"/>
      <c r="W19050" s="108"/>
      <c r="Y19050" s="108"/>
      <c r="AA19050" s="108"/>
      <c r="AC19050" s="108"/>
    </row>
    <row r="19051" spans="19:29" x14ac:dyDescent="0.25">
      <c r="S19051" s="109"/>
      <c r="U19051" s="109"/>
      <c r="W19051" s="109"/>
      <c r="Y19051" s="109"/>
      <c r="AA19051" s="109"/>
      <c r="AC19051" s="109"/>
    </row>
    <row r="19052" spans="19:29" x14ac:dyDescent="0.25">
      <c r="S19052" s="108"/>
      <c r="U19052" s="108"/>
      <c r="W19052" s="108"/>
      <c r="Y19052" s="108"/>
      <c r="AA19052" s="108"/>
      <c r="AC19052" s="108"/>
    </row>
    <row r="19053" spans="19:29" x14ac:dyDescent="0.25">
      <c r="S19053" s="109"/>
      <c r="U19053" s="109"/>
      <c r="W19053" s="109"/>
      <c r="Y19053" s="109"/>
      <c r="AA19053" s="109"/>
      <c r="AC19053" s="109"/>
    </row>
    <row r="19054" spans="19:29" x14ac:dyDescent="0.25">
      <c r="S19054" s="108"/>
      <c r="U19054" s="108"/>
      <c r="W19054" s="108"/>
      <c r="Y19054" s="108"/>
      <c r="AA19054" s="108"/>
      <c r="AC19054" s="108"/>
    </row>
    <row r="19055" spans="19:29" x14ac:dyDescent="0.25">
      <c r="S19055" s="108"/>
      <c r="U19055" s="108"/>
      <c r="W19055" s="108"/>
      <c r="Y19055" s="108"/>
      <c r="AA19055" s="108"/>
      <c r="AC19055" s="108"/>
    </row>
    <row r="19056" spans="19:29" x14ac:dyDescent="0.25">
      <c r="S19056" s="108"/>
      <c r="U19056" s="108"/>
      <c r="W19056" s="108"/>
      <c r="Y19056" s="108"/>
      <c r="AA19056" s="108"/>
      <c r="AC19056" s="108"/>
    </row>
    <row r="19057" spans="19:29" x14ac:dyDescent="0.25">
      <c r="S19057" s="110"/>
      <c r="U19057" s="110"/>
      <c r="W19057" s="110"/>
      <c r="Y19057" s="110"/>
      <c r="AA19057" s="110"/>
      <c r="AC19057" s="110"/>
    </row>
    <row r="19058" spans="19:29" x14ac:dyDescent="0.25">
      <c r="S19058" s="110"/>
      <c r="U19058" s="110"/>
      <c r="W19058" s="110"/>
      <c r="Y19058" s="110"/>
      <c r="AA19058" s="110"/>
      <c r="AC19058" s="110"/>
    </row>
    <row r="19059" spans="19:29" x14ac:dyDescent="0.25">
      <c r="S19059" s="110"/>
      <c r="U19059" s="110"/>
      <c r="W19059" s="110"/>
      <c r="Y19059" s="110"/>
      <c r="AA19059" s="110"/>
      <c r="AC19059" s="110"/>
    </row>
    <row r="19060" spans="19:29" x14ac:dyDescent="0.25">
      <c r="S19060" s="110"/>
      <c r="U19060" s="110"/>
      <c r="W19060" s="110"/>
      <c r="Y19060" s="110"/>
      <c r="AA19060" s="110"/>
      <c r="AC19060" s="110"/>
    </row>
    <row r="19061" spans="19:29" x14ac:dyDescent="0.25">
      <c r="S19061" s="111"/>
      <c r="U19061" s="111"/>
      <c r="W19061" s="111"/>
      <c r="Y19061" s="111"/>
      <c r="AA19061" s="111"/>
      <c r="AC19061" s="111"/>
    </row>
    <row r="19062" spans="19:29" x14ac:dyDescent="0.25">
      <c r="S19062" s="107"/>
      <c r="U19062" s="107"/>
      <c r="W19062" s="107"/>
      <c r="Y19062" s="107"/>
      <c r="AA19062" s="107"/>
      <c r="AC19062" s="107"/>
    </row>
    <row r="19063" spans="19:29" x14ac:dyDescent="0.25">
      <c r="S19063" s="108"/>
      <c r="U19063" s="108"/>
      <c r="W19063" s="108"/>
      <c r="Y19063" s="108"/>
      <c r="AA19063" s="108"/>
      <c r="AC19063" s="108"/>
    </row>
    <row r="19064" spans="19:29" x14ac:dyDescent="0.25">
      <c r="S19064" s="108"/>
      <c r="U19064" s="108"/>
      <c r="W19064" s="108"/>
      <c r="Y19064" s="108"/>
      <c r="AA19064" s="108"/>
      <c r="AC19064" s="108"/>
    </row>
    <row r="19065" spans="19:29" x14ac:dyDescent="0.25">
      <c r="S19065" s="109"/>
      <c r="U19065" s="109"/>
      <c r="W19065" s="109"/>
      <c r="Y19065" s="109"/>
      <c r="AA19065" s="109"/>
      <c r="AC19065" s="109"/>
    </row>
    <row r="19066" spans="19:29" x14ac:dyDescent="0.25">
      <c r="S19066" s="108"/>
      <c r="U19066" s="108"/>
      <c r="W19066" s="108"/>
      <c r="Y19066" s="108"/>
      <c r="AA19066" s="108"/>
      <c r="AC19066" s="108"/>
    </row>
    <row r="19067" spans="19:29" x14ac:dyDescent="0.25">
      <c r="S19067" s="108"/>
      <c r="U19067" s="108"/>
      <c r="W19067" s="108"/>
      <c r="Y19067" s="108"/>
      <c r="AA19067" s="108"/>
      <c r="AC19067" s="108"/>
    </row>
    <row r="19068" spans="19:29" x14ac:dyDescent="0.25">
      <c r="S19068" s="109"/>
      <c r="U19068" s="109"/>
      <c r="W19068" s="109"/>
      <c r="Y19068" s="109"/>
      <c r="AA19068" s="109"/>
      <c r="AC19068" s="109"/>
    </row>
    <row r="19069" spans="19:29" x14ac:dyDescent="0.25">
      <c r="S19069" s="108"/>
      <c r="U19069" s="108"/>
      <c r="W19069" s="108"/>
      <c r="Y19069" s="108"/>
      <c r="AA19069" s="108"/>
      <c r="AC19069" s="108"/>
    </row>
    <row r="19070" spans="19:29" x14ac:dyDescent="0.25">
      <c r="S19070" s="109"/>
      <c r="U19070" s="109"/>
      <c r="W19070" s="109"/>
      <c r="Y19070" s="109"/>
      <c r="AA19070" s="109"/>
      <c r="AC19070" s="109"/>
    </row>
    <row r="19071" spans="19:29" x14ac:dyDescent="0.25">
      <c r="S19071" s="108"/>
      <c r="U19071" s="108"/>
      <c r="W19071" s="108"/>
      <c r="Y19071" s="108"/>
      <c r="AA19071" s="108"/>
      <c r="AC19071" s="108"/>
    </row>
    <row r="19072" spans="19:29" x14ac:dyDescent="0.25">
      <c r="S19072" s="108"/>
      <c r="U19072" s="108"/>
      <c r="W19072" s="108"/>
      <c r="Y19072" s="108"/>
      <c r="AA19072" s="108"/>
      <c r="AC19072" s="108"/>
    </row>
    <row r="19073" spans="19:29" x14ac:dyDescent="0.25">
      <c r="S19073" s="108"/>
      <c r="U19073" s="108"/>
      <c r="W19073" s="108"/>
      <c r="Y19073" s="108"/>
      <c r="AA19073" s="108"/>
      <c r="AC19073" s="108"/>
    </row>
    <row r="19074" spans="19:29" x14ac:dyDescent="0.25">
      <c r="S19074" s="110"/>
      <c r="U19074" s="110"/>
      <c r="W19074" s="110"/>
      <c r="Y19074" s="110"/>
      <c r="AA19074" s="110"/>
      <c r="AC19074" s="110"/>
    </row>
    <row r="19075" spans="19:29" x14ac:dyDescent="0.25">
      <c r="S19075" s="110"/>
      <c r="U19075" s="110"/>
      <c r="W19075" s="110"/>
      <c r="Y19075" s="110"/>
      <c r="AA19075" s="110"/>
      <c r="AC19075" s="110"/>
    </row>
    <row r="19076" spans="19:29" x14ac:dyDescent="0.25">
      <c r="S19076" s="110"/>
      <c r="U19076" s="110"/>
      <c r="W19076" s="110"/>
      <c r="Y19076" s="110"/>
      <c r="AA19076" s="110"/>
      <c r="AC19076" s="110"/>
    </row>
    <row r="19077" spans="19:29" x14ac:dyDescent="0.25">
      <c r="S19077" s="110"/>
      <c r="U19077" s="110"/>
      <c r="W19077" s="110"/>
      <c r="Y19077" s="110"/>
      <c r="AA19077" s="110"/>
      <c r="AC19077" s="110"/>
    </row>
    <row r="19078" spans="19:29" x14ac:dyDescent="0.25">
      <c r="S19078" s="111"/>
      <c r="U19078" s="111"/>
      <c r="W19078" s="111"/>
      <c r="Y19078" s="111"/>
      <c r="AA19078" s="111"/>
      <c r="AC19078" s="111"/>
    </row>
    <row r="19079" spans="19:29" x14ac:dyDescent="0.25">
      <c r="S19079" s="107"/>
      <c r="U19079" s="107"/>
      <c r="W19079" s="107"/>
      <c r="Y19079" s="107"/>
      <c r="AA19079" s="107"/>
      <c r="AC19079" s="107"/>
    </row>
    <row r="19080" spans="19:29" x14ac:dyDescent="0.25">
      <c r="S19080" s="108"/>
      <c r="U19080" s="108"/>
      <c r="W19080" s="108"/>
      <c r="Y19080" s="108"/>
      <c r="AA19080" s="108"/>
      <c r="AC19080" s="108"/>
    </row>
    <row r="19081" spans="19:29" x14ac:dyDescent="0.25">
      <c r="S19081" s="108"/>
      <c r="U19081" s="108"/>
      <c r="W19081" s="108"/>
      <c r="Y19081" s="108"/>
      <c r="AA19081" s="108"/>
      <c r="AC19081" s="108"/>
    </row>
    <row r="19082" spans="19:29" x14ac:dyDescent="0.25">
      <c r="S19082" s="109"/>
      <c r="U19082" s="109"/>
      <c r="W19082" s="109"/>
      <c r="Y19082" s="109"/>
      <c r="AA19082" s="109"/>
      <c r="AC19082" s="109"/>
    </row>
    <row r="19083" spans="19:29" x14ac:dyDescent="0.25">
      <c r="S19083" s="108"/>
      <c r="U19083" s="108"/>
      <c r="W19083" s="108"/>
      <c r="Y19083" s="108"/>
      <c r="AA19083" s="108"/>
      <c r="AC19083" s="108"/>
    </row>
    <row r="19084" spans="19:29" x14ac:dyDescent="0.25">
      <c r="S19084" s="108"/>
      <c r="U19084" s="108"/>
      <c r="W19084" s="108"/>
      <c r="Y19084" s="108"/>
      <c r="AA19084" s="108"/>
      <c r="AC19084" s="108"/>
    </row>
    <row r="19085" spans="19:29" x14ac:dyDescent="0.25">
      <c r="S19085" s="109"/>
      <c r="U19085" s="109"/>
      <c r="W19085" s="109"/>
      <c r="Y19085" s="109"/>
      <c r="AA19085" s="109"/>
      <c r="AC19085" s="109"/>
    </row>
    <row r="19086" spans="19:29" x14ac:dyDescent="0.25">
      <c r="S19086" s="108"/>
      <c r="U19086" s="108"/>
      <c r="W19086" s="108"/>
      <c r="Y19086" s="108"/>
      <c r="AA19086" s="108"/>
      <c r="AC19086" s="108"/>
    </row>
    <row r="19087" spans="19:29" x14ac:dyDescent="0.25">
      <c r="S19087" s="109"/>
      <c r="U19087" s="109"/>
      <c r="W19087" s="109"/>
      <c r="Y19087" s="109"/>
      <c r="AA19087" s="109"/>
      <c r="AC19087" s="109"/>
    </row>
    <row r="19088" spans="19:29" x14ac:dyDescent="0.25">
      <c r="S19088" s="108"/>
      <c r="U19088" s="108"/>
      <c r="W19088" s="108"/>
      <c r="Y19088" s="108"/>
      <c r="AA19088" s="108"/>
      <c r="AC19088" s="108"/>
    </row>
    <row r="19089" spans="19:29" x14ac:dyDescent="0.25">
      <c r="S19089" s="108"/>
      <c r="U19089" s="108"/>
      <c r="W19089" s="108"/>
      <c r="Y19089" s="108"/>
      <c r="AA19089" s="108"/>
      <c r="AC19089" s="108"/>
    </row>
    <row r="19090" spans="19:29" x14ac:dyDescent="0.25">
      <c r="S19090" s="108"/>
      <c r="U19090" s="108"/>
      <c r="W19090" s="108"/>
      <c r="Y19090" s="108"/>
      <c r="AA19090" s="108"/>
      <c r="AC19090" s="108"/>
    </row>
    <row r="19091" spans="19:29" x14ac:dyDescent="0.25">
      <c r="S19091" s="110"/>
      <c r="U19091" s="110"/>
      <c r="W19091" s="110"/>
      <c r="Y19091" s="110"/>
      <c r="AA19091" s="110"/>
      <c r="AC19091" s="110"/>
    </row>
    <row r="19092" spans="19:29" x14ac:dyDescent="0.25">
      <c r="S19092" s="110"/>
      <c r="U19092" s="110"/>
      <c r="W19092" s="110"/>
      <c r="Y19092" s="110"/>
      <c r="AA19092" s="110"/>
      <c r="AC19092" s="110"/>
    </row>
    <row r="19093" spans="19:29" x14ac:dyDescent="0.25">
      <c r="S19093" s="110"/>
      <c r="U19093" s="110"/>
      <c r="W19093" s="110"/>
      <c r="Y19093" s="110"/>
      <c r="AA19093" s="110"/>
      <c r="AC19093" s="110"/>
    </row>
    <row r="19094" spans="19:29" x14ac:dyDescent="0.25">
      <c r="S19094" s="110"/>
      <c r="U19094" s="110"/>
      <c r="W19094" s="110"/>
      <c r="Y19094" s="110"/>
      <c r="AA19094" s="110"/>
      <c r="AC19094" s="110"/>
    </row>
    <row r="19095" spans="19:29" x14ac:dyDescent="0.25">
      <c r="S19095" s="111"/>
      <c r="U19095" s="111"/>
      <c r="W19095" s="111"/>
      <c r="Y19095" s="111"/>
      <c r="AA19095" s="111"/>
      <c r="AC19095" s="111"/>
    </row>
    <row r="19096" spans="19:29" x14ac:dyDescent="0.25">
      <c r="S19096" s="107"/>
      <c r="U19096" s="107"/>
      <c r="W19096" s="107"/>
      <c r="Y19096" s="107"/>
      <c r="AA19096" s="107"/>
      <c r="AC19096" s="107"/>
    </row>
    <row r="19097" spans="19:29" x14ac:dyDescent="0.25">
      <c r="S19097" s="108"/>
      <c r="U19097" s="108"/>
      <c r="W19097" s="108"/>
      <c r="Y19097" s="108"/>
      <c r="AA19097" s="108"/>
      <c r="AC19097" s="108"/>
    </row>
    <row r="19098" spans="19:29" x14ac:dyDescent="0.25">
      <c r="S19098" s="108"/>
      <c r="U19098" s="108"/>
      <c r="W19098" s="108"/>
      <c r="Y19098" s="108"/>
      <c r="AA19098" s="108"/>
      <c r="AC19098" s="108"/>
    </row>
    <row r="19099" spans="19:29" x14ac:dyDescent="0.25">
      <c r="S19099" s="109"/>
      <c r="U19099" s="109"/>
      <c r="W19099" s="109"/>
      <c r="Y19099" s="109"/>
      <c r="AA19099" s="109"/>
      <c r="AC19099" s="109"/>
    </row>
    <row r="19100" spans="19:29" x14ac:dyDescent="0.25">
      <c r="S19100" s="108"/>
      <c r="U19100" s="108"/>
      <c r="W19100" s="108"/>
      <c r="Y19100" s="108"/>
      <c r="AA19100" s="108"/>
      <c r="AC19100" s="108"/>
    </row>
    <row r="19101" spans="19:29" x14ac:dyDescent="0.25">
      <c r="S19101" s="108"/>
      <c r="U19101" s="108"/>
      <c r="W19101" s="108"/>
      <c r="Y19101" s="108"/>
      <c r="AA19101" s="108"/>
      <c r="AC19101" s="108"/>
    </row>
    <row r="19102" spans="19:29" x14ac:dyDescent="0.25">
      <c r="S19102" s="109"/>
      <c r="U19102" s="109"/>
      <c r="W19102" s="109"/>
      <c r="Y19102" s="109"/>
      <c r="AA19102" s="109"/>
      <c r="AC19102" s="109"/>
    </row>
    <row r="19103" spans="19:29" x14ac:dyDescent="0.25">
      <c r="S19103" s="108"/>
      <c r="U19103" s="108"/>
      <c r="W19103" s="108"/>
      <c r="Y19103" s="108"/>
      <c r="AA19103" s="108"/>
      <c r="AC19103" s="108"/>
    </row>
    <row r="19104" spans="19:29" x14ac:dyDescent="0.25">
      <c r="S19104" s="109"/>
      <c r="U19104" s="109"/>
      <c r="W19104" s="109"/>
      <c r="Y19104" s="109"/>
      <c r="AA19104" s="109"/>
      <c r="AC19104" s="109"/>
    </row>
    <row r="19105" spans="19:29" x14ac:dyDescent="0.25">
      <c r="S19105" s="108"/>
      <c r="U19105" s="108"/>
      <c r="W19105" s="108"/>
      <c r="Y19105" s="108"/>
      <c r="AA19105" s="108"/>
      <c r="AC19105" s="108"/>
    </row>
    <row r="19106" spans="19:29" x14ac:dyDescent="0.25">
      <c r="S19106" s="108"/>
      <c r="U19106" s="108"/>
      <c r="W19106" s="108"/>
      <c r="Y19106" s="108"/>
      <c r="AA19106" s="108"/>
      <c r="AC19106" s="108"/>
    </row>
    <row r="19107" spans="19:29" x14ac:dyDescent="0.25">
      <c r="S19107" s="108"/>
      <c r="U19107" s="108"/>
      <c r="W19107" s="108"/>
      <c r="Y19107" s="108"/>
      <c r="AA19107" s="108"/>
      <c r="AC19107" s="108"/>
    </row>
    <row r="19108" spans="19:29" x14ac:dyDescent="0.25">
      <c r="S19108" s="110"/>
      <c r="U19108" s="110"/>
      <c r="W19108" s="110"/>
      <c r="Y19108" s="110"/>
      <c r="AA19108" s="110"/>
      <c r="AC19108" s="110"/>
    </row>
    <row r="19109" spans="19:29" x14ac:dyDescent="0.25">
      <c r="S19109" s="110"/>
      <c r="U19109" s="110"/>
      <c r="W19109" s="110"/>
      <c r="Y19109" s="110"/>
      <c r="AA19109" s="110"/>
      <c r="AC19109" s="110"/>
    </row>
    <row r="19110" spans="19:29" x14ac:dyDescent="0.25">
      <c r="S19110" s="110"/>
      <c r="U19110" s="110"/>
      <c r="W19110" s="110"/>
      <c r="Y19110" s="110"/>
      <c r="AA19110" s="110"/>
      <c r="AC19110" s="110"/>
    </row>
    <row r="19111" spans="19:29" x14ac:dyDescent="0.25">
      <c r="S19111" s="110"/>
      <c r="U19111" s="110"/>
      <c r="W19111" s="110"/>
      <c r="Y19111" s="110"/>
      <c r="AA19111" s="110"/>
      <c r="AC19111" s="110"/>
    </row>
    <row r="19112" spans="19:29" x14ac:dyDescent="0.25">
      <c r="S19112" s="111"/>
      <c r="U19112" s="111"/>
      <c r="W19112" s="111"/>
      <c r="Y19112" s="111"/>
      <c r="AA19112" s="111"/>
      <c r="AC19112" s="111"/>
    </row>
    <row r="19113" spans="19:29" x14ac:dyDescent="0.25">
      <c r="S19113" s="107"/>
      <c r="U19113" s="107"/>
      <c r="W19113" s="107"/>
      <c r="Y19113" s="107"/>
      <c r="AA19113" s="107"/>
      <c r="AC19113" s="107"/>
    </row>
    <row r="19114" spans="19:29" x14ac:dyDescent="0.25">
      <c r="S19114" s="108"/>
      <c r="U19114" s="108"/>
      <c r="W19114" s="108"/>
      <c r="Y19114" s="108"/>
      <c r="AA19114" s="108"/>
      <c r="AC19114" s="108"/>
    </row>
    <row r="19115" spans="19:29" x14ac:dyDescent="0.25">
      <c r="S19115" s="108"/>
      <c r="U19115" s="108"/>
      <c r="W19115" s="108"/>
      <c r="Y19115" s="108"/>
      <c r="AA19115" s="108"/>
      <c r="AC19115" s="108"/>
    </row>
    <row r="19116" spans="19:29" x14ac:dyDescent="0.25">
      <c r="S19116" s="109"/>
      <c r="U19116" s="109"/>
      <c r="W19116" s="109"/>
      <c r="Y19116" s="109"/>
      <c r="AA19116" s="109"/>
      <c r="AC19116" s="109"/>
    </row>
    <row r="19117" spans="19:29" x14ac:dyDescent="0.25">
      <c r="S19117" s="108"/>
      <c r="U19117" s="108"/>
      <c r="W19117" s="108"/>
      <c r="Y19117" s="108"/>
      <c r="AA19117" s="108"/>
      <c r="AC19117" s="108"/>
    </row>
    <row r="19118" spans="19:29" x14ac:dyDescent="0.25">
      <c r="S19118" s="108"/>
      <c r="U19118" s="108"/>
      <c r="W19118" s="108"/>
      <c r="Y19118" s="108"/>
      <c r="AA19118" s="108"/>
      <c r="AC19118" s="108"/>
    </row>
    <row r="19119" spans="19:29" x14ac:dyDescent="0.25">
      <c r="S19119" s="109"/>
      <c r="U19119" s="109"/>
      <c r="W19119" s="109"/>
      <c r="Y19119" s="109"/>
      <c r="AA19119" s="109"/>
      <c r="AC19119" s="109"/>
    </row>
    <row r="19120" spans="19:29" x14ac:dyDescent="0.25">
      <c r="S19120" s="108"/>
      <c r="U19120" s="108"/>
      <c r="W19120" s="108"/>
      <c r="Y19120" s="108"/>
      <c r="AA19120" s="108"/>
      <c r="AC19120" s="108"/>
    </row>
    <row r="19121" spans="19:29" x14ac:dyDescent="0.25">
      <c r="S19121" s="109"/>
      <c r="U19121" s="109"/>
      <c r="W19121" s="109"/>
      <c r="Y19121" s="109"/>
      <c r="AA19121" s="109"/>
      <c r="AC19121" s="109"/>
    </row>
    <row r="19122" spans="19:29" x14ac:dyDescent="0.25">
      <c r="S19122" s="108"/>
      <c r="U19122" s="108"/>
      <c r="W19122" s="108"/>
      <c r="Y19122" s="108"/>
      <c r="AA19122" s="108"/>
      <c r="AC19122" s="108"/>
    </row>
    <row r="19123" spans="19:29" x14ac:dyDescent="0.25">
      <c r="S19123" s="108"/>
      <c r="U19123" s="108"/>
      <c r="W19123" s="108"/>
      <c r="Y19123" s="108"/>
      <c r="AA19123" s="108"/>
      <c r="AC19123" s="108"/>
    </row>
    <row r="19124" spans="19:29" x14ac:dyDescent="0.25">
      <c r="S19124" s="108"/>
      <c r="U19124" s="108"/>
      <c r="W19124" s="108"/>
      <c r="Y19124" s="108"/>
      <c r="AA19124" s="108"/>
      <c r="AC19124" s="108"/>
    </row>
    <row r="19125" spans="19:29" x14ac:dyDescent="0.25">
      <c r="S19125" s="110"/>
      <c r="U19125" s="110"/>
      <c r="W19125" s="110"/>
      <c r="Y19125" s="110"/>
      <c r="AA19125" s="110"/>
      <c r="AC19125" s="110"/>
    </row>
    <row r="19126" spans="19:29" x14ac:dyDescent="0.25">
      <c r="S19126" s="110"/>
      <c r="U19126" s="110"/>
      <c r="W19126" s="110"/>
      <c r="Y19126" s="110"/>
      <c r="AA19126" s="110"/>
      <c r="AC19126" s="110"/>
    </row>
    <row r="19127" spans="19:29" x14ac:dyDescent="0.25">
      <c r="S19127" s="110"/>
      <c r="U19127" s="110"/>
      <c r="W19127" s="110"/>
      <c r="Y19127" s="110"/>
      <c r="AA19127" s="110"/>
      <c r="AC19127" s="110"/>
    </row>
    <row r="19128" spans="19:29" x14ac:dyDescent="0.25">
      <c r="S19128" s="110"/>
      <c r="U19128" s="110"/>
      <c r="W19128" s="110"/>
      <c r="Y19128" s="110"/>
      <c r="AA19128" s="110"/>
      <c r="AC19128" s="110"/>
    </row>
    <row r="19129" spans="19:29" x14ac:dyDescent="0.25">
      <c r="S19129" s="111"/>
      <c r="U19129" s="111"/>
      <c r="W19129" s="111"/>
      <c r="Y19129" s="111"/>
      <c r="AA19129" s="111"/>
      <c r="AC19129" s="111"/>
    </row>
    <row r="19130" spans="19:29" x14ac:dyDescent="0.25">
      <c r="S19130" s="107"/>
      <c r="U19130" s="107"/>
      <c r="W19130" s="107"/>
      <c r="Y19130" s="107"/>
      <c r="AA19130" s="107"/>
      <c r="AC19130" s="107"/>
    </row>
    <row r="19131" spans="19:29" x14ac:dyDescent="0.25">
      <c r="S19131" s="108"/>
      <c r="U19131" s="108"/>
      <c r="W19131" s="108"/>
      <c r="Y19131" s="108"/>
      <c r="AA19131" s="108"/>
      <c r="AC19131" s="108"/>
    </row>
    <row r="19132" spans="19:29" x14ac:dyDescent="0.25">
      <c r="S19132" s="108"/>
      <c r="U19132" s="108"/>
      <c r="W19132" s="108"/>
      <c r="Y19132" s="108"/>
      <c r="AA19132" s="108"/>
      <c r="AC19132" s="108"/>
    </row>
    <row r="19133" spans="19:29" x14ac:dyDescent="0.25">
      <c r="S19133" s="109"/>
      <c r="U19133" s="109"/>
      <c r="W19133" s="109"/>
      <c r="Y19133" s="109"/>
      <c r="AA19133" s="109"/>
      <c r="AC19133" s="109"/>
    </row>
    <row r="19134" spans="19:29" x14ac:dyDescent="0.25">
      <c r="S19134" s="108"/>
      <c r="U19134" s="108"/>
      <c r="W19134" s="108"/>
      <c r="Y19134" s="108"/>
      <c r="AA19134" s="108"/>
      <c r="AC19134" s="108"/>
    </row>
    <row r="19135" spans="19:29" x14ac:dyDescent="0.25">
      <c r="S19135" s="108"/>
      <c r="U19135" s="108"/>
      <c r="W19135" s="108"/>
      <c r="Y19135" s="108"/>
      <c r="AA19135" s="108"/>
      <c r="AC19135" s="108"/>
    </row>
    <row r="19136" spans="19:29" x14ac:dyDescent="0.25">
      <c r="S19136" s="109"/>
      <c r="U19136" s="109"/>
      <c r="W19136" s="109"/>
      <c r="Y19136" s="109"/>
      <c r="AA19136" s="109"/>
      <c r="AC19136" s="109"/>
    </row>
    <row r="19137" spans="19:29" x14ac:dyDescent="0.25">
      <c r="S19137" s="108"/>
      <c r="U19137" s="108"/>
      <c r="W19137" s="108"/>
      <c r="Y19137" s="108"/>
      <c r="AA19137" s="108"/>
      <c r="AC19137" s="108"/>
    </row>
    <row r="19138" spans="19:29" x14ac:dyDescent="0.25">
      <c r="S19138" s="109"/>
      <c r="U19138" s="109"/>
      <c r="W19138" s="109"/>
      <c r="Y19138" s="109"/>
      <c r="AA19138" s="109"/>
      <c r="AC19138" s="109"/>
    </row>
    <row r="19139" spans="19:29" x14ac:dyDescent="0.25">
      <c r="S19139" s="108"/>
      <c r="U19139" s="108"/>
      <c r="W19139" s="108"/>
      <c r="Y19139" s="108"/>
      <c r="AA19139" s="108"/>
      <c r="AC19139" s="108"/>
    </row>
    <row r="19140" spans="19:29" x14ac:dyDescent="0.25">
      <c r="S19140" s="108"/>
      <c r="U19140" s="108"/>
      <c r="W19140" s="108"/>
      <c r="Y19140" s="108"/>
      <c r="AA19140" s="108"/>
      <c r="AC19140" s="108"/>
    </row>
    <row r="19141" spans="19:29" x14ac:dyDescent="0.25">
      <c r="S19141" s="108"/>
      <c r="U19141" s="108"/>
      <c r="W19141" s="108"/>
      <c r="Y19141" s="108"/>
      <c r="AA19141" s="108"/>
      <c r="AC19141" s="108"/>
    </row>
    <row r="19142" spans="19:29" x14ac:dyDescent="0.25">
      <c r="S19142" s="110"/>
      <c r="U19142" s="110"/>
      <c r="W19142" s="110"/>
      <c r="Y19142" s="110"/>
      <c r="AA19142" s="110"/>
      <c r="AC19142" s="110"/>
    </row>
    <row r="19143" spans="19:29" x14ac:dyDescent="0.25">
      <c r="S19143" s="110"/>
      <c r="U19143" s="110"/>
      <c r="W19143" s="110"/>
      <c r="Y19143" s="110"/>
      <c r="AA19143" s="110"/>
      <c r="AC19143" s="110"/>
    </row>
    <row r="19144" spans="19:29" x14ac:dyDescent="0.25">
      <c r="S19144" s="110"/>
      <c r="U19144" s="110"/>
      <c r="W19144" s="110"/>
      <c r="Y19144" s="110"/>
      <c r="AA19144" s="110"/>
      <c r="AC19144" s="110"/>
    </row>
    <row r="19145" spans="19:29" x14ac:dyDescent="0.25">
      <c r="S19145" s="110"/>
      <c r="U19145" s="110"/>
      <c r="W19145" s="110"/>
      <c r="Y19145" s="110"/>
      <c r="AA19145" s="110"/>
      <c r="AC19145" s="110"/>
    </row>
    <row r="19146" spans="19:29" x14ac:dyDescent="0.25">
      <c r="S19146" s="111"/>
      <c r="U19146" s="111"/>
      <c r="W19146" s="111"/>
      <c r="Y19146" s="111"/>
      <c r="AA19146" s="111"/>
      <c r="AC19146" s="111"/>
    </row>
    <row r="19147" spans="19:29" x14ac:dyDescent="0.25">
      <c r="S19147" s="107"/>
      <c r="U19147" s="107"/>
      <c r="W19147" s="107"/>
      <c r="Y19147" s="107"/>
      <c r="AA19147" s="107"/>
      <c r="AC19147" s="107"/>
    </row>
    <row r="19148" spans="19:29" x14ac:dyDescent="0.25">
      <c r="S19148" s="108"/>
      <c r="U19148" s="108"/>
      <c r="W19148" s="108"/>
      <c r="Y19148" s="108"/>
      <c r="AA19148" s="108"/>
      <c r="AC19148" s="108"/>
    </row>
    <row r="19149" spans="19:29" x14ac:dyDescent="0.25">
      <c r="S19149" s="108"/>
      <c r="U19149" s="108"/>
      <c r="W19149" s="108"/>
      <c r="Y19149" s="108"/>
      <c r="AA19149" s="108"/>
      <c r="AC19149" s="108"/>
    </row>
    <row r="19150" spans="19:29" x14ac:dyDescent="0.25">
      <c r="S19150" s="109"/>
      <c r="U19150" s="109"/>
      <c r="W19150" s="109"/>
      <c r="Y19150" s="109"/>
      <c r="AA19150" s="109"/>
      <c r="AC19150" s="109"/>
    </row>
    <row r="19151" spans="19:29" x14ac:dyDescent="0.25">
      <c r="S19151" s="108"/>
      <c r="U19151" s="108"/>
      <c r="W19151" s="108"/>
      <c r="Y19151" s="108"/>
      <c r="AA19151" s="108"/>
      <c r="AC19151" s="108"/>
    </row>
    <row r="19152" spans="19:29" x14ac:dyDescent="0.25">
      <c r="S19152" s="108"/>
      <c r="U19152" s="108"/>
      <c r="W19152" s="108"/>
      <c r="Y19152" s="108"/>
      <c r="AA19152" s="108"/>
      <c r="AC19152" s="108"/>
    </row>
    <row r="19153" spans="19:29" x14ac:dyDescent="0.25">
      <c r="S19153" s="109"/>
      <c r="U19153" s="109"/>
      <c r="W19153" s="109"/>
      <c r="Y19153" s="109"/>
      <c r="AA19153" s="109"/>
      <c r="AC19153" s="109"/>
    </row>
    <row r="19154" spans="19:29" x14ac:dyDescent="0.25">
      <c r="S19154" s="108"/>
      <c r="U19154" s="108"/>
      <c r="W19154" s="108"/>
      <c r="Y19154" s="108"/>
      <c r="AA19154" s="108"/>
      <c r="AC19154" s="108"/>
    </row>
    <row r="19155" spans="19:29" x14ac:dyDescent="0.25">
      <c r="S19155" s="109"/>
      <c r="U19155" s="109"/>
      <c r="W19155" s="109"/>
      <c r="Y19155" s="109"/>
      <c r="AA19155" s="109"/>
      <c r="AC19155" s="109"/>
    </row>
    <row r="19156" spans="19:29" x14ac:dyDescent="0.25">
      <c r="S19156" s="108"/>
      <c r="U19156" s="108"/>
      <c r="W19156" s="108"/>
      <c r="Y19156" s="108"/>
      <c r="AA19156" s="108"/>
      <c r="AC19156" s="108"/>
    </row>
    <row r="19157" spans="19:29" x14ac:dyDescent="0.25">
      <c r="S19157" s="108"/>
      <c r="U19157" s="108"/>
      <c r="W19157" s="108"/>
      <c r="Y19157" s="108"/>
      <c r="AA19157" s="108"/>
      <c r="AC19157" s="108"/>
    </row>
    <row r="19158" spans="19:29" x14ac:dyDescent="0.25">
      <c r="S19158" s="108"/>
      <c r="U19158" s="108"/>
      <c r="W19158" s="108"/>
      <c r="Y19158" s="108"/>
      <c r="AA19158" s="108"/>
      <c r="AC19158" s="108"/>
    </row>
    <row r="19159" spans="19:29" x14ac:dyDescent="0.25">
      <c r="S19159" s="110"/>
      <c r="U19159" s="110"/>
      <c r="W19159" s="110"/>
      <c r="Y19159" s="110"/>
      <c r="AA19159" s="110"/>
      <c r="AC19159" s="110"/>
    </row>
    <row r="19160" spans="19:29" x14ac:dyDescent="0.25">
      <c r="S19160" s="110"/>
      <c r="U19160" s="110"/>
      <c r="W19160" s="110"/>
      <c r="Y19160" s="110"/>
      <c r="AA19160" s="110"/>
      <c r="AC19160" s="110"/>
    </row>
    <row r="19161" spans="19:29" x14ac:dyDescent="0.25">
      <c r="S19161" s="110"/>
      <c r="U19161" s="110"/>
      <c r="W19161" s="110"/>
      <c r="Y19161" s="110"/>
      <c r="AA19161" s="110"/>
      <c r="AC19161" s="110"/>
    </row>
    <row r="19162" spans="19:29" x14ac:dyDescent="0.25">
      <c r="S19162" s="110"/>
      <c r="U19162" s="110"/>
      <c r="W19162" s="110"/>
      <c r="Y19162" s="110"/>
      <c r="AA19162" s="110"/>
      <c r="AC19162" s="110"/>
    </row>
    <row r="19163" spans="19:29" x14ac:dyDescent="0.25">
      <c r="S19163" s="111"/>
      <c r="U19163" s="111"/>
      <c r="W19163" s="111"/>
      <c r="Y19163" s="111"/>
      <c r="AA19163" s="111"/>
      <c r="AC19163" s="111"/>
    </row>
    <row r="19164" spans="19:29" x14ac:dyDescent="0.25">
      <c r="S19164" s="107"/>
      <c r="U19164" s="107"/>
      <c r="W19164" s="107"/>
      <c r="Y19164" s="107"/>
      <c r="AA19164" s="107"/>
      <c r="AC19164" s="107"/>
    </row>
    <row r="19165" spans="19:29" x14ac:dyDescent="0.25">
      <c r="S19165" s="108"/>
      <c r="U19165" s="108"/>
      <c r="W19165" s="108"/>
      <c r="Y19165" s="108"/>
      <c r="AA19165" s="108"/>
      <c r="AC19165" s="108"/>
    </row>
    <row r="19166" spans="19:29" x14ac:dyDescent="0.25">
      <c r="S19166" s="108"/>
      <c r="U19166" s="108"/>
      <c r="W19166" s="108"/>
      <c r="Y19166" s="108"/>
      <c r="AA19166" s="108"/>
      <c r="AC19166" s="108"/>
    </row>
    <row r="19167" spans="19:29" x14ac:dyDescent="0.25">
      <c r="S19167" s="109"/>
      <c r="U19167" s="109"/>
      <c r="W19167" s="109"/>
      <c r="Y19167" s="109"/>
      <c r="AA19167" s="109"/>
      <c r="AC19167" s="109"/>
    </row>
    <row r="19168" spans="19:29" x14ac:dyDescent="0.25">
      <c r="S19168" s="108"/>
      <c r="U19168" s="108"/>
      <c r="W19168" s="108"/>
      <c r="Y19168" s="108"/>
      <c r="AA19168" s="108"/>
      <c r="AC19168" s="108"/>
    </row>
    <row r="19169" spans="19:29" x14ac:dyDescent="0.25">
      <c r="S19169" s="108"/>
      <c r="U19169" s="108"/>
      <c r="W19169" s="108"/>
      <c r="Y19169" s="108"/>
      <c r="AA19169" s="108"/>
      <c r="AC19169" s="108"/>
    </row>
    <row r="19170" spans="19:29" x14ac:dyDescent="0.25">
      <c r="S19170" s="109"/>
      <c r="U19170" s="109"/>
      <c r="W19170" s="109"/>
      <c r="Y19170" s="109"/>
      <c r="AA19170" s="109"/>
      <c r="AC19170" s="109"/>
    </row>
    <row r="19171" spans="19:29" x14ac:dyDescent="0.25">
      <c r="S19171" s="108"/>
      <c r="U19171" s="108"/>
      <c r="W19171" s="108"/>
      <c r="Y19171" s="108"/>
      <c r="AA19171" s="108"/>
      <c r="AC19171" s="108"/>
    </row>
    <row r="19172" spans="19:29" x14ac:dyDescent="0.25">
      <c r="S19172" s="109"/>
      <c r="U19172" s="109"/>
      <c r="W19172" s="109"/>
      <c r="Y19172" s="109"/>
      <c r="AA19172" s="109"/>
      <c r="AC19172" s="109"/>
    </row>
    <row r="19173" spans="19:29" x14ac:dyDescent="0.25">
      <c r="S19173" s="108"/>
      <c r="U19173" s="108"/>
      <c r="W19173" s="108"/>
      <c r="Y19173" s="108"/>
      <c r="AA19173" s="108"/>
      <c r="AC19173" s="108"/>
    </row>
    <row r="19174" spans="19:29" x14ac:dyDescent="0.25">
      <c r="S19174" s="108"/>
      <c r="U19174" s="108"/>
      <c r="W19174" s="108"/>
      <c r="Y19174" s="108"/>
      <c r="AA19174" s="108"/>
      <c r="AC19174" s="108"/>
    </row>
    <row r="19175" spans="19:29" x14ac:dyDescent="0.25">
      <c r="S19175" s="108"/>
      <c r="U19175" s="108"/>
      <c r="W19175" s="108"/>
      <c r="Y19175" s="108"/>
      <c r="AA19175" s="108"/>
      <c r="AC19175" s="108"/>
    </row>
    <row r="19176" spans="19:29" x14ac:dyDescent="0.25">
      <c r="S19176" s="110"/>
      <c r="U19176" s="110"/>
      <c r="W19176" s="110"/>
      <c r="Y19176" s="110"/>
      <c r="AA19176" s="110"/>
      <c r="AC19176" s="110"/>
    </row>
    <row r="19177" spans="19:29" x14ac:dyDescent="0.25">
      <c r="S19177" s="110"/>
      <c r="U19177" s="110"/>
      <c r="W19177" s="110"/>
      <c r="Y19177" s="110"/>
      <c r="AA19177" s="110"/>
      <c r="AC19177" s="110"/>
    </row>
    <row r="19178" spans="19:29" x14ac:dyDescent="0.25">
      <c r="S19178" s="110"/>
      <c r="U19178" s="110"/>
      <c r="W19178" s="110"/>
      <c r="Y19178" s="110"/>
      <c r="AA19178" s="110"/>
      <c r="AC19178" s="110"/>
    </row>
    <row r="19179" spans="19:29" x14ac:dyDescent="0.25">
      <c r="S19179" s="110"/>
      <c r="U19179" s="110"/>
      <c r="W19179" s="110"/>
      <c r="Y19179" s="110"/>
      <c r="AA19179" s="110"/>
      <c r="AC19179" s="110"/>
    </row>
    <row r="19180" spans="19:29" x14ac:dyDescent="0.25">
      <c r="S19180" s="111"/>
      <c r="U19180" s="111"/>
      <c r="W19180" s="111"/>
      <c r="Y19180" s="111"/>
      <c r="AA19180" s="111"/>
      <c r="AC19180" s="111"/>
    </row>
    <row r="19181" spans="19:29" x14ac:dyDescent="0.25">
      <c r="S19181" s="107"/>
      <c r="U19181" s="107"/>
      <c r="W19181" s="107"/>
      <c r="Y19181" s="107"/>
      <c r="AA19181" s="107"/>
      <c r="AC19181" s="107"/>
    </row>
    <row r="19182" spans="19:29" x14ac:dyDescent="0.25">
      <c r="S19182" s="108"/>
      <c r="U19182" s="108"/>
      <c r="W19182" s="108"/>
      <c r="Y19182" s="108"/>
      <c r="AA19182" s="108"/>
      <c r="AC19182" s="108"/>
    </row>
    <row r="19183" spans="19:29" x14ac:dyDescent="0.25">
      <c r="S19183" s="108"/>
      <c r="U19183" s="108"/>
      <c r="W19183" s="108"/>
      <c r="Y19183" s="108"/>
      <c r="AA19183" s="108"/>
      <c r="AC19183" s="108"/>
    </row>
    <row r="19184" spans="19:29" x14ac:dyDescent="0.25">
      <c r="S19184" s="109"/>
      <c r="U19184" s="109"/>
      <c r="W19184" s="109"/>
      <c r="Y19184" s="109"/>
      <c r="AA19184" s="109"/>
      <c r="AC19184" s="109"/>
    </row>
    <row r="19185" spans="19:29" x14ac:dyDescent="0.25">
      <c r="S19185" s="108"/>
      <c r="U19185" s="108"/>
      <c r="W19185" s="108"/>
      <c r="Y19185" s="108"/>
      <c r="AA19185" s="108"/>
      <c r="AC19185" s="108"/>
    </row>
    <row r="19186" spans="19:29" x14ac:dyDescent="0.25">
      <c r="S19186" s="108"/>
      <c r="U19186" s="108"/>
      <c r="W19186" s="108"/>
      <c r="Y19186" s="108"/>
      <c r="AA19186" s="108"/>
      <c r="AC19186" s="108"/>
    </row>
    <row r="19187" spans="19:29" x14ac:dyDescent="0.25">
      <c r="S19187" s="109"/>
      <c r="U19187" s="109"/>
      <c r="W19187" s="109"/>
      <c r="Y19187" s="109"/>
      <c r="AA19187" s="109"/>
      <c r="AC19187" s="109"/>
    </row>
    <row r="19188" spans="19:29" x14ac:dyDescent="0.25">
      <c r="S19188" s="108"/>
      <c r="U19188" s="108"/>
      <c r="W19188" s="108"/>
      <c r="Y19188" s="108"/>
      <c r="AA19188" s="108"/>
      <c r="AC19188" s="108"/>
    </row>
    <row r="19189" spans="19:29" x14ac:dyDescent="0.25">
      <c r="S19189" s="109"/>
      <c r="U19189" s="109"/>
      <c r="W19189" s="109"/>
      <c r="Y19189" s="109"/>
      <c r="AA19189" s="109"/>
      <c r="AC19189" s="109"/>
    </row>
    <row r="19190" spans="19:29" x14ac:dyDescent="0.25">
      <c r="S19190" s="108"/>
      <c r="U19190" s="108"/>
      <c r="W19190" s="108"/>
      <c r="Y19190" s="108"/>
      <c r="AA19190" s="108"/>
      <c r="AC19190" s="108"/>
    </row>
    <row r="19191" spans="19:29" x14ac:dyDescent="0.25">
      <c r="S19191" s="108"/>
      <c r="U19191" s="108"/>
      <c r="W19191" s="108"/>
      <c r="Y19191" s="108"/>
      <c r="AA19191" s="108"/>
      <c r="AC19191" s="108"/>
    </row>
    <row r="19192" spans="19:29" x14ac:dyDescent="0.25">
      <c r="S19192" s="108"/>
      <c r="U19192" s="108"/>
      <c r="W19192" s="108"/>
      <c r="Y19192" s="108"/>
      <c r="AA19192" s="108"/>
      <c r="AC19192" s="108"/>
    </row>
    <row r="19193" spans="19:29" x14ac:dyDescent="0.25">
      <c r="S19193" s="110"/>
      <c r="U19193" s="110"/>
      <c r="W19193" s="110"/>
      <c r="Y19193" s="110"/>
      <c r="AA19193" s="110"/>
      <c r="AC19193" s="110"/>
    </row>
    <row r="19194" spans="19:29" x14ac:dyDescent="0.25">
      <c r="S19194" s="110"/>
      <c r="U19194" s="110"/>
      <c r="W19194" s="110"/>
      <c r="Y19194" s="110"/>
      <c r="AA19194" s="110"/>
      <c r="AC19194" s="110"/>
    </row>
    <row r="19195" spans="19:29" x14ac:dyDescent="0.25">
      <c r="S19195" s="110"/>
      <c r="U19195" s="110"/>
      <c r="W19195" s="110"/>
      <c r="Y19195" s="110"/>
      <c r="AA19195" s="110"/>
      <c r="AC19195" s="110"/>
    </row>
    <row r="19196" spans="19:29" x14ac:dyDescent="0.25">
      <c r="S19196" s="110"/>
      <c r="U19196" s="110"/>
      <c r="W19196" s="110"/>
      <c r="Y19196" s="110"/>
      <c r="AA19196" s="110"/>
      <c r="AC19196" s="110"/>
    </row>
    <row r="19197" spans="19:29" x14ac:dyDescent="0.25">
      <c r="S19197" s="111"/>
      <c r="U19197" s="111"/>
      <c r="W19197" s="111"/>
      <c r="Y19197" s="111"/>
      <c r="AA19197" s="111"/>
      <c r="AC19197" s="111"/>
    </row>
    <row r="19198" spans="19:29" x14ac:dyDescent="0.25">
      <c r="S19198" s="107"/>
      <c r="U19198" s="107"/>
      <c r="W19198" s="107"/>
      <c r="Y19198" s="107"/>
      <c r="AA19198" s="107"/>
      <c r="AC19198" s="107"/>
    </row>
    <row r="19199" spans="19:29" x14ac:dyDescent="0.25">
      <c r="S19199" s="108"/>
      <c r="U19199" s="108"/>
      <c r="W19199" s="108"/>
      <c r="Y19199" s="108"/>
      <c r="AA19199" s="108"/>
      <c r="AC19199" s="108"/>
    </row>
    <row r="19200" spans="19:29" x14ac:dyDescent="0.25">
      <c r="S19200" s="108"/>
      <c r="U19200" s="108"/>
      <c r="W19200" s="108"/>
      <c r="Y19200" s="108"/>
      <c r="AA19200" s="108"/>
      <c r="AC19200" s="108"/>
    </row>
    <row r="19201" spans="19:29" x14ac:dyDescent="0.25">
      <c r="S19201" s="109"/>
      <c r="U19201" s="109"/>
      <c r="W19201" s="109"/>
      <c r="Y19201" s="109"/>
      <c r="AA19201" s="109"/>
      <c r="AC19201" s="109"/>
    </row>
    <row r="19202" spans="19:29" x14ac:dyDescent="0.25">
      <c r="S19202" s="108"/>
      <c r="U19202" s="108"/>
      <c r="W19202" s="108"/>
      <c r="Y19202" s="108"/>
      <c r="AA19202" s="108"/>
      <c r="AC19202" s="108"/>
    </row>
    <row r="19203" spans="19:29" x14ac:dyDescent="0.25">
      <c r="S19203" s="108"/>
      <c r="U19203" s="108"/>
      <c r="W19203" s="108"/>
      <c r="Y19203" s="108"/>
      <c r="AA19203" s="108"/>
      <c r="AC19203" s="108"/>
    </row>
    <row r="19204" spans="19:29" x14ac:dyDescent="0.25">
      <c r="S19204" s="109"/>
      <c r="U19204" s="109"/>
      <c r="W19204" s="109"/>
      <c r="Y19204" s="109"/>
      <c r="AA19204" s="109"/>
      <c r="AC19204" s="109"/>
    </row>
    <row r="19205" spans="19:29" x14ac:dyDescent="0.25">
      <c r="S19205" s="108"/>
      <c r="U19205" s="108"/>
      <c r="W19205" s="108"/>
      <c r="Y19205" s="108"/>
      <c r="AA19205" s="108"/>
      <c r="AC19205" s="108"/>
    </row>
    <row r="19206" spans="19:29" x14ac:dyDescent="0.25">
      <c r="S19206" s="109"/>
      <c r="U19206" s="109"/>
      <c r="W19206" s="109"/>
      <c r="Y19206" s="109"/>
      <c r="AA19206" s="109"/>
      <c r="AC19206" s="109"/>
    </row>
    <row r="19207" spans="19:29" x14ac:dyDescent="0.25">
      <c r="S19207" s="108"/>
      <c r="U19207" s="108"/>
      <c r="W19207" s="108"/>
      <c r="Y19207" s="108"/>
      <c r="AA19207" s="108"/>
      <c r="AC19207" s="108"/>
    </row>
    <row r="19208" spans="19:29" x14ac:dyDescent="0.25">
      <c r="S19208" s="108"/>
      <c r="U19208" s="108"/>
      <c r="W19208" s="108"/>
      <c r="Y19208" s="108"/>
      <c r="AA19208" s="108"/>
      <c r="AC19208" s="108"/>
    </row>
    <row r="19209" spans="19:29" x14ac:dyDescent="0.25">
      <c r="S19209" s="108"/>
      <c r="U19209" s="108"/>
      <c r="W19209" s="108"/>
      <c r="Y19209" s="108"/>
      <c r="AA19209" s="108"/>
      <c r="AC19209" s="108"/>
    </row>
    <row r="19210" spans="19:29" x14ac:dyDescent="0.25">
      <c r="S19210" s="110"/>
      <c r="U19210" s="110"/>
      <c r="W19210" s="110"/>
      <c r="Y19210" s="110"/>
      <c r="AA19210" s="110"/>
      <c r="AC19210" s="110"/>
    </row>
    <row r="19211" spans="19:29" x14ac:dyDescent="0.25">
      <c r="S19211" s="110"/>
      <c r="U19211" s="110"/>
      <c r="W19211" s="110"/>
      <c r="Y19211" s="110"/>
      <c r="AA19211" s="110"/>
      <c r="AC19211" s="110"/>
    </row>
    <row r="19212" spans="19:29" x14ac:dyDescent="0.25">
      <c r="S19212" s="110"/>
      <c r="U19212" s="110"/>
      <c r="W19212" s="110"/>
      <c r="Y19212" s="110"/>
      <c r="AA19212" s="110"/>
      <c r="AC19212" s="110"/>
    </row>
    <row r="19213" spans="19:29" x14ac:dyDescent="0.25">
      <c r="S19213" s="110"/>
      <c r="U19213" s="110"/>
      <c r="W19213" s="110"/>
      <c r="Y19213" s="110"/>
      <c r="AA19213" s="110"/>
      <c r="AC19213" s="110"/>
    </row>
    <row r="19214" spans="19:29" x14ac:dyDescent="0.25">
      <c r="S19214" s="111"/>
      <c r="U19214" s="111"/>
      <c r="W19214" s="111"/>
      <c r="Y19214" s="111"/>
      <c r="AA19214" s="111"/>
      <c r="AC19214" s="111"/>
    </row>
    <row r="19215" spans="19:29" x14ac:dyDescent="0.25">
      <c r="S19215" s="107"/>
      <c r="U19215" s="107"/>
      <c r="W19215" s="107"/>
      <c r="Y19215" s="107"/>
      <c r="AA19215" s="107"/>
      <c r="AC19215" s="107"/>
    </row>
    <row r="19216" spans="19:29" x14ac:dyDescent="0.25">
      <c r="S19216" s="108"/>
      <c r="U19216" s="108"/>
      <c r="W19216" s="108"/>
      <c r="Y19216" s="108"/>
      <c r="AA19216" s="108"/>
      <c r="AC19216" s="108"/>
    </row>
    <row r="19217" spans="19:29" x14ac:dyDescent="0.25">
      <c r="S19217" s="108"/>
      <c r="U19217" s="108"/>
      <c r="W19217" s="108"/>
      <c r="Y19217" s="108"/>
      <c r="AA19217" s="108"/>
      <c r="AC19217" s="108"/>
    </row>
    <row r="19218" spans="19:29" x14ac:dyDescent="0.25">
      <c r="S19218" s="109"/>
      <c r="U19218" s="109"/>
      <c r="W19218" s="109"/>
      <c r="Y19218" s="109"/>
      <c r="AA19218" s="109"/>
      <c r="AC19218" s="109"/>
    </row>
    <row r="19219" spans="19:29" x14ac:dyDescent="0.25">
      <c r="S19219" s="108"/>
      <c r="U19219" s="108"/>
      <c r="W19219" s="108"/>
      <c r="Y19219" s="108"/>
      <c r="AA19219" s="108"/>
      <c r="AC19219" s="108"/>
    </row>
    <row r="19220" spans="19:29" x14ac:dyDescent="0.25">
      <c r="S19220" s="108"/>
      <c r="U19220" s="108"/>
      <c r="W19220" s="108"/>
      <c r="Y19220" s="108"/>
      <c r="AA19220" s="108"/>
      <c r="AC19220" s="108"/>
    </row>
    <row r="19221" spans="19:29" x14ac:dyDescent="0.25">
      <c r="S19221" s="109"/>
      <c r="U19221" s="109"/>
      <c r="W19221" s="109"/>
      <c r="Y19221" s="109"/>
      <c r="AA19221" s="109"/>
      <c r="AC19221" s="109"/>
    </row>
    <row r="19222" spans="19:29" x14ac:dyDescent="0.25">
      <c r="S19222" s="108"/>
      <c r="U19222" s="108"/>
      <c r="W19222" s="108"/>
      <c r="Y19222" s="108"/>
      <c r="AA19222" s="108"/>
      <c r="AC19222" s="108"/>
    </row>
    <row r="19223" spans="19:29" x14ac:dyDescent="0.25">
      <c r="S19223" s="109"/>
      <c r="U19223" s="109"/>
      <c r="W19223" s="109"/>
      <c r="Y19223" s="109"/>
      <c r="AA19223" s="109"/>
      <c r="AC19223" s="109"/>
    </row>
    <row r="19224" spans="19:29" x14ac:dyDescent="0.25">
      <c r="S19224" s="108"/>
      <c r="U19224" s="108"/>
      <c r="W19224" s="108"/>
      <c r="Y19224" s="108"/>
      <c r="AA19224" s="108"/>
      <c r="AC19224" s="108"/>
    </row>
    <row r="19225" spans="19:29" x14ac:dyDescent="0.25">
      <c r="S19225" s="108"/>
      <c r="U19225" s="108"/>
      <c r="W19225" s="108"/>
      <c r="Y19225" s="108"/>
      <c r="AA19225" s="108"/>
      <c r="AC19225" s="108"/>
    </row>
    <row r="19226" spans="19:29" x14ac:dyDescent="0.25">
      <c r="S19226" s="108"/>
      <c r="U19226" s="108"/>
      <c r="W19226" s="108"/>
      <c r="Y19226" s="108"/>
      <c r="AA19226" s="108"/>
      <c r="AC19226" s="108"/>
    </row>
    <row r="19227" spans="19:29" x14ac:dyDescent="0.25">
      <c r="S19227" s="110"/>
      <c r="U19227" s="110"/>
      <c r="W19227" s="110"/>
      <c r="Y19227" s="110"/>
      <c r="AA19227" s="110"/>
      <c r="AC19227" s="110"/>
    </row>
    <row r="19228" spans="19:29" x14ac:dyDescent="0.25">
      <c r="S19228" s="110"/>
      <c r="U19228" s="110"/>
      <c r="W19228" s="110"/>
      <c r="Y19228" s="110"/>
      <c r="AA19228" s="110"/>
      <c r="AC19228" s="110"/>
    </row>
    <row r="19229" spans="19:29" x14ac:dyDescent="0.25">
      <c r="S19229" s="110"/>
      <c r="U19229" s="110"/>
      <c r="W19229" s="110"/>
      <c r="Y19229" s="110"/>
      <c r="AA19229" s="110"/>
      <c r="AC19229" s="110"/>
    </row>
    <row r="19230" spans="19:29" x14ac:dyDescent="0.25">
      <c r="S19230" s="110"/>
      <c r="U19230" s="110"/>
      <c r="W19230" s="110"/>
      <c r="Y19230" s="110"/>
      <c r="AA19230" s="110"/>
      <c r="AC19230" s="110"/>
    </row>
    <row r="19231" spans="19:29" x14ac:dyDescent="0.25">
      <c r="S19231" s="111"/>
      <c r="U19231" s="111"/>
      <c r="W19231" s="111"/>
      <c r="Y19231" s="111"/>
      <c r="AA19231" s="111"/>
      <c r="AC19231" s="111"/>
    </row>
    <row r="19232" spans="19:29" x14ac:dyDescent="0.25">
      <c r="S19232" s="107"/>
      <c r="U19232" s="107"/>
      <c r="W19232" s="107"/>
      <c r="Y19232" s="107"/>
      <c r="AA19232" s="107"/>
      <c r="AC19232" s="107"/>
    </row>
    <row r="19233" spans="19:29" x14ac:dyDescent="0.25">
      <c r="S19233" s="108"/>
      <c r="U19233" s="108"/>
      <c r="W19233" s="108"/>
      <c r="Y19233" s="108"/>
      <c r="AA19233" s="108"/>
      <c r="AC19233" s="108"/>
    </row>
    <row r="19234" spans="19:29" x14ac:dyDescent="0.25">
      <c r="S19234" s="108"/>
      <c r="U19234" s="108"/>
      <c r="W19234" s="108"/>
      <c r="Y19234" s="108"/>
      <c r="AA19234" s="108"/>
      <c r="AC19234" s="108"/>
    </row>
    <row r="19235" spans="19:29" x14ac:dyDescent="0.25">
      <c r="S19235" s="109"/>
      <c r="U19235" s="109"/>
      <c r="W19235" s="109"/>
      <c r="Y19235" s="109"/>
      <c r="AA19235" s="109"/>
      <c r="AC19235" s="109"/>
    </row>
    <row r="19236" spans="19:29" x14ac:dyDescent="0.25">
      <c r="S19236" s="108"/>
      <c r="U19236" s="108"/>
      <c r="W19236" s="108"/>
      <c r="Y19236" s="108"/>
      <c r="AA19236" s="108"/>
      <c r="AC19236" s="108"/>
    </row>
    <row r="19237" spans="19:29" x14ac:dyDescent="0.25">
      <c r="S19237" s="108"/>
      <c r="U19237" s="108"/>
      <c r="W19237" s="108"/>
      <c r="Y19237" s="108"/>
      <c r="AA19237" s="108"/>
      <c r="AC19237" s="108"/>
    </row>
    <row r="19238" spans="19:29" x14ac:dyDescent="0.25">
      <c r="S19238" s="109"/>
      <c r="U19238" s="109"/>
      <c r="W19238" s="109"/>
      <c r="Y19238" s="109"/>
      <c r="AA19238" s="109"/>
      <c r="AC19238" s="109"/>
    </row>
    <row r="19239" spans="19:29" x14ac:dyDescent="0.25">
      <c r="S19239" s="108"/>
      <c r="U19239" s="108"/>
      <c r="W19239" s="108"/>
      <c r="Y19239" s="108"/>
      <c r="AA19239" s="108"/>
      <c r="AC19239" s="108"/>
    </row>
    <row r="19240" spans="19:29" x14ac:dyDescent="0.25">
      <c r="S19240" s="109"/>
      <c r="U19240" s="109"/>
      <c r="W19240" s="109"/>
      <c r="Y19240" s="109"/>
      <c r="AA19240" s="109"/>
      <c r="AC19240" s="109"/>
    </row>
    <row r="19241" spans="19:29" x14ac:dyDescent="0.25">
      <c r="S19241" s="108"/>
      <c r="U19241" s="108"/>
      <c r="W19241" s="108"/>
      <c r="Y19241" s="108"/>
      <c r="AA19241" s="108"/>
      <c r="AC19241" s="108"/>
    </row>
    <row r="19242" spans="19:29" x14ac:dyDescent="0.25">
      <c r="S19242" s="108"/>
      <c r="U19242" s="108"/>
      <c r="W19242" s="108"/>
      <c r="Y19242" s="108"/>
      <c r="AA19242" s="108"/>
      <c r="AC19242" s="108"/>
    </row>
    <row r="19243" spans="19:29" x14ac:dyDescent="0.25">
      <c r="S19243" s="108"/>
      <c r="U19243" s="108"/>
      <c r="W19243" s="108"/>
      <c r="Y19243" s="108"/>
      <c r="AA19243" s="108"/>
      <c r="AC19243" s="108"/>
    </row>
    <row r="19244" spans="19:29" x14ac:dyDescent="0.25">
      <c r="S19244" s="110"/>
      <c r="U19244" s="110"/>
      <c r="W19244" s="110"/>
      <c r="Y19244" s="110"/>
      <c r="AA19244" s="110"/>
      <c r="AC19244" s="110"/>
    </row>
    <row r="19245" spans="19:29" x14ac:dyDescent="0.25">
      <c r="S19245" s="110"/>
      <c r="U19245" s="110"/>
      <c r="W19245" s="110"/>
      <c r="Y19245" s="110"/>
      <c r="AA19245" s="110"/>
      <c r="AC19245" s="110"/>
    </row>
    <row r="19246" spans="19:29" x14ac:dyDescent="0.25">
      <c r="S19246" s="110"/>
      <c r="U19246" s="110"/>
      <c r="W19246" s="110"/>
      <c r="Y19246" s="110"/>
      <c r="AA19246" s="110"/>
      <c r="AC19246" s="110"/>
    </row>
    <row r="19247" spans="19:29" x14ac:dyDescent="0.25">
      <c r="S19247" s="110"/>
      <c r="U19247" s="110"/>
      <c r="W19247" s="110"/>
      <c r="Y19247" s="110"/>
      <c r="AA19247" s="110"/>
      <c r="AC19247" s="110"/>
    </row>
    <row r="19248" spans="19:29" x14ac:dyDescent="0.25">
      <c r="S19248" s="111"/>
      <c r="U19248" s="111"/>
      <c r="W19248" s="111"/>
      <c r="Y19248" s="111"/>
      <c r="AA19248" s="111"/>
      <c r="AC19248" s="111"/>
    </row>
    <row r="19249" spans="19:29" x14ac:dyDescent="0.25">
      <c r="S19249" s="107"/>
      <c r="U19249" s="107"/>
      <c r="W19249" s="107"/>
      <c r="Y19249" s="107"/>
      <c r="AA19249" s="107"/>
      <c r="AC19249" s="107"/>
    </row>
    <row r="19250" spans="19:29" x14ac:dyDescent="0.25">
      <c r="S19250" s="108"/>
      <c r="U19250" s="108"/>
      <c r="W19250" s="108"/>
      <c r="Y19250" s="108"/>
      <c r="AA19250" s="108"/>
      <c r="AC19250" s="108"/>
    </row>
    <row r="19251" spans="19:29" x14ac:dyDescent="0.25">
      <c r="S19251" s="108"/>
      <c r="U19251" s="108"/>
      <c r="W19251" s="108"/>
      <c r="Y19251" s="108"/>
      <c r="AA19251" s="108"/>
      <c r="AC19251" s="108"/>
    </row>
    <row r="19252" spans="19:29" x14ac:dyDescent="0.25">
      <c r="S19252" s="109"/>
      <c r="U19252" s="109"/>
      <c r="W19252" s="109"/>
      <c r="Y19252" s="109"/>
      <c r="AA19252" s="109"/>
      <c r="AC19252" s="109"/>
    </row>
    <row r="19253" spans="19:29" x14ac:dyDescent="0.25">
      <c r="S19253" s="108"/>
      <c r="U19253" s="108"/>
      <c r="W19253" s="108"/>
      <c r="Y19253" s="108"/>
      <c r="AA19253" s="108"/>
      <c r="AC19253" s="108"/>
    </row>
    <row r="19254" spans="19:29" x14ac:dyDescent="0.25">
      <c r="S19254" s="108"/>
      <c r="U19254" s="108"/>
      <c r="W19254" s="108"/>
      <c r="Y19254" s="108"/>
      <c r="AA19254" s="108"/>
      <c r="AC19254" s="108"/>
    </row>
    <row r="19255" spans="19:29" x14ac:dyDescent="0.25">
      <c r="S19255" s="109"/>
      <c r="U19255" s="109"/>
      <c r="W19255" s="109"/>
      <c r="Y19255" s="109"/>
      <c r="AA19255" s="109"/>
      <c r="AC19255" s="109"/>
    </row>
    <row r="19256" spans="19:29" x14ac:dyDescent="0.25">
      <c r="S19256" s="108"/>
      <c r="U19256" s="108"/>
      <c r="W19256" s="108"/>
      <c r="Y19256" s="108"/>
      <c r="AA19256" s="108"/>
      <c r="AC19256" s="108"/>
    </row>
    <row r="19257" spans="19:29" x14ac:dyDescent="0.25">
      <c r="S19257" s="109"/>
      <c r="U19257" s="109"/>
      <c r="W19257" s="109"/>
      <c r="Y19257" s="109"/>
      <c r="AA19257" s="109"/>
      <c r="AC19257" s="109"/>
    </row>
    <row r="19258" spans="19:29" x14ac:dyDescent="0.25">
      <c r="S19258" s="108"/>
      <c r="U19258" s="108"/>
      <c r="W19258" s="108"/>
      <c r="Y19258" s="108"/>
      <c r="AA19258" s="108"/>
      <c r="AC19258" s="108"/>
    </row>
    <row r="19259" spans="19:29" x14ac:dyDescent="0.25">
      <c r="S19259" s="108"/>
      <c r="U19259" s="108"/>
      <c r="W19259" s="108"/>
      <c r="Y19259" s="108"/>
      <c r="AA19259" s="108"/>
      <c r="AC19259" s="108"/>
    </row>
    <row r="19260" spans="19:29" x14ac:dyDescent="0.25">
      <c r="S19260" s="108"/>
      <c r="U19260" s="108"/>
      <c r="W19260" s="108"/>
      <c r="Y19260" s="108"/>
      <c r="AA19260" s="108"/>
      <c r="AC19260" s="108"/>
    </row>
    <row r="19261" spans="19:29" x14ac:dyDescent="0.25">
      <c r="S19261" s="110"/>
      <c r="U19261" s="110"/>
      <c r="W19261" s="110"/>
      <c r="Y19261" s="110"/>
      <c r="AA19261" s="110"/>
      <c r="AC19261" s="110"/>
    </row>
    <row r="19262" spans="19:29" x14ac:dyDescent="0.25">
      <c r="S19262" s="110"/>
      <c r="U19262" s="110"/>
      <c r="W19262" s="110"/>
      <c r="Y19262" s="110"/>
      <c r="AA19262" s="110"/>
      <c r="AC19262" s="110"/>
    </row>
    <row r="19263" spans="19:29" x14ac:dyDescent="0.25">
      <c r="S19263" s="110"/>
      <c r="U19263" s="110"/>
      <c r="W19263" s="110"/>
      <c r="Y19263" s="110"/>
      <c r="AA19263" s="110"/>
      <c r="AC19263" s="110"/>
    </row>
    <row r="19264" spans="19:29" x14ac:dyDescent="0.25">
      <c r="S19264" s="110"/>
      <c r="U19264" s="110"/>
      <c r="W19264" s="110"/>
      <c r="Y19264" s="110"/>
      <c r="AA19264" s="110"/>
      <c r="AC19264" s="110"/>
    </row>
    <row r="19265" spans="19:29" x14ac:dyDescent="0.25">
      <c r="S19265" s="111"/>
      <c r="U19265" s="111"/>
      <c r="W19265" s="111"/>
      <c r="Y19265" s="111"/>
      <c r="AA19265" s="111"/>
      <c r="AC19265" s="111"/>
    </row>
    <row r="19266" spans="19:29" x14ac:dyDescent="0.25">
      <c r="S19266" s="107"/>
      <c r="U19266" s="107"/>
      <c r="W19266" s="107"/>
      <c r="Y19266" s="107"/>
      <c r="AA19266" s="107"/>
      <c r="AC19266" s="107"/>
    </row>
    <row r="19267" spans="19:29" x14ac:dyDescent="0.25">
      <c r="S19267" s="108"/>
      <c r="U19267" s="108"/>
      <c r="W19267" s="108"/>
      <c r="Y19267" s="108"/>
      <c r="AA19267" s="108"/>
      <c r="AC19267" s="108"/>
    </row>
    <row r="19268" spans="19:29" x14ac:dyDescent="0.25">
      <c r="S19268" s="108"/>
      <c r="U19268" s="108"/>
      <c r="W19268" s="108"/>
      <c r="Y19268" s="108"/>
      <c r="AA19268" s="108"/>
      <c r="AC19268" s="108"/>
    </row>
    <row r="19269" spans="19:29" x14ac:dyDescent="0.25">
      <c r="S19269" s="109"/>
      <c r="U19269" s="109"/>
      <c r="W19269" s="109"/>
      <c r="Y19269" s="109"/>
      <c r="AA19269" s="109"/>
      <c r="AC19269" s="109"/>
    </row>
    <row r="19270" spans="19:29" x14ac:dyDescent="0.25">
      <c r="S19270" s="108"/>
      <c r="U19270" s="108"/>
      <c r="W19270" s="108"/>
      <c r="Y19270" s="108"/>
      <c r="AA19270" s="108"/>
      <c r="AC19270" s="108"/>
    </row>
    <row r="19271" spans="19:29" x14ac:dyDescent="0.25">
      <c r="S19271" s="108"/>
      <c r="U19271" s="108"/>
      <c r="W19271" s="108"/>
      <c r="Y19271" s="108"/>
      <c r="AA19271" s="108"/>
      <c r="AC19271" s="108"/>
    </row>
    <row r="19272" spans="19:29" x14ac:dyDescent="0.25">
      <c r="S19272" s="109"/>
      <c r="U19272" s="109"/>
      <c r="W19272" s="109"/>
      <c r="Y19272" s="109"/>
      <c r="AA19272" s="109"/>
      <c r="AC19272" s="109"/>
    </row>
    <row r="19273" spans="19:29" x14ac:dyDescent="0.25">
      <c r="S19273" s="108"/>
      <c r="U19273" s="108"/>
      <c r="W19273" s="108"/>
      <c r="Y19273" s="108"/>
      <c r="AA19273" s="108"/>
      <c r="AC19273" s="108"/>
    </row>
    <row r="19274" spans="19:29" x14ac:dyDescent="0.25">
      <c r="S19274" s="109"/>
      <c r="U19274" s="109"/>
      <c r="W19274" s="109"/>
      <c r="Y19274" s="109"/>
      <c r="AA19274" s="109"/>
      <c r="AC19274" s="109"/>
    </row>
    <row r="19275" spans="19:29" x14ac:dyDescent="0.25">
      <c r="S19275" s="108"/>
      <c r="U19275" s="108"/>
      <c r="W19275" s="108"/>
      <c r="Y19275" s="108"/>
      <c r="AA19275" s="108"/>
      <c r="AC19275" s="108"/>
    </row>
    <row r="19276" spans="19:29" x14ac:dyDescent="0.25">
      <c r="S19276" s="108"/>
      <c r="U19276" s="108"/>
      <c r="W19276" s="108"/>
      <c r="Y19276" s="108"/>
      <c r="AA19276" s="108"/>
      <c r="AC19276" s="108"/>
    </row>
    <row r="19277" spans="19:29" x14ac:dyDescent="0.25">
      <c r="S19277" s="108"/>
      <c r="U19277" s="108"/>
      <c r="W19277" s="108"/>
      <c r="Y19277" s="108"/>
      <c r="AA19277" s="108"/>
      <c r="AC19277" s="108"/>
    </row>
    <row r="19278" spans="19:29" x14ac:dyDescent="0.25">
      <c r="S19278" s="110"/>
      <c r="U19278" s="110"/>
      <c r="W19278" s="110"/>
      <c r="Y19278" s="110"/>
      <c r="AA19278" s="110"/>
      <c r="AC19278" s="110"/>
    </row>
    <row r="19279" spans="19:29" x14ac:dyDescent="0.25">
      <c r="S19279" s="110"/>
      <c r="U19279" s="110"/>
      <c r="W19279" s="110"/>
      <c r="Y19279" s="110"/>
      <c r="AA19279" s="110"/>
      <c r="AC19279" s="110"/>
    </row>
    <row r="19280" spans="19:29" x14ac:dyDescent="0.25">
      <c r="S19280" s="110"/>
      <c r="U19280" s="110"/>
      <c r="W19280" s="110"/>
      <c r="Y19280" s="110"/>
      <c r="AA19280" s="110"/>
      <c r="AC19280" s="110"/>
    </row>
    <row r="19281" spans="19:29" x14ac:dyDescent="0.25">
      <c r="S19281" s="110"/>
      <c r="U19281" s="110"/>
      <c r="W19281" s="110"/>
      <c r="Y19281" s="110"/>
      <c r="AA19281" s="110"/>
      <c r="AC19281" s="110"/>
    </row>
    <row r="19282" spans="19:29" x14ac:dyDescent="0.25">
      <c r="S19282" s="111"/>
      <c r="U19282" s="111"/>
      <c r="W19282" s="111"/>
      <c r="Y19282" s="111"/>
      <c r="AA19282" s="111"/>
      <c r="AC19282" s="111"/>
    </row>
    <row r="19283" spans="19:29" x14ac:dyDescent="0.25">
      <c r="S19283" s="107"/>
      <c r="U19283" s="107"/>
      <c r="W19283" s="107"/>
      <c r="Y19283" s="107"/>
      <c r="AA19283" s="107"/>
      <c r="AC19283" s="107"/>
    </row>
    <row r="19284" spans="19:29" x14ac:dyDescent="0.25">
      <c r="S19284" s="108"/>
      <c r="U19284" s="108"/>
      <c r="W19284" s="108"/>
      <c r="Y19284" s="108"/>
      <c r="AA19284" s="108"/>
      <c r="AC19284" s="108"/>
    </row>
    <row r="19285" spans="19:29" x14ac:dyDescent="0.25">
      <c r="S19285" s="108"/>
      <c r="U19285" s="108"/>
      <c r="W19285" s="108"/>
      <c r="Y19285" s="108"/>
      <c r="AA19285" s="108"/>
      <c r="AC19285" s="108"/>
    </row>
    <row r="19286" spans="19:29" x14ac:dyDescent="0.25">
      <c r="S19286" s="109"/>
      <c r="U19286" s="109"/>
      <c r="W19286" s="109"/>
      <c r="Y19286" s="109"/>
      <c r="AA19286" s="109"/>
      <c r="AC19286" s="109"/>
    </row>
    <row r="19287" spans="19:29" x14ac:dyDescent="0.25">
      <c r="S19287" s="108"/>
      <c r="U19287" s="108"/>
      <c r="W19287" s="108"/>
      <c r="Y19287" s="108"/>
      <c r="AA19287" s="108"/>
      <c r="AC19287" s="108"/>
    </row>
    <row r="19288" spans="19:29" x14ac:dyDescent="0.25">
      <c r="S19288" s="108"/>
      <c r="U19288" s="108"/>
      <c r="W19288" s="108"/>
      <c r="Y19288" s="108"/>
      <c r="AA19288" s="108"/>
      <c r="AC19288" s="108"/>
    </row>
    <row r="19289" spans="19:29" x14ac:dyDescent="0.25">
      <c r="S19289" s="109"/>
      <c r="U19289" s="109"/>
      <c r="W19289" s="109"/>
      <c r="Y19289" s="109"/>
      <c r="AA19289" s="109"/>
      <c r="AC19289" s="109"/>
    </row>
    <row r="19290" spans="19:29" x14ac:dyDescent="0.25">
      <c r="S19290" s="108"/>
      <c r="U19290" s="108"/>
      <c r="W19290" s="108"/>
      <c r="Y19290" s="108"/>
      <c r="AA19290" s="108"/>
      <c r="AC19290" s="108"/>
    </row>
    <row r="19291" spans="19:29" x14ac:dyDescent="0.25">
      <c r="S19291" s="109"/>
      <c r="U19291" s="109"/>
      <c r="W19291" s="109"/>
      <c r="Y19291" s="109"/>
      <c r="AA19291" s="109"/>
      <c r="AC19291" s="109"/>
    </row>
    <row r="19292" spans="19:29" x14ac:dyDescent="0.25">
      <c r="S19292" s="108"/>
      <c r="U19292" s="108"/>
      <c r="W19292" s="108"/>
      <c r="Y19292" s="108"/>
      <c r="AA19292" s="108"/>
      <c r="AC19292" s="108"/>
    </row>
    <row r="19293" spans="19:29" x14ac:dyDescent="0.25">
      <c r="S19293" s="108"/>
      <c r="U19293" s="108"/>
      <c r="W19293" s="108"/>
      <c r="Y19293" s="108"/>
      <c r="AA19293" s="108"/>
      <c r="AC19293" s="108"/>
    </row>
    <row r="19294" spans="19:29" x14ac:dyDescent="0.25">
      <c r="S19294" s="108"/>
      <c r="U19294" s="108"/>
      <c r="W19294" s="108"/>
      <c r="Y19294" s="108"/>
      <c r="AA19294" s="108"/>
      <c r="AC19294" s="108"/>
    </row>
    <row r="19295" spans="19:29" x14ac:dyDescent="0.25">
      <c r="S19295" s="110"/>
      <c r="U19295" s="110"/>
      <c r="W19295" s="110"/>
      <c r="Y19295" s="110"/>
      <c r="AA19295" s="110"/>
      <c r="AC19295" s="110"/>
    </row>
    <row r="19296" spans="19:29" x14ac:dyDescent="0.25">
      <c r="S19296" s="110"/>
      <c r="U19296" s="110"/>
      <c r="W19296" s="110"/>
      <c r="Y19296" s="110"/>
      <c r="AA19296" s="110"/>
      <c r="AC19296" s="110"/>
    </row>
    <row r="19297" spans="19:29" x14ac:dyDescent="0.25">
      <c r="S19297" s="110"/>
      <c r="U19297" s="110"/>
      <c r="W19297" s="110"/>
      <c r="Y19297" s="110"/>
      <c r="AA19297" s="110"/>
      <c r="AC19297" s="110"/>
    </row>
    <row r="19298" spans="19:29" x14ac:dyDescent="0.25">
      <c r="S19298" s="110"/>
      <c r="U19298" s="110"/>
      <c r="W19298" s="110"/>
      <c r="Y19298" s="110"/>
      <c r="AA19298" s="110"/>
      <c r="AC19298" s="110"/>
    </row>
    <row r="19299" spans="19:29" x14ac:dyDescent="0.25">
      <c r="S19299" s="111"/>
      <c r="U19299" s="111"/>
      <c r="W19299" s="111"/>
      <c r="Y19299" s="111"/>
      <c r="AA19299" s="111"/>
      <c r="AC19299" s="111"/>
    </row>
    <row r="19300" spans="19:29" x14ac:dyDescent="0.25">
      <c r="S19300" s="107"/>
      <c r="U19300" s="107"/>
      <c r="W19300" s="107"/>
      <c r="Y19300" s="107"/>
      <c r="AA19300" s="107"/>
      <c r="AC19300" s="107"/>
    </row>
    <row r="19301" spans="19:29" x14ac:dyDescent="0.25">
      <c r="S19301" s="108"/>
      <c r="U19301" s="108"/>
      <c r="W19301" s="108"/>
      <c r="Y19301" s="108"/>
      <c r="AA19301" s="108"/>
      <c r="AC19301" s="108"/>
    </row>
    <row r="19302" spans="19:29" x14ac:dyDescent="0.25">
      <c r="S19302" s="108"/>
      <c r="U19302" s="108"/>
      <c r="W19302" s="108"/>
      <c r="Y19302" s="108"/>
      <c r="AA19302" s="108"/>
      <c r="AC19302" s="108"/>
    </row>
    <row r="19303" spans="19:29" x14ac:dyDescent="0.25">
      <c r="S19303" s="109"/>
      <c r="U19303" s="109"/>
      <c r="W19303" s="109"/>
      <c r="Y19303" s="109"/>
      <c r="AA19303" s="109"/>
      <c r="AC19303" s="109"/>
    </row>
    <row r="19304" spans="19:29" x14ac:dyDescent="0.25">
      <c r="S19304" s="108"/>
      <c r="U19304" s="108"/>
      <c r="W19304" s="108"/>
      <c r="Y19304" s="108"/>
      <c r="AA19304" s="108"/>
      <c r="AC19304" s="108"/>
    </row>
    <row r="19305" spans="19:29" x14ac:dyDescent="0.25">
      <c r="S19305" s="108"/>
      <c r="U19305" s="108"/>
      <c r="W19305" s="108"/>
      <c r="Y19305" s="108"/>
      <c r="AA19305" s="108"/>
      <c r="AC19305" s="108"/>
    </row>
    <row r="19306" spans="19:29" x14ac:dyDescent="0.25">
      <c r="S19306" s="109"/>
      <c r="U19306" s="109"/>
      <c r="W19306" s="109"/>
      <c r="Y19306" s="109"/>
      <c r="AA19306" s="109"/>
      <c r="AC19306" s="109"/>
    </row>
    <row r="19307" spans="19:29" x14ac:dyDescent="0.25">
      <c r="S19307" s="108"/>
      <c r="U19307" s="108"/>
      <c r="W19307" s="108"/>
      <c r="Y19307" s="108"/>
      <c r="AA19307" s="108"/>
      <c r="AC19307" s="108"/>
    </row>
    <row r="19308" spans="19:29" x14ac:dyDescent="0.25">
      <c r="S19308" s="109"/>
      <c r="U19308" s="109"/>
      <c r="W19308" s="109"/>
      <c r="Y19308" s="109"/>
      <c r="AA19308" s="109"/>
      <c r="AC19308" s="109"/>
    </row>
    <row r="19309" spans="19:29" x14ac:dyDescent="0.25">
      <c r="S19309" s="108"/>
      <c r="U19309" s="108"/>
      <c r="W19309" s="108"/>
      <c r="Y19309" s="108"/>
      <c r="AA19309" s="108"/>
      <c r="AC19309" s="108"/>
    </row>
    <row r="19310" spans="19:29" x14ac:dyDescent="0.25">
      <c r="S19310" s="108"/>
      <c r="U19310" s="108"/>
      <c r="W19310" s="108"/>
      <c r="Y19310" s="108"/>
      <c r="AA19310" s="108"/>
      <c r="AC19310" s="108"/>
    </row>
    <row r="19311" spans="19:29" x14ac:dyDescent="0.25">
      <c r="S19311" s="108"/>
      <c r="U19311" s="108"/>
      <c r="W19311" s="108"/>
      <c r="Y19311" s="108"/>
      <c r="AA19311" s="108"/>
      <c r="AC19311" s="108"/>
    </row>
    <row r="19312" spans="19:29" x14ac:dyDescent="0.25">
      <c r="S19312" s="110"/>
      <c r="U19312" s="110"/>
      <c r="W19312" s="110"/>
      <c r="Y19312" s="110"/>
      <c r="AA19312" s="110"/>
      <c r="AC19312" s="110"/>
    </row>
    <row r="19313" spans="19:29" x14ac:dyDescent="0.25">
      <c r="S19313" s="110"/>
      <c r="U19313" s="110"/>
      <c r="W19313" s="110"/>
      <c r="Y19313" s="110"/>
      <c r="AA19313" s="110"/>
      <c r="AC19313" s="110"/>
    </row>
    <row r="19314" spans="19:29" x14ac:dyDescent="0.25">
      <c r="S19314" s="110"/>
      <c r="U19314" s="110"/>
      <c r="W19314" s="110"/>
      <c r="Y19314" s="110"/>
      <c r="AA19314" s="110"/>
      <c r="AC19314" s="110"/>
    </row>
    <row r="19315" spans="19:29" x14ac:dyDescent="0.25">
      <c r="S19315" s="110"/>
      <c r="U19315" s="110"/>
      <c r="W19315" s="110"/>
      <c r="Y19315" s="110"/>
      <c r="AA19315" s="110"/>
      <c r="AC19315" s="110"/>
    </row>
    <row r="19316" spans="19:29" x14ac:dyDescent="0.25">
      <c r="S19316" s="111"/>
      <c r="U19316" s="111"/>
      <c r="W19316" s="111"/>
      <c r="Y19316" s="111"/>
      <c r="AA19316" s="111"/>
      <c r="AC19316" s="111"/>
    </row>
    <row r="19317" spans="19:29" x14ac:dyDescent="0.25">
      <c r="S19317" s="107"/>
      <c r="U19317" s="107"/>
      <c r="W19317" s="107"/>
      <c r="Y19317" s="107"/>
      <c r="AA19317" s="107"/>
      <c r="AC19317" s="107"/>
    </row>
    <row r="19318" spans="19:29" x14ac:dyDescent="0.25">
      <c r="S19318" s="108"/>
      <c r="U19318" s="108"/>
      <c r="W19318" s="108"/>
      <c r="Y19318" s="108"/>
      <c r="AA19318" s="108"/>
      <c r="AC19318" s="108"/>
    </row>
    <row r="19319" spans="19:29" x14ac:dyDescent="0.25">
      <c r="S19319" s="108"/>
      <c r="U19319" s="108"/>
      <c r="W19319" s="108"/>
      <c r="Y19319" s="108"/>
      <c r="AA19319" s="108"/>
      <c r="AC19319" s="108"/>
    </row>
    <row r="19320" spans="19:29" x14ac:dyDescent="0.25">
      <c r="S19320" s="109"/>
      <c r="U19320" s="109"/>
      <c r="W19320" s="109"/>
      <c r="Y19320" s="109"/>
      <c r="AA19320" s="109"/>
      <c r="AC19320" s="109"/>
    </row>
    <row r="19321" spans="19:29" x14ac:dyDescent="0.25">
      <c r="S19321" s="108"/>
      <c r="U19321" s="108"/>
      <c r="W19321" s="108"/>
      <c r="Y19321" s="108"/>
      <c r="AA19321" s="108"/>
      <c r="AC19321" s="108"/>
    </row>
    <row r="19322" spans="19:29" x14ac:dyDescent="0.25">
      <c r="S19322" s="108"/>
      <c r="U19322" s="108"/>
      <c r="W19322" s="108"/>
      <c r="Y19322" s="108"/>
      <c r="AA19322" s="108"/>
      <c r="AC19322" s="108"/>
    </row>
    <row r="19323" spans="19:29" x14ac:dyDescent="0.25">
      <c r="S19323" s="109"/>
      <c r="U19323" s="109"/>
      <c r="W19323" s="109"/>
      <c r="Y19323" s="109"/>
      <c r="AA19323" s="109"/>
      <c r="AC19323" s="109"/>
    </row>
    <row r="19324" spans="19:29" x14ac:dyDescent="0.25">
      <c r="S19324" s="108"/>
      <c r="U19324" s="108"/>
      <c r="W19324" s="108"/>
      <c r="Y19324" s="108"/>
      <c r="AA19324" s="108"/>
      <c r="AC19324" s="108"/>
    </row>
    <row r="19325" spans="19:29" x14ac:dyDescent="0.25">
      <c r="S19325" s="109"/>
      <c r="U19325" s="109"/>
      <c r="W19325" s="109"/>
      <c r="Y19325" s="109"/>
      <c r="AA19325" s="109"/>
      <c r="AC19325" s="109"/>
    </row>
    <row r="19326" spans="19:29" x14ac:dyDescent="0.25">
      <c r="S19326" s="108"/>
      <c r="U19326" s="108"/>
      <c r="W19326" s="108"/>
      <c r="Y19326" s="108"/>
      <c r="AA19326" s="108"/>
      <c r="AC19326" s="108"/>
    </row>
    <row r="19327" spans="19:29" x14ac:dyDescent="0.25">
      <c r="S19327" s="108"/>
      <c r="U19327" s="108"/>
      <c r="W19327" s="108"/>
      <c r="Y19327" s="108"/>
      <c r="AA19327" s="108"/>
      <c r="AC19327" s="108"/>
    </row>
    <row r="19328" spans="19:29" x14ac:dyDescent="0.25">
      <c r="S19328" s="108"/>
      <c r="U19328" s="108"/>
      <c r="W19328" s="108"/>
      <c r="Y19328" s="108"/>
      <c r="AA19328" s="108"/>
      <c r="AC19328" s="108"/>
    </row>
    <row r="19329" spans="19:29" x14ac:dyDescent="0.25">
      <c r="S19329" s="110"/>
      <c r="U19329" s="110"/>
      <c r="W19329" s="110"/>
      <c r="Y19329" s="110"/>
      <c r="AA19329" s="110"/>
      <c r="AC19329" s="110"/>
    </row>
    <row r="19330" spans="19:29" x14ac:dyDescent="0.25">
      <c r="S19330" s="110"/>
      <c r="U19330" s="110"/>
      <c r="W19330" s="110"/>
      <c r="Y19330" s="110"/>
      <c r="AA19330" s="110"/>
      <c r="AC19330" s="110"/>
    </row>
    <row r="19331" spans="19:29" x14ac:dyDescent="0.25">
      <c r="S19331" s="110"/>
      <c r="U19331" s="110"/>
      <c r="W19331" s="110"/>
      <c r="Y19331" s="110"/>
      <c r="AA19331" s="110"/>
      <c r="AC19331" s="110"/>
    </row>
    <row r="19332" spans="19:29" x14ac:dyDescent="0.25">
      <c r="S19332" s="110"/>
      <c r="U19332" s="110"/>
      <c r="W19332" s="110"/>
      <c r="Y19332" s="110"/>
      <c r="AA19332" s="110"/>
      <c r="AC19332" s="110"/>
    </row>
    <row r="19333" spans="19:29" x14ac:dyDescent="0.25">
      <c r="S19333" s="111"/>
      <c r="U19333" s="111"/>
      <c r="W19333" s="111"/>
      <c r="Y19333" s="111"/>
      <c r="AA19333" s="111"/>
      <c r="AC19333" s="111"/>
    </row>
    <row r="19334" spans="19:29" x14ac:dyDescent="0.25">
      <c r="S19334" s="107"/>
      <c r="U19334" s="107"/>
      <c r="W19334" s="107"/>
      <c r="Y19334" s="107"/>
      <c r="AA19334" s="107"/>
      <c r="AC19334" s="107"/>
    </row>
    <row r="19335" spans="19:29" x14ac:dyDescent="0.25">
      <c r="S19335" s="108"/>
      <c r="U19335" s="108"/>
      <c r="W19335" s="108"/>
      <c r="Y19335" s="108"/>
      <c r="AA19335" s="108"/>
      <c r="AC19335" s="108"/>
    </row>
    <row r="19336" spans="19:29" x14ac:dyDescent="0.25">
      <c r="S19336" s="108"/>
      <c r="U19336" s="108"/>
      <c r="W19336" s="108"/>
      <c r="Y19336" s="108"/>
      <c r="AA19336" s="108"/>
      <c r="AC19336" s="108"/>
    </row>
    <row r="19337" spans="19:29" x14ac:dyDescent="0.25">
      <c r="S19337" s="109"/>
      <c r="U19337" s="109"/>
      <c r="W19337" s="109"/>
      <c r="Y19337" s="109"/>
      <c r="AA19337" s="109"/>
      <c r="AC19337" s="109"/>
    </row>
    <row r="19338" spans="19:29" x14ac:dyDescent="0.25">
      <c r="S19338" s="108"/>
      <c r="U19338" s="108"/>
      <c r="W19338" s="108"/>
      <c r="Y19338" s="108"/>
      <c r="AA19338" s="108"/>
      <c r="AC19338" s="108"/>
    </row>
    <row r="19339" spans="19:29" x14ac:dyDescent="0.25">
      <c r="S19339" s="108"/>
      <c r="U19339" s="108"/>
      <c r="W19339" s="108"/>
      <c r="Y19339" s="108"/>
      <c r="AA19339" s="108"/>
      <c r="AC19339" s="108"/>
    </row>
    <row r="19340" spans="19:29" x14ac:dyDescent="0.25">
      <c r="S19340" s="109"/>
      <c r="U19340" s="109"/>
      <c r="W19340" s="109"/>
      <c r="Y19340" s="109"/>
      <c r="AA19340" s="109"/>
      <c r="AC19340" s="109"/>
    </row>
    <row r="19341" spans="19:29" x14ac:dyDescent="0.25">
      <c r="S19341" s="108"/>
      <c r="U19341" s="108"/>
      <c r="W19341" s="108"/>
      <c r="Y19341" s="108"/>
      <c r="AA19341" s="108"/>
      <c r="AC19341" s="108"/>
    </row>
    <row r="19342" spans="19:29" x14ac:dyDescent="0.25">
      <c r="S19342" s="109"/>
      <c r="U19342" s="109"/>
      <c r="W19342" s="109"/>
      <c r="Y19342" s="109"/>
      <c r="AA19342" s="109"/>
      <c r="AC19342" s="109"/>
    </row>
    <row r="19343" spans="19:29" x14ac:dyDescent="0.25">
      <c r="S19343" s="108"/>
      <c r="U19343" s="108"/>
      <c r="W19343" s="108"/>
      <c r="Y19343" s="108"/>
      <c r="AA19343" s="108"/>
      <c r="AC19343" s="108"/>
    </row>
    <row r="19344" spans="19:29" x14ac:dyDescent="0.25">
      <c r="S19344" s="108"/>
      <c r="U19344" s="108"/>
      <c r="W19344" s="108"/>
      <c r="Y19344" s="108"/>
      <c r="AA19344" s="108"/>
      <c r="AC19344" s="108"/>
    </row>
    <row r="19345" spans="19:29" x14ac:dyDescent="0.25">
      <c r="S19345" s="108"/>
      <c r="U19345" s="108"/>
      <c r="W19345" s="108"/>
      <c r="Y19345" s="108"/>
      <c r="AA19345" s="108"/>
      <c r="AC19345" s="108"/>
    </row>
    <row r="19346" spans="19:29" x14ac:dyDescent="0.25">
      <c r="S19346" s="110"/>
      <c r="U19346" s="110"/>
      <c r="W19346" s="110"/>
      <c r="Y19346" s="110"/>
      <c r="AA19346" s="110"/>
      <c r="AC19346" s="110"/>
    </row>
    <row r="19347" spans="19:29" x14ac:dyDescent="0.25">
      <c r="S19347" s="110"/>
      <c r="U19347" s="110"/>
      <c r="W19347" s="110"/>
      <c r="Y19347" s="110"/>
      <c r="AA19347" s="110"/>
      <c r="AC19347" s="110"/>
    </row>
    <row r="19348" spans="19:29" x14ac:dyDescent="0.25">
      <c r="S19348" s="110"/>
      <c r="U19348" s="110"/>
      <c r="W19348" s="110"/>
      <c r="Y19348" s="110"/>
      <c r="AA19348" s="110"/>
      <c r="AC19348" s="110"/>
    </row>
    <row r="19349" spans="19:29" x14ac:dyDescent="0.25">
      <c r="S19349" s="110"/>
      <c r="U19349" s="110"/>
      <c r="W19349" s="110"/>
      <c r="Y19349" s="110"/>
      <c r="AA19349" s="110"/>
      <c r="AC19349" s="110"/>
    </row>
    <row r="19350" spans="19:29" x14ac:dyDescent="0.25">
      <c r="S19350" s="111"/>
      <c r="U19350" s="111"/>
      <c r="W19350" s="111"/>
      <c r="Y19350" s="111"/>
      <c r="AA19350" s="111"/>
      <c r="AC19350" s="111"/>
    </row>
    <row r="19351" spans="19:29" x14ac:dyDescent="0.25">
      <c r="S19351" s="107"/>
      <c r="U19351" s="107"/>
      <c r="W19351" s="107"/>
      <c r="Y19351" s="107"/>
      <c r="AA19351" s="107"/>
      <c r="AC19351" s="107"/>
    </row>
    <row r="19352" spans="19:29" x14ac:dyDescent="0.25">
      <c r="S19352" s="108"/>
      <c r="U19352" s="108"/>
      <c r="W19352" s="108"/>
      <c r="Y19352" s="108"/>
      <c r="AA19352" s="108"/>
      <c r="AC19352" s="108"/>
    </row>
    <row r="19353" spans="19:29" x14ac:dyDescent="0.25">
      <c r="S19353" s="108"/>
      <c r="U19353" s="108"/>
      <c r="W19353" s="108"/>
      <c r="Y19353" s="108"/>
      <c r="AA19353" s="108"/>
      <c r="AC19353" s="108"/>
    </row>
    <row r="19354" spans="19:29" x14ac:dyDescent="0.25">
      <c r="S19354" s="109"/>
      <c r="U19354" s="109"/>
      <c r="W19354" s="109"/>
      <c r="Y19354" s="109"/>
      <c r="AA19354" s="109"/>
      <c r="AC19354" s="109"/>
    </row>
    <row r="19355" spans="19:29" x14ac:dyDescent="0.25">
      <c r="S19355" s="108"/>
      <c r="U19355" s="108"/>
      <c r="W19355" s="108"/>
      <c r="Y19355" s="108"/>
      <c r="AA19355" s="108"/>
      <c r="AC19355" s="108"/>
    </row>
    <row r="19356" spans="19:29" x14ac:dyDescent="0.25">
      <c r="S19356" s="108"/>
      <c r="U19356" s="108"/>
      <c r="W19356" s="108"/>
      <c r="Y19356" s="108"/>
      <c r="AA19356" s="108"/>
      <c r="AC19356" s="108"/>
    </row>
    <row r="19357" spans="19:29" x14ac:dyDescent="0.25">
      <c r="S19357" s="109"/>
      <c r="U19357" s="109"/>
      <c r="W19357" s="109"/>
      <c r="Y19357" s="109"/>
      <c r="AA19357" s="109"/>
      <c r="AC19357" s="109"/>
    </row>
    <row r="19358" spans="19:29" x14ac:dyDescent="0.25">
      <c r="S19358" s="108"/>
      <c r="U19358" s="108"/>
      <c r="W19358" s="108"/>
      <c r="Y19358" s="108"/>
      <c r="AA19358" s="108"/>
      <c r="AC19358" s="108"/>
    </row>
    <row r="19359" spans="19:29" x14ac:dyDescent="0.25">
      <c r="S19359" s="109"/>
      <c r="U19359" s="109"/>
      <c r="W19359" s="109"/>
      <c r="Y19359" s="109"/>
      <c r="AA19359" s="109"/>
      <c r="AC19359" s="109"/>
    </row>
    <row r="19360" spans="19:29" x14ac:dyDescent="0.25">
      <c r="S19360" s="108"/>
      <c r="U19360" s="108"/>
      <c r="W19360" s="108"/>
      <c r="Y19360" s="108"/>
      <c r="AA19360" s="108"/>
      <c r="AC19360" s="108"/>
    </row>
    <row r="19361" spans="19:29" x14ac:dyDescent="0.25">
      <c r="S19361" s="108"/>
      <c r="U19361" s="108"/>
      <c r="W19361" s="108"/>
      <c r="Y19361" s="108"/>
      <c r="AA19361" s="108"/>
      <c r="AC19361" s="108"/>
    </row>
    <row r="19362" spans="19:29" x14ac:dyDescent="0.25">
      <c r="S19362" s="108"/>
      <c r="U19362" s="108"/>
      <c r="W19362" s="108"/>
      <c r="Y19362" s="108"/>
      <c r="AA19362" s="108"/>
      <c r="AC19362" s="108"/>
    </row>
    <row r="19363" spans="19:29" x14ac:dyDescent="0.25">
      <c r="S19363" s="110"/>
      <c r="U19363" s="110"/>
      <c r="W19363" s="110"/>
      <c r="Y19363" s="110"/>
      <c r="AA19363" s="110"/>
      <c r="AC19363" s="110"/>
    </row>
    <row r="19364" spans="19:29" x14ac:dyDescent="0.25">
      <c r="S19364" s="110"/>
      <c r="U19364" s="110"/>
      <c r="W19364" s="110"/>
      <c r="Y19364" s="110"/>
      <c r="AA19364" s="110"/>
      <c r="AC19364" s="110"/>
    </row>
    <row r="19365" spans="19:29" x14ac:dyDescent="0.25">
      <c r="S19365" s="110"/>
      <c r="U19365" s="110"/>
      <c r="W19365" s="110"/>
      <c r="Y19365" s="110"/>
      <c r="AA19365" s="110"/>
      <c r="AC19365" s="110"/>
    </row>
    <row r="19366" spans="19:29" x14ac:dyDescent="0.25">
      <c r="S19366" s="110"/>
      <c r="U19366" s="110"/>
      <c r="W19366" s="110"/>
      <c r="Y19366" s="110"/>
      <c r="AA19366" s="110"/>
      <c r="AC19366" s="110"/>
    </row>
    <row r="19367" spans="19:29" x14ac:dyDescent="0.25">
      <c r="S19367" s="111"/>
      <c r="U19367" s="111"/>
      <c r="W19367" s="111"/>
      <c r="Y19367" s="111"/>
      <c r="AA19367" s="111"/>
      <c r="AC19367" s="111"/>
    </row>
    <row r="19368" spans="19:29" x14ac:dyDescent="0.25">
      <c r="S19368" s="107"/>
      <c r="U19368" s="107"/>
      <c r="W19368" s="107"/>
      <c r="Y19368" s="107"/>
      <c r="AA19368" s="107"/>
      <c r="AC19368" s="107"/>
    </row>
    <row r="19369" spans="19:29" x14ac:dyDescent="0.25">
      <c r="S19369" s="108"/>
      <c r="U19369" s="108"/>
      <c r="W19369" s="108"/>
      <c r="Y19369" s="108"/>
      <c r="AA19369" s="108"/>
      <c r="AC19369" s="108"/>
    </row>
    <row r="19370" spans="19:29" x14ac:dyDescent="0.25">
      <c r="S19370" s="108"/>
      <c r="U19370" s="108"/>
      <c r="W19370" s="108"/>
      <c r="Y19370" s="108"/>
      <c r="AA19370" s="108"/>
      <c r="AC19370" s="108"/>
    </row>
    <row r="19371" spans="19:29" x14ac:dyDescent="0.25">
      <c r="S19371" s="109"/>
      <c r="U19371" s="109"/>
      <c r="W19371" s="109"/>
      <c r="Y19371" s="109"/>
      <c r="AA19371" s="109"/>
      <c r="AC19371" s="109"/>
    </row>
    <row r="19372" spans="19:29" x14ac:dyDescent="0.25">
      <c r="S19372" s="108"/>
      <c r="U19372" s="108"/>
      <c r="W19372" s="108"/>
      <c r="Y19372" s="108"/>
      <c r="AA19372" s="108"/>
      <c r="AC19372" s="108"/>
    </row>
    <row r="19373" spans="19:29" x14ac:dyDescent="0.25">
      <c r="S19373" s="108"/>
      <c r="U19373" s="108"/>
      <c r="W19373" s="108"/>
      <c r="Y19373" s="108"/>
      <c r="AA19373" s="108"/>
      <c r="AC19373" s="108"/>
    </row>
    <row r="19374" spans="19:29" x14ac:dyDescent="0.25">
      <c r="S19374" s="109"/>
      <c r="U19374" s="109"/>
      <c r="W19374" s="109"/>
      <c r="Y19374" s="109"/>
      <c r="AA19374" s="109"/>
      <c r="AC19374" s="109"/>
    </row>
    <row r="19375" spans="19:29" x14ac:dyDescent="0.25">
      <c r="S19375" s="108"/>
      <c r="U19375" s="108"/>
      <c r="W19375" s="108"/>
      <c r="Y19375" s="108"/>
      <c r="AA19375" s="108"/>
      <c r="AC19375" s="108"/>
    </row>
    <row r="19376" spans="19:29" x14ac:dyDescent="0.25">
      <c r="S19376" s="109"/>
      <c r="U19376" s="109"/>
      <c r="W19376" s="109"/>
      <c r="Y19376" s="109"/>
      <c r="AA19376" s="109"/>
      <c r="AC19376" s="109"/>
    </row>
    <row r="19377" spans="19:29" x14ac:dyDescent="0.25">
      <c r="S19377" s="108"/>
      <c r="U19377" s="108"/>
      <c r="W19377" s="108"/>
      <c r="Y19377" s="108"/>
      <c r="AA19377" s="108"/>
      <c r="AC19377" s="108"/>
    </row>
    <row r="19378" spans="19:29" x14ac:dyDescent="0.25">
      <c r="S19378" s="108"/>
      <c r="U19378" s="108"/>
      <c r="W19378" s="108"/>
      <c r="Y19378" s="108"/>
      <c r="AA19378" s="108"/>
      <c r="AC19378" s="108"/>
    </row>
    <row r="19379" spans="19:29" x14ac:dyDescent="0.25">
      <c r="S19379" s="108"/>
      <c r="U19379" s="108"/>
      <c r="W19379" s="108"/>
      <c r="Y19379" s="108"/>
      <c r="AA19379" s="108"/>
      <c r="AC19379" s="108"/>
    </row>
    <row r="19380" spans="19:29" x14ac:dyDescent="0.25">
      <c r="S19380" s="110"/>
      <c r="U19380" s="110"/>
      <c r="W19380" s="110"/>
      <c r="Y19380" s="110"/>
      <c r="AA19380" s="110"/>
      <c r="AC19380" s="110"/>
    </row>
    <row r="19381" spans="19:29" x14ac:dyDescent="0.25">
      <c r="S19381" s="110"/>
      <c r="U19381" s="110"/>
      <c r="W19381" s="110"/>
      <c r="Y19381" s="110"/>
      <c r="AA19381" s="110"/>
      <c r="AC19381" s="110"/>
    </row>
    <row r="19382" spans="19:29" x14ac:dyDescent="0.25">
      <c r="S19382" s="110"/>
      <c r="U19382" s="110"/>
      <c r="W19382" s="110"/>
      <c r="Y19382" s="110"/>
      <c r="AA19382" s="110"/>
      <c r="AC19382" s="110"/>
    </row>
    <row r="19383" spans="19:29" x14ac:dyDescent="0.25">
      <c r="S19383" s="110"/>
      <c r="U19383" s="110"/>
      <c r="W19383" s="110"/>
      <c r="Y19383" s="110"/>
      <c r="AA19383" s="110"/>
      <c r="AC19383" s="110"/>
    </row>
    <row r="19384" spans="19:29" x14ac:dyDescent="0.25">
      <c r="S19384" s="111"/>
      <c r="U19384" s="111"/>
      <c r="W19384" s="111"/>
      <c r="Y19384" s="111"/>
      <c r="AA19384" s="111"/>
      <c r="AC19384" s="111"/>
    </row>
    <row r="19385" spans="19:29" x14ac:dyDescent="0.25">
      <c r="S19385" s="107"/>
      <c r="U19385" s="107"/>
      <c r="W19385" s="107"/>
      <c r="Y19385" s="107"/>
      <c r="AA19385" s="107"/>
      <c r="AC19385" s="107"/>
    </row>
    <row r="19386" spans="19:29" x14ac:dyDescent="0.25">
      <c r="S19386" s="108"/>
      <c r="U19386" s="108"/>
      <c r="W19386" s="108"/>
      <c r="Y19386" s="108"/>
      <c r="AA19386" s="108"/>
      <c r="AC19386" s="108"/>
    </row>
    <row r="19387" spans="19:29" x14ac:dyDescent="0.25">
      <c r="S19387" s="108"/>
      <c r="U19387" s="108"/>
      <c r="W19387" s="108"/>
      <c r="Y19387" s="108"/>
      <c r="AA19387" s="108"/>
      <c r="AC19387" s="108"/>
    </row>
    <row r="19388" spans="19:29" x14ac:dyDescent="0.25">
      <c r="S19388" s="109"/>
      <c r="U19388" s="109"/>
      <c r="W19388" s="109"/>
      <c r="Y19388" s="109"/>
      <c r="AA19388" s="109"/>
      <c r="AC19388" s="109"/>
    </row>
    <row r="19389" spans="19:29" x14ac:dyDescent="0.25">
      <c r="S19389" s="108"/>
      <c r="U19389" s="108"/>
      <c r="W19389" s="108"/>
      <c r="Y19389" s="108"/>
      <c r="AA19389" s="108"/>
      <c r="AC19389" s="108"/>
    </row>
    <row r="19390" spans="19:29" x14ac:dyDescent="0.25">
      <c r="S19390" s="108"/>
      <c r="U19390" s="108"/>
      <c r="W19390" s="108"/>
      <c r="Y19390" s="108"/>
      <c r="AA19390" s="108"/>
      <c r="AC19390" s="108"/>
    </row>
    <row r="19391" spans="19:29" x14ac:dyDescent="0.25">
      <c r="S19391" s="109"/>
      <c r="U19391" s="109"/>
      <c r="W19391" s="109"/>
      <c r="Y19391" s="109"/>
      <c r="AA19391" s="109"/>
      <c r="AC19391" s="109"/>
    </row>
    <row r="19392" spans="19:29" x14ac:dyDescent="0.25">
      <c r="S19392" s="108"/>
      <c r="U19392" s="108"/>
      <c r="W19392" s="108"/>
      <c r="Y19392" s="108"/>
      <c r="AA19392" s="108"/>
      <c r="AC19392" s="108"/>
    </row>
    <row r="19393" spans="19:29" x14ac:dyDescent="0.25">
      <c r="S19393" s="109"/>
      <c r="U19393" s="109"/>
      <c r="W19393" s="109"/>
      <c r="Y19393" s="109"/>
      <c r="AA19393" s="109"/>
      <c r="AC19393" s="109"/>
    </row>
    <row r="19394" spans="19:29" x14ac:dyDescent="0.25">
      <c r="S19394" s="108"/>
      <c r="U19394" s="108"/>
      <c r="W19394" s="108"/>
      <c r="Y19394" s="108"/>
      <c r="AA19394" s="108"/>
      <c r="AC19394" s="108"/>
    </row>
    <row r="19395" spans="19:29" x14ac:dyDescent="0.25">
      <c r="S19395" s="108"/>
      <c r="U19395" s="108"/>
      <c r="W19395" s="108"/>
      <c r="Y19395" s="108"/>
      <c r="AA19395" s="108"/>
      <c r="AC19395" s="108"/>
    </row>
    <row r="19396" spans="19:29" x14ac:dyDescent="0.25">
      <c r="S19396" s="108"/>
      <c r="U19396" s="108"/>
      <c r="W19396" s="108"/>
      <c r="Y19396" s="108"/>
      <c r="AA19396" s="108"/>
      <c r="AC19396" s="108"/>
    </row>
    <row r="19397" spans="19:29" x14ac:dyDescent="0.25">
      <c r="S19397" s="110"/>
      <c r="U19397" s="110"/>
      <c r="W19397" s="110"/>
      <c r="Y19397" s="110"/>
      <c r="AA19397" s="110"/>
      <c r="AC19397" s="110"/>
    </row>
    <row r="19398" spans="19:29" x14ac:dyDescent="0.25">
      <c r="S19398" s="110"/>
      <c r="U19398" s="110"/>
      <c r="W19398" s="110"/>
      <c r="Y19398" s="110"/>
      <c r="AA19398" s="110"/>
      <c r="AC19398" s="110"/>
    </row>
    <row r="19399" spans="19:29" x14ac:dyDescent="0.25">
      <c r="S19399" s="110"/>
      <c r="U19399" s="110"/>
      <c r="W19399" s="110"/>
      <c r="Y19399" s="110"/>
      <c r="AA19399" s="110"/>
      <c r="AC19399" s="110"/>
    </row>
    <row r="19400" spans="19:29" x14ac:dyDescent="0.25">
      <c r="S19400" s="110"/>
      <c r="U19400" s="110"/>
      <c r="W19400" s="110"/>
      <c r="Y19400" s="110"/>
      <c r="AA19400" s="110"/>
      <c r="AC19400" s="110"/>
    </row>
    <row r="19401" spans="19:29" x14ac:dyDescent="0.25">
      <c r="S19401" s="111"/>
      <c r="U19401" s="111"/>
      <c r="W19401" s="111"/>
      <c r="Y19401" s="111"/>
      <c r="AA19401" s="111"/>
      <c r="AC19401" s="111"/>
    </row>
    <row r="19402" spans="19:29" x14ac:dyDescent="0.25">
      <c r="S19402" s="107"/>
      <c r="U19402" s="107"/>
      <c r="W19402" s="107"/>
      <c r="Y19402" s="107"/>
      <c r="AA19402" s="107"/>
      <c r="AC19402" s="107"/>
    </row>
    <row r="19403" spans="19:29" x14ac:dyDescent="0.25">
      <c r="S19403" s="108"/>
      <c r="U19403" s="108"/>
      <c r="W19403" s="108"/>
      <c r="Y19403" s="108"/>
      <c r="AA19403" s="108"/>
      <c r="AC19403" s="108"/>
    </row>
    <row r="19404" spans="19:29" x14ac:dyDescent="0.25">
      <c r="S19404" s="108"/>
      <c r="U19404" s="108"/>
      <c r="W19404" s="108"/>
      <c r="Y19404" s="108"/>
      <c r="AA19404" s="108"/>
      <c r="AC19404" s="108"/>
    </row>
    <row r="19405" spans="19:29" x14ac:dyDescent="0.25">
      <c r="S19405" s="109"/>
      <c r="U19405" s="109"/>
      <c r="W19405" s="109"/>
      <c r="Y19405" s="109"/>
      <c r="AA19405" s="109"/>
      <c r="AC19405" s="109"/>
    </row>
    <row r="19406" spans="19:29" x14ac:dyDescent="0.25">
      <c r="S19406" s="108"/>
      <c r="U19406" s="108"/>
      <c r="W19406" s="108"/>
      <c r="Y19406" s="108"/>
      <c r="AA19406" s="108"/>
      <c r="AC19406" s="108"/>
    </row>
    <row r="19407" spans="19:29" x14ac:dyDescent="0.25">
      <c r="S19407" s="108"/>
      <c r="U19407" s="108"/>
      <c r="W19407" s="108"/>
      <c r="Y19407" s="108"/>
      <c r="AA19407" s="108"/>
      <c r="AC19407" s="108"/>
    </row>
    <row r="19408" spans="19:29" x14ac:dyDescent="0.25">
      <c r="S19408" s="109"/>
      <c r="U19408" s="109"/>
      <c r="W19408" s="109"/>
      <c r="Y19408" s="109"/>
      <c r="AA19408" s="109"/>
      <c r="AC19408" s="109"/>
    </row>
    <row r="19409" spans="19:29" x14ac:dyDescent="0.25">
      <c r="S19409" s="108"/>
      <c r="U19409" s="108"/>
      <c r="W19409" s="108"/>
      <c r="Y19409" s="108"/>
      <c r="AA19409" s="108"/>
      <c r="AC19409" s="108"/>
    </row>
    <row r="19410" spans="19:29" x14ac:dyDescent="0.25">
      <c r="S19410" s="109"/>
      <c r="U19410" s="109"/>
      <c r="W19410" s="109"/>
      <c r="Y19410" s="109"/>
      <c r="AA19410" s="109"/>
      <c r="AC19410" s="109"/>
    </row>
    <row r="19411" spans="19:29" x14ac:dyDescent="0.25">
      <c r="S19411" s="108"/>
      <c r="U19411" s="108"/>
      <c r="W19411" s="108"/>
      <c r="Y19411" s="108"/>
      <c r="AA19411" s="108"/>
      <c r="AC19411" s="108"/>
    </row>
    <row r="19412" spans="19:29" x14ac:dyDescent="0.25">
      <c r="S19412" s="108"/>
      <c r="U19412" s="108"/>
      <c r="W19412" s="108"/>
      <c r="Y19412" s="108"/>
      <c r="AA19412" s="108"/>
      <c r="AC19412" s="108"/>
    </row>
    <row r="19413" spans="19:29" x14ac:dyDescent="0.25">
      <c r="S19413" s="108"/>
      <c r="U19413" s="108"/>
      <c r="W19413" s="108"/>
      <c r="Y19413" s="108"/>
      <c r="AA19413" s="108"/>
      <c r="AC19413" s="108"/>
    </row>
    <row r="19414" spans="19:29" x14ac:dyDescent="0.25">
      <c r="S19414" s="110"/>
      <c r="U19414" s="110"/>
      <c r="W19414" s="110"/>
      <c r="Y19414" s="110"/>
      <c r="AA19414" s="110"/>
      <c r="AC19414" s="110"/>
    </row>
    <row r="19415" spans="19:29" x14ac:dyDescent="0.25">
      <c r="S19415" s="110"/>
      <c r="U19415" s="110"/>
      <c r="W19415" s="110"/>
      <c r="Y19415" s="110"/>
      <c r="AA19415" s="110"/>
      <c r="AC19415" s="110"/>
    </row>
    <row r="19416" spans="19:29" x14ac:dyDescent="0.25">
      <c r="S19416" s="110"/>
      <c r="U19416" s="110"/>
      <c r="W19416" s="110"/>
      <c r="Y19416" s="110"/>
      <c r="AA19416" s="110"/>
      <c r="AC19416" s="110"/>
    </row>
    <row r="19417" spans="19:29" x14ac:dyDescent="0.25">
      <c r="S19417" s="110"/>
      <c r="U19417" s="110"/>
      <c r="W19417" s="110"/>
      <c r="Y19417" s="110"/>
      <c r="AA19417" s="110"/>
      <c r="AC19417" s="110"/>
    </row>
    <row r="19418" spans="19:29" x14ac:dyDescent="0.25">
      <c r="S19418" s="111"/>
      <c r="U19418" s="111"/>
      <c r="W19418" s="111"/>
      <c r="Y19418" s="111"/>
      <c r="AA19418" s="111"/>
      <c r="AC19418" s="111"/>
    </row>
    <row r="19419" spans="19:29" x14ac:dyDescent="0.25">
      <c r="S19419" s="107"/>
      <c r="U19419" s="107"/>
      <c r="W19419" s="107"/>
      <c r="Y19419" s="107"/>
      <c r="AA19419" s="107"/>
      <c r="AC19419" s="107"/>
    </row>
    <row r="19420" spans="19:29" x14ac:dyDescent="0.25">
      <c r="S19420" s="108"/>
      <c r="U19420" s="108"/>
      <c r="W19420" s="108"/>
      <c r="Y19420" s="108"/>
      <c r="AA19420" s="108"/>
      <c r="AC19420" s="108"/>
    </row>
    <row r="19421" spans="19:29" x14ac:dyDescent="0.25">
      <c r="S19421" s="108"/>
      <c r="U19421" s="108"/>
      <c r="W19421" s="108"/>
      <c r="Y19421" s="108"/>
      <c r="AA19421" s="108"/>
      <c r="AC19421" s="108"/>
    </row>
    <row r="19422" spans="19:29" x14ac:dyDescent="0.25">
      <c r="S19422" s="109"/>
      <c r="U19422" s="109"/>
      <c r="W19422" s="109"/>
      <c r="Y19422" s="109"/>
      <c r="AA19422" s="109"/>
      <c r="AC19422" s="109"/>
    </row>
    <row r="19423" spans="19:29" x14ac:dyDescent="0.25">
      <c r="S19423" s="108"/>
      <c r="U19423" s="108"/>
      <c r="W19423" s="108"/>
      <c r="Y19423" s="108"/>
      <c r="AA19423" s="108"/>
      <c r="AC19423" s="108"/>
    </row>
    <row r="19424" spans="19:29" x14ac:dyDescent="0.25">
      <c r="S19424" s="108"/>
      <c r="U19424" s="108"/>
      <c r="W19424" s="108"/>
      <c r="Y19424" s="108"/>
      <c r="AA19424" s="108"/>
      <c r="AC19424" s="108"/>
    </row>
    <row r="19425" spans="19:29" x14ac:dyDescent="0.25">
      <c r="S19425" s="109"/>
      <c r="U19425" s="109"/>
      <c r="W19425" s="109"/>
      <c r="Y19425" s="109"/>
      <c r="AA19425" s="109"/>
      <c r="AC19425" s="109"/>
    </row>
    <row r="19426" spans="19:29" x14ac:dyDescent="0.25">
      <c r="S19426" s="108"/>
      <c r="U19426" s="108"/>
      <c r="W19426" s="108"/>
      <c r="Y19426" s="108"/>
      <c r="AA19426" s="108"/>
      <c r="AC19426" s="108"/>
    </row>
    <row r="19427" spans="19:29" x14ac:dyDescent="0.25">
      <c r="S19427" s="109"/>
      <c r="U19427" s="109"/>
      <c r="W19427" s="109"/>
      <c r="Y19427" s="109"/>
      <c r="AA19427" s="109"/>
      <c r="AC19427" s="109"/>
    </row>
    <row r="19428" spans="19:29" x14ac:dyDescent="0.25">
      <c r="S19428" s="108"/>
      <c r="U19428" s="108"/>
      <c r="W19428" s="108"/>
      <c r="Y19428" s="108"/>
      <c r="AA19428" s="108"/>
      <c r="AC19428" s="108"/>
    </row>
    <row r="19429" spans="19:29" x14ac:dyDescent="0.25">
      <c r="S19429" s="108"/>
      <c r="U19429" s="108"/>
      <c r="W19429" s="108"/>
      <c r="Y19429" s="108"/>
      <c r="AA19429" s="108"/>
      <c r="AC19429" s="108"/>
    </row>
    <row r="19430" spans="19:29" x14ac:dyDescent="0.25">
      <c r="S19430" s="108"/>
      <c r="U19430" s="108"/>
      <c r="W19430" s="108"/>
      <c r="Y19430" s="108"/>
      <c r="AA19430" s="108"/>
      <c r="AC19430" s="108"/>
    </row>
    <row r="19431" spans="19:29" x14ac:dyDescent="0.25">
      <c r="S19431" s="110"/>
      <c r="U19431" s="110"/>
      <c r="W19431" s="110"/>
      <c r="Y19431" s="110"/>
      <c r="AA19431" s="110"/>
      <c r="AC19431" s="110"/>
    </row>
    <row r="19432" spans="19:29" x14ac:dyDescent="0.25">
      <c r="S19432" s="110"/>
      <c r="U19432" s="110"/>
      <c r="W19432" s="110"/>
      <c r="Y19432" s="110"/>
      <c r="AA19432" s="110"/>
      <c r="AC19432" s="110"/>
    </row>
    <row r="19433" spans="19:29" x14ac:dyDescent="0.25">
      <c r="S19433" s="110"/>
      <c r="U19433" s="110"/>
      <c r="W19433" s="110"/>
      <c r="Y19433" s="110"/>
      <c r="AA19433" s="110"/>
      <c r="AC19433" s="110"/>
    </row>
    <row r="19434" spans="19:29" x14ac:dyDescent="0.25">
      <c r="S19434" s="110"/>
      <c r="U19434" s="110"/>
      <c r="W19434" s="110"/>
      <c r="Y19434" s="110"/>
      <c r="AA19434" s="110"/>
      <c r="AC19434" s="110"/>
    </row>
    <row r="19435" spans="19:29" x14ac:dyDescent="0.25">
      <c r="S19435" s="111"/>
      <c r="U19435" s="111"/>
      <c r="W19435" s="111"/>
      <c r="Y19435" s="111"/>
      <c r="AA19435" s="111"/>
      <c r="AC19435" s="111"/>
    </row>
    <row r="19436" spans="19:29" x14ac:dyDescent="0.25">
      <c r="S19436" s="107"/>
      <c r="U19436" s="107"/>
      <c r="W19436" s="107"/>
      <c r="Y19436" s="107"/>
      <c r="AA19436" s="107"/>
      <c r="AC19436" s="107"/>
    </row>
    <row r="19437" spans="19:29" x14ac:dyDescent="0.25">
      <c r="S19437" s="108"/>
      <c r="U19437" s="108"/>
      <c r="W19437" s="108"/>
      <c r="Y19437" s="108"/>
      <c r="AA19437" s="108"/>
      <c r="AC19437" s="108"/>
    </row>
    <row r="19438" spans="19:29" x14ac:dyDescent="0.25">
      <c r="S19438" s="108"/>
      <c r="U19438" s="108"/>
      <c r="W19438" s="108"/>
      <c r="Y19438" s="108"/>
      <c r="AA19438" s="108"/>
      <c r="AC19438" s="108"/>
    </row>
    <row r="19439" spans="19:29" x14ac:dyDescent="0.25">
      <c r="S19439" s="109"/>
      <c r="U19439" s="109"/>
      <c r="W19439" s="109"/>
      <c r="Y19439" s="109"/>
      <c r="AA19439" s="109"/>
      <c r="AC19439" s="109"/>
    </row>
    <row r="19440" spans="19:29" x14ac:dyDescent="0.25">
      <c r="S19440" s="108"/>
      <c r="U19440" s="108"/>
      <c r="W19440" s="108"/>
      <c r="Y19440" s="108"/>
      <c r="AA19440" s="108"/>
      <c r="AC19440" s="108"/>
    </row>
    <row r="19441" spans="19:29" x14ac:dyDescent="0.25">
      <c r="S19441" s="108"/>
      <c r="U19441" s="108"/>
      <c r="W19441" s="108"/>
      <c r="Y19441" s="108"/>
      <c r="AA19441" s="108"/>
      <c r="AC19441" s="108"/>
    </row>
    <row r="19442" spans="19:29" x14ac:dyDescent="0.25">
      <c r="S19442" s="109"/>
      <c r="U19442" s="109"/>
      <c r="W19442" s="109"/>
      <c r="Y19442" s="109"/>
      <c r="AA19442" s="109"/>
      <c r="AC19442" s="109"/>
    </row>
    <row r="19443" spans="19:29" x14ac:dyDescent="0.25">
      <c r="S19443" s="108"/>
      <c r="U19443" s="108"/>
      <c r="W19443" s="108"/>
      <c r="Y19443" s="108"/>
      <c r="AA19443" s="108"/>
      <c r="AC19443" s="108"/>
    </row>
    <row r="19444" spans="19:29" x14ac:dyDescent="0.25">
      <c r="S19444" s="109"/>
      <c r="U19444" s="109"/>
      <c r="W19444" s="109"/>
      <c r="Y19444" s="109"/>
      <c r="AA19444" s="109"/>
      <c r="AC19444" s="109"/>
    </row>
    <row r="19445" spans="19:29" x14ac:dyDescent="0.25">
      <c r="S19445" s="108"/>
      <c r="U19445" s="108"/>
      <c r="W19445" s="108"/>
      <c r="Y19445" s="108"/>
      <c r="AA19445" s="108"/>
      <c r="AC19445" s="108"/>
    </row>
    <row r="19446" spans="19:29" x14ac:dyDescent="0.25">
      <c r="S19446" s="108"/>
      <c r="U19446" s="108"/>
      <c r="W19446" s="108"/>
      <c r="Y19446" s="108"/>
      <c r="AA19446" s="108"/>
      <c r="AC19446" s="108"/>
    </row>
    <row r="19447" spans="19:29" x14ac:dyDescent="0.25">
      <c r="S19447" s="108"/>
      <c r="U19447" s="108"/>
      <c r="W19447" s="108"/>
      <c r="Y19447" s="108"/>
      <c r="AA19447" s="108"/>
      <c r="AC19447" s="108"/>
    </row>
    <row r="19448" spans="19:29" x14ac:dyDescent="0.25">
      <c r="S19448" s="110"/>
      <c r="U19448" s="110"/>
      <c r="W19448" s="110"/>
      <c r="Y19448" s="110"/>
      <c r="AA19448" s="110"/>
      <c r="AC19448" s="110"/>
    </row>
    <row r="19449" spans="19:29" x14ac:dyDescent="0.25">
      <c r="S19449" s="110"/>
      <c r="U19449" s="110"/>
      <c r="W19449" s="110"/>
      <c r="Y19449" s="110"/>
      <c r="AA19449" s="110"/>
      <c r="AC19449" s="110"/>
    </row>
    <row r="19450" spans="19:29" x14ac:dyDescent="0.25">
      <c r="S19450" s="110"/>
      <c r="U19450" s="110"/>
      <c r="W19450" s="110"/>
      <c r="Y19450" s="110"/>
      <c r="AA19450" s="110"/>
      <c r="AC19450" s="110"/>
    </row>
    <row r="19451" spans="19:29" x14ac:dyDescent="0.25">
      <c r="S19451" s="110"/>
      <c r="U19451" s="110"/>
      <c r="W19451" s="110"/>
      <c r="Y19451" s="110"/>
      <c r="AA19451" s="110"/>
      <c r="AC19451" s="110"/>
    </row>
    <row r="19452" spans="19:29" x14ac:dyDescent="0.25">
      <c r="S19452" s="111"/>
      <c r="U19452" s="111"/>
      <c r="W19452" s="111"/>
      <c r="Y19452" s="111"/>
      <c r="AA19452" s="111"/>
      <c r="AC19452" s="111"/>
    </row>
    <row r="19453" spans="19:29" x14ac:dyDescent="0.25">
      <c r="S19453" s="107"/>
      <c r="U19453" s="107"/>
      <c r="W19453" s="107"/>
      <c r="Y19453" s="107"/>
      <c r="AA19453" s="107"/>
      <c r="AC19453" s="107"/>
    </row>
    <row r="19454" spans="19:29" x14ac:dyDescent="0.25">
      <c r="S19454" s="108"/>
      <c r="U19454" s="108"/>
      <c r="W19454" s="108"/>
      <c r="Y19454" s="108"/>
      <c r="AA19454" s="108"/>
      <c r="AC19454" s="108"/>
    </row>
    <row r="19455" spans="19:29" x14ac:dyDescent="0.25">
      <c r="S19455" s="108"/>
      <c r="U19455" s="108"/>
      <c r="W19455" s="108"/>
      <c r="Y19455" s="108"/>
      <c r="AA19455" s="108"/>
      <c r="AC19455" s="108"/>
    </row>
    <row r="19456" spans="19:29" x14ac:dyDescent="0.25">
      <c r="S19456" s="109"/>
      <c r="U19456" s="109"/>
      <c r="W19456" s="109"/>
      <c r="Y19456" s="109"/>
      <c r="AA19456" s="109"/>
      <c r="AC19456" s="109"/>
    </row>
    <row r="19457" spans="19:29" x14ac:dyDescent="0.25">
      <c r="S19457" s="108"/>
      <c r="U19457" s="108"/>
      <c r="W19457" s="108"/>
      <c r="Y19457" s="108"/>
      <c r="AA19457" s="108"/>
      <c r="AC19457" s="108"/>
    </row>
    <row r="19458" spans="19:29" x14ac:dyDescent="0.25">
      <c r="S19458" s="108"/>
      <c r="U19458" s="108"/>
      <c r="W19458" s="108"/>
      <c r="Y19458" s="108"/>
      <c r="AA19458" s="108"/>
      <c r="AC19458" s="108"/>
    </row>
    <row r="19459" spans="19:29" x14ac:dyDescent="0.25">
      <c r="S19459" s="109"/>
      <c r="U19459" s="109"/>
      <c r="W19459" s="109"/>
      <c r="Y19459" s="109"/>
      <c r="AA19459" s="109"/>
      <c r="AC19459" s="109"/>
    </row>
    <row r="19460" spans="19:29" x14ac:dyDescent="0.25">
      <c r="S19460" s="108"/>
      <c r="U19460" s="108"/>
      <c r="W19460" s="108"/>
      <c r="Y19460" s="108"/>
      <c r="AA19460" s="108"/>
      <c r="AC19460" s="108"/>
    </row>
    <row r="19461" spans="19:29" x14ac:dyDescent="0.25">
      <c r="S19461" s="109"/>
      <c r="U19461" s="109"/>
      <c r="W19461" s="109"/>
      <c r="Y19461" s="109"/>
      <c r="AA19461" s="109"/>
      <c r="AC19461" s="109"/>
    </row>
    <row r="19462" spans="19:29" x14ac:dyDescent="0.25">
      <c r="S19462" s="108"/>
      <c r="U19462" s="108"/>
      <c r="W19462" s="108"/>
      <c r="Y19462" s="108"/>
      <c r="AA19462" s="108"/>
      <c r="AC19462" s="108"/>
    </row>
    <row r="19463" spans="19:29" x14ac:dyDescent="0.25">
      <c r="S19463" s="108"/>
      <c r="U19463" s="108"/>
      <c r="W19463" s="108"/>
      <c r="Y19463" s="108"/>
      <c r="AA19463" s="108"/>
      <c r="AC19463" s="108"/>
    </row>
    <row r="19464" spans="19:29" x14ac:dyDescent="0.25">
      <c r="S19464" s="108"/>
      <c r="U19464" s="108"/>
      <c r="W19464" s="108"/>
      <c r="Y19464" s="108"/>
      <c r="AA19464" s="108"/>
      <c r="AC19464" s="108"/>
    </row>
    <row r="19465" spans="19:29" x14ac:dyDescent="0.25">
      <c r="S19465" s="110"/>
      <c r="U19465" s="110"/>
      <c r="W19465" s="110"/>
      <c r="Y19465" s="110"/>
      <c r="AA19465" s="110"/>
      <c r="AC19465" s="110"/>
    </row>
    <row r="19466" spans="19:29" x14ac:dyDescent="0.25">
      <c r="S19466" s="110"/>
      <c r="U19466" s="110"/>
      <c r="W19466" s="110"/>
      <c r="Y19466" s="110"/>
      <c r="AA19466" s="110"/>
      <c r="AC19466" s="110"/>
    </row>
    <row r="19467" spans="19:29" x14ac:dyDescent="0.25">
      <c r="S19467" s="110"/>
      <c r="U19467" s="110"/>
      <c r="W19467" s="110"/>
      <c r="Y19467" s="110"/>
      <c r="AA19467" s="110"/>
      <c r="AC19467" s="110"/>
    </row>
    <row r="19468" spans="19:29" x14ac:dyDescent="0.25">
      <c r="S19468" s="110"/>
      <c r="U19468" s="110"/>
      <c r="W19468" s="110"/>
      <c r="Y19468" s="110"/>
      <c r="AA19468" s="110"/>
      <c r="AC19468" s="110"/>
    </row>
    <row r="19469" spans="19:29" x14ac:dyDescent="0.25">
      <c r="S19469" s="111"/>
      <c r="U19469" s="111"/>
      <c r="W19469" s="111"/>
      <c r="Y19469" s="111"/>
      <c r="AA19469" s="111"/>
      <c r="AC19469" s="111"/>
    </row>
    <row r="19470" spans="19:29" x14ac:dyDescent="0.25">
      <c r="S19470" s="107"/>
      <c r="U19470" s="107"/>
      <c r="W19470" s="107"/>
      <c r="Y19470" s="107"/>
      <c r="AA19470" s="107"/>
      <c r="AC19470" s="107"/>
    </row>
    <row r="19471" spans="19:29" x14ac:dyDescent="0.25">
      <c r="S19471" s="108"/>
      <c r="U19471" s="108"/>
      <c r="W19471" s="108"/>
      <c r="Y19471" s="108"/>
      <c r="AA19471" s="108"/>
      <c r="AC19471" s="108"/>
    </row>
    <row r="19472" spans="19:29" x14ac:dyDescent="0.25">
      <c r="S19472" s="108"/>
      <c r="U19472" s="108"/>
      <c r="W19472" s="108"/>
      <c r="Y19472" s="108"/>
      <c r="AA19472" s="108"/>
      <c r="AC19472" s="108"/>
    </row>
    <row r="19473" spans="19:29" x14ac:dyDescent="0.25">
      <c r="S19473" s="109"/>
      <c r="U19473" s="109"/>
      <c r="W19473" s="109"/>
      <c r="Y19473" s="109"/>
      <c r="AA19473" s="109"/>
      <c r="AC19473" s="109"/>
    </row>
    <row r="19474" spans="19:29" x14ac:dyDescent="0.25">
      <c r="S19474" s="108"/>
      <c r="U19474" s="108"/>
      <c r="W19474" s="108"/>
      <c r="Y19474" s="108"/>
      <c r="AA19474" s="108"/>
      <c r="AC19474" s="108"/>
    </row>
    <row r="19475" spans="19:29" x14ac:dyDescent="0.25">
      <c r="S19475" s="108"/>
      <c r="U19475" s="108"/>
      <c r="W19475" s="108"/>
      <c r="Y19475" s="108"/>
      <c r="AA19475" s="108"/>
      <c r="AC19475" s="108"/>
    </row>
    <row r="19476" spans="19:29" x14ac:dyDescent="0.25">
      <c r="S19476" s="109"/>
      <c r="U19476" s="109"/>
      <c r="W19476" s="109"/>
      <c r="Y19476" s="109"/>
      <c r="AA19476" s="109"/>
      <c r="AC19476" s="109"/>
    </row>
    <row r="19477" spans="19:29" x14ac:dyDescent="0.25">
      <c r="S19477" s="108"/>
      <c r="U19477" s="108"/>
      <c r="W19477" s="108"/>
      <c r="Y19477" s="108"/>
      <c r="AA19477" s="108"/>
      <c r="AC19477" s="108"/>
    </row>
    <row r="19478" spans="19:29" x14ac:dyDescent="0.25">
      <c r="S19478" s="109"/>
      <c r="U19478" s="109"/>
      <c r="W19478" s="109"/>
      <c r="Y19478" s="109"/>
      <c r="AA19478" s="109"/>
      <c r="AC19478" s="109"/>
    </row>
    <row r="19479" spans="19:29" x14ac:dyDescent="0.25">
      <c r="S19479" s="108"/>
      <c r="U19479" s="108"/>
      <c r="W19479" s="108"/>
      <c r="Y19479" s="108"/>
      <c r="AA19479" s="108"/>
      <c r="AC19479" s="108"/>
    </row>
    <row r="19480" spans="19:29" x14ac:dyDescent="0.25">
      <c r="S19480" s="108"/>
      <c r="U19480" s="108"/>
      <c r="W19480" s="108"/>
      <c r="Y19480" s="108"/>
      <c r="AA19480" s="108"/>
      <c r="AC19480" s="108"/>
    </row>
    <row r="19481" spans="19:29" x14ac:dyDescent="0.25">
      <c r="S19481" s="108"/>
      <c r="U19481" s="108"/>
      <c r="W19481" s="108"/>
      <c r="Y19481" s="108"/>
      <c r="AA19481" s="108"/>
      <c r="AC19481" s="108"/>
    </row>
    <row r="19482" spans="19:29" x14ac:dyDescent="0.25">
      <c r="S19482" s="110"/>
      <c r="U19482" s="110"/>
      <c r="W19482" s="110"/>
      <c r="Y19482" s="110"/>
      <c r="AA19482" s="110"/>
      <c r="AC19482" s="110"/>
    </row>
    <row r="19483" spans="19:29" x14ac:dyDescent="0.25">
      <c r="S19483" s="110"/>
      <c r="U19483" s="110"/>
      <c r="W19483" s="110"/>
      <c r="Y19483" s="110"/>
      <c r="AA19483" s="110"/>
      <c r="AC19483" s="110"/>
    </row>
    <row r="19484" spans="19:29" x14ac:dyDescent="0.25">
      <c r="S19484" s="110"/>
      <c r="U19484" s="110"/>
      <c r="W19484" s="110"/>
      <c r="Y19484" s="110"/>
      <c r="AA19484" s="110"/>
      <c r="AC19484" s="110"/>
    </row>
    <row r="19485" spans="19:29" x14ac:dyDescent="0.25">
      <c r="S19485" s="110"/>
      <c r="U19485" s="110"/>
      <c r="W19485" s="110"/>
      <c r="Y19485" s="110"/>
      <c r="AA19485" s="110"/>
      <c r="AC19485" s="110"/>
    </row>
    <row r="19486" spans="19:29" x14ac:dyDescent="0.25">
      <c r="S19486" s="111"/>
      <c r="U19486" s="111"/>
      <c r="W19486" s="111"/>
      <c r="Y19486" s="111"/>
      <c r="AA19486" s="111"/>
      <c r="AC19486" s="111"/>
    </row>
    <row r="19487" spans="19:29" x14ac:dyDescent="0.25">
      <c r="S19487" s="107"/>
      <c r="U19487" s="107"/>
      <c r="W19487" s="107"/>
      <c r="Y19487" s="107"/>
      <c r="AA19487" s="107"/>
      <c r="AC19487" s="107"/>
    </row>
    <row r="19488" spans="19:29" x14ac:dyDescent="0.25">
      <c r="S19488" s="108"/>
      <c r="U19488" s="108"/>
      <c r="W19488" s="108"/>
      <c r="Y19488" s="108"/>
      <c r="AA19488" s="108"/>
      <c r="AC19488" s="108"/>
    </row>
    <row r="19489" spans="19:29" x14ac:dyDescent="0.25">
      <c r="S19489" s="108"/>
      <c r="U19489" s="108"/>
      <c r="W19489" s="108"/>
      <c r="Y19489" s="108"/>
      <c r="AA19489" s="108"/>
      <c r="AC19489" s="108"/>
    </row>
    <row r="19490" spans="19:29" x14ac:dyDescent="0.25">
      <c r="S19490" s="109"/>
      <c r="U19490" s="109"/>
      <c r="W19490" s="109"/>
      <c r="Y19490" s="109"/>
      <c r="AA19490" s="109"/>
      <c r="AC19490" s="109"/>
    </row>
    <row r="19491" spans="19:29" x14ac:dyDescent="0.25">
      <c r="S19491" s="108"/>
      <c r="U19491" s="108"/>
      <c r="W19491" s="108"/>
      <c r="Y19491" s="108"/>
      <c r="AA19491" s="108"/>
      <c r="AC19491" s="108"/>
    </row>
    <row r="19492" spans="19:29" x14ac:dyDescent="0.25">
      <c r="S19492" s="108"/>
      <c r="U19492" s="108"/>
      <c r="W19492" s="108"/>
      <c r="Y19492" s="108"/>
      <c r="AA19492" s="108"/>
      <c r="AC19492" s="108"/>
    </row>
    <row r="19493" spans="19:29" x14ac:dyDescent="0.25">
      <c r="S19493" s="109"/>
      <c r="U19493" s="109"/>
      <c r="W19493" s="109"/>
      <c r="Y19493" s="109"/>
      <c r="AA19493" s="109"/>
      <c r="AC19493" s="109"/>
    </row>
    <row r="19494" spans="19:29" x14ac:dyDescent="0.25">
      <c r="S19494" s="108"/>
      <c r="U19494" s="108"/>
      <c r="W19494" s="108"/>
      <c r="Y19494" s="108"/>
      <c r="AA19494" s="108"/>
      <c r="AC19494" s="108"/>
    </row>
    <row r="19495" spans="19:29" x14ac:dyDescent="0.25">
      <c r="S19495" s="109"/>
      <c r="U19495" s="109"/>
      <c r="W19495" s="109"/>
      <c r="Y19495" s="109"/>
      <c r="AA19495" s="109"/>
      <c r="AC19495" s="109"/>
    </row>
    <row r="19496" spans="19:29" x14ac:dyDescent="0.25">
      <c r="S19496" s="108"/>
      <c r="U19496" s="108"/>
      <c r="W19496" s="108"/>
      <c r="Y19496" s="108"/>
      <c r="AA19496" s="108"/>
      <c r="AC19496" s="108"/>
    </row>
    <row r="19497" spans="19:29" x14ac:dyDescent="0.25">
      <c r="S19497" s="108"/>
      <c r="U19497" s="108"/>
      <c r="W19497" s="108"/>
      <c r="Y19497" s="108"/>
      <c r="AA19497" s="108"/>
      <c r="AC19497" s="108"/>
    </row>
    <row r="19498" spans="19:29" x14ac:dyDescent="0.25">
      <c r="S19498" s="108"/>
      <c r="U19498" s="108"/>
      <c r="W19498" s="108"/>
      <c r="Y19498" s="108"/>
      <c r="AA19498" s="108"/>
      <c r="AC19498" s="108"/>
    </row>
    <row r="19499" spans="19:29" x14ac:dyDescent="0.25">
      <c r="S19499" s="110"/>
      <c r="U19499" s="110"/>
      <c r="W19499" s="110"/>
      <c r="Y19499" s="110"/>
      <c r="AA19499" s="110"/>
      <c r="AC19499" s="110"/>
    </row>
    <row r="19500" spans="19:29" x14ac:dyDescent="0.25">
      <c r="S19500" s="110"/>
      <c r="U19500" s="110"/>
      <c r="W19500" s="110"/>
      <c r="Y19500" s="110"/>
      <c r="AA19500" s="110"/>
      <c r="AC19500" s="110"/>
    </row>
    <row r="19501" spans="19:29" x14ac:dyDescent="0.25">
      <c r="S19501" s="110"/>
      <c r="U19501" s="110"/>
      <c r="W19501" s="110"/>
      <c r="Y19501" s="110"/>
      <c r="AA19501" s="110"/>
      <c r="AC19501" s="110"/>
    </row>
    <row r="19502" spans="19:29" x14ac:dyDescent="0.25">
      <c r="S19502" s="110"/>
      <c r="U19502" s="110"/>
      <c r="W19502" s="110"/>
      <c r="Y19502" s="110"/>
      <c r="AA19502" s="110"/>
      <c r="AC19502" s="110"/>
    </row>
    <row r="19503" spans="19:29" x14ac:dyDescent="0.25">
      <c r="S19503" s="111"/>
      <c r="U19503" s="111"/>
      <c r="W19503" s="111"/>
      <c r="Y19503" s="111"/>
      <c r="AA19503" s="111"/>
      <c r="AC19503" s="111"/>
    </row>
    <row r="19504" spans="19:29" x14ac:dyDescent="0.25">
      <c r="S19504" s="107"/>
      <c r="U19504" s="107"/>
      <c r="W19504" s="107"/>
      <c r="Y19504" s="107"/>
      <c r="AA19504" s="107"/>
      <c r="AC19504" s="107"/>
    </row>
    <row r="19505" spans="19:29" x14ac:dyDescent="0.25">
      <c r="S19505" s="108"/>
      <c r="U19505" s="108"/>
      <c r="W19505" s="108"/>
      <c r="Y19505" s="108"/>
      <c r="AA19505" s="108"/>
      <c r="AC19505" s="108"/>
    </row>
    <row r="19506" spans="19:29" x14ac:dyDescent="0.25">
      <c r="S19506" s="108"/>
      <c r="U19506" s="108"/>
      <c r="W19506" s="108"/>
      <c r="Y19506" s="108"/>
      <c r="AA19506" s="108"/>
      <c r="AC19506" s="108"/>
    </row>
    <row r="19507" spans="19:29" x14ac:dyDescent="0.25">
      <c r="S19507" s="109"/>
      <c r="U19507" s="109"/>
      <c r="W19507" s="109"/>
      <c r="Y19507" s="109"/>
      <c r="AA19507" s="109"/>
      <c r="AC19507" s="109"/>
    </row>
    <row r="19508" spans="19:29" x14ac:dyDescent="0.25">
      <c r="S19508" s="108"/>
      <c r="U19508" s="108"/>
      <c r="W19508" s="108"/>
      <c r="Y19508" s="108"/>
      <c r="AA19508" s="108"/>
      <c r="AC19508" s="108"/>
    </row>
    <row r="19509" spans="19:29" x14ac:dyDescent="0.25">
      <c r="S19509" s="108"/>
      <c r="U19509" s="108"/>
      <c r="W19509" s="108"/>
      <c r="Y19509" s="108"/>
      <c r="AA19509" s="108"/>
      <c r="AC19509" s="108"/>
    </row>
    <row r="19510" spans="19:29" x14ac:dyDescent="0.25">
      <c r="S19510" s="109"/>
      <c r="U19510" s="109"/>
      <c r="W19510" s="109"/>
      <c r="Y19510" s="109"/>
      <c r="AA19510" s="109"/>
      <c r="AC19510" s="109"/>
    </row>
    <row r="19511" spans="19:29" x14ac:dyDescent="0.25">
      <c r="S19511" s="108"/>
      <c r="U19511" s="108"/>
      <c r="W19511" s="108"/>
      <c r="Y19511" s="108"/>
      <c r="AA19511" s="108"/>
      <c r="AC19511" s="108"/>
    </row>
    <row r="19512" spans="19:29" x14ac:dyDescent="0.25">
      <c r="S19512" s="109"/>
      <c r="U19512" s="109"/>
      <c r="W19512" s="109"/>
      <c r="Y19512" s="109"/>
      <c r="AA19512" s="109"/>
      <c r="AC19512" s="109"/>
    </row>
    <row r="19513" spans="19:29" x14ac:dyDescent="0.25">
      <c r="S19513" s="108"/>
      <c r="U19513" s="108"/>
      <c r="W19513" s="108"/>
      <c r="Y19513" s="108"/>
      <c r="AA19513" s="108"/>
      <c r="AC19513" s="108"/>
    </row>
    <row r="19514" spans="19:29" x14ac:dyDescent="0.25">
      <c r="S19514" s="108"/>
      <c r="U19514" s="108"/>
      <c r="W19514" s="108"/>
      <c r="Y19514" s="108"/>
      <c r="AA19514" s="108"/>
      <c r="AC19514" s="108"/>
    </row>
    <row r="19515" spans="19:29" x14ac:dyDescent="0.25">
      <c r="S19515" s="108"/>
      <c r="U19515" s="108"/>
      <c r="W19515" s="108"/>
      <c r="Y19515" s="108"/>
      <c r="AA19515" s="108"/>
      <c r="AC19515" s="108"/>
    </row>
    <row r="19516" spans="19:29" x14ac:dyDescent="0.25">
      <c r="S19516" s="110"/>
      <c r="U19516" s="110"/>
      <c r="W19516" s="110"/>
      <c r="Y19516" s="110"/>
      <c r="AA19516" s="110"/>
      <c r="AC19516" s="110"/>
    </row>
    <row r="19517" spans="19:29" x14ac:dyDescent="0.25">
      <c r="S19517" s="110"/>
      <c r="U19517" s="110"/>
      <c r="W19517" s="110"/>
      <c r="Y19517" s="110"/>
      <c r="AA19517" s="110"/>
      <c r="AC19517" s="110"/>
    </row>
    <row r="19518" spans="19:29" x14ac:dyDescent="0.25">
      <c r="S19518" s="110"/>
      <c r="U19518" s="110"/>
      <c r="W19518" s="110"/>
      <c r="Y19518" s="110"/>
      <c r="AA19518" s="110"/>
      <c r="AC19518" s="110"/>
    </row>
    <row r="19519" spans="19:29" x14ac:dyDescent="0.25">
      <c r="S19519" s="110"/>
      <c r="U19519" s="110"/>
      <c r="W19519" s="110"/>
      <c r="Y19519" s="110"/>
      <c r="AA19519" s="110"/>
      <c r="AC19519" s="110"/>
    </row>
    <row r="19520" spans="19:29" x14ac:dyDescent="0.25">
      <c r="S19520" s="111"/>
      <c r="U19520" s="111"/>
      <c r="W19520" s="111"/>
      <c r="Y19520" s="111"/>
      <c r="AA19520" s="111"/>
      <c r="AC19520" s="111"/>
    </row>
    <row r="19521" spans="19:29" x14ac:dyDescent="0.25">
      <c r="S19521" s="107"/>
      <c r="U19521" s="107"/>
      <c r="W19521" s="107"/>
      <c r="Y19521" s="107"/>
      <c r="AA19521" s="107"/>
      <c r="AC19521" s="107"/>
    </row>
    <row r="19522" spans="19:29" x14ac:dyDescent="0.25">
      <c r="S19522" s="108"/>
      <c r="U19522" s="108"/>
      <c r="W19522" s="108"/>
      <c r="Y19522" s="108"/>
      <c r="AA19522" s="108"/>
      <c r="AC19522" s="108"/>
    </row>
    <row r="19523" spans="19:29" x14ac:dyDescent="0.25">
      <c r="S19523" s="108"/>
      <c r="U19523" s="108"/>
      <c r="W19523" s="108"/>
      <c r="Y19523" s="108"/>
      <c r="AA19523" s="108"/>
      <c r="AC19523" s="108"/>
    </row>
    <row r="19524" spans="19:29" x14ac:dyDescent="0.25">
      <c r="S19524" s="109"/>
      <c r="U19524" s="109"/>
      <c r="W19524" s="109"/>
      <c r="Y19524" s="109"/>
      <c r="AA19524" s="109"/>
      <c r="AC19524" s="109"/>
    </row>
    <row r="19525" spans="19:29" x14ac:dyDescent="0.25">
      <c r="S19525" s="108"/>
      <c r="U19525" s="108"/>
      <c r="W19525" s="108"/>
      <c r="Y19525" s="108"/>
      <c r="AA19525" s="108"/>
      <c r="AC19525" s="108"/>
    </row>
    <row r="19526" spans="19:29" x14ac:dyDescent="0.25">
      <c r="S19526" s="108"/>
      <c r="U19526" s="108"/>
      <c r="W19526" s="108"/>
      <c r="Y19526" s="108"/>
      <c r="AA19526" s="108"/>
      <c r="AC19526" s="108"/>
    </row>
    <row r="19527" spans="19:29" x14ac:dyDescent="0.25">
      <c r="S19527" s="109"/>
      <c r="U19527" s="109"/>
      <c r="W19527" s="109"/>
      <c r="Y19527" s="109"/>
      <c r="AA19527" s="109"/>
      <c r="AC19527" s="109"/>
    </row>
    <row r="19528" spans="19:29" x14ac:dyDescent="0.25">
      <c r="S19528" s="108"/>
      <c r="U19528" s="108"/>
      <c r="W19528" s="108"/>
      <c r="Y19528" s="108"/>
      <c r="AA19528" s="108"/>
      <c r="AC19528" s="108"/>
    </row>
    <row r="19529" spans="19:29" x14ac:dyDescent="0.25">
      <c r="S19529" s="109"/>
      <c r="U19529" s="109"/>
      <c r="W19529" s="109"/>
      <c r="Y19529" s="109"/>
      <c r="AA19529" s="109"/>
      <c r="AC19529" s="109"/>
    </row>
    <row r="19530" spans="19:29" x14ac:dyDescent="0.25">
      <c r="S19530" s="108"/>
      <c r="U19530" s="108"/>
      <c r="W19530" s="108"/>
      <c r="Y19530" s="108"/>
      <c r="AA19530" s="108"/>
      <c r="AC19530" s="108"/>
    </row>
    <row r="19531" spans="19:29" x14ac:dyDescent="0.25">
      <c r="S19531" s="108"/>
      <c r="U19531" s="108"/>
      <c r="W19531" s="108"/>
      <c r="Y19531" s="108"/>
      <c r="AA19531" s="108"/>
      <c r="AC19531" s="108"/>
    </row>
    <row r="19532" spans="19:29" x14ac:dyDescent="0.25">
      <c r="S19532" s="108"/>
      <c r="U19532" s="108"/>
      <c r="W19532" s="108"/>
      <c r="Y19532" s="108"/>
      <c r="AA19532" s="108"/>
      <c r="AC19532" s="108"/>
    </row>
    <row r="19533" spans="19:29" x14ac:dyDescent="0.25">
      <c r="S19533" s="110"/>
      <c r="U19533" s="110"/>
      <c r="W19533" s="110"/>
      <c r="Y19533" s="110"/>
      <c r="AA19533" s="110"/>
      <c r="AC19533" s="110"/>
    </row>
    <row r="19534" spans="19:29" x14ac:dyDescent="0.25">
      <c r="S19534" s="110"/>
      <c r="U19534" s="110"/>
      <c r="W19534" s="110"/>
      <c r="Y19534" s="110"/>
      <c r="AA19534" s="110"/>
      <c r="AC19534" s="110"/>
    </row>
    <row r="19535" spans="19:29" x14ac:dyDescent="0.25">
      <c r="S19535" s="110"/>
      <c r="U19535" s="110"/>
      <c r="W19535" s="110"/>
      <c r="Y19535" s="110"/>
      <c r="AA19535" s="110"/>
      <c r="AC19535" s="110"/>
    </row>
    <row r="19536" spans="19:29" x14ac:dyDescent="0.25">
      <c r="S19536" s="110"/>
      <c r="U19536" s="110"/>
      <c r="W19536" s="110"/>
      <c r="Y19536" s="110"/>
      <c r="AA19536" s="110"/>
      <c r="AC19536" s="110"/>
    </row>
    <row r="19537" spans="19:29" x14ac:dyDescent="0.25">
      <c r="S19537" s="111"/>
      <c r="U19537" s="111"/>
      <c r="W19537" s="111"/>
      <c r="Y19537" s="111"/>
      <c r="AA19537" s="111"/>
      <c r="AC19537" s="111"/>
    </row>
    <row r="19538" spans="19:29" x14ac:dyDescent="0.25">
      <c r="S19538" s="107"/>
      <c r="U19538" s="107"/>
      <c r="W19538" s="107"/>
      <c r="Y19538" s="107"/>
      <c r="AA19538" s="107"/>
      <c r="AC19538" s="107"/>
    </row>
    <row r="19539" spans="19:29" x14ac:dyDescent="0.25">
      <c r="S19539" s="108"/>
      <c r="U19539" s="108"/>
      <c r="W19539" s="108"/>
      <c r="Y19539" s="108"/>
      <c r="AA19539" s="108"/>
      <c r="AC19539" s="108"/>
    </row>
    <row r="19540" spans="19:29" x14ac:dyDescent="0.25">
      <c r="S19540" s="108"/>
      <c r="U19540" s="108"/>
      <c r="W19540" s="108"/>
      <c r="Y19540" s="108"/>
      <c r="AA19540" s="108"/>
      <c r="AC19540" s="108"/>
    </row>
    <row r="19541" spans="19:29" x14ac:dyDescent="0.25">
      <c r="S19541" s="109"/>
      <c r="U19541" s="109"/>
      <c r="W19541" s="109"/>
      <c r="Y19541" s="109"/>
      <c r="AA19541" s="109"/>
      <c r="AC19541" s="109"/>
    </row>
    <row r="19542" spans="19:29" x14ac:dyDescent="0.25">
      <c r="S19542" s="108"/>
      <c r="U19542" s="108"/>
      <c r="W19542" s="108"/>
      <c r="Y19542" s="108"/>
      <c r="AA19542" s="108"/>
      <c r="AC19542" s="108"/>
    </row>
    <row r="19543" spans="19:29" x14ac:dyDescent="0.25">
      <c r="S19543" s="108"/>
      <c r="U19543" s="108"/>
      <c r="W19543" s="108"/>
      <c r="Y19543" s="108"/>
      <c r="AA19543" s="108"/>
      <c r="AC19543" s="108"/>
    </row>
    <row r="19544" spans="19:29" x14ac:dyDescent="0.25">
      <c r="S19544" s="109"/>
      <c r="U19544" s="109"/>
      <c r="W19544" s="109"/>
      <c r="Y19544" s="109"/>
      <c r="AA19544" s="109"/>
      <c r="AC19544" s="109"/>
    </row>
    <row r="19545" spans="19:29" x14ac:dyDescent="0.25">
      <c r="S19545" s="108"/>
      <c r="U19545" s="108"/>
      <c r="W19545" s="108"/>
      <c r="Y19545" s="108"/>
      <c r="AA19545" s="108"/>
      <c r="AC19545" s="108"/>
    </row>
    <row r="19546" spans="19:29" x14ac:dyDescent="0.25">
      <c r="S19546" s="109"/>
      <c r="U19546" s="109"/>
      <c r="W19546" s="109"/>
      <c r="Y19546" s="109"/>
      <c r="AA19546" s="109"/>
      <c r="AC19546" s="109"/>
    </row>
    <row r="19547" spans="19:29" x14ac:dyDescent="0.25">
      <c r="S19547" s="108"/>
      <c r="U19547" s="108"/>
      <c r="W19547" s="108"/>
      <c r="Y19547" s="108"/>
      <c r="AA19547" s="108"/>
      <c r="AC19547" s="108"/>
    </row>
    <row r="19548" spans="19:29" x14ac:dyDescent="0.25">
      <c r="S19548" s="108"/>
      <c r="U19548" s="108"/>
      <c r="W19548" s="108"/>
      <c r="Y19548" s="108"/>
      <c r="AA19548" s="108"/>
      <c r="AC19548" s="108"/>
    </row>
    <row r="19549" spans="19:29" x14ac:dyDescent="0.25">
      <c r="S19549" s="108"/>
      <c r="U19549" s="108"/>
      <c r="W19549" s="108"/>
      <c r="Y19549" s="108"/>
      <c r="AA19549" s="108"/>
      <c r="AC19549" s="108"/>
    </row>
    <row r="19550" spans="19:29" x14ac:dyDescent="0.25">
      <c r="S19550" s="110"/>
      <c r="U19550" s="110"/>
      <c r="W19550" s="110"/>
      <c r="Y19550" s="110"/>
      <c r="AA19550" s="110"/>
      <c r="AC19550" s="110"/>
    </row>
    <row r="19551" spans="19:29" x14ac:dyDescent="0.25">
      <c r="S19551" s="110"/>
      <c r="U19551" s="110"/>
      <c r="W19551" s="110"/>
      <c r="Y19551" s="110"/>
      <c r="AA19551" s="110"/>
      <c r="AC19551" s="110"/>
    </row>
    <row r="19552" spans="19:29" x14ac:dyDescent="0.25">
      <c r="S19552" s="110"/>
      <c r="U19552" s="110"/>
      <c r="W19552" s="110"/>
      <c r="Y19552" s="110"/>
      <c r="AA19552" s="110"/>
      <c r="AC19552" s="110"/>
    </row>
    <row r="19553" spans="19:29" x14ac:dyDescent="0.25">
      <c r="S19553" s="110"/>
      <c r="U19553" s="110"/>
      <c r="W19553" s="110"/>
      <c r="Y19553" s="110"/>
      <c r="AA19553" s="110"/>
      <c r="AC19553" s="110"/>
    </row>
    <row r="19554" spans="19:29" x14ac:dyDescent="0.25">
      <c r="S19554" s="111"/>
      <c r="U19554" s="111"/>
      <c r="W19554" s="111"/>
      <c r="Y19554" s="111"/>
      <c r="AA19554" s="111"/>
      <c r="AC19554" s="111"/>
    </row>
    <row r="19555" spans="19:29" x14ac:dyDescent="0.25">
      <c r="S19555" s="107"/>
      <c r="U19555" s="107"/>
      <c r="W19555" s="107"/>
      <c r="Y19555" s="107"/>
      <c r="AA19555" s="107"/>
      <c r="AC19555" s="107"/>
    </row>
    <row r="19556" spans="19:29" x14ac:dyDescent="0.25">
      <c r="S19556" s="108"/>
      <c r="U19556" s="108"/>
      <c r="W19556" s="108"/>
      <c r="Y19556" s="108"/>
      <c r="AA19556" s="108"/>
      <c r="AC19556" s="108"/>
    </row>
    <row r="19557" spans="19:29" x14ac:dyDescent="0.25">
      <c r="S19557" s="108"/>
      <c r="U19557" s="108"/>
      <c r="W19557" s="108"/>
      <c r="Y19557" s="108"/>
      <c r="AA19557" s="108"/>
      <c r="AC19557" s="108"/>
    </row>
    <row r="19558" spans="19:29" x14ac:dyDescent="0.25">
      <c r="S19558" s="109"/>
      <c r="U19558" s="109"/>
      <c r="W19558" s="109"/>
      <c r="Y19558" s="109"/>
      <c r="AA19558" s="109"/>
      <c r="AC19558" s="109"/>
    </row>
    <row r="19559" spans="19:29" x14ac:dyDescent="0.25">
      <c r="S19559" s="108"/>
      <c r="U19559" s="108"/>
      <c r="W19559" s="108"/>
      <c r="Y19559" s="108"/>
      <c r="AA19559" s="108"/>
      <c r="AC19559" s="108"/>
    </row>
    <row r="19560" spans="19:29" x14ac:dyDescent="0.25">
      <c r="S19560" s="108"/>
      <c r="U19560" s="108"/>
      <c r="W19560" s="108"/>
      <c r="Y19560" s="108"/>
      <c r="AA19560" s="108"/>
      <c r="AC19560" s="108"/>
    </row>
    <row r="19561" spans="19:29" x14ac:dyDescent="0.25">
      <c r="S19561" s="109"/>
      <c r="U19561" s="109"/>
      <c r="W19561" s="109"/>
      <c r="Y19561" s="109"/>
      <c r="AA19561" s="109"/>
      <c r="AC19561" s="109"/>
    </row>
    <row r="19562" spans="19:29" x14ac:dyDescent="0.25">
      <c r="S19562" s="108"/>
      <c r="U19562" s="108"/>
      <c r="W19562" s="108"/>
      <c r="Y19562" s="108"/>
      <c r="AA19562" s="108"/>
      <c r="AC19562" s="108"/>
    </row>
    <row r="19563" spans="19:29" x14ac:dyDescent="0.25">
      <c r="S19563" s="109"/>
      <c r="U19563" s="109"/>
      <c r="W19563" s="109"/>
      <c r="Y19563" s="109"/>
      <c r="AA19563" s="109"/>
      <c r="AC19563" s="109"/>
    </row>
    <row r="19564" spans="19:29" x14ac:dyDescent="0.25">
      <c r="S19564" s="108"/>
      <c r="U19564" s="108"/>
      <c r="W19564" s="108"/>
      <c r="Y19564" s="108"/>
      <c r="AA19564" s="108"/>
      <c r="AC19564" s="108"/>
    </row>
    <row r="19565" spans="19:29" x14ac:dyDescent="0.25">
      <c r="S19565" s="108"/>
      <c r="U19565" s="108"/>
      <c r="W19565" s="108"/>
      <c r="Y19565" s="108"/>
      <c r="AA19565" s="108"/>
      <c r="AC19565" s="108"/>
    </row>
    <row r="19566" spans="19:29" x14ac:dyDescent="0.25">
      <c r="S19566" s="108"/>
      <c r="U19566" s="108"/>
      <c r="W19566" s="108"/>
      <c r="Y19566" s="108"/>
      <c r="AA19566" s="108"/>
      <c r="AC19566" s="108"/>
    </row>
    <row r="19567" spans="19:29" x14ac:dyDescent="0.25">
      <c r="S19567" s="110"/>
      <c r="U19567" s="110"/>
      <c r="W19567" s="110"/>
      <c r="Y19567" s="110"/>
      <c r="AA19567" s="110"/>
      <c r="AC19567" s="110"/>
    </row>
    <row r="19568" spans="19:29" x14ac:dyDescent="0.25">
      <c r="S19568" s="110"/>
      <c r="U19568" s="110"/>
      <c r="W19568" s="110"/>
      <c r="Y19568" s="110"/>
      <c r="AA19568" s="110"/>
      <c r="AC19568" s="110"/>
    </row>
    <row r="19569" spans="19:29" x14ac:dyDescent="0.25">
      <c r="S19569" s="110"/>
      <c r="U19569" s="110"/>
      <c r="W19569" s="110"/>
      <c r="Y19569" s="110"/>
      <c r="AA19569" s="110"/>
      <c r="AC19569" s="110"/>
    </row>
    <row r="19570" spans="19:29" x14ac:dyDescent="0.25">
      <c r="S19570" s="110"/>
      <c r="U19570" s="110"/>
      <c r="W19570" s="110"/>
      <c r="Y19570" s="110"/>
      <c r="AA19570" s="110"/>
      <c r="AC19570" s="110"/>
    </row>
    <row r="19571" spans="19:29" x14ac:dyDescent="0.25">
      <c r="S19571" s="111"/>
      <c r="U19571" s="111"/>
      <c r="W19571" s="111"/>
      <c r="Y19571" s="111"/>
      <c r="AA19571" s="111"/>
      <c r="AC19571" s="111"/>
    </row>
    <row r="19572" spans="19:29" x14ac:dyDescent="0.25">
      <c r="S19572" s="107"/>
      <c r="U19572" s="107"/>
      <c r="W19572" s="107"/>
      <c r="Y19572" s="107"/>
      <c r="AA19572" s="107"/>
      <c r="AC19572" s="107"/>
    </row>
    <row r="19573" spans="19:29" x14ac:dyDescent="0.25">
      <c r="S19573" s="108"/>
      <c r="U19573" s="108"/>
      <c r="W19573" s="108"/>
      <c r="Y19573" s="108"/>
      <c r="AA19573" s="108"/>
      <c r="AC19573" s="108"/>
    </row>
    <row r="19574" spans="19:29" x14ac:dyDescent="0.25">
      <c r="S19574" s="108"/>
      <c r="U19574" s="108"/>
      <c r="W19574" s="108"/>
      <c r="Y19574" s="108"/>
      <c r="AA19574" s="108"/>
      <c r="AC19574" s="108"/>
    </row>
    <row r="19575" spans="19:29" x14ac:dyDescent="0.25">
      <c r="S19575" s="109"/>
      <c r="U19575" s="109"/>
      <c r="W19575" s="109"/>
      <c r="Y19575" s="109"/>
      <c r="AA19575" s="109"/>
      <c r="AC19575" s="109"/>
    </row>
    <row r="19576" spans="19:29" x14ac:dyDescent="0.25">
      <c r="S19576" s="108"/>
      <c r="U19576" s="108"/>
      <c r="W19576" s="108"/>
      <c r="Y19576" s="108"/>
      <c r="AA19576" s="108"/>
      <c r="AC19576" s="108"/>
    </row>
    <row r="19577" spans="19:29" x14ac:dyDescent="0.25">
      <c r="S19577" s="108"/>
      <c r="U19577" s="108"/>
      <c r="W19577" s="108"/>
      <c r="Y19577" s="108"/>
      <c r="AA19577" s="108"/>
      <c r="AC19577" s="108"/>
    </row>
    <row r="19578" spans="19:29" x14ac:dyDescent="0.25">
      <c r="S19578" s="109"/>
      <c r="U19578" s="109"/>
      <c r="W19578" s="109"/>
      <c r="Y19578" s="109"/>
      <c r="AA19578" s="109"/>
      <c r="AC19578" s="109"/>
    </row>
    <row r="19579" spans="19:29" x14ac:dyDescent="0.25">
      <c r="S19579" s="108"/>
      <c r="U19579" s="108"/>
      <c r="W19579" s="108"/>
      <c r="Y19579" s="108"/>
      <c r="AA19579" s="108"/>
      <c r="AC19579" s="108"/>
    </row>
    <row r="19580" spans="19:29" x14ac:dyDescent="0.25">
      <c r="S19580" s="109"/>
      <c r="U19580" s="109"/>
      <c r="W19580" s="109"/>
      <c r="Y19580" s="109"/>
      <c r="AA19580" s="109"/>
      <c r="AC19580" s="109"/>
    </row>
    <row r="19581" spans="19:29" x14ac:dyDescent="0.25">
      <c r="S19581" s="108"/>
      <c r="U19581" s="108"/>
      <c r="W19581" s="108"/>
      <c r="Y19581" s="108"/>
      <c r="AA19581" s="108"/>
      <c r="AC19581" s="108"/>
    </row>
    <row r="19582" spans="19:29" x14ac:dyDescent="0.25">
      <c r="S19582" s="108"/>
      <c r="U19582" s="108"/>
      <c r="W19582" s="108"/>
      <c r="Y19582" s="108"/>
      <c r="AA19582" s="108"/>
      <c r="AC19582" s="108"/>
    </row>
    <row r="19583" spans="19:29" x14ac:dyDescent="0.25">
      <c r="S19583" s="108"/>
      <c r="U19583" s="108"/>
      <c r="W19583" s="108"/>
      <c r="Y19583" s="108"/>
      <c r="AA19583" s="108"/>
      <c r="AC19583" s="108"/>
    </row>
    <row r="19584" spans="19:29" x14ac:dyDescent="0.25">
      <c r="S19584" s="110"/>
      <c r="U19584" s="110"/>
      <c r="W19584" s="110"/>
      <c r="Y19584" s="110"/>
      <c r="AA19584" s="110"/>
      <c r="AC19584" s="110"/>
    </row>
    <row r="19585" spans="19:29" x14ac:dyDescent="0.25">
      <c r="S19585" s="110"/>
      <c r="U19585" s="110"/>
      <c r="W19585" s="110"/>
      <c r="Y19585" s="110"/>
      <c r="AA19585" s="110"/>
      <c r="AC19585" s="110"/>
    </row>
    <row r="19586" spans="19:29" x14ac:dyDescent="0.25">
      <c r="S19586" s="110"/>
      <c r="U19586" s="110"/>
      <c r="W19586" s="110"/>
      <c r="Y19586" s="110"/>
      <c r="AA19586" s="110"/>
      <c r="AC19586" s="110"/>
    </row>
    <row r="19587" spans="19:29" x14ac:dyDescent="0.25">
      <c r="S19587" s="110"/>
      <c r="U19587" s="110"/>
      <c r="W19587" s="110"/>
      <c r="Y19587" s="110"/>
      <c r="AA19587" s="110"/>
      <c r="AC19587" s="110"/>
    </row>
    <row r="19588" spans="19:29" x14ac:dyDescent="0.25">
      <c r="S19588" s="111"/>
      <c r="U19588" s="111"/>
      <c r="W19588" s="111"/>
      <c r="Y19588" s="111"/>
      <c r="AA19588" s="111"/>
      <c r="AC19588" s="111"/>
    </row>
    <row r="19589" spans="19:29" x14ac:dyDescent="0.25">
      <c r="S19589" s="107"/>
      <c r="U19589" s="107"/>
      <c r="W19589" s="107"/>
      <c r="Y19589" s="107"/>
      <c r="AA19589" s="107"/>
      <c r="AC19589" s="107"/>
    </row>
    <row r="19590" spans="19:29" x14ac:dyDescent="0.25">
      <c r="S19590" s="108"/>
      <c r="U19590" s="108"/>
      <c r="W19590" s="108"/>
      <c r="Y19590" s="108"/>
      <c r="AA19590" s="108"/>
      <c r="AC19590" s="108"/>
    </row>
    <row r="19591" spans="19:29" x14ac:dyDescent="0.25">
      <c r="S19591" s="108"/>
      <c r="U19591" s="108"/>
      <c r="W19591" s="108"/>
      <c r="Y19591" s="108"/>
      <c r="AA19591" s="108"/>
      <c r="AC19591" s="108"/>
    </row>
    <row r="19592" spans="19:29" x14ac:dyDescent="0.25">
      <c r="S19592" s="109"/>
      <c r="U19592" s="109"/>
      <c r="W19592" s="109"/>
      <c r="Y19592" s="109"/>
      <c r="AA19592" s="109"/>
      <c r="AC19592" s="109"/>
    </row>
    <row r="19593" spans="19:29" x14ac:dyDescent="0.25">
      <c r="S19593" s="108"/>
      <c r="U19593" s="108"/>
      <c r="W19593" s="108"/>
      <c r="Y19593" s="108"/>
      <c r="AA19593" s="108"/>
      <c r="AC19593" s="108"/>
    </row>
    <row r="19594" spans="19:29" x14ac:dyDescent="0.25">
      <c r="S19594" s="108"/>
      <c r="U19594" s="108"/>
      <c r="W19594" s="108"/>
      <c r="Y19594" s="108"/>
      <c r="AA19594" s="108"/>
      <c r="AC19594" s="108"/>
    </row>
    <row r="19595" spans="19:29" x14ac:dyDescent="0.25">
      <c r="S19595" s="109"/>
      <c r="U19595" s="109"/>
      <c r="W19595" s="109"/>
      <c r="Y19595" s="109"/>
      <c r="AA19595" s="109"/>
      <c r="AC19595" s="109"/>
    </row>
    <row r="19596" spans="19:29" x14ac:dyDescent="0.25">
      <c r="S19596" s="108"/>
      <c r="U19596" s="108"/>
      <c r="W19596" s="108"/>
      <c r="Y19596" s="108"/>
      <c r="AA19596" s="108"/>
      <c r="AC19596" s="108"/>
    </row>
    <row r="19597" spans="19:29" x14ac:dyDescent="0.25">
      <c r="S19597" s="109"/>
      <c r="U19597" s="109"/>
      <c r="W19597" s="109"/>
      <c r="Y19597" s="109"/>
      <c r="AA19597" s="109"/>
      <c r="AC19597" s="109"/>
    </row>
    <row r="19598" spans="19:29" x14ac:dyDescent="0.25">
      <c r="S19598" s="108"/>
      <c r="U19598" s="108"/>
      <c r="W19598" s="108"/>
      <c r="Y19598" s="108"/>
      <c r="AA19598" s="108"/>
      <c r="AC19598" s="108"/>
    </row>
    <row r="19599" spans="19:29" x14ac:dyDescent="0.25">
      <c r="S19599" s="108"/>
      <c r="U19599" s="108"/>
      <c r="W19599" s="108"/>
      <c r="Y19599" s="108"/>
      <c r="AA19599" s="108"/>
      <c r="AC19599" s="108"/>
    </row>
    <row r="19600" spans="19:29" x14ac:dyDescent="0.25">
      <c r="S19600" s="108"/>
      <c r="U19600" s="108"/>
      <c r="W19600" s="108"/>
      <c r="Y19600" s="108"/>
      <c r="AA19600" s="108"/>
      <c r="AC19600" s="108"/>
    </row>
    <row r="19601" spans="19:29" x14ac:dyDescent="0.25">
      <c r="S19601" s="110"/>
      <c r="U19601" s="110"/>
      <c r="W19601" s="110"/>
      <c r="Y19601" s="110"/>
      <c r="AA19601" s="110"/>
      <c r="AC19601" s="110"/>
    </row>
    <row r="19602" spans="19:29" x14ac:dyDescent="0.25">
      <c r="S19602" s="110"/>
      <c r="U19602" s="110"/>
      <c r="W19602" s="110"/>
      <c r="Y19602" s="110"/>
      <c r="AA19602" s="110"/>
      <c r="AC19602" s="110"/>
    </row>
    <row r="19603" spans="19:29" x14ac:dyDescent="0.25">
      <c r="S19603" s="110"/>
      <c r="U19603" s="110"/>
      <c r="W19603" s="110"/>
      <c r="Y19603" s="110"/>
      <c r="AA19603" s="110"/>
      <c r="AC19603" s="110"/>
    </row>
    <row r="19604" spans="19:29" x14ac:dyDescent="0.25">
      <c r="S19604" s="110"/>
      <c r="U19604" s="110"/>
      <c r="W19604" s="110"/>
      <c r="Y19604" s="110"/>
      <c r="AA19604" s="110"/>
      <c r="AC19604" s="110"/>
    </row>
    <row r="19605" spans="19:29" x14ac:dyDescent="0.25">
      <c r="S19605" s="111"/>
      <c r="U19605" s="111"/>
      <c r="W19605" s="111"/>
      <c r="Y19605" s="111"/>
      <c r="AA19605" s="111"/>
      <c r="AC19605" s="111"/>
    </row>
    <row r="19606" spans="19:29" x14ac:dyDescent="0.25">
      <c r="S19606" s="107"/>
      <c r="U19606" s="107"/>
      <c r="W19606" s="107"/>
      <c r="Y19606" s="107"/>
      <c r="AA19606" s="107"/>
      <c r="AC19606" s="107"/>
    </row>
    <row r="19607" spans="19:29" x14ac:dyDescent="0.25">
      <c r="S19607" s="108"/>
      <c r="U19607" s="108"/>
      <c r="W19607" s="108"/>
      <c r="Y19607" s="108"/>
      <c r="AA19607" s="108"/>
      <c r="AC19607" s="108"/>
    </row>
    <row r="19608" spans="19:29" x14ac:dyDescent="0.25">
      <c r="S19608" s="108"/>
      <c r="U19608" s="108"/>
      <c r="W19608" s="108"/>
      <c r="Y19608" s="108"/>
      <c r="AA19608" s="108"/>
      <c r="AC19608" s="108"/>
    </row>
    <row r="19609" spans="19:29" x14ac:dyDescent="0.25">
      <c r="S19609" s="109"/>
      <c r="U19609" s="109"/>
      <c r="W19609" s="109"/>
      <c r="Y19609" s="109"/>
      <c r="AA19609" s="109"/>
      <c r="AC19609" s="109"/>
    </row>
    <row r="19610" spans="19:29" x14ac:dyDescent="0.25">
      <c r="S19610" s="108"/>
      <c r="U19610" s="108"/>
      <c r="W19610" s="108"/>
      <c r="Y19610" s="108"/>
      <c r="AA19610" s="108"/>
      <c r="AC19610" s="108"/>
    </row>
    <row r="19611" spans="19:29" x14ac:dyDescent="0.25">
      <c r="S19611" s="108"/>
      <c r="U19611" s="108"/>
      <c r="W19611" s="108"/>
      <c r="Y19611" s="108"/>
      <c r="AA19611" s="108"/>
      <c r="AC19611" s="108"/>
    </row>
    <row r="19612" spans="19:29" x14ac:dyDescent="0.25">
      <c r="S19612" s="109"/>
      <c r="U19612" s="109"/>
      <c r="W19612" s="109"/>
      <c r="Y19612" s="109"/>
      <c r="AA19612" s="109"/>
      <c r="AC19612" s="109"/>
    </row>
    <row r="19613" spans="19:29" x14ac:dyDescent="0.25">
      <c r="S19613" s="108"/>
      <c r="U19613" s="108"/>
      <c r="W19613" s="108"/>
      <c r="Y19613" s="108"/>
      <c r="AA19613" s="108"/>
      <c r="AC19613" s="108"/>
    </row>
    <row r="19614" spans="19:29" x14ac:dyDescent="0.25">
      <c r="S19614" s="109"/>
      <c r="U19614" s="109"/>
      <c r="W19614" s="109"/>
      <c r="Y19614" s="109"/>
      <c r="AA19614" s="109"/>
      <c r="AC19614" s="109"/>
    </row>
    <row r="19615" spans="19:29" x14ac:dyDescent="0.25">
      <c r="S19615" s="108"/>
      <c r="U19615" s="108"/>
      <c r="W19615" s="108"/>
      <c r="Y19615" s="108"/>
      <c r="AA19615" s="108"/>
      <c r="AC19615" s="108"/>
    </row>
    <row r="19616" spans="19:29" x14ac:dyDescent="0.25">
      <c r="S19616" s="108"/>
      <c r="U19616" s="108"/>
      <c r="W19616" s="108"/>
      <c r="Y19616" s="108"/>
      <c r="AA19616" s="108"/>
      <c r="AC19616" s="108"/>
    </row>
    <row r="19617" spans="19:29" x14ac:dyDescent="0.25">
      <c r="S19617" s="108"/>
      <c r="U19617" s="108"/>
      <c r="W19617" s="108"/>
      <c r="Y19617" s="108"/>
      <c r="AA19617" s="108"/>
      <c r="AC19617" s="108"/>
    </row>
    <row r="19618" spans="19:29" x14ac:dyDescent="0.25">
      <c r="S19618" s="110"/>
      <c r="U19618" s="110"/>
      <c r="W19618" s="110"/>
      <c r="Y19618" s="110"/>
      <c r="AA19618" s="110"/>
      <c r="AC19618" s="110"/>
    </row>
    <row r="19619" spans="19:29" x14ac:dyDescent="0.25">
      <c r="S19619" s="110"/>
      <c r="U19619" s="110"/>
      <c r="W19619" s="110"/>
      <c r="Y19619" s="110"/>
      <c r="AA19619" s="110"/>
      <c r="AC19619" s="110"/>
    </row>
    <row r="19620" spans="19:29" x14ac:dyDescent="0.25">
      <c r="S19620" s="110"/>
      <c r="U19620" s="110"/>
      <c r="W19620" s="110"/>
      <c r="Y19620" s="110"/>
      <c r="AA19620" s="110"/>
      <c r="AC19620" s="110"/>
    </row>
    <row r="19621" spans="19:29" x14ac:dyDescent="0.25">
      <c r="S19621" s="110"/>
      <c r="U19621" s="110"/>
      <c r="W19621" s="110"/>
      <c r="Y19621" s="110"/>
      <c r="AA19621" s="110"/>
      <c r="AC19621" s="110"/>
    </row>
    <row r="19622" spans="19:29" x14ac:dyDescent="0.25">
      <c r="S19622" s="111"/>
      <c r="U19622" s="111"/>
      <c r="W19622" s="111"/>
      <c r="Y19622" s="111"/>
      <c r="AA19622" s="111"/>
      <c r="AC19622" s="111"/>
    </row>
    <row r="19623" spans="19:29" x14ac:dyDescent="0.25">
      <c r="S19623" s="107"/>
      <c r="U19623" s="107"/>
      <c r="W19623" s="107"/>
      <c r="Y19623" s="107"/>
      <c r="AA19623" s="107"/>
      <c r="AC19623" s="107"/>
    </row>
    <row r="19624" spans="19:29" x14ac:dyDescent="0.25">
      <c r="S19624" s="108"/>
      <c r="U19624" s="108"/>
      <c r="W19624" s="108"/>
      <c r="Y19624" s="108"/>
      <c r="AA19624" s="108"/>
      <c r="AC19624" s="108"/>
    </row>
    <row r="19625" spans="19:29" x14ac:dyDescent="0.25">
      <c r="S19625" s="108"/>
      <c r="U19625" s="108"/>
      <c r="W19625" s="108"/>
      <c r="Y19625" s="108"/>
      <c r="AA19625" s="108"/>
      <c r="AC19625" s="108"/>
    </row>
    <row r="19626" spans="19:29" x14ac:dyDescent="0.25">
      <c r="S19626" s="109"/>
      <c r="U19626" s="109"/>
      <c r="W19626" s="109"/>
      <c r="Y19626" s="109"/>
      <c r="AA19626" s="109"/>
      <c r="AC19626" s="109"/>
    </row>
    <row r="19627" spans="19:29" x14ac:dyDescent="0.25">
      <c r="S19627" s="108"/>
      <c r="U19627" s="108"/>
      <c r="W19627" s="108"/>
      <c r="Y19627" s="108"/>
      <c r="AA19627" s="108"/>
      <c r="AC19627" s="108"/>
    </row>
    <row r="19628" spans="19:29" x14ac:dyDescent="0.25">
      <c r="S19628" s="108"/>
      <c r="U19628" s="108"/>
      <c r="W19628" s="108"/>
      <c r="Y19628" s="108"/>
      <c r="AA19628" s="108"/>
      <c r="AC19628" s="108"/>
    </row>
    <row r="19629" spans="19:29" x14ac:dyDescent="0.25">
      <c r="S19629" s="109"/>
      <c r="U19629" s="109"/>
      <c r="W19629" s="109"/>
      <c r="Y19629" s="109"/>
      <c r="AA19629" s="109"/>
      <c r="AC19629" s="109"/>
    </row>
    <row r="19630" spans="19:29" x14ac:dyDescent="0.25">
      <c r="S19630" s="108"/>
      <c r="U19630" s="108"/>
      <c r="W19630" s="108"/>
      <c r="Y19630" s="108"/>
      <c r="AA19630" s="108"/>
      <c r="AC19630" s="108"/>
    </row>
    <row r="19631" spans="19:29" x14ac:dyDescent="0.25">
      <c r="S19631" s="109"/>
      <c r="U19631" s="109"/>
      <c r="W19631" s="109"/>
      <c r="Y19631" s="109"/>
      <c r="AA19631" s="109"/>
      <c r="AC19631" s="109"/>
    </row>
    <row r="19632" spans="19:29" x14ac:dyDescent="0.25">
      <c r="S19632" s="108"/>
      <c r="U19632" s="108"/>
      <c r="W19632" s="108"/>
      <c r="Y19632" s="108"/>
      <c r="AA19632" s="108"/>
      <c r="AC19632" s="108"/>
    </row>
    <row r="19633" spans="19:29" x14ac:dyDescent="0.25">
      <c r="S19633" s="108"/>
      <c r="U19633" s="108"/>
      <c r="W19633" s="108"/>
      <c r="Y19633" s="108"/>
      <c r="AA19633" s="108"/>
      <c r="AC19633" s="108"/>
    </row>
    <row r="19634" spans="19:29" x14ac:dyDescent="0.25">
      <c r="S19634" s="108"/>
      <c r="U19634" s="108"/>
      <c r="W19634" s="108"/>
      <c r="Y19634" s="108"/>
      <c r="AA19634" s="108"/>
      <c r="AC19634" s="108"/>
    </row>
    <row r="19635" spans="19:29" x14ac:dyDescent="0.25">
      <c r="S19635" s="110"/>
      <c r="U19635" s="110"/>
      <c r="W19635" s="110"/>
      <c r="Y19635" s="110"/>
      <c r="AA19635" s="110"/>
      <c r="AC19635" s="110"/>
    </row>
    <row r="19636" spans="19:29" x14ac:dyDescent="0.25">
      <c r="S19636" s="110"/>
      <c r="U19636" s="110"/>
      <c r="W19636" s="110"/>
      <c r="Y19636" s="110"/>
      <c r="AA19636" s="110"/>
      <c r="AC19636" s="110"/>
    </row>
    <row r="19637" spans="19:29" x14ac:dyDescent="0.25">
      <c r="S19637" s="110"/>
      <c r="U19637" s="110"/>
      <c r="W19637" s="110"/>
      <c r="Y19637" s="110"/>
      <c r="AA19637" s="110"/>
      <c r="AC19637" s="110"/>
    </row>
    <row r="19638" spans="19:29" x14ac:dyDescent="0.25">
      <c r="S19638" s="110"/>
      <c r="U19638" s="110"/>
      <c r="W19638" s="110"/>
      <c r="Y19638" s="110"/>
      <c r="AA19638" s="110"/>
      <c r="AC19638" s="110"/>
    </row>
    <row r="19639" spans="19:29" x14ac:dyDescent="0.25">
      <c r="S19639" s="111"/>
      <c r="U19639" s="111"/>
      <c r="W19639" s="111"/>
      <c r="Y19639" s="111"/>
      <c r="AA19639" s="111"/>
      <c r="AC19639" s="111"/>
    </row>
    <row r="19640" spans="19:29" x14ac:dyDescent="0.25">
      <c r="S19640" s="107"/>
      <c r="U19640" s="107"/>
      <c r="W19640" s="107"/>
      <c r="Y19640" s="107"/>
      <c r="AA19640" s="107"/>
      <c r="AC19640" s="107"/>
    </row>
    <row r="19641" spans="19:29" x14ac:dyDescent="0.25">
      <c r="S19641" s="108"/>
      <c r="U19641" s="108"/>
      <c r="W19641" s="108"/>
      <c r="Y19641" s="108"/>
      <c r="AA19641" s="108"/>
      <c r="AC19641" s="108"/>
    </row>
    <row r="19642" spans="19:29" x14ac:dyDescent="0.25">
      <c r="S19642" s="108"/>
      <c r="U19642" s="108"/>
      <c r="W19642" s="108"/>
      <c r="Y19642" s="108"/>
      <c r="AA19642" s="108"/>
      <c r="AC19642" s="108"/>
    </row>
    <row r="19643" spans="19:29" x14ac:dyDescent="0.25">
      <c r="S19643" s="109"/>
      <c r="U19643" s="109"/>
      <c r="W19643" s="109"/>
      <c r="Y19643" s="109"/>
      <c r="AA19643" s="109"/>
      <c r="AC19643" s="109"/>
    </row>
    <row r="19644" spans="19:29" x14ac:dyDescent="0.25">
      <c r="S19644" s="108"/>
      <c r="U19644" s="108"/>
      <c r="W19644" s="108"/>
      <c r="Y19644" s="108"/>
      <c r="AA19644" s="108"/>
      <c r="AC19644" s="108"/>
    </row>
    <row r="19645" spans="19:29" x14ac:dyDescent="0.25">
      <c r="S19645" s="108"/>
      <c r="U19645" s="108"/>
      <c r="W19645" s="108"/>
      <c r="Y19645" s="108"/>
      <c r="AA19645" s="108"/>
      <c r="AC19645" s="108"/>
    </row>
    <row r="19646" spans="19:29" x14ac:dyDescent="0.25">
      <c r="S19646" s="109"/>
      <c r="U19646" s="109"/>
      <c r="W19646" s="109"/>
      <c r="Y19646" s="109"/>
      <c r="AA19646" s="109"/>
      <c r="AC19646" s="109"/>
    </row>
    <row r="19647" spans="19:29" x14ac:dyDescent="0.25">
      <c r="S19647" s="108"/>
      <c r="U19647" s="108"/>
      <c r="W19647" s="108"/>
      <c r="Y19647" s="108"/>
      <c r="AA19647" s="108"/>
      <c r="AC19647" s="108"/>
    </row>
    <row r="19648" spans="19:29" x14ac:dyDescent="0.25">
      <c r="S19648" s="109"/>
      <c r="U19648" s="109"/>
      <c r="W19648" s="109"/>
      <c r="Y19648" s="109"/>
      <c r="AA19648" s="109"/>
      <c r="AC19648" s="109"/>
    </row>
    <row r="19649" spans="19:29" x14ac:dyDescent="0.25">
      <c r="S19649" s="108"/>
      <c r="U19649" s="108"/>
      <c r="W19649" s="108"/>
      <c r="Y19649" s="108"/>
      <c r="AA19649" s="108"/>
      <c r="AC19649" s="108"/>
    </row>
    <row r="19650" spans="19:29" x14ac:dyDescent="0.25">
      <c r="S19650" s="108"/>
      <c r="U19650" s="108"/>
      <c r="W19650" s="108"/>
      <c r="Y19650" s="108"/>
      <c r="AA19650" s="108"/>
      <c r="AC19650" s="108"/>
    </row>
    <row r="19651" spans="19:29" x14ac:dyDescent="0.25">
      <c r="S19651" s="108"/>
      <c r="U19651" s="108"/>
      <c r="W19651" s="108"/>
      <c r="Y19651" s="108"/>
      <c r="AA19651" s="108"/>
      <c r="AC19651" s="108"/>
    </row>
    <row r="19652" spans="19:29" x14ac:dyDescent="0.25">
      <c r="S19652" s="110"/>
      <c r="U19652" s="110"/>
      <c r="W19652" s="110"/>
      <c r="Y19652" s="110"/>
      <c r="AA19652" s="110"/>
      <c r="AC19652" s="110"/>
    </row>
    <row r="19653" spans="19:29" x14ac:dyDescent="0.25">
      <c r="S19653" s="110"/>
      <c r="U19653" s="110"/>
      <c r="W19653" s="110"/>
      <c r="Y19653" s="110"/>
      <c r="AA19653" s="110"/>
      <c r="AC19653" s="110"/>
    </row>
    <row r="19654" spans="19:29" x14ac:dyDescent="0.25">
      <c r="S19654" s="110"/>
      <c r="U19654" s="110"/>
      <c r="W19654" s="110"/>
      <c r="Y19654" s="110"/>
      <c r="AA19654" s="110"/>
      <c r="AC19654" s="110"/>
    </row>
    <row r="19655" spans="19:29" x14ac:dyDescent="0.25">
      <c r="S19655" s="110"/>
      <c r="U19655" s="110"/>
      <c r="W19655" s="110"/>
      <c r="Y19655" s="110"/>
      <c r="AA19655" s="110"/>
      <c r="AC19655" s="110"/>
    </row>
    <row r="19656" spans="19:29" x14ac:dyDescent="0.25">
      <c r="S19656" s="111"/>
      <c r="U19656" s="111"/>
      <c r="W19656" s="111"/>
      <c r="Y19656" s="111"/>
      <c r="AA19656" s="111"/>
      <c r="AC19656" s="111"/>
    </row>
    <row r="19657" spans="19:29" x14ac:dyDescent="0.25">
      <c r="S19657" s="107"/>
      <c r="U19657" s="107"/>
      <c r="W19657" s="107"/>
      <c r="Y19657" s="107"/>
      <c r="AA19657" s="107"/>
      <c r="AC19657" s="107"/>
    </row>
    <row r="19658" spans="19:29" x14ac:dyDescent="0.25">
      <c r="S19658" s="108"/>
      <c r="U19658" s="108"/>
      <c r="W19658" s="108"/>
      <c r="Y19658" s="108"/>
      <c r="AA19658" s="108"/>
      <c r="AC19658" s="108"/>
    </row>
    <row r="19659" spans="19:29" x14ac:dyDescent="0.25">
      <c r="S19659" s="108"/>
      <c r="U19659" s="108"/>
      <c r="W19659" s="108"/>
      <c r="Y19659" s="108"/>
      <c r="AA19659" s="108"/>
      <c r="AC19659" s="108"/>
    </row>
    <row r="19660" spans="19:29" x14ac:dyDescent="0.25">
      <c r="S19660" s="109"/>
      <c r="U19660" s="109"/>
      <c r="W19660" s="109"/>
      <c r="Y19660" s="109"/>
      <c r="AA19660" s="109"/>
      <c r="AC19660" s="109"/>
    </row>
    <row r="19661" spans="19:29" x14ac:dyDescent="0.25">
      <c r="S19661" s="108"/>
      <c r="U19661" s="108"/>
      <c r="W19661" s="108"/>
      <c r="Y19661" s="108"/>
      <c r="AA19661" s="108"/>
      <c r="AC19661" s="108"/>
    </row>
    <row r="19662" spans="19:29" x14ac:dyDescent="0.25">
      <c r="S19662" s="108"/>
      <c r="U19662" s="108"/>
      <c r="W19662" s="108"/>
      <c r="Y19662" s="108"/>
      <c r="AA19662" s="108"/>
      <c r="AC19662" s="108"/>
    </row>
    <row r="19663" spans="19:29" x14ac:dyDescent="0.25">
      <c r="S19663" s="109"/>
      <c r="U19663" s="109"/>
      <c r="W19663" s="109"/>
      <c r="Y19663" s="109"/>
      <c r="AA19663" s="109"/>
      <c r="AC19663" s="109"/>
    </row>
    <row r="19664" spans="19:29" x14ac:dyDescent="0.25">
      <c r="S19664" s="108"/>
      <c r="U19664" s="108"/>
      <c r="W19664" s="108"/>
      <c r="Y19664" s="108"/>
      <c r="AA19664" s="108"/>
      <c r="AC19664" s="108"/>
    </row>
    <row r="19665" spans="19:29" x14ac:dyDescent="0.25">
      <c r="S19665" s="109"/>
      <c r="U19665" s="109"/>
      <c r="W19665" s="109"/>
      <c r="Y19665" s="109"/>
      <c r="AA19665" s="109"/>
      <c r="AC19665" s="109"/>
    </row>
    <row r="19666" spans="19:29" x14ac:dyDescent="0.25">
      <c r="S19666" s="108"/>
      <c r="U19666" s="108"/>
      <c r="W19666" s="108"/>
      <c r="Y19666" s="108"/>
      <c r="AA19666" s="108"/>
      <c r="AC19666" s="108"/>
    </row>
    <row r="19667" spans="19:29" x14ac:dyDescent="0.25">
      <c r="S19667" s="108"/>
      <c r="U19667" s="108"/>
      <c r="W19667" s="108"/>
      <c r="Y19667" s="108"/>
      <c r="AA19667" s="108"/>
      <c r="AC19667" s="108"/>
    </row>
    <row r="19668" spans="19:29" x14ac:dyDescent="0.25">
      <c r="S19668" s="108"/>
      <c r="U19668" s="108"/>
      <c r="W19668" s="108"/>
      <c r="Y19668" s="108"/>
      <c r="AA19668" s="108"/>
      <c r="AC19668" s="108"/>
    </row>
    <row r="19669" spans="19:29" x14ac:dyDescent="0.25">
      <c r="S19669" s="110"/>
      <c r="U19669" s="110"/>
      <c r="W19669" s="110"/>
      <c r="Y19669" s="110"/>
      <c r="AA19669" s="110"/>
      <c r="AC19669" s="110"/>
    </row>
    <row r="19670" spans="19:29" x14ac:dyDescent="0.25">
      <c r="S19670" s="110"/>
      <c r="U19670" s="110"/>
      <c r="W19670" s="110"/>
      <c r="Y19670" s="110"/>
      <c r="AA19670" s="110"/>
      <c r="AC19670" s="110"/>
    </row>
    <row r="19671" spans="19:29" x14ac:dyDescent="0.25">
      <c r="S19671" s="110"/>
      <c r="U19671" s="110"/>
      <c r="W19671" s="110"/>
      <c r="Y19671" s="110"/>
      <c r="AA19671" s="110"/>
      <c r="AC19671" s="110"/>
    </row>
    <row r="19672" spans="19:29" x14ac:dyDescent="0.25">
      <c r="S19672" s="110"/>
      <c r="U19672" s="110"/>
      <c r="W19672" s="110"/>
      <c r="Y19672" s="110"/>
      <c r="AA19672" s="110"/>
      <c r="AC19672" s="110"/>
    </row>
    <row r="19673" spans="19:29" x14ac:dyDescent="0.25">
      <c r="S19673" s="111"/>
      <c r="U19673" s="111"/>
      <c r="W19673" s="111"/>
      <c r="Y19673" s="111"/>
      <c r="AA19673" s="111"/>
      <c r="AC19673" s="111"/>
    </row>
    <row r="19674" spans="19:29" x14ac:dyDescent="0.25">
      <c r="S19674" s="107"/>
      <c r="U19674" s="107"/>
      <c r="W19674" s="107"/>
      <c r="Y19674" s="107"/>
      <c r="AA19674" s="107"/>
      <c r="AC19674" s="107"/>
    </row>
    <row r="19675" spans="19:29" x14ac:dyDescent="0.25">
      <c r="S19675" s="108"/>
      <c r="U19675" s="108"/>
      <c r="W19675" s="108"/>
      <c r="Y19675" s="108"/>
      <c r="AA19675" s="108"/>
      <c r="AC19675" s="108"/>
    </row>
    <row r="19676" spans="19:29" x14ac:dyDescent="0.25">
      <c r="S19676" s="108"/>
      <c r="U19676" s="108"/>
      <c r="W19676" s="108"/>
      <c r="Y19676" s="108"/>
      <c r="AA19676" s="108"/>
      <c r="AC19676" s="108"/>
    </row>
    <row r="19677" spans="19:29" x14ac:dyDescent="0.25">
      <c r="S19677" s="109"/>
      <c r="U19677" s="109"/>
      <c r="W19677" s="109"/>
      <c r="Y19677" s="109"/>
      <c r="AA19677" s="109"/>
      <c r="AC19677" s="109"/>
    </row>
    <row r="19678" spans="19:29" x14ac:dyDescent="0.25">
      <c r="S19678" s="108"/>
      <c r="U19678" s="108"/>
      <c r="W19678" s="108"/>
      <c r="Y19678" s="108"/>
      <c r="AA19678" s="108"/>
      <c r="AC19678" s="108"/>
    </row>
    <row r="19679" spans="19:29" x14ac:dyDescent="0.25">
      <c r="S19679" s="108"/>
      <c r="U19679" s="108"/>
      <c r="W19679" s="108"/>
      <c r="Y19679" s="108"/>
      <c r="AA19679" s="108"/>
      <c r="AC19679" s="108"/>
    </row>
    <row r="19680" spans="19:29" x14ac:dyDescent="0.25">
      <c r="S19680" s="109"/>
      <c r="U19680" s="109"/>
      <c r="W19680" s="109"/>
      <c r="Y19680" s="109"/>
      <c r="AA19680" s="109"/>
      <c r="AC19680" s="109"/>
    </row>
    <row r="19681" spans="19:29" x14ac:dyDescent="0.25">
      <c r="S19681" s="108"/>
      <c r="U19681" s="108"/>
      <c r="W19681" s="108"/>
      <c r="Y19681" s="108"/>
      <c r="AA19681" s="108"/>
      <c r="AC19681" s="108"/>
    </row>
    <row r="19682" spans="19:29" x14ac:dyDescent="0.25">
      <c r="S19682" s="109"/>
      <c r="U19682" s="109"/>
      <c r="W19682" s="109"/>
      <c r="Y19682" s="109"/>
      <c r="AA19682" s="109"/>
      <c r="AC19682" s="109"/>
    </row>
    <row r="19683" spans="19:29" x14ac:dyDescent="0.25">
      <c r="S19683" s="108"/>
      <c r="U19683" s="108"/>
      <c r="W19683" s="108"/>
      <c r="Y19683" s="108"/>
      <c r="AA19683" s="108"/>
      <c r="AC19683" s="108"/>
    </row>
    <row r="19684" spans="19:29" x14ac:dyDescent="0.25">
      <c r="S19684" s="108"/>
      <c r="U19684" s="108"/>
      <c r="W19684" s="108"/>
      <c r="Y19684" s="108"/>
      <c r="AA19684" s="108"/>
      <c r="AC19684" s="108"/>
    </row>
    <row r="19685" spans="19:29" x14ac:dyDescent="0.25">
      <c r="S19685" s="108"/>
      <c r="U19685" s="108"/>
      <c r="W19685" s="108"/>
      <c r="Y19685" s="108"/>
      <c r="AA19685" s="108"/>
      <c r="AC19685" s="108"/>
    </row>
    <row r="19686" spans="19:29" x14ac:dyDescent="0.25">
      <c r="S19686" s="110"/>
      <c r="U19686" s="110"/>
      <c r="W19686" s="110"/>
      <c r="Y19686" s="110"/>
      <c r="AA19686" s="110"/>
      <c r="AC19686" s="110"/>
    </row>
    <row r="19687" spans="19:29" x14ac:dyDescent="0.25">
      <c r="S19687" s="110"/>
      <c r="U19687" s="110"/>
      <c r="W19687" s="110"/>
      <c r="Y19687" s="110"/>
      <c r="AA19687" s="110"/>
      <c r="AC19687" s="110"/>
    </row>
    <row r="19688" spans="19:29" x14ac:dyDescent="0.25">
      <c r="S19688" s="110"/>
      <c r="U19688" s="110"/>
      <c r="W19688" s="110"/>
      <c r="Y19688" s="110"/>
      <c r="AA19688" s="110"/>
      <c r="AC19688" s="110"/>
    </row>
    <row r="19689" spans="19:29" x14ac:dyDescent="0.25">
      <c r="S19689" s="110"/>
      <c r="U19689" s="110"/>
      <c r="W19689" s="110"/>
      <c r="Y19689" s="110"/>
      <c r="AA19689" s="110"/>
      <c r="AC19689" s="110"/>
    </row>
    <row r="19690" spans="19:29" x14ac:dyDescent="0.25">
      <c r="S19690" s="111"/>
      <c r="U19690" s="111"/>
      <c r="W19690" s="111"/>
      <c r="Y19690" s="111"/>
      <c r="AA19690" s="111"/>
      <c r="AC19690" s="111"/>
    </row>
    <row r="19691" spans="19:29" x14ac:dyDescent="0.25">
      <c r="S19691" s="107"/>
      <c r="U19691" s="107"/>
      <c r="W19691" s="107"/>
      <c r="Y19691" s="107"/>
      <c r="AA19691" s="107"/>
      <c r="AC19691" s="107"/>
    </row>
    <row r="19692" spans="19:29" x14ac:dyDescent="0.25">
      <c r="S19692" s="108"/>
      <c r="U19692" s="108"/>
      <c r="W19692" s="108"/>
      <c r="Y19692" s="108"/>
      <c r="AA19692" s="108"/>
      <c r="AC19692" s="108"/>
    </row>
    <row r="19693" spans="19:29" x14ac:dyDescent="0.25">
      <c r="S19693" s="108"/>
      <c r="U19693" s="108"/>
      <c r="W19693" s="108"/>
      <c r="Y19693" s="108"/>
      <c r="AA19693" s="108"/>
      <c r="AC19693" s="108"/>
    </row>
    <row r="19694" spans="19:29" x14ac:dyDescent="0.25">
      <c r="S19694" s="109"/>
      <c r="U19694" s="109"/>
      <c r="W19694" s="109"/>
      <c r="Y19694" s="109"/>
      <c r="AA19694" s="109"/>
      <c r="AC19694" s="109"/>
    </row>
    <row r="19695" spans="19:29" x14ac:dyDescent="0.25">
      <c r="S19695" s="108"/>
      <c r="U19695" s="108"/>
      <c r="W19695" s="108"/>
      <c r="Y19695" s="108"/>
      <c r="AA19695" s="108"/>
      <c r="AC19695" s="108"/>
    </row>
    <row r="19696" spans="19:29" x14ac:dyDescent="0.25">
      <c r="S19696" s="108"/>
      <c r="U19696" s="108"/>
      <c r="W19696" s="108"/>
      <c r="Y19696" s="108"/>
      <c r="AA19696" s="108"/>
      <c r="AC19696" s="108"/>
    </row>
    <row r="19697" spans="19:29" x14ac:dyDescent="0.25">
      <c r="S19697" s="109"/>
      <c r="U19697" s="109"/>
      <c r="W19697" s="109"/>
      <c r="Y19697" s="109"/>
      <c r="AA19697" s="109"/>
      <c r="AC19697" s="109"/>
    </row>
    <row r="19698" spans="19:29" x14ac:dyDescent="0.25">
      <c r="S19698" s="108"/>
      <c r="U19698" s="108"/>
      <c r="W19698" s="108"/>
      <c r="Y19698" s="108"/>
      <c r="AA19698" s="108"/>
      <c r="AC19698" s="108"/>
    </row>
    <row r="19699" spans="19:29" x14ac:dyDescent="0.25">
      <c r="S19699" s="109"/>
      <c r="U19699" s="109"/>
      <c r="W19699" s="109"/>
      <c r="Y19699" s="109"/>
      <c r="AA19699" s="109"/>
      <c r="AC19699" s="109"/>
    </row>
    <row r="19700" spans="19:29" x14ac:dyDescent="0.25">
      <c r="S19700" s="108"/>
      <c r="U19700" s="108"/>
      <c r="W19700" s="108"/>
      <c r="Y19700" s="108"/>
      <c r="AA19700" s="108"/>
      <c r="AC19700" s="108"/>
    </row>
    <row r="19701" spans="19:29" x14ac:dyDescent="0.25">
      <c r="S19701" s="108"/>
      <c r="U19701" s="108"/>
      <c r="W19701" s="108"/>
      <c r="Y19701" s="108"/>
      <c r="AA19701" s="108"/>
      <c r="AC19701" s="108"/>
    </row>
    <row r="19702" spans="19:29" x14ac:dyDescent="0.25">
      <c r="S19702" s="108"/>
      <c r="U19702" s="108"/>
      <c r="W19702" s="108"/>
      <c r="Y19702" s="108"/>
      <c r="AA19702" s="108"/>
      <c r="AC19702" s="108"/>
    </row>
    <row r="19703" spans="19:29" x14ac:dyDescent="0.25">
      <c r="S19703" s="110"/>
      <c r="U19703" s="110"/>
      <c r="W19703" s="110"/>
      <c r="Y19703" s="110"/>
      <c r="AA19703" s="110"/>
      <c r="AC19703" s="110"/>
    </row>
    <row r="19704" spans="19:29" x14ac:dyDescent="0.25">
      <c r="S19704" s="110"/>
      <c r="U19704" s="110"/>
      <c r="W19704" s="110"/>
      <c r="Y19704" s="110"/>
      <c r="AA19704" s="110"/>
      <c r="AC19704" s="110"/>
    </row>
    <row r="19705" spans="19:29" x14ac:dyDescent="0.25">
      <c r="S19705" s="110"/>
      <c r="U19705" s="110"/>
      <c r="W19705" s="110"/>
      <c r="Y19705" s="110"/>
      <c r="AA19705" s="110"/>
      <c r="AC19705" s="110"/>
    </row>
    <row r="19706" spans="19:29" x14ac:dyDescent="0.25">
      <c r="S19706" s="110"/>
      <c r="U19706" s="110"/>
      <c r="W19706" s="110"/>
      <c r="Y19706" s="110"/>
      <c r="AA19706" s="110"/>
      <c r="AC19706" s="110"/>
    </row>
    <row r="19707" spans="19:29" x14ac:dyDescent="0.25">
      <c r="S19707" s="111"/>
      <c r="U19707" s="111"/>
      <c r="W19707" s="111"/>
      <c r="Y19707" s="111"/>
      <c r="AA19707" s="111"/>
      <c r="AC19707" s="111"/>
    </row>
    <row r="19708" spans="19:29" x14ac:dyDescent="0.25">
      <c r="S19708" s="107"/>
      <c r="U19708" s="107"/>
      <c r="W19708" s="107"/>
      <c r="Y19708" s="107"/>
      <c r="AA19708" s="107"/>
      <c r="AC19708" s="107"/>
    </row>
    <row r="19709" spans="19:29" x14ac:dyDescent="0.25">
      <c r="S19709" s="108"/>
      <c r="U19709" s="108"/>
      <c r="W19709" s="108"/>
      <c r="Y19709" s="108"/>
      <c r="AA19709" s="108"/>
      <c r="AC19709" s="108"/>
    </row>
    <row r="19710" spans="19:29" x14ac:dyDescent="0.25">
      <c r="S19710" s="108"/>
      <c r="U19710" s="108"/>
      <c r="W19710" s="108"/>
      <c r="Y19710" s="108"/>
      <c r="AA19710" s="108"/>
      <c r="AC19710" s="108"/>
    </row>
    <row r="19711" spans="19:29" x14ac:dyDescent="0.25">
      <c r="S19711" s="109"/>
      <c r="U19711" s="109"/>
      <c r="W19711" s="109"/>
      <c r="Y19711" s="109"/>
      <c r="AA19711" s="109"/>
      <c r="AC19711" s="109"/>
    </row>
    <row r="19712" spans="19:29" x14ac:dyDescent="0.25">
      <c r="S19712" s="108"/>
      <c r="U19712" s="108"/>
      <c r="W19712" s="108"/>
      <c r="Y19712" s="108"/>
      <c r="AA19712" s="108"/>
      <c r="AC19712" s="108"/>
    </row>
    <row r="19713" spans="19:29" x14ac:dyDescent="0.25">
      <c r="S19713" s="108"/>
      <c r="U19713" s="108"/>
      <c r="W19713" s="108"/>
      <c r="Y19713" s="108"/>
      <c r="AA19713" s="108"/>
      <c r="AC19713" s="108"/>
    </row>
    <row r="19714" spans="19:29" x14ac:dyDescent="0.25">
      <c r="S19714" s="109"/>
      <c r="U19714" s="109"/>
      <c r="W19714" s="109"/>
      <c r="Y19714" s="109"/>
      <c r="AA19714" s="109"/>
      <c r="AC19714" s="109"/>
    </row>
    <row r="19715" spans="19:29" x14ac:dyDescent="0.25">
      <c r="S19715" s="108"/>
      <c r="U19715" s="108"/>
      <c r="W19715" s="108"/>
      <c r="Y19715" s="108"/>
      <c r="AA19715" s="108"/>
      <c r="AC19715" s="108"/>
    </row>
    <row r="19716" spans="19:29" x14ac:dyDescent="0.25">
      <c r="S19716" s="109"/>
      <c r="U19716" s="109"/>
      <c r="W19716" s="109"/>
      <c r="Y19716" s="109"/>
      <c r="AA19716" s="109"/>
      <c r="AC19716" s="109"/>
    </row>
    <row r="19717" spans="19:29" x14ac:dyDescent="0.25">
      <c r="S19717" s="108"/>
      <c r="U19717" s="108"/>
      <c r="W19717" s="108"/>
      <c r="Y19717" s="108"/>
      <c r="AA19717" s="108"/>
      <c r="AC19717" s="108"/>
    </row>
    <row r="19718" spans="19:29" x14ac:dyDescent="0.25">
      <c r="S19718" s="108"/>
      <c r="U19718" s="108"/>
      <c r="W19718" s="108"/>
      <c r="Y19718" s="108"/>
      <c r="AA19718" s="108"/>
      <c r="AC19718" s="108"/>
    </row>
    <row r="19719" spans="19:29" x14ac:dyDescent="0.25">
      <c r="S19719" s="108"/>
      <c r="U19719" s="108"/>
      <c r="W19719" s="108"/>
      <c r="Y19719" s="108"/>
      <c r="AA19719" s="108"/>
      <c r="AC19719" s="108"/>
    </row>
    <row r="19720" spans="19:29" x14ac:dyDescent="0.25">
      <c r="S19720" s="110"/>
      <c r="U19720" s="110"/>
      <c r="W19720" s="110"/>
      <c r="Y19720" s="110"/>
      <c r="AA19720" s="110"/>
      <c r="AC19720" s="110"/>
    </row>
    <row r="19721" spans="19:29" x14ac:dyDescent="0.25">
      <c r="S19721" s="110"/>
      <c r="U19721" s="110"/>
      <c r="W19721" s="110"/>
      <c r="Y19721" s="110"/>
      <c r="AA19721" s="110"/>
      <c r="AC19721" s="110"/>
    </row>
    <row r="19722" spans="19:29" x14ac:dyDescent="0.25">
      <c r="S19722" s="110"/>
      <c r="U19722" s="110"/>
      <c r="W19722" s="110"/>
      <c r="Y19722" s="110"/>
      <c r="AA19722" s="110"/>
      <c r="AC19722" s="110"/>
    </row>
    <row r="19723" spans="19:29" x14ac:dyDescent="0.25">
      <c r="S19723" s="110"/>
      <c r="U19723" s="110"/>
      <c r="W19723" s="110"/>
      <c r="Y19723" s="110"/>
      <c r="AA19723" s="110"/>
      <c r="AC19723" s="110"/>
    </row>
    <row r="19724" spans="19:29" x14ac:dyDescent="0.25">
      <c r="S19724" s="111"/>
      <c r="U19724" s="111"/>
      <c r="W19724" s="111"/>
      <c r="Y19724" s="111"/>
      <c r="AA19724" s="111"/>
      <c r="AC19724" s="111"/>
    </row>
    <row r="19725" spans="19:29" x14ac:dyDescent="0.25">
      <c r="S19725" s="107"/>
      <c r="U19725" s="107"/>
      <c r="W19725" s="107"/>
      <c r="Y19725" s="107"/>
      <c r="AA19725" s="107"/>
      <c r="AC19725" s="107"/>
    </row>
    <row r="19726" spans="19:29" x14ac:dyDescent="0.25">
      <c r="S19726" s="108"/>
      <c r="U19726" s="108"/>
      <c r="W19726" s="108"/>
      <c r="Y19726" s="108"/>
      <c r="AA19726" s="108"/>
      <c r="AC19726" s="108"/>
    </row>
    <row r="19727" spans="19:29" x14ac:dyDescent="0.25">
      <c r="S19727" s="108"/>
      <c r="U19727" s="108"/>
      <c r="W19727" s="108"/>
      <c r="Y19727" s="108"/>
      <c r="AA19727" s="108"/>
      <c r="AC19727" s="108"/>
    </row>
    <row r="19728" spans="19:29" x14ac:dyDescent="0.25">
      <c r="S19728" s="109"/>
      <c r="U19728" s="109"/>
      <c r="W19728" s="109"/>
      <c r="Y19728" s="109"/>
      <c r="AA19728" s="109"/>
      <c r="AC19728" s="109"/>
    </row>
    <row r="19729" spans="19:29" x14ac:dyDescent="0.25">
      <c r="S19729" s="108"/>
      <c r="U19729" s="108"/>
      <c r="W19729" s="108"/>
      <c r="Y19729" s="108"/>
      <c r="AA19729" s="108"/>
      <c r="AC19729" s="108"/>
    </row>
    <row r="19730" spans="19:29" x14ac:dyDescent="0.25">
      <c r="S19730" s="108"/>
      <c r="U19730" s="108"/>
      <c r="W19730" s="108"/>
      <c r="Y19730" s="108"/>
      <c r="AA19730" s="108"/>
      <c r="AC19730" s="108"/>
    </row>
    <row r="19731" spans="19:29" x14ac:dyDescent="0.25">
      <c r="S19731" s="109"/>
      <c r="U19731" s="109"/>
      <c r="W19731" s="109"/>
      <c r="Y19731" s="109"/>
      <c r="AA19731" s="109"/>
      <c r="AC19731" s="109"/>
    </row>
    <row r="19732" spans="19:29" x14ac:dyDescent="0.25">
      <c r="S19732" s="108"/>
      <c r="U19732" s="108"/>
      <c r="W19732" s="108"/>
      <c r="Y19732" s="108"/>
      <c r="AA19732" s="108"/>
      <c r="AC19732" s="108"/>
    </row>
    <row r="19733" spans="19:29" x14ac:dyDescent="0.25">
      <c r="S19733" s="109"/>
      <c r="U19733" s="109"/>
      <c r="W19733" s="109"/>
      <c r="Y19733" s="109"/>
      <c r="AA19733" s="109"/>
      <c r="AC19733" s="109"/>
    </row>
    <row r="19734" spans="19:29" x14ac:dyDescent="0.25">
      <c r="S19734" s="108"/>
      <c r="U19734" s="108"/>
      <c r="W19734" s="108"/>
      <c r="Y19734" s="108"/>
      <c r="AA19734" s="108"/>
      <c r="AC19734" s="108"/>
    </row>
    <row r="19735" spans="19:29" x14ac:dyDescent="0.25">
      <c r="S19735" s="108"/>
      <c r="U19735" s="108"/>
      <c r="W19735" s="108"/>
      <c r="Y19735" s="108"/>
      <c r="AA19735" s="108"/>
      <c r="AC19735" s="108"/>
    </row>
    <row r="19736" spans="19:29" x14ac:dyDescent="0.25">
      <c r="S19736" s="108"/>
      <c r="U19736" s="108"/>
      <c r="W19736" s="108"/>
      <c r="Y19736" s="108"/>
      <c r="AA19736" s="108"/>
      <c r="AC19736" s="108"/>
    </row>
    <row r="19737" spans="19:29" x14ac:dyDescent="0.25">
      <c r="S19737" s="110"/>
      <c r="U19737" s="110"/>
      <c r="W19737" s="110"/>
      <c r="Y19737" s="110"/>
      <c r="AA19737" s="110"/>
      <c r="AC19737" s="110"/>
    </row>
    <row r="19738" spans="19:29" x14ac:dyDescent="0.25">
      <c r="S19738" s="110"/>
      <c r="U19738" s="110"/>
      <c r="W19738" s="110"/>
      <c r="Y19738" s="110"/>
      <c r="AA19738" s="110"/>
      <c r="AC19738" s="110"/>
    </row>
    <row r="19739" spans="19:29" x14ac:dyDescent="0.25">
      <c r="S19739" s="110"/>
      <c r="U19739" s="110"/>
      <c r="W19739" s="110"/>
      <c r="Y19739" s="110"/>
      <c r="AA19739" s="110"/>
      <c r="AC19739" s="110"/>
    </row>
    <row r="19740" spans="19:29" x14ac:dyDescent="0.25">
      <c r="S19740" s="110"/>
      <c r="U19740" s="110"/>
      <c r="W19740" s="110"/>
      <c r="Y19740" s="110"/>
      <c r="AA19740" s="110"/>
      <c r="AC19740" s="110"/>
    </row>
    <row r="19741" spans="19:29" x14ac:dyDescent="0.25">
      <c r="S19741" s="111"/>
      <c r="U19741" s="111"/>
      <c r="W19741" s="111"/>
      <c r="Y19741" s="111"/>
      <c r="AA19741" s="111"/>
      <c r="AC19741" s="111"/>
    </row>
    <row r="19742" spans="19:29" x14ac:dyDescent="0.25">
      <c r="S19742" s="107"/>
      <c r="U19742" s="107"/>
      <c r="W19742" s="107"/>
      <c r="Y19742" s="107"/>
      <c r="AA19742" s="107"/>
      <c r="AC19742" s="107"/>
    </row>
    <row r="19743" spans="19:29" x14ac:dyDescent="0.25">
      <c r="S19743" s="108"/>
      <c r="U19743" s="108"/>
      <c r="W19743" s="108"/>
      <c r="Y19743" s="108"/>
      <c r="AA19743" s="108"/>
      <c r="AC19743" s="108"/>
    </row>
    <row r="19744" spans="19:29" x14ac:dyDescent="0.25">
      <c r="S19744" s="108"/>
      <c r="U19744" s="108"/>
      <c r="W19744" s="108"/>
      <c r="Y19744" s="108"/>
      <c r="AA19744" s="108"/>
      <c r="AC19744" s="108"/>
    </row>
    <row r="19745" spans="19:29" x14ac:dyDescent="0.25">
      <c r="S19745" s="109"/>
      <c r="U19745" s="109"/>
      <c r="W19745" s="109"/>
      <c r="Y19745" s="109"/>
      <c r="AA19745" s="109"/>
      <c r="AC19745" s="109"/>
    </row>
    <row r="19746" spans="19:29" x14ac:dyDescent="0.25">
      <c r="S19746" s="108"/>
      <c r="U19746" s="108"/>
      <c r="W19746" s="108"/>
      <c r="Y19746" s="108"/>
      <c r="AA19746" s="108"/>
      <c r="AC19746" s="108"/>
    </row>
    <row r="19747" spans="19:29" x14ac:dyDescent="0.25">
      <c r="S19747" s="108"/>
      <c r="U19747" s="108"/>
      <c r="W19747" s="108"/>
      <c r="Y19747" s="108"/>
      <c r="AA19747" s="108"/>
      <c r="AC19747" s="108"/>
    </row>
    <row r="19748" spans="19:29" x14ac:dyDescent="0.25">
      <c r="S19748" s="109"/>
      <c r="U19748" s="109"/>
      <c r="W19748" s="109"/>
      <c r="Y19748" s="109"/>
      <c r="AA19748" s="109"/>
      <c r="AC19748" s="109"/>
    </row>
    <row r="19749" spans="19:29" x14ac:dyDescent="0.25">
      <c r="S19749" s="108"/>
      <c r="U19749" s="108"/>
      <c r="W19749" s="108"/>
      <c r="Y19749" s="108"/>
      <c r="AA19749" s="108"/>
      <c r="AC19749" s="108"/>
    </row>
    <row r="19750" spans="19:29" x14ac:dyDescent="0.25">
      <c r="S19750" s="109"/>
      <c r="U19750" s="109"/>
      <c r="W19750" s="109"/>
      <c r="Y19750" s="109"/>
      <c r="AA19750" s="109"/>
      <c r="AC19750" s="109"/>
    </row>
    <row r="19751" spans="19:29" x14ac:dyDescent="0.25">
      <c r="S19751" s="108"/>
      <c r="U19751" s="108"/>
      <c r="W19751" s="108"/>
      <c r="Y19751" s="108"/>
      <c r="AA19751" s="108"/>
      <c r="AC19751" s="108"/>
    </row>
    <row r="19752" spans="19:29" x14ac:dyDescent="0.25">
      <c r="S19752" s="108"/>
      <c r="U19752" s="108"/>
      <c r="W19752" s="108"/>
      <c r="Y19752" s="108"/>
      <c r="AA19752" s="108"/>
      <c r="AC19752" s="108"/>
    </row>
    <row r="19753" spans="19:29" x14ac:dyDescent="0.25">
      <c r="S19753" s="108"/>
      <c r="U19753" s="108"/>
      <c r="W19753" s="108"/>
      <c r="Y19753" s="108"/>
      <c r="AA19753" s="108"/>
      <c r="AC19753" s="108"/>
    </row>
    <row r="19754" spans="19:29" x14ac:dyDescent="0.25">
      <c r="S19754" s="110"/>
      <c r="U19754" s="110"/>
      <c r="W19754" s="110"/>
      <c r="Y19754" s="110"/>
      <c r="AA19754" s="110"/>
      <c r="AC19754" s="110"/>
    </row>
    <row r="19755" spans="19:29" x14ac:dyDescent="0.25">
      <c r="S19755" s="110"/>
      <c r="U19755" s="110"/>
      <c r="W19755" s="110"/>
      <c r="Y19755" s="110"/>
      <c r="AA19755" s="110"/>
      <c r="AC19755" s="110"/>
    </row>
    <row r="19756" spans="19:29" x14ac:dyDescent="0.25">
      <c r="S19756" s="110"/>
      <c r="U19756" s="110"/>
      <c r="W19756" s="110"/>
      <c r="Y19756" s="110"/>
      <c r="AA19756" s="110"/>
      <c r="AC19756" s="110"/>
    </row>
    <row r="19757" spans="19:29" x14ac:dyDescent="0.25">
      <c r="S19757" s="110"/>
      <c r="U19757" s="110"/>
      <c r="W19757" s="110"/>
      <c r="Y19757" s="110"/>
      <c r="AA19757" s="110"/>
      <c r="AC19757" s="110"/>
    </row>
    <row r="19758" spans="19:29" x14ac:dyDescent="0.25">
      <c r="S19758" s="111"/>
      <c r="U19758" s="111"/>
      <c r="W19758" s="111"/>
      <c r="Y19758" s="111"/>
      <c r="AA19758" s="111"/>
      <c r="AC19758" s="111"/>
    </row>
    <row r="19759" spans="19:29" x14ac:dyDescent="0.25">
      <c r="S19759" s="107"/>
      <c r="U19759" s="107"/>
      <c r="W19759" s="107"/>
      <c r="Y19759" s="107"/>
      <c r="AA19759" s="107"/>
      <c r="AC19759" s="107"/>
    </row>
    <row r="19760" spans="19:29" x14ac:dyDescent="0.25">
      <c r="S19760" s="108"/>
      <c r="U19760" s="108"/>
      <c r="W19760" s="108"/>
      <c r="Y19760" s="108"/>
      <c r="AA19760" s="108"/>
      <c r="AC19760" s="108"/>
    </row>
    <row r="19761" spans="19:29" x14ac:dyDescent="0.25">
      <c r="S19761" s="108"/>
      <c r="U19761" s="108"/>
      <c r="W19761" s="108"/>
      <c r="Y19761" s="108"/>
      <c r="AA19761" s="108"/>
      <c r="AC19761" s="108"/>
    </row>
    <row r="19762" spans="19:29" x14ac:dyDescent="0.25">
      <c r="S19762" s="109"/>
      <c r="U19762" s="109"/>
      <c r="W19762" s="109"/>
      <c r="Y19762" s="109"/>
      <c r="AA19762" s="109"/>
      <c r="AC19762" s="109"/>
    </row>
    <row r="19763" spans="19:29" x14ac:dyDescent="0.25">
      <c r="S19763" s="108"/>
      <c r="U19763" s="108"/>
      <c r="W19763" s="108"/>
      <c r="Y19763" s="108"/>
      <c r="AA19763" s="108"/>
      <c r="AC19763" s="108"/>
    </row>
    <row r="19764" spans="19:29" x14ac:dyDescent="0.25">
      <c r="S19764" s="108"/>
      <c r="U19764" s="108"/>
      <c r="W19764" s="108"/>
      <c r="Y19764" s="108"/>
      <c r="AA19764" s="108"/>
      <c r="AC19764" s="108"/>
    </row>
    <row r="19765" spans="19:29" x14ac:dyDescent="0.25">
      <c r="S19765" s="109"/>
      <c r="U19765" s="109"/>
      <c r="W19765" s="109"/>
      <c r="Y19765" s="109"/>
      <c r="AA19765" s="109"/>
      <c r="AC19765" s="109"/>
    </row>
    <row r="19766" spans="19:29" x14ac:dyDescent="0.25">
      <c r="S19766" s="108"/>
      <c r="U19766" s="108"/>
      <c r="W19766" s="108"/>
      <c r="Y19766" s="108"/>
      <c r="AA19766" s="108"/>
      <c r="AC19766" s="108"/>
    </row>
    <row r="19767" spans="19:29" x14ac:dyDescent="0.25">
      <c r="S19767" s="109"/>
      <c r="U19767" s="109"/>
      <c r="W19767" s="109"/>
      <c r="Y19767" s="109"/>
      <c r="AA19767" s="109"/>
      <c r="AC19767" s="109"/>
    </row>
    <row r="19768" spans="19:29" x14ac:dyDescent="0.25">
      <c r="S19768" s="108"/>
      <c r="U19768" s="108"/>
      <c r="W19768" s="108"/>
      <c r="Y19768" s="108"/>
      <c r="AA19768" s="108"/>
      <c r="AC19768" s="108"/>
    </row>
    <row r="19769" spans="19:29" x14ac:dyDescent="0.25">
      <c r="S19769" s="108"/>
      <c r="U19769" s="108"/>
      <c r="W19769" s="108"/>
      <c r="Y19769" s="108"/>
      <c r="AA19769" s="108"/>
      <c r="AC19769" s="108"/>
    </row>
    <row r="19770" spans="19:29" x14ac:dyDescent="0.25">
      <c r="S19770" s="108"/>
      <c r="U19770" s="108"/>
      <c r="W19770" s="108"/>
      <c r="Y19770" s="108"/>
      <c r="AA19770" s="108"/>
      <c r="AC19770" s="108"/>
    </row>
    <row r="19771" spans="19:29" x14ac:dyDescent="0.25">
      <c r="S19771" s="110"/>
      <c r="U19771" s="110"/>
      <c r="W19771" s="110"/>
      <c r="Y19771" s="110"/>
      <c r="AA19771" s="110"/>
      <c r="AC19771" s="110"/>
    </row>
    <row r="19772" spans="19:29" x14ac:dyDescent="0.25">
      <c r="S19772" s="110"/>
      <c r="U19772" s="110"/>
      <c r="W19772" s="110"/>
      <c r="Y19772" s="110"/>
      <c r="AA19772" s="110"/>
      <c r="AC19772" s="110"/>
    </row>
    <row r="19773" spans="19:29" x14ac:dyDescent="0.25">
      <c r="S19773" s="110"/>
      <c r="U19773" s="110"/>
      <c r="W19773" s="110"/>
      <c r="Y19773" s="110"/>
      <c r="AA19773" s="110"/>
      <c r="AC19773" s="110"/>
    </row>
    <row r="19774" spans="19:29" x14ac:dyDescent="0.25">
      <c r="S19774" s="110"/>
      <c r="U19774" s="110"/>
      <c r="W19774" s="110"/>
      <c r="Y19774" s="110"/>
      <c r="AA19774" s="110"/>
      <c r="AC19774" s="110"/>
    </row>
    <row r="19775" spans="19:29" x14ac:dyDescent="0.25">
      <c r="S19775" s="111"/>
      <c r="U19775" s="111"/>
      <c r="W19775" s="111"/>
      <c r="Y19775" s="111"/>
      <c r="AA19775" s="111"/>
      <c r="AC19775" s="111"/>
    </row>
    <row r="19776" spans="19:29" x14ac:dyDescent="0.25">
      <c r="S19776" s="107"/>
      <c r="U19776" s="107"/>
      <c r="W19776" s="107"/>
      <c r="Y19776" s="107"/>
      <c r="AA19776" s="107"/>
      <c r="AC19776" s="107"/>
    </row>
    <row r="19777" spans="19:29" x14ac:dyDescent="0.25">
      <c r="S19777" s="108"/>
      <c r="U19777" s="108"/>
      <c r="W19777" s="108"/>
      <c r="Y19777" s="108"/>
      <c r="AA19777" s="108"/>
      <c r="AC19777" s="108"/>
    </row>
    <row r="19778" spans="19:29" x14ac:dyDescent="0.25">
      <c r="S19778" s="108"/>
      <c r="U19778" s="108"/>
      <c r="W19778" s="108"/>
      <c r="Y19778" s="108"/>
      <c r="AA19778" s="108"/>
      <c r="AC19778" s="108"/>
    </row>
    <row r="19779" spans="19:29" x14ac:dyDescent="0.25">
      <c r="S19779" s="109"/>
      <c r="U19779" s="109"/>
      <c r="W19779" s="109"/>
      <c r="Y19779" s="109"/>
      <c r="AA19779" s="109"/>
      <c r="AC19779" s="109"/>
    </row>
    <row r="19780" spans="19:29" x14ac:dyDescent="0.25">
      <c r="S19780" s="108"/>
      <c r="U19780" s="108"/>
      <c r="W19780" s="108"/>
      <c r="Y19780" s="108"/>
      <c r="AA19780" s="108"/>
      <c r="AC19780" s="108"/>
    </row>
    <row r="19781" spans="19:29" x14ac:dyDescent="0.25">
      <c r="S19781" s="108"/>
      <c r="U19781" s="108"/>
      <c r="W19781" s="108"/>
      <c r="Y19781" s="108"/>
      <c r="AA19781" s="108"/>
      <c r="AC19781" s="108"/>
    </row>
    <row r="19782" spans="19:29" x14ac:dyDescent="0.25">
      <c r="S19782" s="109"/>
      <c r="U19782" s="109"/>
      <c r="W19782" s="109"/>
      <c r="Y19782" s="109"/>
      <c r="AA19782" s="109"/>
      <c r="AC19782" s="109"/>
    </row>
    <row r="19783" spans="19:29" x14ac:dyDescent="0.25">
      <c r="S19783" s="108"/>
      <c r="U19783" s="108"/>
      <c r="W19783" s="108"/>
      <c r="Y19783" s="108"/>
      <c r="AA19783" s="108"/>
      <c r="AC19783" s="108"/>
    </row>
    <row r="19784" spans="19:29" x14ac:dyDescent="0.25">
      <c r="S19784" s="109"/>
      <c r="U19784" s="109"/>
      <c r="W19784" s="109"/>
      <c r="Y19784" s="109"/>
      <c r="AA19784" s="109"/>
      <c r="AC19784" s="109"/>
    </row>
    <row r="19785" spans="19:29" x14ac:dyDescent="0.25">
      <c r="S19785" s="108"/>
      <c r="U19785" s="108"/>
      <c r="W19785" s="108"/>
      <c r="Y19785" s="108"/>
      <c r="AA19785" s="108"/>
      <c r="AC19785" s="108"/>
    </row>
    <row r="19786" spans="19:29" x14ac:dyDescent="0.25">
      <c r="S19786" s="108"/>
      <c r="U19786" s="108"/>
      <c r="W19786" s="108"/>
      <c r="Y19786" s="108"/>
      <c r="AA19786" s="108"/>
      <c r="AC19786" s="108"/>
    </row>
    <row r="19787" spans="19:29" x14ac:dyDescent="0.25">
      <c r="S19787" s="108"/>
      <c r="U19787" s="108"/>
      <c r="W19787" s="108"/>
      <c r="Y19787" s="108"/>
      <c r="AA19787" s="108"/>
      <c r="AC19787" s="108"/>
    </row>
    <row r="19788" spans="19:29" x14ac:dyDescent="0.25">
      <c r="S19788" s="110"/>
      <c r="U19788" s="110"/>
      <c r="W19788" s="110"/>
      <c r="Y19788" s="110"/>
      <c r="AA19788" s="110"/>
      <c r="AC19788" s="110"/>
    </row>
    <row r="19789" spans="19:29" x14ac:dyDescent="0.25">
      <c r="S19789" s="110"/>
      <c r="U19789" s="110"/>
      <c r="W19789" s="110"/>
      <c r="Y19789" s="110"/>
      <c r="AA19789" s="110"/>
      <c r="AC19789" s="110"/>
    </row>
    <row r="19790" spans="19:29" x14ac:dyDescent="0.25">
      <c r="S19790" s="110"/>
      <c r="U19790" s="110"/>
      <c r="W19790" s="110"/>
      <c r="Y19790" s="110"/>
      <c r="AA19790" s="110"/>
      <c r="AC19790" s="110"/>
    </row>
    <row r="19791" spans="19:29" x14ac:dyDescent="0.25">
      <c r="S19791" s="110"/>
      <c r="U19791" s="110"/>
      <c r="W19791" s="110"/>
      <c r="Y19791" s="110"/>
      <c r="AA19791" s="110"/>
      <c r="AC19791" s="110"/>
    </row>
    <row r="19792" spans="19:29" x14ac:dyDescent="0.25">
      <c r="S19792" s="111"/>
      <c r="U19792" s="111"/>
      <c r="W19792" s="111"/>
      <c r="Y19792" s="111"/>
      <c r="AA19792" s="111"/>
      <c r="AC19792" s="111"/>
    </row>
    <row r="19793" spans="19:29" x14ac:dyDescent="0.25">
      <c r="S19793" s="107"/>
      <c r="U19793" s="107"/>
      <c r="W19793" s="107"/>
      <c r="Y19793" s="107"/>
      <c r="AA19793" s="107"/>
      <c r="AC19793" s="107"/>
    </row>
    <row r="19794" spans="19:29" x14ac:dyDescent="0.25">
      <c r="S19794" s="108"/>
      <c r="U19794" s="108"/>
      <c r="W19794" s="108"/>
      <c r="Y19794" s="108"/>
      <c r="AA19794" s="108"/>
      <c r="AC19794" s="108"/>
    </row>
    <row r="19795" spans="19:29" x14ac:dyDescent="0.25">
      <c r="S19795" s="108"/>
      <c r="U19795" s="108"/>
      <c r="W19795" s="108"/>
      <c r="Y19795" s="108"/>
      <c r="AA19795" s="108"/>
      <c r="AC19795" s="108"/>
    </row>
    <row r="19796" spans="19:29" x14ac:dyDescent="0.25">
      <c r="S19796" s="109"/>
      <c r="U19796" s="109"/>
      <c r="W19796" s="109"/>
      <c r="Y19796" s="109"/>
      <c r="AA19796" s="109"/>
      <c r="AC19796" s="109"/>
    </row>
    <row r="19797" spans="19:29" x14ac:dyDescent="0.25">
      <c r="S19797" s="108"/>
      <c r="U19797" s="108"/>
      <c r="W19797" s="108"/>
      <c r="Y19797" s="108"/>
      <c r="AA19797" s="108"/>
      <c r="AC19797" s="108"/>
    </row>
    <row r="19798" spans="19:29" x14ac:dyDescent="0.25">
      <c r="S19798" s="108"/>
      <c r="U19798" s="108"/>
      <c r="W19798" s="108"/>
      <c r="Y19798" s="108"/>
      <c r="AA19798" s="108"/>
      <c r="AC19798" s="108"/>
    </row>
    <row r="19799" spans="19:29" x14ac:dyDescent="0.25">
      <c r="S19799" s="109"/>
      <c r="U19799" s="109"/>
      <c r="W19799" s="109"/>
      <c r="Y19799" s="109"/>
      <c r="AA19799" s="109"/>
      <c r="AC19799" s="109"/>
    </row>
    <row r="19800" spans="19:29" x14ac:dyDescent="0.25">
      <c r="S19800" s="108"/>
      <c r="U19800" s="108"/>
      <c r="W19800" s="108"/>
      <c r="Y19800" s="108"/>
      <c r="AA19800" s="108"/>
      <c r="AC19800" s="108"/>
    </row>
    <row r="19801" spans="19:29" x14ac:dyDescent="0.25">
      <c r="S19801" s="109"/>
      <c r="U19801" s="109"/>
      <c r="W19801" s="109"/>
      <c r="Y19801" s="109"/>
      <c r="AA19801" s="109"/>
      <c r="AC19801" s="109"/>
    </row>
    <row r="19802" spans="19:29" x14ac:dyDescent="0.25">
      <c r="S19802" s="108"/>
      <c r="U19802" s="108"/>
      <c r="W19802" s="108"/>
      <c r="Y19802" s="108"/>
      <c r="AA19802" s="108"/>
      <c r="AC19802" s="108"/>
    </row>
    <row r="19803" spans="19:29" x14ac:dyDescent="0.25">
      <c r="S19803" s="108"/>
      <c r="U19803" s="108"/>
      <c r="W19803" s="108"/>
      <c r="Y19803" s="108"/>
      <c r="AA19803" s="108"/>
      <c r="AC19803" s="108"/>
    </row>
    <row r="19804" spans="19:29" x14ac:dyDescent="0.25">
      <c r="S19804" s="108"/>
      <c r="U19804" s="108"/>
      <c r="W19804" s="108"/>
      <c r="Y19804" s="108"/>
      <c r="AA19804" s="108"/>
      <c r="AC19804" s="108"/>
    </row>
    <row r="19805" spans="19:29" x14ac:dyDescent="0.25">
      <c r="S19805" s="110"/>
      <c r="U19805" s="110"/>
      <c r="W19805" s="110"/>
      <c r="Y19805" s="110"/>
      <c r="AA19805" s="110"/>
      <c r="AC19805" s="110"/>
    </row>
    <row r="19806" spans="19:29" x14ac:dyDescent="0.25">
      <c r="S19806" s="110"/>
      <c r="U19806" s="110"/>
      <c r="W19806" s="110"/>
      <c r="Y19806" s="110"/>
      <c r="AA19806" s="110"/>
      <c r="AC19806" s="110"/>
    </row>
    <row r="19807" spans="19:29" x14ac:dyDescent="0.25">
      <c r="S19807" s="110"/>
      <c r="U19807" s="110"/>
      <c r="W19807" s="110"/>
      <c r="Y19807" s="110"/>
      <c r="AA19807" s="110"/>
      <c r="AC19807" s="110"/>
    </row>
    <row r="19808" spans="19:29" x14ac:dyDescent="0.25">
      <c r="S19808" s="110"/>
      <c r="U19808" s="110"/>
      <c r="W19808" s="110"/>
      <c r="Y19808" s="110"/>
      <c r="AA19808" s="110"/>
      <c r="AC19808" s="110"/>
    </row>
    <row r="19809" spans="19:29" x14ac:dyDescent="0.25">
      <c r="S19809" s="111"/>
      <c r="U19809" s="111"/>
      <c r="W19809" s="111"/>
      <c r="Y19809" s="111"/>
      <c r="AA19809" s="111"/>
      <c r="AC19809" s="111"/>
    </row>
    <row r="19810" spans="19:29" x14ac:dyDescent="0.25">
      <c r="S19810" s="107"/>
      <c r="U19810" s="107"/>
      <c r="W19810" s="107"/>
      <c r="Y19810" s="107"/>
      <c r="AA19810" s="107"/>
      <c r="AC19810" s="107"/>
    </row>
    <row r="19811" spans="19:29" x14ac:dyDescent="0.25">
      <c r="S19811" s="108"/>
      <c r="U19811" s="108"/>
      <c r="W19811" s="108"/>
      <c r="Y19811" s="108"/>
      <c r="AA19811" s="108"/>
      <c r="AC19811" s="108"/>
    </row>
    <row r="19812" spans="19:29" x14ac:dyDescent="0.25">
      <c r="S19812" s="108"/>
      <c r="U19812" s="108"/>
      <c r="W19812" s="108"/>
      <c r="Y19812" s="108"/>
      <c r="AA19812" s="108"/>
      <c r="AC19812" s="108"/>
    </row>
    <row r="19813" spans="19:29" x14ac:dyDescent="0.25">
      <c r="S19813" s="109"/>
      <c r="U19813" s="109"/>
      <c r="W19813" s="109"/>
      <c r="Y19813" s="109"/>
      <c r="AA19813" s="109"/>
      <c r="AC19813" s="109"/>
    </row>
    <row r="19814" spans="19:29" x14ac:dyDescent="0.25">
      <c r="S19814" s="108"/>
      <c r="U19814" s="108"/>
      <c r="W19814" s="108"/>
      <c r="Y19814" s="108"/>
      <c r="AA19814" s="108"/>
      <c r="AC19814" s="108"/>
    </row>
    <row r="19815" spans="19:29" x14ac:dyDescent="0.25">
      <c r="S19815" s="108"/>
      <c r="U19815" s="108"/>
      <c r="W19815" s="108"/>
      <c r="Y19815" s="108"/>
      <c r="AA19815" s="108"/>
      <c r="AC19815" s="108"/>
    </row>
    <row r="19816" spans="19:29" x14ac:dyDescent="0.25">
      <c r="S19816" s="109"/>
      <c r="U19816" s="109"/>
      <c r="W19816" s="109"/>
      <c r="Y19816" s="109"/>
      <c r="AA19816" s="109"/>
      <c r="AC19816" s="109"/>
    </row>
    <row r="19817" spans="19:29" x14ac:dyDescent="0.25">
      <c r="S19817" s="108"/>
      <c r="U19817" s="108"/>
      <c r="W19817" s="108"/>
      <c r="Y19817" s="108"/>
      <c r="AA19817" s="108"/>
      <c r="AC19817" s="108"/>
    </row>
    <row r="19818" spans="19:29" x14ac:dyDescent="0.25">
      <c r="S19818" s="109"/>
      <c r="U19818" s="109"/>
      <c r="W19818" s="109"/>
      <c r="Y19818" s="109"/>
      <c r="AA19818" s="109"/>
      <c r="AC19818" s="109"/>
    </row>
    <row r="19819" spans="19:29" x14ac:dyDescent="0.25">
      <c r="S19819" s="108"/>
      <c r="U19819" s="108"/>
      <c r="W19819" s="108"/>
      <c r="Y19819" s="108"/>
      <c r="AA19819" s="108"/>
      <c r="AC19819" s="108"/>
    </row>
    <row r="19820" spans="19:29" x14ac:dyDescent="0.25">
      <c r="S19820" s="108"/>
      <c r="U19820" s="108"/>
      <c r="W19820" s="108"/>
      <c r="Y19820" s="108"/>
      <c r="AA19820" s="108"/>
      <c r="AC19820" s="108"/>
    </row>
    <row r="19821" spans="19:29" x14ac:dyDescent="0.25">
      <c r="S19821" s="108"/>
      <c r="U19821" s="108"/>
      <c r="W19821" s="108"/>
      <c r="Y19821" s="108"/>
      <c r="AA19821" s="108"/>
      <c r="AC19821" s="108"/>
    </row>
    <row r="19822" spans="19:29" x14ac:dyDescent="0.25">
      <c r="S19822" s="110"/>
      <c r="U19822" s="110"/>
      <c r="W19822" s="110"/>
      <c r="Y19822" s="110"/>
      <c r="AA19822" s="110"/>
      <c r="AC19822" s="110"/>
    </row>
    <row r="19823" spans="19:29" x14ac:dyDescent="0.25">
      <c r="S19823" s="110"/>
      <c r="U19823" s="110"/>
      <c r="W19823" s="110"/>
      <c r="Y19823" s="110"/>
      <c r="AA19823" s="110"/>
      <c r="AC19823" s="110"/>
    </row>
    <row r="19824" spans="19:29" x14ac:dyDescent="0.25">
      <c r="S19824" s="110"/>
      <c r="U19824" s="110"/>
      <c r="W19824" s="110"/>
      <c r="Y19824" s="110"/>
      <c r="AA19824" s="110"/>
      <c r="AC19824" s="110"/>
    </row>
    <row r="19825" spans="19:29" x14ac:dyDescent="0.25">
      <c r="S19825" s="110"/>
      <c r="U19825" s="110"/>
      <c r="W19825" s="110"/>
      <c r="Y19825" s="110"/>
      <c r="AA19825" s="110"/>
      <c r="AC19825" s="110"/>
    </row>
    <row r="19826" spans="19:29" x14ac:dyDescent="0.25">
      <c r="S19826" s="111"/>
      <c r="U19826" s="111"/>
      <c r="W19826" s="111"/>
      <c r="Y19826" s="111"/>
      <c r="AA19826" s="111"/>
      <c r="AC19826" s="111"/>
    </row>
    <row r="19827" spans="19:29" x14ac:dyDescent="0.25">
      <c r="S19827" s="107"/>
      <c r="U19827" s="107"/>
      <c r="W19827" s="107"/>
      <c r="Y19827" s="107"/>
      <c r="AA19827" s="107"/>
      <c r="AC19827" s="107"/>
    </row>
    <row r="19828" spans="19:29" x14ac:dyDescent="0.25">
      <c r="S19828" s="108"/>
      <c r="U19828" s="108"/>
      <c r="W19828" s="108"/>
      <c r="Y19828" s="108"/>
      <c r="AA19828" s="108"/>
      <c r="AC19828" s="108"/>
    </row>
    <row r="19829" spans="19:29" x14ac:dyDescent="0.25">
      <c r="S19829" s="108"/>
      <c r="U19829" s="108"/>
      <c r="W19829" s="108"/>
      <c r="Y19829" s="108"/>
      <c r="AA19829" s="108"/>
      <c r="AC19829" s="108"/>
    </row>
    <row r="19830" spans="19:29" x14ac:dyDescent="0.25">
      <c r="S19830" s="109"/>
      <c r="U19830" s="109"/>
      <c r="W19830" s="109"/>
      <c r="Y19830" s="109"/>
      <c r="AA19830" s="109"/>
      <c r="AC19830" s="109"/>
    </row>
    <row r="19831" spans="19:29" x14ac:dyDescent="0.25">
      <c r="S19831" s="108"/>
      <c r="U19831" s="108"/>
      <c r="W19831" s="108"/>
      <c r="Y19831" s="108"/>
      <c r="AA19831" s="108"/>
      <c r="AC19831" s="108"/>
    </row>
    <row r="19832" spans="19:29" x14ac:dyDescent="0.25">
      <c r="S19832" s="108"/>
      <c r="U19832" s="108"/>
      <c r="W19832" s="108"/>
      <c r="Y19832" s="108"/>
      <c r="AA19832" s="108"/>
      <c r="AC19832" s="108"/>
    </row>
    <row r="19833" spans="19:29" x14ac:dyDescent="0.25">
      <c r="S19833" s="109"/>
      <c r="U19833" s="109"/>
      <c r="W19833" s="109"/>
      <c r="Y19833" s="109"/>
      <c r="AA19833" s="109"/>
      <c r="AC19833" s="109"/>
    </row>
    <row r="19834" spans="19:29" x14ac:dyDescent="0.25">
      <c r="S19834" s="108"/>
      <c r="U19834" s="108"/>
      <c r="W19834" s="108"/>
      <c r="Y19834" s="108"/>
      <c r="AA19834" s="108"/>
      <c r="AC19834" s="108"/>
    </row>
    <row r="19835" spans="19:29" x14ac:dyDescent="0.25">
      <c r="S19835" s="109"/>
      <c r="U19835" s="109"/>
      <c r="W19835" s="109"/>
      <c r="Y19835" s="109"/>
      <c r="AA19835" s="109"/>
      <c r="AC19835" s="109"/>
    </row>
    <row r="19836" spans="19:29" x14ac:dyDescent="0.25">
      <c r="S19836" s="108"/>
      <c r="U19836" s="108"/>
      <c r="W19836" s="108"/>
      <c r="Y19836" s="108"/>
      <c r="AA19836" s="108"/>
      <c r="AC19836" s="108"/>
    </row>
    <row r="19837" spans="19:29" x14ac:dyDescent="0.25">
      <c r="S19837" s="108"/>
      <c r="U19837" s="108"/>
      <c r="W19837" s="108"/>
      <c r="Y19837" s="108"/>
      <c r="AA19837" s="108"/>
      <c r="AC19837" s="108"/>
    </row>
    <row r="19838" spans="19:29" x14ac:dyDescent="0.25">
      <c r="S19838" s="108"/>
      <c r="U19838" s="108"/>
      <c r="W19838" s="108"/>
      <c r="Y19838" s="108"/>
      <c r="AA19838" s="108"/>
      <c r="AC19838" s="108"/>
    </row>
    <row r="19839" spans="19:29" x14ac:dyDescent="0.25">
      <c r="S19839" s="110"/>
      <c r="U19839" s="110"/>
      <c r="W19839" s="110"/>
      <c r="Y19839" s="110"/>
      <c r="AA19839" s="110"/>
      <c r="AC19839" s="110"/>
    </row>
    <row r="19840" spans="19:29" x14ac:dyDescent="0.25">
      <c r="S19840" s="110"/>
      <c r="U19840" s="110"/>
      <c r="W19840" s="110"/>
      <c r="Y19840" s="110"/>
      <c r="AA19840" s="110"/>
      <c r="AC19840" s="110"/>
    </row>
    <row r="19841" spans="19:29" x14ac:dyDescent="0.25">
      <c r="S19841" s="110"/>
      <c r="U19841" s="110"/>
      <c r="W19841" s="110"/>
      <c r="Y19841" s="110"/>
      <c r="AA19841" s="110"/>
      <c r="AC19841" s="110"/>
    </row>
    <row r="19842" spans="19:29" x14ac:dyDescent="0.25">
      <c r="S19842" s="110"/>
      <c r="U19842" s="110"/>
      <c r="W19842" s="110"/>
      <c r="Y19842" s="110"/>
      <c r="AA19842" s="110"/>
      <c r="AC19842" s="110"/>
    </row>
    <row r="19843" spans="19:29" x14ac:dyDescent="0.25">
      <c r="S19843" s="111"/>
      <c r="U19843" s="111"/>
      <c r="W19843" s="111"/>
      <c r="Y19843" s="111"/>
      <c r="AA19843" s="111"/>
      <c r="AC19843" s="111"/>
    </row>
    <row r="19844" spans="19:29" x14ac:dyDescent="0.25">
      <c r="S19844" s="107"/>
      <c r="U19844" s="107"/>
      <c r="W19844" s="107"/>
      <c r="Y19844" s="107"/>
      <c r="AA19844" s="107"/>
      <c r="AC19844" s="107"/>
    </row>
    <row r="19845" spans="19:29" x14ac:dyDescent="0.25">
      <c r="S19845" s="108"/>
      <c r="U19845" s="108"/>
      <c r="W19845" s="108"/>
      <c r="Y19845" s="108"/>
      <c r="AA19845" s="108"/>
      <c r="AC19845" s="108"/>
    </row>
    <row r="19846" spans="19:29" x14ac:dyDescent="0.25">
      <c r="S19846" s="108"/>
      <c r="U19846" s="108"/>
      <c r="W19846" s="108"/>
      <c r="Y19846" s="108"/>
      <c r="AA19846" s="108"/>
      <c r="AC19846" s="108"/>
    </row>
    <row r="19847" spans="19:29" x14ac:dyDescent="0.25">
      <c r="S19847" s="109"/>
      <c r="U19847" s="109"/>
      <c r="W19847" s="109"/>
      <c r="Y19847" s="109"/>
      <c r="AA19847" s="109"/>
      <c r="AC19847" s="109"/>
    </row>
    <row r="19848" spans="19:29" x14ac:dyDescent="0.25">
      <c r="S19848" s="108"/>
      <c r="U19848" s="108"/>
      <c r="W19848" s="108"/>
      <c r="Y19848" s="108"/>
      <c r="AA19848" s="108"/>
      <c r="AC19848" s="108"/>
    </row>
    <row r="19849" spans="19:29" x14ac:dyDescent="0.25">
      <c r="S19849" s="108"/>
      <c r="U19849" s="108"/>
      <c r="W19849" s="108"/>
      <c r="Y19849" s="108"/>
      <c r="AA19849" s="108"/>
      <c r="AC19849" s="108"/>
    </row>
    <row r="19850" spans="19:29" x14ac:dyDescent="0.25">
      <c r="S19850" s="109"/>
      <c r="U19850" s="109"/>
      <c r="W19850" s="109"/>
      <c r="Y19850" s="109"/>
      <c r="AA19850" s="109"/>
      <c r="AC19850" s="109"/>
    </row>
    <row r="19851" spans="19:29" x14ac:dyDescent="0.25">
      <c r="S19851" s="108"/>
      <c r="U19851" s="108"/>
      <c r="W19851" s="108"/>
      <c r="Y19851" s="108"/>
      <c r="AA19851" s="108"/>
      <c r="AC19851" s="108"/>
    </row>
    <row r="19852" spans="19:29" x14ac:dyDescent="0.25">
      <c r="S19852" s="109"/>
      <c r="U19852" s="109"/>
      <c r="W19852" s="109"/>
      <c r="Y19852" s="109"/>
      <c r="AA19852" s="109"/>
      <c r="AC19852" s="109"/>
    </row>
    <row r="19853" spans="19:29" x14ac:dyDescent="0.25">
      <c r="S19853" s="108"/>
      <c r="U19853" s="108"/>
      <c r="W19853" s="108"/>
      <c r="Y19853" s="108"/>
      <c r="AA19853" s="108"/>
      <c r="AC19853" s="108"/>
    </row>
    <row r="19854" spans="19:29" x14ac:dyDescent="0.25">
      <c r="S19854" s="108"/>
      <c r="U19854" s="108"/>
      <c r="W19854" s="108"/>
      <c r="Y19854" s="108"/>
      <c r="AA19854" s="108"/>
      <c r="AC19854" s="108"/>
    </row>
    <row r="19855" spans="19:29" x14ac:dyDescent="0.25">
      <c r="S19855" s="108"/>
      <c r="U19855" s="108"/>
      <c r="W19855" s="108"/>
      <c r="Y19855" s="108"/>
      <c r="AA19855" s="108"/>
      <c r="AC19855" s="108"/>
    </row>
    <row r="19856" spans="19:29" x14ac:dyDescent="0.25">
      <c r="S19856" s="110"/>
      <c r="U19856" s="110"/>
      <c r="W19856" s="110"/>
      <c r="Y19856" s="110"/>
      <c r="AA19856" s="110"/>
      <c r="AC19856" s="110"/>
    </row>
    <row r="19857" spans="19:29" x14ac:dyDescent="0.25">
      <c r="S19857" s="110"/>
      <c r="U19857" s="110"/>
      <c r="W19857" s="110"/>
      <c r="Y19857" s="110"/>
      <c r="AA19857" s="110"/>
      <c r="AC19857" s="110"/>
    </row>
    <row r="19858" spans="19:29" x14ac:dyDescent="0.25">
      <c r="S19858" s="110"/>
      <c r="U19858" s="110"/>
      <c r="W19858" s="110"/>
      <c r="Y19858" s="110"/>
      <c r="AA19858" s="110"/>
      <c r="AC19858" s="110"/>
    </row>
    <row r="19859" spans="19:29" x14ac:dyDescent="0.25">
      <c r="S19859" s="110"/>
      <c r="U19859" s="110"/>
      <c r="W19859" s="110"/>
      <c r="Y19859" s="110"/>
      <c r="AA19859" s="110"/>
      <c r="AC19859" s="110"/>
    </row>
    <row r="19860" spans="19:29" x14ac:dyDescent="0.25">
      <c r="S19860" s="111"/>
      <c r="U19860" s="111"/>
      <c r="W19860" s="111"/>
      <c r="Y19860" s="111"/>
      <c r="AA19860" s="111"/>
      <c r="AC19860" s="111"/>
    </row>
    <row r="19861" spans="19:29" x14ac:dyDescent="0.25">
      <c r="S19861" s="107"/>
      <c r="U19861" s="107"/>
      <c r="W19861" s="107"/>
      <c r="Y19861" s="107"/>
      <c r="AA19861" s="107"/>
      <c r="AC19861" s="107"/>
    </row>
    <row r="19862" spans="19:29" x14ac:dyDescent="0.25">
      <c r="S19862" s="108"/>
      <c r="U19862" s="108"/>
      <c r="W19862" s="108"/>
      <c r="Y19862" s="108"/>
      <c r="AA19862" s="108"/>
      <c r="AC19862" s="108"/>
    </row>
    <row r="19863" spans="19:29" x14ac:dyDescent="0.25">
      <c r="S19863" s="108"/>
      <c r="U19863" s="108"/>
      <c r="W19863" s="108"/>
      <c r="Y19863" s="108"/>
      <c r="AA19863" s="108"/>
      <c r="AC19863" s="108"/>
    </row>
    <row r="19864" spans="19:29" x14ac:dyDescent="0.25">
      <c r="S19864" s="109"/>
      <c r="U19864" s="109"/>
      <c r="W19864" s="109"/>
      <c r="Y19864" s="109"/>
      <c r="AA19864" s="109"/>
      <c r="AC19864" s="109"/>
    </row>
    <row r="19865" spans="19:29" x14ac:dyDescent="0.25">
      <c r="S19865" s="108"/>
      <c r="U19865" s="108"/>
      <c r="W19865" s="108"/>
      <c r="Y19865" s="108"/>
      <c r="AA19865" s="108"/>
      <c r="AC19865" s="108"/>
    </row>
    <row r="19866" spans="19:29" x14ac:dyDescent="0.25">
      <c r="S19866" s="108"/>
      <c r="U19866" s="108"/>
      <c r="W19866" s="108"/>
      <c r="Y19866" s="108"/>
      <c r="AA19866" s="108"/>
      <c r="AC19866" s="108"/>
    </row>
    <row r="19867" spans="19:29" x14ac:dyDescent="0.25">
      <c r="S19867" s="109"/>
      <c r="U19867" s="109"/>
      <c r="W19867" s="109"/>
      <c r="Y19867" s="109"/>
      <c r="AA19867" s="109"/>
      <c r="AC19867" s="109"/>
    </row>
    <row r="19868" spans="19:29" x14ac:dyDescent="0.25">
      <c r="S19868" s="108"/>
      <c r="U19868" s="108"/>
      <c r="W19868" s="108"/>
      <c r="Y19868" s="108"/>
      <c r="AA19868" s="108"/>
      <c r="AC19868" s="108"/>
    </row>
    <row r="19869" spans="19:29" x14ac:dyDescent="0.25">
      <c r="S19869" s="109"/>
      <c r="U19869" s="109"/>
      <c r="W19869" s="109"/>
      <c r="Y19869" s="109"/>
      <c r="AA19869" s="109"/>
      <c r="AC19869" s="109"/>
    </row>
    <row r="19870" spans="19:29" x14ac:dyDescent="0.25">
      <c r="S19870" s="108"/>
      <c r="U19870" s="108"/>
      <c r="W19870" s="108"/>
      <c r="Y19870" s="108"/>
      <c r="AA19870" s="108"/>
      <c r="AC19870" s="108"/>
    </row>
    <row r="19871" spans="19:29" x14ac:dyDescent="0.25">
      <c r="S19871" s="108"/>
      <c r="U19871" s="108"/>
      <c r="W19871" s="108"/>
      <c r="Y19871" s="108"/>
      <c r="AA19871" s="108"/>
      <c r="AC19871" s="108"/>
    </row>
    <row r="19872" spans="19:29" x14ac:dyDescent="0.25">
      <c r="S19872" s="108"/>
      <c r="U19872" s="108"/>
      <c r="W19872" s="108"/>
      <c r="Y19872" s="108"/>
      <c r="AA19872" s="108"/>
      <c r="AC19872" s="108"/>
    </row>
    <row r="19873" spans="19:29" x14ac:dyDescent="0.25">
      <c r="S19873" s="110"/>
      <c r="U19873" s="110"/>
      <c r="W19873" s="110"/>
      <c r="Y19873" s="110"/>
      <c r="AA19873" s="110"/>
      <c r="AC19873" s="110"/>
    </row>
    <row r="19874" spans="19:29" x14ac:dyDescent="0.25">
      <c r="S19874" s="110"/>
      <c r="U19874" s="110"/>
      <c r="W19874" s="110"/>
      <c r="Y19874" s="110"/>
      <c r="AA19874" s="110"/>
      <c r="AC19874" s="110"/>
    </row>
    <row r="19875" spans="19:29" x14ac:dyDescent="0.25">
      <c r="S19875" s="110"/>
      <c r="U19875" s="110"/>
      <c r="W19875" s="110"/>
      <c r="Y19875" s="110"/>
      <c r="AA19875" s="110"/>
      <c r="AC19875" s="110"/>
    </row>
    <row r="19876" spans="19:29" x14ac:dyDescent="0.25">
      <c r="S19876" s="110"/>
      <c r="U19876" s="110"/>
      <c r="W19876" s="110"/>
      <c r="Y19876" s="110"/>
      <c r="AA19876" s="110"/>
      <c r="AC19876" s="110"/>
    </row>
    <row r="19877" spans="19:29" x14ac:dyDescent="0.25">
      <c r="S19877" s="111"/>
      <c r="U19877" s="111"/>
      <c r="W19877" s="111"/>
      <c r="Y19877" s="111"/>
      <c r="AA19877" s="111"/>
      <c r="AC19877" s="111"/>
    </row>
    <row r="19878" spans="19:29" x14ac:dyDescent="0.25">
      <c r="S19878" s="107"/>
      <c r="U19878" s="107"/>
      <c r="W19878" s="107"/>
      <c r="Y19878" s="107"/>
      <c r="AA19878" s="107"/>
      <c r="AC19878" s="107"/>
    </row>
    <row r="19879" spans="19:29" x14ac:dyDescent="0.25">
      <c r="S19879" s="108"/>
      <c r="U19879" s="108"/>
      <c r="W19879" s="108"/>
      <c r="Y19879" s="108"/>
      <c r="AA19879" s="108"/>
      <c r="AC19879" s="108"/>
    </row>
    <row r="19880" spans="19:29" x14ac:dyDescent="0.25">
      <c r="S19880" s="108"/>
      <c r="U19880" s="108"/>
      <c r="W19880" s="108"/>
      <c r="Y19880" s="108"/>
      <c r="AA19880" s="108"/>
      <c r="AC19880" s="108"/>
    </row>
    <row r="19881" spans="19:29" x14ac:dyDescent="0.25">
      <c r="S19881" s="109"/>
      <c r="U19881" s="109"/>
      <c r="W19881" s="109"/>
      <c r="Y19881" s="109"/>
      <c r="AA19881" s="109"/>
      <c r="AC19881" s="109"/>
    </row>
    <row r="19882" spans="19:29" x14ac:dyDescent="0.25">
      <c r="S19882" s="108"/>
      <c r="U19882" s="108"/>
      <c r="W19882" s="108"/>
      <c r="Y19882" s="108"/>
      <c r="AA19882" s="108"/>
      <c r="AC19882" s="108"/>
    </row>
    <row r="19883" spans="19:29" x14ac:dyDescent="0.25">
      <c r="S19883" s="108"/>
      <c r="U19883" s="108"/>
      <c r="W19883" s="108"/>
      <c r="Y19883" s="108"/>
      <c r="AA19883" s="108"/>
      <c r="AC19883" s="108"/>
    </row>
    <row r="19884" spans="19:29" x14ac:dyDescent="0.25">
      <c r="S19884" s="109"/>
      <c r="U19884" s="109"/>
      <c r="W19884" s="109"/>
      <c r="Y19884" s="109"/>
      <c r="AA19884" s="109"/>
      <c r="AC19884" s="109"/>
    </row>
    <row r="19885" spans="19:29" x14ac:dyDescent="0.25">
      <c r="S19885" s="108"/>
      <c r="U19885" s="108"/>
      <c r="W19885" s="108"/>
      <c r="Y19885" s="108"/>
      <c r="AA19885" s="108"/>
      <c r="AC19885" s="108"/>
    </row>
    <row r="19886" spans="19:29" x14ac:dyDescent="0.25">
      <c r="S19886" s="109"/>
      <c r="U19886" s="109"/>
      <c r="W19886" s="109"/>
      <c r="Y19886" s="109"/>
      <c r="AA19886" s="109"/>
      <c r="AC19886" s="109"/>
    </row>
    <row r="19887" spans="19:29" x14ac:dyDescent="0.25">
      <c r="S19887" s="108"/>
      <c r="U19887" s="108"/>
      <c r="W19887" s="108"/>
      <c r="Y19887" s="108"/>
      <c r="AA19887" s="108"/>
      <c r="AC19887" s="108"/>
    </row>
    <row r="19888" spans="19:29" x14ac:dyDescent="0.25">
      <c r="S19888" s="108"/>
      <c r="U19888" s="108"/>
      <c r="W19888" s="108"/>
      <c r="Y19888" s="108"/>
      <c r="AA19888" s="108"/>
      <c r="AC19888" s="108"/>
    </row>
    <row r="19889" spans="19:29" x14ac:dyDescent="0.25">
      <c r="S19889" s="108"/>
      <c r="U19889" s="108"/>
      <c r="W19889" s="108"/>
      <c r="Y19889" s="108"/>
      <c r="AA19889" s="108"/>
      <c r="AC19889" s="108"/>
    </row>
    <row r="19890" spans="19:29" x14ac:dyDescent="0.25">
      <c r="S19890" s="110"/>
      <c r="U19890" s="110"/>
      <c r="W19890" s="110"/>
      <c r="Y19890" s="110"/>
      <c r="AA19890" s="110"/>
      <c r="AC19890" s="110"/>
    </row>
    <row r="19891" spans="19:29" x14ac:dyDescent="0.25">
      <c r="S19891" s="110"/>
      <c r="U19891" s="110"/>
      <c r="W19891" s="110"/>
      <c r="Y19891" s="110"/>
      <c r="AA19891" s="110"/>
      <c r="AC19891" s="110"/>
    </row>
    <row r="19892" spans="19:29" x14ac:dyDescent="0.25">
      <c r="S19892" s="110"/>
      <c r="U19892" s="110"/>
      <c r="W19892" s="110"/>
      <c r="Y19892" s="110"/>
      <c r="AA19892" s="110"/>
      <c r="AC19892" s="110"/>
    </row>
    <row r="19893" spans="19:29" x14ac:dyDescent="0.25">
      <c r="S19893" s="110"/>
      <c r="U19893" s="110"/>
      <c r="W19893" s="110"/>
      <c r="Y19893" s="110"/>
      <c r="AA19893" s="110"/>
      <c r="AC19893" s="110"/>
    </row>
    <row r="19894" spans="19:29" x14ac:dyDescent="0.25">
      <c r="S19894" s="111"/>
      <c r="U19894" s="111"/>
      <c r="W19894" s="111"/>
      <c r="Y19894" s="111"/>
      <c r="AA19894" s="111"/>
      <c r="AC19894" s="111"/>
    </row>
    <row r="19895" spans="19:29" x14ac:dyDescent="0.25">
      <c r="S19895" s="107"/>
      <c r="U19895" s="107"/>
      <c r="W19895" s="107"/>
      <c r="Y19895" s="107"/>
      <c r="AA19895" s="107"/>
      <c r="AC19895" s="107"/>
    </row>
    <row r="19896" spans="19:29" x14ac:dyDescent="0.25">
      <c r="S19896" s="108"/>
      <c r="U19896" s="108"/>
      <c r="W19896" s="108"/>
      <c r="Y19896" s="108"/>
      <c r="AA19896" s="108"/>
      <c r="AC19896" s="108"/>
    </row>
    <row r="19897" spans="19:29" x14ac:dyDescent="0.25">
      <c r="S19897" s="108"/>
      <c r="U19897" s="108"/>
      <c r="W19897" s="108"/>
      <c r="Y19897" s="108"/>
      <c r="AA19897" s="108"/>
      <c r="AC19897" s="108"/>
    </row>
    <row r="19898" spans="19:29" x14ac:dyDescent="0.25">
      <c r="S19898" s="109"/>
      <c r="U19898" s="109"/>
      <c r="W19898" s="109"/>
      <c r="Y19898" s="109"/>
      <c r="AA19898" s="109"/>
      <c r="AC19898" s="109"/>
    </row>
    <row r="19899" spans="19:29" x14ac:dyDescent="0.25">
      <c r="S19899" s="108"/>
      <c r="U19899" s="108"/>
      <c r="W19899" s="108"/>
      <c r="Y19899" s="108"/>
      <c r="AA19899" s="108"/>
      <c r="AC19899" s="108"/>
    </row>
    <row r="19900" spans="19:29" x14ac:dyDescent="0.25">
      <c r="S19900" s="108"/>
      <c r="U19900" s="108"/>
      <c r="W19900" s="108"/>
      <c r="Y19900" s="108"/>
      <c r="AA19900" s="108"/>
      <c r="AC19900" s="108"/>
    </row>
    <row r="19901" spans="19:29" x14ac:dyDescent="0.25">
      <c r="S19901" s="109"/>
      <c r="U19901" s="109"/>
      <c r="W19901" s="109"/>
      <c r="Y19901" s="109"/>
      <c r="AA19901" s="109"/>
      <c r="AC19901" s="109"/>
    </row>
    <row r="19902" spans="19:29" x14ac:dyDescent="0.25">
      <c r="S19902" s="108"/>
      <c r="U19902" s="108"/>
      <c r="W19902" s="108"/>
      <c r="Y19902" s="108"/>
      <c r="AA19902" s="108"/>
      <c r="AC19902" s="108"/>
    </row>
    <row r="19903" spans="19:29" x14ac:dyDescent="0.25">
      <c r="S19903" s="109"/>
      <c r="U19903" s="109"/>
      <c r="W19903" s="109"/>
      <c r="Y19903" s="109"/>
      <c r="AA19903" s="109"/>
      <c r="AC19903" s="109"/>
    </row>
    <row r="19904" spans="19:29" x14ac:dyDescent="0.25">
      <c r="S19904" s="108"/>
      <c r="U19904" s="108"/>
      <c r="W19904" s="108"/>
      <c r="Y19904" s="108"/>
      <c r="AA19904" s="108"/>
      <c r="AC19904" s="108"/>
    </row>
    <row r="19905" spans="19:29" x14ac:dyDescent="0.25">
      <c r="S19905" s="108"/>
      <c r="U19905" s="108"/>
      <c r="W19905" s="108"/>
      <c r="Y19905" s="108"/>
      <c r="AA19905" s="108"/>
      <c r="AC19905" s="108"/>
    </row>
    <row r="19906" spans="19:29" x14ac:dyDescent="0.25">
      <c r="S19906" s="108"/>
      <c r="U19906" s="108"/>
      <c r="W19906" s="108"/>
      <c r="Y19906" s="108"/>
      <c r="AA19906" s="108"/>
      <c r="AC19906" s="108"/>
    </row>
    <row r="19907" spans="19:29" x14ac:dyDescent="0.25">
      <c r="S19907" s="110"/>
      <c r="U19907" s="110"/>
      <c r="W19907" s="110"/>
      <c r="Y19907" s="110"/>
      <c r="AA19907" s="110"/>
      <c r="AC19907" s="110"/>
    </row>
    <row r="19908" spans="19:29" x14ac:dyDescent="0.25">
      <c r="S19908" s="110"/>
      <c r="U19908" s="110"/>
      <c r="W19908" s="110"/>
      <c r="Y19908" s="110"/>
      <c r="AA19908" s="110"/>
      <c r="AC19908" s="110"/>
    </row>
    <row r="19909" spans="19:29" x14ac:dyDescent="0.25">
      <c r="S19909" s="110"/>
      <c r="U19909" s="110"/>
      <c r="W19909" s="110"/>
      <c r="Y19909" s="110"/>
      <c r="AA19909" s="110"/>
      <c r="AC19909" s="110"/>
    </row>
    <row r="19910" spans="19:29" x14ac:dyDescent="0.25">
      <c r="S19910" s="110"/>
      <c r="U19910" s="110"/>
      <c r="W19910" s="110"/>
      <c r="Y19910" s="110"/>
      <c r="AA19910" s="110"/>
      <c r="AC19910" s="110"/>
    </row>
    <row r="19911" spans="19:29" x14ac:dyDescent="0.25">
      <c r="S19911" s="111"/>
      <c r="U19911" s="111"/>
      <c r="W19911" s="111"/>
      <c r="Y19911" s="111"/>
      <c r="AA19911" s="111"/>
      <c r="AC19911" s="111"/>
    </row>
    <row r="19912" spans="19:29" x14ac:dyDescent="0.25">
      <c r="S19912" s="107"/>
      <c r="U19912" s="107"/>
      <c r="W19912" s="107"/>
      <c r="Y19912" s="107"/>
      <c r="AA19912" s="107"/>
      <c r="AC19912" s="107"/>
    </row>
    <row r="19913" spans="19:29" x14ac:dyDescent="0.25">
      <c r="S19913" s="108"/>
      <c r="U19913" s="108"/>
      <c r="W19913" s="108"/>
      <c r="Y19913" s="108"/>
      <c r="AA19913" s="108"/>
      <c r="AC19913" s="108"/>
    </row>
    <row r="19914" spans="19:29" x14ac:dyDescent="0.25">
      <c r="S19914" s="108"/>
      <c r="U19914" s="108"/>
      <c r="W19914" s="108"/>
      <c r="Y19914" s="108"/>
      <c r="AA19914" s="108"/>
      <c r="AC19914" s="108"/>
    </row>
    <row r="19915" spans="19:29" x14ac:dyDescent="0.25">
      <c r="S19915" s="109"/>
      <c r="U19915" s="109"/>
      <c r="W19915" s="109"/>
      <c r="Y19915" s="109"/>
      <c r="AA19915" s="109"/>
      <c r="AC19915" s="109"/>
    </row>
    <row r="19916" spans="19:29" x14ac:dyDescent="0.25">
      <c r="S19916" s="108"/>
      <c r="U19916" s="108"/>
      <c r="W19916" s="108"/>
      <c r="Y19916" s="108"/>
      <c r="AA19916" s="108"/>
      <c r="AC19916" s="108"/>
    </row>
    <row r="19917" spans="19:29" x14ac:dyDescent="0.25">
      <c r="S19917" s="108"/>
      <c r="U19917" s="108"/>
      <c r="W19917" s="108"/>
      <c r="Y19917" s="108"/>
      <c r="AA19917" s="108"/>
      <c r="AC19917" s="108"/>
    </row>
    <row r="19918" spans="19:29" x14ac:dyDescent="0.25">
      <c r="S19918" s="109"/>
      <c r="U19918" s="109"/>
      <c r="W19918" s="109"/>
      <c r="Y19918" s="109"/>
      <c r="AA19918" s="109"/>
      <c r="AC19918" s="109"/>
    </row>
    <row r="19919" spans="19:29" x14ac:dyDescent="0.25">
      <c r="S19919" s="108"/>
      <c r="U19919" s="108"/>
      <c r="W19919" s="108"/>
      <c r="Y19919" s="108"/>
      <c r="AA19919" s="108"/>
      <c r="AC19919" s="108"/>
    </row>
    <row r="19920" spans="19:29" x14ac:dyDescent="0.25">
      <c r="S19920" s="109"/>
      <c r="U19920" s="109"/>
      <c r="W19920" s="109"/>
      <c r="Y19920" s="109"/>
      <c r="AA19920" s="109"/>
      <c r="AC19920" s="109"/>
    </row>
    <row r="19921" spans="19:29" x14ac:dyDescent="0.25">
      <c r="S19921" s="108"/>
      <c r="U19921" s="108"/>
      <c r="W19921" s="108"/>
      <c r="Y19921" s="108"/>
      <c r="AA19921" s="108"/>
      <c r="AC19921" s="108"/>
    </row>
    <row r="19922" spans="19:29" x14ac:dyDescent="0.25">
      <c r="S19922" s="108"/>
      <c r="U19922" s="108"/>
      <c r="W19922" s="108"/>
      <c r="Y19922" s="108"/>
      <c r="AA19922" s="108"/>
      <c r="AC19922" s="108"/>
    </row>
    <row r="19923" spans="19:29" x14ac:dyDescent="0.25">
      <c r="S19923" s="108"/>
      <c r="U19923" s="108"/>
      <c r="W19923" s="108"/>
      <c r="Y19923" s="108"/>
      <c r="AA19923" s="108"/>
      <c r="AC19923" s="108"/>
    </row>
    <row r="19924" spans="19:29" x14ac:dyDescent="0.25">
      <c r="S19924" s="110"/>
      <c r="U19924" s="110"/>
      <c r="W19924" s="110"/>
      <c r="Y19924" s="110"/>
      <c r="AA19924" s="110"/>
      <c r="AC19924" s="110"/>
    </row>
    <row r="19925" spans="19:29" x14ac:dyDescent="0.25">
      <c r="S19925" s="110"/>
      <c r="U19925" s="110"/>
      <c r="W19925" s="110"/>
      <c r="Y19925" s="110"/>
      <c r="AA19925" s="110"/>
      <c r="AC19925" s="110"/>
    </row>
    <row r="19926" spans="19:29" x14ac:dyDescent="0.25">
      <c r="S19926" s="110"/>
      <c r="U19926" s="110"/>
      <c r="W19926" s="110"/>
      <c r="Y19926" s="110"/>
      <c r="AA19926" s="110"/>
      <c r="AC19926" s="110"/>
    </row>
    <row r="19927" spans="19:29" x14ac:dyDescent="0.25">
      <c r="S19927" s="110"/>
      <c r="U19927" s="110"/>
      <c r="W19927" s="110"/>
      <c r="Y19927" s="110"/>
      <c r="AA19927" s="110"/>
      <c r="AC19927" s="110"/>
    </row>
    <row r="19928" spans="19:29" x14ac:dyDescent="0.25">
      <c r="S19928" s="111"/>
      <c r="U19928" s="111"/>
      <c r="W19928" s="111"/>
      <c r="Y19928" s="111"/>
      <c r="AA19928" s="111"/>
      <c r="AC19928" s="111"/>
    </row>
    <row r="19929" spans="19:29" x14ac:dyDescent="0.25">
      <c r="S19929" s="107"/>
      <c r="U19929" s="107"/>
      <c r="W19929" s="107"/>
      <c r="Y19929" s="107"/>
      <c r="AA19929" s="107"/>
      <c r="AC19929" s="107"/>
    </row>
    <row r="19930" spans="19:29" x14ac:dyDescent="0.25">
      <c r="S19930" s="108"/>
      <c r="U19930" s="108"/>
      <c r="W19930" s="108"/>
      <c r="Y19930" s="108"/>
      <c r="AA19930" s="108"/>
      <c r="AC19930" s="108"/>
    </row>
    <row r="19931" spans="19:29" x14ac:dyDescent="0.25">
      <c r="S19931" s="108"/>
      <c r="U19931" s="108"/>
      <c r="W19931" s="108"/>
      <c r="Y19931" s="108"/>
      <c r="AA19931" s="108"/>
      <c r="AC19931" s="108"/>
    </row>
    <row r="19932" spans="19:29" x14ac:dyDescent="0.25">
      <c r="S19932" s="109"/>
      <c r="U19932" s="109"/>
      <c r="W19932" s="109"/>
      <c r="Y19932" s="109"/>
      <c r="AA19932" s="109"/>
      <c r="AC19932" s="109"/>
    </row>
    <row r="19933" spans="19:29" x14ac:dyDescent="0.25">
      <c r="S19933" s="108"/>
      <c r="U19933" s="108"/>
      <c r="W19933" s="108"/>
      <c r="Y19933" s="108"/>
      <c r="AA19933" s="108"/>
      <c r="AC19933" s="108"/>
    </row>
    <row r="19934" spans="19:29" x14ac:dyDescent="0.25">
      <c r="S19934" s="108"/>
      <c r="U19934" s="108"/>
      <c r="W19934" s="108"/>
      <c r="Y19934" s="108"/>
      <c r="AA19934" s="108"/>
      <c r="AC19934" s="108"/>
    </row>
    <row r="19935" spans="19:29" x14ac:dyDescent="0.25">
      <c r="S19935" s="109"/>
      <c r="U19935" s="109"/>
      <c r="W19935" s="109"/>
      <c r="Y19935" s="109"/>
      <c r="AA19935" s="109"/>
      <c r="AC19935" s="109"/>
    </row>
    <row r="19936" spans="19:29" x14ac:dyDescent="0.25">
      <c r="S19936" s="108"/>
      <c r="U19936" s="108"/>
      <c r="W19936" s="108"/>
      <c r="Y19936" s="108"/>
      <c r="AA19936" s="108"/>
      <c r="AC19936" s="108"/>
    </row>
    <row r="19937" spans="19:29" x14ac:dyDescent="0.25">
      <c r="S19937" s="109"/>
      <c r="U19937" s="109"/>
      <c r="W19937" s="109"/>
      <c r="Y19937" s="109"/>
      <c r="AA19937" s="109"/>
      <c r="AC19937" s="109"/>
    </row>
    <row r="19938" spans="19:29" x14ac:dyDescent="0.25">
      <c r="S19938" s="108"/>
      <c r="U19938" s="108"/>
      <c r="W19938" s="108"/>
      <c r="Y19938" s="108"/>
      <c r="AA19938" s="108"/>
      <c r="AC19938" s="108"/>
    </row>
    <row r="19939" spans="19:29" x14ac:dyDescent="0.25">
      <c r="S19939" s="108"/>
      <c r="U19939" s="108"/>
      <c r="W19939" s="108"/>
      <c r="Y19939" s="108"/>
      <c r="AA19939" s="108"/>
      <c r="AC19939" s="108"/>
    </row>
    <row r="19940" spans="19:29" x14ac:dyDescent="0.25">
      <c r="S19940" s="108"/>
      <c r="U19940" s="108"/>
      <c r="W19940" s="108"/>
      <c r="Y19940" s="108"/>
      <c r="AA19940" s="108"/>
      <c r="AC19940" s="108"/>
    </row>
    <row r="19941" spans="19:29" x14ac:dyDescent="0.25">
      <c r="S19941" s="110"/>
      <c r="U19941" s="110"/>
      <c r="W19941" s="110"/>
      <c r="Y19941" s="110"/>
      <c r="AA19941" s="110"/>
      <c r="AC19941" s="110"/>
    </row>
    <row r="19942" spans="19:29" x14ac:dyDescent="0.25">
      <c r="S19942" s="110"/>
      <c r="U19942" s="110"/>
      <c r="W19942" s="110"/>
      <c r="Y19942" s="110"/>
      <c r="AA19942" s="110"/>
      <c r="AC19942" s="110"/>
    </row>
    <row r="19943" spans="19:29" x14ac:dyDescent="0.25">
      <c r="S19943" s="110"/>
      <c r="U19943" s="110"/>
      <c r="W19943" s="110"/>
      <c r="Y19943" s="110"/>
      <c r="AA19943" s="110"/>
      <c r="AC19943" s="110"/>
    </row>
    <row r="19944" spans="19:29" x14ac:dyDescent="0.25">
      <c r="S19944" s="110"/>
      <c r="U19944" s="110"/>
      <c r="W19944" s="110"/>
      <c r="Y19944" s="110"/>
      <c r="AA19944" s="110"/>
      <c r="AC19944" s="110"/>
    </row>
    <row r="19945" spans="19:29" x14ac:dyDescent="0.25">
      <c r="S19945" s="111"/>
      <c r="U19945" s="111"/>
      <c r="W19945" s="111"/>
      <c r="Y19945" s="111"/>
      <c r="AA19945" s="111"/>
      <c r="AC19945" s="111"/>
    </row>
    <row r="19946" spans="19:29" x14ac:dyDescent="0.25">
      <c r="S19946" s="107"/>
      <c r="U19946" s="107"/>
      <c r="W19946" s="107"/>
      <c r="Y19946" s="107"/>
      <c r="AA19946" s="107"/>
      <c r="AC19946" s="107"/>
    </row>
    <row r="19947" spans="19:29" x14ac:dyDescent="0.25">
      <c r="S19947" s="108"/>
      <c r="U19947" s="108"/>
      <c r="W19947" s="108"/>
      <c r="Y19947" s="108"/>
      <c r="AA19947" s="108"/>
      <c r="AC19947" s="108"/>
    </row>
    <row r="19948" spans="19:29" x14ac:dyDescent="0.25">
      <c r="S19948" s="108"/>
      <c r="U19948" s="108"/>
      <c r="W19948" s="108"/>
      <c r="Y19948" s="108"/>
      <c r="AA19948" s="108"/>
      <c r="AC19948" s="108"/>
    </row>
    <row r="19949" spans="19:29" x14ac:dyDescent="0.25">
      <c r="S19949" s="109"/>
      <c r="U19949" s="109"/>
      <c r="W19949" s="109"/>
      <c r="Y19949" s="109"/>
      <c r="AA19949" s="109"/>
      <c r="AC19949" s="109"/>
    </row>
    <row r="19950" spans="19:29" x14ac:dyDescent="0.25">
      <c r="S19950" s="108"/>
      <c r="U19950" s="108"/>
      <c r="W19950" s="108"/>
      <c r="Y19950" s="108"/>
      <c r="AA19950" s="108"/>
      <c r="AC19950" s="108"/>
    </row>
    <row r="19951" spans="19:29" x14ac:dyDescent="0.25">
      <c r="S19951" s="108"/>
      <c r="U19951" s="108"/>
      <c r="W19951" s="108"/>
      <c r="Y19951" s="108"/>
      <c r="AA19951" s="108"/>
      <c r="AC19951" s="108"/>
    </row>
    <row r="19952" spans="19:29" x14ac:dyDescent="0.25">
      <c r="S19952" s="109"/>
      <c r="U19952" s="109"/>
      <c r="W19952" s="109"/>
      <c r="Y19952" s="109"/>
      <c r="AA19952" s="109"/>
      <c r="AC19952" s="109"/>
    </row>
    <row r="19953" spans="19:29" x14ac:dyDescent="0.25">
      <c r="S19953" s="108"/>
      <c r="U19953" s="108"/>
      <c r="W19953" s="108"/>
      <c r="Y19953" s="108"/>
      <c r="AA19953" s="108"/>
      <c r="AC19953" s="108"/>
    </row>
    <row r="19954" spans="19:29" x14ac:dyDescent="0.25">
      <c r="S19954" s="109"/>
      <c r="U19954" s="109"/>
      <c r="W19954" s="109"/>
      <c r="Y19954" s="109"/>
      <c r="AA19954" s="109"/>
      <c r="AC19954" s="109"/>
    </row>
    <row r="19955" spans="19:29" x14ac:dyDescent="0.25">
      <c r="S19955" s="108"/>
      <c r="U19955" s="108"/>
      <c r="W19955" s="108"/>
      <c r="Y19955" s="108"/>
      <c r="AA19955" s="108"/>
      <c r="AC19955" s="108"/>
    </row>
    <row r="19956" spans="19:29" x14ac:dyDescent="0.25">
      <c r="S19956" s="108"/>
      <c r="U19956" s="108"/>
      <c r="W19956" s="108"/>
      <c r="Y19956" s="108"/>
      <c r="AA19956" s="108"/>
      <c r="AC19956" s="108"/>
    </row>
    <row r="19957" spans="19:29" x14ac:dyDescent="0.25">
      <c r="S19957" s="108"/>
      <c r="U19957" s="108"/>
      <c r="W19957" s="108"/>
      <c r="Y19957" s="108"/>
      <c r="AA19957" s="108"/>
      <c r="AC19957" s="108"/>
    </row>
    <row r="19958" spans="19:29" x14ac:dyDescent="0.25">
      <c r="S19958" s="110"/>
      <c r="U19958" s="110"/>
      <c r="W19958" s="110"/>
      <c r="Y19958" s="110"/>
      <c r="AA19958" s="110"/>
      <c r="AC19958" s="110"/>
    </row>
    <row r="19959" spans="19:29" x14ac:dyDescent="0.25">
      <c r="S19959" s="110"/>
      <c r="U19959" s="110"/>
      <c r="W19959" s="110"/>
      <c r="Y19959" s="110"/>
      <c r="AA19959" s="110"/>
      <c r="AC19959" s="110"/>
    </row>
    <row r="19960" spans="19:29" x14ac:dyDescent="0.25">
      <c r="S19960" s="110"/>
      <c r="U19960" s="110"/>
      <c r="W19960" s="110"/>
      <c r="Y19960" s="110"/>
      <c r="AA19960" s="110"/>
      <c r="AC19960" s="110"/>
    </row>
    <row r="19961" spans="19:29" x14ac:dyDescent="0.25">
      <c r="S19961" s="110"/>
      <c r="U19961" s="110"/>
      <c r="W19961" s="110"/>
      <c r="Y19961" s="110"/>
      <c r="AA19961" s="110"/>
      <c r="AC19961" s="110"/>
    </row>
    <row r="19962" spans="19:29" x14ac:dyDescent="0.25">
      <c r="S19962" s="111"/>
      <c r="U19962" s="111"/>
      <c r="W19962" s="111"/>
      <c r="Y19962" s="111"/>
      <c r="AA19962" s="111"/>
      <c r="AC19962" s="111"/>
    </row>
    <row r="19963" spans="19:29" x14ac:dyDescent="0.25">
      <c r="S19963" s="107"/>
      <c r="U19963" s="107"/>
      <c r="W19963" s="107"/>
      <c r="Y19963" s="107"/>
      <c r="AA19963" s="107"/>
      <c r="AC19963" s="107"/>
    </row>
    <row r="19964" spans="19:29" x14ac:dyDescent="0.25">
      <c r="S19964" s="108"/>
      <c r="U19964" s="108"/>
      <c r="W19964" s="108"/>
      <c r="Y19964" s="108"/>
      <c r="AA19964" s="108"/>
      <c r="AC19964" s="108"/>
    </row>
    <row r="19965" spans="19:29" x14ac:dyDescent="0.25">
      <c r="S19965" s="108"/>
      <c r="U19965" s="108"/>
      <c r="W19965" s="108"/>
      <c r="Y19965" s="108"/>
      <c r="AA19965" s="108"/>
      <c r="AC19965" s="108"/>
    </row>
    <row r="19966" spans="19:29" x14ac:dyDescent="0.25">
      <c r="S19966" s="109"/>
      <c r="U19966" s="109"/>
      <c r="W19966" s="109"/>
      <c r="Y19966" s="109"/>
      <c r="AA19966" s="109"/>
      <c r="AC19966" s="109"/>
    </row>
    <row r="19967" spans="19:29" x14ac:dyDescent="0.25">
      <c r="S19967" s="108"/>
      <c r="U19967" s="108"/>
      <c r="W19967" s="108"/>
      <c r="Y19967" s="108"/>
      <c r="AA19967" s="108"/>
      <c r="AC19967" s="108"/>
    </row>
    <row r="19968" spans="19:29" x14ac:dyDescent="0.25">
      <c r="S19968" s="108"/>
      <c r="U19968" s="108"/>
      <c r="W19968" s="108"/>
      <c r="Y19968" s="108"/>
      <c r="AA19968" s="108"/>
      <c r="AC19968" s="108"/>
    </row>
    <row r="19969" spans="19:29" x14ac:dyDescent="0.25">
      <c r="S19969" s="109"/>
      <c r="U19969" s="109"/>
      <c r="W19969" s="109"/>
      <c r="Y19969" s="109"/>
      <c r="AA19969" s="109"/>
      <c r="AC19969" s="109"/>
    </row>
    <row r="19970" spans="19:29" x14ac:dyDescent="0.25">
      <c r="S19970" s="108"/>
      <c r="U19970" s="108"/>
      <c r="W19970" s="108"/>
      <c r="Y19970" s="108"/>
      <c r="AA19970" s="108"/>
      <c r="AC19970" s="108"/>
    </row>
    <row r="19971" spans="19:29" x14ac:dyDescent="0.25">
      <c r="S19971" s="109"/>
      <c r="U19971" s="109"/>
      <c r="W19971" s="109"/>
      <c r="Y19971" s="109"/>
      <c r="AA19971" s="109"/>
      <c r="AC19971" s="109"/>
    </row>
    <row r="19972" spans="19:29" x14ac:dyDescent="0.25">
      <c r="S19972" s="108"/>
      <c r="U19972" s="108"/>
      <c r="W19972" s="108"/>
      <c r="Y19972" s="108"/>
      <c r="AA19972" s="108"/>
      <c r="AC19972" s="108"/>
    </row>
    <row r="19973" spans="19:29" x14ac:dyDescent="0.25">
      <c r="S19973" s="108"/>
      <c r="U19973" s="108"/>
      <c r="W19973" s="108"/>
      <c r="Y19973" s="108"/>
      <c r="AA19973" s="108"/>
      <c r="AC19973" s="108"/>
    </row>
    <row r="19974" spans="19:29" x14ac:dyDescent="0.25">
      <c r="S19974" s="108"/>
      <c r="U19974" s="108"/>
      <c r="W19974" s="108"/>
      <c r="Y19974" s="108"/>
      <c r="AA19974" s="108"/>
      <c r="AC19974" s="108"/>
    </row>
    <row r="19975" spans="19:29" x14ac:dyDescent="0.25">
      <c r="S19975" s="110"/>
      <c r="U19975" s="110"/>
      <c r="W19975" s="110"/>
      <c r="Y19975" s="110"/>
      <c r="AA19975" s="110"/>
      <c r="AC19975" s="110"/>
    </row>
    <row r="19976" spans="19:29" x14ac:dyDescent="0.25">
      <c r="S19976" s="110"/>
      <c r="U19976" s="110"/>
      <c r="W19976" s="110"/>
      <c r="Y19976" s="110"/>
      <c r="AA19976" s="110"/>
      <c r="AC19976" s="110"/>
    </row>
    <row r="19977" spans="19:29" x14ac:dyDescent="0.25">
      <c r="S19977" s="110"/>
      <c r="U19977" s="110"/>
      <c r="W19977" s="110"/>
      <c r="Y19977" s="110"/>
      <c r="AA19977" s="110"/>
      <c r="AC19977" s="110"/>
    </row>
    <row r="19978" spans="19:29" x14ac:dyDescent="0.25">
      <c r="S19978" s="110"/>
      <c r="U19978" s="110"/>
      <c r="W19978" s="110"/>
      <c r="Y19978" s="110"/>
      <c r="AA19978" s="110"/>
      <c r="AC19978" s="110"/>
    </row>
    <row r="19979" spans="19:29" x14ac:dyDescent="0.25">
      <c r="S19979" s="111"/>
      <c r="U19979" s="111"/>
      <c r="W19979" s="111"/>
      <c r="Y19979" s="111"/>
      <c r="AA19979" s="111"/>
      <c r="AC19979" s="111"/>
    </row>
    <row r="19980" spans="19:29" x14ac:dyDescent="0.25">
      <c r="S19980" s="107"/>
      <c r="U19980" s="107"/>
      <c r="W19980" s="107"/>
      <c r="Y19980" s="107"/>
      <c r="AA19980" s="107"/>
      <c r="AC19980" s="107"/>
    </row>
    <row r="19981" spans="19:29" x14ac:dyDescent="0.25">
      <c r="S19981" s="108"/>
      <c r="U19981" s="108"/>
      <c r="W19981" s="108"/>
      <c r="Y19981" s="108"/>
      <c r="AA19981" s="108"/>
      <c r="AC19981" s="108"/>
    </row>
    <row r="19982" spans="19:29" x14ac:dyDescent="0.25">
      <c r="S19982" s="108"/>
      <c r="U19982" s="108"/>
      <c r="W19982" s="108"/>
      <c r="Y19982" s="108"/>
      <c r="AA19982" s="108"/>
      <c r="AC19982" s="108"/>
    </row>
    <row r="19983" spans="19:29" x14ac:dyDescent="0.25">
      <c r="S19983" s="109"/>
      <c r="U19983" s="109"/>
      <c r="W19983" s="109"/>
      <c r="Y19983" s="109"/>
      <c r="AA19983" s="109"/>
      <c r="AC19983" s="109"/>
    </row>
    <row r="19984" spans="19:29" x14ac:dyDescent="0.25">
      <c r="S19984" s="108"/>
      <c r="U19984" s="108"/>
      <c r="W19984" s="108"/>
      <c r="Y19984" s="108"/>
      <c r="AA19984" s="108"/>
      <c r="AC19984" s="108"/>
    </row>
    <row r="19985" spans="19:29" x14ac:dyDescent="0.25">
      <c r="S19985" s="108"/>
      <c r="U19985" s="108"/>
      <c r="W19985" s="108"/>
      <c r="Y19985" s="108"/>
      <c r="AA19985" s="108"/>
      <c r="AC19985" s="108"/>
    </row>
    <row r="19986" spans="19:29" x14ac:dyDescent="0.25">
      <c r="S19986" s="109"/>
      <c r="U19986" s="109"/>
      <c r="W19986" s="109"/>
      <c r="Y19986" s="109"/>
      <c r="AA19986" s="109"/>
      <c r="AC19986" s="109"/>
    </row>
    <row r="19987" spans="19:29" x14ac:dyDescent="0.25">
      <c r="S19987" s="108"/>
      <c r="U19987" s="108"/>
      <c r="W19987" s="108"/>
      <c r="Y19987" s="108"/>
      <c r="AA19987" s="108"/>
      <c r="AC19987" s="108"/>
    </row>
    <row r="19988" spans="19:29" x14ac:dyDescent="0.25">
      <c r="S19988" s="109"/>
      <c r="U19988" s="109"/>
      <c r="W19988" s="109"/>
      <c r="Y19988" s="109"/>
      <c r="AA19988" s="109"/>
      <c r="AC19988" s="109"/>
    </row>
    <row r="19989" spans="19:29" x14ac:dyDescent="0.25">
      <c r="S19989" s="108"/>
      <c r="U19989" s="108"/>
      <c r="W19989" s="108"/>
      <c r="Y19989" s="108"/>
      <c r="AA19989" s="108"/>
      <c r="AC19989" s="108"/>
    </row>
    <row r="19990" spans="19:29" x14ac:dyDescent="0.25">
      <c r="S19990" s="108"/>
      <c r="U19990" s="108"/>
      <c r="W19990" s="108"/>
      <c r="Y19990" s="108"/>
      <c r="AA19990" s="108"/>
      <c r="AC19990" s="108"/>
    </row>
    <row r="19991" spans="19:29" x14ac:dyDescent="0.25">
      <c r="S19991" s="108"/>
      <c r="U19991" s="108"/>
      <c r="W19991" s="108"/>
      <c r="Y19991" s="108"/>
      <c r="AA19991" s="108"/>
      <c r="AC19991" s="108"/>
    </row>
    <row r="19992" spans="19:29" x14ac:dyDescent="0.25">
      <c r="S19992" s="110"/>
      <c r="U19992" s="110"/>
      <c r="W19992" s="110"/>
      <c r="Y19992" s="110"/>
      <c r="AA19992" s="110"/>
      <c r="AC19992" s="110"/>
    </row>
    <row r="19993" spans="19:29" x14ac:dyDescent="0.25">
      <c r="S19993" s="110"/>
      <c r="U19993" s="110"/>
      <c r="W19993" s="110"/>
      <c r="Y19993" s="110"/>
      <c r="AA19993" s="110"/>
      <c r="AC19993" s="110"/>
    </row>
    <row r="19994" spans="19:29" x14ac:dyDescent="0.25">
      <c r="S19994" s="110"/>
      <c r="U19994" s="110"/>
      <c r="W19994" s="110"/>
      <c r="Y19994" s="110"/>
      <c r="AA19994" s="110"/>
      <c r="AC19994" s="110"/>
    </row>
    <row r="19995" spans="19:29" x14ac:dyDescent="0.25">
      <c r="S19995" s="110"/>
      <c r="U19995" s="110"/>
      <c r="W19995" s="110"/>
      <c r="Y19995" s="110"/>
      <c r="AA19995" s="110"/>
      <c r="AC19995" s="110"/>
    </row>
    <row r="19996" spans="19:29" x14ac:dyDescent="0.25">
      <c r="S19996" s="111"/>
      <c r="U19996" s="111"/>
      <c r="W19996" s="111"/>
      <c r="Y19996" s="111"/>
      <c r="AA19996" s="111"/>
      <c r="AC19996" s="111"/>
    </row>
    <row r="19997" spans="19:29" x14ac:dyDescent="0.25">
      <c r="S19997" s="107"/>
      <c r="U19997" s="107"/>
      <c r="W19997" s="107"/>
      <c r="Y19997" s="107"/>
      <c r="AA19997" s="107"/>
      <c r="AC19997" s="107"/>
    </row>
    <row r="19998" spans="19:29" x14ac:dyDescent="0.25">
      <c r="S19998" s="108"/>
      <c r="U19998" s="108"/>
      <c r="W19998" s="108"/>
      <c r="Y19998" s="108"/>
      <c r="AA19998" s="108"/>
      <c r="AC19998" s="108"/>
    </row>
    <row r="19999" spans="19:29" x14ac:dyDescent="0.25">
      <c r="S19999" s="108"/>
      <c r="U19999" s="108"/>
      <c r="W19999" s="108"/>
      <c r="Y19999" s="108"/>
      <c r="AA19999" s="108"/>
      <c r="AC19999" s="108"/>
    </row>
    <row r="20000" spans="19:29" x14ac:dyDescent="0.25">
      <c r="S20000" s="109"/>
      <c r="U20000" s="109"/>
      <c r="W20000" s="109"/>
      <c r="Y20000" s="109"/>
      <c r="AA20000" s="109"/>
      <c r="AC20000" s="109"/>
    </row>
    <row r="20001" spans="19:29" x14ac:dyDescent="0.25">
      <c r="S20001" s="108"/>
      <c r="U20001" s="108"/>
      <c r="W20001" s="108"/>
      <c r="Y20001" s="108"/>
      <c r="AA20001" s="108"/>
      <c r="AC20001" s="108"/>
    </row>
    <row r="20002" spans="19:29" x14ac:dyDescent="0.25">
      <c r="S20002" s="108"/>
      <c r="U20002" s="108"/>
      <c r="W20002" s="108"/>
      <c r="Y20002" s="108"/>
      <c r="AA20002" s="108"/>
      <c r="AC20002" s="108"/>
    </row>
    <row r="20003" spans="19:29" x14ac:dyDescent="0.25">
      <c r="S20003" s="109"/>
      <c r="U20003" s="109"/>
      <c r="W20003" s="109"/>
      <c r="Y20003" s="109"/>
      <c r="AA20003" s="109"/>
      <c r="AC20003" s="109"/>
    </row>
    <row r="20004" spans="19:29" x14ac:dyDescent="0.25">
      <c r="S20004" s="108"/>
      <c r="U20004" s="108"/>
      <c r="W20004" s="108"/>
      <c r="Y20004" s="108"/>
      <c r="AA20004" s="108"/>
      <c r="AC20004" s="108"/>
    </row>
    <row r="20005" spans="19:29" x14ac:dyDescent="0.25">
      <c r="S20005" s="109"/>
      <c r="U20005" s="109"/>
      <c r="W20005" s="109"/>
      <c r="Y20005" s="109"/>
      <c r="AA20005" s="109"/>
      <c r="AC20005" s="109"/>
    </row>
    <row r="20006" spans="19:29" x14ac:dyDescent="0.25">
      <c r="S20006" s="108"/>
      <c r="U20006" s="108"/>
      <c r="W20006" s="108"/>
      <c r="Y20006" s="108"/>
      <c r="AA20006" s="108"/>
      <c r="AC20006" s="108"/>
    </row>
    <row r="20007" spans="19:29" x14ac:dyDescent="0.25">
      <c r="S20007" s="108"/>
      <c r="U20007" s="108"/>
      <c r="W20007" s="108"/>
      <c r="Y20007" s="108"/>
      <c r="AA20007" s="108"/>
      <c r="AC20007" s="108"/>
    </row>
    <row r="20008" spans="19:29" x14ac:dyDescent="0.25">
      <c r="S20008" s="108"/>
      <c r="U20008" s="108"/>
      <c r="W20008" s="108"/>
      <c r="Y20008" s="108"/>
      <c r="AA20008" s="108"/>
      <c r="AC20008" s="108"/>
    </row>
    <row r="20009" spans="19:29" x14ac:dyDescent="0.25">
      <c r="S20009" s="110"/>
      <c r="U20009" s="110"/>
      <c r="W20009" s="110"/>
      <c r="Y20009" s="110"/>
      <c r="AA20009" s="110"/>
      <c r="AC20009" s="110"/>
    </row>
    <row r="20010" spans="19:29" x14ac:dyDescent="0.25">
      <c r="S20010" s="110"/>
      <c r="U20010" s="110"/>
      <c r="W20010" s="110"/>
      <c r="Y20010" s="110"/>
      <c r="AA20010" s="110"/>
      <c r="AC20010" s="110"/>
    </row>
    <row r="20011" spans="19:29" x14ac:dyDescent="0.25">
      <c r="S20011" s="110"/>
      <c r="U20011" s="110"/>
      <c r="W20011" s="110"/>
      <c r="Y20011" s="110"/>
      <c r="AA20011" s="110"/>
      <c r="AC20011" s="110"/>
    </row>
    <row r="20012" spans="19:29" x14ac:dyDescent="0.25">
      <c r="S20012" s="110"/>
      <c r="U20012" s="110"/>
      <c r="W20012" s="110"/>
      <c r="Y20012" s="110"/>
      <c r="AA20012" s="110"/>
      <c r="AC20012" s="110"/>
    </row>
    <row r="20013" spans="19:29" x14ac:dyDescent="0.25">
      <c r="S20013" s="111"/>
      <c r="U20013" s="111"/>
      <c r="W20013" s="111"/>
      <c r="Y20013" s="111"/>
      <c r="AA20013" s="111"/>
      <c r="AC20013" s="111"/>
    </row>
    <row r="20014" spans="19:29" x14ac:dyDescent="0.25">
      <c r="S20014" s="107"/>
      <c r="U20014" s="107"/>
      <c r="W20014" s="107"/>
      <c r="Y20014" s="107"/>
      <c r="AA20014" s="107"/>
      <c r="AC20014" s="107"/>
    </row>
    <row r="20015" spans="19:29" x14ac:dyDescent="0.25">
      <c r="S20015" s="108"/>
      <c r="U20015" s="108"/>
      <c r="W20015" s="108"/>
      <c r="Y20015" s="108"/>
      <c r="AA20015" s="108"/>
      <c r="AC20015" s="108"/>
    </row>
    <row r="20016" spans="19:29" x14ac:dyDescent="0.25">
      <c r="S20016" s="108"/>
      <c r="U20016" s="108"/>
      <c r="W20016" s="108"/>
      <c r="Y20016" s="108"/>
      <c r="AA20016" s="108"/>
      <c r="AC20016" s="108"/>
    </row>
    <row r="20017" spans="19:29" x14ac:dyDescent="0.25">
      <c r="S20017" s="109"/>
      <c r="U20017" s="109"/>
      <c r="W20017" s="109"/>
      <c r="Y20017" s="109"/>
      <c r="AA20017" s="109"/>
      <c r="AC20017" s="109"/>
    </row>
    <row r="20018" spans="19:29" x14ac:dyDescent="0.25">
      <c r="S20018" s="108"/>
      <c r="U20018" s="108"/>
      <c r="W20018" s="108"/>
      <c r="Y20018" s="108"/>
      <c r="AA20018" s="108"/>
      <c r="AC20018" s="108"/>
    </row>
    <row r="20019" spans="19:29" x14ac:dyDescent="0.25">
      <c r="S20019" s="108"/>
      <c r="U20019" s="108"/>
      <c r="W20019" s="108"/>
      <c r="Y20019" s="108"/>
      <c r="AA20019" s="108"/>
      <c r="AC20019" s="108"/>
    </row>
    <row r="20020" spans="19:29" x14ac:dyDescent="0.25">
      <c r="S20020" s="109"/>
      <c r="U20020" s="109"/>
      <c r="W20020" s="109"/>
      <c r="Y20020" s="109"/>
      <c r="AA20020" s="109"/>
      <c r="AC20020" s="109"/>
    </row>
    <row r="20021" spans="19:29" x14ac:dyDescent="0.25">
      <c r="S20021" s="108"/>
      <c r="U20021" s="108"/>
      <c r="W20021" s="108"/>
      <c r="Y20021" s="108"/>
      <c r="AA20021" s="108"/>
      <c r="AC20021" s="108"/>
    </row>
    <row r="20022" spans="19:29" x14ac:dyDescent="0.25">
      <c r="S20022" s="109"/>
      <c r="U20022" s="109"/>
      <c r="W20022" s="109"/>
      <c r="Y20022" s="109"/>
      <c r="AA20022" s="109"/>
      <c r="AC20022" s="109"/>
    </row>
    <row r="20023" spans="19:29" x14ac:dyDescent="0.25">
      <c r="S20023" s="108"/>
      <c r="U20023" s="108"/>
      <c r="W20023" s="108"/>
      <c r="Y20023" s="108"/>
      <c r="AA20023" s="108"/>
      <c r="AC20023" s="108"/>
    </row>
    <row r="20024" spans="19:29" x14ac:dyDescent="0.25">
      <c r="S20024" s="108"/>
      <c r="U20024" s="108"/>
      <c r="W20024" s="108"/>
      <c r="Y20024" s="108"/>
      <c r="AA20024" s="108"/>
      <c r="AC20024" s="108"/>
    </row>
    <row r="20025" spans="19:29" x14ac:dyDescent="0.25">
      <c r="S20025" s="108"/>
      <c r="U20025" s="108"/>
      <c r="W20025" s="108"/>
      <c r="Y20025" s="108"/>
      <c r="AA20025" s="108"/>
      <c r="AC20025" s="108"/>
    </row>
    <row r="20026" spans="19:29" x14ac:dyDescent="0.25">
      <c r="S20026" s="110"/>
      <c r="U20026" s="110"/>
      <c r="W20026" s="110"/>
      <c r="Y20026" s="110"/>
      <c r="AA20026" s="110"/>
      <c r="AC20026" s="110"/>
    </row>
    <row r="20027" spans="19:29" x14ac:dyDescent="0.25">
      <c r="S20027" s="110"/>
      <c r="U20027" s="110"/>
      <c r="W20027" s="110"/>
      <c r="Y20027" s="110"/>
      <c r="AA20027" s="110"/>
      <c r="AC20027" s="110"/>
    </row>
    <row r="20028" spans="19:29" x14ac:dyDescent="0.25">
      <c r="S20028" s="110"/>
      <c r="U20028" s="110"/>
      <c r="W20028" s="110"/>
      <c r="Y20028" s="110"/>
      <c r="AA20028" s="110"/>
      <c r="AC20028" s="110"/>
    </row>
    <row r="20029" spans="19:29" x14ac:dyDescent="0.25">
      <c r="S20029" s="110"/>
      <c r="U20029" s="110"/>
      <c r="W20029" s="110"/>
      <c r="Y20029" s="110"/>
      <c r="AA20029" s="110"/>
      <c r="AC20029" s="110"/>
    </row>
    <row r="20030" spans="19:29" x14ac:dyDescent="0.25">
      <c r="S20030" s="111"/>
      <c r="U20030" s="111"/>
      <c r="W20030" s="111"/>
      <c r="Y20030" s="111"/>
      <c r="AA20030" s="111"/>
      <c r="AC20030" s="111"/>
    </row>
    <row r="20031" spans="19:29" x14ac:dyDescent="0.25">
      <c r="S20031" s="107"/>
      <c r="U20031" s="107"/>
      <c r="W20031" s="107"/>
      <c r="Y20031" s="107"/>
      <c r="AA20031" s="107"/>
      <c r="AC20031" s="107"/>
    </row>
    <row r="20032" spans="19:29" x14ac:dyDescent="0.25">
      <c r="S20032" s="108"/>
      <c r="U20032" s="108"/>
      <c r="W20032" s="108"/>
      <c r="Y20032" s="108"/>
      <c r="AA20032" s="108"/>
      <c r="AC20032" s="108"/>
    </row>
    <row r="20033" spans="19:29" x14ac:dyDescent="0.25">
      <c r="S20033" s="108"/>
      <c r="U20033" s="108"/>
      <c r="W20033" s="108"/>
      <c r="Y20033" s="108"/>
      <c r="AA20033" s="108"/>
      <c r="AC20033" s="108"/>
    </row>
    <row r="20034" spans="19:29" x14ac:dyDescent="0.25">
      <c r="S20034" s="109"/>
      <c r="U20034" s="109"/>
      <c r="W20034" s="109"/>
      <c r="Y20034" s="109"/>
      <c r="AA20034" s="109"/>
      <c r="AC20034" s="109"/>
    </row>
    <row r="20035" spans="19:29" x14ac:dyDescent="0.25">
      <c r="S20035" s="108"/>
      <c r="U20035" s="108"/>
      <c r="W20035" s="108"/>
      <c r="Y20035" s="108"/>
      <c r="AA20035" s="108"/>
      <c r="AC20035" s="108"/>
    </row>
    <row r="20036" spans="19:29" x14ac:dyDescent="0.25">
      <c r="S20036" s="108"/>
      <c r="U20036" s="108"/>
      <c r="W20036" s="108"/>
      <c r="Y20036" s="108"/>
      <c r="AA20036" s="108"/>
      <c r="AC20036" s="108"/>
    </row>
    <row r="20037" spans="19:29" x14ac:dyDescent="0.25">
      <c r="S20037" s="109"/>
      <c r="U20037" s="109"/>
      <c r="W20037" s="109"/>
      <c r="Y20037" s="109"/>
      <c r="AA20037" s="109"/>
      <c r="AC20037" s="109"/>
    </row>
    <row r="20038" spans="19:29" x14ac:dyDescent="0.25">
      <c r="S20038" s="108"/>
      <c r="U20038" s="108"/>
      <c r="W20038" s="108"/>
      <c r="Y20038" s="108"/>
      <c r="AA20038" s="108"/>
      <c r="AC20038" s="108"/>
    </row>
    <row r="20039" spans="19:29" x14ac:dyDescent="0.25">
      <c r="S20039" s="109"/>
      <c r="U20039" s="109"/>
      <c r="W20039" s="109"/>
      <c r="Y20039" s="109"/>
      <c r="AA20039" s="109"/>
      <c r="AC20039" s="109"/>
    </row>
    <row r="20040" spans="19:29" x14ac:dyDescent="0.25">
      <c r="S20040" s="108"/>
      <c r="U20040" s="108"/>
      <c r="W20040" s="108"/>
      <c r="Y20040" s="108"/>
      <c r="AA20040" s="108"/>
      <c r="AC20040" s="108"/>
    </row>
    <row r="20041" spans="19:29" x14ac:dyDescent="0.25">
      <c r="S20041" s="108"/>
      <c r="U20041" s="108"/>
      <c r="W20041" s="108"/>
      <c r="Y20041" s="108"/>
      <c r="AA20041" s="108"/>
      <c r="AC20041" s="108"/>
    </row>
    <row r="20042" spans="19:29" x14ac:dyDescent="0.25">
      <c r="S20042" s="108"/>
      <c r="U20042" s="108"/>
      <c r="W20042" s="108"/>
      <c r="Y20042" s="108"/>
      <c r="AA20042" s="108"/>
      <c r="AC20042" s="108"/>
    </row>
    <row r="20043" spans="19:29" x14ac:dyDescent="0.25">
      <c r="S20043" s="110"/>
      <c r="U20043" s="110"/>
      <c r="W20043" s="110"/>
      <c r="Y20043" s="110"/>
      <c r="AA20043" s="110"/>
      <c r="AC20043" s="110"/>
    </row>
    <row r="20044" spans="19:29" x14ac:dyDescent="0.25">
      <c r="S20044" s="110"/>
      <c r="U20044" s="110"/>
      <c r="W20044" s="110"/>
      <c r="Y20044" s="110"/>
      <c r="AA20044" s="110"/>
      <c r="AC20044" s="110"/>
    </row>
    <row r="20045" spans="19:29" x14ac:dyDescent="0.25">
      <c r="S20045" s="110"/>
      <c r="U20045" s="110"/>
      <c r="W20045" s="110"/>
      <c r="Y20045" s="110"/>
      <c r="AA20045" s="110"/>
      <c r="AC20045" s="110"/>
    </row>
    <row r="20046" spans="19:29" x14ac:dyDescent="0.25">
      <c r="S20046" s="110"/>
      <c r="U20046" s="110"/>
      <c r="W20046" s="110"/>
      <c r="Y20046" s="110"/>
      <c r="AA20046" s="110"/>
      <c r="AC20046" s="110"/>
    </row>
    <row r="20047" spans="19:29" x14ac:dyDescent="0.25">
      <c r="S20047" s="111"/>
      <c r="U20047" s="111"/>
      <c r="W20047" s="111"/>
      <c r="Y20047" s="111"/>
      <c r="AA20047" s="111"/>
      <c r="AC20047" s="111"/>
    </row>
    <row r="20048" spans="19:29" x14ac:dyDescent="0.25">
      <c r="S20048" s="107"/>
      <c r="U20048" s="107"/>
      <c r="W20048" s="107"/>
      <c r="Y20048" s="107"/>
      <c r="AA20048" s="107"/>
      <c r="AC20048" s="107"/>
    </row>
    <row r="20049" spans="19:29" x14ac:dyDescent="0.25">
      <c r="S20049" s="108"/>
      <c r="U20049" s="108"/>
      <c r="W20049" s="108"/>
      <c r="Y20049" s="108"/>
      <c r="AA20049" s="108"/>
      <c r="AC20049" s="108"/>
    </row>
    <row r="20050" spans="19:29" x14ac:dyDescent="0.25">
      <c r="S20050" s="108"/>
      <c r="U20050" s="108"/>
      <c r="W20050" s="108"/>
      <c r="Y20050" s="108"/>
      <c r="AA20050" s="108"/>
      <c r="AC20050" s="108"/>
    </row>
    <row r="20051" spans="19:29" x14ac:dyDescent="0.25">
      <c r="S20051" s="109"/>
      <c r="U20051" s="109"/>
      <c r="W20051" s="109"/>
      <c r="Y20051" s="109"/>
      <c r="AA20051" s="109"/>
      <c r="AC20051" s="109"/>
    </row>
    <row r="20052" spans="19:29" x14ac:dyDescent="0.25">
      <c r="S20052" s="108"/>
      <c r="U20052" s="108"/>
      <c r="W20052" s="108"/>
      <c r="Y20052" s="108"/>
      <c r="AA20052" s="108"/>
      <c r="AC20052" s="108"/>
    </row>
    <row r="20053" spans="19:29" x14ac:dyDescent="0.25">
      <c r="S20053" s="108"/>
      <c r="U20053" s="108"/>
      <c r="W20053" s="108"/>
      <c r="Y20053" s="108"/>
      <c r="AA20053" s="108"/>
      <c r="AC20053" s="108"/>
    </row>
    <row r="20054" spans="19:29" x14ac:dyDescent="0.25">
      <c r="S20054" s="109"/>
      <c r="U20054" s="109"/>
      <c r="W20054" s="109"/>
      <c r="Y20054" s="109"/>
      <c r="AA20054" s="109"/>
      <c r="AC20054" s="109"/>
    </row>
    <row r="20055" spans="19:29" x14ac:dyDescent="0.25">
      <c r="S20055" s="108"/>
      <c r="U20055" s="108"/>
      <c r="W20055" s="108"/>
      <c r="Y20055" s="108"/>
      <c r="AA20055" s="108"/>
      <c r="AC20055" s="108"/>
    </row>
    <row r="20056" spans="19:29" x14ac:dyDescent="0.25">
      <c r="S20056" s="109"/>
      <c r="U20056" s="109"/>
      <c r="W20056" s="109"/>
      <c r="Y20056" s="109"/>
      <c r="AA20056" s="109"/>
      <c r="AC20056" s="109"/>
    </row>
    <row r="20057" spans="19:29" x14ac:dyDescent="0.25">
      <c r="S20057" s="108"/>
      <c r="U20057" s="108"/>
      <c r="W20057" s="108"/>
      <c r="Y20057" s="108"/>
      <c r="AA20057" s="108"/>
      <c r="AC20057" s="108"/>
    </row>
    <row r="20058" spans="19:29" x14ac:dyDescent="0.25">
      <c r="S20058" s="108"/>
      <c r="U20058" s="108"/>
      <c r="W20058" s="108"/>
      <c r="Y20058" s="108"/>
      <c r="AA20058" s="108"/>
      <c r="AC20058" s="108"/>
    </row>
    <row r="20059" spans="19:29" x14ac:dyDescent="0.25">
      <c r="S20059" s="108"/>
      <c r="U20059" s="108"/>
      <c r="W20059" s="108"/>
      <c r="Y20059" s="108"/>
      <c r="AA20059" s="108"/>
      <c r="AC20059" s="108"/>
    </row>
    <row r="20060" spans="19:29" x14ac:dyDescent="0.25">
      <c r="S20060" s="110"/>
      <c r="U20060" s="110"/>
      <c r="W20060" s="110"/>
      <c r="Y20060" s="110"/>
      <c r="AA20060" s="110"/>
      <c r="AC20060" s="110"/>
    </row>
    <row r="20061" spans="19:29" x14ac:dyDescent="0.25">
      <c r="S20061" s="110"/>
      <c r="U20061" s="110"/>
      <c r="W20061" s="110"/>
      <c r="Y20061" s="110"/>
      <c r="AA20061" s="110"/>
      <c r="AC20061" s="110"/>
    </row>
    <row r="20062" spans="19:29" x14ac:dyDescent="0.25">
      <c r="S20062" s="110"/>
      <c r="U20062" s="110"/>
      <c r="W20062" s="110"/>
      <c r="Y20062" s="110"/>
      <c r="AA20062" s="110"/>
      <c r="AC20062" s="110"/>
    </row>
    <row r="20063" spans="19:29" x14ac:dyDescent="0.25">
      <c r="S20063" s="110"/>
      <c r="U20063" s="110"/>
      <c r="W20063" s="110"/>
      <c r="Y20063" s="110"/>
      <c r="AA20063" s="110"/>
      <c r="AC20063" s="110"/>
    </row>
    <row r="20064" spans="19:29" x14ac:dyDescent="0.25">
      <c r="S20064" s="111"/>
      <c r="U20064" s="111"/>
      <c r="W20064" s="111"/>
      <c r="Y20064" s="111"/>
      <c r="AA20064" s="111"/>
      <c r="AC20064" s="111"/>
    </row>
    <row r="20065" spans="19:29" x14ac:dyDescent="0.25">
      <c r="S20065" s="107"/>
      <c r="U20065" s="107"/>
      <c r="W20065" s="107"/>
      <c r="Y20065" s="107"/>
      <c r="AA20065" s="107"/>
      <c r="AC20065" s="107"/>
    </row>
    <row r="20066" spans="19:29" x14ac:dyDescent="0.25">
      <c r="S20066" s="108"/>
      <c r="U20066" s="108"/>
      <c r="W20066" s="108"/>
      <c r="Y20066" s="108"/>
      <c r="AA20066" s="108"/>
      <c r="AC20066" s="108"/>
    </row>
    <row r="20067" spans="19:29" x14ac:dyDescent="0.25">
      <c r="S20067" s="108"/>
      <c r="U20067" s="108"/>
      <c r="W20067" s="108"/>
      <c r="Y20067" s="108"/>
      <c r="AA20067" s="108"/>
      <c r="AC20067" s="108"/>
    </row>
    <row r="20068" spans="19:29" x14ac:dyDescent="0.25">
      <c r="S20068" s="109"/>
      <c r="U20068" s="109"/>
      <c r="W20068" s="109"/>
      <c r="Y20068" s="109"/>
      <c r="AA20068" s="109"/>
      <c r="AC20068" s="109"/>
    </row>
    <row r="20069" spans="19:29" x14ac:dyDescent="0.25">
      <c r="S20069" s="108"/>
      <c r="U20069" s="108"/>
      <c r="W20069" s="108"/>
      <c r="Y20069" s="108"/>
      <c r="AA20069" s="108"/>
      <c r="AC20069" s="108"/>
    </row>
    <row r="20070" spans="19:29" x14ac:dyDescent="0.25">
      <c r="S20070" s="108"/>
      <c r="U20070" s="108"/>
      <c r="W20070" s="108"/>
      <c r="Y20070" s="108"/>
      <c r="AA20070" s="108"/>
      <c r="AC20070" s="108"/>
    </row>
    <row r="20071" spans="19:29" x14ac:dyDescent="0.25">
      <c r="S20071" s="109"/>
      <c r="U20071" s="109"/>
      <c r="W20071" s="109"/>
      <c r="Y20071" s="109"/>
      <c r="AA20071" s="109"/>
      <c r="AC20071" s="109"/>
    </row>
    <row r="20072" spans="19:29" x14ac:dyDescent="0.25">
      <c r="S20072" s="108"/>
      <c r="U20072" s="108"/>
      <c r="W20072" s="108"/>
      <c r="Y20072" s="108"/>
      <c r="AA20072" s="108"/>
      <c r="AC20072" s="108"/>
    </row>
    <row r="20073" spans="19:29" x14ac:dyDescent="0.25">
      <c r="S20073" s="109"/>
      <c r="U20073" s="109"/>
      <c r="W20073" s="109"/>
      <c r="Y20073" s="109"/>
      <c r="AA20073" s="109"/>
      <c r="AC20073" s="109"/>
    </row>
    <row r="20074" spans="19:29" x14ac:dyDescent="0.25">
      <c r="S20074" s="108"/>
      <c r="U20074" s="108"/>
      <c r="W20074" s="108"/>
      <c r="Y20074" s="108"/>
      <c r="AA20074" s="108"/>
      <c r="AC20074" s="108"/>
    </row>
    <row r="20075" spans="19:29" x14ac:dyDescent="0.25">
      <c r="S20075" s="108"/>
      <c r="U20075" s="108"/>
      <c r="W20075" s="108"/>
      <c r="Y20075" s="108"/>
      <c r="AA20075" s="108"/>
      <c r="AC20075" s="108"/>
    </row>
    <row r="20076" spans="19:29" x14ac:dyDescent="0.25">
      <c r="S20076" s="108"/>
      <c r="U20076" s="108"/>
      <c r="W20076" s="108"/>
      <c r="Y20076" s="108"/>
      <c r="AA20076" s="108"/>
      <c r="AC20076" s="108"/>
    </row>
    <row r="20077" spans="19:29" x14ac:dyDescent="0.25">
      <c r="S20077" s="110"/>
      <c r="U20077" s="110"/>
      <c r="W20077" s="110"/>
      <c r="Y20077" s="110"/>
      <c r="AA20077" s="110"/>
      <c r="AC20077" s="110"/>
    </row>
    <row r="20078" spans="19:29" x14ac:dyDescent="0.25">
      <c r="S20078" s="110"/>
      <c r="U20078" s="110"/>
      <c r="W20078" s="110"/>
      <c r="Y20078" s="110"/>
      <c r="AA20078" s="110"/>
      <c r="AC20078" s="110"/>
    </row>
    <row r="20079" spans="19:29" x14ac:dyDescent="0.25">
      <c r="S20079" s="110"/>
      <c r="U20079" s="110"/>
      <c r="W20079" s="110"/>
      <c r="Y20079" s="110"/>
      <c r="AA20079" s="110"/>
      <c r="AC20079" s="110"/>
    </row>
    <row r="20080" spans="19:29" x14ac:dyDescent="0.25">
      <c r="S20080" s="110"/>
      <c r="U20080" s="110"/>
      <c r="W20080" s="110"/>
      <c r="Y20080" s="110"/>
      <c r="AA20080" s="110"/>
      <c r="AC20080" s="110"/>
    </row>
    <row r="20081" spans="19:29" x14ac:dyDescent="0.25">
      <c r="S20081" s="111"/>
      <c r="U20081" s="111"/>
      <c r="W20081" s="111"/>
      <c r="Y20081" s="111"/>
      <c r="AA20081" s="111"/>
      <c r="AC20081" s="111"/>
    </row>
    <row r="20082" spans="19:29" x14ac:dyDescent="0.25">
      <c r="S20082" s="107"/>
      <c r="U20082" s="107"/>
      <c r="W20082" s="107"/>
      <c r="Y20082" s="107"/>
      <c r="AA20082" s="107"/>
      <c r="AC20082" s="107"/>
    </row>
    <row r="20083" spans="19:29" x14ac:dyDescent="0.25">
      <c r="S20083" s="108"/>
      <c r="U20083" s="108"/>
      <c r="W20083" s="108"/>
      <c r="Y20083" s="108"/>
      <c r="AA20083" s="108"/>
      <c r="AC20083" s="108"/>
    </row>
    <row r="20084" spans="19:29" x14ac:dyDescent="0.25">
      <c r="S20084" s="108"/>
      <c r="U20084" s="108"/>
      <c r="W20084" s="108"/>
      <c r="Y20084" s="108"/>
      <c r="AA20084" s="108"/>
      <c r="AC20084" s="108"/>
    </row>
    <row r="20085" spans="19:29" x14ac:dyDescent="0.25">
      <c r="S20085" s="109"/>
      <c r="U20085" s="109"/>
      <c r="W20085" s="109"/>
      <c r="Y20085" s="109"/>
      <c r="AA20085" s="109"/>
      <c r="AC20085" s="109"/>
    </row>
    <row r="20086" spans="19:29" x14ac:dyDescent="0.25">
      <c r="S20086" s="108"/>
      <c r="U20086" s="108"/>
      <c r="W20086" s="108"/>
      <c r="Y20086" s="108"/>
      <c r="AA20086" s="108"/>
      <c r="AC20086" s="108"/>
    </row>
    <row r="20087" spans="19:29" x14ac:dyDescent="0.25">
      <c r="S20087" s="108"/>
      <c r="U20087" s="108"/>
      <c r="W20087" s="108"/>
      <c r="Y20087" s="108"/>
      <c r="AA20087" s="108"/>
      <c r="AC20087" s="108"/>
    </row>
    <row r="20088" spans="19:29" x14ac:dyDescent="0.25">
      <c r="S20088" s="109"/>
      <c r="U20088" s="109"/>
      <c r="W20088" s="109"/>
      <c r="Y20088" s="109"/>
      <c r="AA20088" s="109"/>
      <c r="AC20088" s="109"/>
    </row>
    <row r="20089" spans="19:29" x14ac:dyDescent="0.25">
      <c r="S20089" s="108"/>
      <c r="U20089" s="108"/>
      <c r="W20089" s="108"/>
      <c r="Y20089" s="108"/>
      <c r="AA20089" s="108"/>
      <c r="AC20089" s="108"/>
    </row>
    <row r="20090" spans="19:29" x14ac:dyDescent="0.25">
      <c r="S20090" s="109"/>
      <c r="U20090" s="109"/>
      <c r="W20090" s="109"/>
      <c r="Y20090" s="109"/>
      <c r="AA20090" s="109"/>
      <c r="AC20090" s="109"/>
    </row>
    <row r="20091" spans="19:29" x14ac:dyDescent="0.25">
      <c r="S20091" s="108"/>
      <c r="U20091" s="108"/>
      <c r="W20091" s="108"/>
      <c r="Y20091" s="108"/>
      <c r="AA20091" s="108"/>
      <c r="AC20091" s="108"/>
    </row>
    <row r="20092" spans="19:29" x14ac:dyDescent="0.25">
      <c r="S20092" s="108"/>
      <c r="U20092" s="108"/>
      <c r="W20092" s="108"/>
      <c r="Y20092" s="108"/>
      <c r="AA20092" s="108"/>
      <c r="AC20092" s="108"/>
    </row>
    <row r="20093" spans="19:29" x14ac:dyDescent="0.25">
      <c r="S20093" s="108"/>
      <c r="U20093" s="108"/>
      <c r="W20093" s="108"/>
      <c r="Y20093" s="108"/>
      <c r="AA20093" s="108"/>
      <c r="AC20093" s="108"/>
    </row>
    <row r="20094" spans="19:29" x14ac:dyDescent="0.25">
      <c r="S20094" s="110"/>
      <c r="U20094" s="110"/>
      <c r="W20094" s="110"/>
      <c r="Y20094" s="110"/>
      <c r="AA20094" s="110"/>
      <c r="AC20094" s="110"/>
    </row>
    <row r="20095" spans="19:29" x14ac:dyDescent="0.25">
      <c r="S20095" s="110"/>
      <c r="U20095" s="110"/>
      <c r="W20095" s="110"/>
      <c r="Y20095" s="110"/>
      <c r="AA20095" s="110"/>
      <c r="AC20095" s="110"/>
    </row>
    <row r="20096" spans="19:29" x14ac:dyDescent="0.25">
      <c r="S20096" s="110"/>
      <c r="U20096" s="110"/>
      <c r="W20096" s="110"/>
      <c r="Y20096" s="110"/>
      <c r="AA20096" s="110"/>
      <c r="AC20096" s="110"/>
    </row>
    <row r="20097" spans="19:29" x14ac:dyDescent="0.25">
      <c r="S20097" s="110"/>
      <c r="U20097" s="110"/>
      <c r="W20097" s="110"/>
      <c r="Y20097" s="110"/>
      <c r="AA20097" s="110"/>
      <c r="AC20097" s="110"/>
    </row>
    <row r="20098" spans="19:29" x14ac:dyDescent="0.25">
      <c r="S20098" s="111"/>
      <c r="U20098" s="111"/>
      <c r="W20098" s="111"/>
      <c r="Y20098" s="111"/>
      <c r="AA20098" s="111"/>
      <c r="AC20098" s="111"/>
    </row>
    <row r="20099" spans="19:29" x14ac:dyDescent="0.25">
      <c r="S20099" s="107"/>
      <c r="U20099" s="107"/>
      <c r="W20099" s="107"/>
      <c r="Y20099" s="107"/>
      <c r="AA20099" s="107"/>
      <c r="AC20099" s="107"/>
    </row>
    <row r="20100" spans="19:29" x14ac:dyDescent="0.25">
      <c r="S20100" s="108"/>
      <c r="U20100" s="108"/>
      <c r="W20100" s="108"/>
      <c r="Y20100" s="108"/>
      <c r="AA20100" s="108"/>
      <c r="AC20100" s="108"/>
    </row>
    <row r="20101" spans="19:29" x14ac:dyDescent="0.25">
      <c r="S20101" s="108"/>
      <c r="U20101" s="108"/>
      <c r="W20101" s="108"/>
      <c r="Y20101" s="108"/>
      <c r="AA20101" s="108"/>
      <c r="AC20101" s="108"/>
    </row>
    <row r="20102" spans="19:29" x14ac:dyDescent="0.25">
      <c r="S20102" s="109"/>
      <c r="U20102" s="109"/>
      <c r="W20102" s="109"/>
      <c r="Y20102" s="109"/>
      <c r="AA20102" s="109"/>
      <c r="AC20102" s="109"/>
    </row>
    <row r="20103" spans="19:29" x14ac:dyDescent="0.25">
      <c r="S20103" s="108"/>
      <c r="U20103" s="108"/>
      <c r="W20103" s="108"/>
      <c r="Y20103" s="108"/>
      <c r="AA20103" s="108"/>
      <c r="AC20103" s="108"/>
    </row>
    <row r="20104" spans="19:29" x14ac:dyDescent="0.25">
      <c r="S20104" s="108"/>
      <c r="U20104" s="108"/>
      <c r="W20104" s="108"/>
      <c r="Y20104" s="108"/>
      <c r="AA20104" s="108"/>
      <c r="AC20104" s="108"/>
    </row>
    <row r="20105" spans="19:29" x14ac:dyDescent="0.25">
      <c r="S20105" s="109"/>
      <c r="U20105" s="109"/>
      <c r="W20105" s="109"/>
      <c r="Y20105" s="109"/>
      <c r="AA20105" s="109"/>
      <c r="AC20105" s="109"/>
    </row>
    <row r="20106" spans="19:29" x14ac:dyDescent="0.25">
      <c r="S20106" s="108"/>
      <c r="U20106" s="108"/>
      <c r="W20106" s="108"/>
      <c r="Y20106" s="108"/>
      <c r="AA20106" s="108"/>
      <c r="AC20106" s="108"/>
    </row>
    <row r="20107" spans="19:29" x14ac:dyDescent="0.25">
      <c r="S20107" s="109"/>
      <c r="U20107" s="109"/>
      <c r="W20107" s="109"/>
      <c r="Y20107" s="109"/>
      <c r="AA20107" s="109"/>
      <c r="AC20107" s="109"/>
    </row>
    <row r="20108" spans="19:29" x14ac:dyDescent="0.25">
      <c r="S20108" s="108"/>
      <c r="U20108" s="108"/>
      <c r="W20108" s="108"/>
      <c r="Y20108" s="108"/>
      <c r="AA20108" s="108"/>
      <c r="AC20108" s="108"/>
    </row>
    <row r="20109" spans="19:29" x14ac:dyDescent="0.25">
      <c r="S20109" s="108"/>
      <c r="U20109" s="108"/>
      <c r="W20109" s="108"/>
      <c r="Y20109" s="108"/>
      <c r="AA20109" s="108"/>
      <c r="AC20109" s="108"/>
    </row>
    <row r="20110" spans="19:29" x14ac:dyDescent="0.25">
      <c r="S20110" s="108"/>
      <c r="U20110" s="108"/>
      <c r="W20110" s="108"/>
      <c r="Y20110" s="108"/>
      <c r="AA20110" s="108"/>
      <c r="AC20110" s="108"/>
    </row>
    <row r="20111" spans="19:29" x14ac:dyDescent="0.25">
      <c r="S20111" s="110"/>
      <c r="U20111" s="110"/>
      <c r="W20111" s="110"/>
      <c r="Y20111" s="110"/>
      <c r="AA20111" s="110"/>
      <c r="AC20111" s="110"/>
    </row>
    <row r="20112" spans="19:29" x14ac:dyDescent="0.25">
      <c r="S20112" s="110"/>
      <c r="U20112" s="110"/>
      <c r="W20112" s="110"/>
      <c r="Y20112" s="110"/>
      <c r="AA20112" s="110"/>
      <c r="AC20112" s="110"/>
    </row>
    <row r="20113" spans="19:29" x14ac:dyDescent="0.25">
      <c r="S20113" s="110"/>
      <c r="U20113" s="110"/>
      <c r="W20113" s="110"/>
      <c r="Y20113" s="110"/>
      <c r="AA20113" s="110"/>
      <c r="AC20113" s="110"/>
    </row>
    <row r="20114" spans="19:29" x14ac:dyDescent="0.25">
      <c r="S20114" s="110"/>
      <c r="U20114" s="110"/>
      <c r="W20114" s="110"/>
      <c r="Y20114" s="110"/>
      <c r="AA20114" s="110"/>
      <c r="AC20114" s="110"/>
    </row>
    <row r="20115" spans="19:29" x14ac:dyDescent="0.25">
      <c r="S20115" s="111"/>
      <c r="U20115" s="111"/>
      <c r="W20115" s="111"/>
      <c r="Y20115" s="111"/>
      <c r="AA20115" s="111"/>
      <c r="AC20115" s="111"/>
    </row>
    <row r="20116" spans="19:29" x14ac:dyDescent="0.25">
      <c r="S20116" s="107"/>
      <c r="U20116" s="107"/>
      <c r="W20116" s="107"/>
      <c r="Y20116" s="107"/>
      <c r="AA20116" s="107"/>
      <c r="AC20116" s="107"/>
    </row>
    <row r="20117" spans="19:29" x14ac:dyDescent="0.25">
      <c r="S20117" s="108"/>
      <c r="U20117" s="108"/>
      <c r="W20117" s="108"/>
      <c r="Y20117" s="108"/>
      <c r="AA20117" s="108"/>
      <c r="AC20117" s="108"/>
    </row>
    <row r="20118" spans="19:29" x14ac:dyDescent="0.25">
      <c r="S20118" s="108"/>
      <c r="U20118" s="108"/>
      <c r="W20118" s="108"/>
      <c r="Y20118" s="108"/>
      <c r="AA20118" s="108"/>
      <c r="AC20118" s="108"/>
    </row>
    <row r="20119" spans="19:29" x14ac:dyDescent="0.25">
      <c r="S20119" s="109"/>
      <c r="U20119" s="109"/>
      <c r="W20119" s="109"/>
      <c r="Y20119" s="109"/>
      <c r="AA20119" s="109"/>
      <c r="AC20119" s="109"/>
    </row>
    <row r="20120" spans="19:29" x14ac:dyDescent="0.25">
      <c r="S20120" s="108"/>
      <c r="U20120" s="108"/>
      <c r="W20120" s="108"/>
      <c r="Y20120" s="108"/>
      <c r="AA20120" s="108"/>
      <c r="AC20120" s="108"/>
    </row>
    <row r="20121" spans="19:29" x14ac:dyDescent="0.25">
      <c r="S20121" s="108"/>
      <c r="U20121" s="108"/>
      <c r="W20121" s="108"/>
      <c r="Y20121" s="108"/>
      <c r="AA20121" s="108"/>
      <c r="AC20121" s="108"/>
    </row>
    <row r="20122" spans="19:29" x14ac:dyDescent="0.25">
      <c r="S20122" s="109"/>
      <c r="U20122" s="109"/>
      <c r="W20122" s="109"/>
      <c r="Y20122" s="109"/>
      <c r="AA20122" s="109"/>
      <c r="AC20122" s="109"/>
    </row>
    <row r="20123" spans="19:29" x14ac:dyDescent="0.25">
      <c r="S20123" s="108"/>
      <c r="U20123" s="108"/>
      <c r="W20123" s="108"/>
      <c r="Y20123" s="108"/>
      <c r="AA20123" s="108"/>
      <c r="AC20123" s="108"/>
    </row>
    <row r="20124" spans="19:29" x14ac:dyDescent="0.25">
      <c r="S20124" s="109"/>
      <c r="U20124" s="109"/>
      <c r="W20124" s="109"/>
      <c r="Y20124" s="109"/>
      <c r="AA20124" s="109"/>
      <c r="AC20124" s="109"/>
    </row>
    <row r="20125" spans="19:29" x14ac:dyDescent="0.25">
      <c r="S20125" s="108"/>
      <c r="U20125" s="108"/>
      <c r="W20125" s="108"/>
      <c r="Y20125" s="108"/>
      <c r="AA20125" s="108"/>
      <c r="AC20125" s="108"/>
    </row>
    <row r="20126" spans="19:29" x14ac:dyDescent="0.25">
      <c r="S20126" s="108"/>
      <c r="U20126" s="108"/>
      <c r="W20126" s="108"/>
      <c r="Y20126" s="108"/>
      <c r="AA20126" s="108"/>
      <c r="AC20126" s="108"/>
    </row>
    <row r="20127" spans="19:29" x14ac:dyDescent="0.25">
      <c r="S20127" s="108"/>
      <c r="U20127" s="108"/>
      <c r="W20127" s="108"/>
      <c r="Y20127" s="108"/>
      <c r="AA20127" s="108"/>
      <c r="AC20127" s="108"/>
    </row>
    <row r="20128" spans="19:29" x14ac:dyDescent="0.25">
      <c r="S20128" s="110"/>
      <c r="U20128" s="110"/>
      <c r="W20128" s="110"/>
      <c r="Y20128" s="110"/>
      <c r="AA20128" s="110"/>
      <c r="AC20128" s="110"/>
    </row>
    <row r="20129" spans="19:29" x14ac:dyDescent="0.25">
      <c r="S20129" s="110"/>
      <c r="U20129" s="110"/>
      <c r="W20129" s="110"/>
      <c r="Y20129" s="110"/>
      <c r="AA20129" s="110"/>
      <c r="AC20129" s="110"/>
    </row>
    <row r="20130" spans="19:29" x14ac:dyDescent="0.25">
      <c r="S20130" s="110"/>
      <c r="U20130" s="110"/>
      <c r="W20130" s="110"/>
      <c r="Y20130" s="110"/>
      <c r="AA20130" s="110"/>
      <c r="AC20130" s="110"/>
    </row>
    <row r="20131" spans="19:29" x14ac:dyDescent="0.25">
      <c r="S20131" s="110"/>
      <c r="U20131" s="110"/>
      <c r="W20131" s="110"/>
      <c r="Y20131" s="110"/>
      <c r="AA20131" s="110"/>
      <c r="AC20131" s="110"/>
    </row>
    <row r="20132" spans="19:29" x14ac:dyDescent="0.25">
      <c r="S20132" s="111"/>
      <c r="U20132" s="111"/>
      <c r="W20132" s="111"/>
      <c r="Y20132" s="111"/>
      <c r="AA20132" s="111"/>
      <c r="AC20132" s="111"/>
    </row>
    <row r="20133" spans="19:29" x14ac:dyDescent="0.25">
      <c r="S20133" s="107"/>
      <c r="U20133" s="107"/>
      <c r="W20133" s="107"/>
      <c r="Y20133" s="107"/>
      <c r="AA20133" s="107"/>
      <c r="AC20133" s="107"/>
    </row>
    <row r="20134" spans="19:29" x14ac:dyDescent="0.25">
      <c r="S20134" s="108"/>
      <c r="U20134" s="108"/>
      <c r="W20134" s="108"/>
      <c r="Y20134" s="108"/>
      <c r="AA20134" s="108"/>
      <c r="AC20134" s="108"/>
    </row>
    <row r="20135" spans="19:29" x14ac:dyDescent="0.25">
      <c r="S20135" s="108"/>
      <c r="U20135" s="108"/>
      <c r="W20135" s="108"/>
      <c r="Y20135" s="108"/>
      <c r="AA20135" s="108"/>
      <c r="AC20135" s="108"/>
    </row>
    <row r="20136" spans="19:29" x14ac:dyDescent="0.25">
      <c r="S20136" s="109"/>
      <c r="U20136" s="109"/>
      <c r="W20136" s="109"/>
      <c r="Y20136" s="109"/>
      <c r="AA20136" s="109"/>
      <c r="AC20136" s="109"/>
    </row>
    <row r="20137" spans="19:29" x14ac:dyDescent="0.25">
      <c r="S20137" s="108"/>
      <c r="U20137" s="108"/>
      <c r="W20137" s="108"/>
      <c r="Y20137" s="108"/>
      <c r="AA20137" s="108"/>
      <c r="AC20137" s="108"/>
    </row>
    <row r="20138" spans="19:29" x14ac:dyDescent="0.25">
      <c r="S20138" s="108"/>
      <c r="U20138" s="108"/>
      <c r="W20138" s="108"/>
      <c r="Y20138" s="108"/>
      <c r="AA20138" s="108"/>
      <c r="AC20138" s="108"/>
    </row>
    <row r="20139" spans="19:29" x14ac:dyDescent="0.25">
      <c r="S20139" s="109"/>
      <c r="U20139" s="109"/>
      <c r="W20139" s="109"/>
      <c r="Y20139" s="109"/>
      <c r="AA20139" s="109"/>
      <c r="AC20139" s="109"/>
    </row>
    <row r="20140" spans="19:29" x14ac:dyDescent="0.25">
      <c r="S20140" s="108"/>
      <c r="U20140" s="108"/>
      <c r="W20140" s="108"/>
      <c r="Y20140" s="108"/>
      <c r="AA20140" s="108"/>
      <c r="AC20140" s="108"/>
    </row>
    <row r="20141" spans="19:29" x14ac:dyDescent="0.25">
      <c r="S20141" s="109"/>
      <c r="U20141" s="109"/>
      <c r="W20141" s="109"/>
      <c r="Y20141" s="109"/>
      <c r="AA20141" s="109"/>
      <c r="AC20141" s="109"/>
    </row>
    <row r="20142" spans="19:29" x14ac:dyDescent="0.25">
      <c r="S20142" s="108"/>
      <c r="U20142" s="108"/>
      <c r="W20142" s="108"/>
      <c r="Y20142" s="108"/>
      <c r="AA20142" s="108"/>
      <c r="AC20142" s="108"/>
    </row>
    <row r="20143" spans="19:29" x14ac:dyDescent="0.25">
      <c r="S20143" s="108"/>
      <c r="U20143" s="108"/>
      <c r="W20143" s="108"/>
      <c r="Y20143" s="108"/>
      <c r="AA20143" s="108"/>
      <c r="AC20143" s="108"/>
    </row>
    <row r="20144" spans="19:29" x14ac:dyDescent="0.25">
      <c r="S20144" s="108"/>
      <c r="U20144" s="108"/>
      <c r="W20144" s="108"/>
      <c r="Y20144" s="108"/>
      <c r="AA20144" s="108"/>
      <c r="AC20144" s="108"/>
    </row>
    <row r="20145" spans="19:29" x14ac:dyDescent="0.25">
      <c r="S20145" s="110"/>
      <c r="U20145" s="110"/>
      <c r="W20145" s="110"/>
      <c r="Y20145" s="110"/>
      <c r="AA20145" s="110"/>
      <c r="AC20145" s="110"/>
    </row>
    <row r="20146" spans="19:29" x14ac:dyDescent="0.25">
      <c r="S20146" s="110"/>
      <c r="U20146" s="110"/>
      <c r="W20146" s="110"/>
      <c r="Y20146" s="110"/>
      <c r="AA20146" s="110"/>
      <c r="AC20146" s="110"/>
    </row>
    <row r="20147" spans="19:29" x14ac:dyDescent="0.25">
      <c r="S20147" s="110"/>
      <c r="U20147" s="110"/>
      <c r="W20147" s="110"/>
      <c r="Y20147" s="110"/>
      <c r="AA20147" s="110"/>
      <c r="AC20147" s="110"/>
    </row>
    <row r="20148" spans="19:29" x14ac:dyDescent="0.25">
      <c r="S20148" s="110"/>
      <c r="U20148" s="110"/>
      <c r="W20148" s="110"/>
      <c r="Y20148" s="110"/>
      <c r="AA20148" s="110"/>
      <c r="AC20148" s="110"/>
    </row>
    <row r="20149" spans="19:29" x14ac:dyDescent="0.25">
      <c r="S20149" s="111"/>
      <c r="U20149" s="111"/>
      <c r="W20149" s="111"/>
      <c r="Y20149" s="111"/>
      <c r="AA20149" s="111"/>
      <c r="AC20149" s="111"/>
    </row>
    <row r="20150" spans="19:29" x14ac:dyDescent="0.25">
      <c r="S20150" s="107"/>
      <c r="U20150" s="107"/>
      <c r="W20150" s="107"/>
      <c r="Y20150" s="107"/>
      <c r="AA20150" s="107"/>
      <c r="AC20150" s="107"/>
    </row>
    <row r="20151" spans="19:29" x14ac:dyDescent="0.25">
      <c r="S20151" s="108"/>
      <c r="U20151" s="108"/>
      <c r="W20151" s="108"/>
      <c r="Y20151" s="108"/>
      <c r="AA20151" s="108"/>
      <c r="AC20151" s="108"/>
    </row>
    <row r="20152" spans="19:29" x14ac:dyDescent="0.25">
      <c r="S20152" s="108"/>
      <c r="U20152" s="108"/>
      <c r="W20152" s="108"/>
      <c r="Y20152" s="108"/>
      <c r="AA20152" s="108"/>
      <c r="AC20152" s="108"/>
    </row>
    <row r="20153" spans="19:29" x14ac:dyDescent="0.25">
      <c r="S20153" s="109"/>
      <c r="U20153" s="109"/>
      <c r="W20153" s="109"/>
      <c r="Y20153" s="109"/>
      <c r="AA20153" s="109"/>
      <c r="AC20153" s="109"/>
    </row>
    <row r="20154" spans="19:29" x14ac:dyDescent="0.25">
      <c r="S20154" s="108"/>
      <c r="U20154" s="108"/>
      <c r="W20154" s="108"/>
      <c r="Y20154" s="108"/>
      <c r="AA20154" s="108"/>
      <c r="AC20154" s="108"/>
    </row>
    <row r="20155" spans="19:29" x14ac:dyDescent="0.25">
      <c r="S20155" s="108"/>
      <c r="U20155" s="108"/>
      <c r="W20155" s="108"/>
      <c r="Y20155" s="108"/>
      <c r="AA20155" s="108"/>
      <c r="AC20155" s="108"/>
    </row>
    <row r="20156" spans="19:29" x14ac:dyDescent="0.25">
      <c r="S20156" s="109"/>
      <c r="U20156" s="109"/>
      <c r="W20156" s="109"/>
      <c r="Y20156" s="109"/>
      <c r="AA20156" s="109"/>
      <c r="AC20156" s="109"/>
    </row>
    <row r="20157" spans="19:29" x14ac:dyDescent="0.25">
      <c r="S20157" s="108"/>
      <c r="U20157" s="108"/>
      <c r="W20157" s="108"/>
      <c r="Y20157" s="108"/>
      <c r="AA20157" s="108"/>
      <c r="AC20157" s="108"/>
    </row>
    <row r="20158" spans="19:29" x14ac:dyDescent="0.25">
      <c r="S20158" s="109"/>
      <c r="U20158" s="109"/>
      <c r="W20158" s="109"/>
      <c r="Y20158" s="109"/>
      <c r="AA20158" s="109"/>
      <c r="AC20158" s="109"/>
    </row>
    <row r="20159" spans="19:29" x14ac:dyDescent="0.25">
      <c r="S20159" s="108"/>
      <c r="U20159" s="108"/>
      <c r="W20159" s="108"/>
      <c r="Y20159" s="108"/>
      <c r="AA20159" s="108"/>
      <c r="AC20159" s="108"/>
    </row>
    <row r="20160" spans="19:29" x14ac:dyDescent="0.25">
      <c r="S20160" s="108"/>
      <c r="U20160" s="108"/>
      <c r="W20160" s="108"/>
      <c r="Y20160" s="108"/>
      <c r="AA20160" s="108"/>
      <c r="AC20160" s="108"/>
    </row>
    <row r="20161" spans="19:29" x14ac:dyDescent="0.25">
      <c r="S20161" s="108"/>
      <c r="U20161" s="108"/>
      <c r="W20161" s="108"/>
      <c r="Y20161" s="108"/>
      <c r="AA20161" s="108"/>
      <c r="AC20161" s="108"/>
    </row>
    <row r="20162" spans="19:29" x14ac:dyDescent="0.25">
      <c r="S20162" s="110"/>
      <c r="U20162" s="110"/>
      <c r="W20162" s="110"/>
      <c r="Y20162" s="110"/>
      <c r="AA20162" s="110"/>
      <c r="AC20162" s="110"/>
    </row>
    <row r="20163" spans="19:29" x14ac:dyDescent="0.25">
      <c r="S20163" s="110"/>
      <c r="U20163" s="110"/>
      <c r="W20163" s="110"/>
      <c r="Y20163" s="110"/>
      <c r="AA20163" s="110"/>
      <c r="AC20163" s="110"/>
    </row>
    <row r="20164" spans="19:29" x14ac:dyDescent="0.25">
      <c r="S20164" s="110"/>
      <c r="U20164" s="110"/>
      <c r="W20164" s="110"/>
      <c r="Y20164" s="110"/>
      <c r="AA20164" s="110"/>
      <c r="AC20164" s="110"/>
    </row>
    <row r="20165" spans="19:29" x14ac:dyDescent="0.25">
      <c r="S20165" s="110"/>
      <c r="U20165" s="110"/>
      <c r="W20165" s="110"/>
      <c r="Y20165" s="110"/>
      <c r="AA20165" s="110"/>
      <c r="AC20165" s="110"/>
    </row>
    <row r="20166" spans="19:29" x14ac:dyDescent="0.25">
      <c r="S20166" s="111"/>
      <c r="U20166" s="111"/>
      <c r="W20166" s="111"/>
      <c r="Y20166" s="111"/>
      <c r="AA20166" s="111"/>
      <c r="AC20166" s="111"/>
    </row>
    <row r="20167" spans="19:29" x14ac:dyDescent="0.25">
      <c r="S20167" s="107"/>
      <c r="U20167" s="107"/>
      <c r="W20167" s="107"/>
      <c r="Y20167" s="107"/>
      <c r="AA20167" s="107"/>
      <c r="AC20167" s="107"/>
    </row>
    <row r="20168" spans="19:29" x14ac:dyDescent="0.25">
      <c r="S20168" s="108"/>
      <c r="U20168" s="108"/>
      <c r="W20168" s="108"/>
      <c r="Y20168" s="108"/>
      <c r="AA20168" s="108"/>
      <c r="AC20168" s="108"/>
    </row>
    <row r="20169" spans="19:29" x14ac:dyDescent="0.25">
      <c r="S20169" s="108"/>
      <c r="U20169" s="108"/>
      <c r="W20169" s="108"/>
      <c r="Y20169" s="108"/>
      <c r="AA20169" s="108"/>
      <c r="AC20169" s="108"/>
    </row>
    <row r="20170" spans="19:29" x14ac:dyDescent="0.25">
      <c r="S20170" s="109"/>
      <c r="U20170" s="109"/>
      <c r="W20170" s="109"/>
      <c r="Y20170" s="109"/>
      <c r="AA20170" s="109"/>
      <c r="AC20170" s="109"/>
    </row>
    <row r="20171" spans="19:29" x14ac:dyDescent="0.25">
      <c r="S20171" s="108"/>
      <c r="U20171" s="108"/>
      <c r="W20171" s="108"/>
      <c r="Y20171" s="108"/>
      <c r="AA20171" s="108"/>
      <c r="AC20171" s="108"/>
    </row>
    <row r="20172" spans="19:29" x14ac:dyDescent="0.25">
      <c r="S20172" s="108"/>
      <c r="U20172" s="108"/>
      <c r="W20172" s="108"/>
      <c r="Y20172" s="108"/>
      <c r="AA20172" s="108"/>
      <c r="AC20172" s="108"/>
    </row>
    <row r="20173" spans="19:29" x14ac:dyDescent="0.25">
      <c r="S20173" s="109"/>
      <c r="U20173" s="109"/>
      <c r="W20173" s="109"/>
      <c r="Y20173" s="109"/>
      <c r="AA20173" s="109"/>
      <c r="AC20173" s="109"/>
    </row>
    <row r="20174" spans="19:29" x14ac:dyDescent="0.25">
      <c r="S20174" s="108"/>
      <c r="U20174" s="108"/>
      <c r="W20174" s="108"/>
      <c r="Y20174" s="108"/>
      <c r="AA20174" s="108"/>
      <c r="AC20174" s="108"/>
    </row>
    <row r="20175" spans="19:29" x14ac:dyDescent="0.25">
      <c r="S20175" s="109"/>
      <c r="U20175" s="109"/>
      <c r="W20175" s="109"/>
      <c r="Y20175" s="109"/>
      <c r="AA20175" s="109"/>
      <c r="AC20175" s="109"/>
    </row>
    <row r="20176" spans="19:29" x14ac:dyDescent="0.25">
      <c r="S20176" s="108"/>
      <c r="U20176" s="108"/>
      <c r="W20176" s="108"/>
      <c r="Y20176" s="108"/>
      <c r="AA20176" s="108"/>
      <c r="AC20176" s="108"/>
    </row>
    <row r="20177" spans="19:29" x14ac:dyDescent="0.25">
      <c r="S20177" s="108"/>
      <c r="U20177" s="108"/>
      <c r="W20177" s="108"/>
      <c r="Y20177" s="108"/>
      <c r="AA20177" s="108"/>
      <c r="AC20177" s="108"/>
    </row>
    <row r="20178" spans="19:29" x14ac:dyDescent="0.25">
      <c r="S20178" s="108"/>
      <c r="U20178" s="108"/>
      <c r="W20178" s="108"/>
      <c r="Y20178" s="108"/>
      <c r="AA20178" s="108"/>
      <c r="AC20178" s="108"/>
    </row>
    <row r="20179" spans="19:29" x14ac:dyDescent="0.25">
      <c r="S20179" s="110"/>
      <c r="U20179" s="110"/>
      <c r="W20179" s="110"/>
      <c r="Y20179" s="110"/>
      <c r="AA20179" s="110"/>
      <c r="AC20179" s="110"/>
    </row>
    <row r="20180" spans="19:29" x14ac:dyDescent="0.25">
      <c r="S20180" s="110"/>
      <c r="U20180" s="110"/>
      <c r="W20180" s="110"/>
      <c r="Y20180" s="110"/>
      <c r="AA20180" s="110"/>
      <c r="AC20180" s="110"/>
    </row>
    <row r="20181" spans="19:29" x14ac:dyDescent="0.25">
      <c r="S20181" s="110"/>
      <c r="U20181" s="110"/>
      <c r="W20181" s="110"/>
      <c r="Y20181" s="110"/>
      <c r="AA20181" s="110"/>
      <c r="AC20181" s="110"/>
    </row>
    <row r="20182" spans="19:29" x14ac:dyDescent="0.25">
      <c r="S20182" s="110"/>
      <c r="U20182" s="110"/>
      <c r="W20182" s="110"/>
      <c r="Y20182" s="110"/>
      <c r="AA20182" s="110"/>
      <c r="AC20182" s="110"/>
    </row>
    <row r="20183" spans="19:29" x14ac:dyDescent="0.25">
      <c r="S20183" s="111"/>
      <c r="U20183" s="111"/>
      <c r="W20183" s="111"/>
      <c r="Y20183" s="111"/>
      <c r="AA20183" s="111"/>
      <c r="AC20183" s="111"/>
    </row>
    <row r="20184" spans="19:29" x14ac:dyDescent="0.25">
      <c r="S20184" s="107"/>
      <c r="U20184" s="107"/>
      <c r="W20184" s="107"/>
      <c r="Y20184" s="107"/>
      <c r="AA20184" s="107"/>
      <c r="AC20184" s="107"/>
    </row>
    <row r="20185" spans="19:29" x14ac:dyDescent="0.25">
      <c r="S20185" s="108"/>
      <c r="U20185" s="108"/>
      <c r="W20185" s="108"/>
      <c r="Y20185" s="108"/>
      <c r="AA20185" s="108"/>
      <c r="AC20185" s="108"/>
    </row>
    <row r="20186" spans="19:29" x14ac:dyDescent="0.25">
      <c r="S20186" s="108"/>
      <c r="U20186" s="108"/>
      <c r="W20186" s="108"/>
      <c r="Y20186" s="108"/>
      <c r="AA20186" s="108"/>
      <c r="AC20186" s="108"/>
    </row>
    <row r="20187" spans="19:29" x14ac:dyDescent="0.25">
      <c r="S20187" s="109"/>
      <c r="U20187" s="109"/>
      <c r="W20187" s="109"/>
      <c r="Y20187" s="109"/>
      <c r="AA20187" s="109"/>
      <c r="AC20187" s="109"/>
    </row>
    <row r="20188" spans="19:29" x14ac:dyDescent="0.25">
      <c r="S20188" s="108"/>
      <c r="U20188" s="108"/>
      <c r="W20188" s="108"/>
      <c r="Y20188" s="108"/>
      <c r="AA20188" s="108"/>
      <c r="AC20188" s="108"/>
    </row>
    <row r="20189" spans="19:29" x14ac:dyDescent="0.25">
      <c r="S20189" s="108"/>
      <c r="U20189" s="108"/>
      <c r="W20189" s="108"/>
      <c r="Y20189" s="108"/>
      <c r="AA20189" s="108"/>
      <c r="AC20189" s="108"/>
    </row>
    <row r="20190" spans="19:29" x14ac:dyDescent="0.25">
      <c r="S20190" s="109"/>
      <c r="U20190" s="109"/>
      <c r="W20190" s="109"/>
      <c r="Y20190" s="109"/>
      <c r="AA20190" s="109"/>
      <c r="AC20190" s="109"/>
    </row>
    <row r="20191" spans="19:29" x14ac:dyDescent="0.25">
      <c r="S20191" s="108"/>
      <c r="U20191" s="108"/>
      <c r="W20191" s="108"/>
      <c r="Y20191" s="108"/>
      <c r="AA20191" s="108"/>
      <c r="AC20191" s="108"/>
    </row>
    <row r="20192" spans="19:29" x14ac:dyDescent="0.25">
      <c r="S20192" s="109"/>
      <c r="U20192" s="109"/>
      <c r="W20192" s="109"/>
      <c r="Y20192" s="109"/>
      <c r="AA20192" s="109"/>
      <c r="AC20192" s="109"/>
    </row>
    <row r="20193" spans="19:29" x14ac:dyDescent="0.25">
      <c r="S20193" s="108"/>
      <c r="U20193" s="108"/>
      <c r="W20193" s="108"/>
      <c r="Y20193" s="108"/>
      <c r="AA20193" s="108"/>
      <c r="AC20193" s="108"/>
    </row>
    <row r="20194" spans="19:29" x14ac:dyDescent="0.25">
      <c r="S20194" s="108"/>
      <c r="U20194" s="108"/>
      <c r="W20194" s="108"/>
      <c r="Y20194" s="108"/>
      <c r="AA20194" s="108"/>
      <c r="AC20194" s="108"/>
    </row>
    <row r="20195" spans="19:29" x14ac:dyDescent="0.25">
      <c r="S20195" s="108"/>
      <c r="U20195" s="108"/>
      <c r="W20195" s="108"/>
      <c r="Y20195" s="108"/>
      <c r="AA20195" s="108"/>
      <c r="AC20195" s="108"/>
    </row>
    <row r="20196" spans="19:29" x14ac:dyDescent="0.25">
      <c r="S20196" s="110"/>
      <c r="U20196" s="110"/>
      <c r="W20196" s="110"/>
      <c r="Y20196" s="110"/>
      <c r="AA20196" s="110"/>
      <c r="AC20196" s="110"/>
    </row>
    <row r="20197" spans="19:29" x14ac:dyDescent="0.25">
      <c r="S20197" s="110"/>
      <c r="U20197" s="110"/>
      <c r="W20197" s="110"/>
      <c r="Y20197" s="110"/>
      <c r="AA20197" s="110"/>
      <c r="AC20197" s="110"/>
    </row>
    <row r="20198" spans="19:29" x14ac:dyDescent="0.25">
      <c r="S20198" s="110"/>
      <c r="U20198" s="110"/>
      <c r="W20198" s="110"/>
      <c r="Y20198" s="110"/>
      <c r="AA20198" s="110"/>
      <c r="AC20198" s="110"/>
    </row>
    <row r="20199" spans="19:29" x14ac:dyDescent="0.25">
      <c r="S20199" s="110"/>
      <c r="U20199" s="110"/>
      <c r="W20199" s="110"/>
      <c r="Y20199" s="110"/>
      <c r="AA20199" s="110"/>
      <c r="AC20199" s="110"/>
    </row>
    <row r="20200" spans="19:29" x14ac:dyDescent="0.25">
      <c r="S20200" s="111"/>
      <c r="U20200" s="111"/>
      <c r="W20200" s="111"/>
      <c r="Y20200" s="111"/>
      <c r="AA20200" s="111"/>
      <c r="AC20200" s="111"/>
    </row>
    <row r="20201" spans="19:29" x14ac:dyDescent="0.25">
      <c r="S20201" s="107"/>
      <c r="U20201" s="107"/>
      <c r="W20201" s="107"/>
      <c r="Y20201" s="107"/>
      <c r="AA20201" s="107"/>
      <c r="AC20201" s="107"/>
    </row>
    <row r="20202" spans="19:29" x14ac:dyDescent="0.25">
      <c r="S20202" s="108"/>
      <c r="U20202" s="108"/>
      <c r="W20202" s="108"/>
      <c r="Y20202" s="108"/>
      <c r="AA20202" s="108"/>
      <c r="AC20202" s="108"/>
    </row>
    <row r="20203" spans="19:29" x14ac:dyDescent="0.25">
      <c r="S20203" s="108"/>
      <c r="U20203" s="108"/>
      <c r="W20203" s="108"/>
      <c r="Y20203" s="108"/>
      <c r="AA20203" s="108"/>
      <c r="AC20203" s="108"/>
    </row>
    <row r="20204" spans="19:29" x14ac:dyDescent="0.25">
      <c r="S20204" s="109"/>
      <c r="U20204" s="109"/>
      <c r="W20204" s="109"/>
      <c r="Y20204" s="109"/>
      <c r="AA20204" s="109"/>
      <c r="AC20204" s="109"/>
    </row>
    <row r="20205" spans="19:29" x14ac:dyDescent="0.25">
      <c r="S20205" s="108"/>
      <c r="U20205" s="108"/>
      <c r="W20205" s="108"/>
      <c r="Y20205" s="108"/>
      <c r="AA20205" s="108"/>
      <c r="AC20205" s="108"/>
    </row>
    <row r="20206" spans="19:29" x14ac:dyDescent="0.25">
      <c r="S20206" s="108"/>
      <c r="U20206" s="108"/>
      <c r="W20206" s="108"/>
      <c r="Y20206" s="108"/>
      <c r="AA20206" s="108"/>
      <c r="AC20206" s="108"/>
    </row>
    <row r="20207" spans="19:29" x14ac:dyDescent="0.25">
      <c r="S20207" s="109"/>
      <c r="U20207" s="109"/>
      <c r="W20207" s="109"/>
      <c r="Y20207" s="109"/>
      <c r="AA20207" s="109"/>
      <c r="AC20207" s="109"/>
    </row>
    <row r="20208" spans="19:29" x14ac:dyDescent="0.25">
      <c r="S20208" s="108"/>
      <c r="U20208" s="108"/>
      <c r="W20208" s="108"/>
      <c r="Y20208" s="108"/>
      <c r="AA20208" s="108"/>
      <c r="AC20208" s="108"/>
    </row>
    <row r="20209" spans="19:29" x14ac:dyDescent="0.25">
      <c r="S20209" s="109"/>
      <c r="U20209" s="109"/>
      <c r="W20209" s="109"/>
      <c r="Y20209" s="109"/>
      <c r="AA20209" s="109"/>
      <c r="AC20209" s="109"/>
    </row>
    <row r="20210" spans="19:29" x14ac:dyDescent="0.25">
      <c r="S20210" s="108"/>
      <c r="U20210" s="108"/>
      <c r="W20210" s="108"/>
      <c r="Y20210" s="108"/>
      <c r="AA20210" s="108"/>
      <c r="AC20210" s="108"/>
    </row>
    <row r="20211" spans="19:29" x14ac:dyDescent="0.25">
      <c r="S20211" s="108"/>
      <c r="U20211" s="108"/>
      <c r="W20211" s="108"/>
      <c r="Y20211" s="108"/>
      <c r="AA20211" s="108"/>
      <c r="AC20211" s="108"/>
    </row>
    <row r="20212" spans="19:29" x14ac:dyDescent="0.25">
      <c r="S20212" s="108"/>
      <c r="U20212" s="108"/>
      <c r="W20212" s="108"/>
      <c r="Y20212" s="108"/>
      <c r="AA20212" s="108"/>
      <c r="AC20212" s="108"/>
    </row>
    <row r="20213" spans="19:29" x14ac:dyDescent="0.25">
      <c r="S20213" s="110"/>
      <c r="U20213" s="110"/>
      <c r="W20213" s="110"/>
      <c r="Y20213" s="110"/>
      <c r="AA20213" s="110"/>
      <c r="AC20213" s="110"/>
    </row>
    <row r="20214" spans="19:29" x14ac:dyDescent="0.25">
      <c r="S20214" s="110"/>
      <c r="U20214" s="110"/>
      <c r="W20214" s="110"/>
      <c r="Y20214" s="110"/>
      <c r="AA20214" s="110"/>
      <c r="AC20214" s="110"/>
    </row>
    <row r="20215" spans="19:29" x14ac:dyDescent="0.25">
      <c r="S20215" s="110"/>
      <c r="U20215" s="110"/>
      <c r="W20215" s="110"/>
      <c r="Y20215" s="110"/>
      <c r="AA20215" s="110"/>
      <c r="AC20215" s="110"/>
    </row>
    <row r="20216" spans="19:29" x14ac:dyDescent="0.25">
      <c r="S20216" s="110"/>
      <c r="U20216" s="110"/>
      <c r="W20216" s="110"/>
      <c r="Y20216" s="110"/>
      <c r="AA20216" s="110"/>
      <c r="AC20216" s="110"/>
    </row>
    <row r="20217" spans="19:29" x14ac:dyDescent="0.25">
      <c r="S20217" s="111"/>
      <c r="U20217" s="111"/>
      <c r="W20217" s="111"/>
      <c r="Y20217" s="111"/>
      <c r="AA20217" s="111"/>
      <c r="AC20217" s="111"/>
    </row>
    <row r="20218" spans="19:29" x14ac:dyDescent="0.25">
      <c r="S20218" s="107"/>
      <c r="U20218" s="107"/>
      <c r="W20218" s="107"/>
      <c r="Y20218" s="107"/>
      <c r="AA20218" s="107"/>
      <c r="AC20218" s="107"/>
    </row>
    <row r="20219" spans="19:29" x14ac:dyDescent="0.25">
      <c r="S20219" s="108"/>
      <c r="U20219" s="108"/>
      <c r="W20219" s="108"/>
      <c r="Y20219" s="108"/>
      <c r="AA20219" s="108"/>
      <c r="AC20219" s="108"/>
    </row>
    <row r="20220" spans="19:29" x14ac:dyDescent="0.25">
      <c r="S20220" s="108"/>
      <c r="U20220" s="108"/>
      <c r="W20220" s="108"/>
      <c r="Y20220" s="108"/>
      <c r="AA20220" s="108"/>
      <c r="AC20220" s="108"/>
    </row>
    <row r="20221" spans="19:29" x14ac:dyDescent="0.25">
      <c r="S20221" s="109"/>
      <c r="U20221" s="109"/>
      <c r="W20221" s="109"/>
      <c r="Y20221" s="109"/>
      <c r="AA20221" s="109"/>
      <c r="AC20221" s="109"/>
    </row>
    <row r="20222" spans="19:29" x14ac:dyDescent="0.25">
      <c r="S20222" s="108"/>
      <c r="U20222" s="108"/>
      <c r="W20222" s="108"/>
      <c r="Y20222" s="108"/>
      <c r="AA20222" s="108"/>
      <c r="AC20222" s="108"/>
    </row>
    <row r="20223" spans="19:29" x14ac:dyDescent="0.25">
      <c r="S20223" s="108"/>
      <c r="U20223" s="108"/>
      <c r="W20223" s="108"/>
      <c r="Y20223" s="108"/>
      <c r="AA20223" s="108"/>
      <c r="AC20223" s="108"/>
    </row>
    <row r="20224" spans="19:29" x14ac:dyDescent="0.25">
      <c r="S20224" s="109"/>
      <c r="U20224" s="109"/>
      <c r="W20224" s="109"/>
      <c r="Y20224" s="109"/>
      <c r="AA20224" s="109"/>
      <c r="AC20224" s="109"/>
    </row>
    <row r="20225" spans="19:29" x14ac:dyDescent="0.25">
      <c r="S20225" s="108"/>
      <c r="U20225" s="108"/>
      <c r="W20225" s="108"/>
      <c r="Y20225" s="108"/>
      <c r="AA20225" s="108"/>
      <c r="AC20225" s="108"/>
    </row>
    <row r="20226" spans="19:29" x14ac:dyDescent="0.25">
      <c r="S20226" s="109"/>
      <c r="U20226" s="109"/>
      <c r="W20226" s="109"/>
      <c r="Y20226" s="109"/>
      <c r="AA20226" s="109"/>
      <c r="AC20226" s="109"/>
    </row>
    <row r="20227" spans="19:29" x14ac:dyDescent="0.25">
      <c r="S20227" s="108"/>
      <c r="U20227" s="108"/>
      <c r="W20227" s="108"/>
      <c r="Y20227" s="108"/>
      <c r="AA20227" s="108"/>
      <c r="AC20227" s="108"/>
    </row>
    <row r="20228" spans="19:29" x14ac:dyDescent="0.25">
      <c r="S20228" s="108"/>
      <c r="U20228" s="108"/>
      <c r="W20228" s="108"/>
      <c r="Y20228" s="108"/>
      <c r="AA20228" s="108"/>
      <c r="AC20228" s="108"/>
    </row>
    <row r="20229" spans="19:29" x14ac:dyDescent="0.25">
      <c r="S20229" s="108"/>
      <c r="U20229" s="108"/>
      <c r="W20229" s="108"/>
      <c r="Y20229" s="108"/>
      <c r="AA20229" s="108"/>
      <c r="AC20229" s="108"/>
    </row>
    <row r="20230" spans="19:29" x14ac:dyDescent="0.25">
      <c r="S20230" s="110"/>
      <c r="U20230" s="110"/>
      <c r="W20230" s="110"/>
      <c r="Y20230" s="110"/>
      <c r="AA20230" s="110"/>
      <c r="AC20230" s="110"/>
    </row>
    <row r="20231" spans="19:29" x14ac:dyDescent="0.25">
      <c r="S20231" s="110"/>
      <c r="U20231" s="110"/>
      <c r="W20231" s="110"/>
      <c r="Y20231" s="110"/>
      <c r="AA20231" s="110"/>
      <c r="AC20231" s="110"/>
    </row>
    <row r="20232" spans="19:29" x14ac:dyDescent="0.25">
      <c r="S20232" s="110"/>
      <c r="U20232" s="110"/>
      <c r="W20232" s="110"/>
      <c r="Y20232" s="110"/>
      <c r="AA20232" s="110"/>
      <c r="AC20232" s="110"/>
    </row>
    <row r="20233" spans="19:29" x14ac:dyDescent="0.25">
      <c r="S20233" s="110"/>
      <c r="U20233" s="110"/>
      <c r="W20233" s="110"/>
      <c r="Y20233" s="110"/>
      <c r="AA20233" s="110"/>
      <c r="AC20233" s="110"/>
    </row>
    <row r="20234" spans="19:29" x14ac:dyDescent="0.25">
      <c r="S20234" s="111"/>
      <c r="U20234" s="111"/>
      <c r="W20234" s="111"/>
      <c r="Y20234" s="111"/>
      <c r="AA20234" s="111"/>
      <c r="AC20234" s="111"/>
    </row>
    <row r="20235" spans="19:29" x14ac:dyDescent="0.25">
      <c r="S20235" s="107"/>
      <c r="U20235" s="107"/>
      <c r="W20235" s="107"/>
      <c r="Y20235" s="107"/>
      <c r="AA20235" s="107"/>
      <c r="AC20235" s="107"/>
    </row>
    <row r="20236" spans="19:29" x14ac:dyDescent="0.25">
      <c r="S20236" s="108"/>
      <c r="U20236" s="108"/>
      <c r="W20236" s="108"/>
      <c r="Y20236" s="108"/>
      <c r="AA20236" s="108"/>
      <c r="AC20236" s="108"/>
    </row>
    <row r="20237" spans="19:29" x14ac:dyDescent="0.25">
      <c r="S20237" s="108"/>
      <c r="U20237" s="108"/>
      <c r="W20237" s="108"/>
      <c r="Y20237" s="108"/>
      <c r="AA20237" s="108"/>
      <c r="AC20237" s="108"/>
    </row>
    <row r="20238" spans="19:29" x14ac:dyDescent="0.25">
      <c r="S20238" s="109"/>
      <c r="U20238" s="109"/>
      <c r="W20238" s="109"/>
      <c r="Y20238" s="109"/>
      <c r="AA20238" s="109"/>
      <c r="AC20238" s="109"/>
    </row>
    <row r="20239" spans="19:29" x14ac:dyDescent="0.25">
      <c r="S20239" s="108"/>
      <c r="U20239" s="108"/>
      <c r="W20239" s="108"/>
      <c r="Y20239" s="108"/>
      <c r="AA20239" s="108"/>
      <c r="AC20239" s="108"/>
    </row>
    <row r="20240" spans="19:29" x14ac:dyDescent="0.25">
      <c r="S20240" s="108"/>
      <c r="U20240" s="108"/>
      <c r="W20240" s="108"/>
      <c r="Y20240" s="108"/>
      <c r="AA20240" s="108"/>
      <c r="AC20240" s="108"/>
    </row>
    <row r="20241" spans="19:29" x14ac:dyDescent="0.25">
      <c r="S20241" s="109"/>
      <c r="U20241" s="109"/>
      <c r="W20241" s="109"/>
      <c r="Y20241" s="109"/>
      <c r="AA20241" s="109"/>
      <c r="AC20241" s="109"/>
    </row>
    <row r="20242" spans="19:29" x14ac:dyDescent="0.25">
      <c r="S20242" s="108"/>
      <c r="U20242" s="108"/>
      <c r="W20242" s="108"/>
      <c r="Y20242" s="108"/>
      <c r="AA20242" s="108"/>
      <c r="AC20242" s="108"/>
    </row>
    <row r="20243" spans="19:29" x14ac:dyDescent="0.25">
      <c r="S20243" s="109"/>
      <c r="U20243" s="109"/>
      <c r="W20243" s="109"/>
      <c r="Y20243" s="109"/>
      <c r="AA20243" s="109"/>
      <c r="AC20243" s="109"/>
    </row>
    <row r="20244" spans="19:29" x14ac:dyDescent="0.25">
      <c r="S20244" s="108"/>
      <c r="U20244" s="108"/>
      <c r="W20244" s="108"/>
      <c r="Y20244" s="108"/>
      <c r="AA20244" s="108"/>
      <c r="AC20244" s="108"/>
    </row>
    <row r="20245" spans="19:29" x14ac:dyDescent="0.25">
      <c r="S20245" s="108"/>
      <c r="U20245" s="108"/>
      <c r="W20245" s="108"/>
      <c r="Y20245" s="108"/>
      <c r="AA20245" s="108"/>
      <c r="AC20245" s="108"/>
    </row>
    <row r="20246" spans="19:29" x14ac:dyDescent="0.25">
      <c r="S20246" s="108"/>
      <c r="U20246" s="108"/>
      <c r="W20246" s="108"/>
      <c r="Y20246" s="108"/>
      <c r="AA20246" s="108"/>
      <c r="AC20246" s="108"/>
    </row>
    <row r="20247" spans="19:29" x14ac:dyDescent="0.25">
      <c r="S20247" s="110"/>
      <c r="U20247" s="110"/>
      <c r="W20247" s="110"/>
      <c r="Y20247" s="110"/>
      <c r="AA20247" s="110"/>
      <c r="AC20247" s="110"/>
    </row>
    <row r="20248" spans="19:29" x14ac:dyDescent="0.25">
      <c r="S20248" s="110"/>
      <c r="U20248" s="110"/>
      <c r="W20248" s="110"/>
      <c r="Y20248" s="110"/>
      <c r="AA20248" s="110"/>
      <c r="AC20248" s="110"/>
    </row>
    <row r="20249" spans="19:29" x14ac:dyDescent="0.25">
      <c r="S20249" s="110"/>
      <c r="U20249" s="110"/>
      <c r="W20249" s="110"/>
      <c r="Y20249" s="110"/>
      <c r="AA20249" s="110"/>
      <c r="AC20249" s="110"/>
    </row>
    <row r="20250" spans="19:29" x14ac:dyDescent="0.25">
      <c r="S20250" s="110"/>
      <c r="U20250" s="110"/>
      <c r="W20250" s="110"/>
      <c r="Y20250" s="110"/>
      <c r="AA20250" s="110"/>
      <c r="AC20250" s="110"/>
    </row>
    <row r="20251" spans="19:29" x14ac:dyDescent="0.25">
      <c r="S20251" s="111"/>
      <c r="U20251" s="111"/>
      <c r="W20251" s="111"/>
      <c r="Y20251" s="111"/>
      <c r="AA20251" s="111"/>
      <c r="AC20251" s="111"/>
    </row>
    <row r="20252" spans="19:29" x14ac:dyDescent="0.25">
      <c r="S20252" s="107"/>
      <c r="U20252" s="107"/>
      <c r="W20252" s="107"/>
      <c r="Y20252" s="107"/>
      <c r="AA20252" s="107"/>
      <c r="AC20252" s="107"/>
    </row>
    <row r="20253" spans="19:29" x14ac:dyDescent="0.25">
      <c r="S20253" s="108"/>
      <c r="U20253" s="108"/>
      <c r="W20253" s="108"/>
      <c r="Y20253" s="108"/>
      <c r="AA20253" s="108"/>
      <c r="AC20253" s="108"/>
    </row>
    <row r="20254" spans="19:29" x14ac:dyDescent="0.25">
      <c r="S20254" s="108"/>
      <c r="U20254" s="108"/>
      <c r="W20254" s="108"/>
      <c r="Y20254" s="108"/>
      <c r="AA20254" s="108"/>
      <c r="AC20254" s="108"/>
    </row>
    <row r="20255" spans="19:29" x14ac:dyDescent="0.25">
      <c r="S20255" s="109"/>
      <c r="U20255" s="109"/>
      <c r="W20255" s="109"/>
      <c r="Y20255" s="109"/>
      <c r="AA20255" s="109"/>
      <c r="AC20255" s="109"/>
    </row>
    <row r="20256" spans="19:29" x14ac:dyDescent="0.25">
      <c r="S20256" s="108"/>
      <c r="U20256" s="108"/>
      <c r="W20256" s="108"/>
      <c r="Y20256" s="108"/>
      <c r="AA20256" s="108"/>
      <c r="AC20256" s="108"/>
    </row>
    <row r="20257" spans="19:29" x14ac:dyDescent="0.25">
      <c r="S20257" s="108"/>
      <c r="U20257" s="108"/>
      <c r="W20257" s="108"/>
      <c r="Y20257" s="108"/>
      <c r="AA20257" s="108"/>
      <c r="AC20257" s="108"/>
    </row>
    <row r="20258" spans="19:29" x14ac:dyDescent="0.25">
      <c r="S20258" s="109"/>
      <c r="U20258" s="109"/>
      <c r="W20258" s="109"/>
      <c r="Y20258" s="109"/>
      <c r="AA20258" s="109"/>
      <c r="AC20258" s="109"/>
    </row>
    <row r="20259" spans="19:29" x14ac:dyDescent="0.25">
      <c r="S20259" s="108"/>
      <c r="U20259" s="108"/>
      <c r="W20259" s="108"/>
      <c r="Y20259" s="108"/>
      <c r="AA20259" s="108"/>
      <c r="AC20259" s="108"/>
    </row>
    <row r="20260" spans="19:29" x14ac:dyDescent="0.25">
      <c r="S20260" s="109"/>
      <c r="U20260" s="109"/>
      <c r="W20260" s="109"/>
      <c r="Y20260" s="109"/>
      <c r="AA20260" s="109"/>
      <c r="AC20260" s="109"/>
    </row>
    <row r="20261" spans="19:29" x14ac:dyDescent="0.25">
      <c r="S20261" s="108"/>
      <c r="U20261" s="108"/>
      <c r="W20261" s="108"/>
      <c r="Y20261" s="108"/>
      <c r="AA20261" s="108"/>
      <c r="AC20261" s="108"/>
    </row>
    <row r="20262" spans="19:29" x14ac:dyDescent="0.25">
      <c r="S20262" s="108"/>
      <c r="U20262" s="108"/>
      <c r="W20262" s="108"/>
      <c r="Y20262" s="108"/>
      <c r="AA20262" s="108"/>
      <c r="AC20262" s="108"/>
    </row>
    <row r="20263" spans="19:29" x14ac:dyDescent="0.25">
      <c r="S20263" s="108"/>
      <c r="U20263" s="108"/>
      <c r="W20263" s="108"/>
      <c r="Y20263" s="108"/>
      <c r="AA20263" s="108"/>
      <c r="AC20263" s="108"/>
    </row>
    <row r="20264" spans="19:29" x14ac:dyDescent="0.25">
      <c r="S20264" s="110"/>
      <c r="U20264" s="110"/>
      <c r="W20264" s="110"/>
      <c r="Y20264" s="110"/>
      <c r="AA20264" s="110"/>
      <c r="AC20264" s="110"/>
    </row>
    <row r="20265" spans="19:29" x14ac:dyDescent="0.25">
      <c r="S20265" s="110"/>
      <c r="U20265" s="110"/>
      <c r="W20265" s="110"/>
      <c r="Y20265" s="110"/>
      <c r="AA20265" s="110"/>
      <c r="AC20265" s="110"/>
    </row>
    <row r="20266" spans="19:29" x14ac:dyDescent="0.25">
      <c r="S20266" s="110"/>
      <c r="U20266" s="110"/>
      <c r="W20266" s="110"/>
      <c r="Y20266" s="110"/>
      <c r="AA20266" s="110"/>
      <c r="AC20266" s="110"/>
    </row>
    <row r="20267" spans="19:29" x14ac:dyDescent="0.25">
      <c r="S20267" s="110"/>
      <c r="U20267" s="110"/>
      <c r="W20267" s="110"/>
      <c r="Y20267" s="110"/>
      <c r="AA20267" s="110"/>
      <c r="AC20267" s="110"/>
    </row>
    <row r="20268" spans="19:29" x14ac:dyDescent="0.25">
      <c r="S20268" s="111"/>
      <c r="U20268" s="111"/>
      <c r="W20268" s="111"/>
      <c r="Y20268" s="111"/>
      <c r="AA20268" s="111"/>
      <c r="AC20268" s="111"/>
    </row>
    <row r="20269" spans="19:29" x14ac:dyDescent="0.25">
      <c r="S20269" s="107"/>
      <c r="U20269" s="107"/>
      <c r="W20269" s="107"/>
      <c r="Y20269" s="107"/>
      <c r="AA20269" s="107"/>
      <c r="AC20269" s="107"/>
    </row>
    <row r="20270" spans="19:29" x14ac:dyDescent="0.25">
      <c r="S20270" s="108"/>
      <c r="U20270" s="108"/>
      <c r="W20270" s="108"/>
      <c r="Y20270" s="108"/>
      <c r="AA20270" s="108"/>
      <c r="AC20270" s="108"/>
    </row>
    <row r="20271" spans="19:29" x14ac:dyDescent="0.25">
      <c r="S20271" s="108"/>
      <c r="U20271" s="108"/>
      <c r="W20271" s="108"/>
      <c r="Y20271" s="108"/>
      <c r="AA20271" s="108"/>
      <c r="AC20271" s="108"/>
    </row>
    <row r="20272" spans="19:29" x14ac:dyDescent="0.25">
      <c r="S20272" s="109"/>
      <c r="U20272" s="109"/>
      <c r="W20272" s="109"/>
      <c r="Y20272" s="109"/>
      <c r="AA20272" s="109"/>
      <c r="AC20272" s="109"/>
    </row>
    <row r="20273" spans="19:29" x14ac:dyDescent="0.25">
      <c r="S20273" s="108"/>
      <c r="U20273" s="108"/>
      <c r="W20273" s="108"/>
      <c r="Y20273" s="108"/>
      <c r="AA20273" s="108"/>
      <c r="AC20273" s="108"/>
    </row>
    <row r="20274" spans="19:29" x14ac:dyDescent="0.25">
      <c r="S20274" s="108"/>
      <c r="U20274" s="108"/>
      <c r="W20274" s="108"/>
      <c r="Y20274" s="108"/>
      <c r="AA20274" s="108"/>
      <c r="AC20274" s="108"/>
    </row>
    <row r="20275" spans="19:29" x14ac:dyDescent="0.25">
      <c r="S20275" s="109"/>
      <c r="U20275" s="109"/>
      <c r="W20275" s="109"/>
      <c r="Y20275" s="109"/>
      <c r="AA20275" s="109"/>
      <c r="AC20275" s="109"/>
    </row>
    <row r="20276" spans="19:29" x14ac:dyDescent="0.25">
      <c r="S20276" s="108"/>
      <c r="U20276" s="108"/>
      <c r="W20276" s="108"/>
      <c r="Y20276" s="108"/>
      <c r="AA20276" s="108"/>
      <c r="AC20276" s="108"/>
    </row>
    <row r="20277" spans="19:29" x14ac:dyDescent="0.25">
      <c r="S20277" s="109"/>
      <c r="U20277" s="109"/>
      <c r="W20277" s="109"/>
      <c r="Y20277" s="109"/>
      <c r="AA20277" s="109"/>
      <c r="AC20277" s="109"/>
    </row>
    <row r="20278" spans="19:29" x14ac:dyDescent="0.25">
      <c r="S20278" s="108"/>
      <c r="U20278" s="108"/>
      <c r="W20278" s="108"/>
      <c r="Y20278" s="108"/>
      <c r="AA20278" s="108"/>
      <c r="AC20278" s="108"/>
    </row>
    <row r="20279" spans="19:29" x14ac:dyDescent="0.25">
      <c r="S20279" s="108"/>
      <c r="U20279" s="108"/>
      <c r="W20279" s="108"/>
      <c r="Y20279" s="108"/>
      <c r="AA20279" s="108"/>
      <c r="AC20279" s="108"/>
    </row>
    <row r="20280" spans="19:29" x14ac:dyDescent="0.25">
      <c r="S20280" s="108"/>
      <c r="U20280" s="108"/>
      <c r="W20280" s="108"/>
      <c r="Y20280" s="108"/>
      <c r="AA20280" s="108"/>
      <c r="AC20280" s="108"/>
    </row>
    <row r="20281" spans="19:29" x14ac:dyDescent="0.25">
      <c r="S20281" s="110"/>
      <c r="U20281" s="110"/>
      <c r="W20281" s="110"/>
      <c r="Y20281" s="110"/>
      <c r="AA20281" s="110"/>
      <c r="AC20281" s="110"/>
    </row>
    <row r="20282" spans="19:29" x14ac:dyDescent="0.25">
      <c r="S20282" s="110"/>
      <c r="U20282" s="110"/>
      <c r="W20282" s="110"/>
      <c r="Y20282" s="110"/>
      <c r="AA20282" s="110"/>
      <c r="AC20282" s="110"/>
    </row>
    <row r="20283" spans="19:29" x14ac:dyDescent="0.25">
      <c r="S20283" s="110"/>
      <c r="U20283" s="110"/>
      <c r="W20283" s="110"/>
      <c r="Y20283" s="110"/>
      <c r="AA20283" s="110"/>
      <c r="AC20283" s="110"/>
    </row>
    <row r="20284" spans="19:29" x14ac:dyDescent="0.25">
      <c r="S20284" s="110"/>
      <c r="U20284" s="110"/>
      <c r="W20284" s="110"/>
      <c r="Y20284" s="110"/>
      <c r="AA20284" s="110"/>
      <c r="AC20284" s="110"/>
    </row>
    <row r="20285" spans="19:29" x14ac:dyDescent="0.25">
      <c r="S20285" s="111"/>
      <c r="U20285" s="111"/>
      <c r="W20285" s="111"/>
      <c r="Y20285" s="111"/>
      <c r="AA20285" s="111"/>
      <c r="AC20285" s="111"/>
    </row>
    <row r="20286" spans="19:29" x14ac:dyDescent="0.25">
      <c r="S20286" s="107"/>
      <c r="U20286" s="107"/>
      <c r="W20286" s="107"/>
      <c r="Y20286" s="107"/>
      <c r="AA20286" s="107"/>
      <c r="AC20286" s="107"/>
    </row>
    <row r="20287" spans="19:29" x14ac:dyDescent="0.25">
      <c r="S20287" s="108"/>
      <c r="U20287" s="108"/>
      <c r="W20287" s="108"/>
      <c r="Y20287" s="108"/>
      <c r="AA20287" s="108"/>
      <c r="AC20287" s="108"/>
    </row>
    <row r="20288" spans="19:29" x14ac:dyDescent="0.25">
      <c r="S20288" s="108"/>
      <c r="U20288" s="108"/>
      <c r="W20288" s="108"/>
      <c r="Y20288" s="108"/>
      <c r="AA20288" s="108"/>
      <c r="AC20288" s="108"/>
    </row>
    <row r="20289" spans="19:29" x14ac:dyDescent="0.25">
      <c r="S20289" s="109"/>
      <c r="U20289" s="109"/>
      <c r="W20289" s="109"/>
      <c r="Y20289" s="109"/>
      <c r="AA20289" s="109"/>
      <c r="AC20289" s="109"/>
    </row>
    <row r="20290" spans="19:29" x14ac:dyDescent="0.25">
      <c r="S20290" s="108"/>
      <c r="U20290" s="108"/>
      <c r="W20290" s="108"/>
      <c r="Y20290" s="108"/>
      <c r="AA20290" s="108"/>
      <c r="AC20290" s="108"/>
    </row>
    <row r="20291" spans="19:29" x14ac:dyDescent="0.25">
      <c r="S20291" s="108"/>
      <c r="U20291" s="108"/>
      <c r="W20291" s="108"/>
      <c r="Y20291" s="108"/>
      <c r="AA20291" s="108"/>
      <c r="AC20291" s="108"/>
    </row>
    <row r="20292" spans="19:29" x14ac:dyDescent="0.25">
      <c r="S20292" s="109"/>
      <c r="U20292" s="109"/>
      <c r="W20292" s="109"/>
      <c r="Y20292" s="109"/>
      <c r="AA20292" s="109"/>
      <c r="AC20292" s="109"/>
    </row>
    <row r="20293" spans="19:29" x14ac:dyDescent="0.25">
      <c r="S20293" s="108"/>
      <c r="U20293" s="108"/>
      <c r="W20293" s="108"/>
      <c r="Y20293" s="108"/>
      <c r="AA20293" s="108"/>
      <c r="AC20293" s="108"/>
    </row>
    <row r="20294" spans="19:29" x14ac:dyDescent="0.25">
      <c r="S20294" s="109"/>
      <c r="U20294" s="109"/>
      <c r="W20294" s="109"/>
      <c r="Y20294" s="109"/>
      <c r="AA20294" s="109"/>
      <c r="AC20294" s="109"/>
    </row>
    <row r="20295" spans="19:29" x14ac:dyDescent="0.25">
      <c r="S20295" s="108"/>
      <c r="U20295" s="108"/>
      <c r="W20295" s="108"/>
      <c r="Y20295" s="108"/>
      <c r="AA20295" s="108"/>
      <c r="AC20295" s="108"/>
    </row>
    <row r="20296" spans="19:29" x14ac:dyDescent="0.25">
      <c r="S20296" s="108"/>
      <c r="U20296" s="108"/>
      <c r="W20296" s="108"/>
      <c r="Y20296" s="108"/>
      <c r="AA20296" s="108"/>
      <c r="AC20296" s="108"/>
    </row>
    <row r="20297" spans="19:29" x14ac:dyDescent="0.25">
      <c r="S20297" s="108"/>
      <c r="U20297" s="108"/>
      <c r="W20297" s="108"/>
      <c r="Y20297" s="108"/>
      <c r="AA20297" s="108"/>
      <c r="AC20297" s="108"/>
    </row>
    <row r="20298" spans="19:29" x14ac:dyDescent="0.25">
      <c r="S20298" s="110"/>
      <c r="U20298" s="110"/>
      <c r="W20298" s="110"/>
      <c r="Y20298" s="110"/>
      <c r="AA20298" s="110"/>
      <c r="AC20298" s="110"/>
    </row>
    <row r="20299" spans="19:29" x14ac:dyDescent="0.25">
      <c r="S20299" s="110"/>
      <c r="U20299" s="110"/>
      <c r="W20299" s="110"/>
      <c r="Y20299" s="110"/>
      <c r="AA20299" s="110"/>
      <c r="AC20299" s="110"/>
    </row>
    <row r="20300" spans="19:29" x14ac:dyDescent="0.25">
      <c r="S20300" s="110"/>
      <c r="U20300" s="110"/>
      <c r="W20300" s="110"/>
      <c r="Y20300" s="110"/>
      <c r="AA20300" s="110"/>
      <c r="AC20300" s="110"/>
    </row>
    <row r="20301" spans="19:29" x14ac:dyDescent="0.25">
      <c r="S20301" s="110"/>
      <c r="U20301" s="110"/>
      <c r="W20301" s="110"/>
      <c r="Y20301" s="110"/>
      <c r="AA20301" s="110"/>
      <c r="AC20301" s="110"/>
    </row>
    <row r="20302" spans="19:29" x14ac:dyDescent="0.25">
      <c r="S20302" s="111"/>
      <c r="U20302" s="111"/>
      <c r="W20302" s="111"/>
      <c r="Y20302" s="111"/>
      <c r="AA20302" s="111"/>
      <c r="AC20302" s="111"/>
    </row>
    <row r="20303" spans="19:29" x14ac:dyDescent="0.25">
      <c r="S20303" s="107"/>
      <c r="U20303" s="107"/>
      <c r="W20303" s="107"/>
      <c r="Y20303" s="107"/>
      <c r="AA20303" s="107"/>
      <c r="AC20303" s="107"/>
    </row>
    <row r="20304" spans="19:29" x14ac:dyDescent="0.25">
      <c r="S20304" s="108"/>
      <c r="U20304" s="108"/>
      <c r="W20304" s="108"/>
      <c r="Y20304" s="108"/>
      <c r="AA20304" s="108"/>
      <c r="AC20304" s="108"/>
    </row>
    <row r="20305" spans="19:29" x14ac:dyDescent="0.25">
      <c r="S20305" s="108"/>
      <c r="U20305" s="108"/>
      <c r="W20305" s="108"/>
      <c r="Y20305" s="108"/>
      <c r="AA20305" s="108"/>
      <c r="AC20305" s="108"/>
    </row>
    <row r="20306" spans="19:29" x14ac:dyDescent="0.25">
      <c r="S20306" s="109"/>
      <c r="U20306" s="109"/>
      <c r="W20306" s="109"/>
      <c r="Y20306" s="109"/>
      <c r="AA20306" s="109"/>
      <c r="AC20306" s="109"/>
    </row>
    <row r="20307" spans="19:29" x14ac:dyDescent="0.25">
      <c r="S20307" s="108"/>
      <c r="U20307" s="108"/>
      <c r="W20307" s="108"/>
      <c r="Y20307" s="108"/>
      <c r="AA20307" s="108"/>
      <c r="AC20307" s="108"/>
    </row>
    <row r="20308" spans="19:29" x14ac:dyDescent="0.25">
      <c r="S20308" s="108"/>
      <c r="U20308" s="108"/>
      <c r="W20308" s="108"/>
      <c r="Y20308" s="108"/>
      <c r="AA20308" s="108"/>
      <c r="AC20308" s="108"/>
    </row>
    <row r="20309" spans="19:29" x14ac:dyDescent="0.25">
      <c r="S20309" s="109"/>
      <c r="U20309" s="109"/>
      <c r="W20309" s="109"/>
      <c r="Y20309" s="109"/>
      <c r="AA20309" s="109"/>
      <c r="AC20309" s="109"/>
    </row>
    <row r="20310" spans="19:29" x14ac:dyDescent="0.25">
      <c r="S20310" s="108"/>
      <c r="U20310" s="108"/>
      <c r="W20310" s="108"/>
      <c r="Y20310" s="108"/>
      <c r="AA20310" s="108"/>
      <c r="AC20310" s="108"/>
    </row>
    <row r="20311" spans="19:29" x14ac:dyDescent="0.25">
      <c r="S20311" s="109"/>
      <c r="U20311" s="109"/>
      <c r="W20311" s="109"/>
      <c r="Y20311" s="109"/>
      <c r="AA20311" s="109"/>
      <c r="AC20311" s="109"/>
    </row>
    <row r="20312" spans="19:29" x14ac:dyDescent="0.25">
      <c r="S20312" s="108"/>
      <c r="U20312" s="108"/>
      <c r="W20312" s="108"/>
      <c r="Y20312" s="108"/>
      <c r="AA20312" s="108"/>
      <c r="AC20312" s="108"/>
    </row>
    <row r="20313" spans="19:29" x14ac:dyDescent="0.25">
      <c r="S20313" s="108"/>
      <c r="U20313" s="108"/>
      <c r="W20313" s="108"/>
      <c r="Y20313" s="108"/>
      <c r="AA20313" s="108"/>
      <c r="AC20313" s="108"/>
    </row>
    <row r="20314" spans="19:29" x14ac:dyDescent="0.25">
      <c r="S20314" s="108"/>
      <c r="U20314" s="108"/>
      <c r="W20314" s="108"/>
      <c r="Y20314" s="108"/>
      <c r="AA20314" s="108"/>
      <c r="AC20314" s="108"/>
    </row>
    <row r="20315" spans="19:29" x14ac:dyDescent="0.25">
      <c r="S20315" s="110"/>
      <c r="U20315" s="110"/>
      <c r="W20315" s="110"/>
      <c r="Y20315" s="110"/>
      <c r="AA20315" s="110"/>
      <c r="AC20315" s="110"/>
    </row>
    <row r="20316" spans="19:29" x14ac:dyDescent="0.25">
      <c r="S20316" s="110"/>
      <c r="U20316" s="110"/>
      <c r="W20316" s="110"/>
      <c r="Y20316" s="110"/>
      <c r="AA20316" s="110"/>
      <c r="AC20316" s="110"/>
    </row>
    <row r="20317" spans="19:29" x14ac:dyDescent="0.25">
      <c r="S20317" s="110"/>
      <c r="U20317" s="110"/>
      <c r="W20317" s="110"/>
      <c r="Y20317" s="110"/>
      <c r="AA20317" s="110"/>
      <c r="AC20317" s="110"/>
    </row>
    <row r="20318" spans="19:29" x14ac:dyDescent="0.25">
      <c r="S20318" s="110"/>
      <c r="U20318" s="110"/>
      <c r="W20318" s="110"/>
      <c r="Y20318" s="110"/>
      <c r="AA20318" s="110"/>
      <c r="AC20318" s="110"/>
    </row>
    <row r="20319" spans="19:29" x14ac:dyDescent="0.25">
      <c r="S20319" s="111"/>
      <c r="U20319" s="111"/>
      <c r="W20319" s="111"/>
      <c r="Y20319" s="111"/>
      <c r="AA20319" s="111"/>
      <c r="AC20319" s="111"/>
    </row>
    <row r="20320" spans="19:29" x14ac:dyDescent="0.25">
      <c r="S20320" s="107"/>
      <c r="U20320" s="107"/>
      <c r="W20320" s="107"/>
      <c r="Y20320" s="107"/>
      <c r="AA20320" s="107"/>
      <c r="AC20320" s="107"/>
    </row>
    <row r="20321" spans="19:29" x14ac:dyDescent="0.25">
      <c r="S20321" s="108"/>
      <c r="U20321" s="108"/>
      <c r="W20321" s="108"/>
      <c r="Y20321" s="108"/>
      <c r="AA20321" s="108"/>
      <c r="AC20321" s="108"/>
    </row>
    <row r="20322" spans="19:29" x14ac:dyDescent="0.25">
      <c r="S20322" s="108"/>
      <c r="U20322" s="108"/>
      <c r="W20322" s="108"/>
      <c r="Y20322" s="108"/>
      <c r="AA20322" s="108"/>
      <c r="AC20322" s="108"/>
    </row>
    <row r="20323" spans="19:29" x14ac:dyDescent="0.25">
      <c r="S20323" s="109"/>
      <c r="U20323" s="109"/>
      <c r="W20323" s="109"/>
      <c r="Y20323" s="109"/>
      <c r="AA20323" s="109"/>
      <c r="AC20323" s="109"/>
    </row>
    <row r="20324" spans="19:29" x14ac:dyDescent="0.25">
      <c r="S20324" s="108"/>
      <c r="U20324" s="108"/>
      <c r="W20324" s="108"/>
      <c r="Y20324" s="108"/>
      <c r="AA20324" s="108"/>
      <c r="AC20324" s="108"/>
    </row>
    <row r="20325" spans="19:29" x14ac:dyDescent="0.25">
      <c r="S20325" s="108"/>
      <c r="U20325" s="108"/>
      <c r="W20325" s="108"/>
      <c r="Y20325" s="108"/>
      <c r="AA20325" s="108"/>
      <c r="AC20325" s="108"/>
    </row>
    <row r="20326" spans="19:29" x14ac:dyDescent="0.25">
      <c r="S20326" s="109"/>
      <c r="U20326" s="109"/>
      <c r="W20326" s="109"/>
      <c r="Y20326" s="109"/>
      <c r="AA20326" s="109"/>
      <c r="AC20326" s="109"/>
    </row>
    <row r="20327" spans="19:29" x14ac:dyDescent="0.25">
      <c r="S20327" s="108"/>
      <c r="U20327" s="108"/>
      <c r="W20327" s="108"/>
      <c r="Y20327" s="108"/>
      <c r="AA20327" s="108"/>
      <c r="AC20327" s="108"/>
    </row>
    <row r="20328" spans="19:29" x14ac:dyDescent="0.25">
      <c r="S20328" s="109"/>
      <c r="U20328" s="109"/>
      <c r="W20328" s="109"/>
      <c r="Y20328" s="109"/>
      <c r="AA20328" s="109"/>
      <c r="AC20328" s="109"/>
    </row>
    <row r="20329" spans="19:29" x14ac:dyDescent="0.25">
      <c r="S20329" s="108"/>
      <c r="U20329" s="108"/>
      <c r="W20329" s="108"/>
      <c r="Y20329" s="108"/>
      <c r="AA20329" s="108"/>
      <c r="AC20329" s="108"/>
    </row>
    <row r="20330" spans="19:29" x14ac:dyDescent="0.25">
      <c r="S20330" s="108"/>
      <c r="U20330" s="108"/>
      <c r="W20330" s="108"/>
      <c r="Y20330" s="108"/>
      <c r="AA20330" s="108"/>
      <c r="AC20330" s="108"/>
    </row>
    <row r="20331" spans="19:29" x14ac:dyDescent="0.25">
      <c r="S20331" s="108"/>
      <c r="U20331" s="108"/>
      <c r="W20331" s="108"/>
      <c r="Y20331" s="108"/>
      <c r="AA20331" s="108"/>
      <c r="AC20331" s="108"/>
    </row>
    <row r="20332" spans="19:29" x14ac:dyDescent="0.25">
      <c r="S20332" s="110"/>
      <c r="U20332" s="110"/>
      <c r="W20332" s="110"/>
      <c r="Y20332" s="110"/>
      <c r="AA20332" s="110"/>
      <c r="AC20332" s="110"/>
    </row>
    <row r="20333" spans="19:29" x14ac:dyDescent="0.25">
      <c r="S20333" s="110"/>
      <c r="U20333" s="110"/>
      <c r="W20333" s="110"/>
      <c r="Y20333" s="110"/>
      <c r="AA20333" s="110"/>
      <c r="AC20333" s="110"/>
    </row>
    <row r="20334" spans="19:29" x14ac:dyDescent="0.25">
      <c r="S20334" s="110"/>
      <c r="U20334" s="110"/>
      <c r="W20334" s="110"/>
      <c r="Y20334" s="110"/>
      <c r="AA20334" s="110"/>
      <c r="AC20334" s="110"/>
    </row>
    <row r="20335" spans="19:29" x14ac:dyDescent="0.25">
      <c r="S20335" s="110"/>
      <c r="U20335" s="110"/>
      <c r="W20335" s="110"/>
      <c r="Y20335" s="110"/>
      <c r="AA20335" s="110"/>
      <c r="AC20335" s="110"/>
    </row>
    <row r="20336" spans="19:29" x14ac:dyDescent="0.25">
      <c r="S20336" s="111"/>
      <c r="U20336" s="111"/>
      <c r="W20336" s="111"/>
      <c r="Y20336" s="111"/>
      <c r="AA20336" s="111"/>
      <c r="AC20336" s="111"/>
    </row>
    <row r="20337" spans="19:29" x14ac:dyDescent="0.25">
      <c r="S20337" s="107"/>
      <c r="U20337" s="107"/>
      <c r="W20337" s="107"/>
      <c r="Y20337" s="107"/>
      <c r="AA20337" s="107"/>
      <c r="AC20337" s="107"/>
    </row>
    <row r="20338" spans="19:29" x14ac:dyDescent="0.25">
      <c r="S20338" s="108"/>
      <c r="U20338" s="108"/>
      <c r="W20338" s="108"/>
      <c r="Y20338" s="108"/>
      <c r="AA20338" s="108"/>
      <c r="AC20338" s="108"/>
    </row>
    <row r="20339" spans="19:29" x14ac:dyDescent="0.25">
      <c r="S20339" s="108"/>
      <c r="U20339" s="108"/>
      <c r="W20339" s="108"/>
      <c r="Y20339" s="108"/>
      <c r="AA20339" s="108"/>
      <c r="AC20339" s="108"/>
    </row>
    <row r="20340" spans="19:29" x14ac:dyDescent="0.25">
      <c r="S20340" s="109"/>
      <c r="U20340" s="109"/>
      <c r="W20340" s="109"/>
      <c r="Y20340" s="109"/>
      <c r="AA20340" s="109"/>
      <c r="AC20340" s="109"/>
    </row>
    <row r="20341" spans="19:29" x14ac:dyDescent="0.25">
      <c r="S20341" s="108"/>
      <c r="U20341" s="108"/>
      <c r="W20341" s="108"/>
      <c r="Y20341" s="108"/>
      <c r="AA20341" s="108"/>
      <c r="AC20341" s="108"/>
    </row>
    <row r="20342" spans="19:29" x14ac:dyDescent="0.25">
      <c r="S20342" s="108"/>
      <c r="U20342" s="108"/>
      <c r="W20342" s="108"/>
      <c r="Y20342" s="108"/>
      <c r="AA20342" s="108"/>
      <c r="AC20342" s="108"/>
    </row>
    <row r="20343" spans="19:29" x14ac:dyDescent="0.25">
      <c r="S20343" s="109"/>
      <c r="U20343" s="109"/>
      <c r="W20343" s="109"/>
      <c r="Y20343" s="109"/>
      <c r="AA20343" s="109"/>
      <c r="AC20343" s="109"/>
    </row>
    <row r="20344" spans="19:29" x14ac:dyDescent="0.25">
      <c r="S20344" s="108"/>
      <c r="U20344" s="108"/>
      <c r="W20344" s="108"/>
      <c r="Y20344" s="108"/>
      <c r="AA20344" s="108"/>
      <c r="AC20344" s="108"/>
    </row>
    <row r="20345" spans="19:29" x14ac:dyDescent="0.25">
      <c r="S20345" s="109"/>
      <c r="U20345" s="109"/>
      <c r="W20345" s="109"/>
      <c r="Y20345" s="109"/>
      <c r="AA20345" s="109"/>
      <c r="AC20345" s="109"/>
    </row>
    <row r="20346" spans="19:29" x14ac:dyDescent="0.25">
      <c r="S20346" s="108"/>
      <c r="U20346" s="108"/>
      <c r="W20346" s="108"/>
      <c r="Y20346" s="108"/>
      <c r="AA20346" s="108"/>
      <c r="AC20346" s="108"/>
    </row>
    <row r="20347" spans="19:29" x14ac:dyDescent="0.25">
      <c r="S20347" s="108"/>
      <c r="U20347" s="108"/>
      <c r="W20347" s="108"/>
      <c r="Y20347" s="108"/>
      <c r="AA20347" s="108"/>
      <c r="AC20347" s="108"/>
    </row>
    <row r="20348" spans="19:29" x14ac:dyDescent="0.25">
      <c r="S20348" s="108"/>
      <c r="U20348" s="108"/>
      <c r="W20348" s="108"/>
      <c r="Y20348" s="108"/>
      <c r="AA20348" s="108"/>
      <c r="AC20348" s="108"/>
    </row>
    <row r="20349" spans="19:29" x14ac:dyDescent="0.25">
      <c r="S20349" s="110"/>
      <c r="U20349" s="110"/>
      <c r="W20349" s="110"/>
      <c r="Y20349" s="110"/>
      <c r="AA20349" s="110"/>
      <c r="AC20349" s="110"/>
    </row>
    <row r="20350" spans="19:29" x14ac:dyDescent="0.25">
      <c r="S20350" s="110"/>
      <c r="U20350" s="110"/>
      <c r="W20350" s="110"/>
      <c r="Y20350" s="110"/>
      <c r="AA20350" s="110"/>
      <c r="AC20350" s="110"/>
    </row>
    <row r="20351" spans="19:29" x14ac:dyDescent="0.25">
      <c r="S20351" s="110"/>
      <c r="U20351" s="110"/>
      <c r="W20351" s="110"/>
      <c r="Y20351" s="110"/>
      <c r="AA20351" s="110"/>
      <c r="AC20351" s="110"/>
    </row>
    <row r="20352" spans="19:29" x14ac:dyDescent="0.25">
      <c r="S20352" s="110"/>
      <c r="U20352" s="110"/>
      <c r="W20352" s="110"/>
      <c r="Y20352" s="110"/>
      <c r="AA20352" s="110"/>
      <c r="AC20352" s="110"/>
    </row>
    <row r="20353" spans="19:29" x14ac:dyDescent="0.25">
      <c r="S20353" s="111"/>
      <c r="U20353" s="111"/>
      <c r="W20353" s="111"/>
      <c r="Y20353" s="111"/>
      <c r="AA20353" s="111"/>
      <c r="AC20353" s="111"/>
    </row>
    <row r="20354" spans="19:29" x14ac:dyDescent="0.25">
      <c r="S20354" s="107"/>
      <c r="U20354" s="107"/>
      <c r="W20354" s="107"/>
      <c r="Y20354" s="107"/>
      <c r="AA20354" s="107"/>
      <c r="AC20354" s="107"/>
    </row>
    <row r="20355" spans="19:29" x14ac:dyDescent="0.25">
      <c r="S20355" s="108"/>
      <c r="U20355" s="108"/>
      <c r="W20355" s="108"/>
      <c r="Y20355" s="108"/>
      <c r="AA20355" s="108"/>
      <c r="AC20355" s="108"/>
    </row>
    <row r="20356" spans="19:29" x14ac:dyDescent="0.25">
      <c r="S20356" s="108"/>
      <c r="U20356" s="108"/>
      <c r="W20356" s="108"/>
      <c r="Y20356" s="108"/>
      <c r="AA20356" s="108"/>
      <c r="AC20356" s="108"/>
    </row>
    <row r="20357" spans="19:29" x14ac:dyDescent="0.25">
      <c r="S20357" s="109"/>
      <c r="U20357" s="109"/>
      <c r="W20357" s="109"/>
      <c r="Y20357" s="109"/>
      <c r="AA20357" s="109"/>
      <c r="AC20357" s="109"/>
    </row>
    <row r="20358" spans="19:29" x14ac:dyDescent="0.25">
      <c r="S20358" s="108"/>
      <c r="U20358" s="108"/>
      <c r="W20358" s="108"/>
      <c r="Y20358" s="108"/>
      <c r="AA20358" s="108"/>
      <c r="AC20358" s="108"/>
    </row>
    <row r="20359" spans="19:29" x14ac:dyDescent="0.25">
      <c r="S20359" s="108"/>
      <c r="U20359" s="108"/>
      <c r="W20359" s="108"/>
      <c r="Y20359" s="108"/>
      <c r="AA20359" s="108"/>
      <c r="AC20359" s="108"/>
    </row>
    <row r="20360" spans="19:29" x14ac:dyDescent="0.25">
      <c r="S20360" s="109"/>
      <c r="U20360" s="109"/>
      <c r="W20360" s="109"/>
      <c r="Y20360" s="109"/>
      <c r="AA20360" s="109"/>
      <c r="AC20360" s="109"/>
    </row>
    <row r="20361" spans="19:29" x14ac:dyDescent="0.25">
      <c r="S20361" s="108"/>
      <c r="U20361" s="108"/>
      <c r="W20361" s="108"/>
      <c r="Y20361" s="108"/>
      <c r="AA20361" s="108"/>
      <c r="AC20361" s="108"/>
    </row>
    <row r="20362" spans="19:29" x14ac:dyDescent="0.25">
      <c r="S20362" s="109"/>
      <c r="U20362" s="109"/>
      <c r="W20362" s="109"/>
      <c r="Y20362" s="109"/>
      <c r="AA20362" s="109"/>
      <c r="AC20362" s="109"/>
    </row>
    <row r="20363" spans="19:29" x14ac:dyDescent="0.25">
      <c r="S20363" s="108"/>
      <c r="U20363" s="108"/>
      <c r="W20363" s="108"/>
      <c r="Y20363" s="108"/>
      <c r="AA20363" s="108"/>
      <c r="AC20363" s="108"/>
    </row>
    <row r="20364" spans="19:29" x14ac:dyDescent="0.25">
      <c r="S20364" s="108"/>
      <c r="U20364" s="108"/>
      <c r="W20364" s="108"/>
      <c r="Y20364" s="108"/>
      <c r="AA20364" s="108"/>
      <c r="AC20364" s="108"/>
    </row>
    <row r="20365" spans="19:29" x14ac:dyDescent="0.25">
      <c r="S20365" s="108"/>
      <c r="U20365" s="108"/>
      <c r="W20365" s="108"/>
      <c r="Y20365" s="108"/>
      <c r="AA20365" s="108"/>
      <c r="AC20365" s="108"/>
    </row>
    <row r="20366" spans="19:29" x14ac:dyDescent="0.25">
      <c r="S20366" s="110"/>
      <c r="U20366" s="110"/>
      <c r="W20366" s="110"/>
      <c r="Y20366" s="110"/>
      <c r="AA20366" s="110"/>
      <c r="AC20366" s="110"/>
    </row>
    <row r="20367" spans="19:29" x14ac:dyDescent="0.25">
      <c r="S20367" s="110"/>
      <c r="U20367" s="110"/>
      <c r="W20367" s="110"/>
      <c r="Y20367" s="110"/>
      <c r="AA20367" s="110"/>
      <c r="AC20367" s="110"/>
    </row>
    <row r="20368" spans="19:29" x14ac:dyDescent="0.25">
      <c r="S20368" s="110"/>
      <c r="U20368" s="110"/>
      <c r="W20368" s="110"/>
      <c r="Y20368" s="110"/>
      <c r="AA20368" s="110"/>
      <c r="AC20368" s="110"/>
    </row>
    <row r="20369" spans="19:29" x14ac:dyDescent="0.25">
      <c r="S20369" s="110"/>
      <c r="U20369" s="110"/>
      <c r="W20369" s="110"/>
      <c r="Y20369" s="110"/>
      <c r="AA20369" s="110"/>
      <c r="AC20369" s="110"/>
    </row>
    <row r="20370" spans="19:29" x14ac:dyDescent="0.25">
      <c r="S20370" s="111"/>
      <c r="U20370" s="111"/>
      <c r="W20370" s="111"/>
      <c r="Y20370" s="111"/>
      <c r="AA20370" s="111"/>
      <c r="AC20370" s="111"/>
    </row>
    <row r="20371" spans="19:29" x14ac:dyDescent="0.25">
      <c r="S20371" s="107"/>
      <c r="U20371" s="107"/>
      <c r="W20371" s="107"/>
      <c r="Y20371" s="107"/>
      <c r="AA20371" s="107"/>
      <c r="AC20371" s="107"/>
    </row>
    <row r="20372" spans="19:29" x14ac:dyDescent="0.25">
      <c r="S20372" s="108"/>
      <c r="U20372" s="108"/>
      <c r="W20372" s="108"/>
      <c r="Y20372" s="108"/>
      <c r="AA20372" s="108"/>
      <c r="AC20372" s="108"/>
    </row>
    <row r="20373" spans="19:29" x14ac:dyDescent="0.25">
      <c r="S20373" s="108"/>
      <c r="U20373" s="108"/>
      <c r="W20373" s="108"/>
      <c r="Y20373" s="108"/>
      <c r="AA20373" s="108"/>
      <c r="AC20373" s="108"/>
    </row>
    <row r="20374" spans="19:29" x14ac:dyDescent="0.25">
      <c r="S20374" s="109"/>
      <c r="U20374" s="109"/>
      <c r="W20374" s="109"/>
      <c r="Y20374" s="109"/>
      <c r="AA20374" s="109"/>
      <c r="AC20374" s="109"/>
    </row>
    <row r="20375" spans="19:29" x14ac:dyDescent="0.25">
      <c r="S20375" s="108"/>
      <c r="U20375" s="108"/>
      <c r="W20375" s="108"/>
      <c r="Y20375" s="108"/>
      <c r="AA20375" s="108"/>
      <c r="AC20375" s="108"/>
    </row>
    <row r="20376" spans="19:29" x14ac:dyDescent="0.25">
      <c r="S20376" s="108"/>
      <c r="U20376" s="108"/>
      <c r="W20376" s="108"/>
      <c r="Y20376" s="108"/>
      <c r="AA20376" s="108"/>
      <c r="AC20376" s="108"/>
    </row>
    <row r="20377" spans="19:29" x14ac:dyDescent="0.25">
      <c r="S20377" s="109"/>
      <c r="U20377" s="109"/>
      <c r="W20377" s="109"/>
      <c r="Y20377" s="109"/>
      <c r="AA20377" s="109"/>
      <c r="AC20377" s="109"/>
    </row>
    <row r="20378" spans="19:29" x14ac:dyDescent="0.25">
      <c r="S20378" s="108"/>
      <c r="U20378" s="108"/>
      <c r="W20378" s="108"/>
      <c r="Y20378" s="108"/>
      <c r="AA20378" s="108"/>
      <c r="AC20378" s="108"/>
    </row>
    <row r="20379" spans="19:29" x14ac:dyDescent="0.25">
      <c r="S20379" s="109"/>
      <c r="U20379" s="109"/>
      <c r="W20379" s="109"/>
      <c r="Y20379" s="109"/>
      <c r="AA20379" s="109"/>
      <c r="AC20379" s="109"/>
    </row>
    <row r="20380" spans="19:29" x14ac:dyDescent="0.25">
      <c r="S20380" s="108"/>
      <c r="U20380" s="108"/>
      <c r="W20380" s="108"/>
      <c r="Y20380" s="108"/>
      <c r="AA20380" s="108"/>
      <c r="AC20380" s="108"/>
    </row>
    <row r="20381" spans="19:29" x14ac:dyDescent="0.25">
      <c r="S20381" s="108"/>
      <c r="U20381" s="108"/>
      <c r="W20381" s="108"/>
      <c r="Y20381" s="108"/>
      <c r="AA20381" s="108"/>
      <c r="AC20381" s="108"/>
    </row>
    <row r="20382" spans="19:29" x14ac:dyDescent="0.25">
      <c r="S20382" s="108"/>
      <c r="U20382" s="108"/>
      <c r="W20382" s="108"/>
      <c r="Y20382" s="108"/>
      <c r="AA20382" s="108"/>
      <c r="AC20382" s="108"/>
    </row>
    <row r="20383" spans="19:29" x14ac:dyDescent="0.25">
      <c r="S20383" s="110"/>
      <c r="U20383" s="110"/>
      <c r="W20383" s="110"/>
      <c r="Y20383" s="110"/>
      <c r="AA20383" s="110"/>
      <c r="AC20383" s="110"/>
    </row>
    <row r="20384" spans="19:29" x14ac:dyDescent="0.25">
      <c r="S20384" s="110"/>
      <c r="U20384" s="110"/>
      <c r="W20384" s="110"/>
      <c r="Y20384" s="110"/>
      <c r="AA20384" s="110"/>
      <c r="AC20384" s="110"/>
    </row>
    <row r="20385" spans="19:29" x14ac:dyDescent="0.25">
      <c r="S20385" s="110"/>
      <c r="U20385" s="110"/>
      <c r="W20385" s="110"/>
      <c r="Y20385" s="110"/>
      <c r="AA20385" s="110"/>
      <c r="AC20385" s="110"/>
    </row>
    <row r="20386" spans="19:29" x14ac:dyDescent="0.25">
      <c r="S20386" s="110"/>
      <c r="U20386" s="110"/>
      <c r="W20386" s="110"/>
      <c r="Y20386" s="110"/>
      <c r="AA20386" s="110"/>
      <c r="AC20386" s="110"/>
    </row>
    <row r="20387" spans="19:29" x14ac:dyDescent="0.25">
      <c r="S20387" s="111"/>
      <c r="U20387" s="111"/>
      <c r="W20387" s="111"/>
      <c r="Y20387" s="111"/>
      <c r="AA20387" s="111"/>
      <c r="AC20387" s="111"/>
    </row>
    <row r="20388" spans="19:29" x14ac:dyDescent="0.25">
      <c r="S20388" s="107"/>
      <c r="U20388" s="107"/>
      <c r="W20388" s="107"/>
      <c r="Y20388" s="107"/>
      <c r="AA20388" s="107"/>
      <c r="AC20388" s="107"/>
    </row>
    <row r="20389" spans="19:29" x14ac:dyDescent="0.25">
      <c r="S20389" s="108"/>
      <c r="U20389" s="108"/>
      <c r="W20389" s="108"/>
      <c r="Y20389" s="108"/>
      <c r="AA20389" s="108"/>
      <c r="AC20389" s="108"/>
    </row>
    <row r="20390" spans="19:29" x14ac:dyDescent="0.25">
      <c r="S20390" s="108"/>
      <c r="U20390" s="108"/>
      <c r="W20390" s="108"/>
      <c r="Y20390" s="108"/>
      <c r="AA20390" s="108"/>
      <c r="AC20390" s="108"/>
    </row>
    <row r="20391" spans="19:29" x14ac:dyDescent="0.25">
      <c r="S20391" s="109"/>
      <c r="U20391" s="109"/>
      <c r="W20391" s="109"/>
      <c r="Y20391" s="109"/>
      <c r="AA20391" s="109"/>
      <c r="AC20391" s="109"/>
    </row>
    <row r="20392" spans="19:29" x14ac:dyDescent="0.25">
      <c r="S20392" s="108"/>
      <c r="U20392" s="108"/>
      <c r="W20392" s="108"/>
      <c r="Y20392" s="108"/>
      <c r="AA20392" s="108"/>
      <c r="AC20392" s="108"/>
    </row>
    <row r="20393" spans="19:29" x14ac:dyDescent="0.25">
      <c r="S20393" s="108"/>
      <c r="U20393" s="108"/>
      <c r="W20393" s="108"/>
      <c r="Y20393" s="108"/>
      <c r="AA20393" s="108"/>
      <c r="AC20393" s="108"/>
    </row>
    <row r="20394" spans="19:29" x14ac:dyDescent="0.25">
      <c r="S20394" s="109"/>
      <c r="U20394" s="109"/>
      <c r="W20394" s="109"/>
      <c r="Y20394" s="109"/>
      <c r="AA20394" s="109"/>
      <c r="AC20394" s="109"/>
    </row>
    <row r="20395" spans="19:29" x14ac:dyDescent="0.25">
      <c r="S20395" s="108"/>
      <c r="U20395" s="108"/>
      <c r="W20395" s="108"/>
      <c r="Y20395" s="108"/>
      <c r="AA20395" s="108"/>
      <c r="AC20395" s="108"/>
    </row>
    <row r="20396" spans="19:29" x14ac:dyDescent="0.25">
      <c r="S20396" s="109"/>
      <c r="U20396" s="109"/>
      <c r="W20396" s="109"/>
      <c r="Y20396" s="109"/>
      <c r="AA20396" s="109"/>
      <c r="AC20396" s="109"/>
    </row>
    <row r="20397" spans="19:29" x14ac:dyDescent="0.25">
      <c r="S20397" s="108"/>
      <c r="U20397" s="108"/>
      <c r="W20397" s="108"/>
      <c r="Y20397" s="108"/>
      <c r="AA20397" s="108"/>
      <c r="AC20397" s="108"/>
    </row>
    <row r="20398" spans="19:29" x14ac:dyDescent="0.25">
      <c r="S20398" s="108"/>
      <c r="U20398" s="108"/>
      <c r="W20398" s="108"/>
      <c r="Y20398" s="108"/>
      <c r="AA20398" s="108"/>
      <c r="AC20398" s="108"/>
    </row>
    <row r="20399" spans="19:29" x14ac:dyDescent="0.25">
      <c r="S20399" s="108"/>
      <c r="U20399" s="108"/>
      <c r="W20399" s="108"/>
      <c r="Y20399" s="108"/>
      <c r="AA20399" s="108"/>
      <c r="AC20399" s="108"/>
    </row>
    <row r="20400" spans="19:29" x14ac:dyDescent="0.25">
      <c r="S20400" s="110"/>
      <c r="U20400" s="110"/>
      <c r="W20400" s="110"/>
      <c r="Y20400" s="110"/>
      <c r="AA20400" s="110"/>
      <c r="AC20400" s="110"/>
    </row>
    <row r="20401" spans="19:29" x14ac:dyDescent="0.25">
      <c r="S20401" s="110"/>
      <c r="U20401" s="110"/>
      <c r="W20401" s="110"/>
      <c r="Y20401" s="110"/>
      <c r="AA20401" s="110"/>
      <c r="AC20401" s="110"/>
    </row>
    <row r="20402" spans="19:29" x14ac:dyDescent="0.25">
      <c r="S20402" s="110"/>
      <c r="U20402" s="110"/>
      <c r="W20402" s="110"/>
      <c r="Y20402" s="110"/>
      <c r="AA20402" s="110"/>
      <c r="AC20402" s="110"/>
    </row>
    <row r="20403" spans="19:29" x14ac:dyDescent="0.25">
      <c r="S20403" s="110"/>
      <c r="U20403" s="110"/>
      <c r="W20403" s="110"/>
      <c r="Y20403" s="110"/>
      <c r="AA20403" s="110"/>
      <c r="AC20403" s="110"/>
    </row>
    <row r="20404" spans="19:29" x14ac:dyDescent="0.25">
      <c r="S20404" s="111"/>
      <c r="U20404" s="111"/>
      <c r="W20404" s="111"/>
      <c r="Y20404" s="111"/>
      <c r="AA20404" s="111"/>
      <c r="AC20404" s="111"/>
    </row>
    <row r="20405" spans="19:29" x14ac:dyDescent="0.25">
      <c r="S20405" s="107"/>
      <c r="U20405" s="107"/>
      <c r="W20405" s="107"/>
      <c r="Y20405" s="107"/>
      <c r="AA20405" s="107"/>
      <c r="AC20405" s="107"/>
    </row>
    <row r="20406" spans="19:29" x14ac:dyDescent="0.25">
      <c r="S20406" s="108"/>
      <c r="U20406" s="108"/>
      <c r="W20406" s="108"/>
      <c r="Y20406" s="108"/>
      <c r="AA20406" s="108"/>
      <c r="AC20406" s="108"/>
    </row>
    <row r="20407" spans="19:29" x14ac:dyDescent="0.25">
      <c r="S20407" s="108"/>
      <c r="U20407" s="108"/>
      <c r="W20407" s="108"/>
      <c r="Y20407" s="108"/>
      <c r="AA20407" s="108"/>
      <c r="AC20407" s="108"/>
    </row>
    <row r="20408" spans="19:29" x14ac:dyDescent="0.25">
      <c r="S20408" s="109"/>
      <c r="U20408" s="109"/>
      <c r="W20408" s="109"/>
      <c r="Y20408" s="109"/>
      <c r="AA20408" s="109"/>
      <c r="AC20408" s="109"/>
    </row>
    <row r="20409" spans="19:29" x14ac:dyDescent="0.25">
      <c r="S20409" s="108"/>
      <c r="U20409" s="108"/>
      <c r="W20409" s="108"/>
      <c r="Y20409" s="108"/>
      <c r="AA20409" s="108"/>
      <c r="AC20409" s="108"/>
    </row>
    <row r="20410" spans="19:29" x14ac:dyDescent="0.25">
      <c r="S20410" s="108"/>
      <c r="U20410" s="108"/>
      <c r="W20410" s="108"/>
      <c r="Y20410" s="108"/>
      <c r="AA20410" s="108"/>
      <c r="AC20410" s="108"/>
    </row>
    <row r="20411" spans="19:29" x14ac:dyDescent="0.25">
      <c r="S20411" s="109"/>
      <c r="U20411" s="109"/>
      <c r="W20411" s="109"/>
      <c r="Y20411" s="109"/>
      <c r="AA20411" s="109"/>
      <c r="AC20411" s="109"/>
    </row>
    <row r="20412" spans="19:29" x14ac:dyDescent="0.25">
      <c r="S20412" s="108"/>
      <c r="U20412" s="108"/>
      <c r="W20412" s="108"/>
      <c r="Y20412" s="108"/>
      <c r="AA20412" s="108"/>
      <c r="AC20412" s="108"/>
    </row>
    <row r="20413" spans="19:29" x14ac:dyDescent="0.25">
      <c r="S20413" s="109"/>
      <c r="U20413" s="109"/>
      <c r="W20413" s="109"/>
      <c r="Y20413" s="109"/>
      <c r="AA20413" s="109"/>
      <c r="AC20413" s="109"/>
    </row>
    <row r="20414" spans="19:29" x14ac:dyDescent="0.25">
      <c r="S20414" s="108"/>
      <c r="U20414" s="108"/>
      <c r="W20414" s="108"/>
      <c r="Y20414" s="108"/>
      <c r="AA20414" s="108"/>
      <c r="AC20414" s="108"/>
    </row>
    <row r="20415" spans="19:29" x14ac:dyDescent="0.25">
      <c r="S20415" s="108"/>
      <c r="U20415" s="108"/>
      <c r="W20415" s="108"/>
      <c r="Y20415" s="108"/>
      <c r="AA20415" s="108"/>
      <c r="AC20415" s="108"/>
    </row>
    <row r="20416" spans="19:29" x14ac:dyDescent="0.25">
      <c r="S20416" s="108"/>
      <c r="U20416" s="108"/>
      <c r="W20416" s="108"/>
      <c r="Y20416" s="108"/>
      <c r="AA20416" s="108"/>
      <c r="AC20416" s="108"/>
    </row>
    <row r="20417" spans="19:29" x14ac:dyDescent="0.25">
      <c r="S20417" s="110"/>
      <c r="U20417" s="110"/>
      <c r="W20417" s="110"/>
      <c r="Y20417" s="110"/>
      <c r="AA20417" s="110"/>
      <c r="AC20417" s="110"/>
    </row>
    <row r="20418" spans="19:29" x14ac:dyDescent="0.25">
      <c r="S20418" s="110"/>
      <c r="U20418" s="110"/>
      <c r="W20418" s="110"/>
      <c r="Y20418" s="110"/>
      <c r="AA20418" s="110"/>
      <c r="AC20418" s="110"/>
    </row>
    <row r="20419" spans="19:29" x14ac:dyDescent="0.25">
      <c r="S20419" s="110"/>
      <c r="U20419" s="110"/>
      <c r="W20419" s="110"/>
      <c r="Y20419" s="110"/>
      <c r="AA20419" s="110"/>
      <c r="AC20419" s="110"/>
    </row>
    <row r="20420" spans="19:29" x14ac:dyDescent="0.25">
      <c r="S20420" s="110"/>
      <c r="U20420" s="110"/>
      <c r="W20420" s="110"/>
      <c r="Y20420" s="110"/>
      <c r="AA20420" s="110"/>
      <c r="AC20420" s="110"/>
    </row>
    <row r="20421" spans="19:29" x14ac:dyDescent="0.25">
      <c r="S20421" s="111"/>
      <c r="U20421" s="111"/>
      <c r="W20421" s="111"/>
      <c r="Y20421" s="111"/>
      <c r="AA20421" s="111"/>
      <c r="AC20421" s="111"/>
    </row>
    <row r="20422" spans="19:29" x14ac:dyDescent="0.25">
      <c r="S20422" s="107"/>
      <c r="U20422" s="107"/>
      <c r="W20422" s="107"/>
      <c r="Y20422" s="107"/>
      <c r="AA20422" s="107"/>
      <c r="AC20422" s="107"/>
    </row>
    <row r="20423" spans="19:29" x14ac:dyDescent="0.25">
      <c r="S20423" s="108"/>
      <c r="U20423" s="108"/>
      <c r="W20423" s="108"/>
      <c r="Y20423" s="108"/>
      <c r="AA20423" s="108"/>
      <c r="AC20423" s="108"/>
    </row>
    <row r="20424" spans="19:29" x14ac:dyDescent="0.25">
      <c r="S20424" s="108"/>
      <c r="U20424" s="108"/>
      <c r="W20424" s="108"/>
      <c r="Y20424" s="108"/>
      <c r="AA20424" s="108"/>
      <c r="AC20424" s="108"/>
    </row>
    <row r="20425" spans="19:29" x14ac:dyDescent="0.25">
      <c r="S20425" s="109"/>
      <c r="U20425" s="109"/>
      <c r="W20425" s="109"/>
      <c r="Y20425" s="109"/>
      <c r="AA20425" s="109"/>
      <c r="AC20425" s="109"/>
    </row>
    <row r="20426" spans="19:29" x14ac:dyDescent="0.25">
      <c r="S20426" s="108"/>
      <c r="U20426" s="108"/>
      <c r="W20426" s="108"/>
      <c r="Y20426" s="108"/>
      <c r="AA20426" s="108"/>
      <c r="AC20426" s="108"/>
    </row>
    <row r="20427" spans="19:29" x14ac:dyDescent="0.25">
      <c r="S20427" s="108"/>
      <c r="U20427" s="108"/>
      <c r="W20427" s="108"/>
      <c r="Y20427" s="108"/>
      <c r="AA20427" s="108"/>
      <c r="AC20427" s="108"/>
    </row>
    <row r="20428" spans="19:29" x14ac:dyDescent="0.25">
      <c r="S20428" s="109"/>
      <c r="U20428" s="109"/>
      <c r="W20428" s="109"/>
      <c r="Y20428" s="109"/>
      <c r="AA20428" s="109"/>
      <c r="AC20428" s="109"/>
    </row>
    <row r="20429" spans="19:29" x14ac:dyDescent="0.25">
      <c r="S20429" s="108"/>
      <c r="U20429" s="108"/>
      <c r="W20429" s="108"/>
      <c r="Y20429" s="108"/>
      <c r="AA20429" s="108"/>
      <c r="AC20429" s="108"/>
    </row>
    <row r="20430" spans="19:29" x14ac:dyDescent="0.25">
      <c r="S20430" s="109"/>
      <c r="U20430" s="109"/>
      <c r="W20430" s="109"/>
      <c r="Y20430" s="109"/>
      <c r="AA20430" s="109"/>
      <c r="AC20430" s="109"/>
    </row>
    <row r="20431" spans="19:29" x14ac:dyDescent="0.25">
      <c r="S20431" s="108"/>
      <c r="U20431" s="108"/>
      <c r="W20431" s="108"/>
      <c r="Y20431" s="108"/>
      <c r="AA20431" s="108"/>
      <c r="AC20431" s="108"/>
    </row>
    <row r="20432" spans="19:29" x14ac:dyDescent="0.25">
      <c r="S20432" s="108"/>
      <c r="U20432" s="108"/>
      <c r="W20432" s="108"/>
      <c r="Y20432" s="108"/>
      <c r="AA20432" s="108"/>
      <c r="AC20432" s="108"/>
    </row>
    <row r="20433" spans="19:29" x14ac:dyDescent="0.25">
      <c r="S20433" s="108"/>
      <c r="U20433" s="108"/>
      <c r="W20433" s="108"/>
      <c r="Y20433" s="108"/>
      <c r="AA20433" s="108"/>
      <c r="AC20433" s="108"/>
    </row>
    <row r="20434" spans="19:29" x14ac:dyDescent="0.25">
      <c r="S20434" s="110"/>
      <c r="U20434" s="110"/>
      <c r="W20434" s="110"/>
      <c r="Y20434" s="110"/>
      <c r="AA20434" s="110"/>
      <c r="AC20434" s="110"/>
    </row>
    <row r="20435" spans="19:29" x14ac:dyDescent="0.25">
      <c r="S20435" s="110"/>
      <c r="U20435" s="110"/>
      <c r="W20435" s="110"/>
      <c r="Y20435" s="110"/>
      <c r="AA20435" s="110"/>
      <c r="AC20435" s="110"/>
    </row>
    <row r="20436" spans="19:29" x14ac:dyDescent="0.25">
      <c r="S20436" s="110"/>
      <c r="U20436" s="110"/>
      <c r="W20436" s="110"/>
      <c r="Y20436" s="110"/>
      <c r="AA20436" s="110"/>
      <c r="AC20436" s="110"/>
    </row>
    <row r="20437" spans="19:29" x14ac:dyDescent="0.25">
      <c r="S20437" s="110"/>
      <c r="U20437" s="110"/>
      <c r="W20437" s="110"/>
      <c r="Y20437" s="110"/>
      <c r="AA20437" s="110"/>
      <c r="AC20437" s="110"/>
    </row>
    <row r="20438" spans="19:29" x14ac:dyDescent="0.25">
      <c r="S20438" s="111"/>
      <c r="U20438" s="111"/>
      <c r="W20438" s="111"/>
      <c r="Y20438" s="111"/>
      <c r="AA20438" s="111"/>
      <c r="AC20438" s="111"/>
    </row>
    <row r="20439" spans="19:29" x14ac:dyDescent="0.25">
      <c r="S20439" s="107"/>
      <c r="U20439" s="107"/>
      <c r="W20439" s="107"/>
      <c r="Y20439" s="107"/>
      <c r="AA20439" s="107"/>
      <c r="AC20439" s="107"/>
    </row>
    <row r="20440" spans="19:29" x14ac:dyDescent="0.25">
      <c r="S20440" s="108"/>
      <c r="U20440" s="108"/>
      <c r="W20440" s="108"/>
      <c r="Y20440" s="108"/>
      <c r="AA20440" s="108"/>
      <c r="AC20440" s="108"/>
    </row>
    <row r="20441" spans="19:29" x14ac:dyDescent="0.25">
      <c r="S20441" s="108"/>
      <c r="U20441" s="108"/>
      <c r="W20441" s="108"/>
      <c r="Y20441" s="108"/>
      <c r="AA20441" s="108"/>
      <c r="AC20441" s="108"/>
    </row>
    <row r="20442" spans="19:29" x14ac:dyDescent="0.25">
      <c r="S20442" s="109"/>
      <c r="U20442" s="109"/>
      <c r="W20442" s="109"/>
      <c r="Y20442" s="109"/>
      <c r="AA20442" s="109"/>
      <c r="AC20442" s="109"/>
    </row>
    <row r="20443" spans="19:29" x14ac:dyDescent="0.25">
      <c r="S20443" s="108"/>
      <c r="U20443" s="108"/>
      <c r="W20443" s="108"/>
      <c r="Y20443" s="108"/>
      <c r="AA20443" s="108"/>
      <c r="AC20443" s="108"/>
    </row>
    <row r="20444" spans="19:29" x14ac:dyDescent="0.25">
      <c r="S20444" s="108"/>
      <c r="U20444" s="108"/>
      <c r="W20444" s="108"/>
      <c r="Y20444" s="108"/>
      <c r="AA20444" s="108"/>
      <c r="AC20444" s="108"/>
    </row>
    <row r="20445" spans="19:29" x14ac:dyDescent="0.25">
      <c r="S20445" s="109"/>
      <c r="U20445" s="109"/>
      <c r="W20445" s="109"/>
      <c r="Y20445" s="109"/>
      <c r="AA20445" s="109"/>
      <c r="AC20445" s="109"/>
    </row>
    <row r="20446" spans="19:29" x14ac:dyDescent="0.25">
      <c r="S20446" s="108"/>
      <c r="U20446" s="108"/>
      <c r="W20446" s="108"/>
      <c r="Y20446" s="108"/>
      <c r="AA20446" s="108"/>
      <c r="AC20446" s="108"/>
    </row>
    <row r="20447" spans="19:29" x14ac:dyDescent="0.25">
      <c r="S20447" s="109"/>
      <c r="U20447" s="109"/>
      <c r="W20447" s="109"/>
      <c r="Y20447" s="109"/>
      <c r="AA20447" s="109"/>
      <c r="AC20447" s="109"/>
    </row>
    <row r="20448" spans="19:29" x14ac:dyDescent="0.25">
      <c r="S20448" s="108"/>
      <c r="U20448" s="108"/>
      <c r="W20448" s="108"/>
      <c r="Y20448" s="108"/>
      <c r="AA20448" s="108"/>
      <c r="AC20448" s="108"/>
    </row>
    <row r="20449" spans="19:29" x14ac:dyDescent="0.25">
      <c r="S20449" s="108"/>
      <c r="U20449" s="108"/>
      <c r="W20449" s="108"/>
      <c r="Y20449" s="108"/>
      <c r="AA20449" s="108"/>
      <c r="AC20449" s="108"/>
    </row>
    <row r="20450" spans="19:29" x14ac:dyDescent="0.25">
      <c r="S20450" s="108"/>
      <c r="U20450" s="108"/>
      <c r="W20450" s="108"/>
      <c r="Y20450" s="108"/>
      <c r="AA20450" s="108"/>
      <c r="AC20450" s="108"/>
    </row>
    <row r="20451" spans="19:29" x14ac:dyDescent="0.25">
      <c r="S20451" s="110"/>
      <c r="U20451" s="110"/>
      <c r="W20451" s="110"/>
      <c r="Y20451" s="110"/>
      <c r="AA20451" s="110"/>
      <c r="AC20451" s="110"/>
    </row>
    <row r="20452" spans="19:29" x14ac:dyDescent="0.25">
      <c r="S20452" s="110"/>
      <c r="U20452" s="110"/>
      <c r="W20452" s="110"/>
      <c r="Y20452" s="110"/>
      <c r="AA20452" s="110"/>
      <c r="AC20452" s="110"/>
    </row>
    <row r="20453" spans="19:29" x14ac:dyDescent="0.25">
      <c r="S20453" s="110"/>
      <c r="U20453" s="110"/>
      <c r="W20453" s="110"/>
      <c r="Y20453" s="110"/>
      <c r="AA20453" s="110"/>
      <c r="AC20453" s="110"/>
    </row>
    <row r="20454" spans="19:29" x14ac:dyDescent="0.25">
      <c r="S20454" s="110"/>
      <c r="U20454" s="110"/>
      <c r="W20454" s="110"/>
      <c r="Y20454" s="110"/>
      <c r="AA20454" s="110"/>
      <c r="AC20454" s="110"/>
    </row>
    <row r="20455" spans="19:29" x14ac:dyDescent="0.25">
      <c r="S20455" s="111"/>
      <c r="U20455" s="111"/>
      <c r="W20455" s="111"/>
      <c r="Y20455" s="111"/>
      <c r="AA20455" s="111"/>
      <c r="AC20455" s="111"/>
    </row>
    <row r="20456" spans="19:29" x14ac:dyDescent="0.25">
      <c r="S20456" s="107"/>
      <c r="U20456" s="107"/>
      <c r="W20456" s="107"/>
      <c r="Y20456" s="107"/>
      <c r="AA20456" s="107"/>
      <c r="AC20456" s="107"/>
    </row>
    <row r="20457" spans="19:29" x14ac:dyDescent="0.25">
      <c r="S20457" s="108"/>
      <c r="U20457" s="108"/>
      <c r="W20457" s="108"/>
      <c r="Y20457" s="108"/>
      <c r="AA20457" s="108"/>
      <c r="AC20457" s="108"/>
    </row>
    <row r="20458" spans="19:29" x14ac:dyDescent="0.25">
      <c r="S20458" s="108"/>
      <c r="U20458" s="108"/>
      <c r="W20458" s="108"/>
      <c r="Y20458" s="108"/>
      <c r="AA20458" s="108"/>
      <c r="AC20458" s="108"/>
    </row>
    <row r="20459" spans="19:29" x14ac:dyDescent="0.25">
      <c r="S20459" s="109"/>
      <c r="U20459" s="109"/>
      <c r="W20459" s="109"/>
      <c r="Y20459" s="109"/>
      <c r="AA20459" s="109"/>
      <c r="AC20459" s="109"/>
    </row>
    <row r="20460" spans="19:29" x14ac:dyDescent="0.25">
      <c r="S20460" s="108"/>
      <c r="U20460" s="108"/>
      <c r="W20460" s="108"/>
      <c r="Y20460" s="108"/>
      <c r="AA20460" s="108"/>
      <c r="AC20460" s="108"/>
    </row>
    <row r="20461" spans="19:29" x14ac:dyDescent="0.25">
      <c r="S20461" s="108"/>
      <c r="U20461" s="108"/>
      <c r="W20461" s="108"/>
      <c r="Y20461" s="108"/>
      <c r="AA20461" s="108"/>
      <c r="AC20461" s="108"/>
    </row>
    <row r="20462" spans="19:29" x14ac:dyDescent="0.25">
      <c r="S20462" s="109"/>
      <c r="U20462" s="109"/>
      <c r="W20462" s="109"/>
      <c r="Y20462" s="109"/>
      <c r="AA20462" s="109"/>
      <c r="AC20462" s="109"/>
    </row>
    <row r="20463" spans="19:29" x14ac:dyDescent="0.25">
      <c r="S20463" s="108"/>
      <c r="U20463" s="108"/>
      <c r="W20463" s="108"/>
      <c r="Y20463" s="108"/>
      <c r="AA20463" s="108"/>
      <c r="AC20463" s="108"/>
    </row>
    <row r="20464" spans="19:29" x14ac:dyDescent="0.25">
      <c r="S20464" s="109"/>
      <c r="U20464" s="109"/>
      <c r="W20464" s="109"/>
      <c r="Y20464" s="109"/>
      <c r="AA20464" s="109"/>
      <c r="AC20464" s="109"/>
    </row>
    <row r="20465" spans="19:29" x14ac:dyDescent="0.25">
      <c r="S20465" s="108"/>
      <c r="U20465" s="108"/>
      <c r="W20465" s="108"/>
      <c r="Y20465" s="108"/>
      <c r="AA20465" s="108"/>
      <c r="AC20465" s="108"/>
    </row>
    <row r="20466" spans="19:29" x14ac:dyDescent="0.25">
      <c r="S20466" s="108"/>
      <c r="U20466" s="108"/>
      <c r="W20466" s="108"/>
      <c r="Y20466" s="108"/>
      <c r="AA20466" s="108"/>
      <c r="AC20466" s="108"/>
    </row>
    <row r="20467" spans="19:29" x14ac:dyDescent="0.25">
      <c r="S20467" s="108"/>
      <c r="U20467" s="108"/>
      <c r="W20467" s="108"/>
      <c r="Y20467" s="108"/>
      <c r="AA20467" s="108"/>
      <c r="AC20467" s="108"/>
    </row>
    <row r="20468" spans="19:29" x14ac:dyDescent="0.25">
      <c r="S20468" s="110"/>
      <c r="U20468" s="110"/>
      <c r="W20468" s="110"/>
      <c r="Y20468" s="110"/>
      <c r="AA20468" s="110"/>
      <c r="AC20468" s="110"/>
    </row>
    <row r="20469" spans="19:29" x14ac:dyDescent="0.25">
      <c r="S20469" s="110"/>
      <c r="U20469" s="110"/>
      <c r="W20469" s="110"/>
      <c r="Y20469" s="110"/>
      <c r="AA20469" s="110"/>
      <c r="AC20469" s="110"/>
    </row>
    <row r="20470" spans="19:29" x14ac:dyDescent="0.25">
      <c r="S20470" s="110"/>
      <c r="U20470" s="110"/>
      <c r="W20470" s="110"/>
      <c r="Y20470" s="110"/>
      <c r="AA20470" s="110"/>
      <c r="AC20470" s="110"/>
    </row>
    <row r="20471" spans="19:29" x14ac:dyDescent="0.25">
      <c r="S20471" s="110"/>
      <c r="U20471" s="110"/>
      <c r="W20471" s="110"/>
      <c r="Y20471" s="110"/>
      <c r="AA20471" s="110"/>
      <c r="AC20471" s="110"/>
    </row>
    <row r="20472" spans="19:29" x14ac:dyDescent="0.25">
      <c r="S20472" s="111"/>
      <c r="U20472" s="111"/>
      <c r="W20472" s="111"/>
      <c r="Y20472" s="111"/>
      <c r="AA20472" s="111"/>
      <c r="AC20472" s="111"/>
    </row>
    <row r="20473" spans="19:29" x14ac:dyDescent="0.25">
      <c r="S20473" s="107"/>
      <c r="U20473" s="107"/>
      <c r="W20473" s="107"/>
      <c r="Y20473" s="107"/>
      <c r="AA20473" s="107"/>
      <c r="AC20473" s="107"/>
    </row>
    <row r="20474" spans="19:29" x14ac:dyDescent="0.25">
      <c r="S20474" s="108"/>
      <c r="U20474" s="108"/>
      <c r="W20474" s="108"/>
      <c r="Y20474" s="108"/>
      <c r="AA20474" s="108"/>
      <c r="AC20474" s="108"/>
    </row>
    <row r="20475" spans="19:29" x14ac:dyDescent="0.25">
      <c r="S20475" s="108"/>
      <c r="U20475" s="108"/>
      <c r="W20475" s="108"/>
      <c r="Y20475" s="108"/>
      <c r="AA20475" s="108"/>
      <c r="AC20475" s="108"/>
    </row>
    <row r="20476" spans="19:29" x14ac:dyDescent="0.25">
      <c r="S20476" s="109"/>
      <c r="U20476" s="109"/>
      <c r="W20476" s="109"/>
      <c r="Y20476" s="109"/>
      <c r="AA20476" s="109"/>
      <c r="AC20476" s="109"/>
    </row>
    <row r="20477" spans="19:29" x14ac:dyDescent="0.25">
      <c r="S20477" s="108"/>
      <c r="U20477" s="108"/>
      <c r="W20477" s="108"/>
      <c r="Y20477" s="108"/>
      <c r="AA20477" s="108"/>
      <c r="AC20477" s="108"/>
    </row>
    <row r="20478" spans="19:29" x14ac:dyDescent="0.25">
      <c r="S20478" s="108"/>
      <c r="U20478" s="108"/>
      <c r="W20478" s="108"/>
      <c r="Y20478" s="108"/>
      <c r="AA20478" s="108"/>
      <c r="AC20478" s="108"/>
    </row>
    <row r="20479" spans="19:29" x14ac:dyDescent="0.25">
      <c r="S20479" s="109"/>
      <c r="U20479" s="109"/>
      <c r="W20479" s="109"/>
      <c r="Y20479" s="109"/>
      <c r="AA20479" s="109"/>
      <c r="AC20479" s="109"/>
    </row>
    <row r="20480" spans="19:29" x14ac:dyDescent="0.25">
      <c r="S20480" s="108"/>
      <c r="U20480" s="108"/>
      <c r="W20480" s="108"/>
      <c r="Y20480" s="108"/>
      <c r="AA20480" s="108"/>
      <c r="AC20480" s="108"/>
    </row>
    <row r="20481" spans="19:29" x14ac:dyDescent="0.25">
      <c r="S20481" s="109"/>
      <c r="U20481" s="109"/>
      <c r="W20481" s="109"/>
      <c r="Y20481" s="109"/>
      <c r="AA20481" s="109"/>
      <c r="AC20481" s="109"/>
    </row>
    <row r="20482" spans="19:29" x14ac:dyDescent="0.25">
      <c r="S20482" s="108"/>
      <c r="U20482" s="108"/>
      <c r="W20482" s="108"/>
      <c r="Y20482" s="108"/>
      <c r="AA20482" s="108"/>
      <c r="AC20482" s="108"/>
    </row>
    <row r="20483" spans="19:29" x14ac:dyDescent="0.25">
      <c r="S20483" s="108"/>
      <c r="U20483" s="108"/>
      <c r="W20483" s="108"/>
      <c r="Y20483" s="108"/>
      <c r="AA20483" s="108"/>
      <c r="AC20483" s="108"/>
    </row>
    <row r="20484" spans="19:29" x14ac:dyDescent="0.25">
      <c r="S20484" s="108"/>
      <c r="U20484" s="108"/>
      <c r="W20484" s="108"/>
      <c r="Y20484" s="108"/>
      <c r="AA20484" s="108"/>
      <c r="AC20484" s="108"/>
    </row>
    <row r="20485" spans="19:29" x14ac:dyDescent="0.25">
      <c r="S20485" s="110"/>
      <c r="U20485" s="110"/>
      <c r="W20485" s="110"/>
      <c r="Y20485" s="110"/>
      <c r="AA20485" s="110"/>
      <c r="AC20485" s="110"/>
    </row>
    <row r="20486" spans="19:29" x14ac:dyDescent="0.25">
      <c r="S20486" s="110"/>
      <c r="U20486" s="110"/>
      <c r="W20486" s="110"/>
      <c r="Y20486" s="110"/>
      <c r="AA20486" s="110"/>
      <c r="AC20486" s="110"/>
    </row>
    <row r="20487" spans="19:29" x14ac:dyDescent="0.25">
      <c r="S20487" s="110"/>
      <c r="U20487" s="110"/>
      <c r="W20487" s="110"/>
      <c r="Y20487" s="110"/>
      <c r="AA20487" s="110"/>
      <c r="AC20487" s="110"/>
    </row>
    <row r="20488" spans="19:29" x14ac:dyDescent="0.25">
      <c r="S20488" s="110"/>
      <c r="U20488" s="110"/>
      <c r="W20488" s="110"/>
      <c r="Y20488" s="110"/>
      <c r="AA20488" s="110"/>
      <c r="AC20488" s="110"/>
    </row>
    <row r="20489" spans="19:29" x14ac:dyDescent="0.25">
      <c r="S20489" s="111"/>
      <c r="U20489" s="111"/>
      <c r="W20489" s="111"/>
      <c r="Y20489" s="111"/>
      <c r="AA20489" s="111"/>
      <c r="AC20489" s="111"/>
    </row>
    <row r="20490" spans="19:29" x14ac:dyDescent="0.25">
      <c r="S20490" s="107"/>
      <c r="U20490" s="107"/>
      <c r="W20490" s="107"/>
      <c r="Y20490" s="107"/>
      <c r="AA20490" s="107"/>
      <c r="AC20490" s="107"/>
    </row>
    <row r="20491" spans="19:29" x14ac:dyDescent="0.25">
      <c r="S20491" s="108"/>
      <c r="U20491" s="108"/>
      <c r="W20491" s="108"/>
      <c r="Y20491" s="108"/>
      <c r="AA20491" s="108"/>
      <c r="AC20491" s="108"/>
    </row>
    <row r="20492" spans="19:29" x14ac:dyDescent="0.25">
      <c r="S20492" s="108"/>
      <c r="U20492" s="108"/>
      <c r="W20492" s="108"/>
      <c r="Y20492" s="108"/>
      <c r="AA20492" s="108"/>
      <c r="AC20492" s="108"/>
    </row>
    <row r="20493" spans="19:29" x14ac:dyDescent="0.25">
      <c r="S20493" s="109"/>
      <c r="U20493" s="109"/>
      <c r="W20493" s="109"/>
      <c r="Y20493" s="109"/>
      <c r="AA20493" s="109"/>
      <c r="AC20493" s="109"/>
    </row>
    <row r="20494" spans="19:29" x14ac:dyDescent="0.25">
      <c r="S20494" s="108"/>
      <c r="U20494" s="108"/>
      <c r="W20494" s="108"/>
      <c r="Y20494" s="108"/>
      <c r="AA20494" s="108"/>
      <c r="AC20494" s="108"/>
    </row>
    <row r="20495" spans="19:29" x14ac:dyDescent="0.25">
      <c r="S20495" s="108"/>
      <c r="U20495" s="108"/>
      <c r="W20495" s="108"/>
      <c r="Y20495" s="108"/>
      <c r="AA20495" s="108"/>
      <c r="AC20495" s="108"/>
    </row>
    <row r="20496" spans="19:29" x14ac:dyDescent="0.25">
      <c r="S20496" s="109"/>
      <c r="U20496" s="109"/>
      <c r="W20496" s="109"/>
      <c r="Y20496" s="109"/>
      <c r="AA20496" s="109"/>
      <c r="AC20496" s="109"/>
    </row>
    <row r="20497" spans="19:29" x14ac:dyDescent="0.25">
      <c r="S20497" s="108"/>
      <c r="U20497" s="108"/>
      <c r="W20497" s="108"/>
      <c r="Y20497" s="108"/>
      <c r="AA20497" s="108"/>
      <c r="AC20497" s="108"/>
    </row>
    <row r="20498" spans="19:29" x14ac:dyDescent="0.25">
      <c r="S20498" s="109"/>
      <c r="U20498" s="109"/>
      <c r="W20498" s="109"/>
      <c r="Y20498" s="109"/>
      <c r="AA20498" s="109"/>
      <c r="AC20498" s="109"/>
    </row>
    <row r="20499" spans="19:29" x14ac:dyDescent="0.25">
      <c r="S20499" s="108"/>
      <c r="U20499" s="108"/>
      <c r="W20499" s="108"/>
      <c r="Y20499" s="108"/>
      <c r="AA20499" s="108"/>
      <c r="AC20499" s="108"/>
    </row>
    <row r="20500" spans="19:29" x14ac:dyDescent="0.25">
      <c r="S20500" s="108"/>
      <c r="U20500" s="108"/>
      <c r="W20500" s="108"/>
      <c r="Y20500" s="108"/>
      <c r="AA20500" s="108"/>
      <c r="AC20500" s="108"/>
    </row>
    <row r="20501" spans="19:29" x14ac:dyDescent="0.25">
      <c r="S20501" s="108"/>
      <c r="U20501" s="108"/>
      <c r="W20501" s="108"/>
      <c r="Y20501" s="108"/>
      <c r="AA20501" s="108"/>
      <c r="AC20501" s="108"/>
    </row>
    <row r="20502" spans="19:29" x14ac:dyDescent="0.25">
      <c r="S20502" s="110"/>
      <c r="U20502" s="110"/>
      <c r="W20502" s="110"/>
      <c r="Y20502" s="110"/>
      <c r="AA20502" s="110"/>
      <c r="AC20502" s="110"/>
    </row>
    <row r="20503" spans="19:29" x14ac:dyDescent="0.25">
      <c r="S20503" s="110"/>
      <c r="U20503" s="110"/>
      <c r="W20503" s="110"/>
      <c r="Y20503" s="110"/>
      <c r="AA20503" s="110"/>
      <c r="AC20503" s="110"/>
    </row>
    <row r="20504" spans="19:29" x14ac:dyDescent="0.25">
      <c r="S20504" s="110"/>
      <c r="U20504" s="110"/>
      <c r="W20504" s="110"/>
      <c r="Y20504" s="110"/>
      <c r="AA20504" s="110"/>
      <c r="AC20504" s="110"/>
    </row>
    <row r="20505" spans="19:29" x14ac:dyDescent="0.25">
      <c r="S20505" s="110"/>
      <c r="U20505" s="110"/>
      <c r="W20505" s="110"/>
      <c r="Y20505" s="110"/>
      <c r="AA20505" s="110"/>
      <c r="AC20505" s="110"/>
    </row>
    <row r="20506" spans="19:29" x14ac:dyDescent="0.25">
      <c r="S20506" s="111"/>
      <c r="U20506" s="111"/>
      <c r="W20506" s="111"/>
      <c r="Y20506" s="111"/>
      <c r="AA20506" s="111"/>
      <c r="AC20506" s="111"/>
    </row>
    <row r="20507" spans="19:29" x14ac:dyDescent="0.25">
      <c r="S20507" s="107"/>
      <c r="U20507" s="107"/>
      <c r="W20507" s="107"/>
      <c r="Y20507" s="107"/>
      <c r="AA20507" s="107"/>
      <c r="AC20507" s="107"/>
    </row>
    <row r="20508" spans="19:29" x14ac:dyDescent="0.25">
      <c r="S20508" s="108"/>
      <c r="U20508" s="108"/>
      <c r="W20508" s="108"/>
      <c r="Y20508" s="108"/>
      <c r="AA20508" s="108"/>
      <c r="AC20508" s="108"/>
    </row>
    <row r="20509" spans="19:29" x14ac:dyDescent="0.25">
      <c r="S20509" s="108"/>
      <c r="U20509" s="108"/>
      <c r="W20509" s="108"/>
      <c r="Y20509" s="108"/>
      <c r="AA20509" s="108"/>
      <c r="AC20509" s="108"/>
    </row>
    <row r="20510" spans="19:29" x14ac:dyDescent="0.25">
      <c r="S20510" s="109"/>
      <c r="U20510" s="109"/>
      <c r="W20510" s="109"/>
      <c r="Y20510" s="109"/>
      <c r="AA20510" s="109"/>
      <c r="AC20510" s="109"/>
    </row>
    <row r="20511" spans="19:29" x14ac:dyDescent="0.25">
      <c r="S20511" s="108"/>
      <c r="U20511" s="108"/>
      <c r="W20511" s="108"/>
      <c r="Y20511" s="108"/>
      <c r="AA20511" s="108"/>
      <c r="AC20511" s="108"/>
    </row>
    <row r="20512" spans="19:29" x14ac:dyDescent="0.25">
      <c r="S20512" s="108"/>
      <c r="U20512" s="108"/>
      <c r="W20512" s="108"/>
      <c r="Y20512" s="108"/>
      <c r="AA20512" s="108"/>
      <c r="AC20512" s="108"/>
    </row>
    <row r="20513" spans="19:29" x14ac:dyDescent="0.25">
      <c r="S20513" s="109"/>
      <c r="U20513" s="109"/>
      <c r="W20513" s="109"/>
      <c r="Y20513" s="109"/>
      <c r="AA20513" s="109"/>
      <c r="AC20513" s="109"/>
    </row>
    <row r="20514" spans="19:29" x14ac:dyDescent="0.25">
      <c r="S20514" s="108"/>
      <c r="U20514" s="108"/>
      <c r="W20514" s="108"/>
      <c r="Y20514" s="108"/>
      <c r="AA20514" s="108"/>
      <c r="AC20514" s="108"/>
    </row>
    <row r="20515" spans="19:29" x14ac:dyDescent="0.25">
      <c r="S20515" s="109"/>
      <c r="U20515" s="109"/>
      <c r="W20515" s="109"/>
      <c r="Y20515" s="109"/>
      <c r="AA20515" s="109"/>
      <c r="AC20515" s="109"/>
    </row>
    <row r="20516" spans="19:29" x14ac:dyDescent="0.25">
      <c r="S20516" s="108"/>
      <c r="U20516" s="108"/>
      <c r="W20516" s="108"/>
      <c r="Y20516" s="108"/>
      <c r="AA20516" s="108"/>
      <c r="AC20516" s="108"/>
    </row>
    <row r="20517" spans="19:29" x14ac:dyDescent="0.25">
      <c r="S20517" s="108"/>
      <c r="U20517" s="108"/>
      <c r="W20517" s="108"/>
      <c r="Y20517" s="108"/>
      <c r="AA20517" s="108"/>
      <c r="AC20517" s="108"/>
    </row>
    <row r="20518" spans="19:29" x14ac:dyDescent="0.25">
      <c r="S20518" s="108"/>
      <c r="U20518" s="108"/>
      <c r="W20518" s="108"/>
      <c r="Y20518" s="108"/>
      <c r="AA20518" s="108"/>
      <c r="AC20518" s="108"/>
    </row>
    <row r="20519" spans="19:29" x14ac:dyDescent="0.25">
      <c r="S20519" s="110"/>
      <c r="U20519" s="110"/>
      <c r="W20519" s="110"/>
      <c r="Y20519" s="110"/>
      <c r="AA20519" s="110"/>
      <c r="AC20519" s="110"/>
    </row>
    <row r="20520" spans="19:29" x14ac:dyDescent="0.25">
      <c r="S20520" s="110"/>
      <c r="U20520" s="110"/>
      <c r="W20520" s="110"/>
      <c r="Y20520" s="110"/>
      <c r="AA20520" s="110"/>
      <c r="AC20520" s="110"/>
    </row>
    <row r="20521" spans="19:29" x14ac:dyDescent="0.25">
      <c r="S20521" s="110"/>
      <c r="U20521" s="110"/>
      <c r="W20521" s="110"/>
      <c r="Y20521" s="110"/>
      <c r="AA20521" s="110"/>
      <c r="AC20521" s="110"/>
    </row>
    <row r="20522" spans="19:29" x14ac:dyDescent="0.25">
      <c r="S20522" s="110"/>
      <c r="U20522" s="110"/>
      <c r="W20522" s="110"/>
      <c r="Y20522" s="110"/>
      <c r="AA20522" s="110"/>
      <c r="AC20522" s="110"/>
    </row>
    <row r="20523" spans="19:29" x14ac:dyDescent="0.25">
      <c r="S20523" s="111"/>
      <c r="U20523" s="111"/>
      <c r="W20523" s="111"/>
      <c r="Y20523" s="111"/>
      <c r="AA20523" s="111"/>
      <c r="AC20523" s="111"/>
    </row>
    <row r="20524" spans="19:29" x14ac:dyDescent="0.25">
      <c r="S20524" s="107"/>
      <c r="U20524" s="107"/>
      <c r="W20524" s="107"/>
      <c r="Y20524" s="107"/>
      <c r="AA20524" s="107"/>
      <c r="AC20524" s="107"/>
    </row>
    <row r="20525" spans="19:29" x14ac:dyDescent="0.25">
      <c r="S20525" s="108"/>
      <c r="U20525" s="108"/>
      <c r="W20525" s="108"/>
      <c r="Y20525" s="108"/>
      <c r="AA20525" s="108"/>
      <c r="AC20525" s="108"/>
    </row>
    <row r="20526" spans="19:29" x14ac:dyDescent="0.25">
      <c r="S20526" s="108"/>
      <c r="U20526" s="108"/>
      <c r="W20526" s="108"/>
      <c r="Y20526" s="108"/>
      <c r="AA20526" s="108"/>
      <c r="AC20526" s="108"/>
    </row>
    <row r="20527" spans="19:29" x14ac:dyDescent="0.25">
      <c r="S20527" s="109"/>
      <c r="U20527" s="109"/>
      <c r="W20527" s="109"/>
      <c r="Y20527" s="109"/>
      <c r="AA20527" s="109"/>
      <c r="AC20527" s="109"/>
    </row>
    <row r="20528" spans="19:29" x14ac:dyDescent="0.25">
      <c r="S20528" s="108"/>
      <c r="U20528" s="108"/>
      <c r="W20528" s="108"/>
      <c r="Y20528" s="108"/>
      <c r="AA20528" s="108"/>
      <c r="AC20528" s="108"/>
    </row>
    <row r="20529" spans="19:29" x14ac:dyDescent="0.25">
      <c r="S20529" s="108"/>
      <c r="U20529" s="108"/>
      <c r="W20529" s="108"/>
      <c r="Y20529" s="108"/>
      <c r="AA20529" s="108"/>
      <c r="AC20529" s="108"/>
    </row>
    <row r="20530" spans="19:29" x14ac:dyDescent="0.25">
      <c r="S20530" s="109"/>
      <c r="U20530" s="109"/>
      <c r="W20530" s="109"/>
      <c r="Y20530" s="109"/>
      <c r="AA20530" s="109"/>
      <c r="AC20530" s="109"/>
    </row>
    <row r="20531" spans="19:29" x14ac:dyDescent="0.25">
      <c r="S20531" s="108"/>
      <c r="U20531" s="108"/>
      <c r="W20531" s="108"/>
      <c r="Y20531" s="108"/>
      <c r="AA20531" s="108"/>
      <c r="AC20531" s="108"/>
    </row>
    <row r="20532" spans="19:29" x14ac:dyDescent="0.25">
      <c r="S20532" s="109"/>
      <c r="U20532" s="109"/>
      <c r="W20532" s="109"/>
      <c r="Y20532" s="109"/>
      <c r="AA20532" s="109"/>
      <c r="AC20532" s="109"/>
    </row>
    <row r="20533" spans="19:29" x14ac:dyDescent="0.25">
      <c r="S20533" s="108"/>
      <c r="U20533" s="108"/>
      <c r="W20533" s="108"/>
      <c r="Y20533" s="108"/>
      <c r="AA20533" s="108"/>
      <c r="AC20533" s="108"/>
    </row>
    <row r="20534" spans="19:29" x14ac:dyDescent="0.25">
      <c r="S20534" s="108"/>
      <c r="U20534" s="108"/>
      <c r="W20534" s="108"/>
      <c r="Y20534" s="108"/>
      <c r="AA20534" s="108"/>
      <c r="AC20534" s="108"/>
    </row>
    <row r="20535" spans="19:29" x14ac:dyDescent="0.25">
      <c r="S20535" s="108"/>
      <c r="U20535" s="108"/>
      <c r="W20535" s="108"/>
      <c r="Y20535" s="108"/>
      <c r="AA20535" s="108"/>
      <c r="AC20535" s="108"/>
    </row>
    <row r="20536" spans="19:29" x14ac:dyDescent="0.25">
      <c r="S20536" s="110"/>
      <c r="U20536" s="110"/>
      <c r="W20536" s="110"/>
      <c r="Y20536" s="110"/>
      <c r="AA20536" s="110"/>
      <c r="AC20536" s="110"/>
    </row>
    <row r="20537" spans="19:29" x14ac:dyDescent="0.25">
      <c r="S20537" s="110"/>
      <c r="U20537" s="110"/>
      <c r="W20537" s="110"/>
      <c r="Y20537" s="110"/>
      <c r="AA20537" s="110"/>
      <c r="AC20537" s="110"/>
    </row>
    <row r="20538" spans="19:29" x14ac:dyDescent="0.25">
      <c r="S20538" s="110"/>
      <c r="U20538" s="110"/>
      <c r="W20538" s="110"/>
      <c r="Y20538" s="110"/>
      <c r="AA20538" s="110"/>
      <c r="AC20538" s="110"/>
    </row>
    <row r="20539" spans="19:29" x14ac:dyDescent="0.25">
      <c r="S20539" s="110"/>
      <c r="U20539" s="110"/>
      <c r="W20539" s="110"/>
      <c r="Y20539" s="110"/>
      <c r="AA20539" s="110"/>
      <c r="AC20539" s="110"/>
    </row>
    <row r="20540" spans="19:29" x14ac:dyDescent="0.25">
      <c r="S20540" s="111"/>
      <c r="U20540" s="111"/>
      <c r="W20540" s="111"/>
      <c r="Y20540" s="111"/>
      <c r="AA20540" s="111"/>
      <c r="AC20540" s="111"/>
    </row>
    <row r="20541" spans="19:29" x14ac:dyDescent="0.25">
      <c r="S20541" s="107"/>
      <c r="U20541" s="107"/>
      <c r="W20541" s="107"/>
      <c r="Y20541" s="107"/>
      <c r="AA20541" s="107"/>
      <c r="AC20541" s="107"/>
    </row>
    <row r="20542" spans="19:29" x14ac:dyDescent="0.25">
      <c r="S20542" s="108"/>
      <c r="U20542" s="108"/>
      <c r="W20542" s="108"/>
      <c r="Y20542" s="108"/>
      <c r="AA20542" s="108"/>
      <c r="AC20542" s="108"/>
    </row>
    <row r="20543" spans="19:29" x14ac:dyDescent="0.25">
      <c r="S20543" s="108"/>
      <c r="U20543" s="108"/>
      <c r="W20543" s="108"/>
      <c r="Y20543" s="108"/>
      <c r="AA20543" s="108"/>
      <c r="AC20543" s="108"/>
    </row>
    <row r="20544" spans="19:29" x14ac:dyDescent="0.25">
      <c r="S20544" s="109"/>
      <c r="U20544" s="109"/>
      <c r="W20544" s="109"/>
      <c r="Y20544" s="109"/>
      <c r="AA20544" s="109"/>
      <c r="AC20544" s="109"/>
    </row>
    <row r="20545" spans="19:29" x14ac:dyDescent="0.25">
      <c r="S20545" s="108"/>
      <c r="U20545" s="108"/>
      <c r="W20545" s="108"/>
      <c r="Y20545" s="108"/>
      <c r="AA20545" s="108"/>
      <c r="AC20545" s="108"/>
    </row>
    <row r="20546" spans="19:29" x14ac:dyDescent="0.25">
      <c r="S20546" s="108"/>
      <c r="U20546" s="108"/>
      <c r="W20546" s="108"/>
      <c r="Y20546" s="108"/>
      <c r="AA20546" s="108"/>
      <c r="AC20546" s="108"/>
    </row>
    <row r="20547" spans="19:29" x14ac:dyDescent="0.25">
      <c r="S20547" s="109"/>
      <c r="U20547" s="109"/>
      <c r="W20547" s="109"/>
      <c r="Y20547" s="109"/>
      <c r="AA20547" s="109"/>
      <c r="AC20547" s="109"/>
    </row>
    <row r="20548" spans="19:29" x14ac:dyDescent="0.25">
      <c r="S20548" s="108"/>
      <c r="U20548" s="108"/>
      <c r="W20548" s="108"/>
      <c r="Y20548" s="108"/>
      <c r="AA20548" s="108"/>
      <c r="AC20548" s="108"/>
    </row>
    <row r="20549" spans="19:29" x14ac:dyDescent="0.25">
      <c r="S20549" s="109"/>
      <c r="U20549" s="109"/>
      <c r="W20549" s="109"/>
      <c r="Y20549" s="109"/>
      <c r="AA20549" s="109"/>
      <c r="AC20549" s="109"/>
    </row>
    <row r="20550" spans="19:29" x14ac:dyDescent="0.25">
      <c r="S20550" s="108"/>
      <c r="U20550" s="108"/>
      <c r="W20550" s="108"/>
      <c r="Y20550" s="108"/>
      <c r="AA20550" s="108"/>
      <c r="AC20550" s="108"/>
    </row>
    <row r="20551" spans="19:29" x14ac:dyDescent="0.25">
      <c r="S20551" s="108"/>
      <c r="U20551" s="108"/>
      <c r="W20551" s="108"/>
      <c r="Y20551" s="108"/>
      <c r="AA20551" s="108"/>
      <c r="AC20551" s="108"/>
    </row>
    <row r="20552" spans="19:29" x14ac:dyDescent="0.25">
      <c r="S20552" s="108"/>
      <c r="U20552" s="108"/>
      <c r="W20552" s="108"/>
      <c r="Y20552" s="108"/>
      <c r="AA20552" s="108"/>
      <c r="AC20552" s="108"/>
    </row>
    <row r="20553" spans="19:29" x14ac:dyDescent="0.25">
      <c r="S20553" s="110"/>
      <c r="U20553" s="110"/>
      <c r="W20553" s="110"/>
      <c r="Y20553" s="110"/>
      <c r="AA20553" s="110"/>
      <c r="AC20553" s="110"/>
    </row>
    <row r="20554" spans="19:29" x14ac:dyDescent="0.25">
      <c r="S20554" s="110"/>
      <c r="U20554" s="110"/>
      <c r="W20554" s="110"/>
      <c r="Y20554" s="110"/>
      <c r="AA20554" s="110"/>
      <c r="AC20554" s="110"/>
    </row>
    <row r="20555" spans="19:29" x14ac:dyDescent="0.25">
      <c r="S20555" s="110"/>
      <c r="U20555" s="110"/>
      <c r="W20555" s="110"/>
      <c r="Y20555" s="110"/>
      <c r="AA20555" s="110"/>
      <c r="AC20555" s="110"/>
    </row>
    <row r="20556" spans="19:29" x14ac:dyDescent="0.25">
      <c r="S20556" s="110"/>
      <c r="U20556" s="110"/>
      <c r="W20556" s="110"/>
      <c r="Y20556" s="110"/>
      <c r="AA20556" s="110"/>
      <c r="AC20556" s="110"/>
    </row>
    <row r="20557" spans="19:29" x14ac:dyDescent="0.25">
      <c r="S20557" s="111"/>
      <c r="U20557" s="111"/>
      <c r="W20557" s="111"/>
      <c r="Y20557" s="111"/>
      <c r="AA20557" s="111"/>
      <c r="AC20557" s="111"/>
    </row>
    <row r="20558" spans="19:29" x14ac:dyDescent="0.25">
      <c r="S20558" s="107"/>
      <c r="U20558" s="107"/>
      <c r="W20558" s="107"/>
      <c r="Y20558" s="107"/>
      <c r="AA20558" s="107"/>
      <c r="AC20558" s="107"/>
    </row>
    <row r="20559" spans="19:29" x14ac:dyDescent="0.25">
      <c r="S20559" s="108"/>
      <c r="U20559" s="108"/>
      <c r="W20559" s="108"/>
      <c r="Y20559" s="108"/>
      <c r="AA20559" s="108"/>
      <c r="AC20559" s="108"/>
    </row>
    <row r="20560" spans="19:29" x14ac:dyDescent="0.25">
      <c r="S20560" s="108"/>
      <c r="U20560" s="108"/>
      <c r="W20560" s="108"/>
      <c r="Y20560" s="108"/>
      <c r="AA20560" s="108"/>
      <c r="AC20560" s="108"/>
    </row>
    <row r="20561" spans="19:29" x14ac:dyDescent="0.25">
      <c r="S20561" s="109"/>
      <c r="U20561" s="109"/>
      <c r="W20561" s="109"/>
      <c r="Y20561" s="109"/>
      <c r="AA20561" s="109"/>
      <c r="AC20561" s="109"/>
    </row>
    <row r="20562" spans="19:29" x14ac:dyDescent="0.25">
      <c r="S20562" s="108"/>
      <c r="U20562" s="108"/>
      <c r="W20562" s="108"/>
      <c r="Y20562" s="108"/>
      <c r="AA20562" s="108"/>
      <c r="AC20562" s="108"/>
    </row>
    <row r="20563" spans="19:29" x14ac:dyDescent="0.25">
      <c r="S20563" s="108"/>
      <c r="U20563" s="108"/>
      <c r="W20563" s="108"/>
      <c r="Y20563" s="108"/>
      <c r="AA20563" s="108"/>
      <c r="AC20563" s="108"/>
    </row>
    <row r="20564" spans="19:29" x14ac:dyDescent="0.25">
      <c r="S20564" s="109"/>
      <c r="U20564" s="109"/>
      <c r="W20564" s="109"/>
      <c r="Y20564" s="109"/>
      <c r="AA20564" s="109"/>
      <c r="AC20564" s="109"/>
    </row>
    <row r="20565" spans="19:29" x14ac:dyDescent="0.25">
      <c r="S20565" s="108"/>
      <c r="U20565" s="108"/>
      <c r="W20565" s="108"/>
      <c r="Y20565" s="108"/>
      <c r="AA20565" s="108"/>
      <c r="AC20565" s="108"/>
    </row>
    <row r="20566" spans="19:29" x14ac:dyDescent="0.25">
      <c r="S20566" s="109"/>
      <c r="U20566" s="109"/>
      <c r="W20566" s="109"/>
      <c r="Y20566" s="109"/>
      <c r="AA20566" s="109"/>
      <c r="AC20566" s="109"/>
    </row>
    <row r="20567" spans="19:29" x14ac:dyDescent="0.25">
      <c r="S20567" s="108"/>
      <c r="U20567" s="108"/>
      <c r="W20567" s="108"/>
      <c r="Y20567" s="108"/>
      <c r="AA20567" s="108"/>
      <c r="AC20567" s="108"/>
    </row>
    <row r="20568" spans="19:29" x14ac:dyDescent="0.25">
      <c r="S20568" s="108"/>
      <c r="U20568" s="108"/>
      <c r="W20568" s="108"/>
      <c r="Y20568" s="108"/>
      <c r="AA20568" s="108"/>
      <c r="AC20568" s="108"/>
    </row>
    <row r="20569" spans="19:29" x14ac:dyDescent="0.25">
      <c r="S20569" s="108"/>
      <c r="U20569" s="108"/>
      <c r="W20569" s="108"/>
      <c r="Y20569" s="108"/>
      <c r="AA20569" s="108"/>
      <c r="AC20569" s="108"/>
    </row>
    <row r="20570" spans="19:29" x14ac:dyDescent="0.25">
      <c r="S20570" s="110"/>
      <c r="U20570" s="110"/>
      <c r="W20570" s="110"/>
      <c r="Y20570" s="110"/>
      <c r="AA20570" s="110"/>
      <c r="AC20570" s="110"/>
    </row>
    <row r="20571" spans="19:29" x14ac:dyDescent="0.25">
      <c r="S20571" s="110"/>
      <c r="U20571" s="110"/>
      <c r="W20571" s="110"/>
      <c r="Y20571" s="110"/>
      <c r="AA20571" s="110"/>
      <c r="AC20571" s="110"/>
    </row>
    <row r="20572" spans="19:29" x14ac:dyDescent="0.25">
      <c r="S20572" s="110"/>
      <c r="U20572" s="110"/>
      <c r="W20572" s="110"/>
      <c r="Y20572" s="110"/>
      <c r="AA20572" s="110"/>
      <c r="AC20572" s="110"/>
    </row>
    <row r="20573" spans="19:29" x14ac:dyDescent="0.25">
      <c r="S20573" s="110"/>
      <c r="U20573" s="110"/>
      <c r="W20573" s="110"/>
      <c r="Y20573" s="110"/>
      <c r="AA20573" s="110"/>
      <c r="AC20573" s="110"/>
    </row>
    <row r="20574" spans="19:29" x14ac:dyDescent="0.25">
      <c r="S20574" s="111"/>
      <c r="U20574" s="111"/>
      <c r="W20574" s="111"/>
      <c r="Y20574" s="111"/>
      <c r="AA20574" s="111"/>
      <c r="AC20574" s="111"/>
    </row>
    <row r="20575" spans="19:29" x14ac:dyDescent="0.25">
      <c r="S20575" s="107"/>
      <c r="U20575" s="107"/>
      <c r="W20575" s="107"/>
      <c r="Y20575" s="107"/>
      <c r="AA20575" s="107"/>
      <c r="AC20575" s="107"/>
    </row>
    <row r="20576" spans="19:29" x14ac:dyDescent="0.25">
      <c r="S20576" s="108"/>
      <c r="U20576" s="108"/>
      <c r="W20576" s="108"/>
      <c r="Y20576" s="108"/>
      <c r="AA20576" s="108"/>
      <c r="AC20576" s="108"/>
    </row>
    <row r="20577" spans="19:29" x14ac:dyDescent="0.25">
      <c r="S20577" s="108"/>
      <c r="U20577" s="108"/>
      <c r="W20577" s="108"/>
      <c r="Y20577" s="108"/>
      <c r="AA20577" s="108"/>
      <c r="AC20577" s="108"/>
    </row>
    <row r="20578" spans="19:29" x14ac:dyDescent="0.25">
      <c r="S20578" s="109"/>
      <c r="U20578" s="109"/>
      <c r="W20578" s="109"/>
      <c r="Y20578" s="109"/>
      <c r="AA20578" s="109"/>
      <c r="AC20578" s="109"/>
    </row>
    <row r="20579" spans="19:29" x14ac:dyDescent="0.25">
      <c r="S20579" s="108"/>
      <c r="U20579" s="108"/>
      <c r="W20579" s="108"/>
      <c r="Y20579" s="108"/>
      <c r="AA20579" s="108"/>
      <c r="AC20579" s="108"/>
    </row>
    <row r="20580" spans="19:29" x14ac:dyDescent="0.25">
      <c r="S20580" s="108"/>
      <c r="U20580" s="108"/>
      <c r="W20580" s="108"/>
      <c r="Y20580" s="108"/>
      <c r="AA20580" s="108"/>
      <c r="AC20580" s="108"/>
    </row>
    <row r="20581" spans="19:29" x14ac:dyDescent="0.25">
      <c r="S20581" s="109"/>
      <c r="U20581" s="109"/>
      <c r="W20581" s="109"/>
      <c r="Y20581" s="109"/>
      <c r="AA20581" s="109"/>
      <c r="AC20581" s="109"/>
    </row>
    <row r="20582" spans="19:29" x14ac:dyDescent="0.25">
      <c r="S20582" s="108"/>
      <c r="U20582" s="108"/>
      <c r="W20582" s="108"/>
      <c r="Y20582" s="108"/>
      <c r="AA20582" s="108"/>
      <c r="AC20582" s="108"/>
    </row>
    <row r="20583" spans="19:29" x14ac:dyDescent="0.25">
      <c r="S20583" s="109"/>
      <c r="U20583" s="109"/>
      <c r="W20583" s="109"/>
      <c r="Y20583" s="109"/>
      <c r="AA20583" s="109"/>
      <c r="AC20583" s="109"/>
    </row>
    <row r="20584" spans="19:29" x14ac:dyDescent="0.25">
      <c r="S20584" s="108"/>
      <c r="U20584" s="108"/>
      <c r="W20584" s="108"/>
      <c r="Y20584" s="108"/>
      <c r="AA20584" s="108"/>
      <c r="AC20584" s="108"/>
    </row>
    <row r="20585" spans="19:29" x14ac:dyDescent="0.25">
      <c r="S20585" s="108"/>
      <c r="U20585" s="108"/>
      <c r="W20585" s="108"/>
      <c r="Y20585" s="108"/>
      <c r="AA20585" s="108"/>
      <c r="AC20585" s="108"/>
    </row>
    <row r="20586" spans="19:29" x14ac:dyDescent="0.25">
      <c r="S20586" s="108"/>
      <c r="U20586" s="108"/>
      <c r="W20586" s="108"/>
      <c r="Y20586" s="108"/>
      <c r="AA20586" s="108"/>
      <c r="AC20586" s="108"/>
    </row>
    <row r="20587" spans="19:29" x14ac:dyDescent="0.25">
      <c r="S20587" s="110"/>
      <c r="U20587" s="110"/>
      <c r="W20587" s="110"/>
      <c r="Y20587" s="110"/>
      <c r="AA20587" s="110"/>
      <c r="AC20587" s="110"/>
    </row>
    <row r="20588" spans="19:29" x14ac:dyDescent="0.25">
      <c r="S20588" s="110"/>
      <c r="U20588" s="110"/>
      <c r="W20588" s="110"/>
      <c r="Y20588" s="110"/>
      <c r="AA20588" s="110"/>
      <c r="AC20588" s="110"/>
    </row>
    <row r="20589" spans="19:29" x14ac:dyDescent="0.25">
      <c r="S20589" s="110"/>
      <c r="U20589" s="110"/>
      <c r="W20589" s="110"/>
      <c r="Y20589" s="110"/>
      <c r="AA20589" s="110"/>
      <c r="AC20589" s="110"/>
    </row>
    <row r="20590" spans="19:29" x14ac:dyDescent="0.25">
      <c r="S20590" s="110"/>
      <c r="U20590" s="110"/>
      <c r="W20590" s="110"/>
      <c r="Y20590" s="110"/>
      <c r="AA20590" s="110"/>
      <c r="AC20590" s="110"/>
    </row>
    <row r="20591" spans="19:29" x14ac:dyDescent="0.25">
      <c r="S20591" s="111"/>
      <c r="U20591" s="111"/>
      <c r="W20591" s="111"/>
      <c r="Y20591" s="111"/>
      <c r="AA20591" s="111"/>
      <c r="AC20591" s="111"/>
    </row>
    <row r="20592" spans="19:29" x14ac:dyDescent="0.25">
      <c r="S20592" s="107"/>
      <c r="U20592" s="107"/>
      <c r="W20592" s="107"/>
      <c r="Y20592" s="107"/>
      <c r="AA20592" s="107"/>
      <c r="AC20592" s="107"/>
    </row>
    <row r="20593" spans="19:29" x14ac:dyDescent="0.25">
      <c r="S20593" s="108"/>
      <c r="U20593" s="108"/>
      <c r="W20593" s="108"/>
      <c r="Y20593" s="108"/>
      <c r="AA20593" s="108"/>
      <c r="AC20593" s="108"/>
    </row>
    <row r="20594" spans="19:29" x14ac:dyDescent="0.25">
      <c r="S20594" s="108"/>
      <c r="U20594" s="108"/>
      <c r="W20594" s="108"/>
      <c r="Y20594" s="108"/>
      <c r="AA20594" s="108"/>
      <c r="AC20594" s="108"/>
    </row>
    <row r="20595" spans="19:29" x14ac:dyDescent="0.25">
      <c r="S20595" s="109"/>
      <c r="U20595" s="109"/>
      <c r="W20595" s="109"/>
      <c r="Y20595" s="109"/>
      <c r="AA20595" s="109"/>
      <c r="AC20595" s="109"/>
    </row>
    <row r="20596" spans="19:29" x14ac:dyDescent="0.25">
      <c r="S20596" s="108"/>
      <c r="U20596" s="108"/>
      <c r="W20596" s="108"/>
      <c r="Y20596" s="108"/>
      <c r="AA20596" s="108"/>
      <c r="AC20596" s="108"/>
    </row>
    <row r="20597" spans="19:29" x14ac:dyDescent="0.25">
      <c r="S20597" s="108"/>
      <c r="U20597" s="108"/>
      <c r="W20597" s="108"/>
      <c r="Y20597" s="108"/>
      <c r="AA20597" s="108"/>
      <c r="AC20597" s="108"/>
    </row>
    <row r="20598" spans="19:29" x14ac:dyDescent="0.25">
      <c r="S20598" s="109"/>
      <c r="U20598" s="109"/>
      <c r="W20598" s="109"/>
      <c r="Y20598" s="109"/>
      <c r="AA20598" s="109"/>
      <c r="AC20598" s="109"/>
    </row>
    <row r="20599" spans="19:29" x14ac:dyDescent="0.25">
      <c r="S20599" s="108"/>
      <c r="U20599" s="108"/>
      <c r="W20599" s="108"/>
      <c r="Y20599" s="108"/>
      <c r="AA20599" s="108"/>
      <c r="AC20599" s="108"/>
    </row>
    <row r="20600" spans="19:29" x14ac:dyDescent="0.25">
      <c r="S20600" s="109"/>
      <c r="U20600" s="109"/>
      <c r="W20600" s="109"/>
      <c r="Y20600" s="109"/>
      <c r="AA20600" s="109"/>
      <c r="AC20600" s="109"/>
    </row>
    <row r="20601" spans="19:29" x14ac:dyDescent="0.25">
      <c r="S20601" s="108"/>
      <c r="U20601" s="108"/>
      <c r="W20601" s="108"/>
      <c r="Y20601" s="108"/>
      <c r="AA20601" s="108"/>
      <c r="AC20601" s="108"/>
    </row>
    <row r="20602" spans="19:29" x14ac:dyDescent="0.25">
      <c r="S20602" s="108"/>
      <c r="U20602" s="108"/>
      <c r="W20602" s="108"/>
      <c r="Y20602" s="108"/>
      <c r="AA20602" s="108"/>
      <c r="AC20602" s="108"/>
    </row>
    <row r="20603" spans="19:29" x14ac:dyDescent="0.25">
      <c r="S20603" s="108"/>
      <c r="U20603" s="108"/>
      <c r="W20603" s="108"/>
      <c r="Y20603" s="108"/>
      <c r="AA20603" s="108"/>
      <c r="AC20603" s="108"/>
    </row>
    <row r="20604" spans="19:29" x14ac:dyDescent="0.25">
      <c r="S20604" s="110"/>
      <c r="U20604" s="110"/>
      <c r="W20604" s="110"/>
      <c r="Y20604" s="110"/>
      <c r="AA20604" s="110"/>
      <c r="AC20604" s="110"/>
    </row>
    <row r="20605" spans="19:29" x14ac:dyDescent="0.25">
      <c r="S20605" s="110"/>
      <c r="U20605" s="110"/>
      <c r="W20605" s="110"/>
      <c r="Y20605" s="110"/>
      <c r="AA20605" s="110"/>
      <c r="AC20605" s="110"/>
    </row>
    <row r="20606" spans="19:29" x14ac:dyDescent="0.25">
      <c r="S20606" s="110"/>
      <c r="U20606" s="110"/>
      <c r="W20606" s="110"/>
      <c r="Y20606" s="110"/>
      <c r="AA20606" s="110"/>
      <c r="AC20606" s="110"/>
    </row>
    <row r="20607" spans="19:29" x14ac:dyDescent="0.25">
      <c r="S20607" s="110"/>
      <c r="U20607" s="110"/>
      <c r="W20607" s="110"/>
      <c r="Y20607" s="110"/>
      <c r="AA20607" s="110"/>
      <c r="AC20607" s="110"/>
    </row>
    <row r="20608" spans="19:29" x14ac:dyDescent="0.25">
      <c r="S20608" s="111"/>
      <c r="U20608" s="111"/>
      <c r="W20608" s="111"/>
      <c r="Y20608" s="111"/>
      <c r="AA20608" s="111"/>
      <c r="AC20608" s="111"/>
    </row>
    <row r="20609" spans="19:29" x14ac:dyDescent="0.25">
      <c r="S20609" s="107"/>
      <c r="U20609" s="107"/>
      <c r="W20609" s="107"/>
      <c r="Y20609" s="107"/>
      <c r="AA20609" s="107"/>
      <c r="AC20609" s="107"/>
    </row>
    <row r="20610" spans="19:29" x14ac:dyDescent="0.25">
      <c r="S20610" s="108"/>
      <c r="U20610" s="108"/>
      <c r="W20610" s="108"/>
      <c r="Y20610" s="108"/>
      <c r="AA20610" s="108"/>
      <c r="AC20610" s="108"/>
    </row>
    <row r="20611" spans="19:29" x14ac:dyDescent="0.25">
      <c r="S20611" s="108"/>
      <c r="U20611" s="108"/>
      <c r="W20611" s="108"/>
      <c r="Y20611" s="108"/>
      <c r="AA20611" s="108"/>
      <c r="AC20611" s="108"/>
    </row>
    <row r="20612" spans="19:29" x14ac:dyDescent="0.25">
      <c r="S20612" s="109"/>
      <c r="U20612" s="109"/>
      <c r="W20612" s="109"/>
      <c r="Y20612" s="109"/>
      <c r="AA20612" s="109"/>
      <c r="AC20612" s="109"/>
    </row>
    <row r="20613" spans="19:29" x14ac:dyDescent="0.25">
      <c r="S20613" s="108"/>
      <c r="U20613" s="108"/>
      <c r="W20613" s="108"/>
      <c r="Y20613" s="108"/>
      <c r="AA20613" s="108"/>
      <c r="AC20613" s="108"/>
    </row>
    <row r="20614" spans="19:29" x14ac:dyDescent="0.25">
      <c r="S20614" s="108"/>
      <c r="U20614" s="108"/>
      <c r="W20614" s="108"/>
      <c r="Y20614" s="108"/>
      <c r="AA20614" s="108"/>
      <c r="AC20614" s="108"/>
    </row>
    <row r="20615" spans="19:29" x14ac:dyDescent="0.25">
      <c r="S20615" s="109"/>
      <c r="U20615" s="109"/>
      <c r="W20615" s="109"/>
      <c r="Y20615" s="109"/>
      <c r="AA20615" s="109"/>
      <c r="AC20615" s="109"/>
    </row>
    <row r="20616" spans="19:29" x14ac:dyDescent="0.25">
      <c r="S20616" s="108"/>
      <c r="U20616" s="108"/>
      <c r="W20616" s="108"/>
      <c r="Y20616" s="108"/>
      <c r="AA20616" s="108"/>
      <c r="AC20616" s="108"/>
    </row>
    <row r="20617" spans="19:29" x14ac:dyDescent="0.25">
      <c r="S20617" s="109"/>
      <c r="U20617" s="109"/>
      <c r="W20617" s="109"/>
      <c r="Y20617" s="109"/>
      <c r="AA20617" s="109"/>
      <c r="AC20617" s="109"/>
    </row>
    <row r="20618" spans="19:29" x14ac:dyDescent="0.25">
      <c r="S20618" s="108"/>
      <c r="U20618" s="108"/>
      <c r="W20618" s="108"/>
      <c r="Y20618" s="108"/>
      <c r="AA20618" s="108"/>
      <c r="AC20618" s="108"/>
    </row>
    <row r="20619" spans="19:29" x14ac:dyDescent="0.25">
      <c r="S20619" s="108"/>
      <c r="U20619" s="108"/>
      <c r="W20619" s="108"/>
      <c r="Y20619" s="108"/>
      <c r="AA20619" s="108"/>
      <c r="AC20619" s="108"/>
    </row>
    <row r="20620" spans="19:29" x14ac:dyDescent="0.25">
      <c r="S20620" s="108"/>
      <c r="U20620" s="108"/>
      <c r="W20620" s="108"/>
      <c r="Y20620" s="108"/>
      <c r="AA20620" s="108"/>
      <c r="AC20620" s="108"/>
    </row>
    <row r="20621" spans="19:29" x14ac:dyDescent="0.25">
      <c r="S20621" s="110"/>
      <c r="U20621" s="110"/>
      <c r="W20621" s="110"/>
      <c r="Y20621" s="110"/>
      <c r="AA20621" s="110"/>
      <c r="AC20621" s="110"/>
    </row>
    <row r="20622" spans="19:29" x14ac:dyDescent="0.25">
      <c r="S20622" s="110"/>
      <c r="U20622" s="110"/>
      <c r="W20622" s="110"/>
      <c r="Y20622" s="110"/>
      <c r="AA20622" s="110"/>
      <c r="AC20622" s="110"/>
    </row>
    <row r="20623" spans="19:29" x14ac:dyDescent="0.25">
      <c r="S20623" s="110"/>
      <c r="U20623" s="110"/>
      <c r="W20623" s="110"/>
      <c r="Y20623" s="110"/>
      <c r="AA20623" s="110"/>
      <c r="AC20623" s="110"/>
    </row>
    <row r="20624" spans="19:29" x14ac:dyDescent="0.25">
      <c r="S20624" s="110"/>
      <c r="U20624" s="110"/>
      <c r="W20624" s="110"/>
      <c r="Y20624" s="110"/>
      <c r="AA20624" s="110"/>
      <c r="AC20624" s="110"/>
    </row>
    <row r="20625" spans="19:29" x14ac:dyDescent="0.25">
      <c r="S20625" s="111"/>
      <c r="U20625" s="111"/>
      <c r="W20625" s="111"/>
      <c r="Y20625" s="111"/>
      <c r="AA20625" s="111"/>
      <c r="AC20625" s="111"/>
    </row>
    <row r="20626" spans="19:29" x14ac:dyDescent="0.25">
      <c r="S20626" s="107"/>
      <c r="U20626" s="107"/>
      <c r="W20626" s="107"/>
      <c r="Y20626" s="107"/>
      <c r="AA20626" s="107"/>
      <c r="AC20626" s="107"/>
    </row>
    <row r="20627" spans="19:29" x14ac:dyDescent="0.25">
      <c r="S20627" s="108"/>
      <c r="U20627" s="108"/>
      <c r="W20627" s="108"/>
      <c r="Y20627" s="108"/>
      <c r="AA20627" s="108"/>
      <c r="AC20627" s="108"/>
    </row>
    <row r="20628" spans="19:29" x14ac:dyDescent="0.25">
      <c r="S20628" s="108"/>
      <c r="U20628" s="108"/>
      <c r="W20628" s="108"/>
      <c r="Y20628" s="108"/>
      <c r="AA20628" s="108"/>
      <c r="AC20628" s="108"/>
    </row>
    <row r="20629" spans="19:29" x14ac:dyDescent="0.25">
      <c r="S20629" s="109"/>
      <c r="U20629" s="109"/>
      <c r="W20629" s="109"/>
      <c r="Y20629" s="109"/>
      <c r="AA20629" s="109"/>
      <c r="AC20629" s="109"/>
    </row>
    <row r="20630" spans="19:29" x14ac:dyDescent="0.25">
      <c r="S20630" s="108"/>
      <c r="U20630" s="108"/>
      <c r="W20630" s="108"/>
      <c r="Y20630" s="108"/>
      <c r="AA20630" s="108"/>
      <c r="AC20630" s="108"/>
    </row>
    <row r="20631" spans="19:29" x14ac:dyDescent="0.25">
      <c r="S20631" s="108"/>
      <c r="U20631" s="108"/>
      <c r="W20631" s="108"/>
      <c r="Y20631" s="108"/>
      <c r="AA20631" s="108"/>
      <c r="AC20631" s="108"/>
    </row>
    <row r="20632" spans="19:29" x14ac:dyDescent="0.25">
      <c r="S20632" s="109"/>
      <c r="U20632" s="109"/>
      <c r="W20632" s="109"/>
      <c r="Y20632" s="109"/>
      <c r="AA20632" s="109"/>
      <c r="AC20632" s="109"/>
    </row>
    <row r="20633" spans="19:29" x14ac:dyDescent="0.25">
      <c r="S20633" s="108"/>
      <c r="U20633" s="108"/>
      <c r="W20633" s="108"/>
      <c r="Y20633" s="108"/>
      <c r="AA20633" s="108"/>
      <c r="AC20633" s="108"/>
    </row>
    <row r="20634" spans="19:29" x14ac:dyDescent="0.25">
      <c r="S20634" s="109"/>
      <c r="U20634" s="109"/>
      <c r="W20634" s="109"/>
      <c r="Y20634" s="109"/>
      <c r="AA20634" s="109"/>
      <c r="AC20634" s="109"/>
    </row>
    <row r="20635" spans="19:29" x14ac:dyDescent="0.25">
      <c r="S20635" s="108"/>
      <c r="U20635" s="108"/>
      <c r="W20635" s="108"/>
      <c r="Y20635" s="108"/>
      <c r="AA20635" s="108"/>
      <c r="AC20635" s="108"/>
    </row>
    <row r="20636" spans="19:29" x14ac:dyDescent="0.25">
      <c r="S20636" s="108"/>
      <c r="U20636" s="108"/>
      <c r="W20636" s="108"/>
      <c r="Y20636" s="108"/>
      <c r="AA20636" s="108"/>
      <c r="AC20636" s="108"/>
    </row>
    <row r="20637" spans="19:29" x14ac:dyDescent="0.25">
      <c r="S20637" s="108"/>
      <c r="U20637" s="108"/>
      <c r="W20637" s="108"/>
      <c r="Y20637" s="108"/>
      <c r="AA20637" s="108"/>
      <c r="AC20637" s="108"/>
    </row>
    <row r="20638" spans="19:29" x14ac:dyDescent="0.25">
      <c r="S20638" s="110"/>
      <c r="U20638" s="110"/>
      <c r="W20638" s="110"/>
      <c r="Y20638" s="110"/>
      <c r="AA20638" s="110"/>
      <c r="AC20638" s="110"/>
    </row>
    <row r="20639" spans="19:29" x14ac:dyDescent="0.25">
      <c r="S20639" s="110"/>
      <c r="U20639" s="110"/>
      <c r="W20639" s="110"/>
      <c r="Y20639" s="110"/>
      <c r="AA20639" s="110"/>
      <c r="AC20639" s="110"/>
    </row>
    <row r="20640" spans="19:29" x14ac:dyDescent="0.25">
      <c r="S20640" s="110"/>
      <c r="U20640" s="110"/>
      <c r="W20640" s="110"/>
      <c r="Y20640" s="110"/>
      <c r="AA20640" s="110"/>
      <c r="AC20640" s="110"/>
    </row>
    <row r="20641" spans="19:29" x14ac:dyDescent="0.25">
      <c r="S20641" s="110"/>
      <c r="U20641" s="110"/>
      <c r="W20641" s="110"/>
      <c r="Y20641" s="110"/>
      <c r="AA20641" s="110"/>
      <c r="AC20641" s="110"/>
    </row>
    <row r="20642" spans="19:29" x14ac:dyDescent="0.25">
      <c r="S20642" s="111"/>
      <c r="U20642" s="111"/>
      <c r="W20642" s="111"/>
      <c r="Y20642" s="111"/>
      <c r="AA20642" s="111"/>
      <c r="AC20642" s="111"/>
    </row>
    <row r="20643" spans="19:29" x14ac:dyDescent="0.25">
      <c r="S20643" s="107"/>
      <c r="U20643" s="107"/>
      <c r="W20643" s="107"/>
      <c r="Y20643" s="107"/>
      <c r="AA20643" s="107"/>
      <c r="AC20643" s="107"/>
    </row>
    <row r="20644" spans="19:29" x14ac:dyDescent="0.25">
      <c r="S20644" s="108"/>
      <c r="U20644" s="108"/>
      <c r="W20644" s="108"/>
      <c r="Y20644" s="108"/>
      <c r="AA20644" s="108"/>
      <c r="AC20644" s="108"/>
    </row>
    <row r="20645" spans="19:29" x14ac:dyDescent="0.25">
      <c r="S20645" s="108"/>
      <c r="U20645" s="108"/>
      <c r="W20645" s="108"/>
      <c r="Y20645" s="108"/>
      <c r="AA20645" s="108"/>
      <c r="AC20645" s="108"/>
    </row>
    <row r="20646" spans="19:29" x14ac:dyDescent="0.25">
      <c r="S20646" s="109"/>
      <c r="U20646" s="109"/>
      <c r="W20646" s="109"/>
      <c r="Y20646" s="109"/>
      <c r="AA20646" s="109"/>
      <c r="AC20646" s="109"/>
    </row>
    <row r="20647" spans="19:29" x14ac:dyDescent="0.25">
      <c r="S20647" s="108"/>
      <c r="U20647" s="108"/>
      <c r="W20647" s="108"/>
      <c r="Y20647" s="108"/>
      <c r="AA20647" s="108"/>
      <c r="AC20647" s="108"/>
    </row>
    <row r="20648" spans="19:29" x14ac:dyDescent="0.25">
      <c r="S20648" s="108"/>
      <c r="U20648" s="108"/>
      <c r="W20648" s="108"/>
      <c r="Y20648" s="108"/>
      <c r="AA20648" s="108"/>
      <c r="AC20648" s="108"/>
    </row>
    <row r="20649" spans="19:29" x14ac:dyDescent="0.25">
      <c r="S20649" s="109"/>
      <c r="U20649" s="109"/>
      <c r="W20649" s="109"/>
      <c r="Y20649" s="109"/>
      <c r="AA20649" s="109"/>
      <c r="AC20649" s="109"/>
    </row>
    <row r="20650" spans="19:29" x14ac:dyDescent="0.25">
      <c r="S20650" s="108"/>
      <c r="U20650" s="108"/>
      <c r="W20650" s="108"/>
      <c r="Y20650" s="108"/>
      <c r="AA20650" s="108"/>
      <c r="AC20650" s="108"/>
    </row>
    <row r="20651" spans="19:29" x14ac:dyDescent="0.25">
      <c r="S20651" s="109"/>
      <c r="U20651" s="109"/>
      <c r="W20651" s="109"/>
      <c r="Y20651" s="109"/>
      <c r="AA20651" s="109"/>
      <c r="AC20651" s="109"/>
    </row>
    <row r="20652" spans="19:29" x14ac:dyDescent="0.25">
      <c r="S20652" s="108"/>
      <c r="U20652" s="108"/>
      <c r="W20652" s="108"/>
      <c r="Y20652" s="108"/>
      <c r="AA20652" s="108"/>
      <c r="AC20652" s="108"/>
    </row>
    <row r="20653" spans="19:29" x14ac:dyDescent="0.25">
      <c r="S20653" s="108"/>
      <c r="U20653" s="108"/>
      <c r="W20653" s="108"/>
      <c r="Y20653" s="108"/>
      <c r="AA20653" s="108"/>
      <c r="AC20653" s="108"/>
    </row>
    <row r="20654" spans="19:29" x14ac:dyDescent="0.25">
      <c r="S20654" s="108"/>
      <c r="U20654" s="108"/>
      <c r="W20654" s="108"/>
      <c r="Y20654" s="108"/>
      <c r="AA20654" s="108"/>
      <c r="AC20654" s="108"/>
    </row>
    <row r="20655" spans="19:29" x14ac:dyDescent="0.25">
      <c r="S20655" s="110"/>
      <c r="U20655" s="110"/>
      <c r="W20655" s="110"/>
      <c r="Y20655" s="110"/>
      <c r="AA20655" s="110"/>
      <c r="AC20655" s="110"/>
    </row>
    <row r="20656" spans="19:29" x14ac:dyDescent="0.25">
      <c r="S20656" s="110"/>
      <c r="U20656" s="110"/>
      <c r="W20656" s="110"/>
      <c r="Y20656" s="110"/>
      <c r="AA20656" s="110"/>
      <c r="AC20656" s="110"/>
    </row>
    <row r="20657" spans="19:29" x14ac:dyDescent="0.25">
      <c r="S20657" s="110"/>
      <c r="U20657" s="110"/>
      <c r="W20657" s="110"/>
      <c r="Y20657" s="110"/>
      <c r="AA20657" s="110"/>
      <c r="AC20657" s="110"/>
    </row>
    <row r="20658" spans="19:29" x14ac:dyDescent="0.25">
      <c r="S20658" s="110"/>
      <c r="U20658" s="110"/>
      <c r="W20658" s="110"/>
      <c r="Y20658" s="110"/>
      <c r="AA20658" s="110"/>
      <c r="AC20658" s="110"/>
    </row>
    <row r="20659" spans="19:29" x14ac:dyDescent="0.25">
      <c r="S20659" s="111"/>
      <c r="U20659" s="111"/>
      <c r="W20659" s="111"/>
      <c r="Y20659" s="111"/>
      <c r="AA20659" s="111"/>
      <c r="AC20659" s="111"/>
    </row>
    <row r="20660" spans="19:29" x14ac:dyDescent="0.25">
      <c r="S20660" s="107"/>
      <c r="U20660" s="107"/>
      <c r="W20660" s="107"/>
      <c r="Y20660" s="107"/>
      <c r="AA20660" s="107"/>
      <c r="AC20660" s="107"/>
    </row>
    <row r="20661" spans="19:29" x14ac:dyDescent="0.25">
      <c r="S20661" s="108"/>
      <c r="U20661" s="108"/>
      <c r="W20661" s="108"/>
      <c r="Y20661" s="108"/>
      <c r="AA20661" s="108"/>
      <c r="AC20661" s="108"/>
    </row>
    <row r="20662" spans="19:29" x14ac:dyDescent="0.25">
      <c r="S20662" s="108"/>
      <c r="U20662" s="108"/>
      <c r="W20662" s="108"/>
      <c r="Y20662" s="108"/>
      <c r="AA20662" s="108"/>
      <c r="AC20662" s="108"/>
    </row>
    <row r="20663" spans="19:29" x14ac:dyDescent="0.25">
      <c r="S20663" s="109"/>
      <c r="U20663" s="109"/>
      <c r="W20663" s="109"/>
      <c r="Y20663" s="109"/>
      <c r="AA20663" s="109"/>
      <c r="AC20663" s="109"/>
    </row>
    <row r="20664" spans="19:29" x14ac:dyDescent="0.25">
      <c r="S20664" s="108"/>
      <c r="U20664" s="108"/>
      <c r="W20664" s="108"/>
      <c r="Y20664" s="108"/>
      <c r="AA20664" s="108"/>
      <c r="AC20664" s="108"/>
    </row>
    <row r="20665" spans="19:29" x14ac:dyDescent="0.25">
      <c r="S20665" s="108"/>
      <c r="U20665" s="108"/>
      <c r="W20665" s="108"/>
      <c r="Y20665" s="108"/>
      <c r="AA20665" s="108"/>
      <c r="AC20665" s="108"/>
    </row>
    <row r="20666" spans="19:29" x14ac:dyDescent="0.25">
      <c r="S20666" s="109"/>
      <c r="U20666" s="109"/>
      <c r="W20666" s="109"/>
      <c r="Y20666" s="109"/>
      <c r="AA20666" s="109"/>
      <c r="AC20666" s="109"/>
    </row>
    <row r="20667" spans="19:29" x14ac:dyDescent="0.25">
      <c r="S20667" s="108"/>
      <c r="U20667" s="108"/>
      <c r="W20667" s="108"/>
      <c r="Y20667" s="108"/>
      <c r="AA20667" s="108"/>
      <c r="AC20667" s="108"/>
    </row>
    <row r="20668" spans="19:29" x14ac:dyDescent="0.25">
      <c r="S20668" s="109"/>
      <c r="U20668" s="109"/>
      <c r="W20668" s="109"/>
      <c r="Y20668" s="109"/>
      <c r="AA20668" s="109"/>
      <c r="AC20668" s="109"/>
    </row>
    <row r="20669" spans="19:29" x14ac:dyDescent="0.25">
      <c r="S20669" s="108"/>
      <c r="U20669" s="108"/>
      <c r="W20669" s="108"/>
      <c r="Y20669" s="108"/>
      <c r="AA20669" s="108"/>
      <c r="AC20669" s="108"/>
    </row>
    <row r="20670" spans="19:29" x14ac:dyDescent="0.25">
      <c r="S20670" s="108"/>
      <c r="U20670" s="108"/>
      <c r="W20670" s="108"/>
      <c r="Y20670" s="108"/>
      <c r="AA20670" s="108"/>
      <c r="AC20670" s="108"/>
    </row>
    <row r="20671" spans="19:29" x14ac:dyDescent="0.25">
      <c r="S20671" s="108"/>
      <c r="U20671" s="108"/>
      <c r="W20671" s="108"/>
      <c r="Y20671" s="108"/>
      <c r="AA20671" s="108"/>
      <c r="AC20671" s="108"/>
    </row>
    <row r="20672" spans="19:29" x14ac:dyDescent="0.25">
      <c r="S20672" s="110"/>
      <c r="U20672" s="110"/>
      <c r="W20672" s="110"/>
      <c r="Y20672" s="110"/>
      <c r="AA20672" s="110"/>
      <c r="AC20672" s="110"/>
    </row>
    <row r="20673" spans="19:29" x14ac:dyDescent="0.25">
      <c r="S20673" s="110"/>
      <c r="U20673" s="110"/>
      <c r="W20673" s="110"/>
      <c r="Y20673" s="110"/>
      <c r="AA20673" s="110"/>
      <c r="AC20673" s="110"/>
    </row>
    <row r="20674" spans="19:29" x14ac:dyDescent="0.25">
      <c r="S20674" s="110"/>
      <c r="U20674" s="110"/>
      <c r="W20674" s="110"/>
      <c r="Y20674" s="110"/>
      <c r="AA20674" s="110"/>
      <c r="AC20674" s="110"/>
    </row>
    <row r="20675" spans="19:29" x14ac:dyDescent="0.25">
      <c r="S20675" s="110"/>
      <c r="U20675" s="110"/>
      <c r="W20675" s="110"/>
      <c r="Y20675" s="110"/>
      <c r="AA20675" s="110"/>
      <c r="AC20675" s="110"/>
    </row>
    <row r="20676" spans="19:29" x14ac:dyDescent="0.25">
      <c r="S20676" s="111"/>
      <c r="U20676" s="111"/>
      <c r="W20676" s="111"/>
      <c r="Y20676" s="111"/>
      <c r="AA20676" s="111"/>
      <c r="AC20676" s="111"/>
    </row>
    <row r="20677" spans="19:29" x14ac:dyDescent="0.25">
      <c r="S20677" s="107"/>
      <c r="U20677" s="107"/>
      <c r="W20677" s="107"/>
      <c r="Y20677" s="107"/>
      <c r="AA20677" s="107"/>
      <c r="AC20677" s="107"/>
    </row>
    <row r="20678" spans="19:29" x14ac:dyDescent="0.25">
      <c r="S20678" s="108"/>
      <c r="U20678" s="108"/>
      <c r="W20678" s="108"/>
      <c r="Y20678" s="108"/>
      <c r="AA20678" s="108"/>
      <c r="AC20678" s="108"/>
    </row>
    <row r="20679" spans="19:29" x14ac:dyDescent="0.25">
      <c r="S20679" s="108"/>
      <c r="U20679" s="108"/>
      <c r="W20679" s="108"/>
      <c r="Y20679" s="108"/>
      <c r="AA20679" s="108"/>
      <c r="AC20679" s="108"/>
    </row>
    <row r="20680" spans="19:29" x14ac:dyDescent="0.25">
      <c r="S20680" s="109"/>
      <c r="U20680" s="109"/>
      <c r="W20680" s="109"/>
      <c r="Y20680" s="109"/>
      <c r="AA20680" s="109"/>
      <c r="AC20680" s="109"/>
    </row>
    <row r="20681" spans="19:29" x14ac:dyDescent="0.25">
      <c r="S20681" s="108"/>
      <c r="U20681" s="108"/>
      <c r="W20681" s="108"/>
      <c r="Y20681" s="108"/>
      <c r="AA20681" s="108"/>
      <c r="AC20681" s="108"/>
    </row>
    <row r="20682" spans="19:29" x14ac:dyDescent="0.25">
      <c r="S20682" s="108"/>
      <c r="U20682" s="108"/>
      <c r="W20682" s="108"/>
      <c r="Y20682" s="108"/>
      <c r="AA20682" s="108"/>
      <c r="AC20682" s="108"/>
    </row>
    <row r="20683" spans="19:29" x14ac:dyDescent="0.25">
      <c r="S20683" s="109"/>
      <c r="U20683" s="109"/>
      <c r="W20683" s="109"/>
      <c r="Y20683" s="109"/>
      <c r="AA20683" s="109"/>
      <c r="AC20683" s="109"/>
    </row>
    <row r="20684" spans="19:29" x14ac:dyDescent="0.25">
      <c r="S20684" s="108"/>
      <c r="U20684" s="108"/>
      <c r="W20684" s="108"/>
      <c r="Y20684" s="108"/>
      <c r="AA20684" s="108"/>
      <c r="AC20684" s="108"/>
    </row>
    <row r="20685" spans="19:29" x14ac:dyDescent="0.25">
      <c r="S20685" s="109"/>
      <c r="U20685" s="109"/>
      <c r="W20685" s="109"/>
      <c r="Y20685" s="109"/>
      <c r="AA20685" s="109"/>
      <c r="AC20685" s="109"/>
    </row>
    <row r="20686" spans="19:29" x14ac:dyDescent="0.25">
      <c r="S20686" s="108"/>
      <c r="U20686" s="108"/>
      <c r="W20686" s="108"/>
      <c r="Y20686" s="108"/>
      <c r="AA20686" s="108"/>
      <c r="AC20686" s="108"/>
    </row>
    <row r="20687" spans="19:29" x14ac:dyDescent="0.25">
      <c r="S20687" s="108"/>
      <c r="U20687" s="108"/>
      <c r="W20687" s="108"/>
      <c r="Y20687" s="108"/>
      <c r="AA20687" s="108"/>
      <c r="AC20687" s="108"/>
    </row>
    <row r="20688" spans="19:29" x14ac:dyDescent="0.25">
      <c r="S20688" s="108"/>
      <c r="U20688" s="108"/>
      <c r="W20688" s="108"/>
      <c r="Y20688" s="108"/>
      <c r="AA20688" s="108"/>
      <c r="AC20688" s="108"/>
    </row>
    <row r="20689" spans="19:29" x14ac:dyDescent="0.25">
      <c r="S20689" s="110"/>
      <c r="U20689" s="110"/>
      <c r="W20689" s="110"/>
      <c r="Y20689" s="110"/>
      <c r="AA20689" s="110"/>
      <c r="AC20689" s="110"/>
    </row>
    <row r="20690" spans="19:29" x14ac:dyDescent="0.25">
      <c r="S20690" s="110"/>
      <c r="U20690" s="110"/>
      <c r="W20690" s="110"/>
      <c r="Y20690" s="110"/>
      <c r="AA20690" s="110"/>
      <c r="AC20690" s="110"/>
    </row>
    <row r="20691" spans="19:29" x14ac:dyDescent="0.25">
      <c r="S20691" s="110"/>
      <c r="U20691" s="110"/>
      <c r="W20691" s="110"/>
      <c r="Y20691" s="110"/>
      <c r="AA20691" s="110"/>
      <c r="AC20691" s="110"/>
    </row>
    <row r="20692" spans="19:29" x14ac:dyDescent="0.25">
      <c r="S20692" s="110"/>
      <c r="U20692" s="110"/>
      <c r="W20692" s="110"/>
      <c r="Y20692" s="110"/>
      <c r="AA20692" s="110"/>
      <c r="AC20692" s="110"/>
    </row>
    <row r="20693" spans="19:29" x14ac:dyDescent="0.25">
      <c r="S20693" s="111"/>
      <c r="U20693" s="111"/>
      <c r="W20693" s="111"/>
      <c r="Y20693" s="111"/>
      <c r="AA20693" s="111"/>
      <c r="AC20693" s="111"/>
    </row>
    <row r="20694" spans="19:29" x14ac:dyDescent="0.25">
      <c r="S20694" s="107"/>
      <c r="U20694" s="107"/>
      <c r="W20694" s="107"/>
      <c r="Y20694" s="107"/>
      <c r="AA20694" s="107"/>
      <c r="AC20694" s="107"/>
    </row>
    <row r="20695" spans="19:29" x14ac:dyDescent="0.25">
      <c r="S20695" s="108"/>
      <c r="U20695" s="108"/>
      <c r="W20695" s="108"/>
      <c r="Y20695" s="108"/>
      <c r="AA20695" s="108"/>
      <c r="AC20695" s="108"/>
    </row>
    <row r="20696" spans="19:29" x14ac:dyDescent="0.25">
      <c r="S20696" s="108"/>
      <c r="U20696" s="108"/>
      <c r="W20696" s="108"/>
      <c r="Y20696" s="108"/>
      <c r="AA20696" s="108"/>
      <c r="AC20696" s="108"/>
    </row>
    <row r="20697" spans="19:29" x14ac:dyDescent="0.25">
      <c r="S20697" s="109"/>
      <c r="U20697" s="109"/>
      <c r="W20697" s="109"/>
      <c r="Y20697" s="109"/>
      <c r="AA20697" s="109"/>
      <c r="AC20697" s="109"/>
    </row>
    <row r="20698" spans="19:29" x14ac:dyDescent="0.25">
      <c r="S20698" s="108"/>
      <c r="U20698" s="108"/>
      <c r="W20698" s="108"/>
      <c r="Y20698" s="108"/>
      <c r="AA20698" s="108"/>
      <c r="AC20698" s="108"/>
    </row>
    <row r="20699" spans="19:29" x14ac:dyDescent="0.25">
      <c r="S20699" s="108"/>
      <c r="U20699" s="108"/>
      <c r="W20699" s="108"/>
      <c r="Y20699" s="108"/>
      <c r="AA20699" s="108"/>
      <c r="AC20699" s="108"/>
    </row>
    <row r="20700" spans="19:29" x14ac:dyDescent="0.25">
      <c r="S20700" s="109"/>
      <c r="U20700" s="109"/>
      <c r="W20700" s="109"/>
      <c r="Y20700" s="109"/>
      <c r="AA20700" s="109"/>
      <c r="AC20700" s="109"/>
    </row>
    <row r="20701" spans="19:29" x14ac:dyDescent="0.25">
      <c r="S20701" s="108"/>
      <c r="U20701" s="108"/>
      <c r="W20701" s="108"/>
      <c r="Y20701" s="108"/>
      <c r="AA20701" s="108"/>
      <c r="AC20701" s="108"/>
    </row>
    <row r="20702" spans="19:29" x14ac:dyDescent="0.25">
      <c r="S20702" s="109"/>
      <c r="U20702" s="109"/>
      <c r="W20702" s="109"/>
      <c r="Y20702" s="109"/>
      <c r="AA20702" s="109"/>
      <c r="AC20702" s="109"/>
    </row>
    <row r="20703" spans="19:29" x14ac:dyDescent="0.25">
      <c r="S20703" s="108"/>
      <c r="U20703" s="108"/>
      <c r="W20703" s="108"/>
      <c r="Y20703" s="108"/>
      <c r="AA20703" s="108"/>
      <c r="AC20703" s="108"/>
    </row>
    <row r="20704" spans="19:29" x14ac:dyDescent="0.25">
      <c r="S20704" s="108"/>
      <c r="U20704" s="108"/>
      <c r="W20704" s="108"/>
      <c r="Y20704" s="108"/>
      <c r="AA20704" s="108"/>
      <c r="AC20704" s="108"/>
    </row>
    <row r="20705" spans="19:29" x14ac:dyDescent="0.25">
      <c r="S20705" s="108"/>
      <c r="U20705" s="108"/>
      <c r="W20705" s="108"/>
      <c r="Y20705" s="108"/>
      <c r="AA20705" s="108"/>
      <c r="AC20705" s="108"/>
    </row>
    <row r="20706" spans="19:29" x14ac:dyDescent="0.25">
      <c r="S20706" s="110"/>
      <c r="U20706" s="110"/>
      <c r="W20706" s="110"/>
      <c r="Y20706" s="110"/>
      <c r="AA20706" s="110"/>
      <c r="AC20706" s="110"/>
    </row>
    <row r="20707" spans="19:29" x14ac:dyDescent="0.25">
      <c r="S20707" s="110"/>
      <c r="U20707" s="110"/>
      <c r="W20707" s="110"/>
      <c r="Y20707" s="110"/>
      <c r="AA20707" s="110"/>
      <c r="AC20707" s="110"/>
    </row>
    <row r="20708" spans="19:29" x14ac:dyDescent="0.25">
      <c r="S20708" s="110"/>
      <c r="U20708" s="110"/>
      <c r="W20708" s="110"/>
      <c r="Y20708" s="110"/>
      <c r="AA20708" s="110"/>
      <c r="AC20708" s="110"/>
    </row>
    <row r="20709" spans="19:29" x14ac:dyDescent="0.25">
      <c r="S20709" s="110"/>
      <c r="U20709" s="110"/>
      <c r="W20709" s="110"/>
      <c r="Y20709" s="110"/>
      <c r="AA20709" s="110"/>
      <c r="AC20709" s="110"/>
    </row>
    <row r="20710" spans="19:29" x14ac:dyDescent="0.25">
      <c r="S20710" s="111"/>
      <c r="U20710" s="111"/>
      <c r="W20710" s="111"/>
      <c r="Y20710" s="111"/>
      <c r="AA20710" s="111"/>
      <c r="AC20710" s="111"/>
    </row>
    <row r="20711" spans="19:29" x14ac:dyDescent="0.25">
      <c r="S20711" s="107"/>
      <c r="U20711" s="107"/>
      <c r="W20711" s="107"/>
      <c r="Y20711" s="107"/>
      <c r="AA20711" s="107"/>
      <c r="AC20711" s="107"/>
    </row>
    <row r="20712" spans="19:29" x14ac:dyDescent="0.25">
      <c r="S20712" s="108"/>
      <c r="U20712" s="108"/>
      <c r="W20712" s="108"/>
      <c r="Y20712" s="108"/>
      <c r="AA20712" s="108"/>
      <c r="AC20712" s="108"/>
    </row>
    <row r="20713" spans="19:29" x14ac:dyDescent="0.25">
      <c r="S20713" s="108"/>
      <c r="U20713" s="108"/>
      <c r="W20713" s="108"/>
      <c r="Y20713" s="108"/>
      <c r="AA20713" s="108"/>
      <c r="AC20713" s="108"/>
    </row>
    <row r="20714" spans="19:29" x14ac:dyDescent="0.25">
      <c r="S20714" s="109"/>
      <c r="U20714" s="109"/>
      <c r="W20714" s="109"/>
      <c r="Y20714" s="109"/>
      <c r="AA20714" s="109"/>
      <c r="AC20714" s="109"/>
    </row>
    <row r="20715" spans="19:29" x14ac:dyDescent="0.25">
      <c r="S20715" s="108"/>
      <c r="U20715" s="108"/>
      <c r="W20715" s="108"/>
      <c r="Y20715" s="108"/>
      <c r="AA20715" s="108"/>
      <c r="AC20715" s="108"/>
    </row>
    <row r="20716" spans="19:29" x14ac:dyDescent="0.25">
      <c r="S20716" s="108"/>
      <c r="U20716" s="108"/>
      <c r="W20716" s="108"/>
      <c r="Y20716" s="108"/>
      <c r="AA20716" s="108"/>
      <c r="AC20716" s="108"/>
    </row>
    <row r="20717" spans="19:29" x14ac:dyDescent="0.25">
      <c r="S20717" s="109"/>
      <c r="U20717" s="109"/>
      <c r="W20717" s="109"/>
      <c r="Y20717" s="109"/>
      <c r="AA20717" s="109"/>
      <c r="AC20717" s="109"/>
    </row>
    <row r="20718" spans="19:29" x14ac:dyDescent="0.25">
      <c r="S20718" s="108"/>
      <c r="U20718" s="108"/>
      <c r="W20718" s="108"/>
      <c r="Y20718" s="108"/>
      <c r="AA20718" s="108"/>
      <c r="AC20718" s="108"/>
    </row>
    <row r="20719" spans="19:29" x14ac:dyDescent="0.25">
      <c r="S20719" s="109"/>
      <c r="U20719" s="109"/>
      <c r="W20719" s="109"/>
      <c r="Y20719" s="109"/>
      <c r="AA20719" s="109"/>
      <c r="AC20719" s="109"/>
    </row>
    <row r="20720" spans="19:29" x14ac:dyDescent="0.25">
      <c r="S20720" s="108"/>
      <c r="U20720" s="108"/>
      <c r="W20720" s="108"/>
      <c r="Y20720" s="108"/>
      <c r="AA20720" s="108"/>
      <c r="AC20720" s="108"/>
    </row>
    <row r="20721" spans="19:29" x14ac:dyDescent="0.25">
      <c r="S20721" s="108"/>
      <c r="U20721" s="108"/>
      <c r="W20721" s="108"/>
      <c r="Y20721" s="108"/>
      <c r="AA20721" s="108"/>
      <c r="AC20721" s="108"/>
    </row>
    <row r="20722" spans="19:29" x14ac:dyDescent="0.25">
      <c r="S20722" s="108"/>
      <c r="U20722" s="108"/>
      <c r="W20722" s="108"/>
      <c r="Y20722" s="108"/>
      <c r="AA20722" s="108"/>
      <c r="AC20722" s="108"/>
    </row>
    <row r="20723" spans="19:29" x14ac:dyDescent="0.25">
      <c r="S20723" s="110"/>
      <c r="U20723" s="110"/>
      <c r="W20723" s="110"/>
      <c r="Y20723" s="110"/>
      <c r="AA20723" s="110"/>
      <c r="AC20723" s="110"/>
    </row>
    <row r="20724" spans="19:29" x14ac:dyDescent="0.25">
      <c r="S20724" s="110"/>
      <c r="U20724" s="110"/>
      <c r="W20724" s="110"/>
      <c r="Y20724" s="110"/>
      <c r="AA20724" s="110"/>
      <c r="AC20724" s="110"/>
    </row>
    <row r="20725" spans="19:29" x14ac:dyDescent="0.25">
      <c r="S20725" s="110"/>
      <c r="U20725" s="110"/>
      <c r="W20725" s="110"/>
      <c r="Y20725" s="110"/>
      <c r="AA20725" s="110"/>
      <c r="AC20725" s="110"/>
    </row>
    <row r="20726" spans="19:29" x14ac:dyDescent="0.25">
      <c r="S20726" s="110"/>
      <c r="U20726" s="110"/>
      <c r="W20726" s="110"/>
      <c r="Y20726" s="110"/>
      <c r="AA20726" s="110"/>
      <c r="AC20726" s="110"/>
    </row>
    <row r="20727" spans="19:29" x14ac:dyDescent="0.25">
      <c r="S20727" s="111"/>
      <c r="U20727" s="111"/>
      <c r="W20727" s="111"/>
      <c r="Y20727" s="111"/>
      <c r="AA20727" s="111"/>
      <c r="AC20727" s="111"/>
    </row>
    <row r="20728" spans="19:29" x14ac:dyDescent="0.25">
      <c r="S20728" s="107"/>
      <c r="U20728" s="107"/>
      <c r="W20728" s="107"/>
      <c r="Y20728" s="107"/>
      <c r="AA20728" s="107"/>
      <c r="AC20728" s="107"/>
    </row>
    <row r="20729" spans="19:29" x14ac:dyDescent="0.25">
      <c r="S20729" s="108"/>
      <c r="U20729" s="108"/>
      <c r="W20729" s="108"/>
      <c r="Y20729" s="108"/>
      <c r="AA20729" s="108"/>
      <c r="AC20729" s="108"/>
    </row>
    <row r="20730" spans="19:29" x14ac:dyDescent="0.25">
      <c r="S20730" s="108"/>
      <c r="U20730" s="108"/>
      <c r="W20730" s="108"/>
      <c r="Y20730" s="108"/>
      <c r="AA20730" s="108"/>
      <c r="AC20730" s="108"/>
    </row>
    <row r="20731" spans="19:29" x14ac:dyDescent="0.25">
      <c r="S20731" s="109"/>
      <c r="U20731" s="109"/>
      <c r="W20731" s="109"/>
      <c r="Y20731" s="109"/>
      <c r="AA20731" s="109"/>
      <c r="AC20731" s="109"/>
    </row>
    <row r="20732" spans="19:29" x14ac:dyDescent="0.25">
      <c r="S20732" s="108"/>
      <c r="U20732" s="108"/>
      <c r="W20732" s="108"/>
      <c r="Y20732" s="108"/>
      <c r="AA20732" s="108"/>
      <c r="AC20732" s="108"/>
    </row>
    <row r="20733" spans="19:29" x14ac:dyDescent="0.25">
      <c r="S20733" s="108"/>
      <c r="U20733" s="108"/>
      <c r="W20733" s="108"/>
      <c r="Y20733" s="108"/>
      <c r="AA20733" s="108"/>
      <c r="AC20733" s="108"/>
    </row>
    <row r="20734" spans="19:29" x14ac:dyDescent="0.25">
      <c r="S20734" s="109"/>
      <c r="U20734" s="109"/>
      <c r="W20734" s="109"/>
      <c r="Y20734" s="109"/>
      <c r="AA20734" s="109"/>
      <c r="AC20734" s="109"/>
    </row>
    <row r="20735" spans="19:29" x14ac:dyDescent="0.25">
      <c r="S20735" s="108"/>
      <c r="U20735" s="108"/>
      <c r="W20735" s="108"/>
      <c r="Y20735" s="108"/>
      <c r="AA20735" s="108"/>
      <c r="AC20735" s="108"/>
    </row>
    <row r="20736" spans="19:29" x14ac:dyDescent="0.25">
      <c r="S20736" s="109"/>
      <c r="U20736" s="109"/>
      <c r="W20736" s="109"/>
      <c r="Y20736" s="109"/>
      <c r="AA20736" s="109"/>
      <c r="AC20736" s="109"/>
    </row>
    <row r="20737" spans="19:29" x14ac:dyDescent="0.25">
      <c r="S20737" s="108"/>
      <c r="U20737" s="108"/>
      <c r="W20737" s="108"/>
      <c r="Y20737" s="108"/>
      <c r="AA20737" s="108"/>
      <c r="AC20737" s="108"/>
    </row>
    <row r="20738" spans="19:29" x14ac:dyDescent="0.25">
      <c r="S20738" s="108"/>
      <c r="U20738" s="108"/>
      <c r="W20738" s="108"/>
      <c r="Y20738" s="108"/>
      <c r="AA20738" s="108"/>
      <c r="AC20738" s="108"/>
    </row>
    <row r="20739" spans="19:29" x14ac:dyDescent="0.25">
      <c r="S20739" s="108"/>
      <c r="U20739" s="108"/>
      <c r="W20739" s="108"/>
      <c r="Y20739" s="108"/>
      <c r="AA20739" s="108"/>
      <c r="AC20739" s="108"/>
    </row>
    <row r="20740" spans="19:29" x14ac:dyDescent="0.25">
      <c r="S20740" s="110"/>
      <c r="U20740" s="110"/>
      <c r="W20740" s="110"/>
      <c r="Y20740" s="110"/>
      <c r="AA20740" s="110"/>
      <c r="AC20740" s="110"/>
    </row>
    <row r="20741" spans="19:29" x14ac:dyDescent="0.25">
      <c r="S20741" s="110"/>
      <c r="U20741" s="110"/>
      <c r="W20741" s="110"/>
      <c r="Y20741" s="110"/>
      <c r="AA20741" s="110"/>
      <c r="AC20741" s="110"/>
    </row>
    <row r="20742" spans="19:29" x14ac:dyDescent="0.25">
      <c r="S20742" s="110"/>
      <c r="U20742" s="110"/>
      <c r="W20742" s="110"/>
      <c r="Y20742" s="110"/>
      <c r="AA20742" s="110"/>
      <c r="AC20742" s="110"/>
    </row>
    <row r="20743" spans="19:29" x14ac:dyDescent="0.25">
      <c r="S20743" s="110"/>
      <c r="U20743" s="110"/>
      <c r="W20743" s="110"/>
      <c r="Y20743" s="110"/>
      <c r="AA20743" s="110"/>
      <c r="AC20743" s="110"/>
    </row>
    <row r="20744" spans="19:29" x14ac:dyDescent="0.25">
      <c r="S20744" s="111"/>
      <c r="U20744" s="111"/>
      <c r="W20744" s="111"/>
      <c r="Y20744" s="111"/>
      <c r="AA20744" s="111"/>
      <c r="AC20744" s="111"/>
    </row>
    <row r="20745" spans="19:29" x14ac:dyDescent="0.25">
      <c r="S20745" s="107"/>
      <c r="U20745" s="107"/>
      <c r="W20745" s="107"/>
      <c r="Y20745" s="107"/>
      <c r="AA20745" s="107"/>
      <c r="AC20745" s="107"/>
    </row>
    <row r="20746" spans="19:29" x14ac:dyDescent="0.25">
      <c r="S20746" s="108"/>
      <c r="U20746" s="108"/>
      <c r="W20746" s="108"/>
      <c r="Y20746" s="108"/>
      <c r="AA20746" s="108"/>
      <c r="AC20746" s="108"/>
    </row>
    <row r="20747" spans="19:29" x14ac:dyDescent="0.25">
      <c r="S20747" s="108"/>
      <c r="U20747" s="108"/>
      <c r="W20747" s="108"/>
      <c r="Y20747" s="108"/>
      <c r="AA20747" s="108"/>
      <c r="AC20747" s="108"/>
    </row>
    <row r="20748" spans="19:29" x14ac:dyDescent="0.25">
      <c r="S20748" s="109"/>
      <c r="U20748" s="109"/>
      <c r="W20748" s="109"/>
      <c r="Y20748" s="109"/>
      <c r="AA20748" s="109"/>
      <c r="AC20748" s="109"/>
    </row>
    <row r="20749" spans="19:29" x14ac:dyDescent="0.25">
      <c r="S20749" s="108"/>
      <c r="U20749" s="108"/>
      <c r="W20749" s="108"/>
      <c r="Y20749" s="108"/>
      <c r="AA20749" s="108"/>
      <c r="AC20749" s="108"/>
    </row>
    <row r="20750" spans="19:29" x14ac:dyDescent="0.25">
      <c r="S20750" s="108"/>
      <c r="U20750" s="108"/>
      <c r="W20750" s="108"/>
      <c r="Y20750" s="108"/>
      <c r="AA20750" s="108"/>
      <c r="AC20750" s="108"/>
    </row>
    <row r="20751" spans="19:29" x14ac:dyDescent="0.25">
      <c r="S20751" s="109"/>
      <c r="U20751" s="109"/>
      <c r="W20751" s="109"/>
      <c r="Y20751" s="109"/>
      <c r="AA20751" s="109"/>
      <c r="AC20751" s="109"/>
    </row>
    <row r="20752" spans="19:29" x14ac:dyDescent="0.25">
      <c r="S20752" s="108"/>
      <c r="U20752" s="108"/>
      <c r="W20752" s="108"/>
      <c r="Y20752" s="108"/>
      <c r="AA20752" s="108"/>
      <c r="AC20752" s="108"/>
    </row>
    <row r="20753" spans="19:29" x14ac:dyDescent="0.25">
      <c r="S20753" s="109"/>
      <c r="U20753" s="109"/>
      <c r="W20753" s="109"/>
      <c r="Y20753" s="109"/>
      <c r="AA20753" s="109"/>
      <c r="AC20753" s="109"/>
    </row>
    <row r="20754" spans="19:29" x14ac:dyDescent="0.25">
      <c r="S20754" s="108"/>
      <c r="U20754" s="108"/>
      <c r="W20754" s="108"/>
      <c r="Y20754" s="108"/>
      <c r="AA20754" s="108"/>
      <c r="AC20754" s="108"/>
    </row>
    <row r="20755" spans="19:29" x14ac:dyDescent="0.25">
      <c r="S20755" s="108"/>
      <c r="U20755" s="108"/>
      <c r="W20755" s="108"/>
      <c r="Y20755" s="108"/>
      <c r="AA20755" s="108"/>
      <c r="AC20755" s="108"/>
    </row>
    <row r="20756" spans="19:29" x14ac:dyDescent="0.25">
      <c r="S20756" s="108"/>
      <c r="U20756" s="108"/>
      <c r="W20756" s="108"/>
      <c r="Y20756" s="108"/>
      <c r="AA20756" s="108"/>
      <c r="AC20756" s="108"/>
    </row>
    <row r="20757" spans="19:29" x14ac:dyDescent="0.25">
      <c r="S20757" s="110"/>
      <c r="U20757" s="110"/>
      <c r="W20757" s="110"/>
      <c r="Y20757" s="110"/>
      <c r="AA20757" s="110"/>
      <c r="AC20757" s="110"/>
    </row>
    <row r="20758" spans="19:29" x14ac:dyDescent="0.25">
      <c r="S20758" s="110"/>
      <c r="U20758" s="110"/>
      <c r="W20758" s="110"/>
      <c r="Y20758" s="110"/>
      <c r="AA20758" s="110"/>
      <c r="AC20758" s="110"/>
    </row>
    <row r="20759" spans="19:29" x14ac:dyDescent="0.25">
      <c r="S20759" s="110"/>
      <c r="U20759" s="110"/>
      <c r="W20759" s="110"/>
      <c r="Y20759" s="110"/>
      <c r="AA20759" s="110"/>
      <c r="AC20759" s="110"/>
    </row>
    <row r="20760" spans="19:29" x14ac:dyDescent="0.25">
      <c r="S20760" s="110"/>
      <c r="U20760" s="110"/>
      <c r="W20760" s="110"/>
      <c r="Y20760" s="110"/>
      <c r="AA20760" s="110"/>
      <c r="AC20760" s="110"/>
    </row>
    <row r="20761" spans="19:29" x14ac:dyDescent="0.25">
      <c r="S20761" s="111"/>
      <c r="U20761" s="111"/>
      <c r="W20761" s="111"/>
      <c r="Y20761" s="111"/>
      <c r="AA20761" s="111"/>
      <c r="AC20761" s="111"/>
    </row>
    <row r="20762" spans="19:29" x14ac:dyDescent="0.25">
      <c r="S20762" s="107"/>
      <c r="U20762" s="107"/>
      <c r="W20762" s="107"/>
      <c r="Y20762" s="107"/>
      <c r="AA20762" s="107"/>
      <c r="AC20762" s="107"/>
    </row>
    <row r="20763" spans="19:29" x14ac:dyDescent="0.25">
      <c r="S20763" s="108"/>
      <c r="U20763" s="108"/>
      <c r="W20763" s="108"/>
      <c r="Y20763" s="108"/>
      <c r="AA20763" s="108"/>
      <c r="AC20763" s="108"/>
    </row>
    <row r="20764" spans="19:29" x14ac:dyDescent="0.25">
      <c r="S20764" s="108"/>
      <c r="U20764" s="108"/>
      <c r="W20764" s="108"/>
      <c r="Y20764" s="108"/>
      <c r="AA20764" s="108"/>
      <c r="AC20764" s="108"/>
    </row>
    <row r="20765" spans="19:29" x14ac:dyDescent="0.25">
      <c r="S20765" s="109"/>
      <c r="U20765" s="109"/>
      <c r="W20765" s="109"/>
      <c r="Y20765" s="109"/>
      <c r="AA20765" s="109"/>
      <c r="AC20765" s="109"/>
    </row>
    <row r="20766" spans="19:29" x14ac:dyDescent="0.25">
      <c r="S20766" s="108"/>
      <c r="U20766" s="108"/>
      <c r="W20766" s="108"/>
      <c r="Y20766" s="108"/>
      <c r="AA20766" s="108"/>
      <c r="AC20766" s="108"/>
    </row>
    <row r="20767" spans="19:29" x14ac:dyDescent="0.25">
      <c r="S20767" s="108"/>
      <c r="U20767" s="108"/>
      <c r="W20767" s="108"/>
      <c r="Y20767" s="108"/>
      <c r="AA20767" s="108"/>
      <c r="AC20767" s="108"/>
    </row>
    <row r="20768" spans="19:29" x14ac:dyDescent="0.25">
      <c r="S20768" s="109"/>
      <c r="U20768" s="109"/>
      <c r="W20768" s="109"/>
      <c r="Y20768" s="109"/>
      <c r="AA20768" s="109"/>
      <c r="AC20768" s="109"/>
    </row>
    <row r="20769" spans="19:29" x14ac:dyDescent="0.25">
      <c r="S20769" s="108"/>
      <c r="U20769" s="108"/>
      <c r="W20769" s="108"/>
      <c r="Y20769" s="108"/>
      <c r="AA20769" s="108"/>
      <c r="AC20769" s="108"/>
    </row>
    <row r="20770" spans="19:29" x14ac:dyDescent="0.25">
      <c r="S20770" s="109"/>
      <c r="U20770" s="109"/>
      <c r="W20770" s="109"/>
      <c r="Y20770" s="109"/>
      <c r="AA20770" s="109"/>
      <c r="AC20770" s="109"/>
    </row>
    <row r="20771" spans="19:29" x14ac:dyDescent="0.25">
      <c r="S20771" s="108"/>
      <c r="U20771" s="108"/>
      <c r="W20771" s="108"/>
      <c r="Y20771" s="108"/>
      <c r="AA20771" s="108"/>
      <c r="AC20771" s="108"/>
    </row>
    <row r="20772" spans="19:29" x14ac:dyDescent="0.25">
      <c r="S20772" s="108"/>
      <c r="U20772" s="108"/>
      <c r="W20772" s="108"/>
      <c r="Y20772" s="108"/>
      <c r="AA20772" s="108"/>
      <c r="AC20772" s="108"/>
    </row>
    <row r="20773" spans="19:29" x14ac:dyDescent="0.25">
      <c r="S20773" s="108"/>
      <c r="U20773" s="108"/>
      <c r="W20773" s="108"/>
      <c r="Y20773" s="108"/>
      <c r="AA20773" s="108"/>
      <c r="AC20773" s="108"/>
    </row>
    <row r="20774" spans="19:29" x14ac:dyDescent="0.25">
      <c r="S20774" s="110"/>
      <c r="U20774" s="110"/>
      <c r="W20774" s="110"/>
      <c r="Y20774" s="110"/>
      <c r="AA20774" s="110"/>
      <c r="AC20774" s="110"/>
    </row>
    <row r="20775" spans="19:29" x14ac:dyDescent="0.25">
      <c r="S20775" s="110"/>
      <c r="U20775" s="110"/>
      <c r="W20775" s="110"/>
      <c r="Y20775" s="110"/>
      <c r="AA20775" s="110"/>
      <c r="AC20775" s="110"/>
    </row>
    <row r="20776" spans="19:29" x14ac:dyDescent="0.25">
      <c r="S20776" s="110"/>
      <c r="U20776" s="110"/>
      <c r="W20776" s="110"/>
      <c r="Y20776" s="110"/>
      <c r="AA20776" s="110"/>
      <c r="AC20776" s="110"/>
    </row>
    <row r="20777" spans="19:29" x14ac:dyDescent="0.25">
      <c r="S20777" s="110"/>
      <c r="U20777" s="110"/>
      <c r="W20777" s="110"/>
      <c r="Y20777" s="110"/>
      <c r="AA20777" s="110"/>
      <c r="AC20777" s="110"/>
    </row>
    <row r="20778" spans="19:29" x14ac:dyDescent="0.25">
      <c r="S20778" s="111"/>
      <c r="U20778" s="111"/>
      <c r="W20778" s="111"/>
      <c r="Y20778" s="111"/>
      <c r="AA20778" s="111"/>
      <c r="AC20778" s="111"/>
    </row>
    <row r="20779" spans="19:29" x14ac:dyDescent="0.25">
      <c r="S20779" s="107"/>
      <c r="U20779" s="107"/>
      <c r="W20779" s="107"/>
      <c r="Y20779" s="107"/>
      <c r="AA20779" s="107"/>
      <c r="AC20779" s="107"/>
    </row>
    <row r="20780" spans="19:29" x14ac:dyDescent="0.25">
      <c r="S20780" s="108"/>
      <c r="U20780" s="108"/>
      <c r="W20780" s="108"/>
      <c r="Y20780" s="108"/>
      <c r="AA20780" s="108"/>
      <c r="AC20780" s="108"/>
    </row>
    <row r="20781" spans="19:29" x14ac:dyDescent="0.25">
      <c r="S20781" s="108"/>
      <c r="U20781" s="108"/>
      <c r="W20781" s="108"/>
      <c r="Y20781" s="108"/>
      <c r="AA20781" s="108"/>
      <c r="AC20781" s="108"/>
    </row>
    <row r="20782" spans="19:29" x14ac:dyDescent="0.25">
      <c r="S20782" s="109"/>
      <c r="U20782" s="109"/>
      <c r="W20782" s="109"/>
      <c r="Y20782" s="109"/>
      <c r="AA20782" s="109"/>
      <c r="AC20782" s="109"/>
    </row>
    <row r="20783" spans="19:29" x14ac:dyDescent="0.25">
      <c r="S20783" s="108"/>
      <c r="U20783" s="108"/>
      <c r="W20783" s="108"/>
      <c r="Y20783" s="108"/>
      <c r="AA20783" s="108"/>
      <c r="AC20783" s="108"/>
    </row>
    <row r="20784" spans="19:29" x14ac:dyDescent="0.25">
      <c r="S20784" s="108"/>
      <c r="U20784" s="108"/>
      <c r="W20784" s="108"/>
      <c r="Y20784" s="108"/>
      <c r="AA20784" s="108"/>
      <c r="AC20784" s="108"/>
    </row>
    <row r="20785" spans="19:29" x14ac:dyDescent="0.25">
      <c r="S20785" s="109"/>
      <c r="U20785" s="109"/>
      <c r="W20785" s="109"/>
      <c r="Y20785" s="109"/>
      <c r="AA20785" s="109"/>
      <c r="AC20785" s="109"/>
    </row>
    <row r="20786" spans="19:29" x14ac:dyDescent="0.25">
      <c r="S20786" s="108"/>
      <c r="U20786" s="108"/>
      <c r="W20786" s="108"/>
      <c r="Y20786" s="108"/>
      <c r="AA20786" s="108"/>
      <c r="AC20786" s="108"/>
    </row>
    <row r="20787" spans="19:29" x14ac:dyDescent="0.25">
      <c r="S20787" s="109"/>
      <c r="U20787" s="109"/>
      <c r="W20787" s="109"/>
      <c r="Y20787" s="109"/>
      <c r="AA20787" s="109"/>
      <c r="AC20787" s="109"/>
    </row>
    <row r="20788" spans="19:29" x14ac:dyDescent="0.25">
      <c r="S20788" s="108"/>
      <c r="U20788" s="108"/>
      <c r="W20788" s="108"/>
      <c r="Y20788" s="108"/>
      <c r="AA20788" s="108"/>
      <c r="AC20788" s="108"/>
    </row>
    <row r="20789" spans="19:29" x14ac:dyDescent="0.25">
      <c r="S20789" s="108"/>
      <c r="U20789" s="108"/>
      <c r="W20789" s="108"/>
      <c r="Y20789" s="108"/>
      <c r="AA20789" s="108"/>
      <c r="AC20789" s="108"/>
    </row>
    <row r="20790" spans="19:29" x14ac:dyDescent="0.25">
      <c r="S20790" s="108"/>
      <c r="U20790" s="108"/>
      <c r="W20790" s="108"/>
      <c r="Y20790" s="108"/>
      <c r="AA20790" s="108"/>
      <c r="AC20790" s="108"/>
    </row>
    <row r="20791" spans="19:29" x14ac:dyDescent="0.25">
      <c r="S20791" s="110"/>
      <c r="U20791" s="110"/>
      <c r="W20791" s="110"/>
      <c r="Y20791" s="110"/>
      <c r="AA20791" s="110"/>
      <c r="AC20791" s="110"/>
    </row>
    <row r="20792" spans="19:29" x14ac:dyDescent="0.25">
      <c r="S20792" s="110"/>
      <c r="U20792" s="110"/>
      <c r="W20792" s="110"/>
      <c r="Y20792" s="110"/>
      <c r="AA20792" s="110"/>
      <c r="AC20792" s="110"/>
    </row>
    <row r="20793" spans="19:29" x14ac:dyDescent="0.25">
      <c r="S20793" s="110"/>
      <c r="U20793" s="110"/>
      <c r="W20793" s="110"/>
      <c r="Y20793" s="110"/>
      <c r="AA20793" s="110"/>
      <c r="AC20793" s="110"/>
    </row>
    <row r="20794" spans="19:29" x14ac:dyDescent="0.25">
      <c r="S20794" s="110"/>
      <c r="U20794" s="110"/>
      <c r="W20794" s="110"/>
      <c r="Y20794" s="110"/>
      <c r="AA20794" s="110"/>
      <c r="AC20794" s="110"/>
    </row>
    <row r="20795" spans="19:29" x14ac:dyDescent="0.25">
      <c r="S20795" s="111"/>
      <c r="U20795" s="111"/>
      <c r="W20795" s="111"/>
      <c r="Y20795" s="111"/>
      <c r="AA20795" s="111"/>
      <c r="AC20795" s="111"/>
    </row>
    <row r="20796" spans="19:29" x14ac:dyDescent="0.25">
      <c r="S20796" s="107"/>
      <c r="U20796" s="107"/>
      <c r="W20796" s="107"/>
      <c r="Y20796" s="107"/>
      <c r="AA20796" s="107"/>
      <c r="AC20796" s="107"/>
    </row>
    <row r="20797" spans="19:29" x14ac:dyDescent="0.25">
      <c r="S20797" s="108"/>
      <c r="U20797" s="108"/>
      <c r="W20797" s="108"/>
      <c r="Y20797" s="108"/>
      <c r="AA20797" s="108"/>
      <c r="AC20797" s="108"/>
    </row>
    <row r="20798" spans="19:29" x14ac:dyDescent="0.25">
      <c r="S20798" s="108"/>
      <c r="U20798" s="108"/>
      <c r="W20798" s="108"/>
      <c r="Y20798" s="108"/>
      <c r="AA20798" s="108"/>
      <c r="AC20798" s="108"/>
    </row>
    <row r="20799" spans="19:29" x14ac:dyDescent="0.25">
      <c r="S20799" s="109"/>
      <c r="U20799" s="109"/>
      <c r="W20799" s="109"/>
      <c r="Y20799" s="109"/>
      <c r="AA20799" s="109"/>
      <c r="AC20799" s="109"/>
    </row>
    <row r="20800" spans="19:29" x14ac:dyDescent="0.25">
      <c r="S20800" s="108"/>
      <c r="U20800" s="108"/>
      <c r="W20800" s="108"/>
      <c r="Y20800" s="108"/>
      <c r="AA20800" s="108"/>
      <c r="AC20800" s="108"/>
    </row>
    <row r="20801" spans="19:29" x14ac:dyDescent="0.25">
      <c r="S20801" s="108"/>
      <c r="U20801" s="108"/>
      <c r="W20801" s="108"/>
      <c r="Y20801" s="108"/>
      <c r="AA20801" s="108"/>
      <c r="AC20801" s="108"/>
    </row>
    <row r="20802" spans="19:29" x14ac:dyDescent="0.25">
      <c r="S20802" s="109"/>
      <c r="U20802" s="109"/>
      <c r="W20802" s="109"/>
      <c r="Y20802" s="109"/>
      <c r="AA20802" s="109"/>
      <c r="AC20802" s="109"/>
    </row>
    <row r="20803" spans="19:29" x14ac:dyDescent="0.25">
      <c r="S20803" s="108"/>
      <c r="U20803" s="108"/>
      <c r="W20803" s="108"/>
      <c r="Y20803" s="108"/>
      <c r="AA20803" s="108"/>
      <c r="AC20803" s="108"/>
    </row>
    <row r="20804" spans="19:29" x14ac:dyDescent="0.25">
      <c r="S20804" s="109"/>
      <c r="U20804" s="109"/>
      <c r="W20804" s="109"/>
      <c r="Y20804" s="109"/>
      <c r="AA20804" s="109"/>
      <c r="AC20804" s="109"/>
    </row>
    <row r="20805" spans="19:29" x14ac:dyDescent="0.25">
      <c r="S20805" s="108"/>
      <c r="U20805" s="108"/>
      <c r="W20805" s="108"/>
      <c r="Y20805" s="108"/>
      <c r="AA20805" s="108"/>
      <c r="AC20805" s="108"/>
    </row>
    <row r="20806" spans="19:29" x14ac:dyDescent="0.25">
      <c r="S20806" s="108"/>
      <c r="U20806" s="108"/>
      <c r="W20806" s="108"/>
      <c r="Y20806" s="108"/>
      <c r="AA20806" s="108"/>
      <c r="AC20806" s="108"/>
    </row>
    <row r="20807" spans="19:29" x14ac:dyDescent="0.25">
      <c r="S20807" s="108"/>
      <c r="U20807" s="108"/>
      <c r="W20807" s="108"/>
      <c r="Y20807" s="108"/>
      <c r="AA20807" s="108"/>
      <c r="AC20807" s="108"/>
    </row>
    <row r="20808" spans="19:29" x14ac:dyDescent="0.25">
      <c r="S20808" s="110"/>
      <c r="U20808" s="110"/>
      <c r="W20808" s="110"/>
      <c r="Y20808" s="110"/>
      <c r="AA20808" s="110"/>
      <c r="AC20808" s="110"/>
    </row>
    <row r="20809" spans="19:29" x14ac:dyDescent="0.25">
      <c r="S20809" s="110"/>
      <c r="U20809" s="110"/>
      <c r="W20809" s="110"/>
      <c r="Y20809" s="110"/>
      <c r="AA20809" s="110"/>
      <c r="AC20809" s="110"/>
    </row>
    <row r="20810" spans="19:29" x14ac:dyDescent="0.25">
      <c r="S20810" s="110"/>
      <c r="U20810" s="110"/>
      <c r="W20810" s="110"/>
      <c r="Y20810" s="110"/>
      <c r="AA20810" s="110"/>
      <c r="AC20810" s="110"/>
    </row>
    <row r="20811" spans="19:29" x14ac:dyDescent="0.25">
      <c r="S20811" s="110"/>
      <c r="U20811" s="110"/>
      <c r="W20811" s="110"/>
      <c r="Y20811" s="110"/>
      <c r="AA20811" s="110"/>
      <c r="AC20811" s="110"/>
    </row>
    <row r="20812" spans="19:29" x14ac:dyDescent="0.25">
      <c r="S20812" s="111"/>
      <c r="U20812" s="111"/>
      <c r="W20812" s="111"/>
      <c r="Y20812" s="111"/>
      <c r="AA20812" s="111"/>
      <c r="AC20812" s="111"/>
    </row>
    <row r="20813" spans="19:29" x14ac:dyDescent="0.25">
      <c r="S20813" s="107"/>
      <c r="U20813" s="107"/>
      <c r="W20813" s="107"/>
      <c r="Y20813" s="107"/>
      <c r="AA20813" s="107"/>
      <c r="AC20813" s="107"/>
    </row>
    <row r="20814" spans="19:29" x14ac:dyDescent="0.25">
      <c r="S20814" s="108"/>
      <c r="U20814" s="108"/>
      <c r="W20814" s="108"/>
      <c r="Y20814" s="108"/>
      <c r="AA20814" s="108"/>
      <c r="AC20814" s="108"/>
    </row>
    <row r="20815" spans="19:29" x14ac:dyDescent="0.25">
      <c r="S20815" s="108"/>
      <c r="U20815" s="108"/>
      <c r="W20815" s="108"/>
      <c r="Y20815" s="108"/>
      <c r="AA20815" s="108"/>
      <c r="AC20815" s="108"/>
    </row>
    <row r="20816" spans="19:29" x14ac:dyDescent="0.25">
      <c r="S20816" s="109"/>
      <c r="U20816" s="109"/>
      <c r="W20816" s="109"/>
      <c r="Y20816" s="109"/>
      <c r="AA20816" s="109"/>
      <c r="AC20816" s="109"/>
    </row>
    <row r="20817" spans="19:29" x14ac:dyDescent="0.25">
      <c r="S20817" s="108"/>
      <c r="U20817" s="108"/>
      <c r="W20817" s="108"/>
      <c r="Y20817" s="108"/>
      <c r="AA20817" s="108"/>
      <c r="AC20817" s="108"/>
    </row>
    <row r="20818" spans="19:29" x14ac:dyDescent="0.25">
      <c r="S20818" s="108"/>
      <c r="U20818" s="108"/>
      <c r="W20818" s="108"/>
      <c r="Y20818" s="108"/>
      <c r="AA20818" s="108"/>
      <c r="AC20818" s="108"/>
    </row>
    <row r="20819" spans="19:29" x14ac:dyDescent="0.25">
      <c r="S20819" s="109"/>
      <c r="U20819" s="109"/>
      <c r="W20819" s="109"/>
      <c r="Y20819" s="109"/>
      <c r="AA20819" s="109"/>
      <c r="AC20819" s="109"/>
    </row>
    <row r="20820" spans="19:29" x14ac:dyDescent="0.25">
      <c r="S20820" s="108"/>
      <c r="U20820" s="108"/>
      <c r="W20820" s="108"/>
      <c r="Y20820" s="108"/>
      <c r="AA20820" s="108"/>
      <c r="AC20820" s="108"/>
    </row>
    <row r="20821" spans="19:29" x14ac:dyDescent="0.25">
      <c r="S20821" s="109"/>
      <c r="U20821" s="109"/>
      <c r="W20821" s="109"/>
      <c r="Y20821" s="109"/>
      <c r="AA20821" s="109"/>
      <c r="AC20821" s="109"/>
    </row>
    <row r="20822" spans="19:29" x14ac:dyDescent="0.25">
      <c r="S20822" s="108"/>
      <c r="U20822" s="108"/>
      <c r="W20822" s="108"/>
      <c r="Y20822" s="108"/>
      <c r="AA20822" s="108"/>
      <c r="AC20822" s="108"/>
    </row>
    <row r="20823" spans="19:29" x14ac:dyDescent="0.25">
      <c r="S20823" s="108"/>
      <c r="U20823" s="108"/>
      <c r="W20823" s="108"/>
      <c r="Y20823" s="108"/>
      <c r="AA20823" s="108"/>
      <c r="AC20823" s="108"/>
    </row>
    <row r="20824" spans="19:29" x14ac:dyDescent="0.25">
      <c r="S20824" s="108"/>
      <c r="U20824" s="108"/>
      <c r="W20824" s="108"/>
      <c r="Y20824" s="108"/>
      <c r="AA20824" s="108"/>
      <c r="AC20824" s="108"/>
    </row>
    <row r="20825" spans="19:29" x14ac:dyDescent="0.25">
      <c r="S20825" s="110"/>
      <c r="U20825" s="110"/>
      <c r="W20825" s="110"/>
      <c r="Y20825" s="110"/>
      <c r="AA20825" s="110"/>
      <c r="AC20825" s="110"/>
    </row>
    <row r="20826" spans="19:29" x14ac:dyDescent="0.25">
      <c r="S20826" s="110"/>
      <c r="U20826" s="110"/>
      <c r="W20826" s="110"/>
      <c r="Y20826" s="110"/>
      <c r="AA20826" s="110"/>
      <c r="AC20826" s="110"/>
    </row>
    <row r="20827" spans="19:29" x14ac:dyDescent="0.25">
      <c r="S20827" s="110"/>
      <c r="U20827" s="110"/>
      <c r="W20827" s="110"/>
      <c r="Y20827" s="110"/>
      <c r="AA20827" s="110"/>
      <c r="AC20827" s="110"/>
    </row>
    <row r="20828" spans="19:29" x14ac:dyDescent="0.25">
      <c r="S20828" s="110"/>
      <c r="U20828" s="110"/>
      <c r="W20828" s="110"/>
      <c r="Y20828" s="110"/>
      <c r="AA20828" s="110"/>
      <c r="AC20828" s="110"/>
    </row>
    <row r="20829" spans="19:29" x14ac:dyDescent="0.25">
      <c r="S20829" s="111"/>
      <c r="U20829" s="111"/>
      <c r="W20829" s="111"/>
      <c r="Y20829" s="111"/>
      <c r="AA20829" s="111"/>
      <c r="AC20829" s="111"/>
    </row>
    <row r="20830" spans="19:29" x14ac:dyDescent="0.25">
      <c r="S20830" s="107"/>
      <c r="U20830" s="107"/>
      <c r="W20830" s="107"/>
      <c r="Y20830" s="107"/>
      <c r="AA20830" s="107"/>
      <c r="AC20830" s="107"/>
    </row>
    <row r="20831" spans="19:29" x14ac:dyDescent="0.25">
      <c r="S20831" s="108"/>
      <c r="U20831" s="108"/>
      <c r="W20831" s="108"/>
      <c r="Y20831" s="108"/>
      <c r="AA20831" s="108"/>
      <c r="AC20831" s="108"/>
    </row>
    <row r="20832" spans="19:29" x14ac:dyDescent="0.25">
      <c r="S20832" s="108"/>
      <c r="U20832" s="108"/>
      <c r="W20832" s="108"/>
      <c r="Y20832" s="108"/>
      <c r="AA20832" s="108"/>
      <c r="AC20832" s="108"/>
    </row>
    <row r="20833" spans="19:29" x14ac:dyDescent="0.25">
      <c r="S20833" s="109"/>
      <c r="U20833" s="109"/>
      <c r="W20833" s="109"/>
      <c r="Y20833" s="109"/>
      <c r="AA20833" s="109"/>
      <c r="AC20833" s="109"/>
    </row>
    <row r="20834" spans="19:29" x14ac:dyDescent="0.25">
      <c r="S20834" s="108"/>
      <c r="U20834" s="108"/>
      <c r="W20834" s="108"/>
      <c r="Y20834" s="108"/>
      <c r="AA20834" s="108"/>
      <c r="AC20834" s="108"/>
    </row>
    <row r="20835" spans="19:29" x14ac:dyDescent="0.25">
      <c r="S20835" s="108"/>
      <c r="U20835" s="108"/>
      <c r="W20835" s="108"/>
      <c r="Y20835" s="108"/>
      <c r="AA20835" s="108"/>
      <c r="AC20835" s="108"/>
    </row>
    <row r="20836" spans="19:29" x14ac:dyDescent="0.25">
      <c r="S20836" s="109"/>
      <c r="U20836" s="109"/>
      <c r="W20836" s="109"/>
      <c r="Y20836" s="109"/>
      <c r="AA20836" s="109"/>
      <c r="AC20836" s="109"/>
    </row>
    <row r="20837" spans="19:29" x14ac:dyDescent="0.25">
      <c r="S20837" s="108"/>
      <c r="U20837" s="108"/>
      <c r="W20837" s="108"/>
      <c r="Y20837" s="108"/>
      <c r="AA20837" s="108"/>
      <c r="AC20837" s="108"/>
    </row>
    <row r="20838" spans="19:29" x14ac:dyDescent="0.25">
      <c r="S20838" s="109"/>
      <c r="U20838" s="109"/>
      <c r="W20838" s="109"/>
      <c r="Y20838" s="109"/>
      <c r="AA20838" s="109"/>
      <c r="AC20838" s="109"/>
    </row>
    <row r="20839" spans="19:29" x14ac:dyDescent="0.25">
      <c r="S20839" s="108"/>
      <c r="U20839" s="108"/>
      <c r="W20839" s="108"/>
      <c r="Y20839" s="108"/>
      <c r="AA20839" s="108"/>
      <c r="AC20839" s="108"/>
    </row>
    <row r="20840" spans="19:29" x14ac:dyDescent="0.25">
      <c r="S20840" s="108"/>
      <c r="U20840" s="108"/>
      <c r="W20840" s="108"/>
      <c r="Y20840" s="108"/>
      <c r="AA20840" s="108"/>
      <c r="AC20840" s="108"/>
    </row>
    <row r="20841" spans="19:29" x14ac:dyDescent="0.25">
      <c r="S20841" s="108"/>
      <c r="U20841" s="108"/>
      <c r="W20841" s="108"/>
      <c r="Y20841" s="108"/>
      <c r="AA20841" s="108"/>
      <c r="AC20841" s="108"/>
    </row>
    <row r="20842" spans="19:29" x14ac:dyDescent="0.25">
      <c r="S20842" s="110"/>
      <c r="U20842" s="110"/>
      <c r="W20842" s="110"/>
      <c r="Y20842" s="110"/>
      <c r="AA20842" s="110"/>
      <c r="AC20842" s="110"/>
    </row>
    <row r="20843" spans="19:29" x14ac:dyDescent="0.25">
      <c r="S20843" s="110"/>
      <c r="U20843" s="110"/>
      <c r="W20843" s="110"/>
      <c r="Y20843" s="110"/>
      <c r="AA20843" s="110"/>
      <c r="AC20843" s="110"/>
    </row>
    <row r="20844" spans="19:29" x14ac:dyDescent="0.25">
      <c r="S20844" s="110"/>
      <c r="U20844" s="110"/>
      <c r="W20844" s="110"/>
      <c r="Y20844" s="110"/>
      <c r="AA20844" s="110"/>
      <c r="AC20844" s="110"/>
    </row>
    <row r="20845" spans="19:29" x14ac:dyDescent="0.25">
      <c r="S20845" s="110"/>
      <c r="U20845" s="110"/>
      <c r="W20845" s="110"/>
      <c r="Y20845" s="110"/>
      <c r="AA20845" s="110"/>
      <c r="AC20845" s="110"/>
    </row>
    <row r="20846" spans="19:29" x14ac:dyDescent="0.25">
      <c r="S20846" s="111"/>
      <c r="U20846" s="111"/>
      <c r="W20846" s="111"/>
      <c r="Y20846" s="111"/>
      <c r="AA20846" s="111"/>
      <c r="AC20846" s="111"/>
    </row>
    <row r="20847" spans="19:29" x14ac:dyDescent="0.25">
      <c r="S20847" s="107"/>
      <c r="U20847" s="107"/>
      <c r="W20847" s="107"/>
      <c r="Y20847" s="107"/>
      <c r="AA20847" s="107"/>
      <c r="AC20847" s="107"/>
    </row>
    <row r="20848" spans="19:29" x14ac:dyDescent="0.25">
      <c r="S20848" s="108"/>
      <c r="U20848" s="108"/>
      <c r="W20848" s="108"/>
      <c r="Y20848" s="108"/>
      <c r="AA20848" s="108"/>
      <c r="AC20848" s="108"/>
    </row>
    <row r="20849" spans="19:29" x14ac:dyDescent="0.25">
      <c r="S20849" s="108"/>
      <c r="U20849" s="108"/>
      <c r="W20849" s="108"/>
      <c r="Y20849" s="108"/>
      <c r="AA20849" s="108"/>
      <c r="AC20849" s="108"/>
    </row>
    <row r="20850" spans="19:29" x14ac:dyDescent="0.25">
      <c r="S20850" s="109"/>
      <c r="U20850" s="109"/>
      <c r="W20850" s="109"/>
      <c r="Y20850" s="109"/>
      <c r="AA20850" s="109"/>
      <c r="AC20850" s="109"/>
    </row>
    <row r="20851" spans="19:29" x14ac:dyDescent="0.25">
      <c r="S20851" s="108"/>
      <c r="U20851" s="108"/>
      <c r="W20851" s="108"/>
      <c r="Y20851" s="108"/>
      <c r="AA20851" s="108"/>
      <c r="AC20851" s="108"/>
    </row>
    <row r="20852" spans="19:29" x14ac:dyDescent="0.25">
      <c r="S20852" s="108"/>
      <c r="U20852" s="108"/>
      <c r="W20852" s="108"/>
      <c r="Y20852" s="108"/>
      <c r="AA20852" s="108"/>
      <c r="AC20852" s="108"/>
    </row>
    <row r="20853" spans="19:29" x14ac:dyDescent="0.25">
      <c r="S20853" s="109"/>
      <c r="U20853" s="109"/>
      <c r="W20853" s="109"/>
      <c r="Y20853" s="109"/>
      <c r="AA20853" s="109"/>
      <c r="AC20853" s="109"/>
    </row>
    <row r="20854" spans="19:29" x14ac:dyDescent="0.25">
      <c r="S20854" s="108"/>
      <c r="U20854" s="108"/>
      <c r="W20854" s="108"/>
      <c r="Y20854" s="108"/>
      <c r="AA20854" s="108"/>
      <c r="AC20854" s="108"/>
    </row>
    <row r="20855" spans="19:29" x14ac:dyDescent="0.25">
      <c r="S20855" s="109"/>
      <c r="U20855" s="109"/>
      <c r="W20855" s="109"/>
      <c r="Y20855" s="109"/>
      <c r="AA20855" s="109"/>
      <c r="AC20855" s="109"/>
    </row>
    <row r="20856" spans="19:29" x14ac:dyDescent="0.25">
      <c r="S20856" s="108"/>
      <c r="U20856" s="108"/>
      <c r="W20856" s="108"/>
      <c r="Y20856" s="108"/>
      <c r="AA20856" s="108"/>
      <c r="AC20856" s="108"/>
    </row>
    <row r="20857" spans="19:29" x14ac:dyDescent="0.25">
      <c r="S20857" s="108"/>
      <c r="U20857" s="108"/>
      <c r="W20857" s="108"/>
      <c r="Y20857" s="108"/>
      <c r="AA20857" s="108"/>
      <c r="AC20857" s="108"/>
    </row>
    <row r="20858" spans="19:29" x14ac:dyDescent="0.25">
      <c r="S20858" s="108"/>
      <c r="U20858" s="108"/>
      <c r="W20858" s="108"/>
      <c r="Y20858" s="108"/>
      <c r="AA20858" s="108"/>
      <c r="AC20858" s="108"/>
    </row>
    <row r="20859" spans="19:29" x14ac:dyDescent="0.25">
      <c r="S20859" s="110"/>
      <c r="U20859" s="110"/>
      <c r="W20859" s="110"/>
      <c r="Y20859" s="110"/>
      <c r="AA20859" s="110"/>
      <c r="AC20859" s="110"/>
    </row>
    <row r="20860" spans="19:29" x14ac:dyDescent="0.25">
      <c r="S20860" s="110"/>
      <c r="U20860" s="110"/>
      <c r="W20860" s="110"/>
      <c r="Y20860" s="110"/>
      <c r="AA20860" s="110"/>
      <c r="AC20860" s="110"/>
    </row>
    <row r="20861" spans="19:29" x14ac:dyDescent="0.25">
      <c r="S20861" s="110"/>
      <c r="U20861" s="110"/>
      <c r="W20861" s="110"/>
      <c r="Y20861" s="110"/>
      <c r="AA20861" s="110"/>
      <c r="AC20861" s="110"/>
    </row>
    <row r="20862" spans="19:29" x14ac:dyDescent="0.25">
      <c r="S20862" s="110"/>
      <c r="U20862" s="110"/>
      <c r="W20862" s="110"/>
      <c r="Y20862" s="110"/>
      <c r="AA20862" s="110"/>
      <c r="AC20862" s="110"/>
    </row>
    <row r="20863" spans="19:29" x14ac:dyDescent="0.25">
      <c r="S20863" s="111"/>
      <c r="U20863" s="111"/>
      <c r="W20863" s="111"/>
      <c r="Y20863" s="111"/>
      <c r="AA20863" s="111"/>
      <c r="AC20863" s="111"/>
    </row>
    <row r="20864" spans="19:29" x14ac:dyDescent="0.25">
      <c r="S20864" s="107"/>
      <c r="U20864" s="107"/>
      <c r="W20864" s="107"/>
      <c r="Y20864" s="107"/>
      <c r="AA20864" s="107"/>
      <c r="AC20864" s="107"/>
    </row>
    <row r="20865" spans="19:29" x14ac:dyDescent="0.25">
      <c r="S20865" s="108"/>
      <c r="U20865" s="108"/>
      <c r="W20865" s="108"/>
      <c r="Y20865" s="108"/>
      <c r="AA20865" s="108"/>
      <c r="AC20865" s="108"/>
    </row>
    <row r="20866" spans="19:29" x14ac:dyDescent="0.25">
      <c r="S20866" s="108"/>
      <c r="U20866" s="108"/>
      <c r="W20866" s="108"/>
      <c r="Y20866" s="108"/>
      <c r="AA20866" s="108"/>
      <c r="AC20866" s="108"/>
    </row>
    <row r="20867" spans="19:29" x14ac:dyDescent="0.25">
      <c r="S20867" s="109"/>
      <c r="U20867" s="109"/>
      <c r="W20867" s="109"/>
      <c r="Y20867" s="109"/>
      <c r="AA20867" s="109"/>
      <c r="AC20867" s="109"/>
    </row>
    <row r="20868" spans="19:29" x14ac:dyDescent="0.25">
      <c r="S20868" s="108"/>
      <c r="U20868" s="108"/>
      <c r="W20868" s="108"/>
      <c r="Y20868" s="108"/>
      <c r="AA20868" s="108"/>
      <c r="AC20868" s="108"/>
    </row>
    <row r="20869" spans="19:29" x14ac:dyDescent="0.25">
      <c r="S20869" s="108"/>
      <c r="U20869" s="108"/>
      <c r="W20869" s="108"/>
      <c r="Y20869" s="108"/>
      <c r="AA20869" s="108"/>
      <c r="AC20869" s="108"/>
    </row>
    <row r="20870" spans="19:29" x14ac:dyDescent="0.25">
      <c r="S20870" s="109"/>
      <c r="U20870" s="109"/>
      <c r="W20870" s="109"/>
      <c r="Y20870" s="109"/>
      <c r="AA20870" s="109"/>
      <c r="AC20870" s="109"/>
    </row>
    <row r="20871" spans="19:29" x14ac:dyDescent="0.25">
      <c r="S20871" s="108"/>
      <c r="U20871" s="108"/>
      <c r="W20871" s="108"/>
      <c r="Y20871" s="108"/>
      <c r="AA20871" s="108"/>
      <c r="AC20871" s="108"/>
    </row>
    <row r="20872" spans="19:29" x14ac:dyDescent="0.25">
      <c r="S20872" s="109"/>
      <c r="U20872" s="109"/>
      <c r="W20872" s="109"/>
      <c r="Y20872" s="109"/>
      <c r="AA20872" s="109"/>
      <c r="AC20872" s="109"/>
    </row>
    <row r="20873" spans="19:29" x14ac:dyDescent="0.25">
      <c r="S20873" s="108"/>
      <c r="U20873" s="108"/>
      <c r="W20873" s="108"/>
      <c r="Y20873" s="108"/>
      <c r="AA20873" s="108"/>
      <c r="AC20873" s="108"/>
    </row>
    <row r="20874" spans="19:29" x14ac:dyDescent="0.25">
      <c r="S20874" s="108"/>
      <c r="U20874" s="108"/>
      <c r="W20874" s="108"/>
      <c r="Y20874" s="108"/>
      <c r="AA20874" s="108"/>
      <c r="AC20874" s="108"/>
    </row>
    <row r="20875" spans="19:29" x14ac:dyDescent="0.25">
      <c r="S20875" s="108"/>
      <c r="U20875" s="108"/>
      <c r="W20875" s="108"/>
      <c r="Y20875" s="108"/>
      <c r="AA20875" s="108"/>
      <c r="AC20875" s="108"/>
    </row>
    <row r="20876" spans="19:29" x14ac:dyDescent="0.25">
      <c r="S20876" s="110"/>
      <c r="U20876" s="110"/>
      <c r="W20876" s="110"/>
      <c r="Y20876" s="110"/>
      <c r="AA20876" s="110"/>
      <c r="AC20876" s="110"/>
    </row>
    <row r="20877" spans="19:29" x14ac:dyDescent="0.25">
      <c r="S20877" s="110"/>
      <c r="U20877" s="110"/>
      <c r="W20877" s="110"/>
      <c r="Y20877" s="110"/>
      <c r="AA20877" s="110"/>
      <c r="AC20877" s="110"/>
    </row>
    <row r="20878" spans="19:29" x14ac:dyDescent="0.25">
      <c r="S20878" s="110"/>
      <c r="U20878" s="110"/>
      <c r="W20878" s="110"/>
      <c r="Y20878" s="110"/>
      <c r="AA20878" s="110"/>
      <c r="AC20878" s="110"/>
    </row>
    <row r="20879" spans="19:29" x14ac:dyDescent="0.25">
      <c r="S20879" s="110"/>
      <c r="U20879" s="110"/>
      <c r="W20879" s="110"/>
      <c r="Y20879" s="110"/>
      <c r="AA20879" s="110"/>
      <c r="AC20879" s="110"/>
    </row>
    <row r="20880" spans="19:29" x14ac:dyDescent="0.25">
      <c r="S20880" s="111"/>
      <c r="U20880" s="111"/>
      <c r="W20880" s="111"/>
      <c r="Y20880" s="111"/>
      <c r="AA20880" s="111"/>
      <c r="AC20880" s="111"/>
    </row>
    <row r="20881" spans="19:29" x14ac:dyDescent="0.25">
      <c r="S20881" s="107"/>
      <c r="U20881" s="107"/>
      <c r="W20881" s="107"/>
      <c r="Y20881" s="107"/>
      <c r="AA20881" s="107"/>
      <c r="AC20881" s="107"/>
    </row>
    <row r="20882" spans="19:29" x14ac:dyDescent="0.25">
      <c r="S20882" s="108"/>
      <c r="U20882" s="108"/>
      <c r="W20882" s="108"/>
      <c r="Y20882" s="108"/>
      <c r="AA20882" s="108"/>
      <c r="AC20882" s="108"/>
    </row>
    <row r="20883" spans="19:29" x14ac:dyDescent="0.25">
      <c r="S20883" s="108"/>
      <c r="U20883" s="108"/>
      <c r="W20883" s="108"/>
      <c r="Y20883" s="108"/>
      <c r="AA20883" s="108"/>
      <c r="AC20883" s="108"/>
    </row>
    <row r="20884" spans="19:29" x14ac:dyDescent="0.25">
      <c r="S20884" s="109"/>
      <c r="U20884" s="109"/>
      <c r="W20884" s="109"/>
      <c r="Y20884" s="109"/>
      <c r="AA20884" s="109"/>
      <c r="AC20884" s="109"/>
    </row>
    <row r="20885" spans="19:29" x14ac:dyDescent="0.25">
      <c r="S20885" s="108"/>
      <c r="U20885" s="108"/>
      <c r="W20885" s="108"/>
      <c r="Y20885" s="108"/>
      <c r="AA20885" s="108"/>
      <c r="AC20885" s="108"/>
    </row>
    <row r="20886" spans="19:29" x14ac:dyDescent="0.25">
      <c r="S20886" s="108"/>
      <c r="U20886" s="108"/>
      <c r="W20886" s="108"/>
      <c r="Y20886" s="108"/>
      <c r="AA20886" s="108"/>
      <c r="AC20886" s="108"/>
    </row>
    <row r="20887" spans="19:29" x14ac:dyDescent="0.25">
      <c r="S20887" s="109"/>
      <c r="U20887" s="109"/>
      <c r="W20887" s="109"/>
      <c r="Y20887" s="109"/>
      <c r="AA20887" s="109"/>
      <c r="AC20887" s="109"/>
    </row>
    <row r="20888" spans="19:29" x14ac:dyDescent="0.25">
      <c r="S20888" s="108"/>
      <c r="U20888" s="108"/>
      <c r="W20888" s="108"/>
      <c r="Y20888" s="108"/>
      <c r="AA20888" s="108"/>
      <c r="AC20888" s="108"/>
    </row>
    <row r="20889" spans="19:29" x14ac:dyDescent="0.25">
      <c r="S20889" s="109"/>
      <c r="U20889" s="109"/>
      <c r="W20889" s="109"/>
      <c r="Y20889" s="109"/>
      <c r="AA20889" s="109"/>
      <c r="AC20889" s="109"/>
    </row>
    <row r="20890" spans="19:29" x14ac:dyDescent="0.25">
      <c r="S20890" s="108"/>
      <c r="U20890" s="108"/>
      <c r="W20890" s="108"/>
      <c r="Y20890" s="108"/>
      <c r="AA20890" s="108"/>
      <c r="AC20890" s="108"/>
    </row>
    <row r="20891" spans="19:29" x14ac:dyDescent="0.25">
      <c r="S20891" s="108"/>
      <c r="U20891" s="108"/>
      <c r="W20891" s="108"/>
      <c r="Y20891" s="108"/>
      <c r="AA20891" s="108"/>
      <c r="AC20891" s="108"/>
    </row>
    <row r="20892" spans="19:29" x14ac:dyDescent="0.25">
      <c r="S20892" s="108"/>
      <c r="U20892" s="108"/>
      <c r="W20892" s="108"/>
      <c r="Y20892" s="108"/>
      <c r="AA20892" s="108"/>
      <c r="AC20892" s="108"/>
    </row>
    <row r="20893" spans="19:29" x14ac:dyDescent="0.25">
      <c r="S20893" s="110"/>
      <c r="U20893" s="110"/>
      <c r="W20893" s="110"/>
      <c r="Y20893" s="110"/>
      <c r="AA20893" s="110"/>
      <c r="AC20893" s="110"/>
    </row>
    <row r="20894" spans="19:29" x14ac:dyDescent="0.25">
      <c r="S20894" s="110"/>
      <c r="U20894" s="110"/>
      <c r="W20894" s="110"/>
      <c r="Y20894" s="110"/>
      <c r="AA20894" s="110"/>
      <c r="AC20894" s="110"/>
    </row>
    <row r="20895" spans="19:29" x14ac:dyDescent="0.25">
      <c r="S20895" s="110"/>
      <c r="U20895" s="110"/>
      <c r="W20895" s="110"/>
      <c r="Y20895" s="110"/>
      <c r="AA20895" s="110"/>
      <c r="AC20895" s="110"/>
    </row>
    <row r="20896" spans="19:29" x14ac:dyDescent="0.25">
      <c r="S20896" s="110"/>
      <c r="U20896" s="110"/>
      <c r="W20896" s="110"/>
      <c r="Y20896" s="110"/>
      <c r="AA20896" s="110"/>
      <c r="AC20896" s="110"/>
    </row>
    <row r="20897" spans="19:29" x14ac:dyDescent="0.25">
      <c r="S20897" s="111"/>
      <c r="U20897" s="111"/>
      <c r="W20897" s="111"/>
      <c r="Y20897" s="111"/>
      <c r="AA20897" s="111"/>
      <c r="AC20897" s="111"/>
    </row>
    <row r="20898" spans="19:29" x14ac:dyDescent="0.25">
      <c r="S20898" s="107"/>
      <c r="U20898" s="107"/>
      <c r="W20898" s="107"/>
      <c r="Y20898" s="107"/>
      <c r="AA20898" s="107"/>
      <c r="AC20898" s="107"/>
    </row>
    <row r="20899" spans="19:29" x14ac:dyDescent="0.25">
      <c r="S20899" s="108"/>
      <c r="U20899" s="108"/>
      <c r="W20899" s="108"/>
      <c r="Y20899" s="108"/>
      <c r="AA20899" s="108"/>
      <c r="AC20899" s="108"/>
    </row>
    <row r="20900" spans="19:29" x14ac:dyDescent="0.25">
      <c r="S20900" s="108"/>
      <c r="U20900" s="108"/>
      <c r="W20900" s="108"/>
      <c r="Y20900" s="108"/>
      <c r="AA20900" s="108"/>
      <c r="AC20900" s="108"/>
    </row>
    <row r="20901" spans="19:29" x14ac:dyDescent="0.25">
      <c r="S20901" s="109"/>
      <c r="U20901" s="109"/>
      <c r="W20901" s="109"/>
      <c r="Y20901" s="109"/>
      <c r="AA20901" s="109"/>
      <c r="AC20901" s="109"/>
    </row>
    <row r="20902" spans="19:29" x14ac:dyDescent="0.25">
      <c r="S20902" s="108"/>
      <c r="U20902" s="108"/>
      <c r="W20902" s="108"/>
      <c r="Y20902" s="108"/>
      <c r="AA20902" s="108"/>
      <c r="AC20902" s="108"/>
    </row>
    <row r="20903" spans="19:29" x14ac:dyDescent="0.25">
      <c r="S20903" s="108"/>
      <c r="U20903" s="108"/>
      <c r="W20903" s="108"/>
      <c r="Y20903" s="108"/>
      <c r="AA20903" s="108"/>
      <c r="AC20903" s="108"/>
    </row>
    <row r="20904" spans="19:29" x14ac:dyDescent="0.25">
      <c r="S20904" s="109"/>
      <c r="U20904" s="109"/>
      <c r="W20904" s="109"/>
      <c r="Y20904" s="109"/>
      <c r="AA20904" s="109"/>
      <c r="AC20904" s="109"/>
    </row>
    <row r="20905" spans="19:29" x14ac:dyDescent="0.25">
      <c r="S20905" s="108"/>
      <c r="U20905" s="108"/>
      <c r="W20905" s="108"/>
      <c r="Y20905" s="108"/>
      <c r="AA20905" s="108"/>
      <c r="AC20905" s="108"/>
    </row>
    <row r="20906" spans="19:29" x14ac:dyDescent="0.25">
      <c r="S20906" s="109"/>
      <c r="U20906" s="109"/>
      <c r="W20906" s="109"/>
      <c r="Y20906" s="109"/>
      <c r="AA20906" s="109"/>
      <c r="AC20906" s="109"/>
    </row>
    <row r="20907" spans="19:29" x14ac:dyDescent="0.25">
      <c r="S20907" s="108"/>
      <c r="U20907" s="108"/>
      <c r="W20907" s="108"/>
      <c r="Y20907" s="108"/>
      <c r="AA20907" s="108"/>
      <c r="AC20907" s="108"/>
    </row>
    <row r="20908" spans="19:29" x14ac:dyDescent="0.25">
      <c r="S20908" s="108"/>
      <c r="U20908" s="108"/>
      <c r="W20908" s="108"/>
      <c r="Y20908" s="108"/>
      <c r="AA20908" s="108"/>
      <c r="AC20908" s="108"/>
    </row>
    <row r="20909" spans="19:29" x14ac:dyDescent="0.25">
      <c r="S20909" s="108"/>
      <c r="U20909" s="108"/>
      <c r="W20909" s="108"/>
      <c r="Y20909" s="108"/>
      <c r="AA20909" s="108"/>
      <c r="AC20909" s="108"/>
    </row>
    <row r="20910" spans="19:29" x14ac:dyDescent="0.25">
      <c r="S20910" s="110"/>
      <c r="U20910" s="110"/>
      <c r="W20910" s="110"/>
      <c r="Y20910" s="110"/>
      <c r="AA20910" s="110"/>
      <c r="AC20910" s="110"/>
    </row>
    <row r="20911" spans="19:29" x14ac:dyDescent="0.25">
      <c r="S20911" s="110"/>
      <c r="U20911" s="110"/>
      <c r="W20911" s="110"/>
      <c r="Y20911" s="110"/>
      <c r="AA20911" s="110"/>
      <c r="AC20911" s="110"/>
    </row>
    <row r="20912" spans="19:29" x14ac:dyDescent="0.25">
      <c r="S20912" s="110"/>
      <c r="U20912" s="110"/>
      <c r="W20912" s="110"/>
      <c r="Y20912" s="110"/>
      <c r="AA20912" s="110"/>
      <c r="AC20912" s="110"/>
    </row>
    <row r="20913" spans="19:29" x14ac:dyDescent="0.25">
      <c r="S20913" s="110"/>
      <c r="U20913" s="110"/>
      <c r="W20913" s="110"/>
      <c r="Y20913" s="110"/>
      <c r="AA20913" s="110"/>
      <c r="AC20913" s="110"/>
    </row>
    <row r="20914" spans="19:29" x14ac:dyDescent="0.25">
      <c r="S20914" s="111"/>
      <c r="U20914" s="111"/>
      <c r="W20914" s="111"/>
      <c r="Y20914" s="111"/>
      <c r="AA20914" s="111"/>
      <c r="AC20914" s="111"/>
    </row>
    <row r="20915" spans="19:29" x14ac:dyDescent="0.25">
      <c r="S20915" s="107"/>
      <c r="U20915" s="107"/>
      <c r="W20915" s="107"/>
      <c r="Y20915" s="107"/>
      <c r="AA20915" s="107"/>
      <c r="AC20915" s="107"/>
    </row>
    <row r="20916" spans="19:29" x14ac:dyDescent="0.25">
      <c r="S20916" s="108"/>
      <c r="U20916" s="108"/>
      <c r="W20916" s="108"/>
      <c r="Y20916" s="108"/>
      <c r="AA20916" s="108"/>
      <c r="AC20916" s="108"/>
    </row>
    <row r="20917" spans="19:29" x14ac:dyDescent="0.25">
      <c r="S20917" s="108"/>
      <c r="U20917" s="108"/>
      <c r="W20917" s="108"/>
      <c r="Y20917" s="108"/>
      <c r="AA20917" s="108"/>
      <c r="AC20917" s="108"/>
    </row>
    <row r="20918" spans="19:29" x14ac:dyDescent="0.25">
      <c r="S20918" s="109"/>
      <c r="U20918" s="109"/>
      <c r="W20918" s="109"/>
      <c r="Y20918" s="109"/>
      <c r="AA20918" s="109"/>
      <c r="AC20918" s="109"/>
    </row>
    <row r="20919" spans="19:29" x14ac:dyDescent="0.25">
      <c r="S20919" s="108"/>
      <c r="U20919" s="108"/>
      <c r="W20919" s="108"/>
      <c r="Y20919" s="108"/>
      <c r="AA20919" s="108"/>
      <c r="AC20919" s="108"/>
    </row>
    <row r="20920" spans="19:29" x14ac:dyDescent="0.25">
      <c r="S20920" s="108"/>
      <c r="U20920" s="108"/>
      <c r="W20920" s="108"/>
      <c r="Y20920" s="108"/>
      <c r="AA20920" s="108"/>
      <c r="AC20920" s="108"/>
    </row>
    <row r="20921" spans="19:29" x14ac:dyDescent="0.25">
      <c r="S20921" s="109"/>
      <c r="U20921" s="109"/>
      <c r="W20921" s="109"/>
      <c r="Y20921" s="109"/>
      <c r="AA20921" s="109"/>
      <c r="AC20921" s="109"/>
    </row>
    <row r="20922" spans="19:29" x14ac:dyDescent="0.25">
      <c r="S20922" s="108"/>
      <c r="U20922" s="108"/>
      <c r="W20922" s="108"/>
      <c r="Y20922" s="108"/>
      <c r="AA20922" s="108"/>
      <c r="AC20922" s="108"/>
    </row>
    <row r="20923" spans="19:29" x14ac:dyDescent="0.25">
      <c r="S20923" s="109"/>
      <c r="U20923" s="109"/>
      <c r="W20923" s="109"/>
      <c r="Y20923" s="109"/>
      <c r="AA20923" s="109"/>
      <c r="AC20923" s="109"/>
    </row>
    <row r="20924" spans="19:29" x14ac:dyDescent="0.25">
      <c r="S20924" s="108"/>
      <c r="U20924" s="108"/>
      <c r="W20924" s="108"/>
      <c r="Y20924" s="108"/>
      <c r="AA20924" s="108"/>
      <c r="AC20924" s="108"/>
    </row>
    <row r="20925" spans="19:29" x14ac:dyDescent="0.25">
      <c r="S20925" s="108"/>
      <c r="U20925" s="108"/>
      <c r="W20925" s="108"/>
      <c r="Y20925" s="108"/>
      <c r="AA20925" s="108"/>
      <c r="AC20925" s="108"/>
    </row>
    <row r="20926" spans="19:29" x14ac:dyDescent="0.25">
      <c r="S20926" s="108"/>
      <c r="U20926" s="108"/>
      <c r="W20926" s="108"/>
      <c r="Y20926" s="108"/>
      <c r="AA20926" s="108"/>
      <c r="AC20926" s="108"/>
    </row>
    <row r="20927" spans="19:29" x14ac:dyDescent="0.25">
      <c r="S20927" s="110"/>
      <c r="U20927" s="110"/>
      <c r="W20927" s="110"/>
      <c r="Y20927" s="110"/>
      <c r="AA20927" s="110"/>
      <c r="AC20927" s="110"/>
    </row>
    <row r="20928" spans="19:29" x14ac:dyDescent="0.25">
      <c r="S20928" s="110"/>
      <c r="U20928" s="110"/>
      <c r="W20928" s="110"/>
      <c r="Y20928" s="110"/>
      <c r="AA20928" s="110"/>
      <c r="AC20928" s="110"/>
    </row>
    <row r="20929" spans="19:29" x14ac:dyDescent="0.25">
      <c r="S20929" s="110"/>
      <c r="U20929" s="110"/>
      <c r="W20929" s="110"/>
      <c r="Y20929" s="110"/>
      <c r="AA20929" s="110"/>
      <c r="AC20929" s="110"/>
    </row>
    <row r="20930" spans="19:29" x14ac:dyDescent="0.25">
      <c r="S20930" s="110"/>
      <c r="U20930" s="110"/>
      <c r="W20930" s="110"/>
      <c r="Y20930" s="110"/>
      <c r="AA20930" s="110"/>
      <c r="AC20930" s="110"/>
    </row>
    <row r="20931" spans="19:29" x14ac:dyDescent="0.25">
      <c r="S20931" s="111"/>
      <c r="U20931" s="111"/>
      <c r="W20931" s="111"/>
      <c r="Y20931" s="111"/>
      <c r="AA20931" s="111"/>
      <c r="AC20931" s="111"/>
    </row>
    <row r="20932" spans="19:29" x14ac:dyDescent="0.25">
      <c r="S20932" s="107"/>
      <c r="U20932" s="107"/>
      <c r="W20932" s="107"/>
      <c r="Y20932" s="107"/>
      <c r="AA20932" s="107"/>
      <c r="AC20932" s="107"/>
    </row>
    <row r="20933" spans="19:29" x14ac:dyDescent="0.25">
      <c r="S20933" s="108"/>
      <c r="U20933" s="108"/>
      <c r="W20933" s="108"/>
      <c r="Y20933" s="108"/>
      <c r="AA20933" s="108"/>
      <c r="AC20933" s="108"/>
    </row>
    <row r="20934" spans="19:29" x14ac:dyDescent="0.25">
      <c r="S20934" s="108"/>
      <c r="U20934" s="108"/>
      <c r="W20934" s="108"/>
      <c r="Y20934" s="108"/>
      <c r="AA20934" s="108"/>
      <c r="AC20934" s="108"/>
    </row>
    <row r="20935" spans="19:29" x14ac:dyDescent="0.25">
      <c r="S20935" s="109"/>
      <c r="U20935" s="109"/>
      <c r="W20935" s="109"/>
      <c r="Y20935" s="109"/>
      <c r="AA20935" s="109"/>
      <c r="AC20935" s="109"/>
    </row>
    <row r="20936" spans="19:29" x14ac:dyDescent="0.25">
      <c r="S20936" s="108"/>
      <c r="U20936" s="108"/>
      <c r="W20936" s="108"/>
      <c r="Y20936" s="108"/>
      <c r="AA20936" s="108"/>
      <c r="AC20936" s="108"/>
    </row>
    <row r="20937" spans="19:29" x14ac:dyDescent="0.25">
      <c r="S20937" s="108"/>
      <c r="U20937" s="108"/>
      <c r="W20937" s="108"/>
      <c r="Y20937" s="108"/>
      <c r="AA20937" s="108"/>
      <c r="AC20937" s="108"/>
    </row>
    <row r="20938" spans="19:29" x14ac:dyDescent="0.25">
      <c r="S20938" s="109"/>
      <c r="U20938" s="109"/>
      <c r="W20938" s="109"/>
      <c r="Y20938" s="109"/>
      <c r="AA20938" s="109"/>
      <c r="AC20938" s="109"/>
    </row>
    <row r="20939" spans="19:29" x14ac:dyDescent="0.25">
      <c r="S20939" s="108"/>
      <c r="U20939" s="108"/>
      <c r="W20939" s="108"/>
      <c r="Y20939" s="108"/>
      <c r="AA20939" s="108"/>
      <c r="AC20939" s="108"/>
    </row>
    <row r="20940" spans="19:29" x14ac:dyDescent="0.25">
      <c r="S20940" s="109"/>
      <c r="U20940" s="109"/>
      <c r="W20940" s="109"/>
      <c r="Y20940" s="109"/>
      <c r="AA20940" s="109"/>
      <c r="AC20940" s="109"/>
    </row>
    <row r="20941" spans="19:29" x14ac:dyDescent="0.25">
      <c r="S20941" s="108"/>
      <c r="U20941" s="108"/>
      <c r="W20941" s="108"/>
      <c r="Y20941" s="108"/>
      <c r="AA20941" s="108"/>
      <c r="AC20941" s="108"/>
    </row>
    <row r="20942" spans="19:29" x14ac:dyDescent="0.25">
      <c r="S20942" s="108"/>
      <c r="U20942" s="108"/>
      <c r="W20942" s="108"/>
      <c r="Y20942" s="108"/>
      <c r="AA20942" s="108"/>
      <c r="AC20942" s="108"/>
    </row>
    <row r="20943" spans="19:29" x14ac:dyDescent="0.25">
      <c r="S20943" s="108"/>
      <c r="U20943" s="108"/>
      <c r="W20943" s="108"/>
      <c r="Y20943" s="108"/>
      <c r="AA20943" s="108"/>
      <c r="AC20943" s="108"/>
    </row>
    <row r="20944" spans="19:29" x14ac:dyDescent="0.25">
      <c r="S20944" s="110"/>
      <c r="U20944" s="110"/>
      <c r="W20944" s="110"/>
      <c r="Y20944" s="110"/>
      <c r="AA20944" s="110"/>
      <c r="AC20944" s="110"/>
    </row>
    <row r="20945" spans="19:29" x14ac:dyDescent="0.25">
      <c r="S20945" s="110"/>
      <c r="U20945" s="110"/>
      <c r="W20945" s="110"/>
      <c r="Y20945" s="110"/>
      <c r="AA20945" s="110"/>
      <c r="AC20945" s="110"/>
    </row>
    <row r="20946" spans="19:29" x14ac:dyDescent="0.25">
      <c r="S20946" s="110"/>
      <c r="U20946" s="110"/>
      <c r="W20946" s="110"/>
      <c r="Y20946" s="110"/>
      <c r="AA20946" s="110"/>
      <c r="AC20946" s="110"/>
    </row>
    <row r="20947" spans="19:29" x14ac:dyDescent="0.25">
      <c r="S20947" s="110"/>
      <c r="U20947" s="110"/>
      <c r="W20947" s="110"/>
      <c r="Y20947" s="110"/>
      <c r="AA20947" s="110"/>
      <c r="AC20947" s="110"/>
    </row>
    <row r="20948" spans="19:29" x14ac:dyDescent="0.25">
      <c r="S20948" s="111"/>
      <c r="U20948" s="111"/>
      <c r="W20948" s="111"/>
      <c r="Y20948" s="111"/>
      <c r="AA20948" s="111"/>
      <c r="AC20948" s="111"/>
    </row>
    <row r="20949" spans="19:29" x14ac:dyDescent="0.25">
      <c r="S20949" s="107"/>
      <c r="U20949" s="107"/>
      <c r="W20949" s="107"/>
      <c r="Y20949" s="107"/>
      <c r="AA20949" s="107"/>
      <c r="AC20949" s="107"/>
    </row>
    <row r="20950" spans="19:29" x14ac:dyDescent="0.25">
      <c r="S20950" s="108"/>
      <c r="U20950" s="108"/>
      <c r="W20950" s="108"/>
      <c r="Y20950" s="108"/>
      <c r="AA20950" s="108"/>
      <c r="AC20950" s="108"/>
    </row>
    <row r="20951" spans="19:29" x14ac:dyDescent="0.25">
      <c r="S20951" s="108"/>
      <c r="U20951" s="108"/>
      <c r="W20951" s="108"/>
      <c r="Y20951" s="108"/>
      <c r="AA20951" s="108"/>
      <c r="AC20951" s="108"/>
    </row>
    <row r="20952" spans="19:29" x14ac:dyDescent="0.25">
      <c r="S20952" s="109"/>
      <c r="U20952" s="109"/>
      <c r="W20952" s="109"/>
      <c r="Y20952" s="109"/>
      <c r="AA20952" s="109"/>
      <c r="AC20952" s="109"/>
    </row>
    <row r="20953" spans="19:29" x14ac:dyDescent="0.25">
      <c r="S20953" s="108"/>
      <c r="U20953" s="108"/>
      <c r="W20953" s="108"/>
      <c r="Y20953" s="108"/>
      <c r="AA20953" s="108"/>
      <c r="AC20953" s="108"/>
    </row>
    <row r="20954" spans="19:29" x14ac:dyDescent="0.25">
      <c r="S20954" s="108"/>
      <c r="U20954" s="108"/>
      <c r="W20954" s="108"/>
      <c r="Y20954" s="108"/>
      <c r="AA20954" s="108"/>
      <c r="AC20954" s="108"/>
    </row>
    <row r="20955" spans="19:29" x14ac:dyDescent="0.25">
      <c r="S20955" s="109"/>
      <c r="U20955" s="109"/>
      <c r="W20955" s="109"/>
      <c r="Y20955" s="109"/>
      <c r="AA20955" s="109"/>
      <c r="AC20955" s="109"/>
    </row>
    <row r="20956" spans="19:29" x14ac:dyDescent="0.25">
      <c r="S20956" s="108"/>
      <c r="U20956" s="108"/>
      <c r="W20956" s="108"/>
      <c r="Y20956" s="108"/>
      <c r="AA20956" s="108"/>
      <c r="AC20956" s="108"/>
    </row>
    <row r="20957" spans="19:29" x14ac:dyDescent="0.25">
      <c r="S20957" s="109"/>
      <c r="U20957" s="109"/>
      <c r="W20957" s="109"/>
      <c r="Y20957" s="109"/>
      <c r="AA20957" s="109"/>
      <c r="AC20957" s="109"/>
    </row>
    <row r="20958" spans="19:29" x14ac:dyDescent="0.25">
      <c r="S20958" s="108"/>
      <c r="U20958" s="108"/>
      <c r="W20958" s="108"/>
      <c r="Y20958" s="108"/>
      <c r="AA20958" s="108"/>
      <c r="AC20958" s="108"/>
    </row>
    <row r="20959" spans="19:29" x14ac:dyDescent="0.25">
      <c r="S20959" s="108"/>
      <c r="U20959" s="108"/>
      <c r="W20959" s="108"/>
      <c r="Y20959" s="108"/>
      <c r="AA20959" s="108"/>
      <c r="AC20959" s="108"/>
    </row>
    <row r="20960" spans="19:29" x14ac:dyDescent="0.25">
      <c r="S20960" s="108"/>
      <c r="U20960" s="108"/>
      <c r="W20960" s="108"/>
      <c r="Y20960" s="108"/>
      <c r="AA20960" s="108"/>
      <c r="AC20960" s="108"/>
    </row>
    <row r="20961" spans="19:29" x14ac:dyDescent="0.25">
      <c r="S20961" s="110"/>
      <c r="U20961" s="110"/>
      <c r="W20961" s="110"/>
      <c r="Y20961" s="110"/>
      <c r="AA20961" s="110"/>
      <c r="AC20961" s="110"/>
    </row>
    <row r="20962" spans="19:29" x14ac:dyDescent="0.25">
      <c r="S20962" s="110"/>
      <c r="U20962" s="110"/>
      <c r="W20962" s="110"/>
      <c r="Y20962" s="110"/>
      <c r="AA20962" s="110"/>
      <c r="AC20962" s="110"/>
    </row>
    <row r="20963" spans="19:29" x14ac:dyDescent="0.25">
      <c r="S20963" s="110"/>
      <c r="U20963" s="110"/>
      <c r="W20963" s="110"/>
      <c r="Y20963" s="110"/>
      <c r="AA20963" s="110"/>
      <c r="AC20963" s="110"/>
    </row>
    <row r="20964" spans="19:29" x14ac:dyDescent="0.25">
      <c r="S20964" s="110"/>
      <c r="U20964" s="110"/>
      <c r="W20964" s="110"/>
      <c r="Y20964" s="110"/>
      <c r="AA20964" s="110"/>
      <c r="AC20964" s="110"/>
    </row>
    <row r="20965" spans="19:29" x14ac:dyDescent="0.25">
      <c r="S20965" s="111"/>
      <c r="U20965" s="111"/>
      <c r="W20965" s="111"/>
      <c r="Y20965" s="111"/>
      <c r="AA20965" s="111"/>
      <c r="AC20965" s="111"/>
    </row>
    <row r="20966" spans="19:29" x14ac:dyDescent="0.25">
      <c r="S20966" s="107"/>
      <c r="U20966" s="107"/>
      <c r="W20966" s="107"/>
      <c r="Y20966" s="107"/>
      <c r="AA20966" s="107"/>
      <c r="AC20966" s="107"/>
    </row>
    <row r="20967" spans="19:29" x14ac:dyDescent="0.25">
      <c r="S20967" s="108"/>
      <c r="U20967" s="108"/>
      <c r="W20967" s="108"/>
      <c r="Y20967" s="108"/>
      <c r="AA20967" s="108"/>
      <c r="AC20967" s="108"/>
    </row>
    <row r="20968" spans="19:29" x14ac:dyDescent="0.25">
      <c r="S20968" s="108"/>
      <c r="U20968" s="108"/>
      <c r="W20968" s="108"/>
      <c r="Y20968" s="108"/>
      <c r="AA20968" s="108"/>
      <c r="AC20968" s="108"/>
    </row>
    <row r="20969" spans="19:29" x14ac:dyDescent="0.25">
      <c r="S20969" s="109"/>
      <c r="U20969" s="109"/>
      <c r="W20969" s="109"/>
      <c r="Y20969" s="109"/>
      <c r="AA20969" s="109"/>
      <c r="AC20969" s="109"/>
    </row>
    <row r="20970" spans="19:29" x14ac:dyDescent="0.25">
      <c r="S20970" s="108"/>
      <c r="U20970" s="108"/>
      <c r="W20970" s="108"/>
      <c r="Y20970" s="108"/>
      <c r="AA20970" s="108"/>
      <c r="AC20970" s="108"/>
    </row>
    <row r="20971" spans="19:29" x14ac:dyDescent="0.25">
      <c r="S20971" s="108"/>
      <c r="U20971" s="108"/>
      <c r="W20971" s="108"/>
      <c r="Y20971" s="108"/>
      <c r="AA20971" s="108"/>
      <c r="AC20971" s="108"/>
    </row>
    <row r="20972" spans="19:29" x14ac:dyDescent="0.25">
      <c r="S20972" s="109"/>
      <c r="U20972" s="109"/>
      <c r="W20972" s="109"/>
      <c r="Y20972" s="109"/>
      <c r="AA20972" s="109"/>
      <c r="AC20972" s="109"/>
    </row>
    <row r="20973" spans="19:29" x14ac:dyDescent="0.25">
      <c r="S20973" s="108"/>
      <c r="U20973" s="108"/>
      <c r="W20973" s="108"/>
      <c r="Y20973" s="108"/>
      <c r="AA20973" s="108"/>
      <c r="AC20973" s="108"/>
    </row>
    <row r="20974" spans="19:29" x14ac:dyDescent="0.25">
      <c r="S20974" s="109"/>
      <c r="U20974" s="109"/>
      <c r="W20974" s="109"/>
      <c r="Y20974" s="109"/>
      <c r="AA20974" s="109"/>
      <c r="AC20974" s="109"/>
    </row>
    <row r="20975" spans="19:29" x14ac:dyDescent="0.25">
      <c r="S20975" s="108"/>
      <c r="U20975" s="108"/>
      <c r="W20975" s="108"/>
      <c r="Y20975" s="108"/>
      <c r="AA20975" s="108"/>
      <c r="AC20975" s="108"/>
    </row>
    <row r="20976" spans="19:29" x14ac:dyDescent="0.25">
      <c r="S20976" s="108"/>
      <c r="U20976" s="108"/>
      <c r="W20976" s="108"/>
      <c r="Y20976" s="108"/>
      <c r="AA20976" s="108"/>
      <c r="AC20976" s="108"/>
    </row>
    <row r="20977" spans="19:29" x14ac:dyDescent="0.25">
      <c r="S20977" s="108"/>
      <c r="U20977" s="108"/>
      <c r="W20977" s="108"/>
      <c r="Y20977" s="108"/>
      <c r="AA20977" s="108"/>
      <c r="AC20977" s="108"/>
    </row>
    <row r="20978" spans="19:29" x14ac:dyDescent="0.25">
      <c r="S20978" s="110"/>
      <c r="U20978" s="110"/>
      <c r="W20978" s="110"/>
      <c r="Y20978" s="110"/>
      <c r="AA20978" s="110"/>
      <c r="AC20978" s="110"/>
    </row>
    <row r="20979" spans="19:29" x14ac:dyDescent="0.25">
      <c r="S20979" s="110"/>
      <c r="U20979" s="110"/>
      <c r="W20979" s="110"/>
      <c r="Y20979" s="110"/>
      <c r="AA20979" s="110"/>
      <c r="AC20979" s="110"/>
    </row>
    <row r="20980" spans="19:29" x14ac:dyDescent="0.25">
      <c r="S20980" s="110"/>
      <c r="U20980" s="110"/>
      <c r="W20980" s="110"/>
      <c r="Y20980" s="110"/>
      <c r="AA20980" s="110"/>
      <c r="AC20980" s="110"/>
    </row>
    <row r="20981" spans="19:29" x14ac:dyDescent="0.25">
      <c r="S20981" s="110"/>
      <c r="U20981" s="110"/>
      <c r="W20981" s="110"/>
      <c r="Y20981" s="110"/>
      <c r="AA20981" s="110"/>
      <c r="AC20981" s="110"/>
    </row>
    <row r="20982" spans="19:29" x14ac:dyDescent="0.25">
      <c r="S20982" s="111"/>
      <c r="U20982" s="111"/>
      <c r="W20982" s="111"/>
      <c r="Y20982" s="111"/>
      <c r="AA20982" s="111"/>
      <c r="AC20982" s="111"/>
    </row>
    <row r="20983" spans="19:29" x14ac:dyDescent="0.25">
      <c r="S20983" s="107"/>
      <c r="U20983" s="107"/>
      <c r="W20983" s="107"/>
      <c r="Y20983" s="107"/>
      <c r="AA20983" s="107"/>
      <c r="AC20983" s="107"/>
    </row>
    <row r="20984" spans="19:29" x14ac:dyDescent="0.25">
      <c r="S20984" s="108"/>
      <c r="U20984" s="108"/>
      <c r="W20984" s="108"/>
      <c r="Y20984" s="108"/>
      <c r="AA20984" s="108"/>
      <c r="AC20984" s="108"/>
    </row>
    <row r="20985" spans="19:29" x14ac:dyDescent="0.25">
      <c r="S20985" s="108"/>
      <c r="U20985" s="108"/>
      <c r="W20985" s="108"/>
      <c r="Y20985" s="108"/>
      <c r="AA20985" s="108"/>
      <c r="AC20985" s="108"/>
    </row>
    <row r="20986" spans="19:29" x14ac:dyDescent="0.25">
      <c r="S20986" s="109"/>
      <c r="U20986" s="109"/>
      <c r="W20986" s="109"/>
      <c r="Y20986" s="109"/>
      <c r="AA20986" s="109"/>
      <c r="AC20986" s="109"/>
    </row>
    <row r="20987" spans="19:29" x14ac:dyDescent="0.25">
      <c r="S20987" s="108"/>
      <c r="U20987" s="108"/>
      <c r="W20987" s="108"/>
      <c r="Y20987" s="108"/>
      <c r="AA20987" s="108"/>
      <c r="AC20987" s="108"/>
    </row>
    <row r="20988" spans="19:29" x14ac:dyDescent="0.25">
      <c r="S20988" s="108"/>
      <c r="U20988" s="108"/>
      <c r="W20988" s="108"/>
      <c r="Y20988" s="108"/>
      <c r="AA20988" s="108"/>
      <c r="AC20988" s="108"/>
    </row>
    <row r="20989" spans="19:29" x14ac:dyDescent="0.25">
      <c r="S20989" s="109"/>
      <c r="U20989" s="109"/>
      <c r="W20989" s="109"/>
      <c r="Y20989" s="109"/>
      <c r="AA20989" s="109"/>
      <c r="AC20989" s="109"/>
    </row>
    <row r="20990" spans="19:29" x14ac:dyDescent="0.25">
      <c r="S20990" s="108"/>
      <c r="U20990" s="108"/>
      <c r="W20990" s="108"/>
      <c r="Y20990" s="108"/>
      <c r="AA20990" s="108"/>
      <c r="AC20990" s="108"/>
    </row>
    <row r="20991" spans="19:29" x14ac:dyDescent="0.25">
      <c r="S20991" s="109"/>
      <c r="U20991" s="109"/>
      <c r="W20991" s="109"/>
      <c r="Y20991" s="109"/>
      <c r="AA20991" s="109"/>
      <c r="AC20991" s="109"/>
    </row>
    <row r="20992" spans="19:29" x14ac:dyDescent="0.25">
      <c r="S20992" s="108"/>
      <c r="U20992" s="108"/>
      <c r="W20992" s="108"/>
      <c r="Y20992" s="108"/>
      <c r="AA20992" s="108"/>
      <c r="AC20992" s="108"/>
    </row>
    <row r="20993" spans="19:29" x14ac:dyDescent="0.25">
      <c r="S20993" s="108"/>
      <c r="U20993" s="108"/>
      <c r="W20993" s="108"/>
      <c r="Y20993" s="108"/>
      <c r="AA20993" s="108"/>
      <c r="AC20993" s="108"/>
    </row>
    <row r="20994" spans="19:29" x14ac:dyDescent="0.25">
      <c r="S20994" s="108"/>
      <c r="U20994" s="108"/>
      <c r="W20994" s="108"/>
      <c r="Y20994" s="108"/>
      <c r="AA20994" s="108"/>
      <c r="AC20994" s="108"/>
    </row>
    <row r="20995" spans="19:29" x14ac:dyDescent="0.25">
      <c r="S20995" s="110"/>
      <c r="U20995" s="110"/>
      <c r="W20995" s="110"/>
      <c r="Y20995" s="110"/>
      <c r="AA20995" s="110"/>
      <c r="AC20995" s="110"/>
    </row>
    <row r="20996" spans="19:29" x14ac:dyDescent="0.25">
      <c r="S20996" s="110"/>
      <c r="U20996" s="110"/>
      <c r="W20996" s="110"/>
      <c r="Y20996" s="110"/>
      <c r="AA20996" s="110"/>
      <c r="AC20996" s="110"/>
    </row>
    <row r="20997" spans="19:29" x14ac:dyDescent="0.25">
      <c r="S20997" s="110"/>
      <c r="U20997" s="110"/>
      <c r="W20997" s="110"/>
      <c r="Y20997" s="110"/>
      <c r="AA20997" s="110"/>
      <c r="AC20997" s="110"/>
    </row>
    <row r="20998" spans="19:29" x14ac:dyDescent="0.25">
      <c r="S20998" s="110"/>
      <c r="U20998" s="110"/>
      <c r="W20998" s="110"/>
      <c r="Y20998" s="110"/>
      <c r="AA20998" s="110"/>
      <c r="AC20998" s="110"/>
    </row>
    <row r="20999" spans="19:29" x14ac:dyDescent="0.25">
      <c r="S20999" s="111"/>
      <c r="U20999" s="111"/>
      <c r="W20999" s="111"/>
      <c r="Y20999" s="111"/>
      <c r="AA20999" s="111"/>
      <c r="AC20999" s="111"/>
    </row>
    <row r="21000" spans="19:29" x14ac:dyDescent="0.25">
      <c r="S21000" s="107"/>
      <c r="U21000" s="107"/>
      <c r="W21000" s="107"/>
      <c r="Y21000" s="107"/>
      <c r="AA21000" s="107"/>
      <c r="AC21000" s="107"/>
    </row>
    <row r="21001" spans="19:29" x14ac:dyDescent="0.25">
      <c r="S21001" s="108"/>
      <c r="U21001" s="108"/>
      <c r="W21001" s="108"/>
      <c r="Y21001" s="108"/>
      <c r="AA21001" s="108"/>
      <c r="AC21001" s="108"/>
    </row>
    <row r="21002" spans="19:29" x14ac:dyDescent="0.25">
      <c r="S21002" s="108"/>
      <c r="U21002" s="108"/>
      <c r="W21002" s="108"/>
      <c r="Y21002" s="108"/>
      <c r="AA21002" s="108"/>
      <c r="AC21002" s="108"/>
    </row>
    <row r="21003" spans="19:29" x14ac:dyDescent="0.25">
      <c r="S21003" s="109"/>
      <c r="U21003" s="109"/>
      <c r="W21003" s="109"/>
      <c r="Y21003" s="109"/>
      <c r="AA21003" s="109"/>
      <c r="AC21003" s="109"/>
    </row>
    <row r="21004" spans="19:29" x14ac:dyDescent="0.25">
      <c r="S21004" s="108"/>
      <c r="U21004" s="108"/>
      <c r="W21004" s="108"/>
      <c r="Y21004" s="108"/>
      <c r="AA21004" s="108"/>
      <c r="AC21004" s="108"/>
    </row>
    <row r="21005" spans="19:29" x14ac:dyDescent="0.25">
      <c r="S21005" s="108"/>
      <c r="U21005" s="108"/>
      <c r="W21005" s="108"/>
      <c r="Y21005" s="108"/>
      <c r="AA21005" s="108"/>
      <c r="AC21005" s="108"/>
    </row>
    <row r="21006" spans="19:29" x14ac:dyDescent="0.25">
      <c r="S21006" s="109"/>
      <c r="U21006" s="109"/>
      <c r="W21006" s="109"/>
      <c r="Y21006" s="109"/>
      <c r="AA21006" s="109"/>
      <c r="AC21006" s="109"/>
    </row>
    <row r="21007" spans="19:29" x14ac:dyDescent="0.25">
      <c r="S21007" s="108"/>
      <c r="U21007" s="108"/>
      <c r="W21007" s="108"/>
      <c r="Y21007" s="108"/>
      <c r="AA21007" s="108"/>
      <c r="AC21007" s="108"/>
    </row>
    <row r="21008" spans="19:29" x14ac:dyDescent="0.25">
      <c r="S21008" s="109"/>
      <c r="U21008" s="109"/>
      <c r="W21008" s="109"/>
      <c r="Y21008" s="109"/>
      <c r="AA21008" s="109"/>
      <c r="AC21008" s="109"/>
    </row>
    <row r="21009" spans="19:29" x14ac:dyDescent="0.25">
      <c r="S21009" s="108"/>
      <c r="U21009" s="108"/>
      <c r="W21009" s="108"/>
      <c r="Y21009" s="108"/>
      <c r="AA21009" s="108"/>
      <c r="AC21009" s="108"/>
    </row>
    <row r="21010" spans="19:29" x14ac:dyDescent="0.25">
      <c r="S21010" s="108"/>
      <c r="U21010" s="108"/>
      <c r="W21010" s="108"/>
      <c r="Y21010" s="108"/>
      <c r="AA21010" s="108"/>
      <c r="AC21010" s="108"/>
    </row>
    <row r="21011" spans="19:29" x14ac:dyDescent="0.25">
      <c r="S21011" s="108"/>
      <c r="U21011" s="108"/>
      <c r="W21011" s="108"/>
      <c r="Y21011" s="108"/>
      <c r="AA21011" s="108"/>
      <c r="AC21011" s="108"/>
    </row>
    <row r="21012" spans="19:29" x14ac:dyDescent="0.25">
      <c r="S21012" s="110"/>
      <c r="U21012" s="110"/>
      <c r="W21012" s="110"/>
      <c r="Y21012" s="110"/>
      <c r="AA21012" s="110"/>
      <c r="AC21012" s="110"/>
    </row>
    <row r="21013" spans="19:29" x14ac:dyDescent="0.25">
      <c r="S21013" s="110"/>
      <c r="U21013" s="110"/>
      <c r="W21013" s="110"/>
      <c r="Y21013" s="110"/>
      <c r="AA21013" s="110"/>
      <c r="AC21013" s="110"/>
    </row>
    <row r="21014" spans="19:29" x14ac:dyDescent="0.25">
      <c r="S21014" s="110"/>
      <c r="U21014" s="110"/>
      <c r="W21014" s="110"/>
      <c r="Y21014" s="110"/>
      <c r="AA21014" s="110"/>
      <c r="AC21014" s="110"/>
    </row>
    <row r="21015" spans="19:29" x14ac:dyDescent="0.25">
      <c r="S21015" s="110"/>
      <c r="U21015" s="110"/>
      <c r="W21015" s="110"/>
      <c r="Y21015" s="110"/>
      <c r="AA21015" s="110"/>
      <c r="AC21015" s="110"/>
    </row>
    <row r="21016" spans="19:29" x14ac:dyDescent="0.25">
      <c r="S21016" s="111"/>
      <c r="U21016" s="111"/>
      <c r="W21016" s="111"/>
      <c r="Y21016" s="111"/>
      <c r="AA21016" s="111"/>
      <c r="AC21016" s="111"/>
    </row>
    <row r="21017" spans="19:29" x14ac:dyDescent="0.25">
      <c r="S21017" s="107"/>
      <c r="U21017" s="107"/>
      <c r="W21017" s="107"/>
      <c r="Y21017" s="107"/>
      <c r="AA21017" s="107"/>
      <c r="AC21017" s="107"/>
    </row>
    <row r="21018" spans="19:29" x14ac:dyDescent="0.25">
      <c r="S21018" s="108"/>
      <c r="U21018" s="108"/>
      <c r="W21018" s="108"/>
      <c r="Y21018" s="108"/>
      <c r="AA21018" s="108"/>
      <c r="AC21018" s="108"/>
    </row>
    <row r="21019" spans="19:29" x14ac:dyDescent="0.25">
      <c r="S21019" s="108"/>
      <c r="U21019" s="108"/>
      <c r="W21019" s="108"/>
      <c r="Y21019" s="108"/>
      <c r="AA21019" s="108"/>
      <c r="AC21019" s="108"/>
    </row>
    <row r="21020" spans="19:29" x14ac:dyDescent="0.25">
      <c r="S21020" s="109"/>
      <c r="U21020" s="109"/>
      <c r="W21020" s="109"/>
      <c r="Y21020" s="109"/>
      <c r="AA21020" s="109"/>
      <c r="AC21020" s="109"/>
    </row>
    <row r="21021" spans="19:29" x14ac:dyDescent="0.25">
      <c r="S21021" s="108"/>
      <c r="U21021" s="108"/>
      <c r="W21021" s="108"/>
      <c r="Y21021" s="108"/>
      <c r="AA21021" s="108"/>
      <c r="AC21021" s="108"/>
    </row>
    <row r="21022" spans="19:29" x14ac:dyDescent="0.25">
      <c r="S21022" s="108"/>
      <c r="U21022" s="108"/>
      <c r="W21022" s="108"/>
      <c r="Y21022" s="108"/>
      <c r="AA21022" s="108"/>
      <c r="AC21022" s="108"/>
    </row>
    <row r="21023" spans="19:29" x14ac:dyDescent="0.25">
      <c r="S21023" s="109"/>
      <c r="U21023" s="109"/>
      <c r="W21023" s="109"/>
      <c r="Y21023" s="109"/>
      <c r="AA21023" s="109"/>
      <c r="AC21023" s="109"/>
    </row>
    <row r="21024" spans="19:29" x14ac:dyDescent="0.25">
      <c r="S21024" s="108"/>
      <c r="U21024" s="108"/>
      <c r="W21024" s="108"/>
      <c r="Y21024" s="108"/>
      <c r="AA21024" s="108"/>
      <c r="AC21024" s="108"/>
    </row>
    <row r="21025" spans="19:29" x14ac:dyDescent="0.25">
      <c r="S21025" s="109"/>
      <c r="U21025" s="109"/>
      <c r="W21025" s="109"/>
      <c r="Y21025" s="109"/>
      <c r="AA21025" s="109"/>
      <c r="AC21025" s="109"/>
    </row>
    <row r="21026" spans="19:29" x14ac:dyDescent="0.25">
      <c r="S21026" s="108"/>
      <c r="U21026" s="108"/>
      <c r="W21026" s="108"/>
      <c r="Y21026" s="108"/>
      <c r="AA21026" s="108"/>
      <c r="AC21026" s="108"/>
    </row>
    <row r="21027" spans="19:29" x14ac:dyDescent="0.25">
      <c r="S21027" s="108"/>
      <c r="U21027" s="108"/>
      <c r="W21027" s="108"/>
      <c r="Y21027" s="108"/>
      <c r="AA21027" s="108"/>
      <c r="AC21027" s="108"/>
    </row>
    <row r="21028" spans="19:29" x14ac:dyDescent="0.25">
      <c r="S21028" s="108"/>
      <c r="U21028" s="108"/>
      <c r="W21028" s="108"/>
      <c r="Y21028" s="108"/>
      <c r="AA21028" s="108"/>
      <c r="AC21028" s="108"/>
    </row>
    <row r="21029" spans="19:29" x14ac:dyDescent="0.25">
      <c r="S21029" s="110"/>
      <c r="U21029" s="110"/>
      <c r="W21029" s="110"/>
      <c r="Y21029" s="110"/>
      <c r="AA21029" s="110"/>
      <c r="AC21029" s="110"/>
    </row>
    <row r="21030" spans="19:29" x14ac:dyDescent="0.25">
      <c r="S21030" s="110"/>
      <c r="U21030" s="110"/>
      <c r="W21030" s="110"/>
      <c r="Y21030" s="110"/>
      <c r="AA21030" s="110"/>
      <c r="AC21030" s="110"/>
    </row>
    <row r="21031" spans="19:29" x14ac:dyDescent="0.25">
      <c r="S21031" s="110"/>
      <c r="U21031" s="110"/>
      <c r="W21031" s="110"/>
      <c r="Y21031" s="110"/>
      <c r="AA21031" s="110"/>
      <c r="AC21031" s="110"/>
    </row>
    <row r="21032" spans="19:29" x14ac:dyDescent="0.25">
      <c r="S21032" s="110"/>
      <c r="U21032" s="110"/>
      <c r="W21032" s="110"/>
      <c r="Y21032" s="110"/>
      <c r="AA21032" s="110"/>
      <c r="AC21032" s="110"/>
    </row>
    <row r="21033" spans="19:29" x14ac:dyDescent="0.25">
      <c r="S21033" s="111"/>
      <c r="U21033" s="111"/>
      <c r="W21033" s="111"/>
      <c r="Y21033" s="111"/>
      <c r="AA21033" s="111"/>
      <c r="AC21033" s="111"/>
    </row>
    <row r="21034" spans="19:29" x14ac:dyDescent="0.25">
      <c r="S21034" s="107"/>
      <c r="U21034" s="107"/>
      <c r="W21034" s="107"/>
      <c r="Y21034" s="107"/>
      <c r="AA21034" s="107"/>
      <c r="AC21034" s="107"/>
    </row>
    <row r="21035" spans="19:29" x14ac:dyDescent="0.25">
      <c r="S21035" s="108"/>
      <c r="U21035" s="108"/>
      <c r="W21035" s="108"/>
      <c r="Y21035" s="108"/>
      <c r="AA21035" s="108"/>
      <c r="AC21035" s="108"/>
    </row>
    <row r="21036" spans="19:29" x14ac:dyDescent="0.25">
      <c r="S21036" s="108"/>
      <c r="U21036" s="108"/>
      <c r="W21036" s="108"/>
      <c r="Y21036" s="108"/>
      <c r="AA21036" s="108"/>
      <c r="AC21036" s="108"/>
    </row>
    <row r="21037" spans="19:29" x14ac:dyDescent="0.25">
      <c r="S21037" s="109"/>
      <c r="U21037" s="109"/>
      <c r="W21037" s="109"/>
      <c r="Y21037" s="109"/>
      <c r="AA21037" s="109"/>
      <c r="AC21037" s="109"/>
    </row>
    <row r="21038" spans="19:29" x14ac:dyDescent="0.25">
      <c r="S21038" s="108"/>
      <c r="U21038" s="108"/>
      <c r="W21038" s="108"/>
      <c r="Y21038" s="108"/>
      <c r="AA21038" s="108"/>
      <c r="AC21038" s="108"/>
    </row>
    <row r="21039" spans="19:29" x14ac:dyDescent="0.25">
      <c r="S21039" s="108"/>
      <c r="U21039" s="108"/>
      <c r="W21039" s="108"/>
      <c r="Y21039" s="108"/>
      <c r="AA21039" s="108"/>
      <c r="AC21039" s="108"/>
    </row>
    <row r="21040" spans="19:29" x14ac:dyDescent="0.25">
      <c r="S21040" s="109"/>
      <c r="U21040" s="109"/>
      <c r="W21040" s="109"/>
      <c r="Y21040" s="109"/>
      <c r="AA21040" s="109"/>
      <c r="AC21040" s="109"/>
    </row>
    <row r="21041" spans="19:29" x14ac:dyDescent="0.25">
      <c r="S21041" s="108"/>
      <c r="U21041" s="108"/>
      <c r="W21041" s="108"/>
      <c r="Y21041" s="108"/>
      <c r="AA21041" s="108"/>
      <c r="AC21041" s="108"/>
    </row>
    <row r="21042" spans="19:29" x14ac:dyDescent="0.25">
      <c r="S21042" s="109"/>
      <c r="U21042" s="109"/>
      <c r="W21042" s="109"/>
      <c r="Y21042" s="109"/>
      <c r="AA21042" s="109"/>
      <c r="AC21042" s="109"/>
    </row>
    <row r="21043" spans="19:29" x14ac:dyDescent="0.25">
      <c r="S21043" s="108"/>
      <c r="U21043" s="108"/>
      <c r="W21043" s="108"/>
      <c r="Y21043" s="108"/>
      <c r="AA21043" s="108"/>
      <c r="AC21043" s="108"/>
    </row>
    <row r="21044" spans="19:29" x14ac:dyDescent="0.25">
      <c r="S21044" s="108"/>
      <c r="U21044" s="108"/>
      <c r="W21044" s="108"/>
      <c r="Y21044" s="108"/>
      <c r="AA21044" s="108"/>
      <c r="AC21044" s="108"/>
    </row>
    <row r="21045" spans="19:29" x14ac:dyDescent="0.25">
      <c r="S21045" s="108"/>
      <c r="U21045" s="108"/>
      <c r="W21045" s="108"/>
      <c r="Y21045" s="108"/>
      <c r="AA21045" s="108"/>
      <c r="AC21045" s="108"/>
    </row>
    <row r="21046" spans="19:29" x14ac:dyDescent="0.25">
      <c r="S21046" s="110"/>
      <c r="U21046" s="110"/>
      <c r="W21046" s="110"/>
      <c r="Y21046" s="110"/>
      <c r="AA21046" s="110"/>
      <c r="AC21046" s="110"/>
    </row>
    <row r="21047" spans="19:29" x14ac:dyDescent="0.25">
      <c r="S21047" s="110"/>
      <c r="U21047" s="110"/>
      <c r="W21047" s="110"/>
      <c r="Y21047" s="110"/>
      <c r="AA21047" s="110"/>
      <c r="AC21047" s="110"/>
    </row>
    <row r="21048" spans="19:29" x14ac:dyDescent="0.25">
      <c r="S21048" s="110"/>
      <c r="U21048" s="110"/>
      <c r="W21048" s="110"/>
      <c r="Y21048" s="110"/>
      <c r="AA21048" s="110"/>
      <c r="AC21048" s="110"/>
    </row>
    <row r="21049" spans="19:29" x14ac:dyDescent="0.25">
      <c r="S21049" s="110"/>
      <c r="U21049" s="110"/>
      <c r="W21049" s="110"/>
      <c r="Y21049" s="110"/>
      <c r="AA21049" s="110"/>
      <c r="AC21049" s="110"/>
    </row>
    <row r="21050" spans="19:29" x14ac:dyDescent="0.25">
      <c r="S21050" s="111"/>
      <c r="U21050" s="111"/>
      <c r="W21050" s="111"/>
      <c r="Y21050" s="111"/>
      <c r="AA21050" s="111"/>
      <c r="AC21050" s="111"/>
    </row>
    <row r="21051" spans="19:29" x14ac:dyDescent="0.25">
      <c r="S21051" s="107"/>
      <c r="U21051" s="107"/>
      <c r="W21051" s="107"/>
      <c r="Y21051" s="107"/>
      <c r="AA21051" s="107"/>
      <c r="AC21051" s="107"/>
    </row>
    <row r="21052" spans="19:29" x14ac:dyDescent="0.25">
      <c r="S21052" s="108"/>
      <c r="U21052" s="108"/>
      <c r="W21052" s="108"/>
      <c r="Y21052" s="108"/>
      <c r="AA21052" s="108"/>
      <c r="AC21052" s="108"/>
    </row>
    <row r="21053" spans="19:29" x14ac:dyDescent="0.25">
      <c r="S21053" s="108"/>
      <c r="U21053" s="108"/>
      <c r="W21053" s="108"/>
      <c r="Y21053" s="108"/>
      <c r="AA21053" s="108"/>
      <c r="AC21053" s="108"/>
    </row>
    <row r="21054" spans="19:29" x14ac:dyDescent="0.25">
      <c r="S21054" s="109"/>
      <c r="U21054" s="109"/>
      <c r="W21054" s="109"/>
      <c r="Y21054" s="109"/>
      <c r="AA21054" s="109"/>
      <c r="AC21054" s="109"/>
    </row>
    <row r="21055" spans="19:29" x14ac:dyDescent="0.25">
      <c r="S21055" s="108"/>
      <c r="U21055" s="108"/>
      <c r="W21055" s="108"/>
      <c r="Y21055" s="108"/>
      <c r="AA21055" s="108"/>
      <c r="AC21055" s="108"/>
    </row>
    <row r="21056" spans="19:29" x14ac:dyDescent="0.25">
      <c r="S21056" s="108"/>
      <c r="U21056" s="108"/>
      <c r="W21056" s="108"/>
      <c r="Y21056" s="108"/>
      <c r="AA21056" s="108"/>
      <c r="AC21056" s="108"/>
    </row>
    <row r="21057" spans="19:29" x14ac:dyDescent="0.25">
      <c r="S21057" s="109"/>
      <c r="U21057" s="109"/>
      <c r="W21057" s="109"/>
      <c r="Y21057" s="109"/>
      <c r="AA21057" s="109"/>
      <c r="AC21057" s="109"/>
    </row>
    <row r="21058" spans="19:29" x14ac:dyDescent="0.25">
      <c r="S21058" s="108"/>
      <c r="U21058" s="108"/>
      <c r="W21058" s="108"/>
      <c r="Y21058" s="108"/>
      <c r="AA21058" s="108"/>
      <c r="AC21058" s="108"/>
    </row>
    <row r="21059" spans="19:29" x14ac:dyDescent="0.25">
      <c r="S21059" s="109"/>
      <c r="U21059" s="109"/>
      <c r="W21059" s="109"/>
      <c r="Y21059" s="109"/>
      <c r="AA21059" s="109"/>
      <c r="AC21059" s="109"/>
    </row>
    <row r="21060" spans="19:29" x14ac:dyDescent="0.25">
      <c r="S21060" s="108"/>
      <c r="U21060" s="108"/>
      <c r="W21060" s="108"/>
      <c r="Y21060" s="108"/>
      <c r="AA21060" s="108"/>
      <c r="AC21060" s="108"/>
    </row>
    <row r="21061" spans="19:29" x14ac:dyDescent="0.25">
      <c r="S21061" s="108"/>
      <c r="U21061" s="108"/>
      <c r="W21061" s="108"/>
      <c r="Y21061" s="108"/>
      <c r="AA21061" s="108"/>
      <c r="AC21061" s="108"/>
    </row>
    <row r="21062" spans="19:29" x14ac:dyDescent="0.25">
      <c r="S21062" s="108"/>
      <c r="U21062" s="108"/>
      <c r="W21062" s="108"/>
      <c r="Y21062" s="108"/>
      <c r="AA21062" s="108"/>
      <c r="AC21062" s="108"/>
    </row>
    <row r="21063" spans="19:29" x14ac:dyDescent="0.25">
      <c r="S21063" s="110"/>
      <c r="U21063" s="110"/>
      <c r="W21063" s="110"/>
      <c r="Y21063" s="110"/>
      <c r="AA21063" s="110"/>
      <c r="AC21063" s="110"/>
    </row>
    <row r="21064" spans="19:29" x14ac:dyDescent="0.25">
      <c r="S21064" s="110"/>
      <c r="U21064" s="110"/>
      <c r="W21064" s="110"/>
      <c r="Y21064" s="110"/>
      <c r="AA21064" s="110"/>
      <c r="AC21064" s="110"/>
    </row>
    <row r="21065" spans="19:29" x14ac:dyDescent="0.25">
      <c r="S21065" s="110"/>
      <c r="U21065" s="110"/>
      <c r="W21065" s="110"/>
      <c r="Y21065" s="110"/>
      <c r="AA21065" s="110"/>
      <c r="AC21065" s="110"/>
    </row>
    <row r="21066" spans="19:29" x14ac:dyDescent="0.25">
      <c r="S21066" s="110"/>
      <c r="U21066" s="110"/>
      <c r="W21066" s="110"/>
      <c r="Y21066" s="110"/>
      <c r="AA21066" s="110"/>
      <c r="AC21066" s="110"/>
    </row>
    <row r="21067" spans="19:29" x14ac:dyDescent="0.25">
      <c r="S21067" s="111"/>
      <c r="U21067" s="111"/>
      <c r="W21067" s="111"/>
      <c r="Y21067" s="111"/>
      <c r="AA21067" s="111"/>
      <c r="AC21067" s="111"/>
    </row>
    <row r="21068" spans="19:29" x14ac:dyDescent="0.25">
      <c r="S21068" s="107"/>
      <c r="U21068" s="107"/>
      <c r="W21068" s="107"/>
      <c r="Y21068" s="107"/>
      <c r="AA21068" s="107"/>
      <c r="AC21068" s="107"/>
    </row>
    <row r="21069" spans="19:29" x14ac:dyDescent="0.25">
      <c r="S21069" s="108"/>
      <c r="U21069" s="108"/>
      <c r="W21069" s="108"/>
      <c r="Y21069" s="108"/>
      <c r="AA21069" s="108"/>
      <c r="AC21069" s="108"/>
    </row>
    <row r="21070" spans="19:29" x14ac:dyDescent="0.25">
      <c r="S21070" s="108"/>
      <c r="U21070" s="108"/>
      <c r="W21070" s="108"/>
      <c r="Y21070" s="108"/>
      <c r="AA21070" s="108"/>
      <c r="AC21070" s="108"/>
    </row>
    <row r="21071" spans="19:29" x14ac:dyDescent="0.25">
      <c r="S21071" s="109"/>
      <c r="U21071" s="109"/>
      <c r="W21071" s="109"/>
      <c r="Y21071" s="109"/>
      <c r="AA21071" s="109"/>
      <c r="AC21071" s="109"/>
    </row>
    <row r="21072" spans="19:29" x14ac:dyDescent="0.25">
      <c r="S21072" s="108"/>
      <c r="U21072" s="108"/>
      <c r="W21072" s="108"/>
      <c r="Y21072" s="108"/>
      <c r="AA21072" s="108"/>
      <c r="AC21072" s="108"/>
    </row>
    <row r="21073" spans="19:29" x14ac:dyDescent="0.25">
      <c r="S21073" s="108"/>
      <c r="U21073" s="108"/>
      <c r="W21073" s="108"/>
      <c r="Y21073" s="108"/>
      <c r="AA21073" s="108"/>
      <c r="AC21073" s="108"/>
    </row>
    <row r="21074" spans="19:29" x14ac:dyDescent="0.25">
      <c r="S21074" s="109"/>
      <c r="U21074" s="109"/>
      <c r="W21074" s="109"/>
      <c r="Y21074" s="109"/>
      <c r="AA21074" s="109"/>
      <c r="AC21074" s="109"/>
    </row>
    <row r="21075" spans="19:29" x14ac:dyDescent="0.25">
      <c r="S21075" s="108"/>
      <c r="U21075" s="108"/>
      <c r="W21075" s="108"/>
      <c r="Y21075" s="108"/>
      <c r="AA21075" s="108"/>
      <c r="AC21075" s="108"/>
    </row>
    <row r="21076" spans="19:29" x14ac:dyDescent="0.25">
      <c r="S21076" s="109"/>
      <c r="U21076" s="109"/>
      <c r="W21076" s="109"/>
      <c r="Y21076" s="109"/>
      <c r="AA21076" s="109"/>
      <c r="AC21076" s="109"/>
    </row>
    <row r="21077" spans="19:29" x14ac:dyDescent="0.25">
      <c r="S21077" s="108"/>
      <c r="U21077" s="108"/>
      <c r="W21077" s="108"/>
      <c r="Y21077" s="108"/>
      <c r="AA21077" s="108"/>
      <c r="AC21077" s="108"/>
    </row>
    <row r="21078" spans="19:29" x14ac:dyDescent="0.25">
      <c r="S21078" s="108"/>
      <c r="U21078" s="108"/>
      <c r="W21078" s="108"/>
      <c r="Y21078" s="108"/>
      <c r="AA21078" s="108"/>
      <c r="AC21078" s="108"/>
    </row>
    <row r="21079" spans="19:29" x14ac:dyDescent="0.25">
      <c r="S21079" s="108"/>
      <c r="U21079" s="108"/>
      <c r="W21079" s="108"/>
      <c r="Y21079" s="108"/>
      <c r="AA21079" s="108"/>
      <c r="AC21079" s="108"/>
    </row>
    <row r="21080" spans="19:29" x14ac:dyDescent="0.25">
      <c r="S21080" s="110"/>
      <c r="U21080" s="110"/>
      <c r="W21080" s="110"/>
      <c r="Y21080" s="110"/>
      <c r="AA21080" s="110"/>
      <c r="AC21080" s="110"/>
    </row>
    <row r="21081" spans="19:29" x14ac:dyDescent="0.25">
      <c r="S21081" s="110"/>
      <c r="U21081" s="110"/>
      <c r="W21081" s="110"/>
      <c r="Y21081" s="110"/>
      <c r="AA21081" s="110"/>
      <c r="AC21081" s="110"/>
    </row>
    <row r="21082" spans="19:29" x14ac:dyDescent="0.25">
      <c r="S21082" s="110"/>
      <c r="U21082" s="110"/>
      <c r="W21082" s="110"/>
      <c r="Y21082" s="110"/>
      <c r="AA21082" s="110"/>
      <c r="AC21082" s="110"/>
    </row>
    <row r="21083" spans="19:29" x14ac:dyDescent="0.25">
      <c r="S21083" s="110"/>
      <c r="U21083" s="110"/>
      <c r="W21083" s="110"/>
      <c r="Y21083" s="110"/>
      <c r="AA21083" s="110"/>
      <c r="AC21083" s="110"/>
    </row>
    <row r="21084" spans="19:29" x14ac:dyDescent="0.25">
      <c r="S21084" s="111"/>
      <c r="U21084" s="111"/>
      <c r="W21084" s="111"/>
      <c r="Y21084" s="111"/>
      <c r="AA21084" s="111"/>
      <c r="AC21084" s="111"/>
    </row>
    <row r="21085" spans="19:29" x14ac:dyDescent="0.25">
      <c r="S21085" s="107"/>
      <c r="U21085" s="107"/>
      <c r="W21085" s="107"/>
      <c r="Y21085" s="107"/>
      <c r="AA21085" s="107"/>
      <c r="AC21085" s="107"/>
    </row>
    <row r="21086" spans="19:29" x14ac:dyDescent="0.25">
      <c r="S21086" s="108"/>
      <c r="U21086" s="108"/>
      <c r="W21086" s="108"/>
      <c r="Y21086" s="108"/>
      <c r="AA21086" s="108"/>
      <c r="AC21086" s="108"/>
    </row>
    <row r="21087" spans="19:29" x14ac:dyDescent="0.25">
      <c r="S21087" s="108"/>
      <c r="U21087" s="108"/>
      <c r="W21087" s="108"/>
      <c r="Y21087" s="108"/>
      <c r="AA21087" s="108"/>
      <c r="AC21087" s="108"/>
    </row>
    <row r="21088" spans="19:29" x14ac:dyDescent="0.25">
      <c r="S21088" s="109"/>
      <c r="U21088" s="109"/>
      <c r="W21088" s="109"/>
      <c r="Y21088" s="109"/>
      <c r="AA21088" s="109"/>
      <c r="AC21088" s="109"/>
    </row>
    <row r="21089" spans="19:29" x14ac:dyDescent="0.25">
      <c r="S21089" s="108"/>
      <c r="U21089" s="108"/>
      <c r="W21089" s="108"/>
      <c r="Y21089" s="108"/>
      <c r="AA21089" s="108"/>
      <c r="AC21089" s="108"/>
    </row>
    <row r="21090" spans="19:29" x14ac:dyDescent="0.25">
      <c r="S21090" s="108"/>
      <c r="U21090" s="108"/>
      <c r="W21090" s="108"/>
      <c r="Y21090" s="108"/>
      <c r="AA21090" s="108"/>
      <c r="AC21090" s="108"/>
    </row>
    <row r="21091" spans="19:29" x14ac:dyDescent="0.25">
      <c r="S21091" s="109"/>
      <c r="U21091" s="109"/>
      <c r="W21091" s="109"/>
      <c r="Y21091" s="109"/>
      <c r="AA21091" s="109"/>
      <c r="AC21091" s="109"/>
    </row>
    <row r="21092" spans="19:29" x14ac:dyDescent="0.25">
      <c r="S21092" s="108"/>
      <c r="U21092" s="108"/>
      <c r="W21092" s="108"/>
      <c r="Y21092" s="108"/>
      <c r="AA21092" s="108"/>
      <c r="AC21092" s="108"/>
    </row>
    <row r="21093" spans="19:29" x14ac:dyDescent="0.25">
      <c r="S21093" s="109"/>
      <c r="U21093" s="109"/>
      <c r="W21093" s="109"/>
      <c r="Y21093" s="109"/>
      <c r="AA21093" s="109"/>
      <c r="AC21093" s="109"/>
    </row>
    <row r="21094" spans="19:29" x14ac:dyDescent="0.25">
      <c r="S21094" s="108"/>
      <c r="U21094" s="108"/>
      <c r="W21094" s="108"/>
      <c r="Y21094" s="108"/>
      <c r="AA21094" s="108"/>
      <c r="AC21094" s="108"/>
    </row>
    <row r="21095" spans="19:29" x14ac:dyDescent="0.25">
      <c r="S21095" s="108"/>
      <c r="U21095" s="108"/>
      <c r="W21095" s="108"/>
      <c r="Y21095" s="108"/>
      <c r="AA21095" s="108"/>
      <c r="AC21095" s="108"/>
    </row>
    <row r="21096" spans="19:29" x14ac:dyDescent="0.25">
      <c r="S21096" s="108"/>
      <c r="U21096" s="108"/>
      <c r="W21096" s="108"/>
      <c r="Y21096" s="108"/>
      <c r="AA21096" s="108"/>
      <c r="AC21096" s="108"/>
    </row>
    <row r="21097" spans="19:29" x14ac:dyDescent="0.25">
      <c r="S21097" s="110"/>
      <c r="U21097" s="110"/>
      <c r="W21097" s="110"/>
      <c r="Y21097" s="110"/>
      <c r="AA21097" s="110"/>
      <c r="AC21097" s="110"/>
    </row>
    <row r="21098" spans="19:29" x14ac:dyDescent="0.25">
      <c r="S21098" s="110"/>
      <c r="U21098" s="110"/>
      <c r="W21098" s="110"/>
      <c r="Y21098" s="110"/>
      <c r="AA21098" s="110"/>
      <c r="AC21098" s="110"/>
    </row>
    <row r="21099" spans="19:29" x14ac:dyDescent="0.25">
      <c r="S21099" s="110"/>
      <c r="U21099" s="110"/>
      <c r="W21099" s="110"/>
      <c r="Y21099" s="110"/>
      <c r="AA21099" s="110"/>
      <c r="AC21099" s="110"/>
    </row>
    <row r="21100" spans="19:29" x14ac:dyDescent="0.25">
      <c r="S21100" s="110"/>
      <c r="U21100" s="110"/>
      <c r="W21100" s="110"/>
      <c r="Y21100" s="110"/>
      <c r="AA21100" s="110"/>
      <c r="AC21100" s="110"/>
    </row>
    <row r="21101" spans="19:29" x14ac:dyDescent="0.25">
      <c r="S21101" s="111"/>
      <c r="U21101" s="111"/>
      <c r="W21101" s="111"/>
      <c r="Y21101" s="111"/>
      <c r="AA21101" s="111"/>
      <c r="AC21101" s="111"/>
    </row>
    <row r="21102" spans="19:29" x14ac:dyDescent="0.25">
      <c r="S21102" s="107"/>
      <c r="U21102" s="107"/>
      <c r="W21102" s="107"/>
      <c r="Y21102" s="107"/>
      <c r="AA21102" s="107"/>
      <c r="AC21102" s="107"/>
    </row>
    <row r="21103" spans="19:29" x14ac:dyDescent="0.25">
      <c r="S21103" s="108"/>
      <c r="U21103" s="108"/>
      <c r="W21103" s="108"/>
      <c r="Y21103" s="108"/>
      <c r="AA21103" s="108"/>
      <c r="AC21103" s="108"/>
    </row>
    <row r="21104" spans="19:29" x14ac:dyDescent="0.25">
      <c r="S21104" s="108"/>
      <c r="U21104" s="108"/>
      <c r="W21104" s="108"/>
      <c r="Y21104" s="108"/>
      <c r="AA21104" s="108"/>
      <c r="AC21104" s="108"/>
    </row>
    <row r="21105" spans="19:29" x14ac:dyDescent="0.25">
      <c r="S21105" s="109"/>
      <c r="U21105" s="109"/>
      <c r="W21105" s="109"/>
      <c r="Y21105" s="109"/>
      <c r="AA21105" s="109"/>
      <c r="AC21105" s="109"/>
    </row>
    <row r="21106" spans="19:29" x14ac:dyDescent="0.25">
      <c r="S21106" s="108"/>
      <c r="U21106" s="108"/>
      <c r="W21106" s="108"/>
      <c r="Y21106" s="108"/>
      <c r="AA21106" s="108"/>
      <c r="AC21106" s="108"/>
    </row>
    <row r="21107" spans="19:29" x14ac:dyDescent="0.25">
      <c r="S21107" s="108"/>
      <c r="U21107" s="108"/>
      <c r="W21107" s="108"/>
      <c r="Y21107" s="108"/>
      <c r="AA21107" s="108"/>
      <c r="AC21107" s="108"/>
    </row>
    <row r="21108" spans="19:29" x14ac:dyDescent="0.25">
      <c r="S21108" s="109"/>
      <c r="U21108" s="109"/>
      <c r="W21108" s="109"/>
      <c r="Y21108" s="109"/>
      <c r="AA21108" s="109"/>
      <c r="AC21108" s="109"/>
    </row>
    <row r="21109" spans="19:29" x14ac:dyDescent="0.25">
      <c r="S21109" s="108"/>
      <c r="U21109" s="108"/>
      <c r="W21109" s="108"/>
      <c r="Y21109" s="108"/>
      <c r="AA21109" s="108"/>
      <c r="AC21109" s="108"/>
    </row>
    <row r="21110" spans="19:29" x14ac:dyDescent="0.25">
      <c r="S21110" s="109"/>
      <c r="U21110" s="109"/>
      <c r="W21110" s="109"/>
      <c r="Y21110" s="109"/>
      <c r="AA21110" s="109"/>
      <c r="AC21110" s="109"/>
    </row>
    <row r="21111" spans="19:29" x14ac:dyDescent="0.25">
      <c r="S21111" s="108"/>
      <c r="U21111" s="108"/>
      <c r="W21111" s="108"/>
      <c r="Y21111" s="108"/>
      <c r="AA21111" s="108"/>
      <c r="AC21111" s="108"/>
    </row>
    <row r="21112" spans="19:29" x14ac:dyDescent="0.25">
      <c r="S21112" s="108"/>
      <c r="U21112" s="108"/>
      <c r="W21112" s="108"/>
      <c r="Y21112" s="108"/>
      <c r="AA21112" s="108"/>
      <c r="AC21112" s="108"/>
    </row>
    <row r="21113" spans="19:29" x14ac:dyDescent="0.25">
      <c r="S21113" s="108"/>
      <c r="U21113" s="108"/>
      <c r="W21113" s="108"/>
      <c r="Y21113" s="108"/>
      <c r="AA21113" s="108"/>
      <c r="AC21113" s="108"/>
    </row>
    <row r="21114" spans="19:29" x14ac:dyDescent="0.25">
      <c r="S21114" s="110"/>
      <c r="U21114" s="110"/>
      <c r="W21114" s="110"/>
      <c r="Y21114" s="110"/>
      <c r="AA21114" s="110"/>
      <c r="AC21114" s="110"/>
    </row>
    <row r="21115" spans="19:29" x14ac:dyDescent="0.25">
      <c r="S21115" s="110"/>
      <c r="U21115" s="110"/>
      <c r="W21115" s="110"/>
      <c r="Y21115" s="110"/>
      <c r="AA21115" s="110"/>
      <c r="AC21115" s="110"/>
    </row>
    <row r="21116" spans="19:29" x14ac:dyDescent="0.25">
      <c r="S21116" s="110"/>
      <c r="U21116" s="110"/>
      <c r="W21116" s="110"/>
      <c r="Y21116" s="110"/>
      <c r="AA21116" s="110"/>
      <c r="AC21116" s="110"/>
    </row>
    <row r="21117" spans="19:29" x14ac:dyDescent="0.25">
      <c r="S21117" s="110"/>
      <c r="U21117" s="110"/>
      <c r="W21117" s="110"/>
      <c r="Y21117" s="110"/>
      <c r="AA21117" s="110"/>
      <c r="AC21117" s="110"/>
    </row>
    <row r="21118" spans="19:29" x14ac:dyDescent="0.25">
      <c r="S21118" s="111"/>
      <c r="U21118" s="111"/>
      <c r="W21118" s="111"/>
      <c r="Y21118" s="111"/>
      <c r="AA21118" s="111"/>
      <c r="AC21118" s="111"/>
    </row>
    <row r="21119" spans="19:29" x14ac:dyDescent="0.25">
      <c r="S21119" s="107"/>
      <c r="U21119" s="107"/>
      <c r="W21119" s="107"/>
      <c r="Y21119" s="107"/>
      <c r="AA21119" s="107"/>
      <c r="AC21119" s="107"/>
    </row>
    <row r="21120" spans="19:29" x14ac:dyDescent="0.25">
      <c r="S21120" s="108"/>
      <c r="U21120" s="108"/>
      <c r="W21120" s="108"/>
      <c r="Y21120" s="108"/>
      <c r="AA21120" s="108"/>
      <c r="AC21120" s="108"/>
    </row>
    <row r="21121" spans="19:29" x14ac:dyDescent="0.25">
      <c r="S21121" s="108"/>
      <c r="U21121" s="108"/>
      <c r="W21121" s="108"/>
      <c r="Y21121" s="108"/>
      <c r="AA21121" s="108"/>
      <c r="AC21121" s="108"/>
    </row>
    <row r="21122" spans="19:29" x14ac:dyDescent="0.25">
      <c r="S21122" s="109"/>
      <c r="U21122" s="109"/>
      <c r="W21122" s="109"/>
      <c r="Y21122" s="109"/>
      <c r="AA21122" s="109"/>
      <c r="AC21122" s="109"/>
    </row>
    <row r="21123" spans="19:29" x14ac:dyDescent="0.25">
      <c r="S21123" s="108"/>
      <c r="U21123" s="108"/>
      <c r="W21123" s="108"/>
      <c r="Y21123" s="108"/>
      <c r="AA21123" s="108"/>
      <c r="AC21123" s="108"/>
    </row>
    <row r="21124" spans="19:29" x14ac:dyDescent="0.25">
      <c r="S21124" s="108"/>
      <c r="U21124" s="108"/>
      <c r="W21124" s="108"/>
      <c r="Y21124" s="108"/>
      <c r="AA21124" s="108"/>
      <c r="AC21124" s="108"/>
    </row>
    <row r="21125" spans="19:29" x14ac:dyDescent="0.25">
      <c r="S21125" s="109"/>
      <c r="U21125" s="109"/>
      <c r="W21125" s="109"/>
      <c r="Y21125" s="109"/>
      <c r="AA21125" s="109"/>
      <c r="AC21125" s="109"/>
    </row>
    <row r="21126" spans="19:29" x14ac:dyDescent="0.25">
      <c r="S21126" s="108"/>
      <c r="U21126" s="108"/>
      <c r="W21126" s="108"/>
      <c r="Y21126" s="108"/>
      <c r="AA21126" s="108"/>
      <c r="AC21126" s="108"/>
    </row>
    <row r="21127" spans="19:29" x14ac:dyDescent="0.25">
      <c r="S21127" s="109"/>
      <c r="U21127" s="109"/>
      <c r="W21127" s="109"/>
      <c r="Y21127" s="109"/>
      <c r="AA21127" s="109"/>
      <c r="AC21127" s="109"/>
    </row>
    <row r="21128" spans="19:29" x14ac:dyDescent="0.25">
      <c r="S21128" s="108"/>
      <c r="U21128" s="108"/>
      <c r="W21128" s="108"/>
      <c r="Y21128" s="108"/>
      <c r="AA21128" s="108"/>
      <c r="AC21128" s="108"/>
    </row>
    <row r="21129" spans="19:29" x14ac:dyDescent="0.25">
      <c r="S21129" s="108"/>
      <c r="U21129" s="108"/>
      <c r="W21129" s="108"/>
      <c r="Y21129" s="108"/>
      <c r="AA21129" s="108"/>
      <c r="AC21129" s="108"/>
    </row>
    <row r="21130" spans="19:29" x14ac:dyDescent="0.25">
      <c r="S21130" s="108"/>
      <c r="U21130" s="108"/>
      <c r="W21130" s="108"/>
      <c r="Y21130" s="108"/>
      <c r="AA21130" s="108"/>
      <c r="AC21130" s="108"/>
    </row>
    <row r="21131" spans="19:29" x14ac:dyDescent="0.25">
      <c r="S21131" s="110"/>
      <c r="U21131" s="110"/>
      <c r="W21131" s="110"/>
      <c r="Y21131" s="110"/>
      <c r="AA21131" s="110"/>
      <c r="AC21131" s="110"/>
    </row>
    <row r="21132" spans="19:29" x14ac:dyDescent="0.25">
      <c r="S21132" s="110"/>
      <c r="U21132" s="110"/>
      <c r="W21132" s="110"/>
      <c r="Y21132" s="110"/>
      <c r="AA21132" s="110"/>
      <c r="AC21132" s="110"/>
    </row>
    <row r="21133" spans="19:29" x14ac:dyDescent="0.25">
      <c r="S21133" s="110"/>
      <c r="U21133" s="110"/>
      <c r="W21133" s="110"/>
      <c r="Y21133" s="110"/>
      <c r="AA21133" s="110"/>
      <c r="AC21133" s="110"/>
    </row>
    <row r="21134" spans="19:29" x14ac:dyDescent="0.25">
      <c r="S21134" s="110"/>
      <c r="U21134" s="110"/>
      <c r="W21134" s="110"/>
      <c r="Y21134" s="110"/>
      <c r="AA21134" s="110"/>
      <c r="AC21134" s="110"/>
    </row>
    <row r="21135" spans="19:29" x14ac:dyDescent="0.25">
      <c r="S21135" s="111"/>
      <c r="U21135" s="111"/>
      <c r="W21135" s="111"/>
      <c r="Y21135" s="111"/>
      <c r="AA21135" s="111"/>
      <c r="AC21135" s="111"/>
    </row>
    <row r="21136" spans="19:29" x14ac:dyDescent="0.25">
      <c r="S21136" s="107"/>
      <c r="U21136" s="107"/>
      <c r="W21136" s="107"/>
      <c r="Y21136" s="107"/>
      <c r="AA21136" s="107"/>
      <c r="AC21136" s="107"/>
    </row>
    <row r="21137" spans="19:29" x14ac:dyDescent="0.25">
      <c r="S21137" s="108"/>
      <c r="U21137" s="108"/>
      <c r="W21137" s="108"/>
      <c r="Y21137" s="108"/>
      <c r="AA21137" s="108"/>
      <c r="AC21137" s="108"/>
    </row>
    <row r="21138" spans="19:29" x14ac:dyDescent="0.25">
      <c r="S21138" s="108"/>
      <c r="U21138" s="108"/>
      <c r="W21138" s="108"/>
      <c r="Y21138" s="108"/>
      <c r="AA21138" s="108"/>
      <c r="AC21138" s="108"/>
    </row>
    <row r="21139" spans="19:29" x14ac:dyDescent="0.25">
      <c r="S21139" s="109"/>
      <c r="U21139" s="109"/>
      <c r="W21139" s="109"/>
      <c r="Y21139" s="109"/>
      <c r="AA21139" s="109"/>
      <c r="AC21139" s="109"/>
    </row>
    <row r="21140" spans="19:29" x14ac:dyDescent="0.25">
      <c r="S21140" s="108"/>
      <c r="U21140" s="108"/>
      <c r="W21140" s="108"/>
      <c r="Y21140" s="108"/>
      <c r="AA21140" s="108"/>
      <c r="AC21140" s="108"/>
    </row>
    <row r="21141" spans="19:29" x14ac:dyDescent="0.25">
      <c r="S21141" s="108"/>
      <c r="U21141" s="108"/>
      <c r="W21141" s="108"/>
      <c r="Y21141" s="108"/>
      <c r="AA21141" s="108"/>
      <c r="AC21141" s="108"/>
    </row>
    <row r="21142" spans="19:29" x14ac:dyDescent="0.25">
      <c r="S21142" s="109"/>
      <c r="U21142" s="109"/>
      <c r="W21142" s="109"/>
      <c r="Y21142" s="109"/>
      <c r="AA21142" s="109"/>
      <c r="AC21142" s="109"/>
    </row>
    <row r="21143" spans="19:29" x14ac:dyDescent="0.25">
      <c r="S21143" s="108"/>
      <c r="U21143" s="108"/>
      <c r="W21143" s="108"/>
      <c r="Y21143" s="108"/>
      <c r="AA21143" s="108"/>
      <c r="AC21143" s="108"/>
    </row>
    <row r="21144" spans="19:29" x14ac:dyDescent="0.25">
      <c r="S21144" s="109"/>
      <c r="U21144" s="109"/>
      <c r="W21144" s="109"/>
      <c r="Y21144" s="109"/>
      <c r="AA21144" s="109"/>
      <c r="AC21144" s="109"/>
    </row>
    <row r="21145" spans="19:29" x14ac:dyDescent="0.25">
      <c r="S21145" s="108"/>
      <c r="U21145" s="108"/>
      <c r="W21145" s="108"/>
      <c r="Y21145" s="108"/>
      <c r="AA21145" s="108"/>
      <c r="AC21145" s="108"/>
    </row>
    <row r="21146" spans="19:29" x14ac:dyDescent="0.25">
      <c r="S21146" s="108"/>
      <c r="U21146" s="108"/>
      <c r="W21146" s="108"/>
      <c r="Y21146" s="108"/>
      <c r="AA21146" s="108"/>
      <c r="AC21146" s="108"/>
    </row>
    <row r="21147" spans="19:29" x14ac:dyDescent="0.25">
      <c r="S21147" s="108"/>
      <c r="U21147" s="108"/>
      <c r="W21147" s="108"/>
      <c r="Y21147" s="108"/>
      <c r="AA21147" s="108"/>
      <c r="AC21147" s="108"/>
    </row>
    <row r="21148" spans="19:29" x14ac:dyDescent="0.25">
      <c r="S21148" s="110"/>
      <c r="U21148" s="110"/>
      <c r="W21148" s="110"/>
      <c r="Y21148" s="110"/>
      <c r="AA21148" s="110"/>
      <c r="AC21148" s="110"/>
    </row>
    <row r="21149" spans="19:29" x14ac:dyDescent="0.25">
      <c r="S21149" s="110"/>
      <c r="U21149" s="110"/>
      <c r="W21149" s="110"/>
      <c r="Y21149" s="110"/>
      <c r="AA21149" s="110"/>
      <c r="AC21149" s="110"/>
    </row>
    <row r="21150" spans="19:29" x14ac:dyDescent="0.25">
      <c r="S21150" s="110"/>
      <c r="U21150" s="110"/>
      <c r="W21150" s="110"/>
      <c r="Y21150" s="110"/>
      <c r="AA21150" s="110"/>
      <c r="AC21150" s="110"/>
    </row>
    <row r="21151" spans="19:29" x14ac:dyDescent="0.25">
      <c r="S21151" s="110"/>
      <c r="U21151" s="110"/>
      <c r="W21151" s="110"/>
      <c r="Y21151" s="110"/>
      <c r="AA21151" s="110"/>
      <c r="AC21151" s="110"/>
    </row>
    <row r="21152" spans="19:29" x14ac:dyDescent="0.25">
      <c r="S21152" s="111"/>
      <c r="U21152" s="111"/>
      <c r="W21152" s="111"/>
      <c r="Y21152" s="111"/>
      <c r="AA21152" s="111"/>
      <c r="AC21152" s="111"/>
    </row>
    <row r="21153" spans="19:29" x14ac:dyDescent="0.25">
      <c r="S21153" s="107"/>
      <c r="U21153" s="107"/>
      <c r="W21153" s="107"/>
      <c r="Y21153" s="107"/>
      <c r="AA21153" s="107"/>
      <c r="AC21153" s="107"/>
    </row>
    <row r="21154" spans="19:29" x14ac:dyDescent="0.25">
      <c r="S21154" s="108"/>
      <c r="U21154" s="108"/>
      <c r="W21154" s="108"/>
      <c r="Y21154" s="108"/>
      <c r="AA21154" s="108"/>
      <c r="AC21154" s="108"/>
    </row>
    <row r="21155" spans="19:29" x14ac:dyDescent="0.25">
      <c r="S21155" s="108"/>
      <c r="U21155" s="108"/>
      <c r="W21155" s="108"/>
      <c r="Y21155" s="108"/>
      <c r="AA21155" s="108"/>
      <c r="AC21155" s="108"/>
    </row>
    <row r="21156" spans="19:29" x14ac:dyDescent="0.25">
      <c r="S21156" s="109"/>
      <c r="U21156" s="109"/>
      <c r="W21156" s="109"/>
      <c r="Y21156" s="109"/>
      <c r="AA21156" s="109"/>
      <c r="AC21156" s="109"/>
    </row>
    <row r="21157" spans="19:29" x14ac:dyDescent="0.25">
      <c r="S21157" s="108"/>
      <c r="U21157" s="108"/>
      <c r="W21157" s="108"/>
      <c r="Y21157" s="108"/>
      <c r="AA21157" s="108"/>
      <c r="AC21157" s="108"/>
    </row>
    <row r="21158" spans="19:29" x14ac:dyDescent="0.25">
      <c r="S21158" s="108"/>
      <c r="U21158" s="108"/>
      <c r="W21158" s="108"/>
      <c r="Y21158" s="108"/>
      <c r="AA21158" s="108"/>
      <c r="AC21158" s="108"/>
    </row>
    <row r="21159" spans="19:29" x14ac:dyDescent="0.25">
      <c r="S21159" s="109"/>
      <c r="U21159" s="109"/>
      <c r="W21159" s="109"/>
      <c r="Y21159" s="109"/>
      <c r="AA21159" s="109"/>
      <c r="AC21159" s="109"/>
    </row>
    <row r="21160" spans="19:29" x14ac:dyDescent="0.25">
      <c r="S21160" s="108"/>
      <c r="U21160" s="108"/>
      <c r="W21160" s="108"/>
      <c r="Y21160" s="108"/>
      <c r="AA21160" s="108"/>
      <c r="AC21160" s="108"/>
    </row>
    <row r="21161" spans="19:29" x14ac:dyDescent="0.25">
      <c r="S21161" s="109"/>
      <c r="U21161" s="109"/>
      <c r="W21161" s="109"/>
      <c r="Y21161" s="109"/>
      <c r="AA21161" s="109"/>
      <c r="AC21161" s="109"/>
    </row>
    <row r="21162" spans="19:29" x14ac:dyDescent="0.25">
      <c r="S21162" s="108"/>
      <c r="U21162" s="108"/>
      <c r="W21162" s="108"/>
      <c r="Y21162" s="108"/>
      <c r="AA21162" s="108"/>
      <c r="AC21162" s="108"/>
    </row>
    <row r="21163" spans="19:29" x14ac:dyDescent="0.25">
      <c r="S21163" s="108"/>
      <c r="U21163" s="108"/>
      <c r="W21163" s="108"/>
      <c r="Y21163" s="108"/>
      <c r="AA21163" s="108"/>
      <c r="AC21163" s="108"/>
    </row>
    <row r="21164" spans="19:29" x14ac:dyDescent="0.25">
      <c r="S21164" s="108"/>
      <c r="U21164" s="108"/>
      <c r="W21164" s="108"/>
      <c r="Y21164" s="108"/>
      <c r="AA21164" s="108"/>
      <c r="AC21164" s="108"/>
    </row>
    <row r="21165" spans="19:29" x14ac:dyDescent="0.25">
      <c r="S21165" s="110"/>
      <c r="U21165" s="110"/>
      <c r="W21165" s="110"/>
      <c r="Y21165" s="110"/>
      <c r="AA21165" s="110"/>
      <c r="AC21165" s="110"/>
    </row>
    <row r="21166" spans="19:29" x14ac:dyDescent="0.25">
      <c r="S21166" s="110"/>
      <c r="U21166" s="110"/>
      <c r="W21166" s="110"/>
      <c r="Y21166" s="110"/>
      <c r="AA21166" s="110"/>
      <c r="AC21166" s="110"/>
    </row>
    <row r="21167" spans="19:29" x14ac:dyDescent="0.25">
      <c r="S21167" s="110"/>
      <c r="U21167" s="110"/>
      <c r="W21167" s="110"/>
      <c r="Y21167" s="110"/>
      <c r="AA21167" s="110"/>
      <c r="AC21167" s="110"/>
    </row>
    <row r="21168" spans="19:29" x14ac:dyDescent="0.25">
      <c r="S21168" s="110"/>
      <c r="U21168" s="110"/>
      <c r="W21168" s="110"/>
      <c r="Y21168" s="110"/>
      <c r="AA21168" s="110"/>
      <c r="AC21168" s="110"/>
    </row>
    <row r="21169" spans="19:29" x14ac:dyDescent="0.25">
      <c r="S21169" s="111"/>
      <c r="U21169" s="111"/>
      <c r="W21169" s="111"/>
      <c r="Y21169" s="111"/>
      <c r="AA21169" s="111"/>
      <c r="AC21169" s="111"/>
    </row>
    <row r="21170" spans="19:29" x14ac:dyDescent="0.25">
      <c r="S21170" s="107"/>
      <c r="U21170" s="107"/>
      <c r="W21170" s="107"/>
      <c r="Y21170" s="107"/>
      <c r="AA21170" s="107"/>
      <c r="AC21170" s="107"/>
    </row>
    <row r="21171" spans="19:29" x14ac:dyDescent="0.25">
      <c r="S21171" s="108"/>
      <c r="U21171" s="108"/>
      <c r="W21171" s="108"/>
      <c r="Y21171" s="108"/>
      <c r="AA21171" s="108"/>
      <c r="AC21171" s="108"/>
    </row>
    <row r="21172" spans="19:29" x14ac:dyDescent="0.25">
      <c r="S21172" s="108"/>
      <c r="U21172" s="108"/>
      <c r="W21172" s="108"/>
      <c r="Y21172" s="108"/>
      <c r="AA21172" s="108"/>
      <c r="AC21172" s="108"/>
    </row>
    <row r="21173" spans="19:29" x14ac:dyDescent="0.25">
      <c r="S21173" s="109"/>
      <c r="U21173" s="109"/>
      <c r="W21173" s="109"/>
      <c r="Y21173" s="109"/>
      <c r="AA21173" s="109"/>
      <c r="AC21173" s="109"/>
    </row>
    <row r="21174" spans="19:29" x14ac:dyDescent="0.25">
      <c r="S21174" s="108"/>
      <c r="U21174" s="108"/>
      <c r="W21174" s="108"/>
      <c r="Y21174" s="108"/>
      <c r="AA21174" s="108"/>
      <c r="AC21174" s="108"/>
    </row>
    <row r="21175" spans="19:29" x14ac:dyDescent="0.25">
      <c r="S21175" s="108"/>
      <c r="U21175" s="108"/>
      <c r="W21175" s="108"/>
      <c r="Y21175" s="108"/>
      <c r="AA21175" s="108"/>
      <c r="AC21175" s="108"/>
    </row>
    <row r="21176" spans="19:29" x14ac:dyDescent="0.25">
      <c r="S21176" s="109"/>
      <c r="U21176" s="109"/>
      <c r="W21176" s="109"/>
      <c r="Y21176" s="109"/>
      <c r="AA21176" s="109"/>
      <c r="AC21176" s="109"/>
    </row>
    <row r="21177" spans="19:29" x14ac:dyDescent="0.25">
      <c r="S21177" s="108"/>
      <c r="U21177" s="108"/>
      <c r="W21177" s="108"/>
      <c r="Y21177" s="108"/>
      <c r="AA21177" s="108"/>
      <c r="AC21177" s="108"/>
    </row>
    <row r="21178" spans="19:29" x14ac:dyDescent="0.25">
      <c r="S21178" s="109"/>
      <c r="U21178" s="109"/>
      <c r="W21178" s="109"/>
      <c r="Y21178" s="109"/>
      <c r="AA21178" s="109"/>
      <c r="AC21178" s="109"/>
    </row>
    <row r="21179" spans="19:29" x14ac:dyDescent="0.25">
      <c r="S21179" s="108"/>
      <c r="U21179" s="108"/>
      <c r="W21179" s="108"/>
      <c r="Y21179" s="108"/>
      <c r="AA21179" s="108"/>
      <c r="AC21179" s="108"/>
    </row>
    <row r="21180" spans="19:29" x14ac:dyDescent="0.25">
      <c r="S21180" s="108"/>
      <c r="U21180" s="108"/>
      <c r="W21180" s="108"/>
      <c r="Y21180" s="108"/>
      <c r="AA21180" s="108"/>
      <c r="AC21180" s="108"/>
    </row>
    <row r="21181" spans="19:29" x14ac:dyDescent="0.25">
      <c r="S21181" s="108"/>
      <c r="U21181" s="108"/>
      <c r="W21181" s="108"/>
      <c r="Y21181" s="108"/>
      <c r="AA21181" s="108"/>
      <c r="AC21181" s="108"/>
    </row>
    <row r="21182" spans="19:29" x14ac:dyDescent="0.25">
      <c r="S21182" s="110"/>
      <c r="U21182" s="110"/>
      <c r="W21182" s="110"/>
      <c r="Y21182" s="110"/>
      <c r="AA21182" s="110"/>
      <c r="AC21182" s="110"/>
    </row>
    <row r="21183" spans="19:29" x14ac:dyDescent="0.25">
      <c r="S21183" s="110"/>
      <c r="U21183" s="110"/>
      <c r="W21183" s="110"/>
      <c r="Y21183" s="110"/>
      <c r="AA21183" s="110"/>
      <c r="AC21183" s="110"/>
    </row>
    <row r="21184" spans="19:29" x14ac:dyDescent="0.25">
      <c r="S21184" s="110"/>
      <c r="U21184" s="110"/>
      <c r="W21184" s="110"/>
      <c r="Y21184" s="110"/>
      <c r="AA21184" s="110"/>
      <c r="AC21184" s="110"/>
    </row>
    <row r="21185" spans="19:29" x14ac:dyDescent="0.25">
      <c r="S21185" s="110"/>
      <c r="U21185" s="110"/>
      <c r="W21185" s="110"/>
      <c r="Y21185" s="110"/>
      <c r="AA21185" s="110"/>
      <c r="AC21185" s="110"/>
    </row>
    <row r="21186" spans="19:29" x14ac:dyDescent="0.25">
      <c r="S21186" s="111"/>
      <c r="U21186" s="111"/>
      <c r="W21186" s="111"/>
      <c r="Y21186" s="111"/>
      <c r="AA21186" s="111"/>
      <c r="AC21186" s="111"/>
    </row>
    <row r="21187" spans="19:29" x14ac:dyDescent="0.25">
      <c r="S21187" s="107"/>
      <c r="U21187" s="107"/>
      <c r="W21187" s="107"/>
      <c r="Y21187" s="107"/>
      <c r="AA21187" s="107"/>
      <c r="AC21187" s="107"/>
    </row>
    <row r="21188" spans="19:29" x14ac:dyDescent="0.25">
      <c r="S21188" s="108"/>
      <c r="U21188" s="108"/>
      <c r="W21188" s="108"/>
      <c r="Y21188" s="108"/>
      <c r="AA21188" s="108"/>
      <c r="AC21188" s="108"/>
    </row>
    <row r="21189" spans="19:29" x14ac:dyDescent="0.25">
      <c r="S21189" s="108"/>
      <c r="U21189" s="108"/>
      <c r="W21189" s="108"/>
      <c r="Y21189" s="108"/>
      <c r="AA21189" s="108"/>
      <c r="AC21189" s="108"/>
    </row>
    <row r="21190" spans="19:29" x14ac:dyDescent="0.25">
      <c r="S21190" s="109"/>
      <c r="U21190" s="109"/>
      <c r="W21190" s="109"/>
      <c r="Y21190" s="109"/>
      <c r="AA21190" s="109"/>
      <c r="AC21190" s="109"/>
    </row>
    <row r="21191" spans="19:29" x14ac:dyDescent="0.25">
      <c r="S21191" s="108"/>
      <c r="U21191" s="108"/>
      <c r="W21191" s="108"/>
      <c r="Y21191" s="108"/>
      <c r="AA21191" s="108"/>
      <c r="AC21191" s="108"/>
    </row>
    <row r="21192" spans="19:29" x14ac:dyDescent="0.25">
      <c r="S21192" s="108"/>
      <c r="U21192" s="108"/>
      <c r="W21192" s="108"/>
      <c r="Y21192" s="108"/>
      <c r="AA21192" s="108"/>
      <c r="AC21192" s="108"/>
    </row>
    <row r="21193" spans="19:29" x14ac:dyDescent="0.25">
      <c r="S21193" s="109"/>
      <c r="U21193" s="109"/>
      <c r="W21193" s="109"/>
      <c r="Y21193" s="109"/>
      <c r="AA21193" s="109"/>
      <c r="AC21193" s="109"/>
    </row>
    <row r="21194" spans="19:29" x14ac:dyDescent="0.25">
      <c r="S21194" s="108"/>
      <c r="U21194" s="108"/>
      <c r="W21194" s="108"/>
      <c r="Y21194" s="108"/>
      <c r="AA21194" s="108"/>
      <c r="AC21194" s="108"/>
    </row>
    <row r="21195" spans="19:29" x14ac:dyDescent="0.25">
      <c r="S21195" s="109"/>
      <c r="U21195" s="109"/>
      <c r="W21195" s="109"/>
      <c r="Y21195" s="109"/>
      <c r="AA21195" s="109"/>
      <c r="AC21195" s="109"/>
    </row>
    <row r="21196" spans="19:29" x14ac:dyDescent="0.25">
      <c r="S21196" s="108"/>
      <c r="U21196" s="108"/>
      <c r="W21196" s="108"/>
      <c r="Y21196" s="108"/>
      <c r="AA21196" s="108"/>
      <c r="AC21196" s="108"/>
    </row>
    <row r="21197" spans="19:29" x14ac:dyDescent="0.25">
      <c r="S21197" s="108"/>
      <c r="U21197" s="108"/>
      <c r="W21197" s="108"/>
      <c r="Y21197" s="108"/>
      <c r="AA21197" s="108"/>
      <c r="AC21197" s="108"/>
    </row>
    <row r="21198" spans="19:29" x14ac:dyDescent="0.25">
      <c r="S21198" s="108"/>
      <c r="U21198" s="108"/>
      <c r="W21198" s="108"/>
      <c r="Y21198" s="108"/>
      <c r="AA21198" s="108"/>
      <c r="AC21198" s="108"/>
    </row>
    <row r="21199" spans="19:29" x14ac:dyDescent="0.25">
      <c r="S21199" s="110"/>
      <c r="U21199" s="110"/>
      <c r="W21199" s="110"/>
      <c r="Y21199" s="110"/>
      <c r="AA21199" s="110"/>
      <c r="AC21199" s="110"/>
    </row>
    <row r="21200" spans="19:29" x14ac:dyDescent="0.25">
      <c r="S21200" s="110"/>
      <c r="U21200" s="110"/>
      <c r="W21200" s="110"/>
      <c r="Y21200" s="110"/>
      <c r="AA21200" s="110"/>
      <c r="AC21200" s="110"/>
    </row>
    <row r="21201" spans="19:29" x14ac:dyDescent="0.25">
      <c r="S21201" s="110"/>
      <c r="U21201" s="110"/>
      <c r="W21201" s="110"/>
      <c r="Y21201" s="110"/>
      <c r="AA21201" s="110"/>
      <c r="AC21201" s="110"/>
    </row>
    <row r="21202" spans="19:29" x14ac:dyDescent="0.25">
      <c r="S21202" s="110"/>
      <c r="U21202" s="110"/>
      <c r="W21202" s="110"/>
      <c r="Y21202" s="110"/>
      <c r="AA21202" s="110"/>
      <c r="AC21202" s="110"/>
    </row>
    <row r="21203" spans="19:29" x14ac:dyDescent="0.25">
      <c r="S21203" s="111"/>
      <c r="U21203" s="111"/>
      <c r="W21203" s="111"/>
      <c r="Y21203" s="111"/>
      <c r="AA21203" s="111"/>
      <c r="AC21203" s="111"/>
    </row>
    <row r="21204" spans="19:29" x14ac:dyDescent="0.25">
      <c r="S21204" s="107"/>
      <c r="U21204" s="107"/>
      <c r="W21204" s="107"/>
      <c r="Y21204" s="107"/>
      <c r="AA21204" s="107"/>
      <c r="AC21204" s="107"/>
    </row>
    <row r="21205" spans="19:29" x14ac:dyDescent="0.25">
      <c r="S21205" s="108"/>
      <c r="U21205" s="108"/>
      <c r="W21205" s="108"/>
      <c r="Y21205" s="108"/>
      <c r="AA21205" s="108"/>
      <c r="AC21205" s="108"/>
    </row>
    <row r="21206" spans="19:29" x14ac:dyDescent="0.25">
      <c r="S21206" s="108"/>
      <c r="U21206" s="108"/>
      <c r="W21206" s="108"/>
      <c r="Y21206" s="108"/>
      <c r="AA21206" s="108"/>
      <c r="AC21206" s="108"/>
    </row>
    <row r="21207" spans="19:29" x14ac:dyDescent="0.25">
      <c r="S21207" s="109"/>
      <c r="U21207" s="109"/>
      <c r="W21207" s="109"/>
      <c r="Y21207" s="109"/>
      <c r="AA21207" s="109"/>
      <c r="AC21207" s="109"/>
    </row>
    <row r="21208" spans="19:29" x14ac:dyDescent="0.25">
      <c r="S21208" s="108"/>
      <c r="U21208" s="108"/>
      <c r="W21208" s="108"/>
      <c r="Y21208" s="108"/>
      <c r="AA21208" s="108"/>
      <c r="AC21208" s="108"/>
    </row>
    <row r="21209" spans="19:29" x14ac:dyDescent="0.25">
      <c r="S21209" s="108"/>
      <c r="U21209" s="108"/>
      <c r="W21209" s="108"/>
      <c r="Y21209" s="108"/>
      <c r="AA21209" s="108"/>
      <c r="AC21209" s="108"/>
    </row>
    <row r="21210" spans="19:29" x14ac:dyDescent="0.25">
      <c r="S21210" s="109"/>
      <c r="U21210" s="109"/>
      <c r="W21210" s="109"/>
      <c r="Y21210" s="109"/>
      <c r="AA21210" s="109"/>
      <c r="AC21210" s="109"/>
    </row>
    <row r="21211" spans="19:29" x14ac:dyDescent="0.25">
      <c r="S21211" s="108"/>
      <c r="U21211" s="108"/>
      <c r="W21211" s="108"/>
      <c r="Y21211" s="108"/>
      <c r="AA21211" s="108"/>
      <c r="AC21211" s="108"/>
    </row>
    <row r="21212" spans="19:29" x14ac:dyDescent="0.25">
      <c r="S21212" s="109"/>
      <c r="U21212" s="109"/>
      <c r="W21212" s="109"/>
      <c r="Y21212" s="109"/>
      <c r="AA21212" s="109"/>
      <c r="AC21212" s="109"/>
    </row>
    <row r="21213" spans="19:29" x14ac:dyDescent="0.25">
      <c r="S21213" s="108"/>
      <c r="U21213" s="108"/>
      <c r="W21213" s="108"/>
      <c r="Y21213" s="108"/>
      <c r="AA21213" s="108"/>
      <c r="AC21213" s="108"/>
    </row>
    <row r="21214" spans="19:29" x14ac:dyDescent="0.25">
      <c r="S21214" s="108"/>
      <c r="U21214" s="108"/>
      <c r="W21214" s="108"/>
      <c r="Y21214" s="108"/>
      <c r="AA21214" s="108"/>
      <c r="AC21214" s="108"/>
    </row>
    <row r="21215" spans="19:29" x14ac:dyDescent="0.25">
      <c r="S21215" s="108"/>
      <c r="U21215" s="108"/>
      <c r="W21215" s="108"/>
      <c r="Y21215" s="108"/>
      <c r="AA21215" s="108"/>
      <c r="AC21215" s="108"/>
    </row>
    <row r="21216" spans="19:29" x14ac:dyDescent="0.25">
      <c r="S21216" s="110"/>
      <c r="U21216" s="110"/>
      <c r="W21216" s="110"/>
      <c r="Y21216" s="110"/>
      <c r="AA21216" s="110"/>
      <c r="AC21216" s="110"/>
    </row>
    <row r="21217" spans="19:29" x14ac:dyDescent="0.25">
      <c r="S21217" s="110"/>
      <c r="U21217" s="110"/>
      <c r="W21217" s="110"/>
      <c r="Y21217" s="110"/>
      <c r="AA21217" s="110"/>
      <c r="AC21217" s="110"/>
    </row>
    <row r="21218" spans="19:29" x14ac:dyDescent="0.25">
      <c r="S21218" s="110"/>
      <c r="U21218" s="110"/>
      <c r="W21218" s="110"/>
      <c r="Y21218" s="110"/>
      <c r="AA21218" s="110"/>
      <c r="AC21218" s="110"/>
    </row>
    <row r="21219" spans="19:29" x14ac:dyDescent="0.25">
      <c r="S21219" s="110"/>
      <c r="U21219" s="110"/>
      <c r="W21219" s="110"/>
      <c r="Y21219" s="110"/>
      <c r="AA21219" s="110"/>
      <c r="AC21219" s="110"/>
    </row>
    <row r="21220" spans="19:29" x14ac:dyDescent="0.25">
      <c r="S21220" s="111"/>
      <c r="U21220" s="111"/>
      <c r="W21220" s="111"/>
      <c r="Y21220" s="111"/>
      <c r="AA21220" s="111"/>
      <c r="AC21220" s="111"/>
    </row>
    <row r="21221" spans="19:29" x14ac:dyDescent="0.25">
      <c r="S21221" s="107"/>
      <c r="U21221" s="107"/>
      <c r="W21221" s="107"/>
      <c r="Y21221" s="107"/>
      <c r="AA21221" s="107"/>
      <c r="AC21221" s="107"/>
    </row>
    <row r="21222" spans="19:29" x14ac:dyDescent="0.25">
      <c r="S21222" s="108"/>
      <c r="U21222" s="108"/>
      <c r="W21222" s="108"/>
      <c r="Y21222" s="108"/>
      <c r="AA21222" s="108"/>
      <c r="AC21222" s="108"/>
    </row>
    <row r="21223" spans="19:29" x14ac:dyDescent="0.25">
      <c r="S21223" s="108"/>
      <c r="U21223" s="108"/>
      <c r="W21223" s="108"/>
      <c r="Y21223" s="108"/>
      <c r="AA21223" s="108"/>
      <c r="AC21223" s="108"/>
    </row>
    <row r="21224" spans="19:29" x14ac:dyDescent="0.25">
      <c r="S21224" s="109"/>
      <c r="U21224" s="109"/>
      <c r="W21224" s="109"/>
      <c r="Y21224" s="109"/>
      <c r="AA21224" s="109"/>
      <c r="AC21224" s="109"/>
    </row>
    <row r="21225" spans="19:29" x14ac:dyDescent="0.25">
      <c r="S21225" s="108"/>
      <c r="U21225" s="108"/>
      <c r="W21225" s="108"/>
      <c r="Y21225" s="108"/>
      <c r="AA21225" s="108"/>
      <c r="AC21225" s="108"/>
    </row>
    <row r="21226" spans="19:29" x14ac:dyDescent="0.25">
      <c r="S21226" s="108"/>
      <c r="U21226" s="108"/>
      <c r="W21226" s="108"/>
      <c r="Y21226" s="108"/>
      <c r="AA21226" s="108"/>
      <c r="AC21226" s="108"/>
    </row>
    <row r="21227" spans="19:29" x14ac:dyDescent="0.25">
      <c r="S21227" s="109"/>
      <c r="U21227" s="109"/>
      <c r="W21227" s="109"/>
      <c r="Y21227" s="109"/>
      <c r="AA21227" s="109"/>
      <c r="AC21227" s="109"/>
    </row>
    <row r="21228" spans="19:29" x14ac:dyDescent="0.25">
      <c r="S21228" s="108"/>
      <c r="U21228" s="108"/>
      <c r="W21228" s="108"/>
      <c r="Y21228" s="108"/>
      <c r="AA21228" s="108"/>
      <c r="AC21228" s="108"/>
    </row>
    <row r="21229" spans="19:29" x14ac:dyDescent="0.25">
      <c r="S21229" s="109"/>
      <c r="U21229" s="109"/>
      <c r="W21229" s="109"/>
      <c r="Y21229" s="109"/>
      <c r="AA21229" s="109"/>
      <c r="AC21229" s="109"/>
    </row>
    <row r="21230" spans="19:29" x14ac:dyDescent="0.25">
      <c r="S21230" s="108"/>
      <c r="U21230" s="108"/>
      <c r="W21230" s="108"/>
      <c r="Y21230" s="108"/>
      <c r="AA21230" s="108"/>
      <c r="AC21230" s="108"/>
    </row>
    <row r="21231" spans="19:29" x14ac:dyDescent="0.25">
      <c r="S21231" s="108"/>
      <c r="U21231" s="108"/>
      <c r="W21231" s="108"/>
      <c r="Y21231" s="108"/>
      <c r="AA21231" s="108"/>
      <c r="AC21231" s="108"/>
    </row>
    <row r="21232" spans="19:29" x14ac:dyDescent="0.25">
      <c r="S21232" s="108"/>
      <c r="U21232" s="108"/>
      <c r="W21232" s="108"/>
      <c r="Y21232" s="108"/>
      <c r="AA21232" s="108"/>
      <c r="AC21232" s="108"/>
    </row>
    <row r="21233" spans="19:29" x14ac:dyDescent="0.25">
      <c r="S21233" s="110"/>
      <c r="U21233" s="110"/>
      <c r="W21233" s="110"/>
      <c r="Y21233" s="110"/>
      <c r="AA21233" s="110"/>
      <c r="AC21233" s="110"/>
    </row>
    <row r="21234" spans="19:29" x14ac:dyDescent="0.25">
      <c r="S21234" s="110"/>
      <c r="U21234" s="110"/>
      <c r="W21234" s="110"/>
      <c r="Y21234" s="110"/>
      <c r="AA21234" s="110"/>
      <c r="AC21234" s="110"/>
    </row>
    <row r="21235" spans="19:29" x14ac:dyDescent="0.25">
      <c r="S21235" s="110"/>
      <c r="U21235" s="110"/>
      <c r="W21235" s="110"/>
      <c r="Y21235" s="110"/>
      <c r="AA21235" s="110"/>
      <c r="AC21235" s="110"/>
    </row>
    <row r="21236" spans="19:29" x14ac:dyDescent="0.25">
      <c r="S21236" s="110"/>
      <c r="U21236" s="110"/>
      <c r="W21236" s="110"/>
      <c r="Y21236" s="110"/>
      <c r="AA21236" s="110"/>
      <c r="AC21236" s="110"/>
    </row>
    <row r="21237" spans="19:29" x14ac:dyDescent="0.25">
      <c r="S21237" s="111"/>
      <c r="U21237" s="111"/>
      <c r="W21237" s="111"/>
      <c r="Y21237" s="111"/>
      <c r="AA21237" s="111"/>
      <c r="AC21237" s="111"/>
    </row>
    <row r="21238" spans="19:29" x14ac:dyDescent="0.25">
      <c r="S21238" s="107"/>
      <c r="U21238" s="107"/>
      <c r="W21238" s="107"/>
      <c r="Y21238" s="107"/>
      <c r="AA21238" s="107"/>
      <c r="AC21238" s="107"/>
    </row>
    <row r="21239" spans="19:29" x14ac:dyDescent="0.25">
      <c r="S21239" s="108"/>
      <c r="U21239" s="108"/>
      <c r="W21239" s="108"/>
      <c r="Y21239" s="108"/>
      <c r="AA21239" s="108"/>
      <c r="AC21239" s="108"/>
    </row>
    <row r="21240" spans="19:29" x14ac:dyDescent="0.25">
      <c r="S21240" s="108"/>
      <c r="U21240" s="108"/>
      <c r="W21240" s="108"/>
      <c r="Y21240" s="108"/>
      <c r="AA21240" s="108"/>
      <c r="AC21240" s="108"/>
    </row>
    <row r="21241" spans="19:29" x14ac:dyDescent="0.25">
      <c r="S21241" s="109"/>
      <c r="U21241" s="109"/>
      <c r="W21241" s="109"/>
      <c r="Y21241" s="109"/>
      <c r="AA21241" s="109"/>
      <c r="AC21241" s="109"/>
    </row>
    <row r="21242" spans="19:29" x14ac:dyDescent="0.25">
      <c r="S21242" s="108"/>
      <c r="U21242" s="108"/>
      <c r="W21242" s="108"/>
      <c r="Y21242" s="108"/>
      <c r="AA21242" s="108"/>
      <c r="AC21242" s="108"/>
    </row>
    <row r="21243" spans="19:29" x14ac:dyDescent="0.25">
      <c r="S21243" s="108"/>
      <c r="U21243" s="108"/>
      <c r="W21243" s="108"/>
      <c r="Y21243" s="108"/>
      <c r="AA21243" s="108"/>
      <c r="AC21243" s="108"/>
    </row>
    <row r="21244" spans="19:29" x14ac:dyDescent="0.25">
      <c r="S21244" s="109"/>
      <c r="U21244" s="109"/>
      <c r="W21244" s="109"/>
      <c r="Y21244" s="109"/>
      <c r="AA21244" s="109"/>
      <c r="AC21244" s="109"/>
    </row>
    <row r="21245" spans="19:29" x14ac:dyDescent="0.25">
      <c r="S21245" s="108"/>
      <c r="U21245" s="108"/>
      <c r="W21245" s="108"/>
      <c r="Y21245" s="108"/>
      <c r="AA21245" s="108"/>
      <c r="AC21245" s="108"/>
    </row>
    <row r="21246" spans="19:29" x14ac:dyDescent="0.25">
      <c r="S21246" s="109"/>
      <c r="U21246" s="109"/>
      <c r="W21246" s="109"/>
      <c r="Y21246" s="109"/>
      <c r="AA21246" s="109"/>
      <c r="AC21246" s="109"/>
    </row>
    <row r="21247" spans="19:29" x14ac:dyDescent="0.25">
      <c r="S21247" s="108"/>
      <c r="U21247" s="108"/>
      <c r="W21247" s="108"/>
      <c r="Y21247" s="108"/>
      <c r="AA21247" s="108"/>
      <c r="AC21247" s="108"/>
    </row>
    <row r="21248" spans="19:29" x14ac:dyDescent="0.25">
      <c r="S21248" s="108"/>
      <c r="U21248" s="108"/>
      <c r="W21248" s="108"/>
      <c r="Y21248" s="108"/>
      <c r="AA21248" s="108"/>
      <c r="AC21248" s="108"/>
    </row>
    <row r="21249" spans="19:29" x14ac:dyDescent="0.25">
      <c r="S21249" s="108"/>
      <c r="U21249" s="108"/>
      <c r="W21249" s="108"/>
      <c r="Y21249" s="108"/>
      <c r="AA21249" s="108"/>
      <c r="AC21249" s="108"/>
    </row>
    <row r="21250" spans="19:29" x14ac:dyDescent="0.25">
      <c r="S21250" s="110"/>
      <c r="U21250" s="110"/>
      <c r="W21250" s="110"/>
      <c r="Y21250" s="110"/>
      <c r="AA21250" s="110"/>
      <c r="AC21250" s="110"/>
    </row>
    <row r="21251" spans="19:29" x14ac:dyDescent="0.25">
      <c r="S21251" s="110"/>
      <c r="U21251" s="110"/>
      <c r="W21251" s="110"/>
      <c r="Y21251" s="110"/>
      <c r="AA21251" s="110"/>
      <c r="AC21251" s="110"/>
    </row>
    <row r="21252" spans="19:29" x14ac:dyDescent="0.25">
      <c r="S21252" s="110"/>
      <c r="U21252" s="110"/>
      <c r="W21252" s="110"/>
      <c r="Y21252" s="110"/>
      <c r="AA21252" s="110"/>
      <c r="AC21252" s="110"/>
    </row>
    <row r="21253" spans="19:29" x14ac:dyDescent="0.25">
      <c r="S21253" s="110"/>
      <c r="U21253" s="110"/>
      <c r="W21253" s="110"/>
      <c r="Y21253" s="110"/>
      <c r="AA21253" s="110"/>
      <c r="AC21253" s="110"/>
    </row>
    <row r="21254" spans="19:29" x14ac:dyDescent="0.25">
      <c r="S21254" s="111"/>
      <c r="U21254" s="111"/>
      <c r="W21254" s="111"/>
      <c r="Y21254" s="111"/>
      <c r="AA21254" s="111"/>
      <c r="AC21254" s="111"/>
    </row>
    <row r="21255" spans="19:29" x14ac:dyDescent="0.25">
      <c r="S21255" s="107"/>
      <c r="U21255" s="107"/>
      <c r="W21255" s="107"/>
      <c r="Y21255" s="107"/>
      <c r="AA21255" s="107"/>
      <c r="AC21255" s="107"/>
    </row>
    <row r="21256" spans="19:29" x14ac:dyDescent="0.25">
      <c r="S21256" s="108"/>
      <c r="U21256" s="108"/>
      <c r="W21256" s="108"/>
      <c r="Y21256" s="108"/>
      <c r="AA21256" s="108"/>
      <c r="AC21256" s="108"/>
    </row>
    <row r="21257" spans="19:29" x14ac:dyDescent="0.25">
      <c r="S21257" s="108"/>
      <c r="U21257" s="108"/>
      <c r="W21257" s="108"/>
      <c r="Y21257" s="108"/>
      <c r="AA21257" s="108"/>
      <c r="AC21257" s="108"/>
    </row>
    <row r="21258" spans="19:29" x14ac:dyDescent="0.25">
      <c r="S21258" s="109"/>
      <c r="U21258" s="109"/>
      <c r="W21258" s="109"/>
      <c r="Y21258" s="109"/>
      <c r="AA21258" s="109"/>
      <c r="AC21258" s="109"/>
    </row>
    <row r="21259" spans="19:29" x14ac:dyDescent="0.25">
      <c r="S21259" s="108"/>
      <c r="U21259" s="108"/>
      <c r="W21259" s="108"/>
      <c r="Y21259" s="108"/>
      <c r="AA21259" s="108"/>
      <c r="AC21259" s="108"/>
    </row>
    <row r="21260" spans="19:29" x14ac:dyDescent="0.25">
      <c r="S21260" s="108"/>
      <c r="U21260" s="108"/>
      <c r="W21260" s="108"/>
      <c r="Y21260" s="108"/>
      <c r="AA21260" s="108"/>
      <c r="AC21260" s="108"/>
    </row>
    <row r="21261" spans="19:29" x14ac:dyDescent="0.25">
      <c r="S21261" s="109"/>
      <c r="U21261" s="109"/>
      <c r="W21261" s="109"/>
      <c r="Y21261" s="109"/>
      <c r="AA21261" s="109"/>
      <c r="AC21261" s="109"/>
    </row>
    <row r="21262" spans="19:29" x14ac:dyDescent="0.25">
      <c r="S21262" s="108"/>
      <c r="U21262" s="108"/>
      <c r="W21262" s="108"/>
      <c r="Y21262" s="108"/>
      <c r="AA21262" s="108"/>
      <c r="AC21262" s="108"/>
    </row>
    <row r="21263" spans="19:29" x14ac:dyDescent="0.25">
      <c r="S21263" s="109"/>
      <c r="U21263" s="109"/>
      <c r="W21263" s="109"/>
      <c r="Y21263" s="109"/>
      <c r="AA21263" s="109"/>
      <c r="AC21263" s="109"/>
    </row>
    <row r="21264" spans="19:29" x14ac:dyDescent="0.25">
      <c r="S21264" s="108"/>
      <c r="U21264" s="108"/>
      <c r="W21264" s="108"/>
      <c r="Y21264" s="108"/>
      <c r="AA21264" s="108"/>
      <c r="AC21264" s="108"/>
    </row>
    <row r="21265" spans="19:29" x14ac:dyDescent="0.25">
      <c r="S21265" s="108"/>
      <c r="U21265" s="108"/>
      <c r="W21265" s="108"/>
      <c r="Y21265" s="108"/>
      <c r="AA21265" s="108"/>
      <c r="AC21265" s="108"/>
    </row>
    <row r="21266" spans="19:29" x14ac:dyDescent="0.25">
      <c r="S21266" s="108"/>
      <c r="U21266" s="108"/>
      <c r="W21266" s="108"/>
      <c r="Y21266" s="108"/>
      <c r="AA21266" s="108"/>
      <c r="AC21266" s="108"/>
    </row>
    <row r="21267" spans="19:29" x14ac:dyDescent="0.25">
      <c r="S21267" s="110"/>
      <c r="U21267" s="110"/>
      <c r="W21267" s="110"/>
      <c r="Y21267" s="110"/>
      <c r="AA21267" s="110"/>
      <c r="AC21267" s="110"/>
    </row>
    <row r="21268" spans="19:29" x14ac:dyDescent="0.25">
      <c r="S21268" s="110"/>
      <c r="U21268" s="110"/>
      <c r="W21268" s="110"/>
      <c r="Y21268" s="110"/>
      <c r="AA21268" s="110"/>
      <c r="AC21268" s="110"/>
    </row>
    <row r="21269" spans="19:29" x14ac:dyDescent="0.25">
      <c r="S21269" s="110"/>
      <c r="U21269" s="110"/>
      <c r="W21269" s="110"/>
      <c r="Y21269" s="110"/>
      <c r="AA21269" s="110"/>
      <c r="AC21269" s="110"/>
    </row>
    <row r="21270" spans="19:29" x14ac:dyDescent="0.25">
      <c r="S21270" s="110"/>
      <c r="U21270" s="110"/>
      <c r="W21270" s="110"/>
      <c r="Y21270" s="110"/>
      <c r="AA21270" s="110"/>
      <c r="AC21270" s="110"/>
    </row>
    <row r="21271" spans="19:29" x14ac:dyDescent="0.25">
      <c r="S21271" s="111"/>
      <c r="U21271" s="111"/>
      <c r="W21271" s="111"/>
      <c r="Y21271" s="111"/>
      <c r="AA21271" s="111"/>
      <c r="AC21271" s="111"/>
    </row>
    <row r="21272" spans="19:29" x14ac:dyDescent="0.25">
      <c r="S21272" s="107"/>
      <c r="U21272" s="107"/>
      <c r="W21272" s="107"/>
      <c r="Y21272" s="107"/>
      <c r="AA21272" s="107"/>
      <c r="AC21272" s="107"/>
    </row>
    <row r="21273" spans="19:29" x14ac:dyDescent="0.25">
      <c r="S21273" s="108"/>
      <c r="U21273" s="108"/>
      <c r="W21273" s="108"/>
      <c r="Y21273" s="108"/>
      <c r="AA21273" s="108"/>
      <c r="AC21273" s="108"/>
    </row>
    <row r="21274" spans="19:29" x14ac:dyDescent="0.25">
      <c r="S21274" s="108"/>
      <c r="U21274" s="108"/>
      <c r="W21274" s="108"/>
      <c r="Y21274" s="108"/>
      <c r="AA21274" s="108"/>
      <c r="AC21274" s="108"/>
    </row>
    <row r="21275" spans="19:29" x14ac:dyDescent="0.25">
      <c r="S21275" s="109"/>
      <c r="U21275" s="109"/>
      <c r="W21275" s="109"/>
      <c r="Y21275" s="109"/>
      <c r="AA21275" s="109"/>
      <c r="AC21275" s="109"/>
    </row>
    <row r="21276" spans="19:29" x14ac:dyDescent="0.25">
      <c r="S21276" s="108"/>
      <c r="U21276" s="108"/>
      <c r="W21276" s="108"/>
      <c r="Y21276" s="108"/>
      <c r="AA21276" s="108"/>
      <c r="AC21276" s="108"/>
    </row>
    <row r="21277" spans="19:29" x14ac:dyDescent="0.25">
      <c r="S21277" s="108"/>
      <c r="U21277" s="108"/>
      <c r="W21277" s="108"/>
      <c r="Y21277" s="108"/>
      <c r="AA21277" s="108"/>
      <c r="AC21277" s="108"/>
    </row>
    <row r="21278" spans="19:29" x14ac:dyDescent="0.25">
      <c r="S21278" s="109"/>
      <c r="U21278" s="109"/>
      <c r="W21278" s="109"/>
      <c r="Y21278" s="109"/>
      <c r="AA21278" s="109"/>
      <c r="AC21278" s="109"/>
    </row>
    <row r="21279" spans="19:29" x14ac:dyDescent="0.25">
      <c r="S21279" s="108"/>
      <c r="U21279" s="108"/>
      <c r="W21279" s="108"/>
      <c r="Y21279" s="108"/>
      <c r="AA21279" s="108"/>
      <c r="AC21279" s="108"/>
    </row>
    <row r="21280" spans="19:29" x14ac:dyDescent="0.25">
      <c r="S21280" s="109"/>
      <c r="U21280" s="109"/>
      <c r="W21280" s="109"/>
      <c r="Y21280" s="109"/>
      <c r="AA21280" s="109"/>
      <c r="AC21280" s="109"/>
    </row>
    <row r="21281" spans="19:29" x14ac:dyDescent="0.25">
      <c r="S21281" s="108"/>
      <c r="U21281" s="108"/>
      <c r="W21281" s="108"/>
      <c r="Y21281" s="108"/>
      <c r="AA21281" s="108"/>
      <c r="AC21281" s="108"/>
    </row>
    <row r="21282" spans="19:29" x14ac:dyDescent="0.25">
      <c r="S21282" s="108"/>
      <c r="U21282" s="108"/>
      <c r="W21282" s="108"/>
      <c r="Y21282" s="108"/>
      <c r="AA21282" s="108"/>
      <c r="AC21282" s="108"/>
    </row>
    <row r="21283" spans="19:29" x14ac:dyDescent="0.25">
      <c r="S21283" s="108"/>
      <c r="U21283" s="108"/>
      <c r="W21283" s="108"/>
      <c r="Y21283" s="108"/>
      <c r="AA21283" s="108"/>
      <c r="AC21283" s="108"/>
    </row>
    <row r="21284" spans="19:29" x14ac:dyDescent="0.25">
      <c r="S21284" s="110"/>
      <c r="U21284" s="110"/>
      <c r="W21284" s="110"/>
      <c r="Y21284" s="110"/>
      <c r="AA21284" s="110"/>
      <c r="AC21284" s="110"/>
    </row>
    <row r="21285" spans="19:29" x14ac:dyDescent="0.25">
      <c r="S21285" s="110"/>
      <c r="U21285" s="110"/>
      <c r="W21285" s="110"/>
      <c r="Y21285" s="110"/>
      <c r="AA21285" s="110"/>
      <c r="AC21285" s="110"/>
    </row>
    <row r="21286" spans="19:29" x14ac:dyDescent="0.25">
      <c r="S21286" s="110"/>
      <c r="U21286" s="110"/>
      <c r="W21286" s="110"/>
      <c r="Y21286" s="110"/>
      <c r="AA21286" s="110"/>
      <c r="AC21286" s="110"/>
    </row>
    <row r="21287" spans="19:29" x14ac:dyDescent="0.25">
      <c r="S21287" s="110"/>
      <c r="U21287" s="110"/>
      <c r="W21287" s="110"/>
      <c r="Y21287" s="110"/>
      <c r="AA21287" s="110"/>
      <c r="AC21287" s="110"/>
    </row>
    <row r="21288" spans="19:29" x14ac:dyDescent="0.25">
      <c r="S21288" s="111"/>
      <c r="U21288" s="111"/>
      <c r="W21288" s="111"/>
      <c r="Y21288" s="111"/>
      <c r="AA21288" s="111"/>
      <c r="AC21288" s="111"/>
    </row>
    <row r="21289" spans="19:29" x14ac:dyDescent="0.25">
      <c r="S21289" s="107"/>
      <c r="U21289" s="107"/>
      <c r="W21289" s="107"/>
      <c r="Y21289" s="107"/>
      <c r="AA21289" s="107"/>
      <c r="AC21289" s="107"/>
    </row>
    <row r="21290" spans="19:29" x14ac:dyDescent="0.25">
      <c r="S21290" s="108"/>
      <c r="U21290" s="108"/>
      <c r="W21290" s="108"/>
      <c r="Y21290" s="108"/>
      <c r="AA21290" s="108"/>
      <c r="AC21290" s="108"/>
    </row>
    <row r="21291" spans="19:29" x14ac:dyDescent="0.25">
      <c r="S21291" s="108"/>
      <c r="U21291" s="108"/>
      <c r="W21291" s="108"/>
      <c r="Y21291" s="108"/>
      <c r="AA21291" s="108"/>
      <c r="AC21291" s="108"/>
    </row>
    <row r="21292" spans="19:29" x14ac:dyDescent="0.25">
      <c r="S21292" s="109"/>
      <c r="U21292" s="109"/>
      <c r="W21292" s="109"/>
      <c r="Y21292" s="109"/>
      <c r="AA21292" s="109"/>
      <c r="AC21292" s="109"/>
    </row>
    <row r="21293" spans="19:29" x14ac:dyDescent="0.25">
      <c r="S21293" s="108"/>
      <c r="U21293" s="108"/>
      <c r="W21293" s="108"/>
      <c r="Y21293" s="108"/>
      <c r="AA21293" s="108"/>
      <c r="AC21293" s="108"/>
    </row>
    <row r="21294" spans="19:29" x14ac:dyDescent="0.25">
      <c r="S21294" s="108"/>
      <c r="U21294" s="108"/>
      <c r="W21294" s="108"/>
      <c r="Y21294" s="108"/>
      <c r="AA21294" s="108"/>
      <c r="AC21294" s="108"/>
    </row>
    <row r="21295" spans="19:29" x14ac:dyDescent="0.25">
      <c r="S21295" s="109"/>
      <c r="U21295" s="109"/>
      <c r="W21295" s="109"/>
      <c r="Y21295" s="109"/>
      <c r="AA21295" s="109"/>
      <c r="AC21295" s="109"/>
    </row>
    <row r="21296" spans="19:29" x14ac:dyDescent="0.25">
      <c r="S21296" s="108"/>
      <c r="U21296" s="108"/>
      <c r="W21296" s="108"/>
      <c r="Y21296" s="108"/>
      <c r="AA21296" s="108"/>
      <c r="AC21296" s="108"/>
    </row>
    <row r="21297" spans="19:29" x14ac:dyDescent="0.25">
      <c r="S21297" s="109"/>
      <c r="U21297" s="109"/>
      <c r="W21297" s="109"/>
      <c r="Y21297" s="109"/>
      <c r="AA21297" s="109"/>
      <c r="AC21297" s="109"/>
    </row>
    <row r="21298" spans="19:29" x14ac:dyDescent="0.25">
      <c r="S21298" s="108"/>
      <c r="U21298" s="108"/>
      <c r="W21298" s="108"/>
      <c r="Y21298" s="108"/>
      <c r="AA21298" s="108"/>
      <c r="AC21298" s="108"/>
    </row>
    <row r="21299" spans="19:29" x14ac:dyDescent="0.25">
      <c r="S21299" s="108"/>
      <c r="U21299" s="108"/>
      <c r="W21299" s="108"/>
      <c r="Y21299" s="108"/>
      <c r="AA21299" s="108"/>
      <c r="AC21299" s="108"/>
    </row>
    <row r="21300" spans="19:29" x14ac:dyDescent="0.25">
      <c r="S21300" s="108"/>
      <c r="U21300" s="108"/>
      <c r="W21300" s="108"/>
      <c r="Y21300" s="108"/>
      <c r="AA21300" s="108"/>
      <c r="AC21300" s="108"/>
    </row>
    <row r="21301" spans="19:29" x14ac:dyDescent="0.25">
      <c r="S21301" s="110"/>
      <c r="U21301" s="110"/>
      <c r="W21301" s="110"/>
      <c r="Y21301" s="110"/>
      <c r="AA21301" s="110"/>
      <c r="AC21301" s="110"/>
    </row>
    <row r="21302" spans="19:29" x14ac:dyDescent="0.25">
      <c r="S21302" s="110"/>
      <c r="U21302" s="110"/>
      <c r="W21302" s="110"/>
      <c r="Y21302" s="110"/>
      <c r="AA21302" s="110"/>
      <c r="AC21302" s="110"/>
    </row>
    <row r="21303" spans="19:29" x14ac:dyDescent="0.25">
      <c r="S21303" s="110"/>
      <c r="U21303" s="110"/>
      <c r="W21303" s="110"/>
      <c r="Y21303" s="110"/>
      <c r="AA21303" s="110"/>
      <c r="AC21303" s="110"/>
    </row>
    <row r="21304" spans="19:29" x14ac:dyDescent="0.25">
      <c r="S21304" s="110"/>
      <c r="U21304" s="110"/>
      <c r="W21304" s="110"/>
      <c r="Y21304" s="110"/>
      <c r="AA21304" s="110"/>
      <c r="AC21304" s="110"/>
    </row>
    <row r="21305" spans="19:29" x14ac:dyDescent="0.25">
      <c r="S21305" s="111"/>
      <c r="U21305" s="111"/>
      <c r="W21305" s="111"/>
      <c r="Y21305" s="111"/>
      <c r="AA21305" s="111"/>
      <c r="AC21305" s="111"/>
    </row>
    <row r="21306" spans="19:29" x14ac:dyDescent="0.25">
      <c r="S21306" s="107"/>
      <c r="U21306" s="107"/>
      <c r="W21306" s="107"/>
      <c r="Y21306" s="107"/>
      <c r="AA21306" s="107"/>
      <c r="AC21306" s="107"/>
    </row>
    <row r="21307" spans="19:29" x14ac:dyDescent="0.25">
      <c r="S21307" s="108"/>
      <c r="U21307" s="108"/>
      <c r="W21307" s="108"/>
      <c r="Y21307" s="108"/>
      <c r="AA21307" s="108"/>
      <c r="AC21307" s="108"/>
    </row>
    <row r="21308" spans="19:29" x14ac:dyDescent="0.25">
      <c r="S21308" s="108"/>
      <c r="U21308" s="108"/>
      <c r="W21308" s="108"/>
      <c r="Y21308" s="108"/>
      <c r="AA21308" s="108"/>
      <c r="AC21308" s="108"/>
    </row>
    <row r="21309" spans="19:29" x14ac:dyDescent="0.25">
      <c r="S21309" s="109"/>
      <c r="U21309" s="109"/>
      <c r="W21309" s="109"/>
      <c r="Y21309" s="109"/>
      <c r="AA21309" s="109"/>
      <c r="AC21309" s="109"/>
    </row>
    <row r="21310" spans="19:29" x14ac:dyDescent="0.25">
      <c r="S21310" s="108"/>
      <c r="U21310" s="108"/>
      <c r="W21310" s="108"/>
      <c r="Y21310" s="108"/>
      <c r="AA21310" s="108"/>
      <c r="AC21310" s="108"/>
    </row>
    <row r="21311" spans="19:29" x14ac:dyDescent="0.25">
      <c r="S21311" s="108"/>
      <c r="U21311" s="108"/>
      <c r="W21311" s="108"/>
      <c r="Y21311" s="108"/>
      <c r="AA21311" s="108"/>
      <c r="AC21311" s="108"/>
    </row>
    <row r="21312" spans="19:29" x14ac:dyDescent="0.25">
      <c r="S21312" s="109"/>
      <c r="U21312" s="109"/>
      <c r="W21312" s="109"/>
      <c r="Y21312" s="109"/>
      <c r="AA21312" s="109"/>
      <c r="AC21312" s="109"/>
    </row>
    <row r="21313" spans="19:29" x14ac:dyDescent="0.25">
      <c r="S21313" s="108"/>
      <c r="U21313" s="108"/>
      <c r="W21313" s="108"/>
      <c r="Y21313" s="108"/>
      <c r="AA21313" s="108"/>
      <c r="AC21313" s="108"/>
    </row>
    <row r="21314" spans="19:29" x14ac:dyDescent="0.25">
      <c r="S21314" s="109"/>
      <c r="U21314" s="109"/>
      <c r="W21314" s="109"/>
      <c r="Y21314" s="109"/>
      <c r="AA21314" s="109"/>
      <c r="AC21314" s="109"/>
    </row>
    <row r="21315" spans="19:29" x14ac:dyDescent="0.25">
      <c r="S21315" s="108"/>
      <c r="U21315" s="108"/>
      <c r="W21315" s="108"/>
      <c r="Y21315" s="108"/>
      <c r="AA21315" s="108"/>
      <c r="AC21315" s="108"/>
    </row>
    <row r="21316" spans="19:29" x14ac:dyDescent="0.25">
      <c r="S21316" s="108"/>
      <c r="U21316" s="108"/>
      <c r="W21316" s="108"/>
      <c r="Y21316" s="108"/>
      <c r="AA21316" s="108"/>
      <c r="AC21316" s="108"/>
    </row>
    <row r="21317" spans="19:29" x14ac:dyDescent="0.25">
      <c r="S21317" s="108"/>
      <c r="U21317" s="108"/>
      <c r="W21317" s="108"/>
      <c r="Y21317" s="108"/>
      <c r="AA21317" s="108"/>
      <c r="AC21317" s="108"/>
    </row>
    <row r="21318" spans="19:29" x14ac:dyDescent="0.25">
      <c r="S21318" s="110"/>
      <c r="U21318" s="110"/>
      <c r="W21318" s="110"/>
      <c r="Y21318" s="110"/>
      <c r="AA21318" s="110"/>
      <c r="AC21318" s="110"/>
    </row>
    <row r="21319" spans="19:29" x14ac:dyDescent="0.25">
      <c r="S21319" s="110"/>
      <c r="U21319" s="110"/>
      <c r="W21319" s="110"/>
      <c r="Y21319" s="110"/>
      <c r="AA21319" s="110"/>
      <c r="AC21319" s="110"/>
    </row>
    <row r="21320" spans="19:29" x14ac:dyDescent="0.25">
      <c r="S21320" s="110"/>
      <c r="U21320" s="110"/>
      <c r="W21320" s="110"/>
      <c r="Y21320" s="110"/>
      <c r="AA21320" s="110"/>
      <c r="AC21320" s="110"/>
    </row>
    <row r="21321" spans="19:29" x14ac:dyDescent="0.25">
      <c r="S21321" s="110"/>
      <c r="U21321" s="110"/>
      <c r="W21321" s="110"/>
      <c r="Y21321" s="110"/>
      <c r="AA21321" s="110"/>
      <c r="AC21321" s="110"/>
    </row>
    <row r="21322" spans="19:29" x14ac:dyDescent="0.25">
      <c r="S21322" s="111"/>
      <c r="U21322" s="111"/>
      <c r="W21322" s="111"/>
      <c r="Y21322" s="111"/>
      <c r="AA21322" s="111"/>
      <c r="AC21322" s="111"/>
    </row>
    <row r="21323" spans="19:29" x14ac:dyDescent="0.25">
      <c r="S21323" s="107"/>
      <c r="U21323" s="107"/>
      <c r="W21323" s="107"/>
      <c r="Y21323" s="107"/>
      <c r="AA21323" s="107"/>
      <c r="AC21323" s="107"/>
    </row>
    <row r="21324" spans="19:29" x14ac:dyDescent="0.25">
      <c r="S21324" s="108"/>
      <c r="U21324" s="108"/>
      <c r="W21324" s="108"/>
      <c r="Y21324" s="108"/>
      <c r="AA21324" s="108"/>
      <c r="AC21324" s="108"/>
    </row>
    <row r="21325" spans="19:29" x14ac:dyDescent="0.25">
      <c r="S21325" s="108"/>
      <c r="U21325" s="108"/>
      <c r="W21325" s="108"/>
      <c r="Y21325" s="108"/>
      <c r="AA21325" s="108"/>
      <c r="AC21325" s="108"/>
    </row>
    <row r="21326" spans="19:29" x14ac:dyDescent="0.25">
      <c r="S21326" s="109"/>
      <c r="U21326" s="109"/>
      <c r="W21326" s="109"/>
      <c r="Y21326" s="109"/>
      <c r="AA21326" s="109"/>
      <c r="AC21326" s="109"/>
    </row>
    <row r="21327" spans="19:29" x14ac:dyDescent="0.25">
      <c r="S21327" s="108"/>
      <c r="U21327" s="108"/>
      <c r="W21327" s="108"/>
      <c r="Y21327" s="108"/>
      <c r="AA21327" s="108"/>
      <c r="AC21327" s="108"/>
    </row>
    <row r="21328" spans="19:29" x14ac:dyDescent="0.25">
      <c r="S21328" s="108"/>
      <c r="U21328" s="108"/>
      <c r="W21328" s="108"/>
      <c r="Y21328" s="108"/>
      <c r="AA21328" s="108"/>
      <c r="AC21328" s="108"/>
    </row>
    <row r="21329" spans="19:29" x14ac:dyDescent="0.25">
      <c r="S21329" s="109"/>
      <c r="U21329" s="109"/>
      <c r="W21329" s="109"/>
      <c r="Y21329" s="109"/>
      <c r="AA21329" s="109"/>
      <c r="AC21329" s="109"/>
    </row>
    <row r="21330" spans="19:29" x14ac:dyDescent="0.25">
      <c r="S21330" s="108"/>
      <c r="U21330" s="108"/>
      <c r="W21330" s="108"/>
      <c r="Y21330" s="108"/>
      <c r="AA21330" s="108"/>
      <c r="AC21330" s="108"/>
    </row>
    <row r="21331" spans="19:29" x14ac:dyDescent="0.25">
      <c r="S21331" s="109"/>
      <c r="U21331" s="109"/>
      <c r="W21331" s="109"/>
      <c r="Y21331" s="109"/>
      <c r="AA21331" s="109"/>
      <c r="AC21331" s="109"/>
    </row>
    <row r="21332" spans="19:29" x14ac:dyDescent="0.25">
      <c r="S21332" s="108"/>
      <c r="U21332" s="108"/>
      <c r="W21332" s="108"/>
      <c r="Y21332" s="108"/>
      <c r="AA21332" s="108"/>
      <c r="AC21332" s="108"/>
    </row>
    <row r="21333" spans="19:29" x14ac:dyDescent="0.25">
      <c r="S21333" s="108"/>
      <c r="U21333" s="108"/>
      <c r="W21333" s="108"/>
      <c r="Y21333" s="108"/>
      <c r="AA21333" s="108"/>
      <c r="AC21333" s="108"/>
    </row>
    <row r="21334" spans="19:29" x14ac:dyDescent="0.25">
      <c r="S21334" s="108"/>
      <c r="U21334" s="108"/>
      <c r="W21334" s="108"/>
      <c r="Y21334" s="108"/>
      <c r="AA21334" s="108"/>
      <c r="AC21334" s="108"/>
    </row>
    <row r="21335" spans="19:29" x14ac:dyDescent="0.25">
      <c r="S21335" s="110"/>
      <c r="U21335" s="110"/>
      <c r="W21335" s="110"/>
      <c r="Y21335" s="110"/>
      <c r="AA21335" s="110"/>
      <c r="AC21335" s="110"/>
    </row>
    <row r="21336" spans="19:29" x14ac:dyDescent="0.25">
      <c r="S21336" s="110"/>
      <c r="U21336" s="110"/>
      <c r="W21336" s="110"/>
      <c r="Y21336" s="110"/>
      <c r="AA21336" s="110"/>
      <c r="AC21336" s="110"/>
    </row>
    <row r="21337" spans="19:29" x14ac:dyDescent="0.25">
      <c r="S21337" s="110"/>
      <c r="U21337" s="110"/>
      <c r="W21337" s="110"/>
      <c r="Y21337" s="110"/>
      <c r="AA21337" s="110"/>
      <c r="AC21337" s="110"/>
    </row>
    <row r="21338" spans="19:29" x14ac:dyDescent="0.25">
      <c r="S21338" s="110"/>
      <c r="U21338" s="110"/>
      <c r="W21338" s="110"/>
      <c r="Y21338" s="110"/>
      <c r="AA21338" s="110"/>
      <c r="AC21338" s="110"/>
    </row>
    <row r="21339" spans="19:29" x14ac:dyDescent="0.25">
      <c r="S21339" s="111"/>
      <c r="U21339" s="111"/>
      <c r="W21339" s="111"/>
      <c r="Y21339" s="111"/>
      <c r="AA21339" s="111"/>
      <c r="AC21339" s="111"/>
    </row>
    <row r="21340" spans="19:29" x14ac:dyDescent="0.25">
      <c r="S21340" s="107"/>
      <c r="U21340" s="107"/>
      <c r="W21340" s="107"/>
      <c r="Y21340" s="107"/>
      <c r="AA21340" s="107"/>
      <c r="AC21340" s="107"/>
    </row>
    <row r="21341" spans="19:29" x14ac:dyDescent="0.25">
      <c r="S21341" s="108"/>
      <c r="U21341" s="108"/>
      <c r="W21341" s="108"/>
      <c r="Y21341" s="108"/>
      <c r="AA21341" s="108"/>
      <c r="AC21341" s="108"/>
    </row>
    <row r="21342" spans="19:29" x14ac:dyDescent="0.25">
      <c r="S21342" s="108"/>
      <c r="U21342" s="108"/>
      <c r="W21342" s="108"/>
      <c r="Y21342" s="108"/>
      <c r="AA21342" s="108"/>
      <c r="AC21342" s="108"/>
    </row>
    <row r="21343" spans="19:29" x14ac:dyDescent="0.25">
      <c r="S21343" s="109"/>
      <c r="U21343" s="109"/>
      <c r="W21343" s="109"/>
      <c r="Y21343" s="109"/>
      <c r="AA21343" s="109"/>
      <c r="AC21343" s="109"/>
    </row>
    <row r="21344" spans="19:29" x14ac:dyDescent="0.25">
      <c r="S21344" s="108"/>
      <c r="U21344" s="108"/>
      <c r="W21344" s="108"/>
      <c r="Y21344" s="108"/>
      <c r="AA21344" s="108"/>
      <c r="AC21344" s="108"/>
    </row>
    <row r="21345" spans="19:29" x14ac:dyDescent="0.25">
      <c r="S21345" s="108"/>
      <c r="U21345" s="108"/>
      <c r="W21345" s="108"/>
      <c r="Y21345" s="108"/>
      <c r="AA21345" s="108"/>
      <c r="AC21345" s="108"/>
    </row>
    <row r="21346" spans="19:29" x14ac:dyDescent="0.25">
      <c r="S21346" s="109"/>
      <c r="U21346" s="109"/>
      <c r="W21346" s="109"/>
      <c r="Y21346" s="109"/>
      <c r="AA21346" s="109"/>
      <c r="AC21346" s="109"/>
    </row>
    <row r="21347" spans="19:29" x14ac:dyDescent="0.25">
      <c r="S21347" s="108"/>
      <c r="U21347" s="108"/>
      <c r="W21347" s="108"/>
      <c r="Y21347" s="108"/>
      <c r="AA21347" s="108"/>
      <c r="AC21347" s="108"/>
    </row>
    <row r="21348" spans="19:29" x14ac:dyDescent="0.25">
      <c r="S21348" s="109"/>
      <c r="U21348" s="109"/>
      <c r="W21348" s="109"/>
      <c r="Y21348" s="109"/>
      <c r="AA21348" s="109"/>
      <c r="AC21348" s="109"/>
    </row>
    <row r="21349" spans="19:29" x14ac:dyDescent="0.25">
      <c r="S21349" s="108"/>
      <c r="U21349" s="108"/>
      <c r="W21349" s="108"/>
      <c r="Y21349" s="108"/>
      <c r="AA21349" s="108"/>
      <c r="AC21349" s="108"/>
    </row>
    <row r="21350" spans="19:29" x14ac:dyDescent="0.25">
      <c r="S21350" s="108"/>
      <c r="U21350" s="108"/>
      <c r="W21350" s="108"/>
      <c r="Y21350" s="108"/>
      <c r="AA21350" s="108"/>
      <c r="AC21350" s="108"/>
    </row>
    <row r="21351" spans="19:29" x14ac:dyDescent="0.25">
      <c r="S21351" s="108"/>
      <c r="U21351" s="108"/>
      <c r="W21351" s="108"/>
      <c r="Y21351" s="108"/>
      <c r="AA21351" s="108"/>
      <c r="AC21351" s="108"/>
    </row>
    <row r="21352" spans="19:29" x14ac:dyDescent="0.25">
      <c r="S21352" s="110"/>
      <c r="U21352" s="110"/>
      <c r="W21352" s="110"/>
      <c r="Y21352" s="110"/>
      <c r="AA21352" s="110"/>
      <c r="AC21352" s="110"/>
    </row>
    <row r="21353" spans="19:29" x14ac:dyDescent="0.25">
      <c r="S21353" s="110"/>
      <c r="U21353" s="110"/>
      <c r="W21353" s="110"/>
      <c r="Y21353" s="110"/>
      <c r="AA21353" s="110"/>
      <c r="AC21353" s="110"/>
    </row>
    <row r="21354" spans="19:29" x14ac:dyDescent="0.25">
      <c r="S21354" s="110"/>
      <c r="U21354" s="110"/>
      <c r="W21354" s="110"/>
      <c r="Y21354" s="110"/>
      <c r="AA21354" s="110"/>
      <c r="AC21354" s="110"/>
    </row>
    <row r="21355" spans="19:29" x14ac:dyDescent="0.25">
      <c r="S21355" s="110"/>
      <c r="U21355" s="110"/>
      <c r="W21355" s="110"/>
      <c r="Y21355" s="110"/>
      <c r="AA21355" s="110"/>
      <c r="AC21355" s="110"/>
    </row>
    <row r="21356" spans="19:29" x14ac:dyDescent="0.25">
      <c r="S21356" s="111"/>
      <c r="U21356" s="111"/>
      <c r="W21356" s="111"/>
      <c r="Y21356" s="111"/>
      <c r="AA21356" s="111"/>
      <c r="AC21356" s="111"/>
    </row>
    <row r="21357" spans="19:29" x14ac:dyDescent="0.25">
      <c r="S21357" s="107"/>
      <c r="U21357" s="107"/>
      <c r="W21357" s="107"/>
      <c r="Y21357" s="107"/>
      <c r="AA21357" s="107"/>
      <c r="AC21357" s="107"/>
    </row>
    <row r="21358" spans="19:29" x14ac:dyDescent="0.25">
      <c r="S21358" s="108"/>
      <c r="U21358" s="108"/>
      <c r="W21358" s="108"/>
      <c r="Y21358" s="108"/>
      <c r="AA21358" s="108"/>
      <c r="AC21358" s="108"/>
    </row>
    <row r="21359" spans="19:29" x14ac:dyDescent="0.25">
      <c r="S21359" s="108"/>
      <c r="U21359" s="108"/>
      <c r="W21359" s="108"/>
      <c r="Y21359" s="108"/>
      <c r="AA21359" s="108"/>
      <c r="AC21359" s="108"/>
    </row>
    <row r="21360" spans="19:29" x14ac:dyDescent="0.25">
      <c r="S21360" s="109"/>
      <c r="U21360" s="109"/>
      <c r="W21360" s="109"/>
      <c r="Y21360" s="109"/>
      <c r="AA21360" s="109"/>
      <c r="AC21360" s="109"/>
    </row>
    <row r="21361" spans="19:29" x14ac:dyDescent="0.25">
      <c r="S21361" s="108"/>
      <c r="U21361" s="108"/>
      <c r="W21361" s="108"/>
      <c r="Y21361" s="108"/>
      <c r="AA21361" s="108"/>
      <c r="AC21361" s="108"/>
    </row>
    <row r="21362" spans="19:29" x14ac:dyDescent="0.25">
      <c r="S21362" s="108"/>
      <c r="U21362" s="108"/>
      <c r="W21362" s="108"/>
      <c r="Y21362" s="108"/>
      <c r="AA21362" s="108"/>
      <c r="AC21362" s="108"/>
    </row>
    <row r="21363" spans="19:29" x14ac:dyDescent="0.25">
      <c r="S21363" s="109"/>
      <c r="U21363" s="109"/>
      <c r="W21363" s="109"/>
      <c r="Y21363" s="109"/>
      <c r="AA21363" s="109"/>
      <c r="AC21363" s="109"/>
    </row>
    <row r="21364" spans="19:29" x14ac:dyDescent="0.25">
      <c r="S21364" s="108"/>
      <c r="U21364" s="108"/>
      <c r="W21364" s="108"/>
      <c r="Y21364" s="108"/>
      <c r="AA21364" s="108"/>
      <c r="AC21364" s="108"/>
    </row>
    <row r="21365" spans="19:29" x14ac:dyDescent="0.25">
      <c r="S21365" s="109"/>
      <c r="U21365" s="109"/>
      <c r="W21365" s="109"/>
      <c r="Y21365" s="109"/>
      <c r="AA21365" s="109"/>
      <c r="AC21365" s="109"/>
    </row>
    <row r="21366" spans="19:29" x14ac:dyDescent="0.25">
      <c r="S21366" s="108"/>
      <c r="U21366" s="108"/>
      <c r="W21366" s="108"/>
      <c r="Y21366" s="108"/>
      <c r="AA21366" s="108"/>
      <c r="AC21366" s="108"/>
    </row>
    <row r="21367" spans="19:29" x14ac:dyDescent="0.25">
      <c r="S21367" s="108"/>
      <c r="U21367" s="108"/>
      <c r="W21367" s="108"/>
      <c r="Y21367" s="108"/>
      <c r="AA21367" s="108"/>
      <c r="AC21367" s="108"/>
    </row>
    <row r="21368" spans="19:29" x14ac:dyDescent="0.25">
      <c r="S21368" s="108"/>
      <c r="U21368" s="108"/>
      <c r="W21368" s="108"/>
      <c r="Y21368" s="108"/>
      <c r="AA21368" s="108"/>
      <c r="AC21368" s="108"/>
    </row>
    <row r="21369" spans="19:29" x14ac:dyDescent="0.25">
      <c r="S21369" s="110"/>
      <c r="U21369" s="110"/>
      <c r="W21369" s="110"/>
      <c r="Y21369" s="110"/>
      <c r="AA21369" s="110"/>
      <c r="AC21369" s="110"/>
    </row>
    <row r="21370" spans="19:29" x14ac:dyDescent="0.25">
      <c r="S21370" s="110"/>
      <c r="U21370" s="110"/>
      <c r="W21370" s="110"/>
      <c r="Y21370" s="110"/>
      <c r="AA21370" s="110"/>
      <c r="AC21370" s="110"/>
    </row>
    <row r="21371" spans="19:29" x14ac:dyDescent="0.25">
      <c r="S21371" s="110"/>
      <c r="U21371" s="110"/>
      <c r="W21371" s="110"/>
      <c r="Y21371" s="110"/>
      <c r="AA21371" s="110"/>
      <c r="AC21371" s="110"/>
    </row>
    <row r="21372" spans="19:29" x14ac:dyDescent="0.25">
      <c r="S21372" s="110"/>
      <c r="U21372" s="110"/>
      <c r="W21372" s="110"/>
      <c r="Y21372" s="110"/>
      <c r="AA21372" s="110"/>
      <c r="AC21372" s="110"/>
    </row>
    <row r="21373" spans="19:29" x14ac:dyDescent="0.25">
      <c r="S21373" s="111"/>
      <c r="U21373" s="111"/>
      <c r="W21373" s="111"/>
      <c r="Y21373" s="111"/>
      <c r="AA21373" s="111"/>
      <c r="AC21373" s="111"/>
    </row>
    <row r="21374" spans="19:29" x14ac:dyDescent="0.25">
      <c r="S21374" s="107"/>
      <c r="U21374" s="107"/>
      <c r="W21374" s="107"/>
      <c r="Y21374" s="107"/>
      <c r="AA21374" s="107"/>
      <c r="AC21374" s="107"/>
    </row>
    <row r="21375" spans="19:29" x14ac:dyDescent="0.25">
      <c r="S21375" s="108"/>
      <c r="U21375" s="108"/>
      <c r="W21375" s="108"/>
      <c r="Y21375" s="108"/>
      <c r="AA21375" s="108"/>
      <c r="AC21375" s="108"/>
    </row>
    <row r="21376" spans="19:29" x14ac:dyDescent="0.25">
      <c r="S21376" s="108"/>
      <c r="U21376" s="108"/>
      <c r="W21376" s="108"/>
      <c r="Y21376" s="108"/>
      <c r="AA21376" s="108"/>
      <c r="AC21376" s="108"/>
    </row>
    <row r="21377" spans="19:29" x14ac:dyDescent="0.25">
      <c r="S21377" s="109"/>
      <c r="U21377" s="109"/>
      <c r="W21377" s="109"/>
      <c r="Y21377" s="109"/>
      <c r="AA21377" s="109"/>
      <c r="AC21377" s="109"/>
    </row>
    <row r="21378" spans="19:29" x14ac:dyDescent="0.25">
      <c r="S21378" s="108"/>
      <c r="U21378" s="108"/>
      <c r="W21378" s="108"/>
      <c r="Y21378" s="108"/>
      <c r="AA21378" s="108"/>
      <c r="AC21378" s="108"/>
    </row>
    <row r="21379" spans="19:29" x14ac:dyDescent="0.25">
      <c r="S21379" s="108"/>
      <c r="U21379" s="108"/>
      <c r="W21379" s="108"/>
      <c r="Y21379" s="108"/>
      <c r="AA21379" s="108"/>
      <c r="AC21379" s="108"/>
    </row>
    <row r="21380" spans="19:29" x14ac:dyDescent="0.25">
      <c r="S21380" s="109"/>
      <c r="U21380" s="109"/>
      <c r="W21380" s="109"/>
      <c r="Y21380" s="109"/>
      <c r="AA21380" s="109"/>
      <c r="AC21380" s="109"/>
    </row>
    <row r="21381" spans="19:29" x14ac:dyDescent="0.25">
      <c r="S21381" s="108"/>
      <c r="U21381" s="108"/>
      <c r="W21381" s="108"/>
      <c r="Y21381" s="108"/>
      <c r="AA21381" s="108"/>
      <c r="AC21381" s="108"/>
    </row>
    <row r="21382" spans="19:29" x14ac:dyDescent="0.25">
      <c r="S21382" s="109"/>
      <c r="U21382" s="109"/>
      <c r="W21382" s="109"/>
      <c r="Y21382" s="109"/>
      <c r="AA21382" s="109"/>
      <c r="AC21382" s="109"/>
    </row>
    <row r="21383" spans="19:29" x14ac:dyDescent="0.25">
      <c r="S21383" s="108"/>
      <c r="U21383" s="108"/>
      <c r="W21383" s="108"/>
      <c r="Y21383" s="108"/>
      <c r="AA21383" s="108"/>
      <c r="AC21383" s="108"/>
    </row>
    <row r="21384" spans="19:29" x14ac:dyDescent="0.25">
      <c r="S21384" s="108"/>
      <c r="U21384" s="108"/>
      <c r="W21384" s="108"/>
      <c r="Y21384" s="108"/>
      <c r="AA21384" s="108"/>
      <c r="AC21384" s="108"/>
    </row>
    <row r="21385" spans="19:29" x14ac:dyDescent="0.25">
      <c r="S21385" s="108"/>
      <c r="U21385" s="108"/>
      <c r="W21385" s="108"/>
      <c r="Y21385" s="108"/>
      <c r="AA21385" s="108"/>
      <c r="AC21385" s="108"/>
    </row>
    <row r="21386" spans="19:29" x14ac:dyDescent="0.25">
      <c r="S21386" s="110"/>
      <c r="U21386" s="110"/>
      <c r="W21386" s="110"/>
      <c r="Y21386" s="110"/>
      <c r="AA21386" s="110"/>
      <c r="AC21386" s="110"/>
    </row>
    <row r="21387" spans="19:29" x14ac:dyDescent="0.25">
      <c r="S21387" s="110"/>
      <c r="U21387" s="110"/>
      <c r="W21387" s="110"/>
      <c r="Y21387" s="110"/>
      <c r="AA21387" s="110"/>
      <c r="AC21387" s="110"/>
    </row>
    <row r="21388" spans="19:29" x14ac:dyDescent="0.25">
      <c r="S21388" s="110"/>
      <c r="U21388" s="110"/>
      <c r="W21388" s="110"/>
      <c r="Y21388" s="110"/>
      <c r="AA21388" s="110"/>
      <c r="AC21388" s="110"/>
    </row>
    <row r="21389" spans="19:29" x14ac:dyDescent="0.25">
      <c r="S21389" s="110"/>
      <c r="U21389" s="110"/>
      <c r="W21389" s="110"/>
      <c r="Y21389" s="110"/>
      <c r="AA21389" s="110"/>
      <c r="AC21389" s="110"/>
    </row>
    <row r="21390" spans="19:29" x14ac:dyDescent="0.25">
      <c r="S21390" s="111"/>
      <c r="U21390" s="111"/>
      <c r="W21390" s="111"/>
      <c r="Y21390" s="111"/>
      <c r="AA21390" s="111"/>
      <c r="AC21390" s="111"/>
    </row>
    <row r="21391" spans="19:29" x14ac:dyDescent="0.25">
      <c r="S21391" s="107"/>
      <c r="U21391" s="107"/>
      <c r="W21391" s="107"/>
      <c r="Y21391" s="107"/>
      <c r="AA21391" s="107"/>
      <c r="AC21391" s="107"/>
    </row>
    <row r="21392" spans="19:29" x14ac:dyDescent="0.25">
      <c r="S21392" s="108"/>
      <c r="U21392" s="108"/>
      <c r="W21392" s="108"/>
      <c r="Y21392" s="108"/>
      <c r="AA21392" s="108"/>
      <c r="AC21392" s="108"/>
    </row>
    <row r="21393" spans="19:29" x14ac:dyDescent="0.25">
      <c r="S21393" s="108"/>
      <c r="U21393" s="108"/>
      <c r="W21393" s="108"/>
      <c r="Y21393" s="108"/>
      <c r="AA21393" s="108"/>
      <c r="AC21393" s="108"/>
    </row>
    <row r="21394" spans="19:29" x14ac:dyDescent="0.25">
      <c r="S21394" s="109"/>
      <c r="U21394" s="109"/>
      <c r="W21394" s="109"/>
      <c r="Y21394" s="109"/>
      <c r="AA21394" s="109"/>
      <c r="AC21394" s="109"/>
    </row>
    <row r="21395" spans="19:29" x14ac:dyDescent="0.25">
      <c r="S21395" s="108"/>
      <c r="U21395" s="108"/>
      <c r="W21395" s="108"/>
      <c r="Y21395" s="108"/>
      <c r="AA21395" s="108"/>
      <c r="AC21395" s="108"/>
    </row>
    <row r="21396" spans="19:29" x14ac:dyDescent="0.25">
      <c r="S21396" s="108"/>
      <c r="U21396" s="108"/>
      <c r="W21396" s="108"/>
      <c r="Y21396" s="108"/>
      <c r="AA21396" s="108"/>
      <c r="AC21396" s="108"/>
    </row>
    <row r="21397" spans="19:29" x14ac:dyDescent="0.25">
      <c r="S21397" s="109"/>
      <c r="U21397" s="109"/>
      <c r="W21397" s="109"/>
      <c r="Y21397" s="109"/>
      <c r="AA21397" s="109"/>
      <c r="AC21397" s="109"/>
    </row>
    <row r="21398" spans="19:29" x14ac:dyDescent="0.25">
      <c r="S21398" s="108"/>
      <c r="U21398" s="108"/>
      <c r="W21398" s="108"/>
      <c r="Y21398" s="108"/>
      <c r="AA21398" s="108"/>
      <c r="AC21398" s="108"/>
    </row>
    <row r="21399" spans="19:29" x14ac:dyDescent="0.25">
      <c r="S21399" s="109"/>
      <c r="U21399" s="109"/>
      <c r="W21399" s="109"/>
      <c r="Y21399" s="109"/>
      <c r="AA21399" s="109"/>
      <c r="AC21399" s="109"/>
    </row>
    <row r="21400" spans="19:29" x14ac:dyDescent="0.25">
      <c r="S21400" s="108"/>
      <c r="U21400" s="108"/>
      <c r="W21400" s="108"/>
      <c r="Y21400" s="108"/>
      <c r="AA21400" s="108"/>
      <c r="AC21400" s="108"/>
    </row>
    <row r="21401" spans="19:29" x14ac:dyDescent="0.25">
      <c r="S21401" s="108"/>
      <c r="U21401" s="108"/>
      <c r="W21401" s="108"/>
      <c r="Y21401" s="108"/>
      <c r="AA21401" s="108"/>
      <c r="AC21401" s="108"/>
    </row>
    <row r="21402" spans="19:29" x14ac:dyDescent="0.25">
      <c r="S21402" s="108"/>
      <c r="U21402" s="108"/>
      <c r="W21402" s="108"/>
      <c r="Y21402" s="108"/>
      <c r="AA21402" s="108"/>
      <c r="AC21402" s="108"/>
    </row>
    <row r="21403" spans="19:29" x14ac:dyDescent="0.25">
      <c r="S21403" s="110"/>
      <c r="U21403" s="110"/>
      <c r="W21403" s="110"/>
      <c r="Y21403" s="110"/>
      <c r="AA21403" s="110"/>
      <c r="AC21403" s="110"/>
    </row>
    <row r="21404" spans="19:29" x14ac:dyDescent="0.25">
      <c r="S21404" s="110"/>
      <c r="U21404" s="110"/>
      <c r="W21404" s="110"/>
      <c r="Y21404" s="110"/>
      <c r="AA21404" s="110"/>
      <c r="AC21404" s="110"/>
    </row>
    <row r="21405" spans="19:29" x14ac:dyDescent="0.25">
      <c r="S21405" s="110"/>
      <c r="U21405" s="110"/>
      <c r="W21405" s="110"/>
      <c r="Y21405" s="110"/>
      <c r="AA21405" s="110"/>
      <c r="AC21405" s="110"/>
    </row>
    <row r="21406" spans="19:29" x14ac:dyDescent="0.25">
      <c r="S21406" s="110"/>
      <c r="U21406" s="110"/>
      <c r="W21406" s="110"/>
      <c r="Y21406" s="110"/>
      <c r="AA21406" s="110"/>
      <c r="AC21406" s="110"/>
    </row>
    <row r="21407" spans="19:29" x14ac:dyDescent="0.25">
      <c r="S21407" s="111"/>
      <c r="U21407" s="111"/>
      <c r="W21407" s="111"/>
      <c r="Y21407" s="111"/>
      <c r="AA21407" s="111"/>
      <c r="AC21407" s="111"/>
    </row>
    <row r="21408" spans="19:29" x14ac:dyDescent="0.25">
      <c r="S21408" s="107"/>
      <c r="U21408" s="107"/>
      <c r="W21408" s="107"/>
      <c r="Y21408" s="107"/>
      <c r="AA21408" s="107"/>
      <c r="AC21408" s="107"/>
    </row>
    <row r="21409" spans="19:29" x14ac:dyDescent="0.25">
      <c r="S21409" s="108"/>
      <c r="U21409" s="108"/>
      <c r="W21409" s="108"/>
      <c r="Y21409" s="108"/>
      <c r="AA21409" s="108"/>
      <c r="AC21409" s="108"/>
    </row>
    <row r="21410" spans="19:29" x14ac:dyDescent="0.25">
      <c r="S21410" s="108"/>
      <c r="U21410" s="108"/>
      <c r="W21410" s="108"/>
      <c r="Y21410" s="108"/>
      <c r="AA21410" s="108"/>
      <c r="AC21410" s="108"/>
    </row>
    <row r="21411" spans="19:29" x14ac:dyDescent="0.25">
      <c r="S21411" s="109"/>
      <c r="U21411" s="109"/>
      <c r="W21411" s="109"/>
      <c r="Y21411" s="109"/>
      <c r="AA21411" s="109"/>
      <c r="AC21411" s="109"/>
    </row>
    <row r="21412" spans="19:29" x14ac:dyDescent="0.25">
      <c r="S21412" s="108"/>
      <c r="U21412" s="108"/>
      <c r="W21412" s="108"/>
      <c r="Y21412" s="108"/>
      <c r="AA21412" s="108"/>
      <c r="AC21412" s="108"/>
    </row>
    <row r="21413" spans="19:29" x14ac:dyDescent="0.25">
      <c r="S21413" s="108"/>
      <c r="U21413" s="108"/>
      <c r="W21413" s="108"/>
      <c r="Y21413" s="108"/>
      <c r="AA21413" s="108"/>
      <c r="AC21413" s="108"/>
    </row>
    <row r="21414" spans="19:29" x14ac:dyDescent="0.25">
      <c r="S21414" s="109"/>
      <c r="U21414" s="109"/>
      <c r="W21414" s="109"/>
      <c r="Y21414" s="109"/>
      <c r="AA21414" s="109"/>
      <c r="AC21414" s="109"/>
    </row>
    <row r="21415" spans="19:29" x14ac:dyDescent="0.25">
      <c r="S21415" s="108"/>
      <c r="U21415" s="108"/>
      <c r="W21415" s="108"/>
      <c r="Y21415" s="108"/>
      <c r="AA21415" s="108"/>
      <c r="AC21415" s="108"/>
    </row>
    <row r="21416" spans="19:29" x14ac:dyDescent="0.25">
      <c r="S21416" s="109"/>
      <c r="U21416" s="109"/>
      <c r="W21416" s="109"/>
      <c r="Y21416" s="109"/>
      <c r="AA21416" s="109"/>
      <c r="AC21416" s="109"/>
    </row>
    <row r="21417" spans="19:29" x14ac:dyDescent="0.25">
      <c r="S21417" s="108"/>
      <c r="U21417" s="108"/>
      <c r="W21417" s="108"/>
      <c r="Y21417" s="108"/>
      <c r="AA21417" s="108"/>
      <c r="AC21417" s="108"/>
    </row>
    <row r="21418" spans="19:29" x14ac:dyDescent="0.25">
      <c r="S21418" s="108"/>
      <c r="U21418" s="108"/>
      <c r="W21418" s="108"/>
      <c r="Y21418" s="108"/>
      <c r="AA21418" s="108"/>
      <c r="AC21418" s="108"/>
    </row>
    <row r="21419" spans="19:29" x14ac:dyDescent="0.25">
      <c r="S21419" s="108"/>
      <c r="U21419" s="108"/>
      <c r="W21419" s="108"/>
      <c r="Y21419" s="108"/>
      <c r="AA21419" s="108"/>
      <c r="AC21419" s="108"/>
    </row>
    <row r="21420" spans="19:29" x14ac:dyDescent="0.25">
      <c r="S21420" s="110"/>
      <c r="U21420" s="110"/>
      <c r="W21420" s="110"/>
      <c r="Y21420" s="110"/>
      <c r="AA21420" s="110"/>
      <c r="AC21420" s="110"/>
    </row>
    <row r="21421" spans="19:29" x14ac:dyDescent="0.25">
      <c r="S21421" s="110"/>
      <c r="U21421" s="110"/>
      <c r="W21421" s="110"/>
      <c r="Y21421" s="110"/>
      <c r="AA21421" s="110"/>
      <c r="AC21421" s="110"/>
    </row>
    <row r="21422" spans="19:29" x14ac:dyDescent="0.25">
      <c r="S21422" s="110"/>
      <c r="U21422" s="110"/>
      <c r="W21422" s="110"/>
      <c r="Y21422" s="110"/>
      <c r="AA21422" s="110"/>
      <c r="AC21422" s="110"/>
    </row>
    <row r="21423" spans="19:29" x14ac:dyDescent="0.25">
      <c r="S21423" s="110"/>
      <c r="U21423" s="110"/>
      <c r="W21423" s="110"/>
      <c r="Y21423" s="110"/>
      <c r="AA21423" s="110"/>
      <c r="AC21423" s="110"/>
    </row>
    <row r="21424" spans="19:29" x14ac:dyDescent="0.25">
      <c r="S21424" s="111"/>
      <c r="U21424" s="111"/>
      <c r="W21424" s="111"/>
      <c r="Y21424" s="111"/>
      <c r="AA21424" s="111"/>
      <c r="AC21424" s="111"/>
    </row>
    <row r="21425" spans="19:29" x14ac:dyDescent="0.25">
      <c r="S21425" s="107"/>
      <c r="U21425" s="107"/>
      <c r="W21425" s="107"/>
      <c r="Y21425" s="107"/>
      <c r="AA21425" s="107"/>
      <c r="AC21425" s="107"/>
    </row>
    <row r="21426" spans="19:29" x14ac:dyDescent="0.25">
      <c r="S21426" s="108"/>
      <c r="U21426" s="108"/>
      <c r="W21426" s="108"/>
      <c r="Y21426" s="108"/>
      <c r="AA21426" s="108"/>
      <c r="AC21426" s="108"/>
    </row>
    <row r="21427" spans="19:29" x14ac:dyDescent="0.25">
      <c r="S21427" s="108"/>
      <c r="U21427" s="108"/>
      <c r="W21427" s="108"/>
      <c r="Y21427" s="108"/>
      <c r="AA21427" s="108"/>
      <c r="AC21427" s="108"/>
    </row>
    <row r="21428" spans="19:29" x14ac:dyDescent="0.25">
      <c r="S21428" s="109"/>
      <c r="U21428" s="109"/>
      <c r="W21428" s="109"/>
      <c r="Y21428" s="109"/>
      <c r="AA21428" s="109"/>
      <c r="AC21428" s="109"/>
    </row>
    <row r="21429" spans="19:29" x14ac:dyDescent="0.25">
      <c r="S21429" s="108"/>
      <c r="U21429" s="108"/>
      <c r="W21429" s="108"/>
      <c r="Y21429" s="108"/>
      <c r="AA21429" s="108"/>
      <c r="AC21429" s="108"/>
    </row>
    <row r="21430" spans="19:29" x14ac:dyDescent="0.25">
      <c r="S21430" s="108"/>
      <c r="U21430" s="108"/>
      <c r="W21430" s="108"/>
      <c r="Y21430" s="108"/>
      <c r="AA21430" s="108"/>
      <c r="AC21430" s="108"/>
    </row>
    <row r="21431" spans="19:29" x14ac:dyDescent="0.25">
      <c r="S21431" s="109"/>
      <c r="U21431" s="109"/>
      <c r="W21431" s="109"/>
      <c r="Y21431" s="109"/>
      <c r="AA21431" s="109"/>
      <c r="AC21431" s="109"/>
    </row>
    <row r="21432" spans="19:29" x14ac:dyDescent="0.25">
      <c r="S21432" s="108"/>
      <c r="U21432" s="108"/>
      <c r="W21432" s="108"/>
      <c r="Y21432" s="108"/>
      <c r="AA21432" s="108"/>
      <c r="AC21432" s="108"/>
    </row>
    <row r="21433" spans="19:29" x14ac:dyDescent="0.25">
      <c r="S21433" s="109"/>
      <c r="U21433" s="109"/>
      <c r="W21433" s="109"/>
      <c r="Y21433" s="109"/>
      <c r="AA21433" s="109"/>
      <c r="AC21433" s="109"/>
    </row>
    <row r="21434" spans="19:29" x14ac:dyDescent="0.25">
      <c r="S21434" s="108"/>
      <c r="U21434" s="108"/>
      <c r="W21434" s="108"/>
      <c r="Y21434" s="108"/>
      <c r="AA21434" s="108"/>
      <c r="AC21434" s="108"/>
    </row>
    <row r="21435" spans="19:29" x14ac:dyDescent="0.25">
      <c r="S21435" s="108"/>
      <c r="U21435" s="108"/>
      <c r="W21435" s="108"/>
      <c r="Y21435" s="108"/>
      <c r="AA21435" s="108"/>
      <c r="AC21435" s="108"/>
    </row>
    <row r="21436" spans="19:29" x14ac:dyDescent="0.25">
      <c r="S21436" s="108"/>
      <c r="U21436" s="108"/>
      <c r="W21436" s="108"/>
      <c r="Y21436" s="108"/>
      <c r="AA21436" s="108"/>
      <c r="AC21436" s="108"/>
    </row>
    <row r="21437" spans="19:29" x14ac:dyDescent="0.25">
      <c r="S21437" s="110"/>
      <c r="U21437" s="110"/>
      <c r="W21437" s="110"/>
      <c r="Y21437" s="110"/>
      <c r="AA21437" s="110"/>
      <c r="AC21437" s="110"/>
    </row>
    <row r="21438" spans="19:29" x14ac:dyDescent="0.25">
      <c r="S21438" s="110"/>
      <c r="U21438" s="110"/>
      <c r="W21438" s="110"/>
      <c r="Y21438" s="110"/>
      <c r="AA21438" s="110"/>
      <c r="AC21438" s="110"/>
    </row>
    <row r="21439" spans="19:29" x14ac:dyDescent="0.25">
      <c r="S21439" s="110"/>
      <c r="U21439" s="110"/>
      <c r="W21439" s="110"/>
      <c r="Y21439" s="110"/>
      <c r="AA21439" s="110"/>
      <c r="AC21439" s="110"/>
    </row>
    <row r="21440" spans="19:29" x14ac:dyDescent="0.25">
      <c r="S21440" s="110"/>
      <c r="U21440" s="110"/>
      <c r="W21440" s="110"/>
      <c r="Y21440" s="110"/>
      <c r="AA21440" s="110"/>
      <c r="AC21440" s="110"/>
    </row>
    <row r="21441" spans="19:29" x14ac:dyDescent="0.25">
      <c r="S21441" s="111"/>
      <c r="U21441" s="111"/>
      <c r="W21441" s="111"/>
      <c r="Y21441" s="111"/>
      <c r="AA21441" s="111"/>
      <c r="AC21441" s="111"/>
    </row>
    <row r="21442" spans="19:29" x14ac:dyDescent="0.25">
      <c r="S21442" s="107"/>
      <c r="U21442" s="107"/>
      <c r="W21442" s="107"/>
      <c r="Y21442" s="107"/>
      <c r="AA21442" s="107"/>
      <c r="AC21442" s="107"/>
    </row>
    <row r="21443" spans="19:29" x14ac:dyDescent="0.25">
      <c r="S21443" s="108"/>
      <c r="U21443" s="108"/>
      <c r="W21443" s="108"/>
      <c r="Y21443" s="108"/>
      <c r="AA21443" s="108"/>
      <c r="AC21443" s="108"/>
    </row>
    <row r="21444" spans="19:29" x14ac:dyDescent="0.25">
      <c r="S21444" s="108"/>
      <c r="U21444" s="108"/>
      <c r="W21444" s="108"/>
      <c r="Y21444" s="108"/>
      <c r="AA21444" s="108"/>
      <c r="AC21444" s="108"/>
    </row>
    <row r="21445" spans="19:29" x14ac:dyDescent="0.25">
      <c r="S21445" s="109"/>
      <c r="U21445" s="109"/>
      <c r="W21445" s="109"/>
      <c r="Y21445" s="109"/>
      <c r="AA21445" s="109"/>
      <c r="AC21445" s="109"/>
    </row>
    <row r="21446" spans="19:29" x14ac:dyDescent="0.25">
      <c r="S21446" s="108"/>
      <c r="U21446" s="108"/>
      <c r="W21446" s="108"/>
      <c r="Y21446" s="108"/>
      <c r="AA21446" s="108"/>
      <c r="AC21446" s="108"/>
    </row>
    <row r="21447" spans="19:29" x14ac:dyDescent="0.25">
      <c r="S21447" s="108"/>
      <c r="U21447" s="108"/>
      <c r="W21447" s="108"/>
      <c r="Y21447" s="108"/>
      <c r="AA21447" s="108"/>
      <c r="AC21447" s="108"/>
    </row>
    <row r="21448" spans="19:29" x14ac:dyDescent="0.25">
      <c r="S21448" s="109"/>
      <c r="U21448" s="109"/>
      <c r="W21448" s="109"/>
      <c r="Y21448" s="109"/>
      <c r="AA21448" s="109"/>
      <c r="AC21448" s="109"/>
    </row>
    <row r="21449" spans="19:29" x14ac:dyDescent="0.25">
      <c r="S21449" s="108"/>
      <c r="U21449" s="108"/>
      <c r="W21449" s="108"/>
      <c r="Y21449" s="108"/>
      <c r="AA21449" s="108"/>
      <c r="AC21449" s="108"/>
    </row>
    <row r="21450" spans="19:29" x14ac:dyDescent="0.25">
      <c r="S21450" s="109"/>
      <c r="U21450" s="109"/>
      <c r="W21450" s="109"/>
      <c r="Y21450" s="109"/>
      <c r="AA21450" s="109"/>
      <c r="AC21450" s="109"/>
    </row>
    <row r="21451" spans="19:29" x14ac:dyDescent="0.25">
      <c r="S21451" s="108"/>
      <c r="U21451" s="108"/>
      <c r="W21451" s="108"/>
      <c r="Y21451" s="108"/>
      <c r="AA21451" s="108"/>
      <c r="AC21451" s="108"/>
    </row>
    <row r="21452" spans="19:29" x14ac:dyDescent="0.25">
      <c r="S21452" s="108"/>
      <c r="U21452" s="108"/>
      <c r="W21452" s="108"/>
      <c r="Y21452" s="108"/>
      <c r="AA21452" s="108"/>
      <c r="AC21452" s="108"/>
    </row>
    <row r="21453" spans="19:29" x14ac:dyDescent="0.25">
      <c r="S21453" s="108"/>
      <c r="U21453" s="108"/>
      <c r="W21453" s="108"/>
      <c r="Y21453" s="108"/>
      <c r="AA21453" s="108"/>
      <c r="AC21453" s="108"/>
    </row>
    <row r="21454" spans="19:29" x14ac:dyDescent="0.25">
      <c r="S21454" s="110"/>
      <c r="U21454" s="110"/>
      <c r="W21454" s="110"/>
      <c r="Y21454" s="110"/>
      <c r="AA21454" s="110"/>
      <c r="AC21454" s="110"/>
    </row>
    <row r="21455" spans="19:29" x14ac:dyDescent="0.25">
      <c r="S21455" s="110"/>
      <c r="U21455" s="110"/>
      <c r="W21455" s="110"/>
      <c r="Y21455" s="110"/>
      <c r="AA21455" s="110"/>
      <c r="AC21455" s="110"/>
    </row>
    <row r="21456" spans="19:29" x14ac:dyDescent="0.25">
      <c r="S21456" s="110"/>
      <c r="U21456" s="110"/>
      <c r="W21456" s="110"/>
      <c r="Y21456" s="110"/>
      <c r="AA21456" s="110"/>
      <c r="AC21456" s="110"/>
    </row>
    <row r="21457" spans="19:29" x14ac:dyDescent="0.25">
      <c r="S21457" s="110"/>
      <c r="U21457" s="110"/>
      <c r="W21457" s="110"/>
      <c r="Y21457" s="110"/>
      <c r="AA21457" s="110"/>
      <c r="AC21457" s="110"/>
    </row>
    <row r="21458" spans="19:29" x14ac:dyDescent="0.25">
      <c r="S21458" s="111"/>
      <c r="U21458" s="111"/>
      <c r="W21458" s="111"/>
      <c r="Y21458" s="111"/>
      <c r="AA21458" s="111"/>
      <c r="AC21458" s="111"/>
    </row>
    <row r="21459" spans="19:29" x14ac:dyDescent="0.25">
      <c r="S21459" s="107"/>
      <c r="U21459" s="107"/>
      <c r="W21459" s="107"/>
      <c r="Y21459" s="107"/>
      <c r="AA21459" s="107"/>
      <c r="AC21459" s="107"/>
    </row>
    <row r="21460" spans="19:29" x14ac:dyDescent="0.25">
      <c r="S21460" s="108"/>
      <c r="U21460" s="108"/>
      <c r="W21460" s="108"/>
      <c r="Y21460" s="108"/>
      <c r="AA21460" s="108"/>
      <c r="AC21460" s="108"/>
    </row>
    <row r="21461" spans="19:29" x14ac:dyDescent="0.25">
      <c r="S21461" s="108"/>
      <c r="U21461" s="108"/>
      <c r="W21461" s="108"/>
      <c r="Y21461" s="108"/>
      <c r="AA21461" s="108"/>
      <c r="AC21461" s="108"/>
    </row>
    <row r="21462" spans="19:29" x14ac:dyDescent="0.25">
      <c r="S21462" s="109"/>
      <c r="U21462" s="109"/>
      <c r="W21462" s="109"/>
      <c r="Y21462" s="109"/>
      <c r="AA21462" s="109"/>
      <c r="AC21462" s="109"/>
    </row>
    <row r="21463" spans="19:29" x14ac:dyDescent="0.25">
      <c r="S21463" s="108"/>
      <c r="U21463" s="108"/>
      <c r="W21463" s="108"/>
      <c r="Y21463" s="108"/>
      <c r="AA21463" s="108"/>
      <c r="AC21463" s="108"/>
    </row>
    <row r="21464" spans="19:29" x14ac:dyDescent="0.25">
      <c r="S21464" s="108"/>
      <c r="U21464" s="108"/>
      <c r="W21464" s="108"/>
      <c r="Y21464" s="108"/>
      <c r="AA21464" s="108"/>
      <c r="AC21464" s="108"/>
    </row>
    <row r="21465" spans="19:29" x14ac:dyDescent="0.25">
      <c r="S21465" s="109"/>
      <c r="U21465" s="109"/>
      <c r="W21465" s="109"/>
      <c r="Y21465" s="109"/>
      <c r="AA21465" s="109"/>
      <c r="AC21465" s="109"/>
    </row>
    <row r="21466" spans="19:29" x14ac:dyDescent="0.25">
      <c r="S21466" s="108"/>
      <c r="U21466" s="108"/>
      <c r="W21466" s="108"/>
      <c r="Y21466" s="108"/>
      <c r="AA21466" s="108"/>
      <c r="AC21466" s="108"/>
    </row>
    <row r="21467" spans="19:29" x14ac:dyDescent="0.25">
      <c r="S21467" s="109"/>
      <c r="U21467" s="109"/>
      <c r="W21467" s="109"/>
      <c r="Y21467" s="109"/>
      <c r="AA21467" s="109"/>
      <c r="AC21467" s="109"/>
    </row>
    <row r="21468" spans="19:29" x14ac:dyDescent="0.25">
      <c r="S21468" s="108"/>
      <c r="U21468" s="108"/>
      <c r="W21468" s="108"/>
      <c r="Y21468" s="108"/>
      <c r="AA21468" s="108"/>
      <c r="AC21468" s="108"/>
    </row>
    <row r="21469" spans="19:29" x14ac:dyDescent="0.25">
      <c r="S21469" s="108"/>
      <c r="U21469" s="108"/>
      <c r="W21469" s="108"/>
      <c r="Y21469" s="108"/>
      <c r="AA21469" s="108"/>
      <c r="AC21469" s="108"/>
    </row>
    <row r="21470" spans="19:29" x14ac:dyDescent="0.25">
      <c r="S21470" s="108"/>
      <c r="U21470" s="108"/>
      <c r="W21470" s="108"/>
      <c r="Y21470" s="108"/>
      <c r="AA21470" s="108"/>
      <c r="AC21470" s="108"/>
    </row>
    <row r="21471" spans="19:29" x14ac:dyDescent="0.25">
      <c r="S21471" s="110"/>
      <c r="U21471" s="110"/>
      <c r="W21471" s="110"/>
      <c r="Y21471" s="110"/>
      <c r="AA21471" s="110"/>
      <c r="AC21471" s="110"/>
    </row>
    <row r="21472" spans="19:29" x14ac:dyDescent="0.25">
      <c r="S21472" s="110"/>
      <c r="U21472" s="110"/>
      <c r="W21472" s="110"/>
      <c r="Y21472" s="110"/>
      <c r="AA21472" s="110"/>
      <c r="AC21472" s="110"/>
    </row>
    <row r="21473" spans="19:29" x14ac:dyDescent="0.25">
      <c r="S21473" s="110"/>
      <c r="U21473" s="110"/>
      <c r="W21473" s="110"/>
      <c r="Y21473" s="110"/>
      <c r="AA21473" s="110"/>
      <c r="AC21473" s="110"/>
    </row>
    <row r="21474" spans="19:29" x14ac:dyDescent="0.25">
      <c r="S21474" s="110"/>
      <c r="U21474" s="110"/>
      <c r="W21474" s="110"/>
      <c r="Y21474" s="110"/>
      <c r="AA21474" s="110"/>
      <c r="AC21474" s="110"/>
    </row>
    <row r="21475" spans="19:29" x14ac:dyDescent="0.25">
      <c r="S21475" s="111"/>
      <c r="U21475" s="111"/>
      <c r="W21475" s="111"/>
      <c r="Y21475" s="111"/>
      <c r="AA21475" s="111"/>
      <c r="AC21475" s="111"/>
    </row>
    <row r="21476" spans="19:29" x14ac:dyDescent="0.25">
      <c r="S21476" s="107"/>
      <c r="U21476" s="107"/>
      <c r="W21476" s="107"/>
      <c r="Y21476" s="107"/>
      <c r="AA21476" s="107"/>
      <c r="AC21476" s="107"/>
    </row>
    <row r="21477" spans="19:29" x14ac:dyDescent="0.25">
      <c r="S21477" s="108"/>
      <c r="U21477" s="108"/>
      <c r="W21477" s="108"/>
      <c r="Y21477" s="108"/>
      <c r="AA21477" s="108"/>
      <c r="AC21477" s="108"/>
    </row>
    <row r="21478" spans="19:29" x14ac:dyDescent="0.25">
      <c r="S21478" s="108"/>
      <c r="U21478" s="108"/>
      <c r="W21478" s="108"/>
      <c r="Y21478" s="108"/>
      <c r="AA21478" s="108"/>
      <c r="AC21478" s="108"/>
    </row>
    <row r="21479" spans="19:29" x14ac:dyDescent="0.25">
      <c r="S21479" s="109"/>
      <c r="U21479" s="109"/>
      <c r="W21479" s="109"/>
      <c r="Y21479" s="109"/>
      <c r="AA21479" s="109"/>
      <c r="AC21479" s="109"/>
    </row>
    <row r="21480" spans="19:29" x14ac:dyDescent="0.25">
      <c r="S21480" s="108"/>
      <c r="U21480" s="108"/>
      <c r="W21480" s="108"/>
      <c r="Y21480" s="108"/>
      <c r="AA21480" s="108"/>
      <c r="AC21480" s="108"/>
    </row>
    <row r="21481" spans="19:29" x14ac:dyDescent="0.25">
      <c r="S21481" s="108"/>
      <c r="U21481" s="108"/>
      <c r="W21481" s="108"/>
      <c r="Y21481" s="108"/>
      <c r="AA21481" s="108"/>
      <c r="AC21481" s="108"/>
    </row>
    <row r="21482" spans="19:29" x14ac:dyDescent="0.25">
      <c r="S21482" s="109"/>
      <c r="U21482" s="109"/>
      <c r="W21482" s="109"/>
      <c r="Y21482" s="109"/>
      <c r="AA21482" s="109"/>
      <c r="AC21482" s="109"/>
    </row>
    <row r="21483" spans="19:29" x14ac:dyDescent="0.25">
      <c r="S21483" s="108"/>
      <c r="U21483" s="108"/>
      <c r="W21483" s="108"/>
      <c r="Y21483" s="108"/>
      <c r="AA21483" s="108"/>
      <c r="AC21483" s="108"/>
    </row>
    <row r="21484" spans="19:29" x14ac:dyDescent="0.25">
      <c r="S21484" s="109"/>
      <c r="U21484" s="109"/>
      <c r="W21484" s="109"/>
      <c r="Y21484" s="109"/>
      <c r="AA21484" s="109"/>
      <c r="AC21484" s="109"/>
    </row>
    <row r="21485" spans="19:29" x14ac:dyDescent="0.25">
      <c r="S21485" s="108"/>
      <c r="U21485" s="108"/>
      <c r="W21485" s="108"/>
      <c r="Y21485" s="108"/>
      <c r="AA21485" s="108"/>
      <c r="AC21485" s="108"/>
    </row>
    <row r="21486" spans="19:29" x14ac:dyDescent="0.25">
      <c r="S21486" s="108"/>
      <c r="U21486" s="108"/>
      <c r="W21486" s="108"/>
      <c r="Y21486" s="108"/>
      <c r="AA21486" s="108"/>
      <c r="AC21486" s="108"/>
    </row>
    <row r="21487" spans="19:29" x14ac:dyDescent="0.25">
      <c r="S21487" s="108"/>
      <c r="U21487" s="108"/>
      <c r="W21487" s="108"/>
      <c r="Y21487" s="108"/>
      <c r="AA21487" s="108"/>
      <c r="AC21487" s="108"/>
    </row>
    <row r="21488" spans="19:29" x14ac:dyDescent="0.25">
      <c r="S21488" s="110"/>
      <c r="U21488" s="110"/>
      <c r="W21488" s="110"/>
      <c r="Y21488" s="110"/>
      <c r="AA21488" s="110"/>
      <c r="AC21488" s="110"/>
    </row>
    <row r="21489" spans="19:29" x14ac:dyDescent="0.25">
      <c r="S21489" s="110"/>
      <c r="U21489" s="110"/>
      <c r="W21489" s="110"/>
      <c r="Y21489" s="110"/>
      <c r="AA21489" s="110"/>
      <c r="AC21489" s="110"/>
    </row>
    <row r="21490" spans="19:29" x14ac:dyDescent="0.25">
      <c r="S21490" s="110"/>
      <c r="U21490" s="110"/>
      <c r="W21490" s="110"/>
      <c r="Y21490" s="110"/>
      <c r="AA21490" s="110"/>
      <c r="AC21490" s="110"/>
    </row>
    <row r="21491" spans="19:29" x14ac:dyDescent="0.25">
      <c r="S21491" s="110"/>
      <c r="U21491" s="110"/>
      <c r="W21491" s="110"/>
      <c r="Y21491" s="110"/>
      <c r="AA21491" s="110"/>
      <c r="AC21491" s="110"/>
    </row>
    <row r="21492" spans="19:29" x14ac:dyDescent="0.25">
      <c r="S21492" s="111"/>
      <c r="U21492" s="111"/>
      <c r="W21492" s="111"/>
      <c r="Y21492" s="111"/>
      <c r="AA21492" s="111"/>
      <c r="AC21492" s="111"/>
    </row>
    <row r="21493" spans="19:29" x14ac:dyDescent="0.25">
      <c r="S21493" s="107"/>
      <c r="U21493" s="107"/>
      <c r="W21493" s="107"/>
      <c r="Y21493" s="107"/>
      <c r="AA21493" s="107"/>
      <c r="AC21493" s="107"/>
    </row>
    <row r="21494" spans="19:29" x14ac:dyDescent="0.25">
      <c r="S21494" s="108"/>
      <c r="U21494" s="108"/>
      <c r="W21494" s="108"/>
      <c r="Y21494" s="108"/>
      <c r="AA21494" s="108"/>
      <c r="AC21494" s="108"/>
    </row>
    <row r="21495" spans="19:29" x14ac:dyDescent="0.25">
      <c r="S21495" s="108"/>
      <c r="U21495" s="108"/>
      <c r="W21495" s="108"/>
      <c r="Y21495" s="108"/>
      <c r="AA21495" s="108"/>
      <c r="AC21495" s="108"/>
    </row>
    <row r="21496" spans="19:29" x14ac:dyDescent="0.25">
      <c r="S21496" s="109"/>
      <c r="U21496" s="109"/>
      <c r="W21496" s="109"/>
      <c r="Y21496" s="109"/>
      <c r="AA21496" s="109"/>
      <c r="AC21496" s="109"/>
    </row>
    <row r="21497" spans="19:29" x14ac:dyDescent="0.25">
      <c r="S21497" s="108"/>
      <c r="U21497" s="108"/>
      <c r="W21497" s="108"/>
      <c r="Y21497" s="108"/>
      <c r="AA21497" s="108"/>
      <c r="AC21497" s="108"/>
    </row>
    <row r="21498" spans="19:29" x14ac:dyDescent="0.25">
      <c r="S21498" s="108"/>
      <c r="U21498" s="108"/>
      <c r="W21498" s="108"/>
      <c r="Y21498" s="108"/>
      <c r="AA21498" s="108"/>
      <c r="AC21498" s="108"/>
    </row>
    <row r="21499" spans="19:29" x14ac:dyDescent="0.25">
      <c r="S21499" s="109"/>
      <c r="U21499" s="109"/>
      <c r="W21499" s="109"/>
      <c r="Y21499" s="109"/>
      <c r="AA21499" s="109"/>
      <c r="AC21499" s="109"/>
    </row>
    <row r="21500" spans="19:29" x14ac:dyDescent="0.25">
      <c r="S21500" s="108"/>
      <c r="U21500" s="108"/>
      <c r="W21500" s="108"/>
      <c r="Y21500" s="108"/>
      <c r="AA21500" s="108"/>
      <c r="AC21500" s="108"/>
    </row>
    <row r="21501" spans="19:29" x14ac:dyDescent="0.25">
      <c r="S21501" s="109"/>
      <c r="U21501" s="109"/>
      <c r="W21501" s="109"/>
      <c r="Y21501" s="109"/>
      <c r="AA21501" s="109"/>
      <c r="AC21501" s="109"/>
    </row>
    <row r="21502" spans="19:29" x14ac:dyDescent="0.25">
      <c r="S21502" s="108"/>
      <c r="U21502" s="108"/>
      <c r="W21502" s="108"/>
      <c r="Y21502" s="108"/>
      <c r="AA21502" s="108"/>
      <c r="AC21502" s="108"/>
    </row>
    <row r="21503" spans="19:29" x14ac:dyDescent="0.25">
      <c r="S21503" s="108"/>
      <c r="U21503" s="108"/>
      <c r="W21503" s="108"/>
      <c r="Y21503" s="108"/>
      <c r="AA21503" s="108"/>
      <c r="AC21503" s="108"/>
    </row>
    <row r="21504" spans="19:29" x14ac:dyDescent="0.25">
      <c r="S21504" s="108"/>
      <c r="U21504" s="108"/>
      <c r="W21504" s="108"/>
      <c r="Y21504" s="108"/>
      <c r="AA21504" s="108"/>
      <c r="AC21504" s="108"/>
    </row>
    <row r="21505" spans="19:29" x14ac:dyDescent="0.25">
      <c r="S21505" s="110"/>
      <c r="U21505" s="110"/>
      <c r="W21505" s="110"/>
      <c r="Y21505" s="110"/>
      <c r="AA21505" s="110"/>
      <c r="AC21505" s="110"/>
    </row>
    <row r="21506" spans="19:29" x14ac:dyDescent="0.25">
      <c r="S21506" s="110"/>
      <c r="U21506" s="110"/>
      <c r="W21506" s="110"/>
      <c r="Y21506" s="110"/>
      <c r="AA21506" s="110"/>
      <c r="AC21506" s="110"/>
    </row>
    <row r="21507" spans="19:29" x14ac:dyDescent="0.25">
      <c r="S21507" s="110"/>
      <c r="U21507" s="110"/>
      <c r="W21507" s="110"/>
      <c r="Y21507" s="110"/>
      <c r="AA21507" s="110"/>
      <c r="AC21507" s="110"/>
    </row>
    <row r="21508" spans="19:29" x14ac:dyDescent="0.25">
      <c r="S21508" s="110"/>
      <c r="U21508" s="110"/>
      <c r="W21508" s="110"/>
      <c r="Y21508" s="110"/>
      <c r="AA21508" s="110"/>
      <c r="AC21508" s="110"/>
    </row>
    <row r="21509" spans="19:29" x14ac:dyDescent="0.25">
      <c r="S21509" s="111"/>
      <c r="U21509" s="111"/>
      <c r="W21509" s="111"/>
      <c r="Y21509" s="111"/>
      <c r="AA21509" s="111"/>
      <c r="AC21509" s="111"/>
    </row>
    <row r="21510" spans="19:29" x14ac:dyDescent="0.25">
      <c r="S21510" s="107"/>
      <c r="U21510" s="107"/>
      <c r="W21510" s="107"/>
      <c r="Y21510" s="107"/>
      <c r="AA21510" s="107"/>
      <c r="AC21510" s="107"/>
    </row>
    <row r="21511" spans="19:29" x14ac:dyDescent="0.25">
      <c r="S21511" s="108"/>
      <c r="U21511" s="108"/>
      <c r="W21511" s="108"/>
      <c r="Y21511" s="108"/>
      <c r="AA21511" s="108"/>
      <c r="AC21511" s="108"/>
    </row>
    <row r="21512" spans="19:29" x14ac:dyDescent="0.25">
      <c r="S21512" s="108"/>
      <c r="U21512" s="108"/>
      <c r="W21512" s="108"/>
      <c r="Y21512" s="108"/>
      <c r="AA21512" s="108"/>
      <c r="AC21512" s="108"/>
    </row>
    <row r="21513" spans="19:29" x14ac:dyDescent="0.25">
      <c r="S21513" s="109"/>
      <c r="U21513" s="109"/>
      <c r="W21513" s="109"/>
      <c r="Y21513" s="109"/>
      <c r="AA21513" s="109"/>
      <c r="AC21513" s="109"/>
    </row>
    <row r="21514" spans="19:29" x14ac:dyDescent="0.25">
      <c r="S21514" s="108"/>
      <c r="U21514" s="108"/>
      <c r="W21514" s="108"/>
      <c r="Y21514" s="108"/>
      <c r="AA21514" s="108"/>
      <c r="AC21514" s="108"/>
    </row>
    <row r="21515" spans="19:29" x14ac:dyDescent="0.25">
      <c r="S21515" s="108"/>
      <c r="U21515" s="108"/>
      <c r="W21515" s="108"/>
      <c r="Y21515" s="108"/>
      <c r="AA21515" s="108"/>
      <c r="AC21515" s="108"/>
    </row>
    <row r="21516" spans="19:29" x14ac:dyDescent="0.25">
      <c r="S21516" s="109"/>
      <c r="U21516" s="109"/>
      <c r="W21516" s="109"/>
      <c r="Y21516" s="109"/>
      <c r="AA21516" s="109"/>
      <c r="AC21516" s="109"/>
    </row>
    <row r="21517" spans="19:29" x14ac:dyDescent="0.25">
      <c r="S21517" s="108"/>
      <c r="U21517" s="108"/>
      <c r="W21517" s="108"/>
      <c r="Y21517" s="108"/>
      <c r="AA21517" s="108"/>
      <c r="AC21517" s="108"/>
    </row>
    <row r="21518" spans="19:29" x14ac:dyDescent="0.25">
      <c r="S21518" s="109"/>
      <c r="U21518" s="109"/>
      <c r="W21518" s="109"/>
      <c r="Y21518" s="109"/>
      <c r="AA21518" s="109"/>
      <c r="AC21518" s="109"/>
    </row>
    <row r="21519" spans="19:29" x14ac:dyDescent="0.25">
      <c r="S21519" s="108"/>
      <c r="U21519" s="108"/>
      <c r="W21519" s="108"/>
      <c r="Y21519" s="108"/>
      <c r="AA21519" s="108"/>
      <c r="AC21519" s="108"/>
    </row>
    <row r="21520" spans="19:29" x14ac:dyDescent="0.25">
      <c r="S21520" s="108"/>
      <c r="U21520" s="108"/>
      <c r="W21520" s="108"/>
      <c r="Y21520" s="108"/>
      <c r="AA21520" s="108"/>
      <c r="AC21520" s="108"/>
    </row>
    <row r="21521" spans="19:29" x14ac:dyDescent="0.25">
      <c r="S21521" s="108"/>
      <c r="U21521" s="108"/>
      <c r="W21521" s="108"/>
      <c r="Y21521" s="108"/>
      <c r="AA21521" s="108"/>
      <c r="AC21521" s="108"/>
    </row>
    <row r="21522" spans="19:29" x14ac:dyDescent="0.25">
      <c r="S21522" s="110"/>
      <c r="U21522" s="110"/>
      <c r="W21522" s="110"/>
      <c r="Y21522" s="110"/>
      <c r="AA21522" s="110"/>
      <c r="AC21522" s="110"/>
    </row>
    <row r="21523" spans="19:29" x14ac:dyDescent="0.25">
      <c r="S21523" s="110"/>
      <c r="U21523" s="110"/>
      <c r="W21523" s="110"/>
      <c r="Y21523" s="110"/>
      <c r="AA21523" s="110"/>
      <c r="AC21523" s="110"/>
    </row>
    <row r="21524" spans="19:29" x14ac:dyDescent="0.25">
      <c r="S21524" s="110"/>
      <c r="U21524" s="110"/>
      <c r="W21524" s="110"/>
      <c r="Y21524" s="110"/>
      <c r="AA21524" s="110"/>
      <c r="AC21524" s="110"/>
    </row>
    <row r="21525" spans="19:29" x14ac:dyDescent="0.25">
      <c r="S21525" s="110"/>
      <c r="U21525" s="110"/>
      <c r="W21525" s="110"/>
      <c r="Y21525" s="110"/>
      <c r="AA21525" s="110"/>
      <c r="AC21525" s="110"/>
    </row>
    <row r="21526" spans="19:29" x14ac:dyDescent="0.25">
      <c r="S21526" s="111"/>
      <c r="U21526" s="111"/>
      <c r="W21526" s="111"/>
      <c r="Y21526" s="111"/>
      <c r="AA21526" s="111"/>
      <c r="AC21526" s="111"/>
    </row>
    <row r="21527" spans="19:29" x14ac:dyDescent="0.25">
      <c r="S21527" s="107"/>
      <c r="U21527" s="107"/>
      <c r="W21527" s="107"/>
      <c r="Y21527" s="107"/>
      <c r="AA21527" s="107"/>
      <c r="AC21527" s="107"/>
    </row>
    <row r="21528" spans="19:29" x14ac:dyDescent="0.25">
      <c r="S21528" s="108"/>
      <c r="U21528" s="108"/>
      <c r="W21528" s="108"/>
      <c r="Y21528" s="108"/>
      <c r="AA21528" s="108"/>
      <c r="AC21528" s="108"/>
    </row>
    <row r="21529" spans="19:29" x14ac:dyDescent="0.25">
      <c r="S21529" s="108"/>
      <c r="U21529" s="108"/>
      <c r="W21529" s="108"/>
      <c r="Y21529" s="108"/>
      <c r="AA21529" s="108"/>
      <c r="AC21529" s="108"/>
    </row>
    <row r="21530" spans="19:29" x14ac:dyDescent="0.25">
      <c r="S21530" s="109"/>
      <c r="U21530" s="109"/>
      <c r="W21530" s="109"/>
      <c r="Y21530" s="109"/>
      <c r="AA21530" s="109"/>
      <c r="AC21530" s="109"/>
    </row>
    <row r="21531" spans="19:29" x14ac:dyDescent="0.25">
      <c r="S21531" s="108"/>
      <c r="U21531" s="108"/>
      <c r="W21531" s="108"/>
      <c r="Y21531" s="108"/>
      <c r="AA21531" s="108"/>
      <c r="AC21531" s="108"/>
    </row>
    <row r="21532" spans="19:29" x14ac:dyDescent="0.25">
      <c r="S21532" s="108"/>
      <c r="U21532" s="108"/>
      <c r="W21532" s="108"/>
      <c r="Y21532" s="108"/>
      <c r="AA21532" s="108"/>
      <c r="AC21532" s="108"/>
    </row>
    <row r="21533" spans="19:29" x14ac:dyDescent="0.25">
      <c r="S21533" s="109"/>
      <c r="U21533" s="109"/>
      <c r="W21533" s="109"/>
      <c r="Y21533" s="109"/>
      <c r="AA21533" s="109"/>
      <c r="AC21533" s="109"/>
    </row>
    <row r="21534" spans="19:29" x14ac:dyDescent="0.25">
      <c r="S21534" s="108"/>
      <c r="U21534" s="108"/>
      <c r="W21534" s="108"/>
      <c r="Y21534" s="108"/>
      <c r="AA21534" s="108"/>
      <c r="AC21534" s="108"/>
    </row>
    <row r="21535" spans="19:29" x14ac:dyDescent="0.25">
      <c r="S21535" s="109"/>
      <c r="U21535" s="109"/>
      <c r="W21535" s="109"/>
      <c r="Y21535" s="109"/>
      <c r="AA21535" s="109"/>
      <c r="AC21535" s="109"/>
    </row>
    <row r="21536" spans="19:29" x14ac:dyDescent="0.25">
      <c r="S21536" s="108"/>
      <c r="U21536" s="108"/>
      <c r="W21536" s="108"/>
      <c r="Y21536" s="108"/>
      <c r="AA21536" s="108"/>
      <c r="AC21536" s="108"/>
    </row>
    <row r="21537" spans="19:29" x14ac:dyDescent="0.25">
      <c r="S21537" s="108"/>
      <c r="U21537" s="108"/>
      <c r="W21537" s="108"/>
      <c r="Y21537" s="108"/>
      <c r="AA21537" s="108"/>
      <c r="AC21537" s="108"/>
    </row>
    <row r="21538" spans="19:29" x14ac:dyDescent="0.25">
      <c r="S21538" s="108"/>
      <c r="U21538" s="108"/>
      <c r="W21538" s="108"/>
      <c r="Y21538" s="108"/>
      <c r="AA21538" s="108"/>
      <c r="AC21538" s="108"/>
    </row>
    <row r="21539" spans="19:29" x14ac:dyDescent="0.25">
      <c r="S21539" s="110"/>
      <c r="U21539" s="110"/>
      <c r="W21539" s="110"/>
      <c r="Y21539" s="110"/>
      <c r="AA21539" s="110"/>
      <c r="AC21539" s="110"/>
    </row>
    <row r="21540" spans="19:29" x14ac:dyDescent="0.25">
      <c r="S21540" s="110"/>
      <c r="U21540" s="110"/>
      <c r="W21540" s="110"/>
      <c r="Y21540" s="110"/>
      <c r="AA21540" s="110"/>
      <c r="AC21540" s="110"/>
    </row>
    <row r="21541" spans="19:29" x14ac:dyDescent="0.25">
      <c r="S21541" s="110"/>
      <c r="U21541" s="110"/>
      <c r="W21541" s="110"/>
      <c r="Y21541" s="110"/>
      <c r="AA21541" s="110"/>
      <c r="AC21541" s="110"/>
    </row>
    <row r="21542" spans="19:29" x14ac:dyDescent="0.25">
      <c r="S21542" s="110"/>
      <c r="U21542" s="110"/>
      <c r="W21542" s="110"/>
      <c r="Y21542" s="110"/>
      <c r="AA21542" s="110"/>
      <c r="AC21542" s="110"/>
    </row>
    <row r="21543" spans="19:29" x14ac:dyDescent="0.25">
      <c r="S21543" s="111"/>
      <c r="U21543" s="111"/>
      <c r="W21543" s="111"/>
      <c r="Y21543" s="111"/>
      <c r="AA21543" s="111"/>
      <c r="AC21543" s="111"/>
    </row>
    <row r="21544" spans="19:29" x14ac:dyDescent="0.25">
      <c r="S21544" s="107"/>
      <c r="U21544" s="107"/>
      <c r="W21544" s="107"/>
      <c r="Y21544" s="107"/>
      <c r="AA21544" s="107"/>
      <c r="AC21544" s="107"/>
    </row>
    <row r="21545" spans="19:29" x14ac:dyDescent="0.25">
      <c r="S21545" s="108"/>
      <c r="U21545" s="108"/>
      <c r="W21545" s="108"/>
      <c r="Y21545" s="108"/>
      <c r="AA21545" s="108"/>
      <c r="AC21545" s="108"/>
    </row>
    <row r="21546" spans="19:29" x14ac:dyDescent="0.25">
      <c r="S21546" s="108"/>
      <c r="U21546" s="108"/>
      <c r="W21546" s="108"/>
      <c r="Y21546" s="108"/>
      <c r="AA21546" s="108"/>
      <c r="AC21546" s="108"/>
    </row>
    <row r="21547" spans="19:29" x14ac:dyDescent="0.25">
      <c r="S21547" s="109"/>
      <c r="U21547" s="109"/>
      <c r="W21547" s="109"/>
      <c r="Y21547" s="109"/>
      <c r="AA21547" s="109"/>
      <c r="AC21547" s="109"/>
    </row>
    <row r="21548" spans="19:29" x14ac:dyDescent="0.25">
      <c r="S21548" s="108"/>
      <c r="U21548" s="108"/>
      <c r="W21548" s="108"/>
      <c r="Y21548" s="108"/>
      <c r="AA21548" s="108"/>
      <c r="AC21548" s="108"/>
    </row>
    <row r="21549" spans="19:29" x14ac:dyDescent="0.25">
      <c r="S21549" s="108"/>
      <c r="U21549" s="108"/>
      <c r="W21549" s="108"/>
      <c r="Y21549" s="108"/>
      <c r="AA21549" s="108"/>
      <c r="AC21549" s="108"/>
    </row>
    <row r="21550" spans="19:29" x14ac:dyDescent="0.25">
      <c r="S21550" s="109"/>
      <c r="U21550" s="109"/>
      <c r="W21550" s="109"/>
      <c r="Y21550" s="109"/>
      <c r="AA21550" s="109"/>
      <c r="AC21550" s="109"/>
    </row>
    <row r="21551" spans="19:29" x14ac:dyDescent="0.25">
      <c r="S21551" s="108"/>
      <c r="U21551" s="108"/>
      <c r="W21551" s="108"/>
      <c r="Y21551" s="108"/>
      <c r="AA21551" s="108"/>
      <c r="AC21551" s="108"/>
    </row>
    <row r="21552" spans="19:29" x14ac:dyDescent="0.25">
      <c r="S21552" s="109"/>
      <c r="U21552" s="109"/>
      <c r="W21552" s="109"/>
      <c r="Y21552" s="109"/>
      <c r="AA21552" s="109"/>
      <c r="AC21552" s="109"/>
    </row>
    <row r="21553" spans="19:29" x14ac:dyDescent="0.25">
      <c r="S21553" s="108"/>
      <c r="U21553" s="108"/>
      <c r="W21553" s="108"/>
      <c r="Y21553" s="108"/>
      <c r="AA21553" s="108"/>
      <c r="AC21553" s="108"/>
    </row>
    <row r="21554" spans="19:29" x14ac:dyDescent="0.25">
      <c r="S21554" s="108"/>
      <c r="U21554" s="108"/>
      <c r="W21554" s="108"/>
      <c r="Y21554" s="108"/>
      <c r="AA21554" s="108"/>
      <c r="AC21554" s="108"/>
    </row>
    <row r="21555" spans="19:29" x14ac:dyDescent="0.25">
      <c r="S21555" s="108"/>
      <c r="U21555" s="108"/>
      <c r="W21555" s="108"/>
      <c r="Y21555" s="108"/>
      <c r="AA21555" s="108"/>
      <c r="AC21555" s="108"/>
    </row>
    <row r="21556" spans="19:29" x14ac:dyDescent="0.25">
      <c r="S21556" s="110"/>
      <c r="U21556" s="110"/>
      <c r="W21556" s="110"/>
      <c r="Y21556" s="110"/>
      <c r="AA21556" s="110"/>
      <c r="AC21556" s="110"/>
    </row>
    <row r="21557" spans="19:29" x14ac:dyDescent="0.25">
      <c r="S21557" s="110"/>
      <c r="U21557" s="110"/>
      <c r="W21557" s="110"/>
      <c r="Y21557" s="110"/>
      <c r="AA21557" s="110"/>
      <c r="AC21557" s="110"/>
    </row>
    <row r="21558" spans="19:29" x14ac:dyDescent="0.25">
      <c r="S21558" s="110"/>
      <c r="U21558" s="110"/>
      <c r="W21558" s="110"/>
      <c r="Y21558" s="110"/>
      <c r="AA21558" s="110"/>
      <c r="AC21558" s="110"/>
    </row>
    <row r="21559" spans="19:29" x14ac:dyDescent="0.25">
      <c r="S21559" s="110"/>
      <c r="U21559" s="110"/>
      <c r="W21559" s="110"/>
      <c r="Y21559" s="110"/>
      <c r="AA21559" s="110"/>
      <c r="AC21559" s="110"/>
    </row>
    <row r="21560" spans="19:29" x14ac:dyDescent="0.25">
      <c r="S21560" s="111"/>
      <c r="U21560" s="111"/>
      <c r="W21560" s="111"/>
      <c r="Y21560" s="111"/>
      <c r="AA21560" s="111"/>
      <c r="AC21560" s="111"/>
    </row>
    <row r="21561" spans="19:29" x14ac:dyDescent="0.25">
      <c r="S21561" s="107"/>
      <c r="U21561" s="107"/>
      <c r="W21561" s="107"/>
      <c r="Y21561" s="107"/>
      <c r="AA21561" s="107"/>
      <c r="AC21561" s="107"/>
    </row>
    <row r="21562" spans="19:29" x14ac:dyDescent="0.25">
      <c r="S21562" s="108"/>
      <c r="U21562" s="108"/>
      <c r="W21562" s="108"/>
      <c r="Y21562" s="108"/>
      <c r="AA21562" s="108"/>
      <c r="AC21562" s="108"/>
    </row>
    <row r="21563" spans="19:29" x14ac:dyDescent="0.25">
      <c r="S21563" s="108"/>
      <c r="U21563" s="108"/>
      <c r="W21563" s="108"/>
      <c r="Y21563" s="108"/>
      <c r="AA21563" s="108"/>
      <c r="AC21563" s="108"/>
    </row>
    <row r="21564" spans="19:29" x14ac:dyDescent="0.25">
      <c r="S21564" s="109"/>
      <c r="U21564" s="109"/>
      <c r="W21564" s="109"/>
      <c r="Y21564" s="109"/>
      <c r="AA21564" s="109"/>
      <c r="AC21564" s="109"/>
    </row>
    <row r="21565" spans="19:29" x14ac:dyDescent="0.25">
      <c r="S21565" s="108"/>
      <c r="U21565" s="108"/>
      <c r="W21565" s="108"/>
      <c r="Y21565" s="108"/>
      <c r="AA21565" s="108"/>
      <c r="AC21565" s="108"/>
    </row>
    <row r="21566" spans="19:29" x14ac:dyDescent="0.25">
      <c r="S21566" s="108"/>
      <c r="U21566" s="108"/>
      <c r="W21566" s="108"/>
      <c r="Y21566" s="108"/>
      <c r="AA21566" s="108"/>
      <c r="AC21566" s="108"/>
    </row>
    <row r="21567" spans="19:29" x14ac:dyDescent="0.25">
      <c r="S21567" s="109"/>
      <c r="U21567" s="109"/>
      <c r="W21567" s="109"/>
      <c r="Y21567" s="109"/>
      <c r="AA21567" s="109"/>
      <c r="AC21567" s="109"/>
    </row>
    <row r="21568" spans="19:29" x14ac:dyDescent="0.25">
      <c r="S21568" s="108"/>
      <c r="U21568" s="108"/>
      <c r="W21568" s="108"/>
      <c r="Y21568" s="108"/>
      <c r="AA21568" s="108"/>
      <c r="AC21568" s="108"/>
    </row>
    <row r="21569" spans="19:29" x14ac:dyDescent="0.25">
      <c r="S21569" s="109"/>
      <c r="U21569" s="109"/>
      <c r="W21569" s="109"/>
      <c r="Y21569" s="109"/>
      <c r="AA21569" s="109"/>
      <c r="AC21569" s="109"/>
    </row>
    <row r="21570" spans="19:29" x14ac:dyDescent="0.25">
      <c r="S21570" s="108"/>
      <c r="U21570" s="108"/>
      <c r="W21570" s="108"/>
      <c r="Y21570" s="108"/>
      <c r="AA21570" s="108"/>
      <c r="AC21570" s="108"/>
    </row>
    <row r="21571" spans="19:29" x14ac:dyDescent="0.25">
      <c r="S21571" s="108"/>
      <c r="U21571" s="108"/>
      <c r="W21571" s="108"/>
      <c r="Y21571" s="108"/>
      <c r="AA21571" s="108"/>
      <c r="AC21571" s="108"/>
    </row>
    <row r="21572" spans="19:29" x14ac:dyDescent="0.25">
      <c r="S21572" s="108"/>
      <c r="U21572" s="108"/>
      <c r="W21572" s="108"/>
      <c r="Y21572" s="108"/>
      <c r="AA21572" s="108"/>
      <c r="AC21572" s="108"/>
    </row>
    <row r="21573" spans="19:29" x14ac:dyDescent="0.25">
      <c r="S21573" s="110"/>
      <c r="U21573" s="110"/>
      <c r="W21573" s="110"/>
      <c r="Y21573" s="110"/>
      <c r="AA21573" s="110"/>
      <c r="AC21573" s="110"/>
    </row>
    <row r="21574" spans="19:29" x14ac:dyDescent="0.25">
      <c r="S21574" s="110"/>
      <c r="U21574" s="110"/>
      <c r="W21574" s="110"/>
      <c r="Y21574" s="110"/>
      <c r="AA21574" s="110"/>
      <c r="AC21574" s="110"/>
    </row>
    <row r="21575" spans="19:29" x14ac:dyDescent="0.25">
      <c r="S21575" s="110"/>
      <c r="U21575" s="110"/>
      <c r="W21575" s="110"/>
      <c r="Y21575" s="110"/>
      <c r="AA21575" s="110"/>
      <c r="AC21575" s="110"/>
    </row>
    <row r="21576" spans="19:29" x14ac:dyDescent="0.25">
      <c r="S21576" s="110"/>
      <c r="U21576" s="110"/>
      <c r="W21576" s="110"/>
      <c r="Y21576" s="110"/>
      <c r="AA21576" s="110"/>
      <c r="AC21576" s="110"/>
    </row>
    <row r="21577" spans="19:29" x14ac:dyDescent="0.25">
      <c r="S21577" s="111"/>
      <c r="U21577" s="111"/>
      <c r="W21577" s="111"/>
      <c r="Y21577" s="111"/>
      <c r="AA21577" s="111"/>
      <c r="AC21577" s="111"/>
    </row>
    <row r="21578" spans="19:29" x14ac:dyDescent="0.25">
      <c r="S21578" s="107"/>
      <c r="U21578" s="107"/>
      <c r="W21578" s="107"/>
      <c r="Y21578" s="107"/>
      <c r="AA21578" s="107"/>
      <c r="AC21578" s="107"/>
    </row>
    <row r="21579" spans="19:29" x14ac:dyDescent="0.25">
      <c r="S21579" s="108"/>
      <c r="U21579" s="108"/>
      <c r="W21579" s="108"/>
      <c r="Y21579" s="108"/>
      <c r="AA21579" s="108"/>
      <c r="AC21579" s="108"/>
    </row>
    <row r="21580" spans="19:29" x14ac:dyDescent="0.25">
      <c r="S21580" s="108"/>
      <c r="U21580" s="108"/>
      <c r="W21580" s="108"/>
      <c r="Y21580" s="108"/>
      <c r="AA21580" s="108"/>
      <c r="AC21580" s="108"/>
    </row>
    <row r="21581" spans="19:29" x14ac:dyDescent="0.25">
      <c r="S21581" s="109"/>
      <c r="U21581" s="109"/>
      <c r="W21581" s="109"/>
      <c r="Y21581" s="109"/>
      <c r="AA21581" s="109"/>
      <c r="AC21581" s="109"/>
    </row>
    <row r="21582" spans="19:29" x14ac:dyDescent="0.25">
      <c r="S21582" s="108"/>
      <c r="U21582" s="108"/>
      <c r="W21582" s="108"/>
      <c r="Y21582" s="108"/>
      <c r="AA21582" s="108"/>
      <c r="AC21582" s="108"/>
    </row>
    <row r="21583" spans="19:29" x14ac:dyDescent="0.25">
      <c r="S21583" s="108"/>
      <c r="U21583" s="108"/>
      <c r="W21583" s="108"/>
      <c r="Y21583" s="108"/>
      <c r="AA21583" s="108"/>
      <c r="AC21583" s="108"/>
    </row>
    <row r="21584" spans="19:29" x14ac:dyDescent="0.25">
      <c r="S21584" s="109"/>
      <c r="U21584" s="109"/>
      <c r="W21584" s="109"/>
      <c r="Y21584" s="109"/>
      <c r="AA21584" s="109"/>
      <c r="AC21584" s="109"/>
    </row>
    <row r="21585" spans="19:29" x14ac:dyDescent="0.25">
      <c r="S21585" s="108"/>
      <c r="U21585" s="108"/>
      <c r="W21585" s="108"/>
      <c r="Y21585" s="108"/>
      <c r="AA21585" s="108"/>
      <c r="AC21585" s="108"/>
    </row>
    <row r="21586" spans="19:29" x14ac:dyDescent="0.25">
      <c r="S21586" s="109"/>
      <c r="U21586" s="109"/>
      <c r="W21586" s="109"/>
      <c r="Y21586" s="109"/>
      <c r="AA21586" s="109"/>
      <c r="AC21586" s="109"/>
    </row>
    <row r="21587" spans="19:29" x14ac:dyDescent="0.25">
      <c r="S21587" s="108"/>
      <c r="U21587" s="108"/>
      <c r="W21587" s="108"/>
      <c r="Y21587" s="108"/>
      <c r="AA21587" s="108"/>
      <c r="AC21587" s="108"/>
    </row>
    <row r="21588" spans="19:29" x14ac:dyDescent="0.25">
      <c r="S21588" s="108"/>
      <c r="U21588" s="108"/>
      <c r="W21588" s="108"/>
      <c r="Y21588" s="108"/>
      <c r="AA21588" s="108"/>
      <c r="AC21588" s="108"/>
    </row>
    <row r="21589" spans="19:29" x14ac:dyDescent="0.25">
      <c r="S21589" s="108"/>
      <c r="U21589" s="108"/>
      <c r="W21589" s="108"/>
      <c r="Y21589" s="108"/>
      <c r="AA21589" s="108"/>
      <c r="AC21589" s="108"/>
    </row>
    <row r="21590" spans="19:29" x14ac:dyDescent="0.25">
      <c r="S21590" s="110"/>
      <c r="U21590" s="110"/>
      <c r="W21590" s="110"/>
      <c r="Y21590" s="110"/>
      <c r="AA21590" s="110"/>
      <c r="AC21590" s="110"/>
    </row>
    <row r="21591" spans="19:29" x14ac:dyDescent="0.25">
      <c r="S21591" s="110"/>
      <c r="U21591" s="110"/>
      <c r="W21591" s="110"/>
      <c r="Y21591" s="110"/>
      <c r="AA21591" s="110"/>
      <c r="AC21591" s="110"/>
    </row>
    <row r="21592" spans="19:29" x14ac:dyDescent="0.25">
      <c r="S21592" s="110"/>
      <c r="U21592" s="110"/>
      <c r="W21592" s="110"/>
      <c r="Y21592" s="110"/>
      <c r="AA21592" s="110"/>
      <c r="AC21592" s="110"/>
    </row>
    <row r="21593" spans="19:29" x14ac:dyDescent="0.25">
      <c r="S21593" s="110"/>
      <c r="U21593" s="110"/>
      <c r="W21593" s="110"/>
      <c r="Y21593" s="110"/>
      <c r="AA21593" s="110"/>
      <c r="AC21593" s="110"/>
    </row>
    <row r="21594" spans="19:29" x14ac:dyDescent="0.25">
      <c r="S21594" s="111"/>
      <c r="U21594" s="111"/>
      <c r="W21594" s="111"/>
      <c r="Y21594" s="111"/>
      <c r="AA21594" s="111"/>
      <c r="AC21594" s="111"/>
    </row>
    <row r="21595" spans="19:29" x14ac:dyDescent="0.25">
      <c r="S21595" s="107"/>
      <c r="U21595" s="107"/>
      <c r="W21595" s="107"/>
      <c r="Y21595" s="107"/>
      <c r="AA21595" s="107"/>
      <c r="AC21595" s="107"/>
    </row>
    <row r="21596" spans="19:29" x14ac:dyDescent="0.25">
      <c r="S21596" s="108"/>
      <c r="U21596" s="108"/>
      <c r="W21596" s="108"/>
      <c r="Y21596" s="108"/>
      <c r="AA21596" s="108"/>
      <c r="AC21596" s="108"/>
    </row>
    <row r="21597" spans="19:29" x14ac:dyDescent="0.25">
      <c r="S21597" s="108"/>
      <c r="U21597" s="108"/>
      <c r="W21597" s="108"/>
      <c r="Y21597" s="108"/>
      <c r="AA21597" s="108"/>
      <c r="AC21597" s="108"/>
    </row>
    <row r="21598" spans="19:29" x14ac:dyDescent="0.25">
      <c r="S21598" s="109"/>
      <c r="U21598" s="109"/>
      <c r="W21598" s="109"/>
      <c r="Y21598" s="109"/>
      <c r="AA21598" s="109"/>
      <c r="AC21598" s="109"/>
    </row>
    <row r="21599" spans="19:29" x14ac:dyDescent="0.25">
      <c r="S21599" s="108"/>
      <c r="U21599" s="108"/>
      <c r="W21599" s="108"/>
      <c r="Y21599" s="108"/>
      <c r="AA21599" s="108"/>
      <c r="AC21599" s="108"/>
    </row>
    <row r="21600" spans="19:29" x14ac:dyDescent="0.25">
      <c r="S21600" s="108"/>
      <c r="U21600" s="108"/>
      <c r="W21600" s="108"/>
      <c r="Y21600" s="108"/>
      <c r="AA21600" s="108"/>
      <c r="AC21600" s="108"/>
    </row>
    <row r="21601" spans="19:29" x14ac:dyDescent="0.25">
      <c r="S21601" s="109"/>
      <c r="U21601" s="109"/>
      <c r="W21601" s="109"/>
      <c r="Y21601" s="109"/>
      <c r="AA21601" s="109"/>
      <c r="AC21601" s="109"/>
    </row>
    <row r="21602" spans="19:29" x14ac:dyDescent="0.25">
      <c r="S21602" s="108"/>
      <c r="U21602" s="108"/>
      <c r="W21602" s="108"/>
      <c r="Y21602" s="108"/>
      <c r="AA21602" s="108"/>
      <c r="AC21602" s="108"/>
    </row>
    <row r="21603" spans="19:29" x14ac:dyDescent="0.25">
      <c r="S21603" s="109"/>
      <c r="U21603" s="109"/>
      <c r="W21603" s="109"/>
      <c r="Y21603" s="109"/>
      <c r="AA21603" s="109"/>
      <c r="AC21603" s="109"/>
    </row>
    <row r="21604" spans="19:29" x14ac:dyDescent="0.25">
      <c r="S21604" s="108"/>
      <c r="U21604" s="108"/>
      <c r="W21604" s="108"/>
      <c r="Y21604" s="108"/>
      <c r="AA21604" s="108"/>
      <c r="AC21604" s="108"/>
    </row>
    <row r="21605" spans="19:29" x14ac:dyDescent="0.25">
      <c r="S21605" s="108"/>
      <c r="U21605" s="108"/>
      <c r="W21605" s="108"/>
      <c r="Y21605" s="108"/>
      <c r="AA21605" s="108"/>
      <c r="AC21605" s="108"/>
    </row>
    <row r="21606" spans="19:29" x14ac:dyDescent="0.25">
      <c r="S21606" s="108"/>
      <c r="U21606" s="108"/>
      <c r="W21606" s="108"/>
      <c r="Y21606" s="108"/>
      <c r="AA21606" s="108"/>
      <c r="AC21606" s="108"/>
    </row>
    <row r="21607" spans="19:29" x14ac:dyDescent="0.25">
      <c r="S21607" s="110"/>
      <c r="U21607" s="110"/>
      <c r="W21607" s="110"/>
      <c r="Y21607" s="110"/>
      <c r="AA21607" s="110"/>
      <c r="AC21607" s="110"/>
    </row>
    <row r="21608" spans="19:29" x14ac:dyDescent="0.25">
      <c r="S21608" s="110"/>
      <c r="U21608" s="110"/>
      <c r="W21608" s="110"/>
      <c r="Y21608" s="110"/>
      <c r="AA21608" s="110"/>
      <c r="AC21608" s="110"/>
    </row>
    <row r="21609" spans="19:29" x14ac:dyDescent="0.25">
      <c r="S21609" s="110"/>
      <c r="U21609" s="110"/>
      <c r="W21609" s="110"/>
      <c r="Y21609" s="110"/>
      <c r="AA21609" s="110"/>
      <c r="AC21609" s="110"/>
    </row>
    <row r="21610" spans="19:29" x14ac:dyDescent="0.25">
      <c r="S21610" s="110"/>
      <c r="U21610" s="110"/>
      <c r="W21610" s="110"/>
      <c r="Y21610" s="110"/>
      <c r="AA21610" s="110"/>
      <c r="AC21610" s="110"/>
    </row>
    <row r="21611" spans="19:29" x14ac:dyDescent="0.25">
      <c r="S21611" s="111"/>
      <c r="U21611" s="111"/>
      <c r="W21611" s="111"/>
      <c r="Y21611" s="111"/>
      <c r="AA21611" s="111"/>
      <c r="AC21611" s="111"/>
    </row>
    <row r="21612" spans="19:29" x14ac:dyDescent="0.25">
      <c r="S21612" s="107"/>
      <c r="U21612" s="107"/>
      <c r="W21612" s="107"/>
      <c r="Y21612" s="107"/>
      <c r="AA21612" s="107"/>
      <c r="AC21612" s="107"/>
    </row>
    <row r="21613" spans="19:29" x14ac:dyDescent="0.25">
      <c r="S21613" s="108"/>
      <c r="U21613" s="108"/>
      <c r="W21613" s="108"/>
      <c r="Y21613" s="108"/>
      <c r="AA21613" s="108"/>
      <c r="AC21613" s="108"/>
    </row>
    <row r="21614" spans="19:29" x14ac:dyDescent="0.25">
      <c r="S21614" s="108"/>
      <c r="U21614" s="108"/>
      <c r="W21614" s="108"/>
      <c r="Y21614" s="108"/>
      <c r="AA21614" s="108"/>
      <c r="AC21614" s="108"/>
    </row>
    <row r="21615" spans="19:29" x14ac:dyDescent="0.25">
      <c r="S21615" s="109"/>
      <c r="U21615" s="109"/>
      <c r="W21615" s="109"/>
      <c r="Y21615" s="109"/>
      <c r="AA21615" s="109"/>
      <c r="AC21615" s="109"/>
    </row>
    <row r="21616" spans="19:29" x14ac:dyDescent="0.25">
      <c r="S21616" s="108"/>
      <c r="U21616" s="108"/>
      <c r="W21616" s="108"/>
      <c r="Y21616" s="108"/>
      <c r="AA21616" s="108"/>
      <c r="AC21616" s="108"/>
    </row>
    <row r="21617" spans="19:29" x14ac:dyDescent="0.25">
      <c r="S21617" s="108"/>
      <c r="U21617" s="108"/>
      <c r="W21617" s="108"/>
      <c r="Y21617" s="108"/>
      <c r="AA21617" s="108"/>
      <c r="AC21617" s="108"/>
    </row>
    <row r="21618" spans="19:29" x14ac:dyDescent="0.25">
      <c r="S21618" s="109"/>
      <c r="U21618" s="109"/>
      <c r="W21618" s="109"/>
      <c r="Y21618" s="109"/>
      <c r="AA21618" s="109"/>
      <c r="AC21618" s="109"/>
    </row>
    <row r="21619" spans="19:29" x14ac:dyDescent="0.25">
      <c r="S21619" s="108"/>
      <c r="U21619" s="108"/>
      <c r="W21619" s="108"/>
      <c r="Y21619" s="108"/>
      <c r="AA21619" s="108"/>
      <c r="AC21619" s="108"/>
    </row>
    <row r="21620" spans="19:29" x14ac:dyDescent="0.25">
      <c r="S21620" s="109"/>
      <c r="U21620" s="109"/>
      <c r="W21620" s="109"/>
      <c r="Y21620" s="109"/>
      <c r="AA21620" s="109"/>
      <c r="AC21620" s="109"/>
    </row>
    <row r="21621" spans="19:29" x14ac:dyDescent="0.25">
      <c r="S21621" s="108"/>
      <c r="U21621" s="108"/>
      <c r="W21621" s="108"/>
      <c r="Y21621" s="108"/>
      <c r="AA21621" s="108"/>
      <c r="AC21621" s="108"/>
    </row>
    <row r="21622" spans="19:29" x14ac:dyDescent="0.25">
      <c r="S21622" s="108"/>
      <c r="U21622" s="108"/>
      <c r="W21622" s="108"/>
      <c r="Y21622" s="108"/>
      <c r="AA21622" s="108"/>
      <c r="AC21622" s="108"/>
    </row>
    <row r="21623" spans="19:29" x14ac:dyDescent="0.25">
      <c r="S21623" s="108"/>
      <c r="U21623" s="108"/>
      <c r="W21623" s="108"/>
      <c r="Y21623" s="108"/>
      <c r="AA21623" s="108"/>
      <c r="AC21623" s="108"/>
    </row>
    <row r="21624" spans="19:29" x14ac:dyDescent="0.25">
      <c r="S21624" s="110"/>
      <c r="U21624" s="110"/>
      <c r="W21624" s="110"/>
      <c r="Y21624" s="110"/>
      <c r="AA21624" s="110"/>
      <c r="AC21624" s="110"/>
    </row>
    <row r="21625" spans="19:29" x14ac:dyDescent="0.25">
      <c r="S21625" s="110"/>
      <c r="U21625" s="110"/>
      <c r="W21625" s="110"/>
      <c r="Y21625" s="110"/>
      <c r="AA21625" s="110"/>
      <c r="AC21625" s="110"/>
    </row>
    <row r="21626" spans="19:29" x14ac:dyDescent="0.25">
      <c r="S21626" s="110"/>
      <c r="U21626" s="110"/>
      <c r="W21626" s="110"/>
      <c r="Y21626" s="110"/>
      <c r="AA21626" s="110"/>
      <c r="AC21626" s="110"/>
    </row>
    <row r="21627" spans="19:29" x14ac:dyDescent="0.25">
      <c r="S21627" s="110"/>
      <c r="U21627" s="110"/>
      <c r="W21627" s="110"/>
      <c r="Y21627" s="110"/>
      <c r="AA21627" s="110"/>
      <c r="AC21627" s="110"/>
    </row>
    <row r="21628" spans="19:29" x14ac:dyDescent="0.25">
      <c r="S21628" s="111"/>
      <c r="U21628" s="111"/>
      <c r="W21628" s="111"/>
      <c r="Y21628" s="111"/>
      <c r="AA21628" s="111"/>
      <c r="AC21628" s="111"/>
    </row>
    <row r="21629" spans="19:29" x14ac:dyDescent="0.25">
      <c r="S21629" s="107"/>
      <c r="U21629" s="107"/>
      <c r="W21629" s="107"/>
      <c r="Y21629" s="107"/>
      <c r="AA21629" s="107"/>
      <c r="AC21629" s="107"/>
    </row>
    <row r="21630" spans="19:29" x14ac:dyDescent="0.25">
      <c r="S21630" s="108"/>
      <c r="U21630" s="108"/>
      <c r="W21630" s="108"/>
      <c r="Y21630" s="108"/>
      <c r="AA21630" s="108"/>
      <c r="AC21630" s="108"/>
    </row>
    <row r="21631" spans="19:29" x14ac:dyDescent="0.25">
      <c r="S21631" s="108"/>
      <c r="U21631" s="108"/>
      <c r="W21631" s="108"/>
      <c r="Y21631" s="108"/>
      <c r="AA21631" s="108"/>
      <c r="AC21631" s="108"/>
    </row>
    <row r="21632" spans="19:29" x14ac:dyDescent="0.25">
      <c r="S21632" s="109"/>
      <c r="U21632" s="109"/>
      <c r="W21632" s="109"/>
      <c r="Y21632" s="109"/>
      <c r="AA21632" s="109"/>
      <c r="AC21632" s="109"/>
    </row>
    <row r="21633" spans="19:29" x14ac:dyDescent="0.25">
      <c r="S21633" s="108"/>
      <c r="U21633" s="108"/>
      <c r="W21633" s="108"/>
      <c r="Y21633" s="108"/>
      <c r="AA21633" s="108"/>
      <c r="AC21633" s="108"/>
    </row>
    <row r="21634" spans="19:29" x14ac:dyDescent="0.25">
      <c r="S21634" s="108"/>
      <c r="U21634" s="108"/>
      <c r="W21634" s="108"/>
      <c r="Y21634" s="108"/>
      <c r="AA21634" s="108"/>
      <c r="AC21634" s="108"/>
    </row>
    <row r="21635" spans="19:29" x14ac:dyDescent="0.25">
      <c r="S21635" s="109"/>
      <c r="U21635" s="109"/>
      <c r="W21635" s="109"/>
      <c r="Y21635" s="109"/>
      <c r="AA21635" s="109"/>
      <c r="AC21635" s="109"/>
    </row>
    <row r="21636" spans="19:29" x14ac:dyDescent="0.25">
      <c r="S21636" s="108"/>
      <c r="U21636" s="108"/>
      <c r="W21636" s="108"/>
      <c r="Y21636" s="108"/>
      <c r="AA21636" s="108"/>
      <c r="AC21636" s="108"/>
    </row>
    <row r="21637" spans="19:29" x14ac:dyDescent="0.25">
      <c r="S21637" s="109"/>
      <c r="U21637" s="109"/>
      <c r="W21637" s="109"/>
      <c r="Y21637" s="109"/>
      <c r="AA21637" s="109"/>
      <c r="AC21637" s="109"/>
    </row>
    <row r="21638" spans="19:29" x14ac:dyDescent="0.25">
      <c r="S21638" s="108"/>
      <c r="U21638" s="108"/>
      <c r="W21638" s="108"/>
      <c r="Y21638" s="108"/>
      <c r="AA21638" s="108"/>
      <c r="AC21638" s="108"/>
    </row>
    <row r="21639" spans="19:29" x14ac:dyDescent="0.25">
      <c r="S21639" s="108"/>
      <c r="U21639" s="108"/>
      <c r="W21639" s="108"/>
      <c r="Y21639" s="108"/>
      <c r="AA21639" s="108"/>
      <c r="AC21639" s="108"/>
    </row>
    <row r="21640" spans="19:29" x14ac:dyDescent="0.25">
      <c r="S21640" s="108"/>
      <c r="U21640" s="108"/>
      <c r="W21640" s="108"/>
      <c r="Y21640" s="108"/>
      <c r="AA21640" s="108"/>
      <c r="AC21640" s="108"/>
    </row>
    <row r="21641" spans="19:29" x14ac:dyDescent="0.25">
      <c r="S21641" s="110"/>
      <c r="U21641" s="110"/>
      <c r="W21641" s="110"/>
      <c r="Y21641" s="110"/>
      <c r="AA21641" s="110"/>
      <c r="AC21641" s="110"/>
    </row>
    <row r="21642" spans="19:29" x14ac:dyDescent="0.25">
      <c r="S21642" s="110"/>
      <c r="U21642" s="110"/>
      <c r="W21642" s="110"/>
      <c r="Y21642" s="110"/>
      <c r="AA21642" s="110"/>
      <c r="AC21642" s="110"/>
    </row>
    <row r="21643" spans="19:29" x14ac:dyDescent="0.25">
      <c r="S21643" s="110"/>
      <c r="U21643" s="110"/>
      <c r="W21643" s="110"/>
      <c r="Y21643" s="110"/>
      <c r="AA21643" s="110"/>
      <c r="AC21643" s="110"/>
    </row>
    <row r="21644" spans="19:29" x14ac:dyDescent="0.25">
      <c r="S21644" s="110"/>
      <c r="U21644" s="110"/>
      <c r="W21644" s="110"/>
      <c r="Y21644" s="110"/>
      <c r="AA21644" s="110"/>
      <c r="AC21644" s="110"/>
    </row>
    <row r="21645" spans="19:29" x14ac:dyDescent="0.25">
      <c r="S21645" s="111"/>
      <c r="U21645" s="111"/>
      <c r="W21645" s="111"/>
      <c r="Y21645" s="111"/>
      <c r="AA21645" s="111"/>
      <c r="AC21645" s="111"/>
    </row>
    <row r="21646" spans="19:29" x14ac:dyDescent="0.25">
      <c r="S21646" s="107"/>
      <c r="U21646" s="107"/>
      <c r="W21646" s="107"/>
      <c r="Y21646" s="107"/>
      <c r="AA21646" s="107"/>
      <c r="AC21646" s="107"/>
    </row>
    <row r="21647" spans="19:29" x14ac:dyDescent="0.25">
      <c r="S21647" s="108"/>
      <c r="U21647" s="108"/>
      <c r="W21647" s="108"/>
      <c r="Y21647" s="108"/>
      <c r="AA21647" s="108"/>
      <c r="AC21647" s="108"/>
    </row>
    <row r="21648" spans="19:29" x14ac:dyDescent="0.25">
      <c r="S21648" s="108"/>
      <c r="U21648" s="108"/>
      <c r="W21648" s="108"/>
      <c r="Y21648" s="108"/>
      <c r="AA21648" s="108"/>
      <c r="AC21648" s="108"/>
    </row>
    <row r="21649" spans="19:29" x14ac:dyDescent="0.25">
      <c r="S21649" s="109"/>
      <c r="U21649" s="109"/>
      <c r="W21649" s="109"/>
      <c r="Y21649" s="109"/>
      <c r="AA21649" s="109"/>
      <c r="AC21649" s="109"/>
    </row>
    <row r="21650" spans="19:29" x14ac:dyDescent="0.25">
      <c r="S21650" s="108"/>
      <c r="U21650" s="108"/>
      <c r="W21650" s="108"/>
      <c r="Y21650" s="108"/>
      <c r="AA21650" s="108"/>
      <c r="AC21650" s="108"/>
    </row>
    <row r="21651" spans="19:29" x14ac:dyDescent="0.25">
      <c r="S21651" s="108"/>
      <c r="U21651" s="108"/>
      <c r="W21651" s="108"/>
      <c r="Y21651" s="108"/>
      <c r="AA21651" s="108"/>
      <c r="AC21651" s="108"/>
    </row>
    <row r="21652" spans="19:29" x14ac:dyDescent="0.25">
      <c r="S21652" s="109"/>
      <c r="U21652" s="109"/>
      <c r="W21652" s="109"/>
      <c r="Y21652" s="109"/>
      <c r="AA21652" s="109"/>
      <c r="AC21652" s="109"/>
    </row>
    <row r="21653" spans="19:29" x14ac:dyDescent="0.25">
      <c r="S21653" s="108"/>
      <c r="U21653" s="108"/>
      <c r="W21653" s="108"/>
      <c r="Y21653" s="108"/>
      <c r="AA21653" s="108"/>
      <c r="AC21653" s="108"/>
    </row>
    <row r="21654" spans="19:29" x14ac:dyDescent="0.25">
      <c r="S21654" s="109"/>
      <c r="U21654" s="109"/>
      <c r="W21654" s="109"/>
      <c r="Y21654" s="109"/>
      <c r="AA21654" s="109"/>
      <c r="AC21654" s="109"/>
    </row>
    <row r="21655" spans="19:29" x14ac:dyDescent="0.25">
      <c r="S21655" s="108"/>
      <c r="U21655" s="108"/>
      <c r="W21655" s="108"/>
      <c r="Y21655" s="108"/>
      <c r="AA21655" s="108"/>
      <c r="AC21655" s="108"/>
    </row>
    <row r="21656" spans="19:29" x14ac:dyDescent="0.25">
      <c r="S21656" s="108"/>
      <c r="U21656" s="108"/>
      <c r="W21656" s="108"/>
      <c r="Y21656" s="108"/>
      <c r="AA21656" s="108"/>
      <c r="AC21656" s="108"/>
    </row>
    <row r="21657" spans="19:29" x14ac:dyDescent="0.25">
      <c r="S21657" s="108"/>
      <c r="U21657" s="108"/>
      <c r="W21657" s="108"/>
      <c r="Y21657" s="108"/>
      <c r="AA21657" s="108"/>
      <c r="AC21657" s="108"/>
    </row>
    <row r="21658" spans="19:29" x14ac:dyDescent="0.25">
      <c r="S21658" s="110"/>
      <c r="U21658" s="110"/>
      <c r="W21658" s="110"/>
      <c r="Y21658" s="110"/>
      <c r="AA21658" s="110"/>
      <c r="AC21658" s="110"/>
    </row>
    <row r="21659" spans="19:29" x14ac:dyDescent="0.25">
      <c r="S21659" s="110"/>
      <c r="U21659" s="110"/>
      <c r="W21659" s="110"/>
      <c r="Y21659" s="110"/>
      <c r="AA21659" s="110"/>
      <c r="AC21659" s="110"/>
    </row>
    <row r="21660" spans="19:29" x14ac:dyDescent="0.25">
      <c r="S21660" s="110"/>
      <c r="U21660" s="110"/>
      <c r="W21660" s="110"/>
      <c r="Y21660" s="110"/>
      <c r="AA21660" s="110"/>
      <c r="AC21660" s="110"/>
    </row>
    <row r="21661" spans="19:29" x14ac:dyDescent="0.25">
      <c r="S21661" s="110"/>
      <c r="U21661" s="110"/>
      <c r="W21661" s="110"/>
      <c r="Y21661" s="110"/>
      <c r="AA21661" s="110"/>
      <c r="AC21661" s="110"/>
    </row>
    <row r="21662" spans="19:29" x14ac:dyDescent="0.25">
      <c r="S21662" s="111"/>
      <c r="U21662" s="111"/>
      <c r="W21662" s="111"/>
      <c r="Y21662" s="111"/>
      <c r="AA21662" s="111"/>
      <c r="AC21662" s="111"/>
    </row>
    <row r="21663" spans="19:29" x14ac:dyDescent="0.25">
      <c r="S21663" s="107"/>
      <c r="U21663" s="107"/>
      <c r="W21663" s="107"/>
      <c r="Y21663" s="107"/>
      <c r="AA21663" s="107"/>
      <c r="AC21663" s="107"/>
    </row>
    <row r="21664" spans="19:29" x14ac:dyDescent="0.25">
      <c r="S21664" s="108"/>
      <c r="U21664" s="108"/>
      <c r="W21664" s="108"/>
      <c r="Y21664" s="108"/>
      <c r="AA21664" s="108"/>
      <c r="AC21664" s="108"/>
    </row>
    <row r="21665" spans="19:29" x14ac:dyDescent="0.25">
      <c r="S21665" s="108"/>
      <c r="U21665" s="108"/>
      <c r="W21665" s="108"/>
      <c r="Y21665" s="108"/>
      <c r="AA21665" s="108"/>
      <c r="AC21665" s="108"/>
    </row>
    <row r="21666" spans="19:29" x14ac:dyDescent="0.25">
      <c r="S21666" s="109"/>
      <c r="U21666" s="109"/>
      <c r="W21666" s="109"/>
      <c r="Y21666" s="109"/>
      <c r="AA21666" s="109"/>
      <c r="AC21666" s="109"/>
    </row>
    <row r="21667" spans="19:29" x14ac:dyDescent="0.25">
      <c r="S21667" s="108"/>
      <c r="U21667" s="108"/>
      <c r="W21667" s="108"/>
      <c r="Y21667" s="108"/>
      <c r="AA21667" s="108"/>
      <c r="AC21667" s="108"/>
    </row>
    <row r="21668" spans="19:29" x14ac:dyDescent="0.25">
      <c r="S21668" s="108"/>
      <c r="U21668" s="108"/>
      <c r="W21668" s="108"/>
      <c r="Y21668" s="108"/>
      <c r="AA21668" s="108"/>
      <c r="AC21668" s="108"/>
    </row>
    <row r="21669" spans="19:29" x14ac:dyDescent="0.25">
      <c r="S21669" s="109"/>
      <c r="U21669" s="109"/>
      <c r="W21669" s="109"/>
      <c r="Y21669" s="109"/>
      <c r="AA21669" s="109"/>
      <c r="AC21669" s="109"/>
    </row>
    <row r="21670" spans="19:29" x14ac:dyDescent="0.25">
      <c r="S21670" s="108"/>
      <c r="U21670" s="108"/>
      <c r="W21670" s="108"/>
      <c r="Y21670" s="108"/>
      <c r="AA21670" s="108"/>
      <c r="AC21670" s="108"/>
    </row>
    <row r="21671" spans="19:29" x14ac:dyDescent="0.25">
      <c r="S21671" s="109"/>
      <c r="U21671" s="109"/>
      <c r="W21671" s="109"/>
      <c r="Y21671" s="109"/>
      <c r="AA21671" s="109"/>
      <c r="AC21671" s="109"/>
    </row>
    <row r="21672" spans="19:29" x14ac:dyDescent="0.25">
      <c r="S21672" s="108"/>
      <c r="U21672" s="108"/>
      <c r="W21672" s="108"/>
      <c r="Y21672" s="108"/>
      <c r="AA21672" s="108"/>
      <c r="AC21672" s="108"/>
    </row>
    <row r="21673" spans="19:29" x14ac:dyDescent="0.25">
      <c r="S21673" s="108"/>
      <c r="U21673" s="108"/>
      <c r="W21673" s="108"/>
      <c r="Y21673" s="108"/>
      <c r="AA21673" s="108"/>
      <c r="AC21673" s="108"/>
    </row>
    <row r="21674" spans="19:29" x14ac:dyDescent="0.25">
      <c r="S21674" s="108"/>
      <c r="U21674" s="108"/>
      <c r="W21674" s="108"/>
      <c r="Y21674" s="108"/>
      <c r="AA21674" s="108"/>
      <c r="AC21674" s="108"/>
    </row>
    <row r="21675" spans="19:29" x14ac:dyDescent="0.25">
      <c r="S21675" s="110"/>
      <c r="U21675" s="110"/>
      <c r="W21675" s="110"/>
      <c r="Y21675" s="110"/>
      <c r="AA21675" s="110"/>
      <c r="AC21675" s="110"/>
    </row>
    <row r="21676" spans="19:29" x14ac:dyDescent="0.25">
      <c r="S21676" s="110"/>
      <c r="U21676" s="110"/>
      <c r="W21676" s="110"/>
      <c r="Y21676" s="110"/>
      <c r="AA21676" s="110"/>
      <c r="AC21676" s="110"/>
    </row>
    <row r="21677" spans="19:29" x14ac:dyDescent="0.25">
      <c r="S21677" s="110"/>
      <c r="U21677" s="110"/>
      <c r="W21677" s="110"/>
      <c r="Y21677" s="110"/>
      <c r="AA21677" s="110"/>
      <c r="AC21677" s="110"/>
    </row>
    <row r="21678" spans="19:29" x14ac:dyDescent="0.25">
      <c r="S21678" s="110"/>
      <c r="U21678" s="110"/>
      <c r="W21678" s="110"/>
      <c r="Y21678" s="110"/>
      <c r="AA21678" s="110"/>
      <c r="AC21678" s="110"/>
    </row>
    <row r="21679" spans="19:29" x14ac:dyDescent="0.25">
      <c r="S21679" s="111"/>
      <c r="U21679" s="111"/>
      <c r="W21679" s="111"/>
      <c r="Y21679" s="111"/>
      <c r="AA21679" s="111"/>
      <c r="AC21679" s="111"/>
    </row>
    <row r="21680" spans="19:29" x14ac:dyDescent="0.25">
      <c r="S21680" s="107"/>
      <c r="U21680" s="107"/>
      <c r="W21680" s="107"/>
      <c r="Y21680" s="107"/>
      <c r="AA21680" s="107"/>
      <c r="AC21680" s="107"/>
    </row>
    <row r="21681" spans="19:29" x14ac:dyDescent="0.25">
      <c r="S21681" s="108"/>
      <c r="U21681" s="108"/>
      <c r="W21681" s="108"/>
      <c r="Y21681" s="108"/>
      <c r="AA21681" s="108"/>
      <c r="AC21681" s="108"/>
    </row>
    <row r="21682" spans="19:29" x14ac:dyDescent="0.25">
      <c r="S21682" s="108"/>
      <c r="U21682" s="108"/>
      <c r="W21682" s="108"/>
      <c r="Y21682" s="108"/>
      <c r="AA21682" s="108"/>
      <c r="AC21682" s="108"/>
    </row>
    <row r="21683" spans="19:29" x14ac:dyDescent="0.25">
      <c r="S21683" s="109"/>
      <c r="U21683" s="109"/>
      <c r="W21683" s="109"/>
      <c r="Y21683" s="109"/>
      <c r="AA21683" s="109"/>
      <c r="AC21683" s="109"/>
    </row>
    <row r="21684" spans="19:29" x14ac:dyDescent="0.25">
      <c r="S21684" s="108"/>
      <c r="U21684" s="108"/>
      <c r="W21684" s="108"/>
      <c r="Y21684" s="108"/>
      <c r="AA21684" s="108"/>
      <c r="AC21684" s="108"/>
    </row>
    <row r="21685" spans="19:29" x14ac:dyDescent="0.25">
      <c r="S21685" s="108"/>
      <c r="U21685" s="108"/>
      <c r="W21685" s="108"/>
      <c r="Y21685" s="108"/>
      <c r="AA21685" s="108"/>
      <c r="AC21685" s="108"/>
    </row>
    <row r="21686" spans="19:29" x14ac:dyDescent="0.25">
      <c r="S21686" s="109"/>
      <c r="U21686" s="109"/>
      <c r="W21686" s="109"/>
      <c r="Y21686" s="109"/>
      <c r="AA21686" s="109"/>
      <c r="AC21686" s="109"/>
    </row>
    <row r="21687" spans="19:29" x14ac:dyDescent="0.25">
      <c r="S21687" s="108"/>
      <c r="U21687" s="108"/>
      <c r="W21687" s="108"/>
      <c r="Y21687" s="108"/>
      <c r="AA21687" s="108"/>
      <c r="AC21687" s="108"/>
    </row>
    <row r="21688" spans="19:29" x14ac:dyDescent="0.25">
      <c r="S21688" s="109"/>
      <c r="U21688" s="109"/>
      <c r="W21688" s="109"/>
      <c r="Y21688" s="109"/>
      <c r="AA21688" s="109"/>
      <c r="AC21688" s="109"/>
    </row>
    <row r="21689" spans="19:29" x14ac:dyDescent="0.25">
      <c r="S21689" s="108"/>
      <c r="U21689" s="108"/>
      <c r="W21689" s="108"/>
      <c r="Y21689" s="108"/>
      <c r="AA21689" s="108"/>
      <c r="AC21689" s="108"/>
    </row>
    <row r="21690" spans="19:29" x14ac:dyDescent="0.25">
      <c r="S21690" s="108"/>
      <c r="U21690" s="108"/>
      <c r="W21690" s="108"/>
      <c r="Y21690" s="108"/>
      <c r="AA21690" s="108"/>
      <c r="AC21690" s="108"/>
    </row>
    <row r="21691" spans="19:29" x14ac:dyDescent="0.25">
      <c r="S21691" s="108"/>
      <c r="U21691" s="108"/>
      <c r="W21691" s="108"/>
      <c r="Y21691" s="108"/>
      <c r="AA21691" s="108"/>
      <c r="AC21691" s="108"/>
    </row>
    <row r="21692" spans="19:29" x14ac:dyDescent="0.25">
      <c r="S21692" s="110"/>
      <c r="U21692" s="110"/>
      <c r="W21692" s="110"/>
      <c r="Y21692" s="110"/>
      <c r="AA21692" s="110"/>
      <c r="AC21692" s="110"/>
    </row>
    <row r="21693" spans="19:29" x14ac:dyDescent="0.25">
      <c r="S21693" s="110"/>
      <c r="U21693" s="110"/>
      <c r="W21693" s="110"/>
      <c r="Y21693" s="110"/>
      <c r="AA21693" s="110"/>
      <c r="AC21693" s="110"/>
    </row>
    <row r="21694" spans="19:29" x14ac:dyDescent="0.25">
      <c r="S21694" s="110"/>
      <c r="U21694" s="110"/>
      <c r="W21694" s="110"/>
      <c r="Y21694" s="110"/>
      <c r="AA21694" s="110"/>
      <c r="AC21694" s="110"/>
    </row>
    <row r="21695" spans="19:29" x14ac:dyDescent="0.25">
      <c r="S21695" s="110"/>
      <c r="U21695" s="110"/>
      <c r="W21695" s="110"/>
      <c r="Y21695" s="110"/>
      <c r="AA21695" s="110"/>
      <c r="AC21695" s="110"/>
    </row>
    <row r="21696" spans="19:29" x14ac:dyDescent="0.25">
      <c r="S21696" s="111"/>
      <c r="U21696" s="111"/>
      <c r="W21696" s="111"/>
      <c r="Y21696" s="111"/>
      <c r="AA21696" s="111"/>
      <c r="AC21696" s="111"/>
    </row>
    <row r="21697" spans="19:29" x14ac:dyDescent="0.25">
      <c r="S21697" s="107"/>
      <c r="U21697" s="107"/>
      <c r="W21697" s="107"/>
      <c r="Y21697" s="107"/>
      <c r="AA21697" s="107"/>
      <c r="AC21697" s="107"/>
    </row>
    <row r="21698" spans="19:29" x14ac:dyDescent="0.25">
      <c r="S21698" s="108"/>
      <c r="U21698" s="108"/>
      <c r="W21698" s="108"/>
      <c r="Y21698" s="108"/>
      <c r="AA21698" s="108"/>
      <c r="AC21698" s="108"/>
    </row>
    <row r="21699" spans="19:29" x14ac:dyDescent="0.25">
      <c r="S21699" s="108"/>
      <c r="U21699" s="108"/>
      <c r="W21699" s="108"/>
      <c r="Y21699" s="108"/>
      <c r="AA21699" s="108"/>
      <c r="AC21699" s="108"/>
    </row>
    <row r="21700" spans="19:29" x14ac:dyDescent="0.25">
      <c r="S21700" s="109"/>
      <c r="U21700" s="109"/>
      <c r="W21700" s="109"/>
      <c r="Y21700" s="109"/>
      <c r="AA21700" s="109"/>
      <c r="AC21700" s="109"/>
    </row>
    <row r="21701" spans="19:29" x14ac:dyDescent="0.25">
      <c r="S21701" s="108"/>
      <c r="U21701" s="108"/>
      <c r="W21701" s="108"/>
      <c r="Y21701" s="108"/>
      <c r="AA21701" s="108"/>
      <c r="AC21701" s="108"/>
    </row>
    <row r="21702" spans="19:29" x14ac:dyDescent="0.25">
      <c r="S21702" s="108"/>
      <c r="U21702" s="108"/>
      <c r="W21702" s="108"/>
      <c r="Y21702" s="108"/>
      <c r="AA21702" s="108"/>
      <c r="AC21702" s="108"/>
    </row>
    <row r="21703" spans="19:29" x14ac:dyDescent="0.25">
      <c r="S21703" s="109"/>
      <c r="U21703" s="109"/>
      <c r="W21703" s="109"/>
      <c r="Y21703" s="109"/>
      <c r="AA21703" s="109"/>
      <c r="AC21703" s="109"/>
    </row>
    <row r="21704" spans="19:29" x14ac:dyDescent="0.25">
      <c r="S21704" s="108"/>
      <c r="U21704" s="108"/>
      <c r="W21704" s="108"/>
      <c r="Y21704" s="108"/>
      <c r="AA21704" s="108"/>
      <c r="AC21704" s="108"/>
    </row>
    <row r="21705" spans="19:29" x14ac:dyDescent="0.25">
      <c r="S21705" s="109"/>
      <c r="U21705" s="109"/>
      <c r="W21705" s="109"/>
      <c r="Y21705" s="109"/>
      <c r="AA21705" s="109"/>
      <c r="AC21705" s="109"/>
    </row>
    <row r="21706" spans="19:29" x14ac:dyDescent="0.25">
      <c r="S21706" s="108"/>
      <c r="U21706" s="108"/>
      <c r="W21706" s="108"/>
      <c r="Y21706" s="108"/>
      <c r="AA21706" s="108"/>
      <c r="AC21706" s="108"/>
    </row>
    <row r="21707" spans="19:29" x14ac:dyDescent="0.25">
      <c r="S21707" s="108"/>
      <c r="U21707" s="108"/>
      <c r="W21707" s="108"/>
      <c r="Y21707" s="108"/>
      <c r="AA21707" s="108"/>
      <c r="AC21707" s="108"/>
    </row>
    <row r="21708" spans="19:29" x14ac:dyDescent="0.25">
      <c r="S21708" s="108"/>
      <c r="U21708" s="108"/>
      <c r="W21708" s="108"/>
      <c r="Y21708" s="108"/>
      <c r="AA21708" s="108"/>
      <c r="AC21708" s="108"/>
    </row>
    <row r="21709" spans="19:29" x14ac:dyDescent="0.25">
      <c r="S21709" s="110"/>
      <c r="U21709" s="110"/>
      <c r="W21709" s="110"/>
      <c r="Y21709" s="110"/>
      <c r="AA21709" s="110"/>
      <c r="AC21709" s="110"/>
    </row>
    <row r="21710" spans="19:29" x14ac:dyDescent="0.25">
      <c r="S21710" s="110"/>
      <c r="U21710" s="110"/>
      <c r="W21710" s="110"/>
      <c r="Y21710" s="110"/>
      <c r="AA21710" s="110"/>
      <c r="AC21710" s="110"/>
    </row>
    <row r="21711" spans="19:29" x14ac:dyDescent="0.25">
      <c r="S21711" s="110"/>
      <c r="U21711" s="110"/>
      <c r="W21711" s="110"/>
      <c r="Y21711" s="110"/>
      <c r="AA21711" s="110"/>
      <c r="AC21711" s="110"/>
    </row>
    <row r="21712" spans="19:29" x14ac:dyDescent="0.25">
      <c r="S21712" s="110"/>
      <c r="U21712" s="110"/>
      <c r="W21712" s="110"/>
      <c r="Y21712" s="110"/>
      <c r="AA21712" s="110"/>
      <c r="AC21712" s="110"/>
    </row>
    <row r="21713" spans="19:29" x14ac:dyDescent="0.25">
      <c r="S21713" s="111"/>
      <c r="U21713" s="111"/>
      <c r="W21713" s="111"/>
      <c r="Y21713" s="111"/>
      <c r="AA21713" s="111"/>
      <c r="AC21713" s="111"/>
    </row>
    <row r="21714" spans="19:29" x14ac:dyDescent="0.25">
      <c r="S21714" s="107"/>
      <c r="U21714" s="107"/>
      <c r="W21714" s="107"/>
      <c r="Y21714" s="107"/>
      <c r="AA21714" s="107"/>
      <c r="AC21714" s="107"/>
    </row>
    <row r="21715" spans="19:29" x14ac:dyDescent="0.25">
      <c r="S21715" s="108"/>
      <c r="U21715" s="108"/>
      <c r="W21715" s="108"/>
      <c r="Y21715" s="108"/>
      <c r="AA21715" s="108"/>
      <c r="AC21715" s="108"/>
    </row>
    <row r="21716" spans="19:29" x14ac:dyDescent="0.25">
      <c r="S21716" s="108"/>
      <c r="U21716" s="108"/>
      <c r="W21716" s="108"/>
      <c r="Y21716" s="108"/>
      <c r="AA21716" s="108"/>
      <c r="AC21716" s="108"/>
    </row>
    <row r="21717" spans="19:29" x14ac:dyDescent="0.25">
      <c r="S21717" s="109"/>
      <c r="U21717" s="109"/>
      <c r="W21717" s="109"/>
      <c r="Y21717" s="109"/>
      <c r="AA21717" s="109"/>
      <c r="AC21717" s="109"/>
    </row>
    <row r="21718" spans="19:29" x14ac:dyDescent="0.25">
      <c r="S21718" s="108"/>
      <c r="U21718" s="108"/>
      <c r="W21718" s="108"/>
      <c r="Y21718" s="108"/>
      <c r="AA21718" s="108"/>
      <c r="AC21718" s="108"/>
    </row>
    <row r="21719" spans="19:29" x14ac:dyDescent="0.25">
      <c r="S21719" s="108"/>
      <c r="U21719" s="108"/>
      <c r="W21719" s="108"/>
      <c r="Y21719" s="108"/>
      <c r="AA21719" s="108"/>
      <c r="AC21719" s="108"/>
    </row>
    <row r="21720" spans="19:29" x14ac:dyDescent="0.25">
      <c r="S21720" s="109"/>
      <c r="U21720" s="109"/>
      <c r="W21720" s="109"/>
      <c r="Y21720" s="109"/>
      <c r="AA21720" s="109"/>
      <c r="AC21720" s="109"/>
    </row>
    <row r="21721" spans="19:29" x14ac:dyDescent="0.25">
      <c r="S21721" s="108"/>
      <c r="U21721" s="108"/>
      <c r="W21721" s="108"/>
      <c r="Y21721" s="108"/>
      <c r="AA21721" s="108"/>
      <c r="AC21721" s="108"/>
    </row>
    <row r="21722" spans="19:29" x14ac:dyDescent="0.25">
      <c r="S21722" s="109"/>
      <c r="U21722" s="109"/>
      <c r="W21722" s="109"/>
      <c r="Y21722" s="109"/>
      <c r="AA21722" s="109"/>
      <c r="AC21722" s="109"/>
    </row>
    <row r="21723" spans="19:29" x14ac:dyDescent="0.25">
      <c r="S21723" s="108"/>
      <c r="U21723" s="108"/>
      <c r="W21723" s="108"/>
      <c r="Y21723" s="108"/>
      <c r="AA21723" s="108"/>
      <c r="AC21723" s="108"/>
    </row>
    <row r="21724" spans="19:29" x14ac:dyDescent="0.25">
      <c r="S21724" s="108"/>
      <c r="U21724" s="108"/>
      <c r="W21724" s="108"/>
      <c r="Y21724" s="108"/>
      <c r="AA21724" s="108"/>
      <c r="AC21724" s="108"/>
    </row>
    <row r="21725" spans="19:29" x14ac:dyDescent="0.25">
      <c r="S21725" s="108"/>
      <c r="U21725" s="108"/>
      <c r="W21725" s="108"/>
      <c r="Y21725" s="108"/>
      <c r="AA21725" s="108"/>
      <c r="AC21725" s="108"/>
    </row>
    <row r="21726" spans="19:29" x14ac:dyDescent="0.25">
      <c r="S21726" s="110"/>
      <c r="U21726" s="110"/>
      <c r="W21726" s="110"/>
      <c r="Y21726" s="110"/>
      <c r="AA21726" s="110"/>
      <c r="AC21726" s="110"/>
    </row>
    <row r="21727" spans="19:29" x14ac:dyDescent="0.25">
      <c r="S21727" s="110"/>
      <c r="U21727" s="110"/>
      <c r="W21727" s="110"/>
      <c r="Y21727" s="110"/>
      <c r="AA21727" s="110"/>
      <c r="AC21727" s="110"/>
    </row>
    <row r="21728" spans="19:29" x14ac:dyDescent="0.25">
      <c r="S21728" s="110"/>
      <c r="U21728" s="110"/>
      <c r="W21728" s="110"/>
      <c r="Y21728" s="110"/>
      <c r="AA21728" s="110"/>
      <c r="AC21728" s="110"/>
    </row>
    <row r="21729" spans="19:29" x14ac:dyDescent="0.25">
      <c r="S21729" s="110"/>
      <c r="U21729" s="110"/>
      <c r="W21729" s="110"/>
      <c r="Y21729" s="110"/>
      <c r="AA21729" s="110"/>
      <c r="AC21729" s="110"/>
    </row>
    <row r="21730" spans="19:29" x14ac:dyDescent="0.25">
      <c r="S21730" s="111"/>
      <c r="U21730" s="111"/>
      <c r="W21730" s="111"/>
      <c r="Y21730" s="111"/>
      <c r="AA21730" s="111"/>
      <c r="AC21730" s="111"/>
    </row>
    <row r="21731" spans="19:29" x14ac:dyDescent="0.25">
      <c r="S21731" s="107"/>
      <c r="U21731" s="107"/>
      <c r="W21731" s="107"/>
      <c r="Y21731" s="107"/>
      <c r="AA21731" s="107"/>
      <c r="AC21731" s="107"/>
    </row>
    <row r="21732" spans="19:29" x14ac:dyDescent="0.25">
      <c r="S21732" s="108"/>
      <c r="U21732" s="108"/>
      <c r="W21732" s="108"/>
      <c r="Y21732" s="108"/>
      <c r="AA21732" s="108"/>
      <c r="AC21732" s="108"/>
    </row>
    <row r="21733" spans="19:29" x14ac:dyDescent="0.25">
      <c r="S21733" s="108"/>
      <c r="U21733" s="108"/>
      <c r="W21733" s="108"/>
      <c r="Y21733" s="108"/>
      <c r="AA21733" s="108"/>
      <c r="AC21733" s="108"/>
    </row>
    <row r="21734" spans="19:29" x14ac:dyDescent="0.25">
      <c r="S21734" s="109"/>
      <c r="U21734" s="109"/>
      <c r="W21734" s="109"/>
      <c r="Y21734" s="109"/>
      <c r="AA21734" s="109"/>
      <c r="AC21734" s="109"/>
    </row>
    <row r="21735" spans="19:29" x14ac:dyDescent="0.25">
      <c r="S21735" s="108"/>
      <c r="U21735" s="108"/>
      <c r="W21735" s="108"/>
      <c r="Y21735" s="108"/>
      <c r="AA21735" s="108"/>
      <c r="AC21735" s="108"/>
    </row>
    <row r="21736" spans="19:29" x14ac:dyDescent="0.25">
      <c r="S21736" s="108"/>
      <c r="U21736" s="108"/>
      <c r="W21736" s="108"/>
      <c r="Y21736" s="108"/>
      <c r="AA21736" s="108"/>
      <c r="AC21736" s="108"/>
    </row>
    <row r="21737" spans="19:29" x14ac:dyDescent="0.25">
      <c r="S21737" s="109"/>
      <c r="U21737" s="109"/>
      <c r="W21737" s="109"/>
      <c r="Y21737" s="109"/>
      <c r="AA21737" s="109"/>
      <c r="AC21737" s="109"/>
    </row>
    <row r="21738" spans="19:29" x14ac:dyDescent="0.25">
      <c r="S21738" s="108"/>
      <c r="U21738" s="108"/>
      <c r="W21738" s="108"/>
      <c r="Y21738" s="108"/>
      <c r="AA21738" s="108"/>
      <c r="AC21738" s="108"/>
    </row>
    <row r="21739" spans="19:29" x14ac:dyDescent="0.25">
      <c r="S21739" s="109"/>
      <c r="U21739" s="109"/>
      <c r="W21739" s="109"/>
      <c r="Y21739" s="109"/>
      <c r="AA21739" s="109"/>
      <c r="AC21739" s="109"/>
    </row>
    <row r="21740" spans="19:29" x14ac:dyDescent="0.25">
      <c r="S21740" s="108"/>
      <c r="U21740" s="108"/>
      <c r="W21740" s="108"/>
      <c r="Y21740" s="108"/>
      <c r="AA21740" s="108"/>
      <c r="AC21740" s="108"/>
    </row>
    <row r="21741" spans="19:29" x14ac:dyDescent="0.25">
      <c r="S21741" s="108"/>
      <c r="U21741" s="108"/>
      <c r="W21741" s="108"/>
      <c r="Y21741" s="108"/>
      <c r="AA21741" s="108"/>
      <c r="AC21741" s="108"/>
    </row>
    <row r="21742" spans="19:29" x14ac:dyDescent="0.25">
      <c r="S21742" s="108"/>
      <c r="U21742" s="108"/>
      <c r="W21742" s="108"/>
      <c r="Y21742" s="108"/>
      <c r="AA21742" s="108"/>
      <c r="AC21742" s="108"/>
    </row>
    <row r="21743" spans="19:29" x14ac:dyDescent="0.25">
      <c r="S21743" s="110"/>
      <c r="U21743" s="110"/>
      <c r="W21743" s="110"/>
      <c r="Y21743" s="110"/>
      <c r="AA21743" s="110"/>
      <c r="AC21743" s="110"/>
    </row>
    <row r="21744" spans="19:29" x14ac:dyDescent="0.25">
      <c r="S21744" s="110"/>
      <c r="U21744" s="110"/>
      <c r="W21744" s="110"/>
      <c r="Y21744" s="110"/>
      <c r="AA21744" s="110"/>
      <c r="AC21744" s="110"/>
    </row>
    <row r="21745" spans="19:29" x14ac:dyDescent="0.25">
      <c r="S21745" s="110"/>
      <c r="U21745" s="110"/>
      <c r="W21745" s="110"/>
      <c r="Y21745" s="110"/>
      <c r="AA21745" s="110"/>
      <c r="AC21745" s="110"/>
    </row>
    <row r="21746" spans="19:29" x14ac:dyDescent="0.25">
      <c r="S21746" s="110"/>
      <c r="U21746" s="110"/>
      <c r="W21746" s="110"/>
      <c r="Y21746" s="110"/>
      <c r="AA21746" s="110"/>
      <c r="AC21746" s="110"/>
    </row>
    <row r="21747" spans="19:29" x14ac:dyDescent="0.25">
      <c r="S21747" s="111"/>
      <c r="U21747" s="111"/>
      <c r="W21747" s="111"/>
      <c r="Y21747" s="111"/>
      <c r="AA21747" s="111"/>
      <c r="AC21747" s="111"/>
    </row>
    <row r="21748" spans="19:29" x14ac:dyDescent="0.25">
      <c r="S21748" s="107"/>
      <c r="U21748" s="107"/>
      <c r="W21748" s="107"/>
      <c r="Y21748" s="107"/>
      <c r="AA21748" s="107"/>
      <c r="AC21748" s="107"/>
    </row>
    <row r="21749" spans="19:29" x14ac:dyDescent="0.25">
      <c r="S21749" s="108"/>
      <c r="U21749" s="108"/>
      <c r="W21749" s="108"/>
      <c r="Y21749" s="108"/>
      <c r="AA21749" s="108"/>
      <c r="AC21749" s="108"/>
    </row>
    <row r="21750" spans="19:29" x14ac:dyDescent="0.25">
      <c r="S21750" s="108"/>
      <c r="U21750" s="108"/>
      <c r="W21750" s="108"/>
      <c r="Y21750" s="108"/>
      <c r="AA21750" s="108"/>
      <c r="AC21750" s="108"/>
    </row>
    <row r="21751" spans="19:29" x14ac:dyDescent="0.25">
      <c r="S21751" s="109"/>
      <c r="U21751" s="109"/>
      <c r="W21751" s="109"/>
      <c r="Y21751" s="109"/>
      <c r="AA21751" s="109"/>
      <c r="AC21751" s="109"/>
    </row>
    <row r="21752" spans="19:29" x14ac:dyDescent="0.25">
      <c r="S21752" s="108"/>
      <c r="U21752" s="108"/>
      <c r="W21752" s="108"/>
      <c r="Y21752" s="108"/>
      <c r="AA21752" s="108"/>
      <c r="AC21752" s="108"/>
    </row>
    <row r="21753" spans="19:29" x14ac:dyDescent="0.25">
      <c r="S21753" s="108"/>
      <c r="U21753" s="108"/>
      <c r="W21753" s="108"/>
      <c r="Y21753" s="108"/>
      <c r="AA21753" s="108"/>
      <c r="AC21753" s="108"/>
    </row>
    <row r="21754" spans="19:29" x14ac:dyDescent="0.25">
      <c r="S21754" s="109"/>
      <c r="U21754" s="109"/>
      <c r="W21754" s="109"/>
      <c r="Y21754" s="109"/>
      <c r="AA21754" s="109"/>
      <c r="AC21754" s="109"/>
    </row>
    <row r="21755" spans="19:29" x14ac:dyDescent="0.25">
      <c r="S21755" s="108"/>
      <c r="U21755" s="108"/>
      <c r="W21755" s="108"/>
      <c r="Y21755" s="108"/>
      <c r="AA21755" s="108"/>
      <c r="AC21755" s="108"/>
    </row>
    <row r="21756" spans="19:29" x14ac:dyDescent="0.25">
      <c r="S21756" s="109"/>
      <c r="U21756" s="109"/>
      <c r="W21756" s="109"/>
      <c r="Y21756" s="109"/>
      <c r="AA21756" s="109"/>
      <c r="AC21756" s="109"/>
    </row>
    <row r="21757" spans="19:29" x14ac:dyDescent="0.25">
      <c r="S21757" s="108"/>
      <c r="U21757" s="108"/>
      <c r="W21757" s="108"/>
      <c r="Y21757" s="108"/>
      <c r="AA21757" s="108"/>
      <c r="AC21757" s="108"/>
    </row>
    <row r="21758" spans="19:29" x14ac:dyDescent="0.25">
      <c r="S21758" s="108"/>
      <c r="U21758" s="108"/>
      <c r="W21758" s="108"/>
      <c r="Y21758" s="108"/>
      <c r="AA21758" s="108"/>
      <c r="AC21758" s="108"/>
    </row>
    <row r="21759" spans="19:29" x14ac:dyDescent="0.25">
      <c r="S21759" s="108"/>
      <c r="U21759" s="108"/>
      <c r="W21759" s="108"/>
      <c r="Y21759" s="108"/>
      <c r="AA21759" s="108"/>
      <c r="AC21759" s="108"/>
    </row>
    <row r="21760" spans="19:29" x14ac:dyDescent="0.25">
      <c r="S21760" s="110"/>
      <c r="U21760" s="110"/>
      <c r="W21760" s="110"/>
      <c r="Y21760" s="110"/>
      <c r="AA21760" s="110"/>
      <c r="AC21760" s="110"/>
    </row>
    <row r="21761" spans="19:29" x14ac:dyDescent="0.25">
      <c r="S21761" s="110"/>
      <c r="U21761" s="110"/>
      <c r="W21761" s="110"/>
      <c r="Y21761" s="110"/>
      <c r="AA21761" s="110"/>
      <c r="AC21761" s="110"/>
    </row>
    <row r="21762" spans="19:29" x14ac:dyDescent="0.25">
      <c r="S21762" s="110"/>
      <c r="U21762" s="110"/>
      <c r="W21762" s="110"/>
      <c r="Y21762" s="110"/>
      <c r="AA21762" s="110"/>
      <c r="AC21762" s="110"/>
    </row>
    <row r="21763" spans="19:29" x14ac:dyDescent="0.25">
      <c r="S21763" s="110"/>
      <c r="U21763" s="110"/>
      <c r="W21763" s="110"/>
      <c r="Y21763" s="110"/>
      <c r="AA21763" s="110"/>
      <c r="AC21763" s="110"/>
    </row>
    <row r="21764" spans="19:29" x14ac:dyDescent="0.25">
      <c r="S21764" s="111"/>
      <c r="U21764" s="111"/>
      <c r="W21764" s="111"/>
      <c r="Y21764" s="111"/>
      <c r="AA21764" s="111"/>
      <c r="AC21764" s="111"/>
    </row>
    <row r="21765" spans="19:29" x14ac:dyDescent="0.25">
      <c r="S21765" s="107"/>
      <c r="U21765" s="107"/>
      <c r="W21765" s="107"/>
      <c r="Y21765" s="107"/>
      <c r="AA21765" s="107"/>
      <c r="AC21765" s="107"/>
    </row>
    <row r="21766" spans="19:29" x14ac:dyDescent="0.25">
      <c r="S21766" s="108"/>
      <c r="U21766" s="108"/>
      <c r="W21766" s="108"/>
      <c r="Y21766" s="108"/>
      <c r="AA21766" s="108"/>
      <c r="AC21766" s="108"/>
    </row>
    <row r="21767" spans="19:29" x14ac:dyDescent="0.25">
      <c r="S21767" s="108"/>
      <c r="U21767" s="108"/>
      <c r="W21767" s="108"/>
      <c r="Y21767" s="108"/>
      <c r="AA21767" s="108"/>
      <c r="AC21767" s="108"/>
    </row>
    <row r="21768" spans="19:29" x14ac:dyDescent="0.25">
      <c r="S21768" s="109"/>
      <c r="U21768" s="109"/>
      <c r="W21768" s="109"/>
      <c r="Y21768" s="109"/>
      <c r="AA21768" s="109"/>
      <c r="AC21768" s="109"/>
    </row>
    <row r="21769" spans="19:29" x14ac:dyDescent="0.25">
      <c r="S21769" s="108"/>
      <c r="U21769" s="108"/>
      <c r="W21769" s="108"/>
      <c r="Y21769" s="108"/>
      <c r="AA21769" s="108"/>
      <c r="AC21769" s="108"/>
    </row>
    <row r="21770" spans="19:29" x14ac:dyDescent="0.25">
      <c r="S21770" s="108"/>
      <c r="U21770" s="108"/>
      <c r="W21770" s="108"/>
      <c r="Y21770" s="108"/>
      <c r="AA21770" s="108"/>
      <c r="AC21770" s="108"/>
    </row>
    <row r="21771" spans="19:29" x14ac:dyDescent="0.25">
      <c r="S21771" s="109"/>
      <c r="U21771" s="109"/>
      <c r="W21771" s="109"/>
      <c r="Y21771" s="109"/>
      <c r="AA21771" s="109"/>
      <c r="AC21771" s="109"/>
    </row>
    <row r="21772" spans="19:29" x14ac:dyDescent="0.25">
      <c r="S21772" s="108"/>
      <c r="U21772" s="108"/>
      <c r="W21772" s="108"/>
      <c r="Y21772" s="108"/>
      <c r="AA21772" s="108"/>
      <c r="AC21772" s="108"/>
    </row>
    <row r="21773" spans="19:29" x14ac:dyDescent="0.25">
      <c r="S21773" s="109"/>
      <c r="U21773" s="109"/>
      <c r="W21773" s="109"/>
      <c r="Y21773" s="109"/>
      <c r="AA21773" s="109"/>
      <c r="AC21773" s="109"/>
    </row>
    <row r="21774" spans="19:29" x14ac:dyDescent="0.25">
      <c r="S21774" s="108"/>
      <c r="U21774" s="108"/>
      <c r="W21774" s="108"/>
      <c r="Y21774" s="108"/>
      <c r="AA21774" s="108"/>
      <c r="AC21774" s="108"/>
    </row>
    <row r="21775" spans="19:29" x14ac:dyDescent="0.25">
      <c r="S21775" s="108"/>
      <c r="U21775" s="108"/>
      <c r="W21775" s="108"/>
      <c r="Y21775" s="108"/>
      <c r="AA21775" s="108"/>
      <c r="AC21775" s="108"/>
    </row>
    <row r="21776" spans="19:29" x14ac:dyDescent="0.25">
      <c r="S21776" s="108"/>
      <c r="U21776" s="108"/>
      <c r="W21776" s="108"/>
      <c r="Y21776" s="108"/>
      <c r="AA21776" s="108"/>
      <c r="AC21776" s="108"/>
    </row>
    <row r="21777" spans="19:29" x14ac:dyDescent="0.25">
      <c r="S21777" s="110"/>
      <c r="U21777" s="110"/>
      <c r="W21777" s="110"/>
      <c r="Y21777" s="110"/>
      <c r="AA21777" s="110"/>
      <c r="AC21777" s="110"/>
    </row>
    <row r="21778" spans="19:29" x14ac:dyDescent="0.25">
      <c r="S21778" s="110"/>
      <c r="U21778" s="110"/>
      <c r="W21778" s="110"/>
      <c r="Y21778" s="110"/>
      <c r="AA21778" s="110"/>
      <c r="AC21778" s="110"/>
    </row>
    <row r="21779" spans="19:29" x14ac:dyDescent="0.25">
      <c r="S21779" s="110"/>
      <c r="U21779" s="110"/>
      <c r="W21779" s="110"/>
      <c r="Y21779" s="110"/>
      <c r="AA21779" s="110"/>
      <c r="AC21779" s="110"/>
    </row>
    <row r="21780" spans="19:29" x14ac:dyDescent="0.25">
      <c r="S21780" s="110"/>
      <c r="U21780" s="110"/>
      <c r="W21780" s="110"/>
      <c r="Y21780" s="110"/>
      <c r="AA21780" s="110"/>
      <c r="AC21780" s="110"/>
    </row>
    <row r="21781" spans="19:29" x14ac:dyDescent="0.25">
      <c r="S21781" s="111"/>
      <c r="U21781" s="111"/>
      <c r="W21781" s="111"/>
      <c r="Y21781" s="111"/>
      <c r="AA21781" s="111"/>
      <c r="AC21781" s="111"/>
    </row>
    <row r="21782" spans="19:29" x14ac:dyDescent="0.25">
      <c r="S21782" s="107"/>
      <c r="U21782" s="107"/>
      <c r="W21782" s="107"/>
      <c r="Y21782" s="107"/>
      <c r="AA21782" s="107"/>
      <c r="AC21782" s="107"/>
    </row>
    <row r="21783" spans="19:29" x14ac:dyDescent="0.25">
      <c r="S21783" s="108"/>
      <c r="U21783" s="108"/>
      <c r="W21783" s="108"/>
      <c r="Y21783" s="108"/>
      <c r="AA21783" s="108"/>
      <c r="AC21783" s="108"/>
    </row>
    <row r="21784" spans="19:29" x14ac:dyDescent="0.25">
      <c r="S21784" s="108"/>
      <c r="U21784" s="108"/>
      <c r="W21784" s="108"/>
      <c r="Y21784" s="108"/>
      <c r="AA21784" s="108"/>
      <c r="AC21784" s="108"/>
    </row>
    <row r="21785" spans="19:29" x14ac:dyDescent="0.25">
      <c r="S21785" s="109"/>
      <c r="U21785" s="109"/>
      <c r="W21785" s="109"/>
      <c r="Y21785" s="109"/>
      <c r="AA21785" s="109"/>
      <c r="AC21785" s="109"/>
    </row>
    <row r="21786" spans="19:29" x14ac:dyDescent="0.25">
      <c r="S21786" s="108"/>
      <c r="U21786" s="108"/>
      <c r="W21786" s="108"/>
      <c r="Y21786" s="108"/>
      <c r="AA21786" s="108"/>
      <c r="AC21786" s="108"/>
    </row>
    <row r="21787" spans="19:29" x14ac:dyDescent="0.25">
      <c r="S21787" s="108"/>
      <c r="U21787" s="108"/>
      <c r="W21787" s="108"/>
      <c r="Y21787" s="108"/>
      <c r="AA21787" s="108"/>
      <c r="AC21787" s="108"/>
    </row>
    <row r="21788" spans="19:29" x14ac:dyDescent="0.25">
      <c r="S21788" s="109"/>
      <c r="U21788" s="109"/>
      <c r="W21788" s="109"/>
      <c r="Y21788" s="109"/>
      <c r="AA21788" s="109"/>
      <c r="AC21788" s="109"/>
    </row>
    <row r="21789" spans="19:29" x14ac:dyDescent="0.25">
      <c r="S21789" s="108"/>
      <c r="U21789" s="108"/>
      <c r="W21789" s="108"/>
      <c r="Y21789" s="108"/>
      <c r="AA21789" s="108"/>
      <c r="AC21789" s="108"/>
    </row>
    <row r="21790" spans="19:29" x14ac:dyDescent="0.25">
      <c r="S21790" s="109"/>
      <c r="U21790" s="109"/>
      <c r="W21790" s="109"/>
      <c r="Y21790" s="109"/>
      <c r="AA21790" s="109"/>
      <c r="AC21790" s="109"/>
    </row>
    <row r="21791" spans="19:29" x14ac:dyDescent="0.25">
      <c r="S21791" s="108"/>
      <c r="U21791" s="108"/>
      <c r="W21791" s="108"/>
      <c r="Y21791" s="108"/>
      <c r="AA21791" s="108"/>
      <c r="AC21791" s="108"/>
    </row>
    <row r="21792" spans="19:29" x14ac:dyDescent="0.25">
      <c r="S21792" s="108"/>
      <c r="U21792" s="108"/>
      <c r="W21792" s="108"/>
      <c r="Y21792" s="108"/>
      <c r="AA21792" s="108"/>
      <c r="AC21792" s="108"/>
    </row>
    <row r="21793" spans="19:29" x14ac:dyDescent="0.25">
      <c r="S21793" s="108"/>
      <c r="U21793" s="108"/>
      <c r="W21793" s="108"/>
      <c r="Y21793" s="108"/>
      <c r="AA21793" s="108"/>
      <c r="AC21793" s="108"/>
    </row>
    <row r="21794" spans="19:29" x14ac:dyDescent="0.25">
      <c r="S21794" s="110"/>
      <c r="U21794" s="110"/>
      <c r="W21794" s="110"/>
      <c r="Y21794" s="110"/>
      <c r="AA21794" s="110"/>
      <c r="AC21794" s="110"/>
    </row>
    <row r="21795" spans="19:29" x14ac:dyDescent="0.25">
      <c r="S21795" s="110"/>
      <c r="U21795" s="110"/>
      <c r="W21795" s="110"/>
      <c r="Y21795" s="110"/>
      <c r="AA21795" s="110"/>
      <c r="AC21795" s="110"/>
    </row>
    <row r="21796" spans="19:29" x14ac:dyDescent="0.25">
      <c r="S21796" s="110"/>
      <c r="U21796" s="110"/>
      <c r="W21796" s="110"/>
      <c r="Y21796" s="110"/>
      <c r="AA21796" s="110"/>
      <c r="AC21796" s="110"/>
    </row>
    <row r="21797" spans="19:29" x14ac:dyDescent="0.25">
      <c r="S21797" s="110"/>
      <c r="U21797" s="110"/>
      <c r="W21797" s="110"/>
      <c r="Y21797" s="110"/>
      <c r="AA21797" s="110"/>
      <c r="AC21797" s="110"/>
    </row>
    <row r="21798" spans="19:29" x14ac:dyDescent="0.25">
      <c r="S21798" s="111"/>
      <c r="U21798" s="111"/>
      <c r="W21798" s="111"/>
      <c r="Y21798" s="111"/>
      <c r="AA21798" s="111"/>
      <c r="AC21798" s="111"/>
    </row>
    <row r="21799" spans="19:29" x14ac:dyDescent="0.25">
      <c r="S21799" s="107"/>
      <c r="U21799" s="107"/>
      <c r="W21799" s="107"/>
      <c r="Y21799" s="107"/>
      <c r="AA21799" s="107"/>
      <c r="AC21799" s="107"/>
    </row>
    <row r="21800" spans="19:29" x14ac:dyDescent="0.25">
      <c r="S21800" s="108"/>
      <c r="U21800" s="108"/>
      <c r="W21800" s="108"/>
      <c r="Y21800" s="108"/>
      <c r="AA21800" s="108"/>
      <c r="AC21800" s="108"/>
    </row>
    <row r="21801" spans="19:29" x14ac:dyDescent="0.25">
      <c r="S21801" s="108"/>
      <c r="U21801" s="108"/>
      <c r="W21801" s="108"/>
      <c r="Y21801" s="108"/>
      <c r="AA21801" s="108"/>
      <c r="AC21801" s="108"/>
    </row>
    <row r="21802" spans="19:29" x14ac:dyDescent="0.25">
      <c r="S21802" s="109"/>
      <c r="U21802" s="109"/>
      <c r="W21802" s="109"/>
      <c r="Y21802" s="109"/>
      <c r="AA21802" s="109"/>
      <c r="AC21802" s="109"/>
    </row>
    <row r="21803" spans="19:29" x14ac:dyDescent="0.25">
      <c r="S21803" s="108"/>
      <c r="U21803" s="108"/>
      <c r="W21803" s="108"/>
      <c r="Y21803" s="108"/>
      <c r="AA21803" s="108"/>
      <c r="AC21803" s="108"/>
    </row>
    <row r="21804" spans="19:29" x14ac:dyDescent="0.25">
      <c r="S21804" s="108"/>
      <c r="U21804" s="108"/>
      <c r="W21804" s="108"/>
      <c r="Y21804" s="108"/>
      <c r="AA21804" s="108"/>
      <c r="AC21804" s="108"/>
    </row>
    <row r="21805" spans="19:29" x14ac:dyDescent="0.25">
      <c r="S21805" s="109"/>
      <c r="U21805" s="109"/>
      <c r="W21805" s="109"/>
      <c r="Y21805" s="109"/>
      <c r="AA21805" s="109"/>
      <c r="AC21805" s="109"/>
    </row>
    <row r="21806" spans="19:29" x14ac:dyDescent="0.25">
      <c r="S21806" s="108"/>
      <c r="U21806" s="108"/>
      <c r="W21806" s="108"/>
      <c r="Y21806" s="108"/>
      <c r="AA21806" s="108"/>
      <c r="AC21806" s="108"/>
    </row>
    <row r="21807" spans="19:29" x14ac:dyDescent="0.25">
      <c r="S21807" s="109"/>
      <c r="U21807" s="109"/>
      <c r="W21807" s="109"/>
      <c r="Y21807" s="109"/>
      <c r="AA21807" s="109"/>
      <c r="AC21807" s="109"/>
    </row>
    <row r="21808" spans="19:29" x14ac:dyDescent="0.25">
      <c r="S21808" s="108"/>
      <c r="U21808" s="108"/>
      <c r="W21808" s="108"/>
      <c r="Y21808" s="108"/>
      <c r="AA21808" s="108"/>
      <c r="AC21808" s="108"/>
    </row>
    <row r="21809" spans="19:29" x14ac:dyDescent="0.25">
      <c r="S21809" s="108"/>
      <c r="U21809" s="108"/>
      <c r="W21809" s="108"/>
      <c r="Y21809" s="108"/>
      <c r="AA21809" s="108"/>
      <c r="AC21809" s="108"/>
    </row>
    <row r="21810" spans="19:29" x14ac:dyDescent="0.25">
      <c r="S21810" s="108"/>
      <c r="U21810" s="108"/>
      <c r="W21810" s="108"/>
      <c r="Y21810" s="108"/>
      <c r="AA21810" s="108"/>
      <c r="AC21810" s="108"/>
    </row>
    <row r="21811" spans="19:29" x14ac:dyDescent="0.25">
      <c r="S21811" s="110"/>
      <c r="U21811" s="110"/>
      <c r="W21811" s="110"/>
      <c r="Y21811" s="110"/>
      <c r="AA21811" s="110"/>
      <c r="AC21811" s="110"/>
    </row>
    <row r="21812" spans="19:29" x14ac:dyDescent="0.25">
      <c r="S21812" s="110"/>
      <c r="U21812" s="110"/>
      <c r="W21812" s="110"/>
      <c r="Y21812" s="110"/>
      <c r="AA21812" s="110"/>
      <c r="AC21812" s="110"/>
    </row>
    <row r="21813" spans="19:29" x14ac:dyDescent="0.25">
      <c r="S21813" s="110"/>
      <c r="U21813" s="110"/>
      <c r="W21813" s="110"/>
      <c r="Y21813" s="110"/>
      <c r="AA21813" s="110"/>
      <c r="AC21813" s="110"/>
    </row>
    <row r="21814" spans="19:29" x14ac:dyDescent="0.25">
      <c r="S21814" s="110"/>
      <c r="U21814" s="110"/>
      <c r="W21814" s="110"/>
      <c r="Y21814" s="110"/>
      <c r="AA21814" s="110"/>
      <c r="AC21814" s="110"/>
    </row>
    <row r="21815" spans="19:29" x14ac:dyDescent="0.25">
      <c r="S21815" s="111"/>
      <c r="U21815" s="111"/>
      <c r="W21815" s="111"/>
      <c r="Y21815" s="111"/>
      <c r="AA21815" s="111"/>
      <c r="AC21815" s="111"/>
    </row>
    <row r="21816" spans="19:29" x14ac:dyDescent="0.25">
      <c r="S21816" s="107"/>
      <c r="U21816" s="107"/>
      <c r="W21816" s="107"/>
      <c r="Y21816" s="107"/>
      <c r="AA21816" s="107"/>
      <c r="AC21816" s="107"/>
    </row>
    <row r="21817" spans="19:29" x14ac:dyDescent="0.25">
      <c r="S21817" s="108"/>
      <c r="U21817" s="108"/>
      <c r="W21817" s="108"/>
      <c r="Y21817" s="108"/>
      <c r="AA21817" s="108"/>
      <c r="AC21817" s="108"/>
    </row>
    <row r="21818" spans="19:29" x14ac:dyDescent="0.25">
      <c r="S21818" s="108"/>
      <c r="U21818" s="108"/>
      <c r="W21818" s="108"/>
      <c r="Y21818" s="108"/>
      <c r="AA21818" s="108"/>
      <c r="AC21818" s="108"/>
    </row>
    <row r="21819" spans="19:29" x14ac:dyDescent="0.25">
      <c r="S21819" s="109"/>
      <c r="U21819" s="109"/>
      <c r="W21819" s="109"/>
      <c r="Y21819" s="109"/>
      <c r="AA21819" s="109"/>
      <c r="AC21819" s="109"/>
    </row>
    <row r="21820" spans="19:29" x14ac:dyDescent="0.25">
      <c r="S21820" s="108"/>
      <c r="U21820" s="108"/>
      <c r="W21820" s="108"/>
      <c r="Y21820" s="108"/>
      <c r="AA21820" s="108"/>
      <c r="AC21820" s="108"/>
    </row>
    <row r="21821" spans="19:29" x14ac:dyDescent="0.25">
      <c r="S21821" s="108"/>
      <c r="U21821" s="108"/>
      <c r="W21821" s="108"/>
      <c r="Y21821" s="108"/>
      <c r="AA21821" s="108"/>
      <c r="AC21821" s="108"/>
    </row>
    <row r="21822" spans="19:29" x14ac:dyDescent="0.25">
      <c r="S21822" s="109"/>
      <c r="U21822" s="109"/>
      <c r="W21822" s="109"/>
      <c r="Y21822" s="109"/>
      <c r="AA21822" s="109"/>
      <c r="AC21822" s="109"/>
    </row>
    <row r="21823" spans="19:29" x14ac:dyDescent="0.25">
      <c r="S21823" s="108"/>
      <c r="U21823" s="108"/>
      <c r="W21823" s="108"/>
      <c r="Y21823" s="108"/>
      <c r="AA21823" s="108"/>
      <c r="AC21823" s="108"/>
    </row>
    <row r="21824" spans="19:29" x14ac:dyDescent="0.25">
      <c r="S21824" s="109"/>
      <c r="U21824" s="109"/>
      <c r="W21824" s="109"/>
      <c r="Y21824" s="109"/>
      <c r="AA21824" s="109"/>
      <c r="AC21824" s="109"/>
    </row>
    <row r="21825" spans="19:29" x14ac:dyDescent="0.25">
      <c r="S21825" s="108"/>
      <c r="U21825" s="108"/>
      <c r="W21825" s="108"/>
      <c r="Y21825" s="108"/>
      <c r="AA21825" s="108"/>
      <c r="AC21825" s="108"/>
    </row>
    <row r="21826" spans="19:29" x14ac:dyDescent="0.25">
      <c r="S21826" s="108"/>
      <c r="U21826" s="108"/>
      <c r="W21826" s="108"/>
      <c r="Y21826" s="108"/>
      <c r="AA21826" s="108"/>
      <c r="AC21826" s="108"/>
    </row>
    <row r="21827" spans="19:29" x14ac:dyDescent="0.25">
      <c r="S21827" s="108"/>
      <c r="U21827" s="108"/>
      <c r="W21827" s="108"/>
      <c r="Y21827" s="108"/>
      <c r="AA21827" s="108"/>
      <c r="AC21827" s="108"/>
    </row>
    <row r="21828" spans="19:29" x14ac:dyDescent="0.25">
      <c r="S21828" s="110"/>
      <c r="U21828" s="110"/>
      <c r="W21828" s="110"/>
      <c r="Y21828" s="110"/>
      <c r="AA21828" s="110"/>
      <c r="AC21828" s="110"/>
    </row>
    <row r="21829" spans="19:29" x14ac:dyDescent="0.25">
      <c r="S21829" s="110"/>
      <c r="U21829" s="110"/>
      <c r="W21829" s="110"/>
      <c r="Y21829" s="110"/>
      <c r="AA21829" s="110"/>
      <c r="AC21829" s="110"/>
    </row>
    <row r="21830" spans="19:29" x14ac:dyDescent="0.25">
      <c r="S21830" s="110"/>
      <c r="U21830" s="110"/>
      <c r="W21830" s="110"/>
      <c r="Y21830" s="110"/>
      <c r="AA21830" s="110"/>
      <c r="AC21830" s="110"/>
    </row>
    <row r="21831" spans="19:29" x14ac:dyDescent="0.25">
      <c r="S21831" s="110"/>
      <c r="U21831" s="110"/>
      <c r="W21831" s="110"/>
      <c r="Y21831" s="110"/>
      <c r="AA21831" s="110"/>
      <c r="AC21831" s="110"/>
    </row>
    <row r="21832" spans="19:29" x14ac:dyDescent="0.25">
      <c r="S21832" s="111"/>
      <c r="U21832" s="111"/>
      <c r="W21832" s="111"/>
      <c r="Y21832" s="111"/>
      <c r="AA21832" s="111"/>
      <c r="AC21832" s="111"/>
    </row>
    <row r="21833" spans="19:29" x14ac:dyDescent="0.25">
      <c r="S21833" s="107"/>
      <c r="U21833" s="107"/>
      <c r="W21833" s="107"/>
      <c r="Y21833" s="107"/>
      <c r="AA21833" s="107"/>
      <c r="AC21833" s="107"/>
    </row>
    <row r="21834" spans="19:29" x14ac:dyDescent="0.25">
      <c r="S21834" s="108"/>
      <c r="U21834" s="108"/>
      <c r="W21834" s="108"/>
      <c r="Y21834" s="108"/>
      <c r="AA21834" s="108"/>
      <c r="AC21834" s="108"/>
    </row>
    <row r="21835" spans="19:29" x14ac:dyDescent="0.25">
      <c r="S21835" s="108"/>
      <c r="U21835" s="108"/>
      <c r="W21835" s="108"/>
      <c r="Y21835" s="108"/>
      <c r="AA21835" s="108"/>
      <c r="AC21835" s="108"/>
    </row>
    <row r="21836" spans="19:29" x14ac:dyDescent="0.25">
      <c r="S21836" s="109"/>
      <c r="U21836" s="109"/>
      <c r="W21836" s="109"/>
      <c r="Y21836" s="109"/>
      <c r="AA21836" s="109"/>
      <c r="AC21836" s="109"/>
    </row>
    <row r="21837" spans="19:29" x14ac:dyDescent="0.25">
      <c r="S21837" s="108"/>
      <c r="U21837" s="108"/>
      <c r="W21837" s="108"/>
      <c r="Y21837" s="108"/>
      <c r="AA21837" s="108"/>
      <c r="AC21837" s="108"/>
    </row>
    <row r="21838" spans="19:29" x14ac:dyDescent="0.25">
      <c r="S21838" s="108"/>
      <c r="U21838" s="108"/>
      <c r="W21838" s="108"/>
      <c r="Y21838" s="108"/>
      <c r="AA21838" s="108"/>
      <c r="AC21838" s="108"/>
    </row>
    <row r="21839" spans="19:29" x14ac:dyDescent="0.25">
      <c r="S21839" s="109"/>
      <c r="U21839" s="109"/>
      <c r="W21839" s="109"/>
      <c r="Y21839" s="109"/>
      <c r="AA21839" s="109"/>
      <c r="AC21839" s="109"/>
    </row>
    <row r="21840" spans="19:29" x14ac:dyDescent="0.25">
      <c r="S21840" s="108"/>
      <c r="U21840" s="108"/>
      <c r="W21840" s="108"/>
      <c r="Y21840" s="108"/>
      <c r="AA21840" s="108"/>
      <c r="AC21840" s="108"/>
    </row>
    <row r="21841" spans="19:29" x14ac:dyDescent="0.25">
      <c r="S21841" s="109"/>
      <c r="U21841" s="109"/>
      <c r="W21841" s="109"/>
      <c r="Y21841" s="109"/>
      <c r="AA21841" s="109"/>
      <c r="AC21841" s="109"/>
    </row>
    <row r="21842" spans="19:29" x14ac:dyDescent="0.25">
      <c r="S21842" s="108"/>
      <c r="U21842" s="108"/>
      <c r="W21842" s="108"/>
      <c r="Y21842" s="108"/>
      <c r="AA21842" s="108"/>
      <c r="AC21842" s="108"/>
    </row>
    <row r="21843" spans="19:29" x14ac:dyDescent="0.25">
      <c r="S21843" s="108"/>
      <c r="U21843" s="108"/>
      <c r="W21843" s="108"/>
      <c r="Y21843" s="108"/>
      <c r="AA21843" s="108"/>
      <c r="AC21843" s="108"/>
    </row>
    <row r="21844" spans="19:29" x14ac:dyDescent="0.25">
      <c r="S21844" s="108"/>
      <c r="U21844" s="108"/>
      <c r="W21844" s="108"/>
      <c r="Y21844" s="108"/>
      <c r="AA21844" s="108"/>
      <c r="AC21844" s="108"/>
    </row>
    <row r="21845" spans="19:29" x14ac:dyDescent="0.25">
      <c r="S21845" s="110"/>
      <c r="U21845" s="110"/>
      <c r="W21845" s="110"/>
      <c r="Y21845" s="110"/>
      <c r="AA21845" s="110"/>
      <c r="AC21845" s="110"/>
    </row>
    <row r="21846" spans="19:29" x14ac:dyDescent="0.25">
      <c r="S21846" s="110"/>
      <c r="U21846" s="110"/>
      <c r="W21846" s="110"/>
      <c r="Y21846" s="110"/>
      <c r="AA21846" s="110"/>
      <c r="AC21846" s="110"/>
    </row>
    <row r="21847" spans="19:29" x14ac:dyDescent="0.25">
      <c r="S21847" s="110"/>
      <c r="U21847" s="110"/>
      <c r="W21847" s="110"/>
      <c r="Y21847" s="110"/>
      <c r="AA21847" s="110"/>
      <c r="AC21847" s="110"/>
    </row>
    <row r="21848" spans="19:29" x14ac:dyDescent="0.25">
      <c r="S21848" s="110"/>
      <c r="U21848" s="110"/>
      <c r="W21848" s="110"/>
      <c r="Y21848" s="110"/>
      <c r="AA21848" s="110"/>
      <c r="AC21848" s="110"/>
    </row>
    <row r="21849" spans="19:29" x14ac:dyDescent="0.25">
      <c r="S21849" s="111"/>
      <c r="U21849" s="111"/>
      <c r="W21849" s="111"/>
      <c r="Y21849" s="111"/>
      <c r="AA21849" s="111"/>
      <c r="AC21849" s="111"/>
    </row>
    <row r="21850" spans="19:29" x14ac:dyDescent="0.25">
      <c r="S21850" s="107"/>
      <c r="U21850" s="107"/>
      <c r="W21850" s="107"/>
      <c r="Y21850" s="107"/>
      <c r="AA21850" s="107"/>
      <c r="AC21850" s="107"/>
    </row>
    <row r="21851" spans="19:29" x14ac:dyDescent="0.25">
      <c r="S21851" s="108"/>
      <c r="U21851" s="108"/>
      <c r="W21851" s="108"/>
      <c r="Y21851" s="108"/>
      <c r="AA21851" s="108"/>
      <c r="AC21851" s="108"/>
    </row>
    <row r="21852" spans="19:29" x14ac:dyDescent="0.25">
      <c r="S21852" s="108"/>
      <c r="U21852" s="108"/>
      <c r="W21852" s="108"/>
      <c r="Y21852" s="108"/>
      <c r="AA21852" s="108"/>
      <c r="AC21852" s="108"/>
    </row>
    <row r="21853" spans="19:29" x14ac:dyDescent="0.25">
      <c r="S21853" s="109"/>
      <c r="U21853" s="109"/>
      <c r="W21853" s="109"/>
      <c r="Y21853" s="109"/>
      <c r="AA21853" s="109"/>
      <c r="AC21853" s="109"/>
    </row>
    <row r="21854" spans="19:29" x14ac:dyDescent="0.25">
      <c r="S21854" s="108"/>
      <c r="U21854" s="108"/>
      <c r="W21854" s="108"/>
      <c r="Y21854" s="108"/>
      <c r="AA21854" s="108"/>
      <c r="AC21854" s="108"/>
    </row>
    <row r="21855" spans="19:29" x14ac:dyDescent="0.25">
      <c r="S21855" s="108"/>
      <c r="U21855" s="108"/>
      <c r="W21855" s="108"/>
      <c r="Y21855" s="108"/>
      <c r="AA21855" s="108"/>
      <c r="AC21855" s="108"/>
    </row>
    <row r="21856" spans="19:29" x14ac:dyDescent="0.25">
      <c r="S21856" s="109"/>
      <c r="U21856" s="109"/>
      <c r="W21856" s="109"/>
      <c r="Y21856" s="109"/>
      <c r="AA21856" s="109"/>
      <c r="AC21856" s="109"/>
    </row>
    <row r="21857" spans="19:29" x14ac:dyDescent="0.25">
      <c r="S21857" s="108"/>
      <c r="U21857" s="108"/>
      <c r="W21857" s="108"/>
      <c r="Y21857" s="108"/>
      <c r="AA21857" s="108"/>
      <c r="AC21857" s="108"/>
    </row>
    <row r="21858" spans="19:29" x14ac:dyDescent="0.25">
      <c r="S21858" s="109"/>
      <c r="U21858" s="109"/>
      <c r="W21858" s="109"/>
      <c r="Y21858" s="109"/>
      <c r="AA21858" s="109"/>
      <c r="AC21858" s="109"/>
    </row>
    <row r="21859" spans="19:29" x14ac:dyDescent="0.25">
      <c r="S21859" s="108"/>
      <c r="U21859" s="108"/>
      <c r="W21859" s="108"/>
      <c r="Y21859" s="108"/>
      <c r="AA21859" s="108"/>
      <c r="AC21859" s="108"/>
    </row>
    <row r="21860" spans="19:29" x14ac:dyDescent="0.25">
      <c r="S21860" s="108"/>
      <c r="U21860" s="108"/>
      <c r="W21860" s="108"/>
      <c r="Y21860" s="108"/>
      <c r="AA21860" s="108"/>
      <c r="AC21860" s="108"/>
    </row>
    <row r="21861" spans="19:29" x14ac:dyDescent="0.25">
      <c r="S21861" s="108"/>
      <c r="U21861" s="108"/>
      <c r="W21861" s="108"/>
      <c r="Y21861" s="108"/>
      <c r="AA21861" s="108"/>
      <c r="AC21861" s="108"/>
    </row>
    <row r="21862" spans="19:29" x14ac:dyDescent="0.25">
      <c r="S21862" s="110"/>
      <c r="U21862" s="110"/>
      <c r="W21862" s="110"/>
      <c r="Y21862" s="110"/>
      <c r="AA21862" s="110"/>
      <c r="AC21862" s="110"/>
    </row>
    <row r="21863" spans="19:29" x14ac:dyDescent="0.25">
      <c r="S21863" s="110"/>
      <c r="U21863" s="110"/>
      <c r="W21863" s="110"/>
      <c r="Y21863" s="110"/>
      <c r="AA21863" s="110"/>
      <c r="AC21863" s="110"/>
    </row>
    <row r="21864" spans="19:29" x14ac:dyDescent="0.25">
      <c r="S21864" s="110"/>
      <c r="U21864" s="110"/>
      <c r="W21864" s="110"/>
      <c r="Y21864" s="110"/>
      <c r="AA21864" s="110"/>
      <c r="AC21864" s="110"/>
    </row>
    <row r="21865" spans="19:29" x14ac:dyDescent="0.25">
      <c r="S21865" s="110"/>
      <c r="U21865" s="110"/>
      <c r="W21865" s="110"/>
      <c r="Y21865" s="110"/>
      <c r="AA21865" s="110"/>
      <c r="AC21865" s="110"/>
    </row>
    <row r="21866" spans="19:29" x14ac:dyDescent="0.25">
      <c r="S21866" s="111"/>
      <c r="U21866" s="111"/>
      <c r="W21866" s="111"/>
      <c r="Y21866" s="111"/>
      <c r="AA21866" s="111"/>
      <c r="AC21866" s="111"/>
    </row>
    <row r="21867" spans="19:29" x14ac:dyDescent="0.25">
      <c r="S21867" s="107"/>
      <c r="U21867" s="107"/>
      <c r="W21867" s="107"/>
      <c r="Y21867" s="107"/>
      <c r="AA21867" s="107"/>
      <c r="AC21867" s="107"/>
    </row>
    <row r="21868" spans="19:29" x14ac:dyDescent="0.25">
      <c r="S21868" s="108"/>
      <c r="U21868" s="108"/>
      <c r="W21868" s="108"/>
      <c r="Y21868" s="108"/>
      <c r="AA21868" s="108"/>
      <c r="AC21868" s="108"/>
    </row>
    <row r="21869" spans="19:29" x14ac:dyDescent="0.25">
      <c r="S21869" s="108"/>
      <c r="U21869" s="108"/>
      <c r="W21869" s="108"/>
      <c r="Y21869" s="108"/>
      <c r="AA21869" s="108"/>
      <c r="AC21869" s="108"/>
    </row>
    <row r="21870" spans="19:29" x14ac:dyDescent="0.25">
      <c r="S21870" s="109"/>
      <c r="U21870" s="109"/>
      <c r="W21870" s="109"/>
      <c r="Y21870" s="109"/>
      <c r="AA21870" s="109"/>
      <c r="AC21870" s="109"/>
    </row>
    <row r="21871" spans="19:29" x14ac:dyDescent="0.25">
      <c r="S21871" s="108"/>
      <c r="U21871" s="108"/>
      <c r="W21871" s="108"/>
      <c r="Y21871" s="108"/>
      <c r="AA21871" s="108"/>
      <c r="AC21871" s="108"/>
    </row>
    <row r="21872" spans="19:29" x14ac:dyDescent="0.25">
      <c r="S21872" s="108"/>
      <c r="U21872" s="108"/>
      <c r="W21872" s="108"/>
      <c r="Y21872" s="108"/>
      <c r="AA21872" s="108"/>
      <c r="AC21872" s="108"/>
    </row>
    <row r="21873" spans="19:29" x14ac:dyDescent="0.25">
      <c r="S21873" s="109"/>
      <c r="U21873" s="109"/>
      <c r="W21873" s="109"/>
      <c r="Y21873" s="109"/>
      <c r="AA21873" s="109"/>
      <c r="AC21873" s="109"/>
    </row>
    <row r="21874" spans="19:29" x14ac:dyDescent="0.25">
      <c r="S21874" s="108"/>
      <c r="U21874" s="108"/>
      <c r="W21874" s="108"/>
      <c r="Y21874" s="108"/>
      <c r="AA21874" s="108"/>
      <c r="AC21874" s="108"/>
    </row>
    <row r="21875" spans="19:29" x14ac:dyDescent="0.25">
      <c r="S21875" s="109"/>
      <c r="U21875" s="109"/>
      <c r="W21875" s="109"/>
      <c r="Y21875" s="109"/>
      <c r="AA21875" s="109"/>
      <c r="AC21875" s="109"/>
    </row>
    <row r="21876" spans="19:29" x14ac:dyDescent="0.25">
      <c r="S21876" s="108"/>
      <c r="U21876" s="108"/>
      <c r="W21876" s="108"/>
      <c r="Y21876" s="108"/>
      <c r="AA21876" s="108"/>
      <c r="AC21876" s="108"/>
    </row>
    <row r="21877" spans="19:29" x14ac:dyDescent="0.25">
      <c r="S21877" s="108"/>
      <c r="U21877" s="108"/>
      <c r="W21877" s="108"/>
      <c r="Y21877" s="108"/>
      <c r="AA21877" s="108"/>
      <c r="AC21877" s="108"/>
    </row>
    <row r="21878" spans="19:29" x14ac:dyDescent="0.25">
      <c r="S21878" s="108"/>
      <c r="U21878" s="108"/>
      <c r="W21878" s="108"/>
      <c r="Y21878" s="108"/>
      <c r="AA21878" s="108"/>
      <c r="AC21878" s="108"/>
    </row>
    <row r="21879" spans="19:29" x14ac:dyDescent="0.25">
      <c r="S21879" s="110"/>
      <c r="U21879" s="110"/>
      <c r="W21879" s="110"/>
      <c r="Y21879" s="110"/>
      <c r="AA21879" s="110"/>
      <c r="AC21879" s="110"/>
    </row>
    <row r="21880" spans="19:29" x14ac:dyDescent="0.25">
      <c r="S21880" s="110"/>
      <c r="U21880" s="110"/>
      <c r="W21880" s="110"/>
      <c r="Y21880" s="110"/>
      <c r="AA21880" s="110"/>
      <c r="AC21880" s="110"/>
    </row>
    <row r="21881" spans="19:29" x14ac:dyDescent="0.25">
      <c r="S21881" s="110"/>
      <c r="U21881" s="110"/>
      <c r="W21881" s="110"/>
      <c r="Y21881" s="110"/>
      <c r="AA21881" s="110"/>
      <c r="AC21881" s="110"/>
    </row>
    <row r="21882" spans="19:29" x14ac:dyDescent="0.25">
      <c r="S21882" s="110"/>
      <c r="U21882" s="110"/>
      <c r="W21882" s="110"/>
      <c r="Y21882" s="110"/>
      <c r="AA21882" s="110"/>
      <c r="AC21882" s="110"/>
    </row>
    <row r="21883" spans="19:29" x14ac:dyDescent="0.25">
      <c r="S21883" s="111"/>
      <c r="U21883" s="111"/>
      <c r="W21883" s="111"/>
      <c r="Y21883" s="111"/>
      <c r="AA21883" s="111"/>
      <c r="AC21883" s="111"/>
    </row>
    <row r="21884" spans="19:29" x14ac:dyDescent="0.25">
      <c r="S21884" s="107"/>
      <c r="U21884" s="107"/>
      <c r="W21884" s="107"/>
      <c r="Y21884" s="107"/>
      <c r="AA21884" s="107"/>
      <c r="AC21884" s="107"/>
    </row>
    <row r="21885" spans="19:29" x14ac:dyDescent="0.25">
      <c r="S21885" s="108"/>
      <c r="U21885" s="108"/>
      <c r="W21885" s="108"/>
      <c r="Y21885" s="108"/>
      <c r="AA21885" s="108"/>
      <c r="AC21885" s="108"/>
    </row>
    <row r="21886" spans="19:29" x14ac:dyDescent="0.25">
      <c r="S21886" s="108"/>
      <c r="U21886" s="108"/>
      <c r="W21886" s="108"/>
      <c r="Y21886" s="108"/>
      <c r="AA21886" s="108"/>
      <c r="AC21886" s="108"/>
    </row>
    <row r="21887" spans="19:29" x14ac:dyDescent="0.25">
      <c r="S21887" s="109"/>
      <c r="U21887" s="109"/>
      <c r="W21887" s="109"/>
      <c r="Y21887" s="109"/>
      <c r="AA21887" s="109"/>
      <c r="AC21887" s="109"/>
    </row>
    <row r="21888" spans="19:29" x14ac:dyDescent="0.25">
      <c r="S21888" s="108"/>
      <c r="U21888" s="108"/>
      <c r="W21888" s="108"/>
      <c r="Y21888" s="108"/>
      <c r="AA21888" s="108"/>
      <c r="AC21888" s="108"/>
    </row>
    <row r="21889" spans="19:29" x14ac:dyDescent="0.25">
      <c r="S21889" s="108"/>
      <c r="U21889" s="108"/>
      <c r="W21889" s="108"/>
      <c r="Y21889" s="108"/>
      <c r="AA21889" s="108"/>
      <c r="AC21889" s="108"/>
    </row>
    <row r="21890" spans="19:29" x14ac:dyDescent="0.25">
      <c r="S21890" s="109"/>
      <c r="U21890" s="109"/>
      <c r="W21890" s="109"/>
      <c r="Y21890" s="109"/>
      <c r="AA21890" s="109"/>
      <c r="AC21890" s="109"/>
    </row>
    <row r="21891" spans="19:29" x14ac:dyDescent="0.25">
      <c r="S21891" s="108"/>
      <c r="U21891" s="108"/>
      <c r="W21891" s="108"/>
      <c r="Y21891" s="108"/>
      <c r="AA21891" s="108"/>
      <c r="AC21891" s="108"/>
    </row>
    <row r="21892" spans="19:29" x14ac:dyDescent="0.25">
      <c r="S21892" s="109"/>
      <c r="U21892" s="109"/>
      <c r="W21892" s="109"/>
      <c r="Y21892" s="109"/>
      <c r="AA21892" s="109"/>
      <c r="AC21892" s="109"/>
    </row>
    <row r="21893" spans="19:29" x14ac:dyDescent="0.25">
      <c r="S21893" s="108"/>
      <c r="U21893" s="108"/>
      <c r="W21893" s="108"/>
      <c r="Y21893" s="108"/>
      <c r="AA21893" s="108"/>
      <c r="AC21893" s="108"/>
    </row>
    <row r="21894" spans="19:29" x14ac:dyDescent="0.25">
      <c r="S21894" s="108"/>
      <c r="U21894" s="108"/>
      <c r="W21894" s="108"/>
      <c r="Y21894" s="108"/>
      <c r="AA21894" s="108"/>
      <c r="AC21894" s="108"/>
    </row>
    <row r="21895" spans="19:29" x14ac:dyDescent="0.25">
      <c r="S21895" s="108"/>
      <c r="U21895" s="108"/>
      <c r="W21895" s="108"/>
      <c r="Y21895" s="108"/>
      <c r="AA21895" s="108"/>
      <c r="AC21895" s="108"/>
    </row>
    <row r="21896" spans="19:29" x14ac:dyDescent="0.25">
      <c r="S21896" s="110"/>
      <c r="U21896" s="110"/>
      <c r="W21896" s="110"/>
      <c r="Y21896" s="110"/>
      <c r="AA21896" s="110"/>
      <c r="AC21896" s="110"/>
    </row>
    <row r="21897" spans="19:29" x14ac:dyDescent="0.25">
      <c r="S21897" s="110"/>
      <c r="U21897" s="110"/>
      <c r="W21897" s="110"/>
      <c r="Y21897" s="110"/>
      <c r="AA21897" s="110"/>
      <c r="AC21897" s="110"/>
    </row>
    <row r="21898" spans="19:29" x14ac:dyDescent="0.25">
      <c r="S21898" s="110"/>
      <c r="U21898" s="110"/>
      <c r="W21898" s="110"/>
      <c r="Y21898" s="110"/>
      <c r="AA21898" s="110"/>
      <c r="AC21898" s="110"/>
    </row>
    <row r="21899" spans="19:29" x14ac:dyDescent="0.25">
      <c r="S21899" s="110"/>
      <c r="U21899" s="110"/>
      <c r="W21899" s="110"/>
      <c r="Y21899" s="110"/>
      <c r="AA21899" s="110"/>
      <c r="AC21899" s="110"/>
    </row>
    <row r="21900" spans="19:29" x14ac:dyDescent="0.25">
      <c r="S21900" s="111"/>
      <c r="U21900" s="111"/>
      <c r="W21900" s="111"/>
      <c r="Y21900" s="111"/>
      <c r="AA21900" s="111"/>
      <c r="AC21900" s="111"/>
    </row>
    <row r="21901" spans="19:29" x14ac:dyDescent="0.25">
      <c r="S21901" s="107"/>
      <c r="U21901" s="107"/>
      <c r="W21901" s="107"/>
      <c r="Y21901" s="107"/>
      <c r="AA21901" s="107"/>
      <c r="AC21901" s="107"/>
    </row>
    <row r="21902" spans="19:29" x14ac:dyDescent="0.25">
      <c r="S21902" s="108"/>
      <c r="U21902" s="108"/>
      <c r="W21902" s="108"/>
      <c r="Y21902" s="108"/>
      <c r="AA21902" s="108"/>
      <c r="AC21902" s="108"/>
    </row>
    <row r="21903" spans="19:29" x14ac:dyDescent="0.25">
      <c r="S21903" s="108"/>
      <c r="U21903" s="108"/>
      <c r="W21903" s="108"/>
      <c r="Y21903" s="108"/>
      <c r="AA21903" s="108"/>
      <c r="AC21903" s="108"/>
    </row>
    <row r="21904" spans="19:29" x14ac:dyDescent="0.25">
      <c r="S21904" s="109"/>
      <c r="U21904" s="109"/>
      <c r="W21904" s="109"/>
      <c r="Y21904" s="109"/>
      <c r="AA21904" s="109"/>
      <c r="AC21904" s="109"/>
    </row>
    <row r="21905" spans="19:29" x14ac:dyDescent="0.25">
      <c r="S21905" s="108"/>
      <c r="U21905" s="108"/>
      <c r="W21905" s="108"/>
      <c r="Y21905" s="108"/>
      <c r="AA21905" s="108"/>
      <c r="AC21905" s="108"/>
    </row>
    <row r="21906" spans="19:29" x14ac:dyDescent="0.25">
      <c r="S21906" s="108"/>
      <c r="U21906" s="108"/>
      <c r="W21906" s="108"/>
      <c r="Y21906" s="108"/>
      <c r="AA21906" s="108"/>
      <c r="AC21906" s="108"/>
    </row>
    <row r="21907" spans="19:29" x14ac:dyDescent="0.25">
      <c r="S21907" s="109"/>
      <c r="U21907" s="109"/>
      <c r="W21907" s="109"/>
      <c r="Y21907" s="109"/>
      <c r="AA21907" s="109"/>
      <c r="AC21907" s="109"/>
    </row>
    <row r="21908" spans="19:29" x14ac:dyDescent="0.25">
      <c r="S21908" s="108"/>
      <c r="U21908" s="108"/>
      <c r="W21908" s="108"/>
      <c r="Y21908" s="108"/>
      <c r="AA21908" s="108"/>
      <c r="AC21908" s="108"/>
    </row>
    <row r="21909" spans="19:29" x14ac:dyDescent="0.25">
      <c r="S21909" s="109"/>
      <c r="U21909" s="109"/>
      <c r="W21909" s="109"/>
      <c r="Y21909" s="109"/>
      <c r="AA21909" s="109"/>
      <c r="AC21909" s="109"/>
    </row>
    <row r="21910" spans="19:29" x14ac:dyDescent="0.25">
      <c r="S21910" s="108"/>
      <c r="U21910" s="108"/>
      <c r="W21910" s="108"/>
      <c r="Y21910" s="108"/>
      <c r="AA21910" s="108"/>
      <c r="AC21910" s="108"/>
    </row>
    <row r="21911" spans="19:29" x14ac:dyDescent="0.25">
      <c r="S21911" s="108"/>
      <c r="U21911" s="108"/>
      <c r="W21911" s="108"/>
      <c r="Y21911" s="108"/>
      <c r="AA21911" s="108"/>
      <c r="AC21911" s="108"/>
    </row>
    <row r="21912" spans="19:29" x14ac:dyDescent="0.25">
      <c r="S21912" s="108"/>
      <c r="U21912" s="108"/>
      <c r="W21912" s="108"/>
      <c r="Y21912" s="108"/>
      <c r="AA21912" s="108"/>
      <c r="AC21912" s="108"/>
    </row>
    <row r="21913" spans="19:29" x14ac:dyDescent="0.25">
      <c r="S21913" s="110"/>
      <c r="U21913" s="110"/>
      <c r="W21913" s="110"/>
      <c r="Y21913" s="110"/>
      <c r="AA21913" s="110"/>
      <c r="AC21913" s="110"/>
    </row>
    <row r="21914" spans="19:29" x14ac:dyDescent="0.25">
      <c r="S21914" s="110"/>
      <c r="U21914" s="110"/>
      <c r="W21914" s="110"/>
      <c r="Y21914" s="110"/>
      <c r="AA21914" s="110"/>
      <c r="AC21914" s="110"/>
    </row>
    <row r="21915" spans="19:29" x14ac:dyDescent="0.25">
      <c r="S21915" s="110"/>
      <c r="U21915" s="110"/>
      <c r="W21915" s="110"/>
      <c r="Y21915" s="110"/>
      <c r="AA21915" s="110"/>
      <c r="AC21915" s="110"/>
    </row>
    <row r="21916" spans="19:29" x14ac:dyDescent="0.25">
      <c r="S21916" s="110"/>
      <c r="U21916" s="110"/>
      <c r="W21916" s="110"/>
      <c r="Y21916" s="110"/>
      <c r="AA21916" s="110"/>
      <c r="AC21916" s="110"/>
    </row>
    <row r="21917" spans="19:29" x14ac:dyDescent="0.25">
      <c r="S21917" s="111"/>
      <c r="U21917" s="111"/>
      <c r="W21917" s="111"/>
      <c r="Y21917" s="111"/>
      <c r="AA21917" s="111"/>
      <c r="AC21917" s="111"/>
    </row>
    <row r="21918" spans="19:29" x14ac:dyDescent="0.25">
      <c r="S21918" s="107"/>
      <c r="U21918" s="107"/>
      <c r="W21918" s="107"/>
      <c r="Y21918" s="107"/>
      <c r="AA21918" s="107"/>
      <c r="AC21918" s="107"/>
    </row>
    <row r="21919" spans="19:29" x14ac:dyDescent="0.25">
      <c r="S21919" s="108"/>
      <c r="U21919" s="108"/>
      <c r="W21919" s="108"/>
      <c r="Y21919" s="108"/>
      <c r="AA21919" s="108"/>
      <c r="AC21919" s="108"/>
    </row>
    <row r="21920" spans="19:29" x14ac:dyDescent="0.25">
      <c r="S21920" s="108"/>
      <c r="U21920" s="108"/>
      <c r="W21920" s="108"/>
      <c r="Y21920" s="108"/>
      <c r="AA21920" s="108"/>
      <c r="AC21920" s="108"/>
    </row>
    <row r="21921" spans="19:29" x14ac:dyDescent="0.25">
      <c r="S21921" s="109"/>
      <c r="U21921" s="109"/>
      <c r="W21921" s="109"/>
      <c r="Y21921" s="109"/>
      <c r="AA21921" s="109"/>
      <c r="AC21921" s="109"/>
    </row>
    <row r="21922" spans="19:29" x14ac:dyDescent="0.25">
      <c r="S21922" s="108"/>
      <c r="U21922" s="108"/>
      <c r="W21922" s="108"/>
      <c r="Y21922" s="108"/>
      <c r="AA21922" s="108"/>
      <c r="AC21922" s="108"/>
    </row>
    <row r="21923" spans="19:29" x14ac:dyDescent="0.25">
      <c r="S21923" s="108"/>
      <c r="U21923" s="108"/>
      <c r="W21923" s="108"/>
      <c r="Y21923" s="108"/>
      <c r="AA21923" s="108"/>
      <c r="AC21923" s="108"/>
    </row>
    <row r="21924" spans="19:29" x14ac:dyDescent="0.25">
      <c r="S21924" s="109"/>
      <c r="U21924" s="109"/>
      <c r="W21924" s="109"/>
      <c r="Y21924" s="109"/>
      <c r="AA21924" s="109"/>
      <c r="AC21924" s="109"/>
    </row>
    <row r="21925" spans="19:29" x14ac:dyDescent="0.25">
      <c r="S21925" s="108"/>
      <c r="U21925" s="108"/>
      <c r="W21925" s="108"/>
      <c r="Y21925" s="108"/>
      <c r="AA21925" s="108"/>
      <c r="AC21925" s="108"/>
    </row>
    <row r="21926" spans="19:29" x14ac:dyDescent="0.25">
      <c r="S21926" s="109"/>
      <c r="U21926" s="109"/>
      <c r="W21926" s="109"/>
      <c r="Y21926" s="109"/>
      <c r="AA21926" s="109"/>
      <c r="AC21926" s="109"/>
    </row>
    <row r="21927" spans="19:29" x14ac:dyDescent="0.25">
      <c r="S21927" s="108"/>
      <c r="U21927" s="108"/>
      <c r="W21927" s="108"/>
      <c r="Y21927" s="108"/>
      <c r="AA21927" s="108"/>
      <c r="AC21927" s="108"/>
    </row>
    <row r="21928" spans="19:29" x14ac:dyDescent="0.25">
      <c r="S21928" s="108"/>
      <c r="U21928" s="108"/>
      <c r="W21928" s="108"/>
      <c r="Y21928" s="108"/>
      <c r="AA21928" s="108"/>
      <c r="AC21928" s="108"/>
    </row>
    <row r="21929" spans="19:29" x14ac:dyDescent="0.25">
      <c r="S21929" s="108"/>
      <c r="U21929" s="108"/>
      <c r="W21929" s="108"/>
      <c r="Y21929" s="108"/>
      <c r="AA21929" s="108"/>
      <c r="AC21929" s="108"/>
    </row>
    <row r="21930" spans="19:29" x14ac:dyDescent="0.25">
      <c r="S21930" s="110"/>
      <c r="U21930" s="110"/>
      <c r="W21930" s="110"/>
      <c r="Y21930" s="110"/>
      <c r="AA21930" s="110"/>
      <c r="AC21930" s="110"/>
    </row>
    <row r="21931" spans="19:29" x14ac:dyDescent="0.25">
      <c r="S21931" s="110"/>
      <c r="U21931" s="110"/>
      <c r="W21931" s="110"/>
      <c r="Y21931" s="110"/>
      <c r="AA21931" s="110"/>
      <c r="AC21931" s="110"/>
    </row>
    <row r="21932" spans="19:29" x14ac:dyDescent="0.25">
      <c r="S21932" s="110"/>
      <c r="U21932" s="110"/>
      <c r="W21932" s="110"/>
      <c r="Y21932" s="110"/>
      <c r="AA21932" s="110"/>
      <c r="AC21932" s="110"/>
    </row>
    <row r="21933" spans="19:29" x14ac:dyDescent="0.25">
      <c r="S21933" s="110"/>
      <c r="U21933" s="110"/>
      <c r="W21933" s="110"/>
      <c r="Y21933" s="110"/>
      <c r="AA21933" s="110"/>
      <c r="AC21933" s="110"/>
    </row>
    <row r="21934" spans="19:29" x14ac:dyDescent="0.25">
      <c r="S21934" s="111"/>
      <c r="U21934" s="111"/>
      <c r="W21934" s="111"/>
      <c r="Y21934" s="111"/>
      <c r="AA21934" s="111"/>
      <c r="AC21934" s="111"/>
    </row>
    <row r="21935" spans="19:29" x14ac:dyDescent="0.25">
      <c r="S21935" s="107"/>
      <c r="U21935" s="107"/>
      <c r="W21935" s="107"/>
      <c r="Y21935" s="107"/>
      <c r="AA21935" s="107"/>
      <c r="AC21935" s="107"/>
    </row>
    <row r="21936" spans="19:29" x14ac:dyDescent="0.25">
      <c r="S21936" s="108"/>
      <c r="U21936" s="108"/>
      <c r="W21936" s="108"/>
      <c r="Y21936" s="108"/>
      <c r="AA21936" s="108"/>
      <c r="AC21936" s="108"/>
    </row>
    <row r="21937" spans="19:29" x14ac:dyDescent="0.25">
      <c r="S21937" s="108"/>
      <c r="U21937" s="108"/>
      <c r="W21937" s="108"/>
      <c r="Y21937" s="108"/>
      <c r="AA21937" s="108"/>
      <c r="AC21937" s="108"/>
    </row>
    <row r="21938" spans="19:29" x14ac:dyDescent="0.25">
      <c r="S21938" s="109"/>
      <c r="U21938" s="109"/>
      <c r="W21938" s="109"/>
      <c r="Y21938" s="109"/>
      <c r="AA21938" s="109"/>
      <c r="AC21938" s="109"/>
    </row>
    <row r="21939" spans="19:29" x14ac:dyDescent="0.25">
      <c r="S21939" s="108"/>
      <c r="U21939" s="108"/>
      <c r="W21939" s="108"/>
      <c r="Y21939" s="108"/>
      <c r="AA21939" s="108"/>
      <c r="AC21939" s="108"/>
    </row>
    <row r="21940" spans="19:29" x14ac:dyDescent="0.25">
      <c r="S21940" s="108"/>
      <c r="U21940" s="108"/>
      <c r="W21940" s="108"/>
      <c r="Y21940" s="108"/>
      <c r="AA21940" s="108"/>
      <c r="AC21940" s="108"/>
    </row>
    <row r="21941" spans="19:29" x14ac:dyDescent="0.25">
      <c r="S21941" s="109"/>
      <c r="U21941" s="109"/>
      <c r="W21941" s="109"/>
      <c r="Y21941" s="109"/>
      <c r="AA21941" s="109"/>
      <c r="AC21941" s="109"/>
    </row>
    <row r="21942" spans="19:29" x14ac:dyDescent="0.25">
      <c r="S21942" s="108"/>
      <c r="U21942" s="108"/>
      <c r="W21942" s="108"/>
      <c r="Y21942" s="108"/>
      <c r="AA21942" s="108"/>
      <c r="AC21942" s="108"/>
    </row>
    <row r="21943" spans="19:29" x14ac:dyDescent="0.25">
      <c r="S21943" s="109"/>
      <c r="U21943" s="109"/>
      <c r="W21943" s="109"/>
      <c r="Y21943" s="109"/>
      <c r="AA21943" s="109"/>
      <c r="AC21943" s="109"/>
    </row>
    <row r="21944" spans="19:29" x14ac:dyDescent="0.25">
      <c r="S21944" s="108"/>
      <c r="U21944" s="108"/>
      <c r="W21944" s="108"/>
      <c r="Y21944" s="108"/>
      <c r="AA21944" s="108"/>
      <c r="AC21944" s="108"/>
    </row>
    <row r="21945" spans="19:29" x14ac:dyDescent="0.25">
      <c r="S21945" s="108"/>
      <c r="U21945" s="108"/>
      <c r="W21945" s="108"/>
      <c r="Y21945" s="108"/>
      <c r="AA21945" s="108"/>
      <c r="AC21945" s="108"/>
    </row>
    <row r="21946" spans="19:29" x14ac:dyDescent="0.25">
      <c r="S21946" s="108"/>
      <c r="U21946" s="108"/>
      <c r="W21946" s="108"/>
      <c r="Y21946" s="108"/>
      <c r="AA21946" s="108"/>
      <c r="AC21946" s="108"/>
    </row>
    <row r="21947" spans="19:29" x14ac:dyDescent="0.25">
      <c r="S21947" s="110"/>
      <c r="U21947" s="110"/>
      <c r="W21947" s="110"/>
      <c r="Y21947" s="110"/>
      <c r="AA21947" s="110"/>
      <c r="AC21947" s="110"/>
    </row>
    <row r="21948" spans="19:29" x14ac:dyDescent="0.25">
      <c r="S21948" s="110"/>
      <c r="U21948" s="110"/>
      <c r="W21948" s="110"/>
      <c r="Y21948" s="110"/>
      <c r="AA21948" s="110"/>
      <c r="AC21948" s="110"/>
    </row>
    <row r="21949" spans="19:29" x14ac:dyDescent="0.25">
      <c r="S21949" s="110"/>
      <c r="U21949" s="110"/>
      <c r="W21949" s="110"/>
      <c r="Y21949" s="110"/>
      <c r="AA21949" s="110"/>
      <c r="AC21949" s="110"/>
    </row>
    <row r="21950" spans="19:29" x14ac:dyDescent="0.25">
      <c r="S21950" s="110"/>
      <c r="U21950" s="110"/>
      <c r="W21950" s="110"/>
      <c r="Y21950" s="110"/>
      <c r="AA21950" s="110"/>
      <c r="AC21950" s="110"/>
    </row>
    <row r="21951" spans="19:29" x14ac:dyDescent="0.25">
      <c r="S21951" s="111"/>
      <c r="U21951" s="111"/>
      <c r="W21951" s="111"/>
      <c r="Y21951" s="111"/>
      <c r="AA21951" s="111"/>
      <c r="AC21951" s="111"/>
    </row>
    <row r="21952" spans="19:29" x14ac:dyDescent="0.25">
      <c r="S21952" s="107"/>
      <c r="U21952" s="107"/>
      <c r="W21952" s="107"/>
      <c r="Y21952" s="107"/>
      <c r="AA21952" s="107"/>
      <c r="AC21952" s="107"/>
    </row>
    <row r="21953" spans="19:29" x14ac:dyDescent="0.25">
      <c r="S21953" s="108"/>
      <c r="U21953" s="108"/>
      <c r="W21953" s="108"/>
      <c r="Y21953" s="108"/>
      <c r="AA21953" s="108"/>
      <c r="AC21953" s="108"/>
    </row>
    <row r="21954" spans="19:29" x14ac:dyDescent="0.25">
      <c r="S21954" s="108"/>
      <c r="U21954" s="108"/>
      <c r="W21954" s="108"/>
      <c r="Y21954" s="108"/>
      <c r="AA21954" s="108"/>
      <c r="AC21954" s="108"/>
    </row>
    <row r="21955" spans="19:29" x14ac:dyDescent="0.25">
      <c r="S21955" s="109"/>
      <c r="U21955" s="109"/>
      <c r="W21955" s="109"/>
      <c r="Y21955" s="109"/>
      <c r="AA21955" s="109"/>
      <c r="AC21955" s="109"/>
    </row>
    <row r="21956" spans="19:29" x14ac:dyDescent="0.25">
      <c r="S21956" s="108"/>
      <c r="U21956" s="108"/>
      <c r="W21956" s="108"/>
      <c r="Y21956" s="108"/>
      <c r="AA21956" s="108"/>
      <c r="AC21956" s="108"/>
    </row>
    <row r="21957" spans="19:29" x14ac:dyDescent="0.25">
      <c r="S21957" s="108"/>
      <c r="U21957" s="108"/>
      <c r="W21957" s="108"/>
      <c r="Y21957" s="108"/>
      <c r="AA21957" s="108"/>
      <c r="AC21957" s="108"/>
    </row>
    <row r="21958" spans="19:29" x14ac:dyDescent="0.25">
      <c r="S21958" s="109"/>
      <c r="U21958" s="109"/>
      <c r="W21958" s="109"/>
      <c r="Y21958" s="109"/>
      <c r="AA21958" s="109"/>
      <c r="AC21958" s="109"/>
    </row>
    <row r="21959" spans="19:29" x14ac:dyDescent="0.25">
      <c r="S21959" s="108"/>
      <c r="U21959" s="108"/>
      <c r="W21959" s="108"/>
      <c r="Y21959" s="108"/>
      <c r="AA21959" s="108"/>
      <c r="AC21959" s="108"/>
    </row>
    <row r="21960" spans="19:29" x14ac:dyDescent="0.25">
      <c r="S21960" s="109"/>
      <c r="U21960" s="109"/>
      <c r="W21960" s="109"/>
      <c r="Y21960" s="109"/>
      <c r="AA21960" s="109"/>
      <c r="AC21960" s="109"/>
    </row>
    <row r="21961" spans="19:29" x14ac:dyDescent="0.25">
      <c r="S21961" s="108"/>
      <c r="U21961" s="108"/>
      <c r="W21961" s="108"/>
      <c r="Y21961" s="108"/>
      <c r="AA21961" s="108"/>
      <c r="AC21961" s="108"/>
    </row>
    <row r="21962" spans="19:29" x14ac:dyDescent="0.25">
      <c r="S21962" s="108"/>
      <c r="U21962" s="108"/>
      <c r="W21962" s="108"/>
      <c r="Y21962" s="108"/>
      <c r="AA21962" s="108"/>
      <c r="AC21962" s="108"/>
    </row>
    <row r="21963" spans="19:29" x14ac:dyDescent="0.25">
      <c r="S21963" s="108"/>
      <c r="U21963" s="108"/>
      <c r="W21963" s="108"/>
      <c r="Y21963" s="108"/>
      <c r="AA21963" s="108"/>
      <c r="AC21963" s="108"/>
    </row>
    <row r="21964" spans="19:29" x14ac:dyDescent="0.25">
      <c r="S21964" s="110"/>
      <c r="U21964" s="110"/>
      <c r="W21964" s="110"/>
      <c r="Y21964" s="110"/>
      <c r="AA21964" s="110"/>
      <c r="AC21964" s="110"/>
    </row>
    <row r="21965" spans="19:29" x14ac:dyDescent="0.25">
      <c r="S21965" s="110"/>
      <c r="U21965" s="110"/>
      <c r="W21965" s="110"/>
      <c r="Y21965" s="110"/>
      <c r="AA21965" s="110"/>
      <c r="AC21965" s="110"/>
    </row>
    <row r="21966" spans="19:29" x14ac:dyDescent="0.25">
      <c r="S21966" s="110"/>
      <c r="U21966" s="110"/>
      <c r="W21966" s="110"/>
      <c r="Y21966" s="110"/>
      <c r="AA21966" s="110"/>
      <c r="AC21966" s="110"/>
    </row>
    <row r="21967" spans="19:29" x14ac:dyDescent="0.25">
      <c r="S21967" s="110"/>
      <c r="U21967" s="110"/>
      <c r="W21967" s="110"/>
      <c r="Y21967" s="110"/>
      <c r="AA21967" s="110"/>
      <c r="AC21967" s="110"/>
    </row>
    <row r="21968" spans="19:29" x14ac:dyDescent="0.25">
      <c r="S21968" s="111"/>
      <c r="U21968" s="111"/>
      <c r="W21968" s="111"/>
      <c r="Y21968" s="111"/>
      <c r="AA21968" s="111"/>
      <c r="AC21968" s="111"/>
    </row>
    <row r="21969" spans="19:29" x14ac:dyDescent="0.25">
      <c r="S21969" s="107"/>
      <c r="U21969" s="107"/>
      <c r="W21969" s="107"/>
      <c r="Y21969" s="107"/>
      <c r="AA21969" s="107"/>
      <c r="AC21969" s="107"/>
    </row>
    <row r="21970" spans="19:29" x14ac:dyDescent="0.25">
      <c r="S21970" s="108"/>
      <c r="U21970" s="108"/>
      <c r="W21970" s="108"/>
      <c r="Y21970" s="108"/>
      <c r="AA21970" s="108"/>
      <c r="AC21970" s="108"/>
    </row>
    <row r="21971" spans="19:29" x14ac:dyDescent="0.25">
      <c r="S21971" s="108"/>
      <c r="U21971" s="108"/>
      <c r="W21971" s="108"/>
      <c r="Y21971" s="108"/>
      <c r="AA21971" s="108"/>
      <c r="AC21971" s="108"/>
    </row>
    <row r="21972" spans="19:29" x14ac:dyDescent="0.25">
      <c r="S21972" s="109"/>
      <c r="U21972" s="109"/>
      <c r="W21972" s="109"/>
      <c r="Y21972" s="109"/>
      <c r="AA21972" s="109"/>
      <c r="AC21972" s="109"/>
    </row>
    <row r="21973" spans="19:29" x14ac:dyDescent="0.25">
      <c r="S21973" s="108"/>
      <c r="U21973" s="108"/>
      <c r="W21973" s="108"/>
      <c r="Y21973" s="108"/>
      <c r="AA21973" s="108"/>
      <c r="AC21973" s="108"/>
    </row>
    <row r="21974" spans="19:29" x14ac:dyDescent="0.25">
      <c r="S21974" s="108"/>
      <c r="U21974" s="108"/>
      <c r="W21974" s="108"/>
      <c r="Y21974" s="108"/>
      <c r="AA21974" s="108"/>
      <c r="AC21974" s="108"/>
    </row>
    <row r="21975" spans="19:29" x14ac:dyDescent="0.25">
      <c r="S21975" s="109"/>
      <c r="U21975" s="109"/>
      <c r="W21975" s="109"/>
      <c r="Y21975" s="109"/>
      <c r="AA21975" s="109"/>
      <c r="AC21975" s="109"/>
    </row>
    <row r="21976" spans="19:29" x14ac:dyDescent="0.25">
      <c r="S21976" s="108"/>
      <c r="U21976" s="108"/>
      <c r="W21976" s="108"/>
      <c r="Y21976" s="108"/>
      <c r="AA21976" s="108"/>
      <c r="AC21976" s="108"/>
    </row>
    <row r="21977" spans="19:29" x14ac:dyDescent="0.25">
      <c r="S21977" s="109"/>
      <c r="U21977" s="109"/>
      <c r="W21977" s="109"/>
      <c r="Y21977" s="109"/>
      <c r="AA21977" s="109"/>
      <c r="AC21977" s="109"/>
    </row>
    <row r="21978" spans="19:29" x14ac:dyDescent="0.25">
      <c r="S21978" s="108"/>
      <c r="U21978" s="108"/>
      <c r="W21978" s="108"/>
      <c r="Y21978" s="108"/>
      <c r="AA21978" s="108"/>
      <c r="AC21978" s="108"/>
    </row>
    <row r="21979" spans="19:29" x14ac:dyDescent="0.25">
      <c r="S21979" s="108"/>
      <c r="U21979" s="108"/>
      <c r="W21979" s="108"/>
      <c r="Y21979" s="108"/>
      <c r="AA21979" s="108"/>
      <c r="AC21979" s="108"/>
    </row>
    <row r="21980" spans="19:29" x14ac:dyDescent="0.25">
      <c r="S21980" s="108"/>
      <c r="U21980" s="108"/>
      <c r="W21980" s="108"/>
      <c r="Y21980" s="108"/>
      <c r="AA21980" s="108"/>
      <c r="AC21980" s="108"/>
    </row>
    <row r="21981" spans="19:29" x14ac:dyDescent="0.25">
      <c r="S21981" s="110"/>
      <c r="U21981" s="110"/>
      <c r="W21981" s="110"/>
      <c r="Y21981" s="110"/>
      <c r="AA21981" s="110"/>
      <c r="AC21981" s="110"/>
    </row>
    <row r="21982" spans="19:29" x14ac:dyDescent="0.25">
      <c r="S21982" s="110"/>
      <c r="U21982" s="110"/>
      <c r="W21982" s="110"/>
      <c r="Y21982" s="110"/>
      <c r="AA21982" s="110"/>
      <c r="AC21982" s="110"/>
    </row>
    <row r="21983" spans="19:29" x14ac:dyDescent="0.25">
      <c r="S21983" s="110"/>
      <c r="U21983" s="110"/>
      <c r="W21983" s="110"/>
      <c r="Y21983" s="110"/>
      <c r="AA21983" s="110"/>
      <c r="AC21983" s="110"/>
    </row>
    <row r="21984" spans="19:29" x14ac:dyDescent="0.25">
      <c r="S21984" s="110"/>
      <c r="U21984" s="110"/>
      <c r="W21984" s="110"/>
      <c r="Y21984" s="110"/>
      <c r="AA21984" s="110"/>
      <c r="AC21984" s="110"/>
    </row>
    <row r="21985" spans="19:29" x14ac:dyDescent="0.25">
      <c r="S21985" s="111"/>
      <c r="U21985" s="111"/>
      <c r="W21985" s="111"/>
      <c r="Y21985" s="111"/>
      <c r="AA21985" s="111"/>
      <c r="AC21985" s="111"/>
    </row>
    <row r="21986" spans="19:29" x14ac:dyDescent="0.25">
      <c r="S21986" s="107"/>
      <c r="U21986" s="107"/>
      <c r="W21986" s="107"/>
      <c r="Y21986" s="107"/>
      <c r="AA21986" s="107"/>
      <c r="AC21986" s="107"/>
    </row>
    <row r="21987" spans="19:29" x14ac:dyDescent="0.25">
      <c r="S21987" s="108"/>
      <c r="U21987" s="108"/>
      <c r="W21987" s="108"/>
      <c r="Y21987" s="108"/>
      <c r="AA21987" s="108"/>
      <c r="AC21987" s="108"/>
    </row>
    <row r="21988" spans="19:29" x14ac:dyDescent="0.25">
      <c r="S21988" s="108"/>
      <c r="U21988" s="108"/>
      <c r="W21988" s="108"/>
      <c r="Y21988" s="108"/>
      <c r="AA21988" s="108"/>
      <c r="AC21988" s="108"/>
    </row>
    <row r="21989" spans="19:29" x14ac:dyDescent="0.25">
      <c r="S21989" s="109"/>
      <c r="U21989" s="109"/>
      <c r="W21989" s="109"/>
      <c r="Y21989" s="109"/>
      <c r="AA21989" s="109"/>
      <c r="AC21989" s="109"/>
    </row>
    <row r="21990" spans="19:29" x14ac:dyDescent="0.25">
      <c r="S21990" s="108"/>
      <c r="U21990" s="108"/>
      <c r="W21990" s="108"/>
      <c r="Y21990" s="108"/>
      <c r="AA21990" s="108"/>
      <c r="AC21990" s="108"/>
    </row>
    <row r="21991" spans="19:29" x14ac:dyDescent="0.25">
      <c r="S21991" s="108"/>
      <c r="U21991" s="108"/>
      <c r="W21991" s="108"/>
      <c r="Y21991" s="108"/>
      <c r="AA21991" s="108"/>
      <c r="AC21991" s="108"/>
    </row>
    <row r="21992" spans="19:29" x14ac:dyDescent="0.25">
      <c r="S21992" s="109"/>
      <c r="U21992" s="109"/>
      <c r="W21992" s="109"/>
      <c r="Y21992" s="109"/>
      <c r="AA21992" s="109"/>
      <c r="AC21992" s="109"/>
    </row>
    <row r="21993" spans="19:29" x14ac:dyDescent="0.25">
      <c r="S21993" s="108"/>
      <c r="U21993" s="108"/>
      <c r="W21993" s="108"/>
      <c r="Y21993" s="108"/>
      <c r="AA21993" s="108"/>
      <c r="AC21993" s="108"/>
    </row>
    <row r="21994" spans="19:29" x14ac:dyDescent="0.25">
      <c r="S21994" s="109"/>
      <c r="U21994" s="109"/>
      <c r="W21994" s="109"/>
      <c r="Y21994" s="109"/>
      <c r="AA21994" s="109"/>
      <c r="AC21994" s="109"/>
    </row>
    <row r="21995" spans="19:29" x14ac:dyDescent="0.25">
      <c r="S21995" s="108"/>
      <c r="U21995" s="108"/>
      <c r="W21995" s="108"/>
      <c r="Y21995" s="108"/>
      <c r="AA21995" s="108"/>
      <c r="AC21995" s="108"/>
    </row>
    <row r="21996" spans="19:29" x14ac:dyDescent="0.25">
      <c r="S21996" s="108"/>
      <c r="U21996" s="108"/>
      <c r="W21996" s="108"/>
      <c r="Y21996" s="108"/>
      <c r="AA21996" s="108"/>
      <c r="AC21996" s="108"/>
    </row>
    <row r="21997" spans="19:29" x14ac:dyDescent="0.25">
      <c r="S21997" s="108"/>
      <c r="U21997" s="108"/>
      <c r="W21997" s="108"/>
      <c r="Y21997" s="108"/>
      <c r="AA21997" s="108"/>
      <c r="AC21997" s="108"/>
    </row>
    <row r="21998" spans="19:29" x14ac:dyDescent="0.25">
      <c r="S21998" s="110"/>
      <c r="U21998" s="110"/>
      <c r="W21998" s="110"/>
      <c r="Y21998" s="110"/>
      <c r="AA21998" s="110"/>
      <c r="AC21998" s="110"/>
    </row>
    <row r="21999" spans="19:29" x14ac:dyDescent="0.25">
      <c r="S21999" s="110"/>
      <c r="U21999" s="110"/>
      <c r="W21999" s="110"/>
      <c r="Y21999" s="110"/>
      <c r="AA21999" s="110"/>
      <c r="AC21999" s="110"/>
    </row>
    <row r="22000" spans="19:29" x14ac:dyDescent="0.25">
      <c r="S22000" s="110"/>
      <c r="U22000" s="110"/>
      <c r="W22000" s="110"/>
      <c r="Y22000" s="110"/>
      <c r="AA22000" s="110"/>
      <c r="AC22000" s="110"/>
    </row>
    <row r="22001" spans="19:29" x14ac:dyDescent="0.25">
      <c r="S22001" s="110"/>
      <c r="U22001" s="110"/>
      <c r="W22001" s="110"/>
      <c r="Y22001" s="110"/>
      <c r="AA22001" s="110"/>
      <c r="AC22001" s="110"/>
    </row>
    <row r="22002" spans="19:29" x14ac:dyDescent="0.25">
      <c r="S22002" s="111"/>
      <c r="U22002" s="111"/>
      <c r="W22002" s="111"/>
      <c r="Y22002" s="111"/>
      <c r="AA22002" s="111"/>
      <c r="AC22002" s="111"/>
    </row>
    <row r="22003" spans="19:29" x14ac:dyDescent="0.25">
      <c r="S22003" s="107"/>
      <c r="U22003" s="107"/>
      <c r="W22003" s="107"/>
      <c r="Y22003" s="107"/>
      <c r="AA22003" s="107"/>
      <c r="AC22003" s="107"/>
    </row>
    <row r="22004" spans="19:29" x14ac:dyDescent="0.25">
      <c r="S22004" s="108"/>
      <c r="U22004" s="108"/>
      <c r="W22004" s="108"/>
      <c r="Y22004" s="108"/>
      <c r="AA22004" s="108"/>
      <c r="AC22004" s="108"/>
    </row>
    <row r="22005" spans="19:29" x14ac:dyDescent="0.25">
      <c r="S22005" s="108"/>
      <c r="U22005" s="108"/>
      <c r="W22005" s="108"/>
      <c r="Y22005" s="108"/>
      <c r="AA22005" s="108"/>
      <c r="AC22005" s="108"/>
    </row>
    <row r="22006" spans="19:29" x14ac:dyDescent="0.25">
      <c r="S22006" s="109"/>
      <c r="U22006" s="109"/>
      <c r="W22006" s="109"/>
      <c r="Y22006" s="109"/>
      <c r="AA22006" s="109"/>
      <c r="AC22006" s="109"/>
    </row>
    <row r="22007" spans="19:29" x14ac:dyDescent="0.25">
      <c r="S22007" s="108"/>
      <c r="U22007" s="108"/>
      <c r="W22007" s="108"/>
      <c r="Y22007" s="108"/>
      <c r="AA22007" s="108"/>
      <c r="AC22007" s="108"/>
    </row>
    <row r="22008" spans="19:29" x14ac:dyDescent="0.25">
      <c r="S22008" s="108"/>
      <c r="U22008" s="108"/>
      <c r="W22008" s="108"/>
      <c r="Y22008" s="108"/>
      <c r="AA22008" s="108"/>
      <c r="AC22008" s="108"/>
    </row>
    <row r="22009" spans="19:29" x14ac:dyDescent="0.25">
      <c r="S22009" s="109"/>
      <c r="U22009" s="109"/>
      <c r="W22009" s="109"/>
      <c r="Y22009" s="109"/>
      <c r="AA22009" s="109"/>
      <c r="AC22009" s="109"/>
    </row>
    <row r="22010" spans="19:29" x14ac:dyDescent="0.25">
      <c r="S22010" s="108"/>
      <c r="U22010" s="108"/>
      <c r="W22010" s="108"/>
      <c r="Y22010" s="108"/>
      <c r="AA22010" s="108"/>
      <c r="AC22010" s="108"/>
    </row>
    <row r="22011" spans="19:29" x14ac:dyDescent="0.25">
      <c r="S22011" s="109"/>
      <c r="U22011" s="109"/>
      <c r="W22011" s="109"/>
      <c r="Y22011" s="109"/>
      <c r="AA22011" s="109"/>
      <c r="AC22011" s="109"/>
    </row>
    <row r="22012" spans="19:29" x14ac:dyDescent="0.25">
      <c r="S22012" s="108"/>
      <c r="U22012" s="108"/>
      <c r="W22012" s="108"/>
      <c r="Y22012" s="108"/>
      <c r="AA22012" s="108"/>
      <c r="AC22012" s="108"/>
    </row>
    <row r="22013" spans="19:29" x14ac:dyDescent="0.25">
      <c r="S22013" s="108"/>
      <c r="U22013" s="108"/>
      <c r="W22013" s="108"/>
      <c r="Y22013" s="108"/>
      <c r="AA22013" s="108"/>
      <c r="AC22013" s="108"/>
    </row>
    <row r="22014" spans="19:29" x14ac:dyDescent="0.25">
      <c r="S22014" s="108"/>
      <c r="U22014" s="108"/>
      <c r="W22014" s="108"/>
      <c r="Y22014" s="108"/>
      <c r="AA22014" s="108"/>
      <c r="AC22014" s="108"/>
    </row>
    <row r="22015" spans="19:29" x14ac:dyDescent="0.25">
      <c r="S22015" s="110"/>
      <c r="U22015" s="110"/>
      <c r="W22015" s="110"/>
      <c r="Y22015" s="110"/>
      <c r="AA22015" s="110"/>
      <c r="AC22015" s="110"/>
    </row>
    <row r="22016" spans="19:29" x14ac:dyDescent="0.25">
      <c r="S22016" s="110"/>
      <c r="U22016" s="110"/>
      <c r="W22016" s="110"/>
      <c r="Y22016" s="110"/>
      <c r="AA22016" s="110"/>
      <c r="AC22016" s="110"/>
    </row>
    <row r="22017" spans="19:29" x14ac:dyDescent="0.25">
      <c r="S22017" s="110"/>
      <c r="U22017" s="110"/>
      <c r="W22017" s="110"/>
      <c r="Y22017" s="110"/>
      <c r="AA22017" s="110"/>
      <c r="AC22017" s="110"/>
    </row>
    <row r="22018" spans="19:29" x14ac:dyDescent="0.25">
      <c r="S22018" s="110"/>
      <c r="U22018" s="110"/>
      <c r="W22018" s="110"/>
      <c r="Y22018" s="110"/>
      <c r="AA22018" s="110"/>
      <c r="AC22018" s="110"/>
    </row>
    <row r="22019" spans="19:29" x14ac:dyDescent="0.25">
      <c r="S22019" s="111"/>
      <c r="U22019" s="111"/>
      <c r="W22019" s="111"/>
      <c r="Y22019" s="111"/>
      <c r="AA22019" s="111"/>
      <c r="AC22019" s="111"/>
    </row>
    <row r="22020" spans="19:29" x14ac:dyDescent="0.25">
      <c r="S22020" s="107"/>
      <c r="U22020" s="107"/>
      <c r="W22020" s="107"/>
      <c r="Y22020" s="107"/>
      <c r="AA22020" s="107"/>
      <c r="AC22020" s="107"/>
    </row>
    <row r="22021" spans="19:29" x14ac:dyDescent="0.25">
      <c r="S22021" s="108"/>
      <c r="U22021" s="108"/>
      <c r="W22021" s="108"/>
      <c r="Y22021" s="108"/>
      <c r="AA22021" s="108"/>
      <c r="AC22021" s="108"/>
    </row>
    <row r="22022" spans="19:29" x14ac:dyDescent="0.25">
      <c r="S22022" s="108"/>
      <c r="U22022" s="108"/>
      <c r="W22022" s="108"/>
      <c r="Y22022" s="108"/>
      <c r="AA22022" s="108"/>
      <c r="AC22022" s="108"/>
    </row>
    <row r="22023" spans="19:29" x14ac:dyDescent="0.25">
      <c r="S22023" s="109"/>
      <c r="U22023" s="109"/>
      <c r="W22023" s="109"/>
      <c r="Y22023" s="109"/>
      <c r="AA22023" s="109"/>
      <c r="AC22023" s="109"/>
    </row>
    <row r="22024" spans="19:29" x14ac:dyDescent="0.25">
      <c r="S22024" s="108"/>
      <c r="U22024" s="108"/>
      <c r="W22024" s="108"/>
      <c r="Y22024" s="108"/>
      <c r="AA22024" s="108"/>
      <c r="AC22024" s="108"/>
    </row>
    <row r="22025" spans="19:29" x14ac:dyDescent="0.25">
      <c r="S22025" s="108"/>
      <c r="U22025" s="108"/>
      <c r="W22025" s="108"/>
      <c r="Y22025" s="108"/>
      <c r="AA22025" s="108"/>
      <c r="AC22025" s="108"/>
    </row>
    <row r="22026" spans="19:29" x14ac:dyDescent="0.25">
      <c r="S22026" s="109"/>
      <c r="U22026" s="109"/>
      <c r="W22026" s="109"/>
      <c r="Y22026" s="109"/>
      <c r="AA22026" s="109"/>
      <c r="AC22026" s="109"/>
    </row>
    <row r="22027" spans="19:29" x14ac:dyDescent="0.25">
      <c r="S22027" s="108"/>
      <c r="U22027" s="108"/>
      <c r="W22027" s="108"/>
      <c r="Y22027" s="108"/>
      <c r="AA22027" s="108"/>
      <c r="AC22027" s="108"/>
    </row>
    <row r="22028" spans="19:29" x14ac:dyDescent="0.25">
      <c r="S22028" s="109"/>
      <c r="U22028" s="109"/>
      <c r="W22028" s="109"/>
      <c r="Y22028" s="109"/>
      <c r="AA22028" s="109"/>
      <c r="AC22028" s="109"/>
    </row>
    <row r="22029" spans="19:29" x14ac:dyDescent="0.25">
      <c r="S22029" s="108"/>
      <c r="U22029" s="108"/>
      <c r="W22029" s="108"/>
      <c r="Y22029" s="108"/>
      <c r="AA22029" s="108"/>
      <c r="AC22029" s="108"/>
    </row>
    <row r="22030" spans="19:29" x14ac:dyDescent="0.25">
      <c r="S22030" s="108"/>
      <c r="U22030" s="108"/>
      <c r="W22030" s="108"/>
      <c r="Y22030" s="108"/>
      <c r="AA22030" s="108"/>
      <c r="AC22030" s="108"/>
    </row>
    <row r="22031" spans="19:29" x14ac:dyDescent="0.25">
      <c r="S22031" s="108"/>
      <c r="U22031" s="108"/>
      <c r="W22031" s="108"/>
      <c r="Y22031" s="108"/>
      <c r="AA22031" s="108"/>
      <c r="AC22031" s="108"/>
    </row>
    <row r="22032" spans="19:29" x14ac:dyDescent="0.25">
      <c r="S22032" s="110"/>
      <c r="U22032" s="110"/>
      <c r="W22032" s="110"/>
      <c r="Y22032" s="110"/>
      <c r="AA22032" s="110"/>
      <c r="AC22032" s="110"/>
    </row>
    <row r="22033" spans="19:29" x14ac:dyDescent="0.25">
      <c r="S22033" s="110"/>
      <c r="U22033" s="110"/>
      <c r="W22033" s="110"/>
      <c r="Y22033" s="110"/>
      <c r="AA22033" s="110"/>
      <c r="AC22033" s="110"/>
    </row>
    <row r="22034" spans="19:29" x14ac:dyDescent="0.25">
      <c r="S22034" s="110"/>
      <c r="U22034" s="110"/>
      <c r="W22034" s="110"/>
      <c r="Y22034" s="110"/>
      <c r="AA22034" s="110"/>
      <c r="AC22034" s="110"/>
    </row>
    <row r="22035" spans="19:29" x14ac:dyDescent="0.25">
      <c r="S22035" s="110"/>
      <c r="U22035" s="110"/>
      <c r="W22035" s="110"/>
      <c r="Y22035" s="110"/>
      <c r="AA22035" s="110"/>
      <c r="AC22035" s="110"/>
    </row>
    <row r="22036" spans="19:29" x14ac:dyDescent="0.25">
      <c r="S22036" s="111"/>
      <c r="U22036" s="111"/>
      <c r="W22036" s="111"/>
      <c r="Y22036" s="111"/>
      <c r="AA22036" s="111"/>
      <c r="AC22036" s="111"/>
    </row>
    <row r="22037" spans="19:29" x14ac:dyDescent="0.25">
      <c r="S22037" s="107"/>
      <c r="U22037" s="107"/>
      <c r="W22037" s="107"/>
      <c r="Y22037" s="107"/>
      <c r="AA22037" s="107"/>
      <c r="AC22037" s="107"/>
    </row>
    <row r="22038" spans="19:29" x14ac:dyDescent="0.25">
      <c r="S22038" s="108"/>
      <c r="U22038" s="108"/>
      <c r="W22038" s="108"/>
      <c r="Y22038" s="108"/>
      <c r="AA22038" s="108"/>
      <c r="AC22038" s="108"/>
    </row>
    <row r="22039" spans="19:29" x14ac:dyDescent="0.25">
      <c r="S22039" s="108"/>
      <c r="U22039" s="108"/>
      <c r="W22039" s="108"/>
      <c r="Y22039" s="108"/>
      <c r="AA22039" s="108"/>
      <c r="AC22039" s="108"/>
    </row>
    <row r="22040" spans="19:29" x14ac:dyDescent="0.25">
      <c r="S22040" s="109"/>
      <c r="U22040" s="109"/>
      <c r="W22040" s="109"/>
      <c r="Y22040" s="109"/>
      <c r="AA22040" s="109"/>
      <c r="AC22040" s="109"/>
    </row>
    <row r="22041" spans="19:29" x14ac:dyDescent="0.25">
      <c r="S22041" s="108"/>
      <c r="U22041" s="108"/>
      <c r="W22041" s="108"/>
      <c r="Y22041" s="108"/>
      <c r="AA22041" s="108"/>
      <c r="AC22041" s="108"/>
    </row>
    <row r="22042" spans="19:29" x14ac:dyDescent="0.25">
      <c r="S22042" s="108"/>
      <c r="U22042" s="108"/>
      <c r="W22042" s="108"/>
      <c r="Y22042" s="108"/>
      <c r="AA22042" s="108"/>
      <c r="AC22042" s="108"/>
    </row>
    <row r="22043" spans="19:29" x14ac:dyDescent="0.25">
      <c r="S22043" s="109"/>
      <c r="U22043" s="109"/>
      <c r="W22043" s="109"/>
      <c r="Y22043" s="109"/>
      <c r="AA22043" s="109"/>
      <c r="AC22043" s="109"/>
    </row>
    <row r="22044" spans="19:29" x14ac:dyDescent="0.25">
      <c r="S22044" s="108"/>
      <c r="U22044" s="108"/>
      <c r="W22044" s="108"/>
      <c r="Y22044" s="108"/>
      <c r="AA22044" s="108"/>
      <c r="AC22044" s="108"/>
    </row>
    <row r="22045" spans="19:29" x14ac:dyDescent="0.25">
      <c r="S22045" s="109"/>
      <c r="U22045" s="109"/>
      <c r="W22045" s="109"/>
      <c r="Y22045" s="109"/>
      <c r="AA22045" s="109"/>
      <c r="AC22045" s="109"/>
    </row>
    <row r="22046" spans="19:29" x14ac:dyDescent="0.25">
      <c r="S22046" s="108"/>
      <c r="U22046" s="108"/>
      <c r="W22046" s="108"/>
      <c r="Y22046" s="108"/>
      <c r="AA22046" s="108"/>
      <c r="AC22046" s="108"/>
    </row>
    <row r="22047" spans="19:29" x14ac:dyDescent="0.25">
      <c r="S22047" s="108"/>
      <c r="U22047" s="108"/>
      <c r="W22047" s="108"/>
      <c r="Y22047" s="108"/>
      <c r="AA22047" s="108"/>
      <c r="AC22047" s="108"/>
    </row>
    <row r="22048" spans="19:29" x14ac:dyDescent="0.25">
      <c r="S22048" s="108"/>
      <c r="U22048" s="108"/>
      <c r="W22048" s="108"/>
      <c r="Y22048" s="108"/>
      <c r="AA22048" s="108"/>
      <c r="AC22048" s="108"/>
    </row>
    <row r="22049" spans="19:29" x14ac:dyDescent="0.25">
      <c r="S22049" s="110"/>
      <c r="U22049" s="110"/>
      <c r="W22049" s="110"/>
      <c r="Y22049" s="110"/>
      <c r="AA22049" s="110"/>
      <c r="AC22049" s="110"/>
    </row>
    <row r="22050" spans="19:29" x14ac:dyDescent="0.25">
      <c r="S22050" s="110"/>
      <c r="U22050" s="110"/>
      <c r="W22050" s="110"/>
      <c r="Y22050" s="110"/>
      <c r="AA22050" s="110"/>
      <c r="AC22050" s="110"/>
    </row>
    <row r="22051" spans="19:29" x14ac:dyDescent="0.25">
      <c r="S22051" s="110"/>
      <c r="U22051" s="110"/>
      <c r="W22051" s="110"/>
      <c r="Y22051" s="110"/>
      <c r="AA22051" s="110"/>
      <c r="AC22051" s="110"/>
    </row>
    <row r="22052" spans="19:29" x14ac:dyDescent="0.25">
      <c r="S22052" s="110"/>
      <c r="U22052" s="110"/>
      <c r="W22052" s="110"/>
      <c r="Y22052" s="110"/>
      <c r="AA22052" s="110"/>
      <c r="AC22052" s="110"/>
    </row>
    <row r="22053" spans="19:29" x14ac:dyDescent="0.25">
      <c r="S22053" s="111"/>
      <c r="U22053" s="111"/>
      <c r="W22053" s="111"/>
      <c r="Y22053" s="111"/>
      <c r="AA22053" s="111"/>
      <c r="AC22053" s="111"/>
    </row>
    <row r="22054" spans="19:29" x14ac:dyDescent="0.25">
      <c r="S22054" s="107"/>
      <c r="U22054" s="107"/>
      <c r="W22054" s="107"/>
      <c r="Y22054" s="107"/>
      <c r="AA22054" s="107"/>
      <c r="AC22054" s="107"/>
    </row>
    <row r="22055" spans="19:29" x14ac:dyDescent="0.25">
      <c r="S22055" s="108"/>
      <c r="U22055" s="108"/>
      <c r="W22055" s="108"/>
      <c r="Y22055" s="108"/>
      <c r="AA22055" s="108"/>
      <c r="AC22055" s="108"/>
    </row>
    <row r="22056" spans="19:29" x14ac:dyDescent="0.25">
      <c r="S22056" s="108"/>
      <c r="U22056" s="108"/>
      <c r="W22056" s="108"/>
      <c r="Y22056" s="108"/>
      <c r="AA22056" s="108"/>
      <c r="AC22056" s="108"/>
    </row>
    <row r="22057" spans="19:29" x14ac:dyDescent="0.25">
      <c r="S22057" s="109"/>
      <c r="U22057" s="109"/>
      <c r="W22057" s="109"/>
      <c r="Y22057" s="109"/>
      <c r="AA22057" s="109"/>
      <c r="AC22057" s="109"/>
    </row>
    <row r="22058" spans="19:29" x14ac:dyDescent="0.25">
      <c r="S22058" s="108"/>
      <c r="U22058" s="108"/>
      <c r="W22058" s="108"/>
      <c r="Y22058" s="108"/>
      <c r="AA22058" s="108"/>
      <c r="AC22058" s="108"/>
    </row>
    <row r="22059" spans="19:29" x14ac:dyDescent="0.25">
      <c r="S22059" s="108"/>
      <c r="U22059" s="108"/>
      <c r="W22059" s="108"/>
      <c r="Y22059" s="108"/>
      <c r="AA22059" s="108"/>
      <c r="AC22059" s="108"/>
    </row>
    <row r="22060" spans="19:29" x14ac:dyDescent="0.25">
      <c r="S22060" s="109"/>
      <c r="U22060" s="109"/>
      <c r="W22060" s="109"/>
      <c r="Y22060" s="109"/>
      <c r="AA22060" s="109"/>
      <c r="AC22060" s="109"/>
    </row>
    <row r="22061" spans="19:29" x14ac:dyDescent="0.25">
      <c r="S22061" s="108"/>
      <c r="U22061" s="108"/>
      <c r="W22061" s="108"/>
      <c r="Y22061" s="108"/>
      <c r="AA22061" s="108"/>
      <c r="AC22061" s="108"/>
    </row>
    <row r="22062" spans="19:29" x14ac:dyDescent="0.25">
      <c r="S22062" s="109"/>
      <c r="U22062" s="109"/>
      <c r="W22062" s="109"/>
      <c r="Y22062" s="109"/>
      <c r="AA22062" s="109"/>
      <c r="AC22062" s="109"/>
    </row>
    <row r="22063" spans="19:29" x14ac:dyDescent="0.25">
      <c r="S22063" s="108"/>
      <c r="U22063" s="108"/>
      <c r="W22063" s="108"/>
      <c r="Y22063" s="108"/>
      <c r="AA22063" s="108"/>
      <c r="AC22063" s="108"/>
    </row>
    <row r="22064" spans="19:29" x14ac:dyDescent="0.25">
      <c r="S22064" s="108"/>
      <c r="U22064" s="108"/>
      <c r="W22064" s="108"/>
      <c r="Y22064" s="108"/>
      <c r="AA22064" s="108"/>
      <c r="AC22064" s="108"/>
    </row>
    <row r="22065" spans="19:29" x14ac:dyDescent="0.25">
      <c r="S22065" s="108"/>
      <c r="U22065" s="108"/>
      <c r="W22065" s="108"/>
      <c r="Y22065" s="108"/>
      <c r="AA22065" s="108"/>
      <c r="AC22065" s="108"/>
    </row>
    <row r="22066" spans="19:29" x14ac:dyDescent="0.25">
      <c r="S22066" s="110"/>
      <c r="U22066" s="110"/>
      <c r="W22066" s="110"/>
      <c r="Y22066" s="110"/>
      <c r="AA22066" s="110"/>
      <c r="AC22066" s="110"/>
    </row>
    <row r="22067" spans="19:29" x14ac:dyDescent="0.25">
      <c r="S22067" s="110"/>
      <c r="U22067" s="110"/>
      <c r="W22067" s="110"/>
      <c r="Y22067" s="110"/>
      <c r="AA22067" s="110"/>
      <c r="AC22067" s="110"/>
    </row>
    <row r="22068" spans="19:29" x14ac:dyDescent="0.25">
      <c r="S22068" s="110"/>
      <c r="U22068" s="110"/>
      <c r="W22068" s="110"/>
      <c r="Y22068" s="110"/>
      <c r="AA22068" s="110"/>
      <c r="AC22068" s="110"/>
    </row>
    <row r="22069" spans="19:29" x14ac:dyDescent="0.25">
      <c r="S22069" s="110"/>
      <c r="U22069" s="110"/>
      <c r="W22069" s="110"/>
      <c r="Y22069" s="110"/>
      <c r="AA22069" s="110"/>
      <c r="AC22069" s="110"/>
    </row>
    <row r="22070" spans="19:29" x14ac:dyDescent="0.25">
      <c r="S22070" s="111"/>
      <c r="U22070" s="111"/>
      <c r="W22070" s="111"/>
      <c r="Y22070" s="111"/>
      <c r="AA22070" s="111"/>
      <c r="AC22070" s="111"/>
    </row>
    <row r="22071" spans="19:29" x14ac:dyDescent="0.25">
      <c r="S22071" s="107"/>
      <c r="U22071" s="107"/>
      <c r="W22071" s="107"/>
      <c r="Y22071" s="107"/>
      <c r="AA22071" s="107"/>
      <c r="AC22071" s="107"/>
    </row>
    <row r="22072" spans="19:29" x14ac:dyDescent="0.25">
      <c r="S22072" s="108"/>
      <c r="U22072" s="108"/>
      <c r="W22072" s="108"/>
      <c r="Y22072" s="108"/>
      <c r="AA22072" s="108"/>
      <c r="AC22072" s="108"/>
    </row>
    <row r="22073" spans="19:29" x14ac:dyDescent="0.25">
      <c r="S22073" s="108"/>
      <c r="U22073" s="108"/>
      <c r="W22073" s="108"/>
      <c r="Y22073" s="108"/>
      <c r="AA22073" s="108"/>
      <c r="AC22073" s="108"/>
    </row>
    <row r="22074" spans="19:29" x14ac:dyDescent="0.25">
      <c r="S22074" s="109"/>
      <c r="U22074" s="109"/>
      <c r="W22074" s="109"/>
      <c r="Y22074" s="109"/>
      <c r="AA22074" s="109"/>
      <c r="AC22074" s="109"/>
    </row>
    <row r="22075" spans="19:29" x14ac:dyDescent="0.25">
      <c r="S22075" s="108"/>
      <c r="U22075" s="108"/>
      <c r="W22075" s="108"/>
      <c r="Y22075" s="108"/>
      <c r="AA22075" s="108"/>
      <c r="AC22075" s="108"/>
    </row>
    <row r="22076" spans="19:29" x14ac:dyDescent="0.25">
      <c r="S22076" s="108"/>
      <c r="U22076" s="108"/>
      <c r="W22076" s="108"/>
      <c r="Y22076" s="108"/>
      <c r="AA22076" s="108"/>
      <c r="AC22076" s="108"/>
    </row>
    <row r="22077" spans="19:29" x14ac:dyDescent="0.25">
      <c r="S22077" s="109"/>
      <c r="U22077" s="109"/>
      <c r="W22077" s="109"/>
      <c r="Y22077" s="109"/>
      <c r="AA22077" s="109"/>
      <c r="AC22077" s="109"/>
    </row>
    <row r="22078" spans="19:29" x14ac:dyDescent="0.25">
      <c r="S22078" s="108"/>
      <c r="U22078" s="108"/>
      <c r="W22078" s="108"/>
      <c r="Y22078" s="108"/>
      <c r="AA22078" s="108"/>
      <c r="AC22078" s="108"/>
    </row>
    <row r="22079" spans="19:29" x14ac:dyDescent="0.25">
      <c r="S22079" s="109"/>
      <c r="U22079" s="109"/>
      <c r="W22079" s="109"/>
      <c r="Y22079" s="109"/>
      <c r="AA22079" s="109"/>
      <c r="AC22079" s="109"/>
    </row>
    <row r="22080" spans="19:29" x14ac:dyDescent="0.25">
      <c r="S22080" s="108"/>
      <c r="U22080" s="108"/>
      <c r="W22080" s="108"/>
      <c r="Y22080" s="108"/>
      <c r="AA22080" s="108"/>
      <c r="AC22080" s="108"/>
    </row>
    <row r="22081" spans="19:29" x14ac:dyDescent="0.25">
      <c r="S22081" s="108"/>
      <c r="U22081" s="108"/>
      <c r="W22081" s="108"/>
      <c r="Y22081" s="108"/>
      <c r="AA22081" s="108"/>
      <c r="AC22081" s="108"/>
    </row>
    <row r="22082" spans="19:29" x14ac:dyDescent="0.25">
      <c r="S22082" s="108"/>
      <c r="U22082" s="108"/>
      <c r="W22082" s="108"/>
      <c r="Y22082" s="108"/>
      <c r="AA22082" s="108"/>
      <c r="AC22082" s="108"/>
    </row>
    <row r="22083" spans="19:29" x14ac:dyDescent="0.25">
      <c r="S22083" s="110"/>
      <c r="U22083" s="110"/>
      <c r="W22083" s="110"/>
      <c r="Y22083" s="110"/>
      <c r="AA22083" s="110"/>
      <c r="AC22083" s="110"/>
    </row>
    <row r="22084" spans="19:29" x14ac:dyDescent="0.25">
      <c r="S22084" s="110"/>
      <c r="U22084" s="110"/>
      <c r="W22084" s="110"/>
      <c r="Y22084" s="110"/>
      <c r="AA22084" s="110"/>
      <c r="AC22084" s="110"/>
    </row>
    <row r="22085" spans="19:29" x14ac:dyDescent="0.25">
      <c r="S22085" s="110"/>
      <c r="U22085" s="110"/>
      <c r="W22085" s="110"/>
      <c r="Y22085" s="110"/>
      <c r="AA22085" s="110"/>
      <c r="AC22085" s="110"/>
    </row>
    <row r="22086" spans="19:29" x14ac:dyDescent="0.25">
      <c r="S22086" s="110"/>
      <c r="U22086" s="110"/>
      <c r="W22086" s="110"/>
      <c r="Y22086" s="110"/>
      <c r="AA22086" s="110"/>
      <c r="AC22086" s="110"/>
    </row>
    <row r="22087" spans="19:29" x14ac:dyDescent="0.25">
      <c r="S22087" s="111"/>
      <c r="U22087" s="111"/>
      <c r="W22087" s="111"/>
      <c r="Y22087" s="111"/>
      <c r="AA22087" s="111"/>
      <c r="AC22087" s="111"/>
    </row>
    <row r="22088" spans="19:29" x14ac:dyDescent="0.25">
      <c r="S22088" s="107"/>
      <c r="U22088" s="107"/>
      <c r="W22088" s="107"/>
      <c r="Y22088" s="107"/>
      <c r="AA22088" s="107"/>
      <c r="AC22088" s="107"/>
    </row>
    <row r="22089" spans="19:29" x14ac:dyDescent="0.25">
      <c r="S22089" s="108"/>
      <c r="U22089" s="108"/>
      <c r="W22089" s="108"/>
      <c r="Y22089" s="108"/>
      <c r="AA22089" s="108"/>
      <c r="AC22089" s="108"/>
    </row>
    <row r="22090" spans="19:29" x14ac:dyDescent="0.25">
      <c r="S22090" s="108"/>
      <c r="U22090" s="108"/>
      <c r="W22090" s="108"/>
      <c r="Y22090" s="108"/>
      <c r="AA22090" s="108"/>
      <c r="AC22090" s="108"/>
    </row>
    <row r="22091" spans="19:29" x14ac:dyDescent="0.25">
      <c r="S22091" s="109"/>
      <c r="U22091" s="109"/>
      <c r="W22091" s="109"/>
      <c r="Y22091" s="109"/>
      <c r="AA22091" s="109"/>
      <c r="AC22091" s="109"/>
    </row>
    <row r="22092" spans="19:29" x14ac:dyDescent="0.25">
      <c r="S22092" s="108"/>
      <c r="U22092" s="108"/>
      <c r="W22092" s="108"/>
      <c r="Y22092" s="108"/>
      <c r="AA22092" s="108"/>
      <c r="AC22092" s="108"/>
    </row>
    <row r="22093" spans="19:29" x14ac:dyDescent="0.25">
      <c r="S22093" s="108"/>
      <c r="U22093" s="108"/>
      <c r="W22093" s="108"/>
      <c r="Y22093" s="108"/>
      <c r="AA22093" s="108"/>
      <c r="AC22093" s="108"/>
    </row>
    <row r="22094" spans="19:29" x14ac:dyDescent="0.25">
      <c r="S22094" s="109"/>
      <c r="U22094" s="109"/>
      <c r="W22094" s="109"/>
      <c r="Y22094" s="109"/>
      <c r="AA22094" s="109"/>
      <c r="AC22094" s="109"/>
    </row>
    <row r="22095" spans="19:29" x14ac:dyDescent="0.25">
      <c r="S22095" s="108"/>
      <c r="U22095" s="108"/>
      <c r="W22095" s="108"/>
      <c r="Y22095" s="108"/>
      <c r="AA22095" s="108"/>
      <c r="AC22095" s="108"/>
    </row>
    <row r="22096" spans="19:29" x14ac:dyDescent="0.25">
      <c r="S22096" s="109"/>
      <c r="U22096" s="109"/>
      <c r="W22096" s="109"/>
      <c r="Y22096" s="109"/>
      <c r="AA22096" s="109"/>
      <c r="AC22096" s="109"/>
    </row>
    <row r="22097" spans="19:29" x14ac:dyDescent="0.25">
      <c r="S22097" s="108"/>
      <c r="U22097" s="108"/>
      <c r="W22097" s="108"/>
      <c r="Y22097" s="108"/>
      <c r="AA22097" s="108"/>
      <c r="AC22097" s="108"/>
    </row>
    <row r="22098" spans="19:29" x14ac:dyDescent="0.25">
      <c r="S22098" s="108"/>
      <c r="U22098" s="108"/>
      <c r="W22098" s="108"/>
      <c r="Y22098" s="108"/>
      <c r="AA22098" s="108"/>
      <c r="AC22098" s="108"/>
    </row>
    <row r="22099" spans="19:29" x14ac:dyDescent="0.25">
      <c r="S22099" s="108"/>
      <c r="U22099" s="108"/>
      <c r="W22099" s="108"/>
      <c r="Y22099" s="108"/>
      <c r="AA22099" s="108"/>
      <c r="AC22099" s="108"/>
    </row>
    <row r="22100" spans="19:29" x14ac:dyDescent="0.25">
      <c r="S22100" s="110"/>
      <c r="U22100" s="110"/>
      <c r="W22100" s="110"/>
      <c r="Y22100" s="110"/>
      <c r="AA22100" s="110"/>
      <c r="AC22100" s="110"/>
    </row>
    <row r="22101" spans="19:29" x14ac:dyDescent="0.25">
      <c r="S22101" s="110"/>
      <c r="U22101" s="110"/>
      <c r="W22101" s="110"/>
      <c r="Y22101" s="110"/>
      <c r="AA22101" s="110"/>
      <c r="AC22101" s="110"/>
    </row>
    <row r="22102" spans="19:29" x14ac:dyDescent="0.25">
      <c r="S22102" s="110"/>
      <c r="U22102" s="110"/>
      <c r="W22102" s="110"/>
      <c r="Y22102" s="110"/>
      <c r="AA22102" s="110"/>
      <c r="AC22102" s="110"/>
    </row>
    <row r="22103" spans="19:29" x14ac:dyDescent="0.25">
      <c r="S22103" s="110"/>
      <c r="U22103" s="110"/>
      <c r="W22103" s="110"/>
      <c r="Y22103" s="110"/>
      <c r="AA22103" s="110"/>
      <c r="AC22103" s="110"/>
    </row>
    <row r="22104" spans="19:29" x14ac:dyDescent="0.25">
      <c r="S22104" s="111"/>
      <c r="U22104" s="111"/>
      <c r="W22104" s="111"/>
      <c r="Y22104" s="111"/>
      <c r="AA22104" s="111"/>
      <c r="AC22104" s="111"/>
    </row>
    <row r="22105" spans="19:29" x14ac:dyDescent="0.25">
      <c r="S22105" s="107"/>
      <c r="U22105" s="107"/>
      <c r="W22105" s="107"/>
      <c r="Y22105" s="107"/>
      <c r="AA22105" s="107"/>
      <c r="AC22105" s="107"/>
    </row>
    <row r="22106" spans="19:29" x14ac:dyDescent="0.25">
      <c r="S22106" s="108"/>
      <c r="U22106" s="108"/>
      <c r="W22106" s="108"/>
      <c r="Y22106" s="108"/>
      <c r="AA22106" s="108"/>
      <c r="AC22106" s="108"/>
    </row>
    <row r="22107" spans="19:29" x14ac:dyDescent="0.25">
      <c r="S22107" s="108"/>
      <c r="U22107" s="108"/>
      <c r="W22107" s="108"/>
      <c r="Y22107" s="108"/>
      <c r="AA22107" s="108"/>
      <c r="AC22107" s="108"/>
    </row>
    <row r="22108" spans="19:29" x14ac:dyDescent="0.25">
      <c r="S22108" s="109"/>
      <c r="U22108" s="109"/>
      <c r="W22108" s="109"/>
      <c r="Y22108" s="109"/>
      <c r="AA22108" s="109"/>
      <c r="AC22108" s="109"/>
    </row>
    <row r="22109" spans="19:29" x14ac:dyDescent="0.25">
      <c r="S22109" s="108"/>
      <c r="U22109" s="108"/>
      <c r="W22109" s="108"/>
      <c r="Y22109" s="108"/>
      <c r="AA22109" s="108"/>
      <c r="AC22109" s="108"/>
    </row>
    <row r="22110" spans="19:29" x14ac:dyDescent="0.25">
      <c r="S22110" s="108"/>
      <c r="U22110" s="108"/>
      <c r="W22110" s="108"/>
      <c r="Y22110" s="108"/>
      <c r="AA22110" s="108"/>
      <c r="AC22110" s="108"/>
    </row>
    <row r="22111" spans="19:29" x14ac:dyDescent="0.25">
      <c r="S22111" s="109"/>
      <c r="U22111" s="109"/>
      <c r="W22111" s="109"/>
      <c r="Y22111" s="109"/>
      <c r="AA22111" s="109"/>
      <c r="AC22111" s="109"/>
    </row>
    <row r="22112" spans="19:29" x14ac:dyDescent="0.25">
      <c r="S22112" s="108"/>
      <c r="U22112" s="108"/>
      <c r="W22112" s="108"/>
      <c r="Y22112" s="108"/>
      <c r="AA22112" s="108"/>
      <c r="AC22112" s="108"/>
    </row>
    <row r="22113" spans="19:29" x14ac:dyDescent="0.25">
      <c r="S22113" s="109"/>
      <c r="U22113" s="109"/>
      <c r="W22113" s="109"/>
      <c r="Y22113" s="109"/>
      <c r="AA22113" s="109"/>
      <c r="AC22113" s="109"/>
    </row>
    <row r="22114" spans="19:29" x14ac:dyDescent="0.25">
      <c r="S22114" s="108"/>
      <c r="U22114" s="108"/>
      <c r="W22114" s="108"/>
      <c r="Y22114" s="108"/>
      <c r="AA22114" s="108"/>
      <c r="AC22114" s="108"/>
    </row>
    <row r="22115" spans="19:29" x14ac:dyDescent="0.25">
      <c r="S22115" s="108"/>
      <c r="U22115" s="108"/>
      <c r="W22115" s="108"/>
      <c r="Y22115" s="108"/>
      <c r="AA22115" s="108"/>
      <c r="AC22115" s="108"/>
    </row>
    <row r="22116" spans="19:29" x14ac:dyDescent="0.25">
      <c r="S22116" s="108"/>
      <c r="U22116" s="108"/>
      <c r="W22116" s="108"/>
      <c r="Y22116" s="108"/>
      <c r="AA22116" s="108"/>
      <c r="AC22116" s="108"/>
    </row>
    <row r="22117" spans="19:29" x14ac:dyDescent="0.25">
      <c r="S22117" s="110"/>
      <c r="U22117" s="110"/>
      <c r="W22117" s="110"/>
      <c r="Y22117" s="110"/>
      <c r="AA22117" s="110"/>
      <c r="AC22117" s="110"/>
    </row>
    <row r="22118" spans="19:29" x14ac:dyDescent="0.25">
      <c r="S22118" s="110"/>
      <c r="U22118" s="110"/>
      <c r="W22118" s="110"/>
      <c r="Y22118" s="110"/>
      <c r="AA22118" s="110"/>
      <c r="AC22118" s="110"/>
    </row>
    <row r="22119" spans="19:29" x14ac:dyDescent="0.25">
      <c r="S22119" s="110"/>
      <c r="U22119" s="110"/>
      <c r="W22119" s="110"/>
      <c r="Y22119" s="110"/>
      <c r="AA22119" s="110"/>
      <c r="AC22119" s="110"/>
    </row>
    <row r="22120" spans="19:29" x14ac:dyDescent="0.25">
      <c r="S22120" s="110"/>
      <c r="U22120" s="110"/>
      <c r="W22120" s="110"/>
      <c r="Y22120" s="110"/>
      <c r="AA22120" s="110"/>
      <c r="AC22120" s="110"/>
    </row>
    <row r="22121" spans="19:29" x14ac:dyDescent="0.25">
      <c r="S22121" s="111"/>
      <c r="U22121" s="111"/>
      <c r="W22121" s="111"/>
      <c r="Y22121" s="111"/>
      <c r="AA22121" s="111"/>
      <c r="AC22121" s="111"/>
    </row>
    <row r="22122" spans="19:29" x14ac:dyDescent="0.25">
      <c r="S22122" s="107"/>
      <c r="U22122" s="107"/>
      <c r="W22122" s="107"/>
      <c r="Y22122" s="107"/>
      <c r="AA22122" s="107"/>
      <c r="AC22122" s="107"/>
    </row>
    <row r="22123" spans="19:29" x14ac:dyDescent="0.25">
      <c r="S22123" s="108"/>
      <c r="U22123" s="108"/>
      <c r="W22123" s="108"/>
      <c r="Y22123" s="108"/>
      <c r="AA22123" s="108"/>
      <c r="AC22123" s="108"/>
    </row>
    <row r="22124" spans="19:29" x14ac:dyDescent="0.25">
      <c r="S22124" s="108"/>
      <c r="U22124" s="108"/>
      <c r="W22124" s="108"/>
      <c r="Y22124" s="108"/>
      <c r="AA22124" s="108"/>
      <c r="AC22124" s="108"/>
    </row>
    <row r="22125" spans="19:29" x14ac:dyDescent="0.25">
      <c r="S22125" s="109"/>
      <c r="U22125" s="109"/>
      <c r="W22125" s="109"/>
      <c r="Y22125" s="109"/>
      <c r="AA22125" s="109"/>
      <c r="AC22125" s="109"/>
    </row>
    <row r="22126" spans="19:29" x14ac:dyDescent="0.25">
      <c r="S22126" s="108"/>
      <c r="U22126" s="108"/>
      <c r="W22126" s="108"/>
      <c r="Y22126" s="108"/>
      <c r="AA22126" s="108"/>
      <c r="AC22126" s="108"/>
    </row>
    <row r="22127" spans="19:29" x14ac:dyDescent="0.25">
      <c r="S22127" s="108"/>
      <c r="U22127" s="108"/>
      <c r="W22127" s="108"/>
      <c r="Y22127" s="108"/>
      <c r="AA22127" s="108"/>
      <c r="AC22127" s="108"/>
    </row>
    <row r="22128" spans="19:29" x14ac:dyDescent="0.25">
      <c r="S22128" s="109"/>
      <c r="U22128" s="109"/>
      <c r="W22128" s="109"/>
      <c r="Y22128" s="109"/>
      <c r="AA22128" s="109"/>
      <c r="AC22128" s="109"/>
    </row>
    <row r="22129" spans="19:29" x14ac:dyDescent="0.25">
      <c r="S22129" s="108"/>
      <c r="U22129" s="108"/>
      <c r="W22129" s="108"/>
      <c r="Y22129" s="108"/>
      <c r="AA22129" s="108"/>
      <c r="AC22129" s="108"/>
    </row>
    <row r="22130" spans="19:29" x14ac:dyDescent="0.25">
      <c r="S22130" s="109"/>
      <c r="U22130" s="109"/>
      <c r="W22130" s="109"/>
      <c r="Y22130" s="109"/>
      <c r="AA22130" s="109"/>
      <c r="AC22130" s="109"/>
    </row>
    <row r="22131" spans="19:29" x14ac:dyDescent="0.25">
      <c r="S22131" s="108"/>
      <c r="U22131" s="108"/>
      <c r="W22131" s="108"/>
      <c r="Y22131" s="108"/>
      <c r="AA22131" s="108"/>
      <c r="AC22131" s="108"/>
    </row>
    <row r="22132" spans="19:29" x14ac:dyDescent="0.25">
      <c r="S22132" s="108"/>
      <c r="U22132" s="108"/>
      <c r="W22132" s="108"/>
      <c r="Y22132" s="108"/>
      <c r="AA22132" s="108"/>
      <c r="AC22132" s="108"/>
    </row>
    <row r="22133" spans="19:29" x14ac:dyDescent="0.25">
      <c r="S22133" s="108"/>
      <c r="U22133" s="108"/>
      <c r="W22133" s="108"/>
      <c r="Y22133" s="108"/>
      <c r="AA22133" s="108"/>
      <c r="AC22133" s="108"/>
    </row>
    <row r="22134" spans="19:29" x14ac:dyDescent="0.25">
      <c r="S22134" s="110"/>
      <c r="U22134" s="110"/>
      <c r="W22134" s="110"/>
      <c r="Y22134" s="110"/>
      <c r="AA22134" s="110"/>
      <c r="AC22134" s="110"/>
    </row>
    <row r="22135" spans="19:29" x14ac:dyDescent="0.25">
      <c r="S22135" s="110"/>
      <c r="U22135" s="110"/>
      <c r="W22135" s="110"/>
      <c r="Y22135" s="110"/>
      <c r="AA22135" s="110"/>
      <c r="AC22135" s="110"/>
    </row>
    <row r="22136" spans="19:29" x14ac:dyDescent="0.25">
      <c r="S22136" s="110"/>
      <c r="U22136" s="110"/>
      <c r="W22136" s="110"/>
      <c r="Y22136" s="110"/>
      <c r="AA22136" s="110"/>
      <c r="AC22136" s="110"/>
    </row>
    <row r="22137" spans="19:29" x14ac:dyDescent="0.25">
      <c r="S22137" s="110"/>
      <c r="U22137" s="110"/>
      <c r="W22137" s="110"/>
      <c r="Y22137" s="110"/>
      <c r="AA22137" s="110"/>
      <c r="AC22137" s="110"/>
    </row>
    <row r="22138" spans="19:29" x14ac:dyDescent="0.25">
      <c r="S22138" s="111"/>
      <c r="U22138" s="111"/>
      <c r="W22138" s="111"/>
      <c r="Y22138" s="111"/>
      <c r="AA22138" s="111"/>
      <c r="AC22138" s="111"/>
    </row>
    <row r="22139" spans="19:29" x14ac:dyDescent="0.25">
      <c r="S22139" s="107"/>
      <c r="U22139" s="107"/>
      <c r="W22139" s="107"/>
      <c r="Y22139" s="107"/>
      <c r="AA22139" s="107"/>
      <c r="AC22139" s="107"/>
    </row>
    <row r="22140" spans="19:29" x14ac:dyDescent="0.25">
      <c r="S22140" s="108"/>
      <c r="U22140" s="108"/>
      <c r="W22140" s="108"/>
      <c r="Y22140" s="108"/>
      <c r="AA22140" s="108"/>
      <c r="AC22140" s="108"/>
    </row>
    <row r="22141" spans="19:29" x14ac:dyDescent="0.25">
      <c r="S22141" s="108"/>
      <c r="U22141" s="108"/>
      <c r="W22141" s="108"/>
      <c r="Y22141" s="108"/>
      <c r="AA22141" s="108"/>
      <c r="AC22141" s="108"/>
    </row>
    <row r="22142" spans="19:29" x14ac:dyDescent="0.25">
      <c r="S22142" s="109"/>
      <c r="U22142" s="109"/>
      <c r="W22142" s="109"/>
      <c r="Y22142" s="109"/>
      <c r="AA22142" s="109"/>
      <c r="AC22142" s="109"/>
    </row>
    <row r="22143" spans="19:29" x14ac:dyDescent="0.25">
      <c r="S22143" s="108"/>
      <c r="U22143" s="108"/>
      <c r="W22143" s="108"/>
      <c r="Y22143" s="108"/>
      <c r="AA22143" s="108"/>
      <c r="AC22143" s="108"/>
    </row>
    <row r="22144" spans="19:29" x14ac:dyDescent="0.25">
      <c r="S22144" s="108"/>
      <c r="U22144" s="108"/>
      <c r="W22144" s="108"/>
      <c r="Y22144" s="108"/>
      <c r="AA22144" s="108"/>
      <c r="AC22144" s="108"/>
    </row>
    <row r="22145" spans="19:29" x14ac:dyDescent="0.25">
      <c r="S22145" s="109"/>
      <c r="U22145" s="109"/>
      <c r="W22145" s="109"/>
      <c r="Y22145" s="109"/>
      <c r="AA22145" s="109"/>
      <c r="AC22145" s="109"/>
    </row>
    <row r="22146" spans="19:29" x14ac:dyDescent="0.25">
      <c r="S22146" s="108"/>
      <c r="U22146" s="108"/>
      <c r="W22146" s="108"/>
      <c r="Y22146" s="108"/>
      <c r="AA22146" s="108"/>
      <c r="AC22146" s="108"/>
    </row>
    <row r="22147" spans="19:29" x14ac:dyDescent="0.25">
      <c r="S22147" s="109"/>
      <c r="U22147" s="109"/>
      <c r="W22147" s="109"/>
      <c r="Y22147" s="109"/>
      <c r="AA22147" s="109"/>
      <c r="AC22147" s="109"/>
    </row>
    <row r="22148" spans="19:29" x14ac:dyDescent="0.25">
      <c r="S22148" s="108"/>
      <c r="U22148" s="108"/>
      <c r="W22148" s="108"/>
      <c r="Y22148" s="108"/>
      <c r="AA22148" s="108"/>
      <c r="AC22148" s="108"/>
    </row>
    <row r="22149" spans="19:29" x14ac:dyDescent="0.25">
      <c r="S22149" s="108"/>
      <c r="U22149" s="108"/>
      <c r="W22149" s="108"/>
      <c r="Y22149" s="108"/>
      <c r="AA22149" s="108"/>
      <c r="AC22149" s="108"/>
    </row>
    <row r="22150" spans="19:29" x14ac:dyDescent="0.25">
      <c r="S22150" s="108"/>
      <c r="U22150" s="108"/>
      <c r="W22150" s="108"/>
      <c r="Y22150" s="108"/>
      <c r="AA22150" s="108"/>
      <c r="AC22150" s="108"/>
    </row>
    <row r="22151" spans="19:29" x14ac:dyDescent="0.25">
      <c r="S22151" s="110"/>
      <c r="U22151" s="110"/>
      <c r="W22151" s="110"/>
      <c r="Y22151" s="110"/>
      <c r="AA22151" s="110"/>
      <c r="AC22151" s="110"/>
    </row>
    <row r="22152" spans="19:29" x14ac:dyDescent="0.25">
      <c r="S22152" s="110"/>
      <c r="U22152" s="110"/>
      <c r="W22152" s="110"/>
      <c r="Y22152" s="110"/>
      <c r="AA22152" s="110"/>
      <c r="AC22152" s="110"/>
    </row>
    <row r="22153" spans="19:29" x14ac:dyDescent="0.25">
      <c r="S22153" s="110"/>
      <c r="U22153" s="110"/>
      <c r="W22153" s="110"/>
      <c r="Y22153" s="110"/>
      <c r="AA22153" s="110"/>
      <c r="AC22153" s="110"/>
    </row>
    <row r="22154" spans="19:29" x14ac:dyDescent="0.25">
      <c r="S22154" s="110"/>
      <c r="U22154" s="110"/>
      <c r="W22154" s="110"/>
      <c r="Y22154" s="110"/>
      <c r="AA22154" s="110"/>
      <c r="AC22154" s="110"/>
    </row>
    <row r="22155" spans="19:29" x14ac:dyDescent="0.25">
      <c r="S22155" s="111"/>
      <c r="U22155" s="111"/>
      <c r="W22155" s="111"/>
      <c r="Y22155" s="111"/>
      <c r="AA22155" s="111"/>
      <c r="AC22155" s="111"/>
    </row>
    <row r="22156" spans="19:29" x14ac:dyDescent="0.25">
      <c r="S22156" s="107"/>
      <c r="U22156" s="107"/>
      <c r="W22156" s="107"/>
      <c r="Y22156" s="107"/>
      <c r="AA22156" s="107"/>
      <c r="AC22156" s="107"/>
    </row>
    <row r="22157" spans="19:29" x14ac:dyDescent="0.25">
      <c r="S22157" s="108"/>
      <c r="U22157" s="108"/>
      <c r="W22157" s="108"/>
      <c r="Y22157" s="108"/>
      <c r="AA22157" s="108"/>
      <c r="AC22157" s="108"/>
    </row>
    <row r="22158" spans="19:29" x14ac:dyDescent="0.25">
      <c r="S22158" s="108"/>
      <c r="U22158" s="108"/>
      <c r="W22158" s="108"/>
      <c r="Y22158" s="108"/>
      <c r="AA22158" s="108"/>
      <c r="AC22158" s="108"/>
    </row>
    <row r="22159" spans="19:29" x14ac:dyDescent="0.25">
      <c r="S22159" s="109"/>
      <c r="U22159" s="109"/>
      <c r="W22159" s="109"/>
      <c r="Y22159" s="109"/>
      <c r="AA22159" s="109"/>
      <c r="AC22159" s="109"/>
    </row>
    <row r="22160" spans="19:29" x14ac:dyDescent="0.25">
      <c r="S22160" s="108"/>
      <c r="U22160" s="108"/>
      <c r="W22160" s="108"/>
      <c r="Y22160" s="108"/>
      <c r="AA22160" s="108"/>
      <c r="AC22160" s="108"/>
    </row>
    <row r="22161" spans="19:29" x14ac:dyDescent="0.25">
      <c r="S22161" s="108"/>
      <c r="U22161" s="108"/>
      <c r="W22161" s="108"/>
      <c r="Y22161" s="108"/>
      <c r="AA22161" s="108"/>
      <c r="AC22161" s="108"/>
    </row>
    <row r="22162" spans="19:29" x14ac:dyDescent="0.25">
      <c r="S22162" s="109"/>
      <c r="U22162" s="109"/>
      <c r="W22162" s="109"/>
      <c r="Y22162" s="109"/>
      <c r="AA22162" s="109"/>
      <c r="AC22162" s="109"/>
    </row>
    <row r="22163" spans="19:29" x14ac:dyDescent="0.25">
      <c r="S22163" s="108"/>
      <c r="U22163" s="108"/>
      <c r="W22163" s="108"/>
      <c r="Y22163" s="108"/>
      <c r="AA22163" s="108"/>
      <c r="AC22163" s="108"/>
    </row>
    <row r="22164" spans="19:29" x14ac:dyDescent="0.25">
      <c r="S22164" s="109"/>
      <c r="U22164" s="109"/>
      <c r="W22164" s="109"/>
      <c r="Y22164" s="109"/>
      <c r="AA22164" s="109"/>
      <c r="AC22164" s="109"/>
    </row>
    <row r="22165" spans="19:29" x14ac:dyDescent="0.25">
      <c r="S22165" s="108"/>
      <c r="U22165" s="108"/>
      <c r="W22165" s="108"/>
      <c r="Y22165" s="108"/>
      <c r="AA22165" s="108"/>
      <c r="AC22165" s="108"/>
    </row>
    <row r="22166" spans="19:29" x14ac:dyDescent="0.25">
      <c r="S22166" s="108"/>
      <c r="U22166" s="108"/>
      <c r="W22166" s="108"/>
      <c r="Y22166" s="108"/>
      <c r="AA22166" s="108"/>
      <c r="AC22166" s="108"/>
    </row>
    <row r="22167" spans="19:29" x14ac:dyDescent="0.25">
      <c r="S22167" s="108"/>
      <c r="U22167" s="108"/>
      <c r="W22167" s="108"/>
      <c r="Y22167" s="108"/>
      <c r="AA22167" s="108"/>
      <c r="AC22167" s="108"/>
    </row>
    <row r="22168" spans="19:29" x14ac:dyDescent="0.25">
      <c r="S22168" s="110"/>
      <c r="U22168" s="110"/>
      <c r="W22168" s="110"/>
      <c r="Y22168" s="110"/>
      <c r="AA22168" s="110"/>
      <c r="AC22168" s="110"/>
    </row>
    <row r="22169" spans="19:29" x14ac:dyDescent="0.25">
      <c r="S22169" s="110"/>
      <c r="U22169" s="110"/>
      <c r="W22169" s="110"/>
      <c r="Y22169" s="110"/>
      <c r="AA22169" s="110"/>
      <c r="AC22169" s="110"/>
    </row>
    <row r="22170" spans="19:29" x14ac:dyDescent="0.25">
      <c r="S22170" s="110"/>
      <c r="U22170" s="110"/>
      <c r="W22170" s="110"/>
      <c r="Y22170" s="110"/>
      <c r="AA22170" s="110"/>
      <c r="AC22170" s="110"/>
    </row>
    <row r="22171" spans="19:29" x14ac:dyDescent="0.25">
      <c r="S22171" s="110"/>
      <c r="U22171" s="110"/>
      <c r="W22171" s="110"/>
      <c r="Y22171" s="110"/>
      <c r="AA22171" s="110"/>
      <c r="AC22171" s="110"/>
    </row>
    <row r="22172" spans="19:29" x14ac:dyDescent="0.25">
      <c r="S22172" s="111"/>
      <c r="U22172" s="111"/>
      <c r="W22172" s="111"/>
      <c r="Y22172" s="111"/>
      <c r="AA22172" s="111"/>
      <c r="AC22172" s="111"/>
    </row>
    <row r="22173" spans="19:29" x14ac:dyDescent="0.25">
      <c r="S22173" s="107"/>
      <c r="U22173" s="107"/>
      <c r="W22173" s="107"/>
      <c r="Y22173" s="107"/>
      <c r="AA22173" s="107"/>
      <c r="AC22173" s="107"/>
    </row>
    <row r="22174" spans="19:29" x14ac:dyDescent="0.25">
      <c r="S22174" s="108"/>
      <c r="U22174" s="108"/>
      <c r="W22174" s="108"/>
      <c r="Y22174" s="108"/>
      <c r="AA22174" s="108"/>
      <c r="AC22174" s="108"/>
    </row>
    <row r="22175" spans="19:29" x14ac:dyDescent="0.25">
      <c r="S22175" s="108"/>
      <c r="U22175" s="108"/>
      <c r="W22175" s="108"/>
      <c r="Y22175" s="108"/>
      <c r="AA22175" s="108"/>
      <c r="AC22175" s="108"/>
    </row>
    <row r="22176" spans="19:29" x14ac:dyDescent="0.25">
      <c r="S22176" s="109"/>
      <c r="U22176" s="109"/>
      <c r="W22176" s="109"/>
      <c r="Y22176" s="109"/>
      <c r="AA22176" s="109"/>
      <c r="AC22176" s="109"/>
    </row>
    <row r="22177" spans="19:29" x14ac:dyDescent="0.25">
      <c r="S22177" s="108"/>
      <c r="U22177" s="108"/>
      <c r="W22177" s="108"/>
      <c r="Y22177" s="108"/>
      <c r="AA22177" s="108"/>
      <c r="AC22177" s="108"/>
    </row>
    <row r="22178" spans="19:29" x14ac:dyDescent="0.25">
      <c r="S22178" s="108"/>
      <c r="U22178" s="108"/>
      <c r="W22178" s="108"/>
      <c r="Y22178" s="108"/>
      <c r="AA22178" s="108"/>
      <c r="AC22178" s="108"/>
    </row>
    <row r="22179" spans="19:29" x14ac:dyDescent="0.25">
      <c r="S22179" s="109"/>
      <c r="U22179" s="109"/>
      <c r="W22179" s="109"/>
      <c r="Y22179" s="109"/>
      <c r="AA22179" s="109"/>
      <c r="AC22179" s="109"/>
    </row>
    <row r="22180" spans="19:29" x14ac:dyDescent="0.25">
      <c r="S22180" s="108"/>
      <c r="U22180" s="108"/>
      <c r="W22180" s="108"/>
      <c r="Y22180" s="108"/>
      <c r="AA22180" s="108"/>
      <c r="AC22180" s="108"/>
    </row>
    <row r="22181" spans="19:29" x14ac:dyDescent="0.25">
      <c r="S22181" s="109"/>
      <c r="U22181" s="109"/>
      <c r="W22181" s="109"/>
      <c r="Y22181" s="109"/>
      <c r="AA22181" s="109"/>
      <c r="AC22181" s="109"/>
    </row>
    <row r="22182" spans="19:29" x14ac:dyDescent="0.25">
      <c r="S22182" s="108"/>
      <c r="U22182" s="108"/>
      <c r="W22182" s="108"/>
      <c r="Y22182" s="108"/>
      <c r="AA22182" s="108"/>
      <c r="AC22182" s="108"/>
    </row>
    <row r="22183" spans="19:29" x14ac:dyDescent="0.25">
      <c r="S22183" s="108"/>
      <c r="U22183" s="108"/>
      <c r="W22183" s="108"/>
      <c r="Y22183" s="108"/>
      <c r="AA22183" s="108"/>
      <c r="AC22183" s="108"/>
    </row>
    <row r="22184" spans="19:29" x14ac:dyDescent="0.25">
      <c r="S22184" s="108"/>
      <c r="U22184" s="108"/>
      <c r="W22184" s="108"/>
      <c r="Y22184" s="108"/>
      <c r="AA22184" s="108"/>
      <c r="AC22184" s="108"/>
    </row>
    <row r="22185" spans="19:29" x14ac:dyDescent="0.25">
      <c r="S22185" s="110"/>
      <c r="U22185" s="110"/>
      <c r="W22185" s="110"/>
      <c r="Y22185" s="110"/>
      <c r="AA22185" s="110"/>
      <c r="AC22185" s="110"/>
    </row>
    <row r="22186" spans="19:29" x14ac:dyDescent="0.25">
      <c r="S22186" s="110"/>
      <c r="U22186" s="110"/>
      <c r="W22186" s="110"/>
      <c r="Y22186" s="110"/>
      <c r="AA22186" s="110"/>
      <c r="AC22186" s="110"/>
    </row>
    <row r="22187" spans="19:29" x14ac:dyDescent="0.25">
      <c r="S22187" s="110"/>
      <c r="U22187" s="110"/>
      <c r="W22187" s="110"/>
      <c r="Y22187" s="110"/>
      <c r="AA22187" s="110"/>
      <c r="AC22187" s="110"/>
    </row>
    <row r="22188" spans="19:29" x14ac:dyDescent="0.25">
      <c r="S22188" s="110"/>
      <c r="U22188" s="110"/>
      <c r="W22188" s="110"/>
      <c r="Y22188" s="110"/>
      <c r="AA22188" s="110"/>
      <c r="AC22188" s="110"/>
    </row>
    <row r="22189" spans="19:29" x14ac:dyDescent="0.25">
      <c r="S22189" s="111"/>
      <c r="U22189" s="111"/>
      <c r="W22189" s="111"/>
      <c r="Y22189" s="111"/>
      <c r="AA22189" s="111"/>
      <c r="AC22189" s="111"/>
    </row>
    <row r="22190" spans="19:29" x14ac:dyDescent="0.25">
      <c r="S22190" s="107"/>
      <c r="U22190" s="107"/>
      <c r="W22190" s="107"/>
      <c r="Y22190" s="107"/>
      <c r="AA22190" s="107"/>
      <c r="AC22190" s="107"/>
    </row>
    <row r="22191" spans="19:29" x14ac:dyDescent="0.25">
      <c r="S22191" s="108"/>
      <c r="U22191" s="108"/>
      <c r="W22191" s="108"/>
      <c r="Y22191" s="108"/>
      <c r="AA22191" s="108"/>
      <c r="AC22191" s="108"/>
    </row>
    <row r="22192" spans="19:29" x14ac:dyDescent="0.25">
      <c r="S22192" s="108"/>
      <c r="U22192" s="108"/>
      <c r="W22192" s="108"/>
      <c r="Y22192" s="108"/>
      <c r="AA22192" s="108"/>
      <c r="AC22192" s="108"/>
    </row>
    <row r="22193" spans="19:29" x14ac:dyDescent="0.25">
      <c r="S22193" s="109"/>
      <c r="U22193" s="109"/>
      <c r="W22193" s="109"/>
      <c r="Y22193" s="109"/>
      <c r="AA22193" s="109"/>
      <c r="AC22193" s="109"/>
    </row>
    <row r="22194" spans="19:29" x14ac:dyDescent="0.25">
      <c r="S22194" s="108"/>
      <c r="U22194" s="108"/>
      <c r="W22194" s="108"/>
      <c r="Y22194" s="108"/>
      <c r="AA22194" s="108"/>
      <c r="AC22194" s="108"/>
    </row>
    <row r="22195" spans="19:29" x14ac:dyDescent="0.25">
      <c r="S22195" s="108"/>
      <c r="U22195" s="108"/>
      <c r="W22195" s="108"/>
      <c r="Y22195" s="108"/>
      <c r="AA22195" s="108"/>
      <c r="AC22195" s="108"/>
    </row>
    <row r="22196" spans="19:29" x14ac:dyDescent="0.25">
      <c r="S22196" s="109"/>
      <c r="U22196" s="109"/>
      <c r="W22196" s="109"/>
      <c r="Y22196" s="109"/>
      <c r="AA22196" s="109"/>
      <c r="AC22196" s="109"/>
    </row>
    <row r="22197" spans="19:29" x14ac:dyDescent="0.25">
      <c r="S22197" s="108"/>
      <c r="U22197" s="108"/>
      <c r="W22197" s="108"/>
      <c r="Y22197" s="108"/>
      <c r="AA22197" s="108"/>
      <c r="AC22197" s="108"/>
    </row>
    <row r="22198" spans="19:29" x14ac:dyDescent="0.25">
      <c r="S22198" s="109"/>
      <c r="U22198" s="109"/>
      <c r="W22198" s="109"/>
      <c r="Y22198" s="109"/>
      <c r="AA22198" s="109"/>
      <c r="AC22198" s="109"/>
    </row>
    <row r="22199" spans="19:29" x14ac:dyDescent="0.25">
      <c r="S22199" s="108"/>
      <c r="U22199" s="108"/>
      <c r="W22199" s="108"/>
      <c r="Y22199" s="108"/>
      <c r="AA22199" s="108"/>
      <c r="AC22199" s="108"/>
    </row>
    <row r="22200" spans="19:29" x14ac:dyDescent="0.25">
      <c r="S22200" s="108"/>
      <c r="U22200" s="108"/>
      <c r="W22200" s="108"/>
      <c r="Y22200" s="108"/>
      <c r="AA22200" s="108"/>
      <c r="AC22200" s="108"/>
    </row>
    <row r="22201" spans="19:29" x14ac:dyDescent="0.25">
      <c r="S22201" s="108"/>
      <c r="U22201" s="108"/>
      <c r="W22201" s="108"/>
      <c r="Y22201" s="108"/>
      <c r="AA22201" s="108"/>
      <c r="AC22201" s="108"/>
    </row>
    <row r="22202" spans="19:29" x14ac:dyDescent="0.25">
      <c r="S22202" s="110"/>
      <c r="U22202" s="110"/>
      <c r="W22202" s="110"/>
      <c r="Y22202" s="110"/>
      <c r="AA22202" s="110"/>
      <c r="AC22202" s="110"/>
    </row>
    <row r="22203" spans="19:29" x14ac:dyDescent="0.25">
      <c r="S22203" s="110"/>
      <c r="U22203" s="110"/>
      <c r="W22203" s="110"/>
      <c r="Y22203" s="110"/>
      <c r="AA22203" s="110"/>
      <c r="AC22203" s="110"/>
    </row>
    <row r="22204" spans="19:29" x14ac:dyDescent="0.25">
      <c r="S22204" s="110"/>
      <c r="U22204" s="110"/>
      <c r="W22204" s="110"/>
      <c r="Y22204" s="110"/>
      <c r="AA22204" s="110"/>
      <c r="AC22204" s="110"/>
    </row>
    <row r="22205" spans="19:29" x14ac:dyDescent="0.25">
      <c r="S22205" s="110"/>
      <c r="U22205" s="110"/>
      <c r="W22205" s="110"/>
      <c r="Y22205" s="110"/>
      <c r="AA22205" s="110"/>
      <c r="AC22205" s="110"/>
    </row>
    <row r="22206" spans="19:29" x14ac:dyDescent="0.25">
      <c r="S22206" s="111"/>
      <c r="U22206" s="111"/>
      <c r="W22206" s="111"/>
      <c r="Y22206" s="111"/>
      <c r="AA22206" s="111"/>
      <c r="AC22206" s="111"/>
    </row>
    <row r="22207" spans="19:29" x14ac:dyDescent="0.25">
      <c r="S22207" s="107"/>
      <c r="U22207" s="107"/>
      <c r="W22207" s="107"/>
      <c r="Y22207" s="107"/>
      <c r="AA22207" s="107"/>
      <c r="AC22207" s="107"/>
    </row>
    <row r="22208" spans="19:29" x14ac:dyDescent="0.25">
      <c r="S22208" s="108"/>
      <c r="U22208" s="108"/>
      <c r="W22208" s="108"/>
      <c r="Y22208" s="108"/>
      <c r="AA22208" s="108"/>
      <c r="AC22208" s="108"/>
    </row>
    <row r="22209" spans="19:29" x14ac:dyDescent="0.25">
      <c r="S22209" s="108"/>
      <c r="U22209" s="108"/>
      <c r="W22209" s="108"/>
      <c r="Y22209" s="108"/>
      <c r="AA22209" s="108"/>
      <c r="AC22209" s="108"/>
    </row>
    <row r="22210" spans="19:29" x14ac:dyDescent="0.25">
      <c r="S22210" s="109"/>
      <c r="U22210" s="109"/>
      <c r="W22210" s="109"/>
      <c r="Y22210" s="109"/>
      <c r="AA22210" s="109"/>
      <c r="AC22210" s="109"/>
    </row>
    <row r="22211" spans="19:29" x14ac:dyDescent="0.25">
      <c r="S22211" s="108"/>
      <c r="U22211" s="108"/>
      <c r="W22211" s="108"/>
      <c r="Y22211" s="108"/>
      <c r="AA22211" s="108"/>
      <c r="AC22211" s="108"/>
    </row>
    <row r="22212" spans="19:29" x14ac:dyDescent="0.25">
      <c r="S22212" s="108"/>
      <c r="U22212" s="108"/>
      <c r="W22212" s="108"/>
      <c r="Y22212" s="108"/>
      <c r="AA22212" s="108"/>
      <c r="AC22212" s="108"/>
    </row>
    <row r="22213" spans="19:29" x14ac:dyDescent="0.25">
      <c r="S22213" s="109"/>
      <c r="U22213" s="109"/>
      <c r="W22213" s="109"/>
      <c r="Y22213" s="109"/>
      <c r="AA22213" s="109"/>
      <c r="AC22213" s="109"/>
    </row>
    <row r="22214" spans="19:29" x14ac:dyDescent="0.25">
      <c r="S22214" s="108"/>
      <c r="U22214" s="108"/>
      <c r="W22214" s="108"/>
      <c r="Y22214" s="108"/>
      <c r="AA22214" s="108"/>
      <c r="AC22214" s="108"/>
    </row>
    <row r="22215" spans="19:29" x14ac:dyDescent="0.25">
      <c r="S22215" s="109"/>
      <c r="U22215" s="109"/>
      <c r="W22215" s="109"/>
      <c r="Y22215" s="109"/>
      <c r="AA22215" s="109"/>
      <c r="AC22215" s="109"/>
    </row>
    <row r="22216" spans="19:29" x14ac:dyDescent="0.25">
      <c r="S22216" s="108"/>
      <c r="U22216" s="108"/>
      <c r="W22216" s="108"/>
      <c r="Y22216" s="108"/>
      <c r="AA22216" s="108"/>
      <c r="AC22216" s="108"/>
    </row>
    <row r="22217" spans="19:29" x14ac:dyDescent="0.25">
      <c r="S22217" s="108"/>
      <c r="U22217" s="108"/>
      <c r="W22217" s="108"/>
      <c r="Y22217" s="108"/>
      <c r="AA22217" s="108"/>
      <c r="AC22217" s="108"/>
    </row>
    <row r="22218" spans="19:29" x14ac:dyDescent="0.25">
      <c r="S22218" s="108"/>
      <c r="U22218" s="108"/>
      <c r="W22218" s="108"/>
      <c r="Y22218" s="108"/>
      <c r="AA22218" s="108"/>
      <c r="AC22218" s="108"/>
    </row>
    <row r="22219" spans="19:29" x14ac:dyDescent="0.25">
      <c r="S22219" s="110"/>
      <c r="U22219" s="110"/>
      <c r="W22219" s="110"/>
      <c r="Y22219" s="110"/>
      <c r="AA22219" s="110"/>
      <c r="AC22219" s="110"/>
    </row>
    <row r="22220" spans="19:29" x14ac:dyDescent="0.25">
      <c r="S22220" s="110"/>
      <c r="U22220" s="110"/>
      <c r="W22220" s="110"/>
      <c r="Y22220" s="110"/>
      <c r="AA22220" s="110"/>
      <c r="AC22220" s="110"/>
    </row>
    <row r="22221" spans="19:29" x14ac:dyDescent="0.25">
      <c r="S22221" s="110"/>
      <c r="U22221" s="110"/>
      <c r="W22221" s="110"/>
      <c r="Y22221" s="110"/>
      <c r="AA22221" s="110"/>
      <c r="AC22221" s="110"/>
    </row>
    <row r="22222" spans="19:29" x14ac:dyDescent="0.25">
      <c r="S22222" s="110"/>
      <c r="U22222" s="110"/>
      <c r="W22222" s="110"/>
      <c r="Y22222" s="110"/>
      <c r="AA22222" s="110"/>
      <c r="AC22222" s="110"/>
    </row>
    <row r="22223" spans="19:29" x14ac:dyDescent="0.25">
      <c r="S22223" s="111"/>
      <c r="U22223" s="111"/>
      <c r="W22223" s="111"/>
      <c r="Y22223" s="111"/>
      <c r="AA22223" s="111"/>
      <c r="AC22223" s="111"/>
    </row>
    <row r="22224" spans="19:29" x14ac:dyDescent="0.25">
      <c r="S22224" s="107"/>
      <c r="U22224" s="107"/>
      <c r="W22224" s="107"/>
      <c r="Y22224" s="107"/>
      <c r="AA22224" s="107"/>
      <c r="AC22224" s="107"/>
    </row>
    <row r="22225" spans="19:29" x14ac:dyDescent="0.25">
      <c r="S22225" s="108"/>
      <c r="U22225" s="108"/>
      <c r="W22225" s="108"/>
      <c r="Y22225" s="108"/>
      <c r="AA22225" s="108"/>
      <c r="AC22225" s="108"/>
    </row>
    <row r="22226" spans="19:29" x14ac:dyDescent="0.25">
      <c r="S22226" s="108"/>
      <c r="U22226" s="108"/>
      <c r="W22226" s="108"/>
      <c r="Y22226" s="108"/>
      <c r="AA22226" s="108"/>
      <c r="AC22226" s="108"/>
    </row>
    <row r="22227" spans="19:29" x14ac:dyDescent="0.25">
      <c r="S22227" s="109"/>
      <c r="U22227" s="109"/>
      <c r="W22227" s="109"/>
      <c r="Y22227" s="109"/>
      <c r="AA22227" s="109"/>
      <c r="AC22227" s="109"/>
    </row>
    <row r="22228" spans="19:29" x14ac:dyDescent="0.25">
      <c r="S22228" s="108"/>
      <c r="U22228" s="108"/>
      <c r="W22228" s="108"/>
      <c r="Y22228" s="108"/>
      <c r="AA22228" s="108"/>
      <c r="AC22228" s="108"/>
    </row>
    <row r="22229" spans="19:29" x14ac:dyDescent="0.25">
      <c r="S22229" s="108"/>
      <c r="U22229" s="108"/>
      <c r="W22229" s="108"/>
      <c r="Y22229" s="108"/>
      <c r="AA22229" s="108"/>
      <c r="AC22229" s="108"/>
    </row>
    <row r="22230" spans="19:29" x14ac:dyDescent="0.25">
      <c r="S22230" s="109"/>
      <c r="U22230" s="109"/>
      <c r="W22230" s="109"/>
      <c r="Y22230" s="109"/>
      <c r="AA22230" s="109"/>
      <c r="AC22230" s="109"/>
    </row>
    <row r="22231" spans="19:29" x14ac:dyDescent="0.25">
      <c r="S22231" s="108"/>
      <c r="U22231" s="108"/>
      <c r="W22231" s="108"/>
      <c r="Y22231" s="108"/>
      <c r="AA22231" s="108"/>
      <c r="AC22231" s="108"/>
    </row>
    <row r="22232" spans="19:29" x14ac:dyDescent="0.25">
      <c r="S22232" s="109"/>
      <c r="U22232" s="109"/>
      <c r="W22232" s="109"/>
      <c r="Y22232" s="109"/>
      <c r="AA22232" s="109"/>
      <c r="AC22232" s="109"/>
    </row>
    <row r="22233" spans="19:29" x14ac:dyDescent="0.25">
      <c r="S22233" s="108"/>
      <c r="U22233" s="108"/>
      <c r="W22233" s="108"/>
      <c r="Y22233" s="108"/>
      <c r="AA22233" s="108"/>
      <c r="AC22233" s="108"/>
    </row>
    <row r="22234" spans="19:29" x14ac:dyDescent="0.25">
      <c r="S22234" s="108"/>
      <c r="U22234" s="108"/>
      <c r="W22234" s="108"/>
      <c r="Y22234" s="108"/>
      <c r="AA22234" s="108"/>
      <c r="AC22234" s="108"/>
    </row>
    <row r="22235" spans="19:29" x14ac:dyDescent="0.25">
      <c r="S22235" s="108"/>
      <c r="U22235" s="108"/>
      <c r="W22235" s="108"/>
      <c r="Y22235" s="108"/>
      <c r="AA22235" s="108"/>
      <c r="AC22235" s="108"/>
    </row>
    <row r="22236" spans="19:29" x14ac:dyDescent="0.25">
      <c r="S22236" s="110"/>
      <c r="U22236" s="110"/>
      <c r="W22236" s="110"/>
      <c r="Y22236" s="110"/>
      <c r="AA22236" s="110"/>
      <c r="AC22236" s="110"/>
    </row>
    <row r="22237" spans="19:29" x14ac:dyDescent="0.25">
      <c r="S22237" s="110"/>
      <c r="U22237" s="110"/>
      <c r="W22237" s="110"/>
      <c r="Y22237" s="110"/>
      <c r="AA22237" s="110"/>
      <c r="AC22237" s="110"/>
    </row>
    <row r="22238" spans="19:29" x14ac:dyDescent="0.25">
      <c r="S22238" s="110"/>
      <c r="U22238" s="110"/>
      <c r="W22238" s="110"/>
      <c r="Y22238" s="110"/>
      <c r="AA22238" s="110"/>
      <c r="AC22238" s="110"/>
    </row>
    <row r="22239" spans="19:29" x14ac:dyDescent="0.25">
      <c r="S22239" s="110"/>
      <c r="U22239" s="110"/>
      <c r="W22239" s="110"/>
      <c r="Y22239" s="110"/>
      <c r="AA22239" s="110"/>
      <c r="AC22239" s="110"/>
    </row>
    <row r="22240" spans="19:29" x14ac:dyDescent="0.25">
      <c r="S22240" s="111"/>
      <c r="U22240" s="111"/>
      <c r="W22240" s="111"/>
      <c r="Y22240" s="111"/>
      <c r="AA22240" s="111"/>
      <c r="AC22240" s="111"/>
    </row>
    <row r="22241" spans="19:29" x14ac:dyDescent="0.25">
      <c r="S22241" s="107"/>
      <c r="U22241" s="107"/>
      <c r="W22241" s="107"/>
      <c r="Y22241" s="107"/>
      <c r="AA22241" s="107"/>
      <c r="AC22241" s="107"/>
    </row>
    <row r="22242" spans="19:29" x14ac:dyDescent="0.25">
      <c r="S22242" s="108"/>
      <c r="U22242" s="108"/>
      <c r="W22242" s="108"/>
      <c r="Y22242" s="108"/>
      <c r="AA22242" s="108"/>
      <c r="AC22242" s="108"/>
    </row>
    <row r="22243" spans="19:29" x14ac:dyDescent="0.25">
      <c r="S22243" s="108"/>
      <c r="U22243" s="108"/>
      <c r="W22243" s="108"/>
      <c r="Y22243" s="108"/>
      <c r="AA22243" s="108"/>
      <c r="AC22243" s="108"/>
    </row>
    <row r="22244" spans="19:29" x14ac:dyDescent="0.25">
      <c r="S22244" s="109"/>
      <c r="U22244" s="109"/>
      <c r="W22244" s="109"/>
      <c r="Y22244" s="109"/>
      <c r="AA22244" s="109"/>
      <c r="AC22244" s="109"/>
    </row>
    <row r="22245" spans="19:29" x14ac:dyDescent="0.25">
      <c r="S22245" s="108"/>
      <c r="U22245" s="108"/>
      <c r="W22245" s="108"/>
      <c r="Y22245" s="108"/>
      <c r="AA22245" s="108"/>
      <c r="AC22245" s="108"/>
    </row>
    <row r="22246" spans="19:29" x14ac:dyDescent="0.25">
      <c r="S22246" s="108"/>
      <c r="U22246" s="108"/>
      <c r="W22246" s="108"/>
      <c r="Y22246" s="108"/>
      <c r="AA22246" s="108"/>
      <c r="AC22246" s="108"/>
    </row>
    <row r="22247" spans="19:29" x14ac:dyDescent="0.25">
      <c r="S22247" s="109"/>
      <c r="U22247" s="109"/>
      <c r="W22247" s="109"/>
      <c r="Y22247" s="109"/>
      <c r="AA22247" s="109"/>
      <c r="AC22247" s="109"/>
    </row>
    <row r="22248" spans="19:29" x14ac:dyDescent="0.25">
      <c r="S22248" s="108"/>
      <c r="U22248" s="108"/>
      <c r="W22248" s="108"/>
      <c r="Y22248" s="108"/>
      <c r="AA22248" s="108"/>
      <c r="AC22248" s="108"/>
    </row>
    <row r="22249" spans="19:29" x14ac:dyDescent="0.25">
      <c r="S22249" s="109"/>
      <c r="U22249" s="109"/>
      <c r="W22249" s="109"/>
      <c r="Y22249" s="109"/>
      <c r="AA22249" s="109"/>
      <c r="AC22249" s="109"/>
    </row>
    <row r="22250" spans="19:29" x14ac:dyDescent="0.25">
      <c r="S22250" s="108"/>
      <c r="U22250" s="108"/>
      <c r="W22250" s="108"/>
      <c r="Y22250" s="108"/>
      <c r="AA22250" s="108"/>
      <c r="AC22250" s="108"/>
    </row>
    <row r="22251" spans="19:29" x14ac:dyDescent="0.25">
      <c r="S22251" s="108"/>
      <c r="U22251" s="108"/>
      <c r="W22251" s="108"/>
      <c r="Y22251" s="108"/>
      <c r="AA22251" s="108"/>
      <c r="AC22251" s="108"/>
    </row>
    <row r="22252" spans="19:29" x14ac:dyDescent="0.25">
      <c r="S22252" s="108"/>
      <c r="U22252" s="108"/>
      <c r="W22252" s="108"/>
      <c r="Y22252" s="108"/>
      <c r="AA22252" s="108"/>
      <c r="AC22252" s="108"/>
    </row>
    <row r="22253" spans="19:29" x14ac:dyDescent="0.25">
      <c r="S22253" s="110"/>
      <c r="U22253" s="110"/>
      <c r="W22253" s="110"/>
      <c r="Y22253" s="110"/>
      <c r="AA22253" s="110"/>
      <c r="AC22253" s="110"/>
    </row>
    <row r="22254" spans="19:29" x14ac:dyDescent="0.25">
      <c r="S22254" s="110"/>
      <c r="U22254" s="110"/>
      <c r="W22254" s="110"/>
      <c r="Y22254" s="110"/>
      <c r="AA22254" s="110"/>
      <c r="AC22254" s="110"/>
    </row>
    <row r="22255" spans="19:29" x14ac:dyDescent="0.25">
      <c r="S22255" s="110"/>
      <c r="U22255" s="110"/>
      <c r="W22255" s="110"/>
      <c r="Y22255" s="110"/>
      <c r="AA22255" s="110"/>
      <c r="AC22255" s="110"/>
    </row>
    <row r="22256" spans="19:29" x14ac:dyDescent="0.25">
      <c r="S22256" s="110"/>
      <c r="U22256" s="110"/>
      <c r="W22256" s="110"/>
      <c r="Y22256" s="110"/>
      <c r="AA22256" s="110"/>
      <c r="AC22256" s="110"/>
    </row>
    <row r="22257" spans="19:29" x14ac:dyDescent="0.25">
      <c r="S22257" s="111"/>
      <c r="U22257" s="111"/>
      <c r="W22257" s="111"/>
      <c r="Y22257" s="111"/>
      <c r="AA22257" s="111"/>
      <c r="AC22257" s="111"/>
    </row>
    <row r="22258" spans="19:29" x14ac:dyDescent="0.25">
      <c r="S22258" s="107"/>
      <c r="U22258" s="107"/>
      <c r="W22258" s="107"/>
      <c r="Y22258" s="107"/>
      <c r="AA22258" s="107"/>
      <c r="AC22258" s="107"/>
    </row>
    <row r="22259" spans="19:29" x14ac:dyDescent="0.25">
      <c r="S22259" s="108"/>
      <c r="U22259" s="108"/>
      <c r="W22259" s="108"/>
      <c r="Y22259" s="108"/>
      <c r="AA22259" s="108"/>
      <c r="AC22259" s="108"/>
    </row>
    <row r="22260" spans="19:29" x14ac:dyDescent="0.25">
      <c r="S22260" s="108"/>
      <c r="U22260" s="108"/>
      <c r="W22260" s="108"/>
      <c r="Y22260" s="108"/>
      <c r="AA22260" s="108"/>
      <c r="AC22260" s="108"/>
    </row>
    <row r="22261" spans="19:29" x14ac:dyDescent="0.25">
      <c r="S22261" s="109"/>
      <c r="U22261" s="109"/>
      <c r="W22261" s="109"/>
      <c r="Y22261" s="109"/>
      <c r="AA22261" s="109"/>
      <c r="AC22261" s="109"/>
    </row>
    <row r="22262" spans="19:29" x14ac:dyDescent="0.25">
      <c r="S22262" s="108"/>
      <c r="U22262" s="108"/>
      <c r="W22262" s="108"/>
      <c r="Y22262" s="108"/>
      <c r="AA22262" s="108"/>
      <c r="AC22262" s="108"/>
    </row>
    <row r="22263" spans="19:29" x14ac:dyDescent="0.25">
      <c r="S22263" s="108"/>
      <c r="U22263" s="108"/>
      <c r="W22263" s="108"/>
      <c r="Y22263" s="108"/>
      <c r="AA22263" s="108"/>
      <c r="AC22263" s="108"/>
    </row>
    <row r="22264" spans="19:29" x14ac:dyDescent="0.25">
      <c r="S22264" s="109"/>
      <c r="U22264" s="109"/>
      <c r="W22264" s="109"/>
      <c r="Y22264" s="109"/>
      <c r="AA22264" s="109"/>
      <c r="AC22264" s="109"/>
    </row>
    <row r="22265" spans="19:29" x14ac:dyDescent="0.25">
      <c r="S22265" s="108"/>
      <c r="U22265" s="108"/>
      <c r="W22265" s="108"/>
      <c r="Y22265" s="108"/>
      <c r="AA22265" s="108"/>
      <c r="AC22265" s="108"/>
    </row>
    <row r="22266" spans="19:29" x14ac:dyDescent="0.25">
      <c r="S22266" s="109"/>
      <c r="U22266" s="109"/>
      <c r="W22266" s="109"/>
      <c r="Y22266" s="109"/>
      <c r="AA22266" s="109"/>
      <c r="AC22266" s="109"/>
    </row>
    <row r="22267" spans="19:29" x14ac:dyDescent="0.25">
      <c r="S22267" s="108"/>
      <c r="U22267" s="108"/>
      <c r="W22267" s="108"/>
      <c r="Y22267" s="108"/>
      <c r="AA22267" s="108"/>
      <c r="AC22267" s="108"/>
    </row>
    <row r="22268" spans="19:29" x14ac:dyDescent="0.25">
      <c r="S22268" s="108"/>
      <c r="U22268" s="108"/>
      <c r="W22268" s="108"/>
      <c r="Y22268" s="108"/>
      <c r="AA22268" s="108"/>
      <c r="AC22268" s="108"/>
    </row>
    <row r="22269" spans="19:29" x14ac:dyDescent="0.25">
      <c r="S22269" s="108"/>
      <c r="U22269" s="108"/>
      <c r="W22269" s="108"/>
      <c r="Y22269" s="108"/>
      <c r="AA22269" s="108"/>
      <c r="AC22269" s="108"/>
    </row>
    <row r="22270" spans="19:29" x14ac:dyDescent="0.25">
      <c r="S22270" s="110"/>
      <c r="U22270" s="110"/>
      <c r="W22270" s="110"/>
      <c r="Y22270" s="110"/>
      <c r="AA22270" s="110"/>
      <c r="AC22270" s="110"/>
    </row>
    <row r="22271" spans="19:29" x14ac:dyDescent="0.25">
      <c r="S22271" s="110"/>
      <c r="U22271" s="110"/>
      <c r="W22271" s="110"/>
      <c r="Y22271" s="110"/>
      <c r="AA22271" s="110"/>
      <c r="AC22271" s="110"/>
    </row>
    <row r="22272" spans="19:29" x14ac:dyDescent="0.25">
      <c r="S22272" s="110"/>
      <c r="U22272" s="110"/>
      <c r="W22272" s="110"/>
      <c r="Y22272" s="110"/>
      <c r="AA22272" s="110"/>
      <c r="AC22272" s="110"/>
    </row>
    <row r="22273" spans="19:29" x14ac:dyDescent="0.25">
      <c r="S22273" s="110"/>
      <c r="U22273" s="110"/>
      <c r="W22273" s="110"/>
      <c r="Y22273" s="110"/>
      <c r="AA22273" s="110"/>
      <c r="AC22273" s="110"/>
    </row>
    <row r="22274" spans="19:29" x14ac:dyDescent="0.25">
      <c r="S22274" s="111"/>
      <c r="U22274" s="111"/>
      <c r="W22274" s="111"/>
      <c r="Y22274" s="111"/>
      <c r="AA22274" s="111"/>
      <c r="AC22274" s="111"/>
    </row>
    <row r="22275" spans="19:29" x14ac:dyDescent="0.25">
      <c r="S22275" s="107"/>
      <c r="U22275" s="107"/>
      <c r="W22275" s="107"/>
      <c r="Y22275" s="107"/>
      <c r="AA22275" s="107"/>
      <c r="AC22275" s="107"/>
    </row>
    <row r="22276" spans="19:29" x14ac:dyDescent="0.25">
      <c r="S22276" s="108"/>
      <c r="U22276" s="108"/>
      <c r="W22276" s="108"/>
      <c r="Y22276" s="108"/>
      <c r="AA22276" s="108"/>
      <c r="AC22276" s="108"/>
    </row>
    <row r="22277" spans="19:29" x14ac:dyDescent="0.25">
      <c r="S22277" s="108"/>
      <c r="U22277" s="108"/>
      <c r="W22277" s="108"/>
      <c r="Y22277" s="108"/>
      <c r="AA22277" s="108"/>
      <c r="AC22277" s="108"/>
    </row>
    <row r="22278" spans="19:29" x14ac:dyDescent="0.25">
      <c r="S22278" s="109"/>
      <c r="U22278" s="109"/>
      <c r="W22278" s="109"/>
      <c r="Y22278" s="109"/>
      <c r="AA22278" s="109"/>
      <c r="AC22278" s="109"/>
    </row>
    <row r="22279" spans="19:29" x14ac:dyDescent="0.25">
      <c r="S22279" s="108"/>
      <c r="U22279" s="108"/>
      <c r="W22279" s="108"/>
      <c r="Y22279" s="108"/>
      <c r="AA22279" s="108"/>
      <c r="AC22279" s="108"/>
    </row>
    <row r="22280" spans="19:29" x14ac:dyDescent="0.25">
      <c r="S22280" s="108"/>
      <c r="U22280" s="108"/>
      <c r="W22280" s="108"/>
      <c r="Y22280" s="108"/>
      <c r="AA22280" s="108"/>
      <c r="AC22280" s="108"/>
    </row>
    <row r="22281" spans="19:29" x14ac:dyDescent="0.25">
      <c r="S22281" s="109"/>
      <c r="U22281" s="109"/>
      <c r="W22281" s="109"/>
      <c r="Y22281" s="109"/>
      <c r="AA22281" s="109"/>
      <c r="AC22281" s="109"/>
    </row>
    <row r="22282" spans="19:29" x14ac:dyDescent="0.25">
      <c r="S22282" s="108"/>
      <c r="U22282" s="108"/>
      <c r="W22282" s="108"/>
      <c r="Y22282" s="108"/>
      <c r="AA22282" s="108"/>
      <c r="AC22282" s="108"/>
    </row>
    <row r="22283" spans="19:29" x14ac:dyDescent="0.25">
      <c r="S22283" s="109"/>
      <c r="U22283" s="109"/>
      <c r="W22283" s="109"/>
      <c r="Y22283" s="109"/>
      <c r="AA22283" s="109"/>
      <c r="AC22283" s="109"/>
    </row>
    <row r="22284" spans="19:29" x14ac:dyDescent="0.25">
      <c r="S22284" s="108"/>
      <c r="U22284" s="108"/>
      <c r="W22284" s="108"/>
      <c r="Y22284" s="108"/>
      <c r="AA22284" s="108"/>
      <c r="AC22284" s="108"/>
    </row>
    <row r="22285" spans="19:29" x14ac:dyDescent="0.25">
      <c r="S22285" s="108"/>
      <c r="U22285" s="108"/>
      <c r="W22285" s="108"/>
      <c r="Y22285" s="108"/>
      <c r="AA22285" s="108"/>
      <c r="AC22285" s="108"/>
    </row>
    <row r="22286" spans="19:29" x14ac:dyDescent="0.25">
      <c r="S22286" s="108"/>
      <c r="U22286" s="108"/>
      <c r="W22286" s="108"/>
      <c r="Y22286" s="108"/>
      <c r="AA22286" s="108"/>
      <c r="AC22286" s="108"/>
    </row>
    <row r="22287" spans="19:29" x14ac:dyDescent="0.25">
      <c r="S22287" s="110"/>
      <c r="U22287" s="110"/>
      <c r="W22287" s="110"/>
      <c r="Y22287" s="110"/>
      <c r="AA22287" s="110"/>
      <c r="AC22287" s="110"/>
    </row>
    <row r="22288" spans="19:29" x14ac:dyDescent="0.25">
      <c r="S22288" s="110"/>
      <c r="U22288" s="110"/>
      <c r="W22288" s="110"/>
      <c r="Y22288" s="110"/>
      <c r="AA22288" s="110"/>
      <c r="AC22288" s="110"/>
    </row>
    <row r="22289" spans="19:29" x14ac:dyDescent="0.25">
      <c r="S22289" s="110"/>
      <c r="U22289" s="110"/>
      <c r="W22289" s="110"/>
      <c r="Y22289" s="110"/>
      <c r="AA22289" s="110"/>
      <c r="AC22289" s="110"/>
    </row>
    <row r="22290" spans="19:29" x14ac:dyDescent="0.25">
      <c r="S22290" s="110"/>
      <c r="U22290" s="110"/>
      <c r="W22290" s="110"/>
      <c r="Y22290" s="110"/>
      <c r="AA22290" s="110"/>
      <c r="AC22290" s="110"/>
    </row>
    <row r="22291" spans="19:29" x14ac:dyDescent="0.25">
      <c r="S22291" s="111"/>
      <c r="U22291" s="111"/>
      <c r="W22291" s="111"/>
      <c r="Y22291" s="111"/>
      <c r="AA22291" s="111"/>
      <c r="AC22291" s="111"/>
    </row>
    <row r="22292" spans="19:29" x14ac:dyDescent="0.25">
      <c r="S22292" s="107"/>
      <c r="U22292" s="107"/>
      <c r="W22292" s="107"/>
      <c r="Y22292" s="107"/>
      <c r="AA22292" s="107"/>
      <c r="AC22292" s="107"/>
    </row>
    <row r="22293" spans="19:29" x14ac:dyDescent="0.25">
      <c r="S22293" s="108"/>
      <c r="U22293" s="108"/>
      <c r="W22293" s="108"/>
      <c r="Y22293" s="108"/>
      <c r="AA22293" s="108"/>
      <c r="AC22293" s="108"/>
    </row>
    <row r="22294" spans="19:29" x14ac:dyDescent="0.25">
      <c r="S22294" s="108"/>
      <c r="U22294" s="108"/>
      <c r="W22294" s="108"/>
      <c r="Y22294" s="108"/>
      <c r="AA22294" s="108"/>
      <c r="AC22294" s="108"/>
    </row>
    <row r="22295" spans="19:29" x14ac:dyDescent="0.25">
      <c r="S22295" s="109"/>
      <c r="U22295" s="109"/>
      <c r="W22295" s="109"/>
      <c r="Y22295" s="109"/>
      <c r="AA22295" s="109"/>
      <c r="AC22295" s="109"/>
    </row>
    <row r="22296" spans="19:29" x14ac:dyDescent="0.25">
      <c r="S22296" s="108"/>
      <c r="U22296" s="108"/>
      <c r="W22296" s="108"/>
      <c r="Y22296" s="108"/>
      <c r="AA22296" s="108"/>
      <c r="AC22296" s="108"/>
    </row>
    <row r="22297" spans="19:29" x14ac:dyDescent="0.25">
      <c r="S22297" s="108"/>
      <c r="U22297" s="108"/>
      <c r="W22297" s="108"/>
      <c r="Y22297" s="108"/>
      <c r="AA22297" s="108"/>
      <c r="AC22297" s="108"/>
    </row>
    <row r="22298" spans="19:29" x14ac:dyDescent="0.25">
      <c r="S22298" s="109"/>
      <c r="U22298" s="109"/>
      <c r="W22298" s="109"/>
      <c r="Y22298" s="109"/>
      <c r="AA22298" s="109"/>
      <c r="AC22298" s="109"/>
    </row>
    <row r="22299" spans="19:29" x14ac:dyDescent="0.25">
      <c r="S22299" s="108"/>
      <c r="U22299" s="108"/>
      <c r="W22299" s="108"/>
      <c r="Y22299" s="108"/>
      <c r="AA22299" s="108"/>
      <c r="AC22299" s="108"/>
    </row>
    <row r="22300" spans="19:29" x14ac:dyDescent="0.25">
      <c r="S22300" s="109"/>
      <c r="U22300" s="109"/>
      <c r="W22300" s="109"/>
      <c r="Y22300" s="109"/>
      <c r="AA22300" s="109"/>
      <c r="AC22300" s="109"/>
    </row>
    <row r="22301" spans="19:29" x14ac:dyDescent="0.25">
      <c r="S22301" s="108"/>
      <c r="U22301" s="108"/>
      <c r="W22301" s="108"/>
      <c r="Y22301" s="108"/>
      <c r="AA22301" s="108"/>
      <c r="AC22301" s="108"/>
    </row>
    <row r="22302" spans="19:29" x14ac:dyDescent="0.25">
      <c r="S22302" s="108"/>
      <c r="U22302" s="108"/>
      <c r="W22302" s="108"/>
      <c r="Y22302" s="108"/>
      <c r="AA22302" s="108"/>
      <c r="AC22302" s="108"/>
    </row>
    <row r="22303" spans="19:29" x14ac:dyDescent="0.25">
      <c r="S22303" s="108"/>
      <c r="U22303" s="108"/>
      <c r="W22303" s="108"/>
      <c r="Y22303" s="108"/>
      <c r="AA22303" s="108"/>
      <c r="AC22303" s="108"/>
    </row>
    <row r="22304" spans="19:29" x14ac:dyDescent="0.25">
      <c r="S22304" s="110"/>
      <c r="U22304" s="110"/>
      <c r="W22304" s="110"/>
      <c r="Y22304" s="110"/>
      <c r="AA22304" s="110"/>
      <c r="AC22304" s="110"/>
    </row>
    <row r="22305" spans="19:29" x14ac:dyDescent="0.25">
      <c r="S22305" s="110"/>
      <c r="U22305" s="110"/>
      <c r="W22305" s="110"/>
      <c r="Y22305" s="110"/>
      <c r="AA22305" s="110"/>
      <c r="AC22305" s="110"/>
    </row>
    <row r="22306" spans="19:29" x14ac:dyDescent="0.25">
      <c r="S22306" s="110"/>
      <c r="U22306" s="110"/>
      <c r="W22306" s="110"/>
      <c r="Y22306" s="110"/>
      <c r="AA22306" s="110"/>
      <c r="AC22306" s="110"/>
    </row>
    <row r="22307" spans="19:29" x14ac:dyDescent="0.25">
      <c r="S22307" s="110"/>
      <c r="U22307" s="110"/>
      <c r="W22307" s="110"/>
      <c r="Y22307" s="110"/>
      <c r="AA22307" s="110"/>
      <c r="AC22307" s="110"/>
    </row>
    <row r="22308" spans="19:29" x14ac:dyDescent="0.25">
      <c r="S22308" s="111"/>
      <c r="U22308" s="111"/>
      <c r="W22308" s="111"/>
      <c r="Y22308" s="111"/>
      <c r="AA22308" s="111"/>
      <c r="AC22308" s="111"/>
    </row>
    <row r="22309" spans="19:29" x14ac:dyDescent="0.25">
      <c r="S22309" s="107"/>
      <c r="U22309" s="107"/>
      <c r="W22309" s="107"/>
      <c r="Y22309" s="107"/>
      <c r="AA22309" s="107"/>
      <c r="AC22309" s="107"/>
    </row>
    <row r="22310" spans="19:29" x14ac:dyDescent="0.25">
      <c r="S22310" s="108"/>
      <c r="U22310" s="108"/>
      <c r="W22310" s="108"/>
      <c r="Y22310" s="108"/>
      <c r="AA22310" s="108"/>
      <c r="AC22310" s="108"/>
    </row>
    <row r="22311" spans="19:29" x14ac:dyDescent="0.25">
      <c r="S22311" s="108"/>
      <c r="U22311" s="108"/>
      <c r="W22311" s="108"/>
      <c r="Y22311" s="108"/>
      <c r="AA22311" s="108"/>
      <c r="AC22311" s="108"/>
    </row>
    <row r="22312" spans="19:29" x14ac:dyDescent="0.25">
      <c r="S22312" s="109"/>
      <c r="U22312" s="109"/>
      <c r="W22312" s="109"/>
      <c r="Y22312" s="109"/>
      <c r="AA22312" s="109"/>
      <c r="AC22312" s="109"/>
    </row>
    <row r="22313" spans="19:29" x14ac:dyDescent="0.25">
      <c r="S22313" s="108"/>
      <c r="U22313" s="108"/>
      <c r="W22313" s="108"/>
      <c r="Y22313" s="108"/>
      <c r="AA22313" s="108"/>
      <c r="AC22313" s="108"/>
    </row>
    <row r="22314" spans="19:29" x14ac:dyDescent="0.25">
      <c r="S22314" s="108"/>
      <c r="U22314" s="108"/>
      <c r="W22314" s="108"/>
      <c r="Y22314" s="108"/>
      <c r="AA22314" s="108"/>
      <c r="AC22314" s="108"/>
    </row>
    <row r="22315" spans="19:29" x14ac:dyDescent="0.25">
      <c r="S22315" s="109"/>
      <c r="U22315" s="109"/>
      <c r="W22315" s="109"/>
      <c r="Y22315" s="109"/>
      <c r="AA22315" s="109"/>
      <c r="AC22315" s="109"/>
    </row>
    <row r="22316" spans="19:29" x14ac:dyDescent="0.25">
      <c r="S22316" s="108"/>
      <c r="U22316" s="108"/>
      <c r="W22316" s="108"/>
      <c r="Y22316" s="108"/>
      <c r="AA22316" s="108"/>
      <c r="AC22316" s="108"/>
    </row>
    <row r="22317" spans="19:29" x14ac:dyDescent="0.25">
      <c r="S22317" s="109"/>
      <c r="U22317" s="109"/>
      <c r="W22317" s="109"/>
      <c r="Y22317" s="109"/>
      <c r="AA22317" s="109"/>
      <c r="AC22317" s="109"/>
    </row>
    <row r="22318" spans="19:29" x14ac:dyDescent="0.25">
      <c r="S22318" s="108"/>
      <c r="U22318" s="108"/>
      <c r="W22318" s="108"/>
      <c r="Y22318" s="108"/>
      <c r="AA22318" s="108"/>
      <c r="AC22318" s="108"/>
    </row>
    <row r="22319" spans="19:29" x14ac:dyDescent="0.25">
      <c r="S22319" s="108"/>
      <c r="U22319" s="108"/>
      <c r="W22319" s="108"/>
      <c r="Y22319" s="108"/>
      <c r="AA22319" s="108"/>
      <c r="AC22319" s="108"/>
    </row>
    <row r="22320" spans="19:29" x14ac:dyDescent="0.25">
      <c r="S22320" s="108"/>
      <c r="U22320" s="108"/>
      <c r="W22320" s="108"/>
      <c r="Y22320" s="108"/>
      <c r="AA22320" s="108"/>
      <c r="AC22320" s="108"/>
    </row>
    <row r="22321" spans="19:29" x14ac:dyDescent="0.25">
      <c r="S22321" s="110"/>
      <c r="U22321" s="110"/>
      <c r="W22321" s="110"/>
      <c r="Y22321" s="110"/>
      <c r="AA22321" s="110"/>
      <c r="AC22321" s="110"/>
    </row>
    <row r="22322" spans="19:29" x14ac:dyDescent="0.25">
      <c r="S22322" s="110"/>
      <c r="U22322" s="110"/>
      <c r="W22322" s="110"/>
      <c r="Y22322" s="110"/>
      <c r="AA22322" s="110"/>
      <c r="AC22322" s="110"/>
    </row>
    <row r="22323" spans="19:29" x14ac:dyDescent="0.25">
      <c r="S22323" s="110"/>
      <c r="U22323" s="110"/>
      <c r="W22323" s="110"/>
      <c r="Y22323" s="110"/>
      <c r="AA22323" s="110"/>
      <c r="AC22323" s="110"/>
    </row>
    <row r="22324" spans="19:29" x14ac:dyDescent="0.25">
      <c r="S22324" s="110"/>
      <c r="U22324" s="110"/>
      <c r="W22324" s="110"/>
      <c r="Y22324" s="110"/>
      <c r="AA22324" s="110"/>
      <c r="AC22324" s="110"/>
    </row>
    <row r="22325" spans="19:29" x14ac:dyDescent="0.25">
      <c r="S22325" s="111"/>
      <c r="U22325" s="111"/>
      <c r="W22325" s="111"/>
      <c r="Y22325" s="111"/>
      <c r="AA22325" s="111"/>
      <c r="AC22325" s="111"/>
    </row>
    <row r="22326" spans="19:29" x14ac:dyDescent="0.25">
      <c r="S22326" s="107"/>
      <c r="U22326" s="107"/>
      <c r="W22326" s="107"/>
      <c r="Y22326" s="107"/>
      <c r="AA22326" s="107"/>
      <c r="AC22326" s="107"/>
    </row>
    <row r="22327" spans="19:29" x14ac:dyDescent="0.25">
      <c r="S22327" s="108"/>
      <c r="U22327" s="108"/>
      <c r="W22327" s="108"/>
      <c r="Y22327" s="108"/>
      <c r="AA22327" s="108"/>
      <c r="AC22327" s="108"/>
    </row>
    <row r="22328" spans="19:29" x14ac:dyDescent="0.25">
      <c r="S22328" s="108"/>
      <c r="U22328" s="108"/>
      <c r="W22328" s="108"/>
      <c r="Y22328" s="108"/>
      <c r="AA22328" s="108"/>
      <c r="AC22328" s="108"/>
    </row>
    <row r="22329" spans="19:29" x14ac:dyDescent="0.25">
      <c r="S22329" s="109"/>
      <c r="U22329" s="109"/>
      <c r="W22329" s="109"/>
      <c r="Y22329" s="109"/>
      <c r="AA22329" s="109"/>
      <c r="AC22329" s="109"/>
    </row>
    <row r="22330" spans="19:29" x14ac:dyDescent="0.25">
      <c r="S22330" s="108"/>
      <c r="U22330" s="108"/>
      <c r="W22330" s="108"/>
      <c r="Y22330" s="108"/>
      <c r="AA22330" s="108"/>
      <c r="AC22330" s="108"/>
    </row>
    <row r="22331" spans="19:29" x14ac:dyDescent="0.25">
      <c r="S22331" s="108"/>
      <c r="U22331" s="108"/>
      <c r="W22331" s="108"/>
      <c r="Y22331" s="108"/>
      <c r="AA22331" s="108"/>
      <c r="AC22331" s="108"/>
    </row>
    <row r="22332" spans="19:29" x14ac:dyDescent="0.25">
      <c r="S22332" s="109"/>
      <c r="U22332" s="109"/>
      <c r="W22332" s="109"/>
      <c r="Y22332" s="109"/>
      <c r="AA22332" s="109"/>
      <c r="AC22332" s="109"/>
    </row>
    <row r="22333" spans="19:29" x14ac:dyDescent="0.25">
      <c r="S22333" s="108"/>
      <c r="U22333" s="108"/>
      <c r="W22333" s="108"/>
      <c r="Y22333" s="108"/>
      <c r="AA22333" s="108"/>
      <c r="AC22333" s="108"/>
    </row>
    <row r="22334" spans="19:29" x14ac:dyDescent="0.25">
      <c r="S22334" s="109"/>
      <c r="U22334" s="109"/>
      <c r="W22334" s="109"/>
      <c r="Y22334" s="109"/>
      <c r="AA22334" s="109"/>
      <c r="AC22334" s="109"/>
    </row>
    <row r="22335" spans="19:29" x14ac:dyDescent="0.25">
      <c r="S22335" s="108"/>
      <c r="U22335" s="108"/>
      <c r="W22335" s="108"/>
      <c r="Y22335" s="108"/>
      <c r="AA22335" s="108"/>
      <c r="AC22335" s="108"/>
    </row>
    <row r="22336" spans="19:29" x14ac:dyDescent="0.25">
      <c r="S22336" s="108"/>
      <c r="U22336" s="108"/>
      <c r="W22336" s="108"/>
      <c r="Y22336" s="108"/>
      <c r="AA22336" s="108"/>
      <c r="AC22336" s="108"/>
    </row>
    <row r="22337" spans="19:29" x14ac:dyDescent="0.25">
      <c r="S22337" s="108"/>
      <c r="U22337" s="108"/>
      <c r="W22337" s="108"/>
      <c r="Y22337" s="108"/>
      <c r="AA22337" s="108"/>
      <c r="AC22337" s="108"/>
    </row>
    <row r="22338" spans="19:29" x14ac:dyDescent="0.25">
      <c r="S22338" s="110"/>
      <c r="U22338" s="110"/>
      <c r="W22338" s="110"/>
      <c r="Y22338" s="110"/>
      <c r="AA22338" s="110"/>
      <c r="AC22338" s="110"/>
    </row>
    <row r="22339" spans="19:29" x14ac:dyDescent="0.25">
      <c r="S22339" s="110"/>
      <c r="U22339" s="110"/>
      <c r="W22339" s="110"/>
      <c r="Y22339" s="110"/>
      <c r="AA22339" s="110"/>
      <c r="AC22339" s="110"/>
    </row>
    <row r="22340" spans="19:29" x14ac:dyDescent="0.25">
      <c r="S22340" s="110"/>
      <c r="U22340" s="110"/>
      <c r="W22340" s="110"/>
      <c r="Y22340" s="110"/>
      <c r="AA22340" s="110"/>
      <c r="AC22340" s="110"/>
    </row>
    <row r="22341" spans="19:29" x14ac:dyDescent="0.25">
      <c r="S22341" s="110"/>
      <c r="U22341" s="110"/>
      <c r="W22341" s="110"/>
      <c r="Y22341" s="110"/>
      <c r="AA22341" s="110"/>
      <c r="AC22341" s="110"/>
    </row>
    <row r="22342" spans="19:29" x14ac:dyDescent="0.25">
      <c r="S22342" s="111"/>
      <c r="U22342" s="111"/>
      <c r="W22342" s="111"/>
      <c r="Y22342" s="111"/>
      <c r="AA22342" s="111"/>
      <c r="AC22342" s="111"/>
    </row>
    <row r="22343" spans="19:29" x14ac:dyDescent="0.25">
      <c r="S22343" s="107"/>
      <c r="U22343" s="107"/>
      <c r="W22343" s="107"/>
      <c r="Y22343" s="107"/>
      <c r="AA22343" s="107"/>
      <c r="AC22343" s="107"/>
    </row>
    <row r="22344" spans="19:29" x14ac:dyDescent="0.25">
      <c r="S22344" s="108"/>
      <c r="U22344" s="108"/>
      <c r="W22344" s="108"/>
      <c r="Y22344" s="108"/>
      <c r="AA22344" s="108"/>
      <c r="AC22344" s="108"/>
    </row>
    <row r="22345" spans="19:29" x14ac:dyDescent="0.25">
      <c r="S22345" s="108"/>
      <c r="U22345" s="108"/>
      <c r="W22345" s="108"/>
      <c r="Y22345" s="108"/>
      <c r="AA22345" s="108"/>
      <c r="AC22345" s="108"/>
    </row>
    <row r="22346" spans="19:29" x14ac:dyDescent="0.25">
      <c r="S22346" s="109"/>
      <c r="U22346" s="109"/>
      <c r="W22346" s="109"/>
      <c r="Y22346" s="109"/>
      <c r="AA22346" s="109"/>
      <c r="AC22346" s="109"/>
    </row>
    <row r="22347" spans="19:29" x14ac:dyDescent="0.25">
      <c r="S22347" s="108"/>
      <c r="U22347" s="108"/>
      <c r="W22347" s="108"/>
      <c r="Y22347" s="108"/>
      <c r="AA22347" s="108"/>
      <c r="AC22347" s="108"/>
    </row>
    <row r="22348" spans="19:29" x14ac:dyDescent="0.25">
      <c r="S22348" s="108"/>
      <c r="U22348" s="108"/>
      <c r="W22348" s="108"/>
      <c r="Y22348" s="108"/>
      <c r="AA22348" s="108"/>
      <c r="AC22348" s="108"/>
    </row>
    <row r="22349" spans="19:29" x14ac:dyDescent="0.25">
      <c r="S22349" s="109"/>
      <c r="U22349" s="109"/>
      <c r="W22349" s="109"/>
      <c r="Y22349" s="109"/>
      <c r="AA22349" s="109"/>
      <c r="AC22349" s="109"/>
    </row>
    <row r="22350" spans="19:29" x14ac:dyDescent="0.25">
      <c r="S22350" s="108"/>
      <c r="U22350" s="108"/>
      <c r="W22350" s="108"/>
      <c r="Y22350" s="108"/>
      <c r="AA22350" s="108"/>
      <c r="AC22350" s="108"/>
    </row>
    <row r="22351" spans="19:29" x14ac:dyDescent="0.25">
      <c r="S22351" s="109"/>
      <c r="U22351" s="109"/>
      <c r="W22351" s="109"/>
      <c r="Y22351" s="109"/>
      <c r="AA22351" s="109"/>
      <c r="AC22351" s="109"/>
    </row>
    <row r="22352" spans="19:29" x14ac:dyDescent="0.25">
      <c r="S22352" s="108"/>
      <c r="U22352" s="108"/>
      <c r="W22352" s="108"/>
      <c r="Y22352" s="108"/>
      <c r="AA22352" s="108"/>
      <c r="AC22352" s="108"/>
    </row>
    <row r="22353" spans="19:29" x14ac:dyDescent="0.25">
      <c r="S22353" s="108"/>
      <c r="U22353" s="108"/>
      <c r="W22353" s="108"/>
      <c r="Y22353" s="108"/>
      <c r="AA22353" s="108"/>
      <c r="AC22353" s="108"/>
    </row>
    <row r="22354" spans="19:29" x14ac:dyDescent="0.25">
      <c r="S22354" s="108"/>
      <c r="U22354" s="108"/>
      <c r="W22354" s="108"/>
      <c r="Y22354" s="108"/>
      <c r="AA22354" s="108"/>
      <c r="AC22354" s="108"/>
    </row>
    <row r="22355" spans="19:29" x14ac:dyDescent="0.25">
      <c r="S22355" s="110"/>
      <c r="U22355" s="110"/>
      <c r="W22355" s="110"/>
      <c r="Y22355" s="110"/>
      <c r="AA22355" s="110"/>
      <c r="AC22355" s="110"/>
    </row>
    <row r="22356" spans="19:29" x14ac:dyDescent="0.25">
      <c r="S22356" s="110"/>
      <c r="U22356" s="110"/>
      <c r="W22356" s="110"/>
      <c r="Y22356" s="110"/>
      <c r="AA22356" s="110"/>
      <c r="AC22356" s="110"/>
    </row>
    <row r="22357" spans="19:29" x14ac:dyDescent="0.25">
      <c r="S22357" s="110"/>
      <c r="U22357" s="110"/>
      <c r="W22357" s="110"/>
      <c r="Y22357" s="110"/>
      <c r="AA22357" s="110"/>
      <c r="AC22357" s="110"/>
    </row>
    <row r="22358" spans="19:29" x14ac:dyDescent="0.25">
      <c r="S22358" s="110"/>
      <c r="U22358" s="110"/>
      <c r="W22358" s="110"/>
      <c r="Y22358" s="110"/>
      <c r="AA22358" s="110"/>
      <c r="AC22358" s="110"/>
    </row>
    <row r="22359" spans="19:29" x14ac:dyDescent="0.25">
      <c r="S22359" s="111"/>
      <c r="U22359" s="111"/>
      <c r="W22359" s="111"/>
      <c r="Y22359" s="111"/>
      <c r="AA22359" s="111"/>
      <c r="AC22359" s="111"/>
    </row>
    <row r="22360" spans="19:29" x14ac:dyDescent="0.25">
      <c r="S22360" s="107"/>
      <c r="U22360" s="107"/>
      <c r="W22360" s="107"/>
      <c r="Y22360" s="107"/>
      <c r="AA22360" s="107"/>
      <c r="AC22360" s="107"/>
    </row>
    <row r="22361" spans="19:29" x14ac:dyDescent="0.25">
      <c r="S22361" s="108"/>
      <c r="U22361" s="108"/>
      <c r="W22361" s="108"/>
      <c r="Y22361" s="108"/>
      <c r="AA22361" s="108"/>
      <c r="AC22361" s="108"/>
    </row>
    <row r="22362" spans="19:29" x14ac:dyDescent="0.25">
      <c r="S22362" s="108"/>
      <c r="U22362" s="108"/>
      <c r="W22362" s="108"/>
      <c r="Y22362" s="108"/>
      <c r="AA22362" s="108"/>
      <c r="AC22362" s="108"/>
    </row>
    <row r="22363" spans="19:29" x14ac:dyDescent="0.25">
      <c r="S22363" s="109"/>
      <c r="U22363" s="109"/>
      <c r="W22363" s="109"/>
      <c r="Y22363" s="109"/>
      <c r="AA22363" s="109"/>
      <c r="AC22363" s="109"/>
    </row>
    <row r="22364" spans="19:29" x14ac:dyDescent="0.25">
      <c r="S22364" s="108"/>
      <c r="U22364" s="108"/>
      <c r="W22364" s="108"/>
      <c r="Y22364" s="108"/>
      <c r="AA22364" s="108"/>
      <c r="AC22364" s="108"/>
    </row>
    <row r="22365" spans="19:29" x14ac:dyDescent="0.25">
      <c r="S22365" s="108"/>
      <c r="U22365" s="108"/>
      <c r="W22365" s="108"/>
      <c r="Y22365" s="108"/>
      <c r="AA22365" s="108"/>
      <c r="AC22365" s="108"/>
    </row>
    <row r="22366" spans="19:29" x14ac:dyDescent="0.25">
      <c r="S22366" s="109"/>
      <c r="U22366" s="109"/>
      <c r="W22366" s="109"/>
      <c r="Y22366" s="109"/>
      <c r="AA22366" s="109"/>
      <c r="AC22366" s="109"/>
    </row>
    <row r="22367" spans="19:29" x14ac:dyDescent="0.25">
      <c r="S22367" s="108"/>
      <c r="U22367" s="108"/>
      <c r="W22367" s="108"/>
      <c r="Y22367" s="108"/>
      <c r="AA22367" s="108"/>
      <c r="AC22367" s="108"/>
    </row>
    <row r="22368" spans="19:29" x14ac:dyDescent="0.25">
      <c r="S22368" s="109"/>
      <c r="U22368" s="109"/>
      <c r="W22368" s="109"/>
      <c r="Y22368" s="109"/>
      <c r="AA22368" s="109"/>
      <c r="AC22368" s="109"/>
    </row>
    <row r="22369" spans="19:29" x14ac:dyDescent="0.25">
      <c r="S22369" s="108"/>
      <c r="U22369" s="108"/>
      <c r="W22369" s="108"/>
      <c r="Y22369" s="108"/>
      <c r="AA22369" s="108"/>
      <c r="AC22369" s="108"/>
    </row>
    <row r="22370" spans="19:29" x14ac:dyDescent="0.25">
      <c r="S22370" s="108"/>
      <c r="U22370" s="108"/>
      <c r="W22370" s="108"/>
      <c r="Y22370" s="108"/>
      <c r="AA22370" s="108"/>
      <c r="AC22370" s="108"/>
    </row>
    <row r="22371" spans="19:29" x14ac:dyDescent="0.25">
      <c r="S22371" s="108"/>
      <c r="U22371" s="108"/>
      <c r="W22371" s="108"/>
      <c r="Y22371" s="108"/>
      <c r="AA22371" s="108"/>
      <c r="AC22371" s="108"/>
    </row>
    <row r="22372" spans="19:29" x14ac:dyDescent="0.25">
      <c r="S22372" s="110"/>
      <c r="U22372" s="110"/>
      <c r="W22372" s="110"/>
      <c r="Y22372" s="110"/>
      <c r="AA22372" s="110"/>
      <c r="AC22372" s="110"/>
    </row>
    <row r="22373" spans="19:29" x14ac:dyDescent="0.25">
      <c r="S22373" s="110"/>
      <c r="U22373" s="110"/>
      <c r="W22373" s="110"/>
      <c r="Y22373" s="110"/>
      <c r="AA22373" s="110"/>
      <c r="AC22373" s="110"/>
    </row>
    <row r="22374" spans="19:29" x14ac:dyDescent="0.25">
      <c r="S22374" s="110"/>
      <c r="U22374" s="110"/>
      <c r="W22374" s="110"/>
      <c r="Y22374" s="110"/>
      <c r="AA22374" s="110"/>
      <c r="AC22374" s="110"/>
    </row>
    <row r="22375" spans="19:29" x14ac:dyDescent="0.25">
      <c r="S22375" s="110"/>
      <c r="U22375" s="110"/>
      <c r="W22375" s="110"/>
      <c r="Y22375" s="110"/>
      <c r="AA22375" s="110"/>
      <c r="AC22375" s="110"/>
    </row>
    <row r="22376" spans="19:29" x14ac:dyDescent="0.25">
      <c r="S22376" s="111"/>
      <c r="U22376" s="111"/>
      <c r="W22376" s="111"/>
      <c r="Y22376" s="111"/>
      <c r="AA22376" s="111"/>
      <c r="AC22376" s="111"/>
    </row>
    <row r="22377" spans="19:29" x14ac:dyDescent="0.25">
      <c r="S22377" s="107"/>
      <c r="U22377" s="107"/>
      <c r="W22377" s="107"/>
      <c r="Y22377" s="107"/>
      <c r="AA22377" s="107"/>
      <c r="AC22377" s="107"/>
    </row>
    <row r="22378" spans="19:29" x14ac:dyDescent="0.25">
      <c r="S22378" s="108"/>
      <c r="U22378" s="108"/>
      <c r="W22378" s="108"/>
      <c r="Y22378" s="108"/>
      <c r="AA22378" s="108"/>
      <c r="AC22378" s="108"/>
    </row>
    <row r="22379" spans="19:29" x14ac:dyDescent="0.25">
      <c r="S22379" s="108"/>
      <c r="U22379" s="108"/>
      <c r="W22379" s="108"/>
      <c r="Y22379" s="108"/>
      <c r="AA22379" s="108"/>
      <c r="AC22379" s="108"/>
    </row>
    <row r="22380" spans="19:29" x14ac:dyDescent="0.25">
      <c r="S22380" s="109"/>
      <c r="U22380" s="109"/>
      <c r="W22380" s="109"/>
      <c r="Y22380" s="109"/>
      <c r="AA22380" s="109"/>
      <c r="AC22380" s="109"/>
    </row>
    <row r="22381" spans="19:29" x14ac:dyDescent="0.25">
      <c r="S22381" s="108"/>
      <c r="U22381" s="108"/>
      <c r="W22381" s="108"/>
      <c r="Y22381" s="108"/>
      <c r="AA22381" s="108"/>
      <c r="AC22381" s="108"/>
    </row>
    <row r="22382" spans="19:29" x14ac:dyDescent="0.25">
      <c r="S22382" s="108"/>
      <c r="U22382" s="108"/>
      <c r="W22382" s="108"/>
      <c r="Y22382" s="108"/>
      <c r="AA22382" s="108"/>
      <c r="AC22382" s="108"/>
    </row>
    <row r="22383" spans="19:29" x14ac:dyDescent="0.25">
      <c r="S22383" s="109"/>
      <c r="U22383" s="109"/>
      <c r="W22383" s="109"/>
      <c r="Y22383" s="109"/>
      <c r="AA22383" s="109"/>
      <c r="AC22383" s="109"/>
    </row>
    <row r="22384" spans="19:29" x14ac:dyDescent="0.25">
      <c r="S22384" s="108"/>
      <c r="U22384" s="108"/>
      <c r="W22384" s="108"/>
      <c r="Y22384" s="108"/>
      <c r="AA22384" s="108"/>
      <c r="AC22384" s="108"/>
    </row>
    <row r="22385" spans="19:29" x14ac:dyDescent="0.25">
      <c r="S22385" s="109"/>
      <c r="U22385" s="109"/>
      <c r="W22385" s="109"/>
      <c r="Y22385" s="109"/>
      <c r="AA22385" s="109"/>
      <c r="AC22385" s="109"/>
    </row>
    <row r="22386" spans="19:29" x14ac:dyDescent="0.25">
      <c r="S22386" s="108"/>
      <c r="U22386" s="108"/>
      <c r="W22386" s="108"/>
      <c r="Y22386" s="108"/>
      <c r="AA22386" s="108"/>
      <c r="AC22386" s="108"/>
    </row>
    <row r="22387" spans="19:29" x14ac:dyDescent="0.25">
      <c r="S22387" s="108"/>
      <c r="U22387" s="108"/>
      <c r="W22387" s="108"/>
      <c r="Y22387" s="108"/>
      <c r="AA22387" s="108"/>
      <c r="AC22387" s="108"/>
    </row>
    <row r="22388" spans="19:29" x14ac:dyDescent="0.25">
      <c r="S22388" s="108"/>
      <c r="U22388" s="108"/>
      <c r="W22388" s="108"/>
      <c r="Y22388" s="108"/>
      <c r="AA22388" s="108"/>
      <c r="AC22388" s="108"/>
    </row>
    <row r="22389" spans="19:29" x14ac:dyDescent="0.25">
      <c r="S22389" s="110"/>
      <c r="U22389" s="110"/>
      <c r="W22389" s="110"/>
      <c r="Y22389" s="110"/>
      <c r="AA22389" s="110"/>
      <c r="AC22389" s="110"/>
    </row>
    <row r="22390" spans="19:29" x14ac:dyDescent="0.25">
      <c r="S22390" s="110"/>
      <c r="U22390" s="110"/>
      <c r="W22390" s="110"/>
      <c r="Y22390" s="110"/>
      <c r="AA22390" s="110"/>
      <c r="AC22390" s="110"/>
    </row>
    <row r="22391" spans="19:29" x14ac:dyDescent="0.25">
      <c r="S22391" s="110"/>
      <c r="U22391" s="110"/>
      <c r="W22391" s="110"/>
      <c r="Y22391" s="110"/>
      <c r="AA22391" s="110"/>
      <c r="AC22391" s="110"/>
    </row>
    <row r="22392" spans="19:29" x14ac:dyDescent="0.25">
      <c r="S22392" s="110"/>
      <c r="U22392" s="110"/>
      <c r="W22392" s="110"/>
      <c r="Y22392" s="110"/>
      <c r="AA22392" s="110"/>
      <c r="AC22392" s="110"/>
    </row>
    <row r="22393" spans="19:29" x14ac:dyDescent="0.25">
      <c r="S22393" s="111"/>
      <c r="U22393" s="111"/>
      <c r="W22393" s="111"/>
      <c r="Y22393" s="111"/>
      <c r="AA22393" s="111"/>
      <c r="AC22393" s="111"/>
    </row>
    <row r="22394" spans="19:29" x14ac:dyDescent="0.25">
      <c r="S22394" s="107"/>
      <c r="U22394" s="107"/>
      <c r="W22394" s="107"/>
      <c r="Y22394" s="107"/>
      <c r="AA22394" s="107"/>
      <c r="AC22394" s="107"/>
    </row>
    <row r="22395" spans="19:29" x14ac:dyDescent="0.25">
      <c r="S22395" s="108"/>
      <c r="U22395" s="108"/>
      <c r="W22395" s="108"/>
      <c r="Y22395" s="108"/>
      <c r="AA22395" s="108"/>
      <c r="AC22395" s="108"/>
    </row>
    <row r="22396" spans="19:29" x14ac:dyDescent="0.25">
      <c r="S22396" s="108"/>
      <c r="U22396" s="108"/>
      <c r="W22396" s="108"/>
      <c r="Y22396" s="108"/>
      <c r="AA22396" s="108"/>
      <c r="AC22396" s="108"/>
    </row>
    <row r="22397" spans="19:29" x14ac:dyDescent="0.25">
      <c r="S22397" s="109"/>
      <c r="U22397" s="109"/>
      <c r="W22397" s="109"/>
      <c r="Y22397" s="109"/>
      <c r="AA22397" s="109"/>
      <c r="AC22397" s="109"/>
    </row>
    <row r="22398" spans="19:29" x14ac:dyDescent="0.25">
      <c r="S22398" s="108"/>
      <c r="U22398" s="108"/>
      <c r="W22398" s="108"/>
      <c r="Y22398" s="108"/>
      <c r="AA22398" s="108"/>
      <c r="AC22398" s="108"/>
    </row>
    <row r="22399" spans="19:29" x14ac:dyDescent="0.25">
      <c r="S22399" s="108"/>
      <c r="U22399" s="108"/>
      <c r="W22399" s="108"/>
      <c r="Y22399" s="108"/>
      <c r="AA22399" s="108"/>
      <c r="AC22399" s="108"/>
    </row>
    <row r="22400" spans="19:29" x14ac:dyDescent="0.25">
      <c r="S22400" s="109"/>
      <c r="U22400" s="109"/>
      <c r="W22400" s="109"/>
      <c r="Y22400" s="109"/>
      <c r="AA22400" s="109"/>
      <c r="AC22400" s="109"/>
    </row>
    <row r="22401" spans="19:29" x14ac:dyDescent="0.25">
      <c r="S22401" s="108"/>
      <c r="U22401" s="108"/>
      <c r="W22401" s="108"/>
      <c r="Y22401" s="108"/>
      <c r="AA22401" s="108"/>
      <c r="AC22401" s="108"/>
    </row>
    <row r="22402" spans="19:29" x14ac:dyDescent="0.25">
      <c r="S22402" s="109"/>
      <c r="U22402" s="109"/>
      <c r="W22402" s="109"/>
      <c r="Y22402" s="109"/>
      <c r="AA22402" s="109"/>
      <c r="AC22402" s="109"/>
    </row>
    <row r="22403" spans="19:29" x14ac:dyDescent="0.25">
      <c r="S22403" s="108"/>
      <c r="U22403" s="108"/>
      <c r="W22403" s="108"/>
      <c r="Y22403" s="108"/>
      <c r="AA22403" s="108"/>
      <c r="AC22403" s="108"/>
    </row>
    <row r="22404" spans="19:29" x14ac:dyDescent="0.25">
      <c r="S22404" s="108"/>
      <c r="U22404" s="108"/>
      <c r="W22404" s="108"/>
      <c r="Y22404" s="108"/>
      <c r="AA22404" s="108"/>
      <c r="AC22404" s="108"/>
    </row>
    <row r="22405" spans="19:29" x14ac:dyDescent="0.25">
      <c r="S22405" s="108"/>
      <c r="U22405" s="108"/>
      <c r="W22405" s="108"/>
      <c r="Y22405" s="108"/>
      <c r="AA22405" s="108"/>
      <c r="AC22405" s="108"/>
    </row>
    <row r="22406" spans="19:29" x14ac:dyDescent="0.25">
      <c r="S22406" s="110"/>
      <c r="U22406" s="110"/>
      <c r="W22406" s="110"/>
      <c r="Y22406" s="110"/>
      <c r="AA22406" s="110"/>
      <c r="AC22406" s="110"/>
    </row>
    <row r="22407" spans="19:29" x14ac:dyDescent="0.25">
      <c r="S22407" s="110"/>
      <c r="U22407" s="110"/>
      <c r="W22407" s="110"/>
      <c r="Y22407" s="110"/>
      <c r="AA22407" s="110"/>
      <c r="AC22407" s="110"/>
    </row>
    <row r="22408" spans="19:29" x14ac:dyDescent="0.25">
      <c r="S22408" s="110"/>
      <c r="U22408" s="110"/>
      <c r="W22408" s="110"/>
      <c r="Y22408" s="110"/>
      <c r="AA22408" s="110"/>
      <c r="AC22408" s="110"/>
    </row>
    <row r="22409" spans="19:29" x14ac:dyDescent="0.25">
      <c r="S22409" s="110"/>
      <c r="U22409" s="110"/>
      <c r="W22409" s="110"/>
      <c r="Y22409" s="110"/>
      <c r="AA22409" s="110"/>
      <c r="AC22409" s="110"/>
    </row>
    <row r="22410" spans="19:29" x14ac:dyDescent="0.25">
      <c r="S22410" s="111"/>
      <c r="U22410" s="111"/>
      <c r="W22410" s="111"/>
      <c r="Y22410" s="111"/>
      <c r="AA22410" s="111"/>
      <c r="AC22410" s="111"/>
    </row>
    <row r="22411" spans="19:29" x14ac:dyDescent="0.25">
      <c r="S22411" s="107"/>
      <c r="U22411" s="107"/>
      <c r="W22411" s="107"/>
      <c r="Y22411" s="107"/>
      <c r="AA22411" s="107"/>
      <c r="AC22411" s="107"/>
    </row>
    <row r="22412" spans="19:29" x14ac:dyDescent="0.25">
      <c r="S22412" s="108"/>
      <c r="U22412" s="108"/>
      <c r="W22412" s="108"/>
      <c r="Y22412" s="108"/>
      <c r="AA22412" s="108"/>
      <c r="AC22412" s="108"/>
    </row>
    <row r="22413" spans="19:29" x14ac:dyDescent="0.25">
      <c r="S22413" s="108"/>
      <c r="U22413" s="108"/>
      <c r="W22413" s="108"/>
      <c r="Y22413" s="108"/>
      <c r="AA22413" s="108"/>
      <c r="AC22413" s="108"/>
    </row>
    <row r="22414" spans="19:29" x14ac:dyDescent="0.25">
      <c r="S22414" s="109"/>
      <c r="U22414" s="109"/>
      <c r="W22414" s="109"/>
      <c r="Y22414" s="109"/>
      <c r="AA22414" s="109"/>
      <c r="AC22414" s="109"/>
    </row>
    <row r="22415" spans="19:29" x14ac:dyDescent="0.25">
      <c r="S22415" s="108"/>
      <c r="U22415" s="108"/>
      <c r="W22415" s="108"/>
      <c r="Y22415" s="108"/>
      <c r="AA22415" s="108"/>
      <c r="AC22415" s="108"/>
    </row>
    <row r="22416" spans="19:29" x14ac:dyDescent="0.25">
      <c r="S22416" s="108"/>
      <c r="U22416" s="108"/>
      <c r="W22416" s="108"/>
      <c r="Y22416" s="108"/>
      <c r="AA22416" s="108"/>
      <c r="AC22416" s="108"/>
    </row>
    <row r="22417" spans="19:29" x14ac:dyDescent="0.25">
      <c r="S22417" s="109"/>
      <c r="U22417" s="109"/>
      <c r="W22417" s="109"/>
      <c r="Y22417" s="109"/>
      <c r="AA22417" s="109"/>
      <c r="AC22417" s="109"/>
    </row>
    <row r="22418" spans="19:29" x14ac:dyDescent="0.25">
      <c r="S22418" s="108"/>
      <c r="U22418" s="108"/>
      <c r="W22418" s="108"/>
      <c r="Y22418" s="108"/>
      <c r="AA22418" s="108"/>
      <c r="AC22418" s="108"/>
    </row>
    <row r="22419" spans="19:29" x14ac:dyDescent="0.25">
      <c r="S22419" s="109"/>
      <c r="U22419" s="109"/>
      <c r="W22419" s="109"/>
      <c r="Y22419" s="109"/>
      <c r="AA22419" s="109"/>
      <c r="AC22419" s="109"/>
    </row>
    <row r="22420" spans="19:29" x14ac:dyDescent="0.25">
      <c r="S22420" s="108"/>
      <c r="U22420" s="108"/>
      <c r="W22420" s="108"/>
      <c r="Y22420" s="108"/>
      <c r="AA22420" s="108"/>
      <c r="AC22420" s="108"/>
    </row>
    <row r="22421" spans="19:29" x14ac:dyDescent="0.25">
      <c r="S22421" s="108"/>
      <c r="U22421" s="108"/>
      <c r="W22421" s="108"/>
      <c r="Y22421" s="108"/>
      <c r="AA22421" s="108"/>
      <c r="AC22421" s="108"/>
    </row>
    <row r="22422" spans="19:29" x14ac:dyDescent="0.25">
      <c r="S22422" s="108"/>
      <c r="U22422" s="108"/>
      <c r="W22422" s="108"/>
      <c r="Y22422" s="108"/>
      <c r="AA22422" s="108"/>
      <c r="AC22422" s="108"/>
    </row>
    <row r="22423" spans="19:29" x14ac:dyDescent="0.25">
      <c r="S22423" s="110"/>
      <c r="U22423" s="110"/>
      <c r="W22423" s="110"/>
      <c r="Y22423" s="110"/>
      <c r="AA22423" s="110"/>
      <c r="AC22423" s="110"/>
    </row>
    <row r="22424" spans="19:29" x14ac:dyDescent="0.25">
      <c r="S22424" s="110"/>
      <c r="U22424" s="110"/>
      <c r="W22424" s="110"/>
      <c r="Y22424" s="110"/>
      <c r="AA22424" s="110"/>
      <c r="AC22424" s="110"/>
    </row>
    <row r="22425" spans="19:29" x14ac:dyDescent="0.25">
      <c r="S22425" s="110"/>
      <c r="U22425" s="110"/>
      <c r="W22425" s="110"/>
      <c r="Y22425" s="110"/>
      <c r="AA22425" s="110"/>
      <c r="AC22425" s="110"/>
    </row>
    <row r="22426" spans="19:29" x14ac:dyDescent="0.25">
      <c r="S22426" s="110"/>
      <c r="U22426" s="110"/>
      <c r="W22426" s="110"/>
      <c r="Y22426" s="110"/>
      <c r="AA22426" s="110"/>
      <c r="AC22426" s="110"/>
    </row>
    <row r="22427" spans="19:29" x14ac:dyDescent="0.25">
      <c r="S22427" s="111"/>
      <c r="U22427" s="111"/>
      <c r="W22427" s="111"/>
      <c r="Y22427" s="111"/>
      <c r="AA22427" s="111"/>
      <c r="AC22427" s="111"/>
    </row>
    <row r="22428" spans="19:29" x14ac:dyDescent="0.25">
      <c r="S22428" s="107"/>
      <c r="U22428" s="107"/>
      <c r="W22428" s="107"/>
      <c r="Y22428" s="107"/>
      <c r="AA22428" s="107"/>
      <c r="AC22428" s="107"/>
    </row>
    <row r="22429" spans="19:29" x14ac:dyDescent="0.25">
      <c r="S22429" s="108"/>
      <c r="U22429" s="108"/>
      <c r="W22429" s="108"/>
      <c r="Y22429" s="108"/>
      <c r="AA22429" s="108"/>
      <c r="AC22429" s="108"/>
    </row>
    <row r="22430" spans="19:29" x14ac:dyDescent="0.25">
      <c r="S22430" s="108"/>
      <c r="U22430" s="108"/>
      <c r="W22430" s="108"/>
      <c r="Y22430" s="108"/>
      <c r="AA22430" s="108"/>
      <c r="AC22430" s="108"/>
    </row>
    <row r="22431" spans="19:29" x14ac:dyDescent="0.25">
      <c r="S22431" s="109"/>
      <c r="U22431" s="109"/>
      <c r="W22431" s="109"/>
      <c r="Y22431" s="109"/>
      <c r="AA22431" s="109"/>
      <c r="AC22431" s="109"/>
    </row>
    <row r="22432" spans="19:29" x14ac:dyDescent="0.25">
      <c r="S22432" s="108"/>
      <c r="U22432" s="108"/>
      <c r="W22432" s="108"/>
      <c r="Y22432" s="108"/>
      <c r="AA22432" s="108"/>
      <c r="AC22432" s="108"/>
    </row>
    <row r="22433" spans="19:29" x14ac:dyDescent="0.25">
      <c r="S22433" s="108"/>
      <c r="U22433" s="108"/>
      <c r="W22433" s="108"/>
      <c r="Y22433" s="108"/>
      <c r="AA22433" s="108"/>
      <c r="AC22433" s="108"/>
    </row>
    <row r="22434" spans="19:29" x14ac:dyDescent="0.25">
      <c r="S22434" s="109"/>
      <c r="U22434" s="109"/>
      <c r="W22434" s="109"/>
      <c r="Y22434" s="109"/>
      <c r="AA22434" s="109"/>
      <c r="AC22434" s="109"/>
    </row>
    <row r="22435" spans="19:29" x14ac:dyDescent="0.25">
      <c r="S22435" s="108"/>
      <c r="U22435" s="108"/>
      <c r="W22435" s="108"/>
      <c r="Y22435" s="108"/>
      <c r="AA22435" s="108"/>
      <c r="AC22435" s="108"/>
    </row>
    <row r="22436" spans="19:29" x14ac:dyDescent="0.25">
      <c r="S22436" s="109"/>
      <c r="U22436" s="109"/>
      <c r="W22436" s="109"/>
      <c r="Y22436" s="109"/>
      <c r="AA22436" s="109"/>
      <c r="AC22436" s="109"/>
    </row>
    <row r="22437" spans="19:29" x14ac:dyDescent="0.25">
      <c r="S22437" s="108"/>
      <c r="U22437" s="108"/>
      <c r="W22437" s="108"/>
      <c r="Y22437" s="108"/>
      <c r="AA22437" s="108"/>
      <c r="AC22437" s="108"/>
    </row>
    <row r="22438" spans="19:29" x14ac:dyDescent="0.25">
      <c r="S22438" s="108"/>
      <c r="U22438" s="108"/>
      <c r="W22438" s="108"/>
      <c r="Y22438" s="108"/>
      <c r="AA22438" s="108"/>
      <c r="AC22438" s="108"/>
    </row>
    <row r="22439" spans="19:29" x14ac:dyDescent="0.25">
      <c r="S22439" s="108"/>
      <c r="U22439" s="108"/>
      <c r="W22439" s="108"/>
      <c r="Y22439" s="108"/>
      <c r="AA22439" s="108"/>
      <c r="AC22439" s="108"/>
    </row>
    <row r="22440" spans="19:29" x14ac:dyDescent="0.25">
      <c r="S22440" s="110"/>
      <c r="U22440" s="110"/>
      <c r="W22440" s="110"/>
      <c r="Y22440" s="110"/>
      <c r="AA22440" s="110"/>
      <c r="AC22440" s="110"/>
    </row>
    <row r="22441" spans="19:29" x14ac:dyDescent="0.25">
      <c r="S22441" s="110"/>
      <c r="U22441" s="110"/>
      <c r="W22441" s="110"/>
      <c r="Y22441" s="110"/>
      <c r="AA22441" s="110"/>
      <c r="AC22441" s="110"/>
    </row>
    <row r="22442" spans="19:29" x14ac:dyDescent="0.25">
      <c r="S22442" s="110"/>
      <c r="U22442" s="110"/>
      <c r="W22442" s="110"/>
      <c r="Y22442" s="110"/>
      <c r="AA22442" s="110"/>
      <c r="AC22442" s="110"/>
    </row>
    <row r="22443" spans="19:29" x14ac:dyDescent="0.25">
      <c r="S22443" s="110"/>
      <c r="U22443" s="110"/>
      <c r="W22443" s="110"/>
      <c r="Y22443" s="110"/>
      <c r="AA22443" s="110"/>
      <c r="AC22443" s="110"/>
    </row>
    <row r="22444" spans="19:29" x14ac:dyDescent="0.25">
      <c r="S22444" s="111"/>
      <c r="U22444" s="111"/>
      <c r="W22444" s="111"/>
      <c r="Y22444" s="111"/>
      <c r="AA22444" s="111"/>
      <c r="AC22444" s="111"/>
    </row>
    <row r="22445" spans="19:29" x14ac:dyDescent="0.25">
      <c r="S22445" s="107"/>
      <c r="U22445" s="107"/>
      <c r="W22445" s="107"/>
      <c r="Y22445" s="107"/>
      <c r="AA22445" s="107"/>
      <c r="AC22445" s="107"/>
    </row>
    <row r="22446" spans="19:29" x14ac:dyDescent="0.25">
      <c r="S22446" s="108"/>
      <c r="U22446" s="108"/>
      <c r="W22446" s="108"/>
      <c r="Y22446" s="108"/>
      <c r="AA22446" s="108"/>
      <c r="AC22446" s="108"/>
    </row>
    <row r="22447" spans="19:29" x14ac:dyDescent="0.25">
      <c r="S22447" s="108"/>
      <c r="U22447" s="108"/>
      <c r="W22447" s="108"/>
      <c r="Y22447" s="108"/>
      <c r="AA22447" s="108"/>
      <c r="AC22447" s="108"/>
    </row>
    <row r="22448" spans="19:29" x14ac:dyDescent="0.25">
      <c r="S22448" s="109"/>
      <c r="U22448" s="109"/>
      <c r="W22448" s="109"/>
      <c r="Y22448" s="109"/>
      <c r="AA22448" s="109"/>
      <c r="AC22448" s="109"/>
    </row>
    <row r="22449" spans="19:29" x14ac:dyDescent="0.25">
      <c r="S22449" s="108"/>
      <c r="U22449" s="108"/>
      <c r="W22449" s="108"/>
      <c r="Y22449" s="108"/>
      <c r="AA22449" s="108"/>
      <c r="AC22449" s="108"/>
    </row>
    <row r="22450" spans="19:29" x14ac:dyDescent="0.25">
      <c r="S22450" s="108"/>
      <c r="U22450" s="108"/>
      <c r="W22450" s="108"/>
      <c r="Y22450" s="108"/>
      <c r="AA22450" s="108"/>
      <c r="AC22450" s="108"/>
    </row>
    <row r="22451" spans="19:29" x14ac:dyDescent="0.25">
      <c r="S22451" s="109"/>
      <c r="U22451" s="109"/>
      <c r="W22451" s="109"/>
      <c r="Y22451" s="109"/>
      <c r="AA22451" s="109"/>
      <c r="AC22451" s="109"/>
    </row>
    <row r="22452" spans="19:29" x14ac:dyDescent="0.25">
      <c r="S22452" s="108"/>
      <c r="U22452" s="108"/>
      <c r="W22452" s="108"/>
      <c r="Y22452" s="108"/>
      <c r="AA22452" s="108"/>
      <c r="AC22452" s="108"/>
    </row>
    <row r="22453" spans="19:29" x14ac:dyDescent="0.25">
      <c r="S22453" s="109"/>
      <c r="U22453" s="109"/>
      <c r="W22453" s="109"/>
      <c r="Y22453" s="109"/>
      <c r="AA22453" s="109"/>
      <c r="AC22453" s="109"/>
    </row>
    <row r="22454" spans="19:29" x14ac:dyDescent="0.25">
      <c r="S22454" s="108"/>
      <c r="U22454" s="108"/>
      <c r="W22454" s="108"/>
      <c r="Y22454" s="108"/>
      <c r="AA22454" s="108"/>
      <c r="AC22454" s="108"/>
    </row>
    <row r="22455" spans="19:29" x14ac:dyDescent="0.25">
      <c r="S22455" s="108"/>
      <c r="U22455" s="108"/>
      <c r="W22455" s="108"/>
      <c r="Y22455" s="108"/>
      <c r="AA22455" s="108"/>
      <c r="AC22455" s="108"/>
    </row>
    <row r="22456" spans="19:29" x14ac:dyDescent="0.25">
      <c r="S22456" s="108"/>
      <c r="U22456" s="108"/>
      <c r="W22456" s="108"/>
      <c r="Y22456" s="108"/>
      <c r="AA22456" s="108"/>
      <c r="AC22456" s="108"/>
    </row>
    <row r="22457" spans="19:29" x14ac:dyDescent="0.25">
      <c r="S22457" s="110"/>
      <c r="U22457" s="110"/>
      <c r="W22457" s="110"/>
      <c r="Y22457" s="110"/>
      <c r="AA22457" s="110"/>
      <c r="AC22457" s="110"/>
    </row>
    <row r="22458" spans="19:29" x14ac:dyDescent="0.25">
      <c r="S22458" s="110"/>
      <c r="U22458" s="110"/>
      <c r="W22458" s="110"/>
      <c r="Y22458" s="110"/>
      <c r="AA22458" s="110"/>
      <c r="AC22458" s="110"/>
    </row>
    <row r="22459" spans="19:29" x14ac:dyDescent="0.25">
      <c r="S22459" s="110"/>
      <c r="U22459" s="110"/>
      <c r="W22459" s="110"/>
      <c r="Y22459" s="110"/>
      <c r="AA22459" s="110"/>
      <c r="AC22459" s="110"/>
    </row>
    <row r="22460" spans="19:29" x14ac:dyDescent="0.25">
      <c r="S22460" s="110"/>
      <c r="U22460" s="110"/>
      <c r="W22460" s="110"/>
      <c r="Y22460" s="110"/>
      <c r="AA22460" s="110"/>
      <c r="AC22460" s="110"/>
    </row>
    <row r="22461" spans="19:29" x14ac:dyDescent="0.25">
      <c r="S22461" s="111"/>
      <c r="U22461" s="111"/>
      <c r="W22461" s="111"/>
      <c r="Y22461" s="111"/>
      <c r="AA22461" s="111"/>
      <c r="AC22461" s="111"/>
    </row>
    <row r="22462" spans="19:29" x14ac:dyDescent="0.25">
      <c r="S22462" s="107"/>
      <c r="U22462" s="107"/>
      <c r="W22462" s="107"/>
      <c r="Y22462" s="107"/>
      <c r="AA22462" s="107"/>
      <c r="AC22462" s="107"/>
    </row>
    <row r="22463" spans="19:29" x14ac:dyDescent="0.25">
      <c r="S22463" s="108"/>
      <c r="U22463" s="108"/>
      <c r="W22463" s="108"/>
      <c r="Y22463" s="108"/>
      <c r="AA22463" s="108"/>
      <c r="AC22463" s="108"/>
    </row>
    <row r="22464" spans="19:29" x14ac:dyDescent="0.25">
      <c r="S22464" s="108"/>
      <c r="U22464" s="108"/>
      <c r="W22464" s="108"/>
      <c r="Y22464" s="108"/>
      <c r="AA22464" s="108"/>
      <c r="AC22464" s="108"/>
    </row>
    <row r="22465" spans="19:29" x14ac:dyDescent="0.25">
      <c r="S22465" s="109"/>
      <c r="U22465" s="109"/>
      <c r="W22465" s="109"/>
      <c r="Y22465" s="109"/>
      <c r="AA22465" s="109"/>
      <c r="AC22465" s="109"/>
    </row>
    <row r="22466" spans="19:29" x14ac:dyDescent="0.25">
      <c r="S22466" s="108"/>
      <c r="U22466" s="108"/>
      <c r="W22466" s="108"/>
      <c r="Y22466" s="108"/>
      <c r="AA22466" s="108"/>
      <c r="AC22466" s="108"/>
    </row>
    <row r="22467" spans="19:29" x14ac:dyDescent="0.25">
      <c r="S22467" s="108"/>
      <c r="U22467" s="108"/>
      <c r="W22467" s="108"/>
      <c r="Y22467" s="108"/>
      <c r="AA22467" s="108"/>
      <c r="AC22467" s="108"/>
    </row>
    <row r="22468" spans="19:29" x14ac:dyDescent="0.25">
      <c r="S22468" s="109"/>
      <c r="U22468" s="109"/>
      <c r="W22468" s="109"/>
      <c r="Y22468" s="109"/>
      <c r="AA22468" s="109"/>
      <c r="AC22468" s="109"/>
    </row>
    <row r="22469" spans="19:29" x14ac:dyDescent="0.25">
      <c r="S22469" s="108"/>
      <c r="U22469" s="108"/>
      <c r="W22469" s="108"/>
      <c r="Y22469" s="108"/>
      <c r="AA22469" s="108"/>
      <c r="AC22469" s="108"/>
    </row>
    <row r="22470" spans="19:29" x14ac:dyDescent="0.25">
      <c r="S22470" s="109"/>
      <c r="U22470" s="109"/>
      <c r="W22470" s="109"/>
      <c r="Y22470" s="109"/>
      <c r="AA22470" s="109"/>
      <c r="AC22470" s="109"/>
    </row>
    <row r="22471" spans="19:29" x14ac:dyDescent="0.25">
      <c r="S22471" s="108"/>
      <c r="U22471" s="108"/>
      <c r="W22471" s="108"/>
      <c r="Y22471" s="108"/>
      <c r="AA22471" s="108"/>
      <c r="AC22471" s="108"/>
    </row>
    <row r="22472" spans="19:29" x14ac:dyDescent="0.25">
      <c r="S22472" s="108"/>
      <c r="U22472" s="108"/>
      <c r="W22472" s="108"/>
      <c r="Y22472" s="108"/>
      <c r="AA22472" s="108"/>
      <c r="AC22472" s="108"/>
    </row>
    <row r="22473" spans="19:29" x14ac:dyDescent="0.25">
      <c r="S22473" s="108"/>
      <c r="U22473" s="108"/>
      <c r="W22473" s="108"/>
      <c r="Y22473" s="108"/>
      <c r="AA22473" s="108"/>
      <c r="AC22473" s="108"/>
    </row>
    <row r="22474" spans="19:29" x14ac:dyDescent="0.25">
      <c r="S22474" s="110"/>
      <c r="U22474" s="110"/>
      <c r="W22474" s="110"/>
      <c r="Y22474" s="110"/>
      <c r="AA22474" s="110"/>
      <c r="AC22474" s="110"/>
    </row>
    <row r="22475" spans="19:29" x14ac:dyDescent="0.25">
      <c r="S22475" s="110"/>
      <c r="U22475" s="110"/>
      <c r="W22475" s="110"/>
      <c r="Y22475" s="110"/>
      <c r="AA22475" s="110"/>
      <c r="AC22475" s="110"/>
    </row>
    <row r="22476" spans="19:29" x14ac:dyDescent="0.25">
      <c r="S22476" s="110"/>
      <c r="U22476" s="110"/>
      <c r="W22476" s="110"/>
      <c r="Y22476" s="110"/>
      <c r="AA22476" s="110"/>
      <c r="AC22476" s="110"/>
    </row>
    <row r="22477" spans="19:29" x14ac:dyDescent="0.25">
      <c r="S22477" s="110"/>
      <c r="U22477" s="110"/>
      <c r="W22477" s="110"/>
      <c r="Y22477" s="110"/>
      <c r="AA22477" s="110"/>
      <c r="AC22477" s="110"/>
    </row>
    <row r="22478" spans="19:29" x14ac:dyDescent="0.25">
      <c r="S22478" s="111"/>
      <c r="U22478" s="111"/>
      <c r="W22478" s="111"/>
      <c r="Y22478" s="111"/>
      <c r="AA22478" s="111"/>
      <c r="AC22478" s="111"/>
    </row>
    <row r="22479" spans="19:29" x14ac:dyDescent="0.25">
      <c r="S22479" s="107"/>
      <c r="U22479" s="107"/>
      <c r="W22479" s="107"/>
      <c r="Y22479" s="107"/>
      <c r="AA22479" s="107"/>
      <c r="AC22479" s="107"/>
    </row>
    <row r="22480" spans="19:29" x14ac:dyDescent="0.25">
      <c r="S22480" s="108"/>
      <c r="U22480" s="108"/>
      <c r="W22480" s="108"/>
      <c r="Y22480" s="108"/>
      <c r="AA22480" s="108"/>
      <c r="AC22480" s="108"/>
    </row>
    <row r="22481" spans="19:29" x14ac:dyDescent="0.25">
      <c r="S22481" s="108"/>
      <c r="U22481" s="108"/>
      <c r="W22481" s="108"/>
      <c r="Y22481" s="108"/>
      <c r="AA22481" s="108"/>
      <c r="AC22481" s="108"/>
    </row>
    <row r="22482" spans="19:29" x14ac:dyDescent="0.25">
      <c r="S22482" s="109"/>
      <c r="U22482" s="109"/>
      <c r="W22482" s="109"/>
      <c r="Y22482" s="109"/>
      <c r="AA22482" s="109"/>
      <c r="AC22482" s="109"/>
    </row>
    <row r="22483" spans="19:29" x14ac:dyDescent="0.25">
      <c r="S22483" s="108"/>
      <c r="U22483" s="108"/>
      <c r="W22483" s="108"/>
      <c r="Y22483" s="108"/>
      <c r="AA22483" s="108"/>
      <c r="AC22483" s="108"/>
    </row>
    <row r="22484" spans="19:29" x14ac:dyDescent="0.25">
      <c r="S22484" s="108"/>
      <c r="U22484" s="108"/>
      <c r="W22484" s="108"/>
      <c r="Y22484" s="108"/>
      <c r="AA22484" s="108"/>
      <c r="AC22484" s="108"/>
    </row>
    <row r="22485" spans="19:29" x14ac:dyDescent="0.25">
      <c r="S22485" s="109"/>
      <c r="U22485" s="109"/>
      <c r="W22485" s="109"/>
      <c r="Y22485" s="109"/>
      <c r="AA22485" s="109"/>
      <c r="AC22485" s="109"/>
    </row>
    <row r="22486" spans="19:29" x14ac:dyDescent="0.25">
      <c r="S22486" s="108"/>
      <c r="U22486" s="108"/>
      <c r="W22486" s="108"/>
      <c r="Y22486" s="108"/>
      <c r="AA22486" s="108"/>
      <c r="AC22486" s="108"/>
    </row>
    <row r="22487" spans="19:29" x14ac:dyDescent="0.25">
      <c r="S22487" s="109"/>
      <c r="U22487" s="109"/>
      <c r="W22487" s="109"/>
      <c r="Y22487" s="109"/>
      <c r="AA22487" s="109"/>
      <c r="AC22487" s="109"/>
    </row>
    <row r="22488" spans="19:29" x14ac:dyDescent="0.25">
      <c r="S22488" s="108"/>
      <c r="U22488" s="108"/>
      <c r="W22488" s="108"/>
      <c r="Y22488" s="108"/>
      <c r="AA22488" s="108"/>
      <c r="AC22488" s="108"/>
    </row>
    <row r="22489" spans="19:29" x14ac:dyDescent="0.25">
      <c r="S22489" s="108"/>
      <c r="U22489" s="108"/>
      <c r="W22489" s="108"/>
      <c r="Y22489" s="108"/>
      <c r="AA22489" s="108"/>
      <c r="AC22489" s="108"/>
    </row>
    <row r="22490" spans="19:29" x14ac:dyDescent="0.25">
      <c r="S22490" s="108"/>
      <c r="U22490" s="108"/>
      <c r="W22490" s="108"/>
      <c r="Y22490" s="108"/>
      <c r="AA22490" s="108"/>
      <c r="AC22490" s="108"/>
    </row>
    <row r="22491" spans="19:29" x14ac:dyDescent="0.25">
      <c r="S22491" s="110"/>
      <c r="U22491" s="110"/>
      <c r="W22491" s="110"/>
      <c r="Y22491" s="110"/>
      <c r="AA22491" s="110"/>
      <c r="AC22491" s="110"/>
    </row>
    <row r="22492" spans="19:29" x14ac:dyDescent="0.25">
      <c r="S22492" s="110"/>
      <c r="U22492" s="110"/>
      <c r="W22492" s="110"/>
      <c r="Y22492" s="110"/>
      <c r="AA22492" s="110"/>
      <c r="AC22492" s="110"/>
    </row>
    <row r="22493" spans="19:29" x14ac:dyDescent="0.25">
      <c r="S22493" s="110"/>
      <c r="U22493" s="110"/>
      <c r="W22493" s="110"/>
      <c r="Y22493" s="110"/>
      <c r="AA22493" s="110"/>
      <c r="AC22493" s="110"/>
    </row>
    <row r="22494" spans="19:29" x14ac:dyDescent="0.25">
      <c r="S22494" s="110"/>
      <c r="U22494" s="110"/>
      <c r="W22494" s="110"/>
      <c r="Y22494" s="110"/>
      <c r="AA22494" s="110"/>
      <c r="AC22494" s="110"/>
    </row>
    <row r="22495" spans="19:29" x14ac:dyDescent="0.25">
      <c r="S22495" s="111"/>
      <c r="U22495" s="111"/>
      <c r="W22495" s="111"/>
      <c r="Y22495" s="111"/>
      <c r="AA22495" s="111"/>
      <c r="AC22495" s="111"/>
    </row>
    <row r="22496" spans="19:29" x14ac:dyDescent="0.25">
      <c r="S22496" s="107"/>
      <c r="U22496" s="107"/>
      <c r="W22496" s="107"/>
      <c r="Y22496" s="107"/>
      <c r="AA22496" s="107"/>
      <c r="AC22496" s="107"/>
    </row>
    <row r="22497" spans="19:29" x14ac:dyDescent="0.25">
      <c r="S22497" s="108"/>
      <c r="U22497" s="108"/>
      <c r="W22497" s="108"/>
      <c r="Y22497" s="108"/>
      <c r="AA22497" s="108"/>
      <c r="AC22497" s="108"/>
    </row>
    <row r="22498" spans="19:29" x14ac:dyDescent="0.25">
      <c r="S22498" s="108"/>
      <c r="U22498" s="108"/>
      <c r="W22498" s="108"/>
      <c r="Y22498" s="108"/>
      <c r="AA22498" s="108"/>
      <c r="AC22498" s="108"/>
    </row>
    <row r="22499" spans="19:29" x14ac:dyDescent="0.25">
      <c r="S22499" s="109"/>
      <c r="U22499" s="109"/>
      <c r="W22499" s="109"/>
      <c r="Y22499" s="109"/>
      <c r="AA22499" s="109"/>
      <c r="AC22499" s="109"/>
    </row>
    <row r="22500" spans="19:29" x14ac:dyDescent="0.25">
      <c r="S22500" s="108"/>
      <c r="U22500" s="108"/>
      <c r="W22500" s="108"/>
      <c r="Y22500" s="108"/>
      <c r="AA22500" s="108"/>
      <c r="AC22500" s="108"/>
    </row>
    <row r="22501" spans="19:29" x14ac:dyDescent="0.25">
      <c r="S22501" s="108"/>
      <c r="U22501" s="108"/>
      <c r="W22501" s="108"/>
      <c r="Y22501" s="108"/>
      <c r="AA22501" s="108"/>
      <c r="AC22501" s="108"/>
    </row>
    <row r="22502" spans="19:29" x14ac:dyDescent="0.25">
      <c r="S22502" s="109"/>
      <c r="U22502" s="109"/>
      <c r="W22502" s="109"/>
      <c r="Y22502" s="109"/>
      <c r="AA22502" s="109"/>
      <c r="AC22502" s="109"/>
    </row>
    <row r="22503" spans="19:29" x14ac:dyDescent="0.25">
      <c r="S22503" s="108"/>
      <c r="U22503" s="108"/>
      <c r="W22503" s="108"/>
      <c r="Y22503" s="108"/>
      <c r="AA22503" s="108"/>
      <c r="AC22503" s="108"/>
    </row>
    <row r="22504" spans="19:29" x14ac:dyDescent="0.25">
      <c r="S22504" s="109"/>
      <c r="U22504" s="109"/>
      <c r="W22504" s="109"/>
      <c r="Y22504" s="109"/>
      <c r="AA22504" s="109"/>
      <c r="AC22504" s="109"/>
    </row>
    <row r="22505" spans="19:29" x14ac:dyDescent="0.25">
      <c r="S22505" s="108"/>
      <c r="U22505" s="108"/>
      <c r="W22505" s="108"/>
      <c r="Y22505" s="108"/>
      <c r="AA22505" s="108"/>
      <c r="AC22505" s="108"/>
    </row>
    <row r="22506" spans="19:29" x14ac:dyDescent="0.25">
      <c r="S22506" s="108"/>
      <c r="U22506" s="108"/>
      <c r="W22506" s="108"/>
      <c r="Y22506" s="108"/>
      <c r="AA22506" s="108"/>
      <c r="AC22506" s="108"/>
    </row>
    <row r="22507" spans="19:29" x14ac:dyDescent="0.25">
      <c r="S22507" s="108"/>
      <c r="U22507" s="108"/>
      <c r="W22507" s="108"/>
      <c r="Y22507" s="108"/>
      <c r="AA22507" s="108"/>
      <c r="AC22507" s="108"/>
    </row>
    <row r="22508" spans="19:29" x14ac:dyDescent="0.25">
      <c r="S22508" s="110"/>
      <c r="U22508" s="110"/>
      <c r="W22508" s="110"/>
      <c r="Y22508" s="110"/>
      <c r="AA22508" s="110"/>
      <c r="AC22508" s="110"/>
    </row>
    <row r="22509" spans="19:29" x14ac:dyDescent="0.25">
      <c r="S22509" s="110"/>
      <c r="U22509" s="110"/>
      <c r="W22509" s="110"/>
      <c r="Y22509" s="110"/>
      <c r="AA22509" s="110"/>
      <c r="AC22509" s="110"/>
    </row>
    <row r="22510" spans="19:29" x14ac:dyDescent="0.25">
      <c r="S22510" s="110"/>
      <c r="U22510" s="110"/>
      <c r="W22510" s="110"/>
      <c r="Y22510" s="110"/>
      <c r="AA22510" s="110"/>
      <c r="AC22510" s="110"/>
    </row>
    <row r="22511" spans="19:29" x14ac:dyDescent="0.25">
      <c r="S22511" s="110"/>
      <c r="U22511" s="110"/>
      <c r="W22511" s="110"/>
      <c r="Y22511" s="110"/>
      <c r="AA22511" s="110"/>
      <c r="AC22511" s="110"/>
    </row>
    <row r="22512" spans="19:29" x14ac:dyDescent="0.25">
      <c r="S22512" s="111"/>
      <c r="U22512" s="111"/>
      <c r="W22512" s="111"/>
      <c r="Y22512" s="111"/>
      <c r="AA22512" s="111"/>
      <c r="AC22512" s="111"/>
    </row>
    <row r="22513" spans="19:29" x14ac:dyDescent="0.25">
      <c r="S22513" s="107"/>
      <c r="U22513" s="107"/>
      <c r="W22513" s="107"/>
      <c r="Y22513" s="107"/>
      <c r="AA22513" s="107"/>
      <c r="AC22513" s="107"/>
    </row>
    <row r="22514" spans="19:29" x14ac:dyDescent="0.25">
      <c r="S22514" s="108"/>
      <c r="U22514" s="108"/>
      <c r="W22514" s="108"/>
      <c r="Y22514" s="108"/>
      <c r="AA22514" s="108"/>
      <c r="AC22514" s="108"/>
    </row>
    <row r="22515" spans="19:29" x14ac:dyDescent="0.25">
      <c r="S22515" s="108"/>
      <c r="U22515" s="108"/>
      <c r="W22515" s="108"/>
      <c r="Y22515" s="108"/>
      <c r="AA22515" s="108"/>
      <c r="AC22515" s="108"/>
    </row>
    <row r="22516" spans="19:29" x14ac:dyDescent="0.25">
      <c r="S22516" s="109"/>
      <c r="U22516" s="109"/>
      <c r="W22516" s="109"/>
      <c r="Y22516" s="109"/>
      <c r="AA22516" s="109"/>
      <c r="AC22516" s="109"/>
    </row>
    <row r="22517" spans="19:29" x14ac:dyDescent="0.25">
      <c r="S22517" s="108"/>
      <c r="U22517" s="108"/>
      <c r="W22517" s="108"/>
      <c r="Y22517" s="108"/>
      <c r="AA22517" s="108"/>
      <c r="AC22517" s="108"/>
    </row>
    <row r="22518" spans="19:29" x14ac:dyDescent="0.25">
      <c r="S22518" s="108"/>
      <c r="U22518" s="108"/>
      <c r="W22518" s="108"/>
      <c r="Y22518" s="108"/>
      <c r="AA22518" s="108"/>
      <c r="AC22518" s="108"/>
    </row>
    <row r="22519" spans="19:29" x14ac:dyDescent="0.25">
      <c r="S22519" s="109"/>
      <c r="U22519" s="109"/>
      <c r="W22519" s="109"/>
      <c r="Y22519" s="109"/>
      <c r="AA22519" s="109"/>
      <c r="AC22519" s="109"/>
    </row>
    <row r="22520" spans="19:29" x14ac:dyDescent="0.25">
      <c r="S22520" s="108"/>
      <c r="U22520" s="108"/>
      <c r="W22520" s="108"/>
      <c r="Y22520" s="108"/>
      <c r="AA22520" s="108"/>
      <c r="AC22520" s="108"/>
    </row>
    <row r="22521" spans="19:29" x14ac:dyDescent="0.25">
      <c r="S22521" s="109"/>
      <c r="U22521" s="109"/>
      <c r="W22521" s="109"/>
      <c r="Y22521" s="109"/>
      <c r="AA22521" s="109"/>
      <c r="AC22521" s="109"/>
    </row>
    <row r="22522" spans="19:29" x14ac:dyDescent="0.25">
      <c r="S22522" s="108"/>
      <c r="U22522" s="108"/>
      <c r="W22522" s="108"/>
      <c r="Y22522" s="108"/>
      <c r="AA22522" s="108"/>
      <c r="AC22522" s="108"/>
    </row>
    <row r="22523" spans="19:29" x14ac:dyDescent="0.25">
      <c r="S22523" s="108"/>
      <c r="U22523" s="108"/>
      <c r="W22523" s="108"/>
      <c r="Y22523" s="108"/>
      <c r="AA22523" s="108"/>
      <c r="AC22523" s="108"/>
    </row>
    <row r="22524" spans="19:29" x14ac:dyDescent="0.25">
      <c r="S22524" s="108"/>
      <c r="U22524" s="108"/>
      <c r="W22524" s="108"/>
      <c r="Y22524" s="108"/>
      <c r="AA22524" s="108"/>
      <c r="AC22524" s="108"/>
    </row>
    <row r="22525" spans="19:29" x14ac:dyDescent="0.25">
      <c r="S22525" s="110"/>
      <c r="U22525" s="110"/>
      <c r="W22525" s="110"/>
      <c r="Y22525" s="110"/>
      <c r="AA22525" s="110"/>
      <c r="AC22525" s="110"/>
    </row>
    <row r="22526" spans="19:29" x14ac:dyDescent="0.25">
      <c r="S22526" s="110"/>
      <c r="U22526" s="110"/>
      <c r="W22526" s="110"/>
      <c r="Y22526" s="110"/>
      <c r="AA22526" s="110"/>
      <c r="AC22526" s="110"/>
    </row>
    <row r="22527" spans="19:29" x14ac:dyDescent="0.25">
      <c r="S22527" s="110"/>
      <c r="U22527" s="110"/>
      <c r="W22527" s="110"/>
      <c r="Y22527" s="110"/>
      <c r="AA22527" s="110"/>
      <c r="AC22527" s="110"/>
    </row>
    <row r="22528" spans="19:29" x14ac:dyDescent="0.25">
      <c r="S22528" s="110"/>
      <c r="U22528" s="110"/>
      <c r="W22528" s="110"/>
      <c r="Y22528" s="110"/>
      <c r="AA22528" s="110"/>
      <c r="AC22528" s="110"/>
    </row>
    <row r="22529" spans="19:29" x14ac:dyDescent="0.25">
      <c r="S22529" s="111"/>
      <c r="U22529" s="111"/>
      <c r="W22529" s="111"/>
      <c r="Y22529" s="111"/>
      <c r="AA22529" s="111"/>
      <c r="AC22529" s="111"/>
    </row>
    <row r="22530" spans="19:29" x14ac:dyDescent="0.25">
      <c r="S22530" s="107"/>
      <c r="U22530" s="107"/>
      <c r="W22530" s="107"/>
      <c r="Y22530" s="107"/>
      <c r="AA22530" s="107"/>
      <c r="AC22530" s="107"/>
    </row>
    <row r="22531" spans="19:29" x14ac:dyDescent="0.25">
      <c r="S22531" s="108"/>
      <c r="U22531" s="108"/>
      <c r="W22531" s="108"/>
      <c r="Y22531" s="108"/>
      <c r="AA22531" s="108"/>
      <c r="AC22531" s="108"/>
    </row>
    <row r="22532" spans="19:29" x14ac:dyDescent="0.25">
      <c r="S22532" s="108"/>
      <c r="U22532" s="108"/>
      <c r="W22532" s="108"/>
      <c r="Y22532" s="108"/>
      <c r="AA22532" s="108"/>
      <c r="AC22532" s="108"/>
    </row>
    <row r="22533" spans="19:29" x14ac:dyDescent="0.25">
      <c r="S22533" s="109"/>
      <c r="U22533" s="109"/>
      <c r="W22533" s="109"/>
      <c r="Y22533" s="109"/>
      <c r="AA22533" s="109"/>
      <c r="AC22533" s="109"/>
    </row>
    <row r="22534" spans="19:29" x14ac:dyDescent="0.25">
      <c r="S22534" s="108"/>
      <c r="U22534" s="108"/>
      <c r="W22534" s="108"/>
      <c r="Y22534" s="108"/>
      <c r="AA22534" s="108"/>
      <c r="AC22534" s="108"/>
    </row>
    <row r="22535" spans="19:29" x14ac:dyDescent="0.25">
      <c r="S22535" s="108"/>
      <c r="U22535" s="108"/>
      <c r="W22535" s="108"/>
      <c r="Y22535" s="108"/>
      <c r="AA22535" s="108"/>
      <c r="AC22535" s="108"/>
    </row>
    <row r="22536" spans="19:29" x14ac:dyDescent="0.25">
      <c r="S22536" s="109"/>
      <c r="U22536" s="109"/>
      <c r="W22536" s="109"/>
      <c r="Y22536" s="109"/>
      <c r="AA22536" s="109"/>
      <c r="AC22536" s="109"/>
    </row>
    <row r="22537" spans="19:29" x14ac:dyDescent="0.25">
      <c r="S22537" s="108"/>
      <c r="U22537" s="108"/>
      <c r="W22537" s="108"/>
      <c r="Y22537" s="108"/>
      <c r="AA22537" s="108"/>
      <c r="AC22537" s="108"/>
    </row>
    <row r="22538" spans="19:29" x14ac:dyDescent="0.25">
      <c r="S22538" s="109"/>
      <c r="U22538" s="109"/>
      <c r="W22538" s="109"/>
      <c r="Y22538" s="109"/>
      <c r="AA22538" s="109"/>
      <c r="AC22538" s="109"/>
    </row>
    <row r="22539" spans="19:29" x14ac:dyDescent="0.25">
      <c r="S22539" s="108"/>
      <c r="U22539" s="108"/>
      <c r="W22539" s="108"/>
      <c r="Y22539" s="108"/>
      <c r="AA22539" s="108"/>
      <c r="AC22539" s="108"/>
    </row>
    <row r="22540" spans="19:29" x14ac:dyDescent="0.25">
      <c r="S22540" s="108"/>
      <c r="U22540" s="108"/>
      <c r="W22540" s="108"/>
      <c r="Y22540" s="108"/>
      <c r="AA22540" s="108"/>
      <c r="AC22540" s="108"/>
    </row>
    <row r="22541" spans="19:29" x14ac:dyDescent="0.25">
      <c r="S22541" s="108"/>
      <c r="U22541" s="108"/>
      <c r="W22541" s="108"/>
      <c r="Y22541" s="108"/>
      <c r="AA22541" s="108"/>
      <c r="AC22541" s="108"/>
    </row>
    <row r="22542" spans="19:29" x14ac:dyDescent="0.25">
      <c r="S22542" s="110"/>
      <c r="U22542" s="110"/>
      <c r="W22542" s="110"/>
      <c r="Y22542" s="110"/>
      <c r="AA22542" s="110"/>
      <c r="AC22542" s="110"/>
    </row>
    <row r="22543" spans="19:29" x14ac:dyDescent="0.25">
      <c r="S22543" s="110"/>
      <c r="U22543" s="110"/>
      <c r="W22543" s="110"/>
      <c r="Y22543" s="110"/>
      <c r="AA22543" s="110"/>
      <c r="AC22543" s="110"/>
    </row>
    <row r="22544" spans="19:29" x14ac:dyDescent="0.25">
      <c r="S22544" s="110"/>
      <c r="U22544" s="110"/>
      <c r="W22544" s="110"/>
      <c r="Y22544" s="110"/>
      <c r="AA22544" s="110"/>
      <c r="AC22544" s="110"/>
    </row>
    <row r="22545" spans="19:29" x14ac:dyDescent="0.25">
      <c r="S22545" s="110"/>
      <c r="U22545" s="110"/>
      <c r="W22545" s="110"/>
      <c r="Y22545" s="110"/>
      <c r="AA22545" s="110"/>
      <c r="AC22545" s="110"/>
    </row>
    <row r="22546" spans="19:29" x14ac:dyDescent="0.25">
      <c r="S22546" s="111"/>
      <c r="U22546" s="111"/>
      <c r="W22546" s="111"/>
      <c r="Y22546" s="111"/>
      <c r="AA22546" s="111"/>
      <c r="AC22546" s="111"/>
    </row>
    <row r="22547" spans="19:29" x14ac:dyDescent="0.25">
      <c r="S22547" s="107"/>
      <c r="U22547" s="107"/>
      <c r="W22547" s="107"/>
      <c r="Y22547" s="107"/>
      <c r="AA22547" s="107"/>
      <c r="AC22547" s="107"/>
    </row>
    <row r="22548" spans="19:29" x14ac:dyDescent="0.25">
      <c r="S22548" s="108"/>
      <c r="U22548" s="108"/>
      <c r="W22548" s="108"/>
      <c r="Y22548" s="108"/>
      <c r="AA22548" s="108"/>
      <c r="AC22548" s="108"/>
    </row>
    <row r="22549" spans="19:29" x14ac:dyDescent="0.25">
      <c r="S22549" s="108"/>
      <c r="U22549" s="108"/>
      <c r="W22549" s="108"/>
      <c r="Y22549" s="108"/>
      <c r="AA22549" s="108"/>
      <c r="AC22549" s="108"/>
    </row>
    <row r="22550" spans="19:29" x14ac:dyDescent="0.25">
      <c r="S22550" s="109"/>
      <c r="U22550" s="109"/>
      <c r="W22550" s="109"/>
      <c r="Y22550" s="109"/>
      <c r="AA22550" s="109"/>
      <c r="AC22550" s="109"/>
    </row>
    <row r="22551" spans="19:29" x14ac:dyDescent="0.25">
      <c r="S22551" s="108"/>
      <c r="U22551" s="108"/>
      <c r="W22551" s="108"/>
      <c r="Y22551" s="108"/>
      <c r="AA22551" s="108"/>
      <c r="AC22551" s="108"/>
    </row>
    <row r="22552" spans="19:29" x14ac:dyDescent="0.25">
      <c r="S22552" s="108"/>
      <c r="U22552" s="108"/>
      <c r="W22552" s="108"/>
      <c r="Y22552" s="108"/>
      <c r="AA22552" s="108"/>
      <c r="AC22552" s="108"/>
    </row>
    <row r="22553" spans="19:29" x14ac:dyDescent="0.25">
      <c r="S22553" s="109"/>
      <c r="U22553" s="109"/>
      <c r="W22553" s="109"/>
      <c r="Y22553" s="109"/>
      <c r="AA22553" s="109"/>
      <c r="AC22553" s="109"/>
    </row>
    <row r="22554" spans="19:29" x14ac:dyDescent="0.25">
      <c r="S22554" s="108"/>
      <c r="U22554" s="108"/>
      <c r="W22554" s="108"/>
      <c r="Y22554" s="108"/>
      <c r="AA22554" s="108"/>
      <c r="AC22554" s="108"/>
    </row>
    <row r="22555" spans="19:29" x14ac:dyDescent="0.25">
      <c r="S22555" s="109"/>
      <c r="U22555" s="109"/>
      <c r="W22555" s="109"/>
      <c r="Y22555" s="109"/>
      <c r="AA22555" s="109"/>
      <c r="AC22555" s="109"/>
    </row>
    <row r="22556" spans="19:29" x14ac:dyDescent="0.25">
      <c r="S22556" s="108"/>
      <c r="U22556" s="108"/>
      <c r="W22556" s="108"/>
      <c r="Y22556" s="108"/>
      <c r="AA22556" s="108"/>
      <c r="AC22556" s="108"/>
    </row>
    <row r="22557" spans="19:29" x14ac:dyDescent="0.25">
      <c r="S22557" s="108"/>
      <c r="U22557" s="108"/>
      <c r="W22557" s="108"/>
      <c r="Y22557" s="108"/>
      <c r="AA22557" s="108"/>
      <c r="AC22557" s="108"/>
    </row>
    <row r="22558" spans="19:29" x14ac:dyDescent="0.25">
      <c r="S22558" s="108"/>
      <c r="U22558" s="108"/>
      <c r="W22558" s="108"/>
      <c r="Y22558" s="108"/>
      <c r="AA22558" s="108"/>
      <c r="AC22558" s="108"/>
    </row>
    <row r="22559" spans="19:29" x14ac:dyDescent="0.25">
      <c r="S22559" s="110"/>
      <c r="U22559" s="110"/>
      <c r="W22559" s="110"/>
      <c r="Y22559" s="110"/>
      <c r="AA22559" s="110"/>
      <c r="AC22559" s="110"/>
    </row>
    <row r="22560" spans="19:29" x14ac:dyDescent="0.25">
      <c r="S22560" s="110"/>
      <c r="U22560" s="110"/>
      <c r="W22560" s="110"/>
      <c r="Y22560" s="110"/>
      <c r="AA22560" s="110"/>
      <c r="AC22560" s="110"/>
    </row>
    <row r="22561" spans="19:29" x14ac:dyDescent="0.25">
      <c r="S22561" s="110"/>
      <c r="U22561" s="110"/>
      <c r="W22561" s="110"/>
      <c r="Y22561" s="110"/>
      <c r="AA22561" s="110"/>
      <c r="AC22561" s="110"/>
    </row>
    <row r="22562" spans="19:29" x14ac:dyDescent="0.25">
      <c r="S22562" s="110"/>
      <c r="U22562" s="110"/>
      <c r="W22562" s="110"/>
      <c r="Y22562" s="110"/>
      <c r="AA22562" s="110"/>
      <c r="AC22562" s="110"/>
    </row>
    <row r="22563" spans="19:29" x14ac:dyDescent="0.25">
      <c r="S22563" s="111"/>
      <c r="U22563" s="111"/>
      <c r="W22563" s="111"/>
      <c r="Y22563" s="111"/>
      <c r="AA22563" s="111"/>
      <c r="AC22563" s="111"/>
    </row>
    <row r="22564" spans="19:29" x14ac:dyDescent="0.25">
      <c r="S22564" s="107"/>
      <c r="U22564" s="107"/>
      <c r="W22564" s="107"/>
      <c r="Y22564" s="107"/>
      <c r="AA22564" s="107"/>
      <c r="AC22564" s="107"/>
    </row>
    <row r="22565" spans="19:29" x14ac:dyDescent="0.25">
      <c r="S22565" s="108"/>
      <c r="U22565" s="108"/>
      <c r="W22565" s="108"/>
      <c r="Y22565" s="108"/>
      <c r="AA22565" s="108"/>
      <c r="AC22565" s="108"/>
    </row>
    <row r="22566" spans="19:29" x14ac:dyDescent="0.25">
      <c r="S22566" s="108"/>
      <c r="U22566" s="108"/>
      <c r="W22566" s="108"/>
      <c r="Y22566" s="108"/>
      <c r="AA22566" s="108"/>
      <c r="AC22566" s="108"/>
    </row>
    <row r="22567" spans="19:29" x14ac:dyDescent="0.25">
      <c r="S22567" s="109"/>
      <c r="U22567" s="109"/>
      <c r="W22567" s="109"/>
      <c r="Y22567" s="109"/>
      <c r="AA22567" s="109"/>
      <c r="AC22567" s="109"/>
    </row>
    <row r="22568" spans="19:29" x14ac:dyDescent="0.25">
      <c r="S22568" s="108"/>
      <c r="U22568" s="108"/>
      <c r="W22568" s="108"/>
      <c r="Y22568" s="108"/>
      <c r="AA22568" s="108"/>
      <c r="AC22568" s="108"/>
    </row>
    <row r="22569" spans="19:29" x14ac:dyDescent="0.25">
      <c r="S22569" s="108"/>
      <c r="U22569" s="108"/>
      <c r="W22569" s="108"/>
      <c r="Y22569" s="108"/>
      <c r="AA22569" s="108"/>
      <c r="AC22569" s="108"/>
    </row>
    <row r="22570" spans="19:29" x14ac:dyDescent="0.25">
      <c r="S22570" s="109"/>
      <c r="U22570" s="109"/>
      <c r="W22570" s="109"/>
      <c r="Y22570" s="109"/>
      <c r="AA22570" s="109"/>
      <c r="AC22570" s="109"/>
    </row>
    <row r="22571" spans="19:29" x14ac:dyDescent="0.25">
      <c r="S22571" s="108"/>
      <c r="U22571" s="108"/>
      <c r="W22571" s="108"/>
      <c r="Y22571" s="108"/>
      <c r="AA22571" s="108"/>
      <c r="AC22571" s="108"/>
    </row>
    <row r="22572" spans="19:29" x14ac:dyDescent="0.25">
      <c r="S22572" s="109"/>
      <c r="U22572" s="109"/>
      <c r="W22572" s="109"/>
      <c r="Y22572" s="109"/>
      <c r="AA22572" s="109"/>
      <c r="AC22572" s="109"/>
    </row>
    <row r="22573" spans="19:29" x14ac:dyDescent="0.25">
      <c r="S22573" s="108"/>
      <c r="U22573" s="108"/>
      <c r="W22573" s="108"/>
      <c r="Y22573" s="108"/>
      <c r="AA22573" s="108"/>
      <c r="AC22573" s="108"/>
    </row>
    <row r="22574" spans="19:29" x14ac:dyDescent="0.25">
      <c r="S22574" s="108"/>
      <c r="U22574" s="108"/>
      <c r="W22574" s="108"/>
      <c r="Y22574" s="108"/>
      <c r="AA22574" s="108"/>
      <c r="AC22574" s="108"/>
    </row>
    <row r="22575" spans="19:29" x14ac:dyDescent="0.25">
      <c r="S22575" s="108"/>
      <c r="U22575" s="108"/>
      <c r="W22575" s="108"/>
      <c r="Y22575" s="108"/>
      <c r="AA22575" s="108"/>
      <c r="AC22575" s="108"/>
    </row>
    <row r="22576" spans="19:29" x14ac:dyDescent="0.25">
      <c r="S22576" s="110"/>
      <c r="U22576" s="110"/>
      <c r="W22576" s="110"/>
      <c r="Y22576" s="110"/>
      <c r="AA22576" s="110"/>
      <c r="AC22576" s="110"/>
    </row>
    <row r="22577" spans="19:29" x14ac:dyDescent="0.25">
      <c r="S22577" s="110"/>
      <c r="U22577" s="110"/>
      <c r="W22577" s="110"/>
      <c r="Y22577" s="110"/>
      <c r="AA22577" s="110"/>
      <c r="AC22577" s="110"/>
    </row>
    <row r="22578" spans="19:29" x14ac:dyDescent="0.25">
      <c r="S22578" s="110"/>
      <c r="U22578" s="110"/>
      <c r="W22578" s="110"/>
      <c r="Y22578" s="110"/>
      <c r="AA22578" s="110"/>
      <c r="AC22578" s="110"/>
    </row>
    <row r="22579" spans="19:29" x14ac:dyDescent="0.25">
      <c r="S22579" s="110"/>
      <c r="U22579" s="110"/>
      <c r="W22579" s="110"/>
      <c r="Y22579" s="110"/>
      <c r="AA22579" s="110"/>
      <c r="AC22579" s="110"/>
    </row>
    <row r="22580" spans="19:29" x14ac:dyDescent="0.25">
      <c r="S22580" s="111"/>
      <c r="U22580" s="111"/>
      <c r="W22580" s="111"/>
      <c r="Y22580" s="111"/>
      <c r="AA22580" s="111"/>
      <c r="AC22580" s="111"/>
    </row>
    <row r="22581" spans="19:29" x14ac:dyDescent="0.25">
      <c r="S22581" s="107"/>
      <c r="U22581" s="107"/>
      <c r="W22581" s="107"/>
      <c r="Y22581" s="107"/>
      <c r="AA22581" s="107"/>
      <c r="AC22581" s="107"/>
    </row>
    <row r="22582" spans="19:29" x14ac:dyDescent="0.25">
      <c r="S22582" s="108"/>
      <c r="U22582" s="108"/>
      <c r="W22582" s="108"/>
      <c r="Y22582" s="108"/>
      <c r="AA22582" s="108"/>
      <c r="AC22582" s="108"/>
    </row>
    <row r="22583" spans="19:29" x14ac:dyDescent="0.25">
      <c r="S22583" s="108"/>
      <c r="U22583" s="108"/>
      <c r="W22583" s="108"/>
      <c r="Y22583" s="108"/>
      <c r="AA22583" s="108"/>
      <c r="AC22583" s="108"/>
    </row>
    <row r="22584" spans="19:29" x14ac:dyDescent="0.25">
      <c r="S22584" s="109"/>
      <c r="U22584" s="109"/>
      <c r="W22584" s="109"/>
      <c r="Y22584" s="109"/>
      <c r="AA22584" s="109"/>
      <c r="AC22584" s="109"/>
    </row>
    <row r="22585" spans="19:29" x14ac:dyDescent="0.25">
      <c r="S22585" s="108"/>
      <c r="U22585" s="108"/>
      <c r="W22585" s="108"/>
      <c r="Y22585" s="108"/>
      <c r="AA22585" s="108"/>
      <c r="AC22585" s="108"/>
    </row>
    <row r="22586" spans="19:29" x14ac:dyDescent="0.25">
      <c r="S22586" s="108"/>
      <c r="U22586" s="108"/>
      <c r="W22586" s="108"/>
      <c r="Y22586" s="108"/>
      <c r="AA22586" s="108"/>
      <c r="AC22586" s="108"/>
    </row>
    <row r="22587" spans="19:29" x14ac:dyDescent="0.25">
      <c r="S22587" s="109"/>
      <c r="U22587" s="109"/>
      <c r="W22587" s="109"/>
      <c r="Y22587" s="109"/>
      <c r="AA22587" s="109"/>
      <c r="AC22587" s="109"/>
    </row>
    <row r="22588" spans="19:29" x14ac:dyDescent="0.25">
      <c r="S22588" s="108"/>
      <c r="U22588" s="108"/>
      <c r="W22588" s="108"/>
      <c r="Y22588" s="108"/>
      <c r="AA22588" s="108"/>
      <c r="AC22588" s="108"/>
    </row>
    <row r="22589" spans="19:29" x14ac:dyDescent="0.25">
      <c r="S22589" s="109"/>
      <c r="U22589" s="109"/>
      <c r="W22589" s="109"/>
      <c r="Y22589" s="109"/>
      <c r="AA22589" s="109"/>
      <c r="AC22589" s="109"/>
    </row>
    <row r="22590" spans="19:29" x14ac:dyDescent="0.25">
      <c r="S22590" s="108"/>
      <c r="U22590" s="108"/>
      <c r="W22590" s="108"/>
      <c r="Y22590" s="108"/>
      <c r="AA22590" s="108"/>
      <c r="AC22590" s="108"/>
    </row>
    <row r="22591" spans="19:29" x14ac:dyDescent="0.25">
      <c r="S22591" s="108"/>
      <c r="U22591" s="108"/>
      <c r="W22591" s="108"/>
      <c r="Y22591" s="108"/>
      <c r="AA22591" s="108"/>
      <c r="AC22591" s="108"/>
    </row>
    <row r="22592" spans="19:29" x14ac:dyDescent="0.25">
      <c r="S22592" s="108"/>
      <c r="U22592" s="108"/>
      <c r="W22592" s="108"/>
      <c r="Y22592" s="108"/>
      <c r="AA22592" s="108"/>
      <c r="AC22592" s="108"/>
    </row>
    <row r="22593" spans="19:29" x14ac:dyDescent="0.25">
      <c r="S22593" s="110"/>
      <c r="U22593" s="110"/>
      <c r="W22593" s="110"/>
      <c r="Y22593" s="110"/>
      <c r="AA22593" s="110"/>
      <c r="AC22593" s="110"/>
    </row>
    <row r="22594" spans="19:29" x14ac:dyDescent="0.25">
      <c r="S22594" s="110"/>
      <c r="U22594" s="110"/>
      <c r="W22594" s="110"/>
      <c r="Y22594" s="110"/>
      <c r="AA22594" s="110"/>
      <c r="AC22594" s="110"/>
    </row>
    <row r="22595" spans="19:29" x14ac:dyDescent="0.25">
      <c r="S22595" s="110"/>
      <c r="U22595" s="110"/>
      <c r="W22595" s="110"/>
      <c r="Y22595" s="110"/>
      <c r="AA22595" s="110"/>
      <c r="AC22595" s="110"/>
    </row>
    <row r="22596" spans="19:29" x14ac:dyDescent="0.25">
      <c r="S22596" s="110"/>
      <c r="U22596" s="110"/>
      <c r="W22596" s="110"/>
      <c r="Y22596" s="110"/>
      <c r="AA22596" s="110"/>
      <c r="AC22596" s="110"/>
    </row>
    <row r="22597" spans="19:29" x14ac:dyDescent="0.25">
      <c r="S22597" s="111"/>
      <c r="U22597" s="111"/>
      <c r="W22597" s="111"/>
      <c r="Y22597" s="111"/>
      <c r="AA22597" s="111"/>
      <c r="AC22597" s="111"/>
    </row>
    <row r="22598" spans="19:29" x14ac:dyDescent="0.25">
      <c r="S22598" s="107"/>
      <c r="U22598" s="107"/>
      <c r="W22598" s="107"/>
      <c r="Y22598" s="107"/>
      <c r="AA22598" s="107"/>
      <c r="AC22598" s="107"/>
    </row>
    <row r="22599" spans="19:29" x14ac:dyDescent="0.25">
      <c r="S22599" s="108"/>
      <c r="U22599" s="108"/>
      <c r="W22599" s="108"/>
      <c r="Y22599" s="108"/>
      <c r="AA22599" s="108"/>
      <c r="AC22599" s="108"/>
    </row>
    <row r="22600" spans="19:29" x14ac:dyDescent="0.25">
      <c r="S22600" s="108"/>
      <c r="U22600" s="108"/>
      <c r="W22600" s="108"/>
      <c r="Y22600" s="108"/>
      <c r="AA22600" s="108"/>
      <c r="AC22600" s="108"/>
    </row>
    <row r="22601" spans="19:29" x14ac:dyDescent="0.25">
      <c r="S22601" s="109"/>
      <c r="U22601" s="109"/>
      <c r="W22601" s="109"/>
      <c r="Y22601" s="109"/>
      <c r="AA22601" s="109"/>
      <c r="AC22601" s="109"/>
    </row>
    <row r="22602" spans="19:29" x14ac:dyDescent="0.25">
      <c r="S22602" s="108"/>
      <c r="U22602" s="108"/>
      <c r="W22602" s="108"/>
      <c r="Y22602" s="108"/>
      <c r="AA22602" s="108"/>
      <c r="AC22602" s="108"/>
    </row>
    <row r="22603" spans="19:29" x14ac:dyDescent="0.25">
      <c r="S22603" s="108"/>
      <c r="U22603" s="108"/>
      <c r="W22603" s="108"/>
      <c r="Y22603" s="108"/>
      <c r="AA22603" s="108"/>
      <c r="AC22603" s="108"/>
    </row>
    <row r="22604" spans="19:29" x14ac:dyDescent="0.25">
      <c r="S22604" s="109"/>
      <c r="U22604" s="109"/>
      <c r="W22604" s="109"/>
      <c r="Y22604" s="109"/>
      <c r="AA22604" s="109"/>
      <c r="AC22604" s="109"/>
    </row>
    <row r="22605" spans="19:29" x14ac:dyDescent="0.25">
      <c r="S22605" s="108"/>
      <c r="U22605" s="108"/>
      <c r="W22605" s="108"/>
      <c r="Y22605" s="108"/>
      <c r="AA22605" s="108"/>
      <c r="AC22605" s="108"/>
    </row>
    <row r="22606" spans="19:29" x14ac:dyDescent="0.25">
      <c r="S22606" s="109"/>
      <c r="U22606" s="109"/>
      <c r="W22606" s="109"/>
      <c r="Y22606" s="109"/>
      <c r="AA22606" s="109"/>
      <c r="AC22606" s="109"/>
    </row>
    <row r="22607" spans="19:29" x14ac:dyDescent="0.25">
      <c r="S22607" s="108"/>
      <c r="U22607" s="108"/>
      <c r="W22607" s="108"/>
      <c r="Y22607" s="108"/>
      <c r="AA22607" s="108"/>
      <c r="AC22607" s="108"/>
    </row>
    <row r="22608" spans="19:29" x14ac:dyDescent="0.25">
      <c r="S22608" s="108"/>
      <c r="U22608" s="108"/>
      <c r="W22608" s="108"/>
      <c r="Y22608" s="108"/>
      <c r="AA22608" s="108"/>
      <c r="AC22608" s="108"/>
    </row>
    <row r="22609" spans="19:29" x14ac:dyDescent="0.25">
      <c r="S22609" s="108"/>
      <c r="U22609" s="108"/>
      <c r="W22609" s="108"/>
      <c r="Y22609" s="108"/>
      <c r="AA22609" s="108"/>
      <c r="AC22609" s="108"/>
    </row>
    <row r="22610" spans="19:29" x14ac:dyDescent="0.25">
      <c r="S22610" s="110"/>
      <c r="U22610" s="110"/>
      <c r="W22610" s="110"/>
      <c r="Y22610" s="110"/>
      <c r="AA22610" s="110"/>
      <c r="AC22610" s="110"/>
    </row>
    <row r="22611" spans="19:29" x14ac:dyDescent="0.25">
      <c r="S22611" s="110"/>
      <c r="U22611" s="110"/>
      <c r="W22611" s="110"/>
      <c r="Y22611" s="110"/>
      <c r="AA22611" s="110"/>
      <c r="AC22611" s="110"/>
    </row>
    <row r="22612" spans="19:29" x14ac:dyDescent="0.25">
      <c r="S22612" s="110"/>
      <c r="U22612" s="110"/>
      <c r="W22612" s="110"/>
      <c r="Y22612" s="110"/>
      <c r="AA22612" s="110"/>
      <c r="AC22612" s="110"/>
    </row>
    <row r="22613" spans="19:29" x14ac:dyDescent="0.25">
      <c r="S22613" s="110"/>
      <c r="U22613" s="110"/>
      <c r="W22613" s="110"/>
      <c r="Y22613" s="110"/>
      <c r="AA22613" s="110"/>
      <c r="AC22613" s="110"/>
    </row>
    <row r="22614" spans="19:29" x14ac:dyDescent="0.25">
      <c r="S22614" s="111"/>
      <c r="U22614" s="111"/>
      <c r="W22614" s="111"/>
      <c r="Y22614" s="111"/>
      <c r="AA22614" s="111"/>
      <c r="AC22614" s="111"/>
    </row>
    <row r="22615" spans="19:29" x14ac:dyDescent="0.25">
      <c r="S22615" s="107"/>
      <c r="U22615" s="107"/>
      <c r="W22615" s="107"/>
      <c r="Y22615" s="107"/>
      <c r="AA22615" s="107"/>
      <c r="AC22615" s="107"/>
    </row>
    <row r="22616" spans="19:29" x14ac:dyDescent="0.25">
      <c r="S22616" s="108"/>
      <c r="U22616" s="108"/>
      <c r="W22616" s="108"/>
      <c r="Y22616" s="108"/>
      <c r="AA22616" s="108"/>
      <c r="AC22616" s="108"/>
    </row>
    <row r="22617" spans="19:29" x14ac:dyDescent="0.25">
      <c r="S22617" s="108"/>
      <c r="U22617" s="108"/>
      <c r="W22617" s="108"/>
      <c r="Y22617" s="108"/>
      <c r="AA22617" s="108"/>
      <c r="AC22617" s="108"/>
    </row>
    <row r="22618" spans="19:29" x14ac:dyDescent="0.25">
      <c r="S22618" s="109"/>
      <c r="U22618" s="109"/>
      <c r="W22618" s="109"/>
      <c r="Y22618" s="109"/>
      <c r="AA22618" s="109"/>
      <c r="AC22618" s="109"/>
    </row>
    <row r="22619" spans="19:29" x14ac:dyDescent="0.25">
      <c r="S22619" s="108"/>
      <c r="U22619" s="108"/>
      <c r="W22619" s="108"/>
      <c r="Y22619" s="108"/>
      <c r="AA22619" s="108"/>
      <c r="AC22619" s="108"/>
    </row>
    <row r="22620" spans="19:29" x14ac:dyDescent="0.25">
      <c r="S22620" s="108"/>
      <c r="U22620" s="108"/>
      <c r="W22620" s="108"/>
      <c r="Y22620" s="108"/>
      <c r="AA22620" s="108"/>
      <c r="AC22620" s="108"/>
    </row>
    <row r="22621" spans="19:29" x14ac:dyDescent="0.25">
      <c r="S22621" s="109"/>
      <c r="U22621" s="109"/>
      <c r="W22621" s="109"/>
      <c r="Y22621" s="109"/>
      <c r="AA22621" s="109"/>
      <c r="AC22621" s="109"/>
    </row>
    <row r="22622" spans="19:29" x14ac:dyDescent="0.25">
      <c r="S22622" s="108"/>
      <c r="U22622" s="108"/>
      <c r="W22622" s="108"/>
      <c r="Y22622" s="108"/>
      <c r="AA22622" s="108"/>
      <c r="AC22622" s="108"/>
    </row>
    <row r="22623" spans="19:29" x14ac:dyDescent="0.25">
      <c r="S22623" s="109"/>
      <c r="U22623" s="109"/>
      <c r="W22623" s="109"/>
      <c r="Y22623" s="109"/>
      <c r="AA22623" s="109"/>
      <c r="AC22623" s="109"/>
    </row>
    <row r="22624" spans="19:29" x14ac:dyDescent="0.25">
      <c r="S22624" s="108"/>
      <c r="U22624" s="108"/>
      <c r="W22624" s="108"/>
      <c r="Y22624" s="108"/>
      <c r="AA22624" s="108"/>
      <c r="AC22624" s="108"/>
    </row>
    <row r="22625" spans="19:29" x14ac:dyDescent="0.25">
      <c r="S22625" s="108"/>
      <c r="U22625" s="108"/>
      <c r="W22625" s="108"/>
      <c r="Y22625" s="108"/>
      <c r="AA22625" s="108"/>
      <c r="AC22625" s="108"/>
    </row>
    <row r="22626" spans="19:29" x14ac:dyDescent="0.25">
      <c r="S22626" s="108"/>
      <c r="U22626" s="108"/>
      <c r="W22626" s="108"/>
      <c r="Y22626" s="108"/>
      <c r="AA22626" s="108"/>
      <c r="AC22626" s="108"/>
    </row>
    <row r="22627" spans="19:29" x14ac:dyDescent="0.25">
      <c r="S22627" s="110"/>
      <c r="U22627" s="110"/>
      <c r="W22627" s="110"/>
      <c r="Y22627" s="110"/>
      <c r="AA22627" s="110"/>
      <c r="AC22627" s="110"/>
    </row>
    <row r="22628" spans="19:29" x14ac:dyDescent="0.25">
      <c r="S22628" s="110"/>
      <c r="U22628" s="110"/>
      <c r="W22628" s="110"/>
      <c r="Y22628" s="110"/>
      <c r="AA22628" s="110"/>
      <c r="AC22628" s="110"/>
    </row>
    <row r="22629" spans="19:29" x14ac:dyDescent="0.25">
      <c r="S22629" s="110"/>
      <c r="U22629" s="110"/>
      <c r="W22629" s="110"/>
      <c r="Y22629" s="110"/>
      <c r="AA22629" s="110"/>
      <c r="AC22629" s="110"/>
    </row>
    <row r="22630" spans="19:29" x14ac:dyDescent="0.25">
      <c r="S22630" s="110"/>
      <c r="U22630" s="110"/>
      <c r="W22630" s="110"/>
      <c r="Y22630" s="110"/>
      <c r="AA22630" s="110"/>
      <c r="AC22630" s="110"/>
    </row>
    <row r="22631" spans="19:29" x14ac:dyDescent="0.25">
      <c r="S22631" s="111"/>
      <c r="U22631" s="111"/>
      <c r="W22631" s="111"/>
      <c r="Y22631" s="111"/>
      <c r="AA22631" s="111"/>
      <c r="AC22631" s="111"/>
    </row>
    <row r="22632" spans="19:29" x14ac:dyDescent="0.25">
      <c r="S22632" s="107"/>
      <c r="U22632" s="107"/>
      <c r="W22632" s="107"/>
      <c r="Y22632" s="107"/>
      <c r="AA22632" s="107"/>
      <c r="AC22632" s="107"/>
    </row>
    <row r="22633" spans="19:29" x14ac:dyDescent="0.25">
      <c r="S22633" s="108"/>
      <c r="U22633" s="108"/>
      <c r="W22633" s="108"/>
      <c r="Y22633" s="108"/>
      <c r="AA22633" s="108"/>
      <c r="AC22633" s="108"/>
    </row>
    <row r="22634" spans="19:29" x14ac:dyDescent="0.25">
      <c r="S22634" s="108"/>
      <c r="U22634" s="108"/>
      <c r="W22634" s="108"/>
      <c r="Y22634" s="108"/>
      <c r="AA22634" s="108"/>
      <c r="AC22634" s="108"/>
    </row>
    <row r="22635" spans="19:29" x14ac:dyDescent="0.25">
      <c r="S22635" s="109"/>
      <c r="U22635" s="109"/>
      <c r="W22635" s="109"/>
      <c r="Y22635" s="109"/>
      <c r="AA22635" s="109"/>
      <c r="AC22635" s="109"/>
    </row>
    <row r="22636" spans="19:29" x14ac:dyDescent="0.25">
      <c r="S22636" s="108"/>
      <c r="U22636" s="108"/>
      <c r="W22636" s="108"/>
      <c r="Y22636" s="108"/>
      <c r="AA22636" s="108"/>
      <c r="AC22636" s="108"/>
    </row>
    <row r="22637" spans="19:29" x14ac:dyDescent="0.25">
      <c r="S22637" s="108"/>
      <c r="U22637" s="108"/>
      <c r="W22637" s="108"/>
      <c r="Y22637" s="108"/>
      <c r="AA22637" s="108"/>
      <c r="AC22637" s="108"/>
    </row>
    <row r="22638" spans="19:29" x14ac:dyDescent="0.25">
      <c r="S22638" s="109"/>
      <c r="U22638" s="109"/>
      <c r="W22638" s="109"/>
      <c r="Y22638" s="109"/>
      <c r="AA22638" s="109"/>
      <c r="AC22638" s="109"/>
    </row>
    <row r="22639" spans="19:29" x14ac:dyDescent="0.25">
      <c r="S22639" s="108"/>
      <c r="U22639" s="108"/>
      <c r="W22639" s="108"/>
      <c r="Y22639" s="108"/>
      <c r="AA22639" s="108"/>
      <c r="AC22639" s="108"/>
    </row>
    <row r="22640" spans="19:29" x14ac:dyDescent="0.25">
      <c r="S22640" s="109"/>
      <c r="U22640" s="109"/>
      <c r="W22640" s="109"/>
      <c r="Y22640" s="109"/>
      <c r="AA22640" s="109"/>
      <c r="AC22640" s="109"/>
    </row>
    <row r="22641" spans="19:29" x14ac:dyDescent="0.25">
      <c r="S22641" s="108"/>
      <c r="U22641" s="108"/>
      <c r="W22641" s="108"/>
      <c r="Y22641" s="108"/>
      <c r="AA22641" s="108"/>
      <c r="AC22641" s="108"/>
    </row>
    <row r="22642" spans="19:29" x14ac:dyDescent="0.25">
      <c r="S22642" s="108"/>
      <c r="U22642" s="108"/>
      <c r="W22642" s="108"/>
      <c r="Y22642" s="108"/>
      <c r="AA22642" s="108"/>
      <c r="AC22642" s="108"/>
    </row>
    <row r="22643" spans="19:29" x14ac:dyDescent="0.25">
      <c r="S22643" s="108"/>
      <c r="U22643" s="108"/>
      <c r="W22643" s="108"/>
      <c r="Y22643" s="108"/>
      <c r="AA22643" s="108"/>
      <c r="AC22643" s="108"/>
    </row>
    <row r="22644" spans="19:29" x14ac:dyDescent="0.25">
      <c r="S22644" s="110"/>
      <c r="U22644" s="110"/>
      <c r="W22644" s="110"/>
      <c r="Y22644" s="110"/>
      <c r="AA22644" s="110"/>
      <c r="AC22644" s="110"/>
    </row>
    <row r="22645" spans="19:29" x14ac:dyDescent="0.25">
      <c r="S22645" s="110"/>
      <c r="U22645" s="110"/>
      <c r="W22645" s="110"/>
      <c r="Y22645" s="110"/>
      <c r="AA22645" s="110"/>
      <c r="AC22645" s="110"/>
    </row>
    <row r="22646" spans="19:29" x14ac:dyDescent="0.25">
      <c r="S22646" s="110"/>
      <c r="U22646" s="110"/>
      <c r="W22646" s="110"/>
      <c r="Y22646" s="110"/>
      <c r="AA22646" s="110"/>
      <c r="AC22646" s="110"/>
    </row>
    <row r="22647" spans="19:29" x14ac:dyDescent="0.25">
      <c r="S22647" s="110"/>
      <c r="U22647" s="110"/>
      <c r="W22647" s="110"/>
      <c r="Y22647" s="110"/>
      <c r="AA22647" s="110"/>
      <c r="AC22647" s="110"/>
    </row>
    <row r="22648" spans="19:29" x14ac:dyDescent="0.25">
      <c r="S22648" s="111"/>
      <c r="U22648" s="111"/>
      <c r="W22648" s="111"/>
      <c r="Y22648" s="111"/>
      <c r="AA22648" s="111"/>
      <c r="AC22648" s="111"/>
    </row>
    <row r="22649" spans="19:29" x14ac:dyDescent="0.25">
      <c r="S22649" s="107"/>
      <c r="U22649" s="107"/>
      <c r="W22649" s="107"/>
      <c r="Y22649" s="107"/>
      <c r="AA22649" s="107"/>
      <c r="AC22649" s="107"/>
    </row>
    <row r="22650" spans="19:29" x14ac:dyDescent="0.25">
      <c r="S22650" s="108"/>
      <c r="U22650" s="108"/>
      <c r="W22650" s="108"/>
      <c r="Y22650" s="108"/>
      <c r="AA22650" s="108"/>
      <c r="AC22650" s="108"/>
    </row>
    <row r="22651" spans="19:29" x14ac:dyDescent="0.25">
      <c r="S22651" s="108"/>
      <c r="U22651" s="108"/>
      <c r="W22651" s="108"/>
      <c r="Y22651" s="108"/>
      <c r="AA22651" s="108"/>
      <c r="AC22651" s="108"/>
    </row>
    <row r="22652" spans="19:29" x14ac:dyDescent="0.25">
      <c r="S22652" s="109"/>
      <c r="U22652" s="109"/>
      <c r="W22652" s="109"/>
      <c r="Y22652" s="109"/>
      <c r="AA22652" s="109"/>
      <c r="AC22652" s="109"/>
    </row>
    <row r="22653" spans="19:29" x14ac:dyDescent="0.25">
      <c r="S22653" s="108"/>
      <c r="U22653" s="108"/>
      <c r="W22653" s="108"/>
      <c r="Y22653" s="108"/>
      <c r="AA22653" s="108"/>
      <c r="AC22653" s="108"/>
    </row>
    <row r="22654" spans="19:29" x14ac:dyDescent="0.25">
      <c r="S22654" s="108"/>
      <c r="U22654" s="108"/>
      <c r="W22654" s="108"/>
      <c r="Y22654" s="108"/>
      <c r="AA22654" s="108"/>
      <c r="AC22654" s="108"/>
    </row>
    <row r="22655" spans="19:29" x14ac:dyDescent="0.25">
      <c r="S22655" s="109"/>
      <c r="U22655" s="109"/>
      <c r="W22655" s="109"/>
      <c r="Y22655" s="109"/>
      <c r="AA22655" s="109"/>
      <c r="AC22655" s="109"/>
    </row>
    <row r="22656" spans="19:29" x14ac:dyDescent="0.25">
      <c r="S22656" s="108"/>
      <c r="U22656" s="108"/>
      <c r="W22656" s="108"/>
      <c r="Y22656" s="108"/>
      <c r="AA22656" s="108"/>
      <c r="AC22656" s="108"/>
    </row>
    <row r="22657" spans="19:29" x14ac:dyDescent="0.25">
      <c r="S22657" s="109"/>
      <c r="U22657" s="109"/>
      <c r="W22657" s="109"/>
      <c r="Y22657" s="109"/>
      <c r="AA22657" s="109"/>
      <c r="AC22657" s="109"/>
    </row>
    <row r="22658" spans="19:29" x14ac:dyDescent="0.25">
      <c r="S22658" s="108"/>
      <c r="U22658" s="108"/>
      <c r="W22658" s="108"/>
      <c r="Y22658" s="108"/>
      <c r="AA22658" s="108"/>
      <c r="AC22658" s="108"/>
    </row>
    <row r="22659" spans="19:29" x14ac:dyDescent="0.25">
      <c r="S22659" s="108"/>
      <c r="U22659" s="108"/>
      <c r="W22659" s="108"/>
      <c r="Y22659" s="108"/>
      <c r="AA22659" s="108"/>
      <c r="AC22659" s="108"/>
    </row>
    <row r="22660" spans="19:29" x14ac:dyDescent="0.25">
      <c r="S22660" s="108"/>
      <c r="U22660" s="108"/>
      <c r="W22660" s="108"/>
      <c r="Y22660" s="108"/>
      <c r="AA22660" s="108"/>
      <c r="AC22660" s="108"/>
    </row>
    <row r="22661" spans="19:29" x14ac:dyDescent="0.25">
      <c r="S22661" s="110"/>
      <c r="U22661" s="110"/>
      <c r="W22661" s="110"/>
      <c r="Y22661" s="110"/>
      <c r="AA22661" s="110"/>
      <c r="AC22661" s="110"/>
    </row>
    <row r="22662" spans="19:29" x14ac:dyDescent="0.25">
      <c r="S22662" s="110"/>
      <c r="U22662" s="110"/>
      <c r="W22662" s="110"/>
      <c r="Y22662" s="110"/>
      <c r="AA22662" s="110"/>
      <c r="AC22662" s="110"/>
    </row>
    <row r="22663" spans="19:29" x14ac:dyDescent="0.25">
      <c r="S22663" s="110"/>
      <c r="U22663" s="110"/>
      <c r="W22663" s="110"/>
      <c r="Y22663" s="110"/>
      <c r="AA22663" s="110"/>
      <c r="AC22663" s="110"/>
    </row>
    <row r="22664" spans="19:29" x14ac:dyDescent="0.25">
      <c r="S22664" s="110"/>
      <c r="U22664" s="110"/>
      <c r="W22664" s="110"/>
      <c r="Y22664" s="110"/>
      <c r="AA22664" s="110"/>
      <c r="AC22664" s="110"/>
    </row>
    <row r="22665" spans="19:29" x14ac:dyDescent="0.25">
      <c r="S22665" s="111"/>
      <c r="U22665" s="111"/>
      <c r="W22665" s="111"/>
      <c r="Y22665" s="111"/>
      <c r="AA22665" s="111"/>
      <c r="AC22665" s="111"/>
    </row>
    <row r="22666" spans="19:29" x14ac:dyDescent="0.25">
      <c r="S22666" s="107"/>
      <c r="U22666" s="107"/>
      <c r="W22666" s="107"/>
      <c r="Y22666" s="107"/>
      <c r="AA22666" s="107"/>
      <c r="AC22666" s="107"/>
    </row>
    <row r="22667" spans="19:29" x14ac:dyDescent="0.25">
      <c r="S22667" s="108"/>
      <c r="U22667" s="108"/>
      <c r="W22667" s="108"/>
      <c r="Y22667" s="108"/>
      <c r="AA22667" s="108"/>
      <c r="AC22667" s="108"/>
    </row>
    <row r="22668" spans="19:29" x14ac:dyDescent="0.25">
      <c r="S22668" s="108"/>
      <c r="U22668" s="108"/>
      <c r="W22668" s="108"/>
      <c r="Y22668" s="108"/>
      <c r="AA22668" s="108"/>
      <c r="AC22668" s="108"/>
    </row>
    <row r="22669" spans="19:29" x14ac:dyDescent="0.25">
      <c r="S22669" s="109"/>
      <c r="U22669" s="109"/>
      <c r="W22669" s="109"/>
      <c r="Y22669" s="109"/>
      <c r="AA22669" s="109"/>
      <c r="AC22669" s="109"/>
    </row>
    <row r="22670" spans="19:29" x14ac:dyDescent="0.25">
      <c r="S22670" s="108"/>
      <c r="U22670" s="108"/>
      <c r="W22670" s="108"/>
      <c r="Y22670" s="108"/>
      <c r="AA22670" s="108"/>
      <c r="AC22670" s="108"/>
    </row>
    <row r="22671" spans="19:29" x14ac:dyDescent="0.25">
      <c r="S22671" s="108"/>
      <c r="U22671" s="108"/>
      <c r="W22671" s="108"/>
      <c r="Y22671" s="108"/>
      <c r="AA22671" s="108"/>
      <c r="AC22671" s="108"/>
    </row>
    <row r="22672" spans="19:29" x14ac:dyDescent="0.25">
      <c r="S22672" s="109"/>
      <c r="U22672" s="109"/>
      <c r="W22672" s="109"/>
      <c r="Y22672" s="109"/>
      <c r="AA22672" s="109"/>
      <c r="AC22672" s="109"/>
    </row>
    <row r="22673" spans="19:29" x14ac:dyDescent="0.25">
      <c r="S22673" s="108"/>
      <c r="U22673" s="108"/>
      <c r="W22673" s="108"/>
      <c r="Y22673" s="108"/>
      <c r="AA22673" s="108"/>
      <c r="AC22673" s="108"/>
    </row>
    <row r="22674" spans="19:29" x14ac:dyDescent="0.25">
      <c r="S22674" s="109"/>
      <c r="U22674" s="109"/>
      <c r="W22674" s="109"/>
      <c r="Y22674" s="109"/>
      <c r="AA22674" s="109"/>
      <c r="AC22674" s="109"/>
    </row>
    <row r="22675" spans="19:29" x14ac:dyDescent="0.25">
      <c r="S22675" s="108"/>
      <c r="U22675" s="108"/>
      <c r="W22675" s="108"/>
      <c r="Y22675" s="108"/>
      <c r="AA22675" s="108"/>
      <c r="AC22675" s="108"/>
    </row>
    <row r="22676" spans="19:29" x14ac:dyDescent="0.25">
      <c r="S22676" s="108"/>
      <c r="U22676" s="108"/>
      <c r="W22676" s="108"/>
      <c r="Y22676" s="108"/>
      <c r="AA22676" s="108"/>
      <c r="AC22676" s="108"/>
    </row>
    <row r="22677" spans="19:29" x14ac:dyDescent="0.25">
      <c r="S22677" s="108"/>
      <c r="U22677" s="108"/>
      <c r="W22677" s="108"/>
      <c r="Y22677" s="108"/>
      <c r="AA22677" s="108"/>
      <c r="AC22677" s="108"/>
    </row>
    <row r="22678" spans="19:29" x14ac:dyDescent="0.25">
      <c r="S22678" s="110"/>
      <c r="U22678" s="110"/>
      <c r="W22678" s="110"/>
      <c r="Y22678" s="110"/>
      <c r="AA22678" s="110"/>
      <c r="AC22678" s="110"/>
    </row>
    <row r="22679" spans="19:29" x14ac:dyDescent="0.25">
      <c r="S22679" s="110"/>
      <c r="U22679" s="110"/>
      <c r="W22679" s="110"/>
      <c r="Y22679" s="110"/>
      <c r="AA22679" s="110"/>
      <c r="AC22679" s="110"/>
    </row>
    <row r="22680" spans="19:29" x14ac:dyDescent="0.25">
      <c r="S22680" s="110"/>
      <c r="U22680" s="110"/>
      <c r="W22680" s="110"/>
      <c r="Y22680" s="110"/>
      <c r="AA22680" s="110"/>
      <c r="AC22680" s="110"/>
    </row>
    <row r="22681" spans="19:29" x14ac:dyDescent="0.25">
      <c r="S22681" s="110"/>
      <c r="U22681" s="110"/>
      <c r="W22681" s="110"/>
      <c r="Y22681" s="110"/>
      <c r="AA22681" s="110"/>
      <c r="AC22681" s="110"/>
    </row>
    <row r="22682" spans="19:29" x14ac:dyDescent="0.25">
      <c r="S22682" s="111"/>
      <c r="U22682" s="111"/>
      <c r="W22682" s="111"/>
      <c r="Y22682" s="111"/>
      <c r="AA22682" s="111"/>
      <c r="AC22682" s="111"/>
    </row>
    <row r="22683" spans="19:29" x14ac:dyDescent="0.25">
      <c r="S22683" s="107"/>
      <c r="U22683" s="107"/>
      <c r="W22683" s="107"/>
      <c r="Y22683" s="107"/>
      <c r="AA22683" s="107"/>
      <c r="AC22683" s="107"/>
    </row>
    <row r="22684" spans="19:29" x14ac:dyDescent="0.25">
      <c r="S22684" s="108"/>
      <c r="U22684" s="108"/>
      <c r="W22684" s="108"/>
      <c r="Y22684" s="108"/>
      <c r="AA22684" s="108"/>
      <c r="AC22684" s="108"/>
    </row>
    <row r="22685" spans="19:29" x14ac:dyDescent="0.25">
      <c r="S22685" s="108"/>
      <c r="U22685" s="108"/>
      <c r="W22685" s="108"/>
      <c r="Y22685" s="108"/>
      <c r="AA22685" s="108"/>
      <c r="AC22685" s="108"/>
    </row>
    <row r="22686" spans="19:29" x14ac:dyDescent="0.25">
      <c r="S22686" s="109"/>
      <c r="U22686" s="109"/>
      <c r="W22686" s="109"/>
      <c r="Y22686" s="109"/>
      <c r="AA22686" s="109"/>
      <c r="AC22686" s="109"/>
    </row>
    <row r="22687" spans="19:29" x14ac:dyDescent="0.25">
      <c r="S22687" s="108"/>
      <c r="U22687" s="108"/>
      <c r="W22687" s="108"/>
      <c r="Y22687" s="108"/>
      <c r="AA22687" s="108"/>
      <c r="AC22687" s="108"/>
    </row>
    <row r="22688" spans="19:29" x14ac:dyDescent="0.25">
      <c r="S22688" s="108"/>
      <c r="U22688" s="108"/>
      <c r="W22688" s="108"/>
      <c r="Y22688" s="108"/>
      <c r="AA22688" s="108"/>
      <c r="AC22688" s="108"/>
    </row>
    <row r="22689" spans="19:29" x14ac:dyDescent="0.25">
      <c r="S22689" s="109"/>
      <c r="U22689" s="109"/>
      <c r="W22689" s="109"/>
      <c r="Y22689" s="109"/>
      <c r="AA22689" s="109"/>
      <c r="AC22689" s="109"/>
    </row>
    <row r="22690" spans="19:29" x14ac:dyDescent="0.25">
      <c r="S22690" s="108"/>
      <c r="U22690" s="108"/>
      <c r="W22690" s="108"/>
      <c r="Y22690" s="108"/>
      <c r="AA22690" s="108"/>
      <c r="AC22690" s="108"/>
    </row>
    <row r="22691" spans="19:29" x14ac:dyDescent="0.25">
      <c r="S22691" s="109"/>
      <c r="U22691" s="109"/>
      <c r="W22691" s="109"/>
      <c r="Y22691" s="109"/>
      <c r="AA22691" s="109"/>
      <c r="AC22691" s="109"/>
    </row>
    <row r="22692" spans="19:29" x14ac:dyDescent="0.25">
      <c r="S22692" s="108"/>
      <c r="U22692" s="108"/>
      <c r="W22692" s="108"/>
      <c r="Y22692" s="108"/>
      <c r="AA22692" s="108"/>
      <c r="AC22692" s="108"/>
    </row>
    <row r="22693" spans="19:29" x14ac:dyDescent="0.25">
      <c r="S22693" s="108"/>
      <c r="U22693" s="108"/>
      <c r="W22693" s="108"/>
      <c r="Y22693" s="108"/>
      <c r="AA22693" s="108"/>
      <c r="AC22693" s="108"/>
    </row>
    <row r="22694" spans="19:29" x14ac:dyDescent="0.25">
      <c r="S22694" s="108"/>
      <c r="U22694" s="108"/>
      <c r="W22694" s="108"/>
      <c r="Y22694" s="108"/>
      <c r="AA22694" s="108"/>
      <c r="AC22694" s="108"/>
    </row>
    <row r="22695" spans="19:29" x14ac:dyDescent="0.25">
      <c r="S22695" s="110"/>
      <c r="U22695" s="110"/>
      <c r="W22695" s="110"/>
      <c r="Y22695" s="110"/>
      <c r="AA22695" s="110"/>
      <c r="AC22695" s="110"/>
    </row>
    <row r="22696" spans="19:29" x14ac:dyDescent="0.25">
      <c r="S22696" s="110"/>
      <c r="U22696" s="110"/>
      <c r="W22696" s="110"/>
      <c r="Y22696" s="110"/>
      <c r="AA22696" s="110"/>
      <c r="AC22696" s="110"/>
    </row>
    <row r="22697" spans="19:29" x14ac:dyDescent="0.25">
      <c r="S22697" s="110"/>
      <c r="U22697" s="110"/>
      <c r="W22697" s="110"/>
      <c r="Y22697" s="110"/>
      <c r="AA22697" s="110"/>
      <c r="AC22697" s="110"/>
    </row>
    <row r="22698" spans="19:29" x14ac:dyDescent="0.25">
      <c r="S22698" s="110"/>
      <c r="U22698" s="110"/>
      <c r="W22698" s="110"/>
      <c r="Y22698" s="110"/>
      <c r="AA22698" s="110"/>
      <c r="AC22698" s="110"/>
    </row>
    <row r="22699" spans="19:29" x14ac:dyDescent="0.25">
      <c r="S22699" s="111"/>
      <c r="U22699" s="111"/>
      <c r="W22699" s="111"/>
      <c r="Y22699" s="111"/>
      <c r="AA22699" s="111"/>
      <c r="AC22699" s="111"/>
    </row>
    <row r="22700" spans="19:29" x14ac:dyDescent="0.25">
      <c r="S22700" s="107"/>
      <c r="U22700" s="107"/>
      <c r="W22700" s="107"/>
      <c r="Y22700" s="107"/>
      <c r="AA22700" s="107"/>
      <c r="AC22700" s="107"/>
    </row>
    <row r="22701" spans="19:29" x14ac:dyDescent="0.25">
      <c r="S22701" s="108"/>
      <c r="U22701" s="108"/>
      <c r="W22701" s="108"/>
      <c r="Y22701" s="108"/>
      <c r="AA22701" s="108"/>
      <c r="AC22701" s="108"/>
    </row>
    <row r="22702" spans="19:29" x14ac:dyDescent="0.25">
      <c r="S22702" s="108"/>
      <c r="U22702" s="108"/>
      <c r="W22702" s="108"/>
      <c r="Y22702" s="108"/>
      <c r="AA22702" s="108"/>
      <c r="AC22702" s="108"/>
    </row>
    <row r="22703" spans="19:29" x14ac:dyDescent="0.25">
      <c r="S22703" s="109"/>
      <c r="U22703" s="109"/>
      <c r="W22703" s="109"/>
      <c r="Y22703" s="109"/>
      <c r="AA22703" s="109"/>
      <c r="AC22703" s="109"/>
    </row>
    <row r="22704" spans="19:29" x14ac:dyDescent="0.25">
      <c r="S22704" s="108"/>
      <c r="U22704" s="108"/>
      <c r="W22704" s="108"/>
      <c r="Y22704" s="108"/>
      <c r="AA22704" s="108"/>
      <c r="AC22704" s="108"/>
    </row>
    <row r="22705" spans="19:29" x14ac:dyDescent="0.25">
      <c r="S22705" s="108"/>
      <c r="U22705" s="108"/>
      <c r="W22705" s="108"/>
      <c r="Y22705" s="108"/>
      <c r="AA22705" s="108"/>
      <c r="AC22705" s="108"/>
    </row>
    <row r="22706" spans="19:29" x14ac:dyDescent="0.25">
      <c r="S22706" s="109"/>
      <c r="U22706" s="109"/>
      <c r="W22706" s="109"/>
      <c r="Y22706" s="109"/>
      <c r="AA22706" s="109"/>
      <c r="AC22706" s="109"/>
    </row>
    <row r="22707" spans="19:29" x14ac:dyDescent="0.25">
      <c r="S22707" s="108"/>
      <c r="U22707" s="108"/>
      <c r="W22707" s="108"/>
      <c r="Y22707" s="108"/>
      <c r="AA22707" s="108"/>
      <c r="AC22707" s="108"/>
    </row>
    <row r="22708" spans="19:29" x14ac:dyDescent="0.25">
      <c r="S22708" s="109"/>
      <c r="U22708" s="109"/>
      <c r="W22708" s="109"/>
      <c r="Y22708" s="109"/>
      <c r="AA22708" s="109"/>
      <c r="AC22708" s="109"/>
    </row>
    <row r="22709" spans="19:29" x14ac:dyDescent="0.25">
      <c r="S22709" s="108"/>
      <c r="U22709" s="108"/>
      <c r="W22709" s="108"/>
      <c r="Y22709" s="108"/>
      <c r="AA22709" s="108"/>
      <c r="AC22709" s="108"/>
    </row>
    <row r="22710" spans="19:29" x14ac:dyDescent="0.25">
      <c r="S22710" s="108"/>
      <c r="U22710" s="108"/>
      <c r="W22710" s="108"/>
      <c r="Y22710" s="108"/>
      <c r="AA22710" s="108"/>
      <c r="AC22710" s="108"/>
    </row>
    <row r="22711" spans="19:29" x14ac:dyDescent="0.25">
      <c r="S22711" s="108"/>
      <c r="U22711" s="108"/>
      <c r="W22711" s="108"/>
      <c r="Y22711" s="108"/>
      <c r="AA22711" s="108"/>
      <c r="AC22711" s="108"/>
    </row>
    <row r="22712" spans="19:29" x14ac:dyDescent="0.25">
      <c r="S22712" s="110"/>
      <c r="U22712" s="110"/>
      <c r="W22712" s="110"/>
      <c r="Y22712" s="110"/>
      <c r="AA22712" s="110"/>
      <c r="AC22712" s="110"/>
    </row>
    <row r="22713" spans="19:29" x14ac:dyDescent="0.25">
      <c r="S22713" s="110"/>
      <c r="U22713" s="110"/>
      <c r="W22713" s="110"/>
      <c r="Y22713" s="110"/>
      <c r="AA22713" s="110"/>
      <c r="AC22713" s="110"/>
    </row>
    <row r="22714" spans="19:29" x14ac:dyDescent="0.25">
      <c r="S22714" s="110"/>
      <c r="U22714" s="110"/>
      <c r="W22714" s="110"/>
      <c r="Y22714" s="110"/>
      <c r="AA22714" s="110"/>
      <c r="AC22714" s="110"/>
    </row>
    <row r="22715" spans="19:29" x14ac:dyDescent="0.25">
      <c r="S22715" s="110"/>
      <c r="U22715" s="110"/>
      <c r="W22715" s="110"/>
      <c r="Y22715" s="110"/>
      <c r="AA22715" s="110"/>
      <c r="AC22715" s="110"/>
    </row>
    <row r="22716" spans="19:29" x14ac:dyDescent="0.25">
      <c r="S22716" s="111"/>
      <c r="U22716" s="111"/>
      <c r="W22716" s="111"/>
      <c r="Y22716" s="111"/>
      <c r="AA22716" s="111"/>
      <c r="AC22716" s="111"/>
    </row>
    <row r="22717" spans="19:29" x14ac:dyDescent="0.25">
      <c r="S22717" s="107"/>
      <c r="U22717" s="107"/>
      <c r="W22717" s="107"/>
      <c r="Y22717" s="107"/>
      <c r="AA22717" s="107"/>
      <c r="AC22717" s="107"/>
    </row>
    <row r="22718" spans="19:29" x14ac:dyDescent="0.25">
      <c r="S22718" s="108"/>
      <c r="U22718" s="108"/>
      <c r="W22718" s="108"/>
      <c r="Y22718" s="108"/>
      <c r="AA22718" s="108"/>
      <c r="AC22718" s="108"/>
    </row>
    <row r="22719" spans="19:29" x14ac:dyDescent="0.25">
      <c r="S22719" s="108"/>
      <c r="U22719" s="108"/>
      <c r="W22719" s="108"/>
      <c r="Y22719" s="108"/>
      <c r="AA22719" s="108"/>
      <c r="AC22719" s="108"/>
    </row>
    <row r="22720" spans="19:29" x14ac:dyDescent="0.25">
      <c r="S22720" s="109"/>
      <c r="U22720" s="109"/>
      <c r="W22720" s="109"/>
      <c r="Y22720" s="109"/>
      <c r="AA22720" s="109"/>
      <c r="AC22720" s="109"/>
    </row>
    <row r="22721" spans="19:29" x14ac:dyDescent="0.25">
      <c r="S22721" s="108"/>
      <c r="U22721" s="108"/>
      <c r="W22721" s="108"/>
      <c r="Y22721" s="108"/>
      <c r="AA22721" s="108"/>
      <c r="AC22721" s="108"/>
    </row>
    <row r="22722" spans="19:29" x14ac:dyDescent="0.25">
      <c r="S22722" s="108"/>
      <c r="U22722" s="108"/>
      <c r="W22722" s="108"/>
      <c r="Y22722" s="108"/>
      <c r="AA22722" s="108"/>
      <c r="AC22722" s="108"/>
    </row>
    <row r="22723" spans="19:29" x14ac:dyDescent="0.25">
      <c r="S22723" s="109"/>
      <c r="U22723" s="109"/>
      <c r="W22723" s="109"/>
      <c r="Y22723" s="109"/>
      <c r="AA22723" s="109"/>
      <c r="AC22723" s="109"/>
    </row>
    <row r="22724" spans="19:29" x14ac:dyDescent="0.25">
      <c r="S22724" s="108"/>
      <c r="U22724" s="108"/>
      <c r="W22724" s="108"/>
      <c r="Y22724" s="108"/>
      <c r="AA22724" s="108"/>
      <c r="AC22724" s="108"/>
    </row>
    <row r="22725" spans="19:29" x14ac:dyDescent="0.25">
      <c r="S22725" s="109"/>
      <c r="U22725" s="109"/>
      <c r="W22725" s="109"/>
      <c r="Y22725" s="109"/>
      <c r="AA22725" s="109"/>
      <c r="AC22725" s="109"/>
    </row>
    <row r="22726" spans="19:29" x14ac:dyDescent="0.25">
      <c r="S22726" s="108"/>
      <c r="U22726" s="108"/>
      <c r="W22726" s="108"/>
      <c r="Y22726" s="108"/>
      <c r="AA22726" s="108"/>
      <c r="AC22726" s="108"/>
    </row>
    <row r="22727" spans="19:29" x14ac:dyDescent="0.25">
      <c r="S22727" s="108"/>
      <c r="U22727" s="108"/>
      <c r="W22727" s="108"/>
      <c r="Y22727" s="108"/>
      <c r="AA22727" s="108"/>
      <c r="AC22727" s="108"/>
    </row>
    <row r="22728" spans="19:29" x14ac:dyDescent="0.25">
      <c r="S22728" s="108"/>
      <c r="U22728" s="108"/>
      <c r="W22728" s="108"/>
      <c r="Y22728" s="108"/>
      <c r="AA22728" s="108"/>
      <c r="AC22728" s="108"/>
    </row>
    <row r="22729" spans="19:29" x14ac:dyDescent="0.25">
      <c r="S22729" s="110"/>
      <c r="U22729" s="110"/>
      <c r="W22729" s="110"/>
      <c r="Y22729" s="110"/>
      <c r="AA22729" s="110"/>
      <c r="AC22729" s="110"/>
    </row>
    <row r="22730" spans="19:29" x14ac:dyDescent="0.25">
      <c r="S22730" s="110"/>
      <c r="U22730" s="110"/>
      <c r="W22730" s="110"/>
      <c r="Y22730" s="110"/>
      <c r="AA22730" s="110"/>
      <c r="AC22730" s="110"/>
    </row>
    <row r="22731" spans="19:29" x14ac:dyDescent="0.25">
      <c r="S22731" s="110"/>
      <c r="U22731" s="110"/>
      <c r="W22731" s="110"/>
      <c r="Y22731" s="110"/>
      <c r="AA22731" s="110"/>
      <c r="AC22731" s="110"/>
    </row>
    <row r="22732" spans="19:29" x14ac:dyDescent="0.25">
      <c r="S22732" s="110"/>
      <c r="U22732" s="110"/>
      <c r="W22732" s="110"/>
      <c r="Y22732" s="110"/>
      <c r="AA22732" s="110"/>
      <c r="AC22732" s="110"/>
    </row>
    <row r="22733" spans="19:29" x14ac:dyDescent="0.25">
      <c r="S22733" s="111"/>
      <c r="U22733" s="111"/>
      <c r="W22733" s="111"/>
      <c r="Y22733" s="111"/>
      <c r="AA22733" s="111"/>
      <c r="AC22733" s="111"/>
    </row>
    <row r="22734" spans="19:29" x14ac:dyDescent="0.25">
      <c r="S22734" s="107"/>
      <c r="U22734" s="107"/>
      <c r="W22734" s="107"/>
      <c r="Y22734" s="107"/>
      <c r="AA22734" s="107"/>
      <c r="AC22734" s="107"/>
    </row>
    <row r="22735" spans="19:29" x14ac:dyDescent="0.25">
      <c r="S22735" s="108"/>
      <c r="U22735" s="108"/>
      <c r="W22735" s="108"/>
      <c r="Y22735" s="108"/>
      <c r="AA22735" s="108"/>
      <c r="AC22735" s="108"/>
    </row>
    <row r="22736" spans="19:29" x14ac:dyDescent="0.25">
      <c r="S22736" s="108"/>
      <c r="U22736" s="108"/>
      <c r="W22736" s="108"/>
      <c r="Y22736" s="108"/>
      <c r="AA22736" s="108"/>
      <c r="AC22736" s="108"/>
    </row>
    <row r="22737" spans="19:29" x14ac:dyDescent="0.25">
      <c r="S22737" s="109"/>
      <c r="U22737" s="109"/>
      <c r="W22737" s="109"/>
      <c r="Y22737" s="109"/>
      <c r="AA22737" s="109"/>
      <c r="AC22737" s="109"/>
    </row>
    <row r="22738" spans="19:29" x14ac:dyDescent="0.25">
      <c r="S22738" s="108"/>
      <c r="U22738" s="108"/>
      <c r="W22738" s="108"/>
      <c r="Y22738" s="108"/>
      <c r="AA22738" s="108"/>
      <c r="AC22738" s="108"/>
    </row>
    <row r="22739" spans="19:29" x14ac:dyDescent="0.25">
      <c r="S22739" s="108"/>
      <c r="U22739" s="108"/>
      <c r="W22739" s="108"/>
      <c r="Y22739" s="108"/>
      <c r="AA22739" s="108"/>
      <c r="AC22739" s="108"/>
    </row>
    <row r="22740" spans="19:29" x14ac:dyDescent="0.25">
      <c r="S22740" s="109"/>
      <c r="U22740" s="109"/>
      <c r="W22740" s="109"/>
      <c r="Y22740" s="109"/>
      <c r="AA22740" s="109"/>
      <c r="AC22740" s="109"/>
    </row>
    <row r="22741" spans="19:29" x14ac:dyDescent="0.25">
      <c r="S22741" s="108"/>
      <c r="U22741" s="108"/>
      <c r="W22741" s="108"/>
      <c r="Y22741" s="108"/>
      <c r="AA22741" s="108"/>
      <c r="AC22741" s="108"/>
    </row>
    <row r="22742" spans="19:29" x14ac:dyDescent="0.25">
      <c r="S22742" s="109"/>
      <c r="U22742" s="109"/>
      <c r="W22742" s="109"/>
      <c r="Y22742" s="109"/>
      <c r="AA22742" s="109"/>
      <c r="AC22742" s="109"/>
    </row>
    <row r="22743" spans="19:29" x14ac:dyDescent="0.25">
      <c r="S22743" s="108"/>
      <c r="U22743" s="108"/>
      <c r="W22743" s="108"/>
      <c r="Y22743" s="108"/>
      <c r="AA22743" s="108"/>
      <c r="AC22743" s="108"/>
    </row>
    <row r="22744" spans="19:29" x14ac:dyDescent="0.25">
      <c r="S22744" s="108"/>
      <c r="U22744" s="108"/>
      <c r="W22744" s="108"/>
      <c r="Y22744" s="108"/>
      <c r="AA22744" s="108"/>
      <c r="AC22744" s="108"/>
    </row>
    <row r="22745" spans="19:29" x14ac:dyDescent="0.25">
      <c r="S22745" s="108"/>
      <c r="U22745" s="108"/>
      <c r="W22745" s="108"/>
      <c r="Y22745" s="108"/>
      <c r="AA22745" s="108"/>
      <c r="AC22745" s="108"/>
    </row>
    <row r="22746" spans="19:29" x14ac:dyDescent="0.25">
      <c r="S22746" s="110"/>
      <c r="U22746" s="110"/>
      <c r="W22746" s="110"/>
      <c r="Y22746" s="110"/>
      <c r="AA22746" s="110"/>
      <c r="AC22746" s="110"/>
    </row>
    <row r="22747" spans="19:29" x14ac:dyDescent="0.25">
      <c r="S22747" s="110"/>
      <c r="U22747" s="110"/>
      <c r="W22747" s="110"/>
      <c r="Y22747" s="110"/>
      <c r="AA22747" s="110"/>
      <c r="AC22747" s="110"/>
    </row>
    <row r="22748" spans="19:29" x14ac:dyDescent="0.25">
      <c r="S22748" s="110"/>
      <c r="U22748" s="110"/>
      <c r="W22748" s="110"/>
      <c r="Y22748" s="110"/>
      <c r="AA22748" s="110"/>
      <c r="AC22748" s="110"/>
    </row>
    <row r="22749" spans="19:29" x14ac:dyDescent="0.25">
      <c r="S22749" s="110"/>
      <c r="U22749" s="110"/>
      <c r="W22749" s="110"/>
      <c r="Y22749" s="110"/>
      <c r="AA22749" s="110"/>
      <c r="AC22749" s="110"/>
    </row>
    <row r="22750" spans="19:29" x14ac:dyDescent="0.25">
      <c r="S22750" s="111"/>
      <c r="U22750" s="111"/>
      <c r="W22750" s="111"/>
      <c r="Y22750" s="111"/>
      <c r="AA22750" s="111"/>
      <c r="AC22750" s="111"/>
    </row>
    <row r="22751" spans="19:29" x14ac:dyDescent="0.25">
      <c r="S22751" s="107"/>
      <c r="U22751" s="107"/>
      <c r="W22751" s="107"/>
      <c r="Y22751" s="107"/>
      <c r="AA22751" s="107"/>
      <c r="AC22751" s="107"/>
    </row>
    <row r="22752" spans="19:29" x14ac:dyDescent="0.25">
      <c r="S22752" s="108"/>
      <c r="U22752" s="108"/>
      <c r="W22752" s="108"/>
      <c r="Y22752" s="108"/>
      <c r="AA22752" s="108"/>
      <c r="AC22752" s="108"/>
    </row>
    <row r="22753" spans="19:29" x14ac:dyDescent="0.25">
      <c r="S22753" s="108"/>
      <c r="U22753" s="108"/>
      <c r="W22753" s="108"/>
      <c r="Y22753" s="108"/>
      <c r="AA22753" s="108"/>
      <c r="AC22753" s="108"/>
    </row>
    <row r="22754" spans="19:29" x14ac:dyDescent="0.25">
      <c r="S22754" s="109"/>
      <c r="U22754" s="109"/>
      <c r="W22754" s="109"/>
      <c r="Y22754" s="109"/>
      <c r="AA22754" s="109"/>
      <c r="AC22754" s="109"/>
    </row>
    <row r="22755" spans="19:29" x14ac:dyDescent="0.25">
      <c r="S22755" s="108"/>
      <c r="U22755" s="108"/>
      <c r="W22755" s="108"/>
      <c r="Y22755" s="108"/>
      <c r="AA22755" s="108"/>
      <c r="AC22755" s="108"/>
    </row>
    <row r="22756" spans="19:29" x14ac:dyDescent="0.25">
      <c r="S22756" s="108"/>
      <c r="U22756" s="108"/>
      <c r="W22756" s="108"/>
      <c r="Y22756" s="108"/>
      <c r="AA22756" s="108"/>
      <c r="AC22756" s="108"/>
    </row>
    <row r="22757" spans="19:29" x14ac:dyDescent="0.25">
      <c r="S22757" s="109"/>
      <c r="U22757" s="109"/>
      <c r="W22757" s="109"/>
      <c r="Y22757" s="109"/>
      <c r="AA22757" s="109"/>
      <c r="AC22757" s="109"/>
    </row>
    <row r="22758" spans="19:29" x14ac:dyDescent="0.25">
      <c r="S22758" s="108"/>
      <c r="U22758" s="108"/>
      <c r="W22758" s="108"/>
      <c r="Y22758" s="108"/>
      <c r="AA22758" s="108"/>
      <c r="AC22758" s="108"/>
    </row>
    <row r="22759" spans="19:29" x14ac:dyDescent="0.25">
      <c r="S22759" s="109"/>
      <c r="U22759" s="109"/>
      <c r="W22759" s="109"/>
      <c r="Y22759" s="109"/>
      <c r="AA22759" s="109"/>
      <c r="AC22759" s="109"/>
    </row>
    <row r="22760" spans="19:29" x14ac:dyDescent="0.25">
      <c r="S22760" s="108"/>
      <c r="U22760" s="108"/>
      <c r="W22760" s="108"/>
      <c r="Y22760" s="108"/>
      <c r="AA22760" s="108"/>
      <c r="AC22760" s="108"/>
    </row>
    <row r="22761" spans="19:29" x14ac:dyDescent="0.25">
      <c r="S22761" s="108"/>
      <c r="U22761" s="108"/>
      <c r="W22761" s="108"/>
      <c r="Y22761" s="108"/>
      <c r="AA22761" s="108"/>
      <c r="AC22761" s="108"/>
    </row>
    <row r="22762" spans="19:29" x14ac:dyDescent="0.25">
      <c r="S22762" s="108"/>
      <c r="U22762" s="108"/>
      <c r="W22762" s="108"/>
      <c r="Y22762" s="108"/>
      <c r="AA22762" s="108"/>
      <c r="AC22762" s="108"/>
    </row>
    <row r="22763" spans="19:29" x14ac:dyDescent="0.25">
      <c r="S22763" s="110"/>
      <c r="U22763" s="110"/>
      <c r="W22763" s="110"/>
      <c r="Y22763" s="110"/>
      <c r="AA22763" s="110"/>
      <c r="AC22763" s="110"/>
    </row>
    <row r="22764" spans="19:29" x14ac:dyDescent="0.25">
      <c r="S22764" s="110"/>
      <c r="U22764" s="110"/>
      <c r="W22764" s="110"/>
      <c r="Y22764" s="110"/>
      <c r="AA22764" s="110"/>
      <c r="AC22764" s="110"/>
    </row>
    <row r="22765" spans="19:29" x14ac:dyDescent="0.25">
      <c r="S22765" s="110"/>
      <c r="U22765" s="110"/>
      <c r="W22765" s="110"/>
      <c r="Y22765" s="110"/>
      <c r="AA22765" s="110"/>
      <c r="AC22765" s="110"/>
    </row>
    <row r="22766" spans="19:29" x14ac:dyDescent="0.25">
      <c r="S22766" s="110"/>
      <c r="U22766" s="110"/>
      <c r="W22766" s="110"/>
      <c r="Y22766" s="110"/>
      <c r="AA22766" s="110"/>
      <c r="AC22766" s="110"/>
    </row>
    <row r="22767" spans="19:29" x14ac:dyDescent="0.25">
      <c r="S22767" s="111"/>
      <c r="U22767" s="111"/>
      <c r="W22767" s="111"/>
      <c r="Y22767" s="111"/>
      <c r="AA22767" s="111"/>
      <c r="AC22767" s="111"/>
    </row>
    <row r="22768" spans="19:29" x14ac:dyDescent="0.25">
      <c r="S22768" s="107"/>
      <c r="U22768" s="107"/>
      <c r="W22768" s="107"/>
      <c r="Y22768" s="107"/>
      <c r="AA22768" s="107"/>
      <c r="AC22768" s="107"/>
    </row>
    <row r="22769" spans="19:29" x14ac:dyDescent="0.25">
      <c r="S22769" s="108"/>
      <c r="U22769" s="108"/>
      <c r="W22769" s="108"/>
      <c r="Y22769" s="108"/>
      <c r="AA22769" s="108"/>
      <c r="AC22769" s="108"/>
    </row>
    <row r="22770" spans="19:29" x14ac:dyDescent="0.25">
      <c r="S22770" s="108"/>
      <c r="U22770" s="108"/>
      <c r="W22770" s="108"/>
      <c r="Y22770" s="108"/>
      <c r="AA22770" s="108"/>
      <c r="AC22770" s="108"/>
    </row>
    <row r="22771" spans="19:29" x14ac:dyDescent="0.25">
      <c r="S22771" s="109"/>
      <c r="U22771" s="109"/>
      <c r="W22771" s="109"/>
      <c r="Y22771" s="109"/>
      <c r="AA22771" s="109"/>
      <c r="AC22771" s="109"/>
    </row>
    <row r="22772" spans="19:29" x14ac:dyDescent="0.25">
      <c r="S22772" s="108"/>
      <c r="U22772" s="108"/>
      <c r="W22772" s="108"/>
      <c r="Y22772" s="108"/>
      <c r="AA22772" s="108"/>
      <c r="AC22772" s="108"/>
    </row>
    <row r="22773" spans="19:29" x14ac:dyDescent="0.25">
      <c r="S22773" s="108"/>
      <c r="U22773" s="108"/>
      <c r="W22773" s="108"/>
      <c r="Y22773" s="108"/>
      <c r="AA22773" s="108"/>
      <c r="AC22773" s="108"/>
    </row>
    <row r="22774" spans="19:29" x14ac:dyDescent="0.25">
      <c r="S22774" s="109"/>
      <c r="U22774" s="109"/>
      <c r="W22774" s="109"/>
      <c r="Y22774" s="109"/>
      <c r="AA22774" s="109"/>
      <c r="AC22774" s="109"/>
    </row>
    <row r="22775" spans="19:29" x14ac:dyDescent="0.25">
      <c r="S22775" s="108"/>
      <c r="U22775" s="108"/>
      <c r="W22775" s="108"/>
      <c r="Y22775" s="108"/>
      <c r="AA22775" s="108"/>
      <c r="AC22775" s="108"/>
    </row>
    <row r="22776" spans="19:29" x14ac:dyDescent="0.25">
      <c r="S22776" s="109"/>
      <c r="U22776" s="109"/>
      <c r="W22776" s="109"/>
      <c r="Y22776" s="109"/>
      <c r="AA22776" s="109"/>
      <c r="AC22776" s="109"/>
    </row>
    <row r="22777" spans="19:29" x14ac:dyDescent="0.25">
      <c r="S22777" s="108"/>
      <c r="U22777" s="108"/>
      <c r="W22777" s="108"/>
      <c r="Y22777" s="108"/>
      <c r="AA22777" s="108"/>
      <c r="AC22777" s="108"/>
    </row>
    <row r="22778" spans="19:29" x14ac:dyDescent="0.25">
      <c r="S22778" s="108"/>
      <c r="U22778" s="108"/>
      <c r="W22778" s="108"/>
      <c r="Y22778" s="108"/>
      <c r="AA22778" s="108"/>
      <c r="AC22778" s="108"/>
    </row>
    <row r="22779" spans="19:29" x14ac:dyDescent="0.25">
      <c r="S22779" s="108"/>
      <c r="U22779" s="108"/>
      <c r="W22779" s="108"/>
      <c r="Y22779" s="108"/>
      <c r="AA22779" s="108"/>
      <c r="AC22779" s="108"/>
    </row>
    <row r="22780" spans="19:29" x14ac:dyDescent="0.25">
      <c r="S22780" s="110"/>
      <c r="U22780" s="110"/>
      <c r="W22780" s="110"/>
      <c r="Y22780" s="110"/>
      <c r="AA22780" s="110"/>
      <c r="AC22780" s="110"/>
    </row>
    <row r="22781" spans="19:29" x14ac:dyDescent="0.25">
      <c r="S22781" s="110"/>
      <c r="U22781" s="110"/>
      <c r="W22781" s="110"/>
      <c r="Y22781" s="110"/>
      <c r="AA22781" s="110"/>
      <c r="AC22781" s="110"/>
    </row>
    <row r="22782" spans="19:29" x14ac:dyDescent="0.25">
      <c r="S22782" s="110"/>
      <c r="U22782" s="110"/>
      <c r="W22782" s="110"/>
      <c r="Y22782" s="110"/>
      <c r="AA22782" s="110"/>
      <c r="AC22782" s="110"/>
    </row>
    <row r="22783" spans="19:29" x14ac:dyDescent="0.25">
      <c r="S22783" s="110"/>
      <c r="U22783" s="110"/>
      <c r="W22783" s="110"/>
      <c r="Y22783" s="110"/>
      <c r="AA22783" s="110"/>
      <c r="AC22783" s="110"/>
    </row>
    <row r="22784" spans="19:29" x14ac:dyDescent="0.25">
      <c r="S22784" s="111"/>
      <c r="U22784" s="111"/>
      <c r="W22784" s="111"/>
      <c r="Y22784" s="111"/>
      <c r="AA22784" s="111"/>
      <c r="AC22784" s="111"/>
    </row>
    <row r="22785" spans="19:29" x14ac:dyDescent="0.25">
      <c r="S22785" s="107"/>
      <c r="U22785" s="107"/>
      <c r="W22785" s="107"/>
      <c r="Y22785" s="107"/>
      <c r="AA22785" s="107"/>
      <c r="AC22785" s="107"/>
    </row>
    <row r="22786" spans="19:29" x14ac:dyDescent="0.25">
      <c r="S22786" s="108"/>
      <c r="U22786" s="108"/>
      <c r="W22786" s="108"/>
      <c r="Y22786" s="108"/>
      <c r="AA22786" s="108"/>
      <c r="AC22786" s="108"/>
    </row>
    <row r="22787" spans="19:29" x14ac:dyDescent="0.25">
      <c r="S22787" s="108"/>
      <c r="U22787" s="108"/>
      <c r="W22787" s="108"/>
      <c r="Y22787" s="108"/>
      <c r="AA22787" s="108"/>
      <c r="AC22787" s="108"/>
    </row>
    <row r="22788" spans="19:29" x14ac:dyDescent="0.25">
      <c r="S22788" s="109"/>
      <c r="U22788" s="109"/>
      <c r="W22788" s="109"/>
      <c r="Y22788" s="109"/>
      <c r="AA22788" s="109"/>
      <c r="AC22788" s="109"/>
    </row>
    <row r="22789" spans="19:29" x14ac:dyDescent="0.25">
      <c r="S22789" s="108"/>
      <c r="U22789" s="108"/>
      <c r="W22789" s="108"/>
      <c r="Y22789" s="108"/>
      <c r="AA22789" s="108"/>
      <c r="AC22789" s="108"/>
    </row>
    <row r="22790" spans="19:29" x14ac:dyDescent="0.25">
      <c r="S22790" s="108"/>
      <c r="U22790" s="108"/>
      <c r="W22790" s="108"/>
      <c r="Y22790" s="108"/>
      <c r="AA22790" s="108"/>
      <c r="AC22790" s="108"/>
    </row>
    <row r="22791" spans="19:29" x14ac:dyDescent="0.25">
      <c r="S22791" s="109"/>
      <c r="U22791" s="109"/>
      <c r="W22791" s="109"/>
      <c r="Y22791" s="109"/>
      <c r="AA22791" s="109"/>
      <c r="AC22791" s="109"/>
    </row>
    <row r="22792" spans="19:29" x14ac:dyDescent="0.25">
      <c r="S22792" s="108"/>
      <c r="U22792" s="108"/>
      <c r="W22792" s="108"/>
      <c r="Y22792" s="108"/>
      <c r="AA22792" s="108"/>
      <c r="AC22792" s="108"/>
    </row>
    <row r="22793" spans="19:29" x14ac:dyDescent="0.25">
      <c r="S22793" s="109"/>
      <c r="U22793" s="109"/>
      <c r="W22793" s="109"/>
      <c r="Y22793" s="109"/>
      <c r="AA22793" s="109"/>
      <c r="AC22793" s="109"/>
    </row>
    <row r="22794" spans="19:29" x14ac:dyDescent="0.25">
      <c r="S22794" s="108"/>
      <c r="U22794" s="108"/>
      <c r="W22794" s="108"/>
      <c r="Y22794" s="108"/>
      <c r="AA22794" s="108"/>
      <c r="AC22794" s="108"/>
    </row>
    <row r="22795" spans="19:29" x14ac:dyDescent="0.25">
      <c r="S22795" s="108"/>
      <c r="U22795" s="108"/>
      <c r="W22795" s="108"/>
      <c r="Y22795" s="108"/>
      <c r="AA22795" s="108"/>
      <c r="AC22795" s="108"/>
    </row>
    <row r="22796" spans="19:29" x14ac:dyDescent="0.25">
      <c r="S22796" s="108"/>
      <c r="U22796" s="108"/>
      <c r="W22796" s="108"/>
      <c r="Y22796" s="108"/>
      <c r="AA22796" s="108"/>
      <c r="AC22796" s="108"/>
    </row>
    <row r="22797" spans="19:29" x14ac:dyDescent="0.25">
      <c r="S22797" s="110"/>
      <c r="U22797" s="110"/>
      <c r="W22797" s="110"/>
      <c r="Y22797" s="110"/>
      <c r="AA22797" s="110"/>
      <c r="AC22797" s="110"/>
    </row>
    <row r="22798" spans="19:29" x14ac:dyDescent="0.25">
      <c r="S22798" s="110"/>
      <c r="U22798" s="110"/>
      <c r="W22798" s="110"/>
      <c r="Y22798" s="110"/>
      <c r="AA22798" s="110"/>
      <c r="AC22798" s="110"/>
    </row>
    <row r="22799" spans="19:29" x14ac:dyDescent="0.25">
      <c r="S22799" s="110"/>
      <c r="U22799" s="110"/>
      <c r="W22799" s="110"/>
      <c r="Y22799" s="110"/>
      <c r="AA22799" s="110"/>
      <c r="AC22799" s="110"/>
    </row>
    <row r="22800" spans="19:29" x14ac:dyDescent="0.25">
      <c r="S22800" s="110"/>
      <c r="U22800" s="110"/>
      <c r="W22800" s="110"/>
      <c r="Y22800" s="110"/>
      <c r="AA22800" s="110"/>
      <c r="AC22800" s="110"/>
    </row>
    <row r="22801" spans="19:29" x14ac:dyDescent="0.25">
      <c r="S22801" s="111"/>
      <c r="U22801" s="111"/>
      <c r="W22801" s="111"/>
      <c r="Y22801" s="111"/>
      <c r="AA22801" s="111"/>
      <c r="AC22801" s="111"/>
    </row>
    <row r="22802" spans="19:29" x14ac:dyDescent="0.25">
      <c r="S22802" s="107"/>
      <c r="U22802" s="107"/>
      <c r="W22802" s="107"/>
      <c r="Y22802" s="107"/>
      <c r="AA22802" s="107"/>
      <c r="AC22802" s="107"/>
    </row>
    <row r="22803" spans="19:29" x14ac:dyDescent="0.25">
      <c r="S22803" s="108"/>
      <c r="U22803" s="108"/>
      <c r="W22803" s="108"/>
      <c r="Y22803" s="108"/>
      <c r="AA22803" s="108"/>
      <c r="AC22803" s="108"/>
    </row>
    <row r="22804" spans="19:29" x14ac:dyDescent="0.25">
      <c r="S22804" s="108"/>
      <c r="U22804" s="108"/>
      <c r="W22804" s="108"/>
      <c r="Y22804" s="108"/>
      <c r="AA22804" s="108"/>
      <c r="AC22804" s="108"/>
    </row>
    <row r="22805" spans="19:29" x14ac:dyDescent="0.25">
      <c r="S22805" s="109"/>
      <c r="U22805" s="109"/>
      <c r="W22805" s="109"/>
      <c r="Y22805" s="109"/>
      <c r="AA22805" s="109"/>
      <c r="AC22805" s="109"/>
    </row>
    <row r="22806" spans="19:29" x14ac:dyDescent="0.25">
      <c r="S22806" s="108"/>
      <c r="U22806" s="108"/>
      <c r="W22806" s="108"/>
      <c r="Y22806" s="108"/>
      <c r="AA22806" s="108"/>
      <c r="AC22806" s="108"/>
    </row>
    <row r="22807" spans="19:29" x14ac:dyDescent="0.25">
      <c r="S22807" s="108"/>
      <c r="U22807" s="108"/>
      <c r="W22807" s="108"/>
      <c r="Y22807" s="108"/>
      <c r="AA22807" s="108"/>
      <c r="AC22807" s="108"/>
    </row>
    <row r="22808" spans="19:29" x14ac:dyDescent="0.25">
      <c r="S22808" s="109"/>
      <c r="U22808" s="109"/>
      <c r="W22808" s="109"/>
      <c r="Y22808" s="109"/>
      <c r="AA22808" s="109"/>
      <c r="AC22808" s="109"/>
    </row>
    <row r="22809" spans="19:29" x14ac:dyDescent="0.25">
      <c r="S22809" s="108"/>
      <c r="U22809" s="108"/>
      <c r="W22809" s="108"/>
      <c r="Y22809" s="108"/>
      <c r="AA22809" s="108"/>
      <c r="AC22809" s="108"/>
    </row>
    <row r="22810" spans="19:29" x14ac:dyDescent="0.25">
      <c r="S22810" s="109"/>
      <c r="U22810" s="109"/>
      <c r="W22810" s="109"/>
      <c r="Y22810" s="109"/>
      <c r="AA22810" s="109"/>
      <c r="AC22810" s="109"/>
    </row>
    <row r="22811" spans="19:29" x14ac:dyDescent="0.25">
      <c r="S22811" s="108"/>
      <c r="U22811" s="108"/>
      <c r="W22811" s="108"/>
      <c r="Y22811" s="108"/>
      <c r="AA22811" s="108"/>
      <c r="AC22811" s="108"/>
    </row>
    <row r="22812" spans="19:29" x14ac:dyDescent="0.25">
      <c r="S22812" s="108"/>
      <c r="U22812" s="108"/>
      <c r="W22812" s="108"/>
      <c r="Y22812" s="108"/>
      <c r="AA22812" s="108"/>
      <c r="AC22812" s="108"/>
    </row>
    <row r="22813" spans="19:29" x14ac:dyDescent="0.25">
      <c r="S22813" s="108"/>
      <c r="U22813" s="108"/>
      <c r="W22813" s="108"/>
      <c r="Y22813" s="108"/>
      <c r="AA22813" s="108"/>
      <c r="AC22813" s="108"/>
    </row>
    <row r="22814" spans="19:29" x14ac:dyDescent="0.25">
      <c r="S22814" s="110"/>
      <c r="U22814" s="110"/>
      <c r="W22814" s="110"/>
      <c r="Y22814" s="110"/>
      <c r="AA22814" s="110"/>
      <c r="AC22814" s="110"/>
    </row>
    <row r="22815" spans="19:29" x14ac:dyDescent="0.25">
      <c r="S22815" s="110"/>
      <c r="U22815" s="110"/>
      <c r="W22815" s="110"/>
      <c r="Y22815" s="110"/>
      <c r="AA22815" s="110"/>
      <c r="AC22815" s="110"/>
    </row>
    <row r="22816" spans="19:29" x14ac:dyDescent="0.25">
      <c r="S22816" s="110"/>
      <c r="U22816" s="110"/>
      <c r="W22816" s="110"/>
      <c r="Y22816" s="110"/>
      <c r="AA22816" s="110"/>
      <c r="AC22816" s="110"/>
    </row>
    <row r="22817" spans="19:29" x14ac:dyDescent="0.25">
      <c r="S22817" s="110"/>
      <c r="U22817" s="110"/>
      <c r="W22817" s="110"/>
      <c r="Y22817" s="110"/>
      <c r="AA22817" s="110"/>
      <c r="AC22817" s="110"/>
    </row>
    <row r="22818" spans="19:29" x14ac:dyDescent="0.25">
      <c r="S22818" s="111"/>
      <c r="U22818" s="111"/>
      <c r="W22818" s="111"/>
      <c r="Y22818" s="111"/>
      <c r="AA22818" s="111"/>
      <c r="AC22818" s="111"/>
    </row>
    <row r="22819" spans="19:29" x14ac:dyDescent="0.25">
      <c r="S22819" s="107"/>
      <c r="U22819" s="107"/>
      <c r="W22819" s="107"/>
      <c r="Y22819" s="107"/>
      <c r="AA22819" s="107"/>
      <c r="AC22819" s="107"/>
    </row>
    <row r="22820" spans="19:29" x14ac:dyDescent="0.25">
      <c r="S22820" s="108"/>
      <c r="U22820" s="108"/>
      <c r="W22820" s="108"/>
      <c r="Y22820" s="108"/>
      <c r="AA22820" s="108"/>
      <c r="AC22820" s="108"/>
    </row>
    <row r="22821" spans="19:29" x14ac:dyDescent="0.25">
      <c r="S22821" s="108"/>
      <c r="U22821" s="108"/>
      <c r="W22821" s="108"/>
      <c r="Y22821" s="108"/>
      <c r="AA22821" s="108"/>
      <c r="AC22821" s="108"/>
    </row>
    <row r="22822" spans="19:29" x14ac:dyDescent="0.25">
      <c r="S22822" s="109"/>
      <c r="U22822" s="109"/>
      <c r="W22822" s="109"/>
      <c r="Y22822" s="109"/>
      <c r="AA22822" s="109"/>
      <c r="AC22822" s="109"/>
    </row>
    <row r="22823" spans="19:29" x14ac:dyDescent="0.25">
      <c r="S22823" s="108"/>
      <c r="U22823" s="108"/>
      <c r="W22823" s="108"/>
      <c r="Y22823" s="108"/>
      <c r="AA22823" s="108"/>
      <c r="AC22823" s="108"/>
    </row>
    <row r="22824" spans="19:29" x14ac:dyDescent="0.25">
      <c r="S22824" s="108"/>
      <c r="U22824" s="108"/>
      <c r="W22824" s="108"/>
      <c r="Y22824" s="108"/>
      <c r="AA22824" s="108"/>
      <c r="AC22824" s="108"/>
    </row>
    <row r="22825" spans="19:29" x14ac:dyDescent="0.25">
      <c r="S22825" s="109"/>
      <c r="U22825" s="109"/>
      <c r="W22825" s="109"/>
      <c r="Y22825" s="109"/>
      <c r="AA22825" s="109"/>
      <c r="AC22825" s="109"/>
    </row>
    <row r="22826" spans="19:29" x14ac:dyDescent="0.25">
      <c r="S22826" s="108"/>
      <c r="U22826" s="108"/>
      <c r="W22826" s="108"/>
      <c r="Y22826" s="108"/>
      <c r="AA22826" s="108"/>
      <c r="AC22826" s="108"/>
    </row>
    <row r="22827" spans="19:29" x14ac:dyDescent="0.25">
      <c r="S22827" s="109"/>
      <c r="U22827" s="109"/>
      <c r="W22827" s="109"/>
      <c r="Y22827" s="109"/>
      <c r="AA22827" s="109"/>
      <c r="AC22827" s="109"/>
    </row>
    <row r="22828" spans="19:29" x14ac:dyDescent="0.25">
      <c r="S22828" s="108"/>
      <c r="U22828" s="108"/>
      <c r="W22828" s="108"/>
      <c r="Y22828" s="108"/>
      <c r="AA22828" s="108"/>
      <c r="AC22828" s="108"/>
    </row>
    <row r="22829" spans="19:29" x14ac:dyDescent="0.25">
      <c r="S22829" s="108"/>
      <c r="U22829" s="108"/>
      <c r="W22829" s="108"/>
      <c r="Y22829" s="108"/>
      <c r="AA22829" s="108"/>
      <c r="AC22829" s="108"/>
    </row>
    <row r="22830" spans="19:29" x14ac:dyDescent="0.25">
      <c r="S22830" s="108"/>
      <c r="U22830" s="108"/>
      <c r="W22830" s="108"/>
      <c r="Y22830" s="108"/>
      <c r="AA22830" s="108"/>
      <c r="AC22830" s="108"/>
    </row>
    <row r="22831" spans="19:29" x14ac:dyDescent="0.25">
      <c r="S22831" s="110"/>
      <c r="U22831" s="110"/>
      <c r="W22831" s="110"/>
      <c r="Y22831" s="110"/>
      <c r="AA22831" s="110"/>
      <c r="AC22831" s="110"/>
    </row>
    <row r="22832" spans="19:29" x14ac:dyDescent="0.25">
      <c r="S22832" s="110"/>
      <c r="U22832" s="110"/>
      <c r="W22832" s="110"/>
      <c r="Y22832" s="110"/>
      <c r="AA22832" s="110"/>
      <c r="AC22832" s="110"/>
    </row>
    <row r="22833" spans="19:29" x14ac:dyDescent="0.25">
      <c r="S22833" s="110"/>
      <c r="U22833" s="110"/>
      <c r="W22833" s="110"/>
      <c r="Y22833" s="110"/>
      <c r="AA22833" s="110"/>
      <c r="AC22833" s="110"/>
    </row>
    <row r="22834" spans="19:29" x14ac:dyDescent="0.25">
      <c r="S22834" s="110"/>
      <c r="U22834" s="110"/>
      <c r="W22834" s="110"/>
      <c r="Y22834" s="110"/>
      <c r="AA22834" s="110"/>
      <c r="AC22834" s="110"/>
    </row>
    <row r="22835" spans="19:29" x14ac:dyDescent="0.25">
      <c r="S22835" s="111"/>
      <c r="U22835" s="111"/>
      <c r="W22835" s="111"/>
      <c r="Y22835" s="111"/>
      <c r="AA22835" s="111"/>
      <c r="AC22835" s="111"/>
    </row>
    <row r="22836" spans="19:29" x14ac:dyDescent="0.25">
      <c r="S22836" s="107"/>
      <c r="U22836" s="107"/>
      <c r="W22836" s="107"/>
      <c r="Y22836" s="107"/>
      <c r="AA22836" s="107"/>
      <c r="AC22836" s="107"/>
    </row>
    <row r="22837" spans="19:29" x14ac:dyDescent="0.25">
      <c r="S22837" s="108"/>
      <c r="U22837" s="108"/>
      <c r="W22837" s="108"/>
      <c r="Y22837" s="108"/>
      <c r="AA22837" s="108"/>
      <c r="AC22837" s="108"/>
    </row>
    <row r="22838" spans="19:29" x14ac:dyDescent="0.25">
      <c r="S22838" s="108"/>
      <c r="U22838" s="108"/>
      <c r="W22838" s="108"/>
      <c r="Y22838" s="108"/>
      <c r="AA22838" s="108"/>
      <c r="AC22838" s="108"/>
    </row>
    <row r="22839" spans="19:29" x14ac:dyDescent="0.25">
      <c r="S22839" s="109"/>
      <c r="U22839" s="109"/>
      <c r="W22839" s="109"/>
      <c r="Y22839" s="109"/>
      <c r="AA22839" s="109"/>
      <c r="AC22839" s="109"/>
    </row>
    <row r="22840" spans="19:29" x14ac:dyDescent="0.25">
      <c r="S22840" s="108"/>
      <c r="U22840" s="108"/>
      <c r="W22840" s="108"/>
      <c r="Y22840" s="108"/>
      <c r="AA22840" s="108"/>
      <c r="AC22840" s="108"/>
    </row>
    <row r="22841" spans="19:29" x14ac:dyDescent="0.25">
      <c r="S22841" s="108"/>
      <c r="U22841" s="108"/>
      <c r="W22841" s="108"/>
      <c r="Y22841" s="108"/>
      <c r="AA22841" s="108"/>
      <c r="AC22841" s="108"/>
    </row>
    <row r="22842" spans="19:29" x14ac:dyDescent="0.25">
      <c r="S22842" s="109"/>
      <c r="U22842" s="109"/>
      <c r="W22842" s="109"/>
      <c r="Y22842" s="109"/>
      <c r="AA22842" s="109"/>
      <c r="AC22842" s="109"/>
    </row>
    <row r="22843" spans="19:29" x14ac:dyDescent="0.25">
      <c r="S22843" s="108"/>
      <c r="U22843" s="108"/>
      <c r="W22843" s="108"/>
      <c r="Y22843" s="108"/>
      <c r="AA22843" s="108"/>
      <c r="AC22843" s="108"/>
    </row>
    <row r="22844" spans="19:29" x14ac:dyDescent="0.25">
      <c r="S22844" s="109"/>
      <c r="U22844" s="109"/>
      <c r="W22844" s="109"/>
      <c r="Y22844" s="109"/>
      <c r="AA22844" s="109"/>
      <c r="AC22844" s="109"/>
    </row>
    <row r="22845" spans="19:29" x14ac:dyDescent="0.25">
      <c r="S22845" s="108"/>
      <c r="U22845" s="108"/>
      <c r="W22845" s="108"/>
      <c r="Y22845" s="108"/>
      <c r="AA22845" s="108"/>
      <c r="AC22845" s="108"/>
    </row>
    <row r="22846" spans="19:29" x14ac:dyDescent="0.25">
      <c r="S22846" s="108"/>
      <c r="U22846" s="108"/>
      <c r="W22846" s="108"/>
      <c r="Y22846" s="108"/>
      <c r="AA22846" s="108"/>
      <c r="AC22846" s="108"/>
    </row>
    <row r="22847" spans="19:29" x14ac:dyDescent="0.25">
      <c r="S22847" s="108"/>
      <c r="U22847" s="108"/>
      <c r="W22847" s="108"/>
      <c r="Y22847" s="108"/>
      <c r="AA22847" s="108"/>
      <c r="AC22847" s="108"/>
    </row>
    <row r="22848" spans="19:29" x14ac:dyDescent="0.25">
      <c r="S22848" s="110"/>
      <c r="U22848" s="110"/>
      <c r="W22848" s="110"/>
      <c r="Y22848" s="110"/>
      <c r="AA22848" s="110"/>
      <c r="AC22848" s="110"/>
    </row>
    <row r="22849" spans="19:29" x14ac:dyDescent="0.25">
      <c r="S22849" s="110"/>
      <c r="U22849" s="110"/>
      <c r="W22849" s="110"/>
      <c r="Y22849" s="110"/>
      <c r="AA22849" s="110"/>
      <c r="AC22849" s="110"/>
    </row>
    <row r="22850" spans="19:29" x14ac:dyDescent="0.25">
      <c r="S22850" s="110"/>
      <c r="U22850" s="110"/>
      <c r="W22850" s="110"/>
      <c r="Y22850" s="110"/>
      <c r="AA22850" s="110"/>
      <c r="AC22850" s="110"/>
    </row>
    <row r="22851" spans="19:29" x14ac:dyDescent="0.25">
      <c r="S22851" s="110"/>
      <c r="U22851" s="110"/>
      <c r="W22851" s="110"/>
      <c r="Y22851" s="110"/>
      <c r="AA22851" s="110"/>
      <c r="AC22851" s="110"/>
    </row>
    <row r="22852" spans="19:29" x14ac:dyDescent="0.25">
      <c r="S22852" s="111"/>
      <c r="U22852" s="111"/>
      <c r="W22852" s="111"/>
      <c r="Y22852" s="111"/>
      <c r="AA22852" s="111"/>
      <c r="AC22852" s="111"/>
    </row>
    <row r="22853" spans="19:29" x14ac:dyDescent="0.25">
      <c r="S22853" s="107"/>
      <c r="U22853" s="107"/>
      <c r="W22853" s="107"/>
      <c r="Y22853" s="107"/>
      <c r="AA22853" s="107"/>
      <c r="AC22853" s="107"/>
    </row>
    <row r="22854" spans="19:29" x14ac:dyDescent="0.25">
      <c r="S22854" s="108"/>
      <c r="U22854" s="108"/>
      <c r="W22854" s="108"/>
      <c r="Y22854" s="108"/>
      <c r="AA22854" s="108"/>
      <c r="AC22854" s="108"/>
    </row>
    <row r="22855" spans="19:29" x14ac:dyDescent="0.25">
      <c r="S22855" s="108"/>
      <c r="U22855" s="108"/>
      <c r="W22855" s="108"/>
      <c r="Y22855" s="108"/>
      <c r="AA22855" s="108"/>
      <c r="AC22855" s="108"/>
    </row>
    <row r="22856" spans="19:29" x14ac:dyDescent="0.25">
      <c r="S22856" s="109"/>
      <c r="U22856" s="109"/>
      <c r="W22856" s="109"/>
      <c r="Y22856" s="109"/>
      <c r="AA22856" s="109"/>
      <c r="AC22856" s="109"/>
    </row>
    <row r="22857" spans="19:29" x14ac:dyDescent="0.25">
      <c r="S22857" s="108"/>
      <c r="U22857" s="108"/>
      <c r="W22857" s="108"/>
      <c r="Y22857" s="108"/>
      <c r="AA22857" s="108"/>
      <c r="AC22857" s="108"/>
    </row>
    <row r="22858" spans="19:29" x14ac:dyDescent="0.25">
      <c r="S22858" s="108"/>
      <c r="U22858" s="108"/>
      <c r="W22858" s="108"/>
      <c r="Y22858" s="108"/>
      <c r="AA22858" s="108"/>
      <c r="AC22858" s="108"/>
    </row>
    <row r="22859" spans="19:29" x14ac:dyDescent="0.25">
      <c r="S22859" s="109"/>
      <c r="U22859" s="109"/>
      <c r="W22859" s="109"/>
      <c r="Y22859" s="109"/>
      <c r="AA22859" s="109"/>
      <c r="AC22859" s="109"/>
    </row>
    <row r="22860" spans="19:29" x14ac:dyDescent="0.25">
      <c r="S22860" s="108"/>
      <c r="U22860" s="108"/>
      <c r="W22860" s="108"/>
      <c r="Y22860" s="108"/>
      <c r="AA22860" s="108"/>
      <c r="AC22860" s="108"/>
    </row>
    <row r="22861" spans="19:29" x14ac:dyDescent="0.25">
      <c r="S22861" s="109"/>
      <c r="U22861" s="109"/>
      <c r="W22861" s="109"/>
      <c r="Y22861" s="109"/>
      <c r="AA22861" s="109"/>
      <c r="AC22861" s="109"/>
    </row>
    <row r="22862" spans="19:29" x14ac:dyDescent="0.25">
      <c r="S22862" s="108"/>
      <c r="U22862" s="108"/>
      <c r="W22862" s="108"/>
      <c r="Y22862" s="108"/>
      <c r="AA22862" s="108"/>
      <c r="AC22862" s="108"/>
    </row>
    <row r="22863" spans="19:29" x14ac:dyDescent="0.25">
      <c r="S22863" s="108"/>
      <c r="U22863" s="108"/>
      <c r="W22863" s="108"/>
      <c r="Y22863" s="108"/>
      <c r="AA22863" s="108"/>
      <c r="AC22863" s="108"/>
    </row>
    <row r="22864" spans="19:29" x14ac:dyDescent="0.25">
      <c r="S22864" s="108"/>
      <c r="U22864" s="108"/>
      <c r="W22864" s="108"/>
      <c r="Y22864" s="108"/>
      <c r="AA22864" s="108"/>
      <c r="AC22864" s="108"/>
    </row>
    <row r="22865" spans="19:29" x14ac:dyDescent="0.25">
      <c r="S22865" s="110"/>
      <c r="U22865" s="110"/>
      <c r="W22865" s="110"/>
      <c r="Y22865" s="110"/>
      <c r="AA22865" s="110"/>
      <c r="AC22865" s="110"/>
    </row>
    <row r="22866" spans="19:29" x14ac:dyDescent="0.25">
      <c r="S22866" s="110"/>
      <c r="U22866" s="110"/>
      <c r="W22866" s="110"/>
      <c r="Y22866" s="110"/>
      <c r="AA22866" s="110"/>
      <c r="AC22866" s="110"/>
    </row>
    <row r="22867" spans="19:29" x14ac:dyDescent="0.25">
      <c r="S22867" s="110"/>
      <c r="U22867" s="110"/>
      <c r="W22867" s="110"/>
      <c r="Y22867" s="110"/>
      <c r="AA22867" s="110"/>
      <c r="AC22867" s="110"/>
    </row>
    <row r="22868" spans="19:29" x14ac:dyDescent="0.25">
      <c r="S22868" s="110"/>
      <c r="U22868" s="110"/>
      <c r="W22868" s="110"/>
      <c r="Y22868" s="110"/>
      <c r="AA22868" s="110"/>
      <c r="AC22868" s="110"/>
    </row>
    <row r="22869" spans="19:29" x14ac:dyDescent="0.25">
      <c r="S22869" s="111"/>
      <c r="U22869" s="111"/>
      <c r="W22869" s="111"/>
      <c r="Y22869" s="111"/>
      <c r="AA22869" s="111"/>
      <c r="AC22869" s="111"/>
    </row>
    <row r="22870" spans="19:29" x14ac:dyDescent="0.25">
      <c r="S22870" s="107"/>
      <c r="U22870" s="107"/>
      <c r="W22870" s="107"/>
      <c r="Y22870" s="107"/>
      <c r="AA22870" s="107"/>
      <c r="AC22870" s="107"/>
    </row>
    <row r="22871" spans="19:29" x14ac:dyDescent="0.25">
      <c r="S22871" s="108"/>
      <c r="U22871" s="108"/>
      <c r="W22871" s="108"/>
      <c r="Y22871" s="108"/>
      <c r="AA22871" s="108"/>
      <c r="AC22871" s="108"/>
    </row>
    <row r="22872" spans="19:29" x14ac:dyDescent="0.25">
      <c r="S22872" s="108"/>
      <c r="U22872" s="108"/>
      <c r="W22872" s="108"/>
      <c r="Y22872" s="108"/>
      <c r="AA22872" s="108"/>
      <c r="AC22872" s="108"/>
    </row>
    <row r="22873" spans="19:29" x14ac:dyDescent="0.25">
      <c r="S22873" s="109"/>
      <c r="U22873" s="109"/>
      <c r="W22873" s="109"/>
      <c r="Y22873" s="109"/>
      <c r="AA22873" s="109"/>
      <c r="AC22873" s="109"/>
    </row>
    <row r="22874" spans="19:29" x14ac:dyDescent="0.25">
      <c r="S22874" s="108"/>
      <c r="U22874" s="108"/>
      <c r="W22874" s="108"/>
      <c r="Y22874" s="108"/>
      <c r="AA22874" s="108"/>
      <c r="AC22874" s="108"/>
    </row>
    <row r="22875" spans="19:29" x14ac:dyDescent="0.25">
      <c r="S22875" s="108"/>
      <c r="U22875" s="108"/>
      <c r="W22875" s="108"/>
      <c r="Y22875" s="108"/>
      <c r="AA22875" s="108"/>
      <c r="AC22875" s="108"/>
    </row>
    <row r="22876" spans="19:29" x14ac:dyDescent="0.25">
      <c r="S22876" s="109"/>
      <c r="U22876" s="109"/>
      <c r="W22876" s="109"/>
      <c r="Y22876" s="109"/>
      <c r="AA22876" s="109"/>
      <c r="AC22876" s="109"/>
    </row>
    <row r="22877" spans="19:29" x14ac:dyDescent="0.25">
      <c r="S22877" s="108"/>
      <c r="U22877" s="108"/>
      <c r="W22877" s="108"/>
      <c r="Y22877" s="108"/>
      <c r="AA22877" s="108"/>
      <c r="AC22877" s="108"/>
    </row>
    <row r="22878" spans="19:29" x14ac:dyDescent="0.25">
      <c r="S22878" s="109"/>
      <c r="U22878" s="109"/>
      <c r="W22878" s="109"/>
      <c r="Y22878" s="109"/>
      <c r="AA22878" s="109"/>
      <c r="AC22878" s="109"/>
    </row>
    <row r="22879" spans="19:29" x14ac:dyDescent="0.25">
      <c r="S22879" s="108"/>
      <c r="U22879" s="108"/>
      <c r="W22879" s="108"/>
      <c r="Y22879" s="108"/>
      <c r="AA22879" s="108"/>
      <c r="AC22879" s="108"/>
    </row>
    <row r="22880" spans="19:29" x14ac:dyDescent="0.25">
      <c r="S22880" s="108"/>
      <c r="U22880" s="108"/>
      <c r="W22880" s="108"/>
      <c r="Y22880" s="108"/>
      <c r="AA22880" s="108"/>
      <c r="AC22880" s="108"/>
    </row>
    <row r="22881" spans="19:29" x14ac:dyDescent="0.25">
      <c r="S22881" s="108"/>
      <c r="U22881" s="108"/>
      <c r="W22881" s="108"/>
      <c r="Y22881" s="108"/>
      <c r="AA22881" s="108"/>
      <c r="AC22881" s="108"/>
    </row>
    <row r="22882" spans="19:29" x14ac:dyDescent="0.25">
      <c r="S22882" s="110"/>
      <c r="U22882" s="110"/>
      <c r="W22882" s="110"/>
      <c r="Y22882" s="110"/>
      <c r="AA22882" s="110"/>
      <c r="AC22882" s="110"/>
    </row>
    <row r="22883" spans="19:29" x14ac:dyDescent="0.25">
      <c r="S22883" s="110"/>
      <c r="U22883" s="110"/>
      <c r="W22883" s="110"/>
      <c r="Y22883" s="110"/>
      <c r="AA22883" s="110"/>
      <c r="AC22883" s="110"/>
    </row>
    <row r="22884" spans="19:29" x14ac:dyDescent="0.25">
      <c r="S22884" s="110"/>
      <c r="U22884" s="110"/>
      <c r="W22884" s="110"/>
      <c r="Y22884" s="110"/>
      <c r="AA22884" s="110"/>
      <c r="AC22884" s="110"/>
    </row>
    <row r="22885" spans="19:29" x14ac:dyDescent="0.25">
      <c r="S22885" s="110"/>
      <c r="U22885" s="110"/>
      <c r="W22885" s="110"/>
      <c r="Y22885" s="110"/>
      <c r="AA22885" s="110"/>
      <c r="AC22885" s="110"/>
    </row>
    <row r="22886" spans="19:29" x14ac:dyDescent="0.25">
      <c r="S22886" s="111"/>
      <c r="U22886" s="111"/>
      <c r="W22886" s="111"/>
      <c r="Y22886" s="111"/>
      <c r="AA22886" s="111"/>
      <c r="AC22886" s="111"/>
    </row>
    <row r="22887" spans="19:29" x14ac:dyDescent="0.25">
      <c r="S22887" s="107"/>
      <c r="U22887" s="107"/>
      <c r="W22887" s="107"/>
      <c r="Y22887" s="107"/>
      <c r="AA22887" s="107"/>
      <c r="AC22887" s="107"/>
    </row>
    <row r="22888" spans="19:29" x14ac:dyDescent="0.25">
      <c r="S22888" s="108"/>
      <c r="U22888" s="108"/>
      <c r="W22888" s="108"/>
      <c r="Y22888" s="108"/>
      <c r="AA22888" s="108"/>
      <c r="AC22888" s="108"/>
    </row>
    <row r="22889" spans="19:29" x14ac:dyDescent="0.25">
      <c r="S22889" s="108"/>
      <c r="U22889" s="108"/>
      <c r="W22889" s="108"/>
      <c r="Y22889" s="108"/>
      <c r="AA22889" s="108"/>
      <c r="AC22889" s="108"/>
    </row>
    <row r="22890" spans="19:29" x14ac:dyDescent="0.25">
      <c r="S22890" s="109"/>
      <c r="U22890" s="109"/>
      <c r="W22890" s="109"/>
      <c r="Y22890" s="109"/>
      <c r="AA22890" s="109"/>
      <c r="AC22890" s="109"/>
    </row>
    <row r="22891" spans="19:29" x14ac:dyDescent="0.25">
      <c r="S22891" s="108"/>
      <c r="U22891" s="108"/>
      <c r="W22891" s="108"/>
      <c r="Y22891" s="108"/>
      <c r="AA22891" s="108"/>
      <c r="AC22891" s="108"/>
    </row>
    <row r="22892" spans="19:29" x14ac:dyDescent="0.25">
      <c r="S22892" s="108"/>
      <c r="U22892" s="108"/>
      <c r="W22892" s="108"/>
      <c r="Y22892" s="108"/>
      <c r="AA22892" s="108"/>
      <c r="AC22892" s="108"/>
    </row>
    <row r="22893" spans="19:29" x14ac:dyDescent="0.25">
      <c r="S22893" s="109"/>
      <c r="U22893" s="109"/>
      <c r="W22893" s="109"/>
      <c r="Y22893" s="109"/>
      <c r="AA22893" s="109"/>
      <c r="AC22893" s="109"/>
    </row>
    <row r="22894" spans="19:29" x14ac:dyDescent="0.25">
      <c r="S22894" s="108"/>
      <c r="U22894" s="108"/>
      <c r="W22894" s="108"/>
      <c r="Y22894" s="108"/>
      <c r="AA22894" s="108"/>
      <c r="AC22894" s="108"/>
    </row>
    <row r="22895" spans="19:29" x14ac:dyDescent="0.25">
      <c r="S22895" s="109"/>
      <c r="U22895" s="109"/>
      <c r="W22895" s="109"/>
      <c r="Y22895" s="109"/>
      <c r="AA22895" s="109"/>
      <c r="AC22895" s="109"/>
    </row>
    <row r="22896" spans="19:29" x14ac:dyDescent="0.25">
      <c r="S22896" s="108"/>
      <c r="U22896" s="108"/>
      <c r="W22896" s="108"/>
      <c r="Y22896" s="108"/>
      <c r="AA22896" s="108"/>
      <c r="AC22896" s="108"/>
    </row>
    <row r="22897" spans="19:29" x14ac:dyDescent="0.25">
      <c r="S22897" s="108"/>
      <c r="U22897" s="108"/>
      <c r="W22897" s="108"/>
      <c r="Y22897" s="108"/>
      <c r="AA22897" s="108"/>
      <c r="AC22897" s="108"/>
    </row>
    <row r="22898" spans="19:29" x14ac:dyDescent="0.25">
      <c r="S22898" s="108"/>
      <c r="U22898" s="108"/>
      <c r="W22898" s="108"/>
      <c r="Y22898" s="108"/>
      <c r="AA22898" s="108"/>
      <c r="AC22898" s="108"/>
    </row>
    <row r="22899" spans="19:29" x14ac:dyDescent="0.25">
      <c r="S22899" s="110"/>
      <c r="U22899" s="110"/>
      <c r="W22899" s="110"/>
      <c r="Y22899" s="110"/>
      <c r="AA22899" s="110"/>
      <c r="AC22899" s="110"/>
    </row>
    <row r="22900" spans="19:29" x14ac:dyDescent="0.25">
      <c r="S22900" s="110"/>
      <c r="U22900" s="110"/>
      <c r="W22900" s="110"/>
      <c r="Y22900" s="110"/>
      <c r="AA22900" s="110"/>
      <c r="AC22900" s="110"/>
    </row>
    <row r="22901" spans="19:29" x14ac:dyDescent="0.25">
      <c r="S22901" s="110"/>
      <c r="U22901" s="110"/>
      <c r="W22901" s="110"/>
      <c r="Y22901" s="110"/>
      <c r="AA22901" s="110"/>
      <c r="AC22901" s="110"/>
    </row>
    <row r="22902" spans="19:29" x14ac:dyDescent="0.25">
      <c r="S22902" s="110"/>
      <c r="U22902" s="110"/>
      <c r="W22902" s="110"/>
      <c r="Y22902" s="110"/>
      <c r="AA22902" s="110"/>
      <c r="AC22902" s="110"/>
    </row>
    <row r="22903" spans="19:29" x14ac:dyDescent="0.25">
      <c r="S22903" s="111"/>
      <c r="U22903" s="111"/>
      <c r="W22903" s="111"/>
      <c r="Y22903" s="111"/>
      <c r="AA22903" s="111"/>
      <c r="AC22903" s="111"/>
    </row>
    <row r="22904" spans="19:29" x14ac:dyDescent="0.25">
      <c r="S22904" s="107"/>
      <c r="U22904" s="107"/>
      <c r="W22904" s="107"/>
      <c r="Y22904" s="107"/>
      <c r="AA22904" s="107"/>
      <c r="AC22904" s="107"/>
    </row>
    <row r="22905" spans="19:29" x14ac:dyDescent="0.25">
      <c r="S22905" s="108"/>
      <c r="U22905" s="108"/>
      <c r="W22905" s="108"/>
      <c r="Y22905" s="108"/>
      <c r="AA22905" s="108"/>
      <c r="AC22905" s="108"/>
    </row>
    <row r="22906" spans="19:29" x14ac:dyDescent="0.25">
      <c r="S22906" s="108"/>
      <c r="U22906" s="108"/>
      <c r="W22906" s="108"/>
      <c r="Y22906" s="108"/>
      <c r="AA22906" s="108"/>
      <c r="AC22906" s="108"/>
    </row>
    <row r="22907" spans="19:29" x14ac:dyDescent="0.25">
      <c r="S22907" s="109"/>
      <c r="U22907" s="109"/>
      <c r="W22907" s="109"/>
      <c r="Y22907" s="109"/>
      <c r="AA22907" s="109"/>
      <c r="AC22907" s="109"/>
    </row>
    <row r="22908" spans="19:29" x14ac:dyDescent="0.25">
      <c r="S22908" s="108"/>
      <c r="U22908" s="108"/>
      <c r="W22908" s="108"/>
      <c r="Y22908" s="108"/>
      <c r="AA22908" s="108"/>
      <c r="AC22908" s="108"/>
    </row>
    <row r="22909" spans="19:29" x14ac:dyDescent="0.25">
      <c r="S22909" s="108"/>
      <c r="U22909" s="108"/>
      <c r="W22909" s="108"/>
      <c r="Y22909" s="108"/>
      <c r="AA22909" s="108"/>
      <c r="AC22909" s="108"/>
    </row>
    <row r="22910" spans="19:29" x14ac:dyDescent="0.25">
      <c r="S22910" s="109"/>
      <c r="U22910" s="109"/>
      <c r="W22910" s="109"/>
      <c r="Y22910" s="109"/>
      <c r="AA22910" s="109"/>
      <c r="AC22910" s="109"/>
    </row>
    <row r="22911" spans="19:29" x14ac:dyDescent="0.25">
      <c r="S22911" s="108"/>
      <c r="U22911" s="108"/>
      <c r="W22911" s="108"/>
      <c r="Y22911" s="108"/>
      <c r="AA22911" s="108"/>
      <c r="AC22911" s="108"/>
    </row>
    <row r="22912" spans="19:29" x14ac:dyDescent="0.25">
      <c r="S22912" s="109"/>
      <c r="U22912" s="109"/>
      <c r="W22912" s="109"/>
      <c r="Y22912" s="109"/>
      <c r="AA22912" s="109"/>
      <c r="AC22912" s="109"/>
    </row>
    <row r="22913" spans="19:29" x14ac:dyDescent="0.25">
      <c r="S22913" s="108"/>
      <c r="U22913" s="108"/>
      <c r="W22913" s="108"/>
      <c r="Y22913" s="108"/>
      <c r="AA22913" s="108"/>
      <c r="AC22913" s="108"/>
    </row>
    <row r="22914" spans="19:29" x14ac:dyDescent="0.25">
      <c r="S22914" s="108"/>
      <c r="U22914" s="108"/>
      <c r="W22914" s="108"/>
      <c r="Y22914" s="108"/>
      <c r="AA22914" s="108"/>
      <c r="AC22914" s="108"/>
    </row>
    <row r="22915" spans="19:29" x14ac:dyDescent="0.25">
      <c r="S22915" s="108"/>
      <c r="U22915" s="108"/>
      <c r="W22915" s="108"/>
      <c r="Y22915" s="108"/>
      <c r="AA22915" s="108"/>
      <c r="AC22915" s="108"/>
    </row>
    <row r="22916" spans="19:29" x14ac:dyDescent="0.25">
      <c r="S22916" s="110"/>
      <c r="U22916" s="110"/>
      <c r="W22916" s="110"/>
      <c r="Y22916" s="110"/>
      <c r="AA22916" s="110"/>
      <c r="AC22916" s="110"/>
    </row>
    <row r="22917" spans="19:29" x14ac:dyDescent="0.25">
      <c r="S22917" s="110"/>
      <c r="U22917" s="110"/>
      <c r="W22917" s="110"/>
      <c r="Y22917" s="110"/>
      <c r="AA22917" s="110"/>
      <c r="AC22917" s="110"/>
    </row>
    <row r="22918" spans="19:29" x14ac:dyDescent="0.25">
      <c r="S22918" s="110"/>
      <c r="U22918" s="110"/>
      <c r="W22918" s="110"/>
      <c r="Y22918" s="110"/>
      <c r="AA22918" s="110"/>
      <c r="AC22918" s="110"/>
    </row>
    <row r="22919" spans="19:29" x14ac:dyDescent="0.25">
      <c r="S22919" s="110"/>
      <c r="U22919" s="110"/>
      <c r="W22919" s="110"/>
      <c r="Y22919" s="110"/>
      <c r="AA22919" s="110"/>
      <c r="AC22919" s="110"/>
    </row>
    <row r="22920" spans="19:29" x14ac:dyDescent="0.25">
      <c r="S22920" s="111"/>
      <c r="U22920" s="111"/>
      <c r="W22920" s="111"/>
      <c r="Y22920" s="111"/>
      <c r="AA22920" s="111"/>
      <c r="AC22920" s="111"/>
    </row>
    <row r="22921" spans="19:29" x14ac:dyDescent="0.25">
      <c r="S22921" s="107"/>
      <c r="U22921" s="107"/>
      <c r="W22921" s="107"/>
      <c r="Y22921" s="107"/>
      <c r="AA22921" s="107"/>
      <c r="AC22921" s="107"/>
    </row>
    <row r="22922" spans="19:29" x14ac:dyDescent="0.25">
      <c r="S22922" s="108"/>
      <c r="U22922" s="108"/>
      <c r="W22922" s="108"/>
      <c r="Y22922" s="108"/>
      <c r="AA22922" s="108"/>
      <c r="AC22922" s="108"/>
    </row>
    <row r="22923" spans="19:29" x14ac:dyDescent="0.25">
      <c r="S22923" s="108"/>
      <c r="U22923" s="108"/>
      <c r="W22923" s="108"/>
      <c r="Y22923" s="108"/>
      <c r="AA22923" s="108"/>
      <c r="AC22923" s="108"/>
    </row>
    <row r="22924" spans="19:29" x14ac:dyDescent="0.25">
      <c r="S22924" s="109"/>
      <c r="U22924" s="109"/>
      <c r="W22924" s="109"/>
      <c r="Y22924" s="109"/>
      <c r="AA22924" s="109"/>
      <c r="AC22924" s="109"/>
    </row>
    <row r="22925" spans="19:29" x14ac:dyDescent="0.25">
      <c r="S22925" s="108"/>
      <c r="U22925" s="108"/>
      <c r="W22925" s="108"/>
      <c r="Y22925" s="108"/>
      <c r="AA22925" s="108"/>
      <c r="AC22925" s="108"/>
    </row>
    <row r="22926" spans="19:29" x14ac:dyDescent="0.25">
      <c r="S22926" s="108"/>
      <c r="U22926" s="108"/>
      <c r="W22926" s="108"/>
      <c r="Y22926" s="108"/>
      <c r="AA22926" s="108"/>
      <c r="AC22926" s="108"/>
    </row>
    <row r="22927" spans="19:29" x14ac:dyDescent="0.25">
      <c r="S22927" s="109"/>
      <c r="U22927" s="109"/>
      <c r="W22927" s="109"/>
      <c r="Y22927" s="109"/>
      <c r="AA22927" s="109"/>
      <c r="AC22927" s="109"/>
    </row>
    <row r="22928" spans="19:29" x14ac:dyDescent="0.25">
      <c r="S22928" s="108"/>
      <c r="U22928" s="108"/>
      <c r="W22928" s="108"/>
      <c r="Y22928" s="108"/>
      <c r="AA22928" s="108"/>
      <c r="AC22928" s="108"/>
    </row>
    <row r="22929" spans="19:29" x14ac:dyDescent="0.25">
      <c r="S22929" s="109"/>
      <c r="U22929" s="109"/>
      <c r="W22929" s="109"/>
      <c r="Y22929" s="109"/>
      <c r="AA22929" s="109"/>
      <c r="AC22929" s="109"/>
    </row>
    <row r="22930" spans="19:29" x14ac:dyDescent="0.25">
      <c r="S22930" s="108"/>
      <c r="U22930" s="108"/>
      <c r="W22930" s="108"/>
      <c r="Y22930" s="108"/>
      <c r="AA22930" s="108"/>
      <c r="AC22930" s="108"/>
    </row>
    <row r="22931" spans="19:29" x14ac:dyDescent="0.25">
      <c r="S22931" s="108"/>
      <c r="U22931" s="108"/>
      <c r="W22931" s="108"/>
      <c r="Y22931" s="108"/>
      <c r="AA22931" s="108"/>
      <c r="AC22931" s="108"/>
    </row>
    <row r="22932" spans="19:29" x14ac:dyDescent="0.25">
      <c r="S22932" s="108"/>
      <c r="U22932" s="108"/>
      <c r="W22932" s="108"/>
      <c r="Y22932" s="108"/>
      <c r="AA22932" s="108"/>
      <c r="AC22932" s="108"/>
    </row>
    <row r="22933" spans="19:29" x14ac:dyDescent="0.25">
      <c r="S22933" s="110"/>
      <c r="U22933" s="110"/>
      <c r="W22933" s="110"/>
      <c r="Y22933" s="110"/>
      <c r="AA22933" s="110"/>
      <c r="AC22933" s="110"/>
    </row>
    <row r="22934" spans="19:29" x14ac:dyDescent="0.25">
      <c r="S22934" s="110"/>
      <c r="U22934" s="110"/>
      <c r="W22934" s="110"/>
      <c r="Y22934" s="110"/>
      <c r="AA22934" s="110"/>
      <c r="AC22934" s="110"/>
    </row>
    <row r="22935" spans="19:29" x14ac:dyDescent="0.25">
      <c r="S22935" s="110"/>
      <c r="U22935" s="110"/>
      <c r="W22935" s="110"/>
      <c r="Y22935" s="110"/>
      <c r="AA22935" s="110"/>
      <c r="AC22935" s="110"/>
    </row>
    <row r="22936" spans="19:29" x14ac:dyDescent="0.25">
      <c r="S22936" s="110"/>
      <c r="U22936" s="110"/>
      <c r="W22936" s="110"/>
      <c r="Y22936" s="110"/>
      <c r="AA22936" s="110"/>
      <c r="AC22936" s="110"/>
    </row>
    <row r="22937" spans="19:29" x14ac:dyDescent="0.25">
      <c r="S22937" s="111"/>
      <c r="U22937" s="111"/>
      <c r="W22937" s="111"/>
      <c r="Y22937" s="111"/>
      <c r="AA22937" s="111"/>
      <c r="AC22937" s="111"/>
    </row>
    <row r="22938" spans="19:29" x14ac:dyDescent="0.25">
      <c r="S22938" s="107"/>
      <c r="U22938" s="107"/>
      <c r="W22938" s="107"/>
      <c r="Y22938" s="107"/>
      <c r="AA22938" s="107"/>
      <c r="AC22938" s="107"/>
    </row>
    <row r="22939" spans="19:29" x14ac:dyDescent="0.25">
      <c r="S22939" s="108"/>
      <c r="U22939" s="108"/>
      <c r="W22939" s="108"/>
      <c r="Y22939" s="108"/>
      <c r="AA22939" s="108"/>
      <c r="AC22939" s="108"/>
    </row>
    <row r="22940" spans="19:29" x14ac:dyDescent="0.25">
      <c r="S22940" s="108"/>
      <c r="U22940" s="108"/>
      <c r="W22940" s="108"/>
      <c r="Y22940" s="108"/>
      <c r="AA22940" s="108"/>
      <c r="AC22940" s="108"/>
    </row>
    <row r="22941" spans="19:29" x14ac:dyDescent="0.25">
      <c r="S22941" s="109"/>
      <c r="U22941" s="109"/>
      <c r="W22941" s="109"/>
      <c r="Y22941" s="109"/>
      <c r="AA22941" s="109"/>
      <c r="AC22941" s="109"/>
    </row>
    <row r="22942" spans="19:29" x14ac:dyDescent="0.25">
      <c r="S22942" s="108"/>
      <c r="U22942" s="108"/>
      <c r="W22942" s="108"/>
      <c r="Y22942" s="108"/>
      <c r="AA22942" s="108"/>
      <c r="AC22942" s="108"/>
    </row>
    <row r="22943" spans="19:29" x14ac:dyDescent="0.25">
      <c r="S22943" s="108"/>
      <c r="U22943" s="108"/>
      <c r="W22943" s="108"/>
      <c r="Y22943" s="108"/>
      <c r="AA22943" s="108"/>
      <c r="AC22943" s="108"/>
    </row>
    <row r="22944" spans="19:29" x14ac:dyDescent="0.25">
      <c r="S22944" s="109"/>
      <c r="U22944" s="109"/>
      <c r="W22944" s="109"/>
      <c r="Y22944" s="109"/>
      <c r="AA22944" s="109"/>
      <c r="AC22944" s="109"/>
    </row>
    <row r="22945" spans="19:29" x14ac:dyDescent="0.25">
      <c r="S22945" s="108"/>
      <c r="U22945" s="108"/>
      <c r="W22945" s="108"/>
      <c r="Y22945" s="108"/>
      <c r="AA22945" s="108"/>
      <c r="AC22945" s="108"/>
    </row>
    <row r="22946" spans="19:29" x14ac:dyDescent="0.25">
      <c r="S22946" s="109"/>
      <c r="U22946" s="109"/>
      <c r="W22946" s="109"/>
      <c r="Y22946" s="109"/>
      <c r="AA22946" s="109"/>
      <c r="AC22946" s="109"/>
    </row>
    <row r="22947" spans="19:29" x14ac:dyDescent="0.25">
      <c r="S22947" s="108"/>
      <c r="U22947" s="108"/>
      <c r="W22947" s="108"/>
      <c r="Y22947" s="108"/>
      <c r="AA22947" s="108"/>
      <c r="AC22947" s="108"/>
    </row>
    <row r="22948" spans="19:29" x14ac:dyDescent="0.25">
      <c r="S22948" s="108"/>
      <c r="U22948" s="108"/>
      <c r="W22948" s="108"/>
      <c r="Y22948" s="108"/>
      <c r="AA22948" s="108"/>
      <c r="AC22948" s="108"/>
    </row>
    <row r="22949" spans="19:29" x14ac:dyDescent="0.25">
      <c r="S22949" s="108"/>
      <c r="U22949" s="108"/>
      <c r="W22949" s="108"/>
      <c r="Y22949" s="108"/>
      <c r="AA22949" s="108"/>
      <c r="AC22949" s="108"/>
    </row>
    <row r="22950" spans="19:29" x14ac:dyDescent="0.25">
      <c r="S22950" s="110"/>
      <c r="U22950" s="110"/>
      <c r="W22950" s="110"/>
      <c r="Y22950" s="110"/>
      <c r="AA22950" s="110"/>
      <c r="AC22950" s="110"/>
    </row>
    <row r="22951" spans="19:29" x14ac:dyDescent="0.25">
      <c r="S22951" s="110"/>
      <c r="U22951" s="110"/>
      <c r="W22951" s="110"/>
      <c r="Y22951" s="110"/>
      <c r="AA22951" s="110"/>
      <c r="AC22951" s="110"/>
    </row>
    <row r="22952" spans="19:29" x14ac:dyDescent="0.25">
      <c r="S22952" s="110"/>
      <c r="U22952" s="110"/>
      <c r="W22952" s="110"/>
      <c r="Y22952" s="110"/>
      <c r="AA22952" s="110"/>
      <c r="AC22952" s="110"/>
    </row>
    <row r="22953" spans="19:29" x14ac:dyDescent="0.25">
      <c r="S22953" s="110"/>
      <c r="U22953" s="110"/>
      <c r="W22953" s="110"/>
      <c r="Y22953" s="110"/>
      <c r="AA22953" s="110"/>
      <c r="AC22953" s="110"/>
    </row>
    <row r="22954" spans="19:29" x14ac:dyDescent="0.25">
      <c r="S22954" s="111"/>
      <c r="U22954" s="111"/>
      <c r="W22954" s="111"/>
      <c r="Y22954" s="111"/>
      <c r="AA22954" s="111"/>
      <c r="AC22954" s="111"/>
    </row>
    <row r="22955" spans="19:29" x14ac:dyDescent="0.25">
      <c r="S22955" s="107"/>
      <c r="U22955" s="107"/>
      <c r="W22955" s="107"/>
      <c r="Y22955" s="107"/>
      <c r="AA22955" s="107"/>
      <c r="AC22955" s="107"/>
    </row>
    <row r="22956" spans="19:29" x14ac:dyDescent="0.25">
      <c r="S22956" s="108"/>
      <c r="U22956" s="108"/>
      <c r="W22956" s="108"/>
      <c r="Y22956" s="108"/>
      <c r="AA22956" s="108"/>
      <c r="AC22956" s="108"/>
    </row>
    <row r="22957" spans="19:29" x14ac:dyDescent="0.25">
      <c r="S22957" s="108"/>
      <c r="U22957" s="108"/>
      <c r="W22957" s="108"/>
      <c r="Y22957" s="108"/>
      <c r="AA22957" s="108"/>
      <c r="AC22957" s="108"/>
    </row>
    <row r="22958" spans="19:29" x14ac:dyDescent="0.25">
      <c r="S22958" s="109"/>
      <c r="U22958" s="109"/>
      <c r="W22958" s="109"/>
      <c r="Y22958" s="109"/>
      <c r="AA22958" s="109"/>
      <c r="AC22958" s="109"/>
    </row>
    <row r="22959" spans="19:29" x14ac:dyDescent="0.25">
      <c r="S22959" s="108"/>
      <c r="U22959" s="108"/>
      <c r="W22959" s="108"/>
      <c r="Y22959" s="108"/>
      <c r="AA22959" s="108"/>
      <c r="AC22959" s="108"/>
    </row>
    <row r="22960" spans="19:29" x14ac:dyDescent="0.25">
      <c r="S22960" s="108"/>
      <c r="U22960" s="108"/>
      <c r="W22960" s="108"/>
      <c r="Y22960" s="108"/>
      <c r="AA22960" s="108"/>
      <c r="AC22960" s="108"/>
    </row>
    <row r="22961" spans="19:29" x14ac:dyDescent="0.25">
      <c r="S22961" s="109"/>
      <c r="U22961" s="109"/>
      <c r="W22961" s="109"/>
      <c r="Y22961" s="109"/>
      <c r="AA22961" s="109"/>
      <c r="AC22961" s="109"/>
    </row>
    <row r="22962" spans="19:29" x14ac:dyDescent="0.25">
      <c r="S22962" s="108"/>
      <c r="U22962" s="108"/>
      <c r="W22962" s="108"/>
      <c r="Y22962" s="108"/>
      <c r="AA22962" s="108"/>
      <c r="AC22962" s="108"/>
    </row>
    <row r="22963" spans="19:29" x14ac:dyDescent="0.25">
      <c r="S22963" s="109"/>
      <c r="U22963" s="109"/>
      <c r="W22963" s="109"/>
      <c r="Y22963" s="109"/>
      <c r="AA22963" s="109"/>
      <c r="AC22963" s="109"/>
    </row>
    <row r="22964" spans="19:29" x14ac:dyDescent="0.25">
      <c r="S22964" s="108"/>
      <c r="U22964" s="108"/>
      <c r="W22964" s="108"/>
      <c r="Y22964" s="108"/>
      <c r="AA22964" s="108"/>
      <c r="AC22964" s="108"/>
    </row>
    <row r="22965" spans="19:29" x14ac:dyDescent="0.25">
      <c r="S22965" s="108"/>
      <c r="U22965" s="108"/>
      <c r="W22965" s="108"/>
      <c r="Y22965" s="108"/>
      <c r="AA22965" s="108"/>
      <c r="AC22965" s="108"/>
    </row>
    <row r="22966" spans="19:29" x14ac:dyDescent="0.25">
      <c r="S22966" s="108"/>
      <c r="U22966" s="108"/>
      <c r="W22966" s="108"/>
      <c r="Y22966" s="108"/>
      <c r="AA22966" s="108"/>
      <c r="AC22966" s="108"/>
    </row>
    <row r="22967" spans="19:29" x14ac:dyDescent="0.25">
      <c r="S22967" s="110"/>
      <c r="U22967" s="110"/>
      <c r="W22967" s="110"/>
      <c r="Y22967" s="110"/>
      <c r="AA22967" s="110"/>
      <c r="AC22967" s="110"/>
    </row>
    <row r="22968" spans="19:29" x14ac:dyDescent="0.25">
      <c r="S22968" s="110"/>
      <c r="U22968" s="110"/>
      <c r="W22968" s="110"/>
      <c r="Y22968" s="110"/>
      <c r="AA22968" s="110"/>
      <c r="AC22968" s="110"/>
    </row>
    <row r="22969" spans="19:29" x14ac:dyDescent="0.25">
      <c r="S22969" s="110"/>
      <c r="U22969" s="110"/>
      <c r="W22969" s="110"/>
      <c r="Y22969" s="110"/>
      <c r="AA22969" s="110"/>
      <c r="AC22969" s="110"/>
    </row>
    <row r="22970" spans="19:29" x14ac:dyDescent="0.25">
      <c r="S22970" s="110"/>
      <c r="U22970" s="110"/>
      <c r="W22970" s="110"/>
      <c r="Y22970" s="110"/>
      <c r="AA22970" s="110"/>
      <c r="AC22970" s="110"/>
    </row>
    <row r="22971" spans="19:29" x14ac:dyDescent="0.25">
      <c r="S22971" s="111"/>
      <c r="U22971" s="111"/>
      <c r="W22971" s="111"/>
      <c r="Y22971" s="111"/>
      <c r="AA22971" s="111"/>
      <c r="AC22971" s="111"/>
    </row>
    <row r="22972" spans="19:29" x14ac:dyDescent="0.25">
      <c r="S22972" s="107"/>
      <c r="U22972" s="107"/>
      <c r="W22972" s="107"/>
      <c r="Y22972" s="107"/>
      <c r="AA22972" s="107"/>
      <c r="AC22972" s="107"/>
    </row>
    <row r="22973" spans="19:29" x14ac:dyDescent="0.25">
      <c r="S22973" s="108"/>
      <c r="U22973" s="108"/>
      <c r="W22973" s="108"/>
      <c r="Y22973" s="108"/>
      <c r="AA22973" s="108"/>
      <c r="AC22973" s="108"/>
    </row>
    <row r="22974" spans="19:29" x14ac:dyDescent="0.25">
      <c r="S22974" s="108"/>
      <c r="U22974" s="108"/>
      <c r="W22974" s="108"/>
      <c r="Y22974" s="108"/>
      <c r="AA22974" s="108"/>
      <c r="AC22974" s="108"/>
    </row>
    <row r="22975" spans="19:29" x14ac:dyDescent="0.25">
      <c r="S22975" s="109"/>
      <c r="U22975" s="109"/>
      <c r="W22975" s="109"/>
      <c r="Y22975" s="109"/>
      <c r="AA22975" s="109"/>
      <c r="AC22975" s="109"/>
    </row>
    <row r="22976" spans="19:29" x14ac:dyDescent="0.25">
      <c r="S22976" s="108"/>
      <c r="U22976" s="108"/>
      <c r="W22976" s="108"/>
      <c r="Y22976" s="108"/>
      <c r="AA22976" s="108"/>
      <c r="AC22976" s="108"/>
    </row>
    <row r="22977" spans="19:29" x14ac:dyDescent="0.25">
      <c r="S22977" s="108"/>
      <c r="U22977" s="108"/>
      <c r="W22977" s="108"/>
      <c r="Y22977" s="108"/>
      <c r="AA22977" s="108"/>
      <c r="AC22977" s="108"/>
    </row>
    <row r="22978" spans="19:29" x14ac:dyDescent="0.25">
      <c r="S22978" s="109"/>
      <c r="U22978" s="109"/>
      <c r="W22978" s="109"/>
      <c r="Y22978" s="109"/>
      <c r="AA22978" s="109"/>
      <c r="AC22978" s="109"/>
    </row>
    <row r="22979" spans="19:29" x14ac:dyDescent="0.25">
      <c r="S22979" s="108"/>
      <c r="U22979" s="108"/>
      <c r="W22979" s="108"/>
      <c r="Y22979" s="108"/>
      <c r="AA22979" s="108"/>
      <c r="AC22979" s="108"/>
    </row>
    <row r="22980" spans="19:29" x14ac:dyDescent="0.25">
      <c r="S22980" s="109"/>
      <c r="U22980" s="109"/>
      <c r="W22980" s="109"/>
      <c r="Y22980" s="109"/>
      <c r="AA22980" s="109"/>
      <c r="AC22980" s="109"/>
    </row>
    <row r="22981" spans="19:29" x14ac:dyDescent="0.25">
      <c r="S22981" s="108"/>
      <c r="U22981" s="108"/>
      <c r="W22981" s="108"/>
      <c r="Y22981" s="108"/>
      <c r="AA22981" s="108"/>
      <c r="AC22981" s="108"/>
    </row>
    <row r="22982" spans="19:29" x14ac:dyDescent="0.25">
      <c r="S22982" s="108"/>
      <c r="U22982" s="108"/>
      <c r="W22982" s="108"/>
      <c r="Y22982" s="108"/>
      <c r="AA22982" s="108"/>
      <c r="AC22982" s="108"/>
    </row>
    <row r="22983" spans="19:29" x14ac:dyDescent="0.25">
      <c r="S22983" s="108"/>
      <c r="U22983" s="108"/>
      <c r="W22983" s="108"/>
      <c r="Y22983" s="108"/>
      <c r="AA22983" s="108"/>
      <c r="AC22983" s="108"/>
    </row>
    <row r="22984" spans="19:29" x14ac:dyDescent="0.25">
      <c r="S22984" s="110"/>
      <c r="U22984" s="110"/>
      <c r="W22984" s="110"/>
      <c r="Y22984" s="110"/>
      <c r="AA22984" s="110"/>
      <c r="AC22984" s="110"/>
    </row>
    <row r="22985" spans="19:29" x14ac:dyDescent="0.25">
      <c r="S22985" s="110"/>
      <c r="U22985" s="110"/>
      <c r="W22985" s="110"/>
      <c r="Y22985" s="110"/>
      <c r="AA22985" s="110"/>
      <c r="AC22985" s="110"/>
    </row>
    <row r="22986" spans="19:29" x14ac:dyDescent="0.25">
      <c r="S22986" s="110"/>
      <c r="U22986" s="110"/>
      <c r="W22986" s="110"/>
      <c r="Y22986" s="110"/>
      <c r="AA22986" s="110"/>
      <c r="AC22986" s="110"/>
    </row>
    <row r="22987" spans="19:29" x14ac:dyDescent="0.25">
      <c r="S22987" s="110"/>
      <c r="U22987" s="110"/>
      <c r="W22987" s="110"/>
      <c r="Y22987" s="110"/>
      <c r="AA22987" s="110"/>
      <c r="AC22987" s="110"/>
    </row>
    <row r="22988" spans="19:29" x14ac:dyDescent="0.25">
      <c r="S22988" s="111"/>
      <c r="U22988" s="111"/>
      <c r="W22988" s="111"/>
      <c r="Y22988" s="111"/>
      <c r="AA22988" s="111"/>
      <c r="AC22988" s="111"/>
    </row>
    <row r="22989" spans="19:29" x14ac:dyDescent="0.25">
      <c r="S22989" s="107"/>
      <c r="U22989" s="107"/>
      <c r="W22989" s="107"/>
      <c r="Y22989" s="107"/>
      <c r="AA22989" s="107"/>
      <c r="AC22989" s="107"/>
    </row>
    <row r="22990" spans="19:29" x14ac:dyDescent="0.25">
      <c r="S22990" s="108"/>
      <c r="U22990" s="108"/>
      <c r="W22990" s="108"/>
      <c r="Y22990" s="108"/>
      <c r="AA22990" s="108"/>
      <c r="AC22990" s="108"/>
    </row>
    <row r="22991" spans="19:29" x14ac:dyDescent="0.25">
      <c r="S22991" s="108"/>
      <c r="U22991" s="108"/>
      <c r="W22991" s="108"/>
      <c r="Y22991" s="108"/>
      <c r="AA22991" s="108"/>
      <c r="AC22991" s="108"/>
    </row>
    <row r="22992" spans="19:29" x14ac:dyDescent="0.25">
      <c r="S22992" s="109"/>
      <c r="U22992" s="109"/>
      <c r="W22992" s="109"/>
      <c r="Y22992" s="109"/>
      <c r="AA22992" s="109"/>
      <c r="AC22992" s="109"/>
    </row>
    <row r="22993" spans="19:29" x14ac:dyDescent="0.25">
      <c r="S22993" s="108"/>
      <c r="U22993" s="108"/>
      <c r="W22993" s="108"/>
      <c r="Y22993" s="108"/>
      <c r="AA22993" s="108"/>
      <c r="AC22993" s="108"/>
    </row>
    <row r="22994" spans="19:29" x14ac:dyDescent="0.25">
      <c r="S22994" s="108"/>
      <c r="U22994" s="108"/>
      <c r="W22994" s="108"/>
      <c r="Y22994" s="108"/>
      <c r="AA22994" s="108"/>
      <c r="AC22994" s="108"/>
    </row>
    <row r="22995" spans="19:29" x14ac:dyDescent="0.25">
      <c r="S22995" s="109"/>
      <c r="U22995" s="109"/>
      <c r="W22995" s="109"/>
      <c r="Y22995" s="109"/>
      <c r="AA22995" s="109"/>
      <c r="AC22995" s="109"/>
    </row>
    <row r="22996" spans="19:29" x14ac:dyDescent="0.25">
      <c r="S22996" s="108"/>
      <c r="U22996" s="108"/>
      <c r="W22996" s="108"/>
      <c r="Y22996" s="108"/>
      <c r="AA22996" s="108"/>
      <c r="AC22996" s="108"/>
    </row>
    <row r="22997" spans="19:29" x14ac:dyDescent="0.25">
      <c r="S22997" s="109"/>
      <c r="U22997" s="109"/>
      <c r="W22997" s="109"/>
      <c r="Y22997" s="109"/>
      <c r="AA22997" s="109"/>
      <c r="AC22997" s="109"/>
    </row>
    <row r="22998" spans="19:29" x14ac:dyDescent="0.25">
      <c r="S22998" s="108"/>
      <c r="U22998" s="108"/>
      <c r="W22998" s="108"/>
      <c r="Y22998" s="108"/>
      <c r="AA22998" s="108"/>
      <c r="AC22998" s="108"/>
    </row>
    <row r="22999" spans="19:29" x14ac:dyDescent="0.25">
      <c r="S22999" s="108"/>
      <c r="U22999" s="108"/>
      <c r="W22999" s="108"/>
      <c r="Y22999" s="108"/>
      <c r="AA22999" s="108"/>
      <c r="AC22999" s="108"/>
    </row>
    <row r="23000" spans="19:29" x14ac:dyDescent="0.25">
      <c r="S23000" s="108"/>
      <c r="U23000" s="108"/>
      <c r="W23000" s="108"/>
      <c r="Y23000" s="108"/>
      <c r="AA23000" s="108"/>
      <c r="AC23000" s="108"/>
    </row>
    <row r="23001" spans="19:29" x14ac:dyDescent="0.25">
      <c r="S23001" s="110"/>
      <c r="U23001" s="110"/>
      <c r="W23001" s="110"/>
      <c r="Y23001" s="110"/>
      <c r="AA23001" s="110"/>
      <c r="AC23001" s="110"/>
    </row>
    <row r="23002" spans="19:29" x14ac:dyDescent="0.25">
      <c r="S23002" s="110"/>
      <c r="U23002" s="110"/>
      <c r="W23002" s="110"/>
      <c r="Y23002" s="110"/>
      <c r="AA23002" s="110"/>
      <c r="AC23002" s="110"/>
    </row>
    <row r="23003" spans="19:29" x14ac:dyDescent="0.25">
      <c r="S23003" s="110"/>
      <c r="U23003" s="110"/>
      <c r="W23003" s="110"/>
      <c r="Y23003" s="110"/>
      <c r="AA23003" s="110"/>
      <c r="AC23003" s="110"/>
    </row>
    <row r="23004" spans="19:29" x14ac:dyDescent="0.25">
      <c r="S23004" s="110"/>
      <c r="U23004" s="110"/>
      <c r="W23004" s="110"/>
      <c r="Y23004" s="110"/>
      <c r="AA23004" s="110"/>
      <c r="AC23004" s="110"/>
    </row>
    <row r="23005" spans="19:29" x14ac:dyDescent="0.25">
      <c r="S23005" s="111"/>
      <c r="U23005" s="111"/>
      <c r="W23005" s="111"/>
      <c r="Y23005" s="111"/>
      <c r="AA23005" s="111"/>
      <c r="AC23005" s="111"/>
    </row>
    <row r="23006" spans="19:29" x14ac:dyDescent="0.25">
      <c r="S23006" s="107"/>
      <c r="U23006" s="107"/>
      <c r="W23006" s="107"/>
      <c r="Y23006" s="107"/>
      <c r="AA23006" s="107"/>
      <c r="AC23006" s="107"/>
    </row>
    <row r="23007" spans="19:29" x14ac:dyDescent="0.25">
      <c r="S23007" s="108"/>
      <c r="U23007" s="108"/>
      <c r="W23007" s="108"/>
      <c r="Y23007" s="108"/>
      <c r="AA23007" s="108"/>
      <c r="AC23007" s="108"/>
    </row>
    <row r="23008" spans="19:29" x14ac:dyDescent="0.25">
      <c r="S23008" s="108"/>
      <c r="U23008" s="108"/>
      <c r="W23008" s="108"/>
      <c r="Y23008" s="108"/>
      <c r="AA23008" s="108"/>
      <c r="AC23008" s="108"/>
    </row>
    <row r="23009" spans="19:29" x14ac:dyDescent="0.25">
      <c r="S23009" s="109"/>
      <c r="U23009" s="109"/>
      <c r="W23009" s="109"/>
      <c r="Y23009" s="109"/>
      <c r="AA23009" s="109"/>
      <c r="AC23009" s="109"/>
    </row>
    <row r="23010" spans="19:29" x14ac:dyDescent="0.25">
      <c r="S23010" s="108"/>
      <c r="U23010" s="108"/>
      <c r="W23010" s="108"/>
      <c r="Y23010" s="108"/>
      <c r="AA23010" s="108"/>
      <c r="AC23010" s="108"/>
    </row>
    <row r="23011" spans="19:29" x14ac:dyDescent="0.25">
      <c r="S23011" s="108"/>
      <c r="U23011" s="108"/>
      <c r="W23011" s="108"/>
      <c r="Y23011" s="108"/>
      <c r="AA23011" s="108"/>
      <c r="AC23011" s="108"/>
    </row>
    <row r="23012" spans="19:29" x14ac:dyDescent="0.25">
      <c r="S23012" s="109"/>
      <c r="U23012" s="109"/>
      <c r="W23012" s="109"/>
      <c r="Y23012" s="109"/>
      <c r="AA23012" s="109"/>
      <c r="AC23012" s="109"/>
    </row>
    <row r="23013" spans="19:29" x14ac:dyDescent="0.25">
      <c r="S23013" s="108"/>
      <c r="U23013" s="108"/>
      <c r="W23013" s="108"/>
      <c r="Y23013" s="108"/>
      <c r="AA23013" s="108"/>
      <c r="AC23013" s="108"/>
    </row>
    <row r="23014" spans="19:29" x14ac:dyDescent="0.25">
      <c r="S23014" s="109"/>
      <c r="U23014" s="109"/>
      <c r="W23014" s="109"/>
      <c r="Y23014" s="109"/>
      <c r="AA23014" s="109"/>
      <c r="AC23014" s="109"/>
    </row>
    <row r="23015" spans="19:29" x14ac:dyDescent="0.25">
      <c r="S23015" s="108"/>
      <c r="U23015" s="108"/>
      <c r="W23015" s="108"/>
      <c r="Y23015" s="108"/>
      <c r="AA23015" s="108"/>
      <c r="AC23015" s="108"/>
    </row>
    <row r="23016" spans="19:29" x14ac:dyDescent="0.25">
      <c r="S23016" s="108"/>
      <c r="U23016" s="108"/>
      <c r="W23016" s="108"/>
      <c r="Y23016" s="108"/>
      <c r="AA23016" s="108"/>
      <c r="AC23016" s="108"/>
    </row>
    <row r="23017" spans="19:29" x14ac:dyDescent="0.25">
      <c r="S23017" s="108"/>
      <c r="U23017" s="108"/>
      <c r="W23017" s="108"/>
      <c r="Y23017" s="108"/>
      <c r="AA23017" s="108"/>
      <c r="AC23017" s="108"/>
    </row>
    <row r="23018" spans="19:29" x14ac:dyDescent="0.25">
      <c r="S23018" s="110"/>
      <c r="U23018" s="110"/>
      <c r="W23018" s="110"/>
      <c r="Y23018" s="110"/>
      <c r="AA23018" s="110"/>
      <c r="AC23018" s="110"/>
    </row>
    <row r="23019" spans="19:29" x14ac:dyDescent="0.25">
      <c r="S23019" s="110"/>
      <c r="U23019" s="110"/>
      <c r="W23019" s="110"/>
      <c r="Y23019" s="110"/>
      <c r="AA23019" s="110"/>
      <c r="AC23019" s="110"/>
    </row>
    <row r="23020" spans="19:29" x14ac:dyDescent="0.25">
      <c r="S23020" s="110"/>
      <c r="U23020" s="110"/>
      <c r="W23020" s="110"/>
      <c r="Y23020" s="110"/>
      <c r="AA23020" s="110"/>
      <c r="AC23020" s="110"/>
    </row>
    <row r="23021" spans="19:29" x14ac:dyDescent="0.25">
      <c r="S23021" s="110"/>
      <c r="U23021" s="110"/>
      <c r="W23021" s="110"/>
      <c r="Y23021" s="110"/>
      <c r="AA23021" s="110"/>
      <c r="AC23021" s="110"/>
    </row>
    <row r="23022" spans="19:29" x14ac:dyDescent="0.25">
      <c r="S23022" s="111"/>
      <c r="U23022" s="111"/>
      <c r="W23022" s="111"/>
      <c r="Y23022" s="111"/>
      <c r="AA23022" s="111"/>
      <c r="AC23022" s="111"/>
    </row>
    <row r="23023" spans="19:29" x14ac:dyDescent="0.25">
      <c r="S23023" s="107"/>
      <c r="U23023" s="107"/>
      <c r="W23023" s="107"/>
      <c r="Y23023" s="107"/>
      <c r="AA23023" s="107"/>
      <c r="AC23023" s="107"/>
    </row>
    <row r="23024" spans="19:29" x14ac:dyDescent="0.25">
      <c r="S23024" s="108"/>
      <c r="U23024" s="108"/>
      <c r="W23024" s="108"/>
      <c r="Y23024" s="108"/>
      <c r="AA23024" s="108"/>
      <c r="AC23024" s="108"/>
    </row>
    <row r="23025" spans="19:29" x14ac:dyDescent="0.25">
      <c r="S23025" s="108"/>
      <c r="U23025" s="108"/>
      <c r="W23025" s="108"/>
      <c r="Y23025" s="108"/>
      <c r="AA23025" s="108"/>
      <c r="AC23025" s="108"/>
    </row>
    <row r="23026" spans="19:29" x14ac:dyDescent="0.25">
      <c r="S23026" s="109"/>
      <c r="U23026" s="109"/>
      <c r="W23026" s="109"/>
      <c r="Y23026" s="109"/>
      <c r="AA23026" s="109"/>
      <c r="AC23026" s="109"/>
    </row>
    <row r="23027" spans="19:29" x14ac:dyDescent="0.25">
      <c r="S23027" s="108"/>
      <c r="U23027" s="108"/>
      <c r="W23027" s="108"/>
      <c r="Y23027" s="108"/>
      <c r="AA23027" s="108"/>
      <c r="AC23027" s="108"/>
    </row>
    <row r="23028" spans="19:29" x14ac:dyDescent="0.25">
      <c r="S23028" s="108"/>
      <c r="U23028" s="108"/>
      <c r="W23028" s="108"/>
      <c r="Y23028" s="108"/>
      <c r="AA23028" s="108"/>
      <c r="AC23028" s="108"/>
    </row>
    <row r="23029" spans="19:29" x14ac:dyDescent="0.25">
      <c r="S23029" s="109"/>
      <c r="U23029" s="109"/>
      <c r="W23029" s="109"/>
      <c r="Y23029" s="109"/>
      <c r="AA23029" s="109"/>
      <c r="AC23029" s="109"/>
    </row>
    <row r="23030" spans="19:29" x14ac:dyDescent="0.25">
      <c r="S23030" s="108"/>
      <c r="U23030" s="108"/>
      <c r="W23030" s="108"/>
      <c r="Y23030" s="108"/>
      <c r="AA23030" s="108"/>
      <c r="AC23030" s="108"/>
    </row>
    <row r="23031" spans="19:29" x14ac:dyDescent="0.25">
      <c r="S23031" s="109"/>
      <c r="U23031" s="109"/>
      <c r="W23031" s="109"/>
      <c r="Y23031" s="109"/>
      <c r="AA23031" s="109"/>
      <c r="AC23031" s="109"/>
    </row>
    <row r="23032" spans="19:29" x14ac:dyDescent="0.25">
      <c r="S23032" s="108"/>
      <c r="U23032" s="108"/>
      <c r="W23032" s="108"/>
      <c r="Y23032" s="108"/>
      <c r="AA23032" s="108"/>
      <c r="AC23032" s="108"/>
    </row>
    <row r="23033" spans="19:29" x14ac:dyDescent="0.25">
      <c r="S23033" s="108"/>
      <c r="U23033" s="108"/>
      <c r="W23033" s="108"/>
      <c r="Y23033" s="108"/>
      <c r="AA23033" s="108"/>
      <c r="AC23033" s="108"/>
    </row>
    <row r="23034" spans="19:29" x14ac:dyDescent="0.25">
      <c r="S23034" s="108"/>
      <c r="U23034" s="108"/>
      <c r="W23034" s="108"/>
      <c r="Y23034" s="108"/>
      <c r="AA23034" s="108"/>
      <c r="AC23034" s="108"/>
    </row>
    <row r="23035" spans="19:29" x14ac:dyDescent="0.25">
      <c r="S23035" s="110"/>
      <c r="U23035" s="110"/>
      <c r="W23035" s="110"/>
      <c r="Y23035" s="110"/>
      <c r="AA23035" s="110"/>
      <c r="AC23035" s="110"/>
    </row>
    <row r="23036" spans="19:29" x14ac:dyDescent="0.25">
      <c r="S23036" s="110"/>
      <c r="U23036" s="110"/>
      <c r="W23036" s="110"/>
      <c r="Y23036" s="110"/>
      <c r="AA23036" s="110"/>
      <c r="AC23036" s="110"/>
    </row>
    <row r="23037" spans="19:29" x14ac:dyDescent="0.25">
      <c r="S23037" s="110"/>
      <c r="U23037" s="110"/>
      <c r="W23037" s="110"/>
      <c r="Y23037" s="110"/>
      <c r="AA23037" s="110"/>
      <c r="AC23037" s="110"/>
    </row>
    <row r="23038" spans="19:29" x14ac:dyDescent="0.25">
      <c r="S23038" s="110"/>
      <c r="U23038" s="110"/>
      <c r="W23038" s="110"/>
      <c r="Y23038" s="110"/>
      <c r="AA23038" s="110"/>
      <c r="AC23038" s="110"/>
    </row>
    <row r="23039" spans="19:29" x14ac:dyDescent="0.25">
      <c r="S23039" s="111"/>
      <c r="U23039" s="111"/>
      <c r="W23039" s="111"/>
      <c r="Y23039" s="111"/>
      <c r="AA23039" s="111"/>
      <c r="AC23039" s="111"/>
    </row>
    <row r="23040" spans="19:29" x14ac:dyDescent="0.25">
      <c r="S23040" s="107"/>
      <c r="U23040" s="107"/>
      <c r="W23040" s="107"/>
      <c r="Y23040" s="107"/>
      <c r="AA23040" s="107"/>
      <c r="AC23040" s="107"/>
    </row>
    <row r="23041" spans="19:29" x14ac:dyDescent="0.25">
      <c r="S23041" s="108"/>
      <c r="U23041" s="108"/>
      <c r="W23041" s="108"/>
      <c r="Y23041" s="108"/>
      <c r="AA23041" s="108"/>
      <c r="AC23041" s="108"/>
    </row>
    <row r="23042" spans="19:29" x14ac:dyDescent="0.25">
      <c r="S23042" s="108"/>
      <c r="U23042" s="108"/>
      <c r="W23042" s="108"/>
      <c r="Y23042" s="108"/>
      <c r="AA23042" s="108"/>
      <c r="AC23042" s="108"/>
    </row>
    <row r="23043" spans="19:29" x14ac:dyDescent="0.25">
      <c r="S23043" s="109"/>
      <c r="U23043" s="109"/>
      <c r="W23043" s="109"/>
      <c r="Y23043" s="109"/>
      <c r="AA23043" s="109"/>
      <c r="AC23043" s="109"/>
    </row>
    <row r="23044" spans="19:29" x14ac:dyDescent="0.25">
      <c r="S23044" s="108"/>
      <c r="U23044" s="108"/>
      <c r="W23044" s="108"/>
      <c r="Y23044" s="108"/>
      <c r="AA23044" s="108"/>
      <c r="AC23044" s="108"/>
    </row>
    <row r="23045" spans="19:29" x14ac:dyDescent="0.25">
      <c r="S23045" s="108"/>
      <c r="U23045" s="108"/>
      <c r="W23045" s="108"/>
      <c r="Y23045" s="108"/>
      <c r="AA23045" s="108"/>
      <c r="AC23045" s="108"/>
    </row>
    <row r="23046" spans="19:29" x14ac:dyDescent="0.25">
      <c r="S23046" s="109"/>
      <c r="U23046" s="109"/>
      <c r="W23046" s="109"/>
      <c r="Y23046" s="109"/>
      <c r="AA23046" s="109"/>
      <c r="AC23046" s="109"/>
    </row>
    <row r="23047" spans="19:29" x14ac:dyDescent="0.25">
      <c r="S23047" s="108"/>
      <c r="U23047" s="108"/>
      <c r="W23047" s="108"/>
      <c r="Y23047" s="108"/>
      <c r="AA23047" s="108"/>
      <c r="AC23047" s="108"/>
    </row>
    <row r="23048" spans="19:29" x14ac:dyDescent="0.25">
      <c r="S23048" s="109"/>
      <c r="U23048" s="109"/>
      <c r="W23048" s="109"/>
      <c r="Y23048" s="109"/>
      <c r="AA23048" s="109"/>
      <c r="AC23048" s="109"/>
    </row>
    <row r="23049" spans="19:29" x14ac:dyDescent="0.25">
      <c r="S23049" s="108"/>
      <c r="U23049" s="108"/>
      <c r="W23049" s="108"/>
      <c r="Y23049" s="108"/>
      <c r="AA23049" s="108"/>
      <c r="AC23049" s="108"/>
    </row>
    <row r="23050" spans="19:29" x14ac:dyDescent="0.25">
      <c r="S23050" s="108"/>
      <c r="U23050" s="108"/>
      <c r="W23050" s="108"/>
      <c r="Y23050" s="108"/>
      <c r="AA23050" s="108"/>
      <c r="AC23050" s="108"/>
    </row>
    <row r="23051" spans="19:29" x14ac:dyDescent="0.25">
      <c r="S23051" s="108"/>
      <c r="U23051" s="108"/>
      <c r="W23051" s="108"/>
      <c r="Y23051" s="108"/>
      <c r="AA23051" s="108"/>
      <c r="AC23051" s="108"/>
    </row>
    <row r="23052" spans="19:29" x14ac:dyDescent="0.25">
      <c r="S23052" s="110"/>
      <c r="U23052" s="110"/>
      <c r="W23052" s="110"/>
      <c r="Y23052" s="110"/>
      <c r="AA23052" s="110"/>
      <c r="AC23052" s="110"/>
    </row>
    <row r="23053" spans="19:29" x14ac:dyDescent="0.25">
      <c r="S23053" s="110"/>
      <c r="U23053" s="110"/>
      <c r="W23053" s="110"/>
      <c r="Y23053" s="110"/>
      <c r="AA23053" s="110"/>
      <c r="AC23053" s="110"/>
    </row>
    <row r="23054" spans="19:29" x14ac:dyDescent="0.25">
      <c r="S23054" s="110"/>
      <c r="U23054" s="110"/>
      <c r="W23054" s="110"/>
      <c r="Y23054" s="110"/>
      <c r="AA23054" s="110"/>
      <c r="AC23054" s="110"/>
    </row>
    <row r="23055" spans="19:29" x14ac:dyDescent="0.25">
      <c r="S23055" s="110"/>
      <c r="U23055" s="110"/>
      <c r="W23055" s="110"/>
      <c r="Y23055" s="110"/>
      <c r="AA23055" s="110"/>
      <c r="AC23055" s="110"/>
    </row>
    <row r="23056" spans="19:29" x14ac:dyDescent="0.25">
      <c r="S23056" s="111"/>
      <c r="U23056" s="111"/>
      <c r="W23056" s="111"/>
      <c r="Y23056" s="111"/>
      <c r="AA23056" s="111"/>
      <c r="AC23056" s="111"/>
    </row>
    <row r="23057" spans="19:29" x14ac:dyDescent="0.25">
      <c r="S23057" s="107"/>
      <c r="U23057" s="107"/>
      <c r="W23057" s="107"/>
      <c r="Y23057" s="107"/>
      <c r="AA23057" s="107"/>
      <c r="AC23057" s="107"/>
    </row>
    <row r="23058" spans="19:29" x14ac:dyDescent="0.25">
      <c r="S23058" s="108"/>
      <c r="U23058" s="108"/>
      <c r="W23058" s="108"/>
      <c r="Y23058" s="108"/>
      <c r="AA23058" s="108"/>
      <c r="AC23058" s="108"/>
    </row>
    <row r="23059" spans="19:29" x14ac:dyDescent="0.25">
      <c r="S23059" s="108"/>
      <c r="U23059" s="108"/>
      <c r="W23059" s="108"/>
      <c r="Y23059" s="108"/>
      <c r="AA23059" s="108"/>
      <c r="AC23059" s="108"/>
    </row>
    <row r="23060" spans="19:29" x14ac:dyDescent="0.25">
      <c r="S23060" s="109"/>
      <c r="U23060" s="109"/>
      <c r="W23060" s="109"/>
      <c r="Y23060" s="109"/>
      <c r="AA23060" s="109"/>
      <c r="AC23060" s="109"/>
    </row>
    <row r="23061" spans="19:29" x14ac:dyDescent="0.25">
      <c r="S23061" s="108"/>
      <c r="U23061" s="108"/>
      <c r="W23061" s="108"/>
      <c r="Y23061" s="108"/>
      <c r="AA23061" s="108"/>
      <c r="AC23061" s="108"/>
    </row>
    <row r="23062" spans="19:29" x14ac:dyDescent="0.25">
      <c r="S23062" s="108"/>
      <c r="U23062" s="108"/>
      <c r="W23062" s="108"/>
      <c r="Y23062" s="108"/>
      <c r="AA23062" s="108"/>
      <c r="AC23062" s="108"/>
    </row>
    <row r="23063" spans="19:29" x14ac:dyDescent="0.25">
      <c r="S23063" s="109"/>
      <c r="U23063" s="109"/>
      <c r="W23063" s="109"/>
      <c r="Y23063" s="109"/>
      <c r="AA23063" s="109"/>
      <c r="AC23063" s="109"/>
    </row>
    <row r="23064" spans="19:29" x14ac:dyDescent="0.25">
      <c r="S23064" s="108"/>
      <c r="U23064" s="108"/>
      <c r="W23064" s="108"/>
      <c r="Y23064" s="108"/>
      <c r="AA23064" s="108"/>
      <c r="AC23064" s="108"/>
    </row>
    <row r="23065" spans="19:29" x14ac:dyDescent="0.25">
      <c r="S23065" s="109"/>
      <c r="U23065" s="109"/>
      <c r="W23065" s="109"/>
      <c r="Y23065" s="109"/>
      <c r="AA23065" s="109"/>
      <c r="AC23065" s="109"/>
    </row>
    <row r="23066" spans="19:29" x14ac:dyDescent="0.25">
      <c r="S23066" s="108"/>
      <c r="U23066" s="108"/>
      <c r="W23066" s="108"/>
      <c r="Y23066" s="108"/>
      <c r="AA23066" s="108"/>
      <c r="AC23066" s="108"/>
    </row>
    <row r="23067" spans="19:29" x14ac:dyDescent="0.25">
      <c r="S23067" s="108"/>
      <c r="U23067" s="108"/>
      <c r="W23067" s="108"/>
      <c r="Y23067" s="108"/>
      <c r="AA23067" s="108"/>
      <c r="AC23067" s="108"/>
    </row>
    <row r="23068" spans="19:29" x14ac:dyDescent="0.25">
      <c r="S23068" s="108"/>
      <c r="U23068" s="108"/>
      <c r="W23068" s="108"/>
      <c r="Y23068" s="108"/>
      <c r="AA23068" s="108"/>
      <c r="AC23068" s="108"/>
    </row>
    <row r="23069" spans="19:29" x14ac:dyDescent="0.25">
      <c r="S23069" s="110"/>
      <c r="U23069" s="110"/>
      <c r="W23069" s="110"/>
      <c r="Y23069" s="110"/>
      <c r="AA23069" s="110"/>
      <c r="AC23069" s="110"/>
    </row>
    <row r="23070" spans="19:29" x14ac:dyDescent="0.25">
      <c r="S23070" s="110"/>
      <c r="U23070" s="110"/>
      <c r="W23070" s="110"/>
      <c r="Y23070" s="110"/>
      <c r="AA23070" s="110"/>
      <c r="AC23070" s="110"/>
    </row>
    <row r="23071" spans="19:29" x14ac:dyDescent="0.25">
      <c r="S23071" s="110"/>
      <c r="U23071" s="110"/>
      <c r="W23071" s="110"/>
      <c r="Y23071" s="110"/>
      <c r="AA23071" s="110"/>
      <c r="AC23071" s="110"/>
    </row>
    <row r="23072" spans="19:29" x14ac:dyDescent="0.25">
      <c r="S23072" s="110"/>
      <c r="U23072" s="110"/>
      <c r="W23072" s="110"/>
      <c r="Y23072" s="110"/>
      <c r="AA23072" s="110"/>
      <c r="AC23072" s="110"/>
    </row>
    <row r="23073" spans="19:29" x14ac:dyDescent="0.25">
      <c r="S23073" s="111"/>
      <c r="U23073" s="111"/>
      <c r="W23073" s="111"/>
      <c r="Y23073" s="111"/>
      <c r="AA23073" s="111"/>
      <c r="AC23073" s="111"/>
    </row>
    <row r="23074" spans="19:29" x14ac:dyDescent="0.25">
      <c r="S23074" s="107"/>
      <c r="U23074" s="107"/>
      <c r="W23074" s="107"/>
      <c r="Y23074" s="107"/>
      <c r="AA23074" s="107"/>
      <c r="AC23074" s="107"/>
    </row>
    <row r="23075" spans="19:29" x14ac:dyDescent="0.25">
      <c r="S23075" s="108"/>
      <c r="U23075" s="108"/>
      <c r="W23075" s="108"/>
      <c r="Y23075" s="108"/>
      <c r="AA23075" s="108"/>
      <c r="AC23075" s="108"/>
    </row>
    <row r="23076" spans="19:29" x14ac:dyDescent="0.25">
      <c r="S23076" s="108"/>
      <c r="U23076" s="108"/>
      <c r="W23076" s="108"/>
      <c r="Y23076" s="108"/>
      <c r="AA23076" s="108"/>
      <c r="AC23076" s="108"/>
    </row>
    <row r="23077" spans="19:29" x14ac:dyDescent="0.25">
      <c r="S23077" s="109"/>
      <c r="U23077" s="109"/>
      <c r="W23077" s="109"/>
      <c r="Y23077" s="109"/>
      <c r="AA23077" s="109"/>
      <c r="AC23077" s="109"/>
    </row>
    <row r="23078" spans="19:29" x14ac:dyDescent="0.25">
      <c r="S23078" s="108"/>
      <c r="U23078" s="108"/>
      <c r="W23078" s="108"/>
      <c r="Y23078" s="108"/>
      <c r="AA23078" s="108"/>
      <c r="AC23078" s="108"/>
    </row>
    <row r="23079" spans="19:29" x14ac:dyDescent="0.25">
      <c r="S23079" s="108"/>
      <c r="U23079" s="108"/>
      <c r="W23079" s="108"/>
      <c r="Y23079" s="108"/>
      <c r="AA23079" s="108"/>
      <c r="AC23079" s="108"/>
    </row>
    <row r="23080" spans="19:29" x14ac:dyDescent="0.25">
      <c r="S23080" s="109"/>
      <c r="U23080" s="109"/>
      <c r="W23080" s="109"/>
      <c r="Y23080" s="109"/>
      <c r="AA23080" s="109"/>
      <c r="AC23080" s="109"/>
    </row>
    <row r="23081" spans="19:29" x14ac:dyDescent="0.25">
      <c r="S23081" s="108"/>
      <c r="U23081" s="108"/>
      <c r="W23081" s="108"/>
      <c r="Y23081" s="108"/>
      <c r="AA23081" s="108"/>
      <c r="AC23081" s="108"/>
    </row>
    <row r="23082" spans="19:29" x14ac:dyDescent="0.25">
      <c r="S23082" s="109"/>
      <c r="U23082" s="109"/>
      <c r="W23082" s="109"/>
      <c r="Y23082" s="109"/>
      <c r="AA23082" s="109"/>
      <c r="AC23082" s="109"/>
    </row>
    <row r="23083" spans="19:29" x14ac:dyDescent="0.25">
      <c r="S23083" s="108"/>
      <c r="U23083" s="108"/>
      <c r="W23083" s="108"/>
      <c r="Y23083" s="108"/>
      <c r="AA23083" s="108"/>
      <c r="AC23083" s="108"/>
    </row>
    <row r="23084" spans="19:29" x14ac:dyDescent="0.25">
      <c r="S23084" s="108"/>
      <c r="U23084" s="108"/>
      <c r="W23084" s="108"/>
      <c r="Y23084" s="108"/>
      <c r="AA23084" s="108"/>
      <c r="AC23084" s="108"/>
    </row>
    <row r="23085" spans="19:29" x14ac:dyDescent="0.25">
      <c r="S23085" s="108"/>
      <c r="U23085" s="108"/>
      <c r="W23085" s="108"/>
      <c r="Y23085" s="108"/>
      <c r="AA23085" s="108"/>
      <c r="AC23085" s="108"/>
    </row>
    <row r="23086" spans="19:29" x14ac:dyDescent="0.25">
      <c r="S23086" s="110"/>
      <c r="U23086" s="110"/>
      <c r="W23086" s="110"/>
      <c r="Y23086" s="110"/>
      <c r="AA23086" s="110"/>
      <c r="AC23086" s="110"/>
    </row>
    <row r="23087" spans="19:29" x14ac:dyDescent="0.25">
      <c r="S23087" s="110"/>
      <c r="U23087" s="110"/>
      <c r="W23087" s="110"/>
      <c r="Y23087" s="110"/>
      <c r="AA23087" s="110"/>
      <c r="AC23087" s="110"/>
    </row>
    <row r="23088" spans="19:29" x14ac:dyDescent="0.25">
      <c r="S23088" s="110"/>
      <c r="U23088" s="110"/>
      <c r="W23088" s="110"/>
      <c r="Y23088" s="110"/>
      <c r="AA23088" s="110"/>
      <c r="AC23088" s="110"/>
    </row>
    <row r="23089" spans="19:29" x14ac:dyDescent="0.25">
      <c r="S23089" s="110"/>
      <c r="U23089" s="110"/>
      <c r="W23089" s="110"/>
      <c r="Y23089" s="110"/>
      <c r="AA23089" s="110"/>
      <c r="AC23089" s="110"/>
    </row>
    <row r="23090" spans="19:29" x14ac:dyDescent="0.25">
      <c r="S23090" s="111"/>
      <c r="U23090" s="111"/>
      <c r="W23090" s="111"/>
      <c r="Y23090" s="111"/>
      <c r="AA23090" s="111"/>
      <c r="AC23090" s="111"/>
    </row>
    <row r="23091" spans="19:29" x14ac:dyDescent="0.25">
      <c r="S23091" s="107"/>
      <c r="U23091" s="107"/>
      <c r="W23091" s="107"/>
      <c r="Y23091" s="107"/>
      <c r="AA23091" s="107"/>
      <c r="AC23091" s="107"/>
    </row>
    <row r="23092" spans="19:29" x14ac:dyDescent="0.25">
      <c r="S23092" s="108"/>
      <c r="U23092" s="108"/>
      <c r="W23092" s="108"/>
      <c r="Y23092" s="108"/>
      <c r="AA23092" s="108"/>
      <c r="AC23092" s="108"/>
    </row>
    <row r="23093" spans="19:29" x14ac:dyDescent="0.25">
      <c r="S23093" s="108"/>
      <c r="U23093" s="108"/>
      <c r="W23093" s="108"/>
      <c r="Y23093" s="108"/>
      <c r="AA23093" s="108"/>
      <c r="AC23093" s="108"/>
    </row>
    <row r="23094" spans="19:29" x14ac:dyDescent="0.25">
      <c r="S23094" s="109"/>
      <c r="U23094" s="109"/>
      <c r="W23094" s="109"/>
      <c r="Y23094" s="109"/>
      <c r="AA23094" s="109"/>
      <c r="AC23094" s="109"/>
    </row>
    <row r="23095" spans="19:29" x14ac:dyDescent="0.25">
      <c r="S23095" s="108"/>
      <c r="U23095" s="108"/>
      <c r="W23095" s="108"/>
      <c r="Y23095" s="108"/>
      <c r="AA23095" s="108"/>
      <c r="AC23095" s="108"/>
    </row>
    <row r="23096" spans="19:29" x14ac:dyDescent="0.25">
      <c r="S23096" s="108"/>
      <c r="U23096" s="108"/>
      <c r="W23096" s="108"/>
      <c r="Y23096" s="108"/>
      <c r="AA23096" s="108"/>
      <c r="AC23096" s="108"/>
    </row>
    <row r="23097" spans="19:29" x14ac:dyDescent="0.25">
      <c r="S23097" s="109"/>
      <c r="U23097" s="109"/>
      <c r="W23097" s="109"/>
      <c r="Y23097" s="109"/>
      <c r="AA23097" s="109"/>
      <c r="AC23097" s="109"/>
    </row>
    <row r="23098" spans="19:29" x14ac:dyDescent="0.25">
      <c r="S23098" s="108"/>
      <c r="U23098" s="108"/>
      <c r="W23098" s="108"/>
      <c r="Y23098" s="108"/>
      <c r="AA23098" s="108"/>
      <c r="AC23098" s="108"/>
    </row>
    <row r="23099" spans="19:29" x14ac:dyDescent="0.25">
      <c r="S23099" s="109"/>
      <c r="U23099" s="109"/>
      <c r="W23099" s="109"/>
      <c r="Y23099" s="109"/>
      <c r="AA23099" s="109"/>
      <c r="AC23099" s="109"/>
    </row>
    <row r="23100" spans="19:29" x14ac:dyDescent="0.25">
      <c r="S23100" s="108"/>
      <c r="U23100" s="108"/>
      <c r="W23100" s="108"/>
      <c r="Y23100" s="108"/>
      <c r="AA23100" s="108"/>
      <c r="AC23100" s="108"/>
    </row>
    <row r="23101" spans="19:29" x14ac:dyDescent="0.25">
      <c r="S23101" s="108"/>
      <c r="U23101" s="108"/>
      <c r="W23101" s="108"/>
      <c r="Y23101" s="108"/>
      <c r="AA23101" s="108"/>
      <c r="AC23101" s="108"/>
    </row>
    <row r="23102" spans="19:29" x14ac:dyDescent="0.25">
      <c r="S23102" s="108"/>
      <c r="U23102" s="108"/>
      <c r="W23102" s="108"/>
      <c r="Y23102" s="108"/>
      <c r="AA23102" s="108"/>
      <c r="AC23102" s="108"/>
    </row>
    <row r="23103" spans="19:29" x14ac:dyDescent="0.25">
      <c r="S23103" s="110"/>
      <c r="U23103" s="110"/>
      <c r="W23103" s="110"/>
      <c r="Y23103" s="110"/>
      <c r="AA23103" s="110"/>
      <c r="AC23103" s="110"/>
    </row>
    <row r="23104" spans="19:29" x14ac:dyDescent="0.25">
      <c r="S23104" s="110"/>
      <c r="U23104" s="110"/>
      <c r="W23104" s="110"/>
      <c r="Y23104" s="110"/>
      <c r="AA23104" s="110"/>
      <c r="AC23104" s="110"/>
    </row>
    <row r="23105" spans="19:29" x14ac:dyDescent="0.25">
      <c r="S23105" s="110"/>
      <c r="U23105" s="110"/>
      <c r="W23105" s="110"/>
      <c r="Y23105" s="110"/>
      <c r="AA23105" s="110"/>
      <c r="AC23105" s="110"/>
    </row>
    <row r="23106" spans="19:29" x14ac:dyDescent="0.25">
      <c r="S23106" s="110"/>
      <c r="U23106" s="110"/>
      <c r="W23106" s="110"/>
      <c r="Y23106" s="110"/>
      <c r="AA23106" s="110"/>
      <c r="AC23106" s="110"/>
    </row>
    <row r="23107" spans="19:29" x14ac:dyDescent="0.25">
      <c r="S23107" s="111"/>
      <c r="U23107" s="111"/>
      <c r="W23107" s="111"/>
      <c r="Y23107" s="111"/>
      <c r="AA23107" s="111"/>
      <c r="AC23107" s="111"/>
    </row>
    <row r="23108" spans="19:29" x14ac:dyDescent="0.25">
      <c r="S23108" s="107"/>
      <c r="U23108" s="107"/>
      <c r="W23108" s="107"/>
      <c r="Y23108" s="107"/>
      <c r="AA23108" s="107"/>
      <c r="AC23108" s="107"/>
    </row>
    <row r="23109" spans="19:29" x14ac:dyDescent="0.25">
      <c r="S23109" s="108"/>
      <c r="U23109" s="108"/>
      <c r="W23109" s="108"/>
      <c r="Y23109" s="108"/>
      <c r="AA23109" s="108"/>
      <c r="AC23109" s="108"/>
    </row>
    <row r="23110" spans="19:29" x14ac:dyDescent="0.25">
      <c r="S23110" s="108"/>
      <c r="U23110" s="108"/>
      <c r="W23110" s="108"/>
      <c r="Y23110" s="108"/>
      <c r="AA23110" s="108"/>
      <c r="AC23110" s="108"/>
    </row>
    <row r="23111" spans="19:29" x14ac:dyDescent="0.25">
      <c r="S23111" s="109"/>
      <c r="U23111" s="109"/>
      <c r="W23111" s="109"/>
      <c r="Y23111" s="109"/>
      <c r="AA23111" s="109"/>
      <c r="AC23111" s="109"/>
    </row>
    <row r="23112" spans="19:29" x14ac:dyDescent="0.25">
      <c r="S23112" s="108"/>
      <c r="U23112" s="108"/>
      <c r="W23112" s="108"/>
      <c r="Y23112" s="108"/>
      <c r="AA23112" s="108"/>
      <c r="AC23112" s="108"/>
    </row>
    <row r="23113" spans="19:29" x14ac:dyDescent="0.25">
      <c r="S23113" s="108"/>
      <c r="U23113" s="108"/>
      <c r="W23113" s="108"/>
      <c r="Y23113" s="108"/>
      <c r="AA23113" s="108"/>
      <c r="AC23113" s="108"/>
    </row>
    <row r="23114" spans="19:29" x14ac:dyDescent="0.25">
      <c r="S23114" s="109"/>
      <c r="U23114" s="109"/>
      <c r="W23114" s="109"/>
      <c r="Y23114" s="109"/>
      <c r="AA23114" s="109"/>
      <c r="AC23114" s="109"/>
    </row>
    <row r="23115" spans="19:29" x14ac:dyDescent="0.25">
      <c r="S23115" s="108"/>
      <c r="U23115" s="108"/>
      <c r="W23115" s="108"/>
      <c r="Y23115" s="108"/>
      <c r="AA23115" s="108"/>
      <c r="AC23115" s="108"/>
    </row>
    <row r="23116" spans="19:29" x14ac:dyDescent="0.25">
      <c r="S23116" s="109"/>
      <c r="U23116" s="109"/>
      <c r="W23116" s="109"/>
      <c r="Y23116" s="109"/>
      <c r="AA23116" s="109"/>
      <c r="AC23116" s="109"/>
    </row>
    <row r="23117" spans="19:29" x14ac:dyDescent="0.25">
      <c r="S23117" s="108"/>
      <c r="U23117" s="108"/>
      <c r="W23117" s="108"/>
      <c r="Y23117" s="108"/>
      <c r="AA23117" s="108"/>
      <c r="AC23117" s="108"/>
    </row>
    <row r="23118" spans="19:29" x14ac:dyDescent="0.25">
      <c r="S23118" s="108"/>
      <c r="U23118" s="108"/>
      <c r="W23118" s="108"/>
      <c r="Y23118" s="108"/>
      <c r="AA23118" s="108"/>
      <c r="AC23118" s="108"/>
    </row>
    <row r="23119" spans="19:29" x14ac:dyDescent="0.25">
      <c r="S23119" s="108"/>
      <c r="U23119" s="108"/>
      <c r="W23119" s="108"/>
      <c r="Y23119" s="108"/>
      <c r="AA23119" s="108"/>
      <c r="AC23119" s="108"/>
    </row>
    <row r="23120" spans="19:29" x14ac:dyDescent="0.25">
      <c r="S23120" s="110"/>
      <c r="U23120" s="110"/>
      <c r="W23120" s="110"/>
      <c r="Y23120" s="110"/>
      <c r="AA23120" s="110"/>
      <c r="AC23120" s="110"/>
    </row>
    <row r="23121" spans="19:29" x14ac:dyDescent="0.25">
      <c r="S23121" s="110"/>
      <c r="U23121" s="110"/>
      <c r="W23121" s="110"/>
      <c r="Y23121" s="110"/>
      <c r="AA23121" s="110"/>
      <c r="AC23121" s="110"/>
    </row>
    <row r="23122" spans="19:29" x14ac:dyDescent="0.25">
      <c r="S23122" s="110"/>
      <c r="U23122" s="110"/>
      <c r="W23122" s="110"/>
      <c r="Y23122" s="110"/>
      <c r="AA23122" s="110"/>
      <c r="AC23122" s="110"/>
    </row>
    <row r="23123" spans="19:29" x14ac:dyDescent="0.25">
      <c r="S23123" s="110"/>
      <c r="U23123" s="110"/>
      <c r="W23123" s="110"/>
      <c r="Y23123" s="110"/>
      <c r="AA23123" s="110"/>
      <c r="AC23123" s="110"/>
    </row>
    <row r="23124" spans="19:29" x14ac:dyDescent="0.25">
      <c r="S23124" s="111"/>
      <c r="U23124" s="111"/>
      <c r="W23124" s="111"/>
      <c r="Y23124" s="111"/>
      <c r="AA23124" s="111"/>
      <c r="AC23124" s="111"/>
    </row>
    <row r="23125" spans="19:29" x14ac:dyDescent="0.25">
      <c r="S23125" s="107"/>
      <c r="U23125" s="107"/>
      <c r="W23125" s="107"/>
      <c r="Y23125" s="107"/>
      <c r="AA23125" s="107"/>
      <c r="AC23125" s="107"/>
    </row>
    <row r="23126" spans="19:29" x14ac:dyDescent="0.25">
      <c r="S23126" s="108"/>
      <c r="U23126" s="108"/>
      <c r="W23126" s="108"/>
      <c r="Y23126" s="108"/>
      <c r="AA23126" s="108"/>
      <c r="AC23126" s="108"/>
    </row>
    <row r="23127" spans="19:29" x14ac:dyDescent="0.25">
      <c r="S23127" s="108"/>
      <c r="U23127" s="108"/>
      <c r="W23127" s="108"/>
      <c r="Y23127" s="108"/>
      <c r="AA23127" s="108"/>
      <c r="AC23127" s="108"/>
    </row>
    <row r="23128" spans="19:29" x14ac:dyDescent="0.25">
      <c r="S23128" s="109"/>
      <c r="U23128" s="109"/>
      <c r="W23128" s="109"/>
      <c r="Y23128" s="109"/>
      <c r="AA23128" s="109"/>
      <c r="AC23128" s="109"/>
    </row>
    <row r="23129" spans="19:29" x14ac:dyDescent="0.25">
      <c r="S23129" s="108"/>
      <c r="U23129" s="108"/>
      <c r="W23129" s="108"/>
      <c r="Y23129" s="108"/>
      <c r="AA23129" s="108"/>
      <c r="AC23129" s="108"/>
    </row>
    <row r="23130" spans="19:29" x14ac:dyDescent="0.25">
      <c r="S23130" s="108"/>
      <c r="U23130" s="108"/>
      <c r="W23130" s="108"/>
      <c r="Y23130" s="108"/>
      <c r="AA23130" s="108"/>
      <c r="AC23130" s="108"/>
    </row>
    <row r="23131" spans="19:29" x14ac:dyDescent="0.25">
      <c r="S23131" s="109"/>
      <c r="U23131" s="109"/>
      <c r="W23131" s="109"/>
      <c r="Y23131" s="109"/>
      <c r="AA23131" s="109"/>
      <c r="AC23131" s="109"/>
    </row>
    <row r="23132" spans="19:29" x14ac:dyDescent="0.25">
      <c r="S23132" s="108"/>
      <c r="U23132" s="108"/>
      <c r="W23132" s="108"/>
      <c r="Y23132" s="108"/>
      <c r="AA23132" s="108"/>
      <c r="AC23132" s="108"/>
    </row>
    <row r="23133" spans="19:29" x14ac:dyDescent="0.25">
      <c r="S23133" s="109"/>
      <c r="U23133" s="109"/>
      <c r="W23133" s="109"/>
      <c r="Y23133" s="109"/>
      <c r="AA23133" s="109"/>
      <c r="AC23133" s="109"/>
    </row>
    <row r="23134" spans="19:29" x14ac:dyDescent="0.25">
      <c r="S23134" s="108"/>
      <c r="U23134" s="108"/>
      <c r="W23134" s="108"/>
      <c r="Y23134" s="108"/>
      <c r="AA23134" s="108"/>
      <c r="AC23134" s="108"/>
    </row>
    <row r="23135" spans="19:29" x14ac:dyDescent="0.25">
      <c r="S23135" s="108"/>
      <c r="U23135" s="108"/>
      <c r="W23135" s="108"/>
      <c r="Y23135" s="108"/>
      <c r="AA23135" s="108"/>
      <c r="AC23135" s="108"/>
    </row>
    <row r="23136" spans="19:29" x14ac:dyDescent="0.25">
      <c r="S23136" s="108"/>
      <c r="U23136" s="108"/>
      <c r="W23136" s="108"/>
      <c r="Y23136" s="108"/>
      <c r="AA23136" s="108"/>
      <c r="AC23136" s="108"/>
    </row>
    <row r="23137" spans="19:29" x14ac:dyDescent="0.25">
      <c r="S23137" s="110"/>
      <c r="U23137" s="110"/>
      <c r="W23137" s="110"/>
      <c r="Y23137" s="110"/>
      <c r="AA23137" s="110"/>
      <c r="AC23137" s="110"/>
    </row>
    <row r="23138" spans="19:29" x14ac:dyDescent="0.25">
      <c r="S23138" s="110"/>
      <c r="U23138" s="110"/>
      <c r="W23138" s="110"/>
      <c r="Y23138" s="110"/>
      <c r="AA23138" s="110"/>
      <c r="AC23138" s="110"/>
    </row>
    <row r="23139" spans="19:29" x14ac:dyDescent="0.25">
      <c r="S23139" s="110"/>
      <c r="U23139" s="110"/>
      <c r="W23139" s="110"/>
      <c r="Y23139" s="110"/>
      <c r="AA23139" s="110"/>
      <c r="AC23139" s="110"/>
    </row>
    <row r="23140" spans="19:29" x14ac:dyDescent="0.25">
      <c r="S23140" s="110"/>
      <c r="U23140" s="110"/>
      <c r="W23140" s="110"/>
      <c r="Y23140" s="110"/>
      <c r="AA23140" s="110"/>
      <c r="AC23140" s="110"/>
    </row>
    <row r="23141" spans="19:29" x14ac:dyDescent="0.25">
      <c r="S23141" s="111"/>
      <c r="U23141" s="111"/>
      <c r="W23141" s="111"/>
      <c r="Y23141" s="111"/>
      <c r="AA23141" s="111"/>
      <c r="AC23141" s="111"/>
    </row>
    <row r="23142" spans="19:29" x14ac:dyDescent="0.25">
      <c r="S23142" s="107"/>
      <c r="U23142" s="107"/>
      <c r="W23142" s="107"/>
      <c r="Y23142" s="107"/>
      <c r="AA23142" s="107"/>
      <c r="AC23142" s="107"/>
    </row>
    <row r="23143" spans="19:29" x14ac:dyDescent="0.25">
      <c r="S23143" s="108"/>
      <c r="U23143" s="108"/>
      <c r="W23143" s="108"/>
      <c r="Y23143" s="108"/>
      <c r="AA23143" s="108"/>
      <c r="AC23143" s="108"/>
    </row>
    <row r="23144" spans="19:29" x14ac:dyDescent="0.25">
      <c r="S23144" s="108"/>
      <c r="U23144" s="108"/>
      <c r="W23144" s="108"/>
      <c r="Y23144" s="108"/>
      <c r="AA23144" s="108"/>
      <c r="AC23144" s="108"/>
    </row>
    <row r="23145" spans="19:29" x14ac:dyDescent="0.25">
      <c r="S23145" s="109"/>
      <c r="U23145" s="109"/>
      <c r="W23145" s="109"/>
      <c r="Y23145" s="109"/>
      <c r="AA23145" s="109"/>
      <c r="AC23145" s="109"/>
    </row>
    <row r="23146" spans="19:29" x14ac:dyDescent="0.25">
      <c r="S23146" s="108"/>
      <c r="U23146" s="108"/>
      <c r="W23146" s="108"/>
      <c r="Y23146" s="108"/>
      <c r="AA23146" s="108"/>
      <c r="AC23146" s="108"/>
    </row>
    <row r="23147" spans="19:29" x14ac:dyDescent="0.25">
      <c r="S23147" s="108"/>
      <c r="U23147" s="108"/>
      <c r="W23147" s="108"/>
      <c r="Y23147" s="108"/>
      <c r="AA23147" s="108"/>
      <c r="AC23147" s="108"/>
    </row>
    <row r="23148" spans="19:29" x14ac:dyDescent="0.25">
      <c r="S23148" s="109"/>
      <c r="U23148" s="109"/>
      <c r="W23148" s="109"/>
      <c r="Y23148" s="109"/>
      <c r="AA23148" s="109"/>
      <c r="AC23148" s="109"/>
    </row>
    <row r="23149" spans="19:29" x14ac:dyDescent="0.25">
      <c r="S23149" s="108"/>
      <c r="U23149" s="108"/>
      <c r="W23149" s="108"/>
      <c r="Y23149" s="108"/>
      <c r="AA23149" s="108"/>
      <c r="AC23149" s="108"/>
    </row>
    <row r="23150" spans="19:29" x14ac:dyDescent="0.25">
      <c r="S23150" s="109"/>
      <c r="U23150" s="109"/>
      <c r="W23150" s="109"/>
      <c r="Y23150" s="109"/>
      <c r="AA23150" s="109"/>
      <c r="AC23150" s="109"/>
    </row>
    <row r="23151" spans="19:29" x14ac:dyDescent="0.25">
      <c r="S23151" s="108"/>
      <c r="U23151" s="108"/>
      <c r="W23151" s="108"/>
      <c r="Y23151" s="108"/>
      <c r="AA23151" s="108"/>
      <c r="AC23151" s="108"/>
    </row>
    <row r="23152" spans="19:29" x14ac:dyDescent="0.25">
      <c r="S23152" s="108"/>
      <c r="U23152" s="108"/>
      <c r="W23152" s="108"/>
      <c r="Y23152" s="108"/>
      <c r="AA23152" s="108"/>
      <c r="AC23152" s="108"/>
    </row>
    <row r="23153" spans="19:29" x14ac:dyDescent="0.25">
      <c r="S23153" s="108"/>
      <c r="U23153" s="108"/>
      <c r="W23153" s="108"/>
      <c r="Y23153" s="108"/>
      <c r="AA23153" s="108"/>
      <c r="AC23153" s="108"/>
    </row>
    <row r="23154" spans="19:29" x14ac:dyDescent="0.25">
      <c r="S23154" s="110"/>
      <c r="U23154" s="110"/>
      <c r="W23154" s="110"/>
      <c r="Y23154" s="110"/>
      <c r="AA23154" s="110"/>
      <c r="AC23154" s="110"/>
    </row>
    <row r="23155" spans="19:29" x14ac:dyDescent="0.25">
      <c r="S23155" s="110"/>
      <c r="U23155" s="110"/>
      <c r="W23155" s="110"/>
      <c r="Y23155" s="110"/>
      <c r="AA23155" s="110"/>
      <c r="AC23155" s="110"/>
    </row>
    <row r="23156" spans="19:29" x14ac:dyDescent="0.25">
      <c r="S23156" s="110"/>
      <c r="U23156" s="110"/>
      <c r="W23156" s="110"/>
      <c r="Y23156" s="110"/>
      <c r="AA23156" s="110"/>
      <c r="AC23156" s="110"/>
    </row>
    <row r="23157" spans="19:29" x14ac:dyDescent="0.25">
      <c r="S23157" s="110"/>
      <c r="U23157" s="110"/>
      <c r="W23157" s="110"/>
      <c r="Y23157" s="110"/>
      <c r="AA23157" s="110"/>
      <c r="AC23157" s="110"/>
    </row>
    <row r="23158" spans="19:29" x14ac:dyDescent="0.25">
      <c r="S23158" s="111"/>
      <c r="U23158" s="111"/>
      <c r="W23158" s="111"/>
      <c r="Y23158" s="111"/>
      <c r="AA23158" s="111"/>
      <c r="AC23158" s="111"/>
    </row>
    <row r="23159" spans="19:29" x14ac:dyDescent="0.25">
      <c r="S23159" s="107"/>
      <c r="U23159" s="107"/>
      <c r="W23159" s="107"/>
      <c r="Y23159" s="107"/>
      <c r="AA23159" s="107"/>
      <c r="AC23159" s="107"/>
    </row>
    <row r="23160" spans="19:29" x14ac:dyDescent="0.25">
      <c r="S23160" s="108"/>
      <c r="U23160" s="108"/>
      <c r="W23160" s="108"/>
      <c r="Y23160" s="108"/>
      <c r="AA23160" s="108"/>
      <c r="AC23160" s="108"/>
    </row>
    <row r="23161" spans="19:29" x14ac:dyDescent="0.25">
      <c r="S23161" s="108"/>
      <c r="U23161" s="108"/>
      <c r="W23161" s="108"/>
      <c r="Y23161" s="108"/>
      <c r="AA23161" s="108"/>
      <c r="AC23161" s="108"/>
    </row>
    <row r="23162" spans="19:29" x14ac:dyDescent="0.25">
      <c r="S23162" s="109"/>
      <c r="U23162" s="109"/>
      <c r="W23162" s="109"/>
      <c r="Y23162" s="109"/>
      <c r="AA23162" s="109"/>
      <c r="AC23162" s="109"/>
    </row>
    <row r="23163" spans="19:29" x14ac:dyDescent="0.25">
      <c r="S23163" s="108"/>
      <c r="U23163" s="108"/>
      <c r="W23163" s="108"/>
      <c r="Y23163" s="108"/>
      <c r="AA23163" s="108"/>
      <c r="AC23163" s="108"/>
    </row>
    <row r="23164" spans="19:29" x14ac:dyDescent="0.25">
      <c r="S23164" s="108"/>
      <c r="U23164" s="108"/>
      <c r="W23164" s="108"/>
      <c r="Y23164" s="108"/>
      <c r="AA23164" s="108"/>
      <c r="AC23164" s="108"/>
    </row>
    <row r="23165" spans="19:29" x14ac:dyDescent="0.25">
      <c r="S23165" s="109"/>
      <c r="U23165" s="109"/>
      <c r="W23165" s="109"/>
      <c r="Y23165" s="109"/>
      <c r="AA23165" s="109"/>
      <c r="AC23165" s="109"/>
    </row>
    <row r="23166" spans="19:29" x14ac:dyDescent="0.25">
      <c r="S23166" s="108"/>
      <c r="U23166" s="108"/>
      <c r="W23166" s="108"/>
      <c r="Y23166" s="108"/>
      <c r="AA23166" s="108"/>
      <c r="AC23166" s="108"/>
    </row>
    <row r="23167" spans="19:29" x14ac:dyDescent="0.25">
      <c r="S23167" s="109"/>
      <c r="U23167" s="109"/>
      <c r="W23167" s="109"/>
      <c r="Y23167" s="109"/>
      <c r="AA23167" s="109"/>
      <c r="AC23167" s="109"/>
    </row>
    <row r="23168" spans="19:29" x14ac:dyDescent="0.25">
      <c r="S23168" s="108"/>
      <c r="U23168" s="108"/>
      <c r="W23168" s="108"/>
      <c r="Y23168" s="108"/>
      <c r="AA23168" s="108"/>
      <c r="AC23168" s="108"/>
    </row>
    <row r="23169" spans="19:29" x14ac:dyDescent="0.25">
      <c r="S23169" s="108"/>
      <c r="U23169" s="108"/>
      <c r="W23169" s="108"/>
      <c r="Y23169" s="108"/>
      <c r="AA23169" s="108"/>
      <c r="AC23169" s="108"/>
    </row>
    <row r="23170" spans="19:29" x14ac:dyDescent="0.25">
      <c r="S23170" s="108"/>
      <c r="U23170" s="108"/>
      <c r="W23170" s="108"/>
      <c r="Y23170" s="108"/>
      <c r="AA23170" s="108"/>
      <c r="AC23170" s="108"/>
    </row>
    <row r="23171" spans="19:29" x14ac:dyDescent="0.25">
      <c r="S23171" s="110"/>
      <c r="U23171" s="110"/>
      <c r="W23171" s="110"/>
      <c r="Y23171" s="110"/>
      <c r="AA23171" s="110"/>
      <c r="AC23171" s="110"/>
    </row>
    <row r="23172" spans="19:29" x14ac:dyDescent="0.25">
      <c r="S23172" s="110"/>
      <c r="U23172" s="110"/>
      <c r="W23172" s="110"/>
      <c r="Y23172" s="110"/>
      <c r="AA23172" s="110"/>
      <c r="AC23172" s="110"/>
    </row>
    <row r="23173" spans="19:29" x14ac:dyDescent="0.25">
      <c r="S23173" s="110"/>
      <c r="U23173" s="110"/>
      <c r="W23173" s="110"/>
      <c r="Y23173" s="110"/>
      <c r="AA23173" s="110"/>
      <c r="AC23173" s="110"/>
    </row>
    <row r="23174" spans="19:29" x14ac:dyDescent="0.25">
      <c r="S23174" s="110"/>
      <c r="U23174" s="110"/>
      <c r="W23174" s="110"/>
      <c r="Y23174" s="110"/>
      <c r="AA23174" s="110"/>
      <c r="AC23174" s="110"/>
    </row>
    <row r="23175" spans="19:29" x14ac:dyDescent="0.25">
      <c r="S23175" s="111"/>
      <c r="U23175" s="111"/>
      <c r="W23175" s="111"/>
      <c r="Y23175" s="111"/>
      <c r="AA23175" s="111"/>
      <c r="AC23175" s="111"/>
    </row>
    <row r="23176" spans="19:29" x14ac:dyDescent="0.25">
      <c r="S23176" s="107"/>
      <c r="U23176" s="107"/>
      <c r="W23176" s="107"/>
      <c r="Y23176" s="107"/>
      <c r="AA23176" s="107"/>
      <c r="AC23176" s="107"/>
    </row>
    <row r="23177" spans="19:29" x14ac:dyDescent="0.25">
      <c r="S23177" s="108"/>
      <c r="U23177" s="108"/>
      <c r="W23177" s="108"/>
      <c r="Y23177" s="108"/>
      <c r="AA23177" s="108"/>
      <c r="AC23177" s="108"/>
    </row>
    <row r="23178" spans="19:29" x14ac:dyDescent="0.25">
      <c r="S23178" s="108"/>
      <c r="U23178" s="108"/>
      <c r="W23178" s="108"/>
      <c r="Y23178" s="108"/>
      <c r="AA23178" s="108"/>
      <c r="AC23178" s="108"/>
    </row>
    <row r="23179" spans="19:29" x14ac:dyDescent="0.25">
      <c r="S23179" s="109"/>
      <c r="U23179" s="109"/>
      <c r="W23179" s="109"/>
      <c r="Y23179" s="109"/>
      <c r="AA23179" s="109"/>
      <c r="AC23179" s="109"/>
    </row>
    <row r="23180" spans="19:29" x14ac:dyDescent="0.25">
      <c r="S23180" s="108"/>
      <c r="U23180" s="108"/>
      <c r="W23180" s="108"/>
      <c r="Y23180" s="108"/>
      <c r="AA23180" s="108"/>
      <c r="AC23180" s="108"/>
    </row>
    <row r="23181" spans="19:29" x14ac:dyDescent="0.25">
      <c r="S23181" s="108"/>
      <c r="U23181" s="108"/>
      <c r="W23181" s="108"/>
      <c r="Y23181" s="108"/>
      <c r="AA23181" s="108"/>
      <c r="AC23181" s="108"/>
    </row>
    <row r="23182" spans="19:29" x14ac:dyDescent="0.25">
      <c r="S23182" s="109"/>
      <c r="U23182" s="109"/>
      <c r="W23182" s="109"/>
      <c r="Y23182" s="109"/>
      <c r="AA23182" s="109"/>
      <c r="AC23182" s="109"/>
    </row>
    <row r="23183" spans="19:29" x14ac:dyDescent="0.25">
      <c r="S23183" s="108"/>
      <c r="U23183" s="108"/>
      <c r="W23183" s="108"/>
      <c r="Y23183" s="108"/>
      <c r="AA23183" s="108"/>
      <c r="AC23183" s="108"/>
    </row>
    <row r="23184" spans="19:29" x14ac:dyDescent="0.25">
      <c r="S23184" s="109"/>
      <c r="U23184" s="109"/>
      <c r="W23184" s="109"/>
      <c r="Y23184" s="109"/>
      <c r="AA23184" s="109"/>
      <c r="AC23184" s="109"/>
    </row>
    <row r="23185" spans="19:29" x14ac:dyDescent="0.25">
      <c r="S23185" s="108"/>
      <c r="U23185" s="108"/>
      <c r="W23185" s="108"/>
      <c r="Y23185" s="108"/>
      <c r="AA23185" s="108"/>
      <c r="AC23185" s="108"/>
    </row>
    <row r="23186" spans="19:29" x14ac:dyDescent="0.25">
      <c r="S23186" s="108"/>
      <c r="U23186" s="108"/>
      <c r="W23186" s="108"/>
      <c r="Y23186" s="108"/>
      <c r="AA23186" s="108"/>
      <c r="AC23186" s="108"/>
    </row>
    <row r="23187" spans="19:29" x14ac:dyDescent="0.25">
      <c r="S23187" s="108"/>
      <c r="U23187" s="108"/>
      <c r="W23187" s="108"/>
      <c r="Y23187" s="108"/>
      <c r="AA23187" s="108"/>
      <c r="AC23187" s="108"/>
    </row>
    <row r="23188" spans="19:29" x14ac:dyDescent="0.25">
      <c r="S23188" s="110"/>
      <c r="U23188" s="110"/>
      <c r="W23188" s="110"/>
      <c r="Y23188" s="110"/>
      <c r="AA23188" s="110"/>
      <c r="AC23188" s="110"/>
    </row>
    <row r="23189" spans="19:29" x14ac:dyDescent="0.25">
      <c r="S23189" s="110"/>
      <c r="U23189" s="110"/>
      <c r="W23189" s="110"/>
      <c r="Y23189" s="110"/>
      <c r="AA23189" s="110"/>
      <c r="AC23189" s="110"/>
    </row>
    <row r="23190" spans="19:29" x14ac:dyDescent="0.25">
      <c r="S23190" s="110"/>
      <c r="U23190" s="110"/>
      <c r="W23190" s="110"/>
      <c r="Y23190" s="110"/>
      <c r="AA23190" s="110"/>
      <c r="AC23190" s="110"/>
    </row>
    <row r="23191" spans="19:29" x14ac:dyDescent="0.25">
      <c r="S23191" s="110"/>
      <c r="U23191" s="110"/>
      <c r="W23191" s="110"/>
      <c r="Y23191" s="110"/>
      <c r="AA23191" s="110"/>
      <c r="AC23191" s="110"/>
    </row>
    <row r="23192" spans="19:29" x14ac:dyDescent="0.25">
      <c r="S23192" s="111"/>
      <c r="U23192" s="111"/>
      <c r="W23192" s="111"/>
      <c r="Y23192" s="111"/>
      <c r="AA23192" s="111"/>
      <c r="AC23192" s="111"/>
    </row>
    <row r="23193" spans="19:29" x14ac:dyDescent="0.25">
      <c r="S23193" s="107"/>
      <c r="U23193" s="107"/>
      <c r="W23193" s="107"/>
      <c r="Y23193" s="107"/>
      <c r="AA23193" s="107"/>
      <c r="AC23193" s="107"/>
    </row>
    <row r="23194" spans="19:29" x14ac:dyDescent="0.25">
      <c r="S23194" s="108"/>
      <c r="U23194" s="108"/>
      <c r="W23194" s="108"/>
      <c r="Y23194" s="108"/>
      <c r="AA23194" s="108"/>
      <c r="AC23194" s="108"/>
    </row>
    <row r="23195" spans="19:29" x14ac:dyDescent="0.25">
      <c r="S23195" s="108"/>
      <c r="U23195" s="108"/>
      <c r="W23195" s="108"/>
      <c r="Y23195" s="108"/>
      <c r="AA23195" s="108"/>
      <c r="AC23195" s="108"/>
    </row>
    <row r="23196" spans="19:29" x14ac:dyDescent="0.25">
      <c r="S23196" s="109"/>
      <c r="U23196" s="109"/>
      <c r="W23196" s="109"/>
      <c r="Y23196" s="109"/>
      <c r="AA23196" s="109"/>
      <c r="AC23196" s="109"/>
    </row>
    <row r="23197" spans="19:29" x14ac:dyDescent="0.25">
      <c r="S23197" s="108"/>
      <c r="U23197" s="108"/>
      <c r="W23197" s="108"/>
      <c r="Y23197" s="108"/>
      <c r="AA23197" s="108"/>
      <c r="AC23197" s="108"/>
    </row>
    <row r="23198" spans="19:29" x14ac:dyDescent="0.25">
      <c r="S23198" s="108"/>
      <c r="U23198" s="108"/>
      <c r="W23198" s="108"/>
      <c r="Y23198" s="108"/>
      <c r="AA23198" s="108"/>
      <c r="AC23198" s="108"/>
    </row>
    <row r="23199" spans="19:29" x14ac:dyDescent="0.25">
      <c r="S23199" s="109"/>
      <c r="U23199" s="109"/>
      <c r="W23199" s="109"/>
      <c r="Y23199" s="109"/>
      <c r="AA23199" s="109"/>
      <c r="AC23199" s="109"/>
    </row>
    <row r="23200" spans="19:29" x14ac:dyDescent="0.25">
      <c r="S23200" s="108"/>
      <c r="U23200" s="108"/>
      <c r="W23200" s="108"/>
      <c r="Y23200" s="108"/>
      <c r="AA23200" s="108"/>
      <c r="AC23200" s="108"/>
    </row>
    <row r="23201" spans="19:29" x14ac:dyDescent="0.25">
      <c r="S23201" s="109"/>
      <c r="U23201" s="109"/>
      <c r="W23201" s="109"/>
      <c r="Y23201" s="109"/>
      <c r="AA23201" s="109"/>
      <c r="AC23201" s="109"/>
    </row>
    <row r="23202" spans="19:29" x14ac:dyDescent="0.25">
      <c r="S23202" s="108"/>
      <c r="U23202" s="108"/>
      <c r="W23202" s="108"/>
      <c r="Y23202" s="108"/>
      <c r="AA23202" s="108"/>
      <c r="AC23202" s="108"/>
    </row>
    <row r="23203" spans="19:29" x14ac:dyDescent="0.25">
      <c r="S23203" s="108"/>
      <c r="U23203" s="108"/>
      <c r="W23203" s="108"/>
      <c r="Y23203" s="108"/>
      <c r="AA23203" s="108"/>
      <c r="AC23203" s="108"/>
    </row>
    <row r="23204" spans="19:29" x14ac:dyDescent="0.25">
      <c r="S23204" s="108"/>
      <c r="U23204" s="108"/>
      <c r="W23204" s="108"/>
      <c r="Y23204" s="108"/>
      <c r="AA23204" s="108"/>
      <c r="AC23204" s="108"/>
    </row>
    <row r="23205" spans="19:29" x14ac:dyDescent="0.25">
      <c r="S23205" s="110"/>
      <c r="U23205" s="110"/>
      <c r="W23205" s="110"/>
      <c r="Y23205" s="110"/>
      <c r="AA23205" s="110"/>
      <c r="AC23205" s="110"/>
    </row>
    <row r="23206" spans="19:29" x14ac:dyDescent="0.25">
      <c r="S23206" s="110"/>
      <c r="U23206" s="110"/>
      <c r="W23206" s="110"/>
      <c r="Y23206" s="110"/>
      <c r="AA23206" s="110"/>
      <c r="AC23206" s="110"/>
    </row>
    <row r="23207" spans="19:29" x14ac:dyDescent="0.25">
      <c r="S23207" s="110"/>
      <c r="U23207" s="110"/>
      <c r="W23207" s="110"/>
      <c r="Y23207" s="110"/>
      <c r="AA23207" s="110"/>
      <c r="AC23207" s="110"/>
    </row>
    <row r="23208" spans="19:29" x14ac:dyDescent="0.25">
      <c r="S23208" s="110"/>
      <c r="U23208" s="110"/>
      <c r="W23208" s="110"/>
      <c r="Y23208" s="110"/>
      <c r="AA23208" s="110"/>
      <c r="AC23208" s="110"/>
    </row>
    <row r="23209" spans="19:29" x14ac:dyDescent="0.25">
      <c r="S23209" s="111"/>
      <c r="U23209" s="111"/>
      <c r="W23209" s="111"/>
      <c r="Y23209" s="111"/>
      <c r="AA23209" s="111"/>
      <c r="AC23209" s="111"/>
    </row>
    <row r="23210" spans="19:29" x14ac:dyDescent="0.25">
      <c r="S23210" s="107"/>
      <c r="U23210" s="107"/>
      <c r="W23210" s="107"/>
      <c r="Y23210" s="107"/>
      <c r="AA23210" s="107"/>
      <c r="AC23210" s="107"/>
    </row>
    <row r="23211" spans="19:29" x14ac:dyDescent="0.25">
      <c r="S23211" s="108"/>
      <c r="U23211" s="108"/>
      <c r="W23211" s="108"/>
      <c r="Y23211" s="108"/>
      <c r="AA23211" s="108"/>
      <c r="AC23211" s="108"/>
    </row>
    <row r="23212" spans="19:29" x14ac:dyDescent="0.25">
      <c r="S23212" s="108"/>
      <c r="U23212" s="108"/>
      <c r="W23212" s="108"/>
      <c r="Y23212" s="108"/>
      <c r="AA23212" s="108"/>
      <c r="AC23212" s="108"/>
    </row>
    <row r="23213" spans="19:29" x14ac:dyDescent="0.25">
      <c r="S23213" s="109"/>
      <c r="U23213" s="109"/>
      <c r="W23213" s="109"/>
      <c r="Y23213" s="109"/>
      <c r="AA23213" s="109"/>
      <c r="AC23213" s="109"/>
    </row>
    <row r="23214" spans="19:29" x14ac:dyDescent="0.25">
      <c r="S23214" s="108"/>
      <c r="U23214" s="108"/>
      <c r="W23214" s="108"/>
      <c r="Y23214" s="108"/>
      <c r="AA23214" s="108"/>
      <c r="AC23214" s="108"/>
    </row>
    <row r="23215" spans="19:29" x14ac:dyDescent="0.25">
      <c r="S23215" s="108"/>
      <c r="U23215" s="108"/>
      <c r="W23215" s="108"/>
      <c r="Y23215" s="108"/>
      <c r="AA23215" s="108"/>
      <c r="AC23215" s="108"/>
    </row>
    <row r="23216" spans="19:29" x14ac:dyDescent="0.25">
      <c r="S23216" s="109"/>
      <c r="U23216" s="109"/>
      <c r="W23216" s="109"/>
      <c r="Y23216" s="109"/>
      <c r="AA23216" s="109"/>
      <c r="AC23216" s="109"/>
    </row>
    <row r="23217" spans="19:29" x14ac:dyDescent="0.25">
      <c r="S23217" s="108"/>
      <c r="U23217" s="108"/>
      <c r="W23217" s="108"/>
      <c r="Y23217" s="108"/>
      <c r="AA23217" s="108"/>
      <c r="AC23217" s="108"/>
    </row>
    <row r="23218" spans="19:29" x14ac:dyDescent="0.25">
      <c r="S23218" s="109"/>
      <c r="U23218" s="109"/>
      <c r="W23218" s="109"/>
      <c r="Y23218" s="109"/>
      <c r="AA23218" s="109"/>
      <c r="AC23218" s="109"/>
    </row>
    <row r="23219" spans="19:29" x14ac:dyDescent="0.25">
      <c r="S23219" s="108"/>
      <c r="U23219" s="108"/>
      <c r="W23219" s="108"/>
      <c r="Y23219" s="108"/>
      <c r="AA23219" s="108"/>
      <c r="AC23219" s="108"/>
    </row>
    <row r="23220" spans="19:29" x14ac:dyDescent="0.25">
      <c r="S23220" s="108"/>
      <c r="U23220" s="108"/>
      <c r="W23220" s="108"/>
      <c r="Y23220" s="108"/>
      <c r="AA23220" s="108"/>
      <c r="AC23220" s="108"/>
    </row>
    <row r="23221" spans="19:29" x14ac:dyDescent="0.25">
      <c r="S23221" s="108"/>
      <c r="U23221" s="108"/>
      <c r="W23221" s="108"/>
      <c r="Y23221" s="108"/>
      <c r="AA23221" s="108"/>
      <c r="AC23221" s="108"/>
    </row>
    <row r="23222" spans="19:29" x14ac:dyDescent="0.25">
      <c r="S23222" s="110"/>
      <c r="U23222" s="110"/>
      <c r="W23222" s="110"/>
      <c r="Y23222" s="110"/>
      <c r="AA23222" s="110"/>
      <c r="AC23222" s="110"/>
    </row>
    <row r="23223" spans="19:29" x14ac:dyDescent="0.25">
      <c r="S23223" s="110"/>
      <c r="U23223" s="110"/>
      <c r="W23223" s="110"/>
      <c r="Y23223" s="110"/>
      <c r="AA23223" s="110"/>
      <c r="AC23223" s="110"/>
    </row>
    <row r="23224" spans="19:29" x14ac:dyDescent="0.25">
      <c r="S23224" s="110"/>
      <c r="U23224" s="110"/>
      <c r="W23224" s="110"/>
      <c r="Y23224" s="110"/>
      <c r="AA23224" s="110"/>
      <c r="AC23224" s="110"/>
    </row>
    <row r="23225" spans="19:29" x14ac:dyDescent="0.25">
      <c r="S23225" s="110"/>
      <c r="U23225" s="110"/>
      <c r="W23225" s="110"/>
      <c r="Y23225" s="110"/>
      <c r="AA23225" s="110"/>
      <c r="AC23225" s="110"/>
    </row>
    <row r="23226" spans="19:29" x14ac:dyDescent="0.25">
      <c r="S23226" s="111"/>
      <c r="U23226" s="111"/>
      <c r="W23226" s="111"/>
      <c r="Y23226" s="111"/>
      <c r="AA23226" s="111"/>
      <c r="AC23226" s="111"/>
    </row>
    <row r="23227" spans="19:29" x14ac:dyDescent="0.25">
      <c r="S23227" s="107"/>
      <c r="U23227" s="107"/>
      <c r="W23227" s="107"/>
      <c r="Y23227" s="107"/>
      <c r="AA23227" s="107"/>
      <c r="AC23227" s="107"/>
    </row>
    <row r="23228" spans="19:29" x14ac:dyDescent="0.25">
      <c r="S23228" s="108"/>
      <c r="U23228" s="108"/>
      <c r="W23228" s="108"/>
      <c r="Y23228" s="108"/>
      <c r="AA23228" s="108"/>
      <c r="AC23228" s="108"/>
    </row>
    <row r="23229" spans="19:29" x14ac:dyDescent="0.25">
      <c r="S23229" s="108"/>
      <c r="U23229" s="108"/>
      <c r="W23229" s="108"/>
      <c r="Y23229" s="108"/>
      <c r="AA23229" s="108"/>
      <c r="AC23229" s="108"/>
    </row>
    <row r="23230" spans="19:29" x14ac:dyDescent="0.25">
      <c r="S23230" s="109"/>
      <c r="U23230" s="109"/>
      <c r="W23230" s="109"/>
      <c r="Y23230" s="109"/>
      <c r="AA23230" s="109"/>
      <c r="AC23230" s="109"/>
    </row>
    <row r="23231" spans="19:29" x14ac:dyDescent="0.25">
      <c r="S23231" s="108"/>
      <c r="U23231" s="108"/>
      <c r="W23231" s="108"/>
      <c r="Y23231" s="108"/>
      <c r="AA23231" s="108"/>
      <c r="AC23231" s="108"/>
    </row>
    <row r="23232" spans="19:29" x14ac:dyDescent="0.25">
      <c r="S23232" s="108"/>
      <c r="U23232" s="108"/>
      <c r="W23232" s="108"/>
      <c r="Y23232" s="108"/>
      <c r="AA23232" s="108"/>
      <c r="AC23232" s="108"/>
    </row>
    <row r="23233" spans="19:29" x14ac:dyDescent="0.25">
      <c r="S23233" s="109"/>
      <c r="U23233" s="109"/>
      <c r="W23233" s="109"/>
      <c r="Y23233" s="109"/>
      <c r="AA23233" s="109"/>
      <c r="AC23233" s="109"/>
    </row>
    <row r="23234" spans="19:29" x14ac:dyDescent="0.25">
      <c r="S23234" s="108"/>
      <c r="U23234" s="108"/>
      <c r="W23234" s="108"/>
      <c r="Y23234" s="108"/>
      <c r="AA23234" s="108"/>
      <c r="AC23234" s="108"/>
    </row>
    <row r="23235" spans="19:29" x14ac:dyDescent="0.25">
      <c r="S23235" s="109"/>
      <c r="U23235" s="109"/>
      <c r="W23235" s="109"/>
      <c r="Y23235" s="109"/>
      <c r="AA23235" s="109"/>
      <c r="AC23235" s="109"/>
    </row>
    <row r="23236" spans="19:29" x14ac:dyDescent="0.25">
      <c r="S23236" s="108"/>
      <c r="U23236" s="108"/>
      <c r="W23236" s="108"/>
      <c r="Y23236" s="108"/>
      <c r="AA23236" s="108"/>
      <c r="AC23236" s="108"/>
    </row>
    <row r="23237" spans="19:29" x14ac:dyDescent="0.25">
      <c r="S23237" s="108"/>
      <c r="U23237" s="108"/>
      <c r="W23237" s="108"/>
      <c r="Y23237" s="108"/>
      <c r="AA23237" s="108"/>
      <c r="AC23237" s="108"/>
    </row>
    <row r="23238" spans="19:29" x14ac:dyDescent="0.25">
      <c r="S23238" s="108"/>
      <c r="U23238" s="108"/>
      <c r="W23238" s="108"/>
      <c r="Y23238" s="108"/>
      <c r="AA23238" s="108"/>
      <c r="AC23238" s="108"/>
    </row>
    <row r="23239" spans="19:29" x14ac:dyDescent="0.25">
      <c r="S23239" s="110"/>
      <c r="U23239" s="110"/>
      <c r="W23239" s="110"/>
      <c r="Y23239" s="110"/>
      <c r="AA23239" s="110"/>
      <c r="AC23239" s="110"/>
    </row>
    <row r="23240" spans="19:29" x14ac:dyDescent="0.25">
      <c r="S23240" s="110"/>
      <c r="U23240" s="110"/>
      <c r="W23240" s="110"/>
      <c r="Y23240" s="110"/>
      <c r="AA23240" s="110"/>
      <c r="AC23240" s="110"/>
    </row>
    <row r="23241" spans="19:29" x14ac:dyDescent="0.25">
      <c r="S23241" s="110"/>
      <c r="U23241" s="110"/>
      <c r="W23241" s="110"/>
      <c r="Y23241" s="110"/>
      <c r="AA23241" s="110"/>
      <c r="AC23241" s="110"/>
    </row>
    <row r="23242" spans="19:29" x14ac:dyDescent="0.25">
      <c r="S23242" s="110"/>
      <c r="U23242" s="110"/>
      <c r="W23242" s="110"/>
      <c r="Y23242" s="110"/>
      <c r="AA23242" s="110"/>
      <c r="AC23242" s="110"/>
    </row>
    <row r="23243" spans="19:29" x14ac:dyDescent="0.25">
      <c r="S23243" s="111"/>
      <c r="U23243" s="111"/>
      <c r="W23243" s="111"/>
      <c r="Y23243" s="111"/>
      <c r="AA23243" s="111"/>
      <c r="AC23243" s="111"/>
    </row>
    <row r="23244" spans="19:29" x14ac:dyDescent="0.25">
      <c r="S23244" s="107"/>
      <c r="U23244" s="107"/>
      <c r="W23244" s="107"/>
      <c r="Y23244" s="107"/>
      <c r="AA23244" s="107"/>
      <c r="AC23244" s="107"/>
    </row>
    <row r="23245" spans="19:29" x14ac:dyDescent="0.25">
      <c r="S23245" s="108"/>
      <c r="U23245" s="108"/>
      <c r="W23245" s="108"/>
      <c r="Y23245" s="108"/>
      <c r="AA23245" s="108"/>
      <c r="AC23245" s="108"/>
    </row>
    <row r="23246" spans="19:29" x14ac:dyDescent="0.25">
      <c r="S23246" s="108"/>
      <c r="U23246" s="108"/>
      <c r="W23246" s="108"/>
      <c r="Y23246" s="108"/>
      <c r="AA23246" s="108"/>
      <c r="AC23246" s="108"/>
    </row>
    <row r="23247" spans="19:29" x14ac:dyDescent="0.25">
      <c r="S23247" s="109"/>
      <c r="U23247" s="109"/>
      <c r="W23247" s="109"/>
      <c r="Y23247" s="109"/>
      <c r="AA23247" s="109"/>
      <c r="AC23247" s="109"/>
    </row>
    <row r="23248" spans="19:29" x14ac:dyDescent="0.25">
      <c r="S23248" s="108"/>
      <c r="U23248" s="108"/>
      <c r="W23248" s="108"/>
      <c r="Y23248" s="108"/>
      <c r="AA23248" s="108"/>
      <c r="AC23248" s="108"/>
    </row>
    <row r="23249" spans="19:29" x14ac:dyDescent="0.25">
      <c r="S23249" s="108"/>
      <c r="U23249" s="108"/>
      <c r="W23249" s="108"/>
      <c r="Y23249" s="108"/>
      <c r="AA23249" s="108"/>
      <c r="AC23249" s="108"/>
    </row>
    <row r="23250" spans="19:29" x14ac:dyDescent="0.25">
      <c r="S23250" s="109"/>
      <c r="U23250" s="109"/>
      <c r="W23250" s="109"/>
      <c r="Y23250" s="109"/>
      <c r="AA23250" s="109"/>
      <c r="AC23250" s="109"/>
    </row>
    <row r="23251" spans="19:29" x14ac:dyDescent="0.25">
      <c r="S23251" s="108"/>
      <c r="U23251" s="108"/>
      <c r="W23251" s="108"/>
      <c r="Y23251" s="108"/>
      <c r="AA23251" s="108"/>
      <c r="AC23251" s="108"/>
    </row>
    <row r="23252" spans="19:29" x14ac:dyDescent="0.25">
      <c r="S23252" s="109"/>
      <c r="U23252" s="109"/>
      <c r="W23252" s="109"/>
      <c r="Y23252" s="109"/>
      <c r="AA23252" s="109"/>
      <c r="AC23252" s="109"/>
    </row>
    <row r="23253" spans="19:29" x14ac:dyDescent="0.25">
      <c r="S23253" s="108"/>
      <c r="U23253" s="108"/>
      <c r="W23253" s="108"/>
      <c r="Y23253" s="108"/>
      <c r="AA23253" s="108"/>
      <c r="AC23253" s="108"/>
    </row>
    <row r="23254" spans="19:29" x14ac:dyDescent="0.25">
      <c r="S23254" s="108"/>
      <c r="U23254" s="108"/>
      <c r="W23254" s="108"/>
      <c r="Y23254" s="108"/>
      <c r="AA23254" s="108"/>
      <c r="AC23254" s="108"/>
    </row>
    <row r="23255" spans="19:29" x14ac:dyDescent="0.25">
      <c r="S23255" s="108"/>
      <c r="U23255" s="108"/>
      <c r="W23255" s="108"/>
      <c r="Y23255" s="108"/>
      <c r="AA23255" s="108"/>
      <c r="AC23255" s="108"/>
    </row>
    <row r="23256" spans="19:29" x14ac:dyDescent="0.25">
      <c r="S23256" s="110"/>
      <c r="U23256" s="110"/>
      <c r="W23256" s="110"/>
      <c r="Y23256" s="110"/>
      <c r="AA23256" s="110"/>
      <c r="AC23256" s="110"/>
    </row>
    <row r="23257" spans="19:29" x14ac:dyDescent="0.25">
      <c r="S23257" s="110"/>
      <c r="U23257" s="110"/>
      <c r="W23257" s="110"/>
      <c r="Y23257" s="110"/>
      <c r="AA23257" s="110"/>
      <c r="AC23257" s="110"/>
    </row>
    <row r="23258" spans="19:29" x14ac:dyDescent="0.25">
      <c r="S23258" s="110"/>
      <c r="U23258" s="110"/>
      <c r="W23258" s="110"/>
      <c r="Y23258" s="110"/>
      <c r="AA23258" s="110"/>
      <c r="AC23258" s="110"/>
    </row>
    <row r="23259" spans="19:29" x14ac:dyDescent="0.25">
      <c r="S23259" s="110"/>
      <c r="U23259" s="110"/>
      <c r="W23259" s="110"/>
      <c r="Y23259" s="110"/>
      <c r="AA23259" s="110"/>
      <c r="AC23259" s="110"/>
    </row>
    <row r="23260" spans="19:29" x14ac:dyDescent="0.25">
      <c r="S23260" s="111"/>
      <c r="U23260" s="111"/>
      <c r="W23260" s="111"/>
      <c r="Y23260" s="111"/>
      <c r="AA23260" s="111"/>
      <c r="AC23260" s="111"/>
    </row>
    <row r="23261" spans="19:29" x14ac:dyDescent="0.25">
      <c r="S23261" s="107"/>
      <c r="U23261" s="107"/>
      <c r="W23261" s="107"/>
      <c r="Y23261" s="107"/>
      <c r="AA23261" s="107"/>
      <c r="AC23261" s="107"/>
    </row>
    <row r="23262" spans="19:29" x14ac:dyDescent="0.25">
      <c r="S23262" s="108"/>
      <c r="U23262" s="108"/>
      <c r="W23262" s="108"/>
      <c r="Y23262" s="108"/>
      <c r="AA23262" s="108"/>
      <c r="AC23262" s="108"/>
    </row>
    <row r="23263" spans="19:29" x14ac:dyDescent="0.25">
      <c r="S23263" s="108"/>
      <c r="U23263" s="108"/>
      <c r="W23263" s="108"/>
      <c r="Y23263" s="108"/>
      <c r="AA23263" s="108"/>
      <c r="AC23263" s="108"/>
    </row>
    <row r="23264" spans="19:29" x14ac:dyDescent="0.25">
      <c r="S23264" s="109"/>
      <c r="U23264" s="109"/>
      <c r="W23264" s="109"/>
      <c r="Y23264" s="109"/>
      <c r="AA23264" s="109"/>
      <c r="AC23264" s="109"/>
    </row>
    <row r="23265" spans="19:29" x14ac:dyDescent="0.25">
      <c r="S23265" s="108"/>
      <c r="U23265" s="108"/>
      <c r="W23265" s="108"/>
      <c r="Y23265" s="108"/>
      <c r="AA23265" s="108"/>
      <c r="AC23265" s="108"/>
    </row>
    <row r="23266" spans="19:29" x14ac:dyDescent="0.25">
      <c r="S23266" s="108"/>
      <c r="U23266" s="108"/>
      <c r="W23266" s="108"/>
      <c r="Y23266" s="108"/>
      <c r="AA23266" s="108"/>
      <c r="AC23266" s="108"/>
    </row>
    <row r="23267" spans="19:29" x14ac:dyDescent="0.25">
      <c r="S23267" s="109"/>
      <c r="U23267" s="109"/>
      <c r="W23267" s="109"/>
      <c r="Y23267" s="109"/>
      <c r="AA23267" s="109"/>
      <c r="AC23267" s="109"/>
    </row>
    <row r="23268" spans="19:29" x14ac:dyDescent="0.25">
      <c r="S23268" s="108"/>
      <c r="U23268" s="108"/>
      <c r="W23268" s="108"/>
      <c r="Y23268" s="108"/>
      <c r="AA23268" s="108"/>
      <c r="AC23268" s="108"/>
    </row>
    <row r="23269" spans="19:29" x14ac:dyDescent="0.25">
      <c r="S23269" s="109"/>
      <c r="U23269" s="109"/>
      <c r="W23269" s="109"/>
      <c r="Y23269" s="109"/>
      <c r="AA23269" s="109"/>
      <c r="AC23269" s="109"/>
    </row>
    <row r="23270" spans="19:29" x14ac:dyDescent="0.25">
      <c r="S23270" s="108"/>
      <c r="U23270" s="108"/>
      <c r="W23270" s="108"/>
      <c r="Y23270" s="108"/>
      <c r="AA23270" s="108"/>
      <c r="AC23270" s="108"/>
    </row>
    <row r="23271" spans="19:29" x14ac:dyDescent="0.25">
      <c r="S23271" s="108"/>
      <c r="U23271" s="108"/>
      <c r="W23271" s="108"/>
      <c r="Y23271" s="108"/>
      <c r="AA23271" s="108"/>
      <c r="AC23271" s="108"/>
    </row>
    <row r="23272" spans="19:29" x14ac:dyDescent="0.25">
      <c r="S23272" s="108"/>
      <c r="U23272" s="108"/>
      <c r="W23272" s="108"/>
      <c r="Y23272" s="108"/>
      <c r="AA23272" s="108"/>
      <c r="AC23272" s="108"/>
    </row>
    <row r="23273" spans="19:29" x14ac:dyDescent="0.25">
      <c r="S23273" s="110"/>
      <c r="U23273" s="110"/>
      <c r="W23273" s="110"/>
      <c r="Y23273" s="110"/>
      <c r="AA23273" s="110"/>
      <c r="AC23273" s="110"/>
    </row>
    <row r="23274" spans="19:29" x14ac:dyDescent="0.25">
      <c r="S23274" s="110"/>
      <c r="U23274" s="110"/>
      <c r="W23274" s="110"/>
      <c r="Y23274" s="110"/>
      <c r="AA23274" s="110"/>
      <c r="AC23274" s="110"/>
    </row>
    <row r="23275" spans="19:29" x14ac:dyDescent="0.25">
      <c r="S23275" s="110"/>
      <c r="U23275" s="110"/>
      <c r="W23275" s="110"/>
      <c r="Y23275" s="110"/>
      <c r="AA23275" s="110"/>
      <c r="AC23275" s="110"/>
    </row>
    <row r="23276" spans="19:29" x14ac:dyDescent="0.25">
      <c r="S23276" s="110"/>
      <c r="U23276" s="110"/>
      <c r="W23276" s="110"/>
      <c r="Y23276" s="110"/>
      <c r="AA23276" s="110"/>
      <c r="AC23276" s="110"/>
    </row>
    <row r="23277" spans="19:29" x14ac:dyDescent="0.25">
      <c r="S23277" s="111"/>
      <c r="U23277" s="111"/>
      <c r="W23277" s="111"/>
      <c r="Y23277" s="111"/>
      <c r="AA23277" s="111"/>
      <c r="AC23277" s="111"/>
    </row>
    <row r="23278" spans="19:29" x14ac:dyDescent="0.25">
      <c r="S23278" s="107"/>
      <c r="U23278" s="107"/>
      <c r="W23278" s="107"/>
      <c r="Y23278" s="107"/>
      <c r="AA23278" s="107"/>
      <c r="AC23278" s="107"/>
    </row>
    <row r="23279" spans="19:29" x14ac:dyDescent="0.25">
      <c r="S23279" s="108"/>
      <c r="U23279" s="108"/>
      <c r="W23279" s="108"/>
      <c r="Y23279" s="108"/>
      <c r="AA23279" s="108"/>
      <c r="AC23279" s="108"/>
    </row>
    <row r="23280" spans="19:29" x14ac:dyDescent="0.25">
      <c r="S23280" s="108"/>
      <c r="U23280" s="108"/>
      <c r="W23280" s="108"/>
      <c r="Y23280" s="108"/>
      <c r="AA23280" s="108"/>
      <c r="AC23280" s="108"/>
    </row>
    <row r="23281" spans="19:29" x14ac:dyDescent="0.25">
      <c r="S23281" s="109"/>
      <c r="U23281" s="109"/>
      <c r="W23281" s="109"/>
      <c r="Y23281" s="109"/>
      <c r="AA23281" s="109"/>
      <c r="AC23281" s="109"/>
    </row>
    <row r="23282" spans="19:29" x14ac:dyDescent="0.25">
      <c r="S23282" s="108"/>
      <c r="U23282" s="108"/>
      <c r="W23282" s="108"/>
      <c r="Y23282" s="108"/>
      <c r="AA23282" s="108"/>
      <c r="AC23282" s="108"/>
    </row>
    <row r="23283" spans="19:29" x14ac:dyDescent="0.25">
      <c r="S23283" s="108"/>
      <c r="U23283" s="108"/>
      <c r="W23283" s="108"/>
      <c r="Y23283" s="108"/>
      <c r="AA23283" s="108"/>
      <c r="AC23283" s="108"/>
    </row>
    <row r="23284" spans="19:29" x14ac:dyDescent="0.25">
      <c r="S23284" s="109"/>
      <c r="U23284" s="109"/>
      <c r="W23284" s="109"/>
      <c r="Y23284" s="109"/>
      <c r="AA23284" s="109"/>
      <c r="AC23284" s="109"/>
    </row>
    <row r="23285" spans="19:29" x14ac:dyDescent="0.25">
      <c r="S23285" s="108"/>
      <c r="U23285" s="108"/>
      <c r="W23285" s="108"/>
      <c r="Y23285" s="108"/>
      <c r="AA23285" s="108"/>
      <c r="AC23285" s="108"/>
    </row>
    <row r="23286" spans="19:29" x14ac:dyDescent="0.25">
      <c r="S23286" s="109"/>
      <c r="U23286" s="109"/>
      <c r="W23286" s="109"/>
      <c r="Y23286" s="109"/>
      <c r="AA23286" s="109"/>
      <c r="AC23286" s="109"/>
    </row>
    <row r="23287" spans="19:29" x14ac:dyDescent="0.25">
      <c r="S23287" s="108"/>
      <c r="U23287" s="108"/>
      <c r="W23287" s="108"/>
      <c r="Y23287" s="108"/>
      <c r="AA23287" s="108"/>
      <c r="AC23287" s="108"/>
    </row>
    <row r="23288" spans="19:29" x14ac:dyDescent="0.25">
      <c r="S23288" s="108"/>
      <c r="U23288" s="108"/>
      <c r="W23288" s="108"/>
      <c r="Y23288" s="108"/>
      <c r="AA23288" s="108"/>
      <c r="AC23288" s="108"/>
    </row>
    <row r="23289" spans="19:29" x14ac:dyDescent="0.25">
      <c r="S23289" s="108"/>
      <c r="U23289" s="108"/>
      <c r="W23289" s="108"/>
      <c r="Y23289" s="108"/>
      <c r="AA23289" s="108"/>
      <c r="AC23289" s="108"/>
    </row>
    <row r="23290" spans="19:29" x14ac:dyDescent="0.25">
      <c r="S23290" s="110"/>
      <c r="U23290" s="110"/>
      <c r="W23290" s="110"/>
      <c r="Y23290" s="110"/>
      <c r="AA23290" s="110"/>
      <c r="AC23290" s="110"/>
    </row>
    <row r="23291" spans="19:29" x14ac:dyDescent="0.25">
      <c r="S23291" s="110"/>
      <c r="U23291" s="110"/>
      <c r="W23291" s="110"/>
      <c r="Y23291" s="110"/>
      <c r="AA23291" s="110"/>
      <c r="AC23291" s="110"/>
    </row>
    <row r="23292" spans="19:29" x14ac:dyDescent="0.25">
      <c r="S23292" s="110"/>
      <c r="U23292" s="110"/>
      <c r="W23292" s="110"/>
      <c r="Y23292" s="110"/>
      <c r="AA23292" s="110"/>
      <c r="AC23292" s="110"/>
    </row>
    <row r="23293" spans="19:29" x14ac:dyDescent="0.25">
      <c r="S23293" s="110"/>
      <c r="U23293" s="110"/>
      <c r="W23293" s="110"/>
      <c r="Y23293" s="110"/>
      <c r="AA23293" s="110"/>
      <c r="AC23293" s="110"/>
    </row>
    <row r="23294" spans="19:29" x14ac:dyDescent="0.25">
      <c r="S23294" s="111"/>
      <c r="U23294" s="111"/>
      <c r="W23294" s="111"/>
      <c r="Y23294" s="111"/>
      <c r="AA23294" s="111"/>
      <c r="AC23294" s="111"/>
    </row>
    <row r="23295" spans="19:29" x14ac:dyDescent="0.25">
      <c r="S23295" s="107"/>
      <c r="U23295" s="107"/>
      <c r="W23295" s="107"/>
      <c r="Y23295" s="107"/>
      <c r="AA23295" s="107"/>
      <c r="AC23295" s="107"/>
    </row>
    <row r="23296" spans="19:29" x14ac:dyDescent="0.25">
      <c r="S23296" s="108"/>
      <c r="U23296" s="108"/>
      <c r="W23296" s="108"/>
      <c r="Y23296" s="108"/>
      <c r="AA23296" s="108"/>
      <c r="AC23296" s="108"/>
    </row>
    <row r="23297" spans="19:29" x14ac:dyDescent="0.25">
      <c r="S23297" s="108"/>
      <c r="U23297" s="108"/>
      <c r="W23297" s="108"/>
      <c r="Y23297" s="108"/>
      <c r="AA23297" s="108"/>
      <c r="AC23297" s="108"/>
    </row>
    <row r="23298" spans="19:29" x14ac:dyDescent="0.25">
      <c r="S23298" s="109"/>
      <c r="U23298" s="109"/>
      <c r="W23298" s="109"/>
      <c r="Y23298" s="109"/>
      <c r="AA23298" s="109"/>
      <c r="AC23298" s="109"/>
    </row>
    <row r="23299" spans="19:29" x14ac:dyDescent="0.25">
      <c r="S23299" s="108"/>
      <c r="U23299" s="108"/>
      <c r="W23299" s="108"/>
      <c r="Y23299" s="108"/>
      <c r="AA23299" s="108"/>
      <c r="AC23299" s="108"/>
    </row>
    <row r="23300" spans="19:29" x14ac:dyDescent="0.25">
      <c r="S23300" s="108"/>
      <c r="U23300" s="108"/>
      <c r="W23300" s="108"/>
      <c r="Y23300" s="108"/>
      <c r="AA23300" s="108"/>
      <c r="AC23300" s="108"/>
    </row>
    <row r="23301" spans="19:29" x14ac:dyDescent="0.25">
      <c r="S23301" s="109"/>
      <c r="U23301" s="109"/>
      <c r="W23301" s="109"/>
      <c r="Y23301" s="109"/>
      <c r="AA23301" s="109"/>
      <c r="AC23301" s="109"/>
    </row>
    <row r="23302" spans="19:29" x14ac:dyDescent="0.25">
      <c r="S23302" s="108"/>
      <c r="U23302" s="108"/>
      <c r="W23302" s="108"/>
      <c r="Y23302" s="108"/>
      <c r="AA23302" s="108"/>
      <c r="AC23302" s="108"/>
    </row>
    <row r="23303" spans="19:29" x14ac:dyDescent="0.25">
      <c r="S23303" s="109"/>
      <c r="U23303" s="109"/>
      <c r="W23303" s="109"/>
      <c r="Y23303" s="109"/>
      <c r="AA23303" s="109"/>
      <c r="AC23303" s="109"/>
    </row>
    <row r="23304" spans="19:29" x14ac:dyDescent="0.25">
      <c r="S23304" s="108"/>
      <c r="U23304" s="108"/>
      <c r="W23304" s="108"/>
      <c r="Y23304" s="108"/>
      <c r="AA23304" s="108"/>
      <c r="AC23304" s="108"/>
    </row>
    <row r="23305" spans="19:29" x14ac:dyDescent="0.25">
      <c r="S23305" s="108"/>
      <c r="U23305" s="108"/>
      <c r="W23305" s="108"/>
      <c r="Y23305" s="108"/>
      <c r="AA23305" s="108"/>
      <c r="AC23305" s="108"/>
    </row>
    <row r="23306" spans="19:29" x14ac:dyDescent="0.25">
      <c r="S23306" s="108"/>
      <c r="U23306" s="108"/>
      <c r="W23306" s="108"/>
      <c r="Y23306" s="108"/>
      <c r="AA23306" s="108"/>
      <c r="AC23306" s="108"/>
    </row>
    <row r="23307" spans="19:29" x14ac:dyDescent="0.25">
      <c r="S23307" s="110"/>
      <c r="U23307" s="110"/>
      <c r="W23307" s="110"/>
      <c r="Y23307" s="110"/>
      <c r="AA23307" s="110"/>
      <c r="AC23307" s="110"/>
    </row>
    <row r="23308" spans="19:29" x14ac:dyDescent="0.25">
      <c r="S23308" s="110"/>
      <c r="U23308" s="110"/>
      <c r="W23308" s="110"/>
      <c r="Y23308" s="110"/>
      <c r="AA23308" s="110"/>
      <c r="AC23308" s="110"/>
    </row>
    <row r="23309" spans="19:29" x14ac:dyDescent="0.25">
      <c r="S23309" s="110"/>
      <c r="U23309" s="110"/>
      <c r="W23309" s="110"/>
      <c r="Y23309" s="110"/>
      <c r="AA23309" s="110"/>
      <c r="AC23309" s="110"/>
    </row>
    <row r="23310" spans="19:29" x14ac:dyDescent="0.25">
      <c r="S23310" s="110"/>
      <c r="U23310" s="110"/>
      <c r="W23310" s="110"/>
      <c r="Y23310" s="110"/>
      <c r="AA23310" s="110"/>
      <c r="AC23310" s="110"/>
    </row>
    <row r="23311" spans="19:29" x14ac:dyDescent="0.25">
      <c r="S23311" s="111"/>
      <c r="U23311" s="111"/>
      <c r="W23311" s="111"/>
      <c r="Y23311" s="111"/>
      <c r="AA23311" s="111"/>
      <c r="AC23311" s="111"/>
    </row>
    <row r="23312" spans="19:29" x14ac:dyDescent="0.25">
      <c r="S23312" s="107"/>
      <c r="U23312" s="107"/>
      <c r="W23312" s="107"/>
      <c r="Y23312" s="107"/>
      <c r="AA23312" s="107"/>
      <c r="AC23312" s="107"/>
    </row>
    <row r="23313" spans="19:29" x14ac:dyDescent="0.25">
      <c r="S23313" s="108"/>
      <c r="U23313" s="108"/>
      <c r="W23313" s="108"/>
      <c r="Y23313" s="108"/>
      <c r="AA23313" s="108"/>
      <c r="AC23313" s="108"/>
    </row>
    <row r="23314" spans="19:29" x14ac:dyDescent="0.25">
      <c r="S23314" s="108"/>
      <c r="U23314" s="108"/>
      <c r="W23314" s="108"/>
      <c r="Y23314" s="108"/>
      <c r="AA23314" s="108"/>
      <c r="AC23314" s="108"/>
    </row>
    <row r="23315" spans="19:29" x14ac:dyDescent="0.25">
      <c r="S23315" s="109"/>
      <c r="U23315" s="109"/>
      <c r="W23315" s="109"/>
      <c r="Y23315" s="109"/>
      <c r="AA23315" s="109"/>
      <c r="AC23315" s="109"/>
    </row>
    <row r="23316" spans="19:29" x14ac:dyDescent="0.25">
      <c r="S23316" s="108"/>
      <c r="U23316" s="108"/>
      <c r="W23316" s="108"/>
      <c r="Y23316" s="108"/>
      <c r="AA23316" s="108"/>
      <c r="AC23316" s="108"/>
    </row>
    <row r="23317" spans="19:29" x14ac:dyDescent="0.25">
      <c r="S23317" s="108"/>
      <c r="U23317" s="108"/>
      <c r="W23317" s="108"/>
      <c r="Y23317" s="108"/>
      <c r="AA23317" s="108"/>
      <c r="AC23317" s="108"/>
    </row>
    <row r="23318" spans="19:29" x14ac:dyDescent="0.25">
      <c r="S23318" s="109"/>
      <c r="U23318" s="109"/>
      <c r="W23318" s="109"/>
      <c r="Y23318" s="109"/>
      <c r="AA23318" s="109"/>
      <c r="AC23318" s="109"/>
    </row>
    <row r="23319" spans="19:29" x14ac:dyDescent="0.25">
      <c r="S23319" s="108"/>
      <c r="U23319" s="108"/>
      <c r="W23319" s="108"/>
      <c r="Y23319" s="108"/>
      <c r="AA23319" s="108"/>
      <c r="AC23319" s="108"/>
    </row>
    <row r="23320" spans="19:29" x14ac:dyDescent="0.25">
      <c r="S23320" s="109"/>
      <c r="U23320" s="109"/>
      <c r="W23320" s="109"/>
      <c r="Y23320" s="109"/>
      <c r="AA23320" s="109"/>
      <c r="AC23320" s="109"/>
    </row>
    <row r="23321" spans="19:29" x14ac:dyDescent="0.25">
      <c r="S23321" s="108"/>
      <c r="U23321" s="108"/>
      <c r="W23321" s="108"/>
      <c r="Y23321" s="108"/>
      <c r="AA23321" s="108"/>
      <c r="AC23321" s="108"/>
    </row>
    <row r="23322" spans="19:29" x14ac:dyDescent="0.25">
      <c r="S23322" s="108"/>
      <c r="U23322" s="108"/>
      <c r="W23322" s="108"/>
      <c r="Y23322" s="108"/>
      <c r="AA23322" s="108"/>
      <c r="AC23322" s="108"/>
    </row>
    <row r="23323" spans="19:29" x14ac:dyDescent="0.25">
      <c r="S23323" s="108"/>
      <c r="U23323" s="108"/>
      <c r="W23323" s="108"/>
      <c r="Y23323" s="108"/>
      <c r="AA23323" s="108"/>
      <c r="AC23323" s="108"/>
    </row>
    <row r="23324" spans="19:29" x14ac:dyDescent="0.25">
      <c r="S23324" s="110"/>
      <c r="U23324" s="110"/>
      <c r="W23324" s="110"/>
      <c r="Y23324" s="110"/>
      <c r="AA23324" s="110"/>
      <c r="AC23324" s="110"/>
    </row>
    <row r="23325" spans="19:29" x14ac:dyDescent="0.25">
      <c r="S23325" s="110"/>
      <c r="U23325" s="110"/>
      <c r="W23325" s="110"/>
      <c r="Y23325" s="110"/>
      <c r="AA23325" s="110"/>
      <c r="AC23325" s="110"/>
    </row>
    <row r="23326" spans="19:29" x14ac:dyDescent="0.25">
      <c r="S23326" s="110"/>
      <c r="U23326" s="110"/>
      <c r="W23326" s="110"/>
      <c r="Y23326" s="110"/>
      <c r="AA23326" s="110"/>
      <c r="AC23326" s="110"/>
    </row>
    <row r="23327" spans="19:29" x14ac:dyDescent="0.25">
      <c r="S23327" s="110"/>
      <c r="U23327" s="110"/>
      <c r="W23327" s="110"/>
      <c r="Y23327" s="110"/>
      <c r="AA23327" s="110"/>
      <c r="AC23327" s="110"/>
    </row>
    <row r="23328" spans="19:29" x14ac:dyDescent="0.25">
      <c r="S23328" s="111"/>
      <c r="U23328" s="111"/>
      <c r="W23328" s="111"/>
      <c r="Y23328" s="111"/>
      <c r="AA23328" s="111"/>
      <c r="AC23328" s="111"/>
    </row>
    <row r="23329" spans="19:29" x14ac:dyDescent="0.25">
      <c r="S23329" s="107"/>
      <c r="U23329" s="107"/>
      <c r="W23329" s="107"/>
      <c r="Y23329" s="107"/>
      <c r="AA23329" s="107"/>
      <c r="AC23329" s="107"/>
    </row>
    <row r="23330" spans="19:29" x14ac:dyDescent="0.25">
      <c r="S23330" s="108"/>
      <c r="U23330" s="108"/>
      <c r="W23330" s="108"/>
      <c r="Y23330" s="108"/>
      <c r="AA23330" s="108"/>
      <c r="AC23330" s="108"/>
    </row>
    <row r="23331" spans="19:29" x14ac:dyDescent="0.25">
      <c r="S23331" s="108"/>
      <c r="U23331" s="108"/>
      <c r="W23331" s="108"/>
      <c r="Y23331" s="108"/>
      <c r="AA23331" s="108"/>
      <c r="AC23331" s="108"/>
    </row>
    <row r="23332" spans="19:29" x14ac:dyDescent="0.25">
      <c r="S23332" s="109"/>
      <c r="U23332" s="109"/>
      <c r="W23332" s="109"/>
      <c r="Y23332" s="109"/>
      <c r="AA23332" s="109"/>
      <c r="AC23332" s="109"/>
    </row>
    <row r="23333" spans="19:29" x14ac:dyDescent="0.25">
      <c r="S23333" s="108"/>
      <c r="U23333" s="108"/>
      <c r="W23333" s="108"/>
      <c r="Y23333" s="108"/>
      <c r="AA23333" s="108"/>
      <c r="AC23333" s="108"/>
    </row>
    <row r="23334" spans="19:29" x14ac:dyDescent="0.25">
      <c r="S23334" s="108"/>
      <c r="U23334" s="108"/>
      <c r="W23334" s="108"/>
      <c r="Y23334" s="108"/>
      <c r="AA23334" s="108"/>
      <c r="AC23334" s="108"/>
    </row>
    <row r="23335" spans="19:29" x14ac:dyDescent="0.25">
      <c r="S23335" s="109"/>
      <c r="U23335" s="109"/>
      <c r="W23335" s="109"/>
      <c r="Y23335" s="109"/>
      <c r="AA23335" s="109"/>
      <c r="AC23335" s="109"/>
    </row>
    <row r="23336" spans="19:29" x14ac:dyDescent="0.25">
      <c r="S23336" s="108"/>
      <c r="U23336" s="108"/>
      <c r="W23336" s="108"/>
      <c r="Y23336" s="108"/>
      <c r="AA23336" s="108"/>
      <c r="AC23336" s="108"/>
    </row>
    <row r="23337" spans="19:29" x14ac:dyDescent="0.25">
      <c r="S23337" s="109"/>
      <c r="U23337" s="109"/>
      <c r="W23337" s="109"/>
      <c r="Y23337" s="109"/>
      <c r="AA23337" s="109"/>
      <c r="AC23337" s="109"/>
    </row>
    <row r="23338" spans="19:29" x14ac:dyDescent="0.25">
      <c r="S23338" s="108"/>
      <c r="U23338" s="108"/>
      <c r="W23338" s="108"/>
      <c r="Y23338" s="108"/>
      <c r="AA23338" s="108"/>
      <c r="AC23338" s="108"/>
    </row>
    <row r="23339" spans="19:29" x14ac:dyDescent="0.25">
      <c r="S23339" s="108"/>
      <c r="U23339" s="108"/>
      <c r="W23339" s="108"/>
      <c r="Y23339" s="108"/>
      <c r="AA23339" s="108"/>
      <c r="AC23339" s="108"/>
    </row>
    <row r="23340" spans="19:29" x14ac:dyDescent="0.25">
      <c r="S23340" s="108"/>
      <c r="U23340" s="108"/>
      <c r="W23340" s="108"/>
      <c r="Y23340" s="108"/>
      <c r="AA23340" s="108"/>
      <c r="AC23340" s="108"/>
    </row>
    <row r="23341" spans="19:29" x14ac:dyDescent="0.25">
      <c r="S23341" s="110"/>
      <c r="U23341" s="110"/>
      <c r="W23341" s="110"/>
      <c r="Y23341" s="110"/>
      <c r="AA23341" s="110"/>
      <c r="AC23341" s="110"/>
    </row>
    <row r="23342" spans="19:29" x14ac:dyDescent="0.25">
      <c r="S23342" s="110"/>
      <c r="U23342" s="110"/>
      <c r="W23342" s="110"/>
      <c r="Y23342" s="110"/>
      <c r="AA23342" s="110"/>
      <c r="AC23342" s="110"/>
    </row>
    <row r="23343" spans="19:29" x14ac:dyDescent="0.25">
      <c r="S23343" s="110"/>
      <c r="U23343" s="110"/>
      <c r="W23343" s="110"/>
      <c r="Y23343" s="110"/>
      <c r="AA23343" s="110"/>
      <c r="AC23343" s="110"/>
    </row>
    <row r="23344" spans="19:29" x14ac:dyDescent="0.25">
      <c r="S23344" s="110"/>
      <c r="U23344" s="110"/>
      <c r="W23344" s="110"/>
      <c r="Y23344" s="110"/>
      <c r="AA23344" s="110"/>
      <c r="AC23344" s="110"/>
    </row>
    <row r="23345" spans="19:29" x14ac:dyDescent="0.25">
      <c r="S23345" s="111"/>
      <c r="U23345" s="111"/>
      <c r="W23345" s="111"/>
      <c r="Y23345" s="111"/>
      <c r="AA23345" s="111"/>
      <c r="AC23345" s="111"/>
    </row>
    <row r="23346" spans="19:29" x14ac:dyDescent="0.25">
      <c r="S23346" s="107"/>
      <c r="U23346" s="107"/>
      <c r="W23346" s="107"/>
      <c r="Y23346" s="107"/>
      <c r="AA23346" s="107"/>
      <c r="AC23346" s="107"/>
    </row>
    <row r="23347" spans="19:29" x14ac:dyDescent="0.25">
      <c r="S23347" s="108"/>
      <c r="U23347" s="108"/>
      <c r="W23347" s="108"/>
      <c r="Y23347" s="108"/>
      <c r="AA23347" s="108"/>
      <c r="AC23347" s="108"/>
    </row>
    <row r="23348" spans="19:29" x14ac:dyDescent="0.25">
      <c r="S23348" s="108"/>
      <c r="U23348" s="108"/>
      <c r="W23348" s="108"/>
      <c r="Y23348" s="108"/>
      <c r="AA23348" s="108"/>
      <c r="AC23348" s="108"/>
    </row>
    <row r="23349" spans="19:29" x14ac:dyDescent="0.25">
      <c r="S23349" s="109"/>
      <c r="U23349" s="109"/>
      <c r="W23349" s="109"/>
      <c r="Y23349" s="109"/>
      <c r="AA23349" s="109"/>
      <c r="AC23349" s="109"/>
    </row>
    <row r="23350" spans="19:29" x14ac:dyDescent="0.25">
      <c r="S23350" s="108"/>
      <c r="U23350" s="108"/>
      <c r="W23350" s="108"/>
      <c r="Y23350" s="108"/>
      <c r="AA23350" s="108"/>
      <c r="AC23350" s="108"/>
    </row>
    <row r="23351" spans="19:29" x14ac:dyDescent="0.25">
      <c r="S23351" s="108"/>
      <c r="U23351" s="108"/>
      <c r="W23351" s="108"/>
      <c r="Y23351" s="108"/>
      <c r="AA23351" s="108"/>
      <c r="AC23351" s="108"/>
    </row>
    <row r="23352" spans="19:29" x14ac:dyDescent="0.25">
      <c r="S23352" s="109"/>
      <c r="U23352" s="109"/>
      <c r="W23352" s="109"/>
      <c r="Y23352" s="109"/>
      <c r="AA23352" s="109"/>
      <c r="AC23352" s="109"/>
    </row>
    <row r="23353" spans="19:29" x14ac:dyDescent="0.25">
      <c r="S23353" s="108"/>
      <c r="U23353" s="108"/>
      <c r="W23353" s="108"/>
      <c r="Y23353" s="108"/>
      <c r="AA23353" s="108"/>
      <c r="AC23353" s="108"/>
    </row>
    <row r="23354" spans="19:29" x14ac:dyDescent="0.25">
      <c r="S23354" s="109"/>
      <c r="U23354" s="109"/>
      <c r="W23354" s="109"/>
      <c r="Y23354" s="109"/>
      <c r="AA23354" s="109"/>
      <c r="AC23354" s="109"/>
    </row>
    <row r="23355" spans="19:29" x14ac:dyDescent="0.25">
      <c r="S23355" s="108"/>
      <c r="U23355" s="108"/>
      <c r="W23355" s="108"/>
      <c r="Y23355" s="108"/>
      <c r="AA23355" s="108"/>
      <c r="AC23355" s="108"/>
    </row>
    <row r="23356" spans="19:29" x14ac:dyDescent="0.25">
      <c r="S23356" s="108"/>
      <c r="U23356" s="108"/>
      <c r="W23356" s="108"/>
      <c r="Y23356" s="108"/>
      <c r="AA23356" s="108"/>
      <c r="AC23356" s="108"/>
    </row>
    <row r="23357" spans="19:29" x14ac:dyDescent="0.25">
      <c r="S23357" s="108"/>
      <c r="U23357" s="108"/>
      <c r="W23357" s="108"/>
      <c r="Y23357" s="108"/>
      <c r="AA23357" s="108"/>
      <c r="AC23357" s="108"/>
    </row>
    <row r="23358" spans="19:29" x14ac:dyDescent="0.25">
      <c r="S23358" s="110"/>
      <c r="U23358" s="110"/>
      <c r="W23358" s="110"/>
      <c r="Y23358" s="110"/>
      <c r="AA23358" s="110"/>
      <c r="AC23358" s="110"/>
    </row>
    <row r="23359" spans="19:29" x14ac:dyDescent="0.25">
      <c r="S23359" s="110"/>
      <c r="U23359" s="110"/>
      <c r="W23359" s="110"/>
      <c r="Y23359" s="110"/>
      <c r="AA23359" s="110"/>
      <c r="AC23359" s="110"/>
    </row>
    <row r="23360" spans="19:29" x14ac:dyDescent="0.25">
      <c r="S23360" s="110"/>
      <c r="U23360" s="110"/>
      <c r="W23360" s="110"/>
      <c r="Y23360" s="110"/>
      <c r="AA23360" s="110"/>
      <c r="AC23360" s="110"/>
    </row>
    <row r="23361" spans="19:29" x14ac:dyDescent="0.25">
      <c r="S23361" s="110"/>
      <c r="U23361" s="110"/>
      <c r="W23361" s="110"/>
      <c r="Y23361" s="110"/>
      <c r="AA23361" s="110"/>
      <c r="AC23361" s="110"/>
    </row>
    <row r="23362" spans="19:29" x14ac:dyDescent="0.25">
      <c r="S23362" s="111"/>
      <c r="U23362" s="111"/>
      <c r="W23362" s="111"/>
      <c r="Y23362" s="111"/>
      <c r="AA23362" s="111"/>
      <c r="AC23362" s="111"/>
    </row>
    <row r="23363" spans="19:29" x14ac:dyDescent="0.25">
      <c r="S23363" s="107"/>
      <c r="U23363" s="107"/>
      <c r="W23363" s="107"/>
      <c r="Y23363" s="107"/>
      <c r="AA23363" s="107"/>
      <c r="AC23363" s="107"/>
    </row>
    <row r="23364" spans="19:29" x14ac:dyDescent="0.25">
      <c r="S23364" s="108"/>
      <c r="U23364" s="108"/>
      <c r="W23364" s="108"/>
      <c r="Y23364" s="108"/>
      <c r="AA23364" s="108"/>
      <c r="AC23364" s="108"/>
    </row>
    <row r="23365" spans="19:29" x14ac:dyDescent="0.25">
      <c r="S23365" s="108"/>
      <c r="U23365" s="108"/>
      <c r="W23365" s="108"/>
      <c r="Y23365" s="108"/>
      <c r="AA23365" s="108"/>
      <c r="AC23365" s="108"/>
    </row>
    <row r="23366" spans="19:29" x14ac:dyDescent="0.25">
      <c r="S23366" s="109"/>
      <c r="U23366" s="109"/>
      <c r="W23366" s="109"/>
      <c r="Y23366" s="109"/>
      <c r="AA23366" s="109"/>
      <c r="AC23366" s="109"/>
    </row>
    <row r="23367" spans="19:29" x14ac:dyDescent="0.25">
      <c r="S23367" s="108"/>
      <c r="U23367" s="108"/>
      <c r="W23367" s="108"/>
      <c r="Y23367" s="108"/>
      <c r="AA23367" s="108"/>
      <c r="AC23367" s="108"/>
    </row>
    <row r="23368" spans="19:29" x14ac:dyDescent="0.25">
      <c r="S23368" s="108"/>
      <c r="U23368" s="108"/>
      <c r="W23368" s="108"/>
      <c r="Y23368" s="108"/>
      <c r="AA23368" s="108"/>
      <c r="AC23368" s="108"/>
    </row>
    <row r="23369" spans="19:29" x14ac:dyDescent="0.25">
      <c r="S23369" s="109"/>
      <c r="U23369" s="109"/>
      <c r="W23369" s="109"/>
      <c r="Y23369" s="109"/>
      <c r="AA23369" s="109"/>
      <c r="AC23369" s="109"/>
    </row>
    <row r="23370" spans="19:29" x14ac:dyDescent="0.25">
      <c r="S23370" s="108"/>
      <c r="U23370" s="108"/>
      <c r="W23370" s="108"/>
      <c r="Y23370" s="108"/>
      <c r="AA23370" s="108"/>
      <c r="AC23370" s="108"/>
    </row>
    <row r="23371" spans="19:29" x14ac:dyDescent="0.25">
      <c r="S23371" s="109"/>
      <c r="U23371" s="109"/>
      <c r="W23371" s="109"/>
      <c r="Y23371" s="109"/>
      <c r="AA23371" s="109"/>
      <c r="AC23371" s="109"/>
    </row>
    <row r="23372" spans="19:29" x14ac:dyDescent="0.25">
      <c r="S23372" s="108"/>
      <c r="U23372" s="108"/>
      <c r="W23372" s="108"/>
      <c r="Y23372" s="108"/>
      <c r="AA23372" s="108"/>
      <c r="AC23372" s="108"/>
    </row>
    <row r="23373" spans="19:29" x14ac:dyDescent="0.25">
      <c r="S23373" s="108"/>
      <c r="U23373" s="108"/>
      <c r="W23373" s="108"/>
      <c r="Y23373" s="108"/>
      <c r="AA23373" s="108"/>
      <c r="AC23373" s="108"/>
    </row>
    <row r="23374" spans="19:29" x14ac:dyDescent="0.25">
      <c r="S23374" s="108"/>
      <c r="U23374" s="108"/>
      <c r="W23374" s="108"/>
      <c r="Y23374" s="108"/>
      <c r="AA23374" s="108"/>
      <c r="AC23374" s="108"/>
    </row>
    <row r="23375" spans="19:29" x14ac:dyDescent="0.25">
      <c r="S23375" s="110"/>
      <c r="U23375" s="110"/>
      <c r="W23375" s="110"/>
      <c r="Y23375" s="110"/>
      <c r="AA23375" s="110"/>
      <c r="AC23375" s="110"/>
    </row>
    <row r="23376" spans="19:29" x14ac:dyDescent="0.25">
      <c r="S23376" s="110"/>
      <c r="U23376" s="110"/>
      <c r="W23376" s="110"/>
      <c r="Y23376" s="110"/>
      <c r="AA23376" s="110"/>
      <c r="AC23376" s="110"/>
    </row>
    <row r="23377" spans="19:29" x14ac:dyDescent="0.25">
      <c r="S23377" s="110"/>
      <c r="U23377" s="110"/>
      <c r="W23377" s="110"/>
      <c r="Y23377" s="110"/>
      <c r="AA23377" s="110"/>
      <c r="AC23377" s="110"/>
    </row>
    <row r="23378" spans="19:29" x14ac:dyDescent="0.25">
      <c r="S23378" s="110"/>
      <c r="U23378" s="110"/>
      <c r="W23378" s="110"/>
      <c r="Y23378" s="110"/>
      <c r="AA23378" s="110"/>
      <c r="AC23378" s="110"/>
    </row>
    <row r="23379" spans="19:29" x14ac:dyDescent="0.25">
      <c r="S23379" s="111"/>
      <c r="U23379" s="111"/>
      <c r="W23379" s="111"/>
      <c r="Y23379" s="111"/>
      <c r="AA23379" s="111"/>
      <c r="AC23379" s="111"/>
    </row>
    <row r="23380" spans="19:29" x14ac:dyDescent="0.25">
      <c r="S23380" s="107"/>
      <c r="U23380" s="107"/>
      <c r="W23380" s="107"/>
      <c r="Y23380" s="107"/>
      <c r="AA23380" s="107"/>
      <c r="AC23380" s="107"/>
    </row>
    <row r="23381" spans="19:29" x14ac:dyDescent="0.25">
      <c r="S23381" s="108"/>
      <c r="U23381" s="108"/>
      <c r="W23381" s="108"/>
      <c r="Y23381" s="108"/>
      <c r="AA23381" s="108"/>
      <c r="AC23381" s="108"/>
    </row>
    <row r="23382" spans="19:29" x14ac:dyDescent="0.25">
      <c r="S23382" s="108"/>
      <c r="U23382" s="108"/>
      <c r="W23382" s="108"/>
      <c r="Y23382" s="108"/>
      <c r="AA23382" s="108"/>
      <c r="AC23382" s="108"/>
    </row>
    <row r="23383" spans="19:29" x14ac:dyDescent="0.25">
      <c r="S23383" s="109"/>
      <c r="U23383" s="109"/>
      <c r="W23383" s="109"/>
      <c r="Y23383" s="109"/>
      <c r="AA23383" s="109"/>
      <c r="AC23383" s="109"/>
    </row>
    <row r="23384" spans="19:29" x14ac:dyDescent="0.25">
      <c r="S23384" s="108"/>
      <c r="U23384" s="108"/>
      <c r="W23384" s="108"/>
      <c r="Y23384" s="108"/>
      <c r="AA23384" s="108"/>
      <c r="AC23384" s="108"/>
    </row>
    <row r="23385" spans="19:29" x14ac:dyDescent="0.25">
      <c r="S23385" s="108"/>
      <c r="U23385" s="108"/>
      <c r="W23385" s="108"/>
      <c r="Y23385" s="108"/>
      <c r="AA23385" s="108"/>
      <c r="AC23385" s="108"/>
    </row>
    <row r="23386" spans="19:29" x14ac:dyDescent="0.25">
      <c r="S23386" s="109"/>
      <c r="U23386" s="109"/>
      <c r="W23386" s="109"/>
      <c r="Y23386" s="109"/>
      <c r="AA23386" s="109"/>
      <c r="AC23386" s="109"/>
    </row>
    <row r="23387" spans="19:29" x14ac:dyDescent="0.25">
      <c r="S23387" s="108"/>
      <c r="U23387" s="108"/>
      <c r="W23387" s="108"/>
      <c r="Y23387" s="108"/>
      <c r="AA23387" s="108"/>
      <c r="AC23387" s="108"/>
    </row>
    <row r="23388" spans="19:29" x14ac:dyDescent="0.25">
      <c r="S23388" s="109"/>
      <c r="U23388" s="109"/>
      <c r="W23388" s="109"/>
      <c r="Y23388" s="109"/>
      <c r="AA23388" s="109"/>
      <c r="AC23388" s="109"/>
    </row>
    <row r="23389" spans="19:29" x14ac:dyDescent="0.25">
      <c r="S23389" s="108"/>
      <c r="U23389" s="108"/>
      <c r="W23389" s="108"/>
      <c r="Y23389" s="108"/>
      <c r="AA23389" s="108"/>
      <c r="AC23389" s="108"/>
    </row>
    <row r="23390" spans="19:29" x14ac:dyDescent="0.25">
      <c r="S23390" s="108"/>
      <c r="U23390" s="108"/>
      <c r="W23390" s="108"/>
      <c r="Y23390" s="108"/>
      <c r="AA23390" s="108"/>
      <c r="AC23390" s="108"/>
    </row>
    <row r="23391" spans="19:29" x14ac:dyDescent="0.25">
      <c r="S23391" s="108"/>
      <c r="U23391" s="108"/>
      <c r="W23391" s="108"/>
      <c r="Y23391" s="108"/>
      <c r="AA23391" s="108"/>
      <c r="AC23391" s="108"/>
    </row>
    <row r="23392" spans="19:29" x14ac:dyDescent="0.25">
      <c r="S23392" s="110"/>
      <c r="U23392" s="110"/>
      <c r="W23392" s="110"/>
      <c r="Y23392" s="110"/>
      <c r="AA23392" s="110"/>
      <c r="AC23392" s="110"/>
    </row>
    <row r="23393" spans="19:29" x14ac:dyDescent="0.25">
      <c r="S23393" s="110"/>
      <c r="U23393" s="110"/>
      <c r="W23393" s="110"/>
      <c r="Y23393" s="110"/>
      <c r="AA23393" s="110"/>
      <c r="AC23393" s="110"/>
    </row>
    <row r="23394" spans="19:29" x14ac:dyDescent="0.25">
      <c r="S23394" s="110"/>
      <c r="U23394" s="110"/>
      <c r="W23394" s="110"/>
      <c r="Y23394" s="110"/>
      <c r="AA23394" s="110"/>
      <c r="AC23394" s="110"/>
    </row>
    <row r="23395" spans="19:29" x14ac:dyDescent="0.25">
      <c r="S23395" s="110"/>
      <c r="U23395" s="110"/>
      <c r="W23395" s="110"/>
      <c r="Y23395" s="110"/>
      <c r="AA23395" s="110"/>
      <c r="AC23395" s="110"/>
    </row>
    <row r="23396" spans="19:29" x14ac:dyDescent="0.25">
      <c r="S23396" s="111"/>
      <c r="U23396" s="111"/>
      <c r="W23396" s="111"/>
      <c r="Y23396" s="111"/>
      <c r="AA23396" s="111"/>
      <c r="AC23396" s="111"/>
    </row>
    <row r="23397" spans="19:29" x14ac:dyDescent="0.25">
      <c r="S23397" s="107"/>
      <c r="U23397" s="107"/>
      <c r="W23397" s="107"/>
      <c r="Y23397" s="107"/>
      <c r="AA23397" s="107"/>
      <c r="AC23397" s="107"/>
    </row>
    <row r="23398" spans="19:29" x14ac:dyDescent="0.25">
      <c r="S23398" s="108"/>
      <c r="U23398" s="108"/>
      <c r="W23398" s="108"/>
      <c r="Y23398" s="108"/>
      <c r="AA23398" s="108"/>
      <c r="AC23398" s="108"/>
    </row>
    <row r="23399" spans="19:29" x14ac:dyDescent="0.25">
      <c r="S23399" s="108"/>
      <c r="U23399" s="108"/>
      <c r="W23399" s="108"/>
      <c r="Y23399" s="108"/>
      <c r="AA23399" s="108"/>
      <c r="AC23399" s="108"/>
    </row>
    <row r="23400" spans="19:29" x14ac:dyDescent="0.25">
      <c r="S23400" s="109"/>
      <c r="U23400" s="109"/>
      <c r="W23400" s="109"/>
      <c r="Y23400" s="109"/>
      <c r="AA23400" s="109"/>
      <c r="AC23400" s="109"/>
    </row>
    <row r="23401" spans="19:29" x14ac:dyDescent="0.25">
      <c r="S23401" s="108"/>
      <c r="U23401" s="108"/>
      <c r="W23401" s="108"/>
      <c r="Y23401" s="108"/>
      <c r="AA23401" s="108"/>
      <c r="AC23401" s="108"/>
    </row>
    <row r="23402" spans="19:29" x14ac:dyDescent="0.25">
      <c r="S23402" s="108"/>
      <c r="U23402" s="108"/>
      <c r="W23402" s="108"/>
      <c r="Y23402" s="108"/>
      <c r="AA23402" s="108"/>
      <c r="AC23402" s="108"/>
    </row>
    <row r="23403" spans="19:29" x14ac:dyDescent="0.25">
      <c r="S23403" s="109"/>
      <c r="U23403" s="109"/>
      <c r="W23403" s="109"/>
      <c r="Y23403" s="109"/>
      <c r="AA23403" s="109"/>
      <c r="AC23403" s="109"/>
    </row>
    <row r="23404" spans="19:29" x14ac:dyDescent="0.25">
      <c r="S23404" s="108"/>
      <c r="U23404" s="108"/>
      <c r="W23404" s="108"/>
      <c r="Y23404" s="108"/>
      <c r="AA23404" s="108"/>
      <c r="AC23404" s="108"/>
    </row>
    <row r="23405" spans="19:29" x14ac:dyDescent="0.25">
      <c r="S23405" s="109"/>
      <c r="U23405" s="109"/>
      <c r="W23405" s="109"/>
      <c r="Y23405" s="109"/>
      <c r="AA23405" s="109"/>
      <c r="AC23405" s="109"/>
    </row>
    <row r="23406" spans="19:29" x14ac:dyDescent="0.25">
      <c r="S23406" s="108"/>
      <c r="U23406" s="108"/>
      <c r="W23406" s="108"/>
      <c r="Y23406" s="108"/>
      <c r="AA23406" s="108"/>
      <c r="AC23406" s="108"/>
    </row>
    <row r="23407" spans="19:29" x14ac:dyDescent="0.25">
      <c r="S23407" s="108"/>
      <c r="U23407" s="108"/>
      <c r="W23407" s="108"/>
      <c r="Y23407" s="108"/>
      <c r="AA23407" s="108"/>
      <c r="AC23407" s="108"/>
    </row>
    <row r="23408" spans="19:29" x14ac:dyDescent="0.25">
      <c r="S23408" s="108"/>
      <c r="U23408" s="108"/>
      <c r="W23408" s="108"/>
      <c r="Y23408" s="108"/>
      <c r="AA23408" s="108"/>
      <c r="AC23408" s="108"/>
    </row>
    <row r="23409" spans="19:29" x14ac:dyDescent="0.25">
      <c r="S23409" s="110"/>
      <c r="U23409" s="110"/>
      <c r="W23409" s="110"/>
      <c r="Y23409" s="110"/>
      <c r="AA23409" s="110"/>
      <c r="AC23409" s="110"/>
    </row>
    <row r="23410" spans="19:29" x14ac:dyDescent="0.25">
      <c r="S23410" s="110"/>
      <c r="U23410" s="110"/>
      <c r="W23410" s="110"/>
      <c r="Y23410" s="110"/>
      <c r="AA23410" s="110"/>
      <c r="AC23410" s="110"/>
    </row>
    <row r="23411" spans="19:29" x14ac:dyDescent="0.25">
      <c r="S23411" s="110"/>
      <c r="U23411" s="110"/>
      <c r="W23411" s="110"/>
      <c r="Y23411" s="110"/>
      <c r="AA23411" s="110"/>
      <c r="AC23411" s="110"/>
    </row>
    <row r="23412" spans="19:29" x14ac:dyDescent="0.25">
      <c r="S23412" s="110"/>
      <c r="U23412" s="110"/>
      <c r="W23412" s="110"/>
      <c r="Y23412" s="110"/>
      <c r="AA23412" s="110"/>
      <c r="AC23412" s="110"/>
    </row>
    <row r="23413" spans="19:29" x14ac:dyDescent="0.25">
      <c r="S23413" s="111"/>
      <c r="U23413" s="111"/>
      <c r="W23413" s="111"/>
      <c r="Y23413" s="111"/>
      <c r="AA23413" s="111"/>
      <c r="AC23413" s="111"/>
    </row>
    <row r="23414" spans="19:29" x14ac:dyDescent="0.25">
      <c r="S23414" s="107"/>
      <c r="U23414" s="107"/>
      <c r="W23414" s="107"/>
      <c r="Y23414" s="107"/>
      <c r="AA23414" s="107"/>
      <c r="AC23414" s="107"/>
    </row>
    <row r="23415" spans="19:29" x14ac:dyDescent="0.25">
      <c r="S23415" s="108"/>
      <c r="U23415" s="108"/>
      <c r="W23415" s="108"/>
      <c r="Y23415" s="108"/>
      <c r="AA23415" s="108"/>
      <c r="AC23415" s="108"/>
    </row>
    <row r="23416" spans="19:29" x14ac:dyDescent="0.25">
      <c r="S23416" s="108"/>
      <c r="U23416" s="108"/>
      <c r="W23416" s="108"/>
      <c r="Y23416" s="108"/>
      <c r="AA23416" s="108"/>
      <c r="AC23416" s="108"/>
    </row>
    <row r="23417" spans="19:29" x14ac:dyDescent="0.25">
      <c r="S23417" s="109"/>
      <c r="U23417" s="109"/>
      <c r="W23417" s="109"/>
      <c r="Y23417" s="109"/>
      <c r="AA23417" s="109"/>
      <c r="AC23417" s="109"/>
    </row>
    <row r="23418" spans="19:29" x14ac:dyDescent="0.25">
      <c r="S23418" s="108"/>
      <c r="U23418" s="108"/>
      <c r="W23418" s="108"/>
      <c r="Y23418" s="108"/>
      <c r="AA23418" s="108"/>
      <c r="AC23418" s="108"/>
    </row>
    <row r="23419" spans="19:29" x14ac:dyDescent="0.25">
      <c r="S23419" s="108"/>
      <c r="U23419" s="108"/>
      <c r="W23419" s="108"/>
      <c r="Y23419" s="108"/>
      <c r="AA23419" s="108"/>
      <c r="AC23419" s="108"/>
    </row>
    <row r="23420" spans="19:29" x14ac:dyDescent="0.25">
      <c r="S23420" s="109"/>
      <c r="U23420" s="109"/>
      <c r="W23420" s="109"/>
      <c r="Y23420" s="109"/>
      <c r="AA23420" s="109"/>
      <c r="AC23420" s="109"/>
    </row>
    <row r="23421" spans="19:29" x14ac:dyDescent="0.25">
      <c r="S23421" s="108"/>
      <c r="U23421" s="108"/>
      <c r="W23421" s="108"/>
      <c r="Y23421" s="108"/>
      <c r="AA23421" s="108"/>
      <c r="AC23421" s="108"/>
    </row>
    <row r="23422" spans="19:29" x14ac:dyDescent="0.25">
      <c r="S23422" s="109"/>
      <c r="U23422" s="109"/>
      <c r="W23422" s="109"/>
      <c r="Y23422" s="109"/>
      <c r="AA23422" s="109"/>
      <c r="AC23422" s="109"/>
    </row>
    <row r="23423" spans="19:29" x14ac:dyDescent="0.25">
      <c r="S23423" s="108"/>
      <c r="U23423" s="108"/>
      <c r="W23423" s="108"/>
      <c r="Y23423" s="108"/>
      <c r="AA23423" s="108"/>
      <c r="AC23423" s="108"/>
    </row>
    <row r="23424" spans="19:29" x14ac:dyDescent="0.25">
      <c r="S23424" s="108"/>
      <c r="U23424" s="108"/>
      <c r="W23424" s="108"/>
      <c r="Y23424" s="108"/>
      <c r="AA23424" s="108"/>
      <c r="AC23424" s="108"/>
    </row>
    <row r="23425" spans="19:29" x14ac:dyDescent="0.25">
      <c r="S23425" s="108"/>
      <c r="U23425" s="108"/>
      <c r="W23425" s="108"/>
      <c r="Y23425" s="108"/>
      <c r="AA23425" s="108"/>
      <c r="AC23425" s="108"/>
    </row>
    <row r="23426" spans="19:29" x14ac:dyDescent="0.25">
      <c r="S23426" s="110"/>
      <c r="U23426" s="110"/>
      <c r="W23426" s="110"/>
      <c r="Y23426" s="110"/>
      <c r="AA23426" s="110"/>
      <c r="AC23426" s="110"/>
    </row>
    <row r="23427" spans="19:29" x14ac:dyDescent="0.25">
      <c r="S23427" s="110"/>
      <c r="U23427" s="110"/>
      <c r="W23427" s="110"/>
      <c r="Y23427" s="110"/>
      <c r="AA23427" s="110"/>
      <c r="AC23427" s="110"/>
    </row>
    <row r="23428" spans="19:29" x14ac:dyDescent="0.25">
      <c r="S23428" s="110"/>
      <c r="U23428" s="110"/>
      <c r="W23428" s="110"/>
      <c r="Y23428" s="110"/>
      <c r="AA23428" s="110"/>
      <c r="AC23428" s="110"/>
    </row>
    <row r="23429" spans="19:29" x14ac:dyDescent="0.25">
      <c r="S23429" s="110"/>
      <c r="U23429" s="110"/>
      <c r="W23429" s="110"/>
      <c r="Y23429" s="110"/>
      <c r="AA23429" s="110"/>
      <c r="AC23429" s="110"/>
    </row>
    <row r="23430" spans="19:29" x14ac:dyDescent="0.25">
      <c r="S23430" s="111"/>
      <c r="U23430" s="111"/>
      <c r="W23430" s="111"/>
      <c r="Y23430" s="111"/>
      <c r="AA23430" s="111"/>
      <c r="AC23430" s="111"/>
    </row>
    <row r="23431" spans="19:29" x14ac:dyDescent="0.25">
      <c r="S23431" s="107"/>
      <c r="U23431" s="107"/>
      <c r="W23431" s="107"/>
      <c r="Y23431" s="107"/>
      <c r="AA23431" s="107"/>
      <c r="AC23431" s="107"/>
    </row>
    <row r="23432" spans="19:29" x14ac:dyDescent="0.25">
      <c r="S23432" s="108"/>
      <c r="U23432" s="108"/>
      <c r="W23432" s="108"/>
      <c r="Y23432" s="108"/>
      <c r="AA23432" s="108"/>
      <c r="AC23432" s="108"/>
    </row>
    <row r="23433" spans="19:29" x14ac:dyDescent="0.25">
      <c r="S23433" s="108"/>
      <c r="U23433" s="108"/>
      <c r="W23433" s="108"/>
      <c r="Y23433" s="108"/>
      <c r="AA23433" s="108"/>
      <c r="AC23433" s="108"/>
    </row>
    <row r="23434" spans="19:29" x14ac:dyDescent="0.25">
      <c r="S23434" s="109"/>
      <c r="U23434" s="109"/>
      <c r="W23434" s="109"/>
      <c r="Y23434" s="109"/>
      <c r="AA23434" s="109"/>
      <c r="AC23434" s="109"/>
    </row>
    <row r="23435" spans="19:29" x14ac:dyDescent="0.25">
      <c r="S23435" s="108"/>
      <c r="U23435" s="108"/>
      <c r="W23435" s="108"/>
      <c r="Y23435" s="108"/>
      <c r="AA23435" s="108"/>
      <c r="AC23435" s="108"/>
    </row>
    <row r="23436" spans="19:29" x14ac:dyDescent="0.25">
      <c r="S23436" s="108"/>
      <c r="U23436" s="108"/>
      <c r="W23436" s="108"/>
      <c r="Y23436" s="108"/>
      <c r="AA23436" s="108"/>
      <c r="AC23436" s="108"/>
    </row>
    <row r="23437" spans="19:29" x14ac:dyDescent="0.25">
      <c r="S23437" s="109"/>
      <c r="U23437" s="109"/>
      <c r="W23437" s="109"/>
      <c r="Y23437" s="109"/>
      <c r="AA23437" s="109"/>
      <c r="AC23437" s="109"/>
    </row>
    <row r="23438" spans="19:29" x14ac:dyDescent="0.25">
      <c r="S23438" s="108"/>
      <c r="U23438" s="108"/>
      <c r="W23438" s="108"/>
      <c r="Y23438" s="108"/>
      <c r="AA23438" s="108"/>
      <c r="AC23438" s="108"/>
    </row>
    <row r="23439" spans="19:29" x14ac:dyDescent="0.25">
      <c r="S23439" s="109"/>
      <c r="U23439" s="109"/>
      <c r="W23439" s="109"/>
      <c r="Y23439" s="109"/>
      <c r="AA23439" s="109"/>
      <c r="AC23439" s="109"/>
    </row>
    <row r="23440" spans="19:29" x14ac:dyDescent="0.25">
      <c r="S23440" s="108"/>
      <c r="U23440" s="108"/>
      <c r="W23440" s="108"/>
      <c r="Y23440" s="108"/>
      <c r="AA23440" s="108"/>
      <c r="AC23440" s="108"/>
    </row>
    <row r="23441" spans="19:29" x14ac:dyDescent="0.25">
      <c r="S23441" s="108"/>
      <c r="U23441" s="108"/>
      <c r="W23441" s="108"/>
      <c r="Y23441" s="108"/>
      <c r="AA23441" s="108"/>
      <c r="AC23441" s="108"/>
    </row>
    <row r="23442" spans="19:29" x14ac:dyDescent="0.25">
      <c r="S23442" s="108"/>
      <c r="U23442" s="108"/>
      <c r="W23442" s="108"/>
      <c r="Y23442" s="108"/>
      <c r="AA23442" s="108"/>
      <c r="AC23442" s="108"/>
    </row>
    <row r="23443" spans="19:29" x14ac:dyDescent="0.25">
      <c r="S23443" s="110"/>
      <c r="U23443" s="110"/>
      <c r="W23443" s="110"/>
      <c r="Y23443" s="110"/>
      <c r="AA23443" s="110"/>
      <c r="AC23443" s="110"/>
    </row>
    <row r="23444" spans="19:29" x14ac:dyDescent="0.25">
      <c r="S23444" s="110"/>
      <c r="U23444" s="110"/>
      <c r="W23444" s="110"/>
      <c r="Y23444" s="110"/>
      <c r="AA23444" s="110"/>
      <c r="AC23444" s="110"/>
    </row>
    <row r="23445" spans="19:29" x14ac:dyDescent="0.25">
      <c r="S23445" s="110"/>
      <c r="U23445" s="110"/>
      <c r="W23445" s="110"/>
      <c r="Y23445" s="110"/>
      <c r="AA23445" s="110"/>
      <c r="AC23445" s="110"/>
    </row>
    <row r="23446" spans="19:29" x14ac:dyDescent="0.25">
      <c r="S23446" s="110"/>
      <c r="U23446" s="110"/>
      <c r="W23446" s="110"/>
      <c r="Y23446" s="110"/>
      <c r="AA23446" s="110"/>
      <c r="AC23446" s="110"/>
    </row>
    <row r="23447" spans="19:29" x14ac:dyDescent="0.25">
      <c r="S23447" s="111"/>
      <c r="U23447" s="111"/>
      <c r="W23447" s="111"/>
      <c r="Y23447" s="111"/>
      <c r="AA23447" s="111"/>
      <c r="AC23447" s="111"/>
    </row>
    <row r="23448" spans="19:29" x14ac:dyDescent="0.25">
      <c r="S23448" s="107"/>
      <c r="U23448" s="107"/>
      <c r="W23448" s="107"/>
      <c r="Y23448" s="107"/>
      <c r="AA23448" s="107"/>
      <c r="AC23448" s="107"/>
    </row>
    <row r="23449" spans="19:29" x14ac:dyDescent="0.25">
      <c r="S23449" s="108"/>
      <c r="U23449" s="108"/>
      <c r="W23449" s="108"/>
      <c r="Y23449" s="108"/>
      <c r="AA23449" s="108"/>
      <c r="AC23449" s="108"/>
    </row>
    <row r="23450" spans="19:29" x14ac:dyDescent="0.25">
      <c r="S23450" s="108"/>
      <c r="U23450" s="108"/>
      <c r="W23450" s="108"/>
      <c r="Y23450" s="108"/>
      <c r="AA23450" s="108"/>
      <c r="AC23450" s="108"/>
    </row>
    <row r="23451" spans="19:29" x14ac:dyDescent="0.25">
      <c r="S23451" s="109"/>
      <c r="U23451" s="109"/>
      <c r="W23451" s="109"/>
      <c r="Y23451" s="109"/>
      <c r="AA23451" s="109"/>
      <c r="AC23451" s="109"/>
    </row>
    <row r="23452" spans="19:29" x14ac:dyDescent="0.25">
      <c r="S23452" s="108"/>
      <c r="U23452" s="108"/>
      <c r="W23452" s="108"/>
      <c r="Y23452" s="108"/>
      <c r="AA23452" s="108"/>
      <c r="AC23452" s="108"/>
    </row>
    <row r="23453" spans="19:29" x14ac:dyDescent="0.25">
      <c r="S23453" s="108"/>
      <c r="U23453" s="108"/>
      <c r="W23453" s="108"/>
      <c r="Y23453" s="108"/>
      <c r="AA23453" s="108"/>
      <c r="AC23453" s="108"/>
    </row>
    <row r="23454" spans="19:29" x14ac:dyDescent="0.25">
      <c r="S23454" s="109"/>
      <c r="U23454" s="109"/>
      <c r="W23454" s="109"/>
      <c r="Y23454" s="109"/>
      <c r="AA23454" s="109"/>
      <c r="AC23454" s="109"/>
    </row>
    <row r="23455" spans="19:29" x14ac:dyDescent="0.25">
      <c r="S23455" s="108"/>
      <c r="U23455" s="108"/>
      <c r="W23455" s="108"/>
      <c r="Y23455" s="108"/>
      <c r="AA23455" s="108"/>
      <c r="AC23455" s="108"/>
    </row>
    <row r="23456" spans="19:29" x14ac:dyDescent="0.25">
      <c r="S23456" s="109"/>
      <c r="U23456" s="109"/>
      <c r="W23456" s="109"/>
      <c r="Y23456" s="109"/>
      <c r="AA23456" s="109"/>
      <c r="AC23456" s="109"/>
    </row>
    <row r="23457" spans="19:29" x14ac:dyDescent="0.25">
      <c r="S23457" s="108"/>
      <c r="U23457" s="108"/>
      <c r="W23457" s="108"/>
      <c r="Y23457" s="108"/>
      <c r="AA23457" s="108"/>
      <c r="AC23457" s="108"/>
    </row>
    <row r="23458" spans="19:29" x14ac:dyDescent="0.25">
      <c r="S23458" s="108"/>
      <c r="U23458" s="108"/>
      <c r="W23458" s="108"/>
      <c r="Y23458" s="108"/>
      <c r="AA23458" s="108"/>
      <c r="AC23458" s="108"/>
    </row>
    <row r="23459" spans="19:29" x14ac:dyDescent="0.25">
      <c r="S23459" s="108"/>
      <c r="U23459" s="108"/>
      <c r="W23459" s="108"/>
      <c r="Y23459" s="108"/>
      <c r="AA23459" s="108"/>
      <c r="AC23459" s="108"/>
    </row>
    <row r="23460" spans="19:29" x14ac:dyDescent="0.25">
      <c r="S23460" s="110"/>
      <c r="U23460" s="110"/>
      <c r="W23460" s="110"/>
      <c r="Y23460" s="110"/>
      <c r="AA23460" s="110"/>
      <c r="AC23460" s="110"/>
    </row>
    <row r="23461" spans="19:29" x14ac:dyDescent="0.25">
      <c r="S23461" s="110"/>
      <c r="U23461" s="110"/>
      <c r="W23461" s="110"/>
      <c r="Y23461" s="110"/>
      <c r="AA23461" s="110"/>
      <c r="AC23461" s="110"/>
    </row>
    <row r="23462" spans="19:29" x14ac:dyDescent="0.25">
      <c r="S23462" s="110"/>
      <c r="U23462" s="110"/>
      <c r="W23462" s="110"/>
      <c r="Y23462" s="110"/>
      <c r="AA23462" s="110"/>
      <c r="AC23462" s="110"/>
    </row>
    <row r="23463" spans="19:29" x14ac:dyDescent="0.25">
      <c r="S23463" s="110"/>
      <c r="U23463" s="110"/>
      <c r="W23463" s="110"/>
      <c r="Y23463" s="110"/>
      <c r="AA23463" s="110"/>
      <c r="AC23463" s="110"/>
    </row>
    <row r="23464" spans="19:29" x14ac:dyDescent="0.25">
      <c r="S23464" s="111"/>
      <c r="U23464" s="111"/>
      <c r="W23464" s="111"/>
      <c r="Y23464" s="111"/>
      <c r="AA23464" s="111"/>
      <c r="AC23464" s="111"/>
    </row>
    <row r="23465" spans="19:29" x14ac:dyDescent="0.25">
      <c r="S23465" s="107"/>
      <c r="U23465" s="107"/>
      <c r="W23465" s="107"/>
      <c r="Y23465" s="107"/>
      <c r="AA23465" s="107"/>
      <c r="AC23465" s="107"/>
    </row>
    <row r="23466" spans="19:29" x14ac:dyDescent="0.25">
      <c r="S23466" s="108"/>
      <c r="U23466" s="108"/>
      <c r="W23466" s="108"/>
      <c r="Y23466" s="108"/>
      <c r="AA23466" s="108"/>
      <c r="AC23466" s="108"/>
    </row>
    <row r="23467" spans="19:29" x14ac:dyDescent="0.25">
      <c r="S23467" s="108"/>
      <c r="U23467" s="108"/>
      <c r="W23467" s="108"/>
      <c r="Y23467" s="108"/>
      <c r="AA23467" s="108"/>
      <c r="AC23467" s="108"/>
    </row>
    <row r="23468" spans="19:29" x14ac:dyDescent="0.25">
      <c r="S23468" s="109"/>
      <c r="U23468" s="109"/>
      <c r="W23468" s="109"/>
      <c r="Y23468" s="109"/>
      <c r="AA23468" s="109"/>
      <c r="AC23468" s="109"/>
    </row>
    <row r="23469" spans="19:29" x14ac:dyDescent="0.25">
      <c r="S23469" s="108"/>
      <c r="U23469" s="108"/>
      <c r="W23469" s="108"/>
      <c r="Y23469" s="108"/>
      <c r="AA23469" s="108"/>
      <c r="AC23469" s="108"/>
    </row>
    <row r="23470" spans="19:29" x14ac:dyDescent="0.25">
      <c r="S23470" s="108"/>
      <c r="U23470" s="108"/>
      <c r="W23470" s="108"/>
      <c r="Y23470" s="108"/>
      <c r="AA23470" s="108"/>
      <c r="AC23470" s="108"/>
    </row>
    <row r="23471" spans="19:29" x14ac:dyDescent="0.25">
      <c r="S23471" s="109"/>
      <c r="U23471" s="109"/>
      <c r="W23471" s="109"/>
      <c r="Y23471" s="109"/>
      <c r="AA23471" s="109"/>
      <c r="AC23471" s="109"/>
    </row>
    <row r="23472" spans="19:29" x14ac:dyDescent="0.25">
      <c r="S23472" s="108"/>
      <c r="U23472" s="108"/>
      <c r="W23472" s="108"/>
      <c r="Y23472" s="108"/>
      <c r="AA23472" s="108"/>
      <c r="AC23472" s="108"/>
    </row>
    <row r="23473" spans="19:29" x14ac:dyDescent="0.25">
      <c r="S23473" s="109"/>
      <c r="U23473" s="109"/>
      <c r="W23473" s="109"/>
      <c r="Y23473" s="109"/>
      <c r="AA23473" s="109"/>
      <c r="AC23473" s="109"/>
    </row>
    <row r="23474" spans="19:29" x14ac:dyDescent="0.25">
      <c r="S23474" s="108"/>
      <c r="U23474" s="108"/>
      <c r="W23474" s="108"/>
      <c r="Y23474" s="108"/>
      <c r="AA23474" s="108"/>
      <c r="AC23474" s="108"/>
    </row>
    <row r="23475" spans="19:29" x14ac:dyDescent="0.25">
      <c r="S23475" s="108"/>
      <c r="U23475" s="108"/>
      <c r="W23475" s="108"/>
      <c r="Y23475" s="108"/>
      <c r="AA23475" s="108"/>
      <c r="AC23475" s="108"/>
    </row>
    <row r="23476" spans="19:29" x14ac:dyDescent="0.25">
      <c r="S23476" s="108"/>
      <c r="U23476" s="108"/>
      <c r="W23476" s="108"/>
      <c r="Y23476" s="108"/>
      <c r="AA23476" s="108"/>
      <c r="AC23476" s="108"/>
    </row>
    <row r="23477" spans="19:29" x14ac:dyDescent="0.25">
      <c r="S23477" s="110"/>
      <c r="U23477" s="110"/>
      <c r="W23477" s="110"/>
      <c r="Y23477" s="110"/>
      <c r="AA23477" s="110"/>
      <c r="AC23477" s="110"/>
    </row>
    <row r="23478" spans="19:29" x14ac:dyDescent="0.25">
      <c r="S23478" s="110"/>
      <c r="U23478" s="110"/>
      <c r="W23478" s="110"/>
      <c r="Y23478" s="110"/>
      <c r="AA23478" s="110"/>
      <c r="AC23478" s="110"/>
    </row>
    <row r="23479" spans="19:29" x14ac:dyDescent="0.25">
      <c r="S23479" s="110"/>
      <c r="U23479" s="110"/>
      <c r="W23479" s="110"/>
      <c r="Y23479" s="110"/>
      <c r="AA23479" s="110"/>
      <c r="AC23479" s="110"/>
    </row>
    <row r="23480" spans="19:29" x14ac:dyDescent="0.25">
      <c r="S23480" s="110"/>
      <c r="U23480" s="110"/>
      <c r="W23480" s="110"/>
      <c r="Y23480" s="110"/>
      <c r="AA23480" s="110"/>
      <c r="AC23480" s="110"/>
    </row>
    <row r="23481" spans="19:29" x14ac:dyDescent="0.25">
      <c r="S23481" s="111"/>
      <c r="U23481" s="111"/>
      <c r="W23481" s="111"/>
      <c r="Y23481" s="111"/>
      <c r="AA23481" s="111"/>
      <c r="AC23481" s="111"/>
    </row>
    <row r="23482" spans="19:29" x14ac:dyDescent="0.25">
      <c r="S23482" s="107"/>
      <c r="U23482" s="107"/>
      <c r="W23482" s="107"/>
      <c r="Y23482" s="107"/>
      <c r="AA23482" s="107"/>
      <c r="AC23482" s="107"/>
    </row>
    <row r="23483" spans="19:29" x14ac:dyDescent="0.25">
      <c r="S23483" s="108"/>
      <c r="U23483" s="108"/>
      <c r="W23483" s="108"/>
      <c r="Y23483" s="108"/>
      <c r="AA23483" s="108"/>
      <c r="AC23483" s="108"/>
    </row>
    <row r="23484" spans="19:29" x14ac:dyDescent="0.25">
      <c r="S23484" s="108"/>
      <c r="U23484" s="108"/>
      <c r="W23484" s="108"/>
      <c r="Y23484" s="108"/>
      <c r="AA23484" s="108"/>
      <c r="AC23484" s="108"/>
    </row>
    <row r="23485" spans="19:29" x14ac:dyDescent="0.25">
      <c r="S23485" s="109"/>
      <c r="U23485" s="109"/>
      <c r="W23485" s="109"/>
      <c r="Y23485" s="109"/>
      <c r="AA23485" s="109"/>
      <c r="AC23485" s="109"/>
    </row>
    <row r="23486" spans="19:29" x14ac:dyDescent="0.25">
      <c r="S23486" s="108"/>
      <c r="U23486" s="108"/>
      <c r="W23486" s="108"/>
      <c r="Y23486" s="108"/>
      <c r="AA23486" s="108"/>
      <c r="AC23486" s="108"/>
    </row>
    <row r="23487" spans="19:29" x14ac:dyDescent="0.25">
      <c r="S23487" s="108"/>
      <c r="U23487" s="108"/>
      <c r="W23487" s="108"/>
      <c r="Y23487" s="108"/>
      <c r="AA23487" s="108"/>
      <c r="AC23487" s="108"/>
    </row>
    <row r="23488" spans="19:29" x14ac:dyDescent="0.25">
      <c r="S23488" s="109"/>
      <c r="U23488" s="109"/>
      <c r="W23488" s="109"/>
      <c r="Y23488" s="109"/>
      <c r="AA23488" s="109"/>
      <c r="AC23488" s="109"/>
    </row>
    <row r="23489" spans="19:29" x14ac:dyDescent="0.25">
      <c r="S23489" s="108"/>
      <c r="U23489" s="108"/>
      <c r="W23489" s="108"/>
      <c r="Y23489" s="108"/>
      <c r="AA23489" s="108"/>
      <c r="AC23489" s="108"/>
    </row>
    <row r="23490" spans="19:29" x14ac:dyDescent="0.25">
      <c r="S23490" s="109"/>
      <c r="U23490" s="109"/>
      <c r="W23490" s="109"/>
      <c r="Y23490" s="109"/>
      <c r="AA23490" s="109"/>
      <c r="AC23490" s="109"/>
    </row>
    <row r="23491" spans="19:29" x14ac:dyDescent="0.25">
      <c r="S23491" s="108"/>
      <c r="U23491" s="108"/>
      <c r="W23491" s="108"/>
      <c r="Y23491" s="108"/>
      <c r="AA23491" s="108"/>
      <c r="AC23491" s="108"/>
    </row>
    <row r="23492" spans="19:29" x14ac:dyDescent="0.25">
      <c r="S23492" s="108"/>
      <c r="U23492" s="108"/>
      <c r="W23492" s="108"/>
      <c r="Y23492" s="108"/>
      <c r="AA23492" s="108"/>
      <c r="AC23492" s="108"/>
    </row>
    <row r="23493" spans="19:29" x14ac:dyDescent="0.25">
      <c r="S23493" s="108"/>
      <c r="U23493" s="108"/>
      <c r="W23493" s="108"/>
      <c r="Y23493" s="108"/>
      <c r="AA23493" s="108"/>
      <c r="AC23493" s="108"/>
    </row>
    <row r="23494" spans="19:29" x14ac:dyDescent="0.25">
      <c r="S23494" s="110"/>
      <c r="U23494" s="110"/>
      <c r="W23494" s="110"/>
      <c r="Y23494" s="110"/>
      <c r="AA23494" s="110"/>
      <c r="AC23494" s="110"/>
    </row>
    <row r="23495" spans="19:29" x14ac:dyDescent="0.25">
      <c r="S23495" s="110"/>
      <c r="U23495" s="110"/>
      <c r="W23495" s="110"/>
      <c r="Y23495" s="110"/>
      <c r="AA23495" s="110"/>
      <c r="AC23495" s="110"/>
    </row>
    <row r="23496" spans="19:29" x14ac:dyDescent="0.25">
      <c r="S23496" s="110"/>
      <c r="U23496" s="110"/>
      <c r="W23496" s="110"/>
      <c r="Y23496" s="110"/>
      <c r="AA23496" s="110"/>
      <c r="AC23496" s="110"/>
    </row>
    <row r="23497" spans="19:29" x14ac:dyDescent="0.25">
      <c r="S23497" s="110"/>
      <c r="U23497" s="110"/>
      <c r="W23497" s="110"/>
      <c r="Y23497" s="110"/>
      <c r="AA23497" s="110"/>
      <c r="AC23497" s="110"/>
    </row>
    <row r="23498" spans="19:29" x14ac:dyDescent="0.25">
      <c r="S23498" s="111"/>
      <c r="U23498" s="111"/>
      <c r="W23498" s="111"/>
      <c r="Y23498" s="111"/>
      <c r="AA23498" s="111"/>
      <c r="AC23498" s="111"/>
    </row>
    <row r="23499" spans="19:29" x14ac:dyDescent="0.25">
      <c r="S23499" s="107"/>
      <c r="U23499" s="107"/>
      <c r="W23499" s="107"/>
      <c r="Y23499" s="107"/>
      <c r="AA23499" s="107"/>
      <c r="AC23499" s="107"/>
    </row>
    <row r="23500" spans="19:29" x14ac:dyDescent="0.25">
      <c r="S23500" s="108"/>
      <c r="U23500" s="108"/>
      <c r="W23500" s="108"/>
      <c r="Y23500" s="108"/>
      <c r="AA23500" s="108"/>
      <c r="AC23500" s="108"/>
    </row>
    <row r="23501" spans="19:29" x14ac:dyDescent="0.25">
      <c r="S23501" s="108"/>
      <c r="U23501" s="108"/>
      <c r="W23501" s="108"/>
      <c r="Y23501" s="108"/>
      <c r="AA23501" s="108"/>
      <c r="AC23501" s="108"/>
    </row>
    <row r="23502" spans="19:29" x14ac:dyDescent="0.25">
      <c r="S23502" s="109"/>
      <c r="U23502" s="109"/>
      <c r="W23502" s="109"/>
      <c r="Y23502" s="109"/>
      <c r="AA23502" s="109"/>
      <c r="AC23502" s="109"/>
    </row>
    <row r="23503" spans="19:29" x14ac:dyDescent="0.25">
      <c r="S23503" s="108"/>
      <c r="U23503" s="108"/>
      <c r="W23503" s="108"/>
      <c r="Y23503" s="108"/>
      <c r="AA23503" s="108"/>
      <c r="AC23503" s="108"/>
    </row>
    <row r="23504" spans="19:29" x14ac:dyDescent="0.25">
      <c r="S23504" s="108"/>
      <c r="U23504" s="108"/>
      <c r="W23504" s="108"/>
      <c r="Y23504" s="108"/>
      <c r="AA23504" s="108"/>
      <c r="AC23504" s="108"/>
    </row>
    <row r="23505" spans="19:29" x14ac:dyDescent="0.25">
      <c r="S23505" s="109"/>
      <c r="U23505" s="109"/>
      <c r="W23505" s="109"/>
      <c r="Y23505" s="109"/>
      <c r="AA23505" s="109"/>
      <c r="AC23505" s="109"/>
    </row>
    <row r="23506" spans="19:29" x14ac:dyDescent="0.25">
      <c r="S23506" s="108"/>
      <c r="U23506" s="108"/>
      <c r="W23506" s="108"/>
      <c r="Y23506" s="108"/>
      <c r="AA23506" s="108"/>
      <c r="AC23506" s="108"/>
    </row>
    <row r="23507" spans="19:29" x14ac:dyDescent="0.25">
      <c r="S23507" s="109"/>
      <c r="U23507" s="109"/>
      <c r="W23507" s="109"/>
      <c r="Y23507" s="109"/>
      <c r="AA23507" s="109"/>
      <c r="AC23507" s="109"/>
    </row>
    <row r="23508" spans="19:29" x14ac:dyDescent="0.25">
      <c r="S23508" s="108"/>
      <c r="U23508" s="108"/>
      <c r="W23508" s="108"/>
      <c r="Y23508" s="108"/>
      <c r="AA23508" s="108"/>
      <c r="AC23508" s="108"/>
    </row>
    <row r="23509" spans="19:29" x14ac:dyDescent="0.25">
      <c r="S23509" s="108"/>
      <c r="U23509" s="108"/>
      <c r="W23509" s="108"/>
      <c r="Y23509" s="108"/>
      <c r="AA23509" s="108"/>
      <c r="AC23509" s="108"/>
    </row>
    <row r="23510" spans="19:29" x14ac:dyDescent="0.25">
      <c r="S23510" s="108"/>
      <c r="U23510" s="108"/>
      <c r="W23510" s="108"/>
      <c r="Y23510" s="108"/>
      <c r="AA23510" s="108"/>
      <c r="AC23510" s="108"/>
    </row>
    <row r="23511" spans="19:29" x14ac:dyDescent="0.25">
      <c r="S23511" s="110"/>
      <c r="U23511" s="110"/>
      <c r="W23511" s="110"/>
      <c r="Y23511" s="110"/>
      <c r="AA23511" s="110"/>
      <c r="AC23511" s="110"/>
    </row>
    <row r="23512" spans="19:29" x14ac:dyDescent="0.25">
      <c r="S23512" s="110"/>
      <c r="U23512" s="110"/>
      <c r="W23512" s="110"/>
      <c r="Y23512" s="110"/>
      <c r="AA23512" s="110"/>
      <c r="AC23512" s="110"/>
    </row>
    <row r="23513" spans="19:29" x14ac:dyDescent="0.25">
      <c r="S23513" s="110"/>
      <c r="U23513" s="110"/>
      <c r="W23513" s="110"/>
      <c r="Y23513" s="110"/>
      <c r="AA23513" s="110"/>
      <c r="AC23513" s="110"/>
    </row>
    <row r="23514" spans="19:29" x14ac:dyDescent="0.25">
      <c r="S23514" s="110"/>
      <c r="U23514" s="110"/>
      <c r="W23514" s="110"/>
      <c r="Y23514" s="110"/>
      <c r="AA23514" s="110"/>
      <c r="AC23514" s="110"/>
    </row>
    <row r="23515" spans="19:29" x14ac:dyDescent="0.25">
      <c r="S23515" s="111"/>
      <c r="U23515" s="111"/>
      <c r="W23515" s="111"/>
      <c r="Y23515" s="111"/>
      <c r="AA23515" s="111"/>
      <c r="AC23515" s="111"/>
    </row>
    <row r="23516" spans="19:29" x14ac:dyDescent="0.25">
      <c r="S23516" s="107"/>
      <c r="U23516" s="107"/>
      <c r="W23516" s="107"/>
      <c r="Y23516" s="107"/>
      <c r="AA23516" s="107"/>
      <c r="AC23516" s="107"/>
    </row>
    <row r="23517" spans="19:29" x14ac:dyDescent="0.25">
      <c r="S23517" s="108"/>
      <c r="U23517" s="108"/>
      <c r="W23517" s="108"/>
      <c r="Y23517" s="108"/>
      <c r="AA23517" s="108"/>
      <c r="AC23517" s="108"/>
    </row>
    <row r="23518" spans="19:29" x14ac:dyDescent="0.25">
      <c r="S23518" s="108"/>
      <c r="U23518" s="108"/>
      <c r="W23518" s="108"/>
      <c r="Y23518" s="108"/>
      <c r="AA23518" s="108"/>
      <c r="AC23518" s="108"/>
    </row>
    <row r="23519" spans="19:29" x14ac:dyDescent="0.25">
      <c r="S23519" s="109"/>
      <c r="U23519" s="109"/>
      <c r="W23519" s="109"/>
      <c r="Y23519" s="109"/>
      <c r="AA23519" s="109"/>
      <c r="AC23519" s="109"/>
    </row>
    <row r="23520" spans="19:29" x14ac:dyDescent="0.25">
      <c r="S23520" s="108"/>
      <c r="U23520" s="108"/>
      <c r="W23520" s="108"/>
      <c r="Y23520" s="108"/>
      <c r="AA23520" s="108"/>
      <c r="AC23520" s="108"/>
    </row>
    <row r="23521" spans="19:29" x14ac:dyDescent="0.25">
      <c r="S23521" s="108"/>
      <c r="U23521" s="108"/>
      <c r="W23521" s="108"/>
      <c r="Y23521" s="108"/>
      <c r="AA23521" s="108"/>
      <c r="AC23521" s="108"/>
    </row>
    <row r="23522" spans="19:29" x14ac:dyDescent="0.25">
      <c r="S23522" s="109"/>
      <c r="U23522" s="109"/>
      <c r="W23522" s="109"/>
      <c r="Y23522" s="109"/>
      <c r="AA23522" s="109"/>
      <c r="AC23522" s="109"/>
    </row>
    <row r="23523" spans="19:29" x14ac:dyDescent="0.25">
      <c r="S23523" s="108"/>
      <c r="U23523" s="108"/>
      <c r="W23523" s="108"/>
      <c r="Y23523" s="108"/>
      <c r="AA23523" s="108"/>
      <c r="AC23523" s="108"/>
    </row>
    <row r="23524" spans="19:29" x14ac:dyDescent="0.25">
      <c r="S23524" s="109"/>
      <c r="U23524" s="109"/>
      <c r="W23524" s="109"/>
      <c r="Y23524" s="109"/>
      <c r="AA23524" s="109"/>
      <c r="AC23524" s="109"/>
    </row>
    <row r="23525" spans="19:29" x14ac:dyDescent="0.25">
      <c r="S23525" s="108"/>
      <c r="U23525" s="108"/>
      <c r="W23525" s="108"/>
      <c r="Y23525" s="108"/>
      <c r="AA23525" s="108"/>
      <c r="AC23525" s="108"/>
    </row>
    <row r="23526" spans="19:29" x14ac:dyDescent="0.25">
      <c r="S23526" s="108"/>
      <c r="U23526" s="108"/>
      <c r="W23526" s="108"/>
      <c r="Y23526" s="108"/>
      <c r="AA23526" s="108"/>
      <c r="AC23526" s="108"/>
    </row>
    <row r="23527" spans="19:29" x14ac:dyDescent="0.25">
      <c r="S23527" s="108"/>
      <c r="U23527" s="108"/>
      <c r="W23527" s="108"/>
      <c r="Y23527" s="108"/>
      <c r="AA23527" s="108"/>
      <c r="AC23527" s="108"/>
    </row>
    <row r="23528" spans="19:29" x14ac:dyDescent="0.25">
      <c r="S23528" s="110"/>
      <c r="U23528" s="110"/>
      <c r="W23528" s="110"/>
      <c r="Y23528" s="110"/>
      <c r="AA23528" s="110"/>
      <c r="AC23528" s="110"/>
    </row>
    <row r="23529" spans="19:29" x14ac:dyDescent="0.25">
      <c r="S23529" s="110"/>
      <c r="U23529" s="110"/>
      <c r="W23529" s="110"/>
      <c r="Y23529" s="110"/>
      <c r="AA23529" s="110"/>
      <c r="AC23529" s="110"/>
    </row>
    <row r="23530" spans="19:29" x14ac:dyDescent="0.25">
      <c r="S23530" s="110"/>
      <c r="U23530" s="110"/>
      <c r="W23530" s="110"/>
      <c r="Y23530" s="110"/>
      <c r="AA23530" s="110"/>
      <c r="AC23530" s="110"/>
    </row>
    <row r="23531" spans="19:29" x14ac:dyDescent="0.25">
      <c r="S23531" s="110"/>
      <c r="U23531" s="110"/>
      <c r="W23531" s="110"/>
      <c r="Y23531" s="110"/>
      <c r="AA23531" s="110"/>
      <c r="AC23531" s="110"/>
    </row>
    <row r="23532" spans="19:29" x14ac:dyDescent="0.25">
      <c r="S23532" s="111"/>
      <c r="U23532" s="111"/>
      <c r="W23532" s="111"/>
      <c r="Y23532" s="111"/>
      <c r="AA23532" s="111"/>
      <c r="AC23532" s="111"/>
    </row>
    <row r="23533" spans="19:29" x14ac:dyDescent="0.25">
      <c r="S23533" s="107"/>
      <c r="U23533" s="107"/>
      <c r="W23533" s="107"/>
      <c r="Y23533" s="107"/>
      <c r="AA23533" s="107"/>
      <c r="AC23533" s="107"/>
    </row>
    <row r="23534" spans="19:29" x14ac:dyDescent="0.25">
      <c r="S23534" s="108"/>
      <c r="U23534" s="108"/>
      <c r="W23534" s="108"/>
      <c r="Y23534" s="108"/>
      <c r="AA23534" s="108"/>
      <c r="AC23534" s="108"/>
    </row>
    <row r="23535" spans="19:29" x14ac:dyDescent="0.25">
      <c r="S23535" s="108"/>
      <c r="U23535" s="108"/>
      <c r="W23535" s="108"/>
      <c r="Y23535" s="108"/>
      <c r="AA23535" s="108"/>
      <c r="AC23535" s="108"/>
    </row>
    <row r="23536" spans="19:29" x14ac:dyDescent="0.25">
      <c r="S23536" s="109"/>
      <c r="U23536" s="109"/>
      <c r="W23536" s="109"/>
      <c r="Y23536" s="109"/>
      <c r="AA23536" s="109"/>
      <c r="AC23536" s="109"/>
    </row>
    <row r="23537" spans="19:29" x14ac:dyDescent="0.25">
      <c r="S23537" s="108"/>
      <c r="U23537" s="108"/>
      <c r="W23537" s="108"/>
      <c r="Y23537" s="108"/>
      <c r="AA23537" s="108"/>
      <c r="AC23537" s="108"/>
    </row>
    <row r="23538" spans="19:29" x14ac:dyDescent="0.25">
      <c r="S23538" s="108"/>
      <c r="U23538" s="108"/>
      <c r="W23538" s="108"/>
      <c r="Y23538" s="108"/>
      <c r="AA23538" s="108"/>
      <c r="AC23538" s="108"/>
    </row>
    <row r="23539" spans="19:29" x14ac:dyDescent="0.25">
      <c r="S23539" s="109"/>
      <c r="U23539" s="109"/>
      <c r="W23539" s="109"/>
      <c r="Y23539" s="109"/>
      <c r="AA23539" s="109"/>
      <c r="AC23539" s="109"/>
    </row>
    <row r="23540" spans="19:29" x14ac:dyDescent="0.25">
      <c r="S23540" s="108"/>
      <c r="U23540" s="108"/>
      <c r="W23540" s="108"/>
      <c r="Y23540" s="108"/>
      <c r="AA23540" s="108"/>
      <c r="AC23540" s="108"/>
    </row>
    <row r="23541" spans="19:29" x14ac:dyDescent="0.25">
      <c r="S23541" s="109"/>
      <c r="U23541" s="109"/>
      <c r="W23541" s="109"/>
      <c r="Y23541" s="109"/>
      <c r="AA23541" s="109"/>
      <c r="AC23541" s="109"/>
    </row>
    <row r="23542" spans="19:29" x14ac:dyDescent="0.25">
      <c r="S23542" s="108"/>
      <c r="U23542" s="108"/>
      <c r="W23542" s="108"/>
      <c r="Y23542" s="108"/>
      <c r="AA23542" s="108"/>
      <c r="AC23542" s="108"/>
    </row>
    <row r="23543" spans="19:29" x14ac:dyDescent="0.25">
      <c r="S23543" s="108"/>
      <c r="U23543" s="108"/>
      <c r="W23543" s="108"/>
      <c r="Y23543" s="108"/>
      <c r="AA23543" s="108"/>
      <c r="AC23543" s="108"/>
    </row>
    <row r="23544" spans="19:29" x14ac:dyDescent="0.25">
      <c r="S23544" s="108"/>
      <c r="U23544" s="108"/>
      <c r="W23544" s="108"/>
      <c r="Y23544" s="108"/>
      <c r="AA23544" s="108"/>
      <c r="AC23544" s="108"/>
    </row>
    <row r="23545" spans="19:29" x14ac:dyDescent="0.25">
      <c r="S23545" s="110"/>
      <c r="U23545" s="110"/>
      <c r="W23545" s="110"/>
      <c r="Y23545" s="110"/>
      <c r="AA23545" s="110"/>
      <c r="AC23545" s="110"/>
    </row>
    <row r="23546" spans="19:29" x14ac:dyDescent="0.25">
      <c r="S23546" s="110"/>
      <c r="U23546" s="110"/>
      <c r="W23546" s="110"/>
      <c r="Y23546" s="110"/>
      <c r="AA23546" s="110"/>
      <c r="AC23546" s="110"/>
    </row>
    <row r="23547" spans="19:29" x14ac:dyDescent="0.25">
      <c r="S23547" s="110"/>
      <c r="U23547" s="110"/>
      <c r="W23547" s="110"/>
      <c r="Y23547" s="110"/>
      <c r="AA23547" s="110"/>
      <c r="AC23547" s="110"/>
    </row>
    <row r="23548" spans="19:29" x14ac:dyDescent="0.25">
      <c r="S23548" s="110"/>
      <c r="U23548" s="110"/>
      <c r="W23548" s="110"/>
      <c r="Y23548" s="110"/>
      <c r="AA23548" s="110"/>
      <c r="AC23548" s="110"/>
    </row>
    <row r="23549" spans="19:29" x14ac:dyDescent="0.25">
      <c r="S23549" s="111"/>
      <c r="U23549" s="111"/>
      <c r="W23549" s="111"/>
      <c r="Y23549" s="111"/>
      <c r="AA23549" s="111"/>
      <c r="AC23549" s="111"/>
    </row>
    <row r="23550" spans="19:29" x14ac:dyDescent="0.25">
      <c r="S23550" s="107"/>
      <c r="U23550" s="107"/>
      <c r="W23550" s="107"/>
      <c r="Y23550" s="107"/>
      <c r="AA23550" s="107"/>
      <c r="AC23550" s="107"/>
    </row>
    <row r="23551" spans="19:29" x14ac:dyDescent="0.25">
      <c r="S23551" s="108"/>
      <c r="U23551" s="108"/>
      <c r="W23551" s="108"/>
      <c r="Y23551" s="108"/>
      <c r="AA23551" s="108"/>
      <c r="AC23551" s="108"/>
    </row>
    <row r="23552" spans="19:29" x14ac:dyDescent="0.25">
      <c r="S23552" s="108"/>
      <c r="U23552" s="108"/>
      <c r="W23552" s="108"/>
      <c r="Y23552" s="108"/>
      <c r="AA23552" s="108"/>
      <c r="AC23552" s="108"/>
    </row>
    <row r="23553" spans="19:29" x14ac:dyDescent="0.25">
      <c r="S23553" s="109"/>
      <c r="U23553" s="109"/>
      <c r="W23553" s="109"/>
      <c r="Y23553" s="109"/>
      <c r="AA23553" s="109"/>
      <c r="AC23553" s="109"/>
    </row>
    <row r="23554" spans="19:29" x14ac:dyDescent="0.25">
      <c r="S23554" s="108"/>
      <c r="U23554" s="108"/>
      <c r="W23554" s="108"/>
      <c r="Y23554" s="108"/>
      <c r="AA23554" s="108"/>
      <c r="AC23554" s="108"/>
    </row>
    <row r="23555" spans="19:29" x14ac:dyDescent="0.25">
      <c r="S23555" s="108"/>
      <c r="U23555" s="108"/>
      <c r="W23555" s="108"/>
      <c r="Y23555" s="108"/>
      <c r="AA23555" s="108"/>
      <c r="AC23555" s="108"/>
    </row>
    <row r="23556" spans="19:29" x14ac:dyDescent="0.25">
      <c r="S23556" s="109"/>
      <c r="U23556" s="109"/>
      <c r="W23556" s="109"/>
      <c r="Y23556" s="109"/>
      <c r="AA23556" s="109"/>
      <c r="AC23556" s="109"/>
    </row>
    <row r="23557" spans="19:29" x14ac:dyDescent="0.25">
      <c r="S23557" s="108"/>
      <c r="U23557" s="108"/>
      <c r="W23557" s="108"/>
      <c r="Y23557" s="108"/>
      <c r="AA23557" s="108"/>
      <c r="AC23557" s="108"/>
    </row>
    <row r="23558" spans="19:29" x14ac:dyDescent="0.25">
      <c r="S23558" s="109"/>
      <c r="U23558" s="109"/>
      <c r="W23558" s="109"/>
      <c r="Y23558" s="109"/>
      <c r="AA23558" s="109"/>
      <c r="AC23558" s="109"/>
    </row>
    <row r="23559" spans="19:29" x14ac:dyDescent="0.25">
      <c r="S23559" s="108"/>
      <c r="U23559" s="108"/>
      <c r="W23559" s="108"/>
      <c r="Y23559" s="108"/>
      <c r="AA23559" s="108"/>
      <c r="AC23559" s="108"/>
    </row>
    <row r="23560" spans="19:29" x14ac:dyDescent="0.25">
      <c r="S23560" s="108"/>
      <c r="U23560" s="108"/>
      <c r="W23560" s="108"/>
      <c r="Y23560" s="108"/>
      <c r="AA23560" s="108"/>
      <c r="AC23560" s="108"/>
    </row>
    <row r="23561" spans="19:29" x14ac:dyDescent="0.25">
      <c r="S23561" s="108"/>
      <c r="U23561" s="108"/>
      <c r="W23561" s="108"/>
      <c r="Y23561" s="108"/>
      <c r="AA23561" s="108"/>
      <c r="AC23561" s="108"/>
    </row>
    <row r="23562" spans="19:29" x14ac:dyDescent="0.25">
      <c r="S23562" s="110"/>
      <c r="U23562" s="110"/>
      <c r="W23562" s="110"/>
      <c r="Y23562" s="110"/>
      <c r="AA23562" s="110"/>
      <c r="AC23562" s="110"/>
    </row>
    <row r="23563" spans="19:29" x14ac:dyDescent="0.25">
      <c r="S23563" s="110"/>
      <c r="U23563" s="110"/>
      <c r="W23563" s="110"/>
      <c r="Y23563" s="110"/>
      <c r="AA23563" s="110"/>
      <c r="AC23563" s="110"/>
    </row>
    <row r="23564" spans="19:29" x14ac:dyDescent="0.25">
      <c r="S23564" s="110"/>
      <c r="U23564" s="110"/>
      <c r="W23564" s="110"/>
      <c r="Y23564" s="110"/>
      <c r="AA23564" s="110"/>
      <c r="AC23564" s="110"/>
    </row>
    <row r="23565" spans="19:29" x14ac:dyDescent="0.25">
      <c r="S23565" s="110"/>
      <c r="U23565" s="110"/>
      <c r="W23565" s="110"/>
      <c r="Y23565" s="110"/>
      <c r="AA23565" s="110"/>
      <c r="AC23565" s="110"/>
    </row>
    <row r="23566" spans="19:29" x14ac:dyDescent="0.25">
      <c r="S23566" s="111"/>
      <c r="U23566" s="111"/>
      <c r="W23566" s="111"/>
      <c r="Y23566" s="111"/>
      <c r="AA23566" s="111"/>
      <c r="AC23566" s="111"/>
    </row>
    <row r="23567" spans="19:29" x14ac:dyDescent="0.25">
      <c r="S23567" s="107"/>
      <c r="U23567" s="107"/>
      <c r="W23567" s="107"/>
      <c r="Y23567" s="107"/>
      <c r="AA23567" s="107"/>
      <c r="AC23567" s="107"/>
    </row>
    <row r="23568" spans="19:29" x14ac:dyDescent="0.25">
      <c r="S23568" s="108"/>
      <c r="U23568" s="108"/>
      <c r="W23568" s="108"/>
      <c r="Y23568" s="108"/>
      <c r="AA23568" s="108"/>
      <c r="AC23568" s="108"/>
    </row>
    <row r="23569" spans="19:29" x14ac:dyDescent="0.25">
      <c r="S23569" s="108"/>
      <c r="U23569" s="108"/>
      <c r="W23569" s="108"/>
      <c r="Y23569" s="108"/>
      <c r="AA23569" s="108"/>
      <c r="AC23569" s="108"/>
    </row>
    <row r="23570" spans="19:29" x14ac:dyDescent="0.25">
      <c r="S23570" s="109"/>
      <c r="U23570" s="109"/>
      <c r="W23570" s="109"/>
      <c r="Y23570" s="109"/>
      <c r="AA23570" s="109"/>
      <c r="AC23570" s="109"/>
    </row>
    <row r="23571" spans="19:29" x14ac:dyDescent="0.25">
      <c r="S23571" s="108"/>
      <c r="U23571" s="108"/>
      <c r="W23571" s="108"/>
      <c r="Y23571" s="108"/>
      <c r="AA23571" s="108"/>
      <c r="AC23571" s="108"/>
    </row>
    <row r="23572" spans="19:29" x14ac:dyDescent="0.25">
      <c r="S23572" s="108"/>
      <c r="U23572" s="108"/>
      <c r="W23572" s="108"/>
      <c r="Y23572" s="108"/>
      <c r="AA23572" s="108"/>
      <c r="AC23572" s="108"/>
    </row>
    <row r="23573" spans="19:29" x14ac:dyDescent="0.25">
      <c r="S23573" s="109"/>
      <c r="U23573" s="109"/>
      <c r="W23573" s="109"/>
      <c r="Y23573" s="109"/>
      <c r="AA23573" s="109"/>
      <c r="AC23573" s="109"/>
    </row>
    <row r="23574" spans="19:29" x14ac:dyDescent="0.25">
      <c r="S23574" s="108"/>
      <c r="U23574" s="108"/>
      <c r="W23574" s="108"/>
      <c r="Y23574" s="108"/>
      <c r="AA23574" s="108"/>
      <c r="AC23574" s="108"/>
    </row>
    <row r="23575" spans="19:29" x14ac:dyDescent="0.25">
      <c r="S23575" s="109"/>
      <c r="U23575" s="109"/>
      <c r="W23575" s="109"/>
      <c r="Y23575" s="109"/>
      <c r="AA23575" s="109"/>
      <c r="AC23575" s="109"/>
    </row>
    <row r="23576" spans="19:29" x14ac:dyDescent="0.25">
      <c r="S23576" s="108"/>
      <c r="U23576" s="108"/>
      <c r="W23576" s="108"/>
      <c r="Y23576" s="108"/>
      <c r="AA23576" s="108"/>
      <c r="AC23576" s="108"/>
    </row>
    <row r="23577" spans="19:29" x14ac:dyDescent="0.25">
      <c r="S23577" s="108"/>
      <c r="U23577" s="108"/>
      <c r="W23577" s="108"/>
      <c r="Y23577" s="108"/>
      <c r="AA23577" s="108"/>
      <c r="AC23577" s="108"/>
    </row>
    <row r="23578" spans="19:29" x14ac:dyDescent="0.25">
      <c r="S23578" s="108"/>
      <c r="U23578" s="108"/>
      <c r="W23578" s="108"/>
      <c r="Y23578" s="108"/>
      <c r="AA23578" s="108"/>
      <c r="AC23578" s="108"/>
    </row>
    <row r="23579" spans="19:29" x14ac:dyDescent="0.25">
      <c r="S23579" s="110"/>
      <c r="U23579" s="110"/>
      <c r="W23579" s="110"/>
      <c r="Y23579" s="110"/>
      <c r="AA23579" s="110"/>
      <c r="AC23579" s="110"/>
    </row>
    <row r="23580" spans="19:29" x14ac:dyDescent="0.25">
      <c r="S23580" s="110"/>
      <c r="U23580" s="110"/>
      <c r="W23580" s="110"/>
      <c r="Y23580" s="110"/>
      <c r="AA23580" s="110"/>
      <c r="AC23580" s="110"/>
    </row>
    <row r="23581" spans="19:29" x14ac:dyDescent="0.25">
      <c r="S23581" s="110"/>
      <c r="U23581" s="110"/>
      <c r="W23581" s="110"/>
      <c r="Y23581" s="110"/>
      <c r="AA23581" s="110"/>
      <c r="AC23581" s="110"/>
    </row>
    <row r="23582" spans="19:29" x14ac:dyDescent="0.25">
      <c r="S23582" s="110"/>
      <c r="U23582" s="110"/>
      <c r="W23582" s="110"/>
      <c r="Y23582" s="110"/>
      <c r="AA23582" s="110"/>
      <c r="AC23582" s="110"/>
    </row>
    <row r="23583" spans="19:29" x14ac:dyDescent="0.25">
      <c r="S23583" s="111"/>
      <c r="U23583" s="111"/>
      <c r="W23583" s="111"/>
      <c r="Y23583" s="111"/>
      <c r="AA23583" s="111"/>
      <c r="AC23583" s="111"/>
    </row>
    <row r="23584" spans="19:29" x14ac:dyDescent="0.25">
      <c r="S23584" s="107"/>
      <c r="U23584" s="107"/>
      <c r="W23584" s="107"/>
      <c r="Y23584" s="107"/>
      <c r="AA23584" s="107"/>
      <c r="AC23584" s="107"/>
    </row>
    <row r="23585" spans="19:29" x14ac:dyDescent="0.25">
      <c r="S23585" s="108"/>
      <c r="U23585" s="108"/>
      <c r="W23585" s="108"/>
      <c r="Y23585" s="108"/>
      <c r="AA23585" s="108"/>
      <c r="AC23585" s="108"/>
    </row>
    <row r="23586" spans="19:29" x14ac:dyDescent="0.25">
      <c r="S23586" s="108"/>
      <c r="U23586" s="108"/>
      <c r="W23586" s="108"/>
      <c r="Y23586" s="108"/>
      <c r="AA23586" s="108"/>
      <c r="AC23586" s="108"/>
    </row>
    <row r="23587" spans="19:29" x14ac:dyDescent="0.25">
      <c r="S23587" s="109"/>
      <c r="U23587" s="109"/>
      <c r="W23587" s="109"/>
      <c r="Y23587" s="109"/>
      <c r="AA23587" s="109"/>
      <c r="AC23587" s="109"/>
    </row>
    <row r="23588" spans="19:29" x14ac:dyDescent="0.25">
      <c r="S23588" s="108"/>
      <c r="U23588" s="108"/>
      <c r="W23588" s="108"/>
      <c r="Y23588" s="108"/>
      <c r="AA23588" s="108"/>
      <c r="AC23588" s="108"/>
    </row>
    <row r="23589" spans="19:29" x14ac:dyDescent="0.25">
      <c r="S23589" s="108"/>
      <c r="U23589" s="108"/>
      <c r="W23589" s="108"/>
      <c r="Y23589" s="108"/>
      <c r="AA23589" s="108"/>
      <c r="AC23589" s="108"/>
    </row>
    <row r="23590" spans="19:29" x14ac:dyDescent="0.25">
      <c r="S23590" s="109"/>
      <c r="U23590" s="109"/>
      <c r="W23590" s="109"/>
      <c r="Y23590" s="109"/>
      <c r="AA23590" s="109"/>
      <c r="AC23590" s="109"/>
    </row>
    <row r="23591" spans="19:29" x14ac:dyDescent="0.25">
      <c r="S23591" s="108"/>
      <c r="U23591" s="108"/>
      <c r="W23591" s="108"/>
      <c r="Y23591" s="108"/>
      <c r="AA23591" s="108"/>
      <c r="AC23591" s="108"/>
    </row>
    <row r="23592" spans="19:29" x14ac:dyDescent="0.25">
      <c r="S23592" s="109"/>
      <c r="U23592" s="109"/>
      <c r="W23592" s="109"/>
      <c r="Y23592" s="109"/>
      <c r="AA23592" s="109"/>
      <c r="AC23592" s="109"/>
    </row>
    <row r="23593" spans="19:29" x14ac:dyDescent="0.25">
      <c r="S23593" s="108"/>
      <c r="U23593" s="108"/>
      <c r="W23593" s="108"/>
      <c r="Y23593" s="108"/>
      <c r="AA23593" s="108"/>
      <c r="AC23593" s="108"/>
    </row>
    <row r="23594" spans="19:29" x14ac:dyDescent="0.25">
      <c r="S23594" s="108"/>
      <c r="U23594" s="108"/>
      <c r="W23594" s="108"/>
      <c r="Y23594" s="108"/>
      <c r="AA23594" s="108"/>
      <c r="AC23594" s="108"/>
    </row>
    <row r="23595" spans="19:29" x14ac:dyDescent="0.25">
      <c r="S23595" s="108"/>
      <c r="U23595" s="108"/>
      <c r="W23595" s="108"/>
      <c r="Y23595" s="108"/>
      <c r="AA23595" s="108"/>
      <c r="AC23595" s="108"/>
    </row>
    <row r="23596" spans="19:29" x14ac:dyDescent="0.25">
      <c r="S23596" s="110"/>
      <c r="U23596" s="110"/>
      <c r="W23596" s="110"/>
      <c r="Y23596" s="110"/>
      <c r="AA23596" s="110"/>
      <c r="AC23596" s="110"/>
    </row>
    <row r="23597" spans="19:29" x14ac:dyDescent="0.25">
      <c r="S23597" s="110"/>
      <c r="U23597" s="110"/>
      <c r="W23597" s="110"/>
      <c r="Y23597" s="110"/>
      <c r="AA23597" s="110"/>
      <c r="AC23597" s="110"/>
    </row>
    <row r="23598" spans="19:29" x14ac:dyDescent="0.25">
      <c r="S23598" s="110"/>
      <c r="U23598" s="110"/>
      <c r="W23598" s="110"/>
      <c r="Y23598" s="110"/>
      <c r="AA23598" s="110"/>
      <c r="AC23598" s="110"/>
    </row>
    <row r="23599" spans="19:29" x14ac:dyDescent="0.25">
      <c r="S23599" s="110"/>
      <c r="U23599" s="110"/>
      <c r="W23599" s="110"/>
      <c r="Y23599" s="110"/>
      <c r="AA23599" s="110"/>
      <c r="AC23599" s="110"/>
    </row>
    <row r="23600" spans="19:29" x14ac:dyDescent="0.25">
      <c r="S23600" s="111"/>
      <c r="U23600" s="111"/>
      <c r="W23600" s="111"/>
      <c r="Y23600" s="111"/>
      <c r="AA23600" s="111"/>
      <c r="AC23600" s="111"/>
    </row>
    <row r="23601" spans="19:29" x14ac:dyDescent="0.25">
      <c r="S23601" s="107"/>
      <c r="U23601" s="107"/>
      <c r="W23601" s="107"/>
      <c r="Y23601" s="107"/>
      <c r="AA23601" s="107"/>
      <c r="AC23601" s="107"/>
    </row>
    <row r="23602" spans="19:29" x14ac:dyDescent="0.25">
      <c r="S23602" s="108"/>
      <c r="U23602" s="108"/>
      <c r="W23602" s="108"/>
      <c r="Y23602" s="108"/>
      <c r="AA23602" s="108"/>
      <c r="AC23602" s="108"/>
    </row>
    <row r="23603" spans="19:29" x14ac:dyDescent="0.25">
      <c r="S23603" s="108"/>
      <c r="U23603" s="108"/>
      <c r="W23603" s="108"/>
      <c r="Y23603" s="108"/>
      <c r="AA23603" s="108"/>
      <c r="AC23603" s="108"/>
    </row>
    <row r="23604" spans="19:29" x14ac:dyDescent="0.25">
      <c r="S23604" s="109"/>
      <c r="U23604" s="109"/>
      <c r="W23604" s="109"/>
      <c r="Y23604" s="109"/>
      <c r="AA23604" s="109"/>
      <c r="AC23604" s="109"/>
    </row>
    <row r="23605" spans="19:29" x14ac:dyDescent="0.25">
      <c r="S23605" s="108"/>
      <c r="U23605" s="108"/>
      <c r="W23605" s="108"/>
      <c r="Y23605" s="108"/>
      <c r="AA23605" s="108"/>
      <c r="AC23605" s="108"/>
    </row>
    <row r="23606" spans="19:29" x14ac:dyDescent="0.25">
      <c r="S23606" s="108"/>
      <c r="U23606" s="108"/>
      <c r="W23606" s="108"/>
      <c r="Y23606" s="108"/>
      <c r="AA23606" s="108"/>
      <c r="AC23606" s="108"/>
    </row>
    <row r="23607" spans="19:29" x14ac:dyDescent="0.25">
      <c r="S23607" s="109"/>
      <c r="U23607" s="109"/>
      <c r="W23607" s="109"/>
      <c r="Y23607" s="109"/>
      <c r="AA23607" s="109"/>
      <c r="AC23607" s="109"/>
    </row>
    <row r="23608" spans="19:29" x14ac:dyDescent="0.25">
      <c r="S23608" s="108"/>
      <c r="U23608" s="108"/>
      <c r="W23608" s="108"/>
      <c r="Y23608" s="108"/>
      <c r="AA23608" s="108"/>
      <c r="AC23608" s="108"/>
    </row>
    <row r="23609" spans="19:29" x14ac:dyDescent="0.25">
      <c r="S23609" s="109"/>
      <c r="U23609" s="109"/>
      <c r="W23609" s="109"/>
      <c r="Y23609" s="109"/>
      <c r="AA23609" s="109"/>
      <c r="AC23609" s="109"/>
    </row>
    <row r="23610" spans="19:29" x14ac:dyDescent="0.25">
      <c r="S23610" s="108"/>
      <c r="U23610" s="108"/>
      <c r="W23610" s="108"/>
      <c r="Y23610" s="108"/>
      <c r="AA23610" s="108"/>
      <c r="AC23610" s="108"/>
    </row>
    <row r="23611" spans="19:29" x14ac:dyDescent="0.25">
      <c r="S23611" s="108"/>
      <c r="U23611" s="108"/>
      <c r="W23611" s="108"/>
      <c r="Y23611" s="108"/>
      <c r="AA23611" s="108"/>
      <c r="AC23611" s="108"/>
    </row>
    <row r="23612" spans="19:29" x14ac:dyDescent="0.25">
      <c r="S23612" s="108"/>
      <c r="U23612" s="108"/>
      <c r="W23612" s="108"/>
      <c r="Y23612" s="108"/>
      <c r="AA23612" s="108"/>
      <c r="AC23612" s="108"/>
    </row>
    <row r="23613" spans="19:29" x14ac:dyDescent="0.25">
      <c r="S23613" s="110"/>
      <c r="U23613" s="110"/>
      <c r="W23613" s="110"/>
      <c r="Y23613" s="110"/>
      <c r="AA23613" s="110"/>
      <c r="AC23613" s="110"/>
    </row>
    <row r="23614" spans="19:29" x14ac:dyDescent="0.25">
      <c r="S23614" s="110"/>
      <c r="U23614" s="110"/>
      <c r="W23614" s="110"/>
      <c r="Y23614" s="110"/>
      <c r="AA23614" s="110"/>
      <c r="AC23614" s="110"/>
    </row>
    <row r="23615" spans="19:29" x14ac:dyDescent="0.25">
      <c r="S23615" s="110"/>
      <c r="U23615" s="110"/>
      <c r="W23615" s="110"/>
      <c r="Y23615" s="110"/>
      <c r="AA23615" s="110"/>
      <c r="AC23615" s="110"/>
    </row>
    <row r="23616" spans="19:29" x14ac:dyDescent="0.25">
      <c r="S23616" s="110"/>
      <c r="U23616" s="110"/>
      <c r="W23616" s="110"/>
      <c r="Y23616" s="110"/>
      <c r="AA23616" s="110"/>
      <c r="AC23616" s="110"/>
    </row>
    <row r="23617" spans="19:29" x14ac:dyDescent="0.25">
      <c r="S23617" s="111"/>
      <c r="U23617" s="111"/>
      <c r="W23617" s="111"/>
      <c r="Y23617" s="111"/>
      <c r="AA23617" s="111"/>
      <c r="AC23617" s="111"/>
    </row>
    <row r="23618" spans="19:29" x14ac:dyDescent="0.25">
      <c r="S23618" s="107"/>
      <c r="U23618" s="107"/>
      <c r="W23618" s="107"/>
      <c r="Y23618" s="107"/>
      <c r="AA23618" s="107"/>
      <c r="AC23618" s="107"/>
    </row>
    <row r="23619" spans="19:29" x14ac:dyDescent="0.25">
      <c r="S23619" s="108"/>
      <c r="U23619" s="108"/>
      <c r="W23619" s="108"/>
      <c r="Y23619" s="108"/>
      <c r="AA23619" s="108"/>
      <c r="AC23619" s="108"/>
    </row>
    <row r="23620" spans="19:29" x14ac:dyDescent="0.25">
      <c r="S23620" s="108"/>
      <c r="U23620" s="108"/>
      <c r="W23620" s="108"/>
      <c r="Y23620" s="108"/>
      <c r="AA23620" s="108"/>
      <c r="AC23620" s="108"/>
    </row>
    <row r="23621" spans="19:29" x14ac:dyDescent="0.25">
      <c r="S23621" s="109"/>
      <c r="U23621" s="109"/>
      <c r="W23621" s="109"/>
      <c r="Y23621" s="109"/>
      <c r="AA23621" s="109"/>
      <c r="AC23621" s="109"/>
    </row>
    <row r="23622" spans="19:29" x14ac:dyDescent="0.25">
      <c r="S23622" s="108"/>
      <c r="U23622" s="108"/>
      <c r="W23622" s="108"/>
      <c r="Y23622" s="108"/>
      <c r="AA23622" s="108"/>
      <c r="AC23622" s="108"/>
    </row>
    <row r="23623" spans="19:29" x14ac:dyDescent="0.25">
      <c r="S23623" s="108"/>
      <c r="U23623" s="108"/>
      <c r="W23623" s="108"/>
      <c r="Y23623" s="108"/>
      <c r="AA23623" s="108"/>
      <c r="AC23623" s="108"/>
    </row>
    <row r="23624" spans="19:29" x14ac:dyDescent="0.25">
      <c r="S23624" s="109"/>
      <c r="U23624" s="109"/>
      <c r="W23624" s="109"/>
      <c r="Y23624" s="109"/>
      <c r="AA23624" s="109"/>
      <c r="AC23624" s="109"/>
    </row>
    <row r="23625" spans="19:29" x14ac:dyDescent="0.25">
      <c r="S23625" s="108"/>
      <c r="U23625" s="108"/>
      <c r="W23625" s="108"/>
      <c r="Y23625" s="108"/>
      <c r="AA23625" s="108"/>
      <c r="AC23625" s="108"/>
    </row>
    <row r="23626" spans="19:29" x14ac:dyDescent="0.25">
      <c r="S23626" s="109"/>
      <c r="U23626" s="109"/>
      <c r="W23626" s="109"/>
      <c r="Y23626" s="109"/>
      <c r="AA23626" s="109"/>
      <c r="AC23626" s="109"/>
    </row>
    <row r="23627" spans="19:29" x14ac:dyDescent="0.25">
      <c r="S23627" s="108"/>
      <c r="U23627" s="108"/>
      <c r="W23627" s="108"/>
      <c r="Y23627" s="108"/>
      <c r="AA23627" s="108"/>
      <c r="AC23627" s="108"/>
    </row>
    <row r="23628" spans="19:29" x14ac:dyDescent="0.25">
      <c r="S23628" s="108"/>
      <c r="U23628" s="108"/>
      <c r="W23628" s="108"/>
      <c r="Y23628" s="108"/>
      <c r="AA23628" s="108"/>
      <c r="AC23628" s="108"/>
    </row>
    <row r="23629" spans="19:29" x14ac:dyDescent="0.25">
      <c r="S23629" s="108"/>
      <c r="U23629" s="108"/>
      <c r="W23629" s="108"/>
      <c r="Y23629" s="108"/>
      <c r="AA23629" s="108"/>
      <c r="AC23629" s="108"/>
    </row>
    <row r="23630" spans="19:29" x14ac:dyDescent="0.25">
      <c r="S23630" s="110"/>
      <c r="U23630" s="110"/>
      <c r="W23630" s="110"/>
      <c r="Y23630" s="110"/>
      <c r="AA23630" s="110"/>
      <c r="AC23630" s="110"/>
    </row>
    <row r="23631" spans="19:29" x14ac:dyDescent="0.25">
      <c r="S23631" s="110"/>
      <c r="U23631" s="110"/>
      <c r="W23631" s="110"/>
      <c r="Y23631" s="110"/>
      <c r="AA23631" s="110"/>
      <c r="AC23631" s="110"/>
    </row>
    <row r="23632" spans="19:29" x14ac:dyDescent="0.25">
      <c r="S23632" s="110"/>
      <c r="U23632" s="110"/>
      <c r="W23632" s="110"/>
      <c r="Y23632" s="110"/>
      <c r="AA23632" s="110"/>
      <c r="AC23632" s="110"/>
    </row>
    <row r="23633" spans="19:29" x14ac:dyDescent="0.25">
      <c r="S23633" s="110"/>
      <c r="U23633" s="110"/>
      <c r="W23633" s="110"/>
      <c r="Y23633" s="110"/>
      <c r="AA23633" s="110"/>
      <c r="AC23633" s="110"/>
    </row>
    <row r="23634" spans="19:29" x14ac:dyDescent="0.25">
      <c r="S23634" s="111"/>
      <c r="U23634" s="111"/>
      <c r="W23634" s="111"/>
      <c r="Y23634" s="111"/>
      <c r="AA23634" s="111"/>
      <c r="AC23634" s="111"/>
    </row>
    <row r="23635" spans="19:29" x14ac:dyDescent="0.25">
      <c r="S23635" s="107"/>
      <c r="U23635" s="107"/>
      <c r="W23635" s="107"/>
      <c r="Y23635" s="107"/>
      <c r="AA23635" s="107"/>
      <c r="AC23635" s="107"/>
    </row>
    <row r="23636" spans="19:29" x14ac:dyDescent="0.25">
      <c r="S23636" s="108"/>
      <c r="U23636" s="108"/>
      <c r="W23636" s="108"/>
      <c r="Y23636" s="108"/>
      <c r="AA23636" s="108"/>
      <c r="AC23636" s="108"/>
    </row>
    <row r="23637" spans="19:29" x14ac:dyDescent="0.25">
      <c r="S23637" s="108"/>
      <c r="U23637" s="108"/>
      <c r="W23637" s="108"/>
      <c r="Y23637" s="108"/>
      <c r="AA23637" s="108"/>
      <c r="AC23637" s="108"/>
    </row>
    <row r="23638" spans="19:29" x14ac:dyDescent="0.25">
      <c r="S23638" s="109"/>
      <c r="U23638" s="109"/>
      <c r="W23638" s="109"/>
      <c r="Y23638" s="109"/>
      <c r="AA23638" s="109"/>
      <c r="AC23638" s="109"/>
    </row>
    <row r="23639" spans="19:29" x14ac:dyDescent="0.25">
      <c r="S23639" s="108"/>
      <c r="U23639" s="108"/>
      <c r="W23639" s="108"/>
      <c r="Y23639" s="108"/>
      <c r="AA23639" s="108"/>
      <c r="AC23639" s="108"/>
    </row>
    <row r="23640" spans="19:29" x14ac:dyDescent="0.25">
      <c r="S23640" s="108"/>
      <c r="U23640" s="108"/>
      <c r="W23640" s="108"/>
      <c r="Y23640" s="108"/>
      <c r="AA23640" s="108"/>
      <c r="AC23640" s="108"/>
    </row>
    <row r="23641" spans="19:29" x14ac:dyDescent="0.25">
      <c r="S23641" s="109"/>
      <c r="U23641" s="109"/>
      <c r="W23641" s="109"/>
      <c r="Y23641" s="109"/>
      <c r="AA23641" s="109"/>
      <c r="AC23641" s="109"/>
    </row>
    <row r="23642" spans="19:29" x14ac:dyDescent="0.25">
      <c r="S23642" s="108"/>
      <c r="U23642" s="108"/>
      <c r="W23642" s="108"/>
      <c r="Y23642" s="108"/>
      <c r="AA23642" s="108"/>
      <c r="AC23642" s="108"/>
    </row>
    <row r="23643" spans="19:29" x14ac:dyDescent="0.25">
      <c r="S23643" s="109"/>
      <c r="U23643" s="109"/>
      <c r="W23643" s="109"/>
      <c r="Y23643" s="109"/>
      <c r="AA23643" s="109"/>
      <c r="AC23643" s="109"/>
    </row>
    <row r="23644" spans="19:29" x14ac:dyDescent="0.25">
      <c r="S23644" s="108"/>
      <c r="U23644" s="108"/>
      <c r="W23644" s="108"/>
      <c r="Y23644" s="108"/>
      <c r="AA23644" s="108"/>
      <c r="AC23644" s="108"/>
    </row>
    <row r="23645" spans="19:29" x14ac:dyDescent="0.25">
      <c r="S23645" s="108"/>
      <c r="U23645" s="108"/>
      <c r="W23645" s="108"/>
      <c r="Y23645" s="108"/>
      <c r="AA23645" s="108"/>
      <c r="AC23645" s="108"/>
    </row>
    <row r="23646" spans="19:29" x14ac:dyDescent="0.25">
      <c r="S23646" s="108"/>
      <c r="U23646" s="108"/>
      <c r="W23646" s="108"/>
      <c r="Y23646" s="108"/>
      <c r="AA23646" s="108"/>
      <c r="AC23646" s="108"/>
    </row>
    <row r="23647" spans="19:29" x14ac:dyDescent="0.25">
      <c r="S23647" s="110"/>
      <c r="U23647" s="110"/>
      <c r="W23647" s="110"/>
      <c r="Y23647" s="110"/>
      <c r="AA23647" s="110"/>
      <c r="AC23647" s="110"/>
    </row>
    <row r="23648" spans="19:29" x14ac:dyDescent="0.25">
      <c r="S23648" s="110"/>
      <c r="U23648" s="110"/>
      <c r="W23648" s="110"/>
      <c r="Y23648" s="110"/>
      <c r="AA23648" s="110"/>
      <c r="AC23648" s="110"/>
    </row>
    <row r="23649" spans="19:29" x14ac:dyDescent="0.25">
      <c r="S23649" s="110"/>
      <c r="U23649" s="110"/>
      <c r="W23649" s="110"/>
      <c r="Y23649" s="110"/>
      <c r="AA23649" s="110"/>
      <c r="AC23649" s="110"/>
    </row>
    <row r="23650" spans="19:29" x14ac:dyDescent="0.25">
      <c r="S23650" s="110"/>
      <c r="U23650" s="110"/>
      <c r="W23650" s="110"/>
      <c r="Y23650" s="110"/>
      <c r="AA23650" s="110"/>
      <c r="AC23650" s="110"/>
    </row>
    <row r="23651" spans="19:29" x14ac:dyDescent="0.25">
      <c r="S23651" s="111"/>
      <c r="U23651" s="111"/>
      <c r="W23651" s="111"/>
      <c r="Y23651" s="111"/>
      <c r="AA23651" s="111"/>
      <c r="AC23651" s="111"/>
    </row>
    <row r="23652" spans="19:29" x14ac:dyDescent="0.25">
      <c r="S23652" s="107"/>
      <c r="U23652" s="107"/>
      <c r="W23652" s="107"/>
      <c r="Y23652" s="107"/>
      <c r="AA23652" s="107"/>
      <c r="AC23652" s="107"/>
    </row>
    <row r="23653" spans="19:29" x14ac:dyDescent="0.25">
      <c r="S23653" s="108"/>
      <c r="U23653" s="108"/>
      <c r="W23653" s="108"/>
      <c r="Y23653" s="108"/>
      <c r="AA23653" s="108"/>
      <c r="AC23653" s="108"/>
    </row>
    <row r="23654" spans="19:29" x14ac:dyDescent="0.25">
      <c r="S23654" s="108"/>
      <c r="U23654" s="108"/>
      <c r="W23654" s="108"/>
      <c r="Y23654" s="108"/>
      <c r="AA23654" s="108"/>
      <c r="AC23654" s="108"/>
    </row>
    <row r="23655" spans="19:29" x14ac:dyDescent="0.25">
      <c r="S23655" s="109"/>
      <c r="U23655" s="109"/>
      <c r="W23655" s="109"/>
      <c r="Y23655" s="109"/>
      <c r="AA23655" s="109"/>
      <c r="AC23655" s="109"/>
    </row>
    <row r="23656" spans="19:29" x14ac:dyDescent="0.25">
      <c r="S23656" s="108"/>
      <c r="U23656" s="108"/>
      <c r="W23656" s="108"/>
      <c r="Y23656" s="108"/>
      <c r="AA23656" s="108"/>
      <c r="AC23656" s="108"/>
    </row>
    <row r="23657" spans="19:29" x14ac:dyDescent="0.25">
      <c r="S23657" s="108"/>
      <c r="U23657" s="108"/>
      <c r="W23657" s="108"/>
      <c r="Y23657" s="108"/>
      <c r="AA23657" s="108"/>
      <c r="AC23657" s="108"/>
    </row>
    <row r="23658" spans="19:29" x14ac:dyDescent="0.25">
      <c r="S23658" s="109"/>
      <c r="U23658" s="109"/>
      <c r="W23658" s="109"/>
      <c r="Y23658" s="109"/>
      <c r="AA23658" s="109"/>
      <c r="AC23658" s="109"/>
    </row>
    <row r="23659" spans="19:29" x14ac:dyDescent="0.25">
      <c r="S23659" s="108"/>
      <c r="U23659" s="108"/>
      <c r="W23659" s="108"/>
      <c r="Y23659" s="108"/>
      <c r="AA23659" s="108"/>
      <c r="AC23659" s="108"/>
    </row>
    <row r="23660" spans="19:29" x14ac:dyDescent="0.25">
      <c r="S23660" s="109"/>
      <c r="U23660" s="109"/>
      <c r="W23660" s="109"/>
      <c r="Y23660" s="109"/>
      <c r="AA23660" s="109"/>
      <c r="AC23660" s="109"/>
    </row>
    <row r="23661" spans="19:29" x14ac:dyDescent="0.25">
      <c r="S23661" s="108"/>
      <c r="U23661" s="108"/>
      <c r="W23661" s="108"/>
      <c r="Y23661" s="108"/>
      <c r="AA23661" s="108"/>
      <c r="AC23661" s="108"/>
    </row>
    <row r="23662" spans="19:29" x14ac:dyDescent="0.25">
      <c r="S23662" s="108"/>
      <c r="U23662" s="108"/>
      <c r="W23662" s="108"/>
      <c r="Y23662" s="108"/>
      <c r="AA23662" s="108"/>
      <c r="AC23662" s="108"/>
    </row>
    <row r="23663" spans="19:29" x14ac:dyDescent="0.25">
      <c r="S23663" s="108"/>
      <c r="U23663" s="108"/>
      <c r="W23663" s="108"/>
      <c r="Y23663" s="108"/>
      <c r="AA23663" s="108"/>
      <c r="AC23663" s="108"/>
    </row>
    <row r="23664" spans="19:29" x14ac:dyDescent="0.25">
      <c r="S23664" s="110"/>
      <c r="U23664" s="110"/>
      <c r="W23664" s="110"/>
      <c r="Y23664" s="110"/>
      <c r="AA23664" s="110"/>
      <c r="AC23664" s="110"/>
    </row>
    <row r="23665" spans="19:29" x14ac:dyDescent="0.25">
      <c r="S23665" s="110"/>
      <c r="U23665" s="110"/>
      <c r="W23665" s="110"/>
      <c r="Y23665" s="110"/>
      <c r="AA23665" s="110"/>
      <c r="AC23665" s="110"/>
    </row>
    <row r="23666" spans="19:29" x14ac:dyDescent="0.25">
      <c r="S23666" s="110"/>
      <c r="U23666" s="110"/>
      <c r="W23666" s="110"/>
      <c r="Y23666" s="110"/>
      <c r="AA23666" s="110"/>
      <c r="AC23666" s="110"/>
    </row>
    <row r="23667" spans="19:29" x14ac:dyDescent="0.25">
      <c r="S23667" s="110"/>
      <c r="U23667" s="110"/>
      <c r="W23667" s="110"/>
      <c r="Y23667" s="110"/>
      <c r="AA23667" s="110"/>
      <c r="AC23667" s="110"/>
    </row>
    <row r="23668" spans="19:29" x14ac:dyDescent="0.25">
      <c r="S23668" s="111"/>
      <c r="U23668" s="111"/>
      <c r="W23668" s="111"/>
      <c r="Y23668" s="111"/>
      <c r="AA23668" s="111"/>
      <c r="AC23668" s="111"/>
    </row>
    <row r="23669" spans="19:29" x14ac:dyDescent="0.25">
      <c r="S23669" s="107"/>
      <c r="U23669" s="107"/>
      <c r="W23669" s="107"/>
      <c r="Y23669" s="107"/>
      <c r="AA23669" s="107"/>
      <c r="AC23669" s="107"/>
    </row>
    <row r="23670" spans="19:29" x14ac:dyDescent="0.25">
      <c r="S23670" s="108"/>
      <c r="U23670" s="108"/>
      <c r="W23670" s="108"/>
      <c r="Y23670" s="108"/>
      <c r="AA23670" s="108"/>
      <c r="AC23670" s="108"/>
    </row>
    <row r="23671" spans="19:29" x14ac:dyDescent="0.25">
      <c r="S23671" s="108"/>
      <c r="U23671" s="108"/>
      <c r="W23671" s="108"/>
      <c r="Y23671" s="108"/>
      <c r="AA23671" s="108"/>
      <c r="AC23671" s="108"/>
    </row>
    <row r="23672" spans="19:29" x14ac:dyDescent="0.25">
      <c r="S23672" s="109"/>
      <c r="U23672" s="109"/>
      <c r="W23672" s="109"/>
      <c r="Y23672" s="109"/>
      <c r="AA23672" s="109"/>
      <c r="AC23672" s="109"/>
    </row>
    <row r="23673" spans="19:29" x14ac:dyDescent="0.25">
      <c r="S23673" s="108"/>
      <c r="U23673" s="108"/>
      <c r="W23673" s="108"/>
      <c r="Y23673" s="108"/>
      <c r="AA23673" s="108"/>
      <c r="AC23673" s="108"/>
    </row>
    <row r="23674" spans="19:29" x14ac:dyDescent="0.25">
      <c r="S23674" s="108"/>
      <c r="U23674" s="108"/>
      <c r="W23674" s="108"/>
      <c r="Y23674" s="108"/>
      <c r="AA23674" s="108"/>
      <c r="AC23674" s="108"/>
    </row>
    <row r="23675" spans="19:29" x14ac:dyDescent="0.25">
      <c r="S23675" s="109"/>
      <c r="U23675" s="109"/>
      <c r="W23675" s="109"/>
      <c r="Y23675" s="109"/>
      <c r="AA23675" s="109"/>
      <c r="AC23675" s="109"/>
    </row>
    <row r="23676" spans="19:29" x14ac:dyDescent="0.25">
      <c r="S23676" s="108"/>
      <c r="U23676" s="108"/>
      <c r="W23676" s="108"/>
      <c r="Y23676" s="108"/>
      <c r="AA23676" s="108"/>
      <c r="AC23676" s="108"/>
    </row>
    <row r="23677" spans="19:29" x14ac:dyDescent="0.25">
      <c r="S23677" s="109"/>
      <c r="U23677" s="109"/>
      <c r="W23677" s="109"/>
      <c r="Y23677" s="109"/>
      <c r="AA23677" s="109"/>
      <c r="AC23677" s="109"/>
    </row>
    <row r="23678" spans="19:29" x14ac:dyDescent="0.25">
      <c r="S23678" s="108"/>
      <c r="U23678" s="108"/>
      <c r="W23678" s="108"/>
      <c r="Y23678" s="108"/>
      <c r="AA23678" s="108"/>
      <c r="AC23678" s="108"/>
    </row>
    <row r="23679" spans="19:29" x14ac:dyDescent="0.25">
      <c r="S23679" s="108"/>
      <c r="U23679" s="108"/>
      <c r="W23679" s="108"/>
      <c r="Y23679" s="108"/>
      <c r="AA23679" s="108"/>
      <c r="AC23679" s="108"/>
    </row>
    <row r="23680" spans="19:29" x14ac:dyDescent="0.25">
      <c r="S23680" s="108"/>
      <c r="U23680" s="108"/>
      <c r="W23680" s="108"/>
      <c r="Y23680" s="108"/>
      <c r="AA23680" s="108"/>
      <c r="AC23680" s="108"/>
    </row>
    <row r="23681" spans="19:29" x14ac:dyDescent="0.25">
      <c r="S23681" s="110"/>
      <c r="U23681" s="110"/>
      <c r="W23681" s="110"/>
      <c r="Y23681" s="110"/>
      <c r="AA23681" s="110"/>
      <c r="AC23681" s="110"/>
    </row>
    <row r="23682" spans="19:29" x14ac:dyDescent="0.25">
      <c r="S23682" s="110"/>
      <c r="U23682" s="110"/>
      <c r="W23682" s="110"/>
      <c r="Y23682" s="110"/>
      <c r="AA23682" s="110"/>
      <c r="AC23682" s="110"/>
    </row>
    <row r="23683" spans="19:29" x14ac:dyDescent="0.25">
      <c r="S23683" s="110"/>
      <c r="U23683" s="110"/>
      <c r="W23683" s="110"/>
      <c r="Y23683" s="110"/>
      <c r="AA23683" s="110"/>
      <c r="AC23683" s="110"/>
    </row>
    <row r="23684" spans="19:29" x14ac:dyDescent="0.25">
      <c r="S23684" s="110"/>
      <c r="U23684" s="110"/>
      <c r="W23684" s="110"/>
      <c r="Y23684" s="110"/>
      <c r="AA23684" s="110"/>
      <c r="AC23684" s="110"/>
    </row>
    <row r="23685" spans="19:29" x14ac:dyDescent="0.25">
      <c r="S23685" s="111"/>
      <c r="U23685" s="111"/>
      <c r="W23685" s="111"/>
      <c r="Y23685" s="111"/>
      <c r="AA23685" s="111"/>
      <c r="AC23685" s="111"/>
    </row>
    <row r="23686" spans="19:29" x14ac:dyDescent="0.25">
      <c r="S23686" s="107"/>
      <c r="U23686" s="107"/>
      <c r="W23686" s="107"/>
      <c r="Y23686" s="107"/>
      <c r="AA23686" s="107"/>
      <c r="AC23686" s="107"/>
    </row>
    <row r="23687" spans="19:29" x14ac:dyDescent="0.25">
      <c r="S23687" s="108"/>
      <c r="U23687" s="108"/>
      <c r="W23687" s="108"/>
      <c r="Y23687" s="108"/>
      <c r="AA23687" s="108"/>
      <c r="AC23687" s="108"/>
    </row>
    <row r="23688" spans="19:29" x14ac:dyDescent="0.25">
      <c r="S23688" s="108"/>
      <c r="U23688" s="108"/>
      <c r="W23688" s="108"/>
      <c r="Y23688" s="108"/>
      <c r="AA23688" s="108"/>
      <c r="AC23688" s="108"/>
    </row>
    <row r="23689" spans="19:29" x14ac:dyDescent="0.25">
      <c r="S23689" s="109"/>
      <c r="U23689" s="109"/>
      <c r="W23689" s="109"/>
      <c r="Y23689" s="109"/>
      <c r="AA23689" s="109"/>
      <c r="AC23689" s="109"/>
    </row>
    <row r="23690" spans="19:29" x14ac:dyDescent="0.25">
      <c r="S23690" s="108"/>
      <c r="U23690" s="108"/>
      <c r="W23690" s="108"/>
      <c r="Y23690" s="108"/>
      <c r="AA23690" s="108"/>
      <c r="AC23690" s="108"/>
    </row>
    <row r="23691" spans="19:29" x14ac:dyDescent="0.25">
      <c r="S23691" s="108"/>
      <c r="U23691" s="108"/>
      <c r="W23691" s="108"/>
      <c r="Y23691" s="108"/>
      <c r="AA23691" s="108"/>
      <c r="AC23691" s="108"/>
    </row>
    <row r="23692" spans="19:29" x14ac:dyDescent="0.25">
      <c r="S23692" s="109"/>
      <c r="U23692" s="109"/>
      <c r="W23692" s="109"/>
      <c r="Y23692" s="109"/>
      <c r="AA23692" s="109"/>
      <c r="AC23692" s="109"/>
    </row>
    <row r="23693" spans="19:29" x14ac:dyDescent="0.25">
      <c r="S23693" s="108"/>
      <c r="U23693" s="108"/>
      <c r="W23693" s="108"/>
      <c r="Y23693" s="108"/>
      <c r="AA23693" s="108"/>
      <c r="AC23693" s="108"/>
    </row>
    <row r="23694" spans="19:29" x14ac:dyDescent="0.25">
      <c r="S23694" s="109"/>
      <c r="U23694" s="109"/>
      <c r="W23694" s="109"/>
      <c r="Y23694" s="109"/>
      <c r="AA23694" s="109"/>
      <c r="AC23694" s="109"/>
    </row>
    <row r="23695" spans="19:29" x14ac:dyDescent="0.25">
      <c r="S23695" s="108"/>
      <c r="U23695" s="108"/>
      <c r="W23695" s="108"/>
      <c r="Y23695" s="108"/>
      <c r="AA23695" s="108"/>
      <c r="AC23695" s="108"/>
    </row>
    <row r="23696" spans="19:29" x14ac:dyDescent="0.25">
      <c r="S23696" s="108"/>
      <c r="U23696" s="108"/>
      <c r="W23696" s="108"/>
      <c r="Y23696" s="108"/>
      <c r="AA23696" s="108"/>
      <c r="AC23696" s="108"/>
    </row>
    <row r="23697" spans="19:29" x14ac:dyDescent="0.25">
      <c r="S23697" s="108"/>
      <c r="U23697" s="108"/>
      <c r="W23697" s="108"/>
      <c r="Y23697" s="108"/>
      <c r="AA23697" s="108"/>
      <c r="AC23697" s="108"/>
    </row>
    <row r="23698" spans="19:29" x14ac:dyDescent="0.25">
      <c r="S23698" s="110"/>
      <c r="U23698" s="110"/>
      <c r="W23698" s="110"/>
      <c r="Y23698" s="110"/>
      <c r="AA23698" s="110"/>
      <c r="AC23698" s="110"/>
    </row>
    <row r="23699" spans="19:29" x14ac:dyDescent="0.25">
      <c r="S23699" s="110"/>
      <c r="U23699" s="110"/>
      <c r="W23699" s="110"/>
      <c r="Y23699" s="110"/>
      <c r="AA23699" s="110"/>
      <c r="AC23699" s="110"/>
    </row>
    <row r="23700" spans="19:29" x14ac:dyDescent="0.25">
      <c r="S23700" s="110"/>
      <c r="U23700" s="110"/>
      <c r="W23700" s="110"/>
      <c r="Y23700" s="110"/>
      <c r="AA23700" s="110"/>
      <c r="AC23700" s="110"/>
    </row>
    <row r="23701" spans="19:29" x14ac:dyDescent="0.25">
      <c r="S23701" s="110"/>
      <c r="U23701" s="110"/>
      <c r="W23701" s="110"/>
      <c r="Y23701" s="110"/>
      <c r="AA23701" s="110"/>
      <c r="AC23701" s="110"/>
    </row>
    <row r="23702" spans="19:29" x14ac:dyDescent="0.25">
      <c r="S23702" s="111"/>
      <c r="U23702" s="111"/>
      <c r="W23702" s="111"/>
      <c r="Y23702" s="111"/>
      <c r="AA23702" s="111"/>
      <c r="AC23702" s="111"/>
    </row>
    <row r="23703" spans="19:29" x14ac:dyDescent="0.25">
      <c r="S23703" s="107"/>
      <c r="U23703" s="107"/>
      <c r="W23703" s="107"/>
      <c r="Y23703" s="107"/>
      <c r="AA23703" s="107"/>
      <c r="AC23703" s="107"/>
    </row>
    <row r="23704" spans="19:29" x14ac:dyDescent="0.25">
      <c r="S23704" s="108"/>
      <c r="U23704" s="108"/>
      <c r="W23704" s="108"/>
      <c r="Y23704" s="108"/>
      <c r="AA23704" s="108"/>
      <c r="AC23704" s="108"/>
    </row>
    <row r="23705" spans="19:29" x14ac:dyDescent="0.25">
      <c r="S23705" s="108"/>
      <c r="U23705" s="108"/>
      <c r="W23705" s="108"/>
      <c r="Y23705" s="108"/>
      <c r="AA23705" s="108"/>
      <c r="AC23705" s="108"/>
    </row>
    <row r="23706" spans="19:29" x14ac:dyDescent="0.25">
      <c r="S23706" s="109"/>
      <c r="U23706" s="109"/>
      <c r="W23706" s="109"/>
      <c r="Y23706" s="109"/>
      <c r="AA23706" s="109"/>
      <c r="AC23706" s="109"/>
    </row>
    <row r="23707" spans="19:29" x14ac:dyDescent="0.25">
      <c r="S23707" s="108"/>
      <c r="U23707" s="108"/>
      <c r="W23707" s="108"/>
      <c r="Y23707" s="108"/>
      <c r="AA23707" s="108"/>
      <c r="AC23707" s="108"/>
    </row>
    <row r="23708" spans="19:29" x14ac:dyDescent="0.25">
      <c r="S23708" s="108"/>
      <c r="U23708" s="108"/>
      <c r="W23708" s="108"/>
      <c r="Y23708" s="108"/>
      <c r="AA23708" s="108"/>
      <c r="AC23708" s="108"/>
    </row>
    <row r="23709" spans="19:29" x14ac:dyDescent="0.25">
      <c r="S23709" s="109"/>
      <c r="U23709" s="109"/>
      <c r="W23709" s="109"/>
      <c r="Y23709" s="109"/>
      <c r="AA23709" s="109"/>
      <c r="AC23709" s="109"/>
    </row>
    <row r="23710" spans="19:29" x14ac:dyDescent="0.25">
      <c r="S23710" s="108"/>
      <c r="U23710" s="108"/>
      <c r="W23710" s="108"/>
      <c r="Y23710" s="108"/>
      <c r="AA23710" s="108"/>
      <c r="AC23710" s="108"/>
    </row>
    <row r="23711" spans="19:29" x14ac:dyDescent="0.25">
      <c r="S23711" s="109"/>
      <c r="U23711" s="109"/>
      <c r="W23711" s="109"/>
      <c r="Y23711" s="109"/>
      <c r="AA23711" s="109"/>
      <c r="AC23711" s="109"/>
    </row>
    <row r="23712" spans="19:29" x14ac:dyDescent="0.25">
      <c r="S23712" s="108"/>
      <c r="U23712" s="108"/>
      <c r="W23712" s="108"/>
      <c r="Y23712" s="108"/>
      <c r="AA23712" s="108"/>
      <c r="AC23712" s="108"/>
    </row>
    <row r="23713" spans="19:29" x14ac:dyDescent="0.25">
      <c r="S23713" s="108"/>
      <c r="U23713" s="108"/>
      <c r="W23713" s="108"/>
      <c r="Y23713" s="108"/>
      <c r="AA23713" s="108"/>
      <c r="AC23713" s="108"/>
    </row>
    <row r="23714" spans="19:29" x14ac:dyDescent="0.25">
      <c r="S23714" s="108"/>
      <c r="U23714" s="108"/>
      <c r="W23714" s="108"/>
      <c r="Y23714" s="108"/>
      <c r="AA23714" s="108"/>
      <c r="AC23714" s="108"/>
    </row>
    <row r="23715" spans="19:29" x14ac:dyDescent="0.25">
      <c r="S23715" s="110"/>
      <c r="U23715" s="110"/>
      <c r="W23715" s="110"/>
      <c r="Y23715" s="110"/>
      <c r="AA23715" s="110"/>
      <c r="AC23715" s="110"/>
    </row>
    <row r="23716" spans="19:29" x14ac:dyDescent="0.25">
      <c r="S23716" s="110"/>
      <c r="U23716" s="110"/>
      <c r="W23716" s="110"/>
      <c r="Y23716" s="110"/>
      <c r="AA23716" s="110"/>
      <c r="AC23716" s="110"/>
    </row>
    <row r="23717" spans="19:29" x14ac:dyDescent="0.25">
      <c r="S23717" s="110"/>
      <c r="U23717" s="110"/>
      <c r="W23717" s="110"/>
      <c r="Y23717" s="110"/>
      <c r="AA23717" s="110"/>
      <c r="AC23717" s="110"/>
    </row>
    <row r="23718" spans="19:29" x14ac:dyDescent="0.25">
      <c r="S23718" s="110"/>
      <c r="U23718" s="110"/>
      <c r="W23718" s="110"/>
      <c r="Y23718" s="110"/>
      <c r="AA23718" s="110"/>
      <c r="AC23718" s="110"/>
    </row>
    <row r="23719" spans="19:29" x14ac:dyDescent="0.25">
      <c r="S23719" s="111"/>
      <c r="U23719" s="111"/>
      <c r="W23719" s="111"/>
      <c r="Y23719" s="111"/>
      <c r="AA23719" s="111"/>
      <c r="AC23719" s="111"/>
    </row>
    <row r="23720" spans="19:29" x14ac:dyDescent="0.25">
      <c r="S23720" s="107"/>
      <c r="U23720" s="107"/>
      <c r="W23720" s="107"/>
      <c r="Y23720" s="107"/>
      <c r="AA23720" s="107"/>
      <c r="AC23720" s="107"/>
    </row>
    <row r="23721" spans="19:29" x14ac:dyDescent="0.25">
      <c r="S23721" s="108"/>
      <c r="U23721" s="108"/>
      <c r="W23721" s="108"/>
      <c r="Y23721" s="108"/>
      <c r="AA23721" s="108"/>
      <c r="AC23721" s="108"/>
    </row>
    <row r="23722" spans="19:29" x14ac:dyDescent="0.25">
      <c r="S23722" s="108"/>
      <c r="U23722" s="108"/>
      <c r="W23722" s="108"/>
      <c r="Y23722" s="108"/>
      <c r="AA23722" s="108"/>
      <c r="AC23722" s="108"/>
    </row>
    <row r="23723" spans="19:29" x14ac:dyDescent="0.25">
      <c r="S23723" s="109"/>
      <c r="U23723" s="109"/>
      <c r="W23723" s="109"/>
      <c r="Y23723" s="109"/>
      <c r="AA23723" s="109"/>
      <c r="AC23723" s="109"/>
    </row>
    <row r="23724" spans="19:29" x14ac:dyDescent="0.25">
      <c r="S23724" s="108"/>
      <c r="U23724" s="108"/>
      <c r="W23724" s="108"/>
      <c r="Y23724" s="108"/>
      <c r="AA23724" s="108"/>
      <c r="AC23724" s="108"/>
    </row>
    <row r="23725" spans="19:29" x14ac:dyDescent="0.25">
      <c r="S23725" s="108"/>
      <c r="U23725" s="108"/>
      <c r="W23725" s="108"/>
      <c r="Y23725" s="108"/>
      <c r="AA23725" s="108"/>
      <c r="AC23725" s="108"/>
    </row>
    <row r="23726" spans="19:29" x14ac:dyDescent="0.25">
      <c r="S23726" s="109"/>
      <c r="U23726" s="109"/>
      <c r="W23726" s="109"/>
      <c r="Y23726" s="109"/>
      <c r="AA23726" s="109"/>
      <c r="AC23726" s="109"/>
    </row>
    <row r="23727" spans="19:29" x14ac:dyDescent="0.25">
      <c r="S23727" s="108"/>
      <c r="U23727" s="108"/>
      <c r="W23727" s="108"/>
      <c r="Y23727" s="108"/>
      <c r="AA23727" s="108"/>
      <c r="AC23727" s="108"/>
    </row>
    <row r="23728" spans="19:29" x14ac:dyDescent="0.25">
      <c r="S23728" s="109"/>
      <c r="U23728" s="109"/>
      <c r="W23728" s="109"/>
      <c r="Y23728" s="109"/>
      <c r="AA23728" s="109"/>
      <c r="AC23728" s="109"/>
    </row>
    <row r="23729" spans="19:29" x14ac:dyDescent="0.25">
      <c r="S23729" s="108"/>
      <c r="U23729" s="108"/>
      <c r="W23729" s="108"/>
      <c r="Y23729" s="108"/>
      <c r="AA23729" s="108"/>
      <c r="AC23729" s="108"/>
    </row>
    <row r="23730" spans="19:29" x14ac:dyDescent="0.25">
      <c r="S23730" s="108"/>
      <c r="U23730" s="108"/>
      <c r="W23730" s="108"/>
      <c r="Y23730" s="108"/>
      <c r="AA23730" s="108"/>
      <c r="AC23730" s="108"/>
    </row>
    <row r="23731" spans="19:29" x14ac:dyDescent="0.25">
      <c r="S23731" s="108"/>
      <c r="U23731" s="108"/>
      <c r="W23731" s="108"/>
      <c r="Y23731" s="108"/>
      <c r="AA23731" s="108"/>
      <c r="AC23731" s="108"/>
    </row>
    <row r="23732" spans="19:29" x14ac:dyDescent="0.25">
      <c r="S23732" s="110"/>
      <c r="U23732" s="110"/>
      <c r="W23732" s="110"/>
      <c r="Y23732" s="110"/>
      <c r="AA23732" s="110"/>
      <c r="AC23732" s="110"/>
    </row>
    <row r="23733" spans="19:29" x14ac:dyDescent="0.25">
      <c r="S23733" s="110"/>
      <c r="U23733" s="110"/>
      <c r="W23733" s="110"/>
      <c r="Y23733" s="110"/>
      <c r="AA23733" s="110"/>
      <c r="AC23733" s="110"/>
    </row>
    <row r="23734" spans="19:29" x14ac:dyDescent="0.25">
      <c r="S23734" s="110"/>
      <c r="U23734" s="110"/>
      <c r="W23734" s="110"/>
      <c r="Y23734" s="110"/>
      <c r="AA23734" s="110"/>
      <c r="AC23734" s="110"/>
    </row>
    <row r="23735" spans="19:29" x14ac:dyDescent="0.25">
      <c r="S23735" s="110"/>
      <c r="U23735" s="110"/>
      <c r="W23735" s="110"/>
      <c r="Y23735" s="110"/>
      <c r="AA23735" s="110"/>
      <c r="AC23735" s="110"/>
    </row>
    <row r="23736" spans="19:29" x14ac:dyDescent="0.25">
      <c r="S23736" s="111"/>
      <c r="U23736" s="111"/>
      <c r="W23736" s="111"/>
      <c r="Y23736" s="111"/>
      <c r="AA23736" s="111"/>
      <c r="AC23736" s="111"/>
    </row>
    <row r="23737" spans="19:29" x14ac:dyDescent="0.25">
      <c r="S23737" s="107"/>
      <c r="U23737" s="107"/>
      <c r="W23737" s="107"/>
      <c r="Y23737" s="107"/>
      <c r="AA23737" s="107"/>
      <c r="AC23737" s="107"/>
    </row>
    <row r="23738" spans="19:29" x14ac:dyDescent="0.25">
      <c r="S23738" s="108"/>
      <c r="U23738" s="108"/>
      <c r="W23738" s="108"/>
      <c r="Y23738" s="108"/>
      <c r="AA23738" s="108"/>
      <c r="AC23738" s="108"/>
    </row>
    <row r="23739" spans="19:29" x14ac:dyDescent="0.25">
      <c r="S23739" s="108"/>
      <c r="U23739" s="108"/>
      <c r="W23739" s="108"/>
      <c r="Y23739" s="108"/>
      <c r="AA23739" s="108"/>
      <c r="AC23739" s="108"/>
    </row>
    <row r="23740" spans="19:29" x14ac:dyDescent="0.25">
      <c r="S23740" s="109"/>
      <c r="U23740" s="109"/>
      <c r="W23740" s="109"/>
      <c r="Y23740" s="109"/>
      <c r="AA23740" s="109"/>
      <c r="AC23740" s="109"/>
    </row>
    <row r="23741" spans="19:29" x14ac:dyDescent="0.25">
      <c r="S23741" s="108"/>
      <c r="U23741" s="108"/>
      <c r="W23741" s="108"/>
      <c r="Y23741" s="108"/>
      <c r="AA23741" s="108"/>
      <c r="AC23741" s="108"/>
    </row>
    <row r="23742" spans="19:29" x14ac:dyDescent="0.25">
      <c r="S23742" s="108"/>
      <c r="U23742" s="108"/>
      <c r="W23742" s="108"/>
      <c r="Y23742" s="108"/>
      <c r="AA23742" s="108"/>
      <c r="AC23742" s="108"/>
    </row>
    <row r="23743" spans="19:29" x14ac:dyDescent="0.25">
      <c r="S23743" s="109"/>
      <c r="U23743" s="109"/>
      <c r="W23743" s="109"/>
      <c r="Y23743" s="109"/>
      <c r="AA23743" s="109"/>
      <c r="AC23743" s="109"/>
    </row>
    <row r="23744" spans="19:29" x14ac:dyDescent="0.25">
      <c r="S23744" s="108"/>
      <c r="U23744" s="108"/>
      <c r="W23744" s="108"/>
      <c r="Y23744" s="108"/>
      <c r="AA23744" s="108"/>
      <c r="AC23744" s="108"/>
    </row>
    <row r="23745" spans="19:29" x14ac:dyDescent="0.25">
      <c r="S23745" s="109"/>
      <c r="U23745" s="109"/>
      <c r="W23745" s="109"/>
      <c r="Y23745" s="109"/>
      <c r="AA23745" s="109"/>
      <c r="AC23745" s="109"/>
    </row>
    <row r="23746" spans="19:29" x14ac:dyDescent="0.25">
      <c r="S23746" s="108"/>
      <c r="U23746" s="108"/>
      <c r="W23746" s="108"/>
      <c r="Y23746" s="108"/>
      <c r="AA23746" s="108"/>
      <c r="AC23746" s="108"/>
    </row>
    <row r="23747" spans="19:29" x14ac:dyDescent="0.25">
      <c r="S23747" s="108"/>
      <c r="U23747" s="108"/>
      <c r="W23747" s="108"/>
      <c r="Y23747" s="108"/>
      <c r="AA23747" s="108"/>
      <c r="AC23747" s="108"/>
    </row>
    <row r="23748" spans="19:29" x14ac:dyDescent="0.25">
      <c r="S23748" s="108"/>
      <c r="U23748" s="108"/>
      <c r="W23748" s="108"/>
      <c r="Y23748" s="108"/>
      <c r="AA23748" s="108"/>
      <c r="AC23748" s="108"/>
    </row>
    <row r="23749" spans="19:29" x14ac:dyDescent="0.25">
      <c r="S23749" s="110"/>
      <c r="U23749" s="110"/>
      <c r="W23749" s="110"/>
      <c r="Y23749" s="110"/>
      <c r="AA23749" s="110"/>
      <c r="AC23749" s="110"/>
    </row>
    <row r="23750" spans="19:29" x14ac:dyDescent="0.25">
      <c r="S23750" s="110"/>
      <c r="U23750" s="110"/>
      <c r="W23750" s="110"/>
      <c r="Y23750" s="110"/>
      <c r="AA23750" s="110"/>
      <c r="AC23750" s="110"/>
    </row>
    <row r="23751" spans="19:29" x14ac:dyDescent="0.25">
      <c r="S23751" s="110"/>
      <c r="U23751" s="110"/>
      <c r="W23751" s="110"/>
      <c r="Y23751" s="110"/>
      <c r="AA23751" s="110"/>
      <c r="AC23751" s="110"/>
    </row>
    <row r="23752" spans="19:29" x14ac:dyDescent="0.25">
      <c r="S23752" s="110"/>
      <c r="U23752" s="110"/>
      <c r="W23752" s="110"/>
      <c r="Y23752" s="110"/>
      <c r="AA23752" s="110"/>
      <c r="AC23752" s="110"/>
    </row>
    <row r="23753" spans="19:29" x14ac:dyDescent="0.25">
      <c r="S23753" s="111"/>
      <c r="U23753" s="111"/>
      <c r="W23753" s="111"/>
      <c r="Y23753" s="111"/>
      <c r="AA23753" s="111"/>
      <c r="AC23753" s="111"/>
    </row>
    <row r="23754" spans="19:29" x14ac:dyDescent="0.25">
      <c r="S23754" s="107"/>
      <c r="U23754" s="107"/>
      <c r="W23754" s="107"/>
      <c r="Y23754" s="107"/>
      <c r="AA23754" s="107"/>
      <c r="AC23754" s="107"/>
    </row>
    <row r="23755" spans="19:29" x14ac:dyDescent="0.25">
      <c r="S23755" s="108"/>
      <c r="U23755" s="108"/>
      <c r="W23755" s="108"/>
      <c r="Y23755" s="108"/>
      <c r="AA23755" s="108"/>
      <c r="AC23755" s="108"/>
    </row>
    <row r="23756" spans="19:29" x14ac:dyDescent="0.25">
      <c r="S23756" s="108"/>
      <c r="U23756" s="108"/>
      <c r="W23756" s="108"/>
      <c r="Y23756" s="108"/>
      <c r="AA23756" s="108"/>
      <c r="AC23756" s="108"/>
    </row>
    <row r="23757" spans="19:29" x14ac:dyDescent="0.25">
      <c r="S23757" s="109"/>
      <c r="U23757" s="109"/>
      <c r="W23757" s="109"/>
      <c r="Y23757" s="109"/>
      <c r="AA23757" s="109"/>
      <c r="AC23757" s="109"/>
    </row>
    <row r="23758" spans="19:29" x14ac:dyDescent="0.25">
      <c r="S23758" s="108"/>
      <c r="U23758" s="108"/>
      <c r="W23758" s="108"/>
      <c r="Y23758" s="108"/>
      <c r="AA23758" s="108"/>
      <c r="AC23758" s="108"/>
    </row>
    <row r="23759" spans="19:29" x14ac:dyDescent="0.25">
      <c r="S23759" s="108"/>
      <c r="U23759" s="108"/>
      <c r="W23759" s="108"/>
      <c r="Y23759" s="108"/>
      <c r="AA23759" s="108"/>
      <c r="AC23759" s="108"/>
    </row>
    <row r="23760" spans="19:29" x14ac:dyDescent="0.25">
      <c r="S23760" s="109"/>
      <c r="U23760" s="109"/>
      <c r="W23760" s="109"/>
      <c r="Y23760" s="109"/>
      <c r="AA23760" s="109"/>
      <c r="AC23760" s="109"/>
    </row>
    <row r="23761" spans="19:29" x14ac:dyDescent="0.25">
      <c r="S23761" s="108"/>
      <c r="U23761" s="108"/>
      <c r="W23761" s="108"/>
      <c r="Y23761" s="108"/>
      <c r="AA23761" s="108"/>
      <c r="AC23761" s="108"/>
    </row>
    <row r="23762" spans="19:29" x14ac:dyDescent="0.25">
      <c r="S23762" s="109"/>
      <c r="U23762" s="109"/>
      <c r="W23762" s="109"/>
      <c r="Y23762" s="109"/>
      <c r="AA23762" s="109"/>
      <c r="AC23762" s="109"/>
    </row>
    <row r="23763" spans="19:29" x14ac:dyDescent="0.25">
      <c r="S23763" s="108"/>
      <c r="U23763" s="108"/>
      <c r="W23763" s="108"/>
      <c r="Y23763" s="108"/>
      <c r="AA23763" s="108"/>
      <c r="AC23763" s="108"/>
    </row>
    <row r="23764" spans="19:29" x14ac:dyDescent="0.25">
      <c r="S23764" s="108"/>
      <c r="U23764" s="108"/>
      <c r="W23764" s="108"/>
      <c r="Y23764" s="108"/>
      <c r="AA23764" s="108"/>
      <c r="AC23764" s="108"/>
    </row>
    <row r="23765" spans="19:29" x14ac:dyDescent="0.25">
      <c r="S23765" s="108"/>
      <c r="U23765" s="108"/>
      <c r="W23765" s="108"/>
      <c r="Y23765" s="108"/>
      <c r="AA23765" s="108"/>
      <c r="AC23765" s="108"/>
    </row>
    <row r="23766" spans="19:29" x14ac:dyDescent="0.25">
      <c r="S23766" s="110"/>
      <c r="U23766" s="110"/>
      <c r="W23766" s="110"/>
      <c r="Y23766" s="110"/>
      <c r="AA23766" s="110"/>
      <c r="AC23766" s="110"/>
    </row>
    <row r="23767" spans="19:29" x14ac:dyDescent="0.25">
      <c r="S23767" s="110"/>
      <c r="U23767" s="110"/>
      <c r="W23767" s="110"/>
      <c r="Y23767" s="110"/>
      <c r="AA23767" s="110"/>
      <c r="AC23767" s="110"/>
    </row>
    <row r="23768" spans="19:29" x14ac:dyDescent="0.25">
      <c r="S23768" s="110"/>
      <c r="U23768" s="110"/>
      <c r="W23768" s="110"/>
      <c r="Y23768" s="110"/>
      <c r="AA23768" s="110"/>
      <c r="AC23768" s="110"/>
    </row>
    <row r="23769" spans="19:29" x14ac:dyDescent="0.25">
      <c r="S23769" s="110"/>
      <c r="U23769" s="110"/>
      <c r="W23769" s="110"/>
      <c r="Y23769" s="110"/>
      <c r="AA23769" s="110"/>
      <c r="AC23769" s="110"/>
    </row>
    <row r="23770" spans="19:29" x14ac:dyDescent="0.25">
      <c r="S23770" s="111"/>
      <c r="U23770" s="111"/>
      <c r="W23770" s="111"/>
      <c r="Y23770" s="111"/>
      <c r="AA23770" s="111"/>
      <c r="AC23770" s="111"/>
    </row>
    <row r="23771" spans="19:29" x14ac:dyDescent="0.25">
      <c r="S23771" s="107"/>
      <c r="U23771" s="107"/>
      <c r="W23771" s="107"/>
      <c r="Y23771" s="107"/>
      <c r="AA23771" s="107"/>
      <c r="AC23771" s="107"/>
    </row>
    <row r="23772" spans="19:29" x14ac:dyDescent="0.25">
      <c r="S23772" s="108"/>
      <c r="U23772" s="108"/>
      <c r="W23772" s="108"/>
      <c r="Y23772" s="108"/>
      <c r="AA23772" s="108"/>
      <c r="AC23772" s="108"/>
    </row>
    <row r="23773" spans="19:29" x14ac:dyDescent="0.25">
      <c r="S23773" s="108"/>
      <c r="U23773" s="108"/>
      <c r="W23773" s="108"/>
      <c r="Y23773" s="108"/>
      <c r="AA23773" s="108"/>
      <c r="AC23773" s="108"/>
    </row>
    <row r="23774" spans="19:29" x14ac:dyDescent="0.25">
      <c r="S23774" s="109"/>
      <c r="U23774" s="109"/>
      <c r="W23774" s="109"/>
      <c r="Y23774" s="109"/>
      <c r="AA23774" s="109"/>
      <c r="AC23774" s="109"/>
    </row>
    <row r="23775" spans="19:29" x14ac:dyDescent="0.25">
      <c r="S23775" s="108"/>
      <c r="U23775" s="108"/>
      <c r="W23775" s="108"/>
      <c r="Y23775" s="108"/>
      <c r="AA23775" s="108"/>
      <c r="AC23775" s="108"/>
    </row>
    <row r="23776" spans="19:29" x14ac:dyDescent="0.25">
      <c r="S23776" s="108"/>
      <c r="U23776" s="108"/>
      <c r="W23776" s="108"/>
      <c r="Y23776" s="108"/>
      <c r="AA23776" s="108"/>
      <c r="AC23776" s="108"/>
    </row>
    <row r="23777" spans="19:29" x14ac:dyDescent="0.25">
      <c r="S23777" s="109"/>
      <c r="U23777" s="109"/>
      <c r="W23777" s="109"/>
      <c r="Y23777" s="109"/>
      <c r="AA23777" s="109"/>
      <c r="AC23777" s="109"/>
    </row>
    <row r="23778" spans="19:29" x14ac:dyDescent="0.25">
      <c r="S23778" s="108"/>
      <c r="U23778" s="108"/>
      <c r="W23778" s="108"/>
      <c r="Y23778" s="108"/>
      <c r="AA23778" s="108"/>
      <c r="AC23778" s="108"/>
    </row>
    <row r="23779" spans="19:29" x14ac:dyDescent="0.25">
      <c r="S23779" s="109"/>
      <c r="U23779" s="109"/>
      <c r="W23779" s="109"/>
      <c r="Y23779" s="109"/>
      <c r="AA23779" s="109"/>
      <c r="AC23779" s="109"/>
    </row>
    <row r="23780" spans="19:29" x14ac:dyDescent="0.25">
      <c r="S23780" s="108"/>
      <c r="U23780" s="108"/>
      <c r="W23780" s="108"/>
      <c r="Y23780" s="108"/>
      <c r="AA23780" s="108"/>
      <c r="AC23780" s="108"/>
    </row>
    <row r="23781" spans="19:29" x14ac:dyDescent="0.25">
      <c r="S23781" s="108"/>
      <c r="U23781" s="108"/>
      <c r="W23781" s="108"/>
      <c r="Y23781" s="108"/>
      <c r="AA23781" s="108"/>
      <c r="AC23781" s="108"/>
    </row>
    <row r="23782" spans="19:29" x14ac:dyDescent="0.25">
      <c r="S23782" s="108"/>
      <c r="U23782" s="108"/>
      <c r="W23782" s="108"/>
      <c r="Y23782" s="108"/>
      <c r="AA23782" s="108"/>
      <c r="AC23782" s="108"/>
    </row>
    <row r="23783" spans="19:29" x14ac:dyDescent="0.25">
      <c r="S23783" s="110"/>
      <c r="U23783" s="110"/>
      <c r="W23783" s="110"/>
      <c r="Y23783" s="110"/>
      <c r="AA23783" s="110"/>
      <c r="AC23783" s="110"/>
    </row>
    <row r="23784" spans="19:29" x14ac:dyDescent="0.25">
      <c r="S23784" s="110"/>
      <c r="U23784" s="110"/>
      <c r="W23784" s="110"/>
      <c r="Y23784" s="110"/>
      <c r="AA23784" s="110"/>
      <c r="AC23784" s="110"/>
    </row>
    <row r="23785" spans="19:29" x14ac:dyDescent="0.25">
      <c r="S23785" s="110"/>
      <c r="U23785" s="110"/>
      <c r="W23785" s="110"/>
      <c r="Y23785" s="110"/>
      <c r="AA23785" s="110"/>
      <c r="AC23785" s="110"/>
    </row>
    <row r="23786" spans="19:29" x14ac:dyDescent="0.25">
      <c r="S23786" s="110"/>
      <c r="U23786" s="110"/>
      <c r="W23786" s="110"/>
      <c r="Y23786" s="110"/>
      <c r="AA23786" s="110"/>
      <c r="AC23786" s="110"/>
    </row>
    <row r="23787" spans="19:29" x14ac:dyDescent="0.25">
      <c r="S23787" s="111"/>
      <c r="U23787" s="111"/>
      <c r="W23787" s="111"/>
      <c r="Y23787" s="111"/>
      <c r="AA23787" s="111"/>
      <c r="AC23787" s="111"/>
    </row>
    <row r="23788" spans="19:29" x14ac:dyDescent="0.25">
      <c r="S23788" s="107"/>
      <c r="U23788" s="107"/>
      <c r="W23788" s="107"/>
      <c r="Y23788" s="107"/>
      <c r="AA23788" s="107"/>
      <c r="AC23788" s="107"/>
    </row>
    <row r="23789" spans="19:29" x14ac:dyDescent="0.25">
      <c r="S23789" s="108"/>
      <c r="U23789" s="108"/>
      <c r="W23789" s="108"/>
      <c r="Y23789" s="108"/>
      <c r="AA23789" s="108"/>
      <c r="AC23789" s="108"/>
    </row>
    <row r="23790" spans="19:29" x14ac:dyDescent="0.25">
      <c r="S23790" s="108"/>
      <c r="U23790" s="108"/>
      <c r="W23790" s="108"/>
      <c r="Y23790" s="108"/>
      <c r="AA23790" s="108"/>
      <c r="AC23790" s="108"/>
    </row>
    <row r="23791" spans="19:29" x14ac:dyDescent="0.25">
      <c r="S23791" s="109"/>
      <c r="U23791" s="109"/>
      <c r="W23791" s="109"/>
      <c r="Y23791" s="109"/>
      <c r="AA23791" s="109"/>
      <c r="AC23791" s="109"/>
    </row>
    <row r="23792" spans="19:29" x14ac:dyDescent="0.25">
      <c r="S23792" s="108"/>
      <c r="U23792" s="108"/>
      <c r="W23792" s="108"/>
      <c r="Y23792" s="108"/>
      <c r="AA23792" s="108"/>
      <c r="AC23792" s="108"/>
    </row>
    <row r="23793" spans="19:29" x14ac:dyDescent="0.25">
      <c r="S23793" s="108"/>
      <c r="U23793" s="108"/>
      <c r="W23793" s="108"/>
      <c r="Y23793" s="108"/>
      <c r="AA23793" s="108"/>
      <c r="AC23793" s="108"/>
    </row>
    <row r="23794" spans="19:29" x14ac:dyDescent="0.25">
      <c r="S23794" s="109"/>
      <c r="U23794" s="109"/>
      <c r="W23794" s="109"/>
      <c r="Y23794" s="109"/>
      <c r="AA23794" s="109"/>
      <c r="AC23794" s="109"/>
    </row>
    <row r="23795" spans="19:29" x14ac:dyDescent="0.25">
      <c r="S23795" s="108"/>
      <c r="U23795" s="108"/>
      <c r="W23795" s="108"/>
      <c r="Y23795" s="108"/>
      <c r="AA23795" s="108"/>
      <c r="AC23795" s="108"/>
    </row>
    <row r="23796" spans="19:29" x14ac:dyDescent="0.25">
      <c r="S23796" s="109"/>
      <c r="U23796" s="109"/>
      <c r="W23796" s="109"/>
      <c r="Y23796" s="109"/>
      <c r="AA23796" s="109"/>
      <c r="AC23796" s="109"/>
    </row>
    <row r="23797" spans="19:29" x14ac:dyDescent="0.25">
      <c r="S23797" s="108"/>
      <c r="U23797" s="108"/>
      <c r="W23797" s="108"/>
      <c r="Y23797" s="108"/>
      <c r="AA23797" s="108"/>
      <c r="AC23797" s="108"/>
    </row>
    <row r="23798" spans="19:29" x14ac:dyDescent="0.25">
      <c r="S23798" s="108"/>
      <c r="U23798" s="108"/>
      <c r="W23798" s="108"/>
      <c r="Y23798" s="108"/>
      <c r="AA23798" s="108"/>
      <c r="AC23798" s="108"/>
    </row>
    <row r="23799" spans="19:29" x14ac:dyDescent="0.25">
      <c r="S23799" s="108"/>
      <c r="U23799" s="108"/>
      <c r="W23799" s="108"/>
      <c r="Y23799" s="108"/>
      <c r="AA23799" s="108"/>
      <c r="AC23799" s="108"/>
    </row>
    <row r="23800" spans="19:29" x14ac:dyDescent="0.25">
      <c r="S23800" s="110"/>
      <c r="U23800" s="110"/>
      <c r="W23800" s="110"/>
      <c r="Y23800" s="110"/>
      <c r="AA23800" s="110"/>
      <c r="AC23800" s="110"/>
    </row>
    <row r="23801" spans="19:29" x14ac:dyDescent="0.25">
      <c r="S23801" s="110"/>
      <c r="U23801" s="110"/>
      <c r="W23801" s="110"/>
      <c r="Y23801" s="110"/>
      <c r="AA23801" s="110"/>
      <c r="AC23801" s="110"/>
    </row>
    <row r="23802" spans="19:29" x14ac:dyDescent="0.25">
      <c r="S23802" s="110"/>
      <c r="U23802" s="110"/>
      <c r="W23802" s="110"/>
      <c r="Y23802" s="110"/>
      <c r="AA23802" s="110"/>
      <c r="AC23802" s="110"/>
    </row>
    <row r="23803" spans="19:29" x14ac:dyDescent="0.25">
      <c r="S23803" s="110"/>
      <c r="U23803" s="110"/>
      <c r="W23803" s="110"/>
      <c r="Y23803" s="110"/>
      <c r="AA23803" s="110"/>
      <c r="AC23803" s="110"/>
    </row>
    <row r="23804" spans="19:29" x14ac:dyDescent="0.25">
      <c r="S23804" s="111"/>
      <c r="U23804" s="111"/>
      <c r="W23804" s="111"/>
      <c r="Y23804" s="111"/>
      <c r="AA23804" s="111"/>
      <c r="AC23804" s="111"/>
    </row>
    <row r="23805" spans="19:29" x14ac:dyDescent="0.25">
      <c r="S23805" s="107"/>
      <c r="U23805" s="107"/>
      <c r="W23805" s="107"/>
      <c r="Y23805" s="107"/>
      <c r="AA23805" s="107"/>
      <c r="AC23805" s="107"/>
    </row>
    <row r="23806" spans="19:29" x14ac:dyDescent="0.25">
      <c r="S23806" s="108"/>
      <c r="U23806" s="108"/>
      <c r="W23806" s="108"/>
      <c r="Y23806" s="108"/>
      <c r="AA23806" s="108"/>
      <c r="AC23806" s="108"/>
    </row>
    <row r="23807" spans="19:29" x14ac:dyDescent="0.25">
      <c r="S23807" s="108"/>
      <c r="U23807" s="108"/>
      <c r="W23807" s="108"/>
      <c r="Y23807" s="108"/>
      <c r="AA23807" s="108"/>
      <c r="AC23807" s="108"/>
    </row>
    <row r="23808" spans="19:29" x14ac:dyDescent="0.25">
      <c r="S23808" s="109"/>
      <c r="U23808" s="109"/>
      <c r="W23808" s="109"/>
      <c r="Y23808" s="109"/>
      <c r="AA23808" s="109"/>
      <c r="AC23808" s="109"/>
    </row>
    <row r="23809" spans="19:29" x14ac:dyDescent="0.25">
      <c r="S23809" s="108"/>
      <c r="U23809" s="108"/>
      <c r="W23809" s="108"/>
      <c r="Y23809" s="108"/>
      <c r="AA23809" s="108"/>
      <c r="AC23809" s="108"/>
    </row>
    <row r="23810" spans="19:29" x14ac:dyDescent="0.25">
      <c r="S23810" s="108"/>
      <c r="U23810" s="108"/>
      <c r="W23810" s="108"/>
      <c r="Y23810" s="108"/>
      <c r="AA23810" s="108"/>
      <c r="AC23810" s="108"/>
    </row>
    <row r="23811" spans="19:29" x14ac:dyDescent="0.25">
      <c r="S23811" s="109"/>
      <c r="U23811" s="109"/>
      <c r="W23811" s="109"/>
      <c r="Y23811" s="109"/>
      <c r="AA23811" s="109"/>
      <c r="AC23811" s="109"/>
    </row>
    <row r="23812" spans="19:29" x14ac:dyDescent="0.25">
      <c r="S23812" s="108"/>
      <c r="U23812" s="108"/>
      <c r="W23812" s="108"/>
      <c r="Y23812" s="108"/>
      <c r="AA23812" s="108"/>
      <c r="AC23812" s="108"/>
    </row>
    <row r="23813" spans="19:29" x14ac:dyDescent="0.25">
      <c r="S23813" s="109"/>
      <c r="U23813" s="109"/>
      <c r="W23813" s="109"/>
      <c r="Y23813" s="109"/>
      <c r="AA23813" s="109"/>
      <c r="AC23813" s="109"/>
    </row>
    <row r="23814" spans="19:29" x14ac:dyDescent="0.25">
      <c r="S23814" s="108"/>
      <c r="U23814" s="108"/>
      <c r="W23814" s="108"/>
      <c r="Y23814" s="108"/>
      <c r="AA23814" s="108"/>
      <c r="AC23814" s="108"/>
    </row>
    <row r="23815" spans="19:29" x14ac:dyDescent="0.25">
      <c r="S23815" s="108"/>
      <c r="U23815" s="108"/>
      <c r="W23815" s="108"/>
      <c r="Y23815" s="108"/>
      <c r="AA23815" s="108"/>
      <c r="AC23815" s="108"/>
    </row>
    <row r="23816" spans="19:29" x14ac:dyDescent="0.25">
      <c r="S23816" s="108"/>
      <c r="U23816" s="108"/>
      <c r="W23816" s="108"/>
      <c r="Y23816" s="108"/>
      <c r="AA23816" s="108"/>
      <c r="AC23816" s="108"/>
    </row>
    <row r="23817" spans="19:29" x14ac:dyDescent="0.25">
      <c r="S23817" s="110"/>
      <c r="U23817" s="110"/>
      <c r="W23817" s="110"/>
      <c r="Y23817" s="110"/>
      <c r="AA23817" s="110"/>
      <c r="AC23817" s="110"/>
    </row>
    <row r="23818" spans="19:29" x14ac:dyDescent="0.25">
      <c r="S23818" s="110"/>
      <c r="U23818" s="110"/>
      <c r="W23818" s="110"/>
      <c r="Y23818" s="110"/>
      <c r="AA23818" s="110"/>
      <c r="AC23818" s="110"/>
    </row>
    <row r="23819" spans="19:29" x14ac:dyDescent="0.25">
      <c r="S23819" s="110"/>
      <c r="U23819" s="110"/>
      <c r="W23819" s="110"/>
      <c r="Y23819" s="110"/>
      <c r="AA23819" s="110"/>
      <c r="AC23819" s="110"/>
    </row>
    <row r="23820" spans="19:29" x14ac:dyDescent="0.25">
      <c r="S23820" s="110"/>
      <c r="U23820" s="110"/>
      <c r="W23820" s="110"/>
      <c r="Y23820" s="110"/>
      <c r="AA23820" s="110"/>
      <c r="AC23820" s="110"/>
    </row>
    <row r="23821" spans="19:29" x14ac:dyDescent="0.25">
      <c r="S23821" s="111"/>
      <c r="U23821" s="111"/>
      <c r="W23821" s="111"/>
      <c r="Y23821" s="111"/>
      <c r="AA23821" s="111"/>
      <c r="AC23821" s="111"/>
    </row>
    <row r="23822" spans="19:29" x14ac:dyDescent="0.25">
      <c r="S23822" s="107"/>
      <c r="U23822" s="107"/>
      <c r="W23822" s="107"/>
      <c r="Y23822" s="107"/>
      <c r="AA23822" s="107"/>
      <c r="AC23822" s="107"/>
    </row>
    <row r="23823" spans="19:29" x14ac:dyDescent="0.25">
      <c r="S23823" s="108"/>
      <c r="U23823" s="108"/>
      <c r="W23823" s="108"/>
      <c r="Y23823" s="108"/>
      <c r="AA23823" s="108"/>
      <c r="AC23823" s="108"/>
    </row>
    <row r="23824" spans="19:29" x14ac:dyDescent="0.25">
      <c r="S23824" s="108"/>
      <c r="U23824" s="108"/>
      <c r="W23824" s="108"/>
      <c r="Y23824" s="108"/>
      <c r="AA23824" s="108"/>
      <c r="AC23824" s="108"/>
    </row>
    <row r="23825" spans="19:29" x14ac:dyDescent="0.25">
      <c r="S23825" s="109"/>
      <c r="U23825" s="109"/>
      <c r="W23825" s="109"/>
      <c r="Y23825" s="109"/>
      <c r="AA23825" s="109"/>
      <c r="AC23825" s="109"/>
    </row>
    <row r="23826" spans="19:29" x14ac:dyDescent="0.25">
      <c r="S23826" s="108"/>
      <c r="U23826" s="108"/>
      <c r="W23826" s="108"/>
      <c r="Y23826" s="108"/>
      <c r="AA23826" s="108"/>
      <c r="AC23826" s="108"/>
    </row>
    <row r="23827" spans="19:29" x14ac:dyDescent="0.25">
      <c r="S23827" s="108"/>
      <c r="U23827" s="108"/>
      <c r="W23827" s="108"/>
      <c r="Y23827" s="108"/>
      <c r="AA23827" s="108"/>
      <c r="AC23827" s="108"/>
    </row>
    <row r="23828" spans="19:29" x14ac:dyDescent="0.25">
      <c r="S23828" s="109"/>
      <c r="U23828" s="109"/>
      <c r="W23828" s="109"/>
      <c r="Y23828" s="109"/>
      <c r="AA23828" s="109"/>
      <c r="AC23828" s="109"/>
    </row>
    <row r="23829" spans="19:29" x14ac:dyDescent="0.25">
      <c r="S23829" s="108"/>
      <c r="U23829" s="108"/>
      <c r="W23829" s="108"/>
      <c r="Y23829" s="108"/>
      <c r="AA23829" s="108"/>
      <c r="AC23829" s="108"/>
    </row>
    <row r="23830" spans="19:29" x14ac:dyDescent="0.25">
      <c r="S23830" s="109"/>
      <c r="U23830" s="109"/>
      <c r="W23830" s="109"/>
      <c r="Y23830" s="109"/>
      <c r="AA23830" s="109"/>
      <c r="AC23830" s="109"/>
    </row>
    <row r="23831" spans="19:29" x14ac:dyDescent="0.25">
      <c r="S23831" s="108"/>
      <c r="U23831" s="108"/>
      <c r="W23831" s="108"/>
      <c r="Y23831" s="108"/>
      <c r="AA23831" s="108"/>
      <c r="AC23831" s="108"/>
    </row>
    <row r="23832" spans="19:29" x14ac:dyDescent="0.25">
      <c r="S23832" s="108"/>
      <c r="U23832" s="108"/>
      <c r="W23832" s="108"/>
      <c r="Y23832" s="108"/>
      <c r="AA23832" s="108"/>
      <c r="AC23832" s="108"/>
    </row>
    <row r="23833" spans="19:29" x14ac:dyDescent="0.25">
      <c r="S23833" s="108"/>
      <c r="U23833" s="108"/>
      <c r="W23833" s="108"/>
      <c r="Y23833" s="108"/>
      <c r="AA23833" s="108"/>
      <c r="AC23833" s="108"/>
    </row>
    <row r="23834" spans="19:29" x14ac:dyDescent="0.25">
      <c r="S23834" s="110"/>
      <c r="U23834" s="110"/>
      <c r="W23834" s="110"/>
      <c r="Y23834" s="110"/>
      <c r="AA23834" s="110"/>
      <c r="AC23834" s="110"/>
    </row>
    <row r="23835" spans="19:29" x14ac:dyDescent="0.25">
      <c r="S23835" s="110"/>
      <c r="U23835" s="110"/>
      <c r="W23835" s="110"/>
      <c r="Y23835" s="110"/>
      <c r="AA23835" s="110"/>
      <c r="AC23835" s="110"/>
    </row>
    <row r="23836" spans="19:29" x14ac:dyDescent="0.25">
      <c r="S23836" s="110"/>
      <c r="U23836" s="110"/>
      <c r="W23836" s="110"/>
      <c r="Y23836" s="110"/>
      <c r="AA23836" s="110"/>
      <c r="AC23836" s="110"/>
    </row>
    <row r="23837" spans="19:29" x14ac:dyDescent="0.25">
      <c r="S23837" s="110"/>
      <c r="U23837" s="110"/>
      <c r="W23837" s="110"/>
      <c r="Y23837" s="110"/>
      <c r="AA23837" s="110"/>
      <c r="AC23837" s="110"/>
    </row>
    <row r="23838" spans="19:29" x14ac:dyDescent="0.25">
      <c r="S23838" s="111"/>
      <c r="U23838" s="111"/>
      <c r="W23838" s="111"/>
      <c r="Y23838" s="111"/>
      <c r="AA23838" s="111"/>
      <c r="AC23838" s="111"/>
    </row>
    <row r="23839" spans="19:29" x14ac:dyDescent="0.25">
      <c r="S23839" s="107"/>
      <c r="U23839" s="107"/>
      <c r="W23839" s="107"/>
      <c r="Y23839" s="107"/>
      <c r="AA23839" s="107"/>
      <c r="AC23839" s="107"/>
    </row>
    <row r="23840" spans="19:29" x14ac:dyDescent="0.25">
      <c r="S23840" s="108"/>
      <c r="U23840" s="108"/>
      <c r="W23840" s="108"/>
      <c r="Y23840" s="108"/>
      <c r="AA23840" s="108"/>
      <c r="AC23840" s="108"/>
    </row>
    <row r="23841" spans="19:29" x14ac:dyDescent="0.25">
      <c r="S23841" s="108"/>
      <c r="U23841" s="108"/>
      <c r="W23841" s="108"/>
      <c r="Y23841" s="108"/>
      <c r="AA23841" s="108"/>
      <c r="AC23841" s="108"/>
    </row>
    <row r="23842" spans="19:29" x14ac:dyDescent="0.25">
      <c r="S23842" s="109"/>
      <c r="U23842" s="109"/>
      <c r="W23842" s="109"/>
      <c r="Y23842" s="109"/>
      <c r="AA23842" s="109"/>
      <c r="AC23842" s="109"/>
    </row>
    <row r="23843" spans="19:29" x14ac:dyDescent="0.25">
      <c r="S23843" s="108"/>
      <c r="U23843" s="108"/>
      <c r="W23843" s="108"/>
      <c r="Y23843" s="108"/>
      <c r="AA23843" s="108"/>
      <c r="AC23843" s="108"/>
    </row>
    <row r="23844" spans="19:29" x14ac:dyDescent="0.25">
      <c r="S23844" s="108"/>
      <c r="U23844" s="108"/>
      <c r="W23844" s="108"/>
      <c r="Y23844" s="108"/>
      <c r="AA23844" s="108"/>
      <c r="AC23844" s="108"/>
    </row>
    <row r="23845" spans="19:29" x14ac:dyDescent="0.25">
      <c r="S23845" s="109"/>
      <c r="U23845" s="109"/>
      <c r="W23845" s="109"/>
      <c r="Y23845" s="109"/>
      <c r="AA23845" s="109"/>
      <c r="AC23845" s="109"/>
    </row>
    <row r="23846" spans="19:29" x14ac:dyDescent="0.25">
      <c r="S23846" s="108"/>
      <c r="U23846" s="108"/>
      <c r="W23846" s="108"/>
      <c r="Y23846" s="108"/>
      <c r="AA23846" s="108"/>
      <c r="AC23846" s="108"/>
    </row>
    <row r="23847" spans="19:29" x14ac:dyDescent="0.25">
      <c r="S23847" s="109"/>
      <c r="U23847" s="109"/>
      <c r="W23847" s="109"/>
      <c r="Y23847" s="109"/>
      <c r="AA23847" s="109"/>
      <c r="AC23847" s="109"/>
    </row>
    <row r="23848" spans="19:29" x14ac:dyDescent="0.25">
      <c r="S23848" s="108"/>
      <c r="U23848" s="108"/>
      <c r="W23848" s="108"/>
      <c r="Y23848" s="108"/>
      <c r="AA23848" s="108"/>
      <c r="AC23848" s="108"/>
    </row>
    <row r="23849" spans="19:29" x14ac:dyDescent="0.25">
      <c r="S23849" s="108"/>
      <c r="U23849" s="108"/>
      <c r="W23849" s="108"/>
      <c r="Y23849" s="108"/>
      <c r="AA23849" s="108"/>
      <c r="AC23849" s="108"/>
    </row>
    <row r="23850" spans="19:29" x14ac:dyDescent="0.25">
      <c r="S23850" s="108"/>
      <c r="U23850" s="108"/>
      <c r="W23850" s="108"/>
      <c r="Y23850" s="108"/>
      <c r="AA23850" s="108"/>
      <c r="AC23850" s="108"/>
    </row>
    <row r="23851" spans="19:29" x14ac:dyDescent="0.25">
      <c r="S23851" s="110"/>
      <c r="U23851" s="110"/>
      <c r="W23851" s="110"/>
      <c r="Y23851" s="110"/>
      <c r="AA23851" s="110"/>
      <c r="AC23851" s="110"/>
    </row>
    <row r="23852" spans="19:29" x14ac:dyDescent="0.25">
      <c r="S23852" s="110"/>
      <c r="U23852" s="110"/>
      <c r="W23852" s="110"/>
      <c r="Y23852" s="110"/>
      <c r="AA23852" s="110"/>
      <c r="AC23852" s="110"/>
    </row>
    <row r="23853" spans="19:29" x14ac:dyDescent="0.25">
      <c r="S23853" s="110"/>
      <c r="U23853" s="110"/>
      <c r="W23853" s="110"/>
      <c r="Y23853" s="110"/>
      <c r="AA23853" s="110"/>
      <c r="AC23853" s="110"/>
    </row>
    <row r="23854" spans="19:29" x14ac:dyDescent="0.25">
      <c r="S23854" s="110"/>
      <c r="U23854" s="110"/>
      <c r="W23854" s="110"/>
      <c r="Y23854" s="110"/>
      <c r="AA23854" s="110"/>
      <c r="AC23854" s="110"/>
    </row>
    <row r="23855" spans="19:29" x14ac:dyDescent="0.25">
      <c r="S23855" s="111"/>
      <c r="U23855" s="111"/>
      <c r="W23855" s="111"/>
      <c r="Y23855" s="111"/>
      <c r="AA23855" s="111"/>
      <c r="AC23855" s="111"/>
    </row>
    <row r="23856" spans="19:29" x14ac:dyDescent="0.25">
      <c r="S23856" s="107"/>
      <c r="U23856" s="107"/>
      <c r="W23856" s="107"/>
      <c r="Y23856" s="107"/>
      <c r="AA23856" s="107"/>
      <c r="AC23856" s="107"/>
    </row>
    <row r="23857" spans="19:29" x14ac:dyDescent="0.25">
      <c r="S23857" s="108"/>
      <c r="U23857" s="108"/>
      <c r="W23857" s="108"/>
      <c r="Y23857" s="108"/>
      <c r="AA23857" s="108"/>
      <c r="AC23857" s="108"/>
    </row>
    <row r="23858" spans="19:29" x14ac:dyDescent="0.25">
      <c r="S23858" s="108"/>
      <c r="U23858" s="108"/>
      <c r="W23858" s="108"/>
      <c r="Y23858" s="108"/>
      <c r="AA23858" s="108"/>
      <c r="AC23858" s="108"/>
    </row>
    <row r="23859" spans="19:29" x14ac:dyDescent="0.25">
      <c r="S23859" s="109"/>
      <c r="U23859" s="109"/>
      <c r="W23859" s="109"/>
      <c r="Y23859" s="109"/>
      <c r="AA23859" s="109"/>
      <c r="AC23859" s="109"/>
    </row>
    <row r="23860" spans="19:29" x14ac:dyDescent="0.25">
      <c r="S23860" s="108"/>
      <c r="U23860" s="108"/>
      <c r="W23860" s="108"/>
      <c r="Y23860" s="108"/>
      <c r="AA23860" s="108"/>
      <c r="AC23860" s="108"/>
    </row>
    <row r="23861" spans="19:29" x14ac:dyDescent="0.25">
      <c r="S23861" s="108"/>
      <c r="U23861" s="108"/>
      <c r="W23861" s="108"/>
      <c r="Y23861" s="108"/>
      <c r="AA23861" s="108"/>
      <c r="AC23861" s="108"/>
    </row>
    <row r="23862" spans="19:29" x14ac:dyDescent="0.25">
      <c r="S23862" s="109"/>
      <c r="U23862" s="109"/>
      <c r="W23862" s="109"/>
      <c r="Y23862" s="109"/>
      <c r="AA23862" s="109"/>
      <c r="AC23862" s="109"/>
    </row>
    <row r="23863" spans="19:29" x14ac:dyDescent="0.25">
      <c r="S23863" s="108"/>
      <c r="U23863" s="108"/>
      <c r="W23863" s="108"/>
      <c r="Y23863" s="108"/>
      <c r="AA23863" s="108"/>
      <c r="AC23863" s="108"/>
    </row>
    <row r="23864" spans="19:29" x14ac:dyDescent="0.25">
      <c r="S23864" s="109"/>
      <c r="U23864" s="109"/>
      <c r="W23864" s="109"/>
      <c r="Y23864" s="109"/>
      <c r="AA23864" s="109"/>
      <c r="AC23864" s="109"/>
    </row>
    <row r="23865" spans="19:29" x14ac:dyDescent="0.25">
      <c r="S23865" s="108"/>
      <c r="U23865" s="108"/>
      <c r="W23865" s="108"/>
      <c r="Y23865" s="108"/>
      <c r="AA23865" s="108"/>
      <c r="AC23865" s="108"/>
    </row>
    <row r="23866" spans="19:29" x14ac:dyDescent="0.25">
      <c r="S23866" s="108"/>
      <c r="U23866" s="108"/>
      <c r="W23866" s="108"/>
      <c r="Y23866" s="108"/>
      <c r="AA23866" s="108"/>
      <c r="AC23866" s="108"/>
    </row>
    <row r="23867" spans="19:29" x14ac:dyDescent="0.25">
      <c r="S23867" s="108"/>
      <c r="U23867" s="108"/>
      <c r="W23867" s="108"/>
      <c r="Y23867" s="108"/>
      <c r="AA23867" s="108"/>
      <c r="AC23867" s="108"/>
    </row>
    <row r="23868" spans="19:29" x14ac:dyDescent="0.25">
      <c r="S23868" s="110"/>
      <c r="U23868" s="110"/>
      <c r="W23868" s="110"/>
      <c r="Y23868" s="110"/>
      <c r="AA23868" s="110"/>
      <c r="AC23868" s="110"/>
    </row>
    <row r="23869" spans="19:29" x14ac:dyDescent="0.25">
      <c r="S23869" s="110"/>
      <c r="U23869" s="110"/>
      <c r="W23869" s="110"/>
      <c r="Y23869" s="110"/>
      <c r="AA23869" s="110"/>
      <c r="AC23869" s="110"/>
    </row>
    <row r="23870" spans="19:29" x14ac:dyDescent="0.25">
      <c r="S23870" s="110"/>
      <c r="U23870" s="110"/>
      <c r="W23870" s="110"/>
      <c r="Y23870" s="110"/>
      <c r="AA23870" s="110"/>
      <c r="AC23870" s="110"/>
    </row>
    <row r="23871" spans="19:29" x14ac:dyDescent="0.25">
      <c r="S23871" s="110"/>
      <c r="U23871" s="110"/>
      <c r="W23871" s="110"/>
      <c r="Y23871" s="110"/>
      <c r="AA23871" s="110"/>
      <c r="AC23871" s="110"/>
    </row>
    <row r="23872" spans="19:29" x14ac:dyDescent="0.25">
      <c r="S23872" s="111"/>
      <c r="U23872" s="111"/>
      <c r="W23872" s="111"/>
      <c r="Y23872" s="111"/>
      <c r="AA23872" s="111"/>
      <c r="AC23872" s="111"/>
    </row>
    <row r="23873" spans="19:29" x14ac:dyDescent="0.25">
      <c r="S23873" s="107"/>
      <c r="U23873" s="107"/>
      <c r="W23873" s="107"/>
      <c r="Y23873" s="107"/>
      <c r="AA23873" s="107"/>
      <c r="AC23873" s="107"/>
    </row>
    <row r="23874" spans="19:29" x14ac:dyDescent="0.25">
      <c r="S23874" s="108"/>
      <c r="U23874" s="108"/>
      <c r="W23874" s="108"/>
      <c r="Y23874" s="108"/>
      <c r="AA23874" s="108"/>
      <c r="AC23874" s="108"/>
    </row>
    <row r="23875" spans="19:29" x14ac:dyDescent="0.25">
      <c r="S23875" s="108"/>
      <c r="U23875" s="108"/>
      <c r="W23875" s="108"/>
      <c r="Y23875" s="108"/>
      <c r="AA23875" s="108"/>
      <c r="AC23875" s="108"/>
    </row>
    <row r="23876" spans="19:29" x14ac:dyDescent="0.25">
      <c r="S23876" s="109"/>
      <c r="U23876" s="109"/>
      <c r="W23876" s="109"/>
      <c r="Y23876" s="109"/>
      <c r="AA23876" s="109"/>
      <c r="AC23876" s="109"/>
    </row>
    <row r="23877" spans="19:29" x14ac:dyDescent="0.25">
      <c r="S23877" s="108"/>
      <c r="U23877" s="108"/>
      <c r="W23877" s="108"/>
      <c r="Y23877" s="108"/>
      <c r="AA23877" s="108"/>
      <c r="AC23877" s="108"/>
    </row>
    <row r="23878" spans="19:29" x14ac:dyDescent="0.25">
      <c r="S23878" s="108"/>
      <c r="U23878" s="108"/>
      <c r="W23878" s="108"/>
      <c r="Y23878" s="108"/>
      <c r="AA23878" s="108"/>
      <c r="AC23878" s="108"/>
    </row>
    <row r="23879" spans="19:29" x14ac:dyDescent="0.25">
      <c r="S23879" s="109"/>
      <c r="U23879" s="109"/>
      <c r="W23879" s="109"/>
      <c r="Y23879" s="109"/>
      <c r="AA23879" s="109"/>
      <c r="AC23879" s="109"/>
    </row>
    <row r="23880" spans="19:29" x14ac:dyDescent="0.25">
      <c r="S23880" s="108"/>
      <c r="U23880" s="108"/>
      <c r="W23880" s="108"/>
      <c r="Y23880" s="108"/>
      <c r="AA23880" s="108"/>
      <c r="AC23880" s="108"/>
    </row>
    <row r="23881" spans="19:29" x14ac:dyDescent="0.25">
      <c r="S23881" s="109"/>
      <c r="U23881" s="109"/>
      <c r="W23881" s="109"/>
      <c r="Y23881" s="109"/>
      <c r="AA23881" s="109"/>
      <c r="AC23881" s="109"/>
    </row>
    <row r="23882" spans="19:29" x14ac:dyDescent="0.25">
      <c r="S23882" s="108"/>
      <c r="U23882" s="108"/>
      <c r="W23882" s="108"/>
      <c r="Y23882" s="108"/>
      <c r="AA23882" s="108"/>
      <c r="AC23882" s="108"/>
    </row>
    <row r="23883" spans="19:29" x14ac:dyDescent="0.25">
      <c r="S23883" s="108"/>
      <c r="U23883" s="108"/>
      <c r="W23883" s="108"/>
      <c r="Y23883" s="108"/>
      <c r="AA23883" s="108"/>
      <c r="AC23883" s="108"/>
    </row>
    <row r="23884" spans="19:29" x14ac:dyDescent="0.25">
      <c r="S23884" s="108"/>
      <c r="U23884" s="108"/>
      <c r="W23884" s="108"/>
      <c r="Y23884" s="108"/>
      <c r="AA23884" s="108"/>
      <c r="AC23884" s="108"/>
    </row>
    <row r="23885" spans="19:29" x14ac:dyDescent="0.25">
      <c r="S23885" s="110"/>
      <c r="U23885" s="110"/>
      <c r="W23885" s="110"/>
      <c r="Y23885" s="110"/>
      <c r="AA23885" s="110"/>
      <c r="AC23885" s="110"/>
    </row>
    <row r="23886" spans="19:29" x14ac:dyDescent="0.25">
      <c r="S23886" s="110"/>
      <c r="U23886" s="110"/>
      <c r="W23886" s="110"/>
      <c r="Y23886" s="110"/>
      <c r="AA23886" s="110"/>
      <c r="AC23886" s="110"/>
    </row>
    <row r="23887" spans="19:29" x14ac:dyDescent="0.25">
      <c r="S23887" s="110"/>
      <c r="U23887" s="110"/>
      <c r="W23887" s="110"/>
      <c r="Y23887" s="110"/>
      <c r="AA23887" s="110"/>
      <c r="AC23887" s="110"/>
    </row>
    <row r="23888" spans="19:29" x14ac:dyDescent="0.25">
      <c r="S23888" s="110"/>
      <c r="U23888" s="110"/>
      <c r="W23888" s="110"/>
      <c r="Y23888" s="110"/>
      <c r="AA23888" s="110"/>
      <c r="AC23888" s="110"/>
    </row>
    <row r="23889" spans="19:29" x14ac:dyDescent="0.25">
      <c r="S23889" s="111"/>
      <c r="U23889" s="111"/>
      <c r="W23889" s="111"/>
      <c r="Y23889" s="111"/>
      <c r="AA23889" s="111"/>
      <c r="AC23889" s="111"/>
    </row>
    <row r="23890" spans="19:29" x14ac:dyDescent="0.25">
      <c r="S23890" s="107"/>
      <c r="U23890" s="107"/>
      <c r="W23890" s="107"/>
      <c r="Y23890" s="107"/>
      <c r="AA23890" s="107"/>
      <c r="AC23890" s="107"/>
    </row>
    <row r="23891" spans="19:29" x14ac:dyDescent="0.25">
      <c r="S23891" s="108"/>
      <c r="U23891" s="108"/>
      <c r="W23891" s="108"/>
      <c r="Y23891" s="108"/>
      <c r="AA23891" s="108"/>
      <c r="AC23891" s="108"/>
    </row>
    <row r="23892" spans="19:29" x14ac:dyDescent="0.25">
      <c r="S23892" s="108"/>
      <c r="U23892" s="108"/>
      <c r="W23892" s="108"/>
      <c r="Y23892" s="108"/>
      <c r="AA23892" s="108"/>
      <c r="AC23892" s="108"/>
    </row>
    <row r="23893" spans="19:29" x14ac:dyDescent="0.25">
      <c r="S23893" s="109"/>
      <c r="U23893" s="109"/>
      <c r="W23893" s="109"/>
      <c r="Y23893" s="109"/>
      <c r="AA23893" s="109"/>
      <c r="AC23893" s="109"/>
    </row>
    <row r="23894" spans="19:29" x14ac:dyDescent="0.25">
      <c r="S23894" s="108"/>
      <c r="U23894" s="108"/>
      <c r="W23894" s="108"/>
      <c r="Y23894" s="108"/>
      <c r="AA23894" s="108"/>
      <c r="AC23894" s="108"/>
    </row>
    <row r="23895" spans="19:29" x14ac:dyDescent="0.25">
      <c r="S23895" s="108"/>
      <c r="U23895" s="108"/>
      <c r="W23895" s="108"/>
      <c r="Y23895" s="108"/>
      <c r="AA23895" s="108"/>
      <c r="AC23895" s="108"/>
    </row>
    <row r="23896" spans="19:29" x14ac:dyDescent="0.25">
      <c r="S23896" s="109"/>
      <c r="U23896" s="109"/>
      <c r="W23896" s="109"/>
      <c r="Y23896" s="109"/>
      <c r="AA23896" s="109"/>
      <c r="AC23896" s="109"/>
    </row>
    <row r="23897" spans="19:29" x14ac:dyDescent="0.25">
      <c r="S23897" s="108"/>
      <c r="U23897" s="108"/>
      <c r="W23897" s="108"/>
      <c r="Y23897" s="108"/>
      <c r="AA23897" s="108"/>
      <c r="AC23897" s="108"/>
    </row>
    <row r="23898" spans="19:29" x14ac:dyDescent="0.25">
      <c r="S23898" s="109"/>
      <c r="U23898" s="109"/>
      <c r="W23898" s="109"/>
      <c r="Y23898" s="109"/>
      <c r="AA23898" s="109"/>
      <c r="AC23898" s="109"/>
    </row>
    <row r="23899" spans="19:29" x14ac:dyDescent="0.25">
      <c r="S23899" s="108"/>
      <c r="U23899" s="108"/>
      <c r="W23899" s="108"/>
      <c r="Y23899" s="108"/>
      <c r="AA23899" s="108"/>
      <c r="AC23899" s="108"/>
    </row>
    <row r="23900" spans="19:29" x14ac:dyDescent="0.25">
      <c r="S23900" s="108"/>
      <c r="U23900" s="108"/>
      <c r="W23900" s="108"/>
      <c r="Y23900" s="108"/>
      <c r="AA23900" s="108"/>
      <c r="AC23900" s="108"/>
    </row>
    <row r="23901" spans="19:29" x14ac:dyDescent="0.25">
      <c r="S23901" s="108"/>
      <c r="U23901" s="108"/>
      <c r="W23901" s="108"/>
      <c r="Y23901" s="108"/>
      <c r="AA23901" s="108"/>
      <c r="AC23901" s="108"/>
    </row>
    <row r="23902" spans="19:29" x14ac:dyDescent="0.25">
      <c r="S23902" s="110"/>
      <c r="U23902" s="110"/>
      <c r="W23902" s="110"/>
      <c r="Y23902" s="110"/>
      <c r="AA23902" s="110"/>
      <c r="AC23902" s="110"/>
    </row>
    <row r="23903" spans="19:29" x14ac:dyDescent="0.25">
      <c r="S23903" s="110"/>
      <c r="U23903" s="110"/>
      <c r="W23903" s="110"/>
      <c r="Y23903" s="110"/>
      <c r="AA23903" s="110"/>
      <c r="AC23903" s="110"/>
    </row>
    <row r="23904" spans="19:29" x14ac:dyDescent="0.25">
      <c r="S23904" s="110"/>
      <c r="U23904" s="110"/>
      <c r="W23904" s="110"/>
      <c r="Y23904" s="110"/>
      <c r="AA23904" s="110"/>
      <c r="AC23904" s="110"/>
    </row>
    <row r="23905" spans="19:29" x14ac:dyDescent="0.25">
      <c r="S23905" s="110"/>
      <c r="U23905" s="110"/>
      <c r="W23905" s="110"/>
      <c r="Y23905" s="110"/>
      <c r="AA23905" s="110"/>
      <c r="AC23905" s="110"/>
    </row>
    <row r="23906" spans="19:29" x14ac:dyDescent="0.25">
      <c r="S23906" s="111"/>
      <c r="U23906" s="111"/>
      <c r="W23906" s="111"/>
      <c r="Y23906" s="111"/>
      <c r="AA23906" s="111"/>
      <c r="AC23906" s="111"/>
    </row>
    <row r="23907" spans="19:29" x14ac:dyDescent="0.25">
      <c r="S23907" s="107"/>
      <c r="U23907" s="107"/>
      <c r="W23907" s="107"/>
      <c r="Y23907" s="107"/>
      <c r="AA23907" s="107"/>
      <c r="AC23907" s="107"/>
    </row>
    <row r="23908" spans="19:29" x14ac:dyDescent="0.25">
      <c r="S23908" s="108"/>
      <c r="U23908" s="108"/>
      <c r="W23908" s="108"/>
      <c r="Y23908" s="108"/>
      <c r="AA23908" s="108"/>
      <c r="AC23908" s="108"/>
    </row>
    <row r="23909" spans="19:29" x14ac:dyDescent="0.25">
      <c r="S23909" s="108"/>
      <c r="U23909" s="108"/>
      <c r="W23909" s="108"/>
      <c r="Y23909" s="108"/>
      <c r="AA23909" s="108"/>
      <c r="AC23909" s="108"/>
    </row>
    <row r="23910" spans="19:29" x14ac:dyDescent="0.25">
      <c r="S23910" s="109"/>
      <c r="U23910" s="109"/>
      <c r="W23910" s="109"/>
      <c r="Y23910" s="109"/>
      <c r="AA23910" s="109"/>
      <c r="AC23910" s="109"/>
    </row>
    <row r="23911" spans="19:29" x14ac:dyDescent="0.25">
      <c r="S23911" s="108"/>
      <c r="U23911" s="108"/>
      <c r="W23911" s="108"/>
      <c r="Y23911" s="108"/>
      <c r="AA23911" s="108"/>
      <c r="AC23911" s="108"/>
    </row>
    <row r="23912" spans="19:29" x14ac:dyDescent="0.25">
      <c r="S23912" s="108"/>
      <c r="U23912" s="108"/>
      <c r="W23912" s="108"/>
      <c r="Y23912" s="108"/>
      <c r="AA23912" s="108"/>
      <c r="AC23912" s="108"/>
    </row>
    <row r="23913" spans="19:29" x14ac:dyDescent="0.25">
      <c r="S23913" s="109"/>
      <c r="U23913" s="109"/>
      <c r="W23913" s="109"/>
      <c r="Y23913" s="109"/>
      <c r="AA23913" s="109"/>
      <c r="AC23913" s="109"/>
    </row>
    <row r="23914" spans="19:29" x14ac:dyDescent="0.25">
      <c r="S23914" s="108"/>
      <c r="U23914" s="108"/>
      <c r="W23914" s="108"/>
      <c r="Y23914" s="108"/>
      <c r="AA23914" s="108"/>
      <c r="AC23914" s="108"/>
    </row>
    <row r="23915" spans="19:29" x14ac:dyDescent="0.25">
      <c r="S23915" s="109"/>
      <c r="U23915" s="109"/>
      <c r="W23915" s="109"/>
      <c r="Y23915" s="109"/>
      <c r="AA23915" s="109"/>
      <c r="AC23915" s="109"/>
    </row>
    <row r="23916" spans="19:29" x14ac:dyDescent="0.25">
      <c r="S23916" s="108"/>
      <c r="U23916" s="108"/>
      <c r="W23916" s="108"/>
      <c r="Y23916" s="108"/>
      <c r="AA23916" s="108"/>
      <c r="AC23916" s="108"/>
    </row>
    <row r="23917" spans="19:29" x14ac:dyDescent="0.25">
      <c r="S23917" s="108"/>
      <c r="U23917" s="108"/>
      <c r="W23917" s="108"/>
      <c r="Y23917" s="108"/>
      <c r="AA23917" s="108"/>
      <c r="AC23917" s="108"/>
    </row>
    <row r="23918" spans="19:29" x14ac:dyDescent="0.25">
      <c r="S23918" s="108"/>
      <c r="U23918" s="108"/>
      <c r="W23918" s="108"/>
      <c r="Y23918" s="108"/>
      <c r="AA23918" s="108"/>
      <c r="AC23918" s="108"/>
    </row>
    <row r="23919" spans="19:29" x14ac:dyDescent="0.25">
      <c r="S23919" s="110"/>
      <c r="U23919" s="110"/>
      <c r="W23919" s="110"/>
      <c r="Y23919" s="110"/>
      <c r="AA23919" s="110"/>
      <c r="AC23919" s="110"/>
    </row>
    <row r="23920" spans="19:29" x14ac:dyDescent="0.25">
      <c r="S23920" s="110"/>
      <c r="U23920" s="110"/>
      <c r="W23920" s="110"/>
      <c r="Y23920" s="110"/>
      <c r="AA23920" s="110"/>
      <c r="AC23920" s="110"/>
    </row>
    <row r="23921" spans="19:29" x14ac:dyDescent="0.25">
      <c r="S23921" s="110"/>
      <c r="U23921" s="110"/>
      <c r="W23921" s="110"/>
      <c r="Y23921" s="110"/>
      <c r="AA23921" s="110"/>
      <c r="AC23921" s="110"/>
    </row>
    <row r="23922" spans="19:29" x14ac:dyDescent="0.25">
      <c r="S23922" s="110"/>
      <c r="U23922" s="110"/>
      <c r="W23922" s="110"/>
      <c r="Y23922" s="110"/>
      <c r="AA23922" s="110"/>
      <c r="AC23922" s="110"/>
    </row>
    <row r="23923" spans="19:29" x14ac:dyDescent="0.25">
      <c r="S23923" s="111"/>
      <c r="U23923" s="111"/>
      <c r="W23923" s="111"/>
      <c r="Y23923" s="111"/>
      <c r="AA23923" s="111"/>
      <c r="AC23923" s="111"/>
    </row>
    <row r="23924" spans="19:29" x14ac:dyDescent="0.25">
      <c r="S23924" s="107"/>
      <c r="U23924" s="107"/>
      <c r="W23924" s="107"/>
      <c r="Y23924" s="107"/>
      <c r="AA23924" s="107"/>
      <c r="AC23924" s="107"/>
    </row>
    <row r="23925" spans="19:29" x14ac:dyDescent="0.25">
      <c r="S23925" s="108"/>
      <c r="U23925" s="108"/>
      <c r="W23925" s="108"/>
      <c r="Y23925" s="108"/>
      <c r="AA23925" s="108"/>
      <c r="AC23925" s="108"/>
    </row>
    <row r="23926" spans="19:29" x14ac:dyDescent="0.25">
      <c r="S23926" s="108"/>
      <c r="U23926" s="108"/>
      <c r="W23926" s="108"/>
      <c r="Y23926" s="108"/>
      <c r="AA23926" s="108"/>
      <c r="AC23926" s="108"/>
    </row>
    <row r="23927" spans="19:29" x14ac:dyDescent="0.25">
      <c r="S23927" s="109"/>
      <c r="U23927" s="109"/>
      <c r="W23927" s="109"/>
      <c r="Y23927" s="109"/>
      <c r="AA23927" s="109"/>
      <c r="AC23927" s="109"/>
    </row>
    <row r="23928" spans="19:29" x14ac:dyDescent="0.25">
      <c r="S23928" s="108"/>
      <c r="U23928" s="108"/>
      <c r="W23928" s="108"/>
      <c r="Y23928" s="108"/>
      <c r="AA23928" s="108"/>
      <c r="AC23928" s="108"/>
    </row>
    <row r="23929" spans="19:29" x14ac:dyDescent="0.25">
      <c r="S23929" s="108"/>
      <c r="U23929" s="108"/>
      <c r="W23929" s="108"/>
      <c r="Y23929" s="108"/>
      <c r="AA23929" s="108"/>
      <c r="AC23929" s="108"/>
    </row>
    <row r="23930" spans="19:29" x14ac:dyDescent="0.25">
      <c r="S23930" s="109"/>
      <c r="U23930" s="109"/>
      <c r="W23930" s="109"/>
      <c r="Y23930" s="109"/>
      <c r="AA23930" s="109"/>
      <c r="AC23930" s="109"/>
    </row>
    <row r="23931" spans="19:29" x14ac:dyDescent="0.25">
      <c r="S23931" s="108"/>
      <c r="U23931" s="108"/>
      <c r="W23931" s="108"/>
      <c r="Y23931" s="108"/>
      <c r="AA23931" s="108"/>
      <c r="AC23931" s="108"/>
    </row>
    <row r="23932" spans="19:29" x14ac:dyDescent="0.25">
      <c r="S23932" s="109"/>
      <c r="U23932" s="109"/>
      <c r="W23932" s="109"/>
      <c r="Y23932" s="109"/>
      <c r="AA23932" s="109"/>
      <c r="AC23932" s="109"/>
    </row>
    <row r="23933" spans="19:29" x14ac:dyDescent="0.25">
      <c r="S23933" s="108"/>
      <c r="U23933" s="108"/>
      <c r="W23933" s="108"/>
      <c r="Y23933" s="108"/>
      <c r="AA23933" s="108"/>
      <c r="AC23933" s="108"/>
    </row>
    <row r="23934" spans="19:29" x14ac:dyDescent="0.25">
      <c r="S23934" s="108"/>
      <c r="U23934" s="108"/>
      <c r="W23934" s="108"/>
      <c r="Y23934" s="108"/>
      <c r="AA23934" s="108"/>
      <c r="AC23934" s="108"/>
    </row>
    <row r="23935" spans="19:29" x14ac:dyDescent="0.25">
      <c r="S23935" s="108"/>
      <c r="U23935" s="108"/>
      <c r="W23935" s="108"/>
      <c r="Y23935" s="108"/>
      <c r="AA23935" s="108"/>
      <c r="AC23935" s="108"/>
    </row>
    <row r="23936" spans="19:29" x14ac:dyDescent="0.25">
      <c r="S23936" s="110"/>
      <c r="U23936" s="110"/>
      <c r="W23936" s="110"/>
      <c r="Y23936" s="110"/>
      <c r="AA23936" s="110"/>
      <c r="AC23936" s="110"/>
    </row>
    <row r="23937" spans="19:29" x14ac:dyDescent="0.25">
      <c r="S23937" s="110"/>
      <c r="U23937" s="110"/>
      <c r="W23937" s="110"/>
      <c r="Y23937" s="110"/>
      <c r="AA23937" s="110"/>
      <c r="AC23937" s="110"/>
    </row>
    <row r="23938" spans="19:29" x14ac:dyDescent="0.25">
      <c r="S23938" s="110"/>
      <c r="U23938" s="110"/>
      <c r="W23938" s="110"/>
      <c r="Y23938" s="110"/>
      <c r="AA23938" s="110"/>
      <c r="AC23938" s="110"/>
    </row>
    <row r="23939" spans="19:29" x14ac:dyDescent="0.25">
      <c r="S23939" s="110"/>
      <c r="U23939" s="110"/>
      <c r="W23939" s="110"/>
      <c r="Y23939" s="110"/>
      <c r="AA23939" s="110"/>
      <c r="AC23939" s="110"/>
    </row>
    <row r="23940" spans="19:29" x14ac:dyDescent="0.25">
      <c r="S23940" s="111"/>
      <c r="U23940" s="111"/>
      <c r="W23940" s="111"/>
      <c r="Y23940" s="111"/>
      <c r="AA23940" s="111"/>
      <c r="AC23940" s="111"/>
    </row>
    <row r="23941" spans="19:29" x14ac:dyDescent="0.25">
      <c r="S23941" s="107"/>
      <c r="U23941" s="107"/>
      <c r="W23941" s="107"/>
      <c r="Y23941" s="107"/>
      <c r="AA23941" s="107"/>
      <c r="AC23941" s="107"/>
    </row>
    <row r="23942" spans="19:29" x14ac:dyDescent="0.25">
      <c r="S23942" s="108"/>
      <c r="U23942" s="108"/>
      <c r="W23942" s="108"/>
      <c r="Y23942" s="108"/>
      <c r="AA23942" s="108"/>
      <c r="AC23942" s="108"/>
    </row>
    <row r="23943" spans="19:29" x14ac:dyDescent="0.25">
      <c r="S23943" s="108"/>
      <c r="U23943" s="108"/>
      <c r="W23943" s="108"/>
      <c r="Y23943" s="108"/>
      <c r="AA23943" s="108"/>
      <c r="AC23943" s="108"/>
    </row>
    <row r="23944" spans="19:29" x14ac:dyDescent="0.25">
      <c r="S23944" s="109"/>
      <c r="U23944" s="109"/>
      <c r="W23944" s="109"/>
      <c r="Y23944" s="109"/>
      <c r="AA23944" s="109"/>
      <c r="AC23944" s="109"/>
    </row>
    <row r="23945" spans="19:29" x14ac:dyDescent="0.25">
      <c r="S23945" s="108"/>
      <c r="U23945" s="108"/>
      <c r="W23945" s="108"/>
      <c r="Y23945" s="108"/>
      <c r="AA23945" s="108"/>
      <c r="AC23945" s="108"/>
    </row>
    <row r="23946" spans="19:29" x14ac:dyDescent="0.25">
      <c r="S23946" s="108"/>
      <c r="U23946" s="108"/>
      <c r="W23946" s="108"/>
      <c r="Y23946" s="108"/>
      <c r="AA23946" s="108"/>
      <c r="AC23946" s="108"/>
    </row>
    <row r="23947" spans="19:29" x14ac:dyDescent="0.25">
      <c r="S23947" s="109"/>
      <c r="U23947" s="109"/>
      <c r="W23947" s="109"/>
      <c r="Y23947" s="109"/>
      <c r="AA23947" s="109"/>
      <c r="AC23947" s="109"/>
    </row>
    <row r="23948" spans="19:29" x14ac:dyDescent="0.25">
      <c r="S23948" s="108"/>
      <c r="U23948" s="108"/>
      <c r="W23948" s="108"/>
      <c r="Y23948" s="108"/>
      <c r="AA23948" s="108"/>
      <c r="AC23948" s="108"/>
    </row>
    <row r="23949" spans="19:29" x14ac:dyDescent="0.25">
      <c r="S23949" s="109"/>
      <c r="U23949" s="109"/>
      <c r="W23949" s="109"/>
      <c r="Y23949" s="109"/>
      <c r="AA23949" s="109"/>
      <c r="AC23949" s="109"/>
    </row>
    <row r="23950" spans="19:29" x14ac:dyDescent="0.25">
      <c r="S23950" s="108"/>
      <c r="U23950" s="108"/>
      <c r="W23950" s="108"/>
      <c r="Y23950" s="108"/>
      <c r="AA23950" s="108"/>
      <c r="AC23950" s="108"/>
    </row>
    <row r="23951" spans="19:29" x14ac:dyDescent="0.25">
      <c r="S23951" s="108"/>
      <c r="U23951" s="108"/>
      <c r="W23951" s="108"/>
      <c r="Y23951" s="108"/>
      <c r="AA23951" s="108"/>
      <c r="AC23951" s="108"/>
    </row>
    <row r="23952" spans="19:29" x14ac:dyDescent="0.25">
      <c r="S23952" s="108"/>
      <c r="U23952" s="108"/>
      <c r="W23952" s="108"/>
      <c r="Y23952" s="108"/>
      <c r="AA23952" s="108"/>
      <c r="AC23952" s="108"/>
    </row>
    <row r="23953" spans="19:29" x14ac:dyDescent="0.25">
      <c r="S23953" s="110"/>
      <c r="U23953" s="110"/>
      <c r="W23953" s="110"/>
      <c r="Y23953" s="110"/>
      <c r="AA23953" s="110"/>
      <c r="AC23953" s="110"/>
    </row>
    <row r="23954" spans="19:29" x14ac:dyDescent="0.25">
      <c r="S23954" s="110"/>
      <c r="U23954" s="110"/>
      <c r="W23954" s="110"/>
      <c r="Y23954" s="110"/>
      <c r="AA23954" s="110"/>
      <c r="AC23954" s="110"/>
    </row>
    <row r="23955" spans="19:29" x14ac:dyDescent="0.25">
      <c r="S23955" s="110"/>
      <c r="U23955" s="110"/>
      <c r="W23955" s="110"/>
      <c r="Y23955" s="110"/>
      <c r="AA23955" s="110"/>
      <c r="AC23955" s="110"/>
    </row>
    <row r="23956" spans="19:29" x14ac:dyDescent="0.25">
      <c r="S23956" s="110"/>
      <c r="U23956" s="110"/>
      <c r="W23956" s="110"/>
      <c r="Y23956" s="110"/>
      <c r="AA23956" s="110"/>
      <c r="AC23956" s="110"/>
    </row>
    <row r="23957" spans="19:29" x14ac:dyDescent="0.25">
      <c r="S23957" s="111"/>
      <c r="U23957" s="111"/>
      <c r="W23957" s="111"/>
      <c r="Y23957" s="111"/>
      <c r="AA23957" s="111"/>
      <c r="AC23957" s="111"/>
    </row>
    <row r="23958" spans="19:29" x14ac:dyDescent="0.25">
      <c r="S23958" s="107"/>
      <c r="U23958" s="107"/>
      <c r="W23958" s="107"/>
      <c r="Y23958" s="107"/>
      <c r="AA23958" s="107"/>
      <c r="AC23958" s="107"/>
    </row>
    <row r="23959" spans="19:29" x14ac:dyDescent="0.25">
      <c r="S23959" s="108"/>
      <c r="U23959" s="108"/>
      <c r="W23959" s="108"/>
      <c r="Y23959" s="108"/>
      <c r="AA23959" s="108"/>
      <c r="AC23959" s="108"/>
    </row>
    <row r="23960" spans="19:29" x14ac:dyDescent="0.25">
      <c r="S23960" s="108"/>
      <c r="U23960" s="108"/>
      <c r="W23960" s="108"/>
      <c r="Y23960" s="108"/>
      <c r="AA23960" s="108"/>
      <c r="AC23960" s="108"/>
    </row>
    <row r="23961" spans="19:29" x14ac:dyDescent="0.25">
      <c r="S23961" s="109"/>
      <c r="U23961" s="109"/>
      <c r="W23961" s="109"/>
      <c r="Y23961" s="109"/>
      <c r="AA23961" s="109"/>
      <c r="AC23961" s="109"/>
    </row>
    <row r="23962" spans="19:29" x14ac:dyDescent="0.25">
      <c r="S23962" s="108"/>
      <c r="U23962" s="108"/>
      <c r="W23962" s="108"/>
      <c r="Y23962" s="108"/>
      <c r="AA23962" s="108"/>
      <c r="AC23962" s="108"/>
    </row>
    <row r="23963" spans="19:29" x14ac:dyDescent="0.25">
      <c r="S23963" s="108"/>
      <c r="U23963" s="108"/>
      <c r="W23963" s="108"/>
      <c r="Y23963" s="108"/>
      <c r="AA23963" s="108"/>
      <c r="AC23963" s="108"/>
    </row>
    <row r="23964" spans="19:29" x14ac:dyDescent="0.25">
      <c r="S23964" s="109"/>
      <c r="U23964" s="109"/>
      <c r="W23964" s="109"/>
      <c r="Y23964" s="109"/>
      <c r="AA23964" s="109"/>
      <c r="AC23964" s="109"/>
    </row>
    <row r="23965" spans="19:29" x14ac:dyDescent="0.25">
      <c r="S23965" s="108"/>
      <c r="U23965" s="108"/>
      <c r="W23965" s="108"/>
      <c r="Y23965" s="108"/>
      <c r="AA23965" s="108"/>
      <c r="AC23965" s="108"/>
    </row>
    <row r="23966" spans="19:29" x14ac:dyDescent="0.25">
      <c r="S23966" s="109"/>
      <c r="U23966" s="109"/>
      <c r="W23966" s="109"/>
      <c r="Y23966" s="109"/>
      <c r="AA23966" s="109"/>
      <c r="AC23966" s="109"/>
    </row>
    <row r="23967" spans="19:29" x14ac:dyDescent="0.25">
      <c r="S23967" s="108"/>
      <c r="U23967" s="108"/>
      <c r="W23967" s="108"/>
      <c r="Y23967" s="108"/>
      <c r="AA23967" s="108"/>
      <c r="AC23967" s="108"/>
    </row>
    <row r="23968" spans="19:29" x14ac:dyDescent="0.25">
      <c r="S23968" s="108"/>
      <c r="U23968" s="108"/>
      <c r="W23968" s="108"/>
      <c r="Y23968" s="108"/>
      <c r="AA23968" s="108"/>
      <c r="AC23968" s="108"/>
    </row>
    <row r="23969" spans="19:29" x14ac:dyDescent="0.25">
      <c r="S23969" s="108"/>
      <c r="U23969" s="108"/>
      <c r="W23969" s="108"/>
      <c r="Y23969" s="108"/>
      <c r="AA23969" s="108"/>
      <c r="AC23969" s="108"/>
    </row>
    <row r="23970" spans="19:29" x14ac:dyDescent="0.25">
      <c r="S23970" s="110"/>
      <c r="U23970" s="110"/>
      <c r="W23970" s="110"/>
      <c r="Y23970" s="110"/>
      <c r="AA23970" s="110"/>
      <c r="AC23970" s="110"/>
    </row>
    <row r="23971" spans="19:29" x14ac:dyDescent="0.25">
      <c r="S23971" s="110"/>
      <c r="U23971" s="110"/>
      <c r="W23971" s="110"/>
      <c r="Y23971" s="110"/>
      <c r="AA23971" s="110"/>
      <c r="AC23971" s="110"/>
    </row>
    <row r="23972" spans="19:29" x14ac:dyDescent="0.25">
      <c r="S23972" s="110"/>
      <c r="U23972" s="110"/>
      <c r="W23972" s="110"/>
      <c r="Y23972" s="110"/>
      <c r="AA23972" s="110"/>
      <c r="AC23972" s="110"/>
    </row>
    <row r="23973" spans="19:29" x14ac:dyDescent="0.25">
      <c r="S23973" s="110"/>
      <c r="U23973" s="110"/>
      <c r="W23973" s="110"/>
      <c r="Y23973" s="110"/>
      <c r="AA23973" s="110"/>
      <c r="AC23973" s="110"/>
    </row>
    <row r="23974" spans="19:29" x14ac:dyDescent="0.25">
      <c r="S23974" s="111"/>
      <c r="U23974" s="111"/>
      <c r="W23974" s="111"/>
      <c r="Y23974" s="111"/>
      <c r="AA23974" s="111"/>
      <c r="AC23974" s="111"/>
    </row>
    <row r="23975" spans="19:29" x14ac:dyDescent="0.25">
      <c r="S23975" s="107"/>
      <c r="U23975" s="107"/>
      <c r="W23975" s="107"/>
      <c r="Y23975" s="107"/>
      <c r="AA23975" s="107"/>
      <c r="AC23975" s="107"/>
    </row>
    <row r="23976" spans="19:29" x14ac:dyDescent="0.25">
      <c r="S23976" s="108"/>
      <c r="U23976" s="108"/>
      <c r="W23976" s="108"/>
      <c r="Y23976" s="108"/>
      <c r="AA23976" s="108"/>
      <c r="AC23976" s="108"/>
    </row>
    <row r="23977" spans="19:29" x14ac:dyDescent="0.25">
      <c r="S23977" s="108"/>
      <c r="U23977" s="108"/>
      <c r="W23977" s="108"/>
      <c r="Y23977" s="108"/>
      <c r="AA23977" s="108"/>
      <c r="AC23977" s="108"/>
    </row>
    <row r="23978" spans="19:29" x14ac:dyDescent="0.25">
      <c r="S23978" s="109"/>
      <c r="U23978" s="109"/>
      <c r="W23978" s="109"/>
      <c r="Y23978" s="109"/>
      <c r="AA23978" s="109"/>
      <c r="AC23978" s="109"/>
    </row>
    <row r="23979" spans="19:29" x14ac:dyDescent="0.25">
      <c r="S23979" s="108"/>
      <c r="U23979" s="108"/>
      <c r="W23979" s="108"/>
      <c r="Y23979" s="108"/>
      <c r="AA23979" s="108"/>
      <c r="AC23979" s="108"/>
    </row>
    <row r="23980" spans="19:29" x14ac:dyDescent="0.25">
      <c r="S23980" s="108"/>
      <c r="U23980" s="108"/>
      <c r="W23980" s="108"/>
      <c r="Y23980" s="108"/>
      <c r="AA23980" s="108"/>
      <c r="AC23980" s="108"/>
    </row>
    <row r="23981" spans="19:29" x14ac:dyDescent="0.25">
      <c r="S23981" s="109"/>
      <c r="U23981" s="109"/>
      <c r="W23981" s="109"/>
      <c r="Y23981" s="109"/>
      <c r="AA23981" s="109"/>
      <c r="AC23981" s="109"/>
    </row>
    <row r="23982" spans="19:29" x14ac:dyDescent="0.25">
      <c r="S23982" s="108"/>
      <c r="U23982" s="108"/>
      <c r="W23982" s="108"/>
      <c r="Y23982" s="108"/>
      <c r="AA23982" s="108"/>
      <c r="AC23982" s="108"/>
    </row>
    <row r="23983" spans="19:29" x14ac:dyDescent="0.25">
      <c r="S23983" s="109"/>
      <c r="U23983" s="109"/>
      <c r="W23983" s="109"/>
      <c r="Y23983" s="109"/>
      <c r="AA23983" s="109"/>
      <c r="AC23983" s="109"/>
    </row>
    <row r="23984" spans="19:29" x14ac:dyDescent="0.25">
      <c r="S23984" s="108"/>
      <c r="U23984" s="108"/>
      <c r="W23984" s="108"/>
      <c r="Y23984" s="108"/>
      <c r="AA23984" s="108"/>
      <c r="AC23984" s="108"/>
    </row>
    <row r="23985" spans="19:29" x14ac:dyDescent="0.25">
      <c r="S23985" s="108"/>
      <c r="U23985" s="108"/>
      <c r="W23985" s="108"/>
      <c r="Y23985" s="108"/>
      <c r="AA23985" s="108"/>
      <c r="AC23985" s="108"/>
    </row>
    <row r="23986" spans="19:29" x14ac:dyDescent="0.25">
      <c r="S23986" s="108"/>
      <c r="U23986" s="108"/>
      <c r="W23986" s="108"/>
      <c r="Y23986" s="108"/>
      <c r="AA23986" s="108"/>
      <c r="AC23986" s="108"/>
    </row>
    <row r="23987" spans="19:29" x14ac:dyDescent="0.25">
      <c r="S23987" s="110"/>
      <c r="U23987" s="110"/>
      <c r="W23987" s="110"/>
      <c r="Y23987" s="110"/>
      <c r="AA23987" s="110"/>
      <c r="AC23987" s="110"/>
    </row>
    <row r="23988" spans="19:29" x14ac:dyDescent="0.25">
      <c r="S23988" s="110"/>
      <c r="U23988" s="110"/>
      <c r="W23988" s="110"/>
      <c r="Y23988" s="110"/>
      <c r="AA23988" s="110"/>
      <c r="AC23988" s="110"/>
    </row>
    <row r="23989" spans="19:29" x14ac:dyDescent="0.25">
      <c r="S23989" s="110"/>
      <c r="U23989" s="110"/>
      <c r="W23989" s="110"/>
      <c r="Y23989" s="110"/>
      <c r="AA23989" s="110"/>
      <c r="AC23989" s="110"/>
    </row>
    <row r="23990" spans="19:29" x14ac:dyDescent="0.25">
      <c r="S23990" s="110"/>
      <c r="U23990" s="110"/>
      <c r="W23990" s="110"/>
      <c r="Y23990" s="110"/>
      <c r="AA23990" s="110"/>
      <c r="AC23990" s="110"/>
    </row>
    <row r="23991" spans="19:29" x14ac:dyDescent="0.25">
      <c r="S23991" s="111"/>
      <c r="U23991" s="111"/>
      <c r="W23991" s="111"/>
      <c r="Y23991" s="111"/>
      <c r="AA23991" s="111"/>
      <c r="AC23991" s="111"/>
    </row>
    <row r="23992" spans="19:29" x14ac:dyDescent="0.25">
      <c r="S23992" s="107"/>
      <c r="U23992" s="107"/>
      <c r="W23992" s="107"/>
      <c r="Y23992" s="107"/>
      <c r="AA23992" s="107"/>
      <c r="AC23992" s="107"/>
    </row>
    <row r="23993" spans="19:29" x14ac:dyDescent="0.25">
      <c r="S23993" s="108"/>
      <c r="U23993" s="108"/>
      <c r="W23993" s="108"/>
      <c r="Y23993" s="108"/>
      <c r="AA23993" s="108"/>
      <c r="AC23993" s="108"/>
    </row>
    <row r="23994" spans="19:29" x14ac:dyDescent="0.25">
      <c r="S23994" s="108"/>
      <c r="U23994" s="108"/>
      <c r="W23994" s="108"/>
      <c r="Y23994" s="108"/>
      <c r="AA23994" s="108"/>
      <c r="AC23994" s="108"/>
    </row>
    <row r="23995" spans="19:29" x14ac:dyDescent="0.25">
      <c r="S23995" s="109"/>
      <c r="U23995" s="109"/>
      <c r="W23995" s="109"/>
      <c r="Y23995" s="109"/>
      <c r="AA23995" s="109"/>
      <c r="AC23995" s="109"/>
    </row>
    <row r="23996" spans="19:29" x14ac:dyDescent="0.25">
      <c r="S23996" s="108"/>
      <c r="U23996" s="108"/>
      <c r="W23996" s="108"/>
      <c r="Y23996" s="108"/>
      <c r="AA23996" s="108"/>
      <c r="AC23996" s="108"/>
    </row>
    <row r="23997" spans="19:29" x14ac:dyDescent="0.25">
      <c r="S23997" s="108"/>
      <c r="U23997" s="108"/>
      <c r="W23997" s="108"/>
      <c r="Y23997" s="108"/>
      <c r="AA23997" s="108"/>
      <c r="AC23997" s="108"/>
    </row>
    <row r="23998" spans="19:29" x14ac:dyDescent="0.25">
      <c r="S23998" s="109"/>
      <c r="U23998" s="109"/>
      <c r="W23998" s="109"/>
      <c r="Y23998" s="109"/>
      <c r="AA23998" s="109"/>
      <c r="AC23998" s="109"/>
    </row>
    <row r="23999" spans="19:29" x14ac:dyDescent="0.25">
      <c r="S23999" s="108"/>
      <c r="U23999" s="108"/>
      <c r="W23999" s="108"/>
      <c r="Y23999" s="108"/>
      <c r="AA23999" s="108"/>
      <c r="AC23999" s="108"/>
    </row>
    <row r="24000" spans="19:29" x14ac:dyDescent="0.25">
      <c r="S24000" s="109"/>
      <c r="U24000" s="109"/>
      <c r="W24000" s="109"/>
      <c r="Y24000" s="109"/>
      <c r="AA24000" s="109"/>
      <c r="AC24000" s="109"/>
    </row>
    <row r="24001" spans="19:29" x14ac:dyDescent="0.25">
      <c r="S24001" s="108"/>
      <c r="U24001" s="108"/>
      <c r="W24001" s="108"/>
      <c r="Y24001" s="108"/>
      <c r="AA24001" s="108"/>
      <c r="AC24001" s="108"/>
    </row>
    <row r="24002" spans="19:29" x14ac:dyDescent="0.25">
      <c r="S24002" s="108"/>
      <c r="U24002" s="108"/>
      <c r="W24002" s="108"/>
      <c r="Y24002" s="108"/>
      <c r="AA24002" s="108"/>
      <c r="AC24002" s="108"/>
    </row>
    <row r="24003" spans="19:29" x14ac:dyDescent="0.25">
      <c r="S24003" s="108"/>
      <c r="U24003" s="108"/>
      <c r="W24003" s="108"/>
      <c r="Y24003" s="108"/>
      <c r="AA24003" s="108"/>
      <c r="AC24003" s="108"/>
    </row>
    <row r="24004" spans="19:29" x14ac:dyDescent="0.25">
      <c r="S24004" s="110"/>
      <c r="U24004" s="110"/>
      <c r="W24004" s="110"/>
      <c r="Y24004" s="110"/>
      <c r="AA24004" s="110"/>
      <c r="AC24004" s="110"/>
    </row>
    <row r="24005" spans="19:29" x14ac:dyDescent="0.25">
      <c r="S24005" s="110"/>
      <c r="U24005" s="110"/>
      <c r="W24005" s="110"/>
      <c r="Y24005" s="110"/>
      <c r="AA24005" s="110"/>
      <c r="AC24005" s="110"/>
    </row>
    <row r="24006" spans="19:29" x14ac:dyDescent="0.25">
      <c r="S24006" s="110"/>
      <c r="U24006" s="110"/>
      <c r="W24006" s="110"/>
      <c r="Y24006" s="110"/>
      <c r="AA24006" s="110"/>
      <c r="AC24006" s="110"/>
    </row>
    <row r="24007" spans="19:29" x14ac:dyDescent="0.25">
      <c r="S24007" s="110"/>
      <c r="U24007" s="110"/>
      <c r="W24007" s="110"/>
      <c r="Y24007" s="110"/>
      <c r="AA24007" s="110"/>
      <c r="AC24007" s="110"/>
    </row>
    <row r="24008" spans="19:29" x14ac:dyDescent="0.25">
      <c r="S24008" s="111"/>
      <c r="U24008" s="111"/>
      <c r="W24008" s="111"/>
      <c r="Y24008" s="111"/>
      <c r="AA24008" s="111"/>
      <c r="AC24008" s="111"/>
    </row>
    <row r="24009" spans="19:29" x14ac:dyDescent="0.25">
      <c r="S24009" s="107"/>
      <c r="U24009" s="107"/>
      <c r="W24009" s="107"/>
      <c r="Y24009" s="107"/>
      <c r="AA24009" s="107"/>
      <c r="AC24009" s="107"/>
    </row>
    <row r="24010" spans="19:29" x14ac:dyDescent="0.25">
      <c r="S24010" s="108"/>
      <c r="U24010" s="108"/>
      <c r="W24010" s="108"/>
      <c r="Y24010" s="108"/>
      <c r="AA24010" s="108"/>
      <c r="AC24010" s="108"/>
    </row>
    <row r="24011" spans="19:29" x14ac:dyDescent="0.25">
      <c r="S24011" s="108"/>
      <c r="U24011" s="108"/>
      <c r="W24011" s="108"/>
      <c r="Y24011" s="108"/>
      <c r="AA24011" s="108"/>
      <c r="AC24011" s="108"/>
    </row>
    <row r="24012" spans="19:29" x14ac:dyDescent="0.25">
      <c r="S24012" s="109"/>
      <c r="U24012" s="109"/>
      <c r="W24012" s="109"/>
      <c r="Y24012" s="109"/>
      <c r="AA24012" s="109"/>
      <c r="AC24012" s="109"/>
    </row>
    <row r="24013" spans="19:29" x14ac:dyDescent="0.25">
      <c r="S24013" s="108"/>
      <c r="U24013" s="108"/>
      <c r="W24013" s="108"/>
      <c r="Y24013" s="108"/>
      <c r="AA24013" s="108"/>
      <c r="AC24013" s="108"/>
    </row>
    <row r="24014" spans="19:29" x14ac:dyDescent="0.25">
      <c r="S24014" s="108"/>
      <c r="U24014" s="108"/>
      <c r="W24014" s="108"/>
      <c r="Y24014" s="108"/>
      <c r="AA24014" s="108"/>
      <c r="AC24014" s="108"/>
    </row>
    <row r="24015" spans="19:29" x14ac:dyDescent="0.25">
      <c r="S24015" s="109"/>
      <c r="U24015" s="109"/>
      <c r="W24015" s="109"/>
      <c r="Y24015" s="109"/>
      <c r="AA24015" s="109"/>
      <c r="AC24015" s="109"/>
    </row>
    <row r="24016" spans="19:29" x14ac:dyDescent="0.25">
      <c r="S24016" s="108"/>
      <c r="U24016" s="108"/>
      <c r="W24016" s="108"/>
      <c r="Y24016" s="108"/>
      <c r="AA24016" s="108"/>
      <c r="AC24016" s="108"/>
    </row>
    <row r="24017" spans="19:29" x14ac:dyDescent="0.25">
      <c r="S24017" s="109"/>
      <c r="U24017" s="109"/>
      <c r="W24017" s="109"/>
      <c r="Y24017" s="109"/>
      <c r="AA24017" s="109"/>
      <c r="AC24017" s="109"/>
    </row>
    <row r="24018" spans="19:29" x14ac:dyDescent="0.25">
      <c r="S24018" s="108"/>
      <c r="U24018" s="108"/>
      <c r="W24018" s="108"/>
      <c r="Y24018" s="108"/>
      <c r="AA24018" s="108"/>
      <c r="AC24018" s="108"/>
    </row>
    <row r="24019" spans="19:29" x14ac:dyDescent="0.25">
      <c r="S24019" s="108"/>
      <c r="U24019" s="108"/>
      <c r="W24019" s="108"/>
      <c r="Y24019" s="108"/>
      <c r="AA24019" s="108"/>
      <c r="AC24019" s="108"/>
    </row>
    <row r="24020" spans="19:29" x14ac:dyDescent="0.25">
      <c r="S24020" s="108"/>
      <c r="U24020" s="108"/>
      <c r="W24020" s="108"/>
      <c r="Y24020" s="108"/>
      <c r="AA24020" s="108"/>
      <c r="AC24020" s="108"/>
    </row>
    <row r="24021" spans="19:29" x14ac:dyDescent="0.25">
      <c r="S24021" s="110"/>
      <c r="U24021" s="110"/>
      <c r="W24021" s="110"/>
      <c r="Y24021" s="110"/>
      <c r="AA24021" s="110"/>
      <c r="AC24021" s="110"/>
    </row>
    <row r="24022" spans="19:29" x14ac:dyDescent="0.25">
      <c r="S24022" s="110"/>
      <c r="U24022" s="110"/>
      <c r="W24022" s="110"/>
      <c r="Y24022" s="110"/>
      <c r="AA24022" s="110"/>
      <c r="AC24022" s="110"/>
    </row>
    <row r="24023" spans="19:29" x14ac:dyDescent="0.25">
      <c r="S24023" s="110"/>
      <c r="U24023" s="110"/>
      <c r="W24023" s="110"/>
      <c r="Y24023" s="110"/>
      <c r="AA24023" s="110"/>
      <c r="AC24023" s="110"/>
    </row>
    <row r="24024" spans="19:29" x14ac:dyDescent="0.25">
      <c r="S24024" s="110"/>
      <c r="U24024" s="110"/>
      <c r="W24024" s="110"/>
      <c r="Y24024" s="110"/>
      <c r="AA24024" s="110"/>
      <c r="AC24024" s="110"/>
    </row>
    <row r="24025" spans="19:29" x14ac:dyDescent="0.25">
      <c r="S24025" s="111"/>
      <c r="U24025" s="111"/>
      <c r="W24025" s="111"/>
      <c r="Y24025" s="111"/>
      <c r="AA24025" s="111"/>
      <c r="AC24025" s="111"/>
    </row>
    <row r="24026" spans="19:29" x14ac:dyDescent="0.25">
      <c r="S24026" s="107"/>
      <c r="U24026" s="107"/>
      <c r="W24026" s="107"/>
      <c r="Y24026" s="107"/>
      <c r="AA24026" s="107"/>
      <c r="AC24026" s="107"/>
    </row>
    <row r="24027" spans="19:29" x14ac:dyDescent="0.25">
      <c r="S24027" s="108"/>
      <c r="U24027" s="108"/>
      <c r="W24027" s="108"/>
      <c r="Y24027" s="108"/>
      <c r="AA24027" s="108"/>
      <c r="AC24027" s="108"/>
    </row>
    <row r="24028" spans="19:29" x14ac:dyDescent="0.25">
      <c r="S24028" s="108"/>
      <c r="U24028" s="108"/>
      <c r="W24028" s="108"/>
      <c r="Y24028" s="108"/>
      <c r="AA24028" s="108"/>
      <c r="AC24028" s="108"/>
    </row>
    <row r="24029" spans="19:29" x14ac:dyDescent="0.25">
      <c r="S24029" s="109"/>
      <c r="U24029" s="109"/>
      <c r="W24029" s="109"/>
      <c r="Y24029" s="109"/>
      <c r="AA24029" s="109"/>
      <c r="AC24029" s="109"/>
    </row>
    <row r="24030" spans="19:29" x14ac:dyDescent="0.25">
      <c r="S24030" s="108"/>
      <c r="U24030" s="108"/>
      <c r="W24030" s="108"/>
      <c r="Y24030" s="108"/>
      <c r="AA24030" s="108"/>
      <c r="AC24030" s="108"/>
    </row>
    <row r="24031" spans="19:29" x14ac:dyDescent="0.25">
      <c r="S24031" s="108"/>
      <c r="U24031" s="108"/>
      <c r="W24031" s="108"/>
      <c r="Y24031" s="108"/>
      <c r="AA24031" s="108"/>
      <c r="AC24031" s="108"/>
    </row>
    <row r="24032" spans="19:29" x14ac:dyDescent="0.25">
      <c r="S24032" s="109"/>
      <c r="U24032" s="109"/>
      <c r="W24032" s="109"/>
      <c r="Y24032" s="109"/>
      <c r="AA24032" s="109"/>
      <c r="AC24032" s="109"/>
    </row>
    <row r="24033" spans="19:29" x14ac:dyDescent="0.25">
      <c r="S24033" s="108"/>
      <c r="U24033" s="108"/>
      <c r="W24033" s="108"/>
      <c r="Y24033" s="108"/>
      <c r="AA24033" s="108"/>
      <c r="AC24033" s="108"/>
    </row>
    <row r="24034" spans="19:29" x14ac:dyDescent="0.25">
      <c r="S24034" s="109"/>
      <c r="U24034" s="109"/>
      <c r="W24034" s="109"/>
      <c r="Y24034" s="109"/>
      <c r="AA24034" s="109"/>
      <c r="AC24034" s="109"/>
    </row>
    <row r="24035" spans="19:29" x14ac:dyDescent="0.25">
      <c r="S24035" s="108"/>
      <c r="U24035" s="108"/>
      <c r="W24035" s="108"/>
      <c r="Y24035" s="108"/>
      <c r="AA24035" s="108"/>
      <c r="AC24035" s="108"/>
    </row>
    <row r="24036" spans="19:29" x14ac:dyDescent="0.25">
      <c r="S24036" s="108"/>
      <c r="U24036" s="108"/>
      <c r="W24036" s="108"/>
      <c r="Y24036" s="108"/>
      <c r="AA24036" s="108"/>
      <c r="AC24036" s="108"/>
    </row>
    <row r="24037" spans="19:29" x14ac:dyDescent="0.25">
      <c r="S24037" s="108"/>
      <c r="U24037" s="108"/>
      <c r="W24037" s="108"/>
      <c r="Y24037" s="108"/>
      <c r="AA24037" s="108"/>
      <c r="AC24037" s="108"/>
    </row>
    <row r="24038" spans="19:29" x14ac:dyDescent="0.25">
      <c r="S24038" s="110"/>
      <c r="U24038" s="110"/>
      <c r="W24038" s="110"/>
      <c r="Y24038" s="110"/>
      <c r="AA24038" s="110"/>
      <c r="AC24038" s="110"/>
    </row>
    <row r="24039" spans="19:29" x14ac:dyDescent="0.25">
      <c r="S24039" s="110"/>
      <c r="U24039" s="110"/>
      <c r="W24039" s="110"/>
      <c r="Y24039" s="110"/>
      <c r="AA24039" s="110"/>
      <c r="AC24039" s="110"/>
    </row>
    <row r="24040" spans="19:29" x14ac:dyDescent="0.25">
      <c r="S24040" s="110"/>
      <c r="U24040" s="110"/>
      <c r="W24040" s="110"/>
      <c r="Y24040" s="110"/>
      <c r="AA24040" s="110"/>
      <c r="AC24040" s="110"/>
    </row>
    <row r="24041" spans="19:29" x14ac:dyDescent="0.25">
      <c r="S24041" s="110"/>
      <c r="U24041" s="110"/>
      <c r="W24041" s="110"/>
      <c r="Y24041" s="110"/>
      <c r="AA24041" s="110"/>
      <c r="AC24041" s="110"/>
    </row>
    <row r="24042" spans="19:29" x14ac:dyDescent="0.25">
      <c r="S24042" s="111"/>
      <c r="U24042" s="111"/>
      <c r="W24042" s="111"/>
      <c r="Y24042" s="111"/>
      <c r="AA24042" s="111"/>
      <c r="AC24042" s="111"/>
    </row>
    <row r="24043" spans="19:29" x14ac:dyDescent="0.25">
      <c r="S24043" s="107"/>
      <c r="U24043" s="107"/>
      <c r="W24043" s="107"/>
      <c r="Y24043" s="107"/>
      <c r="AA24043" s="107"/>
      <c r="AC24043" s="107"/>
    </row>
    <row r="24044" spans="19:29" x14ac:dyDescent="0.25">
      <c r="S24044" s="108"/>
      <c r="U24044" s="108"/>
      <c r="W24044" s="108"/>
      <c r="Y24044" s="108"/>
      <c r="AA24044" s="108"/>
      <c r="AC24044" s="108"/>
    </row>
    <row r="24045" spans="19:29" x14ac:dyDescent="0.25">
      <c r="S24045" s="108"/>
      <c r="U24045" s="108"/>
      <c r="W24045" s="108"/>
      <c r="Y24045" s="108"/>
      <c r="AA24045" s="108"/>
      <c r="AC24045" s="108"/>
    </row>
    <row r="24046" spans="19:29" x14ac:dyDescent="0.25">
      <c r="S24046" s="109"/>
      <c r="U24046" s="109"/>
      <c r="W24046" s="109"/>
      <c r="Y24046" s="109"/>
      <c r="AA24046" s="109"/>
      <c r="AC24046" s="109"/>
    </row>
    <row r="24047" spans="19:29" x14ac:dyDescent="0.25">
      <c r="S24047" s="108"/>
      <c r="U24047" s="108"/>
      <c r="W24047" s="108"/>
      <c r="Y24047" s="108"/>
      <c r="AA24047" s="108"/>
      <c r="AC24047" s="108"/>
    </row>
    <row r="24048" spans="19:29" x14ac:dyDescent="0.25">
      <c r="S24048" s="108"/>
      <c r="U24048" s="108"/>
      <c r="W24048" s="108"/>
      <c r="Y24048" s="108"/>
      <c r="AA24048" s="108"/>
      <c r="AC24048" s="108"/>
    </row>
    <row r="24049" spans="19:29" x14ac:dyDescent="0.25">
      <c r="S24049" s="109"/>
      <c r="U24049" s="109"/>
      <c r="W24049" s="109"/>
      <c r="Y24049" s="109"/>
      <c r="AA24049" s="109"/>
      <c r="AC24049" s="109"/>
    </row>
    <row r="24050" spans="19:29" x14ac:dyDescent="0.25">
      <c r="S24050" s="108"/>
      <c r="U24050" s="108"/>
      <c r="W24050" s="108"/>
      <c r="Y24050" s="108"/>
      <c r="AA24050" s="108"/>
      <c r="AC24050" s="108"/>
    </row>
    <row r="24051" spans="19:29" x14ac:dyDescent="0.25">
      <c r="S24051" s="109"/>
      <c r="U24051" s="109"/>
      <c r="W24051" s="109"/>
      <c r="Y24051" s="109"/>
      <c r="AA24051" s="109"/>
      <c r="AC24051" s="109"/>
    </row>
    <row r="24052" spans="19:29" x14ac:dyDescent="0.25">
      <c r="S24052" s="108"/>
      <c r="U24052" s="108"/>
      <c r="W24052" s="108"/>
      <c r="Y24052" s="108"/>
      <c r="AA24052" s="108"/>
      <c r="AC24052" s="108"/>
    </row>
    <row r="24053" spans="19:29" x14ac:dyDescent="0.25">
      <c r="S24053" s="108"/>
      <c r="U24053" s="108"/>
      <c r="W24053" s="108"/>
      <c r="Y24053" s="108"/>
      <c r="AA24053" s="108"/>
      <c r="AC24053" s="108"/>
    </row>
    <row r="24054" spans="19:29" x14ac:dyDescent="0.25">
      <c r="S24054" s="108"/>
      <c r="U24054" s="108"/>
      <c r="W24054" s="108"/>
      <c r="Y24054" s="108"/>
      <c r="AA24054" s="108"/>
      <c r="AC24054" s="108"/>
    </row>
    <row r="24055" spans="19:29" x14ac:dyDescent="0.25">
      <c r="S24055" s="110"/>
      <c r="U24055" s="110"/>
      <c r="W24055" s="110"/>
      <c r="Y24055" s="110"/>
      <c r="AA24055" s="110"/>
      <c r="AC24055" s="110"/>
    </row>
    <row r="24056" spans="19:29" x14ac:dyDescent="0.25">
      <c r="S24056" s="110"/>
      <c r="U24056" s="110"/>
      <c r="W24056" s="110"/>
      <c r="Y24056" s="110"/>
      <c r="AA24056" s="110"/>
      <c r="AC24056" s="110"/>
    </row>
    <row r="24057" spans="19:29" x14ac:dyDescent="0.25">
      <c r="S24057" s="110"/>
      <c r="U24057" s="110"/>
      <c r="W24057" s="110"/>
      <c r="Y24057" s="110"/>
      <c r="AA24057" s="110"/>
      <c r="AC24057" s="110"/>
    </row>
    <row r="24058" spans="19:29" x14ac:dyDescent="0.25">
      <c r="S24058" s="110"/>
      <c r="U24058" s="110"/>
      <c r="W24058" s="110"/>
      <c r="Y24058" s="110"/>
      <c r="AA24058" s="110"/>
      <c r="AC24058" s="110"/>
    </row>
    <row r="24059" spans="19:29" x14ac:dyDescent="0.25">
      <c r="S24059" s="111"/>
      <c r="U24059" s="111"/>
      <c r="W24059" s="111"/>
      <c r="Y24059" s="111"/>
      <c r="AA24059" s="111"/>
      <c r="AC24059" s="111"/>
    </row>
    <row r="24060" spans="19:29" x14ac:dyDescent="0.25">
      <c r="S24060" s="107"/>
      <c r="U24060" s="107"/>
      <c r="W24060" s="107"/>
      <c r="Y24060" s="107"/>
      <c r="AA24060" s="107"/>
      <c r="AC24060" s="107"/>
    </row>
    <row r="24061" spans="19:29" x14ac:dyDescent="0.25">
      <c r="S24061" s="108"/>
      <c r="U24061" s="108"/>
      <c r="W24061" s="108"/>
      <c r="Y24061" s="108"/>
      <c r="AA24061" s="108"/>
      <c r="AC24061" s="108"/>
    </row>
    <row r="24062" spans="19:29" x14ac:dyDescent="0.25">
      <c r="S24062" s="108"/>
      <c r="U24062" s="108"/>
      <c r="W24062" s="108"/>
      <c r="Y24062" s="108"/>
      <c r="AA24062" s="108"/>
      <c r="AC24062" s="108"/>
    </row>
    <row r="24063" spans="19:29" x14ac:dyDescent="0.25">
      <c r="S24063" s="109"/>
      <c r="U24063" s="109"/>
      <c r="W24063" s="109"/>
      <c r="Y24063" s="109"/>
      <c r="AA24063" s="109"/>
      <c r="AC24063" s="109"/>
    </row>
    <row r="24064" spans="19:29" x14ac:dyDescent="0.25">
      <c r="S24064" s="108"/>
      <c r="U24064" s="108"/>
      <c r="W24064" s="108"/>
      <c r="Y24064" s="108"/>
      <c r="AA24064" s="108"/>
      <c r="AC24064" s="108"/>
    </row>
    <row r="24065" spans="19:29" x14ac:dyDescent="0.25">
      <c r="S24065" s="108"/>
      <c r="U24065" s="108"/>
      <c r="W24065" s="108"/>
      <c r="Y24065" s="108"/>
      <c r="AA24065" s="108"/>
      <c r="AC24065" s="108"/>
    </row>
    <row r="24066" spans="19:29" x14ac:dyDescent="0.25">
      <c r="S24066" s="109"/>
      <c r="U24066" s="109"/>
      <c r="W24066" s="109"/>
      <c r="Y24066" s="109"/>
      <c r="AA24066" s="109"/>
      <c r="AC24066" s="109"/>
    </row>
    <row r="24067" spans="19:29" x14ac:dyDescent="0.25">
      <c r="S24067" s="108"/>
      <c r="U24067" s="108"/>
      <c r="W24067" s="108"/>
      <c r="Y24067" s="108"/>
      <c r="AA24067" s="108"/>
      <c r="AC24067" s="108"/>
    </row>
    <row r="24068" spans="19:29" x14ac:dyDescent="0.25">
      <c r="S24068" s="109"/>
      <c r="U24068" s="109"/>
      <c r="W24068" s="109"/>
      <c r="Y24068" s="109"/>
      <c r="AA24068" s="109"/>
      <c r="AC24068" s="109"/>
    </row>
    <row r="24069" spans="19:29" x14ac:dyDescent="0.25">
      <c r="S24069" s="108"/>
      <c r="U24069" s="108"/>
      <c r="W24069" s="108"/>
      <c r="Y24069" s="108"/>
      <c r="AA24069" s="108"/>
      <c r="AC24069" s="108"/>
    </row>
    <row r="24070" spans="19:29" x14ac:dyDescent="0.25">
      <c r="S24070" s="108"/>
      <c r="U24070" s="108"/>
      <c r="W24070" s="108"/>
      <c r="Y24070" s="108"/>
      <c r="AA24070" s="108"/>
      <c r="AC24070" s="108"/>
    </row>
    <row r="24071" spans="19:29" x14ac:dyDescent="0.25">
      <c r="S24071" s="108"/>
      <c r="U24071" s="108"/>
      <c r="W24071" s="108"/>
      <c r="Y24071" s="108"/>
      <c r="AA24071" s="108"/>
      <c r="AC24071" s="108"/>
    </row>
    <row r="24072" spans="19:29" x14ac:dyDescent="0.25">
      <c r="S24072" s="110"/>
      <c r="U24072" s="110"/>
      <c r="W24072" s="110"/>
      <c r="Y24072" s="110"/>
      <c r="AA24072" s="110"/>
      <c r="AC24072" s="110"/>
    </row>
    <row r="24073" spans="19:29" x14ac:dyDescent="0.25">
      <c r="S24073" s="110"/>
      <c r="U24073" s="110"/>
      <c r="W24073" s="110"/>
      <c r="Y24073" s="110"/>
      <c r="AA24073" s="110"/>
      <c r="AC24073" s="110"/>
    </row>
    <row r="24074" spans="19:29" x14ac:dyDescent="0.25">
      <c r="S24074" s="110"/>
      <c r="U24074" s="110"/>
      <c r="W24074" s="110"/>
      <c r="Y24074" s="110"/>
      <c r="AA24074" s="110"/>
      <c r="AC24074" s="110"/>
    </row>
    <row r="24075" spans="19:29" x14ac:dyDescent="0.25">
      <c r="S24075" s="110"/>
      <c r="U24075" s="110"/>
      <c r="W24075" s="110"/>
      <c r="Y24075" s="110"/>
      <c r="AA24075" s="110"/>
      <c r="AC24075" s="110"/>
    </row>
    <row r="24076" spans="19:29" x14ac:dyDescent="0.25">
      <c r="S24076" s="111"/>
      <c r="U24076" s="111"/>
      <c r="W24076" s="111"/>
      <c r="Y24076" s="111"/>
      <c r="AA24076" s="111"/>
      <c r="AC24076" s="111"/>
    </row>
    <row r="24077" spans="19:29" x14ac:dyDescent="0.25">
      <c r="S24077" s="107"/>
      <c r="U24077" s="107"/>
      <c r="W24077" s="107"/>
      <c r="Y24077" s="107"/>
      <c r="AA24077" s="107"/>
      <c r="AC24077" s="107"/>
    </row>
    <row r="24078" spans="19:29" x14ac:dyDescent="0.25">
      <c r="S24078" s="108"/>
      <c r="U24078" s="108"/>
      <c r="W24078" s="108"/>
      <c r="Y24078" s="108"/>
      <c r="AA24078" s="108"/>
      <c r="AC24078" s="108"/>
    </row>
    <row r="24079" spans="19:29" x14ac:dyDescent="0.25">
      <c r="S24079" s="108"/>
      <c r="U24079" s="108"/>
      <c r="W24079" s="108"/>
      <c r="Y24079" s="108"/>
      <c r="AA24079" s="108"/>
      <c r="AC24079" s="108"/>
    </row>
    <row r="24080" spans="19:29" x14ac:dyDescent="0.25">
      <c r="S24080" s="109"/>
      <c r="U24080" s="109"/>
      <c r="W24080" s="109"/>
      <c r="Y24080" s="109"/>
      <c r="AA24080" s="109"/>
      <c r="AC24080" s="109"/>
    </row>
    <row r="24081" spans="19:29" x14ac:dyDescent="0.25">
      <c r="S24081" s="108"/>
      <c r="U24081" s="108"/>
      <c r="W24081" s="108"/>
      <c r="Y24081" s="108"/>
      <c r="AA24081" s="108"/>
      <c r="AC24081" s="108"/>
    </row>
    <row r="24082" spans="19:29" x14ac:dyDescent="0.25">
      <c r="S24082" s="108"/>
      <c r="U24082" s="108"/>
      <c r="W24082" s="108"/>
      <c r="Y24082" s="108"/>
      <c r="AA24082" s="108"/>
      <c r="AC24082" s="108"/>
    </row>
    <row r="24083" spans="19:29" x14ac:dyDescent="0.25">
      <c r="S24083" s="109"/>
      <c r="U24083" s="109"/>
      <c r="W24083" s="109"/>
      <c r="Y24083" s="109"/>
      <c r="AA24083" s="109"/>
      <c r="AC24083" s="109"/>
    </row>
    <row r="24084" spans="19:29" x14ac:dyDescent="0.25">
      <c r="S24084" s="108"/>
      <c r="U24084" s="108"/>
      <c r="W24084" s="108"/>
      <c r="Y24084" s="108"/>
      <c r="AA24084" s="108"/>
      <c r="AC24084" s="108"/>
    </row>
    <row r="24085" spans="19:29" x14ac:dyDescent="0.25">
      <c r="S24085" s="109"/>
      <c r="U24085" s="109"/>
      <c r="W24085" s="109"/>
      <c r="Y24085" s="109"/>
      <c r="AA24085" s="109"/>
      <c r="AC24085" s="109"/>
    </row>
    <row r="24086" spans="19:29" x14ac:dyDescent="0.25">
      <c r="S24086" s="108"/>
      <c r="U24086" s="108"/>
      <c r="W24086" s="108"/>
      <c r="Y24086" s="108"/>
      <c r="AA24086" s="108"/>
      <c r="AC24086" s="108"/>
    </row>
    <row r="24087" spans="19:29" x14ac:dyDescent="0.25">
      <c r="S24087" s="108"/>
      <c r="U24087" s="108"/>
      <c r="W24087" s="108"/>
      <c r="Y24087" s="108"/>
      <c r="AA24087" s="108"/>
      <c r="AC24087" s="108"/>
    </row>
    <row r="24088" spans="19:29" x14ac:dyDescent="0.25">
      <c r="S24088" s="108"/>
      <c r="U24088" s="108"/>
      <c r="W24088" s="108"/>
      <c r="Y24088" s="108"/>
      <c r="AA24088" s="108"/>
      <c r="AC24088" s="108"/>
    </row>
    <row r="24089" spans="19:29" x14ac:dyDescent="0.25">
      <c r="S24089" s="110"/>
      <c r="U24089" s="110"/>
      <c r="W24089" s="110"/>
      <c r="Y24089" s="110"/>
      <c r="AA24089" s="110"/>
      <c r="AC24089" s="110"/>
    </row>
    <row r="24090" spans="19:29" x14ac:dyDescent="0.25">
      <c r="S24090" s="110"/>
      <c r="U24090" s="110"/>
      <c r="W24090" s="110"/>
      <c r="Y24090" s="110"/>
      <c r="AA24090" s="110"/>
      <c r="AC24090" s="110"/>
    </row>
    <row r="24091" spans="19:29" x14ac:dyDescent="0.25">
      <c r="S24091" s="110"/>
      <c r="U24091" s="110"/>
      <c r="W24091" s="110"/>
      <c r="Y24091" s="110"/>
      <c r="AA24091" s="110"/>
      <c r="AC24091" s="110"/>
    </row>
    <row r="24092" spans="19:29" x14ac:dyDescent="0.25">
      <c r="S24092" s="110"/>
      <c r="U24092" s="110"/>
      <c r="W24092" s="110"/>
      <c r="Y24092" s="110"/>
      <c r="AA24092" s="110"/>
      <c r="AC24092" s="110"/>
    </row>
    <row r="24093" spans="19:29" x14ac:dyDescent="0.25">
      <c r="S24093" s="111"/>
      <c r="U24093" s="111"/>
      <c r="W24093" s="111"/>
      <c r="Y24093" s="111"/>
      <c r="AA24093" s="111"/>
      <c r="AC24093" s="111"/>
    </row>
    <row r="24094" spans="19:29" x14ac:dyDescent="0.25">
      <c r="S24094" s="107"/>
      <c r="U24094" s="107"/>
      <c r="W24094" s="107"/>
      <c r="Y24094" s="107"/>
      <c r="AA24094" s="107"/>
      <c r="AC24094" s="107"/>
    </row>
    <row r="24095" spans="19:29" x14ac:dyDescent="0.25">
      <c r="S24095" s="108"/>
      <c r="U24095" s="108"/>
      <c r="W24095" s="108"/>
      <c r="Y24095" s="108"/>
      <c r="AA24095" s="108"/>
      <c r="AC24095" s="108"/>
    </row>
    <row r="24096" spans="19:29" x14ac:dyDescent="0.25">
      <c r="S24096" s="108"/>
      <c r="U24096" s="108"/>
      <c r="W24096" s="108"/>
      <c r="Y24096" s="108"/>
      <c r="AA24096" s="108"/>
      <c r="AC24096" s="108"/>
    </row>
    <row r="24097" spans="19:29" x14ac:dyDescent="0.25">
      <c r="S24097" s="109"/>
      <c r="U24097" s="109"/>
      <c r="W24097" s="109"/>
      <c r="Y24097" s="109"/>
      <c r="AA24097" s="109"/>
      <c r="AC24097" s="109"/>
    </row>
    <row r="24098" spans="19:29" x14ac:dyDescent="0.25">
      <c r="S24098" s="108"/>
      <c r="U24098" s="108"/>
      <c r="W24098" s="108"/>
      <c r="Y24098" s="108"/>
      <c r="AA24098" s="108"/>
      <c r="AC24098" s="108"/>
    </row>
    <row r="24099" spans="19:29" x14ac:dyDescent="0.25">
      <c r="S24099" s="108"/>
      <c r="U24099" s="108"/>
      <c r="W24099" s="108"/>
      <c r="Y24099" s="108"/>
      <c r="AA24099" s="108"/>
      <c r="AC24099" s="108"/>
    </row>
    <row r="24100" spans="19:29" x14ac:dyDescent="0.25">
      <c r="S24100" s="109"/>
      <c r="U24100" s="109"/>
      <c r="W24100" s="109"/>
      <c r="Y24100" s="109"/>
      <c r="AA24100" s="109"/>
      <c r="AC24100" s="109"/>
    </row>
    <row r="24101" spans="19:29" x14ac:dyDescent="0.25">
      <c r="S24101" s="108"/>
      <c r="U24101" s="108"/>
      <c r="W24101" s="108"/>
      <c r="Y24101" s="108"/>
      <c r="AA24101" s="108"/>
      <c r="AC24101" s="108"/>
    </row>
    <row r="24102" spans="19:29" x14ac:dyDescent="0.25">
      <c r="S24102" s="109"/>
      <c r="U24102" s="109"/>
      <c r="W24102" s="109"/>
      <c r="Y24102" s="109"/>
      <c r="AA24102" s="109"/>
      <c r="AC24102" s="109"/>
    </row>
    <row r="24103" spans="19:29" x14ac:dyDescent="0.25">
      <c r="S24103" s="108"/>
      <c r="U24103" s="108"/>
      <c r="W24103" s="108"/>
      <c r="Y24103" s="108"/>
      <c r="AA24103" s="108"/>
      <c r="AC24103" s="108"/>
    </row>
    <row r="24104" spans="19:29" x14ac:dyDescent="0.25">
      <c r="S24104" s="108"/>
      <c r="U24104" s="108"/>
      <c r="W24104" s="108"/>
      <c r="Y24104" s="108"/>
      <c r="AA24104" s="108"/>
      <c r="AC24104" s="108"/>
    </row>
    <row r="24105" spans="19:29" x14ac:dyDescent="0.25">
      <c r="S24105" s="108"/>
      <c r="U24105" s="108"/>
      <c r="W24105" s="108"/>
      <c r="Y24105" s="108"/>
      <c r="AA24105" s="108"/>
      <c r="AC24105" s="108"/>
    </row>
    <row r="24106" spans="19:29" x14ac:dyDescent="0.25">
      <c r="S24106" s="110"/>
      <c r="U24106" s="110"/>
      <c r="W24106" s="110"/>
      <c r="Y24106" s="110"/>
      <c r="AA24106" s="110"/>
      <c r="AC24106" s="110"/>
    </row>
    <row r="24107" spans="19:29" x14ac:dyDescent="0.25">
      <c r="S24107" s="110"/>
      <c r="U24107" s="110"/>
      <c r="W24107" s="110"/>
      <c r="Y24107" s="110"/>
      <c r="AA24107" s="110"/>
      <c r="AC24107" s="110"/>
    </row>
    <row r="24108" spans="19:29" x14ac:dyDescent="0.25">
      <c r="S24108" s="110"/>
      <c r="U24108" s="110"/>
      <c r="W24108" s="110"/>
      <c r="Y24108" s="110"/>
      <c r="AA24108" s="110"/>
      <c r="AC24108" s="110"/>
    </row>
    <row r="24109" spans="19:29" x14ac:dyDescent="0.25">
      <c r="S24109" s="110"/>
      <c r="U24109" s="110"/>
      <c r="W24109" s="110"/>
      <c r="Y24109" s="110"/>
      <c r="AA24109" s="110"/>
      <c r="AC24109" s="110"/>
    </row>
    <row r="24110" spans="19:29" x14ac:dyDescent="0.25">
      <c r="S24110" s="111"/>
      <c r="U24110" s="111"/>
      <c r="W24110" s="111"/>
      <c r="Y24110" s="111"/>
      <c r="AA24110" s="111"/>
      <c r="AC24110" s="111"/>
    </row>
    <row r="24111" spans="19:29" x14ac:dyDescent="0.25">
      <c r="S24111" s="107"/>
      <c r="U24111" s="107"/>
      <c r="W24111" s="107"/>
      <c r="Y24111" s="107"/>
      <c r="AA24111" s="107"/>
      <c r="AC24111" s="107"/>
    </row>
    <row r="24112" spans="19:29" x14ac:dyDescent="0.25">
      <c r="S24112" s="108"/>
      <c r="U24112" s="108"/>
      <c r="W24112" s="108"/>
      <c r="Y24112" s="108"/>
      <c r="AA24112" s="108"/>
      <c r="AC24112" s="108"/>
    </row>
    <row r="24113" spans="19:29" x14ac:dyDescent="0.25">
      <c r="S24113" s="108"/>
      <c r="U24113" s="108"/>
      <c r="W24113" s="108"/>
      <c r="Y24113" s="108"/>
      <c r="AA24113" s="108"/>
      <c r="AC24113" s="108"/>
    </row>
    <row r="24114" spans="19:29" x14ac:dyDescent="0.25">
      <c r="S24114" s="109"/>
      <c r="U24114" s="109"/>
      <c r="W24114" s="109"/>
      <c r="Y24114" s="109"/>
      <c r="AA24114" s="109"/>
      <c r="AC24114" s="109"/>
    </row>
    <row r="24115" spans="19:29" x14ac:dyDescent="0.25">
      <c r="S24115" s="108"/>
      <c r="U24115" s="108"/>
      <c r="W24115" s="108"/>
      <c r="Y24115" s="108"/>
      <c r="AA24115" s="108"/>
      <c r="AC24115" s="108"/>
    </row>
    <row r="24116" spans="19:29" x14ac:dyDescent="0.25">
      <c r="S24116" s="108"/>
      <c r="U24116" s="108"/>
      <c r="W24116" s="108"/>
      <c r="Y24116" s="108"/>
      <c r="AA24116" s="108"/>
      <c r="AC24116" s="108"/>
    </row>
    <row r="24117" spans="19:29" x14ac:dyDescent="0.25">
      <c r="S24117" s="109"/>
      <c r="U24117" s="109"/>
      <c r="W24117" s="109"/>
      <c r="Y24117" s="109"/>
      <c r="AA24117" s="109"/>
      <c r="AC24117" s="109"/>
    </row>
    <row r="24118" spans="19:29" x14ac:dyDescent="0.25">
      <c r="S24118" s="108"/>
      <c r="U24118" s="108"/>
      <c r="W24118" s="108"/>
      <c r="Y24118" s="108"/>
      <c r="AA24118" s="108"/>
      <c r="AC24118" s="108"/>
    </row>
    <row r="24119" spans="19:29" x14ac:dyDescent="0.25">
      <c r="S24119" s="109"/>
      <c r="U24119" s="109"/>
      <c r="W24119" s="109"/>
      <c r="Y24119" s="109"/>
      <c r="AA24119" s="109"/>
      <c r="AC24119" s="109"/>
    </row>
    <row r="24120" spans="19:29" x14ac:dyDescent="0.25">
      <c r="S24120" s="108"/>
      <c r="U24120" s="108"/>
      <c r="W24120" s="108"/>
      <c r="Y24120" s="108"/>
      <c r="AA24120" s="108"/>
      <c r="AC24120" s="108"/>
    </row>
    <row r="24121" spans="19:29" x14ac:dyDescent="0.25">
      <c r="S24121" s="108"/>
      <c r="U24121" s="108"/>
      <c r="W24121" s="108"/>
      <c r="Y24121" s="108"/>
      <c r="AA24121" s="108"/>
      <c r="AC24121" s="108"/>
    </row>
    <row r="24122" spans="19:29" x14ac:dyDescent="0.25">
      <c r="S24122" s="108"/>
      <c r="U24122" s="108"/>
      <c r="W24122" s="108"/>
      <c r="Y24122" s="108"/>
      <c r="AA24122" s="108"/>
      <c r="AC24122" s="108"/>
    </row>
    <row r="24123" spans="19:29" x14ac:dyDescent="0.25">
      <c r="S24123" s="110"/>
      <c r="U24123" s="110"/>
      <c r="W24123" s="110"/>
      <c r="Y24123" s="110"/>
      <c r="AA24123" s="110"/>
      <c r="AC24123" s="110"/>
    </row>
    <row r="24124" spans="19:29" x14ac:dyDescent="0.25">
      <c r="S24124" s="110"/>
      <c r="U24124" s="110"/>
      <c r="W24124" s="110"/>
      <c r="Y24124" s="110"/>
      <c r="AA24124" s="110"/>
      <c r="AC24124" s="110"/>
    </row>
    <row r="24125" spans="19:29" x14ac:dyDescent="0.25">
      <c r="S24125" s="110"/>
      <c r="U24125" s="110"/>
      <c r="W24125" s="110"/>
      <c r="Y24125" s="110"/>
      <c r="AA24125" s="110"/>
      <c r="AC24125" s="110"/>
    </row>
    <row r="24126" spans="19:29" x14ac:dyDescent="0.25">
      <c r="S24126" s="110"/>
      <c r="U24126" s="110"/>
      <c r="W24126" s="110"/>
      <c r="Y24126" s="110"/>
      <c r="AA24126" s="110"/>
      <c r="AC24126" s="110"/>
    </row>
    <row r="24127" spans="19:29" x14ac:dyDescent="0.25">
      <c r="S24127" s="111"/>
      <c r="U24127" s="111"/>
      <c r="W24127" s="111"/>
      <c r="Y24127" s="111"/>
      <c r="AA24127" s="111"/>
      <c r="AC24127" s="111"/>
    </row>
    <row r="24128" spans="19:29" x14ac:dyDescent="0.25">
      <c r="S24128" s="107"/>
      <c r="U24128" s="107"/>
      <c r="W24128" s="107"/>
      <c r="Y24128" s="107"/>
      <c r="AA24128" s="107"/>
      <c r="AC24128" s="107"/>
    </row>
    <row r="24129" spans="19:29" x14ac:dyDescent="0.25">
      <c r="S24129" s="108"/>
      <c r="U24129" s="108"/>
      <c r="W24129" s="108"/>
      <c r="Y24129" s="108"/>
      <c r="AA24129" s="108"/>
      <c r="AC24129" s="108"/>
    </row>
    <row r="24130" spans="19:29" x14ac:dyDescent="0.25">
      <c r="S24130" s="108"/>
      <c r="U24130" s="108"/>
      <c r="W24130" s="108"/>
      <c r="Y24130" s="108"/>
      <c r="AA24130" s="108"/>
      <c r="AC24130" s="108"/>
    </row>
    <row r="24131" spans="19:29" x14ac:dyDescent="0.25">
      <c r="S24131" s="109"/>
      <c r="U24131" s="109"/>
      <c r="W24131" s="109"/>
      <c r="Y24131" s="109"/>
      <c r="AA24131" s="109"/>
      <c r="AC24131" s="109"/>
    </row>
    <row r="24132" spans="19:29" x14ac:dyDescent="0.25">
      <c r="S24132" s="108"/>
      <c r="U24132" s="108"/>
      <c r="W24132" s="108"/>
      <c r="Y24132" s="108"/>
      <c r="AA24132" s="108"/>
      <c r="AC24132" s="108"/>
    </row>
    <row r="24133" spans="19:29" x14ac:dyDescent="0.25">
      <c r="S24133" s="108"/>
      <c r="U24133" s="108"/>
      <c r="W24133" s="108"/>
      <c r="Y24133" s="108"/>
      <c r="AA24133" s="108"/>
      <c r="AC24133" s="108"/>
    </row>
    <row r="24134" spans="19:29" x14ac:dyDescent="0.25">
      <c r="S24134" s="109"/>
      <c r="U24134" s="109"/>
      <c r="W24134" s="109"/>
      <c r="Y24134" s="109"/>
      <c r="AA24134" s="109"/>
      <c r="AC24134" s="109"/>
    </row>
    <row r="24135" spans="19:29" x14ac:dyDescent="0.25">
      <c r="S24135" s="108"/>
      <c r="U24135" s="108"/>
      <c r="W24135" s="108"/>
      <c r="Y24135" s="108"/>
      <c r="AA24135" s="108"/>
      <c r="AC24135" s="108"/>
    </row>
    <row r="24136" spans="19:29" x14ac:dyDescent="0.25">
      <c r="S24136" s="109"/>
      <c r="U24136" s="109"/>
      <c r="W24136" s="109"/>
      <c r="Y24136" s="109"/>
      <c r="AA24136" s="109"/>
      <c r="AC24136" s="109"/>
    </row>
    <row r="24137" spans="19:29" x14ac:dyDescent="0.25">
      <c r="S24137" s="108"/>
      <c r="U24137" s="108"/>
      <c r="W24137" s="108"/>
      <c r="Y24137" s="108"/>
      <c r="AA24137" s="108"/>
      <c r="AC24137" s="108"/>
    </row>
    <row r="24138" spans="19:29" x14ac:dyDescent="0.25">
      <c r="S24138" s="108"/>
      <c r="U24138" s="108"/>
      <c r="W24138" s="108"/>
      <c r="Y24138" s="108"/>
      <c r="AA24138" s="108"/>
      <c r="AC24138" s="108"/>
    </row>
    <row r="24139" spans="19:29" x14ac:dyDescent="0.25">
      <c r="S24139" s="108"/>
      <c r="U24139" s="108"/>
      <c r="W24139" s="108"/>
      <c r="Y24139" s="108"/>
      <c r="AA24139" s="108"/>
      <c r="AC24139" s="108"/>
    </row>
    <row r="24140" spans="19:29" x14ac:dyDescent="0.25">
      <c r="S24140" s="110"/>
      <c r="U24140" s="110"/>
      <c r="W24140" s="110"/>
      <c r="Y24140" s="110"/>
      <c r="AA24140" s="110"/>
      <c r="AC24140" s="110"/>
    </row>
    <row r="24141" spans="19:29" x14ac:dyDescent="0.25">
      <c r="S24141" s="110"/>
      <c r="U24141" s="110"/>
      <c r="W24141" s="110"/>
      <c r="Y24141" s="110"/>
      <c r="AA24141" s="110"/>
      <c r="AC24141" s="110"/>
    </row>
    <row r="24142" spans="19:29" x14ac:dyDescent="0.25">
      <c r="S24142" s="110"/>
      <c r="U24142" s="110"/>
      <c r="W24142" s="110"/>
      <c r="Y24142" s="110"/>
      <c r="AA24142" s="110"/>
      <c r="AC24142" s="110"/>
    </row>
    <row r="24143" spans="19:29" x14ac:dyDescent="0.25">
      <c r="S24143" s="110"/>
      <c r="U24143" s="110"/>
      <c r="W24143" s="110"/>
      <c r="Y24143" s="110"/>
      <c r="AA24143" s="110"/>
      <c r="AC24143" s="110"/>
    </row>
    <row r="24144" spans="19:29" x14ac:dyDescent="0.25">
      <c r="S24144" s="111"/>
      <c r="U24144" s="111"/>
      <c r="W24144" s="111"/>
      <c r="Y24144" s="111"/>
      <c r="AA24144" s="111"/>
      <c r="AC24144" s="111"/>
    </row>
    <row r="24145" spans="19:29" x14ac:dyDescent="0.25">
      <c r="S24145" s="107"/>
      <c r="U24145" s="107"/>
      <c r="W24145" s="107"/>
      <c r="Y24145" s="107"/>
      <c r="AA24145" s="107"/>
      <c r="AC24145" s="107"/>
    </row>
    <row r="24146" spans="19:29" x14ac:dyDescent="0.25">
      <c r="S24146" s="108"/>
      <c r="U24146" s="108"/>
      <c r="W24146" s="108"/>
      <c r="Y24146" s="108"/>
      <c r="AA24146" s="108"/>
      <c r="AC24146" s="108"/>
    </row>
    <row r="24147" spans="19:29" x14ac:dyDescent="0.25">
      <c r="S24147" s="108"/>
      <c r="U24147" s="108"/>
      <c r="W24147" s="108"/>
      <c r="Y24147" s="108"/>
      <c r="AA24147" s="108"/>
      <c r="AC24147" s="108"/>
    </row>
    <row r="24148" spans="19:29" x14ac:dyDescent="0.25">
      <c r="S24148" s="109"/>
      <c r="U24148" s="109"/>
      <c r="W24148" s="109"/>
      <c r="Y24148" s="109"/>
      <c r="AA24148" s="109"/>
      <c r="AC24148" s="109"/>
    </row>
    <row r="24149" spans="19:29" x14ac:dyDescent="0.25">
      <c r="S24149" s="108"/>
      <c r="U24149" s="108"/>
      <c r="W24149" s="108"/>
      <c r="Y24149" s="108"/>
      <c r="AA24149" s="108"/>
      <c r="AC24149" s="108"/>
    </row>
    <row r="24150" spans="19:29" x14ac:dyDescent="0.25">
      <c r="S24150" s="108"/>
      <c r="U24150" s="108"/>
      <c r="W24150" s="108"/>
      <c r="Y24150" s="108"/>
      <c r="AA24150" s="108"/>
      <c r="AC24150" s="108"/>
    </row>
    <row r="24151" spans="19:29" x14ac:dyDescent="0.25">
      <c r="S24151" s="109"/>
      <c r="U24151" s="109"/>
      <c r="W24151" s="109"/>
      <c r="Y24151" s="109"/>
      <c r="AA24151" s="109"/>
      <c r="AC24151" s="109"/>
    </row>
    <row r="24152" spans="19:29" x14ac:dyDescent="0.25">
      <c r="S24152" s="108"/>
      <c r="U24152" s="108"/>
      <c r="W24152" s="108"/>
      <c r="Y24152" s="108"/>
      <c r="AA24152" s="108"/>
      <c r="AC24152" s="108"/>
    </row>
    <row r="24153" spans="19:29" x14ac:dyDescent="0.25">
      <c r="S24153" s="109"/>
      <c r="U24153" s="109"/>
      <c r="W24153" s="109"/>
      <c r="Y24153" s="109"/>
      <c r="AA24153" s="109"/>
      <c r="AC24153" s="109"/>
    </row>
    <row r="24154" spans="19:29" x14ac:dyDescent="0.25">
      <c r="S24154" s="108"/>
      <c r="U24154" s="108"/>
      <c r="W24154" s="108"/>
      <c r="Y24154" s="108"/>
      <c r="AA24154" s="108"/>
      <c r="AC24154" s="108"/>
    </row>
    <row r="24155" spans="19:29" x14ac:dyDescent="0.25">
      <c r="S24155" s="108"/>
      <c r="U24155" s="108"/>
      <c r="W24155" s="108"/>
      <c r="Y24155" s="108"/>
      <c r="AA24155" s="108"/>
      <c r="AC24155" s="108"/>
    </row>
    <row r="24156" spans="19:29" x14ac:dyDescent="0.25">
      <c r="S24156" s="108"/>
      <c r="U24156" s="108"/>
      <c r="W24156" s="108"/>
      <c r="Y24156" s="108"/>
      <c r="AA24156" s="108"/>
      <c r="AC24156" s="108"/>
    </row>
    <row r="24157" spans="19:29" x14ac:dyDescent="0.25">
      <c r="S24157" s="110"/>
      <c r="U24157" s="110"/>
      <c r="W24157" s="110"/>
      <c r="Y24157" s="110"/>
      <c r="AA24157" s="110"/>
      <c r="AC24157" s="110"/>
    </row>
    <row r="24158" spans="19:29" x14ac:dyDescent="0.25">
      <c r="S24158" s="110"/>
      <c r="U24158" s="110"/>
      <c r="W24158" s="110"/>
      <c r="Y24158" s="110"/>
      <c r="AA24158" s="110"/>
      <c r="AC24158" s="110"/>
    </row>
    <row r="24159" spans="19:29" x14ac:dyDescent="0.25">
      <c r="S24159" s="110"/>
      <c r="U24159" s="110"/>
      <c r="W24159" s="110"/>
      <c r="Y24159" s="110"/>
      <c r="AA24159" s="110"/>
      <c r="AC24159" s="110"/>
    </row>
    <row r="24160" spans="19:29" x14ac:dyDescent="0.25">
      <c r="S24160" s="110"/>
      <c r="U24160" s="110"/>
      <c r="W24160" s="110"/>
      <c r="Y24160" s="110"/>
      <c r="AA24160" s="110"/>
      <c r="AC24160" s="110"/>
    </row>
    <row r="24161" spans="19:29" x14ac:dyDescent="0.25">
      <c r="S24161" s="111"/>
      <c r="U24161" s="111"/>
      <c r="W24161" s="111"/>
      <c r="Y24161" s="111"/>
      <c r="AA24161" s="111"/>
      <c r="AC24161" s="111"/>
    </row>
    <row r="24162" spans="19:29" x14ac:dyDescent="0.25">
      <c r="S24162" s="107"/>
      <c r="U24162" s="107"/>
      <c r="W24162" s="107"/>
      <c r="Y24162" s="107"/>
      <c r="AA24162" s="107"/>
      <c r="AC24162" s="107"/>
    </row>
    <row r="24163" spans="19:29" x14ac:dyDescent="0.25">
      <c r="S24163" s="108"/>
      <c r="U24163" s="108"/>
      <c r="W24163" s="108"/>
      <c r="Y24163" s="108"/>
      <c r="AA24163" s="108"/>
      <c r="AC24163" s="108"/>
    </row>
    <row r="24164" spans="19:29" x14ac:dyDescent="0.25">
      <c r="S24164" s="108"/>
      <c r="U24164" s="108"/>
      <c r="W24164" s="108"/>
      <c r="Y24164" s="108"/>
      <c r="AA24164" s="108"/>
      <c r="AC24164" s="108"/>
    </row>
    <row r="24165" spans="19:29" x14ac:dyDescent="0.25">
      <c r="S24165" s="109"/>
      <c r="U24165" s="109"/>
      <c r="W24165" s="109"/>
      <c r="Y24165" s="109"/>
      <c r="AA24165" s="109"/>
      <c r="AC24165" s="109"/>
    </row>
    <row r="24166" spans="19:29" x14ac:dyDescent="0.25">
      <c r="S24166" s="108"/>
      <c r="U24166" s="108"/>
      <c r="W24166" s="108"/>
      <c r="Y24166" s="108"/>
      <c r="AA24166" s="108"/>
      <c r="AC24166" s="108"/>
    </row>
    <row r="24167" spans="19:29" x14ac:dyDescent="0.25">
      <c r="S24167" s="108"/>
      <c r="U24167" s="108"/>
      <c r="W24167" s="108"/>
      <c r="Y24167" s="108"/>
      <c r="AA24167" s="108"/>
      <c r="AC24167" s="108"/>
    </row>
    <row r="24168" spans="19:29" x14ac:dyDescent="0.25">
      <c r="S24168" s="109"/>
      <c r="U24168" s="109"/>
      <c r="W24168" s="109"/>
      <c r="Y24168" s="109"/>
      <c r="AA24168" s="109"/>
      <c r="AC24168" s="109"/>
    </row>
    <row r="24169" spans="19:29" x14ac:dyDescent="0.25">
      <c r="S24169" s="108"/>
      <c r="U24169" s="108"/>
      <c r="W24169" s="108"/>
      <c r="Y24169" s="108"/>
      <c r="AA24169" s="108"/>
      <c r="AC24169" s="108"/>
    </row>
    <row r="24170" spans="19:29" x14ac:dyDescent="0.25">
      <c r="S24170" s="109"/>
      <c r="U24170" s="109"/>
      <c r="W24170" s="109"/>
      <c r="Y24170" s="109"/>
      <c r="AA24170" s="109"/>
      <c r="AC24170" s="109"/>
    </row>
    <row r="24171" spans="19:29" x14ac:dyDescent="0.25">
      <c r="S24171" s="108"/>
      <c r="U24171" s="108"/>
      <c r="W24171" s="108"/>
      <c r="Y24171" s="108"/>
      <c r="AA24171" s="108"/>
      <c r="AC24171" s="108"/>
    </row>
    <row r="24172" spans="19:29" x14ac:dyDescent="0.25">
      <c r="S24172" s="108"/>
      <c r="U24172" s="108"/>
      <c r="W24172" s="108"/>
      <c r="Y24172" s="108"/>
      <c r="AA24172" s="108"/>
      <c r="AC24172" s="108"/>
    </row>
    <row r="24173" spans="19:29" x14ac:dyDescent="0.25">
      <c r="S24173" s="108"/>
      <c r="U24173" s="108"/>
      <c r="W24173" s="108"/>
      <c r="Y24173" s="108"/>
      <c r="AA24173" s="108"/>
      <c r="AC24173" s="108"/>
    </row>
    <row r="24174" spans="19:29" x14ac:dyDescent="0.25">
      <c r="S24174" s="110"/>
      <c r="U24174" s="110"/>
      <c r="W24174" s="110"/>
      <c r="Y24174" s="110"/>
      <c r="AA24174" s="110"/>
      <c r="AC24174" s="110"/>
    </row>
    <row r="24175" spans="19:29" x14ac:dyDescent="0.25">
      <c r="S24175" s="110"/>
      <c r="U24175" s="110"/>
      <c r="W24175" s="110"/>
      <c r="Y24175" s="110"/>
      <c r="AA24175" s="110"/>
      <c r="AC24175" s="110"/>
    </row>
    <row r="24176" spans="19:29" x14ac:dyDescent="0.25">
      <c r="S24176" s="110"/>
      <c r="U24176" s="110"/>
      <c r="W24176" s="110"/>
      <c r="Y24176" s="110"/>
      <c r="AA24176" s="110"/>
      <c r="AC24176" s="110"/>
    </row>
    <row r="24177" spans="19:29" x14ac:dyDescent="0.25">
      <c r="S24177" s="110"/>
      <c r="U24177" s="110"/>
      <c r="W24177" s="110"/>
      <c r="Y24177" s="110"/>
      <c r="AA24177" s="110"/>
      <c r="AC24177" s="110"/>
    </row>
    <row r="24178" spans="19:29" x14ac:dyDescent="0.25">
      <c r="S24178" s="111"/>
      <c r="U24178" s="111"/>
      <c r="W24178" s="111"/>
      <c r="Y24178" s="111"/>
      <c r="AA24178" s="111"/>
      <c r="AC24178" s="111"/>
    </row>
    <row r="24179" spans="19:29" x14ac:dyDescent="0.25">
      <c r="S24179" s="107"/>
      <c r="U24179" s="107"/>
      <c r="W24179" s="107"/>
      <c r="Y24179" s="107"/>
      <c r="AA24179" s="107"/>
      <c r="AC24179" s="107"/>
    </row>
    <row r="24180" spans="19:29" x14ac:dyDescent="0.25">
      <c r="S24180" s="108"/>
      <c r="U24180" s="108"/>
      <c r="W24180" s="108"/>
      <c r="Y24180" s="108"/>
      <c r="AA24180" s="108"/>
      <c r="AC24180" s="108"/>
    </row>
    <row r="24181" spans="19:29" x14ac:dyDescent="0.25">
      <c r="S24181" s="108"/>
      <c r="U24181" s="108"/>
      <c r="W24181" s="108"/>
      <c r="Y24181" s="108"/>
      <c r="AA24181" s="108"/>
      <c r="AC24181" s="108"/>
    </row>
    <row r="24182" spans="19:29" x14ac:dyDescent="0.25">
      <c r="S24182" s="109"/>
      <c r="U24182" s="109"/>
      <c r="W24182" s="109"/>
      <c r="Y24182" s="109"/>
      <c r="AA24182" s="109"/>
      <c r="AC24182" s="109"/>
    </row>
    <row r="24183" spans="19:29" x14ac:dyDescent="0.25">
      <c r="S24183" s="108"/>
      <c r="U24183" s="108"/>
      <c r="W24183" s="108"/>
      <c r="Y24183" s="108"/>
      <c r="AA24183" s="108"/>
      <c r="AC24183" s="108"/>
    </row>
    <row r="24184" spans="19:29" x14ac:dyDescent="0.25">
      <c r="S24184" s="108"/>
      <c r="U24184" s="108"/>
      <c r="W24184" s="108"/>
      <c r="Y24184" s="108"/>
      <c r="AA24184" s="108"/>
      <c r="AC24184" s="108"/>
    </row>
    <row r="24185" spans="19:29" x14ac:dyDescent="0.25">
      <c r="S24185" s="109"/>
      <c r="U24185" s="109"/>
      <c r="W24185" s="109"/>
      <c r="Y24185" s="109"/>
      <c r="AA24185" s="109"/>
      <c r="AC24185" s="109"/>
    </row>
    <row r="24186" spans="19:29" x14ac:dyDescent="0.25">
      <c r="S24186" s="108"/>
      <c r="U24186" s="108"/>
      <c r="W24186" s="108"/>
      <c r="Y24186" s="108"/>
      <c r="AA24186" s="108"/>
      <c r="AC24186" s="108"/>
    </row>
    <row r="24187" spans="19:29" x14ac:dyDescent="0.25">
      <c r="S24187" s="109"/>
      <c r="U24187" s="109"/>
      <c r="W24187" s="109"/>
      <c r="Y24187" s="109"/>
      <c r="AA24187" s="109"/>
      <c r="AC24187" s="109"/>
    </row>
    <row r="24188" spans="19:29" x14ac:dyDescent="0.25">
      <c r="S24188" s="108"/>
      <c r="U24188" s="108"/>
      <c r="W24188" s="108"/>
      <c r="Y24188" s="108"/>
      <c r="AA24188" s="108"/>
      <c r="AC24188" s="108"/>
    </row>
    <row r="24189" spans="19:29" x14ac:dyDescent="0.25">
      <c r="S24189" s="108"/>
      <c r="U24189" s="108"/>
      <c r="W24189" s="108"/>
      <c r="Y24189" s="108"/>
      <c r="AA24189" s="108"/>
      <c r="AC24189" s="108"/>
    </row>
    <row r="24190" spans="19:29" x14ac:dyDescent="0.25">
      <c r="S24190" s="108"/>
      <c r="U24190" s="108"/>
      <c r="W24190" s="108"/>
      <c r="Y24190" s="108"/>
      <c r="AA24190" s="108"/>
      <c r="AC24190" s="108"/>
    </row>
    <row r="24191" spans="19:29" x14ac:dyDescent="0.25">
      <c r="S24191" s="110"/>
      <c r="U24191" s="110"/>
      <c r="W24191" s="110"/>
      <c r="Y24191" s="110"/>
      <c r="AA24191" s="110"/>
      <c r="AC24191" s="110"/>
    </row>
    <row r="24192" spans="19:29" x14ac:dyDescent="0.25">
      <c r="S24192" s="110"/>
      <c r="U24192" s="110"/>
      <c r="W24192" s="110"/>
      <c r="Y24192" s="110"/>
      <c r="AA24192" s="110"/>
      <c r="AC24192" s="110"/>
    </row>
    <row r="24193" spans="19:29" x14ac:dyDescent="0.25">
      <c r="S24193" s="110"/>
      <c r="U24193" s="110"/>
      <c r="W24193" s="110"/>
      <c r="Y24193" s="110"/>
      <c r="AA24193" s="110"/>
      <c r="AC24193" s="110"/>
    </row>
    <row r="24194" spans="19:29" x14ac:dyDescent="0.25">
      <c r="S24194" s="110"/>
      <c r="U24194" s="110"/>
      <c r="W24194" s="110"/>
      <c r="Y24194" s="110"/>
      <c r="AA24194" s="110"/>
      <c r="AC24194" s="110"/>
    </row>
    <row r="24195" spans="19:29" x14ac:dyDescent="0.25">
      <c r="S24195" s="111"/>
      <c r="U24195" s="111"/>
      <c r="W24195" s="111"/>
      <c r="Y24195" s="111"/>
      <c r="AA24195" s="111"/>
      <c r="AC24195" s="111"/>
    </row>
    <row r="24196" spans="19:29" x14ac:dyDescent="0.25">
      <c r="S24196" s="107"/>
      <c r="U24196" s="107"/>
      <c r="W24196" s="107"/>
      <c r="Y24196" s="107"/>
      <c r="AA24196" s="107"/>
      <c r="AC24196" s="107"/>
    </row>
    <row r="24197" spans="19:29" x14ac:dyDescent="0.25">
      <c r="S24197" s="108"/>
      <c r="U24197" s="108"/>
      <c r="W24197" s="108"/>
      <c r="Y24197" s="108"/>
      <c r="AA24197" s="108"/>
      <c r="AC24197" s="108"/>
    </row>
    <row r="24198" spans="19:29" x14ac:dyDescent="0.25">
      <c r="S24198" s="108"/>
      <c r="U24198" s="108"/>
      <c r="W24198" s="108"/>
      <c r="Y24198" s="108"/>
      <c r="AA24198" s="108"/>
      <c r="AC24198" s="108"/>
    </row>
    <row r="24199" spans="19:29" x14ac:dyDescent="0.25">
      <c r="S24199" s="109"/>
      <c r="U24199" s="109"/>
      <c r="W24199" s="109"/>
      <c r="Y24199" s="109"/>
      <c r="AA24199" s="109"/>
      <c r="AC24199" s="109"/>
    </row>
    <row r="24200" spans="19:29" x14ac:dyDescent="0.25">
      <c r="S24200" s="108"/>
      <c r="U24200" s="108"/>
      <c r="W24200" s="108"/>
      <c r="Y24200" s="108"/>
      <c r="AA24200" s="108"/>
      <c r="AC24200" s="108"/>
    </row>
    <row r="24201" spans="19:29" x14ac:dyDescent="0.25">
      <c r="S24201" s="108"/>
      <c r="U24201" s="108"/>
      <c r="W24201" s="108"/>
      <c r="Y24201" s="108"/>
      <c r="AA24201" s="108"/>
      <c r="AC24201" s="108"/>
    </row>
    <row r="24202" spans="19:29" x14ac:dyDescent="0.25">
      <c r="S24202" s="109"/>
      <c r="U24202" s="109"/>
      <c r="W24202" s="109"/>
      <c r="Y24202" s="109"/>
      <c r="AA24202" s="109"/>
      <c r="AC24202" s="109"/>
    </row>
    <row r="24203" spans="19:29" x14ac:dyDescent="0.25">
      <c r="S24203" s="108"/>
      <c r="U24203" s="108"/>
      <c r="W24203" s="108"/>
      <c r="Y24203" s="108"/>
      <c r="AA24203" s="108"/>
      <c r="AC24203" s="108"/>
    </row>
    <row r="24204" spans="19:29" x14ac:dyDescent="0.25">
      <c r="S24204" s="109"/>
      <c r="U24204" s="109"/>
      <c r="W24204" s="109"/>
      <c r="Y24204" s="109"/>
      <c r="AA24204" s="109"/>
      <c r="AC24204" s="109"/>
    </row>
    <row r="24205" spans="19:29" x14ac:dyDescent="0.25">
      <c r="S24205" s="108"/>
      <c r="U24205" s="108"/>
      <c r="W24205" s="108"/>
      <c r="Y24205" s="108"/>
      <c r="AA24205" s="108"/>
      <c r="AC24205" s="108"/>
    </row>
    <row r="24206" spans="19:29" x14ac:dyDescent="0.25">
      <c r="S24206" s="108"/>
      <c r="U24206" s="108"/>
      <c r="W24206" s="108"/>
      <c r="Y24206" s="108"/>
      <c r="AA24206" s="108"/>
      <c r="AC24206" s="108"/>
    </row>
    <row r="24207" spans="19:29" x14ac:dyDescent="0.25">
      <c r="S24207" s="108"/>
      <c r="U24207" s="108"/>
      <c r="W24207" s="108"/>
      <c r="Y24207" s="108"/>
      <c r="AA24207" s="108"/>
      <c r="AC24207" s="108"/>
    </row>
    <row r="24208" spans="19:29" x14ac:dyDescent="0.25">
      <c r="S24208" s="110"/>
      <c r="U24208" s="110"/>
      <c r="W24208" s="110"/>
      <c r="Y24208" s="110"/>
      <c r="AA24208" s="110"/>
      <c r="AC24208" s="110"/>
    </row>
    <row r="24209" spans="19:29" x14ac:dyDescent="0.25">
      <c r="S24209" s="110"/>
      <c r="U24209" s="110"/>
      <c r="W24209" s="110"/>
      <c r="Y24209" s="110"/>
      <c r="AA24209" s="110"/>
      <c r="AC24209" s="110"/>
    </row>
    <row r="24210" spans="19:29" x14ac:dyDescent="0.25">
      <c r="S24210" s="110"/>
      <c r="U24210" s="110"/>
      <c r="W24210" s="110"/>
      <c r="Y24210" s="110"/>
      <c r="AA24210" s="110"/>
      <c r="AC24210" s="110"/>
    </row>
    <row r="24211" spans="19:29" x14ac:dyDescent="0.25">
      <c r="S24211" s="110"/>
      <c r="U24211" s="110"/>
      <c r="W24211" s="110"/>
      <c r="Y24211" s="110"/>
      <c r="AA24211" s="110"/>
      <c r="AC24211" s="110"/>
    </row>
    <row r="24212" spans="19:29" x14ac:dyDescent="0.25">
      <c r="S24212" s="111"/>
      <c r="U24212" s="111"/>
      <c r="W24212" s="111"/>
      <c r="Y24212" s="111"/>
      <c r="AA24212" s="111"/>
      <c r="AC24212" s="111"/>
    </row>
    <row r="24213" spans="19:29" x14ac:dyDescent="0.25">
      <c r="S24213" s="107"/>
      <c r="U24213" s="107"/>
      <c r="W24213" s="107"/>
      <c r="Y24213" s="107"/>
      <c r="AA24213" s="107"/>
      <c r="AC24213" s="107"/>
    </row>
    <row r="24214" spans="19:29" x14ac:dyDescent="0.25">
      <c r="S24214" s="108"/>
      <c r="U24214" s="108"/>
      <c r="W24214" s="108"/>
      <c r="Y24214" s="108"/>
      <c r="AA24214" s="108"/>
      <c r="AC24214" s="108"/>
    </row>
    <row r="24215" spans="19:29" x14ac:dyDescent="0.25">
      <c r="S24215" s="108"/>
      <c r="U24215" s="108"/>
      <c r="W24215" s="108"/>
      <c r="Y24215" s="108"/>
      <c r="AA24215" s="108"/>
      <c r="AC24215" s="108"/>
    </row>
    <row r="24216" spans="19:29" x14ac:dyDescent="0.25">
      <c r="S24216" s="109"/>
      <c r="U24216" s="109"/>
      <c r="W24216" s="109"/>
      <c r="Y24216" s="109"/>
      <c r="AA24216" s="109"/>
      <c r="AC24216" s="109"/>
    </row>
    <row r="24217" spans="19:29" x14ac:dyDescent="0.25">
      <c r="S24217" s="108"/>
      <c r="U24217" s="108"/>
      <c r="W24217" s="108"/>
      <c r="Y24217" s="108"/>
      <c r="AA24217" s="108"/>
      <c r="AC24217" s="108"/>
    </row>
    <row r="24218" spans="19:29" x14ac:dyDescent="0.25">
      <c r="S24218" s="108"/>
      <c r="U24218" s="108"/>
      <c r="W24218" s="108"/>
      <c r="Y24218" s="108"/>
      <c r="AA24218" s="108"/>
      <c r="AC24218" s="108"/>
    </row>
    <row r="24219" spans="19:29" x14ac:dyDescent="0.25">
      <c r="S24219" s="109"/>
      <c r="U24219" s="109"/>
      <c r="W24219" s="109"/>
      <c r="Y24219" s="109"/>
      <c r="AA24219" s="109"/>
      <c r="AC24219" s="109"/>
    </row>
    <row r="24220" spans="19:29" x14ac:dyDescent="0.25">
      <c r="S24220" s="108"/>
      <c r="U24220" s="108"/>
      <c r="W24220" s="108"/>
      <c r="Y24220" s="108"/>
      <c r="AA24220" s="108"/>
      <c r="AC24220" s="108"/>
    </row>
    <row r="24221" spans="19:29" x14ac:dyDescent="0.25">
      <c r="S24221" s="109"/>
      <c r="U24221" s="109"/>
      <c r="W24221" s="109"/>
      <c r="Y24221" s="109"/>
      <c r="AA24221" s="109"/>
      <c r="AC24221" s="109"/>
    </row>
    <row r="24222" spans="19:29" x14ac:dyDescent="0.25">
      <c r="S24222" s="108"/>
      <c r="U24222" s="108"/>
      <c r="W24222" s="108"/>
      <c r="Y24222" s="108"/>
      <c r="AA24222" s="108"/>
      <c r="AC24222" s="108"/>
    </row>
    <row r="24223" spans="19:29" x14ac:dyDescent="0.25">
      <c r="S24223" s="108"/>
      <c r="U24223" s="108"/>
      <c r="W24223" s="108"/>
      <c r="Y24223" s="108"/>
      <c r="AA24223" s="108"/>
      <c r="AC24223" s="108"/>
    </row>
    <row r="24224" spans="19:29" x14ac:dyDescent="0.25">
      <c r="S24224" s="108"/>
      <c r="U24224" s="108"/>
      <c r="W24224" s="108"/>
      <c r="Y24224" s="108"/>
      <c r="AA24224" s="108"/>
      <c r="AC24224" s="108"/>
    </row>
    <row r="24225" spans="19:29" x14ac:dyDescent="0.25">
      <c r="S24225" s="110"/>
      <c r="U24225" s="110"/>
      <c r="W24225" s="110"/>
      <c r="Y24225" s="110"/>
      <c r="AA24225" s="110"/>
      <c r="AC24225" s="110"/>
    </row>
    <row r="24226" spans="19:29" x14ac:dyDescent="0.25">
      <c r="S24226" s="110"/>
      <c r="U24226" s="110"/>
      <c r="W24226" s="110"/>
      <c r="Y24226" s="110"/>
      <c r="AA24226" s="110"/>
      <c r="AC24226" s="110"/>
    </row>
    <row r="24227" spans="19:29" x14ac:dyDescent="0.25">
      <c r="S24227" s="110"/>
      <c r="U24227" s="110"/>
      <c r="W24227" s="110"/>
      <c r="Y24227" s="110"/>
      <c r="AA24227" s="110"/>
      <c r="AC24227" s="110"/>
    </row>
    <row r="24228" spans="19:29" x14ac:dyDescent="0.25">
      <c r="S24228" s="110"/>
      <c r="U24228" s="110"/>
      <c r="W24228" s="110"/>
      <c r="Y24228" s="110"/>
      <c r="AA24228" s="110"/>
      <c r="AC24228" s="110"/>
    </row>
    <row r="24229" spans="19:29" x14ac:dyDescent="0.25">
      <c r="S24229" s="111"/>
      <c r="U24229" s="111"/>
      <c r="W24229" s="111"/>
      <c r="Y24229" s="111"/>
      <c r="AA24229" s="111"/>
      <c r="AC24229" s="111"/>
    </row>
    <row r="24230" spans="19:29" x14ac:dyDescent="0.25">
      <c r="S24230" s="107"/>
      <c r="U24230" s="107"/>
      <c r="W24230" s="107"/>
      <c r="Y24230" s="107"/>
      <c r="AA24230" s="107"/>
      <c r="AC24230" s="107"/>
    </row>
    <row r="24231" spans="19:29" x14ac:dyDescent="0.25">
      <c r="S24231" s="108"/>
      <c r="U24231" s="108"/>
      <c r="W24231" s="108"/>
      <c r="Y24231" s="108"/>
      <c r="AA24231" s="108"/>
      <c r="AC24231" s="108"/>
    </row>
    <row r="24232" spans="19:29" x14ac:dyDescent="0.25">
      <c r="S24232" s="108"/>
      <c r="U24232" s="108"/>
      <c r="W24232" s="108"/>
      <c r="Y24232" s="108"/>
      <c r="AA24232" s="108"/>
      <c r="AC24232" s="108"/>
    </row>
    <row r="24233" spans="19:29" x14ac:dyDescent="0.25">
      <c r="S24233" s="109"/>
      <c r="U24233" s="109"/>
      <c r="W24233" s="109"/>
      <c r="Y24233" s="109"/>
      <c r="AA24233" s="109"/>
      <c r="AC24233" s="109"/>
    </row>
    <row r="24234" spans="19:29" x14ac:dyDescent="0.25">
      <c r="S24234" s="108"/>
      <c r="U24234" s="108"/>
      <c r="W24234" s="108"/>
      <c r="Y24234" s="108"/>
      <c r="AA24234" s="108"/>
      <c r="AC24234" s="108"/>
    </row>
    <row r="24235" spans="19:29" x14ac:dyDescent="0.25">
      <c r="S24235" s="108"/>
      <c r="U24235" s="108"/>
      <c r="W24235" s="108"/>
      <c r="Y24235" s="108"/>
      <c r="AA24235" s="108"/>
      <c r="AC24235" s="108"/>
    </row>
    <row r="24236" spans="19:29" x14ac:dyDescent="0.25">
      <c r="S24236" s="109"/>
      <c r="U24236" s="109"/>
      <c r="W24236" s="109"/>
      <c r="Y24236" s="109"/>
      <c r="AA24236" s="109"/>
      <c r="AC24236" s="109"/>
    </row>
    <row r="24237" spans="19:29" x14ac:dyDescent="0.25">
      <c r="S24237" s="108"/>
      <c r="U24237" s="108"/>
      <c r="W24237" s="108"/>
      <c r="Y24237" s="108"/>
      <c r="AA24237" s="108"/>
      <c r="AC24237" s="108"/>
    </row>
    <row r="24238" spans="19:29" x14ac:dyDescent="0.25">
      <c r="S24238" s="109"/>
      <c r="U24238" s="109"/>
      <c r="W24238" s="109"/>
      <c r="Y24238" s="109"/>
      <c r="AA24238" s="109"/>
      <c r="AC24238" s="109"/>
    </row>
    <row r="24239" spans="19:29" x14ac:dyDescent="0.25">
      <c r="S24239" s="108"/>
      <c r="U24239" s="108"/>
      <c r="W24239" s="108"/>
      <c r="Y24239" s="108"/>
      <c r="AA24239" s="108"/>
      <c r="AC24239" s="108"/>
    </row>
    <row r="24240" spans="19:29" x14ac:dyDescent="0.25">
      <c r="S24240" s="108"/>
      <c r="U24240" s="108"/>
      <c r="W24240" s="108"/>
      <c r="Y24240" s="108"/>
      <c r="AA24240" s="108"/>
      <c r="AC24240" s="108"/>
    </row>
    <row r="24241" spans="19:29" x14ac:dyDescent="0.25">
      <c r="S24241" s="108"/>
      <c r="U24241" s="108"/>
      <c r="W24241" s="108"/>
      <c r="Y24241" s="108"/>
      <c r="AA24241" s="108"/>
      <c r="AC24241" s="108"/>
    </row>
    <row r="24242" spans="19:29" x14ac:dyDescent="0.25">
      <c r="S24242" s="110"/>
      <c r="U24242" s="110"/>
      <c r="W24242" s="110"/>
      <c r="Y24242" s="110"/>
      <c r="AA24242" s="110"/>
      <c r="AC24242" s="110"/>
    </row>
    <row r="24243" spans="19:29" x14ac:dyDescent="0.25">
      <c r="S24243" s="110"/>
      <c r="U24243" s="110"/>
      <c r="W24243" s="110"/>
      <c r="Y24243" s="110"/>
      <c r="AA24243" s="110"/>
      <c r="AC24243" s="110"/>
    </row>
    <row r="24244" spans="19:29" x14ac:dyDescent="0.25">
      <c r="S24244" s="110"/>
      <c r="U24244" s="110"/>
      <c r="W24244" s="110"/>
      <c r="Y24244" s="110"/>
      <c r="AA24244" s="110"/>
      <c r="AC24244" s="110"/>
    </row>
    <row r="24245" spans="19:29" x14ac:dyDescent="0.25">
      <c r="S24245" s="110"/>
      <c r="U24245" s="110"/>
      <c r="W24245" s="110"/>
      <c r="Y24245" s="110"/>
      <c r="AA24245" s="110"/>
      <c r="AC24245" s="110"/>
    </row>
    <row r="24246" spans="19:29" x14ac:dyDescent="0.25">
      <c r="S24246" s="111"/>
      <c r="U24246" s="111"/>
      <c r="W24246" s="111"/>
      <c r="Y24246" s="111"/>
      <c r="AA24246" s="111"/>
      <c r="AC24246" s="111"/>
    </row>
    <row r="24247" spans="19:29" x14ac:dyDescent="0.25">
      <c r="S24247" s="107"/>
      <c r="U24247" s="107"/>
      <c r="W24247" s="107"/>
      <c r="Y24247" s="107"/>
      <c r="AA24247" s="107"/>
      <c r="AC24247" s="107"/>
    </row>
    <row r="24248" spans="19:29" x14ac:dyDescent="0.25">
      <c r="S24248" s="108"/>
      <c r="U24248" s="108"/>
      <c r="W24248" s="108"/>
      <c r="Y24248" s="108"/>
      <c r="AA24248" s="108"/>
      <c r="AC24248" s="108"/>
    </row>
    <row r="24249" spans="19:29" x14ac:dyDescent="0.25">
      <c r="S24249" s="108"/>
      <c r="U24249" s="108"/>
      <c r="W24249" s="108"/>
      <c r="Y24249" s="108"/>
      <c r="AA24249" s="108"/>
      <c r="AC24249" s="108"/>
    </row>
    <row r="24250" spans="19:29" x14ac:dyDescent="0.25">
      <c r="S24250" s="109"/>
      <c r="U24250" s="109"/>
      <c r="W24250" s="109"/>
      <c r="Y24250" s="109"/>
      <c r="AA24250" s="109"/>
      <c r="AC24250" s="109"/>
    </row>
    <row r="24251" spans="19:29" x14ac:dyDescent="0.25">
      <c r="S24251" s="108"/>
      <c r="U24251" s="108"/>
      <c r="W24251" s="108"/>
      <c r="Y24251" s="108"/>
      <c r="AA24251" s="108"/>
      <c r="AC24251" s="108"/>
    </row>
    <row r="24252" spans="19:29" x14ac:dyDescent="0.25">
      <c r="S24252" s="108"/>
      <c r="U24252" s="108"/>
      <c r="W24252" s="108"/>
      <c r="Y24252" s="108"/>
      <c r="AA24252" s="108"/>
      <c r="AC24252" s="108"/>
    </row>
    <row r="24253" spans="19:29" x14ac:dyDescent="0.25">
      <c r="S24253" s="109"/>
      <c r="U24253" s="109"/>
      <c r="W24253" s="109"/>
      <c r="Y24253" s="109"/>
      <c r="AA24253" s="109"/>
      <c r="AC24253" s="109"/>
    </row>
    <row r="24254" spans="19:29" x14ac:dyDescent="0.25">
      <c r="S24254" s="108"/>
      <c r="U24254" s="108"/>
      <c r="W24254" s="108"/>
      <c r="Y24254" s="108"/>
      <c r="AA24254" s="108"/>
      <c r="AC24254" s="108"/>
    </row>
    <row r="24255" spans="19:29" x14ac:dyDescent="0.25">
      <c r="S24255" s="109"/>
      <c r="U24255" s="109"/>
      <c r="W24255" s="109"/>
      <c r="Y24255" s="109"/>
      <c r="AA24255" s="109"/>
      <c r="AC24255" s="109"/>
    </row>
    <row r="24256" spans="19:29" x14ac:dyDescent="0.25">
      <c r="S24256" s="108"/>
      <c r="U24256" s="108"/>
      <c r="W24256" s="108"/>
      <c r="Y24256" s="108"/>
      <c r="AA24256" s="108"/>
      <c r="AC24256" s="108"/>
    </row>
    <row r="24257" spans="19:29" x14ac:dyDescent="0.25">
      <c r="S24257" s="108"/>
      <c r="U24257" s="108"/>
      <c r="W24257" s="108"/>
      <c r="Y24257" s="108"/>
      <c r="AA24257" s="108"/>
      <c r="AC24257" s="108"/>
    </row>
    <row r="24258" spans="19:29" x14ac:dyDescent="0.25">
      <c r="S24258" s="108"/>
      <c r="U24258" s="108"/>
      <c r="W24258" s="108"/>
      <c r="Y24258" s="108"/>
      <c r="AA24258" s="108"/>
      <c r="AC24258" s="108"/>
    </row>
    <row r="24259" spans="19:29" x14ac:dyDescent="0.25">
      <c r="S24259" s="110"/>
      <c r="U24259" s="110"/>
      <c r="W24259" s="110"/>
      <c r="Y24259" s="110"/>
      <c r="AA24259" s="110"/>
      <c r="AC24259" s="110"/>
    </row>
    <row r="24260" spans="19:29" x14ac:dyDescent="0.25">
      <c r="S24260" s="110"/>
      <c r="U24260" s="110"/>
      <c r="W24260" s="110"/>
      <c r="Y24260" s="110"/>
      <c r="AA24260" s="110"/>
      <c r="AC24260" s="110"/>
    </row>
    <row r="24261" spans="19:29" x14ac:dyDescent="0.25">
      <c r="S24261" s="110"/>
      <c r="U24261" s="110"/>
      <c r="W24261" s="110"/>
      <c r="Y24261" s="110"/>
      <c r="AA24261" s="110"/>
      <c r="AC24261" s="110"/>
    </row>
    <row r="24262" spans="19:29" x14ac:dyDescent="0.25">
      <c r="S24262" s="110"/>
      <c r="U24262" s="110"/>
      <c r="W24262" s="110"/>
      <c r="Y24262" s="110"/>
      <c r="AA24262" s="110"/>
      <c r="AC24262" s="110"/>
    </row>
    <row r="24263" spans="19:29" x14ac:dyDescent="0.25">
      <c r="S24263" s="111"/>
      <c r="U24263" s="111"/>
      <c r="W24263" s="111"/>
      <c r="Y24263" s="111"/>
      <c r="AA24263" s="111"/>
      <c r="AC24263" s="111"/>
    </row>
    <row r="24264" spans="19:29" x14ac:dyDescent="0.25">
      <c r="S24264" s="107"/>
      <c r="U24264" s="107"/>
      <c r="W24264" s="107"/>
      <c r="Y24264" s="107"/>
      <c r="AA24264" s="107"/>
      <c r="AC24264" s="107"/>
    </row>
    <row r="24265" spans="19:29" x14ac:dyDescent="0.25">
      <c r="S24265" s="108"/>
      <c r="U24265" s="108"/>
      <c r="W24265" s="108"/>
      <c r="Y24265" s="108"/>
      <c r="AA24265" s="108"/>
      <c r="AC24265" s="108"/>
    </row>
    <row r="24266" spans="19:29" x14ac:dyDescent="0.25">
      <c r="S24266" s="108"/>
      <c r="U24266" s="108"/>
      <c r="W24266" s="108"/>
      <c r="Y24266" s="108"/>
      <c r="AA24266" s="108"/>
      <c r="AC24266" s="108"/>
    </row>
    <row r="24267" spans="19:29" x14ac:dyDescent="0.25">
      <c r="S24267" s="109"/>
      <c r="U24267" s="109"/>
      <c r="W24267" s="109"/>
      <c r="Y24267" s="109"/>
      <c r="AA24267" s="109"/>
      <c r="AC24267" s="109"/>
    </row>
    <row r="24268" spans="19:29" x14ac:dyDescent="0.25">
      <c r="S24268" s="108"/>
      <c r="U24268" s="108"/>
      <c r="W24268" s="108"/>
      <c r="Y24268" s="108"/>
      <c r="AA24268" s="108"/>
      <c r="AC24268" s="108"/>
    </row>
    <row r="24269" spans="19:29" x14ac:dyDescent="0.25">
      <c r="S24269" s="108"/>
      <c r="U24269" s="108"/>
      <c r="W24269" s="108"/>
      <c r="Y24269" s="108"/>
      <c r="AA24269" s="108"/>
      <c r="AC24269" s="108"/>
    </row>
    <row r="24270" spans="19:29" x14ac:dyDescent="0.25">
      <c r="S24270" s="109"/>
      <c r="U24270" s="109"/>
      <c r="W24270" s="109"/>
      <c r="Y24270" s="109"/>
      <c r="AA24270" s="109"/>
      <c r="AC24270" s="109"/>
    </row>
    <row r="24271" spans="19:29" x14ac:dyDescent="0.25">
      <c r="S24271" s="108"/>
      <c r="U24271" s="108"/>
      <c r="W24271" s="108"/>
      <c r="Y24271" s="108"/>
      <c r="AA24271" s="108"/>
      <c r="AC24271" s="108"/>
    </row>
    <row r="24272" spans="19:29" x14ac:dyDescent="0.25">
      <c r="S24272" s="109"/>
      <c r="U24272" s="109"/>
      <c r="W24272" s="109"/>
      <c r="Y24272" s="109"/>
      <c r="AA24272" s="109"/>
      <c r="AC24272" s="109"/>
    </row>
    <row r="24273" spans="19:29" x14ac:dyDescent="0.25">
      <c r="S24273" s="108"/>
      <c r="U24273" s="108"/>
      <c r="W24273" s="108"/>
      <c r="Y24273" s="108"/>
      <c r="AA24273" s="108"/>
      <c r="AC24273" s="108"/>
    </row>
    <row r="24274" spans="19:29" x14ac:dyDescent="0.25">
      <c r="S24274" s="108"/>
      <c r="U24274" s="108"/>
      <c r="W24274" s="108"/>
      <c r="Y24274" s="108"/>
      <c r="AA24274" s="108"/>
      <c r="AC24274" s="108"/>
    </row>
    <row r="24275" spans="19:29" x14ac:dyDescent="0.25">
      <c r="S24275" s="108"/>
      <c r="U24275" s="108"/>
      <c r="W24275" s="108"/>
      <c r="Y24275" s="108"/>
      <c r="AA24275" s="108"/>
      <c r="AC24275" s="108"/>
    </row>
    <row r="24276" spans="19:29" x14ac:dyDescent="0.25">
      <c r="S24276" s="110"/>
      <c r="U24276" s="110"/>
      <c r="W24276" s="110"/>
      <c r="Y24276" s="110"/>
      <c r="AA24276" s="110"/>
      <c r="AC24276" s="110"/>
    </row>
    <row r="24277" spans="19:29" x14ac:dyDescent="0.25">
      <c r="S24277" s="110"/>
      <c r="U24277" s="110"/>
      <c r="W24277" s="110"/>
      <c r="Y24277" s="110"/>
      <c r="AA24277" s="110"/>
      <c r="AC24277" s="110"/>
    </row>
    <row r="24278" spans="19:29" x14ac:dyDescent="0.25">
      <c r="S24278" s="110"/>
      <c r="U24278" s="110"/>
      <c r="W24278" s="110"/>
      <c r="Y24278" s="110"/>
      <c r="AA24278" s="110"/>
      <c r="AC24278" s="110"/>
    </row>
    <row r="24279" spans="19:29" x14ac:dyDescent="0.25">
      <c r="S24279" s="110"/>
      <c r="U24279" s="110"/>
      <c r="W24279" s="110"/>
      <c r="Y24279" s="110"/>
      <c r="AA24279" s="110"/>
      <c r="AC24279" s="110"/>
    </row>
    <row r="24280" spans="19:29" x14ac:dyDescent="0.25">
      <c r="S24280" s="111"/>
      <c r="U24280" s="111"/>
      <c r="W24280" s="111"/>
      <c r="Y24280" s="111"/>
      <c r="AA24280" s="111"/>
      <c r="AC24280" s="111"/>
    </row>
    <row r="24281" spans="19:29" x14ac:dyDescent="0.25">
      <c r="S24281" s="107"/>
      <c r="U24281" s="107"/>
      <c r="W24281" s="107"/>
      <c r="Y24281" s="107"/>
      <c r="AA24281" s="107"/>
      <c r="AC24281" s="107"/>
    </row>
    <row r="24282" spans="19:29" x14ac:dyDescent="0.25">
      <c r="S24282" s="108"/>
      <c r="U24282" s="108"/>
      <c r="W24282" s="108"/>
      <c r="Y24282" s="108"/>
      <c r="AA24282" s="108"/>
      <c r="AC24282" s="108"/>
    </row>
    <row r="24283" spans="19:29" x14ac:dyDescent="0.25">
      <c r="S24283" s="108"/>
      <c r="U24283" s="108"/>
      <c r="W24283" s="108"/>
      <c r="Y24283" s="108"/>
      <c r="AA24283" s="108"/>
      <c r="AC24283" s="108"/>
    </row>
    <row r="24284" spans="19:29" x14ac:dyDescent="0.25">
      <c r="S24284" s="109"/>
      <c r="U24284" s="109"/>
      <c r="W24284" s="109"/>
      <c r="Y24284" s="109"/>
      <c r="AA24284" s="109"/>
      <c r="AC24284" s="109"/>
    </row>
    <row r="24285" spans="19:29" x14ac:dyDescent="0.25">
      <c r="S24285" s="108"/>
      <c r="U24285" s="108"/>
      <c r="W24285" s="108"/>
      <c r="Y24285" s="108"/>
      <c r="AA24285" s="108"/>
      <c r="AC24285" s="108"/>
    </row>
    <row r="24286" spans="19:29" x14ac:dyDescent="0.25">
      <c r="S24286" s="108"/>
      <c r="U24286" s="108"/>
      <c r="W24286" s="108"/>
      <c r="Y24286" s="108"/>
      <c r="AA24286" s="108"/>
      <c r="AC24286" s="108"/>
    </row>
    <row r="24287" spans="19:29" x14ac:dyDescent="0.25">
      <c r="S24287" s="109"/>
      <c r="U24287" s="109"/>
      <c r="W24287" s="109"/>
      <c r="Y24287" s="109"/>
      <c r="AA24287" s="109"/>
      <c r="AC24287" s="109"/>
    </row>
    <row r="24288" spans="19:29" x14ac:dyDescent="0.25">
      <c r="S24288" s="108"/>
      <c r="U24288" s="108"/>
      <c r="W24288" s="108"/>
      <c r="Y24288" s="108"/>
      <c r="AA24288" s="108"/>
      <c r="AC24288" s="108"/>
    </row>
    <row r="24289" spans="19:29" x14ac:dyDescent="0.25">
      <c r="S24289" s="109"/>
      <c r="U24289" s="109"/>
      <c r="W24289" s="109"/>
      <c r="Y24289" s="109"/>
      <c r="AA24289" s="109"/>
      <c r="AC24289" s="109"/>
    </row>
    <row r="24290" spans="19:29" x14ac:dyDescent="0.25">
      <c r="S24290" s="108"/>
      <c r="U24290" s="108"/>
      <c r="W24290" s="108"/>
      <c r="Y24290" s="108"/>
      <c r="AA24290" s="108"/>
      <c r="AC24290" s="108"/>
    </row>
    <row r="24291" spans="19:29" x14ac:dyDescent="0.25">
      <c r="S24291" s="108"/>
      <c r="U24291" s="108"/>
      <c r="W24291" s="108"/>
      <c r="Y24291" s="108"/>
      <c r="AA24291" s="108"/>
      <c r="AC24291" s="108"/>
    </row>
    <row r="24292" spans="19:29" x14ac:dyDescent="0.25">
      <c r="S24292" s="108"/>
      <c r="U24292" s="108"/>
      <c r="W24292" s="108"/>
      <c r="Y24292" s="108"/>
      <c r="AA24292" s="108"/>
      <c r="AC24292" s="108"/>
    </row>
    <row r="24293" spans="19:29" x14ac:dyDescent="0.25">
      <c r="S24293" s="110"/>
      <c r="U24293" s="110"/>
      <c r="W24293" s="110"/>
      <c r="Y24293" s="110"/>
      <c r="AA24293" s="110"/>
      <c r="AC24293" s="110"/>
    </row>
    <row r="24294" spans="19:29" x14ac:dyDescent="0.25">
      <c r="S24294" s="110"/>
      <c r="U24294" s="110"/>
      <c r="W24294" s="110"/>
      <c r="Y24294" s="110"/>
      <c r="AA24294" s="110"/>
      <c r="AC24294" s="110"/>
    </row>
    <row r="24295" spans="19:29" x14ac:dyDescent="0.25">
      <c r="S24295" s="110"/>
      <c r="U24295" s="110"/>
      <c r="W24295" s="110"/>
      <c r="Y24295" s="110"/>
      <c r="AA24295" s="110"/>
      <c r="AC24295" s="110"/>
    </row>
    <row r="24296" spans="19:29" x14ac:dyDescent="0.25">
      <c r="S24296" s="110"/>
      <c r="U24296" s="110"/>
      <c r="W24296" s="110"/>
      <c r="Y24296" s="110"/>
      <c r="AA24296" s="110"/>
      <c r="AC24296" s="110"/>
    </row>
    <row r="24297" spans="19:29" x14ac:dyDescent="0.25">
      <c r="S24297" s="111"/>
      <c r="U24297" s="111"/>
      <c r="W24297" s="111"/>
      <c r="Y24297" s="111"/>
      <c r="AA24297" s="111"/>
      <c r="AC24297" s="111"/>
    </row>
    <row r="24298" spans="19:29" x14ac:dyDescent="0.25">
      <c r="S24298" s="107"/>
      <c r="U24298" s="107"/>
      <c r="W24298" s="107"/>
      <c r="Y24298" s="107"/>
      <c r="AA24298" s="107"/>
      <c r="AC24298" s="107"/>
    </row>
    <row r="24299" spans="19:29" x14ac:dyDescent="0.25">
      <c r="S24299" s="108"/>
      <c r="U24299" s="108"/>
      <c r="W24299" s="108"/>
      <c r="Y24299" s="108"/>
      <c r="AA24299" s="108"/>
      <c r="AC24299" s="108"/>
    </row>
    <row r="24300" spans="19:29" x14ac:dyDescent="0.25">
      <c r="S24300" s="108"/>
      <c r="U24300" s="108"/>
      <c r="W24300" s="108"/>
      <c r="Y24300" s="108"/>
      <c r="AA24300" s="108"/>
      <c r="AC24300" s="108"/>
    </row>
    <row r="24301" spans="19:29" x14ac:dyDescent="0.25">
      <c r="S24301" s="109"/>
      <c r="U24301" s="109"/>
      <c r="W24301" s="109"/>
      <c r="Y24301" s="109"/>
      <c r="AA24301" s="109"/>
      <c r="AC24301" s="109"/>
    </row>
    <row r="24302" spans="19:29" x14ac:dyDescent="0.25">
      <c r="S24302" s="108"/>
      <c r="U24302" s="108"/>
      <c r="W24302" s="108"/>
      <c r="Y24302" s="108"/>
      <c r="AA24302" s="108"/>
      <c r="AC24302" s="108"/>
    </row>
    <row r="24303" spans="19:29" x14ac:dyDescent="0.25">
      <c r="S24303" s="108"/>
      <c r="U24303" s="108"/>
      <c r="W24303" s="108"/>
      <c r="Y24303" s="108"/>
      <c r="AA24303" s="108"/>
      <c r="AC24303" s="108"/>
    </row>
    <row r="24304" spans="19:29" x14ac:dyDescent="0.25">
      <c r="S24304" s="109"/>
      <c r="U24304" s="109"/>
      <c r="W24304" s="109"/>
      <c r="Y24304" s="109"/>
      <c r="AA24304" s="109"/>
      <c r="AC24304" s="109"/>
    </row>
    <row r="24305" spans="19:29" x14ac:dyDescent="0.25">
      <c r="S24305" s="108"/>
      <c r="U24305" s="108"/>
      <c r="W24305" s="108"/>
      <c r="Y24305" s="108"/>
      <c r="AA24305" s="108"/>
      <c r="AC24305" s="108"/>
    </row>
    <row r="24306" spans="19:29" x14ac:dyDescent="0.25">
      <c r="S24306" s="109"/>
      <c r="U24306" s="109"/>
      <c r="W24306" s="109"/>
      <c r="Y24306" s="109"/>
      <c r="AA24306" s="109"/>
      <c r="AC24306" s="109"/>
    </row>
    <row r="24307" spans="19:29" x14ac:dyDescent="0.25">
      <c r="S24307" s="108"/>
      <c r="U24307" s="108"/>
      <c r="W24307" s="108"/>
      <c r="Y24307" s="108"/>
      <c r="AA24307" s="108"/>
      <c r="AC24307" s="108"/>
    </row>
    <row r="24308" spans="19:29" x14ac:dyDescent="0.25">
      <c r="S24308" s="108"/>
      <c r="U24308" s="108"/>
      <c r="W24308" s="108"/>
      <c r="Y24308" s="108"/>
      <c r="AA24308" s="108"/>
      <c r="AC24308" s="108"/>
    </row>
    <row r="24309" spans="19:29" x14ac:dyDescent="0.25">
      <c r="S24309" s="108"/>
      <c r="U24309" s="108"/>
      <c r="W24309" s="108"/>
      <c r="Y24309" s="108"/>
      <c r="AA24309" s="108"/>
      <c r="AC24309" s="108"/>
    </row>
    <row r="24310" spans="19:29" x14ac:dyDescent="0.25">
      <c r="S24310" s="110"/>
      <c r="U24310" s="110"/>
      <c r="W24310" s="110"/>
      <c r="Y24310" s="110"/>
      <c r="AA24310" s="110"/>
      <c r="AC24310" s="110"/>
    </row>
    <row r="24311" spans="19:29" x14ac:dyDescent="0.25">
      <c r="S24311" s="110"/>
      <c r="U24311" s="110"/>
      <c r="W24311" s="110"/>
      <c r="Y24311" s="110"/>
      <c r="AA24311" s="110"/>
      <c r="AC24311" s="110"/>
    </row>
    <row r="24312" spans="19:29" x14ac:dyDescent="0.25">
      <c r="S24312" s="110"/>
      <c r="U24312" s="110"/>
      <c r="W24312" s="110"/>
      <c r="Y24312" s="110"/>
      <c r="AA24312" s="110"/>
      <c r="AC24312" s="110"/>
    </row>
    <row r="24313" spans="19:29" x14ac:dyDescent="0.25">
      <c r="S24313" s="110"/>
      <c r="U24313" s="110"/>
      <c r="W24313" s="110"/>
      <c r="Y24313" s="110"/>
      <c r="AA24313" s="110"/>
      <c r="AC24313" s="110"/>
    </row>
    <row r="24314" spans="19:29" x14ac:dyDescent="0.25">
      <c r="S24314" s="111"/>
      <c r="U24314" s="111"/>
      <c r="W24314" s="111"/>
      <c r="Y24314" s="111"/>
      <c r="AA24314" s="111"/>
      <c r="AC24314" s="111"/>
    </row>
    <row r="24315" spans="19:29" x14ac:dyDescent="0.25">
      <c r="S24315" s="107"/>
      <c r="U24315" s="107"/>
      <c r="W24315" s="107"/>
      <c r="Y24315" s="107"/>
      <c r="AA24315" s="107"/>
      <c r="AC24315" s="107"/>
    </row>
    <row r="24316" spans="19:29" x14ac:dyDescent="0.25">
      <c r="S24316" s="108"/>
      <c r="U24316" s="108"/>
      <c r="W24316" s="108"/>
      <c r="Y24316" s="108"/>
      <c r="AA24316" s="108"/>
      <c r="AC24316" s="108"/>
    </row>
    <row r="24317" spans="19:29" x14ac:dyDescent="0.25">
      <c r="S24317" s="108"/>
      <c r="U24317" s="108"/>
      <c r="W24317" s="108"/>
      <c r="Y24317" s="108"/>
      <c r="AA24317" s="108"/>
      <c r="AC24317" s="108"/>
    </row>
    <row r="24318" spans="19:29" x14ac:dyDescent="0.25">
      <c r="S24318" s="109"/>
      <c r="U24318" s="109"/>
      <c r="W24318" s="109"/>
      <c r="Y24318" s="109"/>
      <c r="AA24318" s="109"/>
      <c r="AC24318" s="109"/>
    </row>
    <row r="24319" spans="19:29" x14ac:dyDescent="0.25">
      <c r="S24319" s="108"/>
      <c r="U24319" s="108"/>
      <c r="W24319" s="108"/>
      <c r="Y24319" s="108"/>
      <c r="AA24319" s="108"/>
      <c r="AC24319" s="108"/>
    </row>
    <row r="24320" spans="19:29" x14ac:dyDescent="0.25">
      <c r="S24320" s="108"/>
      <c r="U24320" s="108"/>
      <c r="W24320" s="108"/>
      <c r="Y24320" s="108"/>
      <c r="AA24320" s="108"/>
      <c r="AC24320" s="108"/>
    </row>
    <row r="24321" spans="19:29" x14ac:dyDescent="0.25">
      <c r="S24321" s="109"/>
      <c r="U24321" s="109"/>
      <c r="W24321" s="109"/>
      <c r="Y24321" s="109"/>
      <c r="AA24321" s="109"/>
      <c r="AC24321" s="109"/>
    </row>
    <row r="24322" spans="19:29" x14ac:dyDescent="0.25">
      <c r="S24322" s="108"/>
      <c r="U24322" s="108"/>
      <c r="W24322" s="108"/>
      <c r="Y24322" s="108"/>
      <c r="AA24322" s="108"/>
      <c r="AC24322" s="108"/>
    </row>
    <row r="24323" spans="19:29" x14ac:dyDescent="0.25">
      <c r="S24323" s="109"/>
      <c r="U24323" s="109"/>
      <c r="W24323" s="109"/>
      <c r="Y24323" s="109"/>
      <c r="AA24323" s="109"/>
      <c r="AC24323" s="109"/>
    </row>
    <row r="24324" spans="19:29" x14ac:dyDescent="0.25">
      <c r="S24324" s="108"/>
      <c r="U24324" s="108"/>
      <c r="W24324" s="108"/>
      <c r="Y24324" s="108"/>
      <c r="AA24324" s="108"/>
      <c r="AC24324" s="108"/>
    </row>
    <row r="24325" spans="19:29" x14ac:dyDescent="0.25">
      <c r="S24325" s="108"/>
      <c r="U24325" s="108"/>
      <c r="W24325" s="108"/>
      <c r="Y24325" s="108"/>
      <c r="AA24325" s="108"/>
      <c r="AC24325" s="108"/>
    </row>
    <row r="24326" spans="19:29" x14ac:dyDescent="0.25">
      <c r="S24326" s="108"/>
      <c r="U24326" s="108"/>
      <c r="W24326" s="108"/>
      <c r="Y24326" s="108"/>
      <c r="AA24326" s="108"/>
      <c r="AC24326" s="108"/>
    </row>
    <row r="24327" spans="19:29" x14ac:dyDescent="0.25">
      <c r="S24327" s="110"/>
      <c r="U24327" s="110"/>
      <c r="W24327" s="110"/>
      <c r="Y24327" s="110"/>
      <c r="AA24327" s="110"/>
      <c r="AC24327" s="110"/>
    </row>
    <row r="24328" spans="19:29" x14ac:dyDescent="0.25">
      <c r="S24328" s="110"/>
      <c r="U24328" s="110"/>
      <c r="W24328" s="110"/>
      <c r="Y24328" s="110"/>
      <c r="AA24328" s="110"/>
      <c r="AC24328" s="110"/>
    </row>
    <row r="24329" spans="19:29" x14ac:dyDescent="0.25">
      <c r="S24329" s="110"/>
      <c r="U24329" s="110"/>
      <c r="W24329" s="110"/>
      <c r="Y24329" s="110"/>
      <c r="AA24329" s="110"/>
      <c r="AC24329" s="110"/>
    </row>
    <row r="24330" spans="19:29" x14ac:dyDescent="0.25">
      <c r="S24330" s="110"/>
      <c r="U24330" s="110"/>
      <c r="W24330" s="110"/>
      <c r="Y24330" s="110"/>
      <c r="AA24330" s="110"/>
      <c r="AC24330" s="110"/>
    </row>
    <row r="24331" spans="19:29" x14ac:dyDescent="0.25">
      <c r="S24331" s="111"/>
      <c r="U24331" s="111"/>
      <c r="W24331" s="111"/>
      <c r="Y24331" s="111"/>
      <c r="AA24331" s="111"/>
      <c r="AC24331" s="111"/>
    </row>
    <row r="24332" spans="19:29" x14ac:dyDescent="0.25">
      <c r="S24332" s="107"/>
      <c r="U24332" s="107"/>
      <c r="W24332" s="107"/>
      <c r="Y24332" s="107"/>
      <c r="AA24332" s="107"/>
      <c r="AC24332" s="107"/>
    </row>
    <row r="24333" spans="19:29" x14ac:dyDescent="0.25">
      <c r="S24333" s="108"/>
      <c r="U24333" s="108"/>
      <c r="W24333" s="108"/>
      <c r="Y24333" s="108"/>
      <c r="AA24333" s="108"/>
      <c r="AC24333" s="108"/>
    </row>
    <row r="24334" spans="19:29" x14ac:dyDescent="0.25">
      <c r="S24334" s="108"/>
      <c r="U24334" s="108"/>
      <c r="W24334" s="108"/>
      <c r="Y24334" s="108"/>
      <c r="AA24334" s="108"/>
      <c r="AC24334" s="108"/>
    </row>
    <row r="24335" spans="19:29" x14ac:dyDescent="0.25">
      <c r="S24335" s="109"/>
      <c r="U24335" s="109"/>
      <c r="W24335" s="109"/>
      <c r="Y24335" s="109"/>
      <c r="AA24335" s="109"/>
      <c r="AC24335" s="109"/>
    </row>
    <row r="24336" spans="19:29" x14ac:dyDescent="0.25">
      <c r="S24336" s="108"/>
      <c r="U24336" s="108"/>
      <c r="W24336" s="108"/>
      <c r="Y24336" s="108"/>
      <c r="AA24336" s="108"/>
      <c r="AC24336" s="108"/>
    </row>
    <row r="24337" spans="19:29" x14ac:dyDescent="0.25">
      <c r="S24337" s="108"/>
      <c r="U24337" s="108"/>
      <c r="W24337" s="108"/>
      <c r="Y24337" s="108"/>
      <c r="AA24337" s="108"/>
      <c r="AC24337" s="108"/>
    </row>
    <row r="24338" spans="19:29" x14ac:dyDescent="0.25">
      <c r="S24338" s="109"/>
      <c r="U24338" s="109"/>
      <c r="W24338" s="109"/>
      <c r="Y24338" s="109"/>
      <c r="AA24338" s="109"/>
      <c r="AC24338" s="109"/>
    </row>
    <row r="24339" spans="19:29" x14ac:dyDescent="0.25">
      <c r="S24339" s="108"/>
      <c r="U24339" s="108"/>
      <c r="W24339" s="108"/>
      <c r="Y24339" s="108"/>
      <c r="AA24339" s="108"/>
      <c r="AC24339" s="108"/>
    </row>
    <row r="24340" spans="19:29" x14ac:dyDescent="0.25">
      <c r="S24340" s="109"/>
      <c r="U24340" s="109"/>
      <c r="W24340" s="109"/>
      <c r="Y24340" s="109"/>
      <c r="AA24340" s="109"/>
      <c r="AC24340" s="109"/>
    </row>
    <row r="24341" spans="19:29" x14ac:dyDescent="0.25">
      <c r="S24341" s="108"/>
      <c r="U24341" s="108"/>
      <c r="W24341" s="108"/>
      <c r="Y24341" s="108"/>
      <c r="AA24341" s="108"/>
      <c r="AC24341" s="108"/>
    </row>
    <row r="24342" spans="19:29" x14ac:dyDescent="0.25">
      <c r="S24342" s="108"/>
      <c r="U24342" s="108"/>
      <c r="W24342" s="108"/>
      <c r="Y24342" s="108"/>
      <c r="AA24342" s="108"/>
      <c r="AC24342" s="108"/>
    </row>
    <row r="24343" spans="19:29" x14ac:dyDescent="0.25">
      <c r="S24343" s="108"/>
      <c r="U24343" s="108"/>
      <c r="W24343" s="108"/>
      <c r="Y24343" s="108"/>
      <c r="AA24343" s="108"/>
      <c r="AC24343" s="108"/>
    </row>
    <row r="24344" spans="19:29" x14ac:dyDescent="0.25">
      <c r="S24344" s="110"/>
      <c r="U24344" s="110"/>
      <c r="W24344" s="110"/>
      <c r="Y24344" s="110"/>
      <c r="AA24344" s="110"/>
      <c r="AC24344" s="110"/>
    </row>
    <row r="24345" spans="19:29" x14ac:dyDescent="0.25">
      <c r="S24345" s="110"/>
      <c r="U24345" s="110"/>
      <c r="W24345" s="110"/>
      <c r="Y24345" s="110"/>
      <c r="AA24345" s="110"/>
      <c r="AC24345" s="110"/>
    </row>
    <row r="24346" spans="19:29" x14ac:dyDescent="0.25">
      <c r="S24346" s="110"/>
      <c r="U24346" s="110"/>
      <c r="W24346" s="110"/>
      <c r="Y24346" s="110"/>
      <c r="AA24346" s="110"/>
      <c r="AC24346" s="110"/>
    </row>
    <row r="24347" spans="19:29" x14ac:dyDescent="0.25">
      <c r="S24347" s="110"/>
      <c r="U24347" s="110"/>
      <c r="W24347" s="110"/>
      <c r="Y24347" s="110"/>
      <c r="AA24347" s="110"/>
      <c r="AC24347" s="110"/>
    </row>
    <row r="24348" spans="19:29" x14ac:dyDescent="0.25">
      <c r="S24348" s="111"/>
      <c r="U24348" s="111"/>
      <c r="W24348" s="111"/>
      <c r="Y24348" s="111"/>
      <c r="AA24348" s="111"/>
      <c r="AC24348" s="111"/>
    </row>
    <row r="24349" spans="19:29" x14ac:dyDescent="0.25">
      <c r="S24349" s="107"/>
      <c r="U24349" s="107"/>
      <c r="W24349" s="107"/>
      <c r="Y24349" s="107"/>
      <c r="AA24349" s="107"/>
      <c r="AC24349" s="107"/>
    </row>
    <row r="24350" spans="19:29" x14ac:dyDescent="0.25">
      <c r="S24350" s="108"/>
      <c r="U24350" s="108"/>
      <c r="W24350" s="108"/>
      <c r="Y24350" s="108"/>
      <c r="AA24350" s="108"/>
      <c r="AC24350" s="108"/>
    </row>
    <row r="24351" spans="19:29" x14ac:dyDescent="0.25">
      <c r="S24351" s="108"/>
      <c r="U24351" s="108"/>
      <c r="W24351" s="108"/>
      <c r="Y24351" s="108"/>
      <c r="AA24351" s="108"/>
      <c r="AC24351" s="108"/>
    </row>
    <row r="24352" spans="19:29" x14ac:dyDescent="0.25">
      <c r="S24352" s="109"/>
      <c r="U24352" s="109"/>
      <c r="W24352" s="109"/>
      <c r="Y24352" s="109"/>
      <c r="AA24352" s="109"/>
      <c r="AC24352" s="109"/>
    </row>
    <row r="24353" spans="19:29" x14ac:dyDescent="0.25">
      <c r="S24353" s="108"/>
      <c r="U24353" s="108"/>
      <c r="W24353" s="108"/>
      <c r="Y24353" s="108"/>
      <c r="AA24353" s="108"/>
      <c r="AC24353" s="108"/>
    </row>
    <row r="24354" spans="19:29" x14ac:dyDescent="0.25">
      <c r="S24354" s="108"/>
      <c r="U24354" s="108"/>
      <c r="W24354" s="108"/>
      <c r="Y24354" s="108"/>
      <c r="AA24354" s="108"/>
      <c r="AC24354" s="108"/>
    </row>
    <row r="24355" spans="19:29" x14ac:dyDescent="0.25">
      <c r="S24355" s="109"/>
      <c r="U24355" s="109"/>
      <c r="W24355" s="109"/>
      <c r="Y24355" s="109"/>
      <c r="AA24355" s="109"/>
      <c r="AC24355" s="109"/>
    </row>
    <row r="24356" spans="19:29" x14ac:dyDescent="0.25">
      <c r="S24356" s="108"/>
      <c r="U24356" s="108"/>
      <c r="W24356" s="108"/>
      <c r="Y24356" s="108"/>
      <c r="AA24356" s="108"/>
      <c r="AC24356" s="108"/>
    </row>
    <row r="24357" spans="19:29" x14ac:dyDescent="0.25">
      <c r="S24357" s="109"/>
      <c r="U24357" s="109"/>
      <c r="W24357" s="109"/>
      <c r="Y24357" s="109"/>
      <c r="AA24357" s="109"/>
      <c r="AC24357" s="109"/>
    </row>
    <row r="24358" spans="19:29" x14ac:dyDescent="0.25">
      <c r="S24358" s="108"/>
      <c r="U24358" s="108"/>
      <c r="W24358" s="108"/>
      <c r="Y24358" s="108"/>
      <c r="AA24358" s="108"/>
      <c r="AC24358" s="108"/>
    </row>
    <row r="24359" spans="19:29" x14ac:dyDescent="0.25">
      <c r="S24359" s="108"/>
      <c r="U24359" s="108"/>
      <c r="W24359" s="108"/>
      <c r="Y24359" s="108"/>
      <c r="AA24359" s="108"/>
      <c r="AC24359" s="108"/>
    </row>
    <row r="24360" spans="19:29" x14ac:dyDescent="0.25">
      <c r="S24360" s="108"/>
      <c r="U24360" s="108"/>
      <c r="W24360" s="108"/>
      <c r="Y24360" s="108"/>
      <c r="AA24360" s="108"/>
      <c r="AC24360" s="108"/>
    </row>
    <row r="24361" spans="19:29" x14ac:dyDescent="0.25">
      <c r="S24361" s="110"/>
      <c r="U24361" s="110"/>
      <c r="W24361" s="110"/>
      <c r="Y24361" s="110"/>
      <c r="AA24361" s="110"/>
      <c r="AC24361" s="110"/>
    </row>
    <row r="24362" spans="19:29" x14ac:dyDescent="0.25">
      <c r="S24362" s="110"/>
      <c r="U24362" s="110"/>
      <c r="W24362" s="110"/>
      <c r="Y24362" s="110"/>
      <c r="AA24362" s="110"/>
      <c r="AC24362" s="110"/>
    </row>
    <row r="24363" spans="19:29" x14ac:dyDescent="0.25">
      <c r="S24363" s="110"/>
      <c r="U24363" s="110"/>
      <c r="W24363" s="110"/>
      <c r="Y24363" s="110"/>
      <c r="AA24363" s="110"/>
      <c r="AC24363" s="110"/>
    </row>
    <row r="24364" spans="19:29" x14ac:dyDescent="0.25">
      <c r="S24364" s="110"/>
      <c r="U24364" s="110"/>
      <c r="W24364" s="110"/>
      <c r="Y24364" s="110"/>
      <c r="AA24364" s="110"/>
      <c r="AC24364" s="110"/>
    </row>
    <row r="24365" spans="19:29" x14ac:dyDescent="0.25">
      <c r="S24365" s="111"/>
      <c r="U24365" s="111"/>
      <c r="W24365" s="111"/>
      <c r="Y24365" s="111"/>
      <c r="AA24365" s="111"/>
      <c r="AC24365" s="111"/>
    </row>
    <row r="24366" spans="19:29" x14ac:dyDescent="0.25">
      <c r="S24366" s="107"/>
      <c r="U24366" s="107"/>
      <c r="W24366" s="107"/>
      <c r="Y24366" s="107"/>
      <c r="AA24366" s="107"/>
      <c r="AC24366" s="107"/>
    </row>
    <row r="24367" spans="19:29" x14ac:dyDescent="0.25">
      <c r="S24367" s="108"/>
      <c r="U24367" s="108"/>
      <c r="W24367" s="108"/>
      <c r="Y24367" s="108"/>
      <c r="AA24367" s="108"/>
      <c r="AC24367" s="108"/>
    </row>
    <row r="24368" spans="19:29" x14ac:dyDescent="0.25">
      <c r="S24368" s="108"/>
      <c r="U24368" s="108"/>
      <c r="W24368" s="108"/>
      <c r="Y24368" s="108"/>
      <c r="AA24368" s="108"/>
      <c r="AC24368" s="108"/>
    </row>
    <row r="24369" spans="19:29" x14ac:dyDescent="0.25">
      <c r="S24369" s="109"/>
      <c r="U24369" s="109"/>
      <c r="W24369" s="109"/>
      <c r="Y24369" s="109"/>
      <c r="AA24369" s="109"/>
      <c r="AC24369" s="109"/>
    </row>
    <row r="24370" spans="19:29" x14ac:dyDescent="0.25">
      <c r="S24370" s="108"/>
      <c r="U24370" s="108"/>
      <c r="W24370" s="108"/>
      <c r="Y24370" s="108"/>
      <c r="AA24370" s="108"/>
      <c r="AC24370" s="108"/>
    </row>
    <row r="24371" spans="19:29" x14ac:dyDescent="0.25">
      <c r="S24371" s="108"/>
      <c r="U24371" s="108"/>
      <c r="W24371" s="108"/>
      <c r="Y24371" s="108"/>
      <c r="AA24371" s="108"/>
      <c r="AC24371" s="108"/>
    </row>
    <row r="24372" spans="19:29" x14ac:dyDescent="0.25">
      <c r="S24372" s="109"/>
      <c r="U24372" s="109"/>
      <c r="W24372" s="109"/>
      <c r="Y24372" s="109"/>
      <c r="AA24372" s="109"/>
      <c r="AC24372" s="109"/>
    </row>
    <row r="24373" spans="19:29" x14ac:dyDescent="0.25">
      <c r="S24373" s="108"/>
      <c r="U24373" s="108"/>
      <c r="W24373" s="108"/>
      <c r="Y24373" s="108"/>
      <c r="AA24373" s="108"/>
      <c r="AC24373" s="108"/>
    </row>
    <row r="24374" spans="19:29" x14ac:dyDescent="0.25">
      <c r="S24374" s="109"/>
      <c r="U24374" s="109"/>
      <c r="W24374" s="109"/>
      <c r="Y24374" s="109"/>
      <c r="AA24374" s="109"/>
      <c r="AC24374" s="109"/>
    </row>
    <row r="24375" spans="19:29" x14ac:dyDescent="0.25">
      <c r="S24375" s="108"/>
      <c r="U24375" s="108"/>
      <c r="W24375" s="108"/>
      <c r="Y24375" s="108"/>
      <c r="AA24375" s="108"/>
      <c r="AC24375" s="108"/>
    </row>
    <row r="24376" spans="19:29" x14ac:dyDescent="0.25">
      <c r="S24376" s="108"/>
      <c r="U24376" s="108"/>
      <c r="W24376" s="108"/>
      <c r="Y24376" s="108"/>
      <c r="AA24376" s="108"/>
      <c r="AC24376" s="108"/>
    </row>
    <row r="24377" spans="19:29" x14ac:dyDescent="0.25">
      <c r="S24377" s="108"/>
      <c r="U24377" s="108"/>
      <c r="W24377" s="108"/>
      <c r="Y24377" s="108"/>
      <c r="AA24377" s="108"/>
      <c r="AC24377" s="108"/>
    </row>
    <row r="24378" spans="19:29" x14ac:dyDescent="0.25">
      <c r="S24378" s="110"/>
      <c r="U24378" s="110"/>
      <c r="W24378" s="110"/>
      <c r="Y24378" s="110"/>
      <c r="AA24378" s="110"/>
      <c r="AC24378" s="110"/>
    </row>
    <row r="24379" spans="19:29" x14ac:dyDescent="0.25">
      <c r="S24379" s="110"/>
      <c r="U24379" s="110"/>
      <c r="W24379" s="110"/>
      <c r="Y24379" s="110"/>
      <c r="AA24379" s="110"/>
      <c r="AC24379" s="110"/>
    </row>
    <row r="24380" spans="19:29" x14ac:dyDescent="0.25">
      <c r="S24380" s="110"/>
      <c r="U24380" s="110"/>
      <c r="W24380" s="110"/>
      <c r="Y24380" s="110"/>
      <c r="AA24380" s="110"/>
      <c r="AC24380" s="110"/>
    </row>
    <row r="24381" spans="19:29" x14ac:dyDescent="0.25">
      <c r="S24381" s="110"/>
      <c r="U24381" s="110"/>
      <c r="W24381" s="110"/>
      <c r="Y24381" s="110"/>
      <c r="AA24381" s="110"/>
      <c r="AC24381" s="110"/>
    </row>
    <row r="24382" spans="19:29" x14ac:dyDescent="0.25">
      <c r="S24382" s="111"/>
      <c r="U24382" s="111"/>
      <c r="W24382" s="111"/>
      <c r="Y24382" s="111"/>
      <c r="AA24382" s="111"/>
      <c r="AC24382" s="111"/>
    </row>
    <row r="24383" spans="19:29" x14ac:dyDescent="0.25">
      <c r="S24383" s="107"/>
      <c r="U24383" s="107"/>
      <c r="W24383" s="107"/>
      <c r="Y24383" s="107"/>
      <c r="AA24383" s="107"/>
      <c r="AC24383" s="107"/>
    </row>
    <row r="24384" spans="19:29" x14ac:dyDescent="0.25">
      <c r="S24384" s="108"/>
      <c r="U24384" s="108"/>
      <c r="W24384" s="108"/>
      <c r="Y24384" s="108"/>
      <c r="AA24384" s="108"/>
      <c r="AC24384" s="108"/>
    </row>
    <row r="24385" spans="19:29" x14ac:dyDescent="0.25">
      <c r="S24385" s="108"/>
      <c r="U24385" s="108"/>
      <c r="W24385" s="108"/>
      <c r="Y24385" s="108"/>
      <c r="AA24385" s="108"/>
      <c r="AC24385" s="108"/>
    </row>
    <row r="24386" spans="19:29" x14ac:dyDescent="0.25">
      <c r="S24386" s="109"/>
      <c r="U24386" s="109"/>
      <c r="W24386" s="109"/>
      <c r="Y24386" s="109"/>
      <c r="AA24386" s="109"/>
      <c r="AC24386" s="109"/>
    </row>
    <row r="24387" spans="19:29" x14ac:dyDescent="0.25">
      <c r="S24387" s="108"/>
      <c r="U24387" s="108"/>
      <c r="W24387" s="108"/>
      <c r="Y24387" s="108"/>
      <c r="AA24387" s="108"/>
      <c r="AC24387" s="108"/>
    </row>
    <row r="24388" spans="19:29" x14ac:dyDescent="0.25">
      <c r="S24388" s="108"/>
      <c r="U24388" s="108"/>
      <c r="W24388" s="108"/>
      <c r="Y24388" s="108"/>
      <c r="AA24388" s="108"/>
      <c r="AC24388" s="108"/>
    </row>
    <row r="24389" spans="19:29" x14ac:dyDescent="0.25">
      <c r="S24389" s="109"/>
      <c r="U24389" s="109"/>
      <c r="W24389" s="109"/>
      <c r="Y24389" s="109"/>
      <c r="AA24389" s="109"/>
      <c r="AC24389" s="109"/>
    </row>
    <row r="24390" spans="19:29" x14ac:dyDescent="0.25">
      <c r="S24390" s="108"/>
      <c r="U24390" s="108"/>
      <c r="W24390" s="108"/>
      <c r="Y24390" s="108"/>
      <c r="AA24390" s="108"/>
      <c r="AC24390" s="108"/>
    </row>
    <row r="24391" spans="19:29" x14ac:dyDescent="0.25">
      <c r="S24391" s="109"/>
      <c r="U24391" s="109"/>
      <c r="W24391" s="109"/>
      <c r="Y24391" s="109"/>
      <c r="AA24391" s="109"/>
      <c r="AC24391" s="109"/>
    </row>
    <row r="24392" spans="19:29" x14ac:dyDescent="0.25">
      <c r="S24392" s="108"/>
      <c r="U24392" s="108"/>
      <c r="W24392" s="108"/>
      <c r="Y24392" s="108"/>
      <c r="AA24392" s="108"/>
      <c r="AC24392" s="108"/>
    </row>
    <row r="24393" spans="19:29" x14ac:dyDescent="0.25">
      <c r="S24393" s="108"/>
      <c r="U24393" s="108"/>
      <c r="W24393" s="108"/>
      <c r="Y24393" s="108"/>
      <c r="AA24393" s="108"/>
      <c r="AC24393" s="108"/>
    </row>
    <row r="24394" spans="19:29" x14ac:dyDescent="0.25">
      <c r="S24394" s="108"/>
      <c r="U24394" s="108"/>
      <c r="W24394" s="108"/>
      <c r="Y24394" s="108"/>
      <c r="AA24394" s="108"/>
      <c r="AC24394" s="108"/>
    </row>
    <row r="24395" spans="19:29" x14ac:dyDescent="0.25">
      <c r="S24395" s="110"/>
      <c r="U24395" s="110"/>
      <c r="W24395" s="110"/>
      <c r="Y24395" s="110"/>
      <c r="AA24395" s="110"/>
      <c r="AC24395" s="110"/>
    </row>
    <row r="24396" spans="19:29" x14ac:dyDescent="0.25">
      <c r="S24396" s="110"/>
      <c r="U24396" s="110"/>
      <c r="W24396" s="110"/>
      <c r="Y24396" s="110"/>
      <c r="AA24396" s="110"/>
      <c r="AC24396" s="110"/>
    </row>
    <row r="24397" spans="19:29" x14ac:dyDescent="0.25">
      <c r="S24397" s="110"/>
      <c r="U24397" s="110"/>
      <c r="W24397" s="110"/>
      <c r="Y24397" s="110"/>
      <c r="AA24397" s="110"/>
      <c r="AC24397" s="110"/>
    </row>
    <row r="24398" spans="19:29" x14ac:dyDescent="0.25">
      <c r="S24398" s="110"/>
      <c r="U24398" s="110"/>
      <c r="W24398" s="110"/>
      <c r="Y24398" s="110"/>
      <c r="AA24398" s="110"/>
      <c r="AC24398" s="110"/>
    </row>
    <row r="24399" spans="19:29" x14ac:dyDescent="0.25">
      <c r="S24399" s="111"/>
      <c r="U24399" s="111"/>
      <c r="W24399" s="111"/>
      <c r="Y24399" s="111"/>
      <c r="AA24399" s="111"/>
      <c r="AC24399" s="111"/>
    </row>
    <row r="24400" spans="19:29" x14ac:dyDescent="0.25">
      <c r="S24400" s="107"/>
      <c r="U24400" s="107"/>
      <c r="W24400" s="107"/>
      <c r="Y24400" s="107"/>
      <c r="AA24400" s="107"/>
      <c r="AC24400" s="107"/>
    </row>
    <row r="24401" spans="19:29" x14ac:dyDescent="0.25">
      <c r="S24401" s="108"/>
      <c r="U24401" s="108"/>
      <c r="W24401" s="108"/>
      <c r="Y24401" s="108"/>
      <c r="AA24401" s="108"/>
      <c r="AC24401" s="108"/>
    </row>
    <row r="24402" spans="19:29" x14ac:dyDescent="0.25">
      <c r="S24402" s="108"/>
      <c r="U24402" s="108"/>
      <c r="W24402" s="108"/>
      <c r="Y24402" s="108"/>
      <c r="AA24402" s="108"/>
      <c r="AC24402" s="108"/>
    </row>
    <row r="24403" spans="19:29" x14ac:dyDescent="0.25">
      <c r="S24403" s="109"/>
      <c r="U24403" s="109"/>
      <c r="W24403" s="109"/>
      <c r="Y24403" s="109"/>
      <c r="AA24403" s="109"/>
      <c r="AC24403" s="109"/>
    </row>
    <row r="24404" spans="19:29" x14ac:dyDescent="0.25">
      <c r="S24404" s="108"/>
      <c r="U24404" s="108"/>
      <c r="W24404" s="108"/>
      <c r="Y24404" s="108"/>
      <c r="AA24404" s="108"/>
      <c r="AC24404" s="108"/>
    </row>
    <row r="24405" spans="19:29" x14ac:dyDescent="0.25">
      <c r="S24405" s="108"/>
      <c r="U24405" s="108"/>
      <c r="W24405" s="108"/>
      <c r="Y24405" s="108"/>
      <c r="AA24405" s="108"/>
      <c r="AC24405" s="108"/>
    </row>
    <row r="24406" spans="19:29" x14ac:dyDescent="0.25">
      <c r="S24406" s="109"/>
      <c r="U24406" s="109"/>
      <c r="W24406" s="109"/>
      <c r="Y24406" s="109"/>
      <c r="AA24406" s="109"/>
      <c r="AC24406" s="109"/>
    </row>
    <row r="24407" spans="19:29" x14ac:dyDescent="0.25">
      <c r="S24407" s="108"/>
      <c r="U24407" s="108"/>
      <c r="W24407" s="108"/>
      <c r="Y24407" s="108"/>
      <c r="AA24407" s="108"/>
      <c r="AC24407" s="108"/>
    </row>
    <row r="24408" spans="19:29" x14ac:dyDescent="0.25">
      <c r="S24408" s="109"/>
      <c r="U24408" s="109"/>
      <c r="W24408" s="109"/>
      <c r="Y24408" s="109"/>
      <c r="AA24408" s="109"/>
      <c r="AC24408" s="109"/>
    </row>
    <row r="24409" spans="19:29" x14ac:dyDescent="0.25">
      <c r="S24409" s="108"/>
      <c r="U24409" s="108"/>
      <c r="W24409" s="108"/>
      <c r="Y24409" s="108"/>
      <c r="AA24409" s="108"/>
      <c r="AC24409" s="108"/>
    </row>
    <row r="24410" spans="19:29" x14ac:dyDescent="0.25">
      <c r="S24410" s="108"/>
      <c r="U24410" s="108"/>
      <c r="W24410" s="108"/>
      <c r="Y24410" s="108"/>
      <c r="AA24410" s="108"/>
      <c r="AC24410" s="108"/>
    </row>
    <row r="24411" spans="19:29" x14ac:dyDescent="0.25">
      <c r="S24411" s="108"/>
      <c r="U24411" s="108"/>
      <c r="W24411" s="108"/>
      <c r="Y24411" s="108"/>
      <c r="AA24411" s="108"/>
      <c r="AC24411" s="108"/>
    </row>
    <row r="24412" spans="19:29" x14ac:dyDescent="0.25">
      <c r="S24412" s="110"/>
      <c r="U24412" s="110"/>
      <c r="W24412" s="110"/>
      <c r="Y24412" s="110"/>
      <c r="AA24412" s="110"/>
      <c r="AC24412" s="110"/>
    </row>
    <row r="24413" spans="19:29" x14ac:dyDescent="0.25">
      <c r="S24413" s="110"/>
      <c r="U24413" s="110"/>
      <c r="W24413" s="110"/>
      <c r="Y24413" s="110"/>
      <c r="AA24413" s="110"/>
      <c r="AC24413" s="110"/>
    </row>
    <row r="24414" spans="19:29" x14ac:dyDescent="0.25">
      <c r="S24414" s="110"/>
      <c r="U24414" s="110"/>
      <c r="W24414" s="110"/>
      <c r="Y24414" s="110"/>
      <c r="AA24414" s="110"/>
      <c r="AC24414" s="110"/>
    </row>
    <row r="24415" spans="19:29" x14ac:dyDescent="0.25">
      <c r="S24415" s="110"/>
      <c r="U24415" s="110"/>
      <c r="W24415" s="110"/>
      <c r="Y24415" s="110"/>
      <c r="AA24415" s="110"/>
      <c r="AC24415" s="110"/>
    </row>
    <row r="24416" spans="19:29" x14ac:dyDescent="0.25">
      <c r="S24416" s="111"/>
      <c r="U24416" s="111"/>
      <c r="W24416" s="111"/>
      <c r="Y24416" s="111"/>
      <c r="AA24416" s="111"/>
      <c r="AC24416" s="111"/>
    </row>
    <row r="24417" spans="19:29" x14ac:dyDescent="0.25">
      <c r="S24417" s="107"/>
      <c r="U24417" s="107"/>
      <c r="W24417" s="107"/>
      <c r="Y24417" s="107"/>
      <c r="AA24417" s="107"/>
      <c r="AC24417" s="107"/>
    </row>
    <row r="24418" spans="19:29" x14ac:dyDescent="0.25">
      <c r="S24418" s="108"/>
      <c r="U24418" s="108"/>
      <c r="W24418" s="108"/>
      <c r="Y24418" s="108"/>
      <c r="AA24418" s="108"/>
      <c r="AC24418" s="108"/>
    </row>
    <row r="24419" spans="19:29" x14ac:dyDescent="0.25">
      <c r="S24419" s="108"/>
      <c r="U24419" s="108"/>
      <c r="W24419" s="108"/>
      <c r="Y24419" s="108"/>
      <c r="AA24419" s="108"/>
      <c r="AC24419" s="108"/>
    </row>
    <row r="24420" spans="19:29" x14ac:dyDescent="0.25">
      <c r="S24420" s="109"/>
      <c r="U24420" s="109"/>
      <c r="W24420" s="109"/>
      <c r="Y24420" s="109"/>
      <c r="AA24420" s="109"/>
      <c r="AC24420" s="109"/>
    </row>
    <row r="24421" spans="19:29" x14ac:dyDescent="0.25">
      <c r="S24421" s="108"/>
      <c r="U24421" s="108"/>
      <c r="W24421" s="108"/>
      <c r="Y24421" s="108"/>
      <c r="AA24421" s="108"/>
      <c r="AC24421" s="108"/>
    </row>
    <row r="24422" spans="19:29" x14ac:dyDescent="0.25">
      <c r="S24422" s="108"/>
      <c r="U24422" s="108"/>
      <c r="W24422" s="108"/>
      <c r="Y24422" s="108"/>
      <c r="AA24422" s="108"/>
      <c r="AC24422" s="108"/>
    </row>
    <row r="24423" spans="19:29" x14ac:dyDescent="0.25">
      <c r="S24423" s="109"/>
      <c r="U24423" s="109"/>
      <c r="W24423" s="109"/>
      <c r="Y24423" s="109"/>
      <c r="AA24423" s="109"/>
      <c r="AC24423" s="109"/>
    </row>
    <row r="24424" spans="19:29" x14ac:dyDescent="0.25">
      <c r="S24424" s="108"/>
      <c r="U24424" s="108"/>
      <c r="W24424" s="108"/>
      <c r="Y24424" s="108"/>
      <c r="AA24424" s="108"/>
      <c r="AC24424" s="108"/>
    </row>
    <row r="24425" spans="19:29" x14ac:dyDescent="0.25">
      <c r="S24425" s="109"/>
      <c r="U24425" s="109"/>
      <c r="W24425" s="109"/>
      <c r="Y24425" s="109"/>
      <c r="AA24425" s="109"/>
      <c r="AC24425" s="109"/>
    </row>
    <row r="24426" spans="19:29" x14ac:dyDescent="0.25">
      <c r="S24426" s="108"/>
      <c r="U24426" s="108"/>
      <c r="W24426" s="108"/>
      <c r="Y24426" s="108"/>
      <c r="AA24426" s="108"/>
      <c r="AC24426" s="108"/>
    </row>
    <row r="24427" spans="19:29" x14ac:dyDescent="0.25">
      <c r="S24427" s="108"/>
      <c r="U24427" s="108"/>
      <c r="W24427" s="108"/>
      <c r="Y24427" s="108"/>
      <c r="AA24427" s="108"/>
      <c r="AC24427" s="108"/>
    </row>
    <row r="24428" spans="19:29" x14ac:dyDescent="0.25">
      <c r="S24428" s="108"/>
      <c r="U24428" s="108"/>
      <c r="W24428" s="108"/>
      <c r="Y24428" s="108"/>
      <c r="AA24428" s="108"/>
      <c r="AC24428" s="108"/>
    </row>
    <row r="24429" spans="19:29" x14ac:dyDescent="0.25">
      <c r="S24429" s="110"/>
      <c r="U24429" s="110"/>
      <c r="W24429" s="110"/>
      <c r="Y24429" s="110"/>
      <c r="AA24429" s="110"/>
      <c r="AC24429" s="110"/>
    </row>
    <row r="24430" spans="19:29" x14ac:dyDescent="0.25">
      <c r="S24430" s="110"/>
      <c r="U24430" s="110"/>
      <c r="W24430" s="110"/>
      <c r="Y24430" s="110"/>
      <c r="AA24430" s="110"/>
      <c r="AC24430" s="110"/>
    </row>
    <row r="24431" spans="19:29" x14ac:dyDescent="0.25">
      <c r="S24431" s="110"/>
      <c r="U24431" s="110"/>
      <c r="W24431" s="110"/>
      <c r="Y24431" s="110"/>
      <c r="AA24431" s="110"/>
      <c r="AC24431" s="110"/>
    </row>
    <row r="24432" spans="19:29" x14ac:dyDescent="0.25">
      <c r="S24432" s="110"/>
      <c r="U24432" s="110"/>
      <c r="W24432" s="110"/>
      <c r="Y24432" s="110"/>
      <c r="AA24432" s="110"/>
      <c r="AC24432" s="110"/>
    </row>
    <row r="24433" spans="19:29" x14ac:dyDescent="0.25">
      <c r="S24433" s="111"/>
      <c r="U24433" s="111"/>
      <c r="W24433" s="111"/>
      <c r="Y24433" s="111"/>
      <c r="AA24433" s="111"/>
      <c r="AC24433" s="111"/>
    </row>
    <row r="24434" spans="19:29" x14ac:dyDescent="0.25">
      <c r="S24434" s="107"/>
      <c r="U24434" s="107"/>
      <c r="W24434" s="107"/>
      <c r="Y24434" s="107"/>
      <c r="AA24434" s="107"/>
      <c r="AC24434" s="107"/>
    </row>
    <row r="24435" spans="19:29" x14ac:dyDescent="0.25">
      <c r="S24435" s="108"/>
      <c r="U24435" s="108"/>
      <c r="W24435" s="108"/>
      <c r="Y24435" s="108"/>
      <c r="AA24435" s="108"/>
      <c r="AC24435" s="108"/>
    </row>
    <row r="24436" spans="19:29" x14ac:dyDescent="0.25">
      <c r="S24436" s="108"/>
      <c r="U24436" s="108"/>
      <c r="W24436" s="108"/>
      <c r="Y24436" s="108"/>
      <c r="AA24436" s="108"/>
      <c r="AC24436" s="108"/>
    </row>
    <row r="24437" spans="19:29" x14ac:dyDescent="0.25">
      <c r="S24437" s="109"/>
      <c r="U24437" s="109"/>
      <c r="W24437" s="109"/>
      <c r="Y24437" s="109"/>
      <c r="AA24437" s="109"/>
      <c r="AC24437" s="109"/>
    </row>
    <row r="24438" spans="19:29" x14ac:dyDescent="0.25">
      <c r="S24438" s="108"/>
      <c r="U24438" s="108"/>
      <c r="W24438" s="108"/>
      <c r="Y24438" s="108"/>
      <c r="AA24438" s="108"/>
      <c r="AC24438" s="108"/>
    </row>
    <row r="24439" spans="19:29" x14ac:dyDescent="0.25">
      <c r="S24439" s="108"/>
      <c r="U24439" s="108"/>
      <c r="W24439" s="108"/>
      <c r="Y24439" s="108"/>
      <c r="AA24439" s="108"/>
      <c r="AC24439" s="108"/>
    </row>
    <row r="24440" spans="19:29" x14ac:dyDescent="0.25">
      <c r="S24440" s="109"/>
      <c r="U24440" s="109"/>
      <c r="W24440" s="109"/>
      <c r="Y24440" s="109"/>
      <c r="AA24440" s="109"/>
      <c r="AC24440" s="109"/>
    </row>
    <row r="24441" spans="19:29" x14ac:dyDescent="0.25">
      <c r="S24441" s="108"/>
      <c r="U24441" s="108"/>
      <c r="W24441" s="108"/>
      <c r="Y24441" s="108"/>
      <c r="AA24441" s="108"/>
      <c r="AC24441" s="108"/>
    </row>
    <row r="24442" spans="19:29" x14ac:dyDescent="0.25">
      <c r="S24442" s="109"/>
      <c r="U24442" s="109"/>
      <c r="W24442" s="109"/>
      <c r="Y24442" s="109"/>
      <c r="AA24442" s="109"/>
      <c r="AC24442" s="109"/>
    </row>
    <row r="24443" spans="19:29" x14ac:dyDescent="0.25">
      <c r="S24443" s="108"/>
      <c r="U24443" s="108"/>
      <c r="W24443" s="108"/>
      <c r="Y24443" s="108"/>
      <c r="AA24443" s="108"/>
      <c r="AC24443" s="108"/>
    </row>
    <row r="24444" spans="19:29" x14ac:dyDescent="0.25">
      <c r="S24444" s="108"/>
      <c r="U24444" s="108"/>
      <c r="W24444" s="108"/>
      <c r="Y24444" s="108"/>
      <c r="AA24444" s="108"/>
      <c r="AC24444" s="108"/>
    </row>
    <row r="24445" spans="19:29" x14ac:dyDescent="0.25">
      <c r="S24445" s="108"/>
      <c r="U24445" s="108"/>
      <c r="W24445" s="108"/>
      <c r="Y24445" s="108"/>
      <c r="AA24445" s="108"/>
      <c r="AC24445" s="108"/>
    </row>
    <row r="24446" spans="19:29" x14ac:dyDescent="0.25">
      <c r="S24446" s="110"/>
      <c r="U24446" s="110"/>
      <c r="W24446" s="110"/>
      <c r="Y24446" s="110"/>
      <c r="AA24446" s="110"/>
      <c r="AC24446" s="110"/>
    </row>
    <row r="24447" spans="19:29" x14ac:dyDescent="0.25">
      <c r="S24447" s="110"/>
      <c r="U24447" s="110"/>
      <c r="W24447" s="110"/>
      <c r="Y24447" s="110"/>
      <c r="AA24447" s="110"/>
      <c r="AC24447" s="110"/>
    </row>
    <row r="24448" spans="19:29" x14ac:dyDescent="0.25">
      <c r="S24448" s="110"/>
      <c r="U24448" s="110"/>
      <c r="W24448" s="110"/>
      <c r="Y24448" s="110"/>
      <c r="AA24448" s="110"/>
      <c r="AC24448" s="110"/>
    </row>
    <row r="24449" spans="19:29" x14ac:dyDescent="0.25">
      <c r="S24449" s="110"/>
      <c r="U24449" s="110"/>
      <c r="W24449" s="110"/>
      <c r="Y24449" s="110"/>
      <c r="AA24449" s="110"/>
      <c r="AC24449" s="110"/>
    </row>
    <row r="24450" spans="19:29" x14ac:dyDescent="0.25">
      <c r="S24450" s="111"/>
      <c r="U24450" s="111"/>
      <c r="W24450" s="111"/>
      <c r="Y24450" s="111"/>
      <c r="AA24450" s="111"/>
      <c r="AC24450" s="111"/>
    </row>
    <row r="24451" spans="19:29" x14ac:dyDescent="0.25">
      <c r="S24451" s="107"/>
      <c r="U24451" s="107"/>
      <c r="W24451" s="107"/>
      <c r="Y24451" s="107"/>
      <c r="AA24451" s="107"/>
      <c r="AC24451" s="107"/>
    </row>
    <row r="24452" spans="19:29" x14ac:dyDescent="0.25">
      <c r="S24452" s="108"/>
      <c r="U24452" s="108"/>
      <c r="W24452" s="108"/>
      <c r="Y24452" s="108"/>
      <c r="AA24452" s="108"/>
      <c r="AC24452" s="108"/>
    </row>
    <row r="24453" spans="19:29" x14ac:dyDescent="0.25">
      <c r="S24453" s="108"/>
      <c r="U24453" s="108"/>
      <c r="W24453" s="108"/>
      <c r="Y24453" s="108"/>
      <c r="AA24453" s="108"/>
      <c r="AC24453" s="108"/>
    </row>
    <row r="24454" spans="19:29" x14ac:dyDescent="0.25">
      <c r="S24454" s="109"/>
      <c r="U24454" s="109"/>
      <c r="W24454" s="109"/>
      <c r="Y24454" s="109"/>
      <c r="AA24454" s="109"/>
      <c r="AC24454" s="109"/>
    </row>
    <row r="24455" spans="19:29" x14ac:dyDescent="0.25">
      <c r="S24455" s="108"/>
      <c r="U24455" s="108"/>
      <c r="W24455" s="108"/>
      <c r="Y24455" s="108"/>
      <c r="AA24455" s="108"/>
      <c r="AC24455" s="108"/>
    </row>
    <row r="24456" spans="19:29" x14ac:dyDescent="0.25">
      <c r="S24456" s="108"/>
      <c r="U24456" s="108"/>
      <c r="W24456" s="108"/>
      <c r="Y24456" s="108"/>
      <c r="AA24456" s="108"/>
      <c r="AC24456" s="108"/>
    </row>
    <row r="24457" spans="19:29" x14ac:dyDescent="0.25">
      <c r="S24457" s="109"/>
      <c r="U24457" s="109"/>
      <c r="W24457" s="109"/>
      <c r="Y24457" s="109"/>
      <c r="AA24457" s="109"/>
      <c r="AC24457" s="109"/>
    </row>
    <row r="24458" spans="19:29" x14ac:dyDescent="0.25">
      <c r="S24458" s="108"/>
      <c r="U24458" s="108"/>
      <c r="W24458" s="108"/>
      <c r="Y24458" s="108"/>
      <c r="AA24458" s="108"/>
      <c r="AC24458" s="108"/>
    </row>
    <row r="24459" spans="19:29" x14ac:dyDescent="0.25">
      <c r="S24459" s="109"/>
      <c r="U24459" s="109"/>
      <c r="W24459" s="109"/>
      <c r="Y24459" s="109"/>
      <c r="AA24459" s="109"/>
      <c r="AC24459" s="109"/>
    </row>
    <row r="24460" spans="19:29" x14ac:dyDescent="0.25">
      <c r="S24460" s="108"/>
      <c r="U24460" s="108"/>
      <c r="W24460" s="108"/>
      <c r="Y24460" s="108"/>
      <c r="AA24460" s="108"/>
      <c r="AC24460" s="108"/>
    </row>
    <row r="24461" spans="19:29" x14ac:dyDescent="0.25">
      <c r="S24461" s="108"/>
      <c r="U24461" s="108"/>
      <c r="W24461" s="108"/>
      <c r="Y24461" s="108"/>
      <c r="AA24461" s="108"/>
      <c r="AC24461" s="108"/>
    </row>
    <row r="24462" spans="19:29" x14ac:dyDescent="0.25">
      <c r="S24462" s="108"/>
      <c r="U24462" s="108"/>
      <c r="W24462" s="108"/>
      <c r="Y24462" s="108"/>
      <c r="AA24462" s="108"/>
      <c r="AC24462" s="108"/>
    </row>
    <row r="24463" spans="19:29" x14ac:dyDescent="0.25">
      <c r="S24463" s="110"/>
      <c r="U24463" s="110"/>
      <c r="W24463" s="110"/>
      <c r="Y24463" s="110"/>
      <c r="AA24463" s="110"/>
      <c r="AC24463" s="110"/>
    </row>
    <row r="24464" spans="19:29" x14ac:dyDescent="0.25">
      <c r="S24464" s="110"/>
      <c r="U24464" s="110"/>
      <c r="W24464" s="110"/>
      <c r="Y24464" s="110"/>
      <c r="AA24464" s="110"/>
      <c r="AC24464" s="110"/>
    </row>
    <row r="24465" spans="19:29" x14ac:dyDescent="0.25">
      <c r="S24465" s="110"/>
      <c r="U24465" s="110"/>
      <c r="W24465" s="110"/>
      <c r="Y24465" s="110"/>
      <c r="AA24465" s="110"/>
      <c r="AC24465" s="110"/>
    </row>
    <row r="24466" spans="19:29" x14ac:dyDescent="0.25">
      <c r="S24466" s="110"/>
      <c r="U24466" s="110"/>
      <c r="W24466" s="110"/>
      <c r="Y24466" s="110"/>
      <c r="AA24466" s="110"/>
      <c r="AC24466" s="110"/>
    </row>
    <row r="24467" spans="19:29" x14ac:dyDescent="0.25">
      <c r="S24467" s="111"/>
      <c r="U24467" s="111"/>
      <c r="W24467" s="111"/>
      <c r="Y24467" s="111"/>
      <c r="AA24467" s="111"/>
      <c r="AC24467" s="111"/>
    </row>
    <row r="24468" spans="19:29" x14ac:dyDescent="0.25">
      <c r="S24468" s="107"/>
      <c r="U24468" s="107"/>
      <c r="W24468" s="107"/>
      <c r="Y24468" s="107"/>
      <c r="AA24468" s="107"/>
      <c r="AC24468" s="107"/>
    </row>
    <row r="24469" spans="19:29" x14ac:dyDescent="0.25">
      <c r="S24469" s="108"/>
      <c r="U24469" s="108"/>
      <c r="W24469" s="108"/>
      <c r="Y24469" s="108"/>
      <c r="AA24469" s="108"/>
      <c r="AC24469" s="108"/>
    </row>
    <row r="24470" spans="19:29" x14ac:dyDescent="0.25">
      <c r="S24470" s="108"/>
      <c r="U24470" s="108"/>
      <c r="W24470" s="108"/>
      <c r="Y24470" s="108"/>
      <c r="AA24470" s="108"/>
      <c r="AC24470" s="108"/>
    </row>
    <row r="24471" spans="19:29" x14ac:dyDescent="0.25">
      <c r="S24471" s="109"/>
      <c r="U24471" s="109"/>
      <c r="W24471" s="109"/>
      <c r="Y24471" s="109"/>
      <c r="AA24471" s="109"/>
      <c r="AC24471" s="109"/>
    </row>
    <row r="24472" spans="19:29" x14ac:dyDescent="0.25">
      <c r="S24472" s="108"/>
      <c r="U24472" s="108"/>
      <c r="W24472" s="108"/>
      <c r="Y24472" s="108"/>
      <c r="AA24472" s="108"/>
      <c r="AC24472" s="108"/>
    </row>
    <row r="24473" spans="19:29" x14ac:dyDescent="0.25">
      <c r="S24473" s="108"/>
      <c r="U24473" s="108"/>
      <c r="W24473" s="108"/>
      <c r="Y24473" s="108"/>
      <c r="AA24473" s="108"/>
      <c r="AC24473" s="108"/>
    </row>
    <row r="24474" spans="19:29" x14ac:dyDescent="0.25">
      <c r="S24474" s="109"/>
      <c r="U24474" s="109"/>
      <c r="W24474" s="109"/>
      <c r="Y24474" s="109"/>
      <c r="AA24474" s="109"/>
      <c r="AC24474" s="109"/>
    </row>
    <row r="24475" spans="19:29" x14ac:dyDescent="0.25">
      <c r="S24475" s="108"/>
      <c r="U24475" s="108"/>
      <c r="W24475" s="108"/>
      <c r="Y24475" s="108"/>
      <c r="AA24475" s="108"/>
      <c r="AC24475" s="108"/>
    </row>
    <row r="24476" spans="19:29" x14ac:dyDescent="0.25">
      <c r="S24476" s="109"/>
      <c r="U24476" s="109"/>
      <c r="W24476" s="109"/>
      <c r="Y24476" s="109"/>
      <c r="AA24476" s="109"/>
      <c r="AC24476" s="109"/>
    </row>
    <row r="24477" spans="19:29" x14ac:dyDescent="0.25">
      <c r="S24477" s="108"/>
      <c r="U24477" s="108"/>
      <c r="W24477" s="108"/>
      <c r="Y24477" s="108"/>
      <c r="AA24477" s="108"/>
      <c r="AC24477" s="108"/>
    </row>
    <row r="24478" spans="19:29" x14ac:dyDescent="0.25">
      <c r="S24478" s="108"/>
      <c r="U24478" s="108"/>
      <c r="W24478" s="108"/>
      <c r="Y24478" s="108"/>
      <c r="AA24478" s="108"/>
      <c r="AC24478" s="108"/>
    </row>
    <row r="24479" spans="19:29" x14ac:dyDescent="0.25">
      <c r="S24479" s="108"/>
      <c r="U24479" s="108"/>
      <c r="W24479" s="108"/>
      <c r="Y24479" s="108"/>
      <c r="AA24479" s="108"/>
      <c r="AC24479" s="108"/>
    </row>
    <row r="24480" spans="19:29" x14ac:dyDescent="0.25">
      <c r="S24480" s="110"/>
      <c r="U24480" s="110"/>
      <c r="W24480" s="110"/>
      <c r="Y24480" s="110"/>
      <c r="AA24480" s="110"/>
      <c r="AC24480" s="110"/>
    </row>
    <row r="24481" spans="19:29" x14ac:dyDescent="0.25">
      <c r="S24481" s="110"/>
      <c r="U24481" s="110"/>
      <c r="W24481" s="110"/>
      <c r="Y24481" s="110"/>
      <c r="AA24481" s="110"/>
      <c r="AC24481" s="110"/>
    </row>
    <row r="24482" spans="19:29" x14ac:dyDescent="0.25">
      <c r="S24482" s="110"/>
      <c r="U24482" s="110"/>
      <c r="W24482" s="110"/>
      <c r="Y24482" s="110"/>
      <c r="AA24482" s="110"/>
      <c r="AC24482" s="110"/>
    </row>
    <row r="24483" spans="19:29" x14ac:dyDescent="0.25">
      <c r="S24483" s="110"/>
      <c r="U24483" s="110"/>
      <c r="W24483" s="110"/>
      <c r="Y24483" s="110"/>
      <c r="AA24483" s="110"/>
      <c r="AC24483" s="110"/>
    </row>
    <row r="24484" spans="19:29" x14ac:dyDescent="0.25">
      <c r="S24484" s="111"/>
      <c r="U24484" s="111"/>
      <c r="W24484" s="111"/>
      <c r="Y24484" s="111"/>
      <c r="AA24484" s="111"/>
      <c r="AC24484" s="111"/>
    </row>
    <row r="24485" spans="19:29" x14ac:dyDescent="0.25">
      <c r="S24485" s="107"/>
      <c r="U24485" s="107"/>
      <c r="W24485" s="107"/>
      <c r="Y24485" s="107"/>
      <c r="AA24485" s="107"/>
      <c r="AC24485" s="107"/>
    </row>
    <row r="24486" spans="19:29" x14ac:dyDescent="0.25">
      <c r="S24486" s="108"/>
      <c r="U24486" s="108"/>
      <c r="W24486" s="108"/>
      <c r="Y24486" s="108"/>
      <c r="AA24486" s="108"/>
      <c r="AC24486" s="108"/>
    </row>
    <row r="24487" spans="19:29" x14ac:dyDescent="0.25">
      <c r="S24487" s="108"/>
      <c r="U24487" s="108"/>
      <c r="W24487" s="108"/>
      <c r="Y24487" s="108"/>
      <c r="AA24487" s="108"/>
      <c r="AC24487" s="108"/>
    </row>
    <row r="24488" spans="19:29" x14ac:dyDescent="0.25">
      <c r="S24488" s="109"/>
      <c r="U24488" s="109"/>
      <c r="W24488" s="109"/>
      <c r="Y24488" s="109"/>
      <c r="AA24488" s="109"/>
      <c r="AC24488" s="109"/>
    </row>
    <row r="24489" spans="19:29" x14ac:dyDescent="0.25">
      <c r="S24489" s="108"/>
      <c r="U24489" s="108"/>
      <c r="W24489" s="108"/>
      <c r="Y24489" s="108"/>
      <c r="AA24489" s="108"/>
      <c r="AC24489" s="108"/>
    </row>
    <row r="24490" spans="19:29" x14ac:dyDescent="0.25">
      <c r="S24490" s="108"/>
      <c r="U24490" s="108"/>
      <c r="W24490" s="108"/>
      <c r="Y24490" s="108"/>
      <c r="AA24490" s="108"/>
      <c r="AC24490" s="108"/>
    </row>
    <row r="24491" spans="19:29" x14ac:dyDescent="0.25">
      <c r="S24491" s="109"/>
      <c r="U24491" s="109"/>
      <c r="W24491" s="109"/>
      <c r="Y24491" s="109"/>
      <c r="AA24491" s="109"/>
      <c r="AC24491" s="109"/>
    </row>
    <row r="24492" spans="19:29" x14ac:dyDescent="0.25">
      <c r="S24492" s="108"/>
      <c r="U24492" s="108"/>
      <c r="W24492" s="108"/>
      <c r="Y24492" s="108"/>
      <c r="AA24492" s="108"/>
      <c r="AC24492" s="108"/>
    </row>
    <row r="24493" spans="19:29" x14ac:dyDescent="0.25">
      <c r="S24493" s="109"/>
      <c r="U24493" s="109"/>
      <c r="W24493" s="109"/>
      <c r="Y24493" s="109"/>
      <c r="AA24493" s="109"/>
      <c r="AC24493" s="109"/>
    </row>
    <row r="24494" spans="19:29" x14ac:dyDescent="0.25">
      <c r="S24494" s="108"/>
      <c r="U24494" s="108"/>
      <c r="W24494" s="108"/>
      <c r="Y24494" s="108"/>
      <c r="AA24494" s="108"/>
      <c r="AC24494" s="108"/>
    </row>
    <row r="24495" spans="19:29" x14ac:dyDescent="0.25">
      <c r="S24495" s="108"/>
      <c r="U24495" s="108"/>
      <c r="W24495" s="108"/>
      <c r="Y24495" s="108"/>
      <c r="AA24495" s="108"/>
      <c r="AC24495" s="108"/>
    </row>
    <row r="24496" spans="19:29" x14ac:dyDescent="0.25">
      <c r="S24496" s="108"/>
      <c r="U24496" s="108"/>
      <c r="W24496" s="108"/>
      <c r="Y24496" s="108"/>
      <c r="AA24496" s="108"/>
      <c r="AC24496" s="108"/>
    </row>
    <row r="24497" spans="19:29" x14ac:dyDescent="0.25">
      <c r="S24497" s="110"/>
      <c r="U24497" s="110"/>
      <c r="W24497" s="110"/>
      <c r="Y24497" s="110"/>
      <c r="AA24497" s="110"/>
      <c r="AC24497" s="110"/>
    </row>
    <row r="24498" spans="19:29" x14ac:dyDescent="0.25">
      <c r="S24498" s="110"/>
      <c r="U24498" s="110"/>
      <c r="W24498" s="110"/>
      <c r="Y24498" s="110"/>
      <c r="AA24498" s="110"/>
      <c r="AC24498" s="110"/>
    </row>
    <row r="24499" spans="19:29" x14ac:dyDescent="0.25">
      <c r="S24499" s="110"/>
      <c r="U24499" s="110"/>
      <c r="W24499" s="110"/>
      <c r="Y24499" s="110"/>
      <c r="AA24499" s="110"/>
      <c r="AC24499" s="110"/>
    </row>
    <row r="24500" spans="19:29" x14ac:dyDescent="0.25">
      <c r="S24500" s="110"/>
      <c r="U24500" s="110"/>
      <c r="W24500" s="110"/>
      <c r="Y24500" s="110"/>
      <c r="AA24500" s="110"/>
      <c r="AC24500" s="110"/>
    </row>
    <row r="24501" spans="19:29" x14ac:dyDescent="0.25">
      <c r="S24501" s="111"/>
      <c r="U24501" s="111"/>
      <c r="W24501" s="111"/>
      <c r="Y24501" s="111"/>
      <c r="AA24501" s="111"/>
      <c r="AC24501" s="111"/>
    </row>
    <row r="24502" spans="19:29" x14ac:dyDescent="0.25">
      <c r="S24502" s="107"/>
      <c r="U24502" s="107"/>
      <c r="W24502" s="107"/>
      <c r="Y24502" s="107"/>
      <c r="AA24502" s="107"/>
      <c r="AC24502" s="107"/>
    </row>
    <row r="24503" spans="19:29" x14ac:dyDescent="0.25">
      <c r="S24503" s="108"/>
      <c r="U24503" s="108"/>
      <c r="W24503" s="108"/>
      <c r="Y24503" s="108"/>
      <c r="AA24503" s="108"/>
      <c r="AC24503" s="108"/>
    </row>
    <row r="24504" spans="19:29" x14ac:dyDescent="0.25">
      <c r="S24504" s="108"/>
      <c r="U24504" s="108"/>
      <c r="W24504" s="108"/>
      <c r="Y24504" s="108"/>
      <c r="AA24504" s="108"/>
      <c r="AC24504" s="108"/>
    </row>
    <row r="24505" spans="19:29" x14ac:dyDescent="0.25">
      <c r="S24505" s="109"/>
      <c r="U24505" s="109"/>
      <c r="W24505" s="109"/>
      <c r="Y24505" s="109"/>
      <c r="AA24505" s="109"/>
      <c r="AC24505" s="109"/>
    </row>
    <row r="24506" spans="19:29" x14ac:dyDescent="0.25">
      <c r="S24506" s="108"/>
      <c r="U24506" s="108"/>
      <c r="W24506" s="108"/>
      <c r="Y24506" s="108"/>
      <c r="AA24506" s="108"/>
      <c r="AC24506" s="108"/>
    </row>
    <row r="24507" spans="19:29" x14ac:dyDescent="0.25">
      <c r="S24507" s="108"/>
      <c r="U24507" s="108"/>
      <c r="W24507" s="108"/>
      <c r="Y24507" s="108"/>
      <c r="AA24507" s="108"/>
      <c r="AC24507" s="108"/>
    </row>
    <row r="24508" spans="19:29" x14ac:dyDescent="0.25">
      <c r="S24508" s="109"/>
      <c r="U24508" s="109"/>
      <c r="W24508" s="109"/>
      <c r="Y24508" s="109"/>
      <c r="AA24508" s="109"/>
      <c r="AC24508" s="109"/>
    </row>
    <row r="24509" spans="19:29" x14ac:dyDescent="0.25">
      <c r="S24509" s="108"/>
      <c r="U24509" s="108"/>
      <c r="W24509" s="108"/>
      <c r="Y24509" s="108"/>
      <c r="AA24509" s="108"/>
      <c r="AC24509" s="108"/>
    </row>
    <row r="24510" spans="19:29" x14ac:dyDescent="0.25">
      <c r="S24510" s="109"/>
      <c r="U24510" s="109"/>
      <c r="W24510" s="109"/>
      <c r="Y24510" s="109"/>
      <c r="AA24510" s="109"/>
      <c r="AC24510" s="109"/>
    </row>
    <row r="24511" spans="19:29" x14ac:dyDescent="0.25">
      <c r="S24511" s="108"/>
      <c r="U24511" s="108"/>
      <c r="W24511" s="108"/>
      <c r="Y24511" s="108"/>
      <c r="AA24511" s="108"/>
      <c r="AC24511" s="108"/>
    </row>
    <row r="24512" spans="19:29" x14ac:dyDescent="0.25">
      <c r="S24512" s="108"/>
      <c r="U24512" s="108"/>
      <c r="W24512" s="108"/>
      <c r="Y24512" s="108"/>
      <c r="AA24512" s="108"/>
      <c r="AC24512" s="108"/>
    </row>
    <row r="24513" spans="19:29" x14ac:dyDescent="0.25">
      <c r="S24513" s="108"/>
      <c r="U24513" s="108"/>
      <c r="W24513" s="108"/>
      <c r="Y24513" s="108"/>
      <c r="AA24513" s="108"/>
      <c r="AC24513" s="108"/>
    </row>
    <row r="24514" spans="19:29" x14ac:dyDescent="0.25">
      <c r="S24514" s="110"/>
      <c r="U24514" s="110"/>
      <c r="W24514" s="110"/>
      <c r="Y24514" s="110"/>
      <c r="AA24514" s="110"/>
      <c r="AC24514" s="110"/>
    </row>
    <row r="24515" spans="19:29" x14ac:dyDescent="0.25">
      <c r="S24515" s="110"/>
      <c r="U24515" s="110"/>
      <c r="W24515" s="110"/>
      <c r="Y24515" s="110"/>
      <c r="AA24515" s="110"/>
      <c r="AC24515" s="110"/>
    </row>
    <row r="24516" spans="19:29" x14ac:dyDescent="0.25">
      <c r="S24516" s="110"/>
      <c r="U24516" s="110"/>
      <c r="W24516" s="110"/>
      <c r="Y24516" s="110"/>
      <c r="AA24516" s="110"/>
      <c r="AC24516" s="110"/>
    </row>
    <row r="24517" spans="19:29" x14ac:dyDescent="0.25">
      <c r="S24517" s="110"/>
      <c r="U24517" s="110"/>
      <c r="W24517" s="110"/>
      <c r="Y24517" s="110"/>
      <c r="AA24517" s="110"/>
      <c r="AC24517" s="110"/>
    </row>
    <row r="24518" spans="19:29" x14ac:dyDescent="0.25">
      <c r="S24518" s="111"/>
      <c r="U24518" s="111"/>
      <c r="W24518" s="111"/>
      <c r="Y24518" s="111"/>
      <c r="AA24518" s="111"/>
      <c r="AC24518" s="111"/>
    </row>
    <row r="24519" spans="19:29" x14ac:dyDescent="0.25">
      <c r="S24519" s="107"/>
      <c r="U24519" s="107"/>
      <c r="W24519" s="107"/>
      <c r="Y24519" s="107"/>
      <c r="AA24519" s="107"/>
      <c r="AC24519" s="107"/>
    </row>
    <row r="24520" spans="19:29" x14ac:dyDescent="0.25">
      <c r="S24520" s="108"/>
      <c r="U24520" s="108"/>
      <c r="W24520" s="108"/>
      <c r="Y24520" s="108"/>
      <c r="AA24520" s="108"/>
      <c r="AC24520" s="108"/>
    </row>
    <row r="24521" spans="19:29" x14ac:dyDescent="0.25">
      <c r="S24521" s="108"/>
      <c r="U24521" s="108"/>
      <c r="W24521" s="108"/>
      <c r="Y24521" s="108"/>
      <c r="AA24521" s="108"/>
      <c r="AC24521" s="108"/>
    </row>
    <row r="24522" spans="19:29" x14ac:dyDescent="0.25">
      <c r="S24522" s="109"/>
      <c r="U24522" s="109"/>
      <c r="W24522" s="109"/>
      <c r="Y24522" s="109"/>
      <c r="AA24522" s="109"/>
      <c r="AC24522" s="109"/>
    </row>
    <row r="24523" spans="19:29" x14ac:dyDescent="0.25">
      <c r="S24523" s="108"/>
      <c r="U24523" s="108"/>
      <c r="W24523" s="108"/>
      <c r="Y24523" s="108"/>
      <c r="AA24523" s="108"/>
      <c r="AC24523" s="108"/>
    </row>
    <row r="24524" spans="19:29" x14ac:dyDescent="0.25">
      <c r="S24524" s="108"/>
      <c r="U24524" s="108"/>
      <c r="W24524" s="108"/>
      <c r="Y24524" s="108"/>
      <c r="AA24524" s="108"/>
      <c r="AC24524" s="108"/>
    </row>
    <row r="24525" spans="19:29" x14ac:dyDescent="0.25">
      <c r="S24525" s="109"/>
      <c r="U24525" s="109"/>
      <c r="W24525" s="109"/>
      <c r="Y24525" s="109"/>
      <c r="AA24525" s="109"/>
      <c r="AC24525" s="109"/>
    </row>
    <row r="24526" spans="19:29" x14ac:dyDescent="0.25">
      <c r="S24526" s="108"/>
      <c r="U24526" s="108"/>
      <c r="W24526" s="108"/>
      <c r="Y24526" s="108"/>
      <c r="AA24526" s="108"/>
      <c r="AC24526" s="108"/>
    </row>
    <row r="24527" spans="19:29" x14ac:dyDescent="0.25">
      <c r="S24527" s="109"/>
      <c r="U24527" s="109"/>
      <c r="W24527" s="109"/>
      <c r="Y24527" s="109"/>
      <c r="AA24527" s="109"/>
      <c r="AC24527" s="109"/>
    </row>
    <row r="24528" spans="19:29" x14ac:dyDescent="0.25">
      <c r="S24528" s="108"/>
      <c r="U24528" s="108"/>
      <c r="W24528" s="108"/>
      <c r="Y24528" s="108"/>
      <c r="AA24528" s="108"/>
      <c r="AC24528" s="108"/>
    </row>
    <row r="24529" spans="19:29" x14ac:dyDescent="0.25">
      <c r="S24529" s="108"/>
      <c r="U24529" s="108"/>
      <c r="W24529" s="108"/>
      <c r="Y24529" s="108"/>
      <c r="AA24529" s="108"/>
      <c r="AC24529" s="108"/>
    </row>
    <row r="24530" spans="19:29" x14ac:dyDescent="0.25">
      <c r="S24530" s="108"/>
      <c r="U24530" s="108"/>
      <c r="W24530" s="108"/>
      <c r="Y24530" s="108"/>
      <c r="AA24530" s="108"/>
      <c r="AC24530" s="108"/>
    </row>
    <row r="24531" spans="19:29" x14ac:dyDescent="0.25">
      <c r="S24531" s="110"/>
      <c r="U24531" s="110"/>
      <c r="W24531" s="110"/>
      <c r="Y24531" s="110"/>
      <c r="AA24531" s="110"/>
      <c r="AC24531" s="110"/>
    </row>
    <row r="24532" spans="19:29" x14ac:dyDescent="0.25">
      <c r="S24532" s="110"/>
      <c r="U24532" s="110"/>
      <c r="W24532" s="110"/>
      <c r="Y24532" s="110"/>
      <c r="AA24532" s="110"/>
      <c r="AC24532" s="110"/>
    </row>
    <row r="24533" spans="19:29" x14ac:dyDescent="0.25">
      <c r="S24533" s="110"/>
      <c r="U24533" s="110"/>
      <c r="W24533" s="110"/>
      <c r="Y24533" s="110"/>
      <c r="AA24533" s="110"/>
      <c r="AC24533" s="110"/>
    </row>
    <row r="24534" spans="19:29" x14ac:dyDescent="0.25">
      <c r="S24534" s="110"/>
      <c r="U24534" s="110"/>
      <c r="W24534" s="110"/>
      <c r="Y24534" s="110"/>
      <c r="AA24534" s="110"/>
      <c r="AC24534" s="110"/>
    </row>
    <row r="24535" spans="19:29" x14ac:dyDescent="0.25">
      <c r="S24535" s="111"/>
      <c r="U24535" s="111"/>
      <c r="W24535" s="111"/>
      <c r="Y24535" s="111"/>
      <c r="AA24535" s="111"/>
      <c r="AC24535" s="111"/>
    </row>
    <row r="24536" spans="19:29" x14ac:dyDescent="0.25">
      <c r="S24536" s="107"/>
      <c r="U24536" s="107"/>
      <c r="W24536" s="107"/>
      <c r="Y24536" s="107"/>
      <c r="AA24536" s="107"/>
      <c r="AC24536" s="107"/>
    </row>
    <row r="24537" spans="19:29" x14ac:dyDescent="0.25">
      <c r="S24537" s="108"/>
      <c r="U24537" s="108"/>
      <c r="W24537" s="108"/>
      <c r="Y24537" s="108"/>
      <c r="AA24537" s="108"/>
      <c r="AC24537" s="108"/>
    </row>
    <row r="24538" spans="19:29" x14ac:dyDescent="0.25">
      <c r="S24538" s="108"/>
      <c r="U24538" s="108"/>
      <c r="W24538" s="108"/>
      <c r="Y24538" s="108"/>
      <c r="AA24538" s="108"/>
      <c r="AC24538" s="108"/>
    </row>
    <row r="24539" spans="19:29" x14ac:dyDescent="0.25">
      <c r="S24539" s="109"/>
      <c r="U24539" s="109"/>
      <c r="W24539" s="109"/>
      <c r="Y24539" s="109"/>
      <c r="AA24539" s="109"/>
      <c r="AC24539" s="109"/>
    </row>
    <row r="24540" spans="19:29" x14ac:dyDescent="0.25">
      <c r="S24540" s="108"/>
      <c r="U24540" s="108"/>
      <c r="W24540" s="108"/>
      <c r="Y24540" s="108"/>
      <c r="AA24540" s="108"/>
      <c r="AC24540" s="108"/>
    </row>
    <row r="24541" spans="19:29" x14ac:dyDescent="0.25">
      <c r="S24541" s="108"/>
      <c r="U24541" s="108"/>
      <c r="W24541" s="108"/>
      <c r="Y24541" s="108"/>
      <c r="AA24541" s="108"/>
      <c r="AC24541" s="108"/>
    </row>
    <row r="24542" spans="19:29" x14ac:dyDescent="0.25">
      <c r="S24542" s="109"/>
      <c r="U24542" s="109"/>
      <c r="W24542" s="109"/>
      <c r="Y24542" s="109"/>
      <c r="AA24542" s="109"/>
      <c r="AC24542" s="109"/>
    </row>
    <row r="24543" spans="19:29" x14ac:dyDescent="0.25">
      <c r="S24543" s="108"/>
      <c r="U24543" s="108"/>
      <c r="W24543" s="108"/>
      <c r="Y24543" s="108"/>
      <c r="AA24543" s="108"/>
      <c r="AC24543" s="108"/>
    </row>
    <row r="24544" spans="19:29" x14ac:dyDescent="0.25">
      <c r="S24544" s="109"/>
      <c r="U24544" s="109"/>
      <c r="W24544" s="109"/>
      <c r="Y24544" s="109"/>
      <c r="AA24544" s="109"/>
      <c r="AC24544" s="109"/>
    </row>
    <row r="24545" spans="19:29" x14ac:dyDescent="0.25">
      <c r="S24545" s="108"/>
      <c r="U24545" s="108"/>
      <c r="W24545" s="108"/>
      <c r="Y24545" s="108"/>
      <c r="AA24545" s="108"/>
      <c r="AC24545" s="108"/>
    </row>
    <row r="24546" spans="19:29" x14ac:dyDescent="0.25">
      <c r="S24546" s="108"/>
      <c r="U24546" s="108"/>
      <c r="W24546" s="108"/>
      <c r="Y24546" s="108"/>
      <c r="AA24546" s="108"/>
      <c r="AC24546" s="108"/>
    </row>
    <row r="24547" spans="19:29" x14ac:dyDescent="0.25">
      <c r="S24547" s="108"/>
      <c r="U24547" s="108"/>
      <c r="W24547" s="108"/>
      <c r="Y24547" s="108"/>
      <c r="AA24547" s="108"/>
      <c r="AC24547" s="108"/>
    </row>
    <row r="24548" spans="19:29" x14ac:dyDescent="0.25">
      <c r="S24548" s="110"/>
      <c r="U24548" s="110"/>
      <c r="W24548" s="110"/>
      <c r="Y24548" s="110"/>
      <c r="AA24548" s="110"/>
      <c r="AC24548" s="110"/>
    </row>
    <row r="24549" spans="19:29" x14ac:dyDescent="0.25">
      <c r="S24549" s="110"/>
      <c r="U24549" s="110"/>
      <c r="W24549" s="110"/>
      <c r="Y24549" s="110"/>
      <c r="AA24549" s="110"/>
      <c r="AC24549" s="110"/>
    </row>
    <row r="24550" spans="19:29" x14ac:dyDescent="0.25">
      <c r="S24550" s="110"/>
      <c r="U24550" s="110"/>
      <c r="W24550" s="110"/>
      <c r="Y24550" s="110"/>
      <c r="AA24550" s="110"/>
      <c r="AC24550" s="110"/>
    </row>
    <row r="24551" spans="19:29" x14ac:dyDescent="0.25">
      <c r="S24551" s="110"/>
      <c r="U24551" s="110"/>
      <c r="W24551" s="110"/>
      <c r="Y24551" s="110"/>
      <c r="AA24551" s="110"/>
      <c r="AC24551" s="110"/>
    </row>
    <row r="24552" spans="19:29" x14ac:dyDescent="0.25">
      <c r="S24552" s="111"/>
      <c r="U24552" s="111"/>
      <c r="W24552" s="111"/>
      <c r="Y24552" s="111"/>
      <c r="AA24552" s="111"/>
      <c r="AC24552" s="111"/>
    </row>
    <row r="24553" spans="19:29" x14ac:dyDescent="0.25">
      <c r="S24553" s="107"/>
      <c r="U24553" s="107"/>
      <c r="W24553" s="107"/>
      <c r="Y24553" s="107"/>
      <c r="AA24553" s="107"/>
      <c r="AC24553" s="107"/>
    </row>
    <row r="24554" spans="19:29" x14ac:dyDescent="0.25">
      <c r="S24554" s="108"/>
      <c r="U24554" s="108"/>
      <c r="W24554" s="108"/>
      <c r="Y24554" s="108"/>
      <c r="AA24554" s="108"/>
      <c r="AC24554" s="108"/>
    </row>
    <row r="24555" spans="19:29" x14ac:dyDescent="0.25">
      <c r="S24555" s="108"/>
      <c r="U24555" s="108"/>
      <c r="W24555" s="108"/>
      <c r="Y24555" s="108"/>
      <c r="AA24555" s="108"/>
      <c r="AC24555" s="108"/>
    </row>
    <row r="24556" spans="19:29" x14ac:dyDescent="0.25">
      <c r="S24556" s="109"/>
      <c r="U24556" s="109"/>
      <c r="W24556" s="109"/>
      <c r="Y24556" s="109"/>
      <c r="AA24556" s="109"/>
      <c r="AC24556" s="109"/>
    </row>
    <row r="24557" spans="19:29" x14ac:dyDescent="0.25">
      <c r="S24557" s="108"/>
      <c r="U24557" s="108"/>
      <c r="W24557" s="108"/>
      <c r="Y24557" s="108"/>
      <c r="AA24557" s="108"/>
      <c r="AC24557" s="108"/>
    </row>
    <row r="24558" spans="19:29" x14ac:dyDescent="0.25">
      <c r="S24558" s="108"/>
      <c r="U24558" s="108"/>
      <c r="W24558" s="108"/>
      <c r="Y24558" s="108"/>
      <c r="AA24558" s="108"/>
      <c r="AC24558" s="108"/>
    </row>
    <row r="24559" spans="19:29" x14ac:dyDescent="0.25">
      <c r="S24559" s="109"/>
      <c r="U24559" s="109"/>
      <c r="W24559" s="109"/>
      <c r="Y24559" s="109"/>
      <c r="AA24559" s="109"/>
      <c r="AC24559" s="109"/>
    </row>
    <row r="24560" spans="19:29" x14ac:dyDescent="0.25">
      <c r="S24560" s="108"/>
      <c r="U24560" s="108"/>
      <c r="W24560" s="108"/>
      <c r="Y24560" s="108"/>
      <c r="AA24560" s="108"/>
      <c r="AC24560" s="108"/>
    </row>
    <row r="24561" spans="19:29" x14ac:dyDescent="0.25">
      <c r="S24561" s="109"/>
      <c r="U24561" s="109"/>
      <c r="W24561" s="109"/>
      <c r="Y24561" s="109"/>
      <c r="AA24561" s="109"/>
      <c r="AC24561" s="109"/>
    </row>
    <row r="24562" spans="19:29" x14ac:dyDescent="0.25">
      <c r="S24562" s="108"/>
      <c r="U24562" s="108"/>
      <c r="W24562" s="108"/>
      <c r="Y24562" s="108"/>
      <c r="AA24562" s="108"/>
      <c r="AC24562" s="108"/>
    </row>
    <row r="24563" spans="19:29" x14ac:dyDescent="0.25">
      <c r="S24563" s="108"/>
      <c r="U24563" s="108"/>
      <c r="W24563" s="108"/>
      <c r="Y24563" s="108"/>
      <c r="AA24563" s="108"/>
      <c r="AC24563" s="108"/>
    </row>
    <row r="24564" spans="19:29" x14ac:dyDescent="0.25">
      <c r="S24564" s="108"/>
      <c r="U24564" s="108"/>
      <c r="W24564" s="108"/>
      <c r="Y24564" s="108"/>
      <c r="AA24564" s="108"/>
      <c r="AC24564" s="108"/>
    </row>
    <row r="24565" spans="19:29" x14ac:dyDescent="0.25">
      <c r="S24565" s="110"/>
      <c r="U24565" s="110"/>
      <c r="W24565" s="110"/>
      <c r="Y24565" s="110"/>
      <c r="AA24565" s="110"/>
      <c r="AC24565" s="110"/>
    </row>
    <row r="24566" spans="19:29" x14ac:dyDescent="0.25">
      <c r="S24566" s="110"/>
      <c r="U24566" s="110"/>
      <c r="W24566" s="110"/>
      <c r="Y24566" s="110"/>
      <c r="AA24566" s="110"/>
      <c r="AC24566" s="110"/>
    </row>
    <row r="24567" spans="19:29" x14ac:dyDescent="0.25">
      <c r="S24567" s="110"/>
      <c r="U24567" s="110"/>
      <c r="W24567" s="110"/>
      <c r="Y24567" s="110"/>
      <c r="AA24567" s="110"/>
      <c r="AC24567" s="110"/>
    </row>
    <row r="24568" spans="19:29" x14ac:dyDescent="0.25">
      <c r="S24568" s="110"/>
      <c r="U24568" s="110"/>
      <c r="W24568" s="110"/>
      <c r="Y24568" s="110"/>
      <c r="AA24568" s="110"/>
      <c r="AC24568" s="110"/>
    </row>
    <row r="24569" spans="19:29" x14ac:dyDescent="0.25">
      <c r="S24569" s="111"/>
      <c r="U24569" s="111"/>
      <c r="W24569" s="111"/>
      <c r="Y24569" s="111"/>
      <c r="AA24569" s="111"/>
      <c r="AC24569" s="111"/>
    </row>
    <row r="24570" spans="19:29" x14ac:dyDescent="0.25">
      <c r="S24570" s="107"/>
      <c r="U24570" s="107"/>
      <c r="W24570" s="107"/>
      <c r="Y24570" s="107"/>
      <c r="AA24570" s="107"/>
      <c r="AC24570" s="107"/>
    </row>
    <row r="24571" spans="19:29" x14ac:dyDescent="0.25">
      <c r="S24571" s="108"/>
      <c r="U24571" s="108"/>
      <c r="W24571" s="108"/>
      <c r="Y24571" s="108"/>
      <c r="AA24571" s="108"/>
      <c r="AC24571" s="108"/>
    </row>
    <row r="24572" spans="19:29" x14ac:dyDescent="0.25">
      <c r="S24572" s="108"/>
      <c r="U24572" s="108"/>
      <c r="W24572" s="108"/>
      <c r="Y24572" s="108"/>
      <c r="AA24572" s="108"/>
      <c r="AC24572" s="108"/>
    </row>
    <row r="24573" spans="19:29" x14ac:dyDescent="0.25">
      <c r="S24573" s="109"/>
      <c r="U24573" s="109"/>
      <c r="W24573" s="109"/>
      <c r="Y24573" s="109"/>
      <c r="AA24573" s="109"/>
      <c r="AC24573" s="109"/>
    </row>
    <row r="24574" spans="19:29" x14ac:dyDescent="0.25">
      <c r="S24574" s="108"/>
      <c r="U24574" s="108"/>
      <c r="W24574" s="108"/>
      <c r="Y24574" s="108"/>
      <c r="AA24574" s="108"/>
      <c r="AC24574" s="108"/>
    </row>
    <row r="24575" spans="19:29" x14ac:dyDescent="0.25">
      <c r="S24575" s="108"/>
      <c r="U24575" s="108"/>
      <c r="W24575" s="108"/>
      <c r="Y24575" s="108"/>
      <c r="AA24575" s="108"/>
      <c r="AC24575" s="108"/>
    </row>
    <row r="24576" spans="19:29" x14ac:dyDescent="0.25">
      <c r="S24576" s="109"/>
      <c r="U24576" s="109"/>
      <c r="W24576" s="109"/>
      <c r="Y24576" s="109"/>
      <c r="AA24576" s="109"/>
      <c r="AC24576" s="109"/>
    </row>
    <row r="24577" spans="19:29" x14ac:dyDescent="0.25">
      <c r="S24577" s="108"/>
      <c r="U24577" s="108"/>
      <c r="W24577" s="108"/>
      <c r="Y24577" s="108"/>
      <c r="AA24577" s="108"/>
      <c r="AC24577" s="108"/>
    </row>
    <row r="24578" spans="19:29" x14ac:dyDescent="0.25">
      <c r="S24578" s="109"/>
      <c r="U24578" s="109"/>
      <c r="W24578" s="109"/>
      <c r="Y24578" s="109"/>
      <c r="AA24578" s="109"/>
      <c r="AC24578" s="109"/>
    </row>
    <row r="24579" spans="19:29" x14ac:dyDescent="0.25">
      <c r="S24579" s="108"/>
      <c r="U24579" s="108"/>
      <c r="W24579" s="108"/>
      <c r="Y24579" s="108"/>
      <c r="AA24579" s="108"/>
      <c r="AC24579" s="108"/>
    </row>
    <row r="24580" spans="19:29" x14ac:dyDescent="0.25">
      <c r="S24580" s="108"/>
      <c r="U24580" s="108"/>
      <c r="W24580" s="108"/>
      <c r="Y24580" s="108"/>
      <c r="AA24580" s="108"/>
      <c r="AC24580" s="108"/>
    </row>
    <row r="24581" spans="19:29" x14ac:dyDescent="0.25">
      <c r="S24581" s="108"/>
      <c r="U24581" s="108"/>
      <c r="W24581" s="108"/>
      <c r="Y24581" s="108"/>
      <c r="AA24581" s="108"/>
      <c r="AC24581" s="108"/>
    </row>
    <row r="24582" spans="19:29" x14ac:dyDescent="0.25">
      <c r="S24582" s="110"/>
      <c r="U24582" s="110"/>
      <c r="W24582" s="110"/>
      <c r="Y24582" s="110"/>
      <c r="AA24582" s="110"/>
      <c r="AC24582" s="110"/>
    </row>
    <row r="24583" spans="19:29" x14ac:dyDescent="0.25">
      <c r="S24583" s="110"/>
      <c r="U24583" s="110"/>
      <c r="W24583" s="110"/>
      <c r="Y24583" s="110"/>
      <c r="AA24583" s="110"/>
      <c r="AC24583" s="110"/>
    </row>
    <row r="24584" spans="19:29" x14ac:dyDescent="0.25">
      <c r="S24584" s="110"/>
      <c r="U24584" s="110"/>
      <c r="W24584" s="110"/>
      <c r="Y24584" s="110"/>
      <c r="AA24584" s="110"/>
      <c r="AC24584" s="110"/>
    </row>
    <row r="24585" spans="19:29" x14ac:dyDescent="0.25">
      <c r="S24585" s="110"/>
      <c r="U24585" s="110"/>
      <c r="W24585" s="110"/>
      <c r="Y24585" s="110"/>
      <c r="AA24585" s="110"/>
      <c r="AC24585" s="110"/>
    </row>
    <row r="24586" spans="19:29" x14ac:dyDescent="0.25">
      <c r="S24586" s="111"/>
      <c r="U24586" s="111"/>
      <c r="W24586" s="111"/>
      <c r="Y24586" s="111"/>
      <c r="AA24586" s="111"/>
      <c r="AC24586" s="111"/>
    </row>
    <row r="24587" spans="19:29" x14ac:dyDescent="0.25">
      <c r="S24587" s="107"/>
      <c r="U24587" s="107"/>
      <c r="W24587" s="107"/>
      <c r="Y24587" s="107"/>
      <c r="AA24587" s="107"/>
      <c r="AC24587" s="107"/>
    </row>
    <row r="24588" spans="19:29" x14ac:dyDescent="0.25">
      <c r="S24588" s="108"/>
      <c r="U24588" s="108"/>
      <c r="W24588" s="108"/>
      <c r="Y24588" s="108"/>
      <c r="AA24588" s="108"/>
      <c r="AC24588" s="108"/>
    </row>
    <row r="24589" spans="19:29" x14ac:dyDescent="0.25">
      <c r="S24589" s="108"/>
      <c r="U24589" s="108"/>
      <c r="W24589" s="108"/>
      <c r="Y24589" s="108"/>
      <c r="AA24589" s="108"/>
      <c r="AC24589" s="108"/>
    </row>
    <row r="24590" spans="19:29" x14ac:dyDescent="0.25">
      <c r="S24590" s="109"/>
      <c r="U24590" s="109"/>
      <c r="W24590" s="109"/>
      <c r="Y24590" s="109"/>
      <c r="AA24590" s="109"/>
      <c r="AC24590" s="109"/>
    </row>
    <row r="24591" spans="19:29" x14ac:dyDescent="0.25">
      <c r="S24591" s="108"/>
      <c r="U24591" s="108"/>
      <c r="W24591" s="108"/>
      <c r="Y24591" s="108"/>
      <c r="AA24591" s="108"/>
      <c r="AC24591" s="108"/>
    </row>
    <row r="24592" spans="19:29" x14ac:dyDescent="0.25">
      <c r="S24592" s="108"/>
      <c r="U24592" s="108"/>
      <c r="W24592" s="108"/>
      <c r="Y24592" s="108"/>
      <c r="AA24592" s="108"/>
      <c r="AC24592" s="108"/>
    </row>
    <row r="24593" spans="19:29" x14ac:dyDescent="0.25">
      <c r="S24593" s="109"/>
      <c r="U24593" s="109"/>
      <c r="W24593" s="109"/>
      <c r="Y24593" s="109"/>
      <c r="AA24593" s="109"/>
      <c r="AC24593" s="109"/>
    </row>
    <row r="24594" spans="19:29" x14ac:dyDescent="0.25">
      <c r="S24594" s="108"/>
      <c r="U24594" s="108"/>
      <c r="W24594" s="108"/>
      <c r="Y24594" s="108"/>
      <c r="AA24594" s="108"/>
      <c r="AC24594" s="108"/>
    </row>
    <row r="24595" spans="19:29" x14ac:dyDescent="0.25">
      <c r="S24595" s="109"/>
      <c r="U24595" s="109"/>
      <c r="W24595" s="109"/>
      <c r="Y24595" s="109"/>
      <c r="AA24595" s="109"/>
      <c r="AC24595" s="109"/>
    </row>
    <row r="24596" spans="19:29" x14ac:dyDescent="0.25">
      <c r="S24596" s="108"/>
      <c r="U24596" s="108"/>
      <c r="W24596" s="108"/>
      <c r="Y24596" s="108"/>
      <c r="AA24596" s="108"/>
      <c r="AC24596" s="108"/>
    </row>
    <row r="24597" spans="19:29" x14ac:dyDescent="0.25">
      <c r="S24597" s="108"/>
      <c r="U24597" s="108"/>
      <c r="W24597" s="108"/>
      <c r="Y24597" s="108"/>
      <c r="AA24597" s="108"/>
      <c r="AC24597" s="108"/>
    </row>
    <row r="24598" spans="19:29" x14ac:dyDescent="0.25">
      <c r="S24598" s="108"/>
      <c r="U24598" s="108"/>
      <c r="W24598" s="108"/>
      <c r="Y24598" s="108"/>
      <c r="AA24598" s="108"/>
      <c r="AC24598" s="108"/>
    </row>
    <row r="24599" spans="19:29" x14ac:dyDescent="0.25">
      <c r="S24599" s="110"/>
      <c r="U24599" s="110"/>
      <c r="W24599" s="110"/>
      <c r="Y24599" s="110"/>
      <c r="AA24599" s="110"/>
      <c r="AC24599" s="110"/>
    </row>
    <row r="24600" spans="19:29" x14ac:dyDescent="0.25">
      <c r="S24600" s="110"/>
      <c r="U24600" s="110"/>
      <c r="W24600" s="110"/>
      <c r="Y24600" s="110"/>
      <c r="AA24600" s="110"/>
      <c r="AC24600" s="110"/>
    </row>
    <row r="24601" spans="19:29" x14ac:dyDescent="0.25">
      <c r="S24601" s="110"/>
      <c r="U24601" s="110"/>
      <c r="W24601" s="110"/>
      <c r="Y24601" s="110"/>
      <c r="AA24601" s="110"/>
      <c r="AC24601" s="110"/>
    </row>
    <row r="24602" spans="19:29" x14ac:dyDescent="0.25">
      <c r="S24602" s="110"/>
      <c r="U24602" s="110"/>
      <c r="W24602" s="110"/>
      <c r="Y24602" s="110"/>
      <c r="AA24602" s="110"/>
      <c r="AC24602" s="110"/>
    </row>
    <row r="24603" spans="19:29" x14ac:dyDescent="0.25">
      <c r="S24603" s="111"/>
      <c r="U24603" s="111"/>
      <c r="W24603" s="111"/>
      <c r="Y24603" s="111"/>
      <c r="AA24603" s="111"/>
      <c r="AC24603" s="111"/>
    </row>
    <row r="24604" spans="19:29" x14ac:dyDescent="0.25">
      <c r="S24604" s="107"/>
      <c r="U24604" s="107"/>
      <c r="W24604" s="107"/>
      <c r="Y24604" s="107"/>
      <c r="AA24604" s="107"/>
      <c r="AC24604" s="107"/>
    </row>
    <row r="24605" spans="19:29" x14ac:dyDescent="0.25">
      <c r="S24605" s="108"/>
      <c r="U24605" s="108"/>
      <c r="W24605" s="108"/>
      <c r="Y24605" s="108"/>
      <c r="AA24605" s="108"/>
      <c r="AC24605" s="108"/>
    </row>
    <row r="24606" spans="19:29" x14ac:dyDescent="0.25">
      <c r="S24606" s="108"/>
      <c r="U24606" s="108"/>
      <c r="W24606" s="108"/>
      <c r="Y24606" s="108"/>
      <c r="AA24606" s="108"/>
      <c r="AC24606" s="108"/>
    </row>
    <row r="24607" spans="19:29" x14ac:dyDescent="0.25">
      <c r="S24607" s="109"/>
      <c r="U24607" s="109"/>
      <c r="W24607" s="109"/>
      <c r="Y24607" s="109"/>
      <c r="AA24607" s="109"/>
      <c r="AC24607" s="109"/>
    </row>
    <row r="24608" spans="19:29" x14ac:dyDescent="0.25">
      <c r="S24608" s="108"/>
      <c r="U24608" s="108"/>
      <c r="W24608" s="108"/>
      <c r="Y24608" s="108"/>
      <c r="AA24608" s="108"/>
      <c r="AC24608" s="108"/>
    </row>
    <row r="24609" spans="19:29" x14ac:dyDescent="0.25">
      <c r="S24609" s="108"/>
      <c r="U24609" s="108"/>
      <c r="W24609" s="108"/>
      <c r="Y24609" s="108"/>
      <c r="AA24609" s="108"/>
      <c r="AC24609" s="108"/>
    </row>
    <row r="24610" spans="19:29" x14ac:dyDescent="0.25">
      <c r="S24610" s="109"/>
      <c r="U24610" s="109"/>
      <c r="W24610" s="109"/>
      <c r="Y24610" s="109"/>
      <c r="AA24610" s="109"/>
      <c r="AC24610" s="109"/>
    </row>
    <row r="24611" spans="19:29" x14ac:dyDescent="0.25">
      <c r="S24611" s="108"/>
      <c r="U24611" s="108"/>
      <c r="W24611" s="108"/>
      <c r="Y24611" s="108"/>
      <c r="AA24611" s="108"/>
      <c r="AC24611" s="108"/>
    </row>
    <row r="24612" spans="19:29" x14ac:dyDescent="0.25">
      <c r="S24612" s="109"/>
      <c r="U24612" s="109"/>
      <c r="W24612" s="109"/>
      <c r="Y24612" s="109"/>
      <c r="AA24612" s="109"/>
      <c r="AC24612" s="109"/>
    </row>
    <row r="24613" spans="19:29" x14ac:dyDescent="0.25">
      <c r="S24613" s="108"/>
      <c r="U24613" s="108"/>
      <c r="W24613" s="108"/>
      <c r="Y24613" s="108"/>
      <c r="AA24613" s="108"/>
      <c r="AC24613" s="108"/>
    </row>
    <row r="24614" spans="19:29" x14ac:dyDescent="0.25">
      <c r="S24614" s="108"/>
      <c r="U24614" s="108"/>
      <c r="W24614" s="108"/>
      <c r="Y24614" s="108"/>
      <c r="AA24614" s="108"/>
      <c r="AC24614" s="108"/>
    </row>
    <row r="24615" spans="19:29" x14ac:dyDescent="0.25">
      <c r="S24615" s="108"/>
      <c r="U24615" s="108"/>
      <c r="W24615" s="108"/>
      <c r="Y24615" s="108"/>
      <c r="AA24615" s="108"/>
      <c r="AC24615" s="108"/>
    </row>
    <row r="24616" spans="19:29" x14ac:dyDescent="0.25">
      <c r="S24616" s="110"/>
      <c r="U24616" s="110"/>
      <c r="W24616" s="110"/>
      <c r="Y24616" s="110"/>
      <c r="AA24616" s="110"/>
      <c r="AC24616" s="110"/>
    </row>
    <row r="24617" spans="19:29" x14ac:dyDescent="0.25">
      <c r="S24617" s="110"/>
      <c r="U24617" s="110"/>
      <c r="W24617" s="110"/>
      <c r="Y24617" s="110"/>
      <c r="AA24617" s="110"/>
      <c r="AC24617" s="110"/>
    </row>
    <row r="24618" spans="19:29" x14ac:dyDescent="0.25">
      <c r="S24618" s="110"/>
      <c r="U24618" s="110"/>
      <c r="W24618" s="110"/>
      <c r="Y24618" s="110"/>
      <c r="AA24618" s="110"/>
      <c r="AC24618" s="110"/>
    </row>
    <row r="24619" spans="19:29" x14ac:dyDescent="0.25">
      <c r="S24619" s="110"/>
      <c r="U24619" s="110"/>
      <c r="W24619" s="110"/>
      <c r="Y24619" s="110"/>
      <c r="AA24619" s="110"/>
      <c r="AC24619" s="110"/>
    </row>
    <row r="24620" spans="19:29" x14ac:dyDescent="0.25">
      <c r="S24620" s="111"/>
      <c r="U24620" s="111"/>
      <c r="W24620" s="111"/>
      <c r="Y24620" s="111"/>
      <c r="AA24620" s="111"/>
      <c r="AC24620" s="111"/>
    </row>
    <row r="24621" spans="19:29" x14ac:dyDescent="0.25">
      <c r="S24621" s="107"/>
      <c r="U24621" s="107"/>
      <c r="W24621" s="107"/>
      <c r="Y24621" s="107"/>
      <c r="AA24621" s="107"/>
      <c r="AC24621" s="107"/>
    </row>
    <row r="24622" spans="19:29" x14ac:dyDescent="0.25">
      <c r="S24622" s="108"/>
      <c r="U24622" s="108"/>
      <c r="W24622" s="108"/>
      <c r="Y24622" s="108"/>
      <c r="AA24622" s="108"/>
      <c r="AC24622" s="108"/>
    </row>
    <row r="24623" spans="19:29" x14ac:dyDescent="0.25">
      <c r="S24623" s="108"/>
      <c r="U24623" s="108"/>
      <c r="W24623" s="108"/>
      <c r="Y24623" s="108"/>
      <c r="AA24623" s="108"/>
      <c r="AC24623" s="108"/>
    </row>
    <row r="24624" spans="19:29" x14ac:dyDescent="0.25">
      <c r="S24624" s="109"/>
      <c r="U24624" s="109"/>
      <c r="W24624" s="109"/>
      <c r="Y24624" s="109"/>
      <c r="AA24624" s="109"/>
      <c r="AC24624" s="109"/>
    </row>
    <row r="24625" spans="19:29" x14ac:dyDescent="0.25">
      <c r="S24625" s="108"/>
      <c r="U24625" s="108"/>
      <c r="W24625" s="108"/>
      <c r="Y24625" s="108"/>
      <c r="AA24625" s="108"/>
      <c r="AC24625" s="108"/>
    </row>
    <row r="24626" spans="19:29" x14ac:dyDescent="0.25">
      <c r="S24626" s="108"/>
      <c r="U24626" s="108"/>
      <c r="W24626" s="108"/>
      <c r="Y24626" s="108"/>
      <c r="AA24626" s="108"/>
      <c r="AC24626" s="108"/>
    </row>
    <row r="24627" spans="19:29" x14ac:dyDescent="0.25">
      <c r="S24627" s="109"/>
      <c r="U24627" s="109"/>
      <c r="W24627" s="109"/>
      <c r="Y24627" s="109"/>
      <c r="AA24627" s="109"/>
      <c r="AC24627" s="109"/>
    </row>
    <row r="24628" spans="19:29" x14ac:dyDescent="0.25">
      <c r="S24628" s="108"/>
      <c r="U24628" s="108"/>
      <c r="W24628" s="108"/>
      <c r="Y24628" s="108"/>
      <c r="AA24628" s="108"/>
      <c r="AC24628" s="108"/>
    </row>
    <row r="24629" spans="19:29" x14ac:dyDescent="0.25">
      <c r="S24629" s="109"/>
      <c r="U24629" s="109"/>
      <c r="W24629" s="109"/>
      <c r="Y24629" s="109"/>
      <c r="AA24629" s="109"/>
      <c r="AC24629" s="109"/>
    </row>
    <row r="24630" spans="19:29" x14ac:dyDescent="0.25">
      <c r="S24630" s="108"/>
      <c r="U24630" s="108"/>
      <c r="W24630" s="108"/>
      <c r="Y24630" s="108"/>
      <c r="AA24630" s="108"/>
      <c r="AC24630" s="108"/>
    </row>
    <row r="24631" spans="19:29" x14ac:dyDescent="0.25">
      <c r="S24631" s="108"/>
      <c r="U24631" s="108"/>
      <c r="W24631" s="108"/>
      <c r="Y24631" s="108"/>
      <c r="AA24631" s="108"/>
      <c r="AC24631" s="108"/>
    </row>
    <row r="24632" spans="19:29" x14ac:dyDescent="0.25">
      <c r="S24632" s="108"/>
      <c r="U24632" s="108"/>
      <c r="W24632" s="108"/>
      <c r="Y24632" s="108"/>
      <c r="AA24632" s="108"/>
      <c r="AC24632" s="108"/>
    </row>
    <row r="24633" spans="19:29" x14ac:dyDescent="0.25">
      <c r="S24633" s="110"/>
      <c r="U24633" s="110"/>
      <c r="W24633" s="110"/>
      <c r="Y24633" s="110"/>
      <c r="AA24633" s="110"/>
      <c r="AC24633" s="110"/>
    </row>
    <row r="24634" spans="19:29" x14ac:dyDescent="0.25">
      <c r="S24634" s="110"/>
      <c r="U24634" s="110"/>
      <c r="W24634" s="110"/>
      <c r="Y24634" s="110"/>
      <c r="AA24634" s="110"/>
      <c r="AC24634" s="110"/>
    </row>
    <row r="24635" spans="19:29" x14ac:dyDescent="0.25">
      <c r="S24635" s="110"/>
      <c r="U24635" s="110"/>
      <c r="W24635" s="110"/>
      <c r="Y24635" s="110"/>
      <c r="AA24635" s="110"/>
      <c r="AC24635" s="110"/>
    </row>
    <row r="24636" spans="19:29" x14ac:dyDescent="0.25">
      <c r="S24636" s="110"/>
      <c r="U24636" s="110"/>
      <c r="W24636" s="110"/>
      <c r="Y24636" s="110"/>
      <c r="AA24636" s="110"/>
      <c r="AC24636" s="110"/>
    </row>
    <row r="24637" spans="19:29" x14ac:dyDescent="0.25">
      <c r="S24637" s="111"/>
      <c r="U24637" s="111"/>
      <c r="W24637" s="111"/>
      <c r="Y24637" s="111"/>
      <c r="AA24637" s="111"/>
      <c r="AC24637" s="111"/>
    </row>
    <row r="24638" spans="19:29" x14ac:dyDescent="0.25">
      <c r="S24638" s="107"/>
      <c r="U24638" s="107"/>
      <c r="W24638" s="107"/>
      <c r="Y24638" s="107"/>
      <c r="AA24638" s="107"/>
      <c r="AC24638" s="107"/>
    </row>
    <row r="24639" spans="19:29" x14ac:dyDescent="0.25">
      <c r="S24639" s="108"/>
      <c r="U24639" s="108"/>
      <c r="W24639" s="108"/>
      <c r="Y24639" s="108"/>
      <c r="AA24639" s="108"/>
      <c r="AC24639" s="108"/>
    </row>
    <row r="24640" spans="19:29" x14ac:dyDescent="0.25">
      <c r="S24640" s="108"/>
      <c r="U24640" s="108"/>
      <c r="W24640" s="108"/>
      <c r="Y24640" s="108"/>
      <c r="AA24640" s="108"/>
      <c r="AC24640" s="108"/>
    </row>
    <row r="24641" spans="19:29" x14ac:dyDescent="0.25">
      <c r="S24641" s="109"/>
      <c r="U24641" s="109"/>
      <c r="W24641" s="109"/>
      <c r="Y24641" s="109"/>
      <c r="AA24641" s="109"/>
      <c r="AC24641" s="109"/>
    </row>
    <row r="24642" spans="19:29" x14ac:dyDescent="0.25">
      <c r="S24642" s="108"/>
      <c r="U24642" s="108"/>
      <c r="W24642" s="108"/>
      <c r="Y24642" s="108"/>
      <c r="AA24642" s="108"/>
      <c r="AC24642" s="108"/>
    </row>
    <row r="24643" spans="19:29" x14ac:dyDescent="0.25">
      <c r="S24643" s="108"/>
      <c r="U24643" s="108"/>
      <c r="W24643" s="108"/>
      <c r="Y24643" s="108"/>
      <c r="AA24643" s="108"/>
      <c r="AC24643" s="108"/>
    </row>
    <row r="24644" spans="19:29" x14ac:dyDescent="0.25">
      <c r="S24644" s="109"/>
      <c r="U24644" s="109"/>
      <c r="W24644" s="109"/>
      <c r="Y24644" s="109"/>
      <c r="AA24644" s="109"/>
      <c r="AC24644" s="109"/>
    </row>
    <row r="24645" spans="19:29" x14ac:dyDescent="0.25">
      <c r="S24645" s="108"/>
      <c r="U24645" s="108"/>
      <c r="W24645" s="108"/>
      <c r="Y24645" s="108"/>
      <c r="AA24645" s="108"/>
      <c r="AC24645" s="108"/>
    </row>
    <row r="24646" spans="19:29" x14ac:dyDescent="0.25">
      <c r="S24646" s="109"/>
      <c r="U24646" s="109"/>
      <c r="W24646" s="109"/>
      <c r="Y24646" s="109"/>
      <c r="AA24646" s="109"/>
      <c r="AC24646" s="109"/>
    </row>
    <row r="24647" spans="19:29" x14ac:dyDescent="0.25">
      <c r="S24647" s="108"/>
      <c r="U24647" s="108"/>
      <c r="W24647" s="108"/>
      <c r="Y24647" s="108"/>
      <c r="AA24647" s="108"/>
      <c r="AC24647" s="108"/>
    </row>
    <row r="24648" spans="19:29" x14ac:dyDescent="0.25">
      <c r="S24648" s="108"/>
      <c r="U24648" s="108"/>
      <c r="W24648" s="108"/>
      <c r="Y24648" s="108"/>
      <c r="AA24648" s="108"/>
      <c r="AC24648" s="108"/>
    </row>
    <row r="24649" spans="19:29" x14ac:dyDescent="0.25">
      <c r="S24649" s="108"/>
      <c r="U24649" s="108"/>
      <c r="W24649" s="108"/>
      <c r="Y24649" s="108"/>
      <c r="AA24649" s="108"/>
      <c r="AC24649" s="108"/>
    </row>
    <row r="24650" spans="19:29" x14ac:dyDescent="0.25">
      <c r="S24650" s="110"/>
      <c r="U24650" s="110"/>
      <c r="W24650" s="110"/>
      <c r="Y24650" s="110"/>
      <c r="AA24650" s="110"/>
      <c r="AC24650" s="110"/>
    </row>
    <row r="24651" spans="19:29" x14ac:dyDescent="0.25">
      <c r="S24651" s="110"/>
      <c r="U24651" s="110"/>
      <c r="W24651" s="110"/>
      <c r="Y24651" s="110"/>
      <c r="AA24651" s="110"/>
      <c r="AC24651" s="110"/>
    </row>
    <row r="24652" spans="19:29" x14ac:dyDescent="0.25">
      <c r="S24652" s="110"/>
      <c r="U24652" s="110"/>
      <c r="W24652" s="110"/>
      <c r="Y24652" s="110"/>
      <c r="AA24652" s="110"/>
      <c r="AC24652" s="110"/>
    </row>
    <row r="24653" spans="19:29" x14ac:dyDescent="0.25">
      <c r="S24653" s="110"/>
      <c r="U24653" s="110"/>
      <c r="W24653" s="110"/>
      <c r="Y24653" s="110"/>
      <c r="AA24653" s="110"/>
      <c r="AC24653" s="110"/>
    </row>
    <row r="24654" spans="19:29" x14ac:dyDescent="0.25">
      <c r="S24654" s="111"/>
      <c r="U24654" s="111"/>
      <c r="W24654" s="111"/>
      <c r="Y24654" s="111"/>
      <c r="AA24654" s="111"/>
      <c r="AC24654" s="111"/>
    </row>
    <row r="24655" spans="19:29" x14ac:dyDescent="0.25">
      <c r="S24655" s="107"/>
      <c r="U24655" s="107"/>
      <c r="W24655" s="107"/>
      <c r="Y24655" s="107"/>
      <c r="AA24655" s="107"/>
      <c r="AC24655" s="107"/>
    </row>
    <row r="24656" spans="19:29" x14ac:dyDescent="0.25">
      <c r="S24656" s="108"/>
      <c r="U24656" s="108"/>
      <c r="W24656" s="108"/>
      <c r="Y24656" s="108"/>
      <c r="AA24656" s="108"/>
      <c r="AC24656" s="108"/>
    </row>
    <row r="24657" spans="19:29" x14ac:dyDescent="0.25">
      <c r="S24657" s="108"/>
      <c r="U24657" s="108"/>
      <c r="W24657" s="108"/>
      <c r="Y24657" s="108"/>
      <c r="AA24657" s="108"/>
      <c r="AC24657" s="108"/>
    </row>
    <row r="24658" spans="19:29" x14ac:dyDescent="0.25">
      <c r="S24658" s="109"/>
      <c r="U24658" s="109"/>
      <c r="W24658" s="109"/>
      <c r="Y24658" s="109"/>
      <c r="AA24658" s="109"/>
      <c r="AC24658" s="109"/>
    </row>
    <row r="24659" spans="19:29" x14ac:dyDescent="0.25">
      <c r="S24659" s="108"/>
      <c r="U24659" s="108"/>
      <c r="W24659" s="108"/>
      <c r="Y24659" s="108"/>
      <c r="AA24659" s="108"/>
      <c r="AC24659" s="108"/>
    </row>
    <row r="24660" spans="19:29" x14ac:dyDescent="0.25">
      <c r="S24660" s="108"/>
      <c r="U24660" s="108"/>
      <c r="W24660" s="108"/>
      <c r="Y24660" s="108"/>
      <c r="AA24660" s="108"/>
      <c r="AC24660" s="108"/>
    </row>
    <row r="24661" spans="19:29" x14ac:dyDescent="0.25">
      <c r="S24661" s="109"/>
      <c r="U24661" s="109"/>
      <c r="W24661" s="109"/>
      <c r="Y24661" s="109"/>
      <c r="AA24661" s="109"/>
      <c r="AC24661" s="109"/>
    </row>
    <row r="24662" spans="19:29" x14ac:dyDescent="0.25">
      <c r="S24662" s="108"/>
      <c r="U24662" s="108"/>
      <c r="W24662" s="108"/>
      <c r="Y24662" s="108"/>
      <c r="AA24662" s="108"/>
      <c r="AC24662" s="108"/>
    </row>
    <row r="24663" spans="19:29" x14ac:dyDescent="0.25">
      <c r="S24663" s="109"/>
      <c r="U24663" s="109"/>
      <c r="W24663" s="109"/>
      <c r="Y24663" s="109"/>
      <c r="AA24663" s="109"/>
      <c r="AC24663" s="109"/>
    </row>
    <row r="24664" spans="19:29" x14ac:dyDescent="0.25">
      <c r="S24664" s="108"/>
      <c r="U24664" s="108"/>
      <c r="W24664" s="108"/>
      <c r="Y24664" s="108"/>
      <c r="AA24664" s="108"/>
      <c r="AC24664" s="108"/>
    </row>
    <row r="24665" spans="19:29" x14ac:dyDescent="0.25">
      <c r="S24665" s="108"/>
      <c r="U24665" s="108"/>
      <c r="W24665" s="108"/>
      <c r="Y24665" s="108"/>
      <c r="AA24665" s="108"/>
      <c r="AC24665" s="108"/>
    </row>
    <row r="24666" spans="19:29" x14ac:dyDescent="0.25">
      <c r="S24666" s="108"/>
      <c r="U24666" s="108"/>
      <c r="W24666" s="108"/>
      <c r="Y24666" s="108"/>
      <c r="AA24666" s="108"/>
      <c r="AC24666" s="108"/>
    </row>
    <row r="24667" spans="19:29" x14ac:dyDescent="0.25">
      <c r="S24667" s="110"/>
      <c r="U24667" s="110"/>
      <c r="W24667" s="110"/>
      <c r="Y24667" s="110"/>
      <c r="AA24667" s="110"/>
      <c r="AC24667" s="110"/>
    </row>
    <row r="24668" spans="19:29" x14ac:dyDescent="0.25">
      <c r="S24668" s="110"/>
      <c r="U24668" s="110"/>
      <c r="W24668" s="110"/>
      <c r="Y24668" s="110"/>
      <c r="AA24668" s="110"/>
      <c r="AC24668" s="110"/>
    </row>
    <row r="24669" spans="19:29" x14ac:dyDescent="0.25">
      <c r="S24669" s="110"/>
      <c r="U24669" s="110"/>
      <c r="W24669" s="110"/>
      <c r="Y24669" s="110"/>
      <c r="AA24669" s="110"/>
      <c r="AC24669" s="110"/>
    </row>
    <row r="24670" spans="19:29" x14ac:dyDescent="0.25">
      <c r="S24670" s="110"/>
      <c r="U24670" s="110"/>
      <c r="W24670" s="110"/>
      <c r="Y24670" s="110"/>
      <c r="AA24670" s="110"/>
      <c r="AC24670" s="110"/>
    </row>
    <row r="24671" spans="19:29" x14ac:dyDescent="0.25">
      <c r="S24671" s="111"/>
      <c r="U24671" s="111"/>
      <c r="W24671" s="111"/>
      <c r="Y24671" s="111"/>
      <c r="AA24671" s="111"/>
      <c r="AC24671" s="111"/>
    </row>
    <row r="24672" spans="19:29" x14ac:dyDescent="0.25">
      <c r="S24672" s="107"/>
      <c r="U24672" s="107"/>
      <c r="W24672" s="107"/>
      <c r="Y24672" s="107"/>
      <c r="AA24672" s="107"/>
      <c r="AC24672" s="107"/>
    </row>
    <row r="24673" spans="19:29" x14ac:dyDescent="0.25">
      <c r="S24673" s="108"/>
      <c r="U24673" s="108"/>
      <c r="W24673" s="108"/>
      <c r="Y24673" s="108"/>
      <c r="AA24673" s="108"/>
      <c r="AC24673" s="108"/>
    </row>
    <row r="24674" spans="19:29" x14ac:dyDescent="0.25">
      <c r="S24674" s="108"/>
      <c r="U24674" s="108"/>
      <c r="W24674" s="108"/>
      <c r="Y24674" s="108"/>
      <c r="AA24674" s="108"/>
      <c r="AC24674" s="108"/>
    </row>
    <row r="24675" spans="19:29" x14ac:dyDescent="0.25">
      <c r="S24675" s="109"/>
      <c r="U24675" s="109"/>
      <c r="W24675" s="109"/>
      <c r="Y24675" s="109"/>
      <c r="AA24675" s="109"/>
      <c r="AC24675" s="109"/>
    </row>
    <row r="24676" spans="19:29" x14ac:dyDescent="0.25">
      <c r="S24676" s="108"/>
      <c r="U24676" s="108"/>
      <c r="W24676" s="108"/>
      <c r="Y24676" s="108"/>
      <c r="AA24676" s="108"/>
      <c r="AC24676" s="108"/>
    </row>
    <row r="24677" spans="19:29" x14ac:dyDescent="0.25">
      <c r="S24677" s="108"/>
      <c r="U24677" s="108"/>
      <c r="W24677" s="108"/>
      <c r="Y24677" s="108"/>
      <c r="AA24677" s="108"/>
      <c r="AC24677" s="108"/>
    </row>
    <row r="24678" spans="19:29" x14ac:dyDescent="0.25">
      <c r="S24678" s="109"/>
      <c r="U24678" s="109"/>
      <c r="W24678" s="109"/>
      <c r="Y24678" s="109"/>
      <c r="AA24678" s="109"/>
      <c r="AC24678" s="109"/>
    </row>
    <row r="24679" spans="19:29" x14ac:dyDescent="0.25">
      <c r="S24679" s="108"/>
      <c r="U24679" s="108"/>
      <c r="W24679" s="108"/>
      <c r="Y24679" s="108"/>
      <c r="AA24679" s="108"/>
      <c r="AC24679" s="108"/>
    </row>
    <row r="24680" spans="19:29" x14ac:dyDescent="0.25">
      <c r="S24680" s="109"/>
      <c r="U24680" s="109"/>
      <c r="W24680" s="109"/>
      <c r="Y24680" s="109"/>
      <c r="AA24680" s="109"/>
      <c r="AC24680" s="109"/>
    </row>
    <row r="24681" spans="19:29" x14ac:dyDescent="0.25">
      <c r="S24681" s="108"/>
      <c r="U24681" s="108"/>
      <c r="W24681" s="108"/>
      <c r="Y24681" s="108"/>
      <c r="AA24681" s="108"/>
      <c r="AC24681" s="108"/>
    </row>
    <row r="24682" spans="19:29" x14ac:dyDescent="0.25">
      <c r="S24682" s="108"/>
      <c r="U24682" s="108"/>
      <c r="W24682" s="108"/>
      <c r="Y24682" s="108"/>
      <c r="AA24682" s="108"/>
      <c r="AC24682" s="108"/>
    </row>
    <row r="24683" spans="19:29" x14ac:dyDescent="0.25">
      <c r="S24683" s="108"/>
      <c r="U24683" s="108"/>
      <c r="W24683" s="108"/>
      <c r="Y24683" s="108"/>
      <c r="AA24683" s="108"/>
      <c r="AC24683" s="108"/>
    </row>
    <row r="24684" spans="19:29" x14ac:dyDescent="0.25">
      <c r="S24684" s="110"/>
      <c r="U24684" s="110"/>
      <c r="W24684" s="110"/>
      <c r="Y24684" s="110"/>
      <c r="AA24684" s="110"/>
      <c r="AC24684" s="110"/>
    </row>
    <row r="24685" spans="19:29" x14ac:dyDescent="0.25">
      <c r="S24685" s="110"/>
      <c r="U24685" s="110"/>
      <c r="W24685" s="110"/>
      <c r="Y24685" s="110"/>
      <c r="AA24685" s="110"/>
      <c r="AC24685" s="110"/>
    </row>
    <row r="24686" spans="19:29" x14ac:dyDescent="0.25">
      <c r="S24686" s="110"/>
      <c r="U24686" s="110"/>
      <c r="W24686" s="110"/>
      <c r="Y24686" s="110"/>
      <c r="AA24686" s="110"/>
      <c r="AC24686" s="110"/>
    </row>
    <row r="24687" spans="19:29" x14ac:dyDescent="0.25">
      <c r="S24687" s="110"/>
      <c r="U24687" s="110"/>
      <c r="W24687" s="110"/>
      <c r="Y24687" s="110"/>
      <c r="AA24687" s="110"/>
      <c r="AC24687" s="110"/>
    </row>
    <row r="24688" spans="19:29" x14ac:dyDescent="0.25">
      <c r="S24688" s="111"/>
      <c r="U24688" s="111"/>
      <c r="W24688" s="111"/>
      <c r="Y24688" s="111"/>
      <c r="AA24688" s="111"/>
      <c r="AC24688" s="111"/>
    </row>
    <row r="24689" spans="19:29" x14ac:dyDescent="0.25">
      <c r="S24689" s="107"/>
      <c r="U24689" s="107"/>
      <c r="W24689" s="107"/>
      <c r="Y24689" s="107"/>
      <c r="AA24689" s="107"/>
      <c r="AC24689" s="107"/>
    </row>
    <row r="24690" spans="19:29" x14ac:dyDescent="0.25">
      <c r="S24690" s="108"/>
      <c r="U24690" s="108"/>
      <c r="W24690" s="108"/>
      <c r="Y24690" s="108"/>
      <c r="AA24690" s="108"/>
      <c r="AC24690" s="108"/>
    </row>
    <row r="24691" spans="19:29" x14ac:dyDescent="0.25">
      <c r="S24691" s="108"/>
      <c r="U24691" s="108"/>
      <c r="W24691" s="108"/>
      <c r="Y24691" s="108"/>
      <c r="AA24691" s="108"/>
      <c r="AC24691" s="108"/>
    </row>
    <row r="24692" spans="19:29" x14ac:dyDescent="0.25">
      <c r="S24692" s="109"/>
      <c r="U24692" s="109"/>
      <c r="W24692" s="109"/>
      <c r="Y24692" s="109"/>
      <c r="AA24692" s="109"/>
      <c r="AC24692" s="109"/>
    </row>
    <row r="24693" spans="19:29" x14ac:dyDescent="0.25">
      <c r="S24693" s="108"/>
      <c r="U24693" s="108"/>
      <c r="W24693" s="108"/>
      <c r="Y24693" s="108"/>
      <c r="AA24693" s="108"/>
      <c r="AC24693" s="108"/>
    </row>
    <row r="24694" spans="19:29" x14ac:dyDescent="0.25">
      <c r="S24694" s="108"/>
      <c r="U24694" s="108"/>
      <c r="W24694" s="108"/>
      <c r="Y24694" s="108"/>
      <c r="AA24694" s="108"/>
      <c r="AC24694" s="108"/>
    </row>
    <row r="24695" spans="19:29" x14ac:dyDescent="0.25">
      <c r="S24695" s="109"/>
      <c r="U24695" s="109"/>
      <c r="W24695" s="109"/>
      <c r="Y24695" s="109"/>
      <c r="AA24695" s="109"/>
      <c r="AC24695" s="109"/>
    </row>
    <row r="24696" spans="19:29" x14ac:dyDescent="0.25">
      <c r="S24696" s="108"/>
      <c r="U24696" s="108"/>
      <c r="W24696" s="108"/>
      <c r="Y24696" s="108"/>
      <c r="AA24696" s="108"/>
      <c r="AC24696" s="108"/>
    </row>
    <row r="24697" spans="19:29" x14ac:dyDescent="0.25">
      <c r="S24697" s="109"/>
      <c r="U24697" s="109"/>
      <c r="W24697" s="109"/>
      <c r="Y24697" s="109"/>
      <c r="AA24697" s="109"/>
      <c r="AC24697" s="109"/>
    </row>
    <row r="24698" spans="19:29" x14ac:dyDescent="0.25">
      <c r="S24698" s="108"/>
      <c r="U24698" s="108"/>
      <c r="W24698" s="108"/>
      <c r="Y24698" s="108"/>
      <c r="AA24698" s="108"/>
      <c r="AC24698" s="108"/>
    </row>
    <row r="24699" spans="19:29" x14ac:dyDescent="0.25">
      <c r="S24699" s="108"/>
      <c r="U24699" s="108"/>
      <c r="W24699" s="108"/>
      <c r="Y24699" s="108"/>
      <c r="AA24699" s="108"/>
      <c r="AC24699" s="108"/>
    </row>
    <row r="24700" spans="19:29" x14ac:dyDescent="0.25">
      <c r="S24700" s="108"/>
      <c r="U24700" s="108"/>
      <c r="W24700" s="108"/>
      <c r="Y24700" s="108"/>
      <c r="AA24700" s="108"/>
      <c r="AC24700" s="108"/>
    </row>
    <row r="24701" spans="19:29" x14ac:dyDescent="0.25">
      <c r="S24701" s="110"/>
      <c r="U24701" s="110"/>
      <c r="W24701" s="110"/>
      <c r="Y24701" s="110"/>
      <c r="AA24701" s="110"/>
      <c r="AC24701" s="110"/>
    </row>
    <row r="24702" spans="19:29" x14ac:dyDescent="0.25">
      <c r="S24702" s="110"/>
      <c r="U24702" s="110"/>
      <c r="W24702" s="110"/>
      <c r="Y24702" s="110"/>
      <c r="AA24702" s="110"/>
      <c r="AC24702" s="110"/>
    </row>
    <row r="24703" spans="19:29" x14ac:dyDescent="0.25">
      <c r="S24703" s="110"/>
      <c r="U24703" s="110"/>
      <c r="W24703" s="110"/>
      <c r="Y24703" s="110"/>
      <c r="AA24703" s="110"/>
      <c r="AC24703" s="110"/>
    </row>
    <row r="24704" spans="19:29" x14ac:dyDescent="0.25">
      <c r="S24704" s="110"/>
      <c r="U24704" s="110"/>
      <c r="W24704" s="110"/>
      <c r="Y24704" s="110"/>
      <c r="AA24704" s="110"/>
      <c r="AC24704" s="110"/>
    </row>
    <row r="24705" spans="19:29" x14ac:dyDescent="0.25">
      <c r="S24705" s="111"/>
      <c r="U24705" s="111"/>
      <c r="W24705" s="111"/>
      <c r="Y24705" s="111"/>
      <c r="AA24705" s="111"/>
      <c r="AC24705" s="111"/>
    </row>
    <row r="24706" spans="19:29" x14ac:dyDescent="0.25">
      <c r="S24706" s="107"/>
      <c r="U24706" s="107"/>
      <c r="W24706" s="107"/>
      <c r="Y24706" s="107"/>
      <c r="AA24706" s="107"/>
      <c r="AC24706" s="107"/>
    </row>
    <row r="24707" spans="19:29" x14ac:dyDescent="0.25">
      <c r="S24707" s="108"/>
      <c r="U24707" s="108"/>
      <c r="W24707" s="108"/>
      <c r="Y24707" s="108"/>
      <c r="AA24707" s="108"/>
      <c r="AC24707" s="108"/>
    </row>
    <row r="24708" spans="19:29" x14ac:dyDescent="0.25">
      <c r="S24708" s="108"/>
      <c r="U24708" s="108"/>
      <c r="W24708" s="108"/>
      <c r="Y24708" s="108"/>
      <c r="AA24708" s="108"/>
      <c r="AC24708" s="108"/>
    </row>
    <row r="24709" spans="19:29" x14ac:dyDescent="0.25">
      <c r="S24709" s="109"/>
      <c r="U24709" s="109"/>
      <c r="W24709" s="109"/>
      <c r="Y24709" s="109"/>
      <c r="AA24709" s="109"/>
      <c r="AC24709" s="109"/>
    </row>
    <row r="24710" spans="19:29" x14ac:dyDescent="0.25">
      <c r="S24710" s="108"/>
      <c r="U24710" s="108"/>
      <c r="W24710" s="108"/>
      <c r="Y24710" s="108"/>
      <c r="AA24710" s="108"/>
      <c r="AC24710" s="108"/>
    </row>
    <row r="24711" spans="19:29" x14ac:dyDescent="0.25">
      <c r="S24711" s="108"/>
      <c r="U24711" s="108"/>
      <c r="W24711" s="108"/>
      <c r="Y24711" s="108"/>
      <c r="AA24711" s="108"/>
      <c r="AC24711" s="108"/>
    </row>
    <row r="24712" spans="19:29" x14ac:dyDescent="0.25">
      <c r="S24712" s="109"/>
      <c r="U24712" s="109"/>
      <c r="W24712" s="109"/>
      <c r="Y24712" s="109"/>
      <c r="AA24712" s="109"/>
      <c r="AC24712" s="109"/>
    </row>
    <row r="24713" spans="19:29" x14ac:dyDescent="0.25">
      <c r="S24713" s="108"/>
      <c r="U24713" s="108"/>
      <c r="W24713" s="108"/>
      <c r="Y24713" s="108"/>
      <c r="AA24713" s="108"/>
      <c r="AC24713" s="108"/>
    </row>
    <row r="24714" spans="19:29" x14ac:dyDescent="0.25">
      <c r="S24714" s="109"/>
      <c r="U24714" s="109"/>
      <c r="W24714" s="109"/>
      <c r="Y24714" s="109"/>
      <c r="AA24714" s="109"/>
      <c r="AC24714" s="109"/>
    </row>
    <row r="24715" spans="19:29" x14ac:dyDescent="0.25">
      <c r="S24715" s="108"/>
      <c r="U24715" s="108"/>
      <c r="W24715" s="108"/>
      <c r="Y24715" s="108"/>
      <c r="AA24715" s="108"/>
      <c r="AC24715" s="108"/>
    </row>
    <row r="24716" spans="19:29" x14ac:dyDescent="0.25">
      <c r="S24716" s="108"/>
      <c r="U24716" s="108"/>
      <c r="W24716" s="108"/>
      <c r="Y24716" s="108"/>
      <c r="AA24716" s="108"/>
      <c r="AC24716" s="108"/>
    </row>
    <row r="24717" spans="19:29" x14ac:dyDescent="0.25">
      <c r="S24717" s="108"/>
      <c r="U24717" s="108"/>
      <c r="W24717" s="108"/>
      <c r="Y24717" s="108"/>
      <c r="AA24717" s="108"/>
      <c r="AC24717" s="108"/>
    </row>
    <row r="24718" spans="19:29" x14ac:dyDescent="0.25">
      <c r="S24718" s="110"/>
      <c r="U24718" s="110"/>
      <c r="W24718" s="110"/>
      <c r="Y24718" s="110"/>
      <c r="AA24718" s="110"/>
      <c r="AC24718" s="110"/>
    </row>
    <row r="24719" spans="19:29" x14ac:dyDescent="0.25">
      <c r="S24719" s="110"/>
      <c r="U24719" s="110"/>
      <c r="W24719" s="110"/>
      <c r="Y24719" s="110"/>
      <c r="AA24719" s="110"/>
      <c r="AC24719" s="110"/>
    </row>
    <row r="24720" spans="19:29" x14ac:dyDescent="0.25">
      <c r="S24720" s="110"/>
      <c r="U24720" s="110"/>
      <c r="W24720" s="110"/>
      <c r="Y24720" s="110"/>
      <c r="AA24720" s="110"/>
      <c r="AC24720" s="110"/>
    </row>
    <row r="24721" spans="19:29" x14ac:dyDescent="0.25">
      <c r="S24721" s="110"/>
      <c r="U24721" s="110"/>
      <c r="W24721" s="110"/>
      <c r="Y24721" s="110"/>
      <c r="AA24721" s="110"/>
      <c r="AC24721" s="110"/>
    </row>
    <row r="24722" spans="19:29" x14ac:dyDescent="0.25">
      <c r="S24722" s="111"/>
      <c r="U24722" s="111"/>
      <c r="W24722" s="111"/>
      <c r="Y24722" s="111"/>
      <c r="AA24722" s="111"/>
      <c r="AC24722" s="111"/>
    </row>
    <row r="24723" spans="19:29" x14ac:dyDescent="0.25">
      <c r="S24723" s="107"/>
      <c r="U24723" s="107"/>
      <c r="W24723" s="107"/>
      <c r="Y24723" s="107"/>
      <c r="AA24723" s="107"/>
      <c r="AC24723" s="107"/>
    </row>
    <row r="24724" spans="19:29" x14ac:dyDescent="0.25">
      <c r="S24724" s="108"/>
      <c r="U24724" s="108"/>
      <c r="W24724" s="108"/>
      <c r="Y24724" s="108"/>
      <c r="AA24724" s="108"/>
      <c r="AC24724" s="108"/>
    </row>
    <row r="24725" spans="19:29" x14ac:dyDescent="0.25">
      <c r="S24725" s="108"/>
      <c r="U24725" s="108"/>
      <c r="W24725" s="108"/>
      <c r="Y24725" s="108"/>
      <c r="AA24725" s="108"/>
      <c r="AC24725" s="108"/>
    </row>
    <row r="24726" spans="19:29" x14ac:dyDescent="0.25">
      <c r="S24726" s="109"/>
      <c r="U24726" s="109"/>
      <c r="W24726" s="109"/>
      <c r="Y24726" s="109"/>
      <c r="AA24726" s="109"/>
      <c r="AC24726" s="109"/>
    </row>
    <row r="24727" spans="19:29" x14ac:dyDescent="0.25">
      <c r="S24727" s="108"/>
      <c r="U24727" s="108"/>
      <c r="W24727" s="108"/>
      <c r="Y24727" s="108"/>
      <c r="AA24727" s="108"/>
      <c r="AC24727" s="108"/>
    </row>
    <row r="24728" spans="19:29" x14ac:dyDescent="0.25">
      <c r="S24728" s="108"/>
      <c r="U24728" s="108"/>
      <c r="W24728" s="108"/>
      <c r="Y24728" s="108"/>
      <c r="AA24728" s="108"/>
      <c r="AC24728" s="108"/>
    </row>
    <row r="24729" spans="19:29" x14ac:dyDescent="0.25">
      <c r="S24729" s="109"/>
      <c r="U24729" s="109"/>
      <c r="W24729" s="109"/>
      <c r="Y24729" s="109"/>
      <c r="AA24729" s="109"/>
      <c r="AC24729" s="109"/>
    </row>
    <row r="24730" spans="19:29" x14ac:dyDescent="0.25">
      <c r="S24730" s="108"/>
      <c r="U24730" s="108"/>
      <c r="W24730" s="108"/>
      <c r="Y24730" s="108"/>
      <c r="AA24730" s="108"/>
      <c r="AC24730" s="108"/>
    </row>
    <row r="24731" spans="19:29" x14ac:dyDescent="0.25">
      <c r="S24731" s="109"/>
      <c r="U24731" s="109"/>
      <c r="W24731" s="109"/>
      <c r="Y24731" s="109"/>
      <c r="AA24731" s="109"/>
      <c r="AC24731" s="109"/>
    </row>
    <row r="24732" spans="19:29" x14ac:dyDescent="0.25">
      <c r="S24732" s="108"/>
      <c r="U24732" s="108"/>
      <c r="W24732" s="108"/>
      <c r="Y24732" s="108"/>
      <c r="AA24732" s="108"/>
      <c r="AC24732" s="108"/>
    </row>
    <row r="24733" spans="19:29" x14ac:dyDescent="0.25">
      <c r="S24733" s="108"/>
      <c r="U24733" s="108"/>
      <c r="W24733" s="108"/>
      <c r="Y24733" s="108"/>
      <c r="AA24733" s="108"/>
      <c r="AC24733" s="108"/>
    </row>
    <row r="24734" spans="19:29" x14ac:dyDescent="0.25">
      <c r="S24734" s="108"/>
      <c r="U24734" s="108"/>
      <c r="W24734" s="108"/>
      <c r="Y24734" s="108"/>
      <c r="AA24734" s="108"/>
      <c r="AC24734" s="108"/>
    </row>
    <row r="24735" spans="19:29" x14ac:dyDescent="0.25">
      <c r="S24735" s="110"/>
      <c r="U24735" s="110"/>
      <c r="W24735" s="110"/>
      <c r="Y24735" s="110"/>
      <c r="AA24735" s="110"/>
      <c r="AC24735" s="110"/>
    </row>
    <row r="24736" spans="19:29" x14ac:dyDescent="0.25">
      <c r="S24736" s="110"/>
      <c r="U24736" s="110"/>
      <c r="W24736" s="110"/>
      <c r="Y24736" s="110"/>
      <c r="AA24736" s="110"/>
      <c r="AC24736" s="110"/>
    </row>
    <row r="24737" spans="19:29" x14ac:dyDescent="0.25">
      <c r="S24737" s="110"/>
      <c r="U24737" s="110"/>
      <c r="W24737" s="110"/>
      <c r="Y24737" s="110"/>
      <c r="AA24737" s="110"/>
      <c r="AC24737" s="110"/>
    </row>
    <row r="24738" spans="19:29" x14ac:dyDescent="0.25">
      <c r="S24738" s="110"/>
      <c r="U24738" s="110"/>
      <c r="W24738" s="110"/>
      <c r="Y24738" s="110"/>
      <c r="AA24738" s="110"/>
      <c r="AC24738" s="110"/>
    </row>
    <row r="24739" spans="19:29" x14ac:dyDescent="0.25">
      <c r="S24739" s="111"/>
      <c r="U24739" s="111"/>
      <c r="W24739" s="111"/>
      <c r="Y24739" s="111"/>
      <c r="AA24739" s="111"/>
      <c r="AC24739" s="111"/>
    </row>
    <row r="24740" spans="19:29" x14ac:dyDescent="0.25">
      <c r="S24740" s="107"/>
      <c r="U24740" s="107"/>
      <c r="W24740" s="107"/>
      <c r="Y24740" s="107"/>
      <c r="AA24740" s="107"/>
      <c r="AC24740" s="107"/>
    </row>
    <row r="24741" spans="19:29" x14ac:dyDescent="0.25">
      <c r="S24741" s="108"/>
      <c r="U24741" s="108"/>
      <c r="W24741" s="108"/>
      <c r="Y24741" s="108"/>
      <c r="AA24741" s="108"/>
      <c r="AC24741" s="108"/>
    </row>
    <row r="24742" spans="19:29" x14ac:dyDescent="0.25">
      <c r="S24742" s="108"/>
      <c r="U24742" s="108"/>
      <c r="W24742" s="108"/>
      <c r="Y24742" s="108"/>
      <c r="AA24742" s="108"/>
      <c r="AC24742" s="108"/>
    </row>
    <row r="24743" spans="19:29" x14ac:dyDescent="0.25">
      <c r="S24743" s="109"/>
      <c r="U24743" s="109"/>
      <c r="W24743" s="109"/>
      <c r="Y24743" s="109"/>
      <c r="AA24743" s="109"/>
      <c r="AC24743" s="109"/>
    </row>
    <row r="24744" spans="19:29" x14ac:dyDescent="0.25">
      <c r="S24744" s="108"/>
      <c r="U24744" s="108"/>
      <c r="W24744" s="108"/>
      <c r="Y24744" s="108"/>
      <c r="AA24744" s="108"/>
      <c r="AC24744" s="108"/>
    </row>
    <row r="24745" spans="19:29" x14ac:dyDescent="0.25">
      <c r="S24745" s="108"/>
      <c r="U24745" s="108"/>
      <c r="W24745" s="108"/>
      <c r="Y24745" s="108"/>
      <c r="AA24745" s="108"/>
      <c r="AC24745" s="108"/>
    </row>
    <row r="24746" spans="19:29" x14ac:dyDescent="0.25">
      <c r="S24746" s="109"/>
      <c r="U24746" s="109"/>
      <c r="W24746" s="109"/>
      <c r="Y24746" s="109"/>
      <c r="AA24746" s="109"/>
      <c r="AC24746" s="109"/>
    </row>
    <row r="24747" spans="19:29" x14ac:dyDescent="0.25">
      <c r="S24747" s="108"/>
      <c r="U24747" s="108"/>
      <c r="W24747" s="108"/>
      <c r="Y24747" s="108"/>
      <c r="AA24747" s="108"/>
      <c r="AC24747" s="108"/>
    </row>
    <row r="24748" spans="19:29" x14ac:dyDescent="0.25">
      <c r="S24748" s="109"/>
      <c r="U24748" s="109"/>
      <c r="W24748" s="109"/>
      <c r="Y24748" s="109"/>
      <c r="AA24748" s="109"/>
      <c r="AC24748" s="109"/>
    </row>
    <row r="24749" spans="19:29" x14ac:dyDescent="0.25">
      <c r="S24749" s="108"/>
      <c r="U24749" s="108"/>
      <c r="W24749" s="108"/>
      <c r="Y24749" s="108"/>
      <c r="AA24749" s="108"/>
      <c r="AC24749" s="108"/>
    </row>
    <row r="24750" spans="19:29" x14ac:dyDescent="0.25">
      <c r="S24750" s="108"/>
      <c r="U24750" s="108"/>
      <c r="W24750" s="108"/>
      <c r="Y24750" s="108"/>
      <c r="AA24750" s="108"/>
      <c r="AC24750" s="108"/>
    </row>
    <row r="24751" spans="19:29" x14ac:dyDescent="0.25">
      <c r="S24751" s="108"/>
      <c r="U24751" s="108"/>
      <c r="W24751" s="108"/>
      <c r="Y24751" s="108"/>
      <c r="AA24751" s="108"/>
      <c r="AC24751" s="108"/>
    </row>
    <row r="24752" spans="19:29" x14ac:dyDescent="0.25">
      <c r="S24752" s="110"/>
      <c r="U24752" s="110"/>
      <c r="W24752" s="110"/>
      <c r="Y24752" s="110"/>
      <c r="AA24752" s="110"/>
      <c r="AC24752" s="110"/>
    </row>
    <row r="24753" spans="19:29" x14ac:dyDescent="0.25">
      <c r="S24753" s="110"/>
      <c r="U24753" s="110"/>
      <c r="W24753" s="110"/>
      <c r="Y24753" s="110"/>
      <c r="AA24753" s="110"/>
      <c r="AC24753" s="110"/>
    </row>
    <row r="24754" spans="19:29" x14ac:dyDescent="0.25">
      <c r="S24754" s="110"/>
      <c r="U24754" s="110"/>
      <c r="W24754" s="110"/>
      <c r="Y24754" s="110"/>
      <c r="AA24754" s="110"/>
      <c r="AC24754" s="110"/>
    </row>
    <row r="24755" spans="19:29" x14ac:dyDescent="0.25">
      <c r="S24755" s="110"/>
      <c r="U24755" s="110"/>
      <c r="W24755" s="110"/>
      <c r="Y24755" s="110"/>
      <c r="AA24755" s="110"/>
      <c r="AC24755" s="110"/>
    </row>
    <row r="24756" spans="19:29" x14ac:dyDescent="0.25">
      <c r="S24756" s="111"/>
      <c r="U24756" s="111"/>
      <c r="W24756" s="111"/>
      <c r="Y24756" s="111"/>
      <c r="AA24756" s="111"/>
      <c r="AC24756" s="111"/>
    </row>
    <row r="24757" spans="19:29" x14ac:dyDescent="0.25">
      <c r="S24757" s="107"/>
      <c r="U24757" s="107"/>
      <c r="W24757" s="107"/>
      <c r="Y24757" s="107"/>
      <c r="AA24757" s="107"/>
      <c r="AC24757" s="107"/>
    </row>
    <row r="24758" spans="19:29" x14ac:dyDescent="0.25">
      <c r="S24758" s="108"/>
      <c r="U24758" s="108"/>
      <c r="W24758" s="108"/>
      <c r="Y24758" s="108"/>
      <c r="AA24758" s="108"/>
      <c r="AC24758" s="108"/>
    </row>
    <row r="24759" spans="19:29" x14ac:dyDescent="0.25">
      <c r="S24759" s="108"/>
      <c r="U24759" s="108"/>
      <c r="W24759" s="108"/>
      <c r="Y24759" s="108"/>
      <c r="AA24759" s="108"/>
      <c r="AC24759" s="108"/>
    </row>
    <row r="24760" spans="19:29" x14ac:dyDescent="0.25">
      <c r="S24760" s="109"/>
      <c r="U24760" s="109"/>
      <c r="W24760" s="109"/>
      <c r="Y24760" s="109"/>
      <c r="AA24760" s="109"/>
      <c r="AC24760" s="109"/>
    </row>
    <row r="24761" spans="19:29" x14ac:dyDescent="0.25">
      <c r="S24761" s="108"/>
      <c r="U24761" s="108"/>
      <c r="W24761" s="108"/>
      <c r="Y24761" s="108"/>
      <c r="AA24761" s="108"/>
      <c r="AC24761" s="108"/>
    </row>
    <row r="24762" spans="19:29" x14ac:dyDescent="0.25">
      <c r="S24762" s="108"/>
      <c r="U24762" s="108"/>
      <c r="W24762" s="108"/>
      <c r="Y24762" s="108"/>
      <c r="AA24762" s="108"/>
      <c r="AC24762" s="108"/>
    </row>
    <row r="24763" spans="19:29" x14ac:dyDescent="0.25">
      <c r="S24763" s="109"/>
      <c r="U24763" s="109"/>
      <c r="W24763" s="109"/>
      <c r="Y24763" s="109"/>
      <c r="AA24763" s="109"/>
      <c r="AC24763" s="109"/>
    </row>
    <row r="24764" spans="19:29" x14ac:dyDescent="0.25">
      <c r="S24764" s="108"/>
      <c r="U24764" s="108"/>
      <c r="W24764" s="108"/>
      <c r="Y24764" s="108"/>
      <c r="AA24764" s="108"/>
      <c r="AC24764" s="108"/>
    </row>
    <row r="24765" spans="19:29" x14ac:dyDescent="0.25">
      <c r="S24765" s="109"/>
      <c r="U24765" s="109"/>
      <c r="W24765" s="109"/>
      <c r="Y24765" s="109"/>
      <c r="AA24765" s="109"/>
      <c r="AC24765" s="109"/>
    </row>
    <row r="24766" spans="19:29" x14ac:dyDescent="0.25">
      <c r="S24766" s="108"/>
      <c r="U24766" s="108"/>
      <c r="W24766" s="108"/>
      <c r="Y24766" s="108"/>
      <c r="AA24766" s="108"/>
      <c r="AC24766" s="108"/>
    </row>
    <row r="24767" spans="19:29" x14ac:dyDescent="0.25">
      <c r="S24767" s="108"/>
      <c r="U24767" s="108"/>
      <c r="W24767" s="108"/>
      <c r="Y24767" s="108"/>
      <c r="AA24767" s="108"/>
      <c r="AC24767" s="108"/>
    </row>
    <row r="24768" spans="19:29" x14ac:dyDescent="0.25">
      <c r="S24768" s="108"/>
      <c r="U24768" s="108"/>
      <c r="W24768" s="108"/>
      <c r="Y24768" s="108"/>
      <c r="AA24768" s="108"/>
      <c r="AC24768" s="108"/>
    </row>
    <row r="24769" spans="19:29" x14ac:dyDescent="0.25">
      <c r="S24769" s="110"/>
      <c r="U24769" s="110"/>
      <c r="W24769" s="110"/>
      <c r="Y24769" s="110"/>
      <c r="AA24769" s="110"/>
      <c r="AC24769" s="110"/>
    </row>
    <row r="24770" spans="19:29" x14ac:dyDescent="0.25">
      <c r="S24770" s="110"/>
      <c r="U24770" s="110"/>
      <c r="W24770" s="110"/>
      <c r="Y24770" s="110"/>
      <c r="AA24770" s="110"/>
      <c r="AC24770" s="110"/>
    </row>
    <row r="24771" spans="19:29" x14ac:dyDescent="0.25">
      <c r="S24771" s="110"/>
      <c r="U24771" s="110"/>
      <c r="W24771" s="110"/>
      <c r="Y24771" s="110"/>
      <c r="AA24771" s="110"/>
      <c r="AC24771" s="110"/>
    </row>
    <row r="24772" spans="19:29" x14ac:dyDescent="0.25">
      <c r="S24772" s="110"/>
      <c r="U24772" s="110"/>
      <c r="W24772" s="110"/>
      <c r="Y24772" s="110"/>
      <c r="AA24772" s="110"/>
      <c r="AC24772" s="110"/>
    </row>
    <row r="24773" spans="19:29" x14ac:dyDescent="0.25">
      <c r="S24773" s="111"/>
      <c r="U24773" s="111"/>
      <c r="W24773" s="111"/>
      <c r="Y24773" s="111"/>
      <c r="AA24773" s="111"/>
      <c r="AC24773" s="111"/>
    </row>
    <row r="24774" spans="19:29" x14ac:dyDescent="0.25">
      <c r="S24774" s="107"/>
      <c r="U24774" s="107"/>
      <c r="W24774" s="107"/>
      <c r="Y24774" s="107"/>
      <c r="AA24774" s="107"/>
      <c r="AC24774" s="107"/>
    </row>
    <row r="24775" spans="19:29" x14ac:dyDescent="0.25">
      <c r="S24775" s="108"/>
      <c r="U24775" s="108"/>
      <c r="W24775" s="108"/>
      <c r="Y24775" s="108"/>
      <c r="AA24775" s="108"/>
      <c r="AC24775" s="108"/>
    </row>
    <row r="24776" spans="19:29" x14ac:dyDescent="0.25">
      <c r="S24776" s="108"/>
      <c r="U24776" s="108"/>
      <c r="W24776" s="108"/>
      <c r="Y24776" s="108"/>
      <c r="AA24776" s="108"/>
      <c r="AC24776" s="108"/>
    </row>
    <row r="24777" spans="19:29" x14ac:dyDescent="0.25">
      <c r="S24777" s="109"/>
      <c r="U24777" s="109"/>
      <c r="W24777" s="109"/>
      <c r="Y24777" s="109"/>
      <c r="AA24777" s="109"/>
      <c r="AC24777" s="109"/>
    </row>
    <row r="24778" spans="19:29" x14ac:dyDescent="0.25">
      <c r="S24778" s="108"/>
      <c r="U24778" s="108"/>
      <c r="W24778" s="108"/>
      <c r="Y24778" s="108"/>
      <c r="AA24778" s="108"/>
      <c r="AC24778" s="108"/>
    </row>
    <row r="24779" spans="19:29" x14ac:dyDescent="0.25">
      <c r="S24779" s="108"/>
      <c r="U24779" s="108"/>
      <c r="W24779" s="108"/>
      <c r="Y24779" s="108"/>
      <c r="AA24779" s="108"/>
      <c r="AC24779" s="108"/>
    </row>
    <row r="24780" spans="19:29" x14ac:dyDescent="0.25">
      <c r="S24780" s="109"/>
      <c r="U24780" s="109"/>
      <c r="W24780" s="109"/>
      <c r="Y24780" s="109"/>
      <c r="AA24780" s="109"/>
      <c r="AC24780" s="109"/>
    </row>
    <row r="24781" spans="19:29" x14ac:dyDescent="0.25">
      <c r="S24781" s="108"/>
      <c r="U24781" s="108"/>
      <c r="W24781" s="108"/>
      <c r="Y24781" s="108"/>
      <c r="AA24781" s="108"/>
      <c r="AC24781" s="108"/>
    </row>
    <row r="24782" spans="19:29" x14ac:dyDescent="0.25">
      <c r="S24782" s="109"/>
      <c r="U24782" s="109"/>
      <c r="W24782" s="109"/>
      <c r="Y24782" s="109"/>
      <c r="AA24782" s="109"/>
      <c r="AC24782" s="109"/>
    </row>
    <row r="24783" spans="19:29" x14ac:dyDescent="0.25">
      <c r="S24783" s="108"/>
      <c r="U24783" s="108"/>
      <c r="W24783" s="108"/>
      <c r="Y24783" s="108"/>
      <c r="AA24783" s="108"/>
      <c r="AC24783" s="108"/>
    </row>
    <row r="24784" spans="19:29" x14ac:dyDescent="0.25">
      <c r="S24784" s="108"/>
      <c r="U24784" s="108"/>
      <c r="W24784" s="108"/>
      <c r="Y24784" s="108"/>
      <c r="AA24784" s="108"/>
      <c r="AC24784" s="108"/>
    </row>
    <row r="24785" spans="19:29" x14ac:dyDescent="0.25">
      <c r="S24785" s="108"/>
      <c r="U24785" s="108"/>
      <c r="W24785" s="108"/>
      <c r="Y24785" s="108"/>
      <c r="AA24785" s="108"/>
      <c r="AC24785" s="108"/>
    </row>
    <row r="24786" spans="19:29" x14ac:dyDescent="0.25">
      <c r="S24786" s="110"/>
      <c r="U24786" s="110"/>
      <c r="W24786" s="110"/>
      <c r="Y24786" s="110"/>
      <c r="AA24786" s="110"/>
      <c r="AC24786" s="110"/>
    </row>
    <row r="24787" spans="19:29" x14ac:dyDescent="0.25">
      <c r="S24787" s="110"/>
      <c r="U24787" s="110"/>
      <c r="W24787" s="110"/>
      <c r="Y24787" s="110"/>
      <c r="AA24787" s="110"/>
      <c r="AC24787" s="110"/>
    </row>
    <row r="24788" spans="19:29" x14ac:dyDescent="0.25">
      <c r="S24788" s="110"/>
      <c r="U24788" s="110"/>
      <c r="W24788" s="110"/>
      <c r="Y24788" s="110"/>
      <c r="AA24788" s="110"/>
      <c r="AC24788" s="110"/>
    </row>
    <row r="24789" spans="19:29" x14ac:dyDescent="0.25">
      <c r="S24789" s="110"/>
      <c r="U24789" s="110"/>
      <c r="W24789" s="110"/>
      <c r="Y24789" s="110"/>
      <c r="AA24789" s="110"/>
      <c r="AC24789" s="110"/>
    </row>
    <row r="24790" spans="19:29" x14ac:dyDescent="0.25">
      <c r="S24790" s="111"/>
      <c r="U24790" s="111"/>
      <c r="W24790" s="111"/>
      <c r="Y24790" s="111"/>
      <c r="AA24790" s="111"/>
      <c r="AC24790" s="111"/>
    </row>
    <row r="24791" spans="19:29" x14ac:dyDescent="0.25">
      <c r="S24791" s="107"/>
      <c r="U24791" s="107"/>
      <c r="W24791" s="107"/>
      <c r="Y24791" s="107"/>
      <c r="AA24791" s="107"/>
      <c r="AC24791" s="107"/>
    </row>
    <row r="24792" spans="19:29" x14ac:dyDescent="0.25">
      <c r="S24792" s="108"/>
      <c r="U24792" s="108"/>
      <c r="W24792" s="108"/>
      <c r="Y24792" s="108"/>
      <c r="AA24792" s="108"/>
      <c r="AC24792" s="108"/>
    </row>
    <row r="24793" spans="19:29" x14ac:dyDescent="0.25">
      <c r="S24793" s="108"/>
      <c r="U24793" s="108"/>
      <c r="W24793" s="108"/>
      <c r="Y24793" s="108"/>
      <c r="AA24793" s="108"/>
      <c r="AC24793" s="108"/>
    </row>
    <row r="24794" spans="19:29" x14ac:dyDescent="0.25">
      <c r="S24794" s="109"/>
      <c r="U24794" s="109"/>
      <c r="W24794" s="109"/>
      <c r="Y24794" s="109"/>
      <c r="AA24794" s="109"/>
      <c r="AC24794" s="109"/>
    </row>
    <row r="24795" spans="19:29" x14ac:dyDescent="0.25">
      <c r="S24795" s="108"/>
      <c r="U24795" s="108"/>
      <c r="W24795" s="108"/>
      <c r="Y24795" s="108"/>
      <c r="AA24795" s="108"/>
      <c r="AC24795" s="108"/>
    </row>
    <row r="24796" spans="19:29" x14ac:dyDescent="0.25">
      <c r="S24796" s="108"/>
      <c r="U24796" s="108"/>
      <c r="W24796" s="108"/>
      <c r="Y24796" s="108"/>
      <c r="AA24796" s="108"/>
      <c r="AC24796" s="108"/>
    </row>
    <row r="24797" spans="19:29" x14ac:dyDescent="0.25">
      <c r="S24797" s="109"/>
      <c r="U24797" s="109"/>
      <c r="W24797" s="109"/>
      <c r="Y24797" s="109"/>
      <c r="AA24797" s="109"/>
      <c r="AC24797" s="109"/>
    </row>
    <row r="24798" spans="19:29" x14ac:dyDescent="0.25">
      <c r="S24798" s="108"/>
      <c r="U24798" s="108"/>
      <c r="W24798" s="108"/>
      <c r="Y24798" s="108"/>
      <c r="AA24798" s="108"/>
      <c r="AC24798" s="108"/>
    </row>
    <row r="24799" spans="19:29" x14ac:dyDescent="0.25">
      <c r="S24799" s="109"/>
      <c r="U24799" s="109"/>
      <c r="W24799" s="109"/>
      <c r="Y24799" s="109"/>
      <c r="AA24799" s="109"/>
      <c r="AC24799" s="109"/>
    </row>
    <row r="24800" spans="19:29" x14ac:dyDescent="0.25">
      <c r="S24800" s="108"/>
      <c r="U24800" s="108"/>
      <c r="W24800" s="108"/>
      <c r="Y24800" s="108"/>
      <c r="AA24800" s="108"/>
      <c r="AC24800" s="108"/>
    </row>
    <row r="24801" spans="19:29" x14ac:dyDescent="0.25">
      <c r="S24801" s="108"/>
      <c r="U24801" s="108"/>
      <c r="W24801" s="108"/>
      <c r="Y24801" s="108"/>
      <c r="AA24801" s="108"/>
      <c r="AC24801" s="108"/>
    </row>
    <row r="24802" spans="19:29" x14ac:dyDescent="0.25">
      <c r="S24802" s="108"/>
      <c r="U24802" s="108"/>
      <c r="W24802" s="108"/>
      <c r="Y24802" s="108"/>
      <c r="AA24802" s="108"/>
      <c r="AC24802" s="108"/>
    </row>
    <row r="24803" spans="19:29" x14ac:dyDescent="0.25">
      <c r="S24803" s="110"/>
      <c r="U24803" s="110"/>
      <c r="W24803" s="110"/>
      <c r="Y24803" s="110"/>
      <c r="AA24803" s="110"/>
      <c r="AC24803" s="110"/>
    </row>
    <row r="24804" spans="19:29" x14ac:dyDescent="0.25">
      <c r="S24804" s="110"/>
      <c r="U24804" s="110"/>
      <c r="W24804" s="110"/>
      <c r="Y24804" s="110"/>
      <c r="AA24804" s="110"/>
      <c r="AC24804" s="110"/>
    </row>
    <row r="24805" spans="19:29" x14ac:dyDescent="0.25">
      <c r="S24805" s="110"/>
      <c r="U24805" s="110"/>
      <c r="W24805" s="110"/>
      <c r="Y24805" s="110"/>
      <c r="AA24805" s="110"/>
      <c r="AC24805" s="110"/>
    </row>
    <row r="24806" spans="19:29" x14ac:dyDescent="0.25">
      <c r="S24806" s="110"/>
      <c r="U24806" s="110"/>
      <c r="W24806" s="110"/>
      <c r="Y24806" s="110"/>
      <c r="AA24806" s="110"/>
      <c r="AC24806" s="110"/>
    </row>
    <row r="24807" spans="19:29" x14ac:dyDescent="0.25">
      <c r="S24807" s="111"/>
      <c r="U24807" s="111"/>
      <c r="W24807" s="111"/>
      <c r="Y24807" s="111"/>
      <c r="AA24807" s="111"/>
      <c r="AC24807" s="111"/>
    </row>
    <row r="24808" spans="19:29" x14ac:dyDescent="0.25">
      <c r="S24808" s="107"/>
      <c r="U24808" s="107"/>
      <c r="W24808" s="107"/>
      <c r="Y24808" s="107"/>
      <c r="AA24808" s="107"/>
      <c r="AC24808" s="107"/>
    </row>
    <row r="24809" spans="19:29" x14ac:dyDescent="0.25">
      <c r="S24809" s="108"/>
      <c r="U24809" s="108"/>
      <c r="W24809" s="108"/>
      <c r="Y24809" s="108"/>
      <c r="AA24809" s="108"/>
      <c r="AC24809" s="108"/>
    </row>
    <row r="24810" spans="19:29" x14ac:dyDescent="0.25">
      <c r="S24810" s="108"/>
      <c r="U24810" s="108"/>
      <c r="W24810" s="108"/>
      <c r="Y24810" s="108"/>
      <c r="AA24810" s="108"/>
      <c r="AC24810" s="108"/>
    </row>
    <row r="24811" spans="19:29" x14ac:dyDescent="0.25">
      <c r="S24811" s="109"/>
      <c r="U24811" s="109"/>
      <c r="W24811" s="109"/>
      <c r="Y24811" s="109"/>
      <c r="AA24811" s="109"/>
      <c r="AC24811" s="109"/>
    </row>
    <row r="24812" spans="19:29" x14ac:dyDescent="0.25">
      <c r="S24812" s="108"/>
      <c r="U24812" s="108"/>
      <c r="W24812" s="108"/>
      <c r="Y24812" s="108"/>
      <c r="AA24812" s="108"/>
      <c r="AC24812" s="108"/>
    </row>
    <row r="24813" spans="19:29" x14ac:dyDescent="0.25">
      <c r="S24813" s="108"/>
      <c r="U24813" s="108"/>
      <c r="W24813" s="108"/>
      <c r="Y24813" s="108"/>
      <c r="AA24813" s="108"/>
      <c r="AC24813" s="108"/>
    </row>
    <row r="24814" spans="19:29" x14ac:dyDescent="0.25">
      <c r="S24814" s="109"/>
      <c r="U24814" s="109"/>
      <c r="W24814" s="109"/>
      <c r="Y24814" s="109"/>
      <c r="AA24814" s="109"/>
      <c r="AC24814" s="109"/>
    </row>
    <row r="24815" spans="19:29" x14ac:dyDescent="0.25">
      <c r="S24815" s="108"/>
      <c r="U24815" s="108"/>
      <c r="W24815" s="108"/>
      <c r="Y24815" s="108"/>
      <c r="AA24815" s="108"/>
      <c r="AC24815" s="108"/>
    </row>
    <row r="24816" spans="19:29" x14ac:dyDescent="0.25">
      <c r="S24816" s="109"/>
      <c r="U24816" s="109"/>
      <c r="W24816" s="109"/>
      <c r="Y24816" s="109"/>
      <c r="AA24816" s="109"/>
      <c r="AC24816" s="109"/>
    </row>
    <row r="24817" spans="19:29" x14ac:dyDescent="0.25">
      <c r="S24817" s="108"/>
      <c r="U24817" s="108"/>
      <c r="W24817" s="108"/>
      <c r="Y24817" s="108"/>
      <c r="AA24817" s="108"/>
      <c r="AC24817" s="108"/>
    </row>
    <row r="24818" spans="19:29" x14ac:dyDescent="0.25">
      <c r="S24818" s="108"/>
      <c r="U24818" s="108"/>
      <c r="W24818" s="108"/>
      <c r="Y24818" s="108"/>
      <c r="AA24818" s="108"/>
      <c r="AC24818" s="108"/>
    </row>
    <row r="24819" spans="19:29" x14ac:dyDescent="0.25">
      <c r="S24819" s="108"/>
      <c r="U24819" s="108"/>
      <c r="W24819" s="108"/>
      <c r="Y24819" s="108"/>
      <c r="AA24819" s="108"/>
      <c r="AC24819" s="108"/>
    </row>
    <row r="24820" spans="19:29" x14ac:dyDescent="0.25">
      <c r="S24820" s="110"/>
      <c r="U24820" s="110"/>
      <c r="W24820" s="110"/>
      <c r="Y24820" s="110"/>
      <c r="AA24820" s="110"/>
      <c r="AC24820" s="110"/>
    </row>
    <row r="24821" spans="19:29" x14ac:dyDescent="0.25">
      <c r="S24821" s="110"/>
      <c r="U24821" s="110"/>
      <c r="W24821" s="110"/>
      <c r="Y24821" s="110"/>
      <c r="AA24821" s="110"/>
      <c r="AC24821" s="110"/>
    </row>
    <row r="24822" spans="19:29" x14ac:dyDescent="0.25">
      <c r="S24822" s="110"/>
      <c r="U24822" s="110"/>
      <c r="W24822" s="110"/>
      <c r="Y24822" s="110"/>
      <c r="AA24822" s="110"/>
      <c r="AC24822" s="110"/>
    </row>
    <row r="24823" spans="19:29" x14ac:dyDescent="0.25">
      <c r="S24823" s="110"/>
      <c r="U24823" s="110"/>
      <c r="W24823" s="110"/>
      <c r="Y24823" s="110"/>
      <c r="AA24823" s="110"/>
      <c r="AC24823" s="110"/>
    </row>
    <row r="24824" spans="19:29" x14ac:dyDescent="0.25">
      <c r="S24824" s="111"/>
      <c r="U24824" s="111"/>
      <c r="W24824" s="111"/>
      <c r="Y24824" s="111"/>
      <c r="AA24824" s="111"/>
      <c r="AC24824" s="111"/>
    </row>
    <row r="24825" spans="19:29" x14ac:dyDescent="0.25">
      <c r="S24825" s="107"/>
      <c r="U24825" s="107"/>
      <c r="W24825" s="107"/>
      <c r="Y24825" s="107"/>
      <c r="AA24825" s="107"/>
      <c r="AC24825" s="107"/>
    </row>
    <row r="24826" spans="19:29" x14ac:dyDescent="0.25">
      <c r="S24826" s="108"/>
      <c r="U24826" s="108"/>
      <c r="W24826" s="108"/>
      <c r="Y24826" s="108"/>
      <c r="AA24826" s="108"/>
      <c r="AC24826" s="108"/>
    </row>
    <row r="24827" spans="19:29" x14ac:dyDescent="0.25">
      <c r="S24827" s="108"/>
      <c r="U24827" s="108"/>
      <c r="W24827" s="108"/>
      <c r="Y24827" s="108"/>
      <c r="AA24827" s="108"/>
      <c r="AC24827" s="108"/>
    </row>
    <row r="24828" spans="19:29" x14ac:dyDescent="0.25">
      <c r="S24828" s="109"/>
      <c r="U24828" s="109"/>
      <c r="W24828" s="109"/>
      <c r="Y24828" s="109"/>
      <c r="AA24828" s="109"/>
      <c r="AC24828" s="109"/>
    </row>
    <row r="24829" spans="19:29" x14ac:dyDescent="0.25">
      <c r="S24829" s="108"/>
      <c r="U24829" s="108"/>
      <c r="W24829" s="108"/>
      <c r="Y24829" s="108"/>
      <c r="AA24829" s="108"/>
      <c r="AC24829" s="108"/>
    </row>
    <row r="24830" spans="19:29" x14ac:dyDescent="0.25">
      <c r="S24830" s="108"/>
      <c r="U24830" s="108"/>
      <c r="W24830" s="108"/>
      <c r="Y24830" s="108"/>
      <c r="AA24830" s="108"/>
      <c r="AC24830" s="108"/>
    </row>
    <row r="24831" spans="19:29" x14ac:dyDescent="0.25">
      <c r="S24831" s="109"/>
      <c r="U24831" s="109"/>
      <c r="W24831" s="109"/>
      <c r="Y24831" s="109"/>
      <c r="AA24831" s="109"/>
      <c r="AC24831" s="109"/>
    </row>
    <row r="24832" spans="19:29" x14ac:dyDescent="0.25">
      <c r="S24832" s="108"/>
      <c r="U24832" s="108"/>
      <c r="W24832" s="108"/>
      <c r="Y24832" s="108"/>
      <c r="AA24832" s="108"/>
      <c r="AC24832" s="108"/>
    </row>
    <row r="24833" spans="19:29" x14ac:dyDescent="0.25">
      <c r="S24833" s="109"/>
      <c r="U24833" s="109"/>
      <c r="W24833" s="109"/>
      <c r="Y24833" s="109"/>
      <c r="AA24833" s="109"/>
      <c r="AC24833" s="109"/>
    </row>
    <row r="24834" spans="19:29" x14ac:dyDescent="0.25">
      <c r="S24834" s="108"/>
      <c r="U24834" s="108"/>
      <c r="W24834" s="108"/>
      <c r="Y24834" s="108"/>
      <c r="AA24834" s="108"/>
      <c r="AC24834" s="108"/>
    </row>
    <row r="24835" spans="19:29" x14ac:dyDescent="0.25">
      <c r="S24835" s="108"/>
      <c r="U24835" s="108"/>
      <c r="W24835" s="108"/>
      <c r="Y24835" s="108"/>
      <c r="AA24835" s="108"/>
      <c r="AC24835" s="108"/>
    </row>
    <row r="24836" spans="19:29" x14ac:dyDescent="0.25">
      <c r="S24836" s="108"/>
      <c r="U24836" s="108"/>
      <c r="W24836" s="108"/>
      <c r="Y24836" s="108"/>
      <c r="AA24836" s="108"/>
      <c r="AC24836" s="108"/>
    </row>
    <row r="24837" spans="19:29" x14ac:dyDescent="0.25">
      <c r="S24837" s="110"/>
      <c r="U24837" s="110"/>
      <c r="W24837" s="110"/>
      <c r="Y24837" s="110"/>
      <c r="AA24837" s="110"/>
      <c r="AC24837" s="110"/>
    </row>
    <row r="24838" spans="19:29" x14ac:dyDescent="0.25">
      <c r="S24838" s="110"/>
      <c r="U24838" s="110"/>
      <c r="W24838" s="110"/>
      <c r="Y24838" s="110"/>
      <c r="AA24838" s="110"/>
      <c r="AC24838" s="110"/>
    </row>
    <row r="24839" spans="19:29" x14ac:dyDescent="0.25">
      <c r="S24839" s="110"/>
      <c r="U24839" s="110"/>
      <c r="W24839" s="110"/>
      <c r="Y24839" s="110"/>
      <c r="AA24839" s="110"/>
      <c r="AC24839" s="110"/>
    </row>
    <row r="24840" spans="19:29" x14ac:dyDescent="0.25">
      <c r="S24840" s="110"/>
      <c r="U24840" s="110"/>
      <c r="W24840" s="110"/>
      <c r="Y24840" s="110"/>
      <c r="AA24840" s="110"/>
      <c r="AC24840" s="110"/>
    </row>
    <row r="24841" spans="19:29" x14ac:dyDescent="0.25">
      <c r="S24841" s="111"/>
      <c r="U24841" s="111"/>
      <c r="W24841" s="111"/>
      <c r="Y24841" s="111"/>
      <c r="AA24841" s="111"/>
      <c r="AC24841" s="111"/>
    </row>
    <row r="24842" spans="19:29" x14ac:dyDescent="0.25">
      <c r="S24842" s="107"/>
      <c r="U24842" s="107"/>
      <c r="W24842" s="107"/>
      <c r="Y24842" s="107"/>
      <c r="AA24842" s="107"/>
      <c r="AC24842" s="107"/>
    </row>
    <row r="24843" spans="19:29" x14ac:dyDescent="0.25">
      <c r="S24843" s="108"/>
      <c r="U24843" s="108"/>
      <c r="W24843" s="108"/>
      <c r="Y24843" s="108"/>
      <c r="AA24843" s="108"/>
      <c r="AC24843" s="108"/>
    </row>
    <row r="24844" spans="19:29" x14ac:dyDescent="0.25">
      <c r="S24844" s="108"/>
      <c r="U24844" s="108"/>
      <c r="W24844" s="108"/>
      <c r="Y24844" s="108"/>
      <c r="AA24844" s="108"/>
      <c r="AC24844" s="108"/>
    </row>
    <row r="24845" spans="19:29" x14ac:dyDescent="0.25">
      <c r="S24845" s="109"/>
      <c r="U24845" s="109"/>
      <c r="W24845" s="109"/>
      <c r="Y24845" s="109"/>
      <c r="AA24845" s="109"/>
      <c r="AC24845" s="109"/>
    </row>
    <row r="24846" spans="19:29" x14ac:dyDescent="0.25">
      <c r="S24846" s="108"/>
      <c r="U24846" s="108"/>
      <c r="W24846" s="108"/>
      <c r="Y24846" s="108"/>
      <c r="AA24846" s="108"/>
      <c r="AC24846" s="108"/>
    </row>
    <row r="24847" spans="19:29" x14ac:dyDescent="0.25">
      <c r="S24847" s="108"/>
      <c r="U24847" s="108"/>
      <c r="W24847" s="108"/>
      <c r="Y24847" s="108"/>
      <c r="AA24847" s="108"/>
      <c r="AC24847" s="108"/>
    </row>
    <row r="24848" spans="19:29" x14ac:dyDescent="0.25">
      <c r="S24848" s="109"/>
      <c r="U24848" s="109"/>
      <c r="W24848" s="109"/>
      <c r="Y24848" s="109"/>
      <c r="AA24848" s="109"/>
      <c r="AC24848" s="109"/>
    </row>
    <row r="24849" spans="19:29" x14ac:dyDescent="0.25">
      <c r="S24849" s="108"/>
      <c r="U24849" s="108"/>
      <c r="W24849" s="108"/>
      <c r="Y24849" s="108"/>
      <c r="AA24849" s="108"/>
      <c r="AC24849" s="108"/>
    </row>
    <row r="24850" spans="19:29" x14ac:dyDescent="0.25">
      <c r="S24850" s="109"/>
      <c r="U24850" s="109"/>
      <c r="W24850" s="109"/>
      <c r="Y24850" s="109"/>
      <c r="AA24850" s="109"/>
      <c r="AC24850" s="109"/>
    </row>
    <row r="24851" spans="19:29" x14ac:dyDescent="0.25">
      <c r="S24851" s="108"/>
      <c r="U24851" s="108"/>
      <c r="W24851" s="108"/>
      <c r="Y24851" s="108"/>
      <c r="AA24851" s="108"/>
      <c r="AC24851" s="108"/>
    </row>
    <row r="24852" spans="19:29" x14ac:dyDescent="0.25">
      <c r="S24852" s="108"/>
      <c r="U24852" s="108"/>
      <c r="W24852" s="108"/>
      <c r="Y24852" s="108"/>
      <c r="AA24852" s="108"/>
      <c r="AC24852" s="108"/>
    </row>
    <row r="24853" spans="19:29" x14ac:dyDescent="0.25">
      <c r="S24853" s="108"/>
      <c r="U24853" s="108"/>
      <c r="W24853" s="108"/>
      <c r="Y24853" s="108"/>
      <c r="AA24853" s="108"/>
      <c r="AC24853" s="108"/>
    </row>
    <row r="24854" spans="19:29" x14ac:dyDescent="0.25">
      <c r="S24854" s="110"/>
      <c r="U24854" s="110"/>
      <c r="W24854" s="110"/>
      <c r="Y24854" s="110"/>
      <c r="AA24854" s="110"/>
      <c r="AC24854" s="110"/>
    </row>
    <row r="24855" spans="19:29" x14ac:dyDescent="0.25">
      <c r="S24855" s="110"/>
      <c r="U24855" s="110"/>
      <c r="W24855" s="110"/>
      <c r="Y24855" s="110"/>
      <c r="AA24855" s="110"/>
      <c r="AC24855" s="110"/>
    </row>
    <row r="24856" spans="19:29" x14ac:dyDescent="0.25">
      <c r="S24856" s="110"/>
      <c r="U24856" s="110"/>
      <c r="W24856" s="110"/>
      <c r="Y24856" s="110"/>
      <c r="AA24856" s="110"/>
      <c r="AC24856" s="110"/>
    </row>
    <row r="24857" spans="19:29" x14ac:dyDescent="0.25">
      <c r="S24857" s="110"/>
      <c r="U24857" s="110"/>
      <c r="W24857" s="110"/>
      <c r="Y24857" s="110"/>
      <c r="AA24857" s="110"/>
      <c r="AC24857" s="110"/>
    </row>
    <row r="24858" spans="19:29" x14ac:dyDescent="0.25">
      <c r="S24858" s="111"/>
      <c r="U24858" s="111"/>
      <c r="W24858" s="111"/>
      <c r="Y24858" s="111"/>
      <c r="AA24858" s="111"/>
      <c r="AC24858" s="111"/>
    </row>
    <row r="24859" spans="19:29" x14ac:dyDescent="0.25">
      <c r="S24859" s="107"/>
      <c r="U24859" s="107"/>
      <c r="W24859" s="107"/>
      <c r="Y24859" s="107"/>
      <c r="AA24859" s="107"/>
      <c r="AC24859" s="107"/>
    </row>
    <row r="24860" spans="19:29" x14ac:dyDescent="0.25">
      <c r="S24860" s="108"/>
      <c r="U24860" s="108"/>
      <c r="W24860" s="108"/>
      <c r="Y24860" s="108"/>
      <c r="AA24860" s="108"/>
      <c r="AC24860" s="108"/>
    </row>
    <row r="24861" spans="19:29" x14ac:dyDescent="0.25">
      <c r="S24861" s="108"/>
      <c r="U24861" s="108"/>
      <c r="W24861" s="108"/>
      <c r="Y24861" s="108"/>
      <c r="AA24861" s="108"/>
      <c r="AC24861" s="108"/>
    </row>
    <row r="24862" spans="19:29" x14ac:dyDescent="0.25">
      <c r="S24862" s="109"/>
      <c r="U24862" s="109"/>
      <c r="W24862" s="109"/>
      <c r="Y24862" s="109"/>
      <c r="AA24862" s="109"/>
      <c r="AC24862" s="109"/>
    </row>
    <row r="24863" spans="19:29" x14ac:dyDescent="0.25">
      <c r="S24863" s="108"/>
      <c r="U24863" s="108"/>
      <c r="W24863" s="108"/>
      <c r="Y24863" s="108"/>
      <c r="AA24863" s="108"/>
      <c r="AC24863" s="108"/>
    </row>
    <row r="24864" spans="19:29" x14ac:dyDescent="0.25">
      <c r="S24864" s="108"/>
      <c r="U24864" s="108"/>
      <c r="W24864" s="108"/>
      <c r="Y24864" s="108"/>
      <c r="AA24864" s="108"/>
      <c r="AC24864" s="108"/>
    </row>
    <row r="24865" spans="19:29" x14ac:dyDescent="0.25">
      <c r="S24865" s="109"/>
      <c r="U24865" s="109"/>
      <c r="W24865" s="109"/>
      <c r="Y24865" s="109"/>
      <c r="AA24865" s="109"/>
      <c r="AC24865" s="109"/>
    </row>
    <row r="24866" spans="19:29" x14ac:dyDescent="0.25">
      <c r="S24866" s="108"/>
      <c r="U24866" s="108"/>
      <c r="W24866" s="108"/>
      <c r="Y24866" s="108"/>
      <c r="AA24866" s="108"/>
      <c r="AC24866" s="108"/>
    </row>
    <row r="24867" spans="19:29" x14ac:dyDescent="0.25">
      <c r="S24867" s="109"/>
      <c r="U24867" s="109"/>
      <c r="W24867" s="109"/>
      <c r="Y24867" s="109"/>
      <c r="AA24867" s="109"/>
      <c r="AC24867" s="109"/>
    </row>
    <row r="24868" spans="19:29" x14ac:dyDescent="0.25">
      <c r="S24868" s="108"/>
      <c r="U24868" s="108"/>
      <c r="W24868" s="108"/>
      <c r="Y24868" s="108"/>
      <c r="AA24868" s="108"/>
      <c r="AC24868" s="108"/>
    </row>
    <row r="24869" spans="19:29" x14ac:dyDescent="0.25">
      <c r="S24869" s="108"/>
      <c r="U24869" s="108"/>
      <c r="W24869" s="108"/>
      <c r="Y24869" s="108"/>
      <c r="AA24869" s="108"/>
      <c r="AC24869" s="108"/>
    </row>
    <row r="24870" spans="19:29" x14ac:dyDescent="0.25">
      <c r="S24870" s="108"/>
      <c r="U24870" s="108"/>
      <c r="W24870" s="108"/>
      <c r="Y24870" s="108"/>
      <c r="AA24870" s="108"/>
      <c r="AC24870" s="108"/>
    </row>
    <row r="24871" spans="19:29" x14ac:dyDescent="0.25">
      <c r="S24871" s="110"/>
      <c r="U24871" s="110"/>
      <c r="W24871" s="110"/>
      <c r="Y24871" s="110"/>
      <c r="AA24871" s="110"/>
      <c r="AC24871" s="110"/>
    </row>
    <row r="24872" spans="19:29" x14ac:dyDescent="0.25">
      <c r="S24872" s="110"/>
      <c r="U24872" s="110"/>
      <c r="W24872" s="110"/>
      <c r="Y24872" s="110"/>
      <c r="AA24872" s="110"/>
      <c r="AC24872" s="110"/>
    </row>
    <row r="24873" spans="19:29" x14ac:dyDescent="0.25">
      <c r="S24873" s="110"/>
      <c r="U24873" s="110"/>
      <c r="W24873" s="110"/>
      <c r="Y24873" s="110"/>
      <c r="AA24873" s="110"/>
      <c r="AC24873" s="110"/>
    </row>
    <row r="24874" spans="19:29" x14ac:dyDescent="0.25">
      <c r="S24874" s="110"/>
      <c r="U24874" s="110"/>
      <c r="W24874" s="110"/>
      <c r="Y24874" s="110"/>
      <c r="AA24874" s="110"/>
      <c r="AC24874" s="110"/>
    </row>
    <row r="24875" spans="19:29" x14ac:dyDescent="0.25">
      <c r="S24875" s="111"/>
      <c r="U24875" s="111"/>
      <c r="W24875" s="111"/>
      <c r="Y24875" s="111"/>
      <c r="AA24875" s="111"/>
      <c r="AC24875" s="111"/>
    </row>
    <row r="24876" spans="19:29" x14ac:dyDescent="0.25">
      <c r="S24876" s="107"/>
      <c r="U24876" s="107"/>
      <c r="W24876" s="107"/>
      <c r="Y24876" s="107"/>
      <c r="AA24876" s="107"/>
      <c r="AC24876" s="107"/>
    </row>
    <row r="24877" spans="19:29" x14ac:dyDescent="0.25">
      <c r="S24877" s="108"/>
      <c r="U24877" s="108"/>
      <c r="W24877" s="108"/>
      <c r="Y24877" s="108"/>
      <c r="AA24877" s="108"/>
      <c r="AC24877" s="108"/>
    </row>
    <row r="24878" spans="19:29" x14ac:dyDescent="0.25">
      <c r="S24878" s="108"/>
      <c r="U24878" s="108"/>
      <c r="W24878" s="108"/>
      <c r="Y24878" s="108"/>
      <c r="AA24878" s="108"/>
      <c r="AC24878" s="108"/>
    </row>
    <row r="24879" spans="19:29" x14ac:dyDescent="0.25">
      <c r="S24879" s="109"/>
      <c r="U24879" s="109"/>
      <c r="W24879" s="109"/>
      <c r="Y24879" s="109"/>
      <c r="AA24879" s="109"/>
      <c r="AC24879" s="109"/>
    </row>
    <row r="24880" spans="19:29" x14ac:dyDescent="0.25">
      <c r="S24880" s="108"/>
      <c r="U24880" s="108"/>
      <c r="W24880" s="108"/>
      <c r="Y24880" s="108"/>
      <c r="AA24880" s="108"/>
      <c r="AC24880" s="108"/>
    </row>
    <row r="24881" spans="19:29" x14ac:dyDescent="0.25">
      <c r="S24881" s="108"/>
      <c r="U24881" s="108"/>
      <c r="W24881" s="108"/>
      <c r="Y24881" s="108"/>
      <c r="AA24881" s="108"/>
      <c r="AC24881" s="108"/>
    </row>
    <row r="24882" spans="19:29" x14ac:dyDescent="0.25">
      <c r="S24882" s="109"/>
      <c r="U24882" s="109"/>
      <c r="W24882" s="109"/>
      <c r="Y24882" s="109"/>
      <c r="AA24882" s="109"/>
      <c r="AC24882" s="109"/>
    </row>
    <row r="24883" spans="19:29" x14ac:dyDescent="0.25">
      <c r="S24883" s="108"/>
      <c r="U24883" s="108"/>
      <c r="W24883" s="108"/>
      <c r="Y24883" s="108"/>
      <c r="AA24883" s="108"/>
      <c r="AC24883" s="108"/>
    </row>
    <row r="24884" spans="19:29" x14ac:dyDescent="0.25">
      <c r="S24884" s="109"/>
      <c r="U24884" s="109"/>
      <c r="W24884" s="109"/>
      <c r="Y24884" s="109"/>
      <c r="AA24884" s="109"/>
      <c r="AC24884" s="109"/>
    </row>
    <row r="24885" spans="19:29" x14ac:dyDescent="0.25">
      <c r="S24885" s="108"/>
      <c r="U24885" s="108"/>
      <c r="W24885" s="108"/>
      <c r="Y24885" s="108"/>
      <c r="AA24885" s="108"/>
      <c r="AC24885" s="108"/>
    </row>
    <row r="24886" spans="19:29" x14ac:dyDescent="0.25">
      <c r="S24886" s="108"/>
      <c r="U24886" s="108"/>
      <c r="W24886" s="108"/>
      <c r="Y24886" s="108"/>
      <c r="AA24886" s="108"/>
      <c r="AC24886" s="108"/>
    </row>
    <row r="24887" spans="19:29" x14ac:dyDescent="0.25">
      <c r="S24887" s="108"/>
      <c r="U24887" s="108"/>
      <c r="W24887" s="108"/>
      <c r="Y24887" s="108"/>
      <c r="AA24887" s="108"/>
      <c r="AC24887" s="108"/>
    </row>
    <row r="24888" spans="19:29" x14ac:dyDescent="0.25">
      <c r="S24888" s="110"/>
      <c r="U24888" s="110"/>
      <c r="W24888" s="110"/>
      <c r="Y24888" s="110"/>
      <c r="AA24888" s="110"/>
      <c r="AC24888" s="110"/>
    </row>
    <row r="24889" spans="19:29" x14ac:dyDescent="0.25">
      <c r="S24889" s="110"/>
      <c r="U24889" s="110"/>
      <c r="W24889" s="110"/>
      <c r="Y24889" s="110"/>
      <c r="AA24889" s="110"/>
      <c r="AC24889" s="110"/>
    </row>
    <row r="24890" spans="19:29" x14ac:dyDescent="0.25">
      <c r="S24890" s="110"/>
      <c r="U24890" s="110"/>
      <c r="W24890" s="110"/>
      <c r="Y24890" s="110"/>
      <c r="AA24890" s="110"/>
      <c r="AC24890" s="110"/>
    </row>
    <row r="24891" spans="19:29" x14ac:dyDescent="0.25">
      <c r="S24891" s="110"/>
      <c r="U24891" s="110"/>
      <c r="W24891" s="110"/>
      <c r="Y24891" s="110"/>
      <c r="AA24891" s="110"/>
      <c r="AC24891" s="110"/>
    </row>
    <row r="24892" spans="19:29" x14ac:dyDescent="0.25">
      <c r="S24892" s="111"/>
      <c r="U24892" s="111"/>
      <c r="W24892" s="111"/>
      <c r="Y24892" s="111"/>
      <c r="AA24892" s="111"/>
      <c r="AC24892" s="111"/>
    </row>
    <row r="24893" spans="19:29" x14ac:dyDescent="0.25">
      <c r="S24893" s="107"/>
      <c r="U24893" s="107"/>
      <c r="W24893" s="107"/>
      <c r="Y24893" s="107"/>
      <c r="AA24893" s="107"/>
      <c r="AC24893" s="107"/>
    </row>
    <row r="24894" spans="19:29" x14ac:dyDescent="0.25">
      <c r="S24894" s="108"/>
      <c r="U24894" s="108"/>
      <c r="W24894" s="108"/>
      <c r="Y24894" s="108"/>
      <c r="AA24894" s="108"/>
      <c r="AC24894" s="108"/>
    </row>
    <row r="24895" spans="19:29" x14ac:dyDescent="0.25">
      <c r="S24895" s="108"/>
      <c r="U24895" s="108"/>
      <c r="W24895" s="108"/>
      <c r="Y24895" s="108"/>
      <c r="AA24895" s="108"/>
      <c r="AC24895" s="108"/>
    </row>
    <row r="24896" spans="19:29" x14ac:dyDescent="0.25">
      <c r="S24896" s="109"/>
      <c r="U24896" s="109"/>
      <c r="W24896" s="109"/>
      <c r="Y24896" s="109"/>
      <c r="AA24896" s="109"/>
      <c r="AC24896" s="109"/>
    </row>
    <row r="24897" spans="19:29" x14ac:dyDescent="0.25">
      <c r="S24897" s="108"/>
      <c r="U24897" s="108"/>
      <c r="W24897" s="108"/>
      <c r="Y24897" s="108"/>
      <c r="AA24897" s="108"/>
      <c r="AC24897" s="108"/>
    </row>
    <row r="24898" spans="19:29" x14ac:dyDescent="0.25">
      <c r="S24898" s="108"/>
      <c r="U24898" s="108"/>
      <c r="W24898" s="108"/>
      <c r="Y24898" s="108"/>
      <c r="AA24898" s="108"/>
      <c r="AC24898" s="108"/>
    </row>
    <row r="24899" spans="19:29" x14ac:dyDescent="0.25">
      <c r="S24899" s="109"/>
      <c r="U24899" s="109"/>
      <c r="W24899" s="109"/>
      <c r="Y24899" s="109"/>
      <c r="AA24899" s="109"/>
      <c r="AC24899" s="109"/>
    </row>
    <row r="24900" spans="19:29" x14ac:dyDescent="0.25">
      <c r="S24900" s="108"/>
      <c r="U24900" s="108"/>
      <c r="W24900" s="108"/>
      <c r="Y24900" s="108"/>
      <c r="AA24900" s="108"/>
      <c r="AC24900" s="108"/>
    </row>
    <row r="24901" spans="19:29" x14ac:dyDescent="0.25">
      <c r="S24901" s="109"/>
      <c r="U24901" s="109"/>
      <c r="W24901" s="109"/>
      <c r="Y24901" s="109"/>
      <c r="AA24901" s="109"/>
      <c r="AC24901" s="109"/>
    </row>
    <row r="24902" spans="19:29" x14ac:dyDescent="0.25">
      <c r="S24902" s="108"/>
      <c r="U24902" s="108"/>
      <c r="W24902" s="108"/>
      <c r="Y24902" s="108"/>
      <c r="AA24902" s="108"/>
      <c r="AC24902" s="108"/>
    </row>
    <row r="24903" spans="19:29" x14ac:dyDescent="0.25">
      <c r="S24903" s="108"/>
      <c r="U24903" s="108"/>
      <c r="W24903" s="108"/>
      <c r="Y24903" s="108"/>
      <c r="AA24903" s="108"/>
      <c r="AC24903" s="108"/>
    </row>
    <row r="24904" spans="19:29" x14ac:dyDescent="0.25">
      <c r="S24904" s="108"/>
      <c r="U24904" s="108"/>
      <c r="W24904" s="108"/>
      <c r="Y24904" s="108"/>
      <c r="AA24904" s="108"/>
      <c r="AC24904" s="108"/>
    </row>
    <row r="24905" spans="19:29" x14ac:dyDescent="0.25">
      <c r="S24905" s="110"/>
      <c r="U24905" s="110"/>
      <c r="W24905" s="110"/>
      <c r="Y24905" s="110"/>
      <c r="AA24905" s="110"/>
      <c r="AC24905" s="110"/>
    </row>
    <row r="24906" spans="19:29" x14ac:dyDescent="0.25">
      <c r="S24906" s="110"/>
      <c r="U24906" s="110"/>
      <c r="W24906" s="110"/>
      <c r="Y24906" s="110"/>
      <c r="AA24906" s="110"/>
      <c r="AC24906" s="110"/>
    </row>
    <row r="24907" spans="19:29" x14ac:dyDescent="0.25">
      <c r="S24907" s="110"/>
      <c r="U24907" s="110"/>
      <c r="W24907" s="110"/>
      <c r="Y24907" s="110"/>
      <c r="AA24907" s="110"/>
      <c r="AC24907" s="110"/>
    </row>
    <row r="24908" spans="19:29" x14ac:dyDescent="0.25">
      <c r="S24908" s="110"/>
      <c r="U24908" s="110"/>
      <c r="W24908" s="110"/>
      <c r="Y24908" s="110"/>
      <c r="AA24908" s="110"/>
      <c r="AC24908" s="110"/>
    </row>
    <row r="24909" spans="19:29" x14ac:dyDescent="0.25">
      <c r="S24909" s="111"/>
      <c r="U24909" s="111"/>
      <c r="W24909" s="111"/>
      <c r="Y24909" s="111"/>
      <c r="AA24909" s="111"/>
      <c r="AC24909" s="111"/>
    </row>
    <row r="24910" spans="19:29" x14ac:dyDescent="0.25">
      <c r="S24910" s="107"/>
      <c r="U24910" s="107"/>
      <c r="W24910" s="107"/>
      <c r="Y24910" s="107"/>
      <c r="AA24910" s="107"/>
      <c r="AC24910" s="107"/>
    </row>
    <row r="24911" spans="19:29" x14ac:dyDescent="0.25">
      <c r="S24911" s="108"/>
      <c r="U24911" s="108"/>
      <c r="W24911" s="108"/>
      <c r="Y24911" s="108"/>
      <c r="AA24911" s="108"/>
      <c r="AC24911" s="108"/>
    </row>
    <row r="24912" spans="19:29" x14ac:dyDescent="0.25">
      <c r="S24912" s="108"/>
      <c r="U24912" s="108"/>
      <c r="W24912" s="108"/>
      <c r="Y24912" s="108"/>
      <c r="AA24912" s="108"/>
      <c r="AC24912" s="108"/>
    </row>
    <row r="24913" spans="19:29" x14ac:dyDescent="0.25">
      <c r="S24913" s="109"/>
      <c r="U24913" s="109"/>
      <c r="W24913" s="109"/>
      <c r="Y24913" s="109"/>
      <c r="AA24913" s="109"/>
      <c r="AC24913" s="109"/>
    </row>
    <row r="24914" spans="19:29" x14ac:dyDescent="0.25">
      <c r="S24914" s="108"/>
      <c r="U24914" s="108"/>
      <c r="W24914" s="108"/>
      <c r="Y24914" s="108"/>
      <c r="AA24914" s="108"/>
      <c r="AC24914" s="108"/>
    </row>
    <row r="24915" spans="19:29" x14ac:dyDescent="0.25">
      <c r="S24915" s="108"/>
      <c r="U24915" s="108"/>
      <c r="W24915" s="108"/>
      <c r="Y24915" s="108"/>
      <c r="AA24915" s="108"/>
      <c r="AC24915" s="108"/>
    </row>
    <row r="24916" spans="19:29" x14ac:dyDescent="0.25">
      <c r="S24916" s="109"/>
      <c r="U24916" s="109"/>
      <c r="W24916" s="109"/>
      <c r="Y24916" s="109"/>
      <c r="AA24916" s="109"/>
      <c r="AC24916" s="109"/>
    </row>
    <row r="24917" spans="19:29" x14ac:dyDescent="0.25">
      <c r="S24917" s="108"/>
      <c r="U24917" s="108"/>
      <c r="W24917" s="108"/>
      <c r="Y24917" s="108"/>
      <c r="AA24917" s="108"/>
      <c r="AC24917" s="108"/>
    </row>
    <row r="24918" spans="19:29" x14ac:dyDescent="0.25">
      <c r="S24918" s="109"/>
      <c r="U24918" s="109"/>
      <c r="W24918" s="109"/>
      <c r="Y24918" s="109"/>
      <c r="AA24918" s="109"/>
      <c r="AC24918" s="109"/>
    </row>
    <row r="24919" spans="19:29" x14ac:dyDescent="0.25">
      <c r="S24919" s="108"/>
      <c r="U24919" s="108"/>
      <c r="W24919" s="108"/>
      <c r="Y24919" s="108"/>
      <c r="AA24919" s="108"/>
      <c r="AC24919" s="108"/>
    </row>
    <row r="24920" spans="19:29" x14ac:dyDescent="0.25">
      <c r="S24920" s="108"/>
      <c r="U24920" s="108"/>
      <c r="W24920" s="108"/>
      <c r="Y24920" s="108"/>
      <c r="AA24920" s="108"/>
      <c r="AC24920" s="108"/>
    </row>
    <row r="24921" spans="19:29" x14ac:dyDescent="0.25">
      <c r="S24921" s="108"/>
      <c r="U24921" s="108"/>
      <c r="W24921" s="108"/>
      <c r="Y24921" s="108"/>
      <c r="AA24921" s="108"/>
      <c r="AC24921" s="108"/>
    </row>
    <row r="24922" spans="19:29" x14ac:dyDescent="0.25">
      <c r="S24922" s="110"/>
      <c r="U24922" s="110"/>
      <c r="W24922" s="110"/>
      <c r="Y24922" s="110"/>
      <c r="AA24922" s="110"/>
      <c r="AC24922" s="110"/>
    </row>
    <row r="24923" spans="19:29" x14ac:dyDescent="0.25">
      <c r="S24923" s="110"/>
      <c r="U24923" s="110"/>
      <c r="W24923" s="110"/>
      <c r="Y24923" s="110"/>
      <c r="AA24923" s="110"/>
      <c r="AC24923" s="110"/>
    </row>
    <row r="24924" spans="19:29" x14ac:dyDescent="0.25">
      <c r="S24924" s="110"/>
      <c r="U24924" s="110"/>
      <c r="W24924" s="110"/>
      <c r="Y24924" s="110"/>
      <c r="AA24924" s="110"/>
      <c r="AC24924" s="110"/>
    </row>
    <row r="24925" spans="19:29" x14ac:dyDescent="0.25">
      <c r="S24925" s="110"/>
      <c r="U24925" s="110"/>
      <c r="W24925" s="110"/>
      <c r="Y24925" s="110"/>
      <c r="AA24925" s="110"/>
      <c r="AC24925" s="110"/>
    </row>
    <row r="24926" spans="19:29" x14ac:dyDescent="0.25">
      <c r="S24926" s="111"/>
      <c r="U24926" s="111"/>
      <c r="W24926" s="111"/>
      <c r="Y24926" s="111"/>
      <c r="AA24926" s="111"/>
      <c r="AC24926" s="111"/>
    </row>
    <row r="24927" spans="19:29" x14ac:dyDescent="0.25">
      <c r="S24927" s="107"/>
      <c r="U24927" s="107"/>
      <c r="W24927" s="107"/>
      <c r="Y24927" s="107"/>
      <c r="AA24927" s="107"/>
      <c r="AC24927" s="107"/>
    </row>
    <row r="24928" spans="19:29" x14ac:dyDescent="0.25">
      <c r="S24928" s="108"/>
      <c r="U24928" s="108"/>
      <c r="W24928" s="108"/>
      <c r="Y24928" s="108"/>
      <c r="AA24928" s="108"/>
      <c r="AC24928" s="108"/>
    </row>
    <row r="24929" spans="19:29" x14ac:dyDescent="0.25">
      <c r="S24929" s="108"/>
      <c r="U24929" s="108"/>
      <c r="W24929" s="108"/>
      <c r="Y24929" s="108"/>
      <c r="AA24929" s="108"/>
      <c r="AC24929" s="108"/>
    </row>
    <row r="24930" spans="19:29" x14ac:dyDescent="0.25">
      <c r="S24930" s="109"/>
      <c r="U24930" s="109"/>
      <c r="W24930" s="109"/>
      <c r="Y24930" s="109"/>
      <c r="AA24930" s="109"/>
      <c r="AC24930" s="109"/>
    </row>
    <row r="24931" spans="19:29" x14ac:dyDescent="0.25">
      <c r="S24931" s="108"/>
      <c r="U24931" s="108"/>
      <c r="W24931" s="108"/>
      <c r="Y24931" s="108"/>
      <c r="AA24931" s="108"/>
      <c r="AC24931" s="108"/>
    </row>
    <row r="24932" spans="19:29" x14ac:dyDescent="0.25">
      <c r="S24932" s="108"/>
      <c r="U24932" s="108"/>
      <c r="W24932" s="108"/>
      <c r="Y24932" s="108"/>
      <c r="AA24932" s="108"/>
      <c r="AC24932" s="108"/>
    </row>
    <row r="24933" spans="19:29" x14ac:dyDescent="0.25">
      <c r="S24933" s="109"/>
      <c r="U24933" s="109"/>
      <c r="W24933" s="109"/>
      <c r="Y24933" s="109"/>
      <c r="AA24933" s="109"/>
      <c r="AC24933" s="109"/>
    </row>
    <row r="24934" spans="19:29" x14ac:dyDescent="0.25">
      <c r="S24934" s="108"/>
      <c r="U24934" s="108"/>
      <c r="W24934" s="108"/>
      <c r="Y24934" s="108"/>
      <c r="AA24934" s="108"/>
      <c r="AC24934" s="108"/>
    </row>
    <row r="24935" spans="19:29" x14ac:dyDescent="0.25">
      <c r="S24935" s="109"/>
      <c r="U24935" s="109"/>
      <c r="W24935" s="109"/>
      <c r="Y24935" s="109"/>
      <c r="AA24935" s="109"/>
      <c r="AC24935" s="109"/>
    </row>
    <row r="24936" spans="19:29" x14ac:dyDescent="0.25">
      <c r="S24936" s="108"/>
      <c r="U24936" s="108"/>
      <c r="W24936" s="108"/>
      <c r="Y24936" s="108"/>
      <c r="AA24936" s="108"/>
      <c r="AC24936" s="108"/>
    </row>
    <row r="24937" spans="19:29" x14ac:dyDescent="0.25">
      <c r="S24937" s="108"/>
      <c r="U24937" s="108"/>
      <c r="W24937" s="108"/>
      <c r="Y24937" s="108"/>
      <c r="AA24937" s="108"/>
      <c r="AC24937" s="108"/>
    </row>
    <row r="24938" spans="19:29" x14ac:dyDescent="0.25">
      <c r="S24938" s="108"/>
      <c r="U24938" s="108"/>
      <c r="W24938" s="108"/>
      <c r="Y24938" s="108"/>
      <c r="AA24938" s="108"/>
      <c r="AC24938" s="108"/>
    </row>
    <row r="24939" spans="19:29" x14ac:dyDescent="0.25">
      <c r="S24939" s="110"/>
      <c r="U24939" s="110"/>
      <c r="W24939" s="110"/>
      <c r="Y24939" s="110"/>
      <c r="AA24939" s="110"/>
      <c r="AC24939" s="110"/>
    </row>
    <row r="24940" spans="19:29" x14ac:dyDescent="0.25">
      <c r="S24940" s="110"/>
      <c r="U24940" s="110"/>
      <c r="W24940" s="110"/>
      <c r="Y24940" s="110"/>
      <c r="AA24940" s="110"/>
      <c r="AC24940" s="110"/>
    </row>
    <row r="24941" spans="19:29" x14ac:dyDescent="0.25">
      <c r="S24941" s="110"/>
      <c r="U24941" s="110"/>
      <c r="W24941" s="110"/>
      <c r="Y24941" s="110"/>
      <c r="AA24941" s="110"/>
      <c r="AC24941" s="110"/>
    </row>
    <row r="24942" spans="19:29" x14ac:dyDescent="0.25">
      <c r="S24942" s="110"/>
      <c r="U24942" s="110"/>
      <c r="W24942" s="110"/>
      <c r="Y24942" s="110"/>
      <c r="AA24942" s="110"/>
      <c r="AC24942" s="110"/>
    </row>
    <row r="24943" spans="19:29" x14ac:dyDescent="0.25">
      <c r="S24943" s="111"/>
      <c r="U24943" s="111"/>
      <c r="W24943" s="111"/>
      <c r="Y24943" s="111"/>
      <c r="AA24943" s="111"/>
      <c r="AC24943" s="111"/>
    </row>
    <row r="24944" spans="19:29" x14ac:dyDescent="0.25">
      <c r="S24944" s="107"/>
      <c r="U24944" s="107"/>
      <c r="W24944" s="107"/>
      <c r="Y24944" s="107"/>
      <c r="AA24944" s="107"/>
      <c r="AC24944" s="107"/>
    </row>
    <row r="24945" spans="19:29" x14ac:dyDescent="0.25">
      <c r="S24945" s="108"/>
      <c r="U24945" s="108"/>
      <c r="W24945" s="108"/>
      <c r="Y24945" s="108"/>
      <c r="AA24945" s="108"/>
      <c r="AC24945" s="108"/>
    </row>
    <row r="24946" spans="19:29" x14ac:dyDescent="0.25">
      <c r="S24946" s="108"/>
      <c r="U24946" s="108"/>
      <c r="W24946" s="108"/>
      <c r="Y24946" s="108"/>
      <c r="AA24946" s="108"/>
      <c r="AC24946" s="108"/>
    </row>
    <row r="24947" spans="19:29" x14ac:dyDescent="0.25">
      <c r="S24947" s="109"/>
      <c r="U24947" s="109"/>
      <c r="W24947" s="109"/>
      <c r="Y24947" s="109"/>
      <c r="AA24947" s="109"/>
      <c r="AC24947" s="109"/>
    </row>
    <row r="24948" spans="19:29" x14ac:dyDescent="0.25">
      <c r="S24948" s="108"/>
      <c r="U24948" s="108"/>
      <c r="W24948" s="108"/>
      <c r="Y24948" s="108"/>
      <c r="AA24948" s="108"/>
      <c r="AC24948" s="108"/>
    </row>
    <row r="24949" spans="19:29" x14ac:dyDescent="0.25">
      <c r="S24949" s="108"/>
      <c r="U24949" s="108"/>
      <c r="W24949" s="108"/>
      <c r="Y24949" s="108"/>
      <c r="AA24949" s="108"/>
      <c r="AC24949" s="108"/>
    </row>
    <row r="24950" spans="19:29" x14ac:dyDescent="0.25">
      <c r="S24950" s="109"/>
      <c r="U24950" s="109"/>
      <c r="W24950" s="109"/>
      <c r="Y24950" s="109"/>
      <c r="AA24950" s="109"/>
      <c r="AC24950" s="109"/>
    </row>
    <row r="24951" spans="19:29" x14ac:dyDescent="0.25">
      <c r="S24951" s="108"/>
      <c r="U24951" s="108"/>
      <c r="W24951" s="108"/>
      <c r="Y24951" s="108"/>
      <c r="AA24951" s="108"/>
      <c r="AC24951" s="108"/>
    </row>
    <row r="24952" spans="19:29" x14ac:dyDescent="0.25">
      <c r="S24952" s="109"/>
      <c r="U24952" s="109"/>
      <c r="W24952" s="109"/>
      <c r="Y24952" s="109"/>
      <c r="AA24952" s="109"/>
      <c r="AC24952" s="109"/>
    </row>
    <row r="24953" spans="19:29" x14ac:dyDescent="0.25">
      <c r="S24953" s="108"/>
      <c r="U24953" s="108"/>
      <c r="W24953" s="108"/>
      <c r="Y24953" s="108"/>
      <c r="AA24953" s="108"/>
      <c r="AC24953" s="108"/>
    </row>
    <row r="24954" spans="19:29" x14ac:dyDescent="0.25">
      <c r="S24954" s="108"/>
      <c r="U24954" s="108"/>
      <c r="W24954" s="108"/>
      <c r="Y24954" s="108"/>
      <c r="AA24954" s="108"/>
      <c r="AC24954" s="108"/>
    </row>
    <row r="24955" spans="19:29" x14ac:dyDescent="0.25">
      <c r="S24955" s="108"/>
      <c r="U24955" s="108"/>
      <c r="W24955" s="108"/>
      <c r="Y24955" s="108"/>
      <c r="AA24955" s="108"/>
      <c r="AC24955" s="108"/>
    </row>
    <row r="24956" spans="19:29" x14ac:dyDescent="0.25">
      <c r="S24956" s="110"/>
      <c r="U24956" s="110"/>
      <c r="W24956" s="110"/>
      <c r="Y24956" s="110"/>
      <c r="AA24956" s="110"/>
      <c r="AC24956" s="110"/>
    </row>
    <row r="24957" spans="19:29" x14ac:dyDescent="0.25">
      <c r="S24957" s="110"/>
      <c r="U24957" s="110"/>
      <c r="W24957" s="110"/>
      <c r="Y24957" s="110"/>
      <c r="AA24957" s="110"/>
      <c r="AC24957" s="110"/>
    </row>
    <row r="24958" spans="19:29" x14ac:dyDescent="0.25">
      <c r="S24958" s="110"/>
      <c r="U24958" s="110"/>
      <c r="W24958" s="110"/>
      <c r="Y24958" s="110"/>
      <c r="AA24958" s="110"/>
      <c r="AC24958" s="110"/>
    </row>
    <row r="24959" spans="19:29" x14ac:dyDescent="0.25">
      <c r="S24959" s="110"/>
      <c r="U24959" s="110"/>
      <c r="W24959" s="110"/>
      <c r="Y24959" s="110"/>
      <c r="AA24959" s="110"/>
      <c r="AC24959" s="110"/>
    </row>
    <row r="24960" spans="19:29" x14ac:dyDescent="0.25">
      <c r="S24960" s="111"/>
      <c r="U24960" s="111"/>
      <c r="W24960" s="111"/>
      <c r="Y24960" s="111"/>
      <c r="AA24960" s="111"/>
      <c r="AC24960" s="111"/>
    </row>
    <row r="24961" spans="19:29" x14ac:dyDescent="0.25">
      <c r="S24961" s="107"/>
      <c r="U24961" s="107"/>
      <c r="W24961" s="107"/>
      <c r="Y24961" s="107"/>
      <c r="AA24961" s="107"/>
      <c r="AC24961" s="107"/>
    </row>
    <row r="24962" spans="19:29" x14ac:dyDescent="0.25">
      <c r="S24962" s="108"/>
      <c r="U24962" s="108"/>
      <c r="W24962" s="108"/>
      <c r="Y24962" s="108"/>
      <c r="AA24962" s="108"/>
      <c r="AC24962" s="108"/>
    </row>
    <row r="24963" spans="19:29" x14ac:dyDescent="0.25">
      <c r="S24963" s="108"/>
      <c r="U24963" s="108"/>
      <c r="W24963" s="108"/>
      <c r="Y24963" s="108"/>
      <c r="AA24963" s="108"/>
      <c r="AC24963" s="108"/>
    </row>
    <row r="24964" spans="19:29" x14ac:dyDescent="0.25">
      <c r="S24964" s="109"/>
      <c r="U24964" s="109"/>
      <c r="W24964" s="109"/>
      <c r="Y24964" s="109"/>
      <c r="AA24964" s="109"/>
      <c r="AC24964" s="109"/>
    </row>
    <row r="24965" spans="19:29" x14ac:dyDescent="0.25">
      <c r="S24965" s="108"/>
      <c r="U24965" s="108"/>
      <c r="W24965" s="108"/>
      <c r="Y24965" s="108"/>
      <c r="AA24965" s="108"/>
      <c r="AC24965" s="108"/>
    </row>
    <row r="24966" spans="19:29" x14ac:dyDescent="0.25">
      <c r="S24966" s="108"/>
      <c r="U24966" s="108"/>
      <c r="W24966" s="108"/>
      <c r="Y24966" s="108"/>
      <c r="AA24966" s="108"/>
      <c r="AC24966" s="108"/>
    </row>
    <row r="24967" spans="19:29" x14ac:dyDescent="0.25">
      <c r="S24967" s="109"/>
      <c r="U24967" s="109"/>
      <c r="W24967" s="109"/>
      <c r="Y24967" s="109"/>
      <c r="AA24967" s="109"/>
      <c r="AC24967" s="109"/>
    </row>
    <row r="24968" spans="19:29" x14ac:dyDescent="0.25">
      <c r="S24968" s="108"/>
      <c r="U24968" s="108"/>
      <c r="W24968" s="108"/>
      <c r="Y24968" s="108"/>
      <c r="AA24968" s="108"/>
      <c r="AC24968" s="108"/>
    </row>
    <row r="24969" spans="19:29" x14ac:dyDescent="0.25">
      <c r="S24969" s="109"/>
      <c r="U24969" s="109"/>
      <c r="W24969" s="109"/>
      <c r="Y24969" s="109"/>
      <c r="AA24969" s="109"/>
      <c r="AC24969" s="109"/>
    </row>
    <row r="24970" spans="19:29" x14ac:dyDescent="0.25">
      <c r="S24970" s="108"/>
      <c r="U24970" s="108"/>
      <c r="W24970" s="108"/>
      <c r="Y24970" s="108"/>
      <c r="AA24970" s="108"/>
      <c r="AC24970" s="108"/>
    </row>
    <row r="24971" spans="19:29" x14ac:dyDescent="0.25">
      <c r="S24971" s="108"/>
      <c r="U24971" s="108"/>
      <c r="W24971" s="108"/>
      <c r="Y24971" s="108"/>
      <c r="AA24971" s="108"/>
      <c r="AC24971" s="108"/>
    </row>
    <row r="24972" spans="19:29" x14ac:dyDescent="0.25">
      <c r="S24972" s="108"/>
      <c r="U24972" s="108"/>
      <c r="W24972" s="108"/>
      <c r="Y24972" s="108"/>
      <c r="AA24972" s="108"/>
      <c r="AC24972" s="108"/>
    </row>
    <row r="24973" spans="19:29" x14ac:dyDescent="0.25">
      <c r="S24973" s="110"/>
      <c r="U24973" s="110"/>
      <c r="W24973" s="110"/>
      <c r="Y24973" s="110"/>
      <c r="AA24973" s="110"/>
      <c r="AC24973" s="110"/>
    </row>
    <row r="24974" spans="19:29" x14ac:dyDescent="0.25">
      <c r="S24974" s="110"/>
      <c r="U24974" s="110"/>
      <c r="W24974" s="110"/>
      <c r="Y24974" s="110"/>
      <c r="AA24974" s="110"/>
      <c r="AC24974" s="110"/>
    </row>
    <row r="24975" spans="19:29" x14ac:dyDescent="0.25">
      <c r="S24975" s="110"/>
      <c r="U24975" s="110"/>
      <c r="W24975" s="110"/>
      <c r="Y24975" s="110"/>
      <c r="AA24975" s="110"/>
      <c r="AC24975" s="110"/>
    </row>
    <row r="24976" spans="19:29" x14ac:dyDescent="0.25">
      <c r="S24976" s="110"/>
      <c r="U24976" s="110"/>
      <c r="W24976" s="110"/>
      <c r="Y24976" s="110"/>
      <c r="AA24976" s="110"/>
      <c r="AC24976" s="110"/>
    </row>
    <row r="24977" spans="19:29" x14ac:dyDescent="0.25">
      <c r="S24977" s="111"/>
      <c r="U24977" s="111"/>
      <c r="W24977" s="111"/>
      <c r="Y24977" s="111"/>
      <c r="AA24977" s="111"/>
      <c r="AC24977" s="111"/>
    </row>
    <row r="24978" spans="19:29" x14ac:dyDescent="0.25">
      <c r="S24978" s="107"/>
      <c r="U24978" s="107"/>
      <c r="W24978" s="107"/>
      <c r="Y24978" s="107"/>
      <c r="AA24978" s="107"/>
      <c r="AC24978" s="107"/>
    </row>
    <row r="24979" spans="19:29" x14ac:dyDescent="0.25">
      <c r="S24979" s="108"/>
      <c r="U24979" s="108"/>
      <c r="W24979" s="108"/>
      <c r="Y24979" s="108"/>
      <c r="AA24979" s="108"/>
      <c r="AC24979" s="108"/>
    </row>
    <row r="24980" spans="19:29" x14ac:dyDescent="0.25">
      <c r="S24980" s="108"/>
      <c r="U24980" s="108"/>
      <c r="W24980" s="108"/>
      <c r="Y24980" s="108"/>
      <c r="AA24980" s="108"/>
      <c r="AC24980" s="108"/>
    </row>
    <row r="24981" spans="19:29" x14ac:dyDescent="0.25">
      <c r="S24981" s="109"/>
      <c r="U24981" s="109"/>
      <c r="W24981" s="109"/>
      <c r="Y24981" s="109"/>
      <c r="AA24981" s="109"/>
      <c r="AC24981" s="109"/>
    </row>
    <row r="24982" spans="19:29" x14ac:dyDescent="0.25">
      <c r="S24982" s="108"/>
      <c r="U24982" s="108"/>
      <c r="W24982" s="108"/>
      <c r="Y24982" s="108"/>
      <c r="AA24982" s="108"/>
      <c r="AC24982" s="108"/>
    </row>
    <row r="24983" spans="19:29" x14ac:dyDescent="0.25">
      <c r="S24983" s="108"/>
      <c r="U24983" s="108"/>
      <c r="W24983" s="108"/>
      <c r="Y24983" s="108"/>
      <c r="AA24983" s="108"/>
      <c r="AC24983" s="108"/>
    </row>
    <row r="24984" spans="19:29" x14ac:dyDescent="0.25">
      <c r="S24984" s="109"/>
      <c r="U24984" s="109"/>
      <c r="W24984" s="109"/>
      <c r="Y24984" s="109"/>
      <c r="AA24984" s="109"/>
      <c r="AC24984" s="109"/>
    </row>
    <row r="24985" spans="19:29" x14ac:dyDescent="0.25">
      <c r="S24985" s="108"/>
      <c r="U24985" s="108"/>
      <c r="W24985" s="108"/>
      <c r="Y24985" s="108"/>
      <c r="AA24985" s="108"/>
      <c r="AC24985" s="108"/>
    </row>
    <row r="24986" spans="19:29" x14ac:dyDescent="0.25">
      <c r="S24986" s="109"/>
      <c r="U24986" s="109"/>
      <c r="W24986" s="109"/>
      <c r="Y24986" s="109"/>
      <c r="AA24986" s="109"/>
      <c r="AC24986" s="109"/>
    </row>
    <row r="24987" spans="19:29" x14ac:dyDescent="0.25">
      <c r="S24987" s="108"/>
      <c r="U24987" s="108"/>
      <c r="W24987" s="108"/>
      <c r="Y24987" s="108"/>
      <c r="AA24987" s="108"/>
      <c r="AC24987" s="108"/>
    </row>
    <row r="24988" spans="19:29" x14ac:dyDescent="0.25">
      <c r="S24988" s="108"/>
      <c r="U24988" s="108"/>
      <c r="W24988" s="108"/>
      <c r="Y24988" s="108"/>
      <c r="AA24988" s="108"/>
      <c r="AC24988" s="108"/>
    </row>
    <row r="24989" spans="19:29" x14ac:dyDescent="0.25">
      <c r="S24989" s="108"/>
      <c r="U24989" s="108"/>
      <c r="W24989" s="108"/>
      <c r="Y24989" s="108"/>
      <c r="AA24989" s="108"/>
      <c r="AC24989" s="108"/>
    </row>
    <row r="24990" spans="19:29" x14ac:dyDescent="0.25">
      <c r="S24990" s="110"/>
      <c r="U24990" s="110"/>
      <c r="W24990" s="110"/>
      <c r="Y24990" s="110"/>
      <c r="AA24990" s="110"/>
      <c r="AC24990" s="110"/>
    </row>
    <row r="24991" spans="19:29" x14ac:dyDescent="0.25">
      <c r="S24991" s="110"/>
      <c r="U24991" s="110"/>
      <c r="W24991" s="110"/>
      <c r="Y24991" s="110"/>
      <c r="AA24991" s="110"/>
      <c r="AC24991" s="110"/>
    </row>
    <row r="24992" spans="19:29" x14ac:dyDescent="0.25">
      <c r="S24992" s="110"/>
      <c r="U24992" s="110"/>
      <c r="W24992" s="110"/>
      <c r="Y24992" s="110"/>
      <c r="AA24992" s="110"/>
      <c r="AC24992" s="110"/>
    </row>
    <row r="24993" spans="19:29" x14ac:dyDescent="0.25">
      <c r="S24993" s="110"/>
      <c r="U24993" s="110"/>
      <c r="W24993" s="110"/>
      <c r="Y24993" s="110"/>
      <c r="AA24993" s="110"/>
      <c r="AC24993" s="110"/>
    </row>
    <row r="24994" spans="19:29" x14ac:dyDescent="0.25">
      <c r="S24994" s="111"/>
      <c r="U24994" s="111"/>
      <c r="W24994" s="111"/>
      <c r="Y24994" s="111"/>
      <c r="AA24994" s="111"/>
      <c r="AC24994" s="111"/>
    </row>
    <row r="24995" spans="19:29" x14ac:dyDescent="0.25">
      <c r="S24995" s="107"/>
      <c r="U24995" s="107"/>
      <c r="W24995" s="107"/>
      <c r="Y24995" s="107"/>
      <c r="AA24995" s="107"/>
      <c r="AC24995" s="107"/>
    </row>
    <row r="24996" spans="19:29" x14ac:dyDescent="0.25">
      <c r="S24996" s="108"/>
      <c r="U24996" s="108"/>
      <c r="W24996" s="108"/>
      <c r="Y24996" s="108"/>
      <c r="AA24996" s="108"/>
      <c r="AC24996" s="108"/>
    </row>
    <row r="24997" spans="19:29" x14ac:dyDescent="0.25">
      <c r="S24997" s="108"/>
      <c r="U24997" s="108"/>
      <c r="W24997" s="108"/>
      <c r="Y24997" s="108"/>
      <c r="AA24997" s="108"/>
      <c r="AC24997" s="108"/>
    </row>
    <row r="24998" spans="19:29" x14ac:dyDescent="0.25">
      <c r="S24998" s="109"/>
      <c r="U24998" s="109"/>
      <c r="W24998" s="109"/>
      <c r="Y24998" s="109"/>
      <c r="AA24998" s="109"/>
      <c r="AC24998" s="109"/>
    </row>
    <row r="24999" spans="19:29" x14ac:dyDescent="0.25">
      <c r="S24999" s="108"/>
      <c r="U24999" s="108"/>
      <c r="W24999" s="108"/>
      <c r="Y24999" s="108"/>
      <c r="AA24999" s="108"/>
      <c r="AC24999" s="108"/>
    </row>
    <row r="25000" spans="19:29" x14ac:dyDescent="0.25">
      <c r="S25000" s="108"/>
      <c r="U25000" s="108"/>
      <c r="W25000" s="108"/>
      <c r="Y25000" s="108"/>
      <c r="AA25000" s="108"/>
      <c r="AC25000" s="108"/>
    </row>
    <row r="25001" spans="19:29" x14ac:dyDescent="0.25">
      <c r="S25001" s="109"/>
      <c r="U25001" s="109"/>
      <c r="W25001" s="109"/>
      <c r="Y25001" s="109"/>
      <c r="AA25001" s="109"/>
      <c r="AC25001" s="109"/>
    </row>
    <row r="25002" spans="19:29" x14ac:dyDescent="0.25">
      <c r="S25002" s="108"/>
      <c r="U25002" s="108"/>
      <c r="W25002" s="108"/>
      <c r="Y25002" s="108"/>
      <c r="AA25002" s="108"/>
      <c r="AC25002" s="108"/>
    </row>
    <row r="25003" spans="19:29" x14ac:dyDescent="0.25">
      <c r="S25003" s="109"/>
      <c r="U25003" s="109"/>
      <c r="W25003" s="109"/>
      <c r="Y25003" s="109"/>
      <c r="AA25003" s="109"/>
      <c r="AC25003" s="109"/>
    </row>
    <row r="25004" spans="19:29" x14ac:dyDescent="0.25">
      <c r="S25004" s="108"/>
      <c r="U25004" s="108"/>
      <c r="W25004" s="108"/>
      <c r="Y25004" s="108"/>
      <c r="AA25004" s="108"/>
      <c r="AC25004" s="108"/>
    </row>
    <row r="25005" spans="19:29" x14ac:dyDescent="0.25">
      <c r="S25005" s="108"/>
      <c r="U25005" s="108"/>
      <c r="W25005" s="108"/>
      <c r="Y25005" s="108"/>
      <c r="AA25005" s="108"/>
      <c r="AC25005" s="108"/>
    </row>
    <row r="25006" spans="19:29" x14ac:dyDescent="0.25">
      <c r="S25006" s="108"/>
      <c r="U25006" s="108"/>
      <c r="W25006" s="108"/>
      <c r="Y25006" s="108"/>
      <c r="AA25006" s="108"/>
      <c r="AC25006" s="108"/>
    </row>
    <row r="25007" spans="19:29" x14ac:dyDescent="0.25">
      <c r="S25007" s="110"/>
      <c r="U25007" s="110"/>
      <c r="W25007" s="110"/>
      <c r="Y25007" s="110"/>
      <c r="AA25007" s="110"/>
      <c r="AC25007" s="110"/>
    </row>
    <row r="25008" spans="19:29" x14ac:dyDescent="0.25">
      <c r="S25008" s="110"/>
      <c r="U25008" s="110"/>
      <c r="W25008" s="110"/>
      <c r="Y25008" s="110"/>
      <c r="AA25008" s="110"/>
      <c r="AC25008" s="110"/>
    </row>
    <row r="25009" spans="19:29" x14ac:dyDescent="0.25">
      <c r="S25009" s="110"/>
      <c r="U25009" s="110"/>
      <c r="W25009" s="110"/>
      <c r="Y25009" s="110"/>
      <c r="AA25009" s="110"/>
      <c r="AC25009" s="110"/>
    </row>
    <row r="25010" spans="19:29" x14ac:dyDescent="0.25">
      <c r="S25010" s="110"/>
      <c r="U25010" s="110"/>
      <c r="W25010" s="110"/>
      <c r="Y25010" s="110"/>
      <c r="AA25010" s="110"/>
      <c r="AC25010" s="110"/>
    </row>
    <row r="25011" spans="19:29" x14ac:dyDescent="0.25">
      <c r="S25011" s="111"/>
      <c r="U25011" s="111"/>
      <c r="W25011" s="111"/>
      <c r="Y25011" s="111"/>
      <c r="AA25011" s="111"/>
      <c r="AC25011" s="111"/>
    </row>
    <row r="25012" spans="19:29" x14ac:dyDescent="0.25">
      <c r="S25012" s="107"/>
      <c r="U25012" s="107"/>
      <c r="W25012" s="107"/>
      <c r="Y25012" s="107"/>
      <c r="AA25012" s="107"/>
      <c r="AC25012" s="107"/>
    </row>
    <row r="25013" spans="19:29" x14ac:dyDescent="0.25">
      <c r="S25013" s="108"/>
      <c r="U25013" s="108"/>
      <c r="W25013" s="108"/>
      <c r="Y25013" s="108"/>
      <c r="AA25013" s="108"/>
      <c r="AC25013" s="108"/>
    </row>
    <row r="25014" spans="19:29" x14ac:dyDescent="0.25">
      <c r="S25014" s="108"/>
      <c r="U25014" s="108"/>
      <c r="W25014" s="108"/>
      <c r="Y25014" s="108"/>
      <c r="AA25014" s="108"/>
      <c r="AC25014" s="108"/>
    </row>
    <row r="25015" spans="19:29" x14ac:dyDescent="0.25">
      <c r="S25015" s="109"/>
      <c r="U25015" s="109"/>
      <c r="W25015" s="109"/>
      <c r="Y25015" s="109"/>
      <c r="AA25015" s="109"/>
      <c r="AC25015" s="109"/>
    </row>
    <row r="25016" spans="19:29" x14ac:dyDescent="0.25">
      <c r="S25016" s="108"/>
      <c r="U25016" s="108"/>
      <c r="W25016" s="108"/>
      <c r="Y25016" s="108"/>
      <c r="AA25016" s="108"/>
      <c r="AC25016" s="108"/>
    </row>
    <row r="25017" spans="19:29" x14ac:dyDescent="0.25">
      <c r="S25017" s="108"/>
      <c r="U25017" s="108"/>
      <c r="W25017" s="108"/>
      <c r="Y25017" s="108"/>
      <c r="AA25017" s="108"/>
      <c r="AC25017" s="108"/>
    </row>
    <row r="25018" spans="19:29" x14ac:dyDescent="0.25">
      <c r="S25018" s="109"/>
      <c r="U25018" s="109"/>
      <c r="W25018" s="109"/>
      <c r="Y25018" s="109"/>
      <c r="AA25018" s="109"/>
      <c r="AC25018" s="109"/>
    </row>
    <row r="25019" spans="19:29" x14ac:dyDescent="0.25">
      <c r="S25019" s="108"/>
      <c r="U25019" s="108"/>
      <c r="W25019" s="108"/>
      <c r="Y25019" s="108"/>
      <c r="AA25019" s="108"/>
      <c r="AC25019" s="108"/>
    </row>
    <row r="25020" spans="19:29" x14ac:dyDescent="0.25">
      <c r="S25020" s="109"/>
      <c r="U25020" s="109"/>
      <c r="W25020" s="109"/>
      <c r="Y25020" s="109"/>
      <c r="AA25020" s="109"/>
      <c r="AC25020" s="109"/>
    </row>
    <row r="25021" spans="19:29" x14ac:dyDescent="0.25">
      <c r="S25021" s="108"/>
      <c r="U25021" s="108"/>
      <c r="W25021" s="108"/>
      <c r="Y25021" s="108"/>
      <c r="AA25021" s="108"/>
      <c r="AC25021" s="108"/>
    </row>
    <row r="25022" spans="19:29" x14ac:dyDescent="0.25">
      <c r="S25022" s="108"/>
      <c r="U25022" s="108"/>
      <c r="W25022" s="108"/>
      <c r="Y25022" s="108"/>
      <c r="AA25022" s="108"/>
      <c r="AC25022" s="108"/>
    </row>
    <row r="25023" spans="19:29" x14ac:dyDescent="0.25">
      <c r="S25023" s="108"/>
      <c r="U25023" s="108"/>
      <c r="W25023" s="108"/>
      <c r="Y25023" s="108"/>
      <c r="AA25023" s="108"/>
      <c r="AC25023" s="108"/>
    </row>
    <row r="25024" spans="19:29" x14ac:dyDescent="0.25">
      <c r="S25024" s="110"/>
      <c r="U25024" s="110"/>
      <c r="W25024" s="110"/>
      <c r="Y25024" s="110"/>
      <c r="AA25024" s="110"/>
      <c r="AC25024" s="110"/>
    </row>
    <row r="25025" spans="19:29" x14ac:dyDescent="0.25">
      <c r="S25025" s="110"/>
      <c r="U25025" s="110"/>
      <c r="W25025" s="110"/>
      <c r="Y25025" s="110"/>
      <c r="AA25025" s="110"/>
      <c r="AC25025" s="110"/>
    </row>
    <row r="25026" spans="19:29" x14ac:dyDescent="0.25">
      <c r="S25026" s="110"/>
      <c r="U25026" s="110"/>
      <c r="W25026" s="110"/>
      <c r="Y25026" s="110"/>
      <c r="AA25026" s="110"/>
      <c r="AC25026" s="110"/>
    </row>
    <row r="25027" spans="19:29" x14ac:dyDescent="0.25">
      <c r="S25027" s="110"/>
      <c r="U25027" s="110"/>
      <c r="W25027" s="110"/>
      <c r="Y25027" s="110"/>
      <c r="AA25027" s="110"/>
      <c r="AC25027" s="110"/>
    </row>
    <row r="25028" spans="19:29" x14ac:dyDescent="0.25">
      <c r="S25028" s="111"/>
      <c r="U25028" s="111"/>
      <c r="W25028" s="111"/>
      <c r="Y25028" s="111"/>
      <c r="AA25028" s="111"/>
      <c r="AC25028" s="111"/>
    </row>
    <row r="25029" spans="19:29" x14ac:dyDescent="0.25">
      <c r="S25029" s="107"/>
      <c r="U25029" s="107"/>
      <c r="W25029" s="107"/>
      <c r="Y25029" s="107"/>
      <c r="AA25029" s="107"/>
      <c r="AC25029" s="107"/>
    </row>
    <row r="25030" spans="19:29" x14ac:dyDescent="0.25">
      <c r="S25030" s="108"/>
      <c r="U25030" s="108"/>
      <c r="W25030" s="108"/>
      <c r="Y25030" s="108"/>
      <c r="AA25030" s="108"/>
      <c r="AC25030" s="108"/>
    </row>
    <row r="25031" spans="19:29" x14ac:dyDescent="0.25">
      <c r="S25031" s="108"/>
      <c r="U25031" s="108"/>
      <c r="W25031" s="108"/>
      <c r="Y25031" s="108"/>
      <c r="AA25031" s="108"/>
      <c r="AC25031" s="108"/>
    </row>
    <row r="25032" spans="19:29" x14ac:dyDescent="0.25">
      <c r="S25032" s="109"/>
      <c r="U25032" s="109"/>
      <c r="W25032" s="109"/>
      <c r="Y25032" s="109"/>
      <c r="AA25032" s="109"/>
      <c r="AC25032" s="109"/>
    </row>
    <row r="25033" spans="19:29" x14ac:dyDescent="0.25">
      <c r="S25033" s="108"/>
      <c r="U25033" s="108"/>
      <c r="W25033" s="108"/>
      <c r="Y25033" s="108"/>
      <c r="AA25033" s="108"/>
      <c r="AC25033" s="108"/>
    </row>
    <row r="25034" spans="19:29" x14ac:dyDescent="0.25">
      <c r="S25034" s="108"/>
      <c r="U25034" s="108"/>
      <c r="W25034" s="108"/>
      <c r="Y25034" s="108"/>
      <c r="AA25034" s="108"/>
      <c r="AC25034" s="108"/>
    </row>
    <row r="25035" spans="19:29" x14ac:dyDescent="0.25">
      <c r="S25035" s="109"/>
      <c r="U25035" s="109"/>
      <c r="W25035" s="109"/>
      <c r="Y25035" s="109"/>
      <c r="AA25035" s="109"/>
      <c r="AC25035" s="109"/>
    </row>
    <row r="25036" spans="19:29" x14ac:dyDescent="0.25">
      <c r="S25036" s="108"/>
      <c r="U25036" s="108"/>
      <c r="W25036" s="108"/>
      <c r="Y25036" s="108"/>
      <c r="AA25036" s="108"/>
      <c r="AC25036" s="108"/>
    </row>
    <row r="25037" spans="19:29" x14ac:dyDescent="0.25">
      <c r="S25037" s="109"/>
      <c r="U25037" s="109"/>
      <c r="W25037" s="109"/>
      <c r="Y25037" s="109"/>
      <c r="AA25037" s="109"/>
      <c r="AC25037" s="109"/>
    </row>
    <row r="25038" spans="19:29" x14ac:dyDescent="0.25">
      <c r="S25038" s="108"/>
      <c r="U25038" s="108"/>
      <c r="W25038" s="108"/>
      <c r="Y25038" s="108"/>
      <c r="AA25038" s="108"/>
      <c r="AC25038" s="108"/>
    </row>
    <row r="25039" spans="19:29" x14ac:dyDescent="0.25">
      <c r="S25039" s="108"/>
      <c r="U25039" s="108"/>
      <c r="W25039" s="108"/>
      <c r="Y25039" s="108"/>
      <c r="AA25039" s="108"/>
      <c r="AC25039" s="108"/>
    </row>
    <row r="25040" spans="19:29" x14ac:dyDescent="0.25">
      <c r="S25040" s="108"/>
      <c r="U25040" s="108"/>
      <c r="W25040" s="108"/>
      <c r="Y25040" s="108"/>
      <c r="AA25040" s="108"/>
      <c r="AC25040" s="108"/>
    </row>
    <row r="25041" spans="19:29" x14ac:dyDescent="0.25">
      <c r="S25041" s="110"/>
      <c r="U25041" s="110"/>
      <c r="W25041" s="110"/>
      <c r="Y25041" s="110"/>
      <c r="AA25041" s="110"/>
      <c r="AC25041" s="110"/>
    </row>
    <row r="25042" spans="19:29" x14ac:dyDescent="0.25">
      <c r="S25042" s="110"/>
      <c r="U25042" s="110"/>
      <c r="W25042" s="110"/>
      <c r="Y25042" s="110"/>
      <c r="AA25042" s="110"/>
      <c r="AC25042" s="110"/>
    </row>
    <row r="25043" spans="19:29" x14ac:dyDescent="0.25">
      <c r="S25043" s="110"/>
      <c r="U25043" s="110"/>
      <c r="W25043" s="110"/>
      <c r="Y25043" s="110"/>
      <c r="AA25043" s="110"/>
      <c r="AC25043" s="110"/>
    </row>
    <row r="25044" spans="19:29" x14ac:dyDescent="0.25">
      <c r="S25044" s="110"/>
      <c r="U25044" s="110"/>
      <c r="W25044" s="110"/>
      <c r="Y25044" s="110"/>
      <c r="AA25044" s="110"/>
      <c r="AC25044" s="110"/>
    </row>
    <row r="25045" spans="19:29" x14ac:dyDescent="0.25">
      <c r="S25045" s="111"/>
      <c r="U25045" s="111"/>
      <c r="W25045" s="111"/>
      <c r="Y25045" s="111"/>
      <c r="AA25045" s="111"/>
      <c r="AC25045" s="111"/>
    </row>
    <row r="25046" spans="19:29" x14ac:dyDescent="0.25">
      <c r="S25046" s="107"/>
      <c r="U25046" s="107"/>
      <c r="W25046" s="107"/>
      <c r="Y25046" s="107"/>
      <c r="AA25046" s="107"/>
      <c r="AC25046" s="107"/>
    </row>
    <row r="25047" spans="19:29" x14ac:dyDescent="0.25">
      <c r="S25047" s="108"/>
      <c r="U25047" s="108"/>
      <c r="W25047" s="108"/>
      <c r="Y25047" s="108"/>
      <c r="AA25047" s="108"/>
      <c r="AC25047" s="108"/>
    </row>
    <row r="25048" spans="19:29" x14ac:dyDescent="0.25">
      <c r="S25048" s="108"/>
      <c r="U25048" s="108"/>
      <c r="W25048" s="108"/>
      <c r="Y25048" s="108"/>
      <c r="AA25048" s="108"/>
      <c r="AC25048" s="108"/>
    </row>
    <row r="25049" spans="19:29" x14ac:dyDescent="0.25">
      <c r="S25049" s="109"/>
      <c r="U25049" s="109"/>
      <c r="W25049" s="109"/>
      <c r="Y25049" s="109"/>
      <c r="AA25049" s="109"/>
      <c r="AC25049" s="109"/>
    </row>
    <row r="25050" spans="19:29" x14ac:dyDescent="0.25">
      <c r="S25050" s="108"/>
      <c r="U25050" s="108"/>
      <c r="W25050" s="108"/>
      <c r="Y25050" s="108"/>
      <c r="AA25050" s="108"/>
      <c r="AC25050" s="108"/>
    </row>
    <row r="25051" spans="19:29" x14ac:dyDescent="0.25">
      <c r="S25051" s="108"/>
      <c r="U25051" s="108"/>
      <c r="W25051" s="108"/>
      <c r="Y25051" s="108"/>
      <c r="AA25051" s="108"/>
      <c r="AC25051" s="108"/>
    </row>
    <row r="25052" spans="19:29" x14ac:dyDescent="0.25">
      <c r="S25052" s="109"/>
      <c r="U25052" s="109"/>
      <c r="W25052" s="109"/>
      <c r="Y25052" s="109"/>
      <c r="AA25052" s="109"/>
      <c r="AC25052" s="109"/>
    </row>
    <row r="25053" spans="19:29" x14ac:dyDescent="0.25">
      <c r="S25053" s="108"/>
      <c r="U25053" s="108"/>
      <c r="W25053" s="108"/>
      <c r="Y25053" s="108"/>
      <c r="AA25053" s="108"/>
      <c r="AC25053" s="108"/>
    </row>
    <row r="25054" spans="19:29" x14ac:dyDescent="0.25">
      <c r="S25054" s="109"/>
      <c r="U25054" s="109"/>
      <c r="W25054" s="109"/>
      <c r="Y25054" s="109"/>
      <c r="AA25054" s="109"/>
      <c r="AC25054" s="109"/>
    </row>
    <row r="25055" spans="19:29" x14ac:dyDescent="0.25">
      <c r="S25055" s="108"/>
      <c r="U25055" s="108"/>
      <c r="W25055" s="108"/>
      <c r="Y25055" s="108"/>
      <c r="AA25055" s="108"/>
      <c r="AC25055" s="108"/>
    </row>
    <row r="25056" spans="19:29" x14ac:dyDescent="0.25">
      <c r="S25056" s="108"/>
      <c r="U25056" s="108"/>
      <c r="W25056" s="108"/>
      <c r="Y25056" s="108"/>
      <c r="AA25056" s="108"/>
      <c r="AC25056" s="108"/>
    </row>
    <row r="25057" spans="19:29" x14ac:dyDescent="0.25">
      <c r="S25057" s="108"/>
      <c r="U25057" s="108"/>
      <c r="W25057" s="108"/>
      <c r="Y25057" s="108"/>
      <c r="AA25057" s="108"/>
      <c r="AC25057" s="108"/>
    </row>
    <row r="25058" spans="19:29" x14ac:dyDescent="0.25">
      <c r="S25058" s="110"/>
      <c r="U25058" s="110"/>
      <c r="W25058" s="110"/>
      <c r="Y25058" s="110"/>
      <c r="AA25058" s="110"/>
      <c r="AC25058" s="110"/>
    </row>
    <row r="25059" spans="19:29" x14ac:dyDescent="0.25">
      <c r="S25059" s="110"/>
      <c r="U25059" s="110"/>
      <c r="W25059" s="110"/>
      <c r="Y25059" s="110"/>
      <c r="AA25059" s="110"/>
      <c r="AC25059" s="110"/>
    </row>
    <row r="25060" spans="19:29" x14ac:dyDescent="0.25">
      <c r="S25060" s="110"/>
      <c r="U25060" s="110"/>
      <c r="W25060" s="110"/>
      <c r="Y25060" s="110"/>
      <c r="AA25060" s="110"/>
      <c r="AC25060" s="110"/>
    </row>
    <row r="25061" spans="19:29" x14ac:dyDescent="0.25">
      <c r="S25061" s="110"/>
      <c r="U25061" s="110"/>
      <c r="W25061" s="110"/>
      <c r="Y25061" s="110"/>
      <c r="AA25061" s="110"/>
      <c r="AC25061" s="110"/>
    </row>
    <row r="25062" spans="19:29" x14ac:dyDescent="0.25">
      <c r="S25062" s="111"/>
      <c r="U25062" s="111"/>
      <c r="W25062" s="111"/>
      <c r="Y25062" s="111"/>
      <c r="AA25062" s="111"/>
      <c r="AC25062" s="111"/>
    </row>
    <row r="25063" spans="19:29" x14ac:dyDescent="0.25">
      <c r="S25063" s="107"/>
      <c r="U25063" s="107"/>
      <c r="W25063" s="107"/>
      <c r="Y25063" s="107"/>
      <c r="AA25063" s="107"/>
      <c r="AC25063" s="107"/>
    </row>
    <row r="25064" spans="19:29" x14ac:dyDescent="0.25">
      <c r="S25064" s="108"/>
      <c r="U25064" s="108"/>
      <c r="W25064" s="108"/>
      <c r="Y25064" s="108"/>
      <c r="AA25064" s="108"/>
      <c r="AC25064" s="108"/>
    </row>
    <row r="25065" spans="19:29" x14ac:dyDescent="0.25">
      <c r="S25065" s="108"/>
      <c r="U25065" s="108"/>
      <c r="W25065" s="108"/>
      <c r="Y25065" s="108"/>
      <c r="AA25065" s="108"/>
      <c r="AC25065" s="108"/>
    </row>
    <row r="25066" spans="19:29" x14ac:dyDescent="0.25">
      <c r="S25066" s="109"/>
      <c r="U25066" s="109"/>
      <c r="W25066" s="109"/>
      <c r="Y25066" s="109"/>
      <c r="AA25066" s="109"/>
      <c r="AC25066" s="109"/>
    </row>
    <row r="25067" spans="19:29" x14ac:dyDescent="0.25">
      <c r="S25067" s="108"/>
      <c r="U25067" s="108"/>
      <c r="W25067" s="108"/>
      <c r="Y25067" s="108"/>
      <c r="AA25067" s="108"/>
      <c r="AC25067" s="108"/>
    </row>
    <row r="25068" spans="19:29" x14ac:dyDescent="0.25">
      <c r="S25068" s="108"/>
      <c r="U25068" s="108"/>
      <c r="W25068" s="108"/>
      <c r="Y25068" s="108"/>
      <c r="AA25068" s="108"/>
      <c r="AC25068" s="108"/>
    </row>
    <row r="25069" spans="19:29" x14ac:dyDescent="0.25">
      <c r="S25069" s="109"/>
      <c r="U25069" s="109"/>
      <c r="W25069" s="109"/>
      <c r="Y25069" s="109"/>
      <c r="AA25069" s="109"/>
      <c r="AC25069" s="109"/>
    </row>
    <row r="25070" spans="19:29" x14ac:dyDescent="0.25">
      <c r="S25070" s="108"/>
      <c r="U25070" s="108"/>
      <c r="W25070" s="108"/>
      <c r="Y25070" s="108"/>
      <c r="AA25070" s="108"/>
      <c r="AC25070" s="108"/>
    </row>
    <row r="25071" spans="19:29" x14ac:dyDescent="0.25">
      <c r="S25071" s="109"/>
      <c r="U25071" s="109"/>
      <c r="W25071" s="109"/>
      <c r="Y25071" s="109"/>
      <c r="AA25071" s="109"/>
      <c r="AC25071" s="109"/>
    </row>
    <row r="25072" spans="19:29" x14ac:dyDescent="0.25">
      <c r="S25072" s="108"/>
      <c r="U25072" s="108"/>
      <c r="W25072" s="108"/>
      <c r="Y25072" s="108"/>
      <c r="AA25072" s="108"/>
      <c r="AC25072" s="108"/>
    </row>
    <row r="25073" spans="19:29" x14ac:dyDescent="0.25">
      <c r="S25073" s="108"/>
      <c r="U25073" s="108"/>
      <c r="W25073" s="108"/>
      <c r="Y25073" s="108"/>
      <c r="AA25073" s="108"/>
      <c r="AC25073" s="108"/>
    </row>
    <row r="25074" spans="19:29" x14ac:dyDescent="0.25">
      <c r="S25074" s="108"/>
      <c r="U25074" s="108"/>
      <c r="W25074" s="108"/>
      <c r="Y25074" s="108"/>
      <c r="AA25074" s="108"/>
      <c r="AC25074" s="108"/>
    </row>
    <row r="25075" spans="19:29" x14ac:dyDescent="0.25">
      <c r="S25075" s="110"/>
      <c r="U25075" s="110"/>
      <c r="W25075" s="110"/>
      <c r="Y25075" s="110"/>
      <c r="AA25075" s="110"/>
      <c r="AC25075" s="110"/>
    </row>
    <row r="25076" spans="19:29" x14ac:dyDescent="0.25">
      <c r="S25076" s="110"/>
      <c r="U25076" s="110"/>
      <c r="W25076" s="110"/>
      <c r="Y25076" s="110"/>
      <c r="AA25076" s="110"/>
      <c r="AC25076" s="110"/>
    </row>
    <row r="25077" spans="19:29" x14ac:dyDescent="0.25">
      <c r="S25077" s="110"/>
      <c r="U25077" s="110"/>
      <c r="W25077" s="110"/>
      <c r="Y25077" s="110"/>
      <c r="AA25077" s="110"/>
      <c r="AC25077" s="110"/>
    </row>
    <row r="25078" spans="19:29" x14ac:dyDescent="0.25">
      <c r="S25078" s="110"/>
      <c r="U25078" s="110"/>
      <c r="W25078" s="110"/>
      <c r="Y25078" s="110"/>
      <c r="AA25078" s="110"/>
      <c r="AC25078" s="110"/>
    </row>
    <row r="25079" spans="19:29" x14ac:dyDescent="0.25">
      <c r="S25079" s="111"/>
      <c r="U25079" s="111"/>
      <c r="W25079" s="111"/>
      <c r="Y25079" s="111"/>
      <c r="AA25079" s="111"/>
      <c r="AC25079" s="111"/>
    </row>
    <row r="25080" spans="19:29" x14ac:dyDescent="0.25">
      <c r="S25080" s="107"/>
      <c r="U25080" s="107"/>
      <c r="W25080" s="107"/>
      <c r="Y25080" s="107"/>
      <c r="AA25080" s="107"/>
      <c r="AC25080" s="107"/>
    </row>
    <row r="25081" spans="19:29" x14ac:dyDescent="0.25">
      <c r="S25081" s="108"/>
      <c r="U25081" s="108"/>
      <c r="W25081" s="108"/>
      <c r="Y25081" s="108"/>
      <c r="AA25081" s="108"/>
      <c r="AC25081" s="108"/>
    </row>
    <row r="25082" spans="19:29" x14ac:dyDescent="0.25">
      <c r="S25082" s="108"/>
      <c r="U25082" s="108"/>
      <c r="W25082" s="108"/>
      <c r="Y25082" s="108"/>
      <c r="AA25082" s="108"/>
      <c r="AC25082" s="108"/>
    </row>
    <row r="25083" spans="19:29" x14ac:dyDescent="0.25">
      <c r="S25083" s="109"/>
      <c r="U25083" s="109"/>
      <c r="W25083" s="109"/>
      <c r="Y25083" s="109"/>
      <c r="AA25083" s="109"/>
      <c r="AC25083" s="109"/>
    </row>
    <row r="25084" spans="19:29" x14ac:dyDescent="0.25">
      <c r="S25084" s="108"/>
      <c r="U25084" s="108"/>
      <c r="W25084" s="108"/>
      <c r="Y25084" s="108"/>
      <c r="AA25084" s="108"/>
      <c r="AC25084" s="108"/>
    </row>
    <row r="25085" spans="19:29" x14ac:dyDescent="0.25">
      <c r="S25085" s="108"/>
      <c r="U25085" s="108"/>
      <c r="W25085" s="108"/>
      <c r="Y25085" s="108"/>
      <c r="AA25085" s="108"/>
      <c r="AC25085" s="108"/>
    </row>
    <row r="25086" spans="19:29" x14ac:dyDescent="0.25">
      <c r="S25086" s="109"/>
      <c r="U25086" s="109"/>
      <c r="W25086" s="109"/>
      <c r="Y25086" s="109"/>
      <c r="AA25086" s="109"/>
      <c r="AC25086" s="109"/>
    </row>
    <row r="25087" spans="19:29" x14ac:dyDescent="0.25">
      <c r="S25087" s="108"/>
      <c r="U25087" s="108"/>
      <c r="W25087" s="108"/>
      <c r="Y25087" s="108"/>
      <c r="AA25087" s="108"/>
      <c r="AC25087" s="108"/>
    </row>
    <row r="25088" spans="19:29" x14ac:dyDescent="0.25">
      <c r="S25088" s="109"/>
      <c r="U25088" s="109"/>
      <c r="W25088" s="109"/>
      <c r="Y25088" s="109"/>
      <c r="AA25088" s="109"/>
      <c r="AC25088" s="109"/>
    </row>
    <row r="25089" spans="19:29" x14ac:dyDescent="0.25">
      <c r="S25089" s="108"/>
      <c r="U25089" s="108"/>
      <c r="W25089" s="108"/>
      <c r="Y25089" s="108"/>
      <c r="AA25089" s="108"/>
      <c r="AC25089" s="108"/>
    </row>
    <row r="25090" spans="19:29" x14ac:dyDescent="0.25">
      <c r="S25090" s="108"/>
      <c r="U25090" s="108"/>
      <c r="W25090" s="108"/>
      <c r="Y25090" s="108"/>
      <c r="AA25090" s="108"/>
      <c r="AC25090" s="108"/>
    </row>
    <row r="25091" spans="19:29" x14ac:dyDescent="0.25">
      <c r="S25091" s="108"/>
      <c r="U25091" s="108"/>
      <c r="W25091" s="108"/>
      <c r="Y25091" s="108"/>
      <c r="AA25091" s="108"/>
      <c r="AC25091" s="108"/>
    </row>
    <row r="25092" spans="19:29" x14ac:dyDescent="0.25">
      <c r="S25092" s="110"/>
      <c r="U25092" s="110"/>
      <c r="W25092" s="110"/>
      <c r="Y25092" s="110"/>
      <c r="AA25092" s="110"/>
      <c r="AC25092" s="110"/>
    </row>
    <row r="25093" spans="19:29" x14ac:dyDescent="0.25">
      <c r="S25093" s="110"/>
      <c r="U25093" s="110"/>
      <c r="W25093" s="110"/>
      <c r="Y25093" s="110"/>
      <c r="AA25093" s="110"/>
      <c r="AC25093" s="110"/>
    </row>
    <row r="25094" spans="19:29" x14ac:dyDescent="0.25">
      <c r="S25094" s="110"/>
      <c r="U25094" s="110"/>
      <c r="W25094" s="110"/>
      <c r="Y25094" s="110"/>
      <c r="AA25094" s="110"/>
      <c r="AC25094" s="110"/>
    </row>
    <row r="25095" spans="19:29" x14ac:dyDescent="0.25">
      <c r="S25095" s="110"/>
      <c r="U25095" s="110"/>
      <c r="W25095" s="110"/>
      <c r="Y25095" s="110"/>
      <c r="AA25095" s="110"/>
      <c r="AC25095" s="110"/>
    </row>
    <row r="25096" spans="19:29" x14ac:dyDescent="0.25">
      <c r="S25096" s="111"/>
      <c r="U25096" s="111"/>
      <c r="W25096" s="111"/>
      <c r="Y25096" s="111"/>
      <c r="AA25096" s="111"/>
      <c r="AC25096" s="111"/>
    </row>
    <row r="25097" spans="19:29" x14ac:dyDescent="0.25">
      <c r="S25097" s="107"/>
      <c r="U25097" s="107"/>
      <c r="W25097" s="107"/>
      <c r="Y25097" s="107"/>
      <c r="AA25097" s="107"/>
      <c r="AC25097" s="107"/>
    </row>
    <row r="25098" spans="19:29" x14ac:dyDescent="0.25">
      <c r="S25098" s="108"/>
      <c r="U25098" s="108"/>
      <c r="W25098" s="108"/>
      <c r="Y25098" s="108"/>
      <c r="AA25098" s="108"/>
      <c r="AC25098" s="108"/>
    </row>
    <row r="25099" spans="19:29" x14ac:dyDescent="0.25">
      <c r="S25099" s="108"/>
      <c r="U25099" s="108"/>
      <c r="W25099" s="108"/>
      <c r="Y25099" s="108"/>
      <c r="AA25099" s="108"/>
      <c r="AC25099" s="108"/>
    </row>
    <row r="25100" spans="19:29" x14ac:dyDescent="0.25">
      <c r="S25100" s="109"/>
      <c r="U25100" s="109"/>
      <c r="W25100" s="109"/>
      <c r="Y25100" s="109"/>
      <c r="AA25100" s="109"/>
      <c r="AC25100" s="109"/>
    </row>
    <row r="25101" spans="19:29" x14ac:dyDescent="0.25">
      <c r="S25101" s="108"/>
      <c r="U25101" s="108"/>
      <c r="W25101" s="108"/>
      <c r="Y25101" s="108"/>
      <c r="AA25101" s="108"/>
      <c r="AC25101" s="108"/>
    </row>
    <row r="25102" spans="19:29" x14ac:dyDescent="0.25">
      <c r="S25102" s="108"/>
      <c r="U25102" s="108"/>
      <c r="W25102" s="108"/>
      <c r="Y25102" s="108"/>
      <c r="AA25102" s="108"/>
      <c r="AC25102" s="108"/>
    </row>
    <row r="25103" spans="19:29" x14ac:dyDescent="0.25">
      <c r="S25103" s="109"/>
      <c r="U25103" s="109"/>
      <c r="W25103" s="109"/>
      <c r="Y25103" s="109"/>
      <c r="AA25103" s="109"/>
      <c r="AC25103" s="109"/>
    </row>
    <row r="25104" spans="19:29" x14ac:dyDescent="0.25">
      <c r="S25104" s="108"/>
      <c r="U25104" s="108"/>
      <c r="W25104" s="108"/>
      <c r="Y25104" s="108"/>
      <c r="AA25104" s="108"/>
      <c r="AC25104" s="108"/>
    </row>
    <row r="25105" spans="19:29" x14ac:dyDescent="0.25">
      <c r="S25105" s="109"/>
      <c r="U25105" s="109"/>
      <c r="W25105" s="109"/>
      <c r="Y25105" s="109"/>
      <c r="AA25105" s="109"/>
      <c r="AC25105" s="109"/>
    </row>
    <row r="25106" spans="19:29" x14ac:dyDescent="0.25">
      <c r="S25106" s="108"/>
      <c r="U25106" s="108"/>
      <c r="W25106" s="108"/>
      <c r="Y25106" s="108"/>
      <c r="AA25106" s="108"/>
      <c r="AC25106" s="108"/>
    </row>
    <row r="25107" spans="19:29" x14ac:dyDescent="0.25">
      <c r="S25107" s="108"/>
      <c r="U25107" s="108"/>
      <c r="W25107" s="108"/>
      <c r="Y25107" s="108"/>
      <c r="AA25107" s="108"/>
      <c r="AC25107" s="108"/>
    </row>
    <row r="25108" spans="19:29" x14ac:dyDescent="0.25">
      <c r="S25108" s="108"/>
      <c r="U25108" s="108"/>
      <c r="W25108" s="108"/>
      <c r="Y25108" s="108"/>
      <c r="AA25108" s="108"/>
      <c r="AC25108" s="108"/>
    </row>
    <row r="25109" spans="19:29" x14ac:dyDescent="0.25">
      <c r="S25109" s="110"/>
      <c r="U25109" s="110"/>
      <c r="W25109" s="110"/>
      <c r="Y25109" s="110"/>
      <c r="AA25109" s="110"/>
      <c r="AC25109" s="110"/>
    </row>
    <row r="25110" spans="19:29" x14ac:dyDescent="0.25">
      <c r="S25110" s="110"/>
      <c r="U25110" s="110"/>
      <c r="W25110" s="110"/>
      <c r="Y25110" s="110"/>
      <c r="AA25110" s="110"/>
      <c r="AC25110" s="110"/>
    </row>
    <row r="25111" spans="19:29" x14ac:dyDescent="0.25">
      <c r="S25111" s="110"/>
      <c r="U25111" s="110"/>
      <c r="W25111" s="110"/>
      <c r="Y25111" s="110"/>
      <c r="AA25111" s="110"/>
      <c r="AC25111" s="110"/>
    </row>
    <row r="25112" spans="19:29" x14ac:dyDescent="0.25">
      <c r="S25112" s="110"/>
      <c r="U25112" s="110"/>
      <c r="W25112" s="110"/>
      <c r="Y25112" s="110"/>
      <c r="AA25112" s="110"/>
      <c r="AC25112" s="110"/>
    </row>
    <row r="25113" spans="19:29" x14ac:dyDescent="0.25">
      <c r="S25113" s="111"/>
      <c r="U25113" s="111"/>
      <c r="W25113" s="111"/>
      <c r="Y25113" s="111"/>
      <c r="AA25113" s="111"/>
      <c r="AC25113" s="111"/>
    </row>
    <row r="25114" spans="19:29" x14ac:dyDescent="0.25">
      <c r="S25114" s="107"/>
      <c r="U25114" s="107"/>
      <c r="W25114" s="107"/>
      <c r="Y25114" s="107"/>
      <c r="AA25114" s="107"/>
      <c r="AC25114" s="107"/>
    </row>
    <row r="25115" spans="19:29" x14ac:dyDescent="0.25">
      <c r="S25115" s="108"/>
      <c r="U25115" s="108"/>
      <c r="W25115" s="108"/>
      <c r="Y25115" s="108"/>
      <c r="AA25115" s="108"/>
      <c r="AC25115" s="108"/>
    </row>
    <row r="25116" spans="19:29" x14ac:dyDescent="0.25">
      <c r="S25116" s="108"/>
      <c r="U25116" s="108"/>
      <c r="W25116" s="108"/>
      <c r="Y25116" s="108"/>
      <c r="AA25116" s="108"/>
      <c r="AC25116" s="108"/>
    </row>
    <row r="25117" spans="19:29" x14ac:dyDescent="0.25">
      <c r="S25117" s="109"/>
      <c r="U25117" s="109"/>
      <c r="W25117" s="109"/>
      <c r="Y25117" s="109"/>
      <c r="AA25117" s="109"/>
      <c r="AC25117" s="109"/>
    </row>
    <row r="25118" spans="19:29" x14ac:dyDescent="0.25">
      <c r="S25118" s="108"/>
      <c r="U25118" s="108"/>
      <c r="W25118" s="108"/>
      <c r="Y25118" s="108"/>
      <c r="AA25118" s="108"/>
      <c r="AC25118" s="108"/>
    </row>
    <row r="25119" spans="19:29" x14ac:dyDescent="0.25">
      <c r="S25119" s="108"/>
      <c r="U25119" s="108"/>
      <c r="W25119" s="108"/>
      <c r="Y25119" s="108"/>
      <c r="AA25119" s="108"/>
      <c r="AC25119" s="108"/>
    </row>
    <row r="25120" spans="19:29" x14ac:dyDescent="0.25">
      <c r="S25120" s="109"/>
      <c r="U25120" s="109"/>
      <c r="W25120" s="109"/>
      <c r="Y25120" s="109"/>
      <c r="AA25120" s="109"/>
      <c r="AC25120" s="109"/>
    </row>
    <row r="25121" spans="19:29" x14ac:dyDescent="0.25">
      <c r="S25121" s="108"/>
      <c r="U25121" s="108"/>
      <c r="W25121" s="108"/>
      <c r="Y25121" s="108"/>
      <c r="AA25121" s="108"/>
      <c r="AC25121" s="108"/>
    </row>
    <row r="25122" spans="19:29" x14ac:dyDescent="0.25">
      <c r="S25122" s="109"/>
      <c r="U25122" s="109"/>
      <c r="W25122" s="109"/>
      <c r="Y25122" s="109"/>
      <c r="AA25122" s="109"/>
      <c r="AC25122" s="109"/>
    </row>
    <row r="25123" spans="19:29" x14ac:dyDescent="0.25">
      <c r="S25123" s="108"/>
      <c r="U25123" s="108"/>
      <c r="W25123" s="108"/>
      <c r="Y25123" s="108"/>
      <c r="AA25123" s="108"/>
      <c r="AC25123" s="108"/>
    </row>
    <row r="25124" spans="19:29" x14ac:dyDescent="0.25">
      <c r="S25124" s="108"/>
      <c r="U25124" s="108"/>
      <c r="W25124" s="108"/>
      <c r="Y25124" s="108"/>
      <c r="AA25124" s="108"/>
      <c r="AC25124" s="108"/>
    </row>
    <row r="25125" spans="19:29" x14ac:dyDescent="0.25">
      <c r="S25125" s="108"/>
      <c r="U25125" s="108"/>
      <c r="W25125" s="108"/>
      <c r="Y25125" s="108"/>
      <c r="AA25125" s="108"/>
      <c r="AC25125" s="108"/>
    </row>
    <row r="25126" spans="19:29" x14ac:dyDescent="0.25">
      <c r="S25126" s="110"/>
      <c r="U25126" s="110"/>
      <c r="W25126" s="110"/>
      <c r="Y25126" s="110"/>
      <c r="AA25126" s="110"/>
      <c r="AC25126" s="110"/>
    </row>
    <row r="25127" spans="19:29" x14ac:dyDescent="0.25">
      <c r="S25127" s="110"/>
      <c r="U25127" s="110"/>
      <c r="W25127" s="110"/>
      <c r="Y25127" s="110"/>
      <c r="AA25127" s="110"/>
      <c r="AC25127" s="110"/>
    </row>
    <row r="25128" spans="19:29" x14ac:dyDescent="0.25">
      <c r="S25128" s="110"/>
      <c r="U25128" s="110"/>
      <c r="W25128" s="110"/>
      <c r="Y25128" s="110"/>
      <c r="AA25128" s="110"/>
      <c r="AC25128" s="110"/>
    </row>
    <row r="25129" spans="19:29" x14ac:dyDescent="0.25">
      <c r="S25129" s="110"/>
      <c r="U25129" s="110"/>
      <c r="W25129" s="110"/>
      <c r="Y25129" s="110"/>
      <c r="AA25129" s="110"/>
      <c r="AC25129" s="110"/>
    </row>
    <row r="25130" spans="19:29" x14ac:dyDescent="0.25">
      <c r="S25130" s="111"/>
      <c r="U25130" s="111"/>
      <c r="W25130" s="111"/>
      <c r="Y25130" s="111"/>
      <c r="AA25130" s="111"/>
      <c r="AC25130" s="111"/>
    </row>
    <row r="25131" spans="19:29" x14ac:dyDescent="0.25">
      <c r="S25131" s="107"/>
      <c r="U25131" s="107"/>
      <c r="W25131" s="107"/>
      <c r="Y25131" s="107"/>
      <c r="AA25131" s="107"/>
      <c r="AC25131" s="107"/>
    </row>
    <row r="25132" spans="19:29" x14ac:dyDescent="0.25">
      <c r="S25132" s="108"/>
      <c r="U25132" s="108"/>
      <c r="W25132" s="108"/>
      <c r="Y25132" s="108"/>
      <c r="AA25132" s="108"/>
      <c r="AC25132" s="108"/>
    </row>
    <row r="25133" spans="19:29" x14ac:dyDescent="0.25">
      <c r="S25133" s="108"/>
      <c r="U25133" s="108"/>
      <c r="W25133" s="108"/>
      <c r="Y25133" s="108"/>
      <c r="AA25133" s="108"/>
      <c r="AC25133" s="108"/>
    </row>
    <row r="25134" spans="19:29" x14ac:dyDescent="0.25">
      <c r="S25134" s="109"/>
      <c r="U25134" s="109"/>
      <c r="W25134" s="109"/>
      <c r="Y25134" s="109"/>
      <c r="AA25134" s="109"/>
      <c r="AC25134" s="109"/>
    </row>
    <row r="25135" spans="19:29" x14ac:dyDescent="0.25">
      <c r="S25135" s="108"/>
      <c r="U25135" s="108"/>
      <c r="W25135" s="108"/>
      <c r="Y25135" s="108"/>
      <c r="AA25135" s="108"/>
      <c r="AC25135" s="108"/>
    </row>
    <row r="25136" spans="19:29" x14ac:dyDescent="0.25">
      <c r="S25136" s="108"/>
      <c r="U25136" s="108"/>
      <c r="W25136" s="108"/>
      <c r="Y25136" s="108"/>
      <c r="AA25136" s="108"/>
      <c r="AC25136" s="108"/>
    </row>
    <row r="25137" spans="19:29" x14ac:dyDescent="0.25">
      <c r="S25137" s="109"/>
      <c r="U25137" s="109"/>
      <c r="W25137" s="109"/>
      <c r="Y25137" s="109"/>
      <c r="AA25137" s="109"/>
      <c r="AC25137" s="109"/>
    </row>
    <row r="25138" spans="19:29" x14ac:dyDescent="0.25">
      <c r="S25138" s="108"/>
      <c r="U25138" s="108"/>
      <c r="W25138" s="108"/>
      <c r="Y25138" s="108"/>
      <c r="AA25138" s="108"/>
      <c r="AC25138" s="108"/>
    </row>
    <row r="25139" spans="19:29" x14ac:dyDescent="0.25">
      <c r="S25139" s="109"/>
      <c r="U25139" s="109"/>
      <c r="W25139" s="109"/>
      <c r="Y25139" s="109"/>
      <c r="AA25139" s="109"/>
      <c r="AC25139" s="109"/>
    </row>
    <row r="25140" spans="19:29" x14ac:dyDescent="0.25">
      <c r="S25140" s="108"/>
      <c r="U25140" s="108"/>
      <c r="W25140" s="108"/>
      <c r="Y25140" s="108"/>
      <c r="AA25140" s="108"/>
      <c r="AC25140" s="108"/>
    </row>
    <row r="25141" spans="19:29" x14ac:dyDescent="0.25">
      <c r="S25141" s="108"/>
      <c r="U25141" s="108"/>
      <c r="W25141" s="108"/>
      <c r="Y25141" s="108"/>
      <c r="AA25141" s="108"/>
      <c r="AC25141" s="108"/>
    </row>
    <row r="25142" spans="19:29" x14ac:dyDescent="0.25">
      <c r="S25142" s="108"/>
      <c r="U25142" s="108"/>
      <c r="W25142" s="108"/>
      <c r="Y25142" s="108"/>
      <c r="AA25142" s="108"/>
      <c r="AC25142" s="108"/>
    </row>
    <row r="25143" spans="19:29" x14ac:dyDescent="0.25">
      <c r="S25143" s="110"/>
      <c r="U25143" s="110"/>
      <c r="W25143" s="110"/>
      <c r="Y25143" s="110"/>
      <c r="AA25143" s="110"/>
      <c r="AC25143" s="110"/>
    </row>
    <row r="25144" spans="19:29" x14ac:dyDescent="0.25">
      <c r="S25144" s="110"/>
      <c r="U25144" s="110"/>
      <c r="W25144" s="110"/>
      <c r="Y25144" s="110"/>
      <c r="AA25144" s="110"/>
      <c r="AC25144" s="110"/>
    </row>
    <row r="25145" spans="19:29" x14ac:dyDescent="0.25">
      <c r="S25145" s="110"/>
      <c r="U25145" s="110"/>
      <c r="W25145" s="110"/>
      <c r="Y25145" s="110"/>
      <c r="AA25145" s="110"/>
      <c r="AC25145" s="110"/>
    </row>
    <row r="25146" spans="19:29" x14ac:dyDescent="0.25">
      <c r="S25146" s="110"/>
      <c r="U25146" s="110"/>
      <c r="W25146" s="110"/>
      <c r="Y25146" s="110"/>
      <c r="AA25146" s="110"/>
      <c r="AC25146" s="110"/>
    </row>
    <row r="25147" spans="19:29" x14ac:dyDescent="0.25">
      <c r="S25147" s="111"/>
      <c r="U25147" s="111"/>
      <c r="W25147" s="111"/>
      <c r="Y25147" s="111"/>
      <c r="AA25147" s="111"/>
      <c r="AC25147" s="111"/>
    </row>
    <row r="25148" spans="19:29" x14ac:dyDescent="0.25">
      <c r="S25148" s="107"/>
      <c r="U25148" s="107"/>
      <c r="W25148" s="107"/>
      <c r="Y25148" s="107"/>
      <c r="AA25148" s="107"/>
      <c r="AC25148" s="107"/>
    </row>
    <row r="25149" spans="19:29" x14ac:dyDescent="0.25">
      <c r="S25149" s="108"/>
      <c r="U25149" s="108"/>
      <c r="W25149" s="108"/>
      <c r="Y25149" s="108"/>
      <c r="AA25149" s="108"/>
      <c r="AC25149" s="108"/>
    </row>
    <row r="25150" spans="19:29" x14ac:dyDescent="0.25">
      <c r="S25150" s="108"/>
      <c r="U25150" s="108"/>
      <c r="W25150" s="108"/>
      <c r="Y25150" s="108"/>
      <c r="AA25150" s="108"/>
      <c r="AC25150" s="108"/>
    </row>
    <row r="25151" spans="19:29" x14ac:dyDescent="0.25">
      <c r="S25151" s="109"/>
      <c r="U25151" s="109"/>
      <c r="W25151" s="109"/>
      <c r="Y25151" s="109"/>
      <c r="AA25151" s="109"/>
      <c r="AC25151" s="109"/>
    </row>
    <row r="25152" spans="19:29" x14ac:dyDescent="0.25">
      <c r="S25152" s="108"/>
      <c r="U25152" s="108"/>
      <c r="W25152" s="108"/>
      <c r="Y25152" s="108"/>
      <c r="AA25152" s="108"/>
      <c r="AC25152" s="108"/>
    </row>
    <row r="25153" spans="19:29" x14ac:dyDescent="0.25">
      <c r="S25153" s="108"/>
      <c r="U25153" s="108"/>
      <c r="W25153" s="108"/>
      <c r="Y25153" s="108"/>
      <c r="AA25153" s="108"/>
      <c r="AC25153" s="108"/>
    </row>
    <row r="25154" spans="19:29" x14ac:dyDescent="0.25">
      <c r="S25154" s="109"/>
      <c r="U25154" s="109"/>
      <c r="W25154" s="109"/>
      <c r="Y25154" s="109"/>
      <c r="AA25154" s="109"/>
      <c r="AC25154" s="109"/>
    </row>
    <row r="25155" spans="19:29" x14ac:dyDescent="0.25">
      <c r="S25155" s="108"/>
      <c r="U25155" s="108"/>
      <c r="W25155" s="108"/>
      <c r="Y25155" s="108"/>
      <c r="AA25155" s="108"/>
      <c r="AC25155" s="108"/>
    </row>
    <row r="25156" spans="19:29" x14ac:dyDescent="0.25">
      <c r="S25156" s="109"/>
      <c r="U25156" s="109"/>
      <c r="W25156" s="109"/>
      <c r="Y25156" s="109"/>
      <c r="AA25156" s="109"/>
      <c r="AC25156" s="109"/>
    </row>
    <row r="25157" spans="19:29" x14ac:dyDescent="0.25">
      <c r="S25157" s="108"/>
      <c r="U25157" s="108"/>
      <c r="W25157" s="108"/>
      <c r="Y25157" s="108"/>
      <c r="AA25157" s="108"/>
      <c r="AC25157" s="108"/>
    </row>
    <row r="25158" spans="19:29" x14ac:dyDescent="0.25">
      <c r="S25158" s="108"/>
      <c r="U25158" s="108"/>
      <c r="W25158" s="108"/>
      <c r="Y25158" s="108"/>
      <c r="AA25158" s="108"/>
      <c r="AC25158" s="108"/>
    </row>
    <row r="25159" spans="19:29" x14ac:dyDescent="0.25">
      <c r="S25159" s="108"/>
      <c r="U25159" s="108"/>
      <c r="W25159" s="108"/>
      <c r="Y25159" s="108"/>
      <c r="AA25159" s="108"/>
      <c r="AC25159" s="108"/>
    </row>
    <row r="25160" spans="19:29" x14ac:dyDescent="0.25">
      <c r="S25160" s="110"/>
      <c r="U25160" s="110"/>
      <c r="W25160" s="110"/>
      <c r="Y25160" s="110"/>
      <c r="AA25160" s="110"/>
      <c r="AC25160" s="110"/>
    </row>
    <row r="25161" spans="19:29" x14ac:dyDescent="0.25">
      <c r="S25161" s="110"/>
      <c r="U25161" s="110"/>
      <c r="W25161" s="110"/>
      <c r="Y25161" s="110"/>
      <c r="AA25161" s="110"/>
      <c r="AC25161" s="110"/>
    </row>
    <row r="25162" spans="19:29" x14ac:dyDescent="0.25">
      <c r="S25162" s="110"/>
      <c r="U25162" s="110"/>
      <c r="W25162" s="110"/>
      <c r="Y25162" s="110"/>
      <c r="AA25162" s="110"/>
      <c r="AC25162" s="110"/>
    </row>
    <row r="25163" spans="19:29" x14ac:dyDescent="0.25">
      <c r="S25163" s="110"/>
      <c r="U25163" s="110"/>
      <c r="W25163" s="110"/>
      <c r="Y25163" s="110"/>
      <c r="AA25163" s="110"/>
      <c r="AC25163" s="110"/>
    </row>
    <row r="25164" spans="19:29" x14ac:dyDescent="0.25">
      <c r="S25164" s="111"/>
      <c r="U25164" s="111"/>
      <c r="W25164" s="111"/>
      <c r="Y25164" s="111"/>
      <c r="AA25164" s="111"/>
      <c r="AC25164" s="111"/>
    </row>
    <row r="25165" spans="19:29" x14ac:dyDescent="0.25">
      <c r="S25165" s="107"/>
      <c r="U25165" s="107"/>
      <c r="W25165" s="107"/>
      <c r="Y25165" s="107"/>
      <c r="AA25165" s="107"/>
      <c r="AC25165" s="107"/>
    </row>
    <row r="25166" spans="19:29" x14ac:dyDescent="0.25">
      <c r="S25166" s="108"/>
      <c r="U25166" s="108"/>
      <c r="W25166" s="108"/>
      <c r="Y25166" s="108"/>
      <c r="AA25166" s="108"/>
      <c r="AC25166" s="108"/>
    </row>
    <row r="25167" spans="19:29" x14ac:dyDescent="0.25">
      <c r="S25167" s="108"/>
      <c r="U25167" s="108"/>
      <c r="W25167" s="108"/>
      <c r="Y25167" s="108"/>
      <c r="AA25167" s="108"/>
      <c r="AC25167" s="108"/>
    </row>
    <row r="25168" spans="19:29" x14ac:dyDescent="0.25">
      <c r="S25168" s="109"/>
      <c r="U25168" s="109"/>
      <c r="W25168" s="109"/>
      <c r="Y25168" s="109"/>
      <c r="AA25168" s="109"/>
      <c r="AC25168" s="109"/>
    </row>
    <row r="25169" spans="19:29" x14ac:dyDescent="0.25">
      <c r="S25169" s="108"/>
      <c r="U25169" s="108"/>
      <c r="W25169" s="108"/>
      <c r="Y25169" s="108"/>
      <c r="AA25169" s="108"/>
      <c r="AC25169" s="108"/>
    </row>
    <row r="25170" spans="19:29" x14ac:dyDescent="0.25">
      <c r="S25170" s="108"/>
      <c r="U25170" s="108"/>
      <c r="W25170" s="108"/>
      <c r="Y25170" s="108"/>
      <c r="AA25170" s="108"/>
      <c r="AC25170" s="108"/>
    </row>
    <row r="25171" spans="19:29" x14ac:dyDescent="0.25">
      <c r="S25171" s="109"/>
      <c r="U25171" s="109"/>
      <c r="W25171" s="109"/>
      <c r="Y25171" s="109"/>
      <c r="AA25171" s="109"/>
      <c r="AC25171" s="109"/>
    </row>
    <row r="25172" spans="19:29" x14ac:dyDescent="0.25">
      <c r="S25172" s="108"/>
      <c r="U25172" s="108"/>
      <c r="W25172" s="108"/>
      <c r="Y25172" s="108"/>
      <c r="AA25172" s="108"/>
      <c r="AC25172" s="108"/>
    </row>
    <row r="25173" spans="19:29" x14ac:dyDescent="0.25">
      <c r="S25173" s="109"/>
      <c r="U25173" s="109"/>
      <c r="W25173" s="109"/>
      <c r="Y25173" s="109"/>
      <c r="AA25173" s="109"/>
      <c r="AC25173" s="109"/>
    </row>
    <row r="25174" spans="19:29" x14ac:dyDescent="0.25">
      <c r="S25174" s="108"/>
      <c r="U25174" s="108"/>
      <c r="W25174" s="108"/>
      <c r="Y25174" s="108"/>
      <c r="AA25174" s="108"/>
      <c r="AC25174" s="108"/>
    </row>
    <row r="25175" spans="19:29" x14ac:dyDescent="0.25">
      <c r="S25175" s="108"/>
      <c r="U25175" s="108"/>
      <c r="W25175" s="108"/>
      <c r="Y25175" s="108"/>
      <c r="AA25175" s="108"/>
      <c r="AC25175" s="108"/>
    </row>
    <row r="25176" spans="19:29" x14ac:dyDescent="0.25">
      <c r="S25176" s="108"/>
      <c r="U25176" s="108"/>
      <c r="W25176" s="108"/>
      <c r="Y25176" s="108"/>
      <c r="AA25176" s="108"/>
      <c r="AC25176" s="108"/>
    </row>
    <row r="25177" spans="19:29" x14ac:dyDescent="0.25">
      <c r="S25177" s="110"/>
      <c r="U25177" s="110"/>
      <c r="W25177" s="110"/>
      <c r="Y25177" s="110"/>
      <c r="AA25177" s="110"/>
      <c r="AC25177" s="110"/>
    </row>
    <row r="25178" spans="19:29" x14ac:dyDescent="0.25">
      <c r="S25178" s="110"/>
      <c r="U25178" s="110"/>
      <c r="W25178" s="110"/>
      <c r="Y25178" s="110"/>
      <c r="AA25178" s="110"/>
      <c r="AC25178" s="110"/>
    </row>
    <row r="25179" spans="19:29" x14ac:dyDescent="0.25">
      <c r="S25179" s="110"/>
      <c r="U25179" s="110"/>
      <c r="W25179" s="110"/>
      <c r="Y25179" s="110"/>
      <c r="AA25179" s="110"/>
      <c r="AC25179" s="110"/>
    </row>
    <row r="25180" spans="19:29" x14ac:dyDescent="0.25">
      <c r="S25180" s="110"/>
      <c r="U25180" s="110"/>
      <c r="W25180" s="110"/>
      <c r="Y25180" s="110"/>
      <c r="AA25180" s="110"/>
      <c r="AC25180" s="110"/>
    </row>
    <row r="25181" spans="19:29" x14ac:dyDescent="0.25">
      <c r="S25181" s="111"/>
      <c r="U25181" s="111"/>
      <c r="W25181" s="111"/>
      <c r="Y25181" s="111"/>
      <c r="AA25181" s="111"/>
      <c r="AC25181" s="111"/>
    </row>
    <row r="25182" spans="19:29" x14ac:dyDescent="0.25">
      <c r="S25182" s="107"/>
      <c r="U25182" s="107"/>
      <c r="W25182" s="107"/>
      <c r="Y25182" s="107"/>
      <c r="AA25182" s="107"/>
      <c r="AC25182" s="107"/>
    </row>
    <row r="25183" spans="19:29" x14ac:dyDescent="0.25">
      <c r="S25183" s="108"/>
      <c r="U25183" s="108"/>
      <c r="W25183" s="108"/>
      <c r="Y25183" s="108"/>
      <c r="AA25183" s="108"/>
      <c r="AC25183" s="108"/>
    </row>
    <row r="25184" spans="19:29" x14ac:dyDescent="0.25">
      <c r="S25184" s="108"/>
      <c r="U25184" s="108"/>
      <c r="W25184" s="108"/>
      <c r="Y25184" s="108"/>
      <c r="AA25184" s="108"/>
      <c r="AC25184" s="108"/>
    </row>
    <row r="25185" spans="19:29" x14ac:dyDescent="0.25">
      <c r="S25185" s="109"/>
      <c r="U25185" s="109"/>
      <c r="W25185" s="109"/>
      <c r="Y25185" s="109"/>
      <c r="AA25185" s="109"/>
      <c r="AC25185" s="109"/>
    </row>
    <row r="25186" spans="19:29" x14ac:dyDescent="0.25">
      <c r="S25186" s="108"/>
      <c r="U25186" s="108"/>
      <c r="W25186" s="108"/>
      <c r="Y25186" s="108"/>
      <c r="AA25186" s="108"/>
      <c r="AC25186" s="108"/>
    </row>
    <row r="25187" spans="19:29" x14ac:dyDescent="0.25">
      <c r="S25187" s="108"/>
      <c r="U25187" s="108"/>
      <c r="W25187" s="108"/>
      <c r="Y25187" s="108"/>
      <c r="AA25187" s="108"/>
      <c r="AC25187" s="108"/>
    </row>
    <row r="25188" spans="19:29" x14ac:dyDescent="0.25">
      <c r="S25188" s="109"/>
      <c r="U25188" s="109"/>
      <c r="W25188" s="109"/>
      <c r="Y25188" s="109"/>
      <c r="AA25188" s="109"/>
      <c r="AC25188" s="109"/>
    </row>
    <row r="25189" spans="19:29" x14ac:dyDescent="0.25">
      <c r="S25189" s="108"/>
      <c r="U25189" s="108"/>
      <c r="W25189" s="108"/>
      <c r="Y25189" s="108"/>
      <c r="AA25189" s="108"/>
      <c r="AC25189" s="108"/>
    </row>
    <row r="25190" spans="19:29" x14ac:dyDescent="0.25">
      <c r="S25190" s="109"/>
      <c r="U25190" s="109"/>
      <c r="W25190" s="109"/>
      <c r="Y25190" s="109"/>
      <c r="AA25190" s="109"/>
      <c r="AC25190" s="109"/>
    </row>
    <row r="25191" spans="19:29" x14ac:dyDescent="0.25">
      <c r="S25191" s="108"/>
      <c r="U25191" s="108"/>
      <c r="W25191" s="108"/>
      <c r="Y25191" s="108"/>
      <c r="AA25191" s="108"/>
      <c r="AC25191" s="108"/>
    </row>
    <row r="25192" spans="19:29" x14ac:dyDescent="0.25">
      <c r="S25192" s="108"/>
      <c r="U25192" s="108"/>
      <c r="W25192" s="108"/>
      <c r="Y25192" s="108"/>
      <c r="AA25192" s="108"/>
      <c r="AC25192" s="108"/>
    </row>
    <row r="25193" spans="19:29" x14ac:dyDescent="0.25">
      <c r="S25193" s="108"/>
      <c r="U25193" s="108"/>
      <c r="W25193" s="108"/>
      <c r="Y25193" s="108"/>
      <c r="AA25193" s="108"/>
      <c r="AC25193" s="108"/>
    </row>
    <row r="25194" spans="19:29" x14ac:dyDescent="0.25">
      <c r="S25194" s="110"/>
      <c r="U25194" s="110"/>
      <c r="W25194" s="110"/>
      <c r="Y25194" s="110"/>
      <c r="AA25194" s="110"/>
      <c r="AC25194" s="110"/>
    </row>
    <row r="25195" spans="19:29" x14ac:dyDescent="0.25">
      <c r="S25195" s="110"/>
      <c r="U25195" s="110"/>
      <c r="W25195" s="110"/>
      <c r="Y25195" s="110"/>
      <c r="AA25195" s="110"/>
      <c r="AC25195" s="110"/>
    </row>
    <row r="25196" spans="19:29" x14ac:dyDescent="0.25">
      <c r="S25196" s="110"/>
      <c r="U25196" s="110"/>
      <c r="W25196" s="110"/>
      <c r="Y25196" s="110"/>
      <c r="AA25196" s="110"/>
      <c r="AC25196" s="110"/>
    </row>
    <row r="25197" spans="19:29" x14ac:dyDescent="0.25">
      <c r="S25197" s="110"/>
      <c r="U25197" s="110"/>
      <c r="W25197" s="110"/>
      <c r="Y25197" s="110"/>
      <c r="AA25197" s="110"/>
      <c r="AC25197" s="110"/>
    </row>
    <row r="25198" spans="19:29" x14ac:dyDescent="0.25">
      <c r="S25198" s="111"/>
      <c r="U25198" s="111"/>
      <c r="W25198" s="111"/>
      <c r="Y25198" s="111"/>
      <c r="AA25198" s="111"/>
      <c r="AC25198" s="111"/>
    </row>
    <row r="25199" spans="19:29" x14ac:dyDescent="0.25">
      <c r="S25199" s="107"/>
      <c r="U25199" s="107"/>
      <c r="W25199" s="107"/>
      <c r="Y25199" s="107"/>
      <c r="AA25199" s="107"/>
      <c r="AC25199" s="107"/>
    </row>
    <row r="25200" spans="19:29" x14ac:dyDescent="0.25">
      <c r="S25200" s="108"/>
      <c r="U25200" s="108"/>
      <c r="W25200" s="108"/>
      <c r="Y25200" s="108"/>
      <c r="AA25200" s="108"/>
      <c r="AC25200" s="108"/>
    </row>
    <row r="25201" spans="19:29" x14ac:dyDescent="0.25">
      <c r="S25201" s="108"/>
      <c r="U25201" s="108"/>
      <c r="W25201" s="108"/>
      <c r="Y25201" s="108"/>
      <c r="AA25201" s="108"/>
      <c r="AC25201" s="108"/>
    </row>
    <row r="25202" spans="19:29" x14ac:dyDescent="0.25">
      <c r="S25202" s="109"/>
      <c r="U25202" s="109"/>
      <c r="W25202" s="109"/>
      <c r="Y25202" s="109"/>
      <c r="AA25202" s="109"/>
      <c r="AC25202" s="109"/>
    </row>
    <row r="25203" spans="19:29" x14ac:dyDescent="0.25">
      <c r="S25203" s="108"/>
      <c r="U25203" s="108"/>
      <c r="W25203" s="108"/>
      <c r="Y25203" s="108"/>
      <c r="AA25203" s="108"/>
      <c r="AC25203" s="108"/>
    </row>
    <row r="25204" spans="19:29" x14ac:dyDescent="0.25">
      <c r="S25204" s="108"/>
      <c r="U25204" s="108"/>
      <c r="W25204" s="108"/>
      <c r="Y25204" s="108"/>
      <c r="AA25204" s="108"/>
      <c r="AC25204" s="108"/>
    </row>
    <row r="25205" spans="19:29" x14ac:dyDescent="0.25">
      <c r="S25205" s="109"/>
      <c r="U25205" s="109"/>
      <c r="W25205" s="109"/>
      <c r="Y25205" s="109"/>
      <c r="AA25205" s="109"/>
      <c r="AC25205" s="109"/>
    </row>
    <row r="25206" spans="19:29" x14ac:dyDescent="0.25">
      <c r="S25206" s="108"/>
      <c r="U25206" s="108"/>
      <c r="W25206" s="108"/>
      <c r="Y25206" s="108"/>
      <c r="AA25206" s="108"/>
      <c r="AC25206" s="108"/>
    </row>
    <row r="25207" spans="19:29" x14ac:dyDescent="0.25">
      <c r="S25207" s="109"/>
      <c r="U25207" s="109"/>
      <c r="W25207" s="109"/>
      <c r="Y25207" s="109"/>
      <c r="AA25207" s="109"/>
      <c r="AC25207" s="109"/>
    </row>
    <row r="25208" spans="19:29" x14ac:dyDescent="0.25">
      <c r="S25208" s="108"/>
      <c r="U25208" s="108"/>
      <c r="W25208" s="108"/>
      <c r="Y25208" s="108"/>
      <c r="AA25208" s="108"/>
      <c r="AC25208" s="108"/>
    </row>
    <row r="25209" spans="19:29" x14ac:dyDescent="0.25">
      <c r="S25209" s="108"/>
      <c r="U25209" s="108"/>
      <c r="W25209" s="108"/>
      <c r="Y25209" s="108"/>
      <c r="AA25209" s="108"/>
      <c r="AC25209" s="108"/>
    </row>
    <row r="25210" spans="19:29" x14ac:dyDescent="0.25">
      <c r="S25210" s="108"/>
      <c r="U25210" s="108"/>
      <c r="W25210" s="108"/>
      <c r="Y25210" s="108"/>
      <c r="AA25210" s="108"/>
      <c r="AC25210" s="108"/>
    </row>
    <row r="25211" spans="19:29" x14ac:dyDescent="0.25">
      <c r="S25211" s="110"/>
      <c r="U25211" s="110"/>
      <c r="W25211" s="110"/>
      <c r="Y25211" s="110"/>
      <c r="AA25211" s="110"/>
      <c r="AC25211" s="110"/>
    </row>
    <row r="25212" spans="19:29" x14ac:dyDescent="0.25">
      <c r="S25212" s="110"/>
      <c r="U25212" s="110"/>
      <c r="W25212" s="110"/>
      <c r="Y25212" s="110"/>
      <c r="AA25212" s="110"/>
      <c r="AC25212" s="110"/>
    </row>
    <row r="25213" spans="19:29" x14ac:dyDescent="0.25">
      <c r="S25213" s="110"/>
      <c r="U25213" s="110"/>
      <c r="W25213" s="110"/>
      <c r="Y25213" s="110"/>
      <c r="AA25213" s="110"/>
      <c r="AC25213" s="110"/>
    </row>
    <row r="25214" spans="19:29" x14ac:dyDescent="0.25">
      <c r="S25214" s="110"/>
      <c r="U25214" s="110"/>
      <c r="W25214" s="110"/>
      <c r="Y25214" s="110"/>
      <c r="AA25214" s="110"/>
      <c r="AC25214" s="110"/>
    </row>
    <row r="25215" spans="19:29" x14ac:dyDescent="0.25">
      <c r="S25215" s="111"/>
      <c r="U25215" s="111"/>
      <c r="W25215" s="111"/>
      <c r="Y25215" s="111"/>
      <c r="AA25215" s="111"/>
      <c r="AC25215" s="111"/>
    </row>
    <row r="25216" spans="19:29" x14ac:dyDescent="0.25">
      <c r="S25216" s="107"/>
      <c r="U25216" s="107"/>
      <c r="W25216" s="107"/>
      <c r="Y25216" s="107"/>
      <c r="AA25216" s="107"/>
      <c r="AC25216" s="107"/>
    </row>
    <row r="25217" spans="19:29" x14ac:dyDescent="0.25">
      <c r="S25217" s="108"/>
      <c r="U25217" s="108"/>
      <c r="W25217" s="108"/>
      <c r="Y25217" s="108"/>
      <c r="AA25217" s="108"/>
      <c r="AC25217" s="108"/>
    </row>
    <row r="25218" spans="19:29" x14ac:dyDescent="0.25">
      <c r="S25218" s="108"/>
      <c r="U25218" s="108"/>
      <c r="W25218" s="108"/>
      <c r="Y25218" s="108"/>
      <c r="AA25218" s="108"/>
      <c r="AC25218" s="108"/>
    </row>
    <row r="25219" spans="19:29" x14ac:dyDescent="0.25">
      <c r="S25219" s="109"/>
      <c r="U25219" s="109"/>
      <c r="W25219" s="109"/>
      <c r="Y25219" s="109"/>
      <c r="AA25219" s="109"/>
      <c r="AC25219" s="109"/>
    </row>
    <row r="25220" spans="19:29" x14ac:dyDescent="0.25">
      <c r="S25220" s="108"/>
      <c r="U25220" s="108"/>
      <c r="W25220" s="108"/>
      <c r="Y25220" s="108"/>
      <c r="AA25220" s="108"/>
      <c r="AC25220" s="108"/>
    </row>
    <row r="25221" spans="19:29" x14ac:dyDescent="0.25">
      <c r="S25221" s="108"/>
      <c r="U25221" s="108"/>
      <c r="W25221" s="108"/>
      <c r="Y25221" s="108"/>
      <c r="AA25221" s="108"/>
      <c r="AC25221" s="108"/>
    </row>
    <row r="25222" spans="19:29" x14ac:dyDescent="0.25">
      <c r="S25222" s="109"/>
      <c r="U25222" s="109"/>
      <c r="W25222" s="109"/>
      <c r="Y25222" s="109"/>
      <c r="AA25222" s="109"/>
      <c r="AC25222" s="109"/>
    </row>
    <row r="25223" spans="19:29" x14ac:dyDescent="0.25">
      <c r="S25223" s="108"/>
      <c r="U25223" s="108"/>
      <c r="W25223" s="108"/>
      <c r="Y25223" s="108"/>
      <c r="AA25223" s="108"/>
      <c r="AC25223" s="108"/>
    </row>
    <row r="25224" spans="19:29" x14ac:dyDescent="0.25">
      <c r="S25224" s="109"/>
      <c r="U25224" s="109"/>
      <c r="W25224" s="109"/>
      <c r="Y25224" s="109"/>
      <c r="AA25224" s="109"/>
      <c r="AC25224" s="109"/>
    </row>
    <row r="25225" spans="19:29" x14ac:dyDescent="0.25">
      <c r="S25225" s="108"/>
      <c r="U25225" s="108"/>
      <c r="W25225" s="108"/>
      <c r="Y25225" s="108"/>
      <c r="AA25225" s="108"/>
      <c r="AC25225" s="108"/>
    </row>
    <row r="25226" spans="19:29" x14ac:dyDescent="0.25">
      <c r="S25226" s="108"/>
      <c r="U25226" s="108"/>
      <c r="W25226" s="108"/>
      <c r="Y25226" s="108"/>
      <c r="AA25226" s="108"/>
      <c r="AC25226" s="108"/>
    </row>
    <row r="25227" spans="19:29" x14ac:dyDescent="0.25">
      <c r="S25227" s="108"/>
      <c r="U25227" s="108"/>
      <c r="W25227" s="108"/>
      <c r="Y25227" s="108"/>
      <c r="AA25227" s="108"/>
      <c r="AC25227" s="108"/>
    </row>
    <row r="25228" spans="19:29" x14ac:dyDescent="0.25">
      <c r="S25228" s="110"/>
      <c r="U25228" s="110"/>
      <c r="W25228" s="110"/>
      <c r="Y25228" s="110"/>
      <c r="AA25228" s="110"/>
      <c r="AC25228" s="110"/>
    </row>
    <row r="25229" spans="19:29" x14ac:dyDescent="0.25">
      <c r="S25229" s="110"/>
      <c r="U25229" s="110"/>
      <c r="W25229" s="110"/>
      <c r="Y25229" s="110"/>
      <c r="AA25229" s="110"/>
      <c r="AC25229" s="110"/>
    </row>
    <row r="25230" spans="19:29" x14ac:dyDescent="0.25">
      <c r="S25230" s="110"/>
      <c r="U25230" s="110"/>
      <c r="W25230" s="110"/>
      <c r="Y25230" s="110"/>
      <c r="AA25230" s="110"/>
      <c r="AC25230" s="110"/>
    </row>
    <row r="25231" spans="19:29" x14ac:dyDescent="0.25">
      <c r="S25231" s="110"/>
      <c r="U25231" s="110"/>
      <c r="W25231" s="110"/>
      <c r="Y25231" s="110"/>
      <c r="AA25231" s="110"/>
      <c r="AC25231" s="110"/>
    </row>
    <row r="25232" spans="19:29" x14ac:dyDescent="0.25">
      <c r="S25232" s="111"/>
      <c r="U25232" s="111"/>
      <c r="W25232" s="111"/>
      <c r="Y25232" s="111"/>
      <c r="AA25232" s="111"/>
      <c r="AC25232" s="111"/>
    </row>
    <row r="25233" spans="19:29" x14ac:dyDescent="0.25">
      <c r="S25233" s="107"/>
      <c r="U25233" s="107"/>
      <c r="W25233" s="107"/>
      <c r="Y25233" s="107"/>
      <c r="AA25233" s="107"/>
      <c r="AC25233" s="107"/>
    </row>
    <row r="25234" spans="19:29" x14ac:dyDescent="0.25">
      <c r="S25234" s="108"/>
      <c r="U25234" s="108"/>
      <c r="W25234" s="108"/>
      <c r="Y25234" s="108"/>
      <c r="AA25234" s="108"/>
      <c r="AC25234" s="108"/>
    </row>
    <row r="25235" spans="19:29" x14ac:dyDescent="0.25">
      <c r="S25235" s="108"/>
      <c r="U25235" s="108"/>
      <c r="W25235" s="108"/>
      <c r="Y25235" s="108"/>
      <c r="AA25235" s="108"/>
      <c r="AC25235" s="108"/>
    </row>
    <row r="25236" spans="19:29" x14ac:dyDescent="0.25">
      <c r="S25236" s="109"/>
      <c r="U25236" s="109"/>
      <c r="W25236" s="109"/>
      <c r="Y25236" s="109"/>
      <c r="AA25236" s="109"/>
      <c r="AC25236" s="109"/>
    </row>
    <row r="25237" spans="19:29" x14ac:dyDescent="0.25">
      <c r="S25237" s="108"/>
      <c r="U25237" s="108"/>
      <c r="W25237" s="108"/>
      <c r="Y25237" s="108"/>
      <c r="AA25237" s="108"/>
      <c r="AC25237" s="108"/>
    </row>
    <row r="25238" spans="19:29" x14ac:dyDescent="0.25">
      <c r="S25238" s="108"/>
      <c r="U25238" s="108"/>
      <c r="W25238" s="108"/>
      <c r="Y25238" s="108"/>
      <c r="AA25238" s="108"/>
      <c r="AC25238" s="108"/>
    </row>
    <row r="25239" spans="19:29" x14ac:dyDescent="0.25">
      <c r="S25239" s="109"/>
      <c r="U25239" s="109"/>
      <c r="W25239" s="109"/>
      <c r="Y25239" s="109"/>
      <c r="AA25239" s="109"/>
      <c r="AC25239" s="109"/>
    </row>
    <row r="25240" spans="19:29" x14ac:dyDescent="0.25">
      <c r="S25240" s="108"/>
      <c r="U25240" s="108"/>
      <c r="W25240" s="108"/>
      <c r="Y25240" s="108"/>
      <c r="AA25240" s="108"/>
      <c r="AC25240" s="108"/>
    </row>
    <row r="25241" spans="19:29" x14ac:dyDescent="0.25">
      <c r="S25241" s="109"/>
      <c r="U25241" s="109"/>
      <c r="W25241" s="109"/>
      <c r="Y25241" s="109"/>
      <c r="AA25241" s="109"/>
      <c r="AC25241" s="109"/>
    </row>
    <row r="25242" spans="19:29" x14ac:dyDescent="0.25">
      <c r="S25242" s="108"/>
      <c r="U25242" s="108"/>
      <c r="W25242" s="108"/>
      <c r="Y25242" s="108"/>
      <c r="AA25242" s="108"/>
      <c r="AC25242" s="108"/>
    </row>
    <row r="25243" spans="19:29" x14ac:dyDescent="0.25">
      <c r="S25243" s="108"/>
      <c r="U25243" s="108"/>
      <c r="W25243" s="108"/>
      <c r="Y25243" s="108"/>
      <c r="AA25243" s="108"/>
      <c r="AC25243" s="108"/>
    </row>
    <row r="25244" spans="19:29" x14ac:dyDescent="0.25">
      <c r="S25244" s="108"/>
      <c r="U25244" s="108"/>
      <c r="W25244" s="108"/>
      <c r="Y25244" s="108"/>
      <c r="AA25244" s="108"/>
      <c r="AC25244" s="108"/>
    </row>
    <row r="25245" spans="19:29" x14ac:dyDescent="0.25">
      <c r="S25245" s="110"/>
      <c r="U25245" s="110"/>
      <c r="W25245" s="110"/>
      <c r="Y25245" s="110"/>
      <c r="AA25245" s="110"/>
      <c r="AC25245" s="110"/>
    </row>
    <row r="25246" spans="19:29" x14ac:dyDescent="0.25">
      <c r="S25246" s="110"/>
      <c r="U25246" s="110"/>
      <c r="W25246" s="110"/>
      <c r="Y25246" s="110"/>
      <c r="AA25246" s="110"/>
      <c r="AC25246" s="110"/>
    </row>
    <row r="25247" spans="19:29" x14ac:dyDescent="0.25">
      <c r="S25247" s="110"/>
      <c r="U25247" s="110"/>
      <c r="W25247" s="110"/>
      <c r="Y25247" s="110"/>
      <c r="AA25247" s="110"/>
      <c r="AC25247" s="110"/>
    </row>
    <row r="25248" spans="19:29" x14ac:dyDescent="0.25">
      <c r="S25248" s="110"/>
      <c r="U25248" s="110"/>
      <c r="W25248" s="110"/>
      <c r="Y25248" s="110"/>
      <c r="AA25248" s="110"/>
      <c r="AC25248" s="110"/>
    </row>
    <row r="25249" spans="19:29" x14ac:dyDescent="0.25">
      <c r="S25249" s="111"/>
      <c r="U25249" s="111"/>
      <c r="W25249" s="111"/>
      <c r="Y25249" s="111"/>
      <c r="AA25249" s="111"/>
      <c r="AC25249" s="111"/>
    </row>
    <row r="25250" spans="19:29" x14ac:dyDescent="0.25">
      <c r="S25250" s="107"/>
      <c r="U25250" s="107"/>
      <c r="W25250" s="107"/>
      <c r="Y25250" s="107"/>
      <c r="AA25250" s="107"/>
      <c r="AC25250" s="107"/>
    </row>
    <row r="25251" spans="19:29" x14ac:dyDescent="0.25">
      <c r="S25251" s="108"/>
      <c r="U25251" s="108"/>
      <c r="W25251" s="108"/>
      <c r="Y25251" s="108"/>
      <c r="AA25251" s="108"/>
      <c r="AC25251" s="108"/>
    </row>
    <row r="25252" spans="19:29" x14ac:dyDescent="0.25">
      <c r="S25252" s="108"/>
      <c r="U25252" s="108"/>
      <c r="W25252" s="108"/>
      <c r="Y25252" s="108"/>
      <c r="AA25252" s="108"/>
      <c r="AC25252" s="108"/>
    </row>
    <row r="25253" spans="19:29" x14ac:dyDescent="0.25">
      <c r="S25253" s="109"/>
      <c r="U25253" s="109"/>
      <c r="W25253" s="109"/>
      <c r="Y25253" s="109"/>
      <c r="AA25253" s="109"/>
      <c r="AC25253" s="109"/>
    </row>
    <row r="25254" spans="19:29" x14ac:dyDescent="0.25">
      <c r="S25254" s="108"/>
      <c r="U25254" s="108"/>
      <c r="W25254" s="108"/>
      <c r="Y25254" s="108"/>
      <c r="AA25254" s="108"/>
      <c r="AC25254" s="108"/>
    </row>
    <row r="25255" spans="19:29" x14ac:dyDescent="0.25">
      <c r="S25255" s="108"/>
      <c r="U25255" s="108"/>
      <c r="W25255" s="108"/>
      <c r="Y25255" s="108"/>
      <c r="AA25255" s="108"/>
      <c r="AC25255" s="108"/>
    </row>
    <row r="25256" spans="19:29" x14ac:dyDescent="0.25">
      <c r="S25256" s="109"/>
      <c r="U25256" s="109"/>
      <c r="W25256" s="109"/>
      <c r="Y25256" s="109"/>
      <c r="AA25256" s="109"/>
      <c r="AC25256" s="109"/>
    </row>
    <row r="25257" spans="19:29" x14ac:dyDescent="0.25">
      <c r="S25257" s="108"/>
      <c r="U25257" s="108"/>
      <c r="W25257" s="108"/>
      <c r="Y25257" s="108"/>
      <c r="AA25257" s="108"/>
      <c r="AC25257" s="108"/>
    </row>
    <row r="25258" spans="19:29" x14ac:dyDescent="0.25">
      <c r="S25258" s="109"/>
      <c r="U25258" s="109"/>
      <c r="W25258" s="109"/>
      <c r="Y25258" s="109"/>
      <c r="AA25258" s="109"/>
      <c r="AC25258" s="109"/>
    </row>
    <row r="25259" spans="19:29" x14ac:dyDescent="0.25">
      <c r="S25259" s="108"/>
      <c r="U25259" s="108"/>
      <c r="W25259" s="108"/>
      <c r="Y25259" s="108"/>
      <c r="AA25259" s="108"/>
      <c r="AC25259" s="108"/>
    </row>
    <row r="25260" spans="19:29" x14ac:dyDescent="0.25">
      <c r="S25260" s="108"/>
      <c r="U25260" s="108"/>
      <c r="W25260" s="108"/>
      <c r="Y25260" s="108"/>
      <c r="AA25260" s="108"/>
      <c r="AC25260" s="108"/>
    </row>
    <row r="25261" spans="19:29" x14ac:dyDescent="0.25">
      <c r="S25261" s="108"/>
      <c r="U25261" s="108"/>
      <c r="W25261" s="108"/>
      <c r="Y25261" s="108"/>
      <c r="AA25261" s="108"/>
      <c r="AC25261" s="108"/>
    </row>
    <row r="25262" spans="19:29" x14ac:dyDescent="0.25">
      <c r="S25262" s="110"/>
      <c r="U25262" s="110"/>
      <c r="W25262" s="110"/>
      <c r="Y25262" s="110"/>
      <c r="AA25262" s="110"/>
      <c r="AC25262" s="110"/>
    </row>
    <row r="25263" spans="19:29" x14ac:dyDescent="0.25">
      <c r="S25263" s="110"/>
      <c r="U25263" s="110"/>
      <c r="W25263" s="110"/>
      <c r="Y25263" s="110"/>
      <c r="AA25263" s="110"/>
      <c r="AC25263" s="110"/>
    </row>
    <row r="25264" spans="19:29" x14ac:dyDescent="0.25">
      <c r="S25264" s="110"/>
      <c r="U25264" s="110"/>
      <c r="W25264" s="110"/>
      <c r="Y25264" s="110"/>
      <c r="AA25264" s="110"/>
      <c r="AC25264" s="110"/>
    </row>
    <row r="25265" spans="19:29" x14ac:dyDescent="0.25">
      <c r="S25265" s="110"/>
      <c r="U25265" s="110"/>
      <c r="W25265" s="110"/>
      <c r="Y25265" s="110"/>
      <c r="AA25265" s="110"/>
      <c r="AC25265" s="110"/>
    </row>
    <row r="25266" spans="19:29" x14ac:dyDescent="0.25">
      <c r="S25266" s="111"/>
      <c r="U25266" s="111"/>
      <c r="W25266" s="111"/>
      <c r="Y25266" s="111"/>
      <c r="AA25266" s="111"/>
      <c r="AC25266" s="111"/>
    </row>
    <row r="25267" spans="19:29" x14ac:dyDescent="0.25">
      <c r="S25267" s="107"/>
      <c r="U25267" s="107"/>
      <c r="W25267" s="107"/>
      <c r="Y25267" s="107"/>
      <c r="AA25267" s="107"/>
      <c r="AC25267" s="107"/>
    </row>
    <row r="25268" spans="19:29" x14ac:dyDescent="0.25">
      <c r="S25268" s="108"/>
      <c r="U25268" s="108"/>
      <c r="W25268" s="108"/>
      <c r="Y25268" s="108"/>
      <c r="AA25268" s="108"/>
      <c r="AC25268" s="108"/>
    </row>
    <row r="25269" spans="19:29" x14ac:dyDescent="0.25">
      <c r="S25269" s="108"/>
      <c r="U25269" s="108"/>
      <c r="W25269" s="108"/>
      <c r="Y25269" s="108"/>
      <c r="AA25269" s="108"/>
      <c r="AC25269" s="108"/>
    </row>
    <row r="25270" spans="19:29" x14ac:dyDescent="0.25">
      <c r="S25270" s="109"/>
      <c r="U25270" s="109"/>
      <c r="W25270" s="109"/>
      <c r="Y25270" s="109"/>
      <c r="AA25270" s="109"/>
      <c r="AC25270" s="109"/>
    </row>
    <row r="25271" spans="19:29" x14ac:dyDescent="0.25">
      <c r="S25271" s="108"/>
      <c r="U25271" s="108"/>
      <c r="W25271" s="108"/>
      <c r="Y25271" s="108"/>
      <c r="AA25271" s="108"/>
      <c r="AC25271" s="108"/>
    </row>
    <row r="25272" spans="19:29" x14ac:dyDescent="0.25">
      <c r="S25272" s="108"/>
      <c r="U25272" s="108"/>
      <c r="W25272" s="108"/>
      <c r="Y25272" s="108"/>
      <c r="AA25272" s="108"/>
      <c r="AC25272" s="108"/>
    </row>
    <row r="25273" spans="19:29" x14ac:dyDescent="0.25">
      <c r="S25273" s="109"/>
      <c r="U25273" s="109"/>
      <c r="W25273" s="109"/>
      <c r="Y25273" s="109"/>
      <c r="AA25273" s="109"/>
      <c r="AC25273" s="109"/>
    </row>
    <row r="25274" spans="19:29" x14ac:dyDescent="0.25">
      <c r="S25274" s="108"/>
      <c r="U25274" s="108"/>
      <c r="W25274" s="108"/>
      <c r="Y25274" s="108"/>
      <c r="AA25274" s="108"/>
      <c r="AC25274" s="108"/>
    </row>
    <row r="25275" spans="19:29" x14ac:dyDescent="0.25">
      <c r="S25275" s="109"/>
      <c r="U25275" s="109"/>
      <c r="W25275" s="109"/>
      <c r="Y25275" s="109"/>
      <c r="AA25275" s="109"/>
      <c r="AC25275" s="109"/>
    </row>
    <row r="25276" spans="19:29" x14ac:dyDescent="0.25">
      <c r="S25276" s="108"/>
      <c r="U25276" s="108"/>
      <c r="W25276" s="108"/>
      <c r="Y25276" s="108"/>
      <c r="AA25276" s="108"/>
      <c r="AC25276" s="108"/>
    </row>
    <row r="25277" spans="19:29" x14ac:dyDescent="0.25">
      <c r="S25277" s="108"/>
      <c r="U25277" s="108"/>
      <c r="W25277" s="108"/>
      <c r="Y25277" s="108"/>
      <c r="AA25277" s="108"/>
      <c r="AC25277" s="108"/>
    </row>
    <row r="25278" spans="19:29" x14ac:dyDescent="0.25">
      <c r="S25278" s="108"/>
      <c r="U25278" s="108"/>
      <c r="W25278" s="108"/>
      <c r="Y25278" s="108"/>
      <c r="AA25278" s="108"/>
      <c r="AC25278" s="108"/>
    </row>
    <row r="25279" spans="19:29" x14ac:dyDescent="0.25">
      <c r="S25279" s="110"/>
      <c r="U25279" s="110"/>
      <c r="W25279" s="110"/>
      <c r="Y25279" s="110"/>
      <c r="AA25279" s="110"/>
      <c r="AC25279" s="110"/>
    </row>
    <row r="25280" spans="19:29" x14ac:dyDescent="0.25">
      <c r="S25280" s="110"/>
      <c r="U25280" s="110"/>
      <c r="W25280" s="110"/>
      <c r="Y25280" s="110"/>
      <c r="AA25280" s="110"/>
      <c r="AC25280" s="110"/>
    </row>
    <row r="25281" spans="19:29" x14ac:dyDescent="0.25">
      <c r="S25281" s="110"/>
      <c r="U25281" s="110"/>
      <c r="W25281" s="110"/>
      <c r="Y25281" s="110"/>
      <c r="AA25281" s="110"/>
      <c r="AC25281" s="110"/>
    </row>
    <row r="25282" spans="19:29" x14ac:dyDescent="0.25">
      <c r="S25282" s="110"/>
      <c r="U25282" s="110"/>
      <c r="W25282" s="110"/>
      <c r="Y25282" s="110"/>
      <c r="AA25282" s="110"/>
      <c r="AC25282" s="110"/>
    </row>
    <row r="25283" spans="19:29" x14ac:dyDescent="0.25">
      <c r="S25283" s="111"/>
      <c r="U25283" s="111"/>
      <c r="W25283" s="111"/>
      <c r="Y25283" s="111"/>
      <c r="AA25283" s="111"/>
      <c r="AC25283" s="111"/>
    </row>
    <row r="25284" spans="19:29" x14ac:dyDescent="0.25">
      <c r="S25284" s="107"/>
      <c r="U25284" s="107"/>
      <c r="W25284" s="107"/>
      <c r="Y25284" s="107"/>
      <c r="AA25284" s="107"/>
      <c r="AC25284" s="107"/>
    </row>
    <row r="25285" spans="19:29" x14ac:dyDescent="0.25">
      <c r="S25285" s="108"/>
      <c r="U25285" s="108"/>
      <c r="W25285" s="108"/>
      <c r="Y25285" s="108"/>
      <c r="AA25285" s="108"/>
      <c r="AC25285" s="108"/>
    </row>
    <row r="25286" spans="19:29" x14ac:dyDescent="0.25">
      <c r="S25286" s="108"/>
      <c r="U25286" s="108"/>
      <c r="W25286" s="108"/>
      <c r="Y25286" s="108"/>
      <c r="AA25286" s="108"/>
      <c r="AC25286" s="108"/>
    </row>
    <row r="25287" spans="19:29" x14ac:dyDescent="0.25">
      <c r="S25287" s="109"/>
      <c r="U25287" s="109"/>
      <c r="W25287" s="109"/>
      <c r="Y25287" s="109"/>
      <c r="AA25287" s="109"/>
      <c r="AC25287" s="109"/>
    </row>
    <row r="25288" spans="19:29" x14ac:dyDescent="0.25">
      <c r="S25288" s="108"/>
      <c r="U25288" s="108"/>
      <c r="W25288" s="108"/>
      <c r="Y25288" s="108"/>
      <c r="AA25288" s="108"/>
      <c r="AC25288" s="108"/>
    </row>
    <row r="25289" spans="19:29" x14ac:dyDescent="0.25">
      <c r="S25289" s="108"/>
      <c r="U25289" s="108"/>
      <c r="W25289" s="108"/>
      <c r="Y25289" s="108"/>
      <c r="AA25289" s="108"/>
      <c r="AC25289" s="108"/>
    </row>
    <row r="25290" spans="19:29" x14ac:dyDescent="0.25">
      <c r="S25290" s="109"/>
      <c r="U25290" s="109"/>
      <c r="W25290" s="109"/>
      <c r="Y25290" s="109"/>
      <c r="AA25290" s="109"/>
      <c r="AC25290" s="109"/>
    </row>
    <row r="25291" spans="19:29" x14ac:dyDescent="0.25">
      <c r="S25291" s="108"/>
      <c r="U25291" s="108"/>
      <c r="W25291" s="108"/>
      <c r="Y25291" s="108"/>
      <c r="AA25291" s="108"/>
      <c r="AC25291" s="108"/>
    </row>
    <row r="25292" spans="19:29" x14ac:dyDescent="0.25">
      <c r="S25292" s="109"/>
      <c r="U25292" s="109"/>
      <c r="W25292" s="109"/>
      <c r="Y25292" s="109"/>
      <c r="AA25292" s="109"/>
      <c r="AC25292" s="109"/>
    </row>
    <row r="25293" spans="19:29" x14ac:dyDescent="0.25">
      <c r="S25293" s="108"/>
      <c r="U25293" s="108"/>
      <c r="W25293" s="108"/>
      <c r="Y25293" s="108"/>
      <c r="AA25293" s="108"/>
      <c r="AC25293" s="108"/>
    </row>
    <row r="25294" spans="19:29" x14ac:dyDescent="0.25">
      <c r="S25294" s="108"/>
      <c r="U25294" s="108"/>
      <c r="W25294" s="108"/>
      <c r="Y25294" s="108"/>
      <c r="AA25294" s="108"/>
      <c r="AC25294" s="108"/>
    </row>
    <row r="25295" spans="19:29" x14ac:dyDescent="0.25">
      <c r="S25295" s="108"/>
      <c r="U25295" s="108"/>
      <c r="W25295" s="108"/>
      <c r="Y25295" s="108"/>
      <c r="AA25295" s="108"/>
      <c r="AC25295" s="108"/>
    </row>
    <row r="25296" spans="19:29" x14ac:dyDescent="0.25">
      <c r="S25296" s="110"/>
      <c r="U25296" s="110"/>
      <c r="W25296" s="110"/>
      <c r="Y25296" s="110"/>
      <c r="AA25296" s="110"/>
      <c r="AC25296" s="110"/>
    </row>
    <row r="25297" spans="19:29" x14ac:dyDescent="0.25">
      <c r="S25297" s="110"/>
      <c r="U25297" s="110"/>
      <c r="W25297" s="110"/>
      <c r="Y25297" s="110"/>
      <c r="AA25297" s="110"/>
      <c r="AC25297" s="110"/>
    </row>
    <row r="25298" spans="19:29" x14ac:dyDescent="0.25">
      <c r="S25298" s="110"/>
      <c r="U25298" s="110"/>
      <c r="W25298" s="110"/>
      <c r="Y25298" s="110"/>
      <c r="AA25298" s="110"/>
      <c r="AC25298" s="110"/>
    </row>
    <row r="25299" spans="19:29" x14ac:dyDescent="0.25">
      <c r="S25299" s="110"/>
      <c r="U25299" s="110"/>
      <c r="W25299" s="110"/>
      <c r="Y25299" s="110"/>
      <c r="AA25299" s="110"/>
      <c r="AC25299" s="110"/>
    </row>
    <row r="25300" spans="19:29" x14ac:dyDescent="0.25">
      <c r="S25300" s="111"/>
      <c r="U25300" s="111"/>
      <c r="W25300" s="111"/>
      <c r="Y25300" s="111"/>
      <c r="AA25300" s="111"/>
      <c r="AC25300" s="111"/>
    </row>
    <row r="25301" spans="19:29" x14ac:dyDescent="0.25">
      <c r="S25301" s="107"/>
      <c r="U25301" s="107"/>
      <c r="W25301" s="107"/>
      <c r="Y25301" s="107"/>
      <c r="AA25301" s="107"/>
      <c r="AC25301" s="107"/>
    </row>
    <row r="25302" spans="19:29" x14ac:dyDescent="0.25">
      <c r="S25302" s="108"/>
      <c r="U25302" s="108"/>
      <c r="W25302" s="108"/>
      <c r="Y25302" s="108"/>
      <c r="AA25302" s="108"/>
      <c r="AC25302" s="108"/>
    </row>
    <row r="25303" spans="19:29" x14ac:dyDescent="0.25">
      <c r="S25303" s="108"/>
      <c r="U25303" s="108"/>
      <c r="W25303" s="108"/>
      <c r="Y25303" s="108"/>
      <c r="AA25303" s="108"/>
      <c r="AC25303" s="108"/>
    </row>
    <row r="25304" spans="19:29" x14ac:dyDescent="0.25">
      <c r="S25304" s="109"/>
      <c r="U25304" s="109"/>
      <c r="W25304" s="109"/>
      <c r="Y25304" s="109"/>
      <c r="AA25304" s="109"/>
      <c r="AC25304" s="109"/>
    </row>
    <row r="25305" spans="19:29" x14ac:dyDescent="0.25">
      <c r="S25305" s="108"/>
      <c r="U25305" s="108"/>
      <c r="W25305" s="108"/>
      <c r="Y25305" s="108"/>
      <c r="AA25305" s="108"/>
      <c r="AC25305" s="108"/>
    </row>
    <row r="25306" spans="19:29" x14ac:dyDescent="0.25">
      <c r="S25306" s="108"/>
      <c r="U25306" s="108"/>
      <c r="W25306" s="108"/>
      <c r="Y25306" s="108"/>
      <c r="AA25306" s="108"/>
      <c r="AC25306" s="108"/>
    </row>
    <row r="25307" spans="19:29" x14ac:dyDescent="0.25">
      <c r="S25307" s="109"/>
      <c r="U25307" s="109"/>
      <c r="W25307" s="109"/>
      <c r="Y25307" s="109"/>
      <c r="AA25307" s="109"/>
      <c r="AC25307" s="109"/>
    </row>
    <row r="25308" spans="19:29" x14ac:dyDescent="0.25">
      <c r="S25308" s="108"/>
      <c r="U25308" s="108"/>
      <c r="W25308" s="108"/>
      <c r="Y25308" s="108"/>
      <c r="AA25308" s="108"/>
      <c r="AC25308" s="108"/>
    </row>
    <row r="25309" spans="19:29" x14ac:dyDescent="0.25">
      <c r="S25309" s="109"/>
      <c r="U25309" s="109"/>
      <c r="W25309" s="109"/>
      <c r="Y25309" s="109"/>
      <c r="AA25309" s="109"/>
      <c r="AC25309" s="109"/>
    </row>
    <row r="25310" spans="19:29" x14ac:dyDescent="0.25">
      <c r="S25310" s="108"/>
      <c r="U25310" s="108"/>
      <c r="W25310" s="108"/>
      <c r="Y25310" s="108"/>
      <c r="AA25310" s="108"/>
      <c r="AC25310" s="108"/>
    </row>
    <row r="25311" spans="19:29" x14ac:dyDescent="0.25">
      <c r="S25311" s="108"/>
      <c r="U25311" s="108"/>
      <c r="W25311" s="108"/>
      <c r="Y25311" s="108"/>
      <c r="AA25311" s="108"/>
      <c r="AC25311" s="108"/>
    </row>
    <row r="25312" spans="19:29" x14ac:dyDescent="0.25">
      <c r="S25312" s="108"/>
      <c r="U25312" s="108"/>
      <c r="W25312" s="108"/>
      <c r="Y25312" s="108"/>
      <c r="AA25312" s="108"/>
      <c r="AC25312" s="108"/>
    </row>
    <row r="25313" spans="19:29" x14ac:dyDescent="0.25">
      <c r="S25313" s="110"/>
      <c r="U25313" s="110"/>
      <c r="W25313" s="110"/>
      <c r="Y25313" s="110"/>
      <c r="AA25313" s="110"/>
      <c r="AC25313" s="110"/>
    </row>
    <row r="25314" spans="19:29" x14ac:dyDescent="0.25">
      <c r="S25314" s="110"/>
      <c r="U25314" s="110"/>
      <c r="W25314" s="110"/>
      <c r="Y25314" s="110"/>
      <c r="AA25314" s="110"/>
      <c r="AC25314" s="110"/>
    </row>
    <row r="25315" spans="19:29" x14ac:dyDescent="0.25">
      <c r="S25315" s="110"/>
      <c r="U25315" s="110"/>
      <c r="W25315" s="110"/>
      <c r="Y25315" s="110"/>
      <c r="AA25315" s="110"/>
      <c r="AC25315" s="110"/>
    </row>
    <row r="25316" spans="19:29" x14ac:dyDescent="0.25">
      <c r="S25316" s="110"/>
      <c r="U25316" s="110"/>
      <c r="W25316" s="110"/>
      <c r="Y25316" s="110"/>
      <c r="AA25316" s="110"/>
      <c r="AC25316" s="110"/>
    </row>
    <row r="25317" spans="19:29" x14ac:dyDescent="0.25">
      <c r="S25317" s="111"/>
      <c r="U25317" s="111"/>
      <c r="W25317" s="111"/>
      <c r="Y25317" s="111"/>
      <c r="AA25317" s="111"/>
      <c r="AC25317" s="111"/>
    </row>
    <row r="25318" spans="19:29" x14ac:dyDescent="0.25">
      <c r="S25318" s="107"/>
      <c r="U25318" s="107"/>
      <c r="W25318" s="107"/>
      <c r="Y25318" s="107"/>
      <c r="AA25318" s="107"/>
      <c r="AC25318" s="107"/>
    </row>
    <row r="25319" spans="19:29" x14ac:dyDescent="0.25">
      <c r="S25319" s="108"/>
      <c r="U25319" s="108"/>
      <c r="W25319" s="108"/>
      <c r="Y25319" s="108"/>
      <c r="AA25319" s="108"/>
      <c r="AC25319" s="108"/>
    </row>
    <row r="25320" spans="19:29" x14ac:dyDescent="0.25">
      <c r="S25320" s="108"/>
      <c r="U25320" s="108"/>
      <c r="W25320" s="108"/>
      <c r="Y25320" s="108"/>
      <c r="AA25320" s="108"/>
      <c r="AC25320" s="108"/>
    </row>
    <row r="25321" spans="19:29" x14ac:dyDescent="0.25">
      <c r="S25321" s="109"/>
      <c r="U25321" s="109"/>
      <c r="W25321" s="109"/>
      <c r="Y25321" s="109"/>
      <c r="AA25321" s="109"/>
      <c r="AC25321" s="109"/>
    </row>
    <row r="25322" spans="19:29" x14ac:dyDescent="0.25">
      <c r="S25322" s="108"/>
      <c r="U25322" s="108"/>
      <c r="W25322" s="108"/>
      <c r="Y25322" s="108"/>
      <c r="AA25322" s="108"/>
      <c r="AC25322" s="108"/>
    </row>
    <row r="25323" spans="19:29" x14ac:dyDescent="0.25">
      <c r="S25323" s="108"/>
      <c r="U25323" s="108"/>
      <c r="W25323" s="108"/>
      <c r="Y25323" s="108"/>
      <c r="AA25323" s="108"/>
      <c r="AC25323" s="108"/>
    </row>
    <row r="25324" spans="19:29" x14ac:dyDescent="0.25">
      <c r="S25324" s="109"/>
      <c r="U25324" s="109"/>
      <c r="W25324" s="109"/>
      <c r="Y25324" s="109"/>
      <c r="AA25324" s="109"/>
      <c r="AC25324" s="109"/>
    </row>
    <row r="25325" spans="19:29" x14ac:dyDescent="0.25">
      <c r="S25325" s="108"/>
      <c r="U25325" s="108"/>
      <c r="W25325" s="108"/>
      <c r="Y25325" s="108"/>
      <c r="AA25325" s="108"/>
      <c r="AC25325" s="108"/>
    </row>
    <row r="25326" spans="19:29" x14ac:dyDescent="0.25">
      <c r="S25326" s="109"/>
      <c r="U25326" s="109"/>
      <c r="W25326" s="109"/>
      <c r="Y25326" s="109"/>
      <c r="AA25326" s="109"/>
      <c r="AC25326" s="109"/>
    </row>
    <row r="25327" spans="19:29" x14ac:dyDescent="0.25">
      <c r="S25327" s="108"/>
      <c r="U25327" s="108"/>
      <c r="W25327" s="108"/>
      <c r="Y25327" s="108"/>
      <c r="AA25327" s="108"/>
      <c r="AC25327" s="108"/>
    </row>
    <row r="25328" spans="19:29" x14ac:dyDescent="0.25">
      <c r="S25328" s="108"/>
      <c r="U25328" s="108"/>
      <c r="W25328" s="108"/>
      <c r="Y25328" s="108"/>
      <c r="AA25328" s="108"/>
      <c r="AC25328" s="108"/>
    </row>
    <row r="25329" spans="19:29" x14ac:dyDescent="0.25">
      <c r="S25329" s="108"/>
      <c r="U25329" s="108"/>
      <c r="W25329" s="108"/>
      <c r="Y25329" s="108"/>
      <c r="AA25329" s="108"/>
      <c r="AC25329" s="108"/>
    </row>
    <row r="25330" spans="19:29" x14ac:dyDescent="0.25">
      <c r="S25330" s="110"/>
      <c r="U25330" s="110"/>
      <c r="W25330" s="110"/>
      <c r="Y25330" s="110"/>
      <c r="AA25330" s="110"/>
      <c r="AC25330" s="110"/>
    </row>
    <row r="25331" spans="19:29" x14ac:dyDescent="0.25">
      <c r="S25331" s="110"/>
      <c r="U25331" s="110"/>
      <c r="W25331" s="110"/>
      <c r="Y25331" s="110"/>
      <c r="AA25331" s="110"/>
      <c r="AC25331" s="110"/>
    </row>
    <row r="25332" spans="19:29" x14ac:dyDescent="0.25">
      <c r="S25332" s="110"/>
      <c r="U25332" s="110"/>
      <c r="W25332" s="110"/>
      <c r="Y25332" s="110"/>
      <c r="AA25332" s="110"/>
      <c r="AC25332" s="110"/>
    </row>
    <row r="25333" spans="19:29" x14ac:dyDescent="0.25">
      <c r="S25333" s="110"/>
      <c r="U25333" s="110"/>
      <c r="W25333" s="110"/>
      <c r="Y25333" s="110"/>
      <c r="AA25333" s="110"/>
      <c r="AC25333" s="110"/>
    </row>
    <row r="25334" spans="19:29" x14ac:dyDescent="0.25">
      <c r="S25334" s="111"/>
      <c r="U25334" s="111"/>
      <c r="W25334" s="111"/>
      <c r="Y25334" s="111"/>
      <c r="AA25334" s="111"/>
      <c r="AC25334" s="111"/>
    </row>
    <row r="25335" spans="19:29" x14ac:dyDescent="0.25">
      <c r="S25335" s="107"/>
      <c r="U25335" s="107"/>
      <c r="W25335" s="107"/>
      <c r="Y25335" s="107"/>
      <c r="AA25335" s="107"/>
      <c r="AC25335" s="107"/>
    </row>
    <row r="25336" spans="19:29" x14ac:dyDescent="0.25">
      <c r="S25336" s="108"/>
      <c r="U25336" s="108"/>
      <c r="W25336" s="108"/>
      <c r="Y25336" s="108"/>
      <c r="AA25336" s="108"/>
      <c r="AC25336" s="108"/>
    </row>
    <row r="25337" spans="19:29" x14ac:dyDescent="0.25">
      <c r="S25337" s="108"/>
      <c r="U25337" s="108"/>
      <c r="W25337" s="108"/>
      <c r="Y25337" s="108"/>
      <c r="AA25337" s="108"/>
      <c r="AC25337" s="108"/>
    </row>
    <row r="25338" spans="19:29" x14ac:dyDescent="0.25">
      <c r="S25338" s="109"/>
      <c r="U25338" s="109"/>
      <c r="W25338" s="109"/>
      <c r="Y25338" s="109"/>
      <c r="AA25338" s="109"/>
      <c r="AC25338" s="109"/>
    </row>
    <row r="25339" spans="19:29" x14ac:dyDescent="0.25">
      <c r="S25339" s="108"/>
      <c r="U25339" s="108"/>
      <c r="W25339" s="108"/>
      <c r="Y25339" s="108"/>
      <c r="AA25339" s="108"/>
      <c r="AC25339" s="108"/>
    </row>
    <row r="25340" spans="19:29" x14ac:dyDescent="0.25">
      <c r="S25340" s="108"/>
      <c r="U25340" s="108"/>
      <c r="W25340" s="108"/>
      <c r="Y25340" s="108"/>
      <c r="AA25340" s="108"/>
      <c r="AC25340" s="108"/>
    </row>
    <row r="25341" spans="19:29" x14ac:dyDescent="0.25">
      <c r="S25341" s="109"/>
      <c r="U25341" s="109"/>
      <c r="W25341" s="109"/>
      <c r="Y25341" s="109"/>
      <c r="AA25341" s="109"/>
      <c r="AC25341" s="109"/>
    </row>
    <row r="25342" spans="19:29" x14ac:dyDescent="0.25">
      <c r="S25342" s="108"/>
      <c r="U25342" s="108"/>
      <c r="W25342" s="108"/>
      <c r="Y25342" s="108"/>
      <c r="AA25342" s="108"/>
      <c r="AC25342" s="108"/>
    </row>
    <row r="25343" spans="19:29" x14ac:dyDescent="0.25">
      <c r="S25343" s="109"/>
      <c r="U25343" s="109"/>
      <c r="W25343" s="109"/>
      <c r="Y25343" s="109"/>
      <c r="AA25343" s="109"/>
      <c r="AC25343" s="109"/>
    </row>
    <row r="25344" spans="19:29" x14ac:dyDescent="0.25">
      <c r="S25344" s="108"/>
      <c r="U25344" s="108"/>
      <c r="W25344" s="108"/>
      <c r="Y25344" s="108"/>
      <c r="AA25344" s="108"/>
      <c r="AC25344" s="108"/>
    </row>
    <row r="25345" spans="19:29" x14ac:dyDescent="0.25">
      <c r="S25345" s="108"/>
      <c r="U25345" s="108"/>
      <c r="W25345" s="108"/>
      <c r="Y25345" s="108"/>
      <c r="AA25345" s="108"/>
      <c r="AC25345" s="108"/>
    </row>
    <row r="25346" spans="19:29" x14ac:dyDescent="0.25">
      <c r="S25346" s="108"/>
      <c r="U25346" s="108"/>
      <c r="W25346" s="108"/>
      <c r="Y25346" s="108"/>
      <c r="AA25346" s="108"/>
      <c r="AC25346" s="108"/>
    </row>
    <row r="25347" spans="19:29" x14ac:dyDescent="0.25">
      <c r="S25347" s="110"/>
      <c r="U25347" s="110"/>
      <c r="W25347" s="110"/>
      <c r="Y25347" s="110"/>
      <c r="AA25347" s="110"/>
      <c r="AC25347" s="110"/>
    </row>
    <row r="25348" spans="19:29" x14ac:dyDescent="0.25">
      <c r="S25348" s="110"/>
      <c r="U25348" s="110"/>
      <c r="W25348" s="110"/>
      <c r="Y25348" s="110"/>
      <c r="AA25348" s="110"/>
      <c r="AC25348" s="110"/>
    </row>
    <row r="25349" spans="19:29" x14ac:dyDescent="0.25">
      <c r="S25349" s="110"/>
      <c r="U25349" s="110"/>
      <c r="W25349" s="110"/>
      <c r="Y25349" s="110"/>
      <c r="AA25349" s="110"/>
      <c r="AC25349" s="110"/>
    </row>
    <row r="25350" spans="19:29" x14ac:dyDescent="0.25">
      <c r="S25350" s="110"/>
      <c r="U25350" s="110"/>
      <c r="W25350" s="110"/>
      <c r="Y25350" s="110"/>
      <c r="AA25350" s="110"/>
      <c r="AC25350" s="110"/>
    </row>
    <row r="25351" spans="19:29" x14ac:dyDescent="0.25">
      <c r="S25351" s="111"/>
      <c r="U25351" s="111"/>
      <c r="W25351" s="111"/>
      <c r="Y25351" s="111"/>
      <c r="AA25351" s="111"/>
      <c r="AC25351" s="111"/>
    </row>
    <row r="25352" spans="19:29" x14ac:dyDescent="0.25">
      <c r="S25352" s="107"/>
      <c r="U25352" s="107"/>
      <c r="W25352" s="107"/>
      <c r="Y25352" s="107"/>
      <c r="AA25352" s="107"/>
      <c r="AC25352" s="107"/>
    </row>
    <row r="25353" spans="19:29" x14ac:dyDescent="0.25">
      <c r="S25353" s="108"/>
      <c r="U25353" s="108"/>
      <c r="W25353" s="108"/>
      <c r="Y25353" s="108"/>
      <c r="AA25353" s="108"/>
      <c r="AC25353" s="108"/>
    </row>
    <row r="25354" spans="19:29" x14ac:dyDescent="0.25">
      <c r="S25354" s="108"/>
      <c r="U25354" s="108"/>
      <c r="W25354" s="108"/>
      <c r="Y25354" s="108"/>
      <c r="AA25354" s="108"/>
      <c r="AC25354" s="108"/>
    </row>
    <row r="25355" spans="19:29" x14ac:dyDescent="0.25">
      <c r="S25355" s="109"/>
      <c r="U25355" s="109"/>
      <c r="W25355" s="109"/>
      <c r="Y25355" s="109"/>
      <c r="AA25355" s="109"/>
      <c r="AC25355" s="109"/>
    </row>
    <row r="25356" spans="19:29" x14ac:dyDescent="0.25">
      <c r="S25356" s="108"/>
      <c r="U25356" s="108"/>
      <c r="W25356" s="108"/>
      <c r="Y25356" s="108"/>
      <c r="AA25356" s="108"/>
      <c r="AC25356" s="108"/>
    </row>
    <row r="25357" spans="19:29" x14ac:dyDescent="0.25">
      <c r="S25357" s="108"/>
      <c r="U25357" s="108"/>
      <c r="W25357" s="108"/>
      <c r="Y25357" s="108"/>
      <c r="AA25357" s="108"/>
      <c r="AC25357" s="108"/>
    </row>
    <row r="25358" spans="19:29" x14ac:dyDescent="0.25">
      <c r="S25358" s="109"/>
      <c r="U25358" s="109"/>
      <c r="W25358" s="109"/>
      <c r="Y25358" s="109"/>
      <c r="AA25358" s="109"/>
      <c r="AC25358" s="109"/>
    </row>
    <row r="25359" spans="19:29" x14ac:dyDescent="0.25">
      <c r="S25359" s="108"/>
      <c r="U25359" s="108"/>
      <c r="W25359" s="108"/>
      <c r="Y25359" s="108"/>
      <c r="AA25359" s="108"/>
      <c r="AC25359" s="108"/>
    </row>
    <row r="25360" spans="19:29" x14ac:dyDescent="0.25">
      <c r="S25360" s="109"/>
      <c r="U25360" s="109"/>
      <c r="W25360" s="109"/>
      <c r="Y25360" s="109"/>
      <c r="AA25360" s="109"/>
      <c r="AC25360" s="109"/>
    </row>
    <row r="25361" spans="19:29" x14ac:dyDescent="0.25">
      <c r="S25361" s="108"/>
      <c r="U25361" s="108"/>
      <c r="W25361" s="108"/>
      <c r="Y25361" s="108"/>
      <c r="AA25361" s="108"/>
      <c r="AC25361" s="108"/>
    </row>
    <row r="25362" spans="19:29" x14ac:dyDescent="0.25">
      <c r="S25362" s="108"/>
      <c r="U25362" s="108"/>
      <c r="W25362" s="108"/>
      <c r="Y25362" s="108"/>
      <c r="AA25362" s="108"/>
      <c r="AC25362" s="108"/>
    </row>
    <row r="25363" spans="19:29" x14ac:dyDescent="0.25">
      <c r="S25363" s="108"/>
      <c r="U25363" s="108"/>
      <c r="W25363" s="108"/>
      <c r="Y25363" s="108"/>
      <c r="AA25363" s="108"/>
      <c r="AC25363" s="108"/>
    </row>
    <row r="25364" spans="19:29" x14ac:dyDescent="0.25">
      <c r="S25364" s="110"/>
      <c r="U25364" s="110"/>
      <c r="W25364" s="110"/>
      <c r="Y25364" s="110"/>
      <c r="AA25364" s="110"/>
      <c r="AC25364" s="110"/>
    </row>
    <row r="25365" spans="19:29" x14ac:dyDescent="0.25">
      <c r="S25365" s="110"/>
      <c r="U25365" s="110"/>
      <c r="W25365" s="110"/>
      <c r="Y25365" s="110"/>
      <c r="AA25365" s="110"/>
      <c r="AC25365" s="110"/>
    </row>
    <row r="25366" spans="19:29" x14ac:dyDescent="0.25">
      <c r="S25366" s="110"/>
      <c r="U25366" s="110"/>
      <c r="W25366" s="110"/>
      <c r="Y25366" s="110"/>
      <c r="AA25366" s="110"/>
      <c r="AC25366" s="110"/>
    </row>
    <row r="25367" spans="19:29" x14ac:dyDescent="0.25">
      <c r="S25367" s="110"/>
      <c r="U25367" s="110"/>
      <c r="W25367" s="110"/>
      <c r="Y25367" s="110"/>
      <c r="AA25367" s="110"/>
      <c r="AC25367" s="110"/>
    </row>
    <row r="25368" spans="19:29" x14ac:dyDescent="0.25">
      <c r="S25368" s="111"/>
      <c r="U25368" s="111"/>
      <c r="W25368" s="111"/>
      <c r="Y25368" s="111"/>
      <c r="AA25368" s="111"/>
      <c r="AC25368" s="111"/>
    </row>
    <row r="25369" spans="19:29" x14ac:dyDescent="0.25">
      <c r="S25369" s="107"/>
      <c r="U25369" s="107"/>
      <c r="W25369" s="107"/>
      <c r="Y25369" s="107"/>
      <c r="AA25369" s="107"/>
      <c r="AC25369" s="107"/>
    </row>
    <row r="25370" spans="19:29" x14ac:dyDescent="0.25">
      <c r="S25370" s="108"/>
      <c r="U25370" s="108"/>
      <c r="W25370" s="108"/>
      <c r="Y25370" s="108"/>
      <c r="AA25370" s="108"/>
      <c r="AC25370" s="108"/>
    </row>
    <row r="25371" spans="19:29" x14ac:dyDescent="0.25">
      <c r="S25371" s="108"/>
      <c r="U25371" s="108"/>
      <c r="W25371" s="108"/>
      <c r="Y25371" s="108"/>
      <c r="AA25371" s="108"/>
      <c r="AC25371" s="108"/>
    </row>
    <row r="25372" spans="19:29" x14ac:dyDescent="0.25">
      <c r="S25372" s="109"/>
      <c r="U25372" s="109"/>
      <c r="W25372" s="109"/>
      <c r="Y25372" s="109"/>
      <c r="AA25372" s="109"/>
      <c r="AC25372" s="109"/>
    </row>
    <row r="25373" spans="19:29" x14ac:dyDescent="0.25">
      <c r="S25373" s="108"/>
      <c r="U25373" s="108"/>
      <c r="W25373" s="108"/>
      <c r="Y25373" s="108"/>
      <c r="AA25373" s="108"/>
      <c r="AC25373" s="108"/>
    </row>
    <row r="25374" spans="19:29" x14ac:dyDescent="0.25">
      <c r="S25374" s="108"/>
      <c r="U25374" s="108"/>
      <c r="W25374" s="108"/>
      <c r="Y25374" s="108"/>
      <c r="AA25374" s="108"/>
      <c r="AC25374" s="108"/>
    </row>
    <row r="25375" spans="19:29" x14ac:dyDescent="0.25">
      <c r="S25375" s="109"/>
      <c r="U25375" s="109"/>
      <c r="W25375" s="109"/>
      <c r="Y25375" s="109"/>
      <c r="AA25375" s="109"/>
      <c r="AC25375" s="109"/>
    </row>
    <row r="25376" spans="19:29" x14ac:dyDescent="0.25">
      <c r="S25376" s="108"/>
      <c r="U25376" s="108"/>
      <c r="W25376" s="108"/>
      <c r="Y25376" s="108"/>
      <c r="AA25376" s="108"/>
      <c r="AC25376" s="108"/>
    </row>
    <row r="25377" spans="19:29" x14ac:dyDescent="0.25">
      <c r="S25377" s="109"/>
      <c r="U25377" s="109"/>
      <c r="W25377" s="109"/>
      <c r="Y25377" s="109"/>
      <c r="AA25377" s="109"/>
      <c r="AC25377" s="109"/>
    </row>
    <row r="25378" spans="19:29" x14ac:dyDescent="0.25">
      <c r="S25378" s="108"/>
      <c r="U25378" s="108"/>
      <c r="W25378" s="108"/>
      <c r="Y25378" s="108"/>
      <c r="AA25378" s="108"/>
      <c r="AC25378" s="108"/>
    </row>
    <row r="25379" spans="19:29" x14ac:dyDescent="0.25">
      <c r="S25379" s="108"/>
      <c r="U25379" s="108"/>
      <c r="W25379" s="108"/>
      <c r="Y25379" s="108"/>
      <c r="AA25379" s="108"/>
      <c r="AC25379" s="108"/>
    </row>
    <row r="25380" spans="19:29" x14ac:dyDescent="0.25">
      <c r="S25380" s="108"/>
      <c r="U25380" s="108"/>
      <c r="W25380" s="108"/>
      <c r="Y25380" s="108"/>
      <c r="AA25380" s="108"/>
      <c r="AC25380" s="108"/>
    </row>
    <row r="25381" spans="19:29" x14ac:dyDescent="0.25">
      <c r="S25381" s="110"/>
      <c r="U25381" s="110"/>
      <c r="W25381" s="110"/>
      <c r="Y25381" s="110"/>
      <c r="AA25381" s="110"/>
      <c r="AC25381" s="110"/>
    </row>
    <row r="25382" spans="19:29" x14ac:dyDescent="0.25">
      <c r="S25382" s="110"/>
      <c r="U25382" s="110"/>
      <c r="W25382" s="110"/>
      <c r="Y25382" s="110"/>
      <c r="AA25382" s="110"/>
      <c r="AC25382" s="110"/>
    </row>
    <row r="25383" spans="19:29" x14ac:dyDescent="0.25">
      <c r="S25383" s="110"/>
      <c r="U25383" s="110"/>
      <c r="W25383" s="110"/>
      <c r="Y25383" s="110"/>
      <c r="AA25383" s="110"/>
      <c r="AC25383" s="110"/>
    </row>
    <row r="25384" spans="19:29" x14ac:dyDescent="0.25">
      <c r="S25384" s="110"/>
      <c r="U25384" s="110"/>
      <c r="W25384" s="110"/>
      <c r="Y25384" s="110"/>
      <c r="AA25384" s="110"/>
      <c r="AC25384" s="110"/>
    </row>
    <row r="25385" spans="19:29" x14ac:dyDescent="0.25">
      <c r="S25385" s="111"/>
      <c r="U25385" s="111"/>
      <c r="W25385" s="111"/>
      <c r="Y25385" s="111"/>
      <c r="AA25385" s="111"/>
      <c r="AC25385" s="111"/>
    </row>
    <row r="25386" spans="19:29" x14ac:dyDescent="0.25">
      <c r="S25386" s="107"/>
      <c r="U25386" s="107"/>
      <c r="W25386" s="107"/>
      <c r="Y25386" s="107"/>
      <c r="AA25386" s="107"/>
      <c r="AC25386" s="107"/>
    </row>
    <row r="25387" spans="19:29" x14ac:dyDescent="0.25">
      <c r="S25387" s="108"/>
      <c r="U25387" s="108"/>
      <c r="W25387" s="108"/>
      <c r="Y25387" s="108"/>
      <c r="AA25387" s="108"/>
      <c r="AC25387" s="108"/>
    </row>
    <row r="25388" spans="19:29" x14ac:dyDescent="0.25">
      <c r="S25388" s="108"/>
      <c r="U25388" s="108"/>
      <c r="W25388" s="108"/>
      <c r="Y25388" s="108"/>
      <c r="AA25388" s="108"/>
      <c r="AC25388" s="108"/>
    </row>
    <row r="25389" spans="19:29" x14ac:dyDescent="0.25">
      <c r="S25389" s="109"/>
      <c r="U25389" s="109"/>
      <c r="W25389" s="109"/>
      <c r="Y25389" s="109"/>
      <c r="AA25389" s="109"/>
      <c r="AC25389" s="109"/>
    </row>
    <row r="25390" spans="19:29" x14ac:dyDescent="0.25">
      <c r="S25390" s="108"/>
      <c r="U25390" s="108"/>
      <c r="W25390" s="108"/>
      <c r="Y25390" s="108"/>
      <c r="AA25390" s="108"/>
      <c r="AC25390" s="108"/>
    </row>
    <row r="25391" spans="19:29" x14ac:dyDescent="0.25">
      <c r="S25391" s="108"/>
      <c r="U25391" s="108"/>
      <c r="W25391" s="108"/>
      <c r="Y25391" s="108"/>
      <c r="AA25391" s="108"/>
      <c r="AC25391" s="108"/>
    </row>
    <row r="25392" spans="19:29" x14ac:dyDescent="0.25">
      <c r="S25392" s="109"/>
      <c r="U25392" s="109"/>
      <c r="W25392" s="109"/>
      <c r="Y25392" s="109"/>
      <c r="AA25392" s="109"/>
      <c r="AC25392" s="109"/>
    </row>
    <row r="25393" spans="19:29" x14ac:dyDescent="0.25">
      <c r="S25393" s="108"/>
      <c r="U25393" s="108"/>
      <c r="W25393" s="108"/>
      <c r="Y25393" s="108"/>
      <c r="AA25393" s="108"/>
      <c r="AC25393" s="108"/>
    </row>
    <row r="25394" spans="19:29" x14ac:dyDescent="0.25">
      <c r="S25394" s="109"/>
      <c r="U25394" s="109"/>
      <c r="W25394" s="109"/>
      <c r="Y25394" s="109"/>
      <c r="AA25394" s="109"/>
      <c r="AC25394" s="109"/>
    </row>
    <row r="25395" spans="19:29" x14ac:dyDescent="0.25">
      <c r="S25395" s="108"/>
      <c r="U25395" s="108"/>
      <c r="W25395" s="108"/>
      <c r="Y25395" s="108"/>
      <c r="AA25395" s="108"/>
      <c r="AC25395" s="108"/>
    </row>
    <row r="25396" spans="19:29" x14ac:dyDescent="0.25">
      <c r="S25396" s="108"/>
      <c r="U25396" s="108"/>
      <c r="W25396" s="108"/>
      <c r="Y25396" s="108"/>
      <c r="AA25396" s="108"/>
      <c r="AC25396" s="108"/>
    </row>
    <row r="25397" spans="19:29" x14ac:dyDescent="0.25">
      <c r="S25397" s="108"/>
      <c r="U25397" s="108"/>
      <c r="W25397" s="108"/>
      <c r="Y25397" s="108"/>
      <c r="AA25397" s="108"/>
      <c r="AC25397" s="108"/>
    </row>
    <row r="25398" spans="19:29" x14ac:dyDescent="0.25">
      <c r="S25398" s="110"/>
      <c r="U25398" s="110"/>
      <c r="W25398" s="110"/>
      <c r="Y25398" s="110"/>
      <c r="AA25398" s="110"/>
      <c r="AC25398" s="110"/>
    </row>
    <row r="25399" spans="19:29" x14ac:dyDescent="0.25">
      <c r="S25399" s="110"/>
      <c r="U25399" s="110"/>
      <c r="W25399" s="110"/>
      <c r="Y25399" s="110"/>
      <c r="AA25399" s="110"/>
      <c r="AC25399" s="110"/>
    </row>
    <row r="25400" spans="19:29" x14ac:dyDescent="0.25">
      <c r="S25400" s="110"/>
      <c r="U25400" s="110"/>
      <c r="W25400" s="110"/>
      <c r="Y25400" s="110"/>
      <c r="AA25400" s="110"/>
      <c r="AC25400" s="110"/>
    </row>
    <row r="25401" spans="19:29" x14ac:dyDescent="0.25">
      <c r="S25401" s="110"/>
      <c r="U25401" s="110"/>
      <c r="W25401" s="110"/>
      <c r="Y25401" s="110"/>
      <c r="AA25401" s="110"/>
      <c r="AC25401" s="110"/>
    </row>
    <row r="25402" spans="19:29" x14ac:dyDescent="0.25">
      <c r="S25402" s="111"/>
      <c r="U25402" s="111"/>
      <c r="W25402" s="111"/>
      <c r="Y25402" s="111"/>
      <c r="AA25402" s="111"/>
      <c r="AC25402" s="111"/>
    </row>
    <row r="25403" spans="19:29" x14ac:dyDescent="0.25">
      <c r="S25403" s="107"/>
      <c r="U25403" s="107"/>
      <c r="W25403" s="107"/>
      <c r="Y25403" s="107"/>
      <c r="AA25403" s="107"/>
      <c r="AC25403" s="107"/>
    </row>
    <row r="25404" spans="19:29" x14ac:dyDescent="0.25">
      <c r="S25404" s="108"/>
      <c r="U25404" s="108"/>
      <c r="W25404" s="108"/>
      <c r="Y25404" s="108"/>
      <c r="AA25404" s="108"/>
      <c r="AC25404" s="108"/>
    </row>
    <row r="25405" spans="19:29" x14ac:dyDescent="0.25">
      <c r="S25405" s="108"/>
      <c r="U25405" s="108"/>
      <c r="W25405" s="108"/>
      <c r="Y25405" s="108"/>
      <c r="AA25405" s="108"/>
      <c r="AC25405" s="108"/>
    </row>
    <row r="25406" spans="19:29" x14ac:dyDescent="0.25">
      <c r="S25406" s="109"/>
      <c r="U25406" s="109"/>
      <c r="W25406" s="109"/>
      <c r="Y25406" s="109"/>
      <c r="AA25406" s="109"/>
      <c r="AC25406" s="109"/>
    </row>
    <row r="25407" spans="19:29" x14ac:dyDescent="0.25">
      <c r="S25407" s="108"/>
      <c r="U25407" s="108"/>
      <c r="W25407" s="108"/>
      <c r="Y25407" s="108"/>
      <c r="AA25407" s="108"/>
      <c r="AC25407" s="108"/>
    </row>
    <row r="25408" spans="19:29" x14ac:dyDescent="0.25">
      <c r="S25408" s="108"/>
      <c r="U25408" s="108"/>
      <c r="W25408" s="108"/>
      <c r="Y25408" s="108"/>
      <c r="AA25408" s="108"/>
      <c r="AC25408" s="108"/>
    </row>
    <row r="25409" spans="19:29" x14ac:dyDescent="0.25">
      <c r="S25409" s="109"/>
      <c r="U25409" s="109"/>
      <c r="W25409" s="109"/>
      <c r="Y25409" s="109"/>
      <c r="AA25409" s="109"/>
      <c r="AC25409" s="109"/>
    </row>
    <row r="25410" spans="19:29" x14ac:dyDescent="0.25">
      <c r="S25410" s="108"/>
      <c r="U25410" s="108"/>
      <c r="W25410" s="108"/>
      <c r="Y25410" s="108"/>
      <c r="AA25410" s="108"/>
      <c r="AC25410" s="108"/>
    </row>
    <row r="25411" spans="19:29" x14ac:dyDescent="0.25">
      <c r="S25411" s="109"/>
      <c r="U25411" s="109"/>
      <c r="W25411" s="109"/>
      <c r="Y25411" s="109"/>
      <c r="AA25411" s="109"/>
      <c r="AC25411" s="109"/>
    </row>
    <row r="25412" spans="19:29" x14ac:dyDescent="0.25">
      <c r="S25412" s="108"/>
      <c r="U25412" s="108"/>
      <c r="W25412" s="108"/>
      <c r="Y25412" s="108"/>
      <c r="AA25412" s="108"/>
      <c r="AC25412" s="108"/>
    </row>
    <row r="25413" spans="19:29" x14ac:dyDescent="0.25">
      <c r="S25413" s="108"/>
      <c r="U25413" s="108"/>
      <c r="W25413" s="108"/>
      <c r="Y25413" s="108"/>
      <c r="AA25413" s="108"/>
      <c r="AC25413" s="108"/>
    </row>
    <row r="25414" spans="19:29" x14ac:dyDescent="0.25">
      <c r="S25414" s="108"/>
      <c r="U25414" s="108"/>
      <c r="W25414" s="108"/>
      <c r="Y25414" s="108"/>
      <c r="AA25414" s="108"/>
      <c r="AC25414" s="108"/>
    </row>
    <row r="25415" spans="19:29" x14ac:dyDescent="0.25">
      <c r="S25415" s="110"/>
      <c r="U25415" s="110"/>
      <c r="W25415" s="110"/>
      <c r="Y25415" s="110"/>
      <c r="AA25415" s="110"/>
      <c r="AC25415" s="110"/>
    </row>
    <row r="25416" spans="19:29" x14ac:dyDescent="0.25">
      <c r="S25416" s="110"/>
      <c r="U25416" s="110"/>
      <c r="W25416" s="110"/>
      <c r="Y25416" s="110"/>
      <c r="AA25416" s="110"/>
      <c r="AC25416" s="110"/>
    </row>
    <row r="25417" spans="19:29" x14ac:dyDescent="0.25">
      <c r="S25417" s="110"/>
      <c r="U25417" s="110"/>
      <c r="W25417" s="110"/>
      <c r="Y25417" s="110"/>
      <c r="AA25417" s="110"/>
      <c r="AC25417" s="110"/>
    </row>
    <row r="25418" spans="19:29" x14ac:dyDescent="0.25">
      <c r="S25418" s="110"/>
      <c r="U25418" s="110"/>
      <c r="W25418" s="110"/>
      <c r="Y25418" s="110"/>
      <c r="AA25418" s="110"/>
      <c r="AC25418" s="110"/>
    </row>
    <row r="25419" spans="19:29" x14ac:dyDescent="0.25">
      <c r="S25419" s="111"/>
      <c r="U25419" s="111"/>
      <c r="W25419" s="111"/>
      <c r="Y25419" s="111"/>
      <c r="AA25419" s="111"/>
      <c r="AC25419" s="111"/>
    </row>
    <row r="25420" spans="19:29" x14ac:dyDescent="0.25">
      <c r="S25420" s="107"/>
      <c r="U25420" s="107"/>
      <c r="W25420" s="107"/>
      <c r="Y25420" s="107"/>
      <c r="AA25420" s="107"/>
      <c r="AC25420" s="107"/>
    </row>
    <row r="25421" spans="19:29" x14ac:dyDescent="0.25">
      <c r="S25421" s="108"/>
      <c r="U25421" s="108"/>
      <c r="W25421" s="108"/>
      <c r="Y25421" s="108"/>
      <c r="AA25421" s="108"/>
      <c r="AC25421" s="108"/>
    </row>
    <row r="25422" spans="19:29" x14ac:dyDescent="0.25">
      <c r="S25422" s="108"/>
      <c r="U25422" s="108"/>
      <c r="W25422" s="108"/>
      <c r="Y25422" s="108"/>
      <c r="AA25422" s="108"/>
      <c r="AC25422" s="108"/>
    </row>
    <row r="25423" spans="19:29" x14ac:dyDescent="0.25">
      <c r="S25423" s="109"/>
      <c r="U25423" s="109"/>
      <c r="W25423" s="109"/>
      <c r="Y25423" s="109"/>
      <c r="AA25423" s="109"/>
      <c r="AC25423" s="109"/>
    </row>
    <row r="25424" spans="19:29" x14ac:dyDescent="0.25">
      <c r="S25424" s="108"/>
      <c r="U25424" s="108"/>
      <c r="W25424" s="108"/>
      <c r="Y25424" s="108"/>
      <c r="AA25424" s="108"/>
      <c r="AC25424" s="108"/>
    </row>
    <row r="25425" spans="19:29" x14ac:dyDescent="0.25">
      <c r="S25425" s="108"/>
      <c r="U25425" s="108"/>
      <c r="W25425" s="108"/>
      <c r="Y25425" s="108"/>
      <c r="AA25425" s="108"/>
      <c r="AC25425" s="108"/>
    </row>
    <row r="25426" spans="19:29" x14ac:dyDescent="0.25">
      <c r="S25426" s="109"/>
      <c r="U25426" s="109"/>
      <c r="W25426" s="109"/>
      <c r="Y25426" s="109"/>
      <c r="AA25426" s="109"/>
      <c r="AC25426" s="109"/>
    </row>
    <row r="25427" spans="19:29" x14ac:dyDescent="0.25">
      <c r="S25427" s="108"/>
      <c r="U25427" s="108"/>
      <c r="W25427" s="108"/>
      <c r="Y25427" s="108"/>
      <c r="AA25427" s="108"/>
      <c r="AC25427" s="108"/>
    </row>
    <row r="25428" spans="19:29" x14ac:dyDescent="0.25">
      <c r="S25428" s="109"/>
      <c r="U25428" s="109"/>
      <c r="W25428" s="109"/>
      <c r="Y25428" s="109"/>
      <c r="AA25428" s="109"/>
      <c r="AC25428" s="109"/>
    </row>
    <row r="25429" spans="19:29" x14ac:dyDescent="0.25">
      <c r="S25429" s="108"/>
      <c r="U25429" s="108"/>
      <c r="W25429" s="108"/>
      <c r="Y25429" s="108"/>
      <c r="AA25429" s="108"/>
      <c r="AC25429" s="108"/>
    </row>
    <row r="25430" spans="19:29" x14ac:dyDescent="0.25">
      <c r="S25430" s="108"/>
      <c r="U25430" s="108"/>
      <c r="W25430" s="108"/>
      <c r="Y25430" s="108"/>
      <c r="AA25430" s="108"/>
      <c r="AC25430" s="108"/>
    </row>
    <row r="25431" spans="19:29" x14ac:dyDescent="0.25">
      <c r="S25431" s="108"/>
      <c r="U25431" s="108"/>
      <c r="W25431" s="108"/>
      <c r="Y25431" s="108"/>
      <c r="AA25431" s="108"/>
      <c r="AC25431" s="108"/>
    </row>
    <row r="25432" spans="19:29" x14ac:dyDescent="0.25">
      <c r="S25432" s="110"/>
      <c r="U25432" s="110"/>
      <c r="W25432" s="110"/>
      <c r="Y25432" s="110"/>
      <c r="AA25432" s="110"/>
      <c r="AC25432" s="110"/>
    </row>
    <row r="25433" spans="19:29" x14ac:dyDescent="0.25">
      <c r="S25433" s="110"/>
      <c r="U25433" s="110"/>
      <c r="W25433" s="110"/>
      <c r="Y25433" s="110"/>
      <c r="AA25433" s="110"/>
      <c r="AC25433" s="110"/>
    </row>
    <row r="25434" spans="19:29" x14ac:dyDescent="0.25">
      <c r="S25434" s="110"/>
      <c r="U25434" s="110"/>
      <c r="W25434" s="110"/>
      <c r="Y25434" s="110"/>
      <c r="AA25434" s="110"/>
      <c r="AC25434" s="110"/>
    </row>
    <row r="25435" spans="19:29" x14ac:dyDescent="0.25">
      <c r="S25435" s="110"/>
      <c r="U25435" s="110"/>
      <c r="W25435" s="110"/>
      <c r="Y25435" s="110"/>
      <c r="AA25435" s="110"/>
      <c r="AC25435" s="110"/>
    </row>
    <row r="25436" spans="19:29" x14ac:dyDescent="0.25">
      <c r="S25436" s="111"/>
      <c r="U25436" s="111"/>
      <c r="W25436" s="111"/>
      <c r="Y25436" s="111"/>
      <c r="AA25436" s="111"/>
      <c r="AC25436" s="111"/>
    </row>
    <row r="25437" spans="19:29" x14ac:dyDescent="0.25">
      <c r="S25437" s="107"/>
      <c r="U25437" s="107"/>
      <c r="W25437" s="107"/>
      <c r="Y25437" s="107"/>
      <c r="AA25437" s="107"/>
      <c r="AC25437" s="107"/>
    </row>
    <row r="25438" spans="19:29" x14ac:dyDescent="0.25">
      <c r="S25438" s="108"/>
      <c r="U25438" s="108"/>
      <c r="W25438" s="108"/>
      <c r="Y25438" s="108"/>
      <c r="AA25438" s="108"/>
      <c r="AC25438" s="108"/>
    </row>
    <row r="25439" spans="19:29" x14ac:dyDescent="0.25">
      <c r="S25439" s="108"/>
      <c r="U25439" s="108"/>
      <c r="W25439" s="108"/>
      <c r="Y25439" s="108"/>
      <c r="AA25439" s="108"/>
      <c r="AC25439" s="108"/>
    </row>
    <row r="25440" spans="19:29" x14ac:dyDescent="0.25">
      <c r="S25440" s="109"/>
      <c r="U25440" s="109"/>
      <c r="W25440" s="109"/>
      <c r="Y25440" s="109"/>
      <c r="AA25440" s="109"/>
      <c r="AC25440" s="109"/>
    </row>
    <row r="25441" spans="19:29" x14ac:dyDescent="0.25">
      <c r="S25441" s="108"/>
      <c r="U25441" s="108"/>
      <c r="W25441" s="108"/>
      <c r="Y25441" s="108"/>
      <c r="AA25441" s="108"/>
      <c r="AC25441" s="108"/>
    </row>
    <row r="25442" spans="19:29" x14ac:dyDescent="0.25">
      <c r="S25442" s="108"/>
      <c r="U25442" s="108"/>
      <c r="W25442" s="108"/>
      <c r="Y25442" s="108"/>
      <c r="AA25442" s="108"/>
      <c r="AC25442" s="108"/>
    </row>
    <row r="25443" spans="19:29" x14ac:dyDescent="0.25">
      <c r="S25443" s="109"/>
      <c r="U25443" s="109"/>
      <c r="W25443" s="109"/>
      <c r="Y25443" s="109"/>
      <c r="AA25443" s="109"/>
      <c r="AC25443" s="109"/>
    </row>
    <row r="25444" spans="19:29" x14ac:dyDescent="0.25">
      <c r="S25444" s="108"/>
      <c r="U25444" s="108"/>
      <c r="W25444" s="108"/>
      <c r="Y25444" s="108"/>
      <c r="AA25444" s="108"/>
      <c r="AC25444" s="108"/>
    </row>
    <row r="25445" spans="19:29" x14ac:dyDescent="0.25">
      <c r="S25445" s="109"/>
      <c r="U25445" s="109"/>
      <c r="W25445" s="109"/>
      <c r="Y25445" s="109"/>
      <c r="AA25445" s="109"/>
      <c r="AC25445" s="109"/>
    </row>
    <row r="25446" spans="19:29" x14ac:dyDescent="0.25">
      <c r="S25446" s="108"/>
      <c r="U25446" s="108"/>
      <c r="W25446" s="108"/>
      <c r="Y25446" s="108"/>
      <c r="AA25446" s="108"/>
      <c r="AC25446" s="108"/>
    </row>
    <row r="25447" spans="19:29" x14ac:dyDescent="0.25">
      <c r="S25447" s="108"/>
      <c r="U25447" s="108"/>
      <c r="W25447" s="108"/>
      <c r="Y25447" s="108"/>
      <c r="AA25447" s="108"/>
      <c r="AC25447" s="108"/>
    </row>
    <row r="25448" spans="19:29" x14ac:dyDescent="0.25">
      <c r="S25448" s="108"/>
      <c r="U25448" s="108"/>
      <c r="W25448" s="108"/>
      <c r="Y25448" s="108"/>
      <c r="AA25448" s="108"/>
      <c r="AC25448" s="108"/>
    </row>
    <row r="25449" spans="19:29" x14ac:dyDescent="0.25">
      <c r="S25449" s="110"/>
      <c r="U25449" s="110"/>
      <c r="W25449" s="110"/>
      <c r="Y25449" s="110"/>
      <c r="AA25449" s="110"/>
      <c r="AC25449" s="110"/>
    </row>
    <row r="25450" spans="19:29" x14ac:dyDescent="0.25">
      <c r="S25450" s="110"/>
      <c r="U25450" s="110"/>
      <c r="W25450" s="110"/>
      <c r="Y25450" s="110"/>
      <c r="AA25450" s="110"/>
      <c r="AC25450" s="110"/>
    </row>
    <row r="25451" spans="19:29" x14ac:dyDescent="0.25">
      <c r="S25451" s="110"/>
      <c r="U25451" s="110"/>
      <c r="W25451" s="110"/>
      <c r="Y25451" s="110"/>
      <c r="AA25451" s="110"/>
      <c r="AC25451" s="110"/>
    </row>
    <row r="25452" spans="19:29" x14ac:dyDescent="0.25">
      <c r="S25452" s="110"/>
      <c r="U25452" s="110"/>
      <c r="W25452" s="110"/>
      <c r="Y25452" s="110"/>
      <c r="AA25452" s="110"/>
      <c r="AC25452" s="110"/>
    </row>
    <row r="25453" spans="19:29" x14ac:dyDescent="0.25">
      <c r="S25453" s="111"/>
      <c r="U25453" s="111"/>
      <c r="W25453" s="111"/>
      <c r="Y25453" s="111"/>
      <c r="AA25453" s="111"/>
      <c r="AC25453" s="111"/>
    </row>
    <row r="25454" spans="19:29" x14ac:dyDescent="0.25">
      <c r="S25454" s="107"/>
      <c r="U25454" s="107"/>
      <c r="W25454" s="107"/>
      <c r="Y25454" s="107"/>
      <c r="AA25454" s="107"/>
      <c r="AC25454" s="107"/>
    </row>
    <row r="25455" spans="19:29" x14ac:dyDescent="0.25">
      <c r="S25455" s="108"/>
      <c r="U25455" s="108"/>
      <c r="W25455" s="108"/>
      <c r="Y25455" s="108"/>
      <c r="AA25455" s="108"/>
      <c r="AC25455" s="108"/>
    </row>
    <row r="25456" spans="19:29" x14ac:dyDescent="0.25">
      <c r="S25456" s="108"/>
      <c r="U25456" s="108"/>
      <c r="W25456" s="108"/>
      <c r="Y25456" s="108"/>
      <c r="AA25456" s="108"/>
      <c r="AC25456" s="108"/>
    </row>
    <row r="25457" spans="19:29" x14ac:dyDescent="0.25">
      <c r="S25457" s="109"/>
      <c r="U25457" s="109"/>
      <c r="W25457" s="109"/>
      <c r="Y25457" s="109"/>
      <c r="AA25457" s="109"/>
      <c r="AC25457" s="109"/>
    </row>
    <row r="25458" spans="19:29" x14ac:dyDescent="0.25">
      <c r="S25458" s="108"/>
      <c r="U25458" s="108"/>
      <c r="W25458" s="108"/>
      <c r="Y25458" s="108"/>
      <c r="AA25458" s="108"/>
      <c r="AC25458" s="108"/>
    </row>
    <row r="25459" spans="19:29" x14ac:dyDescent="0.25">
      <c r="S25459" s="108"/>
      <c r="U25459" s="108"/>
      <c r="W25459" s="108"/>
      <c r="Y25459" s="108"/>
      <c r="AA25459" s="108"/>
      <c r="AC25459" s="108"/>
    </row>
    <row r="25460" spans="19:29" x14ac:dyDescent="0.25">
      <c r="S25460" s="109"/>
      <c r="U25460" s="109"/>
      <c r="W25460" s="109"/>
      <c r="Y25460" s="109"/>
      <c r="AA25460" s="109"/>
      <c r="AC25460" s="109"/>
    </row>
    <row r="25461" spans="19:29" x14ac:dyDescent="0.25">
      <c r="S25461" s="108"/>
      <c r="U25461" s="108"/>
      <c r="W25461" s="108"/>
      <c r="Y25461" s="108"/>
      <c r="AA25461" s="108"/>
      <c r="AC25461" s="108"/>
    </row>
    <row r="25462" spans="19:29" x14ac:dyDescent="0.25">
      <c r="S25462" s="109"/>
      <c r="U25462" s="109"/>
      <c r="W25462" s="109"/>
      <c r="Y25462" s="109"/>
      <c r="AA25462" s="109"/>
      <c r="AC25462" s="109"/>
    </row>
    <row r="25463" spans="19:29" x14ac:dyDescent="0.25">
      <c r="S25463" s="108"/>
      <c r="U25463" s="108"/>
      <c r="W25463" s="108"/>
      <c r="Y25463" s="108"/>
      <c r="AA25463" s="108"/>
      <c r="AC25463" s="108"/>
    </row>
    <row r="25464" spans="19:29" x14ac:dyDescent="0.25">
      <c r="S25464" s="108"/>
      <c r="U25464" s="108"/>
      <c r="W25464" s="108"/>
      <c r="Y25464" s="108"/>
      <c r="AA25464" s="108"/>
      <c r="AC25464" s="108"/>
    </row>
    <row r="25465" spans="19:29" x14ac:dyDescent="0.25">
      <c r="S25465" s="108"/>
      <c r="U25465" s="108"/>
      <c r="W25465" s="108"/>
      <c r="Y25465" s="108"/>
      <c r="AA25465" s="108"/>
      <c r="AC25465" s="108"/>
    </row>
    <row r="25466" spans="19:29" x14ac:dyDescent="0.25">
      <c r="S25466" s="110"/>
      <c r="U25466" s="110"/>
      <c r="W25466" s="110"/>
      <c r="Y25466" s="110"/>
      <c r="AA25466" s="110"/>
      <c r="AC25466" s="110"/>
    </row>
    <row r="25467" spans="19:29" x14ac:dyDescent="0.25">
      <c r="S25467" s="110"/>
      <c r="U25467" s="110"/>
      <c r="W25467" s="110"/>
      <c r="Y25467" s="110"/>
      <c r="AA25467" s="110"/>
      <c r="AC25467" s="110"/>
    </row>
    <row r="25468" spans="19:29" x14ac:dyDescent="0.25">
      <c r="S25468" s="110"/>
      <c r="U25468" s="110"/>
      <c r="W25468" s="110"/>
      <c r="Y25468" s="110"/>
      <c r="AA25468" s="110"/>
      <c r="AC25468" s="110"/>
    </row>
    <row r="25469" spans="19:29" x14ac:dyDescent="0.25">
      <c r="S25469" s="110"/>
      <c r="U25469" s="110"/>
      <c r="W25469" s="110"/>
      <c r="Y25469" s="110"/>
      <c r="AA25469" s="110"/>
      <c r="AC25469" s="110"/>
    </row>
    <row r="25470" spans="19:29" x14ac:dyDescent="0.25">
      <c r="S25470" s="111"/>
      <c r="U25470" s="111"/>
      <c r="W25470" s="111"/>
      <c r="Y25470" s="111"/>
      <c r="AA25470" s="111"/>
      <c r="AC25470" s="111"/>
    </row>
    <row r="25471" spans="19:29" x14ac:dyDescent="0.25">
      <c r="S25471" s="107"/>
      <c r="U25471" s="107"/>
      <c r="W25471" s="107"/>
      <c r="Y25471" s="107"/>
      <c r="AA25471" s="107"/>
      <c r="AC25471" s="107"/>
    </row>
    <row r="25472" spans="19:29" x14ac:dyDescent="0.25">
      <c r="S25472" s="108"/>
      <c r="U25472" s="108"/>
      <c r="W25472" s="108"/>
      <c r="Y25472" s="108"/>
      <c r="AA25472" s="108"/>
      <c r="AC25472" s="108"/>
    </row>
    <row r="25473" spans="19:29" x14ac:dyDescent="0.25">
      <c r="S25473" s="108"/>
      <c r="U25473" s="108"/>
      <c r="W25473" s="108"/>
      <c r="Y25473" s="108"/>
      <c r="AA25473" s="108"/>
      <c r="AC25473" s="108"/>
    </row>
    <row r="25474" spans="19:29" x14ac:dyDescent="0.25">
      <c r="S25474" s="109"/>
      <c r="U25474" s="109"/>
      <c r="W25474" s="109"/>
      <c r="Y25474" s="109"/>
      <c r="AA25474" s="109"/>
      <c r="AC25474" s="109"/>
    </row>
    <row r="25475" spans="19:29" x14ac:dyDescent="0.25">
      <c r="S25475" s="108"/>
      <c r="U25475" s="108"/>
      <c r="W25475" s="108"/>
      <c r="Y25475" s="108"/>
      <c r="AA25475" s="108"/>
      <c r="AC25475" s="108"/>
    </row>
    <row r="25476" spans="19:29" x14ac:dyDescent="0.25">
      <c r="S25476" s="108"/>
      <c r="U25476" s="108"/>
      <c r="W25476" s="108"/>
      <c r="Y25476" s="108"/>
      <c r="AA25476" s="108"/>
      <c r="AC25476" s="108"/>
    </row>
    <row r="25477" spans="19:29" x14ac:dyDescent="0.25">
      <c r="S25477" s="109"/>
      <c r="U25477" s="109"/>
      <c r="W25477" s="109"/>
      <c r="Y25477" s="109"/>
      <c r="AA25477" s="109"/>
      <c r="AC25477" s="109"/>
    </row>
    <row r="25478" spans="19:29" x14ac:dyDescent="0.25">
      <c r="S25478" s="108"/>
      <c r="U25478" s="108"/>
      <c r="W25478" s="108"/>
      <c r="Y25478" s="108"/>
      <c r="AA25478" s="108"/>
      <c r="AC25478" s="108"/>
    </row>
    <row r="25479" spans="19:29" x14ac:dyDescent="0.25">
      <c r="S25479" s="109"/>
      <c r="U25479" s="109"/>
      <c r="W25479" s="109"/>
      <c r="Y25479" s="109"/>
      <c r="AA25479" s="109"/>
      <c r="AC25479" s="109"/>
    </row>
    <row r="25480" spans="19:29" x14ac:dyDescent="0.25">
      <c r="S25480" s="108"/>
      <c r="U25480" s="108"/>
      <c r="W25480" s="108"/>
      <c r="Y25480" s="108"/>
      <c r="AA25480" s="108"/>
      <c r="AC25480" s="108"/>
    </row>
    <row r="25481" spans="19:29" x14ac:dyDescent="0.25">
      <c r="S25481" s="108"/>
      <c r="U25481" s="108"/>
      <c r="W25481" s="108"/>
      <c r="Y25481" s="108"/>
      <c r="AA25481" s="108"/>
      <c r="AC25481" s="108"/>
    </row>
    <row r="25482" spans="19:29" x14ac:dyDescent="0.25">
      <c r="S25482" s="108"/>
      <c r="U25482" s="108"/>
      <c r="W25482" s="108"/>
      <c r="Y25482" s="108"/>
      <c r="AA25482" s="108"/>
      <c r="AC25482" s="108"/>
    </row>
    <row r="25483" spans="19:29" x14ac:dyDescent="0.25">
      <c r="S25483" s="110"/>
      <c r="U25483" s="110"/>
      <c r="W25483" s="110"/>
      <c r="Y25483" s="110"/>
      <c r="AA25483" s="110"/>
      <c r="AC25483" s="110"/>
    </row>
    <row r="25484" spans="19:29" x14ac:dyDescent="0.25">
      <c r="S25484" s="110"/>
      <c r="U25484" s="110"/>
      <c r="W25484" s="110"/>
      <c r="Y25484" s="110"/>
      <c r="AA25484" s="110"/>
      <c r="AC25484" s="110"/>
    </row>
    <row r="25485" spans="19:29" x14ac:dyDescent="0.25">
      <c r="S25485" s="110"/>
      <c r="U25485" s="110"/>
      <c r="W25485" s="110"/>
      <c r="Y25485" s="110"/>
      <c r="AA25485" s="110"/>
      <c r="AC25485" s="110"/>
    </row>
    <row r="25486" spans="19:29" x14ac:dyDescent="0.25">
      <c r="S25486" s="110"/>
      <c r="U25486" s="110"/>
      <c r="W25486" s="110"/>
      <c r="Y25486" s="110"/>
      <c r="AA25486" s="110"/>
      <c r="AC25486" s="110"/>
    </row>
    <row r="25487" spans="19:29" x14ac:dyDescent="0.25">
      <c r="S25487" s="111"/>
      <c r="U25487" s="111"/>
      <c r="W25487" s="111"/>
      <c r="Y25487" s="111"/>
      <c r="AA25487" s="111"/>
      <c r="AC25487" s="111"/>
    </row>
    <row r="25488" spans="19:29" x14ac:dyDescent="0.25">
      <c r="S25488" s="107"/>
      <c r="U25488" s="107"/>
      <c r="W25488" s="107"/>
      <c r="Y25488" s="107"/>
      <c r="AA25488" s="107"/>
      <c r="AC25488" s="107"/>
    </row>
    <row r="25489" spans="19:29" x14ac:dyDescent="0.25">
      <c r="S25489" s="108"/>
      <c r="U25489" s="108"/>
      <c r="W25489" s="108"/>
      <c r="Y25489" s="108"/>
      <c r="AA25489" s="108"/>
      <c r="AC25489" s="108"/>
    </row>
    <row r="25490" spans="19:29" x14ac:dyDescent="0.25">
      <c r="S25490" s="108"/>
      <c r="U25490" s="108"/>
      <c r="W25490" s="108"/>
      <c r="Y25490" s="108"/>
      <c r="AA25490" s="108"/>
      <c r="AC25490" s="108"/>
    </row>
    <row r="25491" spans="19:29" x14ac:dyDescent="0.25">
      <c r="S25491" s="109"/>
      <c r="U25491" s="109"/>
      <c r="W25491" s="109"/>
      <c r="Y25491" s="109"/>
      <c r="AA25491" s="109"/>
      <c r="AC25491" s="109"/>
    </row>
    <row r="25492" spans="19:29" x14ac:dyDescent="0.25">
      <c r="S25492" s="108"/>
      <c r="U25492" s="108"/>
      <c r="W25492" s="108"/>
      <c r="Y25492" s="108"/>
      <c r="AA25492" s="108"/>
      <c r="AC25492" s="108"/>
    </row>
    <row r="25493" spans="19:29" x14ac:dyDescent="0.25">
      <c r="S25493" s="108"/>
      <c r="U25493" s="108"/>
      <c r="W25493" s="108"/>
      <c r="Y25493" s="108"/>
      <c r="AA25493" s="108"/>
      <c r="AC25493" s="108"/>
    </row>
    <row r="25494" spans="19:29" x14ac:dyDescent="0.25">
      <c r="S25494" s="109"/>
      <c r="U25494" s="109"/>
      <c r="W25494" s="109"/>
      <c r="Y25494" s="109"/>
      <c r="AA25494" s="109"/>
      <c r="AC25494" s="109"/>
    </row>
    <row r="25495" spans="19:29" x14ac:dyDescent="0.25">
      <c r="S25495" s="108"/>
      <c r="U25495" s="108"/>
      <c r="W25495" s="108"/>
      <c r="Y25495" s="108"/>
      <c r="AA25495" s="108"/>
      <c r="AC25495" s="108"/>
    </row>
    <row r="25496" spans="19:29" x14ac:dyDescent="0.25">
      <c r="S25496" s="109"/>
      <c r="U25496" s="109"/>
      <c r="W25496" s="109"/>
      <c r="Y25496" s="109"/>
      <c r="AA25496" s="109"/>
      <c r="AC25496" s="109"/>
    </row>
    <row r="25497" spans="19:29" x14ac:dyDescent="0.25">
      <c r="S25497" s="108"/>
      <c r="U25497" s="108"/>
      <c r="W25497" s="108"/>
      <c r="Y25497" s="108"/>
      <c r="AA25497" s="108"/>
      <c r="AC25497" s="108"/>
    </row>
    <row r="25498" spans="19:29" x14ac:dyDescent="0.25">
      <c r="S25498" s="108"/>
      <c r="U25498" s="108"/>
      <c r="W25498" s="108"/>
      <c r="Y25498" s="108"/>
      <c r="AA25498" s="108"/>
      <c r="AC25498" s="108"/>
    </row>
    <row r="25499" spans="19:29" x14ac:dyDescent="0.25">
      <c r="S25499" s="108"/>
      <c r="U25499" s="108"/>
      <c r="W25499" s="108"/>
      <c r="Y25499" s="108"/>
      <c r="AA25499" s="108"/>
      <c r="AC25499" s="108"/>
    </row>
    <row r="25500" spans="19:29" x14ac:dyDescent="0.25">
      <c r="S25500" s="110"/>
      <c r="U25500" s="110"/>
      <c r="W25500" s="110"/>
      <c r="Y25500" s="110"/>
      <c r="AA25500" s="110"/>
      <c r="AC25500" s="110"/>
    </row>
    <row r="25501" spans="19:29" x14ac:dyDescent="0.25">
      <c r="S25501" s="110"/>
      <c r="U25501" s="110"/>
      <c r="W25501" s="110"/>
      <c r="Y25501" s="110"/>
      <c r="AA25501" s="110"/>
      <c r="AC25501" s="110"/>
    </row>
    <row r="25502" spans="19:29" x14ac:dyDescent="0.25">
      <c r="S25502" s="110"/>
      <c r="U25502" s="110"/>
      <c r="W25502" s="110"/>
      <c r="Y25502" s="110"/>
      <c r="AA25502" s="110"/>
      <c r="AC25502" s="110"/>
    </row>
    <row r="25503" spans="19:29" x14ac:dyDescent="0.25">
      <c r="S25503" s="110"/>
      <c r="U25503" s="110"/>
      <c r="W25503" s="110"/>
      <c r="Y25503" s="110"/>
      <c r="AA25503" s="110"/>
      <c r="AC25503" s="110"/>
    </row>
    <row r="25504" spans="19:29" x14ac:dyDescent="0.25">
      <c r="S25504" s="111"/>
      <c r="U25504" s="111"/>
      <c r="W25504" s="111"/>
      <c r="Y25504" s="111"/>
      <c r="AA25504" s="111"/>
      <c r="AC25504" s="111"/>
    </row>
    <row r="25505" spans="19:29" x14ac:dyDescent="0.25">
      <c r="S25505" s="107"/>
      <c r="U25505" s="107"/>
      <c r="W25505" s="107"/>
      <c r="Y25505" s="107"/>
      <c r="AA25505" s="107"/>
      <c r="AC25505" s="107"/>
    </row>
    <row r="25506" spans="19:29" x14ac:dyDescent="0.25">
      <c r="S25506" s="108"/>
      <c r="U25506" s="108"/>
      <c r="W25506" s="108"/>
      <c r="Y25506" s="108"/>
      <c r="AA25506" s="108"/>
      <c r="AC25506" s="108"/>
    </row>
    <row r="25507" spans="19:29" x14ac:dyDescent="0.25">
      <c r="S25507" s="108"/>
      <c r="U25507" s="108"/>
      <c r="W25507" s="108"/>
      <c r="Y25507" s="108"/>
      <c r="AA25507" s="108"/>
      <c r="AC25507" s="108"/>
    </row>
    <row r="25508" spans="19:29" x14ac:dyDescent="0.25">
      <c r="S25508" s="109"/>
      <c r="U25508" s="109"/>
      <c r="W25508" s="109"/>
      <c r="Y25508" s="109"/>
      <c r="AA25508" s="109"/>
      <c r="AC25508" s="109"/>
    </row>
    <row r="25509" spans="19:29" x14ac:dyDescent="0.25">
      <c r="S25509" s="108"/>
      <c r="U25509" s="108"/>
      <c r="W25509" s="108"/>
      <c r="Y25509" s="108"/>
      <c r="AA25509" s="108"/>
      <c r="AC25509" s="108"/>
    </row>
    <row r="25510" spans="19:29" x14ac:dyDescent="0.25">
      <c r="S25510" s="108"/>
      <c r="U25510" s="108"/>
      <c r="W25510" s="108"/>
      <c r="Y25510" s="108"/>
      <c r="AA25510" s="108"/>
      <c r="AC25510" s="108"/>
    </row>
    <row r="25511" spans="19:29" x14ac:dyDescent="0.25">
      <c r="S25511" s="109"/>
      <c r="U25511" s="109"/>
      <c r="W25511" s="109"/>
      <c r="Y25511" s="109"/>
      <c r="AA25511" s="109"/>
      <c r="AC25511" s="109"/>
    </row>
    <row r="25512" spans="19:29" x14ac:dyDescent="0.25">
      <c r="S25512" s="108"/>
      <c r="U25512" s="108"/>
      <c r="W25512" s="108"/>
      <c r="Y25512" s="108"/>
      <c r="AA25512" s="108"/>
      <c r="AC25512" s="108"/>
    </row>
    <row r="25513" spans="19:29" x14ac:dyDescent="0.25">
      <c r="S25513" s="109"/>
      <c r="U25513" s="109"/>
      <c r="W25513" s="109"/>
      <c r="Y25513" s="109"/>
      <c r="AA25513" s="109"/>
      <c r="AC25513" s="109"/>
    </row>
    <row r="25514" spans="19:29" x14ac:dyDescent="0.25">
      <c r="S25514" s="108"/>
      <c r="U25514" s="108"/>
      <c r="W25514" s="108"/>
      <c r="Y25514" s="108"/>
      <c r="AA25514" s="108"/>
      <c r="AC25514" s="108"/>
    </row>
    <row r="25515" spans="19:29" x14ac:dyDescent="0.25">
      <c r="S25515" s="108"/>
      <c r="U25515" s="108"/>
      <c r="W25515" s="108"/>
      <c r="Y25515" s="108"/>
      <c r="AA25515" s="108"/>
      <c r="AC25515" s="108"/>
    </row>
    <row r="25516" spans="19:29" x14ac:dyDescent="0.25">
      <c r="S25516" s="108"/>
      <c r="U25516" s="108"/>
      <c r="W25516" s="108"/>
      <c r="Y25516" s="108"/>
      <c r="AA25516" s="108"/>
      <c r="AC25516" s="108"/>
    </row>
    <row r="25517" spans="19:29" x14ac:dyDescent="0.25">
      <c r="S25517" s="110"/>
      <c r="U25517" s="110"/>
      <c r="W25517" s="110"/>
      <c r="Y25517" s="110"/>
      <c r="AA25517" s="110"/>
      <c r="AC25517" s="110"/>
    </row>
    <row r="25518" spans="19:29" x14ac:dyDescent="0.25">
      <c r="S25518" s="110"/>
      <c r="U25518" s="110"/>
      <c r="W25518" s="110"/>
      <c r="Y25518" s="110"/>
      <c r="AA25518" s="110"/>
      <c r="AC25518" s="110"/>
    </row>
    <row r="25519" spans="19:29" x14ac:dyDescent="0.25">
      <c r="S25519" s="110"/>
      <c r="U25519" s="110"/>
      <c r="W25519" s="110"/>
      <c r="Y25519" s="110"/>
      <c r="AA25519" s="110"/>
      <c r="AC25519" s="110"/>
    </row>
    <row r="25520" spans="19:29" x14ac:dyDescent="0.25">
      <c r="S25520" s="110"/>
      <c r="U25520" s="110"/>
      <c r="W25520" s="110"/>
      <c r="Y25520" s="110"/>
      <c r="AA25520" s="110"/>
      <c r="AC25520" s="110"/>
    </row>
    <row r="25521" spans="19:29" x14ac:dyDescent="0.25">
      <c r="S25521" s="111"/>
      <c r="U25521" s="111"/>
      <c r="W25521" s="111"/>
      <c r="Y25521" s="111"/>
      <c r="AA25521" s="111"/>
      <c r="AC25521" s="111"/>
    </row>
    <row r="25522" spans="19:29" x14ac:dyDescent="0.25">
      <c r="S25522" s="107"/>
      <c r="U25522" s="107"/>
      <c r="W25522" s="107"/>
      <c r="Y25522" s="107"/>
      <c r="AA25522" s="107"/>
      <c r="AC25522" s="107"/>
    </row>
    <row r="25523" spans="19:29" x14ac:dyDescent="0.25">
      <c r="S25523" s="108"/>
      <c r="U25523" s="108"/>
      <c r="W25523" s="108"/>
      <c r="Y25523" s="108"/>
      <c r="AA25523" s="108"/>
      <c r="AC25523" s="108"/>
    </row>
    <row r="25524" spans="19:29" x14ac:dyDescent="0.25">
      <c r="S25524" s="108"/>
      <c r="U25524" s="108"/>
      <c r="W25524" s="108"/>
      <c r="Y25524" s="108"/>
      <c r="AA25524" s="108"/>
      <c r="AC25524" s="108"/>
    </row>
    <row r="25525" spans="19:29" x14ac:dyDescent="0.25">
      <c r="S25525" s="109"/>
      <c r="U25525" s="109"/>
      <c r="W25525" s="109"/>
      <c r="Y25525" s="109"/>
      <c r="AA25525" s="109"/>
      <c r="AC25525" s="109"/>
    </row>
    <row r="25526" spans="19:29" x14ac:dyDescent="0.25">
      <c r="S25526" s="108"/>
      <c r="U25526" s="108"/>
      <c r="W25526" s="108"/>
      <c r="Y25526" s="108"/>
      <c r="AA25526" s="108"/>
      <c r="AC25526" s="108"/>
    </row>
    <row r="25527" spans="19:29" x14ac:dyDescent="0.25">
      <c r="S25527" s="108"/>
      <c r="U25527" s="108"/>
      <c r="W25527" s="108"/>
      <c r="Y25527" s="108"/>
      <c r="AA25527" s="108"/>
      <c r="AC25527" s="108"/>
    </row>
    <row r="25528" spans="19:29" x14ac:dyDescent="0.25">
      <c r="S25528" s="109"/>
      <c r="U25528" s="109"/>
      <c r="W25528" s="109"/>
      <c r="Y25528" s="109"/>
      <c r="AA25528" s="109"/>
      <c r="AC25528" s="109"/>
    </row>
    <row r="25529" spans="19:29" x14ac:dyDescent="0.25">
      <c r="S25529" s="108"/>
      <c r="U25529" s="108"/>
      <c r="W25529" s="108"/>
      <c r="Y25529" s="108"/>
      <c r="AA25529" s="108"/>
      <c r="AC25529" s="108"/>
    </row>
    <row r="25530" spans="19:29" x14ac:dyDescent="0.25">
      <c r="S25530" s="109"/>
      <c r="U25530" s="109"/>
      <c r="W25530" s="109"/>
      <c r="Y25530" s="109"/>
      <c r="AA25530" s="109"/>
      <c r="AC25530" s="109"/>
    </row>
    <row r="25531" spans="19:29" x14ac:dyDescent="0.25">
      <c r="S25531" s="108"/>
      <c r="U25531" s="108"/>
      <c r="W25531" s="108"/>
      <c r="Y25531" s="108"/>
      <c r="AA25531" s="108"/>
      <c r="AC25531" s="108"/>
    </row>
    <row r="25532" spans="19:29" x14ac:dyDescent="0.25">
      <c r="S25532" s="108"/>
      <c r="U25532" s="108"/>
      <c r="W25532" s="108"/>
      <c r="Y25532" s="108"/>
      <c r="AA25532" s="108"/>
      <c r="AC25532" s="108"/>
    </row>
    <row r="25533" spans="19:29" x14ac:dyDescent="0.25">
      <c r="S25533" s="108"/>
      <c r="U25533" s="108"/>
      <c r="W25533" s="108"/>
      <c r="Y25533" s="108"/>
      <c r="AA25533" s="108"/>
      <c r="AC25533" s="108"/>
    </row>
    <row r="25534" spans="19:29" x14ac:dyDescent="0.25">
      <c r="S25534" s="110"/>
      <c r="U25534" s="110"/>
      <c r="W25534" s="110"/>
      <c r="Y25534" s="110"/>
      <c r="AA25534" s="110"/>
      <c r="AC25534" s="110"/>
    </row>
    <row r="25535" spans="19:29" x14ac:dyDescent="0.25">
      <c r="S25535" s="110"/>
      <c r="U25535" s="110"/>
      <c r="W25535" s="110"/>
      <c r="Y25535" s="110"/>
      <c r="AA25535" s="110"/>
      <c r="AC25535" s="110"/>
    </row>
    <row r="25536" spans="19:29" x14ac:dyDescent="0.25">
      <c r="S25536" s="110"/>
      <c r="U25536" s="110"/>
      <c r="W25536" s="110"/>
      <c r="Y25536" s="110"/>
      <c r="AA25536" s="110"/>
      <c r="AC25536" s="110"/>
    </row>
    <row r="25537" spans="19:29" x14ac:dyDescent="0.25">
      <c r="S25537" s="110"/>
      <c r="U25537" s="110"/>
      <c r="W25537" s="110"/>
      <c r="Y25537" s="110"/>
      <c r="AA25537" s="110"/>
      <c r="AC25537" s="110"/>
    </row>
    <row r="25538" spans="19:29" x14ac:dyDescent="0.25">
      <c r="S25538" s="111"/>
      <c r="U25538" s="111"/>
      <c r="W25538" s="111"/>
      <c r="Y25538" s="111"/>
      <c r="AA25538" s="111"/>
      <c r="AC25538" s="111"/>
    </row>
    <row r="25539" spans="19:29" x14ac:dyDescent="0.25">
      <c r="S25539" s="107"/>
      <c r="U25539" s="107"/>
      <c r="W25539" s="107"/>
      <c r="Y25539" s="107"/>
      <c r="AA25539" s="107"/>
      <c r="AC25539" s="107"/>
    </row>
    <row r="25540" spans="19:29" x14ac:dyDescent="0.25">
      <c r="S25540" s="108"/>
      <c r="U25540" s="108"/>
      <c r="W25540" s="108"/>
      <c r="Y25540" s="108"/>
      <c r="AA25540" s="108"/>
      <c r="AC25540" s="108"/>
    </row>
    <row r="25541" spans="19:29" x14ac:dyDescent="0.25">
      <c r="S25541" s="108"/>
      <c r="U25541" s="108"/>
      <c r="W25541" s="108"/>
      <c r="Y25541" s="108"/>
      <c r="AA25541" s="108"/>
      <c r="AC25541" s="108"/>
    </row>
    <row r="25542" spans="19:29" x14ac:dyDescent="0.25">
      <c r="S25542" s="109"/>
      <c r="U25542" s="109"/>
      <c r="W25542" s="109"/>
      <c r="Y25542" s="109"/>
      <c r="AA25542" s="109"/>
      <c r="AC25542" s="109"/>
    </row>
    <row r="25543" spans="19:29" x14ac:dyDescent="0.25">
      <c r="S25543" s="108"/>
      <c r="U25543" s="108"/>
      <c r="W25543" s="108"/>
      <c r="Y25543" s="108"/>
      <c r="AA25543" s="108"/>
      <c r="AC25543" s="108"/>
    </row>
    <row r="25544" spans="19:29" x14ac:dyDescent="0.25">
      <c r="S25544" s="108"/>
      <c r="U25544" s="108"/>
      <c r="W25544" s="108"/>
      <c r="Y25544" s="108"/>
      <c r="AA25544" s="108"/>
      <c r="AC25544" s="108"/>
    </row>
    <row r="25545" spans="19:29" x14ac:dyDescent="0.25">
      <c r="S25545" s="109"/>
      <c r="U25545" s="109"/>
      <c r="W25545" s="109"/>
      <c r="Y25545" s="109"/>
      <c r="AA25545" s="109"/>
      <c r="AC25545" s="109"/>
    </row>
    <row r="25546" spans="19:29" x14ac:dyDescent="0.25">
      <c r="S25546" s="108"/>
      <c r="U25546" s="108"/>
      <c r="W25546" s="108"/>
      <c r="Y25546" s="108"/>
      <c r="AA25546" s="108"/>
      <c r="AC25546" s="108"/>
    </row>
    <row r="25547" spans="19:29" x14ac:dyDescent="0.25">
      <c r="S25547" s="109"/>
      <c r="U25547" s="109"/>
      <c r="W25547" s="109"/>
      <c r="Y25547" s="109"/>
      <c r="AA25547" s="109"/>
      <c r="AC25547" s="109"/>
    </row>
    <row r="25548" spans="19:29" x14ac:dyDescent="0.25">
      <c r="S25548" s="108"/>
      <c r="U25548" s="108"/>
      <c r="W25548" s="108"/>
      <c r="Y25548" s="108"/>
      <c r="AA25548" s="108"/>
      <c r="AC25548" s="108"/>
    </row>
    <row r="25549" spans="19:29" x14ac:dyDescent="0.25">
      <c r="S25549" s="108"/>
      <c r="U25549" s="108"/>
      <c r="W25549" s="108"/>
      <c r="Y25549" s="108"/>
      <c r="AA25549" s="108"/>
      <c r="AC25549" s="108"/>
    </row>
    <row r="25550" spans="19:29" x14ac:dyDescent="0.25">
      <c r="S25550" s="108"/>
      <c r="U25550" s="108"/>
      <c r="W25550" s="108"/>
      <c r="Y25550" s="108"/>
      <c r="AA25550" s="108"/>
      <c r="AC25550" s="108"/>
    </row>
    <row r="25551" spans="19:29" x14ac:dyDescent="0.25">
      <c r="S25551" s="110"/>
      <c r="U25551" s="110"/>
      <c r="W25551" s="110"/>
      <c r="Y25551" s="110"/>
      <c r="AA25551" s="110"/>
      <c r="AC25551" s="110"/>
    </row>
    <row r="25552" spans="19:29" x14ac:dyDescent="0.25">
      <c r="S25552" s="110"/>
      <c r="U25552" s="110"/>
      <c r="W25552" s="110"/>
      <c r="Y25552" s="110"/>
      <c r="AA25552" s="110"/>
      <c r="AC25552" s="110"/>
    </row>
    <row r="25553" spans="19:29" x14ac:dyDescent="0.25">
      <c r="S25553" s="110"/>
      <c r="U25553" s="110"/>
      <c r="W25553" s="110"/>
      <c r="Y25553" s="110"/>
      <c r="AA25553" s="110"/>
      <c r="AC25553" s="110"/>
    </row>
    <row r="25554" spans="19:29" x14ac:dyDescent="0.25">
      <c r="S25554" s="110"/>
      <c r="U25554" s="110"/>
      <c r="W25554" s="110"/>
      <c r="Y25554" s="110"/>
      <c r="AA25554" s="110"/>
      <c r="AC25554" s="110"/>
    </row>
    <row r="25555" spans="19:29" x14ac:dyDescent="0.25">
      <c r="S25555" s="111"/>
      <c r="U25555" s="111"/>
      <c r="W25555" s="111"/>
      <c r="Y25555" s="111"/>
      <c r="AA25555" s="111"/>
      <c r="AC25555" s="111"/>
    </row>
    <row r="25556" spans="19:29" x14ac:dyDescent="0.25">
      <c r="S25556" s="107"/>
      <c r="U25556" s="107"/>
      <c r="W25556" s="107"/>
      <c r="Y25556" s="107"/>
      <c r="AA25556" s="107"/>
      <c r="AC25556" s="107"/>
    </row>
    <row r="25557" spans="19:29" x14ac:dyDescent="0.25">
      <c r="S25557" s="108"/>
      <c r="U25557" s="108"/>
      <c r="W25557" s="108"/>
      <c r="Y25557" s="108"/>
      <c r="AA25557" s="108"/>
      <c r="AC25557" s="108"/>
    </row>
    <row r="25558" spans="19:29" x14ac:dyDescent="0.25">
      <c r="S25558" s="108"/>
      <c r="U25558" s="108"/>
      <c r="W25558" s="108"/>
      <c r="Y25558" s="108"/>
      <c r="AA25558" s="108"/>
      <c r="AC25558" s="108"/>
    </row>
    <row r="25559" spans="19:29" x14ac:dyDescent="0.25">
      <c r="S25559" s="109"/>
      <c r="U25559" s="109"/>
      <c r="W25559" s="109"/>
      <c r="Y25559" s="109"/>
      <c r="AA25559" s="109"/>
      <c r="AC25559" s="109"/>
    </row>
    <row r="25560" spans="19:29" x14ac:dyDescent="0.25">
      <c r="S25560" s="108"/>
      <c r="U25560" s="108"/>
      <c r="W25560" s="108"/>
      <c r="Y25560" s="108"/>
      <c r="AA25560" s="108"/>
      <c r="AC25560" s="108"/>
    </row>
    <row r="25561" spans="19:29" x14ac:dyDescent="0.25">
      <c r="S25561" s="108"/>
      <c r="U25561" s="108"/>
      <c r="W25561" s="108"/>
      <c r="Y25561" s="108"/>
      <c r="AA25561" s="108"/>
      <c r="AC25561" s="108"/>
    </row>
    <row r="25562" spans="19:29" x14ac:dyDescent="0.25">
      <c r="S25562" s="109"/>
      <c r="U25562" s="109"/>
      <c r="W25562" s="109"/>
      <c r="Y25562" s="109"/>
      <c r="AA25562" s="109"/>
      <c r="AC25562" s="109"/>
    </row>
    <row r="25563" spans="19:29" x14ac:dyDescent="0.25">
      <c r="S25563" s="108"/>
      <c r="U25563" s="108"/>
      <c r="W25563" s="108"/>
      <c r="Y25563" s="108"/>
      <c r="AA25563" s="108"/>
      <c r="AC25563" s="108"/>
    </row>
    <row r="25564" spans="19:29" x14ac:dyDescent="0.25">
      <c r="S25564" s="109"/>
      <c r="U25564" s="109"/>
      <c r="W25564" s="109"/>
      <c r="Y25564" s="109"/>
      <c r="AA25564" s="109"/>
      <c r="AC25564" s="109"/>
    </row>
    <row r="25565" spans="19:29" x14ac:dyDescent="0.25">
      <c r="S25565" s="108"/>
      <c r="U25565" s="108"/>
      <c r="W25565" s="108"/>
      <c r="Y25565" s="108"/>
      <c r="AA25565" s="108"/>
      <c r="AC25565" s="108"/>
    </row>
    <row r="25566" spans="19:29" x14ac:dyDescent="0.25">
      <c r="S25566" s="108"/>
      <c r="U25566" s="108"/>
      <c r="W25566" s="108"/>
      <c r="Y25566" s="108"/>
      <c r="AA25566" s="108"/>
      <c r="AC25566" s="108"/>
    </row>
    <row r="25567" spans="19:29" x14ac:dyDescent="0.25">
      <c r="S25567" s="108"/>
      <c r="U25567" s="108"/>
      <c r="W25567" s="108"/>
      <c r="Y25567" s="108"/>
      <c r="AA25567" s="108"/>
      <c r="AC25567" s="108"/>
    </row>
    <row r="25568" spans="19:29" x14ac:dyDescent="0.25">
      <c r="S25568" s="110"/>
      <c r="U25568" s="110"/>
      <c r="W25568" s="110"/>
      <c r="Y25568" s="110"/>
      <c r="AA25568" s="110"/>
      <c r="AC25568" s="110"/>
    </row>
    <row r="25569" spans="19:29" x14ac:dyDescent="0.25">
      <c r="S25569" s="110"/>
      <c r="U25569" s="110"/>
      <c r="W25569" s="110"/>
      <c r="Y25569" s="110"/>
      <c r="AA25569" s="110"/>
      <c r="AC25569" s="110"/>
    </row>
    <row r="25570" spans="19:29" x14ac:dyDescent="0.25">
      <c r="S25570" s="110"/>
      <c r="U25570" s="110"/>
      <c r="W25570" s="110"/>
      <c r="Y25570" s="110"/>
      <c r="AA25570" s="110"/>
      <c r="AC25570" s="110"/>
    </row>
    <row r="25571" spans="19:29" x14ac:dyDescent="0.25">
      <c r="S25571" s="110"/>
      <c r="U25571" s="110"/>
      <c r="W25571" s="110"/>
      <c r="Y25571" s="110"/>
      <c r="AA25571" s="110"/>
      <c r="AC25571" s="110"/>
    </row>
    <row r="25572" spans="19:29" x14ac:dyDescent="0.25">
      <c r="S25572" s="111"/>
      <c r="U25572" s="111"/>
      <c r="W25572" s="111"/>
      <c r="Y25572" s="111"/>
      <c r="AA25572" s="111"/>
      <c r="AC25572" s="111"/>
    </row>
    <row r="25573" spans="19:29" x14ac:dyDescent="0.25">
      <c r="S25573" s="107"/>
      <c r="U25573" s="107"/>
      <c r="W25573" s="107"/>
      <c r="Y25573" s="107"/>
      <c r="AA25573" s="107"/>
      <c r="AC25573" s="107"/>
    </row>
    <row r="25574" spans="19:29" x14ac:dyDescent="0.25">
      <c r="S25574" s="108"/>
      <c r="U25574" s="108"/>
      <c r="W25574" s="108"/>
      <c r="Y25574" s="108"/>
      <c r="AA25574" s="108"/>
      <c r="AC25574" s="108"/>
    </row>
    <row r="25575" spans="19:29" x14ac:dyDescent="0.25">
      <c r="S25575" s="108"/>
      <c r="U25575" s="108"/>
      <c r="W25575" s="108"/>
      <c r="Y25575" s="108"/>
      <c r="AA25575" s="108"/>
      <c r="AC25575" s="108"/>
    </row>
    <row r="25576" spans="19:29" x14ac:dyDescent="0.25">
      <c r="S25576" s="109"/>
      <c r="U25576" s="109"/>
      <c r="W25576" s="109"/>
      <c r="Y25576" s="109"/>
      <c r="AA25576" s="109"/>
      <c r="AC25576" s="109"/>
    </row>
    <row r="25577" spans="19:29" x14ac:dyDescent="0.25">
      <c r="S25577" s="108"/>
      <c r="U25577" s="108"/>
      <c r="W25577" s="108"/>
      <c r="Y25577" s="108"/>
      <c r="AA25577" s="108"/>
      <c r="AC25577" s="108"/>
    </row>
    <row r="25578" spans="19:29" x14ac:dyDescent="0.25">
      <c r="S25578" s="108"/>
      <c r="U25578" s="108"/>
      <c r="W25578" s="108"/>
      <c r="Y25578" s="108"/>
      <c r="AA25578" s="108"/>
      <c r="AC25578" s="108"/>
    </row>
    <row r="25579" spans="19:29" x14ac:dyDescent="0.25">
      <c r="S25579" s="109"/>
      <c r="U25579" s="109"/>
      <c r="W25579" s="109"/>
      <c r="Y25579" s="109"/>
      <c r="AA25579" s="109"/>
      <c r="AC25579" s="109"/>
    </row>
    <row r="25580" spans="19:29" x14ac:dyDescent="0.25">
      <c r="S25580" s="108"/>
      <c r="U25580" s="108"/>
      <c r="W25580" s="108"/>
      <c r="Y25580" s="108"/>
      <c r="AA25580" s="108"/>
      <c r="AC25580" s="108"/>
    </row>
    <row r="25581" spans="19:29" x14ac:dyDescent="0.25">
      <c r="S25581" s="109"/>
      <c r="U25581" s="109"/>
      <c r="W25581" s="109"/>
      <c r="Y25581" s="109"/>
      <c r="AA25581" s="109"/>
      <c r="AC25581" s="109"/>
    </row>
    <row r="25582" spans="19:29" x14ac:dyDescent="0.25">
      <c r="S25582" s="108"/>
      <c r="U25582" s="108"/>
      <c r="W25582" s="108"/>
      <c r="Y25582" s="108"/>
      <c r="AA25582" s="108"/>
      <c r="AC25582" s="108"/>
    </row>
    <row r="25583" spans="19:29" x14ac:dyDescent="0.25">
      <c r="S25583" s="108"/>
      <c r="U25583" s="108"/>
      <c r="W25583" s="108"/>
      <c r="Y25583" s="108"/>
      <c r="AA25583" s="108"/>
      <c r="AC25583" s="108"/>
    </row>
    <row r="25584" spans="19:29" x14ac:dyDescent="0.25">
      <c r="S25584" s="108"/>
      <c r="U25584" s="108"/>
      <c r="W25584" s="108"/>
      <c r="Y25584" s="108"/>
      <c r="AA25584" s="108"/>
      <c r="AC25584" s="108"/>
    </row>
    <row r="25585" spans="19:29" x14ac:dyDescent="0.25">
      <c r="S25585" s="110"/>
      <c r="U25585" s="110"/>
      <c r="W25585" s="110"/>
      <c r="Y25585" s="110"/>
      <c r="AA25585" s="110"/>
      <c r="AC25585" s="110"/>
    </row>
    <row r="25586" spans="19:29" x14ac:dyDescent="0.25">
      <c r="S25586" s="110"/>
      <c r="U25586" s="110"/>
      <c r="W25586" s="110"/>
      <c r="Y25586" s="110"/>
      <c r="AA25586" s="110"/>
      <c r="AC25586" s="110"/>
    </row>
    <row r="25587" spans="19:29" x14ac:dyDescent="0.25">
      <c r="S25587" s="110"/>
      <c r="U25587" s="110"/>
      <c r="W25587" s="110"/>
      <c r="Y25587" s="110"/>
      <c r="AA25587" s="110"/>
      <c r="AC25587" s="110"/>
    </row>
    <row r="25588" spans="19:29" x14ac:dyDescent="0.25">
      <c r="S25588" s="110"/>
      <c r="U25588" s="110"/>
      <c r="W25588" s="110"/>
      <c r="Y25588" s="110"/>
      <c r="AA25588" s="110"/>
      <c r="AC25588" s="110"/>
    </row>
    <row r="25589" spans="19:29" x14ac:dyDescent="0.25">
      <c r="S25589" s="111"/>
      <c r="U25589" s="111"/>
      <c r="W25589" s="111"/>
      <c r="Y25589" s="111"/>
      <c r="AA25589" s="111"/>
      <c r="AC25589" s="111"/>
    </row>
    <row r="25590" spans="19:29" x14ac:dyDescent="0.25">
      <c r="S25590" s="107"/>
      <c r="U25590" s="107"/>
      <c r="W25590" s="107"/>
      <c r="Y25590" s="107"/>
      <c r="AA25590" s="107"/>
      <c r="AC25590" s="107"/>
    </row>
    <row r="25591" spans="19:29" x14ac:dyDescent="0.25">
      <c r="S25591" s="108"/>
      <c r="U25591" s="108"/>
      <c r="W25591" s="108"/>
      <c r="Y25591" s="108"/>
      <c r="AA25591" s="108"/>
      <c r="AC25591" s="108"/>
    </row>
    <row r="25592" spans="19:29" x14ac:dyDescent="0.25">
      <c r="S25592" s="108"/>
      <c r="U25592" s="108"/>
      <c r="W25592" s="108"/>
      <c r="Y25592" s="108"/>
      <c r="AA25592" s="108"/>
      <c r="AC25592" s="108"/>
    </row>
    <row r="25593" spans="19:29" x14ac:dyDescent="0.25">
      <c r="S25593" s="109"/>
      <c r="U25593" s="109"/>
      <c r="W25593" s="109"/>
      <c r="Y25593" s="109"/>
      <c r="AA25593" s="109"/>
      <c r="AC25593" s="109"/>
    </row>
    <row r="25594" spans="19:29" x14ac:dyDescent="0.25">
      <c r="S25594" s="108"/>
      <c r="U25594" s="108"/>
      <c r="W25594" s="108"/>
      <c r="Y25594" s="108"/>
      <c r="AA25594" s="108"/>
      <c r="AC25594" s="108"/>
    </row>
    <row r="25595" spans="19:29" x14ac:dyDescent="0.25">
      <c r="S25595" s="108"/>
      <c r="U25595" s="108"/>
      <c r="W25595" s="108"/>
      <c r="Y25595" s="108"/>
      <c r="AA25595" s="108"/>
      <c r="AC25595" s="108"/>
    </row>
    <row r="25596" spans="19:29" x14ac:dyDescent="0.25">
      <c r="S25596" s="109"/>
      <c r="U25596" s="109"/>
      <c r="W25596" s="109"/>
      <c r="Y25596" s="109"/>
      <c r="AA25596" s="109"/>
      <c r="AC25596" s="109"/>
    </row>
    <row r="25597" spans="19:29" x14ac:dyDescent="0.25">
      <c r="S25597" s="108"/>
      <c r="U25597" s="108"/>
      <c r="W25597" s="108"/>
      <c r="Y25597" s="108"/>
      <c r="AA25597" s="108"/>
      <c r="AC25597" s="108"/>
    </row>
    <row r="25598" spans="19:29" x14ac:dyDescent="0.25">
      <c r="S25598" s="109"/>
      <c r="U25598" s="109"/>
      <c r="W25598" s="109"/>
      <c r="Y25598" s="109"/>
      <c r="AA25598" s="109"/>
      <c r="AC25598" s="109"/>
    </row>
    <row r="25599" spans="19:29" x14ac:dyDescent="0.25">
      <c r="S25599" s="108"/>
      <c r="U25599" s="108"/>
      <c r="W25599" s="108"/>
      <c r="Y25599" s="108"/>
      <c r="AA25599" s="108"/>
      <c r="AC25599" s="108"/>
    </row>
    <row r="25600" spans="19:29" x14ac:dyDescent="0.25">
      <c r="S25600" s="108"/>
      <c r="U25600" s="108"/>
      <c r="W25600" s="108"/>
      <c r="Y25600" s="108"/>
      <c r="AA25600" s="108"/>
      <c r="AC25600" s="108"/>
    </row>
    <row r="25601" spans="19:29" x14ac:dyDescent="0.25">
      <c r="S25601" s="108"/>
      <c r="U25601" s="108"/>
      <c r="W25601" s="108"/>
      <c r="Y25601" s="108"/>
      <c r="AA25601" s="108"/>
      <c r="AC25601" s="108"/>
    </row>
    <row r="25602" spans="19:29" x14ac:dyDescent="0.25">
      <c r="S25602" s="110"/>
      <c r="U25602" s="110"/>
      <c r="W25602" s="110"/>
      <c r="Y25602" s="110"/>
      <c r="AA25602" s="110"/>
      <c r="AC25602" s="110"/>
    </row>
    <row r="25603" spans="19:29" x14ac:dyDescent="0.25">
      <c r="S25603" s="110"/>
      <c r="U25603" s="110"/>
      <c r="W25603" s="110"/>
      <c r="Y25603" s="110"/>
      <c r="AA25603" s="110"/>
      <c r="AC25603" s="110"/>
    </row>
    <row r="25604" spans="19:29" x14ac:dyDescent="0.25">
      <c r="S25604" s="110"/>
      <c r="U25604" s="110"/>
      <c r="W25604" s="110"/>
      <c r="Y25604" s="110"/>
      <c r="AA25604" s="110"/>
      <c r="AC25604" s="110"/>
    </row>
    <row r="25605" spans="19:29" x14ac:dyDescent="0.25">
      <c r="S25605" s="110"/>
      <c r="U25605" s="110"/>
      <c r="W25605" s="110"/>
      <c r="Y25605" s="110"/>
      <c r="AA25605" s="110"/>
      <c r="AC25605" s="110"/>
    </row>
    <row r="25606" spans="19:29" x14ac:dyDescent="0.25">
      <c r="S25606" s="111"/>
      <c r="U25606" s="111"/>
      <c r="W25606" s="111"/>
      <c r="Y25606" s="111"/>
      <c r="AA25606" s="111"/>
      <c r="AC25606" s="111"/>
    </row>
    <row r="25607" spans="19:29" x14ac:dyDescent="0.25">
      <c r="S25607" s="107"/>
      <c r="U25607" s="107"/>
      <c r="W25607" s="107"/>
      <c r="Y25607" s="107"/>
      <c r="AA25607" s="107"/>
      <c r="AC25607" s="107"/>
    </row>
    <row r="25608" spans="19:29" x14ac:dyDescent="0.25">
      <c r="S25608" s="108"/>
      <c r="U25608" s="108"/>
      <c r="W25608" s="108"/>
      <c r="Y25608" s="108"/>
      <c r="AA25608" s="108"/>
      <c r="AC25608" s="108"/>
    </row>
    <row r="25609" spans="19:29" x14ac:dyDescent="0.25">
      <c r="S25609" s="108"/>
      <c r="U25609" s="108"/>
      <c r="W25609" s="108"/>
      <c r="Y25609" s="108"/>
      <c r="AA25609" s="108"/>
      <c r="AC25609" s="108"/>
    </row>
    <row r="25610" spans="19:29" x14ac:dyDescent="0.25">
      <c r="S25610" s="109"/>
      <c r="U25610" s="109"/>
      <c r="W25610" s="109"/>
      <c r="Y25610" s="109"/>
      <c r="AA25610" s="109"/>
      <c r="AC25610" s="109"/>
    </row>
    <row r="25611" spans="19:29" x14ac:dyDescent="0.25">
      <c r="S25611" s="108"/>
      <c r="U25611" s="108"/>
      <c r="W25611" s="108"/>
      <c r="Y25611" s="108"/>
      <c r="AA25611" s="108"/>
      <c r="AC25611" s="108"/>
    </row>
    <row r="25612" spans="19:29" x14ac:dyDescent="0.25">
      <c r="S25612" s="108"/>
      <c r="U25612" s="108"/>
      <c r="W25612" s="108"/>
      <c r="Y25612" s="108"/>
      <c r="AA25612" s="108"/>
      <c r="AC25612" s="108"/>
    </row>
    <row r="25613" spans="19:29" x14ac:dyDescent="0.25">
      <c r="S25613" s="109"/>
      <c r="U25613" s="109"/>
      <c r="W25613" s="109"/>
      <c r="Y25613" s="109"/>
      <c r="AA25613" s="109"/>
      <c r="AC25613" s="109"/>
    </row>
    <row r="25614" spans="19:29" x14ac:dyDescent="0.25">
      <c r="S25614" s="108"/>
      <c r="U25614" s="108"/>
      <c r="W25614" s="108"/>
      <c r="Y25614" s="108"/>
      <c r="AA25614" s="108"/>
      <c r="AC25614" s="108"/>
    </row>
    <row r="25615" spans="19:29" x14ac:dyDescent="0.25">
      <c r="S25615" s="109"/>
      <c r="U25615" s="109"/>
      <c r="W25615" s="109"/>
      <c r="Y25615" s="109"/>
      <c r="AA25615" s="109"/>
      <c r="AC25615" s="109"/>
    </row>
    <row r="25616" spans="19:29" x14ac:dyDescent="0.25">
      <c r="S25616" s="108"/>
      <c r="U25616" s="108"/>
      <c r="W25616" s="108"/>
      <c r="Y25616" s="108"/>
      <c r="AA25616" s="108"/>
      <c r="AC25616" s="108"/>
    </row>
    <row r="25617" spans="19:29" x14ac:dyDescent="0.25">
      <c r="S25617" s="108"/>
      <c r="U25617" s="108"/>
      <c r="W25617" s="108"/>
      <c r="Y25617" s="108"/>
      <c r="AA25617" s="108"/>
      <c r="AC25617" s="108"/>
    </row>
    <row r="25618" spans="19:29" x14ac:dyDescent="0.25">
      <c r="S25618" s="108"/>
      <c r="U25618" s="108"/>
      <c r="W25618" s="108"/>
      <c r="Y25618" s="108"/>
      <c r="AA25618" s="108"/>
      <c r="AC25618" s="108"/>
    </row>
    <row r="25619" spans="19:29" x14ac:dyDescent="0.25">
      <c r="S25619" s="110"/>
      <c r="U25619" s="110"/>
      <c r="W25619" s="110"/>
      <c r="Y25619" s="110"/>
      <c r="AA25619" s="110"/>
      <c r="AC25619" s="110"/>
    </row>
    <row r="25620" spans="19:29" x14ac:dyDescent="0.25">
      <c r="S25620" s="110"/>
      <c r="U25620" s="110"/>
      <c r="W25620" s="110"/>
      <c r="Y25620" s="110"/>
      <c r="AA25620" s="110"/>
      <c r="AC25620" s="110"/>
    </row>
    <row r="25621" spans="19:29" x14ac:dyDescent="0.25">
      <c r="S25621" s="110"/>
      <c r="U25621" s="110"/>
      <c r="W25621" s="110"/>
      <c r="Y25621" s="110"/>
      <c r="AA25621" s="110"/>
      <c r="AC25621" s="110"/>
    </row>
    <row r="25622" spans="19:29" x14ac:dyDescent="0.25">
      <c r="S25622" s="110"/>
      <c r="U25622" s="110"/>
      <c r="W25622" s="110"/>
      <c r="Y25622" s="110"/>
      <c r="AA25622" s="110"/>
      <c r="AC25622" s="110"/>
    </row>
    <row r="25623" spans="19:29" x14ac:dyDescent="0.25">
      <c r="S25623" s="111"/>
      <c r="U25623" s="111"/>
      <c r="W25623" s="111"/>
      <c r="Y25623" s="111"/>
      <c r="AA25623" s="111"/>
      <c r="AC25623" s="111"/>
    </row>
    <row r="25624" spans="19:29" x14ac:dyDescent="0.25">
      <c r="S25624" s="107"/>
      <c r="U25624" s="107"/>
      <c r="W25624" s="107"/>
      <c r="Y25624" s="107"/>
      <c r="AA25624" s="107"/>
      <c r="AC25624" s="107"/>
    </row>
    <row r="25625" spans="19:29" x14ac:dyDescent="0.25">
      <c r="S25625" s="108"/>
      <c r="U25625" s="108"/>
      <c r="W25625" s="108"/>
      <c r="Y25625" s="108"/>
      <c r="AA25625" s="108"/>
      <c r="AC25625" s="108"/>
    </row>
    <row r="25626" spans="19:29" x14ac:dyDescent="0.25">
      <c r="S25626" s="108"/>
      <c r="U25626" s="108"/>
      <c r="W25626" s="108"/>
      <c r="Y25626" s="108"/>
      <c r="AA25626" s="108"/>
      <c r="AC25626" s="108"/>
    </row>
    <row r="25627" spans="19:29" x14ac:dyDescent="0.25">
      <c r="S25627" s="109"/>
      <c r="U25627" s="109"/>
      <c r="W25627" s="109"/>
      <c r="Y25627" s="109"/>
      <c r="AA25627" s="109"/>
      <c r="AC25627" s="109"/>
    </row>
    <row r="25628" spans="19:29" x14ac:dyDescent="0.25">
      <c r="S25628" s="108"/>
      <c r="U25628" s="108"/>
      <c r="W25628" s="108"/>
      <c r="Y25628" s="108"/>
      <c r="AA25628" s="108"/>
      <c r="AC25628" s="108"/>
    </row>
    <row r="25629" spans="19:29" x14ac:dyDescent="0.25">
      <c r="S25629" s="108"/>
      <c r="U25629" s="108"/>
      <c r="W25629" s="108"/>
      <c r="Y25629" s="108"/>
      <c r="AA25629" s="108"/>
      <c r="AC25629" s="108"/>
    </row>
    <row r="25630" spans="19:29" x14ac:dyDescent="0.25">
      <c r="S25630" s="109"/>
      <c r="U25630" s="109"/>
      <c r="W25630" s="109"/>
      <c r="Y25630" s="109"/>
      <c r="AA25630" s="109"/>
      <c r="AC25630" s="109"/>
    </row>
    <row r="25631" spans="19:29" x14ac:dyDescent="0.25">
      <c r="S25631" s="108"/>
      <c r="U25631" s="108"/>
      <c r="W25631" s="108"/>
      <c r="Y25631" s="108"/>
      <c r="AA25631" s="108"/>
      <c r="AC25631" s="108"/>
    </row>
    <row r="25632" spans="19:29" x14ac:dyDescent="0.25">
      <c r="S25632" s="109"/>
      <c r="U25632" s="109"/>
      <c r="W25632" s="109"/>
      <c r="Y25632" s="109"/>
      <c r="AA25632" s="109"/>
      <c r="AC25632" s="109"/>
    </row>
    <row r="25633" spans="19:29" x14ac:dyDescent="0.25">
      <c r="S25633" s="108"/>
      <c r="U25633" s="108"/>
      <c r="W25633" s="108"/>
      <c r="Y25633" s="108"/>
      <c r="AA25633" s="108"/>
      <c r="AC25633" s="108"/>
    </row>
    <row r="25634" spans="19:29" x14ac:dyDescent="0.25">
      <c r="S25634" s="108"/>
      <c r="U25634" s="108"/>
      <c r="W25634" s="108"/>
      <c r="Y25634" s="108"/>
      <c r="AA25634" s="108"/>
      <c r="AC25634" s="108"/>
    </row>
    <row r="25635" spans="19:29" x14ac:dyDescent="0.25">
      <c r="S25635" s="108"/>
      <c r="U25635" s="108"/>
      <c r="W25635" s="108"/>
      <c r="Y25635" s="108"/>
      <c r="AA25635" s="108"/>
      <c r="AC25635" s="108"/>
    </row>
    <row r="25636" spans="19:29" x14ac:dyDescent="0.25">
      <c r="S25636" s="110"/>
      <c r="U25636" s="110"/>
      <c r="W25636" s="110"/>
      <c r="Y25636" s="110"/>
      <c r="AA25636" s="110"/>
      <c r="AC25636" s="110"/>
    </row>
    <row r="25637" spans="19:29" x14ac:dyDescent="0.25">
      <c r="S25637" s="110"/>
      <c r="U25637" s="110"/>
      <c r="W25637" s="110"/>
      <c r="Y25637" s="110"/>
      <c r="AA25637" s="110"/>
      <c r="AC25637" s="110"/>
    </row>
    <row r="25638" spans="19:29" x14ac:dyDescent="0.25">
      <c r="S25638" s="110"/>
      <c r="U25638" s="110"/>
      <c r="W25638" s="110"/>
      <c r="Y25638" s="110"/>
      <c r="AA25638" s="110"/>
      <c r="AC25638" s="110"/>
    </row>
    <row r="25639" spans="19:29" x14ac:dyDescent="0.25">
      <c r="S25639" s="110"/>
      <c r="U25639" s="110"/>
      <c r="W25639" s="110"/>
      <c r="Y25639" s="110"/>
      <c r="AA25639" s="110"/>
      <c r="AC25639" s="110"/>
    </row>
    <row r="25640" spans="19:29" x14ac:dyDescent="0.25">
      <c r="S25640" s="111"/>
      <c r="U25640" s="111"/>
      <c r="W25640" s="111"/>
      <c r="Y25640" s="111"/>
      <c r="AA25640" s="111"/>
      <c r="AC25640" s="111"/>
    </row>
    <row r="25641" spans="19:29" x14ac:dyDescent="0.25">
      <c r="S25641" s="107"/>
      <c r="U25641" s="107"/>
      <c r="W25641" s="107"/>
      <c r="Y25641" s="107"/>
      <c r="AA25641" s="107"/>
      <c r="AC25641" s="107"/>
    </row>
    <row r="25642" spans="19:29" x14ac:dyDescent="0.25">
      <c r="S25642" s="108"/>
      <c r="U25642" s="108"/>
      <c r="W25642" s="108"/>
      <c r="Y25642" s="108"/>
      <c r="AA25642" s="108"/>
      <c r="AC25642" s="108"/>
    </row>
    <row r="25643" spans="19:29" x14ac:dyDescent="0.25">
      <c r="S25643" s="108"/>
      <c r="U25643" s="108"/>
      <c r="W25643" s="108"/>
      <c r="Y25643" s="108"/>
      <c r="AA25643" s="108"/>
      <c r="AC25643" s="108"/>
    </row>
    <row r="25644" spans="19:29" x14ac:dyDescent="0.25">
      <c r="S25644" s="109"/>
      <c r="U25644" s="109"/>
      <c r="W25644" s="109"/>
      <c r="Y25644" s="109"/>
      <c r="AA25644" s="109"/>
      <c r="AC25644" s="109"/>
    </row>
    <row r="25645" spans="19:29" x14ac:dyDescent="0.25">
      <c r="S25645" s="108"/>
      <c r="U25645" s="108"/>
      <c r="W25645" s="108"/>
      <c r="Y25645" s="108"/>
      <c r="AA25645" s="108"/>
      <c r="AC25645" s="108"/>
    </row>
    <row r="25646" spans="19:29" x14ac:dyDescent="0.25">
      <c r="S25646" s="108"/>
      <c r="U25646" s="108"/>
      <c r="W25646" s="108"/>
      <c r="Y25646" s="108"/>
      <c r="AA25646" s="108"/>
      <c r="AC25646" s="108"/>
    </row>
    <row r="25647" spans="19:29" x14ac:dyDescent="0.25">
      <c r="S25647" s="109"/>
      <c r="U25647" s="109"/>
      <c r="W25647" s="109"/>
      <c r="Y25647" s="109"/>
      <c r="AA25647" s="109"/>
      <c r="AC25647" s="109"/>
    </row>
    <row r="25648" spans="19:29" x14ac:dyDescent="0.25">
      <c r="S25648" s="108"/>
      <c r="U25648" s="108"/>
      <c r="W25648" s="108"/>
      <c r="Y25648" s="108"/>
      <c r="AA25648" s="108"/>
      <c r="AC25648" s="108"/>
    </row>
    <row r="25649" spans="19:29" x14ac:dyDescent="0.25">
      <c r="S25649" s="109"/>
      <c r="U25649" s="109"/>
      <c r="W25649" s="109"/>
      <c r="Y25649" s="109"/>
      <c r="AA25649" s="109"/>
      <c r="AC25649" s="109"/>
    </row>
    <row r="25650" spans="19:29" x14ac:dyDescent="0.25">
      <c r="S25650" s="108"/>
      <c r="U25650" s="108"/>
      <c r="W25650" s="108"/>
      <c r="Y25650" s="108"/>
      <c r="AA25650" s="108"/>
      <c r="AC25650" s="108"/>
    </row>
    <row r="25651" spans="19:29" x14ac:dyDescent="0.25">
      <c r="S25651" s="108"/>
      <c r="U25651" s="108"/>
      <c r="W25651" s="108"/>
      <c r="Y25651" s="108"/>
      <c r="AA25651" s="108"/>
      <c r="AC25651" s="108"/>
    </row>
    <row r="25652" spans="19:29" x14ac:dyDescent="0.25">
      <c r="S25652" s="108"/>
      <c r="U25652" s="108"/>
      <c r="W25652" s="108"/>
      <c r="Y25652" s="108"/>
      <c r="AA25652" s="108"/>
      <c r="AC25652" s="108"/>
    </row>
    <row r="25653" spans="19:29" x14ac:dyDescent="0.25">
      <c r="S25653" s="110"/>
      <c r="U25653" s="110"/>
      <c r="W25653" s="110"/>
      <c r="Y25653" s="110"/>
      <c r="AA25653" s="110"/>
      <c r="AC25653" s="110"/>
    </row>
    <row r="25654" spans="19:29" x14ac:dyDescent="0.25">
      <c r="S25654" s="110"/>
      <c r="U25654" s="110"/>
      <c r="W25654" s="110"/>
      <c r="Y25654" s="110"/>
      <c r="AA25654" s="110"/>
      <c r="AC25654" s="110"/>
    </row>
    <row r="25655" spans="19:29" x14ac:dyDescent="0.25">
      <c r="S25655" s="110"/>
      <c r="U25655" s="110"/>
      <c r="W25655" s="110"/>
      <c r="Y25655" s="110"/>
      <c r="AA25655" s="110"/>
      <c r="AC25655" s="110"/>
    </row>
    <row r="25656" spans="19:29" x14ac:dyDescent="0.25">
      <c r="S25656" s="110"/>
      <c r="U25656" s="110"/>
      <c r="W25656" s="110"/>
      <c r="Y25656" s="110"/>
      <c r="AA25656" s="110"/>
      <c r="AC25656" s="110"/>
    </row>
    <row r="25657" spans="19:29" x14ac:dyDescent="0.25">
      <c r="S25657" s="111"/>
      <c r="U25657" s="111"/>
      <c r="W25657" s="111"/>
      <c r="Y25657" s="111"/>
      <c r="AA25657" s="111"/>
      <c r="AC25657" s="111"/>
    </row>
    <row r="25658" spans="19:29" x14ac:dyDescent="0.25">
      <c r="S25658" s="107"/>
      <c r="U25658" s="107"/>
      <c r="W25658" s="107"/>
      <c r="Y25658" s="107"/>
      <c r="AA25658" s="107"/>
      <c r="AC25658" s="107"/>
    </row>
    <row r="25659" spans="19:29" x14ac:dyDescent="0.25">
      <c r="S25659" s="108"/>
      <c r="U25659" s="108"/>
      <c r="W25659" s="108"/>
      <c r="Y25659" s="108"/>
      <c r="AA25659" s="108"/>
      <c r="AC25659" s="108"/>
    </row>
    <row r="25660" spans="19:29" x14ac:dyDescent="0.25">
      <c r="S25660" s="108"/>
      <c r="U25660" s="108"/>
      <c r="W25660" s="108"/>
      <c r="Y25660" s="108"/>
      <c r="AA25660" s="108"/>
      <c r="AC25660" s="108"/>
    </row>
    <row r="25661" spans="19:29" x14ac:dyDescent="0.25">
      <c r="S25661" s="109"/>
      <c r="U25661" s="109"/>
      <c r="W25661" s="109"/>
      <c r="Y25661" s="109"/>
      <c r="AA25661" s="109"/>
      <c r="AC25661" s="109"/>
    </row>
    <row r="25662" spans="19:29" x14ac:dyDescent="0.25">
      <c r="S25662" s="108"/>
      <c r="U25662" s="108"/>
      <c r="W25662" s="108"/>
      <c r="Y25662" s="108"/>
      <c r="AA25662" s="108"/>
      <c r="AC25662" s="108"/>
    </row>
    <row r="25663" spans="19:29" x14ac:dyDescent="0.25">
      <c r="S25663" s="108"/>
      <c r="U25663" s="108"/>
      <c r="W25663" s="108"/>
      <c r="Y25663" s="108"/>
      <c r="AA25663" s="108"/>
      <c r="AC25663" s="108"/>
    </row>
    <row r="25664" spans="19:29" x14ac:dyDescent="0.25">
      <c r="S25664" s="109"/>
      <c r="U25664" s="109"/>
      <c r="W25664" s="109"/>
      <c r="Y25664" s="109"/>
      <c r="AA25664" s="109"/>
      <c r="AC25664" s="109"/>
    </row>
    <row r="25665" spans="19:29" x14ac:dyDescent="0.25">
      <c r="S25665" s="108"/>
      <c r="U25665" s="108"/>
      <c r="W25665" s="108"/>
      <c r="Y25665" s="108"/>
      <c r="AA25665" s="108"/>
      <c r="AC25665" s="108"/>
    </row>
    <row r="25666" spans="19:29" x14ac:dyDescent="0.25">
      <c r="S25666" s="109"/>
      <c r="U25666" s="109"/>
      <c r="W25666" s="109"/>
      <c r="Y25666" s="109"/>
      <c r="AA25666" s="109"/>
      <c r="AC25666" s="109"/>
    </row>
    <row r="25667" spans="19:29" x14ac:dyDescent="0.25">
      <c r="S25667" s="108"/>
      <c r="U25667" s="108"/>
      <c r="W25667" s="108"/>
      <c r="Y25667" s="108"/>
      <c r="AA25667" s="108"/>
      <c r="AC25667" s="108"/>
    </row>
    <row r="25668" spans="19:29" x14ac:dyDescent="0.25">
      <c r="S25668" s="108"/>
      <c r="U25668" s="108"/>
      <c r="W25668" s="108"/>
      <c r="Y25668" s="108"/>
      <c r="AA25668" s="108"/>
      <c r="AC25668" s="108"/>
    </row>
    <row r="25669" spans="19:29" x14ac:dyDescent="0.25">
      <c r="S25669" s="108"/>
      <c r="U25669" s="108"/>
      <c r="W25669" s="108"/>
      <c r="Y25669" s="108"/>
      <c r="AA25669" s="108"/>
      <c r="AC25669" s="108"/>
    </row>
    <row r="25670" spans="19:29" x14ac:dyDescent="0.25">
      <c r="S25670" s="110"/>
      <c r="U25670" s="110"/>
      <c r="W25670" s="110"/>
      <c r="Y25670" s="110"/>
      <c r="AA25670" s="110"/>
      <c r="AC25670" s="110"/>
    </row>
    <row r="25671" spans="19:29" x14ac:dyDescent="0.25">
      <c r="S25671" s="110"/>
      <c r="U25671" s="110"/>
      <c r="W25671" s="110"/>
      <c r="Y25671" s="110"/>
      <c r="AA25671" s="110"/>
      <c r="AC25671" s="110"/>
    </row>
    <row r="25672" spans="19:29" x14ac:dyDescent="0.25">
      <c r="S25672" s="110"/>
      <c r="U25672" s="110"/>
      <c r="W25672" s="110"/>
      <c r="Y25672" s="110"/>
      <c r="AA25672" s="110"/>
      <c r="AC25672" s="110"/>
    </row>
    <row r="25673" spans="19:29" x14ac:dyDescent="0.25">
      <c r="S25673" s="110"/>
      <c r="U25673" s="110"/>
      <c r="W25673" s="110"/>
      <c r="Y25673" s="110"/>
      <c r="AA25673" s="110"/>
      <c r="AC25673" s="110"/>
    </row>
    <row r="25674" spans="19:29" x14ac:dyDescent="0.25">
      <c r="S25674" s="111"/>
      <c r="U25674" s="111"/>
      <c r="W25674" s="111"/>
      <c r="Y25674" s="111"/>
      <c r="AA25674" s="111"/>
      <c r="AC25674" s="111"/>
    </row>
    <row r="25675" spans="19:29" x14ac:dyDescent="0.25">
      <c r="S25675" s="107"/>
      <c r="U25675" s="107"/>
      <c r="W25675" s="107"/>
      <c r="Y25675" s="107"/>
      <c r="AA25675" s="107"/>
      <c r="AC25675" s="107"/>
    </row>
    <row r="25676" spans="19:29" x14ac:dyDescent="0.25">
      <c r="S25676" s="108"/>
      <c r="U25676" s="108"/>
      <c r="W25676" s="108"/>
      <c r="Y25676" s="108"/>
      <c r="AA25676" s="108"/>
      <c r="AC25676" s="108"/>
    </row>
    <row r="25677" spans="19:29" x14ac:dyDescent="0.25">
      <c r="S25677" s="108"/>
      <c r="U25677" s="108"/>
      <c r="W25677" s="108"/>
      <c r="Y25677" s="108"/>
      <c r="AA25677" s="108"/>
      <c r="AC25677" s="108"/>
    </row>
    <row r="25678" spans="19:29" x14ac:dyDescent="0.25">
      <c r="S25678" s="109"/>
      <c r="U25678" s="109"/>
      <c r="W25678" s="109"/>
      <c r="Y25678" s="109"/>
      <c r="AA25678" s="109"/>
      <c r="AC25678" s="109"/>
    </row>
    <row r="25679" spans="19:29" x14ac:dyDescent="0.25">
      <c r="S25679" s="108"/>
      <c r="U25679" s="108"/>
      <c r="W25679" s="108"/>
      <c r="Y25679" s="108"/>
      <c r="AA25679" s="108"/>
      <c r="AC25679" s="108"/>
    </row>
    <row r="25680" spans="19:29" x14ac:dyDescent="0.25">
      <c r="S25680" s="108"/>
      <c r="U25680" s="108"/>
      <c r="W25680" s="108"/>
      <c r="Y25680" s="108"/>
      <c r="AA25680" s="108"/>
      <c r="AC25680" s="108"/>
    </row>
    <row r="25681" spans="19:29" x14ac:dyDescent="0.25">
      <c r="S25681" s="109"/>
      <c r="U25681" s="109"/>
      <c r="W25681" s="109"/>
      <c r="Y25681" s="109"/>
      <c r="AA25681" s="109"/>
      <c r="AC25681" s="109"/>
    </row>
    <row r="25682" spans="19:29" x14ac:dyDescent="0.25">
      <c r="S25682" s="108"/>
      <c r="U25682" s="108"/>
      <c r="W25682" s="108"/>
      <c r="Y25682" s="108"/>
      <c r="AA25682" s="108"/>
      <c r="AC25682" s="108"/>
    </row>
    <row r="25683" spans="19:29" x14ac:dyDescent="0.25">
      <c r="S25683" s="109"/>
      <c r="U25683" s="109"/>
      <c r="W25683" s="109"/>
      <c r="Y25683" s="109"/>
      <c r="AA25683" s="109"/>
      <c r="AC25683" s="109"/>
    </row>
    <row r="25684" spans="19:29" x14ac:dyDescent="0.25">
      <c r="S25684" s="108"/>
      <c r="U25684" s="108"/>
      <c r="W25684" s="108"/>
      <c r="Y25684" s="108"/>
      <c r="AA25684" s="108"/>
      <c r="AC25684" s="108"/>
    </row>
    <row r="25685" spans="19:29" x14ac:dyDescent="0.25">
      <c r="S25685" s="108"/>
      <c r="U25685" s="108"/>
      <c r="W25685" s="108"/>
      <c r="Y25685" s="108"/>
      <c r="AA25685" s="108"/>
      <c r="AC25685" s="108"/>
    </row>
    <row r="25686" spans="19:29" x14ac:dyDescent="0.25">
      <c r="S25686" s="108"/>
      <c r="U25686" s="108"/>
      <c r="W25686" s="108"/>
      <c r="Y25686" s="108"/>
      <c r="AA25686" s="108"/>
      <c r="AC25686" s="108"/>
    </row>
    <row r="25687" spans="19:29" x14ac:dyDescent="0.25">
      <c r="S25687" s="110"/>
      <c r="U25687" s="110"/>
      <c r="W25687" s="110"/>
      <c r="Y25687" s="110"/>
      <c r="AA25687" s="110"/>
      <c r="AC25687" s="110"/>
    </row>
    <row r="25688" spans="19:29" x14ac:dyDescent="0.25">
      <c r="S25688" s="110"/>
      <c r="U25688" s="110"/>
      <c r="W25688" s="110"/>
      <c r="Y25688" s="110"/>
      <c r="AA25688" s="110"/>
      <c r="AC25688" s="110"/>
    </row>
    <row r="25689" spans="19:29" x14ac:dyDescent="0.25">
      <c r="S25689" s="110"/>
      <c r="U25689" s="110"/>
      <c r="W25689" s="110"/>
      <c r="Y25689" s="110"/>
      <c r="AA25689" s="110"/>
      <c r="AC25689" s="110"/>
    </row>
    <row r="25690" spans="19:29" x14ac:dyDescent="0.25">
      <c r="S25690" s="110"/>
      <c r="U25690" s="110"/>
      <c r="W25690" s="110"/>
      <c r="Y25690" s="110"/>
      <c r="AA25690" s="110"/>
      <c r="AC25690" s="110"/>
    </row>
    <row r="25691" spans="19:29" x14ac:dyDescent="0.25">
      <c r="S25691" s="111"/>
      <c r="U25691" s="111"/>
      <c r="W25691" s="111"/>
      <c r="Y25691" s="111"/>
      <c r="AA25691" s="111"/>
      <c r="AC25691" s="111"/>
    </row>
    <row r="25692" spans="19:29" x14ac:dyDescent="0.25">
      <c r="S25692" s="107"/>
      <c r="U25692" s="107"/>
      <c r="W25692" s="107"/>
      <c r="Y25692" s="107"/>
      <c r="AA25692" s="107"/>
      <c r="AC25692" s="107"/>
    </row>
    <row r="25693" spans="19:29" x14ac:dyDescent="0.25">
      <c r="S25693" s="108"/>
      <c r="U25693" s="108"/>
      <c r="W25693" s="108"/>
      <c r="Y25693" s="108"/>
      <c r="AA25693" s="108"/>
      <c r="AC25693" s="108"/>
    </row>
    <row r="25694" spans="19:29" x14ac:dyDescent="0.25">
      <c r="S25694" s="108"/>
      <c r="U25694" s="108"/>
      <c r="W25694" s="108"/>
      <c r="Y25694" s="108"/>
      <c r="AA25694" s="108"/>
      <c r="AC25694" s="108"/>
    </row>
    <row r="25695" spans="19:29" x14ac:dyDescent="0.25">
      <c r="S25695" s="109"/>
      <c r="U25695" s="109"/>
      <c r="W25695" s="109"/>
      <c r="Y25695" s="109"/>
      <c r="AA25695" s="109"/>
      <c r="AC25695" s="109"/>
    </row>
    <row r="25696" spans="19:29" x14ac:dyDescent="0.25">
      <c r="S25696" s="108"/>
      <c r="U25696" s="108"/>
      <c r="W25696" s="108"/>
      <c r="Y25696" s="108"/>
      <c r="AA25696" s="108"/>
      <c r="AC25696" s="108"/>
    </row>
    <row r="25697" spans="19:29" x14ac:dyDescent="0.25">
      <c r="S25697" s="108"/>
      <c r="U25697" s="108"/>
      <c r="W25697" s="108"/>
      <c r="Y25697" s="108"/>
      <c r="AA25697" s="108"/>
      <c r="AC25697" s="108"/>
    </row>
    <row r="25698" spans="19:29" x14ac:dyDescent="0.25">
      <c r="S25698" s="109"/>
      <c r="U25698" s="109"/>
      <c r="W25698" s="109"/>
      <c r="Y25698" s="109"/>
      <c r="AA25698" s="109"/>
      <c r="AC25698" s="109"/>
    </row>
    <row r="25699" spans="19:29" x14ac:dyDescent="0.25">
      <c r="S25699" s="108"/>
      <c r="U25699" s="108"/>
      <c r="W25699" s="108"/>
      <c r="Y25699" s="108"/>
      <c r="AA25699" s="108"/>
      <c r="AC25699" s="108"/>
    </row>
    <row r="25700" spans="19:29" x14ac:dyDescent="0.25">
      <c r="S25700" s="109"/>
      <c r="U25700" s="109"/>
      <c r="W25700" s="109"/>
      <c r="Y25700" s="109"/>
      <c r="AA25700" s="109"/>
      <c r="AC25700" s="109"/>
    </row>
    <row r="25701" spans="19:29" x14ac:dyDescent="0.25">
      <c r="S25701" s="108"/>
      <c r="U25701" s="108"/>
      <c r="W25701" s="108"/>
      <c r="Y25701" s="108"/>
      <c r="AA25701" s="108"/>
      <c r="AC25701" s="108"/>
    </row>
    <row r="25702" spans="19:29" x14ac:dyDescent="0.25">
      <c r="S25702" s="108"/>
      <c r="U25702" s="108"/>
      <c r="W25702" s="108"/>
      <c r="Y25702" s="108"/>
      <c r="AA25702" s="108"/>
      <c r="AC25702" s="108"/>
    </row>
    <row r="25703" spans="19:29" x14ac:dyDescent="0.25">
      <c r="S25703" s="108"/>
      <c r="U25703" s="108"/>
      <c r="W25703" s="108"/>
      <c r="Y25703" s="108"/>
      <c r="AA25703" s="108"/>
      <c r="AC25703" s="108"/>
    </row>
    <row r="25704" spans="19:29" x14ac:dyDescent="0.25">
      <c r="S25704" s="110"/>
      <c r="U25704" s="110"/>
      <c r="W25704" s="110"/>
      <c r="Y25704" s="110"/>
      <c r="AA25704" s="110"/>
      <c r="AC25704" s="110"/>
    </row>
    <row r="25705" spans="19:29" x14ac:dyDescent="0.25">
      <c r="S25705" s="110"/>
      <c r="U25705" s="110"/>
      <c r="W25705" s="110"/>
      <c r="Y25705" s="110"/>
      <c r="AA25705" s="110"/>
      <c r="AC25705" s="110"/>
    </row>
    <row r="25706" spans="19:29" x14ac:dyDescent="0.25">
      <c r="S25706" s="110"/>
      <c r="U25706" s="110"/>
      <c r="W25706" s="110"/>
      <c r="Y25706" s="110"/>
      <c r="AA25706" s="110"/>
      <c r="AC25706" s="110"/>
    </row>
    <row r="25707" spans="19:29" x14ac:dyDescent="0.25">
      <c r="S25707" s="110"/>
      <c r="U25707" s="110"/>
      <c r="W25707" s="110"/>
      <c r="Y25707" s="110"/>
      <c r="AA25707" s="110"/>
      <c r="AC25707" s="110"/>
    </row>
    <row r="25708" spans="19:29" x14ac:dyDescent="0.25">
      <c r="S25708" s="111"/>
      <c r="U25708" s="111"/>
      <c r="W25708" s="111"/>
      <c r="Y25708" s="111"/>
      <c r="AA25708" s="111"/>
      <c r="AC25708" s="111"/>
    </row>
    <row r="25709" spans="19:29" x14ac:dyDescent="0.25">
      <c r="S25709" s="107"/>
      <c r="U25709" s="107"/>
      <c r="W25709" s="107"/>
      <c r="Y25709" s="107"/>
      <c r="AA25709" s="107"/>
      <c r="AC25709" s="107"/>
    </row>
    <row r="25710" spans="19:29" x14ac:dyDescent="0.25">
      <c r="S25710" s="108"/>
      <c r="U25710" s="108"/>
      <c r="W25710" s="108"/>
      <c r="Y25710" s="108"/>
      <c r="AA25710" s="108"/>
      <c r="AC25710" s="108"/>
    </row>
    <row r="25711" spans="19:29" x14ac:dyDescent="0.25">
      <c r="S25711" s="108"/>
      <c r="U25711" s="108"/>
      <c r="W25711" s="108"/>
      <c r="Y25711" s="108"/>
      <c r="AA25711" s="108"/>
      <c r="AC25711" s="108"/>
    </row>
    <row r="25712" spans="19:29" x14ac:dyDescent="0.25">
      <c r="S25712" s="109"/>
      <c r="U25712" s="109"/>
      <c r="W25712" s="109"/>
      <c r="Y25712" s="109"/>
      <c r="AA25712" s="109"/>
      <c r="AC25712" s="109"/>
    </row>
    <row r="25713" spans="19:29" x14ac:dyDescent="0.25">
      <c r="S25713" s="108"/>
      <c r="U25713" s="108"/>
      <c r="W25713" s="108"/>
      <c r="Y25713" s="108"/>
      <c r="AA25713" s="108"/>
      <c r="AC25713" s="108"/>
    </row>
    <row r="25714" spans="19:29" x14ac:dyDescent="0.25">
      <c r="S25714" s="108"/>
      <c r="U25714" s="108"/>
      <c r="W25714" s="108"/>
      <c r="Y25714" s="108"/>
      <c r="AA25714" s="108"/>
      <c r="AC25714" s="108"/>
    </row>
    <row r="25715" spans="19:29" x14ac:dyDescent="0.25">
      <c r="S25715" s="109"/>
      <c r="U25715" s="109"/>
      <c r="W25715" s="109"/>
      <c r="Y25715" s="109"/>
      <c r="AA25715" s="109"/>
      <c r="AC25715" s="109"/>
    </row>
    <row r="25716" spans="19:29" x14ac:dyDescent="0.25">
      <c r="S25716" s="108"/>
      <c r="U25716" s="108"/>
      <c r="W25716" s="108"/>
      <c r="Y25716" s="108"/>
      <c r="AA25716" s="108"/>
      <c r="AC25716" s="108"/>
    </row>
    <row r="25717" spans="19:29" x14ac:dyDescent="0.25">
      <c r="S25717" s="109"/>
      <c r="U25717" s="109"/>
      <c r="W25717" s="109"/>
      <c r="Y25717" s="109"/>
      <c r="AA25717" s="109"/>
      <c r="AC25717" s="109"/>
    </row>
    <row r="25718" spans="19:29" x14ac:dyDescent="0.25">
      <c r="S25718" s="108"/>
      <c r="U25718" s="108"/>
      <c r="W25718" s="108"/>
      <c r="Y25718" s="108"/>
      <c r="AA25718" s="108"/>
      <c r="AC25718" s="108"/>
    </row>
    <row r="25719" spans="19:29" x14ac:dyDescent="0.25">
      <c r="S25719" s="108"/>
      <c r="U25719" s="108"/>
      <c r="W25719" s="108"/>
      <c r="Y25719" s="108"/>
      <c r="AA25719" s="108"/>
      <c r="AC25719" s="108"/>
    </row>
    <row r="25720" spans="19:29" x14ac:dyDescent="0.25">
      <c r="S25720" s="108"/>
      <c r="U25720" s="108"/>
      <c r="W25720" s="108"/>
      <c r="Y25720" s="108"/>
      <c r="AA25720" s="108"/>
      <c r="AC25720" s="108"/>
    </row>
    <row r="25721" spans="19:29" x14ac:dyDescent="0.25">
      <c r="S25721" s="110"/>
      <c r="U25721" s="110"/>
      <c r="W25721" s="110"/>
      <c r="Y25721" s="110"/>
      <c r="AA25721" s="110"/>
      <c r="AC25721" s="110"/>
    </row>
    <row r="25722" spans="19:29" x14ac:dyDescent="0.25">
      <c r="S25722" s="110"/>
      <c r="U25722" s="110"/>
      <c r="W25722" s="110"/>
      <c r="Y25722" s="110"/>
      <c r="AA25722" s="110"/>
      <c r="AC25722" s="110"/>
    </row>
    <row r="25723" spans="19:29" x14ac:dyDescent="0.25">
      <c r="S25723" s="110"/>
      <c r="U25723" s="110"/>
      <c r="W25723" s="110"/>
      <c r="Y25723" s="110"/>
      <c r="AA25723" s="110"/>
      <c r="AC25723" s="110"/>
    </row>
    <row r="25724" spans="19:29" x14ac:dyDescent="0.25">
      <c r="S25724" s="110"/>
      <c r="U25724" s="110"/>
      <c r="W25724" s="110"/>
      <c r="Y25724" s="110"/>
      <c r="AA25724" s="110"/>
      <c r="AC25724" s="110"/>
    </row>
    <row r="25725" spans="19:29" x14ac:dyDescent="0.25">
      <c r="S25725" s="111"/>
      <c r="U25725" s="111"/>
      <c r="W25725" s="111"/>
      <c r="Y25725" s="111"/>
      <c r="AA25725" s="111"/>
      <c r="AC25725" s="111"/>
    </row>
    <row r="25726" spans="19:29" x14ac:dyDescent="0.25">
      <c r="S25726" s="107"/>
      <c r="U25726" s="107"/>
      <c r="W25726" s="107"/>
      <c r="Y25726" s="107"/>
      <c r="AA25726" s="107"/>
      <c r="AC25726" s="107"/>
    </row>
    <row r="25727" spans="19:29" x14ac:dyDescent="0.25">
      <c r="S25727" s="108"/>
      <c r="U25727" s="108"/>
      <c r="W25727" s="108"/>
      <c r="Y25727" s="108"/>
      <c r="AA25727" s="108"/>
      <c r="AC25727" s="108"/>
    </row>
    <row r="25728" spans="19:29" x14ac:dyDescent="0.25">
      <c r="S25728" s="108"/>
      <c r="U25728" s="108"/>
      <c r="W25728" s="108"/>
      <c r="Y25728" s="108"/>
      <c r="AA25728" s="108"/>
      <c r="AC25728" s="108"/>
    </row>
    <row r="25729" spans="19:29" x14ac:dyDescent="0.25">
      <c r="S25729" s="109"/>
      <c r="U25729" s="109"/>
      <c r="W25729" s="109"/>
      <c r="Y25729" s="109"/>
      <c r="AA25729" s="109"/>
      <c r="AC25729" s="109"/>
    </row>
    <row r="25730" spans="19:29" x14ac:dyDescent="0.25">
      <c r="S25730" s="108"/>
      <c r="U25730" s="108"/>
      <c r="W25730" s="108"/>
      <c r="Y25730" s="108"/>
      <c r="AA25730" s="108"/>
      <c r="AC25730" s="108"/>
    </row>
    <row r="25731" spans="19:29" x14ac:dyDescent="0.25">
      <c r="S25731" s="108"/>
      <c r="U25731" s="108"/>
      <c r="W25731" s="108"/>
      <c r="Y25731" s="108"/>
      <c r="AA25731" s="108"/>
      <c r="AC25731" s="108"/>
    </row>
    <row r="25732" spans="19:29" x14ac:dyDescent="0.25">
      <c r="S25732" s="109"/>
      <c r="U25732" s="109"/>
      <c r="W25732" s="109"/>
      <c r="Y25732" s="109"/>
      <c r="AA25732" s="109"/>
      <c r="AC25732" s="109"/>
    </row>
    <row r="25733" spans="19:29" x14ac:dyDescent="0.25">
      <c r="S25733" s="108"/>
      <c r="U25733" s="108"/>
      <c r="W25733" s="108"/>
      <c r="Y25733" s="108"/>
      <c r="AA25733" s="108"/>
      <c r="AC25733" s="108"/>
    </row>
    <row r="25734" spans="19:29" x14ac:dyDescent="0.25">
      <c r="S25734" s="109"/>
      <c r="U25734" s="109"/>
      <c r="W25734" s="109"/>
      <c r="Y25734" s="109"/>
      <c r="AA25734" s="109"/>
      <c r="AC25734" s="109"/>
    </row>
    <row r="25735" spans="19:29" x14ac:dyDescent="0.25">
      <c r="S25735" s="108"/>
      <c r="U25735" s="108"/>
      <c r="W25735" s="108"/>
      <c r="Y25735" s="108"/>
      <c r="AA25735" s="108"/>
      <c r="AC25735" s="108"/>
    </row>
    <row r="25736" spans="19:29" x14ac:dyDescent="0.25">
      <c r="S25736" s="108"/>
      <c r="U25736" s="108"/>
      <c r="W25736" s="108"/>
      <c r="Y25736" s="108"/>
      <c r="AA25736" s="108"/>
      <c r="AC25736" s="108"/>
    </row>
    <row r="25737" spans="19:29" x14ac:dyDescent="0.25">
      <c r="S25737" s="108"/>
      <c r="U25737" s="108"/>
      <c r="W25737" s="108"/>
      <c r="Y25737" s="108"/>
      <c r="AA25737" s="108"/>
      <c r="AC25737" s="108"/>
    </row>
    <row r="25738" spans="19:29" x14ac:dyDescent="0.25">
      <c r="S25738" s="110"/>
      <c r="U25738" s="110"/>
      <c r="W25738" s="110"/>
      <c r="Y25738" s="110"/>
      <c r="AA25738" s="110"/>
      <c r="AC25738" s="110"/>
    </row>
    <row r="25739" spans="19:29" x14ac:dyDescent="0.25">
      <c r="S25739" s="110"/>
      <c r="U25739" s="110"/>
      <c r="W25739" s="110"/>
      <c r="Y25739" s="110"/>
      <c r="AA25739" s="110"/>
      <c r="AC25739" s="110"/>
    </row>
    <row r="25740" spans="19:29" x14ac:dyDescent="0.25">
      <c r="S25740" s="110"/>
      <c r="U25740" s="110"/>
      <c r="W25740" s="110"/>
      <c r="Y25740" s="110"/>
      <c r="AA25740" s="110"/>
      <c r="AC25740" s="110"/>
    </row>
    <row r="25741" spans="19:29" x14ac:dyDescent="0.25">
      <c r="S25741" s="110"/>
      <c r="U25741" s="110"/>
      <c r="W25741" s="110"/>
      <c r="Y25741" s="110"/>
      <c r="AA25741" s="110"/>
      <c r="AC25741" s="110"/>
    </row>
    <row r="25742" spans="19:29" x14ac:dyDescent="0.25">
      <c r="S25742" s="111"/>
      <c r="U25742" s="111"/>
      <c r="W25742" s="111"/>
      <c r="Y25742" s="111"/>
      <c r="AA25742" s="111"/>
      <c r="AC25742" s="111"/>
    </row>
    <row r="25743" spans="19:29" x14ac:dyDescent="0.25">
      <c r="S25743" s="107"/>
      <c r="U25743" s="107"/>
      <c r="W25743" s="107"/>
      <c r="Y25743" s="107"/>
      <c r="AA25743" s="107"/>
      <c r="AC25743" s="107"/>
    </row>
    <row r="25744" spans="19:29" x14ac:dyDescent="0.25">
      <c r="S25744" s="108"/>
      <c r="U25744" s="108"/>
      <c r="W25744" s="108"/>
      <c r="Y25744" s="108"/>
      <c r="AA25744" s="108"/>
      <c r="AC25744" s="108"/>
    </row>
    <row r="25745" spans="19:29" x14ac:dyDescent="0.25">
      <c r="S25745" s="108"/>
      <c r="U25745" s="108"/>
      <c r="W25745" s="108"/>
      <c r="Y25745" s="108"/>
      <c r="AA25745" s="108"/>
      <c r="AC25745" s="108"/>
    </row>
    <row r="25746" spans="19:29" x14ac:dyDescent="0.25">
      <c r="S25746" s="109"/>
      <c r="U25746" s="109"/>
      <c r="W25746" s="109"/>
      <c r="Y25746" s="109"/>
      <c r="AA25746" s="109"/>
      <c r="AC25746" s="109"/>
    </row>
    <row r="25747" spans="19:29" x14ac:dyDescent="0.25">
      <c r="S25747" s="108"/>
      <c r="U25747" s="108"/>
      <c r="W25747" s="108"/>
      <c r="Y25747" s="108"/>
      <c r="AA25747" s="108"/>
      <c r="AC25747" s="108"/>
    </row>
    <row r="25748" spans="19:29" x14ac:dyDescent="0.25">
      <c r="S25748" s="108"/>
      <c r="U25748" s="108"/>
      <c r="W25748" s="108"/>
      <c r="Y25748" s="108"/>
      <c r="AA25748" s="108"/>
      <c r="AC25748" s="108"/>
    </row>
    <row r="25749" spans="19:29" x14ac:dyDescent="0.25">
      <c r="S25749" s="109"/>
      <c r="U25749" s="109"/>
      <c r="W25749" s="109"/>
      <c r="Y25749" s="109"/>
      <c r="AA25749" s="109"/>
      <c r="AC25749" s="109"/>
    </row>
    <row r="25750" spans="19:29" x14ac:dyDescent="0.25">
      <c r="S25750" s="108"/>
      <c r="U25750" s="108"/>
      <c r="W25750" s="108"/>
      <c r="Y25750" s="108"/>
      <c r="AA25750" s="108"/>
      <c r="AC25750" s="108"/>
    </row>
    <row r="25751" spans="19:29" x14ac:dyDescent="0.25">
      <c r="S25751" s="109"/>
      <c r="U25751" s="109"/>
      <c r="W25751" s="109"/>
      <c r="Y25751" s="109"/>
      <c r="AA25751" s="109"/>
      <c r="AC25751" s="109"/>
    </row>
    <row r="25752" spans="19:29" x14ac:dyDescent="0.25">
      <c r="S25752" s="108"/>
      <c r="U25752" s="108"/>
      <c r="W25752" s="108"/>
      <c r="Y25752" s="108"/>
      <c r="AA25752" s="108"/>
      <c r="AC25752" s="108"/>
    </row>
    <row r="25753" spans="19:29" x14ac:dyDescent="0.25">
      <c r="S25753" s="108"/>
      <c r="U25753" s="108"/>
      <c r="W25753" s="108"/>
      <c r="Y25753" s="108"/>
      <c r="AA25753" s="108"/>
      <c r="AC25753" s="108"/>
    </row>
    <row r="25754" spans="19:29" x14ac:dyDescent="0.25">
      <c r="S25754" s="108"/>
      <c r="U25754" s="108"/>
      <c r="W25754" s="108"/>
      <c r="Y25754" s="108"/>
      <c r="AA25754" s="108"/>
      <c r="AC25754" s="108"/>
    </row>
    <row r="25755" spans="19:29" x14ac:dyDescent="0.25">
      <c r="S25755" s="110"/>
      <c r="U25755" s="110"/>
      <c r="W25755" s="110"/>
      <c r="Y25755" s="110"/>
      <c r="AA25755" s="110"/>
      <c r="AC25755" s="110"/>
    </row>
    <row r="25756" spans="19:29" x14ac:dyDescent="0.25">
      <c r="S25756" s="110"/>
      <c r="U25756" s="110"/>
      <c r="W25756" s="110"/>
      <c r="Y25756" s="110"/>
      <c r="AA25756" s="110"/>
      <c r="AC25756" s="110"/>
    </row>
    <row r="25757" spans="19:29" x14ac:dyDescent="0.25">
      <c r="S25757" s="110"/>
      <c r="U25757" s="110"/>
      <c r="W25757" s="110"/>
      <c r="Y25757" s="110"/>
      <c r="AA25757" s="110"/>
      <c r="AC25757" s="110"/>
    </row>
    <row r="25758" spans="19:29" x14ac:dyDescent="0.25">
      <c r="S25758" s="110"/>
      <c r="U25758" s="110"/>
      <c r="W25758" s="110"/>
      <c r="Y25758" s="110"/>
      <c r="AA25758" s="110"/>
      <c r="AC25758" s="110"/>
    </row>
    <row r="25759" spans="19:29" x14ac:dyDescent="0.25">
      <c r="S25759" s="111"/>
      <c r="U25759" s="111"/>
      <c r="W25759" s="111"/>
      <c r="Y25759" s="111"/>
      <c r="AA25759" s="111"/>
      <c r="AC25759" s="111"/>
    </row>
    <row r="25760" spans="19:29" x14ac:dyDescent="0.25">
      <c r="S25760" s="107"/>
      <c r="U25760" s="107"/>
      <c r="W25760" s="107"/>
      <c r="Y25760" s="107"/>
      <c r="AA25760" s="107"/>
      <c r="AC25760" s="107"/>
    </row>
    <row r="25761" spans="19:29" x14ac:dyDescent="0.25">
      <c r="S25761" s="108"/>
      <c r="U25761" s="108"/>
      <c r="W25761" s="108"/>
      <c r="Y25761" s="108"/>
      <c r="AA25761" s="108"/>
      <c r="AC25761" s="108"/>
    </row>
    <row r="25762" spans="19:29" x14ac:dyDescent="0.25">
      <c r="S25762" s="108"/>
      <c r="U25762" s="108"/>
      <c r="W25762" s="108"/>
      <c r="Y25762" s="108"/>
      <c r="AA25762" s="108"/>
      <c r="AC25762" s="108"/>
    </row>
    <row r="25763" spans="19:29" x14ac:dyDescent="0.25">
      <c r="S25763" s="109"/>
      <c r="U25763" s="109"/>
      <c r="W25763" s="109"/>
      <c r="Y25763" s="109"/>
      <c r="AA25763" s="109"/>
      <c r="AC25763" s="109"/>
    </row>
    <row r="25764" spans="19:29" x14ac:dyDescent="0.25">
      <c r="S25764" s="108"/>
      <c r="U25764" s="108"/>
      <c r="W25764" s="108"/>
      <c r="Y25764" s="108"/>
      <c r="AA25764" s="108"/>
      <c r="AC25764" s="108"/>
    </row>
    <row r="25765" spans="19:29" x14ac:dyDescent="0.25">
      <c r="S25765" s="108"/>
      <c r="U25765" s="108"/>
      <c r="W25765" s="108"/>
      <c r="Y25765" s="108"/>
      <c r="AA25765" s="108"/>
      <c r="AC25765" s="108"/>
    </row>
    <row r="25766" spans="19:29" x14ac:dyDescent="0.25">
      <c r="S25766" s="109"/>
      <c r="U25766" s="109"/>
      <c r="W25766" s="109"/>
      <c r="Y25766" s="109"/>
      <c r="AA25766" s="109"/>
      <c r="AC25766" s="109"/>
    </row>
    <row r="25767" spans="19:29" x14ac:dyDescent="0.25">
      <c r="S25767" s="108"/>
      <c r="U25767" s="108"/>
      <c r="W25767" s="108"/>
      <c r="Y25767" s="108"/>
      <c r="AA25767" s="108"/>
      <c r="AC25767" s="108"/>
    </row>
    <row r="25768" spans="19:29" x14ac:dyDescent="0.25">
      <c r="S25768" s="109"/>
      <c r="U25768" s="109"/>
      <c r="W25768" s="109"/>
      <c r="Y25768" s="109"/>
      <c r="AA25768" s="109"/>
      <c r="AC25768" s="109"/>
    </row>
    <row r="25769" spans="19:29" x14ac:dyDescent="0.25">
      <c r="S25769" s="108"/>
      <c r="U25769" s="108"/>
      <c r="W25769" s="108"/>
      <c r="Y25769" s="108"/>
      <c r="AA25769" s="108"/>
      <c r="AC25769" s="108"/>
    </row>
    <row r="25770" spans="19:29" x14ac:dyDescent="0.25">
      <c r="S25770" s="108"/>
      <c r="U25770" s="108"/>
      <c r="W25770" s="108"/>
      <c r="Y25770" s="108"/>
      <c r="AA25770" s="108"/>
      <c r="AC25770" s="108"/>
    </row>
    <row r="25771" spans="19:29" x14ac:dyDescent="0.25">
      <c r="S25771" s="108"/>
      <c r="U25771" s="108"/>
      <c r="W25771" s="108"/>
      <c r="Y25771" s="108"/>
      <c r="AA25771" s="108"/>
      <c r="AC25771" s="108"/>
    </row>
    <row r="25772" spans="19:29" x14ac:dyDescent="0.25">
      <c r="S25772" s="110"/>
      <c r="U25772" s="110"/>
      <c r="W25772" s="110"/>
      <c r="Y25772" s="110"/>
      <c r="AA25772" s="110"/>
      <c r="AC25772" s="110"/>
    </row>
    <row r="25773" spans="19:29" x14ac:dyDescent="0.25">
      <c r="S25773" s="110"/>
      <c r="U25773" s="110"/>
      <c r="W25773" s="110"/>
      <c r="Y25773" s="110"/>
      <c r="AA25773" s="110"/>
      <c r="AC25773" s="110"/>
    </row>
    <row r="25774" spans="19:29" x14ac:dyDescent="0.25">
      <c r="S25774" s="110"/>
      <c r="U25774" s="110"/>
      <c r="W25774" s="110"/>
      <c r="Y25774" s="110"/>
      <c r="AA25774" s="110"/>
      <c r="AC25774" s="110"/>
    </row>
    <row r="25775" spans="19:29" x14ac:dyDescent="0.25">
      <c r="S25775" s="110"/>
      <c r="U25775" s="110"/>
      <c r="W25775" s="110"/>
      <c r="Y25775" s="110"/>
      <c r="AA25775" s="110"/>
      <c r="AC25775" s="110"/>
    </row>
    <row r="25776" spans="19:29" x14ac:dyDescent="0.25">
      <c r="S25776" s="111"/>
      <c r="U25776" s="111"/>
      <c r="W25776" s="111"/>
      <c r="Y25776" s="111"/>
      <c r="AA25776" s="111"/>
      <c r="AC25776" s="111"/>
    </row>
    <row r="25777" spans="19:29" x14ac:dyDescent="0.25">
      <c r="S25777" s="107"/>
      <c r="U25777" s="107"/>
      <c r="W25777" s="107"/>
      <c r="Y25777" s="107"/>
      <c r="AA25777" s="107"/>
      <c r="AC25777" s="107"/>
    </row>
    <row r="25778" spans="19:29" x14ac:dyDescent="0.25">
      <c r="S25778" s="108"/>
      <c r="U25778" s="108"/>
      <c r="W25778" s="108"/>
      <c r="Y25778" s="108"/>
      <c r="AA25778" s="108"/>
      <c r="AC25778" s="108"/>
    </row>
    <row r="25779" spans="19:29" x14ac:dyDescent="0.25">
      <c r="S25779" s="108"/>
      <c r="U25779" s="108"/>
      <c r="W25779" s="108"/>
      <c r="Y25779" s="108"/>
      <c r="AA25779" s="108"/>
      <c r="AC25779" s="108"/>
    </row>
    <row r="25780" spans="19:29" x14ac:dyDescent="0.25">
      <c r="S25780" s="109"/>
      <c r="U25780" s="109"/>
      <c r="W25780" s="109"/>
      <c r="Y25780" s="109"/>
      <c r="AA25780" s="109"/>
      <c r="AC25780" s="109"/>
    </row>
    <row r="25781" spans="19:29" x14ac:dyDescent="0.25">
      <c r="S25781" s="108"/>
      <c r="U25781" s="108"/>
      <c r="W25781" s="108"/>
      <c r="Y25781" s="108"/>
      <c r="AA25781" s="108"/>
      <c r="AC25781" s="108"/>
    </row>
    <row r="25782" spans="19:29" x14ac:dyDescent="0.25">
      <c r="S25782" s="108"/>
      <c r="U25782" s="108"/>
      <c r="W25782" s="108"/>
      <c r="Y25782" s="108"/>
      <c r="AA25782" s="108"/>
      <c r="AC25782" s="108"/>
    </row>
    <row r="25783" spans="19:29" x14ac:dyDescent="0.25">
      <c r="S25783" s="109"/>
      <c r="U25783" s="109"/>
      <c r="W25783" s="109"/>
      <c r="Y25783" s="109"/>
      <c r="AA25783" s="109"/>
      <c r="AC25783" s="109"/>
    </row>
    <row r="25784" spans="19:29" x14ac:dyDescent="0.25">
      <c r="S25784" s="108"/>
      <c r="U25784" s="108"/>
      <c r="W25784" s="108"/>
      <c r="Y25784" s="108"/>
      <c r="AA25784" s="108"/>
      <c r="AC25784" s="108"/>
    </row>
    <row r="25785" spans="19:29" x14ac:dyDescent="0.25">
      <c r="S25785" s="109"/>
      <c r="U25785" s="109"/>
      <c r="W25785" s="109"/>
      <c r="Y25785" s="109"/>
      <c r="AA25785" s="109"/>
      <c r="AC25785" s="109"/>
    </row>
    <row r="25786" spans="19:29" x14ac:dyDescent="0.25">
      <c r="S25786" s="108"/>
      <c r="U25786" s="108"/>
      <c r="W25786" s="108"/>
      <c r="Y25786" s="108"/>
      <c r="AA25786" s="108"/>
      <c r="AC25786" s="108"/>
    </row>
    <row r="25787" spans="19:29" x14ac:dyDescent="0.25">
      <c r="S25787" s="108"/>
      <c r="U25787" s="108"/>
      <c r="W25787" s="108"/>
      <c r="Y25787" s="108"/>
      <c r="AA25787" s="108"/>
      <c r="AC25787" s="108"/>
    </row>
    <row r="25788" spans="19:29" x14ac:dyDescent="0.25">
      <c r="S25788" s="108"/>
      <c r="U25788" s="108"/>
      <c r="W25788" s="108"/>
      <c r="Y25788" s="108"/>
      <c r="AA25788" s="108"/>
      <c r="AC25788" s="108"/>
    </row>
    <row r="25789" spans="19:29" x14ac:dyDescent="0.25">
      <c r="S25789" s="110"/>
      <c r="U25789" s="110"/>
      <c r="W25789" s="110"/>
      <c r="Y25789" s="110"/>
      <c r="AA25789" s="110"/>
      <c r="AC25789" s="110"/>
    </row>
    <row r="25790" spans="19:29" x14ac:dyDescent="0.25">
      <c r="S25790" s="110"/>
      <c r="U25790" s="110"/>
      <c r="W25790" s="110"/>
      <c r="Y25790" s="110"/>
      <c r="AA25790" s="110"/>
      <c r="AC25790" s="110"/>
    </row>
    <row r="25791" spans="19:29" x14ac:dyDescent="0.25">
      <c r="S25791" s="110"/>
      <c r="U25791" s="110"/>
      <c r="W25791" s="110"/>
      <c r="Y25791" s="110"/>
      <c r="AA25791" s="110"/>
      <c r="AC25791" s="110"/>
    </row>
    <row r="25792" spans="19:29" x14ac:dyDescent="0.25">
      <c r="S25792" s="110"/>
      <c r="U25792" s="110"/>
      <c r="W25792" s="110"/>
      <c r="Y25792" s="110"/>
      <c r="AA25792" s="110"/>
      <c r="AC25792" s="110"/>
    </row>
    <row r="25793" spans="19:29" x14ac:dyDescent="0.25">
      <c r="S25793" s="111"/>
      <c r="U25793" s="111"/>
      <c r="W25793" s="111"/>
      <c r="Y25793" s="111"/>
      <c r="AA25793" s="111"/>
      <c r="AC25793" s="111"/>
    </row>
    <row r="25794" spans="19:29" x14ac:dyDescent="0.25">
      <c r="S25794" s="107"/>
      <c r="U25794" s="107"/>
      <c r="W25794" s="107"/>
      <c r="Y25794" s="107"/>
      <c r="AA25794" s="107"/>
      <c r="AC25794" s="107"/>
    </row>
    <row r="25795" spans="19:29" x14ac:dyDescent="0.25">
      <c r="S25795" s="108"/>
      <c r="U25795" s="108"/>
      <c r="W25795" s="108"/>
      <c r="Y25795" s="108"/>
      <c r="AA25795" s="108"/>
      <c r="AC25795" s="108"/>
    </row>
    <row r="25796" spans="19:29" x14ac:dyDescent="0.25">
      <c r="S25796" s="108"/>
      <c r="U25796" s="108"/>
      <c r="W25796" s="108"/>
      <c r="Y25796" s="108"/>
      <c r="AA25796" s="108"/>
      <c r="AC25796" s="108"/>
    </row>
    <row r="25797" spans="19:29" x14ac:dyDescent="0.25">
      <c r="S25797" s="109"/>
      <c r="U25797" s="109"/>
      <c r="W25797" s="109"/>
      <c r="Y25797" s="109"/>
      <c r="AA25797" s="109"/>
      <c r="AC25797" s="109"/>
    </row>
    <row r="25798" spans="19:29" x14ac:dyDescent="0.25">
      <c r="S25798" s="108"/>
      <c r="U25798" s="108"/>
      <c r="W25798" s="108"/>
      <c r="Y25798" s="108"/>
      <c r="AA25798" s="108"/>
      <c r="AC25798" s="108"/>
    </row>
    <row r="25799" spans="19:29" x14ac:dyDescent="0.25">
      <c r="S25799" s="108"/>
      <c r="U25799" s="108"/>
      <c r="W25799" s="108"/>
      <c r="Y25799" s="108"/>
      <c r="AA25799" s="108"/>
      <c r="AC25799" s="108"/>
    </row>
    <row r="25800" spans="19:29" x14ac:dyDescent="0.25">
      <c r="S25800" s="109"/>
      <c r="U25800" s="109"/>
      <c r="W25800" s="109"/>
      <c r="Y25800" s="109"/>
      <c r="AA25800" s="109"/>
      <c r="AC25800" s="109"/>
    </row>
    <row r="25801" spans="19:29" x14ac:dyDescent="0.25">
      <c r="S25801" s="108"/>
      <c r="U25801" s="108"/>
      <c r="W25801" s="108"/>
      <c r="Y25801" s="108"/>
      <c r="AA25801" s="108"/>
      <c r="AC25801" s="108"/>
    </row>
    <row r="25802" spans="19:29" x14ac:dyDescent="0.25">
      <c r="S25802" s="109"/>
      <c r="U25802" s="109"/>
      <c r="W25802" s="109"/>
      <c r="Y25802" s="109"/>
      <c r="AA25802" s="109"/>
      <c r="AC25802" s="109"/>
    </row>
    <row r="25803" spans="19:29" x14ac:dyDescent="0.25">
      <c r="S25803" s="108"/>
      <c r="U25803" s="108"/>
      <c r="W25803" s="108"/>
      <c r="Y25803" s="108"/>
      <c r="AA25803" s="108"/>
      <c r="AC25803" s="108"/>
    </row>
    <row r="25804" spans="19:29" x14ac:dyDescent="0.25">
      <c r="S25804" s="108"/>
      <c r="U25804" s="108"/>
      <c r="W25804" s="108"/>
      <c r="Y25804" s="108"/>
      <c r="AA25804" s="108"/>
      <c r="AC25804" s="108"/>
    </row>
    <row r="25805" spans="19:29" x14ac:dyDescent="0.25">
      <c r="S25805" s="108"/>
      <c r="U25805" s="108"/>
      <c r="W25805" s="108"/>
      <c r="Y25805" s="108"/>
      <c r="AA25805" s="108"/>
      <c r="AC25805" s="108"/>
    </row>
    <row r="25806" spans="19:29" x14ac:dyDescent="0.25">
      <c r="S25806" s="110"/>
      <c r="U25806" s="110"/>
      <c r="W25806" s="110"/>
      <c r="Y25806" s="110"/>
      <c r="AA25806" s="110"/>
      <c r="AC25806" s="110"/>
    </row>
    <row r="25807" spans="19:29" x14ac:dyDescent="0.25">
      <c r="S25807" s="110"/>
      <c r="U25807" s="110"/>
      <c r="W25807" s="110"/>
      <c r="Y25807" s="110"/>
      <c r="AA25807" s="110"/>
      <c r="AC25807" s="110"/>
    </row>
    <row r="25808" spans="19:29" x14ac:dyDescent="0.25">
      <c r="S25808" s="110"/>
      <c r="U25808" s="110"/>
      <c r="W25808" s="110"/>
      <c r="Y25808" s="110"/>
      <c r="AA25808" s="110"/>
      <c r="AC25808" s="110"/>
    </row>
    <row r="25809" spans="19:29" x14ac:dyDescent="0.25">
      <c r="S25809" s="110"/>
      <c r="U25809" s="110"/>
      <c r="W25809" s="110"/>
      <c r="Y25809" s="110"/>
      <c r="AA25809" s="110"/>
      <c r="AC25809" s="110"/>
    </row>
    <row r="25810" spans="19:29" x14ac:dyDescent="0.25">
      <c r="S25810" s="111"/>
      <c r="U25810" s="111"/>
      <c r="W25810" s="111"/>
      <c r="Y25810" s="111"/>
      <c r="AA25810" s="111"/>
      <c r="AC25810" s="111"/>
    </row>
    <row r="25811" spans="19:29" x14ac:dyDescent="0.25">
      <c r="S25811" s="107"/>
      <c r="U25811" s="107"/>
      <c r="W25811" s="107"/>
      <c r="Y25811" s="107"/>
      <c r="AA25811" s="107"/>
      <c r="AC25811" s="107"/>
    </row>
    <row r="25812" spans="19:29" x14ac:dyDescent="0.25">
      <c r="S25812" s="108"/>
      <c r="U25812" s="108"/>
      <c r="W25812" s="108"/>
      <c r="Y25812" s="108"/>
      <c r="AA25812" s="108"/>
      <c r="AC25812" s="108"/>
    </row>
    <row r="25813" spans="19:29" x14ac:dyDescent="0.25">
      <c r="S25813" s="108"/>
      <c r="U25813" s="108"/>
      <c r="W25813" s="108"/>
      <c r="Y25813" s="108"/>
      <c r="AA25813" s="108"/>
      <c r="AC25813" s="108"/>
    </row>
    <row r="25814" spans="19:29" x14ac:dyDescent="0.25">
      <c r="S25814" s="109"/>
      <c r="U25814" s="109"/>
      <c r="W25814" s="109"/>
      <c r="Y25814" s="109"/>
      <c r="AA25814" s="109"/>
      <c r="AC25814" s="109"/>
    </row>
    <row r="25815" spans="19:29" x14ac:dyDescent="0.25">
      <c r="S25815" s="108"/>
      <c r="U25815" s="108"/>
      <c r="W25815" s="108"/>
      <c r="Y25815" s="108"/>
      <c r="AA25815" s="108"/>
      <c r="AC25815" s="108"/>
    </row>
    <row r="25816" spans="19:29" x14ac:dyDescent="0.25">
      <c r="S25816" s="108"/>
      <c r="U25816" s="108"/>
      <c r="W25816" s="108"/>
      <c r="Y25816" s="108"/>
      <c r="AA25816" s="108"/>
      <c r="AC25816" s="108"/>
    </row>
    <row r="25817" spans="19:29" x14ac:dyDescent="0.25">
      <c r="S25817" s="109"/>
      <c r="U25817" s="109"/>
      <c r="W25817" s="109"/>
      <c r="Y25817" s="109"/>
      <c r="AA25817" s="109"/>
      <c r="AC25817" s="109"/>
    </row>
    <row r="25818" spans="19:29" x14ac:dyDescent="0.25">
      <c r="S25818" s="108"/>
      <c r="U25818" s="108"/>
      <c r="W25818" s="108"/>
      <c r="Y25818" s="108"/>
      <c r="AA25818" s="108"/>
      <c r="AC25818" s="108"/>
    </row>
    <row r="25819" spans="19:29" x14ac:dyDescent="0.25">
      <c r="S25819" s="109"/>
      <c r="U25819" s="109"/>
      <c r="W25819" s="109"/>
      <c r="Y25819" s="109"/>
      <c r="AA25819" s="109"/>
      <c r="AC25819" s="109"/>
    </row>
    <row r="25820" spans="19:29" x14ac:dyDescent="0.25">
      <c r="S25820" s="108"/>
      <c r="U25820" s="108"/>
      <c r="W25820" s="108"/>
      <c r="Y25820" s="108"/>
      <c r="AA25820" s="108"/>
      <c r="AC25820" s="108"/>
    </row>
    <row r="25821" spans="19:29" x14ac:dyDescent="0.25">
      <c r="S25821" s="108"/>
      <c r="U25821" s="108"/>
      <c r="W25821" s="108"/>
      <c r="Y25821" s="108"/>
      <c r="AA25821" s="108"/>
      <c r="AC25821" s="108"/>
    </row>
    <row r="25822" spans="19:29" x14ac:dyDescent="0.25">
      <c r="S25822" s="108"/>
      <c r="U25822" s="108"/>
      <c r="W25822" s="108"/>
      <c r="Y25822" s="108"/>
      <c r="AA25822" s="108"/>
      <c r="AC25822" s="108"/>
    </row>
    <row r="25823" spans="19:29" x14ac:dyDescent="0.25">
      <c r="S25823" s="110"/>
      <c r="U25823" s="110"/>
      <c r="W25823" s="110"/>
      <c r="Y25823" s="110"/>
      <c r="AA25823" s="110"/>
      <c r="AC25823" s="110"/>
    </row>
    <row r="25824" spans="19:29" x14ac:dyDescent="0.25">
      <c r="S25824" s="110"/>
      <c r="U25824" s="110"/>
      <c r="W25824" s="110"/>
      <c r="Y25824" s="110"/>
      <c r="AA25824" s="110"/>
      <c r="AC25824" s="110"/>
    </row>
    <row r="25825" spans="19:29" x14ac:dyDescent="0.25">
      <c r="S25825" s="110"/>
      <c r="U25825" s="110"/>
      <c r="W25825" s="110"/>
      <c r="Y25825" s="110"/>
      <c r="AA25825" s="110"/>
      <c r="AC25825" s="110"/>
    </row>
    <row r="25826" spans="19:29" x14ac:dyDescent="0.25">
      <c r="S25826" s="110"/>
      <c r="U25826" s="110"/>
      <c r="W25826" s="110"/>
      <c r="Y25826" s="110"/>
      <c r="AA25826" s="110"/>
      <c r="AC25826" s="110"/>
    </row>
    <row r="25827" spans="19:29" x14ac:dyDescent="0.25">
      <c r="S25827" s="111"/>
      <c r="U25827" s="111"/>
      <c r="W25827" s="111"/>
      <c r="Y25827" s="111"/>
      <c r="AA25827" s="111"/>
      <c r="AC25827" s="111"/>
    </row>
    <row r="25828" spans="19:29" x14ac:dyDescent="0.25">
      <c r="S25828" s="107"/>
      <c r="U25828" s="107"/>
      <c r="W25828" s="107"/>
      <c r="Y25828" s="107"/>
      <c r="AA25828" s="107"/>
      <c r="AC25828" s="107"/>
    </row>
    <row r="25829" spans="19:29" x14ac:dyDescent="0.25">
      <c r="S25829" s="108"/>
      <c r="U25829" s="108"/>
      <c r="W25829" s="108"/>
      <c r="Y25829" s="108"/>
      <c r="AA25829" s="108"/>
      <c r="AC25829" s="108"/>
    </row>
    <row r="25830" spans="19:29" x14ac:dyDescent="0.25">
      <c r="S25830" s="108"/>
      <c r="U25830" s="108"/>
      <c r="W25830" s="108"/>
      <c r="Y25830" s="108"/>
      <c r="AA25830" s="108"/>
      <c r="AC25830" s="108"/>
    </row>
    <row r="25831" spans="19:29" x14ac:dyDescent="0.25">
      <c r="S25831" s="109"/>
      <c r="U25831" s="109"/>
      <c r="W25831" s="109"/>
      <c r="Y25831" s="109"/>
      <c r="AA25831" s="109"/>
      <c r="AC25831" s="109"/>
    </row>
    <row r="25832" spans="19:29" x14ac:dyDescent="0.25">
      <c r="S25832" s="108"/>
      <c r="U25832" s="108"/>
      <c r="W25832" s="108"/>
      <c r="Y25832" s="108"/>
      <c r="AA25832" s="108"/>
      <c r="AC25832" s="108"/>
    </row>
    <row r="25833" spans="19:29" x14ac:dyDescent="0.25">
      <c r="S25833" s="108"/>
      <c r="U25833" s="108"/>
      <c r="W25833" s="108"/>
      <c r="Y25833" s="108"/>
      <c r="AA25833" s="108"/>
      <c r="AC25833" s="108"/>
    </row>
    <row r="25834" spans="19:29" x14ac:dyDescent="0.25">
      <c r="S25834" s="109"/>
      <c r="U25834" s="109"/>
      <c r="W25834" s="109"/>
      <c r="Y25834" s="109"/>
      <c r="AA25834" s="109"/>
      <c r="AC25834" s="109"/>
    </row>
    <row r="25835" spans="19:29" x14ac:dyDescent="0.25">
      <c r="S25835" s="108"/>
      <c r="U25835" s="108"/>
      <c r="W25835" s="108"/>
      <c r="Y25835" s="108"/>
      <c r="AA25835" s="108"/>
      <c r="AC25835" s="108"/>
    </row>
    <row r="25836" spans="19:29" x14ac:dyDescent="0.25">
      <c r="S25836" s="109"/>
      <c r="U25836" s="109"/>
      <c r="W25836" s="109"/>
      <c r="Y25836" s="109"/>
      <c r="AA25836" s="109"/>
      <c r="AC25836" s="109"/>
    </row>
    <row r="25837" spans="19:29" x14ac:dyDescent="0.25">
      <c r="S25837" s="108"/>
      <c r="U25837" s="108"/>
      <c r="W25837" s="108"/>
      <c r="Y25837" s="108"/>
      <c r="AA25837" s="108"/>
      <c r="AC25837" s="108"/>
    </row>
    <row r="25838" spans="19:29" x14ac:dyDescent="0.25">
      <c r="S25838" s="108"/>
      <c r="U25838" s="108"/>
      <c r="W25838" s="108"/>
      <c r="Y25838" s="108"/>
      <c r="AA25838" s="108"/>
      <c r="AC25838" s="108"/>
    </row>
    <row r="25839" spans="19:29" x14ac:dyDescent="0.25">
      <c r="S25839" s="108"/>
      <c r="U25839" s="108"/>
      <c r="W25839" s="108"/>
      <c r="Y25839" s="108"/>
      <c r="AA25839" s="108"/>
      <c r="AC25839" s="108"/>
    </row>
    <row r="25840" spans="19:29" x14ac:dyDescent="0.25">
      <c r="S25840" s="110"/>
      <c r="U25840" s="110"/>
      <c r="W25840" s="110"/>
      <c r="Y25840" s="110"/>
      <c r="AA25840" s="110"/>
      <c r="AC25840" s="110"/>
    </row>
    <row r="25841" spans="19:29" x14ac:dyDescent="0.25">
      <c r="S25841" s="110"/>
      <c r="U25841" s="110"/>
      <c r="W25841" s="110"/>
      <c r="Y25841" s="110"/>
      <c r="AA25841" s="110"/>
      <c r="AC25841" s="110"/>
    </row>
    <row r="25842" spans="19:29" x14ac:dyDescent="0.25">
      <c r="S25842" s="110"/>
      <c r="U25842" s="110"/>
      <c r="W25842" s="110"/>
      <c r="Y25842" s="110"/>
      <c r="AA25842" s="110"/>
      <c r="AC25842" s="110"/>
    </row>
    <row r="25843" spans="19:29" x14ac:dyDescent="0.25">
      <c r="S25843" s="110"/>
      <c r="U25843" s="110"/>
      <c r="W25843" s="110"/>
      <c r="Y25843" s="110"/>
      <c r="AA25843" s="110"/>
      <c r="AC25843" s="110"/>
    </row>
    <row r="25844" spans="19:29" x14ac:dyDescent="0.25">
      <c r="S25844" s="111"/>
      <c r="U25844" s="111"/>
      <c r="W25844" s="111"/>
      <c r="Y25844" s="111"/>
      <c r="AA25844" s="111"/>
      <c r="AC25844" s="111"/>
    </row>
    <row r="25845" spans="19:29" x14ac:dyDescent="0.25">
      <c r="S25845" s="107"/>
      <c r="U25845" s="107"/>
      <c r="W25845" s="107"/>
      <c r="Y25845" s="107"/>
      <c r="AA25845" s="107"/>
      <c r="AC25845" s="107"/>
    </row>
    <row r="25846" spans="19:29" x14ac:dyDescent="0.25">
      <c r="S25846" s="108"/>
      <c r="U25846" s="108"/>
      <c r="W25846" s="108"/>
      <c r="Y25846" s="108"/>
      <c r="AA25846" s="108"/>
      <c r="AC25846" s="108"/>
    </row>
    <row r="25847" spans="19:29" x14ac:dyDescent="0.25">
      <c r="S25847" s="108"/>
      <c r="U25847" s="108"/>
      <c r="W25847" s="108"/>
      <c r="Y25847" s="108"/>
      <c r="AA25847" s="108"/>
      <c r="AC25847" s="108"/>
    </row>
    <row r="25848" spans="19:29" x14ac:dyDescent="0.25">
      <c r="S25848" s="109"/>
      <c r="U25848" s="109"/>
      <c r="W25848" s="109"/>
      <c r="Y25848" s="109"/>
      <c r="AA25848" s="109"/>
      <c r="AC25848" s="109"/>
    </row>
    <row r="25849" spans="19:29" x14ac:dyDescent="0.25">
      <c r="S25849" s="108"/>
      <c r="U25849" s="108"/>
      <c r="W25849" s="108"/>
      <c r="Y25849" s="108"/>
      <c r="AA25849" s="108"/>
      <c r="AC25849" s="108"/>
    </row>
    <row r="25850" spans="19:29" x14ac:dyDescent="0.25">
      <c r="S25850" s="108"/>
      <c r="U25850" s="108"/>
      <c r="W25850" s="108"/>
      <c r="Y25850" s="108"/>
      <c r="AA25850" s="108"/>
      <c r="AC25850" s="108"/>
    </row>
    <row r="25851" spans="19:29" x14ac:dyDescent="0.25">
      <c r="S25851" s="109"/>
      <c r="U25851" s="109"/>
      <c r="W25851" s="109"/>
      <c r="Y25851" s="109"/>
      <c r="AA25851" s="109"/>
      <c r="AC25851" s="109"/>
    </row>
    <row r="25852" spans="19:29" x14ac:dyDescent="0.25">
      <c r="S25852" s="108"/>
      <c r="U25852" s="108"/>
      <c r="W25852" s="108"/>
      <c r="Y25852" s="108"/>
      <c r="AA25852" s="108"/>
      <c r="AC25852" s="108"/>
    </row>
    <row r="25853" spans="19:29" x14ac:dyDescent="0.25">
      <c r="S25853" s="109"/>
      <c r="U25853" s="109"/>
      <c r="W25853" s="109"/>
      <c r="Y25853" s="109"/>
      <c r="AA25853" s="109"/>
      <c r="AC25853" s="109"/>
    </row>
    <row r="25854" spans="19:29" x14ac:dyDescent="0.25">
      <c r="S25854" s="108"/>
      <c r="U25854" s="108"/>
      <c r="W25854" s="108"/>
      <c r="Y25854" s="108"/>
      <c r="AA25854" s="108"/>
      <c r="AC25854" s="108"/>
    </row>
    <row r="25855" spans="19:29" x14ac:dyDescent="0.25">
      <c r="S25855" s="108"/>
      <c r="U25855" s="108"/>
      <c r="W25855" s="108"/>
      <c r="Y25855" s="108"/>
      <c r="AA25855" s="108"/>
      <c r="AC25855" s="108"/>
    </row>
    <row r="25856" spans="19:29" x14ac:dyDescent="0.25">
      <c r="S25856" s="108"/>
      <c r="U25856" s="108"/>
      <c r="W25856" s="108"/>
      <c r="Y25856" s="108"/>
      <c r="AA25856" s="108"/>
      <c r="AC25856" s="108"/>
    </row>
    <row r="25857" spans="19:29" x14ac:dyDescent="0.25">
      <c r="S25857" s="110"/>
      <c r="U25857" s="110"/>
      <c r="W25857" s="110"/>
      <c r="Y25857" s="110"/>
      <c r="AA25857" s="110"/>
      <c r="AC25857" s="110"/>
    </row>
    <row r="25858" spans="19:29" x14ac:dyDescent="0.25">
      <c r="S25858" s="110"/>
      <c r="U25858" s="110"/>
      <c r="W25858" s="110"/>
      <c r="Y25858" s="110"/>
      <c r="AA25858" s="110"/>
      <c r="AC25858" s="110"/>
    </row>
    <row r="25859" spans="19:29" x14ac:dyDescent="0.25">
      <c r="S25859" s="110"/>
      <c r="U25859" s="110"/>
      <c r="W25859" s="110"/>
      <c r="Y25859" s="110"/>
      <c r="AA25859" s="110"/>
      <c r="AC25859" s="110"/>
    </row>
    <row r="25860" spans="19:29" x14ac:dyDescent="0.25">
      <c r="S25860" s="110"/>
      <c r="U25860" s="110"/>
      <c r="W25860" s="110"/>
      <c r="Y25860" s="110"/>
      <c r="AA25860" s="110"/>
      <c r="AC25860" s="110"/>
    </row>
    <row r="25861" spans="19:29" x14ac:dyDescent="0.25">
      <c r="S25861" s="111"/>
      <c r="U25861" s="111"/>
      <c r="W25861" s="111"/>
      <c r="Y25861" s="111"/>
      <c r="AA25861" s="111"/>
      <c r="AC25861" s="111"/>
    </row>
    <row r="25862" spans="19:29" x14ac:dyDescent="0.25">
      <c r="S25862" s="107"/>
      <c r="U25862" s="107"/>
      <c r="W25862" s="107"/>
      <c r="Y25862" s="107"/>
      <c r="AA25862" s="107"/>
      <c r="AC25862" s="107"/>
    </row>
    <row r="25863" spans="19:29" x14ac:dyDescent="0.25">
      <c r="S25863" s="108"/>
      <c r="U25863" s="108"/>
      <c r="W25863" s="108"/>
      <c r="Y25863" s="108"/>
      <c r="AA25863" s="108"/>
      <c r="AC25863" s="108"/>
    </row>
    <row r="25864" spans="19:29" x14ac:dyDescent="0.25">
      <c r="S25864" s="108"/>
      <c r="U25864" s="108"/>
      <c r="W25864" s="108"/>
      <c r="Y25864" s="108"/>
      <c r="AA25864" s="108"/>
      <c r="AC25864" s="108"/>
    </row>
    <row r="25865" spans="19:29" x14ac:dyDescent="0.25">
      <c r="S25865" s="109"/>
      <c r="U25865" s="109"/>
      <c r="W25865" s="109"/>
      <c r="Y25865" s="109"/>
      <c r="AA25865" s="109"/>
      <c r="AC25865" s="109"/>
    </row>
    <row r="25866" spans="19:29" x14ac:dyDescent="0.25">
      <c r="S25866" s="108"/>
      <c r="U25866" s="108"/>
      <c r="W25866" s="108"/>
      <c r="Y25866" s="108"/>
      <c r="AA25866" s="108"/>
      <c r="AC25866" s="108"/>
    </row>
    <row r="25867" spans="19:29" x14ac:dyDescent="0.25">
      <c r="S25867" s="108"/>
      <c r="U25867" s="108"/>
      <c r="W25867" s="108"/>
      <c r="Y25867" s="108"/>
      <c r="AA25867" s="108"/>
      <c r="AC25867" s="108"/>
    </row>
    <row r="25868" spans="19:29" x14ac:dyDescent="0.25">
      <c r="S25868" s="109"/>
      <c r="U25868" s="109"/>
      <c r="W25868" s="109"/>
      <c r="Y25868" s="109"/>
      <c r="AA25868" s="109"/>
      <c r="AC25868" s="109"/>
    </row>
    <row r="25869" spans="19:29" x14ac:dyDescent="0.25">
      <c r="S25869" s="108"/>
      <c r="U25869" s="108"/>
      <c r="W25869" s="108"/>
      <c r="Y25869" s="108"/>
      <c r="AA25869" s="108"/>
      <c r="AC25869" s="108"/>
    </row>
    <row r="25870" spans="19:29" x14ac:dyDescent="0.25">
      <c r="S25870" s="109"/>
      <c r="U25870" s="109"/>
      <c r="W25870" s="109"/>
      <c r="Y25870" s="109"/>
      <c r="AA25870" s="109"/>
      <c r="AC25870" s="109"/>
    </row>
    <row r="25871" spans="19:29" x14ac:dyDescent="0.25">
      <c r="S25871" s="108"/>
      <c r="U25871" s="108"/>
      <c r="W25871" s="108"/>
      <c r="Y25871" s="108"/>
      <c r="AA25871" s="108"/>
      <c r="AC25871" s="108"/>
    </row>
    <row r="25872" spans="19:29" x14ac:dyDescent="0.25">
      <c r="S25872" s="108"/>
      <c r="U25872" s="108"/>
      <c r="W25872" s="108"/>
      <c r="Y25872" s="108"/>
      <c r="AA25872" s="108"/>
      <c r="AC25872" s="108"/>
    </row>
    <row r="25873" spans="19:29" x14ac:dyDescent="0.25">
      <c r="S25873" s="108"/>
      <c r="U25873" s="108"/>
      <c r="W25873" s="108"/>
      <c r="Y25873" s="108"/>
      <c r="AA25873" s="108"/>
      <c r="AC25873" s="108"/>
    </row>
    <row r="25874" spans="19:29" x14ac:dyDescent="0.25">
      <c r="S25874" s="110"/>
      <c r="U25874" s="110"/>
      <c r="W25874" s="110"/>
      <c r="Y25874" s="110"/>
      <c r="AA25874" s="110"/>
      <c r="AC25874" s="110"/>
    </row>
    <row r="25875" spans="19:29" x14ac:dyDescent="0.25">
      <c r="S25875" s="110"/>
      <c r="U25875" s="110"/>
      <c r="W25875" s="110"/>
      <c r="Y25875" s="110"/>
      <c r="AA25875" s="110"/>
      <c r="AC25875" s="110"/>
    </row>
    <row r="25876" spans="19:29" x14ac:dyDescent="0.25">
      <c r="S25876" s="110"/>
      <c r="U25876" s="110"/>
      <c r="W25876" s="110"/>
      <c r="Y25876" s="110"/>
      <c r="AA25876" s="110"/>
      <c r="AC25876" s="110"/>
    </row>
    <row r="25877" spans="19:29" x14ac:dyDescent="0.25">
      <c r="S25877" s="110"/>
      <c r="U25877" s="110"/>
      <c r="W25877" s="110"/>
      <c r="Y25877" s="110"/>
      <c r="AA25877" s="110"/>
      <c r="AC25877" s="110"/>
    </row>
    <row r="25878" spans="19:29" x14ac:dyDescent="0.25">
      <c r="S25878" s="111"/>
      <c r="U25878" s="111"/>
      <c r="W25878" s="111"/>
      <c r="Y25878" s="111"/>
      <c r="AA25878" s="111"/>
      <c r="AC25878" s="111"/>
    </row>
    <row r="25879" spans="19:29" x14ac:dyDescent="0.25">
      <c r="S25879" s="107"/>
      <c r="U25879" s="107"/>
      <c r="W25879" s="107"/>
      <c r="Y25879" s="107"/>
      <c r="AA25879" s="107"/>
      <c r="AC25879" s="107"/>
    </row>
    <row r="25880" spans="19:29" x14ac:dyDescent="0.25">
      <c r="S25880" s="108"/>
      <c r="U25880" s="108"/>
      <c r="W25880" s="108"/>
      <c r="Y25880" s="108"/>
      <c r="AA25880" s="108"/>
      <c r="AC25880" s="108"/>
    </row>
    <row r="25881" spans="19:29" x14ac:dyDescent="0.25">
      <c r="S25881" s="108"/>
      <c r="U25881" s="108"/>
      <c r="W25881" s="108"/>
      <c r="Y25881" s="108"/>
      <c r="AA25881" s="108"/>
      <c r="AC25881" s="108"/>
    </row>
    <row r="25882" spans="19:29" x14ac:dyDescent="0.25">
      <c r="S25882" s="109"/>
      <c r="U25882" s="109"/>
      <c r="W25882" s="109"/>
      <c r="Y25882" s="109"/>
      <c r="AA25882" s="109"/>
      <c r="AC25882" s="109"/>
    </row>
    <row r="25883" spans="19:29" x14ac:dyDescent="0.25">
      <c r="S25883" s="108"/>
      <c r="U25883" s="108"/>
      <c r="W25883" s="108"/>
      <c r="Y25883" s="108"/>
      <c r="AA25883" s="108"/>
      <c r="AC25883" s="108"/>
    </row>
    <row r="25884" spans="19:29" x14ac:dyDescent="0.25">
      <c r="S25884" s="108"/>
      <c r="U25884" s="108"/>
      <c r="W25884" s="108"/>
      <c r="Y25884" s="108"/>
      <c r="AA25884" s="108"/>
      <c r="AC25884" s="108"/>
    </row>
    <row r="25885" spans="19:29" x14ac:dyDescent="0.25">
      <c r="S25885" s="109"/>
      <c r="U25885" s="109"/>
      <c r="W25885" s="109"/>
      <c r="Y25885" s="109"/>
      <c r="AA25885" s="109"/>
      <c r="AC25885" s="109"/>
    </row>
    <row r="25886" spans="19:29" x14ac:dyDescent="0.25">
      <c r="S25886" s="108"/>
      <c r="U25886" s="108"/>
      <c r="W25886" s="108"/>
      <c r="Y25886" s="108"/>
      <c r="AA25886" s="108"/>
      <c r="AC25886" s="108"/>
    </row>
    <row r="25887" spans="19:29" x14ac:dyDescent="0.25">
      <c r="S25887" s="109"/>
      <c r="U25887" s="109"/>
      <c r="W25887" s="109"/>
      <c r="Y25887" s="109"/>
      <c r="AA25887" s="109"/>
      <c r="AC25887" s="109"/>
    </row>
    <row r="25888" spans="19:29" x14ac:dyDescent="0.25">
      <c r="S25888" s="108"/>
      <c r="U25888" s="108"/>
      <c r="W25888" s="108"/>
      <c r="Y25888" s="108"/>
      <c r="AA25888" s="108"/>
      <c r="AC25888" s="108"/>
    </row>
    <row r="25889" spans="19:29" x14ac:dyDescent="0.25">
      <c r="S25889" s="108"/>
      <c r="U25889" s="108"/>
      <c r="W25889" s="108"/>
      <c r="Y25889" s="108"/>
      <c r="AA25889" s="108"/>
      <c r="AC25889" s="108"/>
    </row>
    <row r="25890" spans="19:29" x14ac:dyDescent="0.25">
      <c r="S25890" s="108"/>
      <c r="U25890" s="108"/>
      <c r="W25890" s="108"/>
      <c r="Y25890" s="108"/>
      <c r="AA25890" s="108"/>
      <c r="AC25890" s="108"/>
    </row>
    <row r="25891" spans="19:29" x14ac:dyDescent="0.25">
      <c r="S25891" s="110"/>
      <c r="U25891" s="110"/>
      <c r="W25891" s="110"/>
      <c r="Y25891" s="110"/>
      <c r="AA25891" s="110"/>
      <c r="AC25891" s="110"/>
    </row>
    <row r="25892" spans="19:29" x14ac:dyDescent="0.25">
      <c r="S25892" s="110"/>
      <c r="U25892" s="110"/>
      <c r="W25892" s="110"/>
      <c r="Y25892" s="110"/>
      <c r="AA25892" s="110"/>
      <c r="AC25892" s="110"/>
    </row>
    <row r="25893" spans="19:29" x14ac:dyDescent="0.25">
      <c r="S25893" s="110"/>
      <c r="U25893" s="110"/>
      <c r="W25893" s="110"/>
      <c r="Y25893" s="110"/>
      <c r="AA25893" s="110"/>
      <c r="AC25893" s="110"/>
    </row>
    <row r="25894" spans="19:29" x14ac:dyDescent="0.25">
      <c r="S25894" s="110"/>
      <c r="U25894" s="110"/>
      <c r="W25894" s="110"/>
      <c r="Y25894" s="110"/>
      <c r="AA25894" s="110"/>
      <c r="AC25894" s="110"/>
    </row>
    <row r="25895" spans="19:29" x14ac:dyDescent="0.25">
      <c r="S25895" s="111"/>
      <c r="U25895" s="111"/>
      <c r="W25895" s="111"/>
      <c r="Y25895" s="111"/>
      <c r="AA25895" s="111"/>
      <c r="AC25895" s="111"/>
    </row>
    <row r="25896" spans="19:29" x14ac:dyDescent="0.25">
      <c r="S25896" s="107"/>
      <c r="U25896" s="107"/>
      <c r="W25896" s="107"/>
      <c r="Y25896" s="107"/>
      <c r="AA25896" s="107"/>
      <c r="AC25896" s="107"/>
    </row>
    <row r="25897" spans="19:29" x14ac:dyDescent="0.25">
      <c r="S25897" s="108"/>
      <c r="U25897" s="108"/>
      <c r="W25897" s="108"/>
      <c r="Y25897" s="108"/>
      <c r="AA25897" s="108"/>
      <c r="AC25897" s="108"/>
    </row>
    <row r="25898" spans="19:29" x14ac:dyDescent="0.25">
      <c r="S25898" s="108"/>
      <c r="U25898" s="108"/>
      <c r="W25898" s="108"/>
      <c r="Y25898" s="108"/>
      <c r="AA25898" s="108"/>
      <c r="AC25898" s="108"/>
    </row>
    <row r="25899" spans="19:29" x14ac:dyDescent="0.25">
      <c r="S25899" s="109"/>
      <c r="U25899" s="109"/>
      <c r="W25899" s="109"/>
      <c r="Y25899" s="109"/>
      <c r="AA25899" s="109"/>
      <c r="AC25899" s="109"/>
    </row>
    <row r="25900" spans="19:29" x14ac:dyDescent="0.25">
      <c r="S25900" s="108"/>
      <c r="U25900" s="108"/>
      <c r="W25900" s="108"/>
      <c r="Y25900" s="108"/>
      <c r="AA25900" s="108"/>
      <c r="AC25900" s="108"/>
    </row>
    <row r="25901" spans="19:29" x14ac:dyDescent="0.25">
      <c r="S25901" s="108"/>
      <c r="U25901" s="108"/>
      <c r="W25901" s="108"/>
      <c r="Y25901" s="108"/>
      <c r="AA25901" s="108"/>
      <c r="AC25901" s="108"/>
    </row>
    <row r="25902" spans="19:29" x14ac:dyDescent="0.25">
      <c r="S25902" s="109"/>
      <c r="U25902" s="109"/>
      <c r="W25902" s="109"/>
      <c r="Y25902" s="109"/>
      <c r="AA25902" s="109"/>
      <c r="AC25902" s="109"/>
    </row>
    <row r="25903" spans="19:29" x14ac:dyDescent="0.25">
      <c r="S25903" s="108"/>
      <c r="U25903" s="108"/>
      <c r="W25903" s="108"/>
      <c r="Y25903" s="108"/>
      <c r="AA25903" s="108"/>
      <c r="AC25903" s="108"/>
    </row>
    <row r="25904" spans="19:29" x14ac:dyDescent="0.25">
      <c r="S25904" s="109"/>
      <c r="U25904" s="109"/>
      <c r="W25904" s="109"/>
      <c r="Y25904" s="109"/>
      <c r="AA25904" s="109"/>
      <c r="AC25904" s="109"/>
    </row>
    <row r="25905" spans="19:29" x14ac:dyDescent="0.25">
      <c r="S25905" s="108"/>
      <c r="U25905" s="108"/>
      <c r="W25905" s="108"/>
      <c r="Y25905" s="108"/>
      <c r="AA25905" s="108"/>
      <c r="AC25905" s="108"/>
    </row>
    <row r="25906" spans="19:29" x14ac:dyDescent="0.25">
      <c r="S25906" s="108"/>
      <c r="U25906" s="108"/>
      <c r="W25906" s="108"/>
      <c r="Y25906" s="108"/>
      <c r="AA25906" s="108"/>
      <c r="AC25906" s="108"/>
    </row>
    <row r="25907" spans="19:29" x14ac:dyDescent="0.25">
      <c r="S25907" s="108"/>
      <c r="U25907" s="108"/>
      <c r="W25907" s="108"/>
      <c r="Y25907" s="108"/>
      <c r="AA25907" s="108"/>
      <c r="AC25907" s="108"/>
    </row>
    <row r="25908" spans="19:29" x14ac:dyDescent="0.25">
      <c r="S25908" s="110"/>
      <c r="U25908" s="110"/>
      <c r="W25908" s="110"/>
      <c r="Y25908" s="110"/>
      <c r="AA25908" s="110"/>
      <c r="AC25908" s="110"/>
    </row>
    <row r="25909" spans="19:29" x14ac:dyDescent="0.25">
      <c r="S25909" s="110"/>
      <c r="U25909" s="110"/>
      <c r="W25909" s="110"/>
      <c r="Y25909" s="110"/>
      <c r="AA25909" s="110"/>
      <c r="AC25909" s="110"/>
    </row>
    <row r="25910" spans="19:29" x14ac:dyDescent="0.25">
      <c r="S25910" s="110"/>
      <c r="U25910" s="110"/>
      <c r="W25910" s="110"/>
      <c r="Y25910" s="110"/>
      <c r="AA25910" s="110"/>
      <c r="AC25910" s="110"/>
    </row>
    <row r="25911" spans="19:29" x14ac:dyDescent="0.25">
      <c r="S25911" s="110"/>
      <c r="U25911" s="110"/>
      <c r="W25911" s="110"/>
      <c r="Y25911" s="110"/>
      <c r="AA25911" s="110"/>
      <c r="AC25911" s="110"/>
    </row>
    <row r="25912" spans="19:29" x14ac:dyDescent="0.25">
      <c r="S25912" s="111"/>
      <c r="U25912" s="111"/>
      <c r="W25912" s="111"/>
      <c r="Y25912" s="111"/>
      <c r="AA25912" s="111"/>
      <c r="AC25912" s="111"/>
    </row>
    <row r="25913" spans="19:29" x14ac:dyDescent="0.25">
      <c r="S25913" s="107"/>
      <c r="U25913" s="107"/>
      <c r="W25913" s="107"/>
      <c r="Y25913" s="107"/>
      <c r="AA25913" s="107"/>
      <c r="AC25913" s="107"/>
    </row>
    <row r="25914" spans="19:29" x14ac:dyDescent="0.25">
      <c r="S25914" s="108"/>
      <c r="U25914" s="108"/>
      <c r="W25914" s="108"/>
      <c r="Y25914" s="108"/>
      <c r="AA25914" s="108"/>
      <c r="AC25914" s="108"/>
    </row>
    <row r="25915" spans="19:29" x14ac:dyDescent="0.25">
      <c r="S25915" s="108"/>
      <c r="U25915" s="108"/>
      <c r="W25915" s="108"/>
      <c r="Y25915" s="108"/>
      <c r="AA25915" s="108"/>
      <c r="AC25915" s="108"/>
    </row>
    <row r="25916" spans="19:29" x14ac:dyDescent="0.25">
      <c r="S25916" s="109"/>
      <c r="U25916" s="109"/>
      <c r="W25916" s="109"/>
      <c r="Y25916" s="109"/>
      <c r="AA25916" s="109"/>
      <c r="AC25916" s="109"/>
    </row>
    <row r="25917" spans="19:29" x14ac:dyDescent="0.25">
      <c r="S25917" s="108"/>
      <c r="U25917" s="108"/>
      <c r="W25917" s="108"/>
      <c r="Y25917" s="108"/>
      <c r="AA25917" s="108"/>
      <c r="AC25917" s="108"/>
    </row>
    <row r="25918" spans="19:29" x14ac:dyDescent="0.25">
      <c r="S25918" s="108"/>
      <c r="U25918" s="108"/>
      <c r="W25918" s="108"/>
      <c r="Y25918" s="108"/>
      <c r="AA25918" s="108"/>
      <c r="AC25918" s="108"/>
    </row>
    <row r="25919" spans="19:29" x14ac:dyDescent="0.25">
      <c r="S25919" s="109"/>
      <c r="U25919" s="109"/>
      <c r="W25919" s="109"/>
      <c r="Y25919" s="109"/>
      <c r="AA25919" s="109"/>
      <c r="AC25919" s="109"/>
    </row>
    <row r="25920" spans="19:29" x14ac:dyDescent="0.25">
      <c r="S25920" s="108"/>
      <c r="U25920" s="108"/>
      <c r="W25920" s="108"/>
      <c r="Y25920" s="108"/>
      <c r="AA25920" s="108"/>
      <c r="AC25920" s="108"/>
    </row>
    <row r="25921" spans="19:29" x14ac:dyDescent="0.25">
      <c r="S25921" s="109"/>
      <c r="U25921" s="109"/>
      <c r="W25921" s="109"/>
      <c r="Y25921" s="109"/>
      <c r="AA25921" s="109"/>
      <c r="AC25921" s="109"/>
    </row>
    <row r="25922" spans="19:29" x14ac:dyDescent="0.25">
      <c r="S25922" s="108"/>
      <c r="U25922" s="108"/>
      <c r="W25922" s="108"/>
      <c r="Y25922" s="108"/>
      <c r="AA25922" s="108"/>
      <c r="AC25922" s="108"/>
    </row>
    <row r="25923" spans="19:29" x14ac:dyDescent="0.25">
      <c r="S25923" s="108"/>
      <c r="U25923" s="108"/>
      <c r="W25923" s="108"/>
      <c r="Y25923" s="108"/>
      <c r="AA25923" s="108"/>
      <c r="AC25923" s="108"/>
    </row>
    <row r="25924" spans="19:29" x14ac:dyDescent="0.25">
      <c r="S25924" s="108"/>
      <c r="U25924" s="108"/>
      <c r="W25924" s="108"/>
      <c r="Y25924" s="108"/>
      <c r="AA25924" s="108"/>
      <c r="AC25924" s="108"/>
    </row>
    <row r="25925" spans="19:29" x14ac:dyDescent="0.25">
      <c r="S25925" s="110"/>
      <c r="U25925" s="110"/>
      <c r="W25925" s="110"/>
      <c r="Y25925" s="110"/>
      <c r="AA25925" s="110"/>
      <c r="AC25925" s="110"/>
    </row>
    <row r="25926" spans="19:29" x14ac:dyDescent="0.25">
      <c r="S25926" s="110"/>
      <c r="U25926" s="110"/>
      <c r="W25926" s="110"/>
      <c r="Y25926" s="110"/>
      <c r="AA25926" s="110"/>
      <c r="AC25926" s="110"/>
    </row>
    <row r="25927" spans="19:29" x14ac:dyDescent="0.25">
      <c r="S25927" s="110"/>
      <c r="U25927" s="110"/>
      <c r="W25927" s="110"/>
      <c r="Y25927" s="110"/>
      <c r="AA25927" s="110"/>
      <c r="AC25927" s="110"/>
    </row>
    <row r="25928" spans="19:29" x14ac:dyDescent="0.25">
      <c r="S25928" s="110"/>
      <c r="U25928" s="110"/>
      <c r="W25928" s="110"/>
      <c r="Y25928" s="110"/>
      <c r="AA25928" s="110"/>
      <c r="AC25928" s="110"/>
    </row>
    <row r="25929" spans="19:29" x14ac:dyDescent="0.25">
      <c r="S25929" s="111"/>
      <c r="U25929" s="111"/>
      <c r="W25929" s="111"/>
      <c r="Y25929" s="111"/>
      <c r="AA25929" s="111"/>
      <c r="AC25929" s="111"/>
    </row>
    <row r="25930" spans="19:29" x14ac:dyDescent="0.25">
      <c r="S25930" s="107"/>
      <c r="U25930" s="107"/>
      <c r="W25930" s="107"/>
      <c r="Y25930" s="107"/>
      <c r="AA25930" s="107"/>
      <c r="AC25930" s="107"/>
    </row>
    <row r="25931" spans="19:29" x14ac:dyDescent="0.25">
      <c r="S25931" s="108"/>
      <c r="U25931" s="108"/>
      <c r="W25931" s="108"/>
      <c r="Y25931" s="108"/>
      <c r="AA25931" s="108"/>
      <c r="AC25931" s="108"/>
    </row>
    <row r="25932" spans="19:29" x14ac:dyDescent="0.25">
      <c r="S25932" s="108"/>
      <c r="U25932" s="108"/>
      <c r="W25932" s="108"/>
      <c r="Y25932" s="108"/>
      <c r="AA25932" s="108"/>
      <c r="AC25932" s="108"/>
    </row>
    <row r="25933" spans="19:29" x14ac:dyDescent="0.25">
      <c r="S25933" s="109"/>
      <c r="U25933" s="109"/>
      <c r="W25933" s="109"/>
      <c r="Y25933" s="109"/>
      <c r="AA25933" s="109"/>
      <c r="AC25933" s="109"/>
    </row>
    <row r="25934" spans="19:29" x14ac:dyDescent="0.25">
      <c r="S25934" s="108"/>
      <c r="U25934" s="108"/>
      <c r="W25934" s="108"/>
      <c r="Y25934" s="108"/>
      <c r="AA25934" s="108"/>
      <c r="AC25934" s="108"/>
    </row>
    <row r="25935" spans="19:29" x14ac:dyDescent="0.25">
      <c r="S25935" s="108"/>
      <c r="U25935" s="108"/>
      <c r="W25935" s="108"/>
      <c r="Y25935" s="108"/>
      <c r="AA25935" s="108"/>
      <c r="AC25935" s="108"/>
    </row>
    <row r="25936" spans="19:29" x14ac:dyDescent="0.25">
      <c r="S25936" s="109"/>
      <c r="U25936" s="109"/>
      <c r="W25936" s="109"/>
      <c r="Y25936" s="109"/>
      <c r="AA25936" s="109"/>
      <c r="AC25936" s="109"/>
    </row>
    <row r="25937" spans="19:29" x14ac:dyDescent="0.25">
      <c r="S25937" s="108"/>
      <c r="U25937" s="108"/>
      <c r="W25937" s="108"/>
      <c r="Y25937" s="108"/>
      <c r="AA25937" s="108"/>
      <c r="AC25937" s="108"/>
    </row>
    <row r="25938" spans="19:29" x14ac:dyDescent="0.25">
      <c r="S25938" s="109"/>
      <c r="U25938" s="109"/>
      <c r="W25938" s="109"/>
      <c r="Y25938" s="109"/>
      <c r="AA25938" s="109"/>
      <c r="AC25938" s="109"/>
    </row>
    <row r="25939" spans="19:29" x14ac:dyDescent="0.25">
      <c r="S25939" s="108"/>
      <c r="U25939" s="108"/>
      <c r="W25939" s="108"/>
      <c r="Y25939" s="108"/>
      <c r="AA25939" s="108"/>
      <c r="AC25939" s="108"/>
    </row>
    <row r="25940" spans="19:29" x14ac:dyDescent="0.25">
      <c r="S25940" s="108"/>
      <c r="U25940" s="108"/>
      <c r="W25940" s="108"/>
      <c r="Y25940" s="108"/>
      <c r="AA25940" s="108"/>
      <c r="AC25940" s="108"/>
    </row>
    <row r="25941" spans="19:29" x14ac:dyDescent="0.25">
      <c r="S25941" s="108"/>
      <c r="U25941" s="108"/>
      <c r="W25941" s="108"/>
      <c r="Y25941" s="108"/>
      <c r="AA25941" s="108"/>
      <c r="AC25941" s="108"/>
    </row>
    <row r="25942" spans="19:29" x14ac:dyDescent="0.25">
      <c r="S25942" s="110"/>
      <c r="U25942" s="110"/>
      <c r="W25942" s="110"/>
      <c r="Y25942" s="110"/>
      <c r="AA25942" s="110"/>
      <c r="AC25942" s="110"/>
    </row>
    <row r="25943" spans="19:29" x14ac:dyDescent="0.25">
      <c r="S25943" s="110"/>
      <c r="U25943" s="110"/>
      <c r="W25943" s="110"/>
      <c r="Y25943" s="110"/>
      <c r="AA25943" s="110"/>
      <c r="AC25943" s="110"/>
    </row>
    <row r="25944" spans="19:29" x14ac:dyDescent="0.25">
      <c r="S25944" s="110"/>
      <c r="U25944" s="110"/>
      <c r="W25944" s="110"/>
      <c r="Y25944" s="110"/>
      <c r="AA25944" s="110"/>
      <c r="AC25944" s="110"/>
    </row>
    <row r="25945" spans="19:29" x14ac:dyDescent="0.25">
      <c r="S25945" s="110"/>
      <c r="U25945" s="110"/>
      <c r="W25945" s="110"/>
      <c r="Y25945" s="110"/>
      <c r="AA25945" s="110"/>
      <c r="AC25945" s="110"/>
    </row>
    <row r="25946" spans="19:29" x14ac:dyDescent="0.25">
      <c r="S25946" s="111"/>
      <c r="U25946" s="111"/>
      <c r="W25946" s="111"/>
      <c r="Y25946" s="111"/>
      <c r="AA25946" s="111"/>
      <c r="AC25946" s="111"/>
    </row>
    <row r="25947" spans="19:29" x14ac:dyDescent="0.25">
      <c r="S25947" s="107"/>
      <c r="U25947" s="107"/>
      <c r="W25947" s="107"/>
      <c r="Y25947" s="107"/>
      <c r="AA25947" s="107"/>
      <c r="AC25947" s="107"/>
    </row>
    <row r="25948" spans="19:29" x14ac:dyDescent="0.25">
      <c r="S25948" s="108"/>
      <c r="U25948" s="108"/>
      <c r="W25948" s="108"/>
      <c r="Y25948" s="108"/>
      <c r="AA25948" s="108"/>
      <c r="AC25948" s="108"/>
    </row>
    <row r="25949" spans="19:29" x14ac:dyDescent="0.25">
      <c r="S25949" s="108"/>
      <c r="U25949" s="108"/>
      <c r="W25949" s="108"/>
      <c r="Y25949" s="108"/>
      <c r="AA25949" s="108"/>
      <c r="AC25949" s="108"/>
    </row>
    <row r="25950" spans="19:29" x14ac:dyDescent="0.25">
      <c r="S25950" s="109"/>
      <c r="U25950" s="109"/>
      <c r="W25950" s="109"/>
      <c r="Y25950" s="109"/>
      <c r="AA25950" s="109"/>
      <c r="AC25950" s="109"/>
    </row>
    <row r="25951" spans="19:29" x14ac:dyDescent="0.25">
      <c r="S25951" s="108"/>
      <c r="U25951" s="108"/>
      <c r="W25951" s="108"/>
      <c r="Y25951" s="108"/>
      <c r="AA25951" s="108"/>
      <c r="AC25951" s="108"/>
    </row>
    <row r="25952" spans="19:29" x14ac:dyDescent="0.25">
      <c r="S25952" s="108"/>
      <c r="U25952" s="108"/>
      <c r="W25952" s="108"/>
      <c r="Y25952" s="108"/>
      <c r="AA25952" s="108"/>
      <c r="AC25952" s="108"/>
    </row>
    <row r="25953" spans="19:29" x14ac:dyDescent="0.25">
      <c r="S25953" s="109"/>
      <c r="U25953" s="109"/>
      <c r="W25953" s="109"/>
      <c r="Y25953" s="109"/>
      <c r="AA25953" s="109"/>
      <c r="AC25953" s="109"/>
    </row>
    <row r="25954" spans="19:29" x14ac:dyDescent="0.25">
      <c r="S25954" s="108"/>
      <c r="U25954" s="108"/>
      <c r="W25954" s="108"/>
      <c r="Y25954" s="108"/>
      <c r="AA25954" s="108"/>
      <c r="AC25954" s="108"/>
    </row>
    <row r="25955" spans="19:29" x14ac:dyDescent="0.25">
      <c r="S25955" s="109"/>
      <c r="U25955" s="109"/>
      <c r="W25955" s="109"/>
      <c r="Y25955" s="109"/>
      <c r="AA25955" s="109"/>
      <c r="AC25955" s="109"/>
    </row>
    <row r="25956" spans="19:29" x14ac:dyDescent="0.25">
      <c r="S25956" s="108"/>
      <c r="U25956" s="108"/>
      <c r="W25956" s="108"/>
      <c r="Y25956" s="108"/>
      <c r="AA25956" s="108"/>
      <c r="AC25956" s="108"/>
    </row>
    <row r="25957" spans="19:29" x14ac:dyDescent="0.25">
      <c r="S25957" s="108"/>
      <c r="U25957" s="108"/>
      <c r="W25957" s="108"/>
      <c r="Y25957" s="108"/>
      <c r="AA25957" s="108"/>
      <c r="AC25957" s="108"/>
    </row>
    <row r="25958" spans="19:29" x14ac:dyDescent="0.25">
      <c r="S25958" s="108"/>
      <c r="U25958" s="108"/>
      <c r="W25958" s="108"/>
      <c r="Y25958" s="108"/>
      <c r="AA25958" s="108"/>
      <c r="AC25958" s="108"/>
    </row>
    <row r="25959" spans="19:29" x14ac:dyDescent="0.25">
      <c r="S25959" s="110"/>
      <c r="U25959" s="110"/>
      <c r="W25959" s="110"/>
      <c r="Y25959" s="110"/>
      <c r="AA25959" s="110"/>
      <c r="AC25959" s="110"/>
    </row>
    <row r="25960" spans="19:29" x14ac:dyDescent="0.25">
      <c r="S25960" s="110"/>
      <c r="U25960" s="110"/>
      <c r="W25960" s="110"/>
      <c r="Y25960" s="110"/>
      <c r="AA25960" s="110"/>
      <c r="AC25960" s="110"/>
    </row>
    <row r="25961" spans="19:29" x14ac:dyDescent="0.25">
      <c r="S25961" s="110"/>
      <c r="U25961" s="110"/>
      <c r="W25961" s="110"/>
      <c r="Y25961" s="110"/>
      <c r="AA25961" s="110"/>
      <c r="AC25961" s="110"/>
    </row>
    <row r="25962" spans="19:29" x14ac:dyDescent="0.25">
      <c r="S25962" s="110"/>
      <c r="U25962" s="110"/>
      <c r="W25962" s="110"/>
      <c r="Y25962" s="110"/>
      <c r="AA25962" s="110"/>
      <c r="AC25962" s="110"/>
    </row>
    <row r="25963" spans="19:29" x14ac:dyDescent="0.25">
      <c r="S25963" s="111"/>
      <c r="U25963" s="111"/>
      <c r="W25963" s="111"/>
      <c r="Y25963" s="111"/>
      <c r="AA25963" s="111"/>
      <c r="AC25963" s="111"/>
    </row>
    <row r="25964" spans="19:29" x14ac:dyDescent="0.25">
      <c r="S25964" s="107"/>
      <c r="U25964" s="107"/>
      <c r="W25964" s="107"/>
      <c r="Y25964" s="107"/>
      <c r="AA25964" s="107"/>
      <c r="AC25964" s="107"/>
    </row>
    <row r="25965" spans="19:29" x14ac:dyDescent="0.25">
      <c r="S25965" s="108"/>
      <c r="U25965" s="108"/>
      <c r="W25965" s="108"/>
      <c r="Y25965" s="108"/>
      <c r="AA25965" s="108"/>
      <c r="AC25965" s="108"/>
    </row>
    <row r="25966" spans="19:29" x14ac:dyDescent="0.25">
      <c r="S25966" s="108"/>
      <c r="U25966" s="108"/>
      <c r="W25966" s="108"/>
      <c r="Y25966" s="108"/>
      <c r="AA25966" s="108"/>
      <c r="AC25966" s="108"/>
    </row>
    <row r="25967" spans="19:29" x14ac:dyDescent="0.25">
      <c r="S25967" s="109"/>
      <c r="U25967" s="109"/>
      <c r="W25967" s="109"/>
      <c r="Y25967" s="109"/>
      <c r="AA25967" s="109"/>
      <c r="AC25967" s="109"/>
    </row>
    <row r="25968" spans="19:29" x14ac:dyDescent="0.25">
      <c r="S25968" s="108"/>
      <c r="U25968" s="108"/>
      <c r="W25968" s="108"/>
      <c r="Y25968" s="108"/>
      <c r="AA25968" s="108"/>
      <c r="AC25968" s="108"/>
    </row>
    <row r="25969" spans="19:29" x14ac:dyDescent="0.25">
      <c r="S25969" s="108"/>
      <c r="U25969" s="108"/>
      <c r="W25969" s="108"/>
      <c r="Y25969" s="108"/>
      <c r="AA25969" s="108"/>
      <c r="AC25969" s="108"/>
    </row>
    <row r="25970" spans="19:29" x14ac:dyDescent="0.25">
      <c r="S25970" s="109"/>
      <c r="U25970" s="109"/>
      <c r="W25970" s="109"/>
      <c r="Y25970" s="109"/>
      <c r="AA25970" s="109"/>
      <c r="AC25970" s="109"/>
    </row>
    <row r="25971" spans="19:29" x14ac:dyDescent="0.25">
      <c r="S25971" s="108"/>
      <c r="U25971" s="108"/>
      <c r="W25971" s="108"/>
      <c r="Y25971" s="108"/>
      <c r="AA25971" s="108"/>
      <c r="AC25971" s="108"/>
    </row>
    <row r="25972" spans="19:29" x14ac:dyDescent="0.25">
      <c r="S25972" s="109"/>
      <c r="U25972" s="109"/>
      <c r="W25972" s="109"/>
      <c r="Y25972" s="109"/>
      <c r="AA25972" s="109"/>
      <c r="AC25972" s="109"/>
    </row>
    <row r="25973" spans="19:29" x14ac:dyDescent="0.25">
      <c r="S25973" s="108"/>
      <c r="U25973" s="108"/>
      <c r="W25973" s="108"/>
      <c r="Y25973" s="108"/>
      <c r="AA25973" s="108"/>
      <c r="AC25973" s="108"/>
    </row>
    <row r="25974" spans="19:29" x14ac:dyDescent="0.25">
      <c r="S25974" s="108"/>
      <c r="U25974" s="108"/>
      <c r="W25974" s="108"/>
      <c r="Y25974" s="108"/>
      <c r="AA25974" s="108"/>
      <c r="AC25974" s="108"/>
    </row>
    <row r="25975" spans="19:29" x14ac:dyDescent="0.25">
      <c r="S25975" s="108"/>
      <c r="U25975" s="108"/>
      <c r="W25975" s="108"/>
      <c r="Y25975" s="108"/>
      <c r="AA25975" s="108"/>
      <c r="AC25975" s="108"/>
    </row>
    <row r="25976" spans="19:29" x14ac:dyDescent="0.25">
      <c r="S25976" s="110"/>
      <c r="U25976" s="110"/>
      <c r="W25976" s="110"/>
      <c r="Y25976" s="110"/>
      <c r="AA25976" s="110"/>
      <c r="AC25976" s="110"/>
    </row>
    <row r="25977" spans="19:29" x14ac:dyDescent="0.25">
      <c r="S25977" s="110"/>
      <c r="U25977" s="110"/>
      <c r="W25977" s="110"/>
      <c r="Y25977" s="110"/>
      <c r="AA25977" s="110"/>
      <c r="AC25977" s="110"/>
    </row>
    <row r="25978" spans="19:29" x14ac:dyDescent="0.25">
      <c r="S25978" s="110"/>
      <c r="U25978" s="110"/>
      <c r="W25978" s="110"/>
      <c r="Y25978" s="110"/>
      <c r="AA25978" s="110"/>
      <c r="AC25978" s="110"/>
    </row>
    <row r="25979" spans="19:29" x14ac:dyDescent="0.25">
      <c r="S25979" s="110"/>
      <c r="U25979" s="110"/>
      <c r="W25979" s="110"/>
      <c r="Y25979" s="110"/>
      <c r="AA25979" s="110"/>
      <c r="AC25979" s="110"/>
    </row>
    <row r="25980" spans="19:29" x14ac:dyDescent="0.25">
      <c r="S25980" s="111"/>
      <c r="U25980" s="111"/>
      <c r="W25980" s="111"/>
      <c r="Y25980" s="111"/>
      <c r="AA25980" s="111"/>
      <c r="AC25980" s="111"/>
    </row>
    <row r="25981" spans="19:29" x14ac:dyDescent="0.25">
      <c r="S25981" s="107"/>
      <c r="U25981" s="107"/>
      <c r="W25981" s="107"/>
      <c r="Y25981" s="107"/>
      <c r="AA25981" s="107"/>
      <c r="AC25981" s="107"/>
    </row>
    <row r="25982" spans="19:29" x14ac:dyDescent="0.25">
      <c r="S25982" s="108"/>
      <c r="U25982" s="108"/>
      <c r="W25982" s="108"/>
      <c r="Y25982" s="108"/>
      <c r="AA25982" s="108"/>
      <c r="AC25982" s="108"/>
    </row>
    <row r="25983" spans="19:29" x14ac:dyDescent="0.25">
      <c r="S25983" s="108"/>
      <c r="U25983" s="108"/>
      <c r="W25983" s="108"/>
      <c r="Y25983" s="108"/>
      <c r="AA25983" s="108"/>
      <c r="AC25983" s="108"/>
    </row>
    <row r="25984" spans="19:29" x14ac:dyDescent="0.25">
      <c r="S25984" s="109"/>
      <c r="U25984" s="109"/>
      <c r="W25984" s="109"/>
      <c r="Y25984" s="109"/>
      <c r="AA25984" s="109"/>
      <c r="AC25984" s="109"/>
    </row>
    <row r="25985" spans="19:29" x14ac:dyDescent="0.25">
      <c r="S25985" s="108"/>
      <c r="U25985" s="108"/>
      <c r="W25985" s="108"/>
      <c r="Y25985" s="108"/>
      <c r="AA25985" s="108"/>
      <c r="AC25985" s="108"/>
    </row>
    <row r="25986" spans="19:29" x14ac:dyDescent="0.25">
      <c r="S25986" s="108"/>
      <c r="U25986" s="108"/>
      <c r="W25986" s="108"/>
      <c r="Y25986" s="108"/>
      <c r="AA25986" s="108"/>
      <c r="AC25986" s="108"/>
    </row>
    <row r="25987" spans="19:29" x14ac:dyDescent="0.25">
      <c r="S25987" s="109"/>
      <c r="U25987" s="109"/>
      <c r="W25987" s="109"/>
      <c r="Y25987" s="109"/>
      <c r="AA25987" s="109"/>
      <c r="AC25987" s="109"/>
    </row>
    <row r="25988" spans="19:29" x14ac:dyDescent="0.25">
      <c r="S25988" s="108"/>
      <c r="U25988" s="108"/>
      <c r="W25988" s="108"/>
      <c r="Y25988" s="108"/>
      <c r="AA25988" s="108"/>
      <c r="AC25988" s="108"/>
    </row>
    <row r="25989" spans="19:29" x14ac:dyDescent="0.25">
      <c r="S25989" s="109"/>
      <c r="U25989" s="109"/>
      <c r="W25989" s="109"/>
      <c r="Y25989" s="109"/>
      <c r="AA25989" s="109"/>
      <c r="AC25989" s="109"/>
    </row>
    <row r="25990" spans="19:29" x14ac:dyDescent="0.25">
      <c r="S25990" s="108"/>
      <c r="U25990" s="108"/>
      <c r="W25990" s="108"/>
      <c r="Y25990" s="108"/>
      <c r="AA25990" s="108"/>
      <c r="AC25990" s="108"/>
    </row>
    <row r="25991" spans="19:29" x14ac:dyDescent="0.25">
      <c r="S25991" s="108"/>
      <c r="U25991" s="108"/>
      <c r="W25991" s="108"/>
      <c r="Y25991" s="108"/>
      <c r="AA25991" s="108"/>
      <c r="AC25991" s="108"/>
    </row>
    <row r="25992" spans="19:29" x14ac:dyDescent="0.25">
      <c r="S25992" s="108"/>
      <c r="U25992" s="108"/>
      <c r="W25992" s="108"/>
      <c r="Y25992" s="108"/>
      <c r="AA25992" s="108"/>
      <c r="AC25992" s="108"/>
    </row>
    <row r="25993" spans="19:29" x14ac:dyDescent="0.25">
      <c r="S25993" s="110"/>
      <c r="U25993" s="110"/>
      <c r="W25993" s="110"/>
      <c r="Y25993" s="110"/>
      <c r="AA25993" s="110"/>
      <c r="AC25993" s="110"/>
    </row>
    <row r="25994" spans="19:29" x14ac:dyDescent="0.25">
      <c r="S25994" s="110"/>
      <c r="U25994" s="110"/>
      <c r="W25994" s="110"/>
      <c r="Y25994" s="110"/>
      <c r="AA25994" s="110"/>
      <c r="AC25994" s="110"/>
    </row>
    <row r="25995" spans="19:29" x14ac:dyDescent="0.25">
      <c r="S25995" s="110"/>
      <c r="U25995" s="110"/>
      <c r="W25995" s="110"/>
      <c r="Y25995" s="110"/>
      <c r="AA25995" s="110"/>
      <c r="AC25995" s="110"/>
    </row>
    <row r="25996" spans="19:29" x14ac:dyDescent="0.25">
      <c r="S25996" s="110"/>
      <c r="U25996" s="110"/>
      <c r="W25996" s="110"/>
      <c r="Y25996" s="110"/>
      <c r="AA25996" s="110"/>
      <c r="AC25996" s="110"/>
    </row>
    <row r="25997" spans="19:29" x14ac:dyDescent="0.25">
      <c r="S25997" s="111"/>
      <c r="U25997" s="111"/>
      <c r="W25997" s="111"/>
      <c r="Y25997" s="111"/>
      <c r="AA25997" s="111"/>
      <c r="AC25997" s="111"/>
    </row>
    <row r="25998" spans="19:29" x14ac:dyDescent="0.25">
      <c r="S25998" s="107"/>
      <c r="U25998" s="107"/>
      <c r="W25998" s="107"/>
      <c r="Y25998" s="107"/>
      <c r="AA25998" s="107"/>
      <c r="AC25998" s="107"/>
    </row>
    <row r="25999" spans="19:29" x14ac:dyDescent="0.25">
      <c r="S25999" s="108"/>
      <c r="U25999" s="108"/>
      <c r="W25999" s="108"/>
      <c r="Y25999" s="108"/>
      <c r="AA25999" s="108"/>
      <c r="AC25999" s="108"/>
    </row>
    <row r="26000" spans="19:29" x14ac:dyDescent="0.25">
      <c r="S26000" s="108"/>
      <c r="U26000" s="108"/>
      <c r="W26000" s="108"/>
      <c r="Y26000" s="108"/>
      <c r="AA26000" s="108"/>
      <c r="AC26000" s="108"/>
    </row>
    <row r="26001" spans="19:29" x14ac:dyDescent="0.25">
      <c r="S26001" s="109"/>
      <c r="U26001" s="109"/>
      <c r="W26001" s="109"/>
      <c r="Y26001" s="109"/>
      <c r="AA26001" s="109"/>
      <c r="AC26001" s="109"/>
    </row>
    <row r="26002" spans="19:29" x14ac:dyDescent="0.25">
      <c r="S26002" s="108"/>
      <c r="U26002" s="108"/>
      <c r="W26002" s="108"/>
      <c r="Y26002" s="108"/>
      <c r="AA26002" s="108"/>
      <c r="AC26002" s="108"/>
    </row>
    <row r="26003" spans="19:29" x14ac:dyDescent="0.25">
      <c r="S26003" s="108"/>
      <c r="U26003" s="108"/>
      <c r="W26003" s="108"/>
      <c r="Y26003" s="108"/>
      <c r="AA26003" s="108"/>
      <c r="AC26003" s="108"/>
    </row>
    <row r="26004" spans="19:29" x14ac:dyDescent="0.25">
      <c r="S26004" s="109"/>
      <c r="U26004" s="109"/>
      <c r="W26004" s="109"/>
      <c r="Y26004" s="109"/>
      <c r="AA26004" s="109"/>
      <c r="AC26004" s="109"/>
    </row>
    <row r="26005" spans="19:29" x14ac:dyDescent="0.25">
      <c r="S26005" s="108"/>
      <c r="U26005" s="108"/>
      <c r="W26005" s="108"/>
      <c r="Y26005" s="108"/>
      <c r="AA26005" s="108"/>
      <c r="AC26005" s="108"/>
    </row>
    <row r="26006" spans="19:29" x14ac:dyDescent="0.25">
      <c r="S26006" s="109"/>
      <c r="U26006" s="109"/>
      <c r="W26006" s="109"/>
      <c r="Y26006" s="109"/>
      <c r="AA26006" s="109"/>
      <c r="AC26006" s="109"/>
    </row>
    <row r="26007" spans="19:29" x14ac:dyDescent="0.25">
      <c r="S26007" s="108"/>
      <c r="U26007" s="108"/>
      <c r="W26007" s="108"/>
      <c r="Y26007" s="108"/>
      <c r="AA26007" s="108"/>
      <c r="AC26007" s="108"/>
    </row>
    <row r="26008" spans="19:29" x14ac:dyDescent="0.25">
      <c r="S26008" s="108"/>
      <c r="U26008" s="108"/>
      <c r="W26008" s="108"/>
      <c r="Y26008" s="108"/>
      <c r="AA26008" s="108"/>
      <c r="AC26008" s="108"/>
    </row>
    <row r="26009" spans="19:29" x14ac:dyDescent="0.25">
      <c r="S26009" s="108"/>
      <c r="U26009" s="108"/>
      <c r="W26009" s="108"/>
      <c r="Y26009" s="108"/>
      <c r="AA26009" s="108"/>
      <c r="AC26009" s="108"/>
    </row>
    <row r="26010" spans="19:29" x14ac:dyDescent="0.25">
      <c r="S26010" s="110"/>
      <c r="U26010" s="110"/>
      <c r="W26010" s="110"/>
      <c r="Y26010" s="110"/>
      <c r="AA26010" s="110"/>
      <c r="AC26010" s="110"/>
    </row>
    <row r="26011" spans="19:29" x14ac:dyDescent="0.25">
      <c r="S26011" s="110"/>
      <c r="U26011" s="110"/>
      <c r="W26011" s="110"/>
      <c r="Y26011" s="110"/>
      <c r="AA26011" s="110"/>
      <c r="AC26011" s="110"/>
    </row>
    <row r="26012" spans="19:29" x14ac:dyDescent="0.25">
      <c r="S26012" s="110"/>
      <c r="U26012" s="110"/>
      <c r="W26012" s="110"/>
      <c r="Y26012" s="110"/>
      <c r="AA26012" s="110"/>
      <c r="AC26012" s="110"/>
    </row>
    <row r="26013" spans="19:29" x14ac:dyDescent="0.25">
      <c r="S26013" s="110"/>
      <c r="U26013" s="110"/>
      <c r="W26013" s="110"/>
      <c r="Y26013" s="110"/>
      <c r="AA26013" s="110"/>
      <c r="AC26013" s="110"/>
    </row>
    <row r="26014" spans="19:29" x14ac:dyDescent="0.25">
      <c r="S26014" s="111"/>
      <c r="U26014" s="111"/>
      <c r="W26014" s="111"/>
      <c r="Y26014" s="111"/>
      <c r="AA26014" s="111"/>
      <c r="AC26014" s="111"/>
    </row>
    <row r="26015" spans="19:29" x14ac:dyDescent="0.25">
      <c r="S26015" s="107"/>
      <c r="U26015" s="107"/>
      <c r="W26015" s="107"/>
      <c r="Y26015" s="107"/>
      <c r="AA26015" s="107"/>
      <c r="AC26015" s="107"/>
    </row>
    <row r="26016" spans="19:29" x14ac:dyDescent="0.25">
      <c r="S26016" s="108"/>
      <c r="U26016" s="108"/>
      <c r="W26016" s="108"/>
      <c r="Y26016" s="108"/>
      <c r="AA26016" s="108"/>
      <c r="AC26016" s="108"/>
    </row>
    <row r="26017" spans="19:29" x14ac:dyDescent="0.25">
      <c r="S26017" s="108"/>
      <c r="U26017" s="108"/>
      <c r="W26017" s="108"/>
      <c r="Y26017" s="108"/>
      <c r="AA26017" s="108"/>
      <c r="AC26017" s="108"/>
    </row>
    <row r="26018" spans="19:29" x14ac:dyDescent="0.25">
      <c r="S26018" s="109"/>
      <c r="U26018" s="109"/>
      <c r="W26018" s="109"/>
      <c r="Y26018" s="109"/>
      <c r="AA26018" s="109"/>
      <c r="AC26018" s="109"/>
    </row>
    <row r="26019" spans="19:29" x14ac:dyDescent="0.25">
      <c r="S26019" s="108"/>
      <c r="U26019" s="108"/>
      <c r="W26019" s="108"/>
      <c r="Y26019" s="108"/>
      <c r="AA26019" s="108"/>
      <c r="AC26019" s="108"/>
    </row>
    <row r="26020" spans="19:29" x14ac:dyDescent="0.25">
      <c r="S26020" s="108"/>
      <c r="U26020" s="108"/>
      <c r="W26020" s="108"/>
      <c r="Y26020" s="108"/>
      <c r="AA26020" s="108"/>
      <c r="AC26020" s="108"/>
    </row>
    <row r="26021" spans="19:29" x14ac:dyDescent="0.25">
      <c r="S26021" s="109"/>
      <c r="U26021" s="109"/>
      <c r="W26021" s="109"/>
      <c r="Y26021" s="109"/>
      <c r="AA26021" s="109"/>
      <c r="AC26021" s="109"/>
    </row>
    <row r="26022" spans="19:29" x14ac:dyDescent="0.25">
      <c r="S26022" s="108"/>
      <c r="U26022" s="108"/>
      <c r="W26022" s="108"/>
      <c r="Y26022" s="108"/>
      <c r="AA26022" s="108"/>
      <c r="AC26022" s="108"/>
    </row>
    <row r="26023" spans="19:29" x14ac:dyDescent="0.25">
      <c r="S26023" s="109"/>
      <c r="U26023" s="109"/>
      <c r="W26023" s="109"/>
      <c r="Y26023" s="109"/>
      <c r="AA26023" s="109"/>
      <c r="AC26023" s="109"/>
    </row>
    <row r="26024" spans="19:29" x14ac:dyDescent="0.25">
      <c r="S26024" s="108"/>
      <c r="U26024" s="108"/>
      <c r="W26024" s="108"/>
      <c r="Y26024" s="108"/>
      <c r="AA26024" s="108"/>
      <c r="AC26024" s="108"/>
    </row>
    <row r="26025" spans="19:29" x14ac:dyDescent="0.25">
      <c r="S26025" s="108"/>
      <c r="U26025" s="108"/>
      <c r="W26025" s="108"/>
      <c r="Y26025" s="108"/>
      <c r="AA26025" s="108"/>
      <c r="AC26025" s="108"/>
    </row>
    <row r="26026" spans="19:29" x14ac:dyDescent="0.25">
      <c r="S26026" s="108"/>
      <c r="U26026" s="108"/>
      <c r="W26026" s="108"/>
      <c r="Y26026" s="108"/>
      <c r="AA26026" s="108"/>
      <c r="AC26026" s="108"/>
    </row>
    <row r="26027" spans="19:29" x14ac:dyDescent="0.25">
      <c r="S26027" s="110"/>
      <c r="U26027" s="110"/>
      <c r="W26027" s="110"/>
      <c r="Y26027" s="110"/>
      <c r="AA26027" s="110"/>
      <c r="AC26027" s="110"/>
    </row>
    <row r="26028" spans="19:29" x14ac:dyDescent="0.25">
      <c r="S26028" s="110"/>
      <c r="U26028" s="110"/>
      <c r="W26028" s="110"/>
      <c r="Y26028" s="110"/>
      <c r="AA26028" s="110"/>
      <c r="AC26028" s="110"/>
    </row>
    <row r="26029" spans="19:29" x14ac:dyDescent="0.25">
      <c r="S26029" s="110"/>
      <c r="U26029" s="110"/>
      <c r="W26029" s="110"/>
      <c r="Y26029" s="110"/>
      <c r="AA26029" s="110"/>
      <c r="AC26029" s="110"/>
    </row>
    <row r="26030" spans="19:29" x14ac:dyDescent="0.25">
      <c r="S26030" s="110"/>
      <c r="U26030" s="110"/>
      <c r="W26030" s="110"/>
      <c r="Y26030" s="110"/>
      <c r="AA26030" s="110"/>
      <c r="AC26030" s="110"/>
    </row>
    <row r="26031" spans="19:29" x14ac:dyDescent="0.25">
      <c r="S26031" s="111"/>
      <c r="U26031" s="111"/>
      <c r="W26031" s="111"/>
      <c r="Y26031" s="111"/>
      <c r="AA26031" s="111"/>
      <c r="AC26031" s="111"/>
    </row>
    <row r="26032" spans="19:29" x14ac:dyDescent="0.25">
      <c r="S26032" s="107"/>
      <c r="U26032" s="107"/>
      <c r="W26032" s="107"/>
      <c r="Y26032" s="107"/>
      <c r="AA26032" s="107"/>
      <c r="AC26032" s="107"/>
    </row>
    <row r="26033" spans="19:29" x14ac:dyDescent="0.25">
      <c r="S26033" s="108"/>
      <c r="U26033" s="108"/>
      <c r="W26033" s="108"/>
      <c r="Y26033" s="108"/>
      <c r="AA26033" s="108"/>
      <c r="AC26033" s="108"/>
    </row>
    <row r="26034" spans="19:29" x14ac:dyDescent="0.25">
      <c r="S26034" s="108"/>
      <c r="U26034" s="108"/>
      <c r="W26034" s="108"/>
      <c r="Y26034" s="108"/>
      <c r="AA26034" s="108"/>
      <c r="AC26034" s="108"/>
    </row>
    <row r="26035" spans="19:29" x14ac:dyDescent="0.25">
      <c r="S26035" s="109"/>
      <c r="U26035" s="109"/>
      <c r="W26035" s="109"/>
      <c r="Y26035" s="109"/>
      <c r="AA26035" s="109"/>
      <c r="AC26035" s="109"/>
    </row>
    <row r="26036" spans="19:29" x14ac:dyDescent="0.25">
      <c r="S26036" s="108"/>
      <c r="U26036" s="108"/>
      <c r="W26036" s="108"/>
      <c r="Y26036" s="108"/>
      <c r="AA26036" s="108"/>
      <c r="AC26036" s="108"/>
    </row>
    <row r="26037" spans="19:29" x14ac:dyDescent="0.25">
      <c r="S26037" s="108"/>
      <c r="U26037" s="108"/>
      <c r="W26037" s="108"/>
      <c r="Y26037" s="108"/>
      <c r="AA26037" s="108"/>
      <c r="AC26037" s="108"/>
    </row>
    <row r="26038" spans="19:29" x14ac:dyDescent="0.25">
      <c r="S26038" s="109"/>
      <c r="U26038" s="109"/>
      <c r="W26038" s="109"/>
      <c r="Y26038" s="109"/>
      <c r="AA26038" s="109"/>
      <c r="AC26038" s="109"/>
    </row>
    <row r="26039" spans="19:29" x14ac:dyDescent="0.25">
      <c r="S26039" s="108"/>
      <c r="U26039" s="108"/>
      <c r="W26039" s="108"/>
      <c r="Y26039" s="108"/>
      <c r="AA26039" s="108"/>
      <c r="AC26039" s="108"/>
    </row>
    <row r="26040" spans="19:29" x14ac:dyDescent="0.25">
      <c r="S26040" s="109"/>
      <c r="U26040" s="109"/>
      <c r="W26040" s="109"/>
      <c r="Y26040" s="109"/>
      <c r="AA26040" s="109"/>
      <c r="AC26040" s="109"/>
    </row>
    <row r="26041" spans="19:29" x14ac:dyDescent="0.25">
      <c r="S26041" s="108"/>
      <c r="U26041" s="108"/>
      <c r="W26041" s="108"/>
      <c r="Y26041" s="108"/>
      <c r="AA26041" s="108"/>
      <c r="AC26041" s="108"/>
    </row>
    <row r="26042" spans="19:29" x14ac:dyDescent="0.25">
      <c r="S26042" s="108"/>
      <c r="U26042" s="108"/>
      <c r="W26042" s="108"/>
      <c r="Y26042" s="108"/>
      <c r="AA26042" s="108"/>
      <c r="AC26042" s="108"/>
    </row>
    <row r="26043" spans="19:29" x14ac:dyDescent="0.25">
      <c r="S26043" s="108"/>
      <c r="U26043" s="108"/>
      <c r="W26043" s="108"/>
      <c r="Y26043" s="108"/>
      <c r="AA26043" s="108"/>
      <c r="AC26043" s="108"/>
    </row>
    <row r="26044" spans="19:29" x14ac:dyDescent="0.25">
      <c r="S26044" s="110"/>
      <c r="U26044" s="110"/>
      <c r="W26044" s="110"/>
      <c r="Y26044" s="110"/>
      <c r="AA26044" s="110"/>
      <c r="AC26044" s="110"/>
    </row>
    <row r="26045" spans="19:29" x14ac:dyDescent="0.25">
      <c r="S26045" s="110"/>
      <c r="U26045" s="110"/>
      <c r="W26045" s="110"/>
      <c r="Y26045" s="110"/>
      <c r="AA26045" s="110"/>
      <c r="AC26045" s="110"/>
    </row>
    <row r="26046" spans="19:29" x14ac:dyDescent="0.25">
      <c r="S26046" s="110"/>
      <c r="U26046" s="110"/>
      <c r="W26046" s="110"/>
      <c r="Y26046" s="110"/>
      <c r="AA26046" s="110"/>
      <c r="AC26046" s="110"/>
    </row>
    <row r="26047" spans="19:29" x14ac:dyDescent="0.25">
      <c r="S26047" s="110"/>
      <c r="U26047" s="110"/>
      <c r="W26047" s="110"/>
      <c r="Y26047" s="110"/>
      <c r="AA26047" s="110"/>
      <c r="AC26047" s="110"/>
    </row>
    <row r="26048" spans="19:29" x14ac:dyDescent="0.25">
      <c r="S26048" s="111"/>
      <c r="U26048" s="111"/>
      <c r="W26048" s="111"/>
      <c r="Y26048" s="111"/>
      <c r="AA26048" s="111"/>
      <c r="AC26048" s="111"/>
    </row>
    <row r="26049" spans="19:29" x14ac:dyDescent="0.25">
      <c r="S26049" s="107"/>
      <c r="U26049" s="107"/>
      <c r="W26049" s="107"/>
      <c r="Y26049" s="107"/>
      <c r="AA26049" s="107"/>
      <c r="AC26049" s="107"/>
    </row>
    <row r="26050" spans="19:29" x14ac:dyDescent="0.25">
      <c r="S26050" s="108"/>
      <c r="U26050" s="108"/>
      <c r="W26050" s="108"/>
      <c r="Y26050" s="108"/>
      <c r="AA26050" s="108"/>
      <c r="AC26050" s="108"/>
    </row>
    <row r="26051" spans="19:29" x14ac:dyDescent="0.25">
      <c r="S26051" s="108"/>
      <c r="U26051" s="108"/>
      <c r="W26051" s="108"/>
      <c r="Y26051" s="108"/>
      <c r="AA26051" s="108"/>
      <c r="AC26051" s="108"/>
    </row>
    <row r="26052" spans="19:29" x14ac:dyDescent="0.25">
      <c r="S26052" s="109"/>
      <c r="U26052" s="109"/>
      <c r="W26052" s="109"/>
      <c r="Y26052" s="109"/>
      <c r="AA26052" s="109"/>
      <c r="AC26052" s="109"/>
    </row>
    <row r="26053" spans="19:29" x14ac:dyDescent="0.25">
      <c r="S26053" s="108"/>
      <c r="U26053" s="108"/>
      <c r="W26053" s="108"/>
      <c r="Y26053" s="108"/>
      <c r="AA26053" s="108"/>
      <c r="AC26053" s="108"/>
    </row>
    <row r="26054" spans="19:29" x14ac:dyDescent="0.25">
      <c r="S26054" s="108"/>
      <c r="U26054" s="108"/>
      <c r="W26054" s="108"/>
      <c r="Y26054" s="108"/>
      <c r="AA26054" s="108"/>
      <c r="AC26054" s="108"/>
    </row>
    <row r="26055" spans="19:29" x14ac:dyDescent="0.25">
      <c r="S26055" s="109"/>
      <c r="U26055" s="109"/>
      <c r="W26055" s="109"/>
      <c r="Y26055" s="109"/>
      <c r="AA26055" s="109"/>
      <c r="AC26055" s="109"/>
    </row>
    <row r="26056" spans="19:29" x14ac:dyDescent="0.25">
      <c r="S26056" s="108"/>
      <c r="U26056" s="108"/>
      <c r="W26056" s="108"/>
      <c r="Y26056" s="108"/>
      <c r="AA26056" s="108"/>
      <c r="AC26056" s="108"/>
    </row>
    <row r="26057" spans="19:29" x14ac:dyDescent="0.25">
      <c r="S26057" s="109"/>
      <c r="U26057" s="109"/>
      <c r="W26057" s="109"/>
      <c r="Y26057" s="109"/>
      <c r="AA26057" s="109"/>
      <c r="AC26057" s="109"/>
    </row>
    <row r="26058" spans="19:29" x14ac:dyDescent="0.25">
      <c r="S26058" s="108"/>
      <c r="U26058" s="108"/>
      <c r="W26058" s="108"/>
      <c r="Y26058" s="108"/>
      <c r="AA26058" s="108"/>
      <c r="AC26058" s="108"/>
    </row>
    <row r="26059" spans="19:29" x14ac:dyDescent="0.25">
      <c r="S26059" s="108"/>
      <c r="U26059" s="108"/>
      <c r="W26059" s="108"/>
      <c r="Y26059" s="108"/>
      <c r="AA26059" s="108"/>
      <c r="AC26059" s="108"/>
    </row>
    <row r="26060" spans="19:29" x14ac:dyDescent="0.25">
      <c r="S26060" s="108"/>
      <c r="U26060" s="108"/>
      <c r="W26060" s="108"/>
      <c r="Y26060" s="108"/>
      <c r="AA26060" s="108"/>
      <c r="AC26060" s="108"/>
    </row>
    <row r="26061" spans="19:29" x14ac:dyDescent="0.25">
      <c r="S26061" s="110"/>
      <c r="U26061" s="110"/>
      <c r="W26061" s="110"/>
      <c r="Y26061" s="110"/>
      <c r="AA26061" s="110"/>
      <c r="AC26061" s="110"/>
    </row>
    <row r="26062" spans="19:29" x14ac:dyDescent="0.25">
      <c r="S26062" s="110"/>
      <c r="U26062" s="110"/>
      <c r="W26062" s="110"/>
      <c r="Y26062" s="110"/>
      <c r="AA26062" s="110"/>
      <c r="AC26062" s="110"/>
    </row>
    <row r="26063" spans="19:29" x14ac:dyDescent="0.25">
      <c r="S26063" s="110"/>
      <c r="U26063" s="110"/>
      <c r="W26063" s="110"/>
      <c r="Y26063" s="110"/>
      <c r="AA26063" s="110"/>
      <c r="AC26063" s="110"/>
    </row>
    <row r="26064" spans="19:29" x14ac:dyDescent="0.25">
      <c r="S26064" s="110"/>
      <c r="U26064" s="110"/>
      <c r="W26064" s="110"/>
      <c r="Y26064" s="110"/>
      <c r="AA26064" s="110"/>
      <c r="AC26064" s="110"/>
    </row>
    <row r="26065" spans="19:29" x14ac:dyDescent="0.25">
      <c r="S26065" s="111"/>
      <c r="U26065" s="111"/>
      <c r="W26065" s="111"/>
      <c r="Y26065" s="111"/>
      <c r="AA26065" s="111"/>
      <c r="AC26065" s="111"/>
    </row>
    <row r="26066" spans="19:29" x14ac:dyDescent="0.25">
      <c r="S26066" s="107"/>
      <c r="U26066" s="107"/>
      <c r="W26066" s="107"/>
      <c r="Y26066" s="107"/>
      <c r="AA26066" s="107"/>
      <c r="AC26066" s="107"/>
    </row>
    <row r="26067" spans="19:29" x14ac:dyDescent="0.25">
      <c r="S26067" s="108"/>
      <c r="U26067" s="108"/>
      <c r="W26067" s="108"/>
      <c r="Y26067" s="108"/>
      <c r="AA26067" s="108"/>
      <c r="AC26067" s="108"/>
    </row>
    <row r="26068" spans="19:29" x14ac:dyDescent="0.25">
      <c r="S26068" s="108"/>
      <c r="U26068" s="108"/>
      <c r="W26068" s="108"/>
      <c r="Y26068" s="108"/>
      <c r="AA26068" s="108"/>
      <c r="AC26068" s="108"/>
    </row>
    <row r="26069" spans="19:29" x14ac:dyDescent="0.25">
      <c r="S26069" s="109"/>
      <c r="U26069" s="109"/>
      <c r="W26069" s="109"/>
      <c r="Y26069" s="109"/>
      <c r="AA26069" s="109"/>
      <c r="AC26069" s="109"/>
    </row>
    <row r="26070" spans="19:29" x14ac:dyDescent="0.25">
      <c r="S26070" s="108"/>
      <c r="U26070" s="108"/>
      <c r="W26070" s="108"/>
      <c r="Y26070" s="108"/>
      <c r="AA26070" s="108"/>
      <c r="AC26070" s="108"/>
    </row>
    <row r="26071" spans="19:29" x14ac:dyDescent="0.25">
      <c r="S26071" s="108"/>
      <c r="U26071" s="108"/>
      <c r="W26071" s="108"/>
      <c r="Y26071" s="108"/>
      <c r="AA26071" s="108"/>
      <c r="AC26071" s="108"/>
    </row>
    <row r="26072" spans="19:29" x14ac:dyDescent="0.25">
      <c r="S26072" s="109"/>
      <c r="U26072" s="109"/>
      <c r="W26072" s="109"/>
      <c r="Y26072" s="109"/>
      <c r="AA26072" s="109"/>
      <c r="AC26072" s="109"/>
    </row>
    <row r="26073" spans="19:29" x14ac:dyDescent="0.25">
      <c r="S26073" s="108"/>
      <c r="U26073" s="108"/>
      <c r="W26073" s="108"/>
      <c r="Y26073" s="108"/>
      <c r="AA26073" s="108"/>
      <c r="AC26073" s="108"/>
    </row>
    <row r="26074" spans="19:29" x14ac:dyDescent="0.25">
      <c r="S26074" s="109"/>
      <c r="U26074" s="109"/>
      <c r="W26074" s="109"/>
      <c r="Y26074" s="109"/>
      <c r="AA26074" s="109"/>
      <c r="AC26074" s="109"/>
    </row>
    <row r="26075" spans="19:29" x14ac:dyDescent="0.25">
      <c r="S26075" s="108"/>
      <c r="U26075" s="108"/>
      <c r="W26075" s="108"/>
      <c r="Y26075" s="108"/>
      <c r="AA26075" s="108"/>
      <c r="AC26075" s="108"/>
    </row>
    <row r="26076" spans="19:29" x14ac:dyDescent="0.25">
      <c r="S26076" s="108"/>
      <c r="U26076" s="108"/>
      <c r="W26076" s="108"/>
      <c r="Y26076" s="108"/>
      <c r="AA26076" s="108"/>
      <c r="AC26076" s="108"/>
    </row>
    <row r="26077" spans="19:29" x14ac:dyDescent="0.25">
      <c r="S26077" s="108"/>
      <c r="U26077" s="108"/>
      <c r="W26077" s="108"/>
      <c r="Y26077" s="108"/>
      <c r="AA26077" s="108"/>
      <c r="AC26077" s="108"/>
    </row>
    <row r="26078" spans="19:29" x14ac:dyDescent="0.25">
      <c r="S26078" s="110"/>
      <c r="U26078" s="110"/>
      <c r="W26078" s="110"/>
      <c r="Y26078" s="110"/>
      <c r="AA26078" s="110"/>
      <c r="AC26078" s="110"/>
    </row>
    <row r="26079" spans="19:29" x14ac:dyDescent="0.25">
      <c r="S26079" s="110"/>
      <c r="U26079" s="110"/>
      <c r="W26079" s="110"/>
      <c r="Y26079" s="110"/>
      <c r="AA26079" s="110"/>
      <c r="AC26079" s="110"/>
    </row>
    <row r="26080" spans="19:29" x14ac:dyDescent="0.25">
      <c r="S26080" s="110"/>
      <c r="U26080" s="110"/>
      <c r="W26080" s="110"/>
      <c r="Y26080" s="110"/>
      <c r="AA26080" s="110"/>
      <c r="AC26080" s="110"/>
    </row>
    <row r="26081" spans="19:29" x14ac:dyDescent="0.25">
      <c r="S26081" s="110"/>
      <c r="U26081" s="110"/>
      <c r="W26081" s="110"/>
      <c r="Y26081" s="110"/>
      <c r="AA26081" s="110"/>
      <c r="AC26081" s="110"/>
    </row>
    <row r="26082" spans="19:29" x14ac:dyDescent="0.25">
      <c r="S26082" s="111"/>
      <c r="U26082" s="111"/>
      <c r="W26082" s="111"/>
      <c r="Y26082" s="111"/>
      <c r="AA26082" s="111"/>
      <c r="AC26082" s="111"/>
    </row>
    <row r="26083" spans="19:29" x14ac:dyDescent="0.25">
      <c r="S26083" s="107"/>
      <c r="U26083" s="107"/>
      <c r="W26083" s="107"/>
      <c r="Y26083" s="107"/>
      <c r="AA26083" s="107"/>
      <c r="AC26083" s="107"/>
    </row>
    <row r="26084" spans="19:29" x14ac:dyDescent="0.25">
      <c r="S26084" s="108"/>
      <c r="U26084" s="108"/>
      <c r="W26084" s="108"/>
      <c r="Y26084" s="108"/>
      <c r="AA26084" s="108"/>
      <c r="AC26084" s="108"/>
    </row>
    <row r="26085" spans="19:29" x14ac:dyDescent="0.25">
      <c r="S26085" s="108"/>
      <c r="U26085" s="108"/>
      <c r="W26085" s="108"/>
      <c r="Y26085" s="108"/>
      <c r="AA26085" s="108"/>
      <c r="AC26085" s="108"/>
    </row>
    <row r="26086" spans="19:29" x14ac:dyDescent="0.25">
      <c r="S26086" s="109"/>
      <c r="U26086" s="109"/>
      <c r="W26086" s="109"/>
      <c r="Y26086" s="109"/>
      <c r="AA26086" s="109"/>
      <c r="AC26086" s="109"/>
    </row>
    <row r="26087" spans="19:29" x14ac:dyDescent="0.25">
      <c r="S26087" s="108"/>
      <c r="U26087" s="108"/>
      <c r="W26087" s="108"/>
      <c r="Y26087" s="108"/>
      <c r="AA26087" s="108"/>
      <c r="AC26087" s="108"/>
    </row>
    <row r="26088" spans="19:29" x14ac:dyDescent="0.25">
      <c r="S26088" s="108"/>
      <c r="U26088" s="108"/>
      <c r="W26088" s="108"/>
      <c r="Y26088" s="108"/>
      <c r="AA26088" s="108"/>
      <c r="AC26088" s="108"/>
    </row>
    <row r="26089" spans="19:29" x14ac:dyDescent="0.25">
      <c r="S26089" s="109"/>
      <c r="U26089" s="109"/>
      <c r="W26089" s="109"/>
      <c r="Y26089" s="109"/>
      <c r="AA26089" s="109"/>
      <c r="AC26089" s="109"/>
    </row>
    <row r="26090" spans="19:29" x14ac:dyDescent="0.25">
      <c r="S26090" s="108"/>
      <c r="U26090" s="108"/>
      <c r="W26090" s="108"/>
      <c r="Y26090" s="108"/>
      <c r="AA26090" s="108"/>
      <c r="AC26090" s="108"/>
    </row>
    <row r="26091" spans="19:29" x14ac:dyDescent="0.25">
      <c r="S26091" s="109"/>
      <c r="U26091" s="109"/>
      <c r="W26091" s="109"/>
      <c r="Y26091" s="109"/>
      <c r="AA26091" s="109"/>
      <c r="AC26091" s="109"/>
    </row>
    <row r="26092" spans="19:29" x14ac:dyDescent="0.25">
      <c r="S26092" s="108"/>
      <c r="U26092" s="108"/>
      <c r="W26092" s="108"/>
      <c r="Y26092" s="108"/>
      <c r="AA26092" s="108"/>
      <c r="AC26092" s="108"/>
    </row>
    <row r="26093" spans="19:29" x14ac:dyDescent="0.25">
      <c r="S26093" s="108"/>
      <c r="U26093" s="108"/>
      <c r="W26093" s="108"/>
      <c r="Y26093" s="108"/>
      <c r="AA26093" s="108"/>
      <c r="AC26093" s="108"/>
    </row>
    <row r="26094" spans="19:29" x14ac:dyDescent="0.25">
      <c r="S26094" s="108"/>
      <c r="U26094" s="108"/>
      <c r="W26094" s="108"/>
      <c r="Y26094" s="108"/>
      <c r="AA26094" s="108"/>
      <c r="AC26094" s="108"/>
    </row>
    <row r="26095" spans="19:29" x14ac:dyDescent="0.25">
      <c r="S26095" s="110"/>
      <c r="U26095" s="110"/>
      <c r="W26095" s="110"/>
      <c r="Y26095" s="110"/>
      <c r="AA26095" s="110"/>
      <c r="AC26095" s="110"/>
    </row>
    <row r="26096" spans="19:29" x14ac:dyDescent="0.25">
      <c r="S26096" s="110"/>
      <c r="U26096" s="110"/>
      <c r="W26096" s="110"/>
      <c r="Y26096" s="110"/>
      <c r="AA26096" s="110"/>
      <c r="AC26096" s="110"/>
    </row>
    <row r="26097" spans="19:29" x14ac:dyDescent="0.25">
      <c r="S26097" s="110"/>
      <c r="U26097" s="110"/>
      <c r="W26097" s="110"/>
      <c r="Y26097" s="110"/>
      <c r="AA26097" s="110"/>
      <c r="AC26097" s="110"/>
    </row>
    <row r="26098" spans="19:29" x14ac:dyDescent="0.25">
      <c r="S26098" s="110"/>
      <c r="U26098" s="110"/>
      <c r="W26098" s="110"/>
      <c r="Y26098" s="110"/>
      <c r="AA26098" s="110"/>
      <c r="AC26098" s="110"/>
    </row>
    <row r="26099" spans="19:29" x14ac:dyDescent="0.25">
      <c r="S26099" s="111"/>
      <c r="U26099" s="111"/>
      <c r="W26099" s="111"/>
      <c r="Y26099" s="111"/>
      <c r="AA26099" s="111"/>
      <c r="AC26099" s="111"/>
    </row>
    <row r="26100" spans="19:29" x14ac:dyDescent="0.25">
      <c r="S26100" s="107"/>
      <c r="U26100" s="107"/>
      <c r="W26100" s="107"/>
      <c r="Y26100" s="107"/>
      <c r="AA26100" s="107"/>
      <c r="AC26100" s="107"/>
    </row>
    <row r="26101" spans="19:29" x14ac:dyDescent="0.25">
      <c r="S26101" s="108"/>
      <c r="U26101" s="108"/>
      <c r="W26101" s="108"/>
      <c r="Y26101" s="108"/>
      <c r="AA26101" s="108"/>
      <c r="AC26101" s="108"/>
    </row>
    <row r="26102" spans="19:29" x14ac:dyDescent="0.25">
      <c r="S26102" s="108"/>
      <c r="U26102" s="108"/>
      <c r="W26102" s="108"/>
      <c r="Y26102" s="108"/>
      <c r="AA26102" s="108"/>
      <c r="AC26102" s="108"/>
    </row>
    <row r="26103" spans="19:29" x14ac:dyDescent="0.25">
      <c r="S26103" s="109"/>
      <c r="U26103" s="109"/>
      <c r="W26103" s="109"/>
      <c r="Y26103" s="109"/>
      <c r="AA26103" s="109"/>
      <c r="AC26103" s="109"/>
    </row>
    <row r="26104" spans="19:29" x14ac:dyDescent="0.25">
      <c r="S26104" s="108"/>
      <c r="U26104" s="108"/>
      <c r="W26104" s="108"/>
      <c r="Y26104" s="108"/>
      <c r="AA26104" s="108"/>
      <c r="AC26104" s="108"/>
    </row>
    <row r="26105" spans="19:29" x14ac:dyDescent="0.25">
      <c r="S26105" s="108"/>
      <c r="U26105" s="108"/>
      <c r="W26105" s="108"/>
      <c r="Y26105" s="108"/>
      <c r="AA26105" s="108"/>
      <c r="AC26105" s="108"/>
    </row>
    <row r="26106" spans="19:29" x14ac:dyDescent="0.25">
      <c r="S26106" s="109"/>
      <c r="U26106" s="109"/>
      <c r="W26106" s="109"/>
      <c r="Y26106" s="109"/>
      <c r="AA26106" s="109"/>
      <c r="AC26106" s="109"/>
    </row>
    <row r="26107" spans="19:29" x14ac:dyDescent="0.25">
      <c r="S26107" s="108"/>
      <c r="U26107" s="108"/>
      <c r="W26107" s="108"/>
      <c r="Y26107" s="108"/>
      <c r="AA26107" s="108"/>
      <c r="AC26107" s="108"/>
    </row>
    <row r="26108" spans="19:29" x14ac:dyDescent="0.25">
      <c r="S26108" s="109"/>
      <c r="U26108" s="109"/>
      <c r="W26108" s="109"/>
      <c r="Y26108" s="109"/>
      <c r="AA26108" s="109"/>
      <c r="AC26108" s="109"/>
    </row>
    <row r="26109" spans="19:29" x14ac:dyDescent="0.25">
      <c r="S26109" s="108"/>
      <c r="U26109" s="108"/>
      <c r="W26109" s="108"/>
      <c r="Y26109" s="108"/>
      <c r="AA26109" s="108"/>
      <c r="AC26109" s="108"/>
    </row>
    <row r="26110" spans="19:29" x14ac:dyDescent="0.25">
      <c r="S26110" s="108"/>
      <c r="U26110" s="108"/>
      <c r="W26110" s="108"/>
      <c r="Y26110" s="108"/>
      <c r="AA26110" s="108"/>
      <c r="AC26110" s="108"/>
    </row>
    <row r="26111" spans="19:29" x14ac:dyDescent="0.25">
      <c r="S26111" s="108"/>
      <c r="U26111" s="108"/>
      <c r="W26111" s="108"/>
      <c r="Y26111" s="108"/>
      <c r="AA26111" s="108"/>
      <c r="AC26111" s="108"/>
    </row>
    <row r="26112" spans="19:29" x14ac:dyDescent="0.25">
      <c r="S26112" s="110"/>
      <c r="U26112" s="110"/>
      <c r="W26112" s="110"/>
      <c r="Y26112" s="110"/>
      <c r="AA26112" s="110"/>
      <c r="AC26112" s="110"/>
    </row>
    <row r="26113" spans="19:29" x14ac:dyDescent="0.25">
      <c r="S26113" s="110"/>
      <c r="U26113" s="110"/>
      <c r="W26113" s="110"/>
      <c r="Y26113" s="110"/>
      <c r="AA26113" s="110"/>
      <c r="AC26113" s="110"/>
    </row>
    <row r="26114" spans="19:29" x14ac:dyDescent="0.25">
      <c r="S26114" s="110"/>
      <c r="U26114" s="110"/>
      <c r="W26114" s="110"/>
      <c r="Y26114" s="110"/>
      <c r="AA26114" s="110"/>
      <c r="AC26114" s="110"/>
    </row>
    <row r="26115" spans="19:29" x14ac:dyDescent="0.25">
      <c r="S26115" s="110"/>
      <c r="U26115" s="110"/>
      <c r="W26115" s="110"/>
      <c r="Y26115" s="110"/>
      <c r="AA26115" s="110"/>
      <c r="AC26115" s="110"/>
    </row>
    <row r="26116" spans="19:29" x14ac:dyDescent="0.25">
      <c r="S26116" s="111"/>
      <c r="U26116" s="111"/>
      <c r="W26116" s="111"/>
      <c r="Y26116" s="111"/>
      <c r="AA26116" s="111"/>
      <c r="AC26116" s="111"/>
    </row>
    <row r="26117" spans="19:29" x14ac:dyDescent="0.25">
      <c r="S26117" s="107"/>
      <c r="U26117" s="107"/>
      <c r="W26117" s="107"/>
      <c r="Y26117" s="107"/>
      <c r="AA26117" s="107"/>
      <c r="AC26117" s="107"/>
    </row>
    <row r="26118" spans="19:29" x14ac:dyDescent="0.25">
      <c r="S26118" s="108"/>
      <c r="U26118" s="108"/>
      <c r="W26118" s="108"/>
      <c r="Y26118" s="108"/>
      <c r="AA26118" s="108"/>
      <c r="AC26118" s="108"/>
    </row>
    <row r="26119" spans="19:29" x14ac:dyDescent="0.25">
      <c r="S26119" s="108"/>
      <c r="U26119" s="108"/>
      <c r="W26119" s="108"/>
      <c r="Y26119" s="108"/>
      <c r="AA26119" s="108"/>
      <c r="AC26119" s="108"/>
    </row>
    <row r="26120" spans="19:29" x14ac:dyDescent="0.25">
      <c r="S26120" s="109"/>
      <c r="U26120" s="109"/>
      <c r="W26120" s="109"/>
      <c r="Y26120" s="109"/>
      <c r="AA26120" s="109"/>
      <c r="AC26120" s="109"/>
    </row>
    <row r="26121" spans="19:29" x14ac:dyDescent="0.25">
      <c r="S26121" s="108"/>
      <c r="U26121" s="108"/>
      <c r="W26121" s="108"/>
      <c r="Y26121" s="108"/>
      <c r="AA26121" s="108"/>
      <c r="AC26121" s="108"/>
    </row>
    <row r="26122" spans="19:29" x14ac:dyDescent="0.25">
      <c r="S26122" s="108"/>
      <c r="U26122" s="108"/>
      <c r="W26122" s="108"/>
      <c r="Y26122" s="108"/>
      <c r="AA26122" s="108"/>
      <c r="AC26122" s="108"/>
    </row>
    <row r="26123" spans="19:29" x14ac:dyDescent="0.25">
      <c r="S26123" s="109"/>
      <c r="U26123" s="109"/>
      <c r="W26123" s="109"/>
      <c r="Y26123" s="109"/>
      <c r="AA26123" s="109"/>
      <c r="AC26123" s="109"/>
    </row>
    <row r="26124" spans="19:29" x14ac:dyDescent="0.25">
      <c r="S26124" s="108"/>
      <c r="U26124" s="108"/>
      <c r="W26124" s="108"/>
      <c r="Y26124" s="108"/>
      <c r="AA26124" s="108"/>
      <c r="AC26124" s="108"/>
    </row>
    <row r="26125" spans="19:29" x14ac:dyDescent="0.25">
      <c r="S26125" s="109"/>
      <c r="U26125" s="109"/>
      <c r="W26125" s="109"/>
      <c r="Y26125" s="109"/>
      <c r="AA26125" s="109"/>
      <c r="AC26125" s="109"/>
    </row>
    <row r="26126" spans="19:29" x14ac:dyDescent="0.25">
      <c r="S26126" s="108"/>
      <c r="U26126" s="108"/>
      <c r="W26126" s="108"/>
      <c r="Y26126" s="108"/>
      <c r="AA26126" s="108"/>
      <c r="AC26126" s="108"/>
    </row>
    <row r="26127" spans="19:29" x14ac:dyDescent="0.25">
      <c r="S26127" s="108"/>
      <c r="U26127" s="108"/>
      <c r="W26127" s="108"/>
      <c r="Y26127" s="108"/>
      <c r="AA26127" s="108"/>
      <c r="AC26127" s="108"/>
    </row>
    <row r="26128" spans="19:29" x14ac:dyDescent="0.25">
      <c r="S26128" s="108"/>
      <c r="U26128" s="108"/>
      <c r="W26128" s="108"/>
      <c r="Y26128" s="108"/>
      <c r="AA26128" s="108"/>
      <c r="AC26128" s="108"/>
    </row>
    <row r="26129" spans="19:29" x14ac:dyDescent="0.25">
      <c r="S26129" s="110"/>
      <c r="U26129" s="110"/>
      <c r="W26129" s="110"/>
      <c r="Y26129" s="110"/>
      <c r="AA26129" s="110"/>
      <c r="AC26129" s="110"/>
    </row>
    <row r="26130" spans="19:29" x14ac:dyDescent="0.25">
      <c r="S26130" s="110"/>
      <c r="U26130" s="110"/>
      <c r="W26130" s="110"/>
      <c r="Y26130" s="110"/>
      <c r="AA26130" s="110"/>
      <c r="AC26130" s="110"/>
    </row>
    <row r="26131" spans="19:29" x14ac:dyDescent="0.25">
      <c r="S26131" s="110"/>
      <c r="U26131" s="110"/>
      <c r="W26131" s="110"/>
      <c r="Y26131" s="110"/>
      <c r="AA26131" s="110"/>
      <c r="AC26131" s="110"/>
    </row>
    <row r="26132" spans="19:29" x14ac:dyDescent="0.25">
      <c r="S26132" s="110"/>
      <c r="U26132" s="110"/>
      <c r="W26132" s="110"/>
      <c r="Y26132" s="110"/>
      <c r="AA26132" s="110"/>
      <c r="AC26132" s="110"/>
    </row>
    <row r="26133" spans="19:29" x14ac:dyDescent="0.25">
      <c r="S26133" s="111"/>
      <c r="U26133" s="111"/>
      <c r="W26133" s="111"/>
      <c r="Y26133" s="111"/>
      <c r="AA26133" s="111"/>
      <c r="AC26133" s="111"/>
    </row>
    <row r="26134" spans="19:29" x14ac:dyDescent="0.25">
      <c r="S26134" s="107"/>
      <c r="U26134" s="107"/>
      <c r="W26134" s="107"/>
      <c r="Y26134" s="107"/>
      <c r="AA26134" s="107"/>
      <c r="AC26134" s="107"/>
    </row>
    <row r="26135" spans="19:29" x14ac:dyDescent="0.25">
      <c r="S26135" s="108"/>
      <c r="U26135" s="108"/>
      <c r="W26135" s="108"/>
      <c r="Y26135" s="108"/>
      <c r="AA26135" s="108"/>
      <c r="AC26135" s="108"/>
    </row>
    <row r="26136" spans="19:29" x14ac:dyDescent="0.25">
      <c r="S26136" s="108"/>
      <c r="U26136" s="108"/>
      <c r="W26136" s="108"/>
      <c r="Y26136" s="108"/>
      <c r="AA26136" s="108"/>
      <c r="AC26136" s="108"/>
    </row>
    <row r="26137" spans="19:29" x14ac:dyDescent="0.25">
      <c r="S26137" s="109"/>
      <c r="U26137" s="109"/>
      <c r="W26137" s="109"/>
      <c r="Y26137" s="109"/>
      <c r="AA26137" s="109"/>
      <c r="AC26137" s="109"/>
    </row>
    <row r="26138" spans="19:29" x14ac:dyDescent="0.25">
      <c r="S26138" s="108"/>
      <c r="U26138" s="108"/>
      <c r="W26138" s="108"/>
      <c r="Y26138" s="108"/>
      <c r="AA26138" s="108"/>
      <c r="AC26138" s="108"/>
    </row>
    <row r="26139" spans="19:29" x14ac:dyDescent="0.25">
      <c r="S26139" s="108"/>
      <c r="U26139" s="108"/>
      <c r="W26139" s="108"/>
      <c r="Y26139" s="108"/>
      <c r="AA26139" s="108"/>
      <c r="AC26139" s="108"/>
    </row>
    <row r="26140" spans="19:29" x14ac:dyDescent="0.25">
      <c r="S26140" s="109"/>
      <c r="U26140" s="109"/>
      <c r="W26140" s="109"/>
      <c r="Y26140" s="109"/>
      <c r="AA26140" s="109"/>
      <c r="AC26140" s="109"/>
    </row>
    <row r="26141" spans="19:29" x14ac:dyDescent="0.25">
      <c r="S26141" s="108"/>
      <c r="U26141" s="108"/>
      <c r="W26141" s="108"/>
      <c r="Y26141" s="108"/>
      <c r="AA26141" s="108"/>
      <c r="AC26141" s="108"/>
    </row>
    <row r="26142" spans="19:29" x14ac:dyDescent="0.25">
      <c r="S26142" s="109"/>
      <c r="U26142" s="109"/>
      <c r="W26142" s="109"/>
      <c r="Y26142" s="109"/>
      <c r="AA26142" s="109"/>
      <c r="AC26142" s="109"/>
    </row>
    <row r="26143" spans="19:29" x14ac:dyDescent="0.25">
      <c r="S26143" s="108"/>
      <c r="U26143" s="108"/>
      <c r="W26143" s="108"/>
      <c r="Y26143" s="108"/>
      <c r="AA26143" s="108"/>
      <c r="AC26143" s="108"/>
    </row>
    <row r="26144" spans="19:29" x14ac:dyDescent="0.25">
      <c r="S26144" s="108"/>
      <c r="U26144" s="108"/>
      <c r="W26144" s="108"/>
      <c r="Y26144" s="108"/>
      <c r="AA26144" s="108"/>
      <c r="AC26144" s="108"/>
    </row>
    <row r="26145" spans="19:29" x14ac:dyDescent="0.25">
      <c r="S26145" s="108"/>
      <c r="U26145" s="108"/>
      <c r="W26145" s="108"/>
      <c r="Y26145" s="108"/>
      <c r="AA26145" s="108"/>
      <c r="AC26145" s="108"/>
    </row>
    <row r="26146" spans="19:29" x14ac:dyDescent="0.25">
      <c r="S26146" s="110"/>
      <c r="U26146" s="110"/>
      <c r="W26146" s="110"/>
      <c r="Y26146" s="110"/>
      <c r="AA26146" s="110"/>
      <c r="AC26146" s="110"/>
    </row>
    <row r="26147" spans="19:29" x14ac:dyDescent="0.25">
      <c r="S26147" s="110"/>
      <c r="U26147" s="110"/>
      <c r="W26147" s="110"/>
      <c r="Y26147" s="110"/>
      <c r="AA26147" s="110"/>
      <c r="AC26147" s="110"/>
    </row>
    <row r="26148" spans="19:29" x14ac:dyDescent="0.25">
      <c r="S26148" s="110"/>
      <c r="U26148" s="110"/>
      <c r="W26148" s="110"/>
      <c r="Y26148" s="110"/>
      <c r="AA26148" s="110"/>
      <c r="AC26148" s="110"/>
    </row>
    <row r="26149" spans="19:29" x14ac:dyDescent="0.25">
      <c r="S26149" s="110"/>
      <c r="U26149" s="110"/>
      <c r="W26149" s="110"/>
      <c r="Y26149" s="110"/>
      <c r="AA26149" s="110"/>
      <c r="AC26149" s="110"/>
    </row>
    <row r="26150" spans="19:29" x14ac:dyDescent="0.25">
      <c r="S26150" s="111"/>
      <c r="U26150" s="111"/>
      <c r="W26150" s="111"/>
      <c r="Y26150" s="111"/>
      <c r="AA26150" s="111"/>
      <c r="AC26150" s="111"/>
    </row>
    <row r="26151" spans="19:29" x14ac:dyDescent="0.25">
      <c r="S26151" s="107"/>
      <c r="U26151" s="107"/>
      <c r="W26151" s="107"/>
      <c r="Y26151" s="107"/>
      <c r="AA26151" s="107"/>
      <c r="AC26151" s="107"/>
    </row>
    <row r="26152" spans="19:29" x14ac:dyDescent="0.25">
      <c r="S26152" s="108"/>
      <c r="U26152" s="108"/>
      <c r="W26152" s="108"/>
      <c r="Y26152" s="108"/>
      <c r="AA26152" s="108"/>
      <c r="AC26152" s="108"/>
    </row>
    <row r="26153" spans="19:29" x14ac:dyDescent="0.25">
      <c r="S26153" s="108"/>
      <c r="U26153" s="108"/>
      <c r="W26153" s="108"/>
      <c r="Y26153" s="108"/>
      <c r="AA26153" s="108"/>
      <c r="AC26153" s="108"/>
    </row>
    <row r="26154" spans="19:29" x14ac:dyDescent="0.25">
      <c r="S26154" s="109"/>
      <c r="U26154" s="109"/>
      <c r="W26154" s="109"/>
      <c r="Y26154" s="109"/>
      <c r="AA26154" s="109"/>
      <c r="AC26154" s="109"/>
    </row>
    <row r="26155" spans="19:29" x14ac:dyDescent="0.25">
      <c r="S26155" s="108"/>
      <c r="U26155" s="108"/>
      <c r="W26155" s="108"/>
      <c r="Y26155" s="108"/>
      <c r="AA26155" s="108"/>
      <c r="AC26155" s="108"/>
    </row>
    <row r="26156" spans="19:29" x14ac:dyDescent="0.25">
      <c r="S26156" s="108"/>
      <c r="U26156" s="108"/>
      <c r="W26156" s="108"/>
      <c r="Y26156" s="108"/>
      <c r="AA26156" s="108"/>
      <c r="AC26156" s="108"/>
    </row>
    <row r="26157" spans="19:29" x14ac:dyDescent="0.25">
      <c r="S26157" s="109"/>
      <c r="U26157" s="109"/>
      <c r="W26157" s="109"/>
      <c r="Y26157" s="109"/>
      <c r="AA26157" s="109"/>
      <c r="AC26157" s="109"/>
    </row>
    <row r="26158" spans="19:29" x14ac:dyDescent="0.25">
      <c r="S26158" s="108"/>
      <c r="U26158" s="108"/>
      <c r="W26158" s="108"/>
      <c r="Y26158" s="108"/>
      <c r="AA26158" s="108"/>
      <c r="AC26158" s="108"/>
    </row>
    <row r="26159" spans="19:29" x14ac:dyDescent="0.25">
      <c r="S26159" s="109"/>
      <c r="U26159" s="109"/>
      <c r="W26159" s="109"/>
      <c r="Y26159" s="109"/>
      <c r="AA26159" s="109"/>
      <c r="AC26159" s="109"/>
    </row>
    <row r="26160" spans="19:29" x14ac:dyDescent="0.25">
      <c r="S26160" s="108"/>
      <c r="U26160" s="108"/>
      <c r="W26160" s="108"/>
      <c r="Y26160" s="108"/>
      <c r="AA26160" s="108"/>
      <c r="AC26160" s="108"/>
    </row>
    <row r="26161" spans="19:29" x14ac:dyDescent="0.25">
      <c r="S26161" s="108"/>
      <c r="U26161" s="108"/>
      <c r="W26161" s="108"/>
      <c r="Y26161" s="108"/>
      <c r="AA26161" s="108"/>
      <c r="AC26161" s="108"/>
    </row>
    <row r="26162" spans="19:29" x14ac:dyDescent="0.25">
      <c r="S26162" s="108"/>
      <c r="U26162" s="108"/>
      <c r="W26162" s="108"/>
      <c r="Y26162" s="108"/>
      <c r="AA26162" s="108"/>
      <c r="AC26162" s="108"/>
    </row>
    <row r="26163" spans="19:29" x14ac:dyDescent="0.25">
      <c r="S26163" s="110"/>
      <c r="U26163" s="110"/>
      <c r="W26163" s="110"/>
      <c r="Y26163" s="110"/>
      <c r="AA26163" s="110"/>
      <c r="AC26163" s="110"/>
    </row>
    <row r="26164" spans="19:29" x14ac:dyDescent="0.25">
      <c r="S26164" s="110"/>
      <c r="U26164" s="110"/>
      <c r="W26164" s="110"/>
      <c r="Y26164" s="110"/>
      <c r="AA26164" s="110"/>
      <c r="AC26164" s="110"/>
    </row>
    <row r="26165" spans="19:29" x14ac:dyDescent="0.25">
      <c r="S26165" s="110"/>
      <c r="U26165" s="110"/>
      <c r="W26165" s="110"/>
      <c r="Y26165" s="110"/>
      <c r="AA26165" s="110"/>
      <c r="AC26165" s="110"/>
    </row>
    <row r="26166" spans="19:29" x14ac:dyDescent="0.25">
      <c r="S26166" s="110"/>
      <c r="U26166" s="110"/>
      <c r="W26166" s="110"/>
      <c r="Y26166" s="110"/>
      <c r="AA26166" s="110"/>
      <c r="AC26166" s="110"/>
    </row>
    <row r="26167" spans="19:29" x14ac:dyDescent="0.25">
      <c r="S26167" s="111"/>
      <c r="U26167" s="111"/>
      <c r="W26167" s="111"/>
      <c r="Y26167" s="111"/>
      <c r="AA26167" s="111"/>
      <c r="AC26167" s="111"/>
    </row>
    <row r="26168" spans="19:29" x14ac:dyDescent="0.25">
      <c r="S26168" s="107"/>
      <c r="U26168" s="107"/>
      <c r="W26168" s="107"/>
      <c r="Y26168" s="107"/>
      <c r="AA26168" s="107"/>
      <c r="AC26168" s="107"/>
    </row>
    <row r="26169" spans="19:29" x14ac:dyDescent="0.25">
      <c r="S26169" s="108"/>
      <c r="U26169" s="108"/>
      <c r="W26169" s="108"/>
      <c r="Y26169" s="108"/>
      <c r="AA26169" s="108"/>
      <c r="AC26169" s="108"/>
    </row>
    <row r="26170" spans="19:29" x14ac:dyDescent="0.25">
      <c r="S26170" s="108"/>
      <c r="U26170" s="108"/>
      <c r="W26170" s="108"/>
      <c r="Y26170" s="108"/>
      <c r="AA26170" s="108"/>
      <c r="AC26170" s="108"/>
    </row>
    <row r="26171" spans="19:29" x14ac:dyDescent="0.25">
      <c r="S26171" s="109"/>
      <c r="U26171" s="109"/>
      <c r="W26171" s="109"/>
      <c r="Y26171" s="109"/>
      <c r="AA26171" s="109"/>
      <c r="AC26171" s="109"/>
    </row>
    <row r="26172" spans="19:29" x14ac:dyDescent="0.25">
      <c r="S26172" s="108"/>
      <c r="U26172" s="108"/>
      <c r="W26172" s="108"/>
      <c r="Y26172" s="108"/>
      <c r="AA26172" s="108"/>
      <c r="AC26172" s="108"/>
    </row>
    <row r="26173" spans="19:29" x14ac:dyDescent="0.25">
      <c r="S26173" s="108"/>
      <c r="U26173" s="108"/>
      <c r="W26173" s="108"/>
      <c r="Y26173" s="108"/>
      <c r="AA26173" s="108"/>
      <c r="AC26173" s="108"/>
    </row>
    <row r="26174" spans="19:29" x14ac:dyDescent="0.25">
      <c r="S26174" s="109"/>
      <c r="U26174" s="109"/>
      <c r="W26174" s="109"/>
      <c r="Y26174" s="109"/>
      <c r="AA26174" s="109"/>
      <c r="AC26174" s="109"/>
    </row>
    <row r="26175" spans="19:29" x14ac:dyDescent="0.25">
      <c r="S26175" s="108"/>
      <c r="U26175" s="108"/>
      <c r="W26175" s="108"/>
      <c r="Y26175" s="108"/>
      <c r="AA26175" s="108"/>
      <c r="AC26175" s="108"/>
    </row>
    <row r="26176" spans="19:29" x14ac:dyDescent="0.25">
      <c r="S26176" s="109"/>
      <c r="U26176" s="109"/>
      <c r="W26176" s="109"/>
      <c r="Y26176" s="109"/>
      <c r="AA26176" s="109"/>
      <c r="AC26176" s="109"/>
    </row>
    <row r="26177" spans="19:29" x14ac:dyDescent="0.25">
      <c r="S26177" s="108"/>
      <c r="U26177" s="108"/>
      <c r="W26177" s="108"/>
      <c r="Y26177" s="108"/>
      <c r="AA26177" s="108"/>
      <c r="AC26177" s="108"/>
    </row>
    <row r="26178" spans="19:29" x14ac:dyDescent="0.25">
      <c r="S26178" s="108"/>
      <c r="U26178" s="108"/>
      <c r="W26178" s="108"/>
      <c r="Y26178" s="108"/>
      <c r="AA26178" s="108"/>
      <c r="AC26178" s="108"/>
    </row>
    <row r="26179" spans="19:29" x14ac:dyDescent="0.25">
      <c r="S26179" s="108"/>
      <c r="U26179" s="108"/>
      <c r="W26179" s="108"/>
      <c r="Y26179" s="108"/>
      <c r="AA26179" s="108"/>
      <c r="AC26179" s="108"/>
    </row>
    <row r="26180" spans="19:29" x14ac:dyDescent="0.25">
      <c r="S26180" s="110"/>
      <c r="U26180" s="110"/>
      <c r="W26180" s="110"/>
      <c r="Y26180" s="110"/>
      <c r="AA26180" s="110"/>
      <c r="AC26180" s="110"/>
    </row>
    <row r="26181" spans="19:29" x14ac:dyDescent="0.25">
      <c r="S26181" s="110"/>
      <c r="U26181" s="110"/>
      <c r="W26181" s="110"/>
      <c r="Y26181" s="110"/>
      <c r="AA26181" s="110"/>
      <c r="AC26181" s="110"/>
    </row>
    <row r="26182" spans="19:29" x14ac:dyDescent="0.25">
      <c r="S26182" s="110"/>
      <c r="U26182" s="110"/>
      <c r="W26182" s="110"/>
      <c r="Y26182" s="110"/>
      <c r="AA26182" s="110"/>
      <c r="AC26182" s="110"/>
    </row>
    <row r="26183" spans="19:29" x14ac:dyDescent="0.25">
      <c r="S26183" s="110"/>
      <c r="U26183" s="110"/>
      <c r="W26183" s="110"/>
      <c r="Y26183" s="110"/>
      <c r="AA26183" s="110"/>
      <c r="AC26183" s="110"/>
    </row>
    <row r="26184" spans="19:29" x14ac:dyDescent="0.25">
      <c r="S26184" s="111"/>
      <c r="U26184" s="111"/>
      <c r="W26184" s="111"/>
      <c r="Y26184" s="111"/>
      <c r="AA26184" s="111"/>
      <c r="AC26184" s="111"/>
    </row>
    <row r="26185" spans="19:29" x14ac:dyDescent="0.25">
      <c r="S26185" s="107"/>
      <c r="U26185" s="107"/>
      <c r="W26185" s="107"/>
      <c r="Y26185" s="107"/>
      <c r="AA26185" s="107"/>
      <c r="AC26185" s="107"/>
    </row>
    <row r="26186" spans="19:29" x14ac:dyDescent="0.25">
      <c r="S26186" s="108"/>
      <c r="U26186" s="108"/>
      <c r="W26186" s="108"/>
      <c r="Y26186" s="108"/>
      <c r="AA26186" s="108"/>
      <c r="AC26186" s="108"/>
    </row>
    <row r="26187" spans="19:29" x14ac:dyDescent="0.25">
      <c r="S26187" s="108"/>
      <c r="U26187" s="108"/>
      <c r="W26187" s="108"/>
      <c r="Y26187" s="108"/>
      <c r="AA26187" s="108"/>
      <c r="AC26187" s="108"/>
    </row>
    <row r="26188" spans="19:29" x14ac:dyDescent="0.25">
      <c r="S26188" s="109"/>
      <c r="U26188" s="109"/>
      <c r="W26188" s="109"/>
      <c r="Y26188" s="109"/>
      <c r="AA26188" s="109"/>
      <c r="AC26188" s="109"/>
    </row>
    <row r="26189" spans="19:29" x14ac:dyDescent="0.25">
      <c r="S26189" s="108"/>
      <c r="U26189" s="108"/>
      <c r="W26189" s="108"/>
      <c r="Y26189" s="108"/>
      <c r="AA26189" s="108"/>
      <c r="AC26189" s="108"/>
    </row>
    <row r="26190" spans="19:29" x14ac:dyDescent="0.25">
      <c r="S26190" s="108"/>
      <c r="U26190" s="108"/>
      <c r="W26190" s="108"/>
      <c r="Y26190" s="108"/>
      <c r="AA26190" s="108"/>
      <c r="AC26190" s="108"/>
    </row>
    <row r="26191" spans="19:29" x14ac:dyDescent="0.25">
      <c r="S26191" s="109"/>
      <c r="U26191" s="109"/>
      <c r="W26191" s="109"/>
      <c r="Y26191" s="109"/>
      <c r="AA26191" s="109"/>
      <c r="AC26191" s="109"/>
    </row>
    <row r="26192" spans="19:29" x14ac:dyDescent="0.25">
      <c r="S26192" s="108"/>
      <c r="U26192" s="108"/>
      <c r="W26192" s="108"/>
      <c r="Y26192" s="108"/>
      <c r="AA26192" s="108"/>
      <c r="AC26192" s="108"/>
    </row>
    <row r="26193" spans="19:29" x14ac:dyDescent="0.25">
      <c r="S26193" s="109"/>
      <c r="U26193" s="109"/>
      <c r="W26193" s="109"/>
      <c r="Y26193" s="109"/>
      <c r="AA26193" s="109"/>
      <c r="AC26193" s="109"/>
    </row>
    <row r="26194" spans="19:29" x14ac:dyDescent="0.25">
      <c r="S26194" s="108"/>
      <c r="U26194" s="108"/>
      <c r="W26194" s="108"/>
      <c r="Y26194" s="108"/>
      <c r="AA26194" s="108"/>
      <c r="AC26194" s="108"/>
    </row>
    <row r="26195" spans="19:29" x14ac:dyDescent="0.25">
      <c r="S26195" s="108"/>
      <c r="U26195" s="108"/>
      <c r="W26195" s="108"/>
      <c r="Y26195" s="108"/>
      <c r="AA26195" s="108"/>
      <c r="AC26195" s="108"/>
    </row>
    <row r="26196" spans="19:29" x14ac:dyDescent="0.25">
      <c r="S26196" s="108"/>
      <c r="U26196" s="108"/>
      <c r="W26196" s="108"/>
      <c r="Y26196" s="108"/>
      <c r="AA26196" s="108"/>
      <c r="AC26196" s="108"/>
    </row>
    <row r="26197" spans="19:29" x14ac:dyDescent="0.25">
      <c r="S26197" s="110"/>
      <c r="U26197" s="110"/>
      <c r="W26197" s="110"/>
      <c r="Y26197" s="110"/>
      <c r="AA26197" s="110"/>
      <c r="AC26197" s="110"/>
    </row>
    <row r="26198" spans="19:29" x14ac:dyDescent="0.25">
      <c r="S26198" s="110"/>
      <c r="U26198" s="110"/>
      <c r="W26198" s="110"/>
      <c r="Y26198" s="110"/>
      <c r="AA26198" s="110"/>
      <c r="AC26198" s="110"/>
    </row>
    <row r="26199" spans="19:29" x14ac:dyDescent="0.25">
      <c r="S26199" s="110"/>
      <c r="U26199" s="110"/>
      <c r="W26199" s="110"/>
      <c r="Y26199" s="110"/>
      <c r="AA26199" s="110"/>
      <c r="AC26199" s="110"/>
    </row>
    <row r="26200" spans="19:29" x14ac:dyDescent="0.25">
      <c r="S26200" s="110"/>
      <c r="U26200" s="110"/>
      <c r="W26200" s="110"/>
      <c r="Y26200" s="110"/>
      <c r="AA26200" s="110"/>
      <c r="AC26200" s="110"/>
    </row>
    <row r="26201" spans="19:29" x14ac:dyDescent="0.25">
      <c r="S26201" s="111"/>
      <c r="U26201" s="111"/>
      <c r="W26201" s="111"/>
      <c r="Y26201" s="111"/>
      <c r="AA26201" s="111"/>
      <c r="AC26201" s="111"/>
    </row>
    <row r="26202" spans="19:29" x14ac:dyDescent="0.25">
      <c r="S26202" s="107"/>
      <c r="U26202" s="107"/>
      <c r="W26202" s="107"/>
      <c r="Y26202" s="107"/>
      <c r="AA26202" s="107"/>
      <c r="AC26202" s="107"/>
    </row>
    <row r="26203" spans="19:29" x14ac:dyDescent="0.25">
      <c r="S26203" s="108"/>
      <c r="U26203" s="108"/>
      <c r="W26203" s="108"/>
      <c r="Y26203" s="108"/>
      <c r="AA26203" s="108"/>
      <c r="AC26203" s="108"/>
    </row>
    <row r="26204" spans="19:29" x14ac:dyDescent="0.25">
      <c r="S26204" s="108"/>
      <c r="U26204" s="108"/>
      <c r="W26204" s="108"/>
      <c r="Y26204" s="108"/>
      <c r="AA26204" s="108"/>
      <c r="AC26204" s="108"/>
    </row>
    <row r="26205" spans="19:29" x14ac:dyDescent="0.25">
      <c r="S26205" s="109"/>
      <c r="U26205" s="109"/>
      <c r="W26205" s="109"/>
      <c r="Y26205" s="109"/>
      <c r="AA26205" s="109"/>
      <c r="AC26205" s="109"/>
    </row>
    <row r="26206" spans="19:29" x14ac:dyDescent="0.25">
      <c r="S26206" s="108"/>
      <c r="U26206" s="108"/>
      <c r="W26206" s="108"/>
      <c r="Y26206" s="108"/>
      <c r="AA26206" s="108"/>
      <c r="AC26206" s="108"/>
    </row>
    <row r="26207" spans="19:29" x14ac:dyDescent="0.25">
      <c r="S26207" s="108"/>
      <c r="U26207" s="108"/>
      <c r="W26207" s="108"/>
      <c r="Y26207" s="108"/>
      <c r="AA26207" s="108"/>
      <c r="AC26207" s="108"/>
    </row>
    <row r="26208" spans="19:29" x14ac:dyDescent="0.25">
      <c r="S26208" s="109"/>
      <c r="U26208" s="109"/>
      <c r="W26208" s="109"/>
      <c r="Y26208" s="109"/>
      <c r="AA26208" s="109"/>
      <c r="AC26208" s="109"/>
    </row>
    <row r="26209" spans="19:29" x14ac:dyDescent="0.25">
      <c r="S26209" s="108"/>
      <c r="U26209" s="108"/>
      <c r="W26209" s="108"/>
      <c r="Y26209" s="108"/>
      <c r="AA26209" s="108"/>
      <c r="AC26209" s="108"/>
    </row>
    <row r="26210" spans="19:29" x14ac:dyDescent="0.25">
      <c r="S26210" s="109"/>
      <c r="U26210" s="109"/>
      <c r="W26210" s="109"/>
      <c r="Y26210" s="109"/>
      <c r="AA26210" s="109"/>
      <c r="AC26210" s="109"/>
    </row>
    <row r="26211" spans="19:29" x14ac:dyDescent="0.25">
      <c r="S26211" s="108"/>
      <c r="U26211" s="108"/>
      <c r="W26211" s="108"/>
      <c r="Y26211" s="108"/>
      <c r="AA26211" s="108"/>
      <c r="AC26211" s="108"/>
    </row>
    <row r="26212" spans="19:29" x14ac:dyDescent="0.25">
      <c r="S26212" s="108"/>
      <c r="U26212" s="108"/>
      <c r="W26212" s="108"/>
      <c r="Y26212" s="108"/>
      <c r="AA26212" s="108"/>
      <c r="AC26212" s="108"/>
    </row>
    <row r="26213" spans="19:29" x14ac:dyDescent="0.25">
      <c r="S26213" s="108"/>
      <c r="U26213" s="108"/>
      <c r="W26213" s="108"/>
      <c r="Y26213" s="108"/>
      <c r="AA26213" s="108"/>
      <c r="AC26213" s="108"/>
    </row>
    <row r="26214" spans="19:29" x14ac:dyDescent="0.25">
      <c r="S26214" s="110"/>
      <c r="U26214" s="110"/>
      <c r="W26214" s="110"/>
      <c r="Y26214" s="110"/>
      <c r="AA26214" s="110"/>
      <c r="AC26214" s="110"/>
    </row>
    <row r="26215" spans="19:29" x14ac:dyDescent="0.25">
      <c r="S26215" s="110"/>
      <c r="U26215" s="110"/>
      <c r="W26215" s="110"/>
      <c r="Y26215" s="110"/>
      <c r="AA26215" s="110"/>
      <c r="AC26215" s="110"/>
    </row>
    <row r="26216" spans="19:29" x14ac:dyDescent="0.25">
      <c r="S26216" s="110"/>
      <c r="U26216" s="110"/>
      <c r="W26216" s="110"/>
      <c r="Y26216" s="110"/>
      <c r="AA26216" s="110"/>
      <c r="AC26216" s="110"/>
    </row>
    <row r="26217" spans="19:29" x14ac:dyDescent="0.25">
      <c r="S26217" s="110"/>
      <c r="U26217" s="110"/>
      <c r="W26217" s="110"/>
      <c r="Y26217" s="110"/>
      <c r="AA26217" s="110"/>
      <c r="AC26217" s="110"/>
    </row>
    <row r="26218" spans="19:29" x14ac:dyDescent="0.25">
      <c r="S26218" s="111"/>
      <c r="U26218" s="111"/>
      <c r="W26218" s="111"/>
      <c r="Y26218" s="111"/>
      <c r="AA26218" s="111"/>
      <c r="AC26218" s="111"/>
    </row>
    <row r="26219" spans="19:29" x14ac:dyDescent="0.25">
      <c r="S26219" s="107"/>
      <c r="U26219" s="107"/>
      <c r="W26219" s="107"/>
      <c r="Y26219" s="107"/>
      <c r="AA26219" s="107"/>
      <c r="AC26219" s="107"/>
    </row>
    <row r="26220" spans="19:29" x14ac:dyDescent="0.25">
      <c r="S26220" s="108"/>
      <c r="U26220" s="108"/>
      <c r="W26220" s="108"/>
      <c r="Y26220" s="108"/>
      <c r="AA26220" s="108"/>
      <c r="AC26220" s="108"/>
    </row>
    <row r="26221" spans="19:29" x14ac:dyDescent="0.25">
      <c r="S26221" s="108"/>
      <c r="U26221" s="108"/>
      <c r="W26221" s="108"/>
      <c r="Y26221" s="108"/>
      <c r="AA26221" s="108"/>
      <c r="AC26221" s="108"/>
    </row>
    <row r="26222" spans="19:29" x14ac:dyDescent="0.25">
      <c r="S26222" s="109"/>
      <c r="U26222" s="109"/>
      <c r="W26222" s="109"/>
      <c r="Y26222" s="109"/>
      <c r="AA26222" s="109"/>
      <c r="AC26222" s="109"/>
    </row>
    <row r="26223" spans="19:29" x14ac:dyDescent="0.25">
      <c r="S26223" s="108"/>
      <c r="U26223" s="108"/>
      <c r="W26223" s="108"/>
      <c r="Y26223" s="108"/>
      <c r="AA26223" s="108"/>
      <c r="AC26223" s="108"/>
    </row>
    <row r="26224" spans="19:29" x14ac:dyDescent="0.25">
      <c r="S26224" s="108"/>
      <c r="U26224" s="108"/>
      <c r="W26224" s="108"/>
      <c r="Y26224" s="108"/>
      <c r="AA26224" s="108"/>
      <c r="AC26224" s="108"/>
    </row>
    <row r="26225" spans="19:29" x14ac:dyDescent="0.25">
      <c r="S26225" s="109"/>
      <c r="U26225" s="109"/>
      <c r="W26225" s="109"/>
      <c r="Y26225" s="109"/>
      <c r="AA26225" s="109"/>
      <c r="AC26225" s="109"/>
    </row>
    <row r="26226" spans="19:29" x14ac:dyDescent="0.25">
      <c r="S26226" s="108"/>
      <c r="U26226" s="108"/>
      <c r="W26226" s="108"/>
      <c r="Y26226" s="108"/>
      <c r="AA26226" s="108"/>
      <c r="AC26226" s="108"/>
    </row>
    <row r="26227" spans="19:29" x14ac:dyDescent="0.25">
      <c r="S26227" s="109"/>
      <c r="U26227" s="109"/>
      <c r="W26227" s="109"/>
      <c r="Y26227" s="109"/>
      <c r="AA26227" s="109"/>
      <c r="AC26227" s="109"/>
    </row>
    <row r="26228" spans="19:29" x14ac:dyDescent="0.25">
      <c r="S26228" s="108"/>
      <c r="U26228" s="108"/>
      <c r="W26228" s="108"/>
      <c r="Y26228" s="108"/>
      <c r="AA26228" s="108"/>
      <c r="AC26228" s="108"/>
    </row>
    <row r="26229" spans="19:29" x14ac:dyDescent="0.25">
      <c r="S26229" s="108"/>
      <c r="U26229" s="108"/>
      <c r="W26229" s="108"/>
      <c r="Y26229" s="108"/>
      <c r="AA26229" s="108"/>
      <c r="AC26229" s="108"/>
    </row>
    <row r="26230" spans="19:29" x14ac:dyDescent="0.25">
      <c r="S26230" s="108"/>
      <c r="U26230" s="108"/>
      <c r="W26230" s="108"/>
      <c r="Y26230" s="108"/>
      <c r="AA26230" s="108"/>
      <c r="AC26230" s="108"/>
    </row>
    <row r="26231" spans="19:29" x14ac:dyDescent="0.25">
      <c r="S26231" s="110"/>
      <c r="U26231" s="110"/>
      <c r="W26231" s="110"/>
      <c r="Y26231" s="110"/>
      <c r="AA26231" s="110"/>
      <c r="AC26231" s="110"/>
    </row>
    <row r="26232" spans="19:29" x14ac:dyDescent="0.25">
      <c r="S26232" s="110"/>
      <c r="U26232" s="110"/>
      <c r="W26232" s="110"/>
      <c r="Y26232" s="110"/>
      <c r="AA26232" s="110"/>
      <c r="AC26232" s="110"/>
    </row>
    <row r="26233" spans="19:29" x14ac:dyDescent="0.25">
      <c r="S26233" s="110"/>
      <c r="U26233" s="110"/>
      <c r="W26233" s="110"/>
      <c r="Y26233" s="110"/>
      <c r="AA26233" s="110"/>
      <c r="AC26233" s="110"/>
    </row>
    <row r="26234" spans="19:29" x14ac:dyDescent="0.25">
      <c r="S26234" s="110"/>
      <c r="U26234" s="110"/>
      <c r="W26234" s="110"/>
      <c r="Y26234" s="110"/>
      <c r="AA26234" s="110"/>
      <c r="AC26234" s="110"/>
    </row>
    <row r="26235" spans="19:29" x14ac:dyDescent="0.25">
      <c r="S26235" s="111"/>
      <c r="U26235" s="111"/>
      <c r="W26235" s="111"/>
      <c r="Y26235" s="111"/>
      <c r="AA26235" s="111"/>
      <c r="AC26235" s="111"/>
    </row>
    <row r="26236" spans="19:29" x14ac:dyDescent="0.25">
      <c r="S26236" s="107"/>
      <c r="U26236" s="107"/>
      <c r="W26236" s="107"/>
      <c r="Y26236" s="107"/>
      <c r="AA26236" s="107"/>
      <c r="AC26236" s="107"/>
    </row>
    <row r="26237" spans="19:29" x14ac:dyDescent="0.25">
      <c r="S26237" s="108"/>
      <c r="U26237" s="108"/>
      <c r="W26237" s="108"/>
      <c r="Y26237" s="108"/>
      <c r="AA26237" s="108"/>
      <c r="AC26237" s="108"/>
    </row>
    <row r="26238" spans="19:29" x14ac:dyDescent="0.25">
      <c r="S26238" s="108"/>
      <c r="U26238" s="108"/>
      <c r="W26238" s="108"/>
      <c r="Y26238" s="108"/>
      <c r="AA26238" s="108"/>
      <c r="AC26238" s="108"/>
    </row>
    <row r="26239" spans="19:29" x14ac:dyDescent="0.25">
      <c r="S26239" s="109"/>
      <c r="U26239" s="109"/>
      <c r="W26239" s="109"/>
      <c r="Y26239" s="109"/>
      <c r="AA26239" s="109"/>
      <c r="AC26239" s="109"/>
    </row>
    <row r="26240" spans="19:29" x14ac:dyDescent="0.25">
      <c r="S26240" s="108"/>
      <c r="U26240" s="108"/>
      <c r="W26240" s="108"/>
      <c r="Y26240" s="108"/>
      <c r="AA26240" s="108"/>
      <c r="AC26240" s="108"/>
    </row>
    <row r="26241" spans="19:29" x14ac:dyDescent="0.25">
      <c r="S26241" s="108"/>
      <c r="U26241" s="108"/>
      <c r="W26241" s="108"/>
      <c r="Y26241" s="108"/>
      <c r="AA26241" s="108"/>
      <c r="AC26241" s="108"/>
    </row>
    <row r="26242" spans="19:29" x14ac:dyDescent="0.25">
      <c r="S26242" s="109"/>
      <c r="U26242" s="109"/>
      <c r="W26242" s="109"/>
      <c r="Y26242" s="109"/>
      <c r="AA26242" s="109"/>
      <c r="AC26242" s="109"/>
    </row>
    <row r="26243" spans="19:29" x14ac:dyDescent="0.25">
      <c r="S26243" s="108"/>
      <c r="U26243" s="108"/>
      <c r="W26243" s="108"/>
      <c r="Y26243" s="108"/>
      <c r="AA26243" s="108"/>
      <c r="AC26243" s="108"/>
    </row>
    <row r="26244" spans="19:29" x14ac:dyDescent="0.25">
      <c r="S26244" s="109"/>
      <c r="U26244" s="109"/>
      <c r="W26244" s="109"/>
      <c r="Y26244" s="109"/>
      <c r="AA26244" s="109"/>
      <c r="AC26244" s="109"/>
    </row>
    <row r="26245" spans="19:29" x14ac:dyDescent="0.25">
      <c r="S26245" s="108"/>
      <c r="U26245" s="108"/>
      <c r="W26245" s="108"/>
      <c r="Y26245" s="108"/>
      <c r="AA26245" s="108"/>
      <c r="AC26245" s="108"/>
    </row>
    <row r="26246" spans="19:29" x14ac:dyDescent="0.25">
      <c r="S26246" s="108"/>
      <c r="U26246" s="108"/>
      <c r="W26246" s="108"/>
      <c r="Y26246" s="108"/>
      <c r="AA26246" s="108"/>
      <c r="AC26246" s="108"/>
    </row>
    <row r="26247" spans="19:29" x14ac:dyDescent="0.25">
      <c r="S26247" s="108"/>
      <c r="U26247" s="108"/>
      <c r="W26247" s="108"/>
      <c r="Y26247" s="108"/>
      <c r="AA26247" s="108"/>
      <c r="AC26247" s="108"/>
    </row>
    <row r="26248" spans="19:29" x14ac:dyDescent="0.25">
      <c r="S26248" s="110"/>
      <c r="U26248" s="110"/>
      <c r="W26248" s="110"/>
      <c r="Y26248" s="110"/>
      <c r="AA26248" s="110"/>
      <c r="AC26248" s="110"/>
    </row>
    <row r="26249" spans="19:29" x14ac:dyDescent="0.25">
      <c r="S26249" s="110"/>
      <c r="U26249" s="110"/>
      <c r="W26249" s="110"/>
      <c r="Y26249" s="110"/>
      <c r="AA26249" s="110"/>
      <c r="AC26249" s="110"/>
    </row>
    <row r="26250" spans="19:29" x14ac:dyDescent="0.25">
      <c r="S26250" s="110"/>
      <c r="U26250" s="110"/>
      <c r="W26250" s="110"/>
      <c r="Y26250" s="110"/>
      <c r="AA26250" s="110"/>
      <c r="AC26250" s="110"/>
    </row>
    <row r="26251" spans="19:29" x14ac:dyDescent="0.25">
      <c r="S26251" s="110"/>
      <c r="U26251" s="110"/>
      <c r="W26251" s="110"/>
      <c r="Y26251" s="110"/>
      <c r="AA26251" s="110"/>
      <c r="AC26251" s="110"/>
    </row>
    <row r="26252" spans="19:29" x14ac:dyDescent="0.25">
      <c r="S26252" s="111"/>
      <c r="U26252" s="111"/>
      <c r="W26252" s="111"/>
      <c r="Y26252" s="111"/>
      <c r="AA26252" s="111"/>
      <c r="AC26252" s="111"/>
    </row>
    <row r="26253" spans="19:29" x14ac:dyDescent="0.25">
      <c r="S26253" s="107"/>
      <c r="U26253" s="107"/>
      <c r="W26253" s="107"/>
      <c r="Y26253" s="107"/>
      <c r="AA26253" s="107"/>
      <c r="AC26253" s="107"/>
    </row>
    <row r="26254" spans="19:29" x14ac:dyDescent="0.25">
      <c r="S26254" s="108"/>
      <c r="U26254" s="108"/>
      <c r="W26254" s="108"/>
      <c r="Y26254" s="108"/>
      <c r="AA26254" s="108"/>
      <c r="AC26254" s="108"/>
    </row>
    <row r="26255" spans="19:29" x14ac:dyDescent="0.25">
      <c r="S26255" s="108"/>
      <c r="U26255" s="108"/>
      <c r="W26255" s="108"/>
      <c r="Y26255" s="108"/>
      <c r="AA26255" s="108"/>
      <c r="AC26255" s="108"/>
    </row>
    <row r="26256" spans="19:29" x14ac:dyDescent="0.25">
      <c r="S26256" s="109"/>
      <c r="U26256" s="109"/>
      <c r="W26256" s="109"/>
      <c r="Y26256" s="109"/>
      <c r="AA26256" s="109"/>
      <c r="AC26256" s="109"/>
    </row>
    <row r="26257" spans="19:29" x14ac:dyDescent="0.25">
      <c r="S26257" s="108"/>
      <c r="U26257" s="108"/>
      <c r="W26257" s="108"/>
      <c r="Y26257" s="108"/>
      <c r="AA26257" s="108"/>
      <c r="AC26257" s="108"/>
    </row>
    <row r="26258" spans="19:29" x14ac:dyDescent="0.25">
      <c r="S26258" s="108"/>
      <c r="U26258" s="108"/>
      <c r="W26258" s="108"/>
      <c r="Y26258" s="108"/>
      <c r="AA26258" s="108"/>
      <c r="AC26258" s="108"/>
    </row>
    <row r="26259" spans="19:29" x14ac:dyDescent="0.25">
      <c r="S26259" s="109"/>
      <c r="U26259" s="109"/>
      <c r="W26259" s="109"/>
      <c r="Y26259" s="109"/>
      <c r="AA26259" s="109"/>
      <c r="AC26259" s="109"/>
    </row>
    <row r="26260" spans="19:29" x14ac:dyDescent="0.25">
      <c r="S26260" s="108"/>
      <c r="U26260" s="108"/>
      <c r="W26260" s="108"/>
      <c r="Y26260" s="108"/>
      <c r="AA26260" s="108"/>
      <c r="AC26260" s="108"/>
    </row>
    <row r="26261" spans="19:29" x14ac:dyDescent="0.25">
      <c r="S26261" s="109"/>
      <c r="U26261" s="109"/>
      <c r="W26261" s="109"/>
      <c r="Y26261" s="109"/>
      <c r="AA26261" s="109"/>
      <c r="AC26261" s="109"/>
    </row>
    <row r="26262" spans="19:29" x14ac:dyDescent="0.25">
      <c r="S26262" s="108"/>
      <c r="U26262" s="108"/>
      <c r="W26262" s="108"/>
      <c r="Y26262" s="108"/>
      <c r="AA26262" s="108"/>
      <c r="AC26262" s="108"/>
    </row>
    <row r="26263" spans="19:29" x14ac:dyDescent="0.25">
      <c r="S26263" s="108"/>
      <c r="U26263" s="108"/>
      <c r="W26263" s="108"/>
      <c r="Y26263" s="108"/>
      <c r="AA26263" s="108"/>
      <c r="AC26263" s="108"/>
    </row>
    <row r="26264" spans="19:29" x14ac:dyDescent="0.25">
      <c r="S26264" s="108"/>
      <c r="U26264" s="108"/>
      <c r="W26264" s="108"/>
      <c r="Y26264" s="108"/>
      <c r="AA26264" s="108"/>
      <c r="AC26264" s="108"/>
    </row>
    <row r="26265" spans="19:29" x14ac:dyDescent="0.25">
      <c r="S26265" s="110"/>
      <c r="U26265" s="110"/>
      <c r="W26265" s="110"/>
      <c r="Y26265" s="110"/>
      <c r="AA26265" s="110"/>
      <c r="AC26265" s="110"/>
    </row>
    <row r="26266" spans="19:29" x14ac:dyDescent="0.25">
      <c r="S26266" s="110"/>
      <c r="U26266" s="110"/>
      <c r="W26266" s="110"/>
      <c r="Y26266" s="110"/>
      <c r="AA26266" s="110"/>
      <c r="AC26266" s="110"/>
    </row>
    <row r="26267" spans="19:29" x14ac:dyDescent="0.25">
      <c r="S26267" s="110"/>
      <c r="U26267" s="110"/>
      <c r="W26267" s="110"/>
      <c r="Y26267" s="110"/>
      <c r="AA26267" s="110"/>
      <c r="AC26267" s="110"/>
    </row>
    <row r="26268" spans="19:29" x14ac:dyDescent="0.25">
      <c r="S26268" s="110"/>
      <c r="U26268" s="110"/>
      <c r="W26268" s="110"/>
      <c r="Y26268" s="110"/>
      <c r="AA26268" s="110"/>
      <c r="AC26268" s="110"/>
    </row>
    <row r="26269" spans="19:29" x14ac:dyDescent="0.25">
      <c r="S26269" s="111"/>
      <c r="U26269" s="111"/>
      <c r="W26269" s="111"/>
      <c r="Y26269" s="111"/>
      <c r="AA26269" s="111"/>
      <c r="AC26269" s="111"/>
    </row>
    <row r="26270" spans="19:29" x14ac:dyDescent="0.25">
      <c r="S26270" s="107"/>
      <c r="U26270" s="107"/>
      <c r="W26270" s="107"/>
      <c r="Y26270" s="107"/>
      <c r="AA26270" s="107"/>
      <c r="AC26270" s="107"/>
    </row>
    <row r="26271" spans="19:29" x14ac:dyDescent="0.25">
      <c r="S26271" s="108"/>
      <c r="U26271" s="108"/>
      <c r="W26271" s="108"/>
      <c r="Y26271" s="108"/>
      <c r="AA26271" s="108"/>
      <c r="AC26271" s="108"/>
    </row>
    <row r="26272" spans="19:29" x14ac:dyDescent="0.25">
      <c r="S26272" s="108"/>
      <c r="U26272" s="108"/>
      <c r="W26272" s="108"/>
      <c r="Y26272" s="108"/>
      <c r="AA26272" s="108"/>
      <c r="AC26272" s="108"/>
    </row>
    <row r="26273" spans="19:29" x14ac:dyDescent="0.25">
      <c r="S26273" s="109"/>
      <c r="U26273" s="109"/>
      <c r="W26273" s="109"/>
      <c r="Y26273" s="109"/>
      <c r="AA26273" s="109"/>
      <c r="AC26273" s="109"/>
    </row>
    <row r="26274" spans="19:29" x14ac:dyDescent="0.25">
      <c r="S26274" s="108"/>
      <c r="U26274" s="108"/>
      <c r="W26274" s="108"/>
      <c r="Y26274" s="108"/>
      <c r="AA26274" s="108"/>
      <c r="AC26274" s="108"/>
    </row>
    <row r="26275" spans="19:29" x14ac:dyDescent="0.25">
      <c r="S26275" s="108"/>
      <c r="U26275" s="108"/>
      <c r="W26275" s="108"/>
      <c r="Y26275" s="108"/>
      <c r="AA26275" s="108"/>
      <c r="AC26275" s="108"/>
    </row>
    <row r="26276" spans="19:29" x14ac:dyDescent="0.25">
      <c r="S26276" s="109"/>
      <c r="U26276" s="109"/>
      <c r="W26276" s="109"/>
      <c r="Y26276" s="109"/>
      <c r="AA26276" s="109"/>
      <c r="AC26276" s="109"/>
    </row>
    <row r="26277" spans="19:29" x14ac:dyDescent="0.25">
      <c r="S26277" s="108"/>
      <c r="U26277" s="108"/>
      <c r="W26277" s="108"/>
      <c r="Y26277" s="108"/>
      <c r="AA26277" s="108"/>
      <c r="AC26277" s="108"/>
    </row>
    <row r="26278" spans="19:29" x14ac:dyDescent="0.25">
      <c r="S26278" s="109"/>
      <c r="U26278" s="109"/>
      <c r="W26278" s="109"/>
      <c r="Y26278" s="109"/>
      <c r="AA26278" s="109"/>
      <c r="AC26278" s="109"/>
    </row>
    <row r="26279" spans="19:29" x14ac:dyDescent="0.25">
      <c r="S26279" s="108"/>
      <c r="U26279" s="108"/>
      <c r="W26279" s="108"/>
      <c r="Y26279" s="108"/>
      <c r="AA26279" s="108"/>
      <c r="AC26279" s="108"/>
    </row>
    <row r="26280" spans="19:29" x14ac:dyDescent="0.25">
      <c r="S26280" s="108"/>
      <c r="U26280" s="108"/>
      <c r="W26280" s="108"/>
      <c r="Y26280" s="108"/>
      <c r="AA26280" s="108"/>
      <c r="AC26280" s="108"/>
    </row>
    <row r="26281" spans="19:29" x14ac:dyDescent="0.25">
      <c r="S26281" s="108"/>
      <c r="U26281" s="108"/>
      <c r="W26281" s="108"/>
      <c r="Y26281" s="108"/>
      <c r="AA26281" s="108"/>
      <c r="AC26281" s="108"/>
    </row>
    <row r="26282" spans="19:29" x14ac:dyDescent="0.25">
      <c r="S26282" s="110"/>
      <c r="U26282" s="110"/>
      <c r="W26282" s="110"/>
      <c r="Y26282" s="110"/>
      <c r="AA26282" s="110"/>
      <c r="AC26282" s="110"/>
    </row>
    <row r="26283" spans="19:29" x14ac:dyDescent="0.25">
      <c r="S26283" s="110"/>
      <c r="U26283" s="110"/>
      <c r="W26283" s="110"/>
      <c r="Y26283" s="110"/>
      <c r="AA26283" s="110"/>
      <c r="AC26283" s="110"/>
    </row>
    <row r="26284" spans="19:29" x14ac:dyDescent="0.25">
      <c r="S26284" s="110"/>
      <c r="U26284" s="110"/>
      <c r="W26284" s="110"/>
      <c r="Y26284" s="110"/>
      <c r="AA26284" s="110"/>
      <c r="AC26284" s="110"/>
    </row>
    <row r="26285" spans="19:29" x14ac:dyDescent="0.25">
      <c r="S26285" s="110"/>
      <c r="U26285" s="110"/>
      <c r="W26285" s="110"/>
      <c r="Y26285" s="110"/>
      <c r="AA26285" s="110"/>
      <c r="AC26285" s="110"/>
    </row>
    <row r="26286" spans="19:29" x14ac:dyDescent="0.25">
      <c r="S26286" s="111"/>
      <c r="U26286" s="111"/>
      <c r="W26286" s="111"/>
      <c r="Y26286" s="111"/>
      <c r="AA26286" s="111"/>
      <c r="AC26286" s="111"/>
    </row>
    <row r="26287" spans="19:29" x14ac:dyDescent="0.25">
      <c r="S26287" s="107"/>
      <c r="U26287" s="107"/>
      <c r="W26287" s="107"/>
      <c r="Y26287" s="107"/>
      <c r="AA26287" s="107"/>
      <c r="AC26287" s="107"/>
    </row>
    <row r="26288" spans="19:29" x14ac:dyDescent="0.25">
      <c r="S26288" s="108"/>
      <c r="U26288" s="108"/>
      <c r="W26288" s="108"/>
      <c r="Y26288" s="108"/>
      <c r="AA26288" s="108"/>
      <c r="AC26288" s="108"/>
    </row>
    <row r="26289" spans="19:29" x14ac:dyDescent="0.25">
      <c r="S26289" s="108"/>
      <c r="U26289" s="108"/>
      <c r="W26289" s="108"/>
      <c r="Y26289" s="108"/>
      <c r="AA26289" s="108"/>
      <c r="AC26289" s="108"/>
    </row>
    <row r="26290" spans="19:29" x14ac:dyDescent="0.25">
      <c r="S26290" s="109"/>
      <c r="U26290" s="109"/>
      <c r="W26290" s="109"/>
      <c r="Y26290" s="109"/>
      <c r="AA26290" s="109"/>
      <c r="AC26290" s="109"/>
    </row>
    <row r="26291" spans="19:29" x14ac:dyDescent="0.25">
      <c r="S26291" s="108"/>
      <c r="U26291" s="108"/>
      <c r="W26291" s="108"/>
      <c r="Y26291" s="108"/>
      <c r="AA26291" s="108"/>
      <c r="AC26291" s="108"/>
    </row>
    <row r="26292" spans="19:29" x14ac:dyDescent="0.25">
      <c r="S26292" s="108"/>
      <c r="U26292" s="108"/>
      <c r="W26292" s="108"/>
      <c r="Y26292" s="108"/>
      <c r="AA26292" s="108"/>
      <c r="AC26292" s="108"/>
    </row>
    <row r="26293" spans="19:29" x14ac:dyDescent="0.25">
      <c r="S26293" s="109"/>
      <c r="U26293" s="109"/>
      <c r="W26293" s="109"/>
      <c r="Y26293" s="109"/>
      <c r="AA26293" s="109"/>
      <c r="AC26293" s="109"/>
    </row>
    <row r="26294" spans="19:29" x14ac:dyDescent="0.25">
      <c r="S26294" s="108"/>
      <c r="U26294" s="108"/>
      <c r="W26294" s="108"/>
      <c r="Y26294" s="108"/>
      <c r="AA26294" s="108"/>
      <c r="AC26294" s="108"/>
    </row>
    <row r="26295" spans="19:29" x14ac:dyDescent="0.25">
      <c r="S26295" s="109"/>
      <c r="U26295" s="109"/>
      <c r="W26295" s="109"/>
      <c r="Y26295" s="109"/>
      <c r="AA26295" s="109"/>
      <c r="AC26295" s="109"/>
    </row>
    <row r="26296" spans="19:29" x14ac:dyDescent="0.25">
      <c r="S26296" s="108"/>
      <c r="U26296" s="108"/>
      <c r="W26296" s="108"/>
      <c r="Y26296" s="108"/>
      <c r="AA26296" s="108"/>
      <c r="AC26296" s="108"/>
    </row>
    <row r="26297" spans="19:29" x14ac:dyDescent="0.25">
      <c r="S26297" s="108"/>
      <c r="U26297" s="108"/>
      <c r="W26297" s="108"/>
      <c r="Y26297" s="108"/>
      <c r="AA26297" s="108"/>
      <c r="AC26297" s="108"/>
    </row>
    <row r="26298" spans="19:29" x14ac:dyDescent="0.25">
      <c r="S26298" s="108"/>
      <c r="U26298" s="108"/>
      <c r="W26298" s="108"/>
      <c r="Y26298" s="108"/>
      <c r="AA26298" s="108"/>
      <c r="AC26298" s="108"/>
    </row>
    <row r="26299" spans="19:29" x14ac:dyDescent="0.25">
      <c r="S26299" s="110"/>
      <c r="U26299" s="110"/>
      <c r="W26299" s="110"/>
      <c r="Y26299" s="110"/>
      <c r="AA26299" s="110"/>
      <c r="AC26299" s="110"/>
    </row>
    <row r="26300" spans="19:29" x14ac:dyDescent="0.25">
      <c r="S26300" s="110"/>
      <c r="U26300" s="110"/>
      <c r="W26300" s="110"/>
      <c r="Y26300" s="110"/>
      <c r="AA26300" s="110"/>
      <c r="AC26300" s="110"/>
    </row>
    <row r="26301" spans="19:29" x14ac:dyDescent="0.25">
      <c r="S26301" s="110"/>
      <c r="U26301" s="110"/>
      <c r="W26301" s="110"/>
      <c r="Y26301" s="110"/>
      <c r="AA26301" s="110"/>
      <c r="AC26301" s="110"/>
    </row>
    <row r="26302" spans="19:29" x14ac:dyDescent="0.25">
      <c r="S26302" s="110"/>
      <c r="U26302" s="110"/>
      <c r="W26302" s="110"/>
      <c r="Y26302" s="110"/>
      <c r="AA26302" s="110"/>
      <c r="AC26302" s="110"/>
    </row>
    <row r="26303" spans="19:29" x14ac:dyDescent="0.25">
      <c r="S26303" s="111"/>
      <c r="U26303" s="111"/>
      <c r="W26303" s="111"/>
      <c r="Y26303" s="111"/>
      <c r="AA26303" s="111"/>
      <c r="AC26303" s="111"/>
    </row>
    <row r="26304" spans="19:29" x14ac:dyDescent="0.25">
      <c r="S26304" s="107"/>
      <c r="U26304" s="107"/>
      <c r="W26304" s="107"/>
      <c r="Y26304" s="107"/>
      <c r="AA26304" s="107"/>
      <c r="AC26304" s="107"/>
    </row>
    <row r="26305" spans="19:29" x14ac:dyDescent="0.25">
      <c r="S26305" s="108"/>
      <c r="U26305" s="108"/>
      <c r="W26305" s="108"/>
      <c r="Y26305" s="108"/>
      <c r="AA26305" s="108"/>
      <c r="AC26305" s="108"/>
    </row>
    <row r="26306" spans="19:29" x14ac:dyDescent="0.25">
      <c r="S26306" s="108"/>
      <c r="U26306" s="108"/>
      <c r="W26306" s="108"/>
      <c r="Y26306" s="108"/>
      <c r="AA26306" s="108"/>
      <c r="AC26306" s="108"/>
    </row>
    <row r="26307" spans="19:29" x14ac:dyDescent="0.25">
      <c r="S26307" s="109"/>
      <c r="U26307" s="109"/>
      <c r="W26307" s="109"/>
      <c r="Y26307" s="109"/>
      <c r="AA26307" s="109"/>
      <c r="AC26307" s="109"/>
    </row>
    <row r="26308" spans="19:29" x14ac:dyDescent="0.25">
      <c r="S26308" s="108"/>
      <c r="U26308" s="108"/>
      <c r="W26308" s="108"/>
      <c r="Y26308" s="108"/>
      <c r="AA26308" s="108"/>
      <c r="AC26308" s="108"/>
    </row>
    <row r="26309" spans="19:29" x14ac:dyDescent="0.25">
      <c r="S26309" s="108"/>
      <c r="U26309" s="108"/>
      <c r="W26309" s="108"/>
      <c r="Y26309" s="108"/>
      <c r="AA26309" s="108"/>
      <c r="AC26309" s="108"/>
    </row>
    <row r="26310" spans="19:29" x14ac:dyDescent="0.25">
      <c r="S26310" s="109"/>
      <c r="U26310" s="109"/>
      <c r="W26310" s="109"/>
      <c r="Y26310" s="109"/>
      <c r="AA26310" s="109"/>
      <c r="AC26310" s="109"/>
    </row>
    <row r="26311" spans="19:29" x14ac:dyDescent="0.25">
      <c r="S26311" s="108"/>
      <c r="U26311" s="108"/>
      <c r="W26311" s="108"/>
      <c r="Y26311" s="108"/>
      <c r="AA26311" s="108"/>
      <c r="AC26311" s="108"/>
    </row>
    <row r="26312" spans="19:29" x14ac:dyDescent="0.25">
      <c r="S26312" s="109"/>
      <c r="U26312" s="109"/>
      <c r="W26312" s="109"/>
      <c r="Y26312" s="109"/>
      <c r="AA26312" s="109"/>
      <c r="AC26312" s="109"/>
    </row>
    <row r="26313" spans="19:29" x14ac:dyDescent="0.25">
      <c r="S26313" s="108"/>
      <c r="U26313" s="108"/>
      <c r="W26313" s="108"/>
      <c r="Y26313" s="108"/>
      <c r="AA26313" s="108"/>
      <c r="AC26313" s="108"/>
    </row>
    <row r="26314" spans="19:29" x14ac:dyDescent="0.25">
      <c r="S26314" s="108"/>
      <c r="U26314" s="108"/>
      <c r="W26314" s="108"/>
      <c r="Y26314" s="108"/>
      <c r="AA26314" s="108"/>
      <c r="AC26314" s="108"/>
    </row>
    <row r="26315" spans="19:29" x14ac:dyDescent="0.25">
      <c r="S26315" s="108"/>
      <c r="U26315" s="108"/>
      <c r="W26315" s="108"/>
      <c r="Y26315" s="108"/>
      <c r="AA26315" s="108"/>
      <c r="AC26315" s="108"/>
    </row>
    <row r="26316" spans="19:29" x14ac:dyDescent="0.25">
      <c r="S26316" s="110"/>
      <c r="U26316" s="110"/>
      <c r="W26316" s="110"/>
      <c r="Y26316" s="110"/>
      <c r="AA26316" s="110"/>
      <c r="AC26316" s="110"/>
    </row>
    <row r="26317" spans="19:29" x14ac:dyDescent="0.25">
      <c r="S26317" s="110"/>
      <c r="U26317" s="110"/>
      <c r="W26317" s="110"/>
      <c r="Y26317" s="110"/>
      <c r="AA26317" s="110"/>
      <c r="AC26317" s="110"/>
    </row>
    <row r="26318" spans="19:29" x14ac:dyDescent="0.25">
      <c r="S26318" s="110"/>
      <c r="U26318" s="110"/>
      <c r="W26318" s="110"/>
      <c r="Y26318" s="110"/>
      <c r="AA26318" s="110"/>
      <c r="AC26318" s="110"/>
    </row>
    <row r="26319" spans="19:29" x14ac:dyDescent="0.25">
      <c r="S26319" s="110"/>
      <c r="U26319" s="110"/>
      <c r="W26319" s="110"/>
      <c r="Y26319" s="110"/>
      <c r="AA26319" s="110"/>
      <c r="AC26319" s="110"/>
    </row>
    <row r="26320" spans="19:29" x14ac:dyDescent="0.25">
      <c r="S26320" s="111"/>
      <c r="U26320" s="111"/>
      <c r="W26320" s="111"/>
      <c r="Y26320" s="111"/>
      <c r="AA26320" s="111"/>
      <c r="AC26320" s="111"/>
    </row>
    <row r="26321" spans="19:29" x14ac:dyDescent="0.25">
      <c r="S26321" s="107"/>
      <c r="U26321" s="107"/>
      <c r="W26321" s="107"/>
      <c r="Y26321" s="107"/>
      <c r="AA26321" s="107"/>
      <c r="AC26321" s="107"/>
    </row>
    <row r="26322" spans="19:29" x14ac:dyDescent="0.25">
      <c r="S26322" s="108"/>
      <c r="U26322" s="108"/>
      <c r="W26322" s="108"/>
      <c r="Y26322" s="108"/>
      <c r="AA26322" s="108"/>
      <c r="AC26322" s="108"/>
    </row>
    <row r="26323" spans="19:29" x14ac:dyDescent="0.25">
      <c r="S26323" s="108"/>
      <c r="U26323" s="108"/>
      <c r="W26323" s="108"/>
      <c r="Y26323" s="108"/>
      <c r="AA26323" s="108"/>
      <c r="AC26323" s="108"/>
    </row>
    <row r="26324" spans="19:29" x14ac:dyDescent="0.25">
      <c r="S26324" s="109"/>
      <c r="U26324" s="109"/>
      <c r="W26324" s="109"/>
      <c r="Y26324" s="109"/>
      <c r="AA26324" s="109"/>
      <c r="AC26324" s="109"/>
    </row>
    <row r="26325" spans="19:29" x14ac:dyDescent="0.25">
      <c r="S26325" s="108"/>
      <c r="U26325" s="108"/>
      <c r="W26325" s="108"/>
      <c r="Y26325" s="108"/>
      <c r="AA26325" s="108"/>
      <c r="AC26325" s="108"/>
    </row>
    <row r="26326" spans="19:29" x14ac:dyDescent="0.25">
      <c r="S26326" s="108"/>
      <c r="U26326" s="108"/>
      <c r="W26326" s="108"/>
      <c r="Y26326" s="108"/>
      <c r="AA26326" s="108"/>
      <c r="AC26326" s="108"/>
    </row>
    <row r="26327" spans="19:29" x14ac:dyDescent="0.25">
      <c r="S26327" s="109"/>
      <c r="U26327" s="109"/>
      <c r="W26327" s="109"/>
      <c r="Y26327" s="109"/>
      <c r="AA26327" s="109"/>
      <c r="AC26327" s="109"/>
    </row>
    <row r="26328" spans="19:29" x14ac:dyDescent="0.25">
      <c r="S26328" s="108"/>
      <c r="U26328" s="108"/>
      <c r="W26328" s="108"/>
      <c r="Y26328" s="108"/>
      <c r="AA26328" s="108"/>
      <c r="AC26328" s="108"/>
    </row>
    <row r="26329" spans="19:29" x14ac:dyDescent="0.25">
      <c r="S26329" s="109"/>
      <c r="U26329" s="109"/>
      <c r="W26329" s="109"/>
      <c r="Y26329" s="109"/>
      <c r="AA26329" s="109"/>
      <c r="AC26329" s="109"/>
    </row>
    <row r="26330" spans="19:29" x14ac:dyDescent="0.25">
      <c r="S26330" s="108"/>
      <c r="U26330" s="108"/>
      <c r="W26330" s="108"/>
      <c r="Y26330" s="108"/>
      <c r="AA26330" s="108"/>
      <c r="AC26330" s="108"/>
    </row>
    <row r="26331" spans="19:29" x14ac:dyDescent="0.25">
      <c r="S26331" s="108"/>
      <c r="U26331" s="108"/>
      <c r="W26331" s="108"/>
      <c r="Y26331" s="108"/>
      <c r="AA26331" s="108"/>
      <c r="AC26331" s="108"/>
    </row>
    <row r="26332" spans="19:29" x14ac:dyDescent="0.25">
      <c r="S26332" s="108"/>
      <c r="U26332" s="108"/>
      <c r="W26332" s="108"/>
      <c r="Y26332" s="108"/>
      <c r="AA26332" s="108"/>
      <c r="AC26332" s="108"/>
    </row>
    <row r="26333" spans="19:29" x14ac:dyDescent="0.25">
      <c r="S26333" s="110"/>
      <c r="U26333" s="110"/>
      <c r="W26333" s="110"/>
      <c r="Y26333" s="110"/>
      <c r="AA26333" s="110"/>
      <c r="AC26333" s="110"/>
    </row>
    <row r="26334" spans="19:29" x14ac:dyDescent="0.25">
      <c r="S26334" s="110"/>
      <c r="U26334" s="110"/>
      <c r="W26334" s="110"/>
      <c r="Y26334" s="110"/>
      <c r="AA26334" s="110"/>
      <c r="AC26334" s="110"/>
    </row>
    <row r="26335" spans="19:29" x14ac:dyDescent="0.25">
      <c r="S26335" s="110"/>
      <c r="U26335" s="110"/>
      <c r="W26335" s="110"/>
      <c r="Y26335" s="110"/>
      <c r="AA26335" s="110"/>
      <c r="AC26335" s="110"/>
    </row>
    <row r="26336" spans="19:29" x14ac:dyDescent="0.25">
      <c r="S26336" s="110"/>
      <c r="U26336" s="110"/>
      <c r="W26336" s="110"/>
      <c r="Y26336" s="110"/>
      <c r="AA26336" s="110"/>
      <c r="AC26336" s="110"/>
    </row>
    <row r="26337" spans="19:29" x14ac:dyDescent="0.25">
      <c r="S26337" s="111"/>
      <c r="U26337" s="111"/>
      <c r="W26337" s="111"/>
      <c r="Y26337" s="111"/>
      <c r="AA26337" s="111"/>
      <c r="AC26337" s="111"/>
    </row>
    <row r="26338" spans="19:29" x14ac:dyDescent="0.25">
      <c r="S26338" s="107"/>
      <c r="U26338" s="107"/>
      <c r="W26338" s="107"/>
      <c r="Y26338" s="107"/>
      <c r="AA26338" s="107"/>
      <c r="AC26338" s="107"/>
    </row>
    <row r="26339" spans="19:29" x14ac:dyDescent="0.25">
      <c r="S26339" s="108"/>
      <c r="U26339" s="108"/>
      <c r="W26339" s="108"/>
      <c r="Y26339" s="108"/>
      <c r="AA26339" s="108"/>
      <c r="AC26339" s="108"/>
    </row>
    <row r="26340" spans="19:29" x14ac:dyDescent="0.25">
      <c r="S26340" s="108"/>
      <c r="U26340" s="108"/>
      <c r="W26340" s="108"/>
      <c r="Y26340" s="108"/>
      <c r="AA26340" s="108"/>
      <c r="AC26340" s="108"/>
    </row>
    <row r="26341" spans="19:29" x14ac:dyDescent="0.25">
      <c r="S26341" s="109"/>
      <c r="U26341" s="109"/>
      <c r="W26341" s="109"/>
      <c r="Y26341" s="109"/>
      <c r="AA26341" s="109"/>
      <c r="AC26341" s="109"/>
    </row>
    <row r="26342" spans="19:29" x14ac:dyDescent="0.25">
      <c r="S26342" s="108"/>
      <c r="U26342" s="108"/>
      <c r="W26342" s="108"/>
      <c r="Y26342" s="108"/>
      <c r="AA26342" s="108"/>
      <c r="AC26342" s="108"/>
    </row>
    <row r="26343" spans="19:29" x14ac:dyDescent="0.25">
      <c r="S26343" s="108"/>
      <c r="U26343" s="108"/>
      <c r="W26343" s="108"/>
      <c r="Y26343" s="108"/>
      <c r="AA26343" s="108"/>
      <c r="AC26343" s="108"/>
    </row>
    <row r="26344" spans="19:29" x14ac:dyDescent="0.25">
      <c r="S26344" s="109"/>
      <c r="U26344" s="109"/>
      <c r="W26344" s="109"/>
      <c r="Y26344" s="109"/>
      <c r="AA26344" s="109"/>
      <c r="AC26344" s="109"/>
    </row>
    <row r="26345" spans="19:29" x14ac:dyDescent="0.25">
      <c r="S26345" s="108"/>
      <c r="U26345" s="108"/>
      <c r="W26345" s="108"/>
      <c r="Y26345" s="108"/>
      <c r="AA26345" s="108"/>
      <c r="AC26345" s="108"/>
    </row>
    <row r="26346" spans="19:29" x14ac:dyDescent="0.25">
      <c r="S26346" s="109"/>
      <c r="U26346" s="109"/>
      <c r="W26346" s="109"/>
      <c r="Y26346" s="109"/>
      <c r="AA26346" s="109"/>
      <c r="AC26346" s="109"/>
    </row>
    <row r="26347" spans="19:29" x14ac:dyDescent="0.25">
      <c r="S26347" s="108"/>
      <c r="U26347" s="108"/>
      <c r="W26347" s="108"/>
      <c r="Y26347" s="108"/>
      <c r="AA26347" s="108"/>
      <c r="AC26347" s="108"/>
    </row>
    <row r="26348" spans="19:29" x14ac:dyDescent="0.25">
      <c r="S26348" s="108"/>
      <c r="U26348" s="108"/>
      <c r="W26348" s="108"/>
      <c r="Y26348" s="108"/>
      <c r="AA26348" s="108"/>
      <c r="AC26348" s="108"/>
    </row>
    <row r="26349" spans="19:29" x14ac:dyDescent="0.25">
      <c r="S26349" s="108"/>
      <c r="U26349" s="108"/>
      <c r="W26349" s="108"/>
      <c r="Y26349" s="108"/>
      <c r="AA26349" s="108"/>
      <c r="AC26349" s="108"/>
    </row>
    <row r="26350" spans="19:29" x14ac:dyDescent="0.25">
      <c r="S26350" s="110"/>
      <c r="U26350" s="110"/>
      <c r="W26350" s="110"/>
      <c r="Y26350" s="110"/>
      <c r="AA26350" s="110"/>
      <c r="AC26350" s="110"/>
    </row>
    <row r="26351" spans="19:29" x14ac:dyDescent="0.25">
      <c r="S26351" s="110"/>
      <c r="U26351" s="110"/>
      <c r="W26351" s="110"/>
      <c r="Y26351" s="110"/>
      <c r="AA26351" s="110"/>
      <c r="AC26351" s="110"/>
    </row>
    <row r="26352" spans="19:29" x14ac:dyDescent="0.25">
      <c r="S26352" s="110"/>
      <c r="U26352" s="110"/>
      <c r="W26352" s="110"/>
      <c r="Y26352" s="110"/>
      <c r="AA26352" s="110"/>
      <c r="AC26352" s="110"/>
    </row>
    <row r="26353" spans="19:29" x14ac:dyDescent="0.25">
      <c r="S26353" s="110"/>
      <c r="U26353" s="110"/>
      <c r="W26353" s="110"/>
      <c r="Y26353" s="110"/>
      <c r="AA26353" s="110"/>
      <c r="AC26353" s="110"/>
    </row>
    <row r="26354" spans="19:29" x14ac:dyDescent="0.25">
      <c r="S26354" s="111"/>
      <c r="U26354" s="111"/>
      <c r="W26354" s="111"/>
      <c r="Y26354" s="111"/>
      <c r="AA26354" s="111"/>
      <c r="AC26354" s="111"/>
    </row>
    <row r="26355" spans="19:29" x14ac:dyDescent="0.25">
      <c r="S26355" s="107"/>
      <c r="U26355" s="107"/>
      <c r="W26355" s="107"/>
      <c r="Y26355" s="107"/>
      <c r="AA26355" s="107"/>
      <c r="AC26355" s="107"/>
    </row>
    <row r="26356" spans="19:29" x14ac:dyDescent="0.25">
      <c r="S26356" s="108"/>
      <c r="U26356" s="108"/>
      <c r="W26356" s="108"/>
      <c r="Y26356" s="108"/>
      <c r="AA26356" s="108"/>
      <c r="AC26356" s="108"/>
    </row>
    <row r="26357" spans="19:29" x14ac:dyDescent="0.25">
      <c r="S26357" s="108"/>
      <c r="U26357" s="108"/>
      <c r="W26357" s="108"/>
      <c r="Y26357" s="108"/>
      <c r="AA26357" s="108"/>
      <c r="AC26357" s="108"/>
    </row>
    <row r="26358" spans="19:29" x14ac:dyDescent="0.25">
      <c r="S26358" s="109"/>
      <c r="U26358" s="109"/>
      <c r="W26358" s="109"/>
      <c r="Y26358" s="109"/>
      <c r="AA26358" s="109"/>
      <c r="AC26358" s="109"/>
    </row>
    <row r="26359" spans="19:29" x14ac:dyDescent="0.25">
      <c r="S26359" s="108"/>
      <c r="U26359" s="108"/>
      <c r="W26359" s="108"/>
      <c r="Y26359" s="108"/>
      <c r="AA26359" s="108"/>
      <c r="AC26359" s="108"/>
    </row>
    <row r="26360" spans="19:29" x14ac:dyDescent="0.25">
      <c r="S26360" s="108"/>
      <c r="U26360" s="108"/>
      <c r="W26360" s="108"/>
      <c r="Y26360" s="108"/>
      <c r="AA26360" s="108"/>
      <c r="AC26360" s="108"/>
    </row>
    <row r="26361" spans="19:29" x14ac:dyDescent="0.25">
      <c r="S26361" s="109"/>
      <c r="U26361" s="109"/>
      <c r="W26361" s="109"/>
      <c r="Y26361" s="109"/>
      <c r="AA26361" s="109"/>
      <c r="AC26361" s="109"/>
    </row>
    <row r="26362" spans="19:29" x14ac:dyDescent="0.25">
      <c r="S26362" s="108"/>
      <c r="U26362" s="108"/>
      <c r="W26362" s="108"/>
      <c r="Y26362" s="108"/>
      <c r="AA26362" s="108"/>
      <c r="AC26362" s="108"/>
    </row>
    <row r="26363" spans="19:29" x14ac:dyDescent="0.25">
      <c r="S26363" s="109"/>
      <c r="U26363" s="109"/>
      <c r="W26363" s="109"/>
      <c r="Y26363" s="109"/>
      <c r="AA26363" s="109"/>
      <c r="AC26363" s="109"/>
    </row>
    <row r="26364" spans="19:29" x14ac:dyDescent="0.25">
      <c r="S26364" s="108"/>
      <c r="U26364" s="108"/>
      <c r="W26364" s="108"/>
      <c r="Y26364" s="108"/>
      <c r="AA26364" s="108"/>
      <c r="AC26364" s="108"/>
    </row>
    <row r="26365" spans="19:29" x14ac:dyDescent="0.25">
      <c r="S26365" s="108"/>
      <c r="U26365" s="108"/>
      <c r="W26365" s="108"/>
      <c r="Y26365" s="108"/>
      <c r="AA26365" s="108"/>
      <c r="AC26365" s="108"/>
    </row>
    <row r="26366" spans="19:29" x14ac:dyDescent="0.25">
      <c r="S26366" s="108"/>
      <c r="U26366" s="108"/>
      <c r="W26366" s="108"/>
      <c r="Y26366" s="108"/>
      <c r="AA26366" s="108"/>
      <c r="AC26366" s="108"/>
    </row>
    <row r="26367" spans="19:29" x14ac:dyDescent="0.25">
      <c r="S26367" s="110"/>
      <c r="U26367" s="110"/>
      <c r="W26367" s="110"/>
      <c r="Y26367" s="110"/>
      <c r="AA26367" s="110"/>
      <c r="AC26367" s="110"/>
    </row>
    <row r="26368" spans="19:29" x14ac:dyDescent="0.25">
      <c r="S26368" s="110"/>
      <c r="U26368" s="110"/>
      <c r="W26368" s="110"/>
      <c r="Y26368" s="110"/>
      <c r="AA26368" s="110"/>
      <c r="AC26368" s="110"/>
    </row>
    <row r="26369" spans="19:29" x14ac:dyDescent="0.25">
      <c r="S26369" s="110"/>
      <c r="U26369" s="110"/>
      <c r="W26369" s="110"/>
      <c r="Y26369" s="110"/>
      <c r="AA26369" s="110"/>
      <c r="AC26369" s="110"/>
    </row>
    <row r="26370" spans="19:29" x14ac:dyDescent="0.25">
      <c r="S26370" s="110"/>
      <c r="U26370" s="110"/>
      <c r="W26370" s="110"/>
      <c r="Y26370" s="110"/>
      <c r="AA26370" s="110"/>
      <c r="AC26370" s="110"/>
    </row>
    <row r="26371" spans="19:29" x14ac:dyDescent="0.25">
      <c r="S26371" s="111"/>
      <c r="U26371" s="111"/>
      <c r="W26371" s="111"/>
      <c r="Y26371" s="111"/>
      <c r="AA26371" s="111"/>
      <c r="AC26371" s="111"/>
    </row>
    <row r="26372" spans="19:29" x14ac:dyDescent="0.25">
      <c r="S26372" s="107"/>
      <c r="U26372" s="107"/>
      <c r="W26372" s="107"/>
      <c r="Y26372" s="107"/>
      <c r="AA26372" s="107"/>
      <c r="AC26372" s="107"/>
    </row>
    <row r="26373" spans="19:29" x14ac:dyDescent="0.25">
      <c r="S26373" s="108"/>
      <c r="U26373" s="108"/>
      <c r="W26373" s="108"/>
      <c r="Y26373" s="108"/>
      <c r="AA26373" s="108"/>
      <c r="AC26373" s="108"/>
    </row>
    <row r="26374" spans="19:29" x14ac:dyDescent="0.25">
      <c r="S26374" s="108"/>
      <c r="U26374" s="108"/>
      <c r="W26374" s="108"/>
      <c r="Y26374" s="108"/>
      <c r="AA26374" s="108"/>
      <c r="AC26374" s="108"/>
    </row>
    <row r="26375" spans="19:29" x14ac:dyDescent="0.25">
      <c r="S26375" s="109"/>
      <c r="U26375" s="109"/>
      <c r="W26375" s="109"/>
      <c r="Y26375" s="109"/>
      <c r="AA26375" s="109"/>
      <c r="AC26375" s="109"/>
    </row>
    <row r="26376" spans="19:29" x14ac:dyDescent="0.25">
      <c r="S26376" s="108"/>
      <c r="U26376" s="108"/>
      <c r="W26376" s="108"/>
      <c r="Y26376" s="108"/>
      <c r="AA26376" s="108"/>
      <c r="AC26376" s="108"/>
    </row>
    <row r="26377" spans="19:29" x14ac:dyDescent="0.25">
      <c r="S26377" s="108"/>
      <c r="U26377" s="108"/>
      <c r="W26377" s="108"/>
      <c r="Y26377" s="108"/>
      <c r="AA26377" s="108"/>
      <c r="AC26377" s="108"/>
    </row>
    <row r="26378" spans="19:29" x14ac:dyDescent="0.25">
      <c r="S26378" s="109"/>
      <c r="U26378" s="109"/>
      <c r="W26378" s="109"/>
      <c r="Y26378" s="109"/>
      <c r="AA26378" s="109"/>
      <c r="AC26378" s="109"/>
    </row>
    <row r="26379" spans="19:29" x14ac:dyDescent="0.25">
      <c r="S26379" s="108"/>
      <c r="U26379" s="108"/>
      <c r="W26379" s="108"/>
      <c r="Y26379" s="108"/>
      <c r="AA26379" s="108"/>
      <c r="AC26379" s="108"/>
    </row>
    <row r="26380" spans="19:29" x14ac:dyDescent="0.25">
      <c r="S26380" s="109"/>
      <c r="U26380" s="109"/>
      <c r="W26380" s="109"/>
      <c r="Y26380" s="109"/>
      <c r="AA26380" s="109"/>
      <c r="AC26380" s="109"/>
    </row>
    <row r="26381" spans="19:29" x14ac:dyDescent="0.25">
      <c r="S26381" s="108"/>
      <c r="U26381" s="108"/>
      <c r="W26381" s="108"/>
      <c r="Y26381" s="108"/>
      <c r="AA26381" s="108"/>
      <c r="AC26381" s="108"/>
    </row>
    <row r="26382" spans="19:29" x14ac:dyDescent="0.25">
      <c r="S26382" s="108"/>
      <c r="U26382" s="108"/>
      <c r="W26382" s="108"/>
      <c r="Y26382" s="108"/>
      <c r="AA26382" s="108"/>
      <c r="AC26382" s="108"/>
    </row>
    <row r="26383" spans="19:29" x14ac:dyDescent="0.25">
      <c r="S26383" s="108"/>
      <c r="U26383" s="108"/>
      <c r="W26383" s="108"/>
      <c r="Y26383" s="108"/>
      <c r="AA26383" s="108"/>
      <c r="AC26383" s="108"/>
    </row>
    <row r="26384" spans="19:29" x14ac:dyDescent="0.25">
      <c r="S26384" s="110"/>
      <c r="U26384" s="110"/>
      <c r="W26384" s="110"/>
      <c r="Y26384" s="110"/>
      <c r="AA26384" s="110"/>
      <c r="AC26384" s="110"/>
    </row>
    <row r="26385" spans="19:29" x14ac:dyDescent="0.25">
      <c r="S26385" s="110"/>
      <c r="U26385" s="110"/>
      <c r="W26385" s="110"/>
      <c r="Y26385" s="110"/>
      <c r="AA26385" s="110"/>
      <c r="AC26385" s="110"/>
    </row>
    <row r="26386" spans="19:29" x14ac:dyDescent="0.25">
      <c r="S26386" s="110"/>
      <c r="U26386" s="110"/>
      <c r="W26386" s="110"/>
      <c r="Y26386" s="110"/>
      <c r="AA26386" s="110"/>
      <c r="AC26386" s="110"/>
    </row>
    <row r="26387" spans="19:29" x14ac:dyDescent="0.25">
      <c r="S26387" s="110"/>
      <c r="U26387" s="110"/>
      <c r="W26387" s="110"/>
      <c r="Y26387" s="110"/>
      <c r="AA26387" s="110"/>
      <c r="AC26387" s="110"/>
    </row>
    <row r="26388" spans="19:29" x14ac:dyDescent="0.25">
      <c r="S26388" s="111"/>
      <c r="U26388" s="111"/>
      <c r="W26388" s="111"/>
      <c r="Y26388" s="111"/>
      <c r="AA26388" s="111"/>
      <c r="AC26388" s="111"/>
    </row>
    <row r="26389" spans="19:29" x14ac:dyDescent="0.25">
      <c r="S26389" s="107"/>
      <c r="U26389" s="107"/>
      <c r="W26389" s="107"/>
      <c r="Y26389" s="107"/>
      <c r="AA26389" s="107"/>
      <c r="AC26389" s="107"/>
    </row>
    <row r="26390" spans="19:29" x14ac:dyDescent="0.25">
      <c r="S26390" s="108"/>
      <c r="U26390" s="108"/>
      <c r="W26390" s="108"/>
      <c r="Y26390" s="108"/>
      <c r="AA26390" s="108"/>
      <c r="AC26390" s="108"/>
    </row>
    <row r="26391" spans="19:29" x14ac:dyDescent="0.25">
      <c r="S26391" s="108"/>
      <c r="U26391" s="108"/>
      <c r="W26391" s="108"/>
      <c r="Y26391" s="108"/>
      <c r="AA26391" s="108"/>
      <c r="AC26391" s="108"/>
    </row>
    <row r="26392" spans="19:29" x14ac:dyDescent="0.25">
      <c r="S26392" s="109"/>
      <c r="U26392" s="109"/>
      <c r="W26392" s="109"/>
      <c r="Y26392" s="109"/>
      <c r="AA26392" s="109"/>
      <c r="AC26392" s="109"/>
    </row>
    <row r="26393" spans="19:29" x14ac:dyDescent="0.25">
      <c r="S26393" s="108"/>
      <c r="U26393" s="108"/>
      <c r="W26393" s="108"/>
      <c r="Y26393" s="108"/>
      <c r="AA26393" s="108"/>
      <c r="AC26393" s="108"/>
    </row>
    <row r="26394" spans="19:29" x14ac:dyDescent="0.25">
      <c r="S26394" s="108"/>
      <c r="U26394" s="108"/>
      <c r="W26394" s="108"/>
      <c r="Y26394" s="108"/>
      <c r="AA26394" s="108"/>
      <c r="AC26394" s="108"/>
    </row>
    <row r="26395" spans="19:29" x14ac:dyDescent="0.25">
      <c r="S26395" s="109"/>
      <c r="U26395" s="109"/>
      <c r="W26395" s="109"/>
      <c r="Y26395" s="109"/>
      <c r="AA26395" s="109"/>
      <c r="AC26395" s="109"/>
    </row>
    <row r="26396" spans="19:29" x14ac:dyDescent="0.25">
      <c r="S26396" s="108"/>
      <c r="U26396" s="108"/>
      <c r="W26396" s="108"/>
      <c r="Y26396" s="108"/>
      <c r="AA26396" s="108"/>
      <c r="AC26396" s="108"/>
    </row>
    <row r="26397" spans="19:29" x14ac:dyDescent="0.25">
      <c r="S26397" s="109"/>
      <c r="U26397" s="109"/>
      <c r="W26397" s="109"/>
      <c r="Y26397" s="109"/>
      <c r="AA26397" s="109"/>
      <c r="AC26397" s="109"/>
    </row>
    <row r="26398" spans="19:29" x14ac:dyDescent="0.25">
      <c r="S26398" s="108"/>
      <c r="U26398" s="108"/>
      <c r="W26398" s="108"/>
      <c r="Y26398" s="108"/>
      <c r="AA26398" s="108"/>
      <c r="AC26398" s="108"/>
    </row>
    <row r="26399" spans="19:29" x14ac:dyDescent="0.25">
      <c r="S26399" s="108"/>
      <c r="U26399" s="108"/>
      <c r="W26399" s="108"/>
      <c r="Y26399" s="108"/>
      <c r="AA26399" s="108"/>
      <c r="AC26399" s="108"/>
    </row>
    <row r="26400" spans="19:29" x14ac:dyDescent="0.25">
      <c r="S26400" s="108"/>
      <c r="U26400" s="108"/>
      <c r="W26400" s="108"/>
      <c r="Y26400" s="108"/>
      <c r="AA26400" s="108"/>
      <c r="AC26400" s="108"/>
    </row>
    <row r="26401" spans="19:29" x14ac:dyDescent="0.25">
      <c r="S26401" s="110"/>
      <c r="U26401" s="110"/>
      <c r="W26401" s="110"/>
      <c r="Y26401" s="110"/>
      <c r="AA26401" s="110"/>
      <c r="AC26401" s="110"/>
    </row>
    <row r="26402" spans="19:29" x14ac:dyDescent="0.25">
      <c r="S26402" s="110"/>
      <c r="U26402" s="110"/>
      <c r="W26402" s="110"/>
      <c r="Y26402" s="110"/>
      <c r="AA26402" s="110"/>
      <c r="AC26402" s="110"/>
    </row>
    <row r="26403" spans="19:29" x14ac:dyDescent="0.25">
      <c r="S26403" s="110"/>
      <c r="U26403" s="110"/>
      <c r="W26403" s="110"/>
      <c r="Y26403" s="110"/>
      <c r="AA26403" s="110"/>
      <c r="AC26403" s="110"/>
    </row>
    <row r="26404" spans="19:29" x14ac:dyDescent="0.25">
      <c r="S26404" s="110"/>
      <c r="U26404" s="110"/>
      <c r="W26404" s="110"/>
      <c r="Y26404" s="110"/>
      <c r="AA26404" s="110"/>
      <c r="AC26404" s="110"/>
    </row>
    <row r="26405" spans="19:29" x14ac:dyDescent="0.25">
      <c r="S26405" s="111"/>
      <c r="U26405" s="111"/>
      <c r="W26405" s="111"/>
      <c r="Y26405" s="111"/>
      <c r="AA26405" s="111"/>
      <c r="AC26405" s="111"/>
    </row>
    <row r="26406" spans="19:29" x14ac:dyDescent="0.25">
      <c r="S26406" s="107"/>
      <c r="U26406" s="107"/>
      <c r="W26406" s="107"/>
      <c r="Y26406" s="107"/>
      <c r="AA26406" s="107"/>
      <c r="AC26406" s="107"/>
    </row>
    <row r="26407" spans="19:29" x14ac:dyDescent="0.25">
      <c r="S26407" s="108"/>
      <c r="U26407" s="108"/>
      <c r="W26407" s="108"/>
      <c r="Y26407" s="108"/>
      <c r="AA26407" s="108"/>
      <c r="AC26407" s="108"/>
    </row>
    <row r="26408" spans="19:29" x14ac:dyDescent="0.25">
      <c r="S26408" s="108"/>
      <c r="U26408" s="108"/>
      <c r="W26408" s="108"/>
      <c r="Y26408" s="108"/>
      <c r="AA26408" s="108"/>
      <c r="AC26408" s="108"/>
    </row>
    <row r="26409" spans="19:29" x14ac:dyDescent="0.25">
      <c r="S26409" s="109"/>
      <c r="U26409" s="109"/>
      <c r="W26409" s="109"/>
      <c r="Y26409" s="109"/>
      <c r="AA26409" s="109"/>
      <c r="AC26409" s="109"/>
    </row>
    <row r="26410" spans="19:29" x14ac:dyDescent="0.25">
      <c r="S26410" s="108"/>
      <c r="U26410" s="108"/>
      <c r="W26410" s="108"/>
      <c r="Y26410" s="108"/>
      <c r="AA26410" s="108"/>
      <c r="AC26410" s="108"/>
    </row>
    <row r="26411" spans="19:29" x14ac:dyDescent="0.25">
      <c r="S26411" s="108"/>
      <c r="U26411" s="108"/>
      <c r="W26411" s="108"/>
      <c r="Y26411" s="108"/>
      <c r="AA26411" s="108"/>
      <c r="AC26411" s="108"/>
    </row>
    <row r="26412" spans="19:29" x14ac:dyDescent="0.25">
      <c r="S26412" s="109"/>
      <c r="U26412" s="109"/>
      <c r="W26412" s="109"/>
      <c r="Y26412" s="109"/>
      <c r="AA26412" s="109"/>
      <c r="AC26412" s="109"/>
    </row>
    <row r="26413" spans="19:29" x14ac:dyDescent="0.25">
      <c r="S26413" s="108"/>
      <c r="U26413" s="108"/>
      <c r="W26413" s="108"/>
      <c r="Y26413" s="108"/>
      <c r="AA26413" s="108"/>
      <c r="AC26413" s="108"/>
    </row>
    <row r="26414" spans="19:29" x14ac:dyDescent="0.25">
      <c r="S26414" s="109"/>
      <c r="U26414" s="109"/>
      <c r="W26414" s="109"/>
      <c r="Y26414" s="109"/>
      <c r="AA26414" s="109"/>
      <c r="AC26414" s="109"/>
    </row>
    <row r="26415" spans="19:29" x14ac:dyDescent="0.25">
      <c r="S26415" s="108"/>
      <c r="U26415" s="108"/>
      <c r="W26415" s="108"/>
      <c r="Y26415" s="108"/>
      <c r="AA26415" s="108"/>
      <c r="AC26415" s="108"/>
    </row>
    <row r="26416" spans="19:29" x14ac:dyDescent="0.25">
      <c r="S26416" s="108"/>
      <c r="U26416" s="108"/>
      <c r="W26416" s="108"/>
      <c r="Y26416" s="108"/>
      <c r="AA26416" s="108"/>
      <c r="AC26416" s="108"/>
    </row>
    <row r="26417" spans="19:29" x14ac:dyDescent="0.25">
      <c r="S26417" s="108"/>
      <c r="U26417" s="108"/>
      <c r="W26417" s="108"/>
      <c r="Y26417" s="108"/>
      <c r="AA26417" s="108"/>
      <c r="AC26417" s="108"/>
    </row>
    <row r="26418" spans="19:29" x14ac:dyDescent="0.25">
      <c r="S26418" s="110"/>
      <c r="U26418" s="110"/>
      <c r="W26418" s="110"/>
      <c r="Y26418" s="110"/>
      <c r="AA26418" s="110"/>
      <c r="AC26418" s="110"/>
    </row>
    <row r="26419" spans="19:29" x14ac:dyDescent="0.25">
      <c r="S26419" s="110"/>
      <c r="U26419" s="110"/>
      <c r="W26419" s="110"/>
      <c r="Y26419" s="110"/>
      <c r="AA26419" s="110"/>
      <c r="AC26419" s="110"/>
    </row>
    <row r="26420" spans="19:29" x14ac:dyDescent="0.25">
      <c r="S26420" s="110"/>
      <c r="U26420" s="110"/>
      <c r="W26420" s="110"/>
      <c r="Y26420" s="110"/>
      <c r="AA26420" s="110"/>
      <c r="AC26420" s="110"/>
    </row>
    <row r="26421" spans="19:29" x14ac:dyDescent="0.25">
      <c r="S26421" s="110"/>
      <c r="U26421" s="110"/>
      <c r="W26421" s="110"/>
      <c r="Y26421" s="110"/>
      <c r="AA26421" s="110"/>
      <c r="AC26421" s="110"/>
    </row>
    <row r="26422" spans="19:29" x14ac:dyDescent="0.25">
      <c r="S26422" s="111"/>
      <c r="U26422" s="111"/>
      <c r="W26422" s="111"/>
      <c r="Y26422" s="111"/>
      <c r="AA26422" s="111"/>
      <c r="AC26422" s="111"/>
    </row>
    <row r="26423" spans="19:29" x14ac:dyDescent="0.25">
      <c r="S26423" s="107"/>
      <c r="U26423" s="107"/>
      <c r="W26423" s="107"/>
      <c r="Y26423" s="107"/>
      <c r="AA26423" s="107"/>
      <c r="AC26423" s="107"/>
    </row>
    <row r="26424" spans="19:29" x14ac:dyDescent="0.25">
      <c r="S26424" s="108"/>
      <c r="U26424" s="108"/>
      <c r="W26424" s="108"/>
      <c r="Y26424" s="108"/>
      <c r="AA26424" s="108"/>
      <c r="AC26424" s="108"/>
    </row>
    <row r="26425" spans="19:29" x14ac:dyDescent="0.25">
      <c r="S26425" s="108"/>
      <c r="U26425" s="108"/>
      <c r="W26425" s="108"/>
      <c r="Y26425" s="108"/>
      <c r="AA26425" s="108"/>
      <c r="AC26425" s="108"/>
    </row>
    <row r="26426" spans="19:29" x14ac:dyDescent="0.25">
      <c r="S26426" s="109"/>
      <c r="U26426" s="109"/>
      <c r="W26426" s="109"/>
      <c r="Y26426" s="109"/>
      <c r="AA26426" s="109"/>
      <c r="AC26426" s="109"/>
    </row>
    <row r="26427" spans="19:29" x14ac:dyDescent="0.25">
      <c r="S26427" s="108"/>
      <c r="U26427" s="108"/>
      <c r="W26427" s="108"/>
      <c r="Y26427" s="108"/>
      <c r="AA26427" s="108"/>
      <c r="AC26427" s="108"/>
    </row>
    <row r="26428" spans="19:29" x14ac:dyDescent="0.25">
      <c r="S26428" s="108"/>
      <c r="U26428" s="108"/>
      <c r="W26428" s="108"/>
      <c r="Y26428" s="108"/>
      <c r="AA26428" s="108"/>
      <c r="AC26428" s="108"/>
    </row>
    <row r="26429" spans="19:29" x14ac:dyDescent="0.25">
      <c r="S26429" s="109"/>
      <c r="U26429" s="109"/>
      <c r="W26429" s="109"/>
      <c r="Y26429" s="109"/>
      <c r="AA26429" s="109"/>
      <c r="AC26429" s="109"/>
    </row>
    <row r="26430" spans="19:29" x14ac:dyDescent="0.25">
      <c r="S26430" s="108"/>
      <c r="U26430" s="108"/>
      <c r="W26430" s="108"/>
      <c r="Y26430" s="108"/>
      <c r="AA26430" s="108"/>
      <c r="AC26430" s="108"/>
    </row>
    <row r="26431" spans="19:29" x14ac:dyDescent="0.25">
      <c r="S26431" s="109"/>
      <c r="U26431" s="109"/>
      <c r="W26431" s="109"/>
      <c r="Y26431" s="109"/>
      <c r="AA26431" s="109"/>
      <c r="AC26431" s="109"/>
    </row>
    <row r="26432" spans="19:29" x14ac:dyDescent="0.25">
      <c r="S26432" s="108"/>
      <c r="U26432" s="108"/>
      <c r="W26432" s="108"/>
      <c r="Y26432" s="108"/>
      <c r="AA26432" s="108"/>
      <c r="AC26432" s="108"/>
    </row>
    <row r="26433" spans="19:29" x14ac:dyDescent="0.25">
      <c r="S26433" s="108"/>
      <c r="U26433" s="108"/>
      <c r="W26433" s="108"/>
      <c r="Y26433" s="108"/>
      <c r="AA26433" s="108"/>
      <c r="AC26433" s="108"/>
    </row>
    <row r="26434" spans="19:29" x14ac:dyDescent="0.25">
      <c r="S26434" s="108"/>
      <c r="U26434" s="108"/>
      <c r="W26434" s="108"/>
      <c r="Y26434" s="108"/>
      <c r="AA26434" s="108"/>
      <c r="AC26434" s="108"/>
    </row>
    <row r="26435" spans="19:29" x14ac:dyDescent="0.25">
      <c r="S26435" s="110"/>
      <c r="U26435" s="110"/>
      <c r="W26435" s="110"/>
      <c r="Y26435" s="110"/>
      <c r="AA26435" s="110"/>
      <c r="AC26435" s="110"/>
    </row>
    <row r="26436" spans="19:29" x14ac:dyDescent="0.25">
      <c r="S26436" s="110"/>
      <c r="U26436" s="110"/>
      <c r="W26436" s="110"/>
      <c r="Y26436" s="110"/>
      <c r="AA26436" s="110"/>
      <c r="AC26436" s="110"/>
    </row>
    <row r="26437" spans="19:29" x14ac:dyDescent="0.25">
      <c r="S26437" s="110"/>
      <c r="U26437" s="110"/>
      <c r="W26437" s="110"/>
      <c r="Y26437" s="110"/>
      <c r="AA26437" s="110"/>
      <c r="AC26437" s="110"/>
    </row>
    <row r="26438" spans="19:29" x14ac:dyDescent="0.25">
      <c r="S26438" s="110"/>
      <c r="U26438" s="110"/>
      <c r="W26438" s="110"/>
      <c r="Y26438" s="110"/>
      <c r="AA26438" s="110"/>
      <c r="AC26438" s="110"/>
    </row>
    <row r="26439" spans="19:29" x14ac:dyDescent="0.25">
      <c r="S26439" s="111"/>
      <c r="U26439" s="111"/>
      <c r="W26439" s="111"/>
      <c r="Y26439" s="111"/>
      <c r="AA26439" s="111"/>
      <c r="AC26439" s="111"/>
    </row>
    <row r="26440" spans="19:29" x14ac:dyDescent="0.25">
      <c r="S26440" s="107"/>
      <c r="U26440" s="107"/>
      <c r="W26440" s="107"/>
      <c r="Y26440" s="107"/>
      <c r="AA26440" s="107"/>
      <c r="AC26440" s="107"/>
    </row>
    <row r="26441" spans="19:29" x14ac:dyDescent="0.25">
      <c r="S26441" s="108"/>
      <c r="U26441" s="108"/>
      <c r="W26441" s="108"/>
      <c r="Y26441" s="108"/>
      <c r="AA26441" s="108"/>
      <c r="AC26441" s="108"/>
    </row>
    <row r="26442" spans="19:29" x14ac:dyDescent="0.25">
      <c r="S26442" s="108"/>
      <c r="U26442" s="108"/>
      <c r="W26442" s="108"/>
      <c r="Y26442" s="108"/>
      <c r="AA26442" s="108"/>
      <c r="AC26442" s="108"/>
    </row>
    <row r="26443" spans="19:29" x14ac:dyDescent="0.25">
      <c r="S26443" s="109"/>
      <c r="U26443" s="109"/>
      <c r="W26443" s="109"/>
      <c r="Y26443" s="109"/>
      <c r="AA26443" s="109"/>
      <c r="AC26443" s="109"/>
    </row>
    <row r="26444" spans="19:29" x14ac:dyDescent="0.25">
      <c r="S26444" s="108"/>
      <c r="U26444" s="108"/>
      <c r="W26444" s="108"/>
      <c r="Y26444" s="108"/>
      <c r="AA26444" s="108"/>
      <c r="AC26444" s="108"/>
    </row>
    <row r="26445" spans="19:29" x14ac:dyDescent="0.25">
      <c r="S26445" s="108"/>
      <c r="U26445" s="108"/>
      <c r="W26445" s="108"/>
      <c r="Y26445" s="108"/>
      <c r="AA26445" s="108"/>
      <c r="AC26445" s="108"/>
    </row>
    <row r="26446" spans="19:29" x14ac:dyDescent="0.25">
      <c r="S26446" s="109"/>
      <c r="U26446" s="109"/>
      <c r="W26446" s="109"/>
      <c r="Y26446" s="109"/>
      <c r="AA26446" s="109"/>
      <c r="AC26446" s="109"/>
    </row>
    <row r="26447" spans="19:29" x14ac:dyDescent="0.25">
      <c r="S26447" s="108"/>
      <c r="U26447" s="108"/>
      <c r="W26447" s="108"/>
      <c r="Y26447" s="108"/>
      <c r="AA26447" s="108"/>
      <c r="AC26447" s="108"/>
    </row>
    <row r="26448" spans="19:29" x14ac:dyDescent="0.25">
      <c r="S26448" s="109"/>
      <c r="U26448" s="109"/>
      <c r="W26448" s="109"/>
      <c r="Y26448" s="109"/>
      <c r="AA26448" s="109"/>
      <c r="AC26448" s="109"/>
    </row>
    <row r="26449" spans="19:29" x14ac:dyDescent="0.25">
      <c r="S26449" s="108"/>
      <c r="U26449" s="108"/>
      <c r="W26449" s="108"/>
      <c r="Y26449" s="108"/>
      <c r="AA26449" s="108"/>
      <c r="AC26449" s="108"/>
    </row>
    <row r="26450" spans="19:29" x14ac:dyDescent="0.25">
      <c r="S26450" s="108"/>
      <c r="U26450" s="108"/>
      <c r="W26450" s="108"/>
      <c r="Y26450" s="108"/>
      <c r="AA26450" s="108"/>
      <c r="AC26450" s="108"/>
    </row>
    <row r="26451" spans="19:29" x14ac:dyDescent="0.25">
      <c r="S26451" s="108"/>
      <c r="U26451" s="108"/>
      <c r="W26451" s="108"/>
      <c r="Y26451" s="108"/>
      <c r="AA26451" s="108"/>
      <c r="AC26451" s="108"/>
    </row>
    <row r="26452" spans="19:29" x14ac:dyDescent="0.25">
      <c r="S26452" s="110"/>
      <c r="U26452" s="110"/>
      <c r="W26452" s="110"/>
      <c r="Y26452" s="110"/>
      <c r="AA26452" s="110"/>
      <c r="AC26452" s="110"/>
    </row>
    <row r="26453" spans="19:29" x14ac:dyDescent="0.25">
      <c r="S26453" s="110"/>
      <c r="U26453" s="110"/>
      <c r="W26453" s="110"/>
      <c r="Y26453" s="110"/>
      <c r="AA26453" s="110"/>
      <c r="AC26453" s="110"/>
    </row>
    <row r="26454" spans="19:29" x14ac:dyDescent="0.25">
      <c r="S26454" s="110"/>
      <c r="U26454" s="110"/>
      <c r="W26454" s="110"/>
      <c r="Y26454" s="110"/>
      <c r="AA26454" s="110"/>
      <c r="AC26454" s="110"/>
    </row>
    <row r="26455" spans="19:29" x14ac:dyDescent="0.25">
      <c r="S26455" s="110"/>
      <c r="U26455" s="110"/>
      <c r="W26455" s="110"/>
      <c r="Y26455" s="110"/>
      <c r="AA26455" s="110"/>
      <c r="AC26455" s="110"/>
    </row>
    <row r="26456" spans="19:29" x14ac:dyDescent="0.25">
      <c r="S26456" s="111"/>
      <c r="U26456" s="111"/>
      <c r="W26456" s="111"/>
      <c r="Y26456" s="111"/>
      <c r="AA26456" s="111"/>
      <c r="AC26456" s="111"/>
    </row>
    <row r="26457" spans="19:29" x14ac:dyDescent="0.25">
      <c r="S26457" s="107"/>
      <c r="U26457" s="107"/>
      <c r="W26457" s="107"/>
      <c r="Y26457" s="107"/>
      <c r="AA26457" s="107"/>
      <c r="AC26457" s="107"/>
    </row>
    <row r="26458" spans="19:29" x14ac:dyDescent="0.25">
      <c r="S26458" s="108"/>
      <c r="U26458" s="108"/>
      <c r="W26458" s="108"/>
      <c r="Y26458" s="108"/>
      <c r="AA26458" s="108"/>
      <c r="AC26458" s="108"/>
    </row>
    <row r="26459" spans="19:29" x14ac:dyDescent="0.25">
      <c r="S26459" s="108"/>
      <c r="U26459" s="108"/>
      <c r="W26459" s="108"/>
      <c r="Y26459" s="108"/>
      <c r="AA26459" s="108"/>
      <c r="AC26459" s="108"/>
    </row>
    <row r="26460" spans="19:29" x14ac:dyDescent="0.25">
      <c r="S26460" s="109"/>
      <c r="U26460" s="109"/>
      <c r="W26460" s="109"/>
      <c r="Y26460" s="109"/>
      <c r="AA26460" s="109"/>
      <c r="AC26460" s="109"/>
    </row>
    <row r="26461" spans="19:29" x14ac:dyDescent="0.25">
      <c r="S26461" s="108"/>
      <c r="U26461" s="108"/>
      <c r="W26461" s="108"/>
      <c r="Y26461" s="108"/>
      <c r="AA26461" s="108"/>
      <c r="AC26461" s="108"/>
    </row>
    <row r="26462" spans="19:29" x14ac:dyDescent="0.25">
      <c r="S26462" s="108"/>
      <c r="U26462" s="108"/>
      <c r="W26462" s="108"/>
      <c r="Y26462" s="108"/>
      <c r="AA26462" s="108"/>
      <c r="AC26462" s="108"/>
    </row>
    <row r="26463" spans="19:29" x14ac:dyDescent="0.25">
      <c r="S26463" s="109"/>
      <c r="U26463" s="109"/>
      <c r="W26463" s="109"/>
      <c r="Y26463" s="109"/>
      <c r="AA26463" s="109"/>
      <c r="AC26463" s="109"/>
    </row>
    <row r="26464" spans="19:29" x14ac:dyDescent="0.25">
      <c r="S26464" s="108"/>
      <c r="U26464" s="108"/>
      <c r="W26464" s="108"/>
      <c r="Y26464" s="108"/>
      <c r="AA26464" s="108"/>
      <c r="AC26464" s="108"/>
    </row>
    <row r="26465" spans="19:29" x14ac:dyDescent="0.25">
      <c r="S26465" s="109"/>
      <c r="U26465" s="109"/>
      <c r="W26465" s="109"/>
      <c r="Y26465" s="109"/>
      <c r="AA26465" s="109"/>
      <c r="AC26465" s="109"/>
    </row>
    <row r="26466" spans="19:29" x14ac:dyDescent="0.25">
      <c r="S26466" s="108"/>
      <c r="U26466" s="108"/>
      <c r="W26466" s="108"/>
      <c r="Y26466" s="108"/>
      <c r="AA26466" s="108"/>
      <c r="AC26466" s="108"/>
    </row>
    <row r="26467" spans="19:29" x14ac:dyDescent="0.25">
      <c r="S26467" s="108"/>
      <c r="U26467" s="108"/>
      <c r="W26467" s="108"/>
      <c r="Y26467" s="108"/>
      <c r="AA26467" s="108"/>
      <c r="AC26467" s="108"/>
    </row>
    <row r="26468" spans="19:29" x14ac:dyDescent="0.25">
      <c r="S26468" s="108"/>
      <c r="U26468" s="108"/>
      <c r="W26468" s="108"/>
      <c r="Y26468" s="108"/>
      <c r="AA26468" s="108"/>
      <c r="AC26468" s="108"/>
    </row>
    <row r="26469" spans="19:29" x14ac:dyDescent="0.25">
      <c r="S26469" s="110"/>
      <c r="U26469" s="110"/>
      <c r="W26469" s="110"/>
      <c r="Y26469" s="110"/>
      <c r="AA26469" s="110"/>
      <c r="AC26469" s="110"/>
    </row>
    <row r="26470" spans="19:29" x14ac:dyDescent="0.25">
      <c r="S26470" s="110"/>
      <c r="U26470" s="110"/>
      <c r="W26470" s="110"/>
      <c r="Y26470" s="110"/>
      <c r="AA26470" s="110"/>
      <c r="AC26470" s="110"/>
    </row>
    <row r="26471" spans="19:29" x14ac:dyDescent="0.25">
      <c r="S26471" s="110"/>
      <c r="U26471" s="110"/>
      <c r="W26471" s="110"/>
      <c r="Y26471" s="110"/>
      <c r="AA26471" s="110"/>
      <c r="AC26471" s="110"/>
    </row>
    <row r="26472" spans="19:29" x14ac:dyDescent="0.25">
      <c r="S26472" s="110"/>
      <c r="U26472" s="110"/>
      <c r="W26472" s="110"/>
      <c r="Y26472" s="110"/>
      <c r="AA26472" s="110"/>
      <c r="AC26472" s="110"/>
    </row>
    <row r="26473" spans="19:29" x14ac:dyDescent="0.25">
      <c r="S26473" s="111"/>
      <c r="U26473" s="111"/>
      <c r="W26473" s="111"/>
      <c r="Y26473" s="111"/>
      <c r="AA26473" s="111"/>
      <c r="AC26473" s="111"/>
    </row>
    <row r="26474" spans="19:29" x14ac:dyDescent="0.25">
      <c r="S26474" s="107"/>
      <c r="U26474" s="107"/>
      <c r="W26474" s="107"/>
      <c r="Y26474" s="107"/>
      <c r="AA26474" s="107"/>
      <c r="AC26474" s="107"/>
    </row>
    <row r="26475" spans="19:29" x14ac:dyDescent="0.25">
      <c r="S26475" s="108"/>
      <c r="U26475" s="108"/>
      <c r="W26475" s="108"/>
      <c r="Y26475" s="108"/>
      <c r="AA26475" s="108"/>
      <c r="AC26475" s="108"/>
    </row>
    <row r="26476" spans="19:29" x14ac:dyDescent="0.25">
      <c r="S26476" s="108"/>
      <c r="U26476" s="108"/>
      <c r="W26476" s="108"/>
      <c r="Y26476" s="108"/>
      <c r="AA26476" s="108"/>
      <c r="AC26476" s="108"/>
    </row>
    <row r="26477" spans="19:29" x14ac:dyDescent="0.25">
      <c r="S26477" s="109"/>
      <c r="U26477" s="109"/>
      <c r="W26477" s="109"/>
      <c r="Y26477" s="109"/>
      <c r="AA26477" s="109"/>
      <c r="AC26477" s="109"/>
    </row>
    <row r="26478" spans="19:29" x14ac:dyDescent="0.25">
      <c r="S26478" s="108"/>
      <c r="U26478" s="108"/>
      <c r="W26478" s="108"/>
      <c r="Y26478" s="108"/>
      <c r="AA26478" s="108"/>
      <c r="AC26478" s="108"/>
    </row>
    <row r="26479" spans="19:29" x14ac:dyDescent="0.25">
      <c r="S26479" s="108"/>
      <c r="U26479" s="108"/>
      <c r="W26479" s="108"/>
      <c r="Y26479" s="108"/>
      <c r="AA26479" s="108"/>
      <c r="AC26479" s="108"/>
    </row>
    <row r="26480" spans="19:29" x14ac:dyDescent="0.25">
      <c r="S26480" s="109"/>
      <c r="U26480" s="109"/>
      <c r="W26480" s="109"/>
      <c r="Y26480" s="109"/>
      <c r="AA26480" s="109"/>
      <c r="AC26480" s="109"/>
    </row>
    <row r="26481" spans="19:29" x14ac:dyDescent="0.25">
      <c r="S26481" s="108"/>
      <c r="U26481" s="108"/>
      <c r="W26481" s="108"/>
      <c r="Y26481" s="108"/>
      <c r="AA26481" s="108"/>
      <c r="AC26481" s="108"/>
    </row>
    <row r="26482" spans="19:29" x14ac:dyDescent="0.25">
      <c r="S26482" s="109"/>
      <c r="U26482" s="109"/>
      <c r="W26482" s="109"/>
      <c r="Y26482" s="109"/>
      <c r="AA26482" s="109"/>
      <c r="AC26482" s="109"/>
    </row>
    <row r="26483" spans="19:29" x14ac:dyDescent="0.25">
      <c r="S26483" s="108"/>
      <c r="U26483" s="108"/>
      <c r="W26483" s="108"/>
      <c r="Y26483" s="108"/>
      <c r="AA26483" s="108"/>
      <c r="AC26483" s="108"/>
    </row>
    <row r="26484" spans="19:29" x14ac:dyDescent="0.25">
      <c r="S26484" s="108"/>
      <c r="U26484" s="108"/>
      <c r="W26484" s="108"/>
      <c r="Y26484" s="108"/>
      <c r="AA26484" s="108"/>
      <c r="AC26484" s="108"/>
    </row>
    <row r="26485" spans="19:29" x14ac:dyDescent="0.25">
      <c r="S26485" s="108"/>
      <c r="U26485" s="108"/>
      <c r="W26485" s="108"/>
      <c r="Y26485" s="108"/>
      <c r="AA26485" s="108"/>
      <c r="AC26485" s="108"/>
    </row>
    <row r="26486" spans="19:29" x14ac:dyDescent="0.25">
      <c r="S26486" s="110"/>
      <c r="U26486" s="110"/>
      <c r="W26486" s="110"/>
      <c r="Y26486" s="110"/>
      <c r="AA26486" s="110"/>
      <c r="AC26486" s="110"/>
    </row>
    <row r="26487" spans="19:29" x14ac:dyDescent="0.25">
      <c r="S26487" s="110"/>
      <c r="U26487" s="110"/>
      <c r="W26487" s="110"/>
      <c r="Y26487" s="110"/>
      <c r="AA26487" s="110"/>
      <c r="AC26487" s="110"/>
    </row>
    <row r="26488" spans="19:29" x14ac:dyDescent="0.25">
      <c r="S26488" s="110"/>
      <c r="U26488" s="110"/>
      <c r="W26488" s="110"/>
      <c r="Y26488" s="110"/>
      <c r="AA26488" s="110"/>
      <c r="AC26488" s="110"/>
    </row>
    <row r="26489" spans="19:29" x14ac:dyDescent="0.25">
      <c r="S26489" s="110"/>
      <c r="U26489" s="110"/>
      <c r="W26489" s="110"/>
      <c r="Y26489" s="110"/>
      <c r="AA26489" s="110"/>
      <c r="AC26489" s="110"/>
    </row>
    <row r="26490" spans="19:29" x14ac:dyDescent="0.25">
      <c r="S26490" s="111"/>
      <c r="U26490" s="111"/>
      <c r="W26490" s="111"/>
      <c r="Y26490" s="111"/>
      <c r="AA26490" s="111"/>
      <c r="AC26490" s="111"/>
    </row>
    <row r="26491" spans="19:29" x14ac:dyDescent="0.25">
      <c r="S26491" s="107"/>
      <c r="U26491" s="107"/>
      <c r="W26491" s="107"/>
      <c r="Y26491" s="107"/>
      <c r="AA26491" s="107"/>
      <c r="AC26491" s="107"/>
    </row>
    <row r="26492" spans="19:29" x14ac:dyDescent="0.25">
      <c r="S26492" s="108"/>
      <c r="U26492" s="108"/>
      <c r="W26492" s="108"/>
      <c r="Y26492" s="108"/>
      <c r="AA26492" s="108"/>
      <c r="AC26492" s="108"/>
    </row>
    <row r="26493" spans="19:29" x14ac:dyDescent="0.25">
      <c r="S26493" s="108"/>
      <c r="U26493" s="108"/>
      <c r="W26493" s="108"/>
      <c r="Y26493" s="108"/>
      <c r="AA26493" s="108"/>
      <c r="AC26493" s="108"/>
    </row>
    <row r="26494" spans="19:29" x14ac:dyDescent="0.25">
      <c r="S26494" s="109"/>
      <c r="U26494" s="109"/>
      <c r="W26494" s="109"/>
      <c r="Y26494" s="109"/>
      <c r="AA26494" s="109"/>
      <c r="AC26494" s="109"/>
    </row>
    <row r="26495" spans="19:29" x14ac:dyDescent="0.25">
      <c r="S26495" s="108"/>
      <c r="U26495" s="108"/>
      <c r="W26495" s="108"/>
      <c r="Y26495" s="108"/>
      <c r="AA26495" s="108"/>
      <c r="AC26495" s="108"/>
    </row>
    <row r="26496" spans="19:29" x14ac:dyDescent="0.25">
      <c r="S26496" s="108"/>
      <c r="U26496" s="108"/>
      <c r="W26496" s="108"/>
      <c r="Y26496" s="108"/>
      <c r="AA26496" s="108"/>
      <c r="AC26496" s="108"/>
    </row>
    <row r="26497" spans="19:29" x14ac:dyDescent="0.25">
      <c r="S26497" s="109"/>
      <c r="U26497" s="109"/>
      <c r="W26497" s="109"/>
      <c r="Y26497" s="109"/>
      <c r="AA26497" s="109"/>
      <c r="AC26497" s="109"/>
    </row>
    <row r="26498" spans="19:29" x14ac:dyDescent="0.25">
      <c r="S26498" s="108"/>
      <c r="U26498" s="108"/>
      <c r="W26498" s="108"/>
      <c r="Y26498" s="108"/>
      <c r="AA26498" s="108"/>
      <c r="AC26498" s="108"/>
    </row>
    <row r="26499" spans="19:29" x14ac:dyDescent="0.25">
      <c r="S26499" s="109"/>
      <c r="U26499" s="109"/>
      <c r="W26499" s="109"/>
      <c r="Y26499" s="109"/>
      <c r="AA26499" s="109"/>
      <c r="AC26499" s="109"/>
    </row>
    <row r="26500" spans="19:29" x14ac:dyDescent="0.25">
      <c r="S26500" s="108"/>
      <c r="U26500" s="108"/>
      <c r="W26500" s="108"/>
      <c r="Y26500" s="108"/>
      <c r="AA26500" s="108"/>
      <c r="AC26500" s="108"/>
    </row>
    <row r="26501" spans="19:29" x14ac:dyDescent="0.25">
      <c r="S26501" s="108"/>
      <c r="U26501" s="108"/>
      <c r="W26501" s="108"/>
      <c r="Y26501" s="108"/>
      <c r="AA26501" s="108"/>
      <c r="AC26501" s="108"/>
    </row>
    <row r="26502" spans="19:29" x14ac:dyDescent="0.25">
      <c r="S26502" s="108"/>
      <c r="U26502" s="108"/>
      <c r="W26502" s="108"/>
      <c r="Y26502" s="108"/>
      <c r="AA26502" s="108"/>
      <c r="AC26502" s="108"/>
    </row>
    <row r="26503" spans="19:29" x14ac:dyDescent="0.25">
      <c r="S26503" s="110"/>
      <c r="U26503" s="110"/>
      <c r="W26503" s="110"/>
      <c r="Y26503" s="110"/>
      <c r="AA26503" s="110"/>
      <c r="AC26503" s="110"/>
    </row>
    <row r="26504" spans="19:29" x14ac:dyDescent="0.25">
      <c r="S26504" s="110"/>
      <c r="U26504" s="110"/>
      <c r="W26504" s="110"/>
      <c r="Y26504" s="110"/>
      <c r="AA26504" s="110"/>
      <c r="AC26504" s="110"/>
    </row>
    <row r="26505" spans="19:29" x14ac:dyDescent="0.25">
      <c r="S26505" s="110"/>
      <c r="U26505" s="110"/>
      <c r="W26505" s="110"/>
      <c r="Y26505" s="110"/>
      <c r="AA26505" s="110"/>
      <c r="AC26505" s="110"/>
    </row>
    <row r="26506" spans="19:29" x14ac:dyDescent="0.25">
      <c r="S26506" s="110"/>
      <c r="U26506" s="110"/>
      <c r="W26506" s="110"/>
      <c r="Y26506" s="110"/>
      <c r="AA26506" s="110"/>
      <c r="AC26506" s="110"/>
    </row>
    <row r="26507" spans="19:29" x14ac:dyDescent="0.25">
      <c r="S26507" s="111"/>
      <c r="U26507" s="111"/>
      <c r="W26507" s="111"/>
      <c r="Y26507" s="111"/>
      <c r="AA26507" s="111"/>
      <c r="AC26507" s="111"/>
    </row>
    <row r="26508" spans="19:29" x14ac:dyDescent="0.25">
      <c r="S26508" s="107"/>
      <c r="U26508" s="107"/>
      <c r="W26508" s="107"/>
      <c r="Y26508" s="107"/>
      <c r="AA26508" s="107"/>
      <c r="AC26508" s="107"/>
    </row>
    <row r="26509" spans="19:29" x14ac:dyDescent="0.25">
      <c r="S26509" s="108"/>
      <c r="U26509" s="108"/>
      <c r="W26509" s="108"/>
      <c r="Y26509" s="108"/>
      <c r="AA26509" s="108"/>
      <c r="AC26509" s="108"/>
    </row>
    <row r="26510" spans="19:29" x14ac:dyDescent="0.25">
      <c r="S26510" s="108"/>
      <c r="U26510" s="108"/>
      <c r="W26510" s="108"/>
      <c r="Y26510" s="108"/>
      <c r="AA26510" s="108"/>
      <c r="AC26510" s="108"/>
    </row>
    <row r="26511" spans="19:29" x14ac:dyDescent="0.25">
      <c r="S26511" s="109"/>
      <c r="U26511" s="109"/>
      <c r="W26511" s="109"/>
      <c r="Y26511" s="109"/>
      <c r="AA26511" s="109"/>
      <c r="AC26511" s="109"/>
    </row>
    <row r="26512" spans="19:29" x14ac:dyDescent="0.25">
      <c r="S26512" s="108"/>
      <c r="U26512" s="108"/>
      <c r="W26512" s="108"/>
      <c r="Y26512" s="108"/>
      <c r="AA26512" s="108"/>
      <c r="AC26512" s="108"/>
    </row>
    <row r="26513" spans="19:29" x14ac:dyDescent="0.25">
      <c r="S26513" s="108"/>
      <c r="U26513" s="108"/>
      <c r="W26513" s="108"/>
      <c r="Y26513" s="108"/>
      <c r="AA26513" s="108"/>
      <c r="AC26513" s="108"/>
    </row>
    <row r="26514" spans="19:29" x14ac:dyDescent="0.25">
      <c r="S26514" s="109"/>
      <c r="U26514" s="109"/>
      <c r="W26514" s="109"/>
      <c r="Y26514" s="109"/>
      <c r="AA26514" s="109"/>
      <c r="AC26514" s="109"/>
    </row>
    <row r="26515" spans="19:29" x14ac:dyDescent="0.25">
      <c r="S26515" s="108"/>
      <c r="U26515" s="108"/>
      <c r="W26515" s="108"/>
      <c r="Y26515" s="108"/>
      <c r="AA26515" s="108"/>
      <c r="AC26515" s="108"/>
    </row>
    <row r="26516" spans="19:29" x14ac:dyDescent="0.25">
      <c r="S26516" s="109"/>
      <c r="U26516" s="109"/>
      <c r="W26516" s="109"/>
      <c r="Y26516" s="109"/>
      <c r="AA26516" s="109"/>
      <c r="AC26516" s="109"/>
    </row>
    <row r="26517" spans="19:29" x14ac:dyDescent="0.25">
      <c r="S26517" s="108"/>
      <c r="U26517" s="108"/>
      <c r="W26517" s="108"/>
      <c r="Y26517" s="108"/>
      <c r="AA26517" s="108"/>
      <c r="AC26517" s="108"/>
    </row>
    <row r="26518" spans="19:29" x14ac:dyDescent="0.25">
      <c r="S26518" s="108"/>
      <c r="U26518" s="108"/>
      <c r="W26518" s="108"/>
      <c r="Y26518" s="108"/>
      <c r="AA26518" s="108"/>
      <c r="AC26518" s="108"/>
    </row>
    <row r="26519" spans="19:29" x14ac:dyDescent="0.25">
      <c r="S26519" s="108"/>
      <c r="U26519" s="108"/>
      <c r="W26519" s="108"/>
      <c r="Y26519" s="108"/>
      <c r="AA26519" s="108"/>
      <c r="AC26519" s="108"/>
    </row>
    <row r="26520" spans="19:29" x14ac:dyDescent="0.25">
      <c r="S26520" s="110"/>
      <c r="U26520" s="110"/>
      <c r="W26520" s="110"/>
      <c r="Y26520" s="110"/>
      <c r="AA26520" s="110"/>
      <c r="AC26520" s="110"/>
    </row>
    <row r="26521" spans="19:29" x14ac:dyDescent="0.25">
      <c r="S26521" s="110"/>
      <c r="U26521" s="110"/>
      <c r="W26521" s="110"/>
      <c r="Y26521" s="110"/>
      <c r="AA26521" s="110"/>
      <c r="AC26521" s="110"/>
    </row>
    <row r="26522" spans="19:29" x14ac:dyDescent="0.25">
      <c r="S26522" s="110"/>
      <c r="U26522" s="110"/>
      <c r="W26522" s="110"/>
      <c r="Y26522" s="110"/>
      <c r="AA26522" s="110"/>
      <c r="AC26522" s="110"/>
    </row>
    <row r="26523" spans="19:29" x14ac:dyDescent="0.25">
      <c r="S26523" s="110"/>
      <c r="U26523" s="110"/>
      <c r="W26523" s="110"/>
      <c r="Y26523" s="110"/>
      <c r="AA26523" s="110"/>
      <c r="AC26523" s="110"/>
    </row>
    <row r="26524" spans="19:29" x14ac:dyDescent="0.25">
      <c r="S26524" s="111"/>
      <c r="U26524" s="111"/>
      <c r="W26524" s="111"/>
      <c r="Y26524" s="111"/>
      <c r="AA26524" s="111"/>
      <c r="AC26524" s="111"/>
    </row>
    <row r="26525" spans="19:29" x14ac:dyDescent="0.25">
      <c r="S26525" s="107"/>
      <c r="U26525" s="107"/>
      <c r="W26525" s="107"/>
      <c r="Y26525" s="107"/>
      <c r="AA26525" s="107"/>
      <c r="AC26525" s="107"/>
    </row>
    <row r="26526" spans="19:29" x14ac:dyDescent="0.25">
      <c r="S26526" s="108"/>
      <c r="U26526" s="108"/>
      <c r="W26526" s="108"/>
      <c r="Y26526" s="108"/>
      <c r="AA26526" s="108"/>
      <c r="AC26526" s="108"/>
    </row>
    <row r="26527" spans="19:29" x14ac:dyDescent="0.25">
      <c r="S26527" s="108"/>
      <c r="U26527" s="108"/>
      <c r="W26527" s="108"/>
      <c r="Y26527" s="108"/>
      <c r="AA26527" s="108"/>
      <c r="AC26527" s="108"/>
    </row>
    <row r="26528" spans="19:29" x14ac:dyDescent="0.25">
      <c r="S26528" s="109"/>
      <c r="U26528" s="109"/>
      <c r="W26528" s="109"/>
      <c r="Y26528" s="109"/>
      <c r="AA26528" s="109"/>
      <c r="AC26528" s="109"/>
    </row>
    <row r="26529" spans="19:29" x14ac:dyDescent="0.25">
      <c r="S26529" s="108"/>
      <c r="U26529" s="108"/>
      <c r="W26529" s="108"/>
      <c r="Y26529" s="108"/>
      <c r="AA26529" s="108"/>
      <c r="AC26529" s="108"/>
    </row>
    <row r="26530" spans="19:29" x14ac:dyDescent="0.25">
      <c r="S26530" s="108"/>
      <c r="U26530" s="108"/>
      <c r="W26530" s="108"/>
      <c r="Y26530" s="108"/>
      <c r="AA26530" s="108"/>
      <c r="AC26530" s="108"/>
    </row>
    <row r="26531" spans="19:29" x14ac:dyDescent="0.25">
      <c r="S26531" s="109"/>
      <c r="U26531" s="109"/>
      <c r="W26531" s="109"/>
      <c r="Y26531" s="109"/>
      <c r="AA26531" s="109"/>
      <c r="AC26531" s="109"/>
    </row>
    <row r="26532" spans="19:29" x14ac:dyDescent="0.25">
      <c r="S26532" s="108"/>
      <c r="U26532" s="108"/>
      <c r="W26532" s="108"/>
      <c r="Y26532" s="108"/>
      <c r="AA26532" s="108"/>
      <c r="AC26532" s="108"/>
    </row>
    <row r="26533" spans="19:29" x14ac:dyDescent="0.25">
      <c r="S26533" s="109"/>
      <c r="U26533" s="109"/>
      <c r="W26533" s="109"/>
      <c r="Y26533" s="109"/>
      <c r="AA26533" s="109"/>
      <c r="AC26533" s="109"/>
    </row>
    <row r="26534" spans="19:29" x14ac:dyDescent="0.25">
      <c r="S26534" s="108"/>
      <c r="U26534" s="108"/>
      <c r="W26534" s="108"/>
      <c r="Y26534" s="108"/>
      <c r="AA26534" s="108"/>
      <c r="AC26534" s="108"/>
    </row>
    <row r="26535" spans="19:29" x14ac:dyDescent="0.25">
      <c r="S26535" s="108"/>
      <c r="U26535" s="108"/>
      <c r="W26535" s="108"/>
      <c r="Y26535" s="108"/>
      <c r="AA26535" s="108"/>
      <c r="AC26535" s="108"/>
    </row>
    <row r="26536" spans="19:29" x14ac:dyDescent="0.25">
      <c r="S26536" s="108"/>
      <c r="U26536" s="108"/>
      <c r="W26536" s="108"/>
      <c r="Y26536" s="108"/>
      <c r="AA26536" s="108"/>
      <c r="AC26536" s="108"/>
    </row>
    <row r="26537" spans="19:29" x14ac:dyDescent="0.25">
      <c r="S26537" s="110"/>
      <c r="U26537" s="110"/>
      <c r="W26537" s="110"/>
      <c r="Y26537" s="110"/>
      <c r="AA26537" s="110"/>
      <c r="AC26537" s="110"/>
    </row>
    <row r="26538" spans="19:29" x14ac:dyDescent="0.25">
      <c r="S26538" s="110"/>
      <c r="U26538" s="110"/>
      <c r="W26538" s="110"/>
      <c r="Y26538" s="110"/>
      <c r="AA26538" s="110"/>
      <c r="AC26538" s="110"/>
    </row>
    <row r="26539" spans="19:29" x14ac:dyDescent="0.25">
      <c r="S26539" s="110"/>
      <c r="U26539" s="110"/>
      <c r="W26539" s="110"/>
      <c r="Y26539" s="110"/>
      <c r="AA26539" s="110"/>
      <c r="AC26539" s="110"/>
    </row>
    <row r="26540" spans="19:29" x14ac:dyDescent="0.25">
      <c r="S26540" s="110"/>
      <c r="U26540" s="110"/>
      <c r="W26540" s="110"/>
      <c r="Y26540" s="110"/>
      <c r="AA26540" s="110"/>
      <c r="AC26540" s="110"/>
    </row>
    <row r="26541" spans="19:29" x14ac:dyDescent="0.25">
      <c r="S26541" s="111"/>
      <c r="U26541" s="111"/>
      <c r="W26541" s="111"/>
      <c r="Y26541" s="111"/>
      <c r="AA26541" s="111"/>
      <c r="AC26541" s="111"/>
    </row>
    <row r="26542" spans="19:29" x14ac:dyDescent="0.25">
      <c r="S26542" s="107"/>
      <c r="U26542" s="107"/>
      <c r="W26542" s="107"/>
      <c r="Y26542" s="107"/>
      <c r="AA26542" s="107"/>
      <c r="AC26542" s="107"/>
    </row>
    <row r="26543" spans="19:29" x14ac:dyDescent="0.25">
      <c r="S26543" s="108"/>
      <c r="U26543" s="108"/>
      <c r="W26543" s="108"/>
      <c r="Y26543" s="108"/>
      <c r="AA26543" s="108"/>
      <c r="AC26543" s="108"/>
    </row>
    <row r="26544" spans="19:29" x14ac:dyDescent="0.25">
      <c r="S26544" s="108"/>
      <c r="U26544" s="108"/>
      <c r="W26544" s="108"/>
      <c r="Y26544" s="108"/>
      <c r="AA26544" s="108"/>
      <c r="AC26544" s="108"/>
    </row>
    <row r="26545" spans="19:29" x14ac:dyDescent="0.25">
      <c r="S26545" s="109"/>
      <c r="U26545" s="109"/>
      <c r="W26545" s="109"/>
      <c r="Y26545" s="109"/>
      <c r="AA26545" s="109"/>
      <c r="AC26545" s="109"/>
    </row>
    <row r="26546" spans="19:29" x14ac:dyDescent="0.25">
      <c r="S26546" s="108"/>
      <c r="U26546" s="108"/>
      <c r="W26546" s="108"/>
      <c r="Y26546" s="108"/>
      <c r="AA26546" s="108"/>
      <c r="AC26546" s="108"/>
    </row>
    <row r="26547" spans="19:29" x14ac:dyDescent="0.25">
      <c r="S26547" s="108"/>
      <c r="U26547" s="108"/>
      <c r="W26547" s="108"/>
      <c r="Y26547" s="108"/>
      <c r="AA26547" s="108"/>
      <c r="AC26547" s="108"/>
    </row>
    <row r="26548" spans="19:29" x14ac:dyDescent="0.25">
      <c r="S26548" s="109"/>
      <c r="U26548" s="109"/>
      <c r="W26548" s="109"/>
      <c r="Y26548" s="109"/>
      <c r="AA26548" s="109"/>
      <c r="AC26548" s="109"/>
    </row>
    <row r="26549" spans="19:29" x14ac:dyDescent="0.25">
      <c r="S26549" s="108"/>
      <c r="U26549" s="108"/>
      <c r="W26549" s="108"/>
      <c r="Y26549" s="108"/>
      <c r="AA26549" s="108"/>
      <c r="AC26549" s="108"/>
    </row>
    <row r="26550" spans="19:29" x14ac:dyDescent="0.25">
      <c r="S26550" s="109"/>
      <c r="U26550" s="109"/>
      <c r="W26550" s="109"/>
      <c r="Y26550" s="109"/>
      <c r="AA26550" s="109"/>
      <c r="AC26550" s="109"/>
    </row>
    <row r="26551" spans="19:29" x14ac:dyDescent="0.25">
      <c r="S26551" s="108"/>
      <c r="U26551" s="108"/>
      <c r="W26551" s="108"/>
      <c r="Y26551" s="108"/>
      <c r="AA26551" s="108"/>
      <c r="AC26551" s="108"/>
    </row>
    <row r="26552" spans="19:29" x14ac:dyDescent="0.25">
      <c r="S26552" s="108"/>
      <c r="U26552" s="108"/>
      <c r="W26552" s="108"/>
      <c r="Y26552" s="108"/>
      <c r="AA26552" s="108"/>
      <c r="AC26552" s="108"/>
    </row>
    <row r="26553" spans="19:29" x14ac:dyDescent="0.25">
      <c r="S26553" s="108"/>
      <c r="U26553" s="108"/>
      <c r="W26553" s="108"/>
      <c r="Y26553" s="108"/>
      <c r="AA26553" s="108"/>
      <c r="AC26553" s="108"/>
    </row>
    <row r="26554" spans="19:29" x14ac:dyDescent="0.25">
      <c r="S26554" s="110"/>
      <c r="U26554" s="110"/>
      <c r="W26554" s="110"/>
      <c r="Y26554" s="110"/>
      <c r="AA26554" s="110"/>
      <c r="AC26554" s="110"/>
    </row>
    <row r="26555" spans="19:29" x14ac:dyDescent="0.25">
      <c r="S26555" s="110"/>
      <c r="U26555" s="110"/>
      <c r="W26555" s="110"/>
      <c r="Y26555" s="110"/>
      <c r="AA26555" s="110"/>
      <c r="AC26555" s="110"/>
    </row>
    <row r="26556" spans="19:29" x14ac:dyDescent="0.25">
      <c r="S26556" s="110"/>
      <c r="U26556" s="110"/>
      <c r="W26556" s="110"/>
      <c r="Y26556" s="110"/>
      <c r="AA26556" s="110"/>
      <c r="AC26556" s="110"/>
    </row>
    <row r="26557" spans="19:29" x14ac:dyDescent="0.25">
      <c r="S26557" s="110"/>
      <c r="U26557" s="110"/>
      <c r="W26557" s="110"/>
      <c r="Y26557" s="110"/>
      <c r="AA26557" s="110"/>
      <c r="AC26557" s="110"/>
    </row>
    <row r="26558" spans="19:29" x14ac:dyDescent="0.25">
      <c r="S26558" s="111"/>
      <c r="U26558" s="111"/>
      <c r="W26558" s="111"/>
      <c r="Y26558" s="111"/>
      <c r="AA26558" s="111"/>
      <c r="AC26558" s="111"/>
    </row>
    <row r="26559" spans="19:29" x14ac:dyDescent="0.25">
      <c r="S26559" s="107"/>
      <c r="U26559" s="107"/>
      <c r="W26559" s="107"/>
      <c r="Y26559" s="107"/>
      <c r="AA26559" s="107"/>
      <c r="AC26559" s="107"/>
    </row>
    <row r="26560" spans="19:29" x14ac:dyDescent="0.25">
      <c r="S26560" s="108"/>
      <c r="U26560" s="108"/>
      <c r="W26560" s="108"/>
      <c r="Y26560" s="108"/>
      <c r="AA26560" s="108"/>
      <c r="AC26560" s="108"/>
    </row>
    <row r="26561" spans="19:29" x14ac:dyDescent="0.25">
      <c r="S26561" s="108"/>
      <c r="U26561" s="108"/>
      <c r="W26561" s="108"/>
      <c r="Y26561" s="108"/>
      <c r="AA26561" s="108"/>
      <c r="AC26561" s="108"/>
    </row>
    <row r="26562" spans="19:29" x14ac:dyDescent="0.25">
      <c r="S26562" s="109"/>
      <c r="U26562" s="109"/>
      <c r="W26562" s="109"/>
      <c r="Y26562" s="109"/>
      <c r="AA26562" s="109"/>
      <c r="AC26562" s="109"/>
    </row>
    <row r="26563" spans="19:29" x14ac:dyDescent="0.25">
      <c r="S26563" s="108"/>
      <c r="U26563" s="108"/>
      <c r="W26563" s="108"/>
      <c r="Y26563" s="108"/>
      <c r="AA26563" s="108"/>
      <c r="AC26563" s="108"/>
    </row>
    <row r="26564" spans="19:29" x14ac:dyDescent="0.25">
      <c r="S26564" s="108"/>
      <c r="U26564" s="108"/>
      <c r="W26564" s="108"/>
      <c r="Y26564" s="108"/>
      <c r="AA26564" s="108"/>
      <c r="AC26564" s="108"/>
    </row>
    <row r="26565" spans="19:29" x14ac:dyDescent="0.25">
      <c r="S26565" s="109"/>
      <c r="U26565" s="109"/>
      <c r="W26565" s="109"/>
      <c r="Y26565" s="109"/>
      <c r="AA26565" s="109"/>
      <c r="AC26565" s="109"/>
    </row>
    <row r="26566" spans="19:29" x14ac:dyDescent="0.25">
      <c r="S26566" s="108"/>
      <c r="U26566" s="108"/>
      <c r="W26566" s="108"/>
      <c r="Y26566" s="108"/>
      <c r="AA26566" s="108"/>
      <c r="AC26566" s="108"/>
    </row>
    <row r="26567" spans="19:29" x14ac:dyDescent="0.25">
      <c r="S26567" s="109"/>
      <c r="U26567" s="109"/>
      <c r="W26567" s="109"/>
      <c r="Y26567" s="109"/>
      <c r="AA26567" s="109"/>
      <c r="AC26567" s="109"/>
    </row>
    <row r="26568" spans="19:29" x14ac:dyDescent="0.25">
      <c r="S26568" s="108"/>
      <c r="U26568" s="108"/>
      <c r="W26568" s="108"/>
      <c r="Y26568" s="108"/>
      <c r="AA26568" s="108"/>
      <c r="AC26568" s="108"/>
    </row>
    <row r="26569" spans="19:29" x14ac:dyDescent="0.25">
      <c r="S26569" s="108"/>
      <c r="U26569" s="108"/>
      <c r="W26569" s="108"/>
      <c r="Y26569" s="108"/>
      <c r="AA26569" s="108"/>
      <c r="AC26569" s="108"/>
    </row>
    <row r="26570" spans="19:29" x14ac:dyDescent="0.25">
      <c r="S26570" s="108"/>
      <c r="U26570" s="108"/>
      <c r="W26570" s="108"/>
      <c r="Y26570" s="108"/>
      <c r="AA26570" s="108"/>
      <c r="AC26570" s="108"/>
    </row>
    <row r="26571" spans="19:29" x14ac:dyDescent="0.25">
      <c r="S26571" s="110"/>
      <c r="U26571" s="110"/>
      <c r="W26571" s="110"/>
      <c r="Y26571" s="110"/>
      <c r="AA26571" s="110"/>
      <c r="AC26571" s="110"/>
    </row>
    <row r="26572" spans="19:29" x14ac:dyDescent="0.25">
      <c r="S26572" s="110"/>
      <c r="U26572" s="110"/>
      <c r="W26572" s="110"/>
      <c r="Y26572" s="110"/>
      <c r="AA26572" s="110"/>
      <c r="AC26572" s="110"/>
    </row>
    <row r="26573" spans="19:29" x14ac:dyDescent="0.25">
      <c r="S26573" s="110"/>
      <c r="U26573" s="110"/>
      <c r="W26573" s="110"/>
      <c r="Y26573" s="110"/>
      <c r="AA26573" s="110"/>
      <c r="AC26573" s="110"/>
    </row>
    <row r="26574" spans="19:29" x14ac:dyDescent="0.25">
      <c r="S26574" s="110"/>
      <c r="U26574" s="110"/>
      <c r="W26574" s="110"/>
      <c r="Y26574" s="110"/>
      <c r="AA26574" s="110"/>
      <c r="AC26574" s="110"/>
    </row>
    <row r="26575" spans="19:29" x14ac:dyDescent="0.25">
      <c r="S26575" s="111"/>
      <c r="U26575" s="111"/>
      <c r="W26575" s="111"/>
      <c r="Y26575" s="111"/>
      <c r="AA26575" s="111"/>
      <c r="AC26575" s="111"/>
    </row>
    <row r="26576" spans="19:29" x14ac:dyDescent="0.25">
      <c r="S26576" s="107"/>
      <c r="U26576" s="107"/>
      <c r="W26576" s="107"/>
      <c r="Y26576" s="107"/>
      <c r="AA26576" s="107"/>
      <c r="AC26576" s="107"/>
    </row>
    <row r="26577" spans="19:29" x14ac:dyDescent="0.25">
      <c r="S26577" s="108"/>
      <c r="U26577" s="108"/>
      <c r="W26577" s="108"/>
      <c r="Y26577" s="108"/>
      <c r="AA26577" s="108"/>
      <c r="AC26577" s="108"/>
    </row>
    <row r="26578" spans="19:29" x14ac:dyDescent="0.25">
      <c r="S26578" s="108"/>
      <c r="U26578" s="108"/>
      <c r="W26578" s="108"/>
      <c r="Y26578" s="108"/>
      <c r="AA26578" s="108"/>
      <c r="AC26578" s="108"/>
    </row>
    <row r="26579" spans="19:29" x14ac:dyDescent="0.25">
      <c r="S26579" s="109"/>
      <c r="U26579" s="109"/>
      <c r="W26579" s="109"/>
      <c r="Y26579" s="109"/>
      <c r="AA26579" s="109"/>
      <c r="AC26579" s="109"/>
    </row>
    <row r="26580" spans="19:29" x14ac:dyDescent="0.25">
      <c r="S26580" s="108"/>
      <c r="U26580" s="108"/>
      <c r="W26580" s="108"/>
      <c r="Y26580" s="108"/>
      <c r="AA26580" s="108"/>
      <c r="AC26580" s="108"/>
    </row>
    <row r="26581" spans="19:29" x14ac:dyDescent="0.25">
      <c r="S26581" s="108"/>
      <c r="U26581" s="108"/>
      <c r="W26581" s="108"/>
      <c r="Y26581" s="108"/>
      <c r="AA26581" s="108"/>
      <c r="AC26581" s="108"/>
    </row>
    <row r="26582" spans="19:29" x14ac:dyDescent="0.25">
      <c r="S26582" s="109"/>
      <c r="U26582" s="109"/>
      <c r="W26582" s="109"/>
      <c r="Y26582" s="109"/>
      <c r="AA26582" s="109"/>
      <c r="AC26582" s="109"/>
    </row>
    <row r="26583" spans="19:29" x14ac:dyDescent="0.25">
      <c r="S26583" s="108"/>
      <c r="U26583" s="108"/>
      <c r="W26583" s="108"/>
      <c r="Y26583" s="108"/>
      <c r="AA26583" s="108"/>
      <c r="AC26583" s="108"/>
    </row>
    <row r="26584" spans="19:29" x14ac:dyDescent="0.25">
      <c r="S26584" s="109"/>
      <c r="U26584" s="109"/>
      <c r="W26584" s="109"/>
      <c r="Y26584" s="109"/>
      <c r="AA26584" s="109"/>
      <c r="AC26584" s="109"/>
    </row>
    <row r="26585" spans="19:29" x14ac:dyDescent="0.25">
      <c r="S26585" s="108"/>
      <c r="U26585" s="108"/>
      <c r="W26585" s="108"/>
      <c r="Y26585" s="108"/>
      <c r="AA26585" s="108"/>
      <c r="AC26585" s="108"/>
    </row>
    <row r="26586" spans="19:29" x14ac:dyDescent="0.25">
      <c r="S26586" s="108"/>
      <c r="U26586" s="108"/>
      <c r="W26586" s="108"/>
      <c r="Y26586" s="108"/>
      <c r="AA26586" s="108"/>
      <c r="AC26586" s="108"/>
    </row>
    <row r="26587" spans="19:29" x14ac:dyDescent="0.25">
      <c r="S26587" s="108"/>
      <c r="U26587" s="108"/>
      <c r="W26587" s="108"/>
      <c r="Y26587" s="108"/>
      <c r="AA26587" s="108"/>
      <c r="AC26587" s="108"/>
    </row>
    <row r="26588" spans="19:29" x14ac:dyDescent="0.25">
      <c r="S26588" s="110"/>
      <c r="U26588" s="110"/>
      <c r="W26588" s="110"/>
      <c r="Y26588" s="110"/>
      <c r="AA26588" s="110"/>
      <c r="AC26588" s="110"/>
    </row>
    <row r="26589" spans="19:29" x14ac:dyDescent="0.25">
      <c r="S26589" s="110"/>
      <c r="U26589" s="110"/>
      <c r="W26589" s="110"/>
      <c r="Y26589" s="110"/>
      <c r="AA26589" s="110"/>
      <c r="AC26589" s="110"/>
    </row>
    <row r="26590" spans="19:29" x14ac:dyDescent="0.25">
      <c r="S26590" s="110"/>
      <c r="U26590" s="110"/>
      <c r="W26590" s="110"/>
      <c r="Y26590" s="110"/>
      <c r="AA26590" s="110"/>
      <c r="AC26590" s="110"/>
    </row>
    <row r="26591" spans="19:29" x14ac:dyDescent="0.25">
      <c r="S26591" s="110"/>
      <c r="U26591" s="110"/>
      <c r="W26591" s="110"/>
      <c r="Y26591" s="110"/>
      <c r="AA26591" s="110"/>
      <c r="AC26591" s="110"/>
    </row>
    <row r="26592" spans="19:29" x14ac:dyDescent="0.25">
      <c r="S26592" s="111"/>
      <c r="U26592" s="111"/>
      <c r="W26592" s="111"/>
      <c r="Y26592" s="111"/>
      <c r="AA26592" s="111"/>
      <c r="AC26592" s="111"/>
    </row>
    <row r="26593" spans="19:29" x14ac:dyDescent="0.25">
      <c r="S26593" s="107"/>
      <c r="U26593" s="107"/>
      <c r="W26593" s="107"/>
      <c r="Y26593" s="107"/>
      <c r="AA26593" s="107"/>
      <c r="AC26593" s="107"/>
    </row>
    <row r="26594" spans="19:29" x14ac:dyDescent="0.25">
      <c r="S26594" s="108"/>
      <c r="U26594" s="108"/>
      <c r="W26594" s="108"/>
      <c r="Y26594" s="108"/>
      <c r="AA26594" s="108"/>
      <c r="AC26594" s="108"/>
    </row>
    <row r="26595" spans="19:29" x14ac:dyDescent="0.25">
      <c r="S26595" s="108"/>
      <c r="U26595" s="108"/>
      <c r="W26595" s="108"/>
      <c r="Y26595" s="108"/>
      <c r="AA26595" s="108"/>
      <c r="AC26595" s="108"/>
    </row>
    <row r="26596" spans="19:29" x14ac:dyDescent="0.25">
      <c r="S26596" s="109"/>
      <c r="U26596" s="109"/>
      <c r="W26596" s="109"/>
      <c r="Y26596" s="109"/>
      <c r="AA26596" s="109"/>
      <c r="AC26596" s="109"/>
    </row>
    <row r="26597" spans="19:29" x14ac:dyDescent="0.25">
      <c r="S26597" s="108"/>
      <c r="U26597" s="108"/>
      <c r="W26597" s="108"/>
      <c r="Y26597" s="108"/>
      <c r="AA26597" s="108"/>
      <c r="AC26597" s="108"/>
    </row>
    <row r="26598" spans="19:29" x14ac:dyDescent="0.25">
      <c r="S26598" s="108"/>
      <c r="U26598" s="108"/>
      <c r="W26598" s="108"/>
      <c r="Y26598" s="108"/>
      <c r="AA26598" s="108"/>
      <c r="AC26598" s="108"/>
    </row>
    <row r="26599" spans="19:29" x14ac:dyDescent="0.25">
      <c r="S26599" s="109"/>
      <c r="U26599" s="109"/>
      <c r="W26599" s="109"/>
      <c r="Y26599" s="109"/>
      <c r="AA26599" s="109"/>
      <c r="AC26599" s="109"/>
    </row>
    <row r="26600" spans="19:29" x14ac:dyDescent="0.25">
      <c r="S26600" s="108"/>
      <c r="U26600" s="108"/>
      <c r="W26600" s="108"/>
      <c r="Y26600" s="108"/>
      <c r="AA26600" s="108"/>
      <c r="AC26600" s="108"/>
    </row>
    <row r="26601" spans="19:29" x14ac:dyDescent="0.25">
      <c r="S26601" s="109"/>
      <c r="U26601" s="109"/>
      <c r="W26601" s="109"/>
      <c r="Y26601" s="109"/>
      <c r="AA26601" s="109"/>
      <c r="AC26601" s="109"/>
    </row>
    <row r="26602" spans="19:29" x14ac:dyDescent="0.25">
      <c r="S26602" s="108"/>
      <c r="U26602" s="108"/>
      <c r="W26602" s="108"/>
      <c r="Y26602" s="108"/>
      <c r="AA26602" s="108"/>
      <c r="AC26602" s="108"/>
    </row>
    <row r="26603" spans="19:29" x14ac:dyDescent="0.25">
      <c r="S26603" s="108"/>
      <c r="U26603" s="108"/>
      <c r="W26603" s="108"/>
      <c r="Y26603" s="108"/>
      <c r="AA26603" s="108"/>
      <c r="AC26603" s="108"/>
    </row>
    <row r="26604" spans="19:29" x14ac:dyDescent="0.25">
      <c r="S26604" s="108"/>
      <c r="U26604" s="108"/>
      <c r="W26604" s="108"/>
      <c r="Y26604" s="108"/>
      <c r="AA26604" s="108"/>
      <c r="AC26604" s="108"/>
    </row>
    <row r="26605" spans="19:29" x14ac:dyDescent="0.25">
      <c r="S26605" s="110"/>
      <c r="U26605" s="110"/>
      <c r="W26605" s="110"/>
      <c r="Y26605" s="110"/>
      <c r="AA26605" s="110"/>
      <c r="AC26605" s="110"/>
    </row>
    <row r="26606" spans="19:29" x14ac:dyDescent="0.25">
      <c r="S26606" s="110"/>
      <c r="U26606" s="110"/>
      <c r="W26606" s="110"/>
      <c r="Y26606" s="110"/>
      <c r="AA26606" s="110"/>
      <c r="AC26606" s="110"/>
    </row>
    <row r="26607" spans="19:29" x14ac:dyDescent="0.25">
      <c r="S26607" s="110"/>
      <c r="U26607" s="110"/>
      <c r="W26607" s="110"/>
      <c r="Y26607" s="110"/>
      <c r="AA26607" s="110"/>
      <c r="AC26607" s="110"/>
    </row>
    <row r="26608" spans="19:29" x14ac:dyDescent="0.25">
      <c r="S26608" s="110"/>
      <c r="U26608" s="110"/>
      <c r="W26608" s="110"/>
      <c r="Y26608" s="110"/>
      <c r="AA26608" s="110"/>
      <c r="AC26608" s="110"/>
    </row>
    <row r="26609" spans="19:29" x14ac:dyDescent="0.25">
      <c r="S26609" s="111"/>
      <c r="U26609" s="111"/>
      <c r="W26609" s="111"/>
      <c r="Y26609" s="111"/>
      <c r="AA26609" s="111"/>
      <c r="AC26609" s="111"/>
    </row>
    <row r="26610" spans="19:29" x14ac:dyDescent="0.25">
      <c r="S26610" s="107"/>
      <c r="U26610" s="107"/>
      <c r="W26610" s="107"/>
      <c r="Y26610" s="107"/>
      <c r="AA26610" s="107"/>
      <c r="AC26610" s="107"/>
    </row>
    <row r="26611" spans="19:29" x14ac:dyDescent="0.25">
      <c r="S26611" s="108"/>
      <c r="U26611" s="108"/>
      <c r="W26611" s="108"/>
      <c r="Y26611" s="108"/>
      <c r="AA26611" s="108"/>
      <c r="AC26611" s="108"/>
    </row>
    <row r="26612" spans="19:29" x14ac:dyDescent="0.25">
      <c r="S26612" s="108"/>
      <c r="U26612" s="108"/>
      <c r="W26612" s="108"/>
      <c r="Y26612" s="108"/>
      <c r="AA26612" s="108"/>
      <c r="AC26612" s="108"/>
    </row>
    <row r="26613" spans="19:29" x14ac:dyDescent="0.25">
      <c r="S26613" s="109"/>
      <c r="U26613" s="109"/>
      <c r="W26613" s="109"/>
      <c r="Y26613" s="109"/>
      <c r="AA26613" s="109"/>
      <c r="AC26613" s="109"/>
    </row>
    <row r="26614" spans="19:29" x14ac:dyDescent="0.25">
      <c r="S26614" s="108"/>
      <c r="U26614" s="108"/>
      <c r="W26614" s="108"/>
      <c r="Y26614" s="108"/>
      <c r="AA26614" s="108"/>
      <c r="AC26614" s="108"/>
    </row>
    <row r="26615" spans="19:29" x14ac:dyDescent="0.25">
      <c r="S26615" s="108"/>
      <c r="U26615" s="108"/>
      <c r="W26615" s="108"/>
      <c r="Y26615" s="108"/>
      <c r="AA26615" s="108"/>
      <c r="AC26615" s="108"/>
    </row>
    <row r="26616" spans="19:29" x14ac:dyDescent="0.25">
      <c r="S26616" s="109"/>
      <c r="U26616" s="109"/>
      <c r="W26616" s="109"/>
      <c r="Y26616" s="109"/>
      <c r="AA26616" s="109"/>
      <c r="AC26616" s="109"/>
    </row>
    <row r="26617" spans="19:29" x14ac:dyDescent="0.25">
      <c r="S26617" s="108"/>
      <c r="U26617" s="108"/>
      <c r="W26617" s="108"/>
      <c r="Y26617" s="108"/>
      <c r="AA26617" s="108"/>
      <c r="AC26617" s="108"/>
    </row>
    <row r="26618" spans="19:29" x14ac:dyDescent="0.25">
      <c r="S26618" s="109"/>
      <c r="U26618" s="109"/>
      <c r="W26618" s="109"/>
      <c r="Y26618" s="109"/>
      <c r="AA26618" s="109"/>
      <c r="AC26618" s="109"/>
    </row>
    <row r="26619" spans="19:29" x14ac:dyDescent="0.25">
      <c r="S26619" s="108"/>
      <c r="U26619" s="108"/>
      <c r="W26619" s="108"/>
      <c r="Y26619" s="108"/>
      <c r="AA26619" s="108"/>
      <c r="AC26619" s="108"/>
    </row>
    <row r="26620" spans="19:29" x14ac:dyDescent="0.25">
      <c r="S26620" s="108"/>
      <c r="U26620" s="108"/>
      <c r="W26620" s="108"/>
      <c r="Y26620" s="108"/>
      <c r="AA26620" s="108"/>
      <c r="AC26620" s="108"/>
    </row>
    <row r="26621" spans="19:29" x14ac:dyDescent="0.25">
      <c r="S26621" s="108"/>
      <c r="U26621" s="108"/>
      <c r="W26621" s="108"/>
      <c r="Y26621" s="108"/>
      <c r="AA26621" s="108"/>
      <c r="AC26621" s="108"/>
    </row>
    <row r="26622" spans="19:29" x14ac:dyDescent="0.25">
      <c r="S26622" s="110"/>
      <c r="U26622" s="110"/>
      <c r="W26622" s="110"/>
      <c r="Y26622" s="110"/>
      <c r="AA26622" s="110"/>
      <c r="AC26622" s="110"/>
    </row>
    <row r="26623" spans="19:29" x14ac:dyDescent="0.25">
      <c r="S26623" s="110"/>
      <c r="U26623" s="110"/>
      <c r="W26623" s="110"/>
      <c r="Y26623" s="110"/>
      <c r="AA26623" s="110"/>
      <c r="AC26623" s="110"/>
    </row>
    <row r="26624" spans="19:29" x14ac:dyDescent="0.25">
      <c r="S26624" s="110"/>
      <c r="U26624" s="110"/>
      <c r="W26624" s="110"/>
      <c r="Y26624" s="110"/>
      <c r="AA26624" s="110"/>
      <c r="AC26624" s="110"/>
    </row>
    <row r="26625" spans="19:29" x14ac:dyDescent="0.25">
      <c r="S26625" s="110"/>
      <c r="U26625" s="110"/>
      <c r="W26625" s="110"/>
      <c r="Y26625" s="110"/>
      <c r="AA26625" s="110"/>
      <c r="AC26625" s="110"/>
    </row>
    <row r="26626" spans="19:29" x14ac:dyDescent="0.25">
      <c r="S26626" s="111"/>
      <c r="U26626" s="111"/>
      <c r="W26626" s="111"/>
      <c r="Y26626" s="111"/>
      <c r="AA26626" s="111"/>
      <c r="AC26626" s="111"/>
    </row>
    <row r="26627" spans="19:29" x14ac:dyDescent="0.25">
      <c r="S26627" s="107"/>
      <c r="U26627" s="107"/>
      <c r="W26627" s="107"/>
      <c r="Y26627" s="107"/>
      <c r="AA26627" s="107"/>
      <c r="AC26627" s="107"/>
    </row>
    <row r="26628" spans="19:29" x14ac:dyDescent="0.25">
      <c r="S26628" s="108"/>
      <c r="U26628" s="108"/>
      <c r="W26628" s="108"/>
      <c r="Y26628" s="108"/>
      <c r="AA26628" s="108"/>
      <c r="AC26628" s="108"/>
    </row>
    <row r="26629" spans="19:29" x14ac:dyDescent="0.25">
      <c r="S26629" s="108"/>
      <c r="U26629" s="108"/>
      <c r="W26629" s="108"/>
      <c r="Y26629" s="108"/>
      <c r="AA26629" s="108"/>
      <c r="AC26629" s="108"/>
    </row>
    <row r="26630" spans="19:29" x14ac:dyDescent="0.25">
      <c r="S26630" s="109"/>
      <c r="U26630" s="109"/>
      <c r="W26630" s="109"/>
      <c r="Y26630" s="109"/>
      <c r="AA26630" s="109"/>
      <c r="AC26630" s="109"/>
    </row>
    <row r="26631" spans="19:29" x14ac:dyDescent="0.25">
      <c r="S26631" s="108"/>
      <c r="U26631" s="108"/>
      <c r="W26631" s="108"/>
      <c r="Y26631" s="108"/>
      <c r="AA26631" s="108"/>
      <c r="AC26631" s="108"/>
    </row>
    <row r="26632" spans="19:29" x14ac:dyDescent="0.25">
      <c r="S26632" s="108"/>
      <c r="U26632" s="108"/>
      <c r="W26632" s="108"/>
      <c r="Y26632" s="108"/>
      <c r="AA26632" s="108"/>
      <c r="AC26632" s="108"/>
    </row>
    <row r="26633" spans="19:29" x14ac:dyDescent="0.25">
      <c r="S26633" s="109"/>
      <c r="U26633" s="109"/>
      <c r="W26633" s="109"/>
      <c r="Y26633" s="109"/>
      <c r="AA26633" s="109"/>
      <c r="AC26633" s="109"/>
    </row>
    <row r="26634" spans="19:29" x14ac:dyDescent="0.25">
      <c r="S26634" s="108"/>
      <c r="U26634" s="108"/>
      <c r="W26634" s="108"/>
      <c r="Y26634" s="108"/>
      <c r="AA26634" s="108"/>
      <c r="AC26634" s="108"/>
    </row>
    <row r="26635" spans="19:29" x14ac:dyDescent="0.25">
      <c r="S26635" s="109"/>
      <c r="U26635" s="109"/>
      <c r="W26635" s="109"/>
      <c r="Y26635" s="109"/>
      <c r="AA26635" s="109"/>
      <c r="AC26635" s="109"/>
    </row>
    <row r="26636" spans="19:29" x14ac:dyDescent="0.25">
      <c r="S26636" s="108"/>
      <c r="U26636" s="108"/>
      <c r="W26636" s="108"/>
      <c r="Y26636" s="108"/>
      <c r="AA26636" s="108"/>
      <c r="AC26636" s="108"/>
    </row>
    <row r="26637" spans="19:29" x14ac:dyDescent="0.25">
      <c r="S26637" s="108"/>
      <c r="U26637" s="108"/>
      <c r="W26637" s="108"/>
      <c r="Y26637" s="108"/>
      <c r="AA26637" s="108"/>
      <c r="AC26637" s="108"/>
    </row>
    <row r="26638" spans="19:29" x14ac:dyDescent="0.25">
      <c r="S26638" s="108"/>
      <c r="U26638" s="108"/>
      <c r="W26638" s="108"/>
      <c r="Y26638" s="108"/>
      <c r="AA26638" s="108"/>
      <c r="AC26638" s="108"/>
    </row>
    <row r="26639" spans="19:29" x14ac:dyDescent="0.25">
      <c r="S26639" s="110"/>
      <c r="U26639" s="110"/>
      <c r="W26639" s="110"/>
      <c r="Y26639" s="110"/>
      <c r="AA26639" s="110"/>
      <c r="AC26639" s="110"/>
    </row>
    <row r="26640" spans="19:29" x14ac:dyDescent="0.25">
      <c r="S26640" s="110"/>
      <c r="U26640" s="110"/>
      <c r="W26640" s="110"/>
      <c r="Y26640" s="110"/>
      <c r="AA26640" s="110"/>
      <c r="AC26640" s="110"/>
    </row>
    <row r="26641" spans="19:29" x14ac:dyDescent="0.25">
      <c r="S26641" s="110"/>
      <c r="U26641" s="110"/>
      <c r="W26641" s="110"/>
      <c r="Y26641" s="110"/>
      <c r="AA26641" s="110"/>
      <c r="AC26641" s="110"/>
    </row>
    <row r="26642" spans="19:29" x14ac:dyDescent="0.25">
      <c r="S26642" s="110"/>
      <c r="U26642" s="110"/>
      <c r="W26642" s="110"/>
      <c r="Y26642" s="110"/>
      <c r="AA26642" s="110"/>
      <c r="AC26642" s="110"/>
    </row>
    <row r="26643" spans="19:29" x14ac:dyDescent="0.25">
      <c r="S26643" s="111"/>
      <c r="U26643" s="111"/>
      <c r="W26643" s="111"/>
      <c r="Y26643" s="111"/>
      <c r="AA26643" s="111"/>
      <c r="AC26643" s="111"/>
    </row>
    <row r="26644" spans="19:29" x14ac:dyDescent="0.25">
      <c r="S26644" s="107"/>
      <c r="U26644" s="107"/>
      <c r="W26644" s="107"/>
      <c r="Y26644" s="107"/>
      <c r="AA26644" s="107"/>
      <c r="AC26644" s="107"/>
    </row>
    <row r="26645" spans="19:29" x14ac:dyDescent="0.25">
      <c r="S26645" s="108"/>
      <c r="U26645" s="108"/>
      <c r="W26645" s="108"/>
      <c r="Y26645" s="108"/>
      <c r="AA26645" s="108"/>
      <c r="AC26645" s="108"/>
    </row>
    <row r="26646" spans="19:29" x14ac:dyDescent="0.25">
      <c r="S26646" s="108"/>
      <c r="U26646" s="108"/>
      <c r="W26646" s="108"/>
      <c r="Y26646" s="108"/>
      <c r="AA26646" s="108"/>
      <c r="AC26646" s="108"/>
    </row>
    <row r="26647" spans="19:29" x14ac:dyDescent="0.25">
      <c r="S26647" s="109"/>
      <c r="U26647" s="109"/>
      <c r="W26647" s="109"/>
      <c r="Y26647" s="109"/>
      <c r="AA26647" s="109"/>
      <c r="AC26647" s="109"/>
    </row>
    <row r="26648" spans="19:29" x14ac:dyDescent="0.25">
      <c r="S26648" s="108"/>
      <c r="U26648" s="108"/>
      <c r="W26648" s="108"/>
      <c r="Y26648" s="108"/>
      <c r="AA26648" s="108"/>
      <c r="AC26648" s="108"/>
    </row>
    <row r="26649" spans="19:29" x14ac:dyDescent="0.25">
      <c r="S26649" s="108"/>
      <c r="U26649" s="108"/>
      <c r="W26649" s="108"/>
      <c r="Y26649" s="108"/>
      <c r="AA26649" s="108"/>
      <c r="AC26649" s="108"/>
    </row>
    <row r="26650" spans="19:29" x14ac:dyDescent="0.25">
      <c r="S26650" s="109"/>
      <c r="U26650" s="109"/>
      <c r="W26650" s="109"/>
      <c r="Y26650" s="109"/>
      <c r="AA26650" s="109"/>
      <c r="AC26650" s="109"/>
    </row>
    <row r="26651" spans="19:29" x14ac:dyDescent="0.25">
      <c r="S26651" s="108"/>
      <c r="U26651" s="108"/>
      <c r="W26651" s="108"/>
      <c r="Y26651" s="108"/>
      <c r="AA26651" s="108"/>
      <c r="AC26651" s="108"/>
    </row>
    <row r="26652" spans="19:29" x14ac:dyDescent="0.25">
      <c r="S26652" s="109"/>
      <c r="U26652" s="109"/>
      <c r="W26652" s="109"/>
      <c r="Y26652" s="109"/>
      <c r="AA26652" s="109"/>
      <c r="AC26652" s="109"/>
    </row>
    <row r="26653" spans="19:29" x14ac:dyDescent="0.25">
      <c r="S26653" s="108"/>
      <c r="U26653" s="108"/>
      <c r="W26653" s="108"/>
      <c r="Y26653" s="108"/>
      <c r="AA26653" s="108"/>
      <c r="AC26653" s="108"/>
    </row>
    <row r="26654" spans="19:29" x14ac:dyDescent="0.25">
      <c r="S26654" s="108"/>
      <c r="U26654" s="108"/>
      <c r="W26654" s="108"/>
      <c r="Y26654" s="108"/>
      <c r="AA26654" s="108"/>
      <c r="AC26654" s="108"/>
    </row>
    <row r="26655" spans="19:29" x14ac:dyDescent="0.25">
      <c r="S26655" s="108"/>
      <c r="U26655" s="108"/>
      <c r="W26655" s="108"/>
      <c r="Y26655" s="108"/>
      <c r="AA26655" s="108"/>
      <c r="AC26655" s="108"/>
    </row>
    <row r="26656" spans="19:29" x14ac:dyDescent="0.25">
      <c r="S26656" s="110"/>
      <c r="U26656" s="110"/>
      <c r="W26656" s="110"/>
      <c r="Y26656" s="110"/>
      <c r="AA26656" s="110"/>
      <c r="AC26656" s="110"/>
    </row>
    <row r="26657" spans="19:29" x14ac:dyDescent="0.25">
      <c r="S26657" s="110"/>
      <c r="U26657" s="110"/>
      <c r="W26657" s="110"/>
      <c r="Y26657" s="110"/>
      <c r="AA26657" s="110"/>
      <c r="AC26657" s="110"/>
    </row>
    <row r="26658" spans="19:29" x14ac:dyDescent="0.25">
      <c r="S26658" s="110"/>
      <c r="U26658" s="110"/>
      <c r="W26658" s="110"/>
      <c r="Y26658" s="110"/>
      <c r="AA26658" s="110"/>
      <c r="AC26658" s="110"/>
    </row>
    <row r="26659" spans="19:29" x14ac:dyDescent="0.25">
      <c r="S26659" s="110"/>
      <c r="U26659" s="110"/>
      <c r="W26659" s="110"/>
      <c r="Y26659" s="110"/>
      <c r="AA26659" s="110"/>
      <c r="AC26659" s="110"/>
    </row>
    <row r="26660" spans="19:29" x14ac:dyDescent="0.25">
      <c r="S26660" s="111"/>
      <c r="U26660" s="111"/>
      <c r="W26660" s="111"/>
      <c r="Y26660" s="111"/>
      <c r="AA26660" s="111"/>
      <c r="AC26660" s="111"/>
    </row>
    <row r="26661" spans="19:29" x14ac:dyDescent="0.25">
      <c r="S26661" s="107"/>
      <c r="U26661" s="107"/>
      <c r="W26661" s="107"/>
      <c r="Y26661" s="107"/>
      <c r="AA26661" s="107"/>
      <c r="AC26661" s="107"/>
    </row>
    <row r="26662" spans="19:29" x14ac:dyDescent="0.25">
      <c r="S26662" s="108"/>
      <c r="U26662" s="108"/>
      <c r="W26662" s="108"/>
      <c r="Y26662" s="108"/>
      <c r="AA26662" s="108"/>
      <c r="AC26662" s="108"/>
    </row>
    <row r="26663" spans="19:29" x14ac:dyDescent="0.25">
      <c r="S26663" s="108"/>
      <c r="U26663" s="108"/>
      <c r="W26663" s="108"/>
      <c r="Y26663" s="108"/>
      <c r="AA26663" s="108"/>
      <c r="AC26663" s="108"/>
    </row>
    <row r="26664" spans="19:29" x14ac:dyDescent="0.25">
      <c r="S26664" s="109"/>
      <c r="U26664" s="109"/>
      <c r="W26664" s="109"/>
      <c r="Y26664" s="109"/>
      <c r="AA26664" s="109"/>
      <c r="AC26664" s="109"/>
    </row>
    <row r="26665" spans="19:29" x14ac:dyDescent="0.25">
      <c r="S26665" s="108"/>
      <c r="U26665" s="108"/>
      <c r="W26665" s="108"/>
      <c r="Y26665" s="108"/>
      <c r="AA26665" s="108"/>
      <c r="AC26665" s="108"/>
    </row>
    <row r="26666" spans="19:29" x14ac:dyDescent="0.25">
      <c r="S26666" s="108"/>
      <c r="U26666" s="108"/>
      <c r="W26666" s="108"/>
      <c r="Y26666" s="108"/>
      <c r="AA26666" s="108"/>
      <c r="AC26666" s="108"/>
    </row>
    <row r="26667" spans="19:29" x14ac:dyDescent="0.25">
      <c r="S26667" s="109"/>
      <c r="U26667" s="109"/>
      <c r="W26667" s="109"/>
      <c r="Y26667" s="109"/>
      <c r="AA26667" s="109"/>
      <c r="AC26667" s="109"/>
    </row>
    <row r="26668" spans="19:29" x14ac:dyDescent="0.25">
      <c r="S26668" s="108"/>
      <c r="U26668" s="108"/>
      <c r="W26668" s="108"/>
      <c r="Y26668" s="108"/>
      <c r="AA26668" s="108"/>
      <c r="AC26668" s="108"/>
    </row>
    <row r="26669" spans="19:29" x14ac:dyDescent="0.25">
      <c r="S26669" s="109"/>
      <c r="U26669" s="109"/>
      <c r="W26669" s="109"/>
      <c r="Y26669" s="109"/>
      <c r="AA26669" s="109"/>
      <c r="AC26669" s="109"/>
    </row>
    <row r="26670" spans="19:29" x14ac:dyDescent="0.25">
      <c r="S26670" s="108"/>
      <c r="U26670" s="108"/>
      <c r="W26670" s="108"/>
      <c r="Y26670" s="108"/>
      <c r="AA26670" s="108"/>
      <c r="AC26670" s="108"/>
    </row>
    <row r="26671" spans="19:29" x14ac:dyDescent="0.25">
      <c r="S26671" s="108"/>
      <c r="U26671" s="108"/>
      <c r="W26671" s="108"/>
      <c r="Y26671" s="108"/>
      <c r="AA26671" s="108"/>
      <c r="AC26671" s="108"/>
    </row>
    <row r="26672" spans="19:29" x14ac:dyDescent="0.25">
      <c r="S26672" s="108"/>
      <c r="U26672" s="108"/>
      <c r="W26672" s="108"/>
      <c r="Y26672" s="108"/>
      <c r="AA26672" s="108"/>
      <c r="AC26672" s="108"/>
    </row>
    <row r="26673" spans="19:29" x14ac:dyDescent="0.25">
      <c r="S26673" s="110"/>
      <c r="U26673" s="110"/>
      <c r="W26673" s="110"/>
      <c r="Y26673" s="110"/>
      <c r="AA26673" s="110"/>
      <c r="AC26673" s="110"/>
    </row>
    <row r="26674" spans="19:29" x14ac:dyDescent="0.25">
      <c r="S26674" s="110"/>
      <c r="U26674" s="110"/>
      <c r="W26674" s="110"/>
      <c r="Y26674" s="110"/>
      <c r="AA26674" s="110"/>
      <c r="AC26674" s="110"/>
    </row>
    <row r="26675" spans="19:29" x14ac:dyDescent="0.25">
      <c r="S26675" s="110"/>
      <c r="U26675" s="110"/>
      <c r="W26675" s="110"/>
      <c r="Y26675" s="110"/>
      <c r="AA26675" s="110"/>
      <c r="AC26675" s="110"/>
    </row>
    <row r="26676" spans="19:29" x14ac:dyDescent="0.25">
      <c r="S26676" s="110"/>
      <c r="U26676" s="110"/>
      <c r="W26676" s="110"/>
      <c r="Y26676" s="110"/>
      <c r="AA26676" s="110"/>
      <c r="AC26676" s="110"/>
    </row>
    <row r="26677" spans="19:29" x14ac:dyDescent="0.25">
      <c r="S26677" s="111"/>
      <c r="U26677" s="111"/>
      <c r="W26677" s="111"/>
      <c r="Y26677" s="111"/>
      <c r="AA26677" s="111"/>
      <c r="AC26677" s="111"/>
    </row>
    <row r="26678" spans="19:29" x14ac:dyDescent="0.25">
      <c r="S26678" s="107"/>
      <c r="U26678" s="107"/>
      <c r="W26678" s="107"/>
      <c r="Y26678" s="107"/>
      <c r="AA26678" s="107"/>
      <c r="AC26678" s="107"/>
    </row>
    <row r="26679" spans="19:29" x14ac:dyDescent="0.25">
      <c r="S26679" s="108"/>
      <c r="U26679" s="108"/>
      <c r="W26679" s="108"/>
      <c r="Y26679" s="108"/>
      <c r="AA26679" s="108"/>
      <c r="AC26679" s="108"/>
    </row>
    <row r="26680" spans="19:29" x14ac:dyDescent="0.25">
      <c r="S26680" s="108"/>
      <c r="U26680" s="108"/>
      <c r="W26680" s="108"/>
      <c r="Y26680" s="108"/>
      <c r="AA26680" s="108"/>
      <c r="AC26680" s="108"/>
    </row>
    <row r="26681" spans="19:29" x14ac:dyDescent="0.25">
      <c r="S26681" s="109"/>
      <c r="U26681" s="109"/>
      <c r="W26681" s="109"/>
      <c r="Y26681" s="109"/>
      <c r="AA26681" s="109"/>
      <c r="AC26681" s="109"/>
    </row>
    <row r="26682" spans="19:29" x14ac:dyDescent="0.25">
      <c r="S26682" s="108"/>
      <c r="U26682" s="108"/>
      <c r="W26682" s="108"/>
      <c r="Y26682" s="108"/>
      <c r="AA26682" s="108"/>
      <c r="AC26682" s="108"/>
    </row>
    <row r="26683" spans="19:29" x14ac:dyDescent="0.25">
      <c r="S26683" s="108"/>
      <c r="U26683" s="108"/>
      <c r="W26683" s="108"/>
      <c r="Y26683" s="108"/>
      <c r="AA26683" s="108"/>
      <c r="AC26683" s="108"/>
    </row>
    <row r="26684" spans="19:29" x14ac:dyDescent="0.25">
      <c r="S26684" s="109"/>
      <c r="U26684" s="109"/>
      <c r="W26684" s="109"/>
      <c r="Y26684" s="109"/>
      <c r="AA26684" s="109"/>
      <c r="AC26684" s="109"/>
    </row>
    <row r="26685" spans="19:29" x14ac:dyDescent="0.25">
      <c r="S26685" s="108"/>
      <c r="U26685" s="108"/>
      <c r="W26685" s="108"/>
      <c r="Y26685" s="108"/>
      <c r="AA26685" s="108"/>
      <c r="AC26685" s="108"/>
    </row>
    <row r="26686" spans="19:29" x14ac:dyDescent="0.25">
      <c r="S26686" s="109"/>
      <c r="U26686" s="109"/>
      <c r="W26686" s="109"/>
      <c r="Y26686" s="109"/>
      <c r="AA26686" s="109"/>
      <c r="AC26686" s="109"/>
    </row>
    <row r="26687" spans="19:29" x14ac:dyDescent="0.25">
      <c r="S26687" s="108"/>
      <c r="U26687" s="108"/>
      <c r="W26687" s="108"/>
      <c r="Y26687" s="108"/>
      <c r="AA26687" s="108"/>
      <c r="AC26687" s="108"/>
    </row>
    <row r="26688" spans="19:29" x14ac:dyDescent="0.25">
      <c r="S26688" s="108"/>
      <c r="U26688" s="108"/>
      <c r="W26688" s="108"/>
      <c r="Y26688" s="108"/>
      <c r="AA26688" s="108"/>
      <c r="AC26688" s="108"/>
    </row>
    <row r="26689" spans="19:29" x14ac:dyDescent="0.25">
      <c r="S26689" s="108"/>
      <c r="U26689" s="108"/>
      <c r="W26689" s="108"/>
      <c r="Y26689" s="108"/>
      <c r="AA26689" s="108"/>
      <c r="AC26689" s="108"/>
    </row>
    <row r="26690" spans="19:29" x14ac:dyDescent="0.25">
      <c r="S26690" s="110"/>
      <c r="U26690" s="110"/>
      <c r="W26690" s="110"/>
      <c r="Y26690" s="110"/>
      <c r="AA26690" s="110"/>
      <c r="AC26690" s="110"/>
    </row>
    <row r="26691" spans="19:29" x14ac:dyDescent="0.25">
      <c r="S26691" s="110"/>
      <c r="U26691" s="110"/>
      <c r="W26691" s="110"/>
      <c r="Y26691" s="110"/>
      <c r="AA26691" s="110"/>
      <c r="AC26691" s="110"/>
    </row>
    <row r="26692" spans="19:29" x14ac:dyDescent="0.25">
      <c r="S26692" s="110"/>
      <c r="U26692" s="110"/>
      <c r="W26692" s="110"/>
      <c r="Y26692" s="110"/>
      <c r="AA26692" s="110"/>
      <c r="AC26692" s="110"/>
    </row>
    <row r="26693" spans="19:29" x14ac:dyDescent="0.25">
      <c r="S26693" s="110"/>
      <c r="U26693" s="110"/>
      <c r="W26693" s="110"/>
      <c r="Y26693" s="110"/>
      <c r="AA26693" s="110"/>
      <c r="AC26693" s="110"/>
    </row>
    <row r="26694" spans="19:29" x14ac:dyDescent="0.25">
      <c r="S26694" s="111"/>
      <c r="U26694" s="111"/>
      <c r="W26694" s="111"/>
      <c r="Y26694" s="111"/>
      <c r="AA26694" s="111"/>
      <c r="AC26694" s="111"/>
    </row>
    <row r="26695" spans="19:29" x14ac:dyDescent="0.25">
      <c r="S26695" s="107"/>
      <c r="U26695" s="107"/>
      <c r="W26695" s="107"/>
      <c r="Y26695" s="107"/>
      <c r="AA26695" s="107"/>
      <c r="AC26695" s="107"/>
    </row>
    <row r="26696" spans="19:29" x14ac:dyDescent="0.25">
      <c r="S26696" s="108"/>
      <c r="U26696" s="108"/>
      <c r="W26696" s="108"/>
      <c r="Y26696" s="108"/>
      <c r="AA26696" s="108"/>
      <c r="AC26696" s="108"/>
    </row>
    <row r="26697" spans="19:29" x14ac:dyDescent="0.25">
      <c r="S26697" s="108"/>
      <c r="U26697" s="108"/>
      <c r="W26697" s="108"/>
      <c r="Y26697" s="108"/>
      <c r="AA26697" s="108"/>
      <c r="AC26697" s="108"/>
    </row>
    <row r="26698" spans="19:29" x14ac:dyDescent="0.25">
      <c r="S26698" s="109"/>
      <c r="U26698" s="109"/>
      <c r="W26698" s="109"/>
      <c r="Y26698" s="109"/>
      <c r="AA26698" s="109"/>
      <c r="AC26698" s="109"/>
    </row>
    <row r="26699" spans="19:29" x14ac:dyDescent="0.25">
      <c r="S26699" s="108"/>
      <c r="U26699" s="108"/>
      <c r="W26699" s="108"/>
      <c r="Y26699" s="108"/>
      <c r="AA26699" s="108"/>
      <c r="AC26699" s="108"/>
    </row>
    <row r="26700" spans="19:29" x14ac:dyDescent="0.25">
      <c r="S26700" s="108"/>
      <c r="U26700" s="108"/>
      <c r="W26700" s="108"/>
      <c r="Y26700" s="108"/>
      <c r="AA26700" s="108"/>
      <c r="AC26700" s="108"/>
    </row>
    <row r="26701" spans="19:29" x14ac:dyDescent="0.25">
      <c r="S26701" s="109"/>
      <c r="U26701" s="109"/>
      <c r="W26701" s="109"/>
      <c r="Y26701" s="109"/>
      <c r="AA26701" s="109"/>
      <c r="AC26701" s="109"/>
    </row>
    <row r="26702" spans="19:29" x14ac:dyDescent="0.25">
      <c r="S26702" s="108"/>
      <c r="U26702" s="108"/>
      <c r="W26702" s="108"/>
      <c r="Y26702" s="108"/>
      <c r="AA26702" s="108"/>
      <c r="AC26702" s="108"/>
    </row>
    <row r="26703" spans="19:29" x14ac:dyDescent="0.25">
      <c r="S26703" s="109"/>
      <c r="U26703" s="109"/>
      <c r="W26703" s="109"/>
      <c r="Y26703" s="109"/>
      <c r="AA26703" s="109"/>
      <c r="AC26703" s="109"/>
    </row>
    <row r="26704" spans="19:29" x14ac:dyDescent="0.25">
      <c r="S26704" s="108"/>
      <c r="U26704" s="108"/>
      <c r="W26704" s="108"/>
      <c r="Y26704" s="108"/>
      <c r="AA26704" s="108"/>
      <c r="AC26704" s="108"/>
    </row>
    <row r="26705" spans="19:29" x14ac:dyDescent="0.25">
      <c r="S26705" s="108"/>
      <c r="U26705" s="108"/>
      <c r="W26705" s="108"/>
      <c r="Y26705" s="108"/>
      <c r="AA26705" s="108"/>
      <c r="AC26705" s="108"/>
    </row>
    <row r="26706" spans="19:29" x14ac:dyDescent="0.25">
      <c r="S26706" s="108"/>
      <c r="U26706" s="108"/>
      <c r="W26706" s="108"/>
      <c r="Y26706" s="108"/>
      <c r="AA26706" s="108"/>
      <c r="AC26706" s="108"/>
    </row>
    <row r="26707" spans="19:29" x14ac:dyDescent="0.25">
      <c r="S26707" s="110"/>
      <c r="U26707" s="110"/>
      <c r="W26707" s="110"/>
      <c r="Y26707" s="110"/>
      <c r="AA26707" s="110"/>
      <c r="AC26707" s="110"/>
    </row>
    <row r="26708" spans="19:29" x14ac:dyDescent="0.25">
      <c r="S26708" s="110"/>
      <c r="U26708" s="110"/>
      <c r="W26708" s="110"/>
      <c r="Y26708" s="110"/>
      <c r="AA26708" s="110"/>
      <c r="AC26708" s="110"/>
    </row>
    <row r="26709" spans="19:29" x14ac:dyDescent="0.25">
      <c r="S26709" s="110"/>
      <c r="U26709" s="110"/>
      <c r="W26709" s="110"/>
      <c r="Y26709" s="110"/>
      <c r="AA26709" s="110"/>
      <c r="AC26709" s="110"/>
    </row>
    <row r="26710" spans="19:29" x14ac:dyDescent="0.25">
      <c r="S26710" s="110"/>
      <c r="U26710" s="110"/>
      <c r="W26710" s="110"/>
      <c r="Y26710" s="110"/>
      <c r="AA26710" s="110"/>
      <c r="AC26710" s="110"/>
    </row>
    <row r="26711" spans="19:29" x14ac:dyDescent="0.25">
      <c r="S26711" s="111"/>
      <c r="U26711" s="111"/>
      <c r="W26711" s="111"/>
      <c r="Y26711" s="111"/>
      <c r="AA26711" s="111"/>
      <c r="AC26711" s="111"/>
    </row>
    <row r="26712" spans="19:29" x14ac:dyDescent="0.25">
      <c r="S26712" s="107"/>
      <c r="U26712" s="107"/>
      <c r="W26712" s="107"/>
      <c r="Y26712" s="107"/>
      <c r="AA26712" s="107"/>
      <c r="AC26712" s="107"/>
    </row>
    <row r="26713" spans="19:29" x14ac:dyDescent="0.25">
      <c r="S26713" s="108"/>
      <c r="U26713" s="108"/>
      <c r="W26713" s="108"/>
      <c r="Y26713" s="108"/>
      <c r="AA26713" s="108"/>
      <c r="AC26713" s="108"/>
    </row>
    <row r="26714" spans="19:29" x14ac:dyDescent="0.25">
      <c r="S26714" s="108"/>
      <c r="U26714" s="108"/>
      <c r="W26714" s="108"/>
      <c r="Y26714" s="108"/>
      <c r="AA26714" s="108"/>
      <c r="AC26714" s="108"/>
    </row>
    <row r="26715" spans="19:29" x14ac:dyDescent="0.25">
      <c r="S26715" s="109"/>
      <c r="U26715" s="109"/>
      <c r="W26715" s="109"/>
      <c r="Y26715" s="109"/>
      <c r="AA26715" s="109"/>
      <c r="AC26715" s="109"/>
    </row>
    <row r="26716" spans="19:29" x14ac:dyDescent="0.25">
      <c r="S26716" s="108"/>
      <c r="U26716" s="108"/>
      <c r="W26716" s="108"/>
      <c r="Y26716" s="108"/>
      <c r="AA26716" s="108"/>
      <c r="AC26716" s="108"/>
    </row>
    <row r="26717" spans="19:29" x14ac:dyDescent="0.25">
      <c r="S26717" s="108"/>
      <c r="U26717" s="108"/>
      <c r="W26717" s="108"/>
      <c r="Y26717" s="108"/>
      <c r="AA26717" s="108"/>
      <c r="AC26717" s="108"/>
    </row>
    <row r="26718" spans="19:29" x14ac:dyDescent="0.25">
      <c r="S26718" s="109"/>
      <c r="U26718" s="109"/>
      <c r="W26718" s="109"/>
      <c r="Y26718" s="109"/>
      <c r="AA26718" s="109"/>
      <c r="AC26718" s="109"/>
    </row>
    <row r="26719" spans="19:29" x14ac:dyDescent="0.25">
      <c r="S26719" s="108"/>
      <c r="U26719" s="108"/>
      <c r="W26719" s="108"/>
      <c r="Y26719" s="108"/>
      <c r="AA26719" s="108"/>
      <c r="AC26719" s="108"/>
    </row>
    <row r="26720" spans="19:29" x14ac:dyDescent="0.25">
      <c r="S26720" s="109"/>
      <c r="U26720" s="109"/>
      <c r="W26720" s="109"/>
      <c r="Y26720" s="109"/>
      <c r="AA26720" s="109"/>
      <c r="AC26720" s="109"/>
    </row>
    <row r="26721" spans="19:29" x14ac:dyDescent="0.25">
      <c r="S26721" s="108"/>
      <c r="U26721" s="108"/>
      <c r="W26721" s="108"/>
      <c r="Y26721" s="108"/>
      <c r="AA26721" s="108"/>
      <c r="AC26721" s="108"/>
    </row>
    <row r="26722" spans="19:29" x14ac:dyDescent="0.25">
      <c r="S26722" s="108"/>
      <c r="U26722" s="108"/>
      <c r="W26722" s="108"/>
      <c r="Y26722" s="108"/>
      <c r="AA26722" s="108"/>
      <c r="AC26722" s="108"/>
    </row>
    <row r="26723" spans="19:29" x14ac:dyDescent="0.25">
      <c r="S26723" s="108"/>
      <c r="U26723" s="108"/>
      <c r="W26723" s="108"/>
      <c r="Y26723" s="108"/>
      <c r="AA26723" s="108"/>
      <c r="AC26723" s="108"/>
    </row>
    <row r="26724" spans="19:29" x14ac:dyDescent="0.25">
      <c r="S26724" s="110"/>
      <c r="U26724" s="110"/>
      <c r="W26724" s="110"/>
      <c r="Y26724" s="110"/>
      <c r="AA26724" s="110"/>
      <c r="AC26724" s="110"/>
    </row>
    <row r="26725" spans="19:29" x14ac:dyDescent="0.25">
      <c r="S26725" s="110"/>
      <c r="U26725" s="110"/>
      <c r="W26725" s="110"/>
      <c r="Y26725" s="110"/>
      <c r="AA26725" s="110"/>
      <c r="AC26725" s="110"/>
    </row>
    <row r="26726" spans="19:29" x14ac:dyDescent="0.25">
      <c r="S26726" s="110"/>
      <c r="U26726" s="110"/>
      <c r="W26726" s="110"/>
      <c r="Y26726" s="110"/>
      <c r="AA26726" s="110"/>
      <c r="AC26726" s="110"/>
    </row>
    <row r="26727" spans="19:29" x14ac:dyDescent="0.25">
      <c r="S26727" s="110"/>
      <c r="U26727" s="110"/>
      <c r="W26727" s="110"/>
      <c r="Y26727" s="110"/>
      <c r="AA26727" s="110"/>
      <c r="AC26727" s="110"/>
    </row>
    <row r="26728" spans="19:29" x14ac:dyDescent="0.25">
      <c r="S26728" s="111"/>
      <c r="U26728" s="111"/>
      <c r="W26728" s="111"/>
      <c r="Y26728" s="111"/>
      <c r="AA26728" s="111"/>
      <c r="AC26728" s="111"/>
    </row>
    <row r="26729" spans="19:29" x14ac:dyDescent="0.25">
      <c r="S26729" s="107"/>
      <c r="U26729" s="107"/>
      <c r="W26729" s="107"/>
      <c r="Y26729" s="107"/>
      <c r="AA26729" s="107"/>
      <c r="AC26729" s="107"/>
    </row>
    <row r="26730" spans="19:29" x14ac:dyDescent="0.25">
      <c r="S26730" s="108"/>
      <c r="U26730" s="108"/>
      <c r="W26730" s="108"/>
      <c r="Y26730" s="108"/>
      <c r="AA26730" s="108"/>
      <c r="AC26730" s="108"/>
    </row>
    <row r="26731" spans="19:29" x14ac:dyDescent="0.25">
      <c r="S26731" s="108"/>
      <c r="U26731" s="108"/>
      <c r="W26731" s="108"/>
      <c r="Y26731" s="108"/>
      <c r="AA26731" s="108"/>
      <c r="AC26731" s="108"/>
    </row>
    <row r="26732" spans="19:29" x14ac:dyDescent="0.25">
      <c r="S26732" s="109"/>
      <c r="U26732" s="109"/>
      <c r="W26732" s="109"/>
      <c r="Y26732" s="109"/>
      <c r="AA26732" s="109"/>
      <c r="AC26732" s="109"/>
    </row>
    <row r="26733" spans="19:29" x14ac:dyDescent="0.25">
      <c r="S26733" s="108"/>
      <c r="U26733" s="108"/>
      <c r="W26733" s="108"/>
      <c r="Y26733" s="108"/>
      <c r="AA26733" s="108"/>
      <c r="AC26733" s="108"/>
    </row>
    <row r="26734" spans="19:29" x14ac:dyDescent="0.25">
      <c r="S26734" s="108"/>
      <c r="U26734" s="108"/>
      <c r="W26734" s="108"/>
      <c r="Y26734" s="108"/>
      <c r="AA26734" s="108"/>
      <c r="AC26734" s="108"/>
    </row>
    <row r="26735" spans="19:29" x14ac:dyDescent="0.25">
      <c r="S26735" s="109"/>
      <c r="U26735" s="109"/>
      <c r="W26735" s="109"/>
      <c r="Y26735" s="109"/>
      <c r="AA26735" s="109"/>
      <c r="AC26735" s="109"/>
    </row>
    <row r="26736" spans="19:29" x14ac:dyDescent="0.25">
      <c r="S26736" s="108"/>
      <c r="U26736" s="108"/>
      <c r="W26736" s="108"/>
      <c r="Y26736" s="108"/>
      <c r="AA26736" s="108"/>
      <c r="AC26736" s="108"/>
    </row>
    <row r="26737" spans="19:29" x14ac:dyDescent="0.25">
      <c r="S26737" s="109"/>
      <c r="U26737" s="109"/>
      <c r="W26737" s="109"/>
      <c r="Y26737" s="109"/>
      <c r="AA26737" s="109"/>
      <c r="AC26737" s="109"/>
    </row>
    <row r="26738" spans="19:29" x14ac:dyDescent="0.25">
      <c r="S26738" s="108"/>
      <c r="U26738" s="108"/>
      <c r="W26738" s="108"/>
      <c r="Y26738" s="108"/>
      <c r="AA26738" s="108"/>
      <c r="AC26738" s="108"/>
    </row>
    <row r="26739" spans="19:29" x14ac:dyDescent="0.25">
      <c r="S26739" s="108"/>
      <c r="U26739" s="108"/>
      <c r="W26739" s="108"/>
      <c r="Y26739" s="108"/>
      <c r="AA26739" s="108"/>
      <c r="AC26739" s="108"/>
    </row>
    <row r="26740" spans="19:29" x14ac:dyDescent="0.25">
      <c r="S26740" s="108"/>
      <c r="U26740" s="108"/>
      <c r="W26740" s="108"/>
      <c r="Y26740" s="108"/>
      <c r="AA26740" s="108"/>
      <c r="AC26740" s="108"/>
    </row>
    <row r="26741" spans="19:29" x14ac:dyDescent="0.25">
      <c r="S26741" s="110"/>
      <c r="U26741" s="110"/>
      <c r="W26741" s="110"/>
      <c r="Y26741" s="110"/>
      <c r="AA26741" s="110"/>
      <c r="AC26741" s="110"/>
    </row>
    <row r="26742" spans="19:29" x14ac:dyDescent="0.25">
      <c r="S26742" s="110"/>
      <c r="U26742" s="110"/>
      <c r="W26742" s="110"/>
      <c r="Y26742" s="110"/>
      <c r="AA26742" s="110"/>
      <c r="AC26742" s="110"/>
    </row>
    <row r="26743" spans="19:29" x14ac:dyDescent="0.25">
      <c r="S26743" s="110"/>
      <c r="U26743" s="110"/>
      <c r="W26743" s="110"/>
      <c r="Y26743" s="110"/>
      <c r="AA26743" s="110"/>
      <c r="AC26743" s="110"/>
    </row>
    <row r="26744" spans="19:29" x14ac:dyDescent="0.25">
      <c r="S26744" s="110"/>
      <c r="U26744" s="110"/>
      <c r="W26744" s="110"/>
      <c r="Y26744" s="110"/>
      <c r="AA26744" s="110"/>
      <c r="AC26744" s="110"/>
    </row>
    <row r="26745" spans="19:29" x14ac:dyDescent="0.25">
      <c r="S26745" s="111"/>
      <c r="U26745" s="111"/>
      <c r="W26745" s="111"/>
      <c r="Y26745" s="111"/>
      <c r="AA26745" s="111"/>
      <c r="AC26745" s="111"/>
    </row>
    <row r="26746" spans="19:29" x14ac:dyDescent="0.25">
      <c r="S26746" s="107"/>
      <c r="U26746" s="107"/>
      <c r="W26746" s="107"/>
      <c r="Y26746" s="107"/>
      <c r="AA26746" s="107"/>
      <c r="AC26746" s="107"/>
    </row>
    <row r="26747" spans="19:29" x14ac:dyDescent="0.25">
      <c r="S26747" s="108"/>
      <c r="U26747" s="108"/>
      <c r="W26747" s="108"/>
      <c r="Y26747" s="108"/>
      <c r="AA26747" s="108"/>
      <c r="AC26747" s="108"/>
    </row>
    <row r="26748" spans="19:29" x14ac:dyDescent="0.25">
      <c r="S26748" s="108"/>
      <c r="U26748" s="108"/>
      <c r="W26748" s="108"/>
      <c r="Y26748" s="108"/>
      <c r="AA26748" s="108"/>
      <c r="AC26748" s="108"/>
    </row>
    <row r="26749" spans="19:29" x14ac:dyDescent="0.25">
      <c r="S26749" s="109"/>
      <c r="U26749" s="109"/>
      <c r="W26749" s="109"/>
      <c r="Y26749" s="109"/>
      <c r="AA26749" s="109"/>
      <c r="AC26749" s="109"/>
    </row>
    <row r="26750" spans="19:29" x14ac:dyDescent="0.25">
      <c r="S26750" s="108"/>
      <c r="U26750" s="108"/>
      <c r="W26750" s="108"/>
      <c r="Y26750" s="108"/>
      <c r="AA26750" s="108"/>
      <c r="AC26750" s="108"/>
    </row>
    <row r="26751" spans="19:29" x14ac:dyDescent="0.25">
      <c r="S26751" s="108"/>
      <c r="U26751" s="108"/>
      <c r="W26751" s="108"/>
      <c r="Y26751" s="108"/>
      <c r="AA26751" s="108"/>
      <c r="AC26751" s="108"/>
    </row>
    <row r="26752" spans="19:29" x14ac:dyDescent="0.25">
      <c r="S26752" s="109"/>
      <c r="U26752" s="109"/>
      <c r="W26752" s="109"/>
      <c r="Y26752" s="109"/>
      <c r="AA26752" s="109"/>
      <c r="AC26752" s="109"/>
    </row>
    <row r="26753" spans="19:29" x14ac:dyDescent="0.25">
      <c r="S26753" s="108"/>
      <c r="U26753" s="108"/>
      <c r="W26753" s="108"/>
      <c r="Y26753" s="108"/>
      <c r="AA26753" s="108"/>
      <c r="AC26753" s="108"/>
    </row>
    <row r="26754" spans="19:29" x14ac:dyDescent="0.25">
      <c r="S26754" s="109"/>
      <c r="U26754" s="109"/>
      <c r="W26754" s="109"/>
      <c r="Y26754" s="109"/>
      <c r="AA26754" s="109"/>
      <c r="AC26754" s="109"/>
    </row>
    <row r="26755" spans="19:29" x14ac:dyDescent="0.25">
      <c r="S26755" s="108"/>
      <c r="U26755" s="108"/>
      <c r="W26755" s="108"/>
      <c r="Y26755" s="108"/>
      <c r="AA26755" s="108"/>
      <c r="AC26755" s="108"/>
    </row>
    <row r="26756" spans="19:29" x14ac:dyDescent="0.25">
      <c r="S26756" s="108"/>
      <c r="U26756" s="108"/>
      <c r="W26756" s="108"/>
      <c r="Y26756" s="108"/>
      <c r="AA26756" s="108"/>
      <c r="AC26756" s="108"/>
    </row>
    <row r="26757" spans="19:29" x14ac:dyDescent="0.25">
      <c r="S26757" s="108"/>
      <c r="U26757" s="108"/>
      <c r="W26757" s="108"/>
      <c r="Y26757" s="108"/>
      <c r="AA26757" s="108"/>
      <c r="AC26757" s="108"/>
    </row>
    <row r="26758" spans="19:29" x14ac:dyDescent="0.25">
      <c r="S26758" s="110"/>
      <c r="U26758" s="110"/>
      <c r="W26758" s="110"/>
      <c r="Y26758" s="110"/>
      <c r="AA26758" s="110"/>
      <c r="AC26758" s="110"/>
    </row>
    <row r="26759" spans="19:29" x14ac:dyDescent="0.25">
      <c r="S26759" s="110"/>
      <c r="U26759" s="110"/>
      <c r="W26759" s="110"/>
      <c r="Y26759" s="110"/>
      <c r="AA26759" s="110"/>
      <c r="AC26759" s="110"/>
    </row>
    <row r="26760" spans="19:29" x14ac:dyDescent="0.25">
      <c r="S26760" s="110"/>
      <c r="U26760" s="110"/>
      <c r="W26760" s="110"/>
      <c r="Y26760" s="110"/>
      <c r="AA26760" s="110"/>
      <c r="AC26760" s="110"/>
    </row>
    <row r="26761" spans="19:29" x14ac:dyDescent="0.25">
      <c r="S26761" s="110"/>
      <c r="U26761" s="110"/>
      <c r="W26761" s="110"/>
      <c r="Y26761" s="110"/>
      <c r="AA26761" s="110"/>
      <c r="AC26761" s="110"/>
    </row>
    <row r="26762" spans="19:29" x14ac:dyDescent="0.25">
      <c r="S26762" s="111"/>
      <c r="U26762" s="111"/>
      <c r="W26762" s="111"/>
      <c r="Y26762" s="111"/>
      <c r="AA26762" s="111"/>
      <c r="AC26762" s="111"/>
    </row>
    <row r="26763" spans="19:29" x14ac:dyDescent="0.25">
      <c r="S26763" s="107"/>
      <c r="U26763" s="107"/>
      <c r="W26763" s="107"/>
      <c r="Y26763" s="107"/>
      <c r="AA26763" s="107"/>
      <c r="AC26763" s="107"/>
    </row>
    <row r="26764" spans="19:29" x14ac:dyDescent="0.25">
      <c r="S26764" s="108"/>
      <c r="U26764" s="108"/>
      <c r="W26764" s="108"/>
      <c r="Y26764" s="108"/>
      <c r="AA26764" s="108"/>
      <c r="AC26764" s="108"/>
    </row>
    <row r="26765" spans="19:29" x14ac:dyDescent="0.25">
      <c r="S26765" s="108"/>
      <c r="U26765" s="108"/>
      <c r="W26765" s="108"/>
      <c r="Y26765" s="108"/>
      <c r="AA26765" s="108"/>
      <c r="AC26765" s="108"/>
    </row>
    <row r="26766" spans="19:29" x14ac:dyDescent="0.25">
      <c r="S26766" s="109"/>
      <c r="U26766" s="109"/>
      <c r="W26766" s="109"/>
      <c r="Y26766" s="109"/>
      <c r="AA26766" s="109"/>
      <c r="AC26766" s="109"/>
    </row>
    <row r="26767" spans="19:29" x14ac:dyDescent="0.25">
      <c r="S26767" s="108"/>
      <c r="U26767" s="108"/>
      <c r="W26767" s="108"/>
      <c r="Y26767" s="108"/>
      <c r="AA26767" s="108"/>
      <c r="AC26767" s="108"/>
    </row>
    <row r="26768" spans="19:29" x14ac:dyDescent="0.25">
      <c r="S26768" s="108"/>
      <c r="U26768" s="108"/>
      <c r="W26768" s="108"/>
      <c r="Y26768" s="108"/>
      <c r="AA26768" s="108"/>
      <c r="AC26768" s="108"/>
    </row>
    <row r="26769" spans="19:29" x14ac:dyDescent="0.25">
      <c r="S26769" s="109"/>
      <c r="U26769" s="109"/>
      <c r="W26769" s="109"/>
      <c r="Y26769" s="109"/>
      <c r="AA26769" s="109"/>
      <c r="AC26769" s="109"/>
    </row>
    <row r="26770" spans="19:29" x14ac:dyDescent="0.25">
      <c r="S26770" s="108"/>
      <c r="U26770" s="108"/>
      <c r="W26770" s="108"/>
      <c r="Y26770" s="108"/>
      <c r="AA26770" s="108"/>
      <c r="AC26770" s="108"/>
    </row>
    <row r="26771" spans="19:29" x14ac:dyDescent="0.25">
      <c r="S26771" s="109"/>
      <c r="U26771" s="109"/>
      <c r="W26771" s="109"/>
      <c r="Y26771" s="109"/>
      <c r="AA26771" s="109"/>
      <c r="AC26771" s="109"/>
    </row>
    <row r="26772" spans="19:29" x14ac:dyDescent="0.25">
      <c r="S26772" s="108"/>
      <c r="U26772" s="108"/>
      <c r="W26772" s="108"/>
      <c r="Y26772" s="108"/>
      <c r="AA26772" s="108"/>
      <c r="AC26772" s="108"/>
    </row>
    <row r="26773" spans="19:29" x14ac:dyDescent="0.25">
      <c r="S26773" s="108"/>
      <c r="U26773" s="108"/>
      <c r="W26773" s="108"/>
      <c r="Y26773" s="108"/>
      <c r="AA26773" s="108"/>
      <c r="AC26773" s="108"/>
    </row>
    <row r="26774" spans="19:29" x14ac:dyDescent="0.25">
      <c r="S26774" s="108"/>
      <c r="U26774" s="108"/>
      <c r="W26774" s="108"/>
      <c r="Y26774" s="108"/>
      <c r="AA26774" s="108"/>
      <c r="AC26774" s="108"/>
    </row>
    <row r="26775" spans="19:29" x14ac:dyDescent="0.25">
      <c r="S26775" s="110"/>
      <c r="U26775" s="110"/>
      <c r="W26775" s="110"/>
      <c r="Y26775" s="110"/>
      <c r="AA26775" s="110"/>
      <c r="AC26775" s="110"/>
    </row>
    <row r="26776" spans="19:29" x14ac:dyDescent="0.25">
      <c r="S26776" s="110"/>
      <c r="U26776" s="110"/>
      <c r="W26776" s="110"/>
      <c r="Y26776" s="110"/>
      <c r="AA26776" s="110"/>
      <c r="AC26776" s="110"/>
    </row>
    <row r="26777" spans="19:29" x14ac:dyDescent="0.25">
      <c r="S26777" s="110"/>
      <c r="U26777" s="110"/>
      <c r="W26777" s="110"/>
      <c r="Y26777" s="110"/>
      <c r="AA26777" s="110"/>
      <c r="AC26777" s="110"/>
    </row>
    <row r="26778" spans="19:29" x14ac:dyDescent="0.25">
      <c r="S26778" s="110"/>
      <c r="U26778" s="110"/>
      <c r="W26778" s="110"/>
      <c r="Y26778" s="110"/>
      <c r="AA26778" s="110"/>
      <c r="AC26778" s="110"/>
    </row>
    <row r="26779" spans="19:29" x14ac:dyDescent="0.25">
      <c r="S26779" s="111"/>
      <c r="U26779" s="111"/>
      <c r="W26779" s="111"/>
      <c r="Y26779" s="111"/>
      <c r="AA26779" s="111"/>
      <c r="AC26779" s="111"/>
    </row>
    <row r="26780" spans="19:29" x14ac:dyDescent="0.25">
      <c r="S26780" s="107"/>
      <c r="U26780" s="107"/>
      <c r="W26780" s="107"/>
      <c r="Y26780" s="107"/>
      <c r="AA26780" s="107"/>
      <c r="AC26780" s="107"/>
    </row>
    <row r="26781" spans="19:29" x14ac:dyDescent="0.25">
      <c r="S26781" s="108"/>
      <c r="U26781" s="108"/>
      <c r="W26781" s="108"/>
      <c r="Y26781" s="108"/>
      <c r="AA26781" s="108"/>
      <c r="AC26781" s="108"/>
    </row>
    <row r="26782" spans="19:29" x14ac:dyDescent="0.25">
      <c r="S26782" s="108"/>
      <c r="U26782" s="108"/>
      <c r="W26782" s="108"/>
      <c r="Y26782" s="108"/>
      <c r="AA26782" s="108"/>
      <c r="AC26782" s="108"/>
    </row>
    <row r="26783" spans="19:29" x14ac:dyDescent="0.25">
      <c r="S26783" s="109"/>
      <c r="U26783" s="109"/>
      <c r="W26783" s="109"/>
      <c r="Y26783" s="109"/>
      <c r="AA26783" s="109"/>
      <c r="AC26783" s="109"/>
    </row>
    <row r="26784" spans="19:29" x14ac:dyDescent="0.25">
      <c r="S26784" s="108"/>
      <c r="U26784" s="108"/>
      <c r="W26784" s="108"/>
      <c r="Y26784" s="108"/>
      <c r="AA26784" s="108"/>
      <c r="AC26784" s="108"/>
    </row>
    <row r="26785" spans="19:29" x14ac:dyDescent="0.25">
      <c r="S26785" s="108"/>
      <c r="U26785" s="108"/>
      <c r="W26785" s="108"/>
      <c r="Y26785" s="108"/>
      <c r="AA26785" s="108"/>
      <c r="AC26785" s="108"/>
    </row>
    <row r="26786" spans="19:29" x14ac:dyDescent="0.25">
      <c r="S26786" s="109"/>
      <c r="U26786" s="109"/>
      <c r="W26786" s="109"/>
      <c r="Y26786" s="109"/>
      <c r="AA26786" s="109"/>
      <c r="AC26786" s="109"/>
    </row>
    <row r="26787" spans="19:29" x14ac:dyDescent="0.25">
      <c r="S26787" s="108"/>
      <c r="U26787" s="108"/>
      <c r="W26787" s="108"/>
      <c r="Y26787" s="108"/>
      <c r="AA26787" s="108"/>
      <c r="AC26787" s="108"/>
    </row>
    <row r="26788" spans="19:29" x14ac:dyDescent="0.25">
      <c r="S26788" s="109"/>
      <c r="U26788" s="109"/>
      <c r="W26788" s="109"/>
      <c r="Y26788" s="109"/>
      <c r="AA26788" s="109"/>
      <c r="AC26788" s="109"/>
    </row>
    <row r="26789" spans="19:29" x14ac:dyDescent="0.25">
      <c r="S26789" s="108"/>
      <c r="U26789" s="108"/>
      <c r="W26789" s="108"/>
      <c r="Y26789" s="108"/>
      <c r="AA26789" s="108"/>
      <c r="AC26789" s="108"/>
    </row>
    <row r="26790" spans="19:29" x14ac:dyDescent="0.25">
      <c r="S26790" s="108"/>
      <c r="U26790" s="108"/>
      <c r="W26790" s="108"/>
      <c r="Y26790" s="108"/>
      <c r="AA26790" s="108"/>
      <c r="AC26790" s="108"/>
    </row>
    <row r="26791" spans="19:29" x14ac:dyDescent="0.25">
      <c r="S26791" s="108"/>
      <c r="U26791" s="108"/>
      <c r="W26791" s="108"/>
      <c r="Y26791" s="108"/>
      <c r="AA26791" s="108"/>
      <c r="AC26791" s="108"/>
    </row>
    <row r="26792" spans="19:29" x14ac:dyDescent="0.25">
      <c r="S26792" s="110"/>
      <c r="U26792" s="110"/>
      <c r="W26792" s="110"/>
      <c r="Y26792" s="110"/>
      <c r="AA26792" s="110"/>
      <c r="AC26792" s="110"/>
    </row>
    <row r="26793" spans="19:29" x14ac:dyDescent="0.25">
      <c r="S26793" s="110"/>
      <c r="U26793" s="110"/>
      <c r="W26793" s="110"/>
      <c r="Y26793" s="110"/>
      <c r="AA26793" s="110"/>
      <c r="AC26793" s="110"/>
    </row>
    <row r="26794" spans="19:29" x14ac:dyDescent="0.25">
      <c r="S26794" s="110"/>
      <c r="U26794" s="110"/>
      <c r="W26794" s="110"/>
      <c r="Y26794" s="110"/>
      <c r="AA26794" s="110"/>
      <c r="AC26794" s="110"/>
    </row>
    <row r="26795" spans="19:29" x14ac:dyDescent="0.25">
      <c r="S26795" s="110"/>
      <c r="U26795" s="110"/>
      <c r="W26795" s="110"/>
      <c r="Y26795" s="110"/>
      <c r="AA26795" s="110"/>
      <c r="AC26795" s="110"/>
    </row>
    <row r="26796" spans="19:29" x14ac:dyDescent="0.25">
      <c r="S26796" s="111"/>
      <c r="U26796" s="111"/>
      <c r="W26796" s="111"/>
      <c r="Y26796" s="111"/>
      <c r="AA26796" s="111"/>
      <c r="AC26796" s="111"/>
    </row>
    <row r="26797" spans="19:29" x14ac:dyDescent="0.25">
      <c r="S26797" s="107"/>
      <c r="U26797" s="107"/>
      <c r="W26797" s="107"/>
      <c r="Y26797" s="107"/>
      <c r="AA26797" s="107"/>
      <c r="AC26797" s="107"/>
    </row>
    <row r="26798" spans="19:29" x14ac:dyDescent="0.25">
      <c r="S26798" s="108"/>
      <c r="U26798" s="108"/>
      <c r="W26798" s="108"/>
      <c r="Y26798" s="108"/>
      <c r="AA26798" s="108"/>
      <c r="AC26798" s="108"/>
    </row>
    <row r="26799" spans="19:29" x14ac:dyDescent="0.25">
      <c r="S26799" s="108"/>
      <c r="U26799" s="108"/>
      <c r="W26799" s="108"/>
      <c r="Y26799" s="108"/>
      <c r="AA26799" s="108"/>
      <c r="AC26799" s="108"/>
    </row>
    <row r="26800" spans="19:29" x14ac:dyDescent="0.25">
      <c r="S26800" s="109"/>
      <c r="U26800" s="109"/>
      <c r="W26800" s="109"/>
      <c r="Y26800" s="109"/>
      <c r="AA26800" s="109"/>
      <c r="AC26800" s="109"/>
    </row>
    <row r="26801" spans="19:29" x14ac:dyDescent="0.25">
      <c r="S26801" s="108"/>
      <c r="U26801" s="108"/>
      <c r="W26801" s="108"/>
      <c r="Y26801" s="108"/>
      <c r="AA26801" s="108"/>
      <c r="AC26801" s="108"/>
    </row>
    <row r="26802" spans="19:29" x14ac:dyDescent="0.25">
      <c r="S26802" s="108"/>
      <c r="U26802" s="108"/>
      <c r="W26802" s="108"/>
      <c r="Y26802" s="108"/>
      <c r="AA26802" s="108"/>
      <c r="AC26802" s="108"/>
    </row>
    <row r="26803" spans="19:29" x14ac:dyDescent="0.25">
      <c r="S26803" s="109"/>
      <c r="U26803" s="109"/>
      <c r="W26803" s="109"/>
      <c r="Y26803" s="109"/>
      <c r="AA26803" s="109"/>
      <c r="AC26803" s="109"/>
    </row>
    <row r="26804" spans="19:29" x14ac:dyDescent="0.25">
      <c r="S26804" s="108"/>
      <c r="U26804" s="108"/>
      <c r="W26804" s="108"/>
      <c r="Y26804" s="108"/>
      <c r="AA26804" s="108"/>
      <c r="AC26804" s="108"/>
    </row>
    <row r="26805" spans="19:29" x14ac:dyDescent="0.25">
      <c r="S26805" s="109"/>
      <c r="U26805" s="109"/>
      <c r="W26805" s="109"/>
      <c r="Y26805" s="109"/>
      <c r="AA26805" s="109"/>
      <c r="AC26805" s="109"/>
    </row>
    <row r="26806" spans="19:29" x14ac:dyDescent="0.25">
      <c r="S26806" s="108"/>
      <c r="U26806" s="108"/>
      <c r="W26806" s="108"/>
      <c r="Y26806" s="108"/>
      <c r="AA26806" s="108"/>
      <c r="AC26806" s="108"/>
    </row>
    <row r="26807" spans="19:29" x14ac:dyDescent="0.25">
      <c r="S26807" s="108"/>
      <c r="U26807" s="108"/>
      <c r="W26807" s="108"/>
      <c r="Y26807" s="108"/>
      <c r="AA26807" s="108"/>
      <c r="AC26807" s="108"/>
    </row>
    <row r="26808" spans="19:29" x14ac:dyDescent="0.25">
      <c r="S26808" s="108"/>
      <c r="U26808" s="108"/>
      <c r="W26808" s="108"/>
      <c r="Y26808" s="108"/>
      <c r="AA26808" s="108"/>
      <c r="AC26808" s="108"/>
    </row>
    <row r="26809" spans="19:29" x14ac:dyDescent="0.25">
      <c r="S26809" s="110"/>
      <c r="U26809" s="110"/>
      <c r="W26809" s="110"/>
      <c r="Y26809" s="110"/>
      <c r="AA26809" s="110"/>
      <c r="AC26809" s="110"/>
    </row>
    <row r="26810" spans="19:29" x14ac:dyDescent="0.25">
      <c r="S26810" s="110"/>
      <c r="U26810" s="110"/>
      <c r="W26810" s="110"/>
      <c r="Y26810" s="110"/>
      <c r="AA26810" s="110"/>
      <c r="AC26810" s="110"/>
    </row>
    <row r="26811" spans="19:29" x14ac:dyDescent="0.25">
      <c r="S26811" s="110"/>
      <c r="U26811" s="110"/>
      <c r="W26811" s="110"/>
      <c r="Y26811" s="110"/>
      <c r="AA26811" s="110"/>
      <c r="AC26811" s="110"/>
    </row>
    <row r="26812" spans="19:29" x14ac:dyDescent="0.25">
      <c r="S26812" s="110"/>
      <c r="U26812" s="110"/>
      <c r="W26812" s="110"/>
      <c r="Y26812" s="110"/>
      <c r="AA26812" s="110"/>
      <c r="AC26812" s="110"/>
    </row>
    <row r="26813" spans="19:29" x14ac:dyDescent="0.25">
      <c r="S26813" s="111"/>
      <c r="U26813" s="111"/>
      <c r="W26813" s="111"/>
      <c r="Y26813" s="111"/>
      <c r="AA26813" s="111"/>
      <c r="AC26813" s="111"/>
    </row>
    <row r="26814" spans="19:29" x14ac:dyDescent="0.25">
      <c r="S26814" s="107"/>
      <c r="U26814" s="107"/>
      <c r="W26814" s="107"/>
      <c r="Y26814" s="107"/>
      <c r="AA26814" s="107"/>
      <c r="AC26814" s="107"/>
    </row>
    <row r="26815" spans="19:29" x14ac:dyDescent="0.25">
      <c r="S26815" s="108"/>
      <c r="U26815" s="108"/>
      <c r="W26815" s="108"/>
      <c r="Y26815" s="108"/>
      <c r="AA26815" s="108"/>
      <c r="AC26815" s="108"/>
    </row>
    <row r="26816" spans="19:29" x14ac:dyDescent="0.25">
      <c r="S26816" s="108"/>
      <c r="U26816" s="108"/>
      <c r="W26816" s="108"/>
      <c r="Y26816" s="108"/>
      <c r="AA26816" s="108"/>
      <c r="AC26816" s="108"/>
    </row>
    <row r="26817" spans="19:29" x14ac:dyDescent="0.25">
      <c r="S26817" s="109"/>
      <c r="U26817" s="109"/>
      <c r="W26817" s="109"/>
      <c r="Y26817" s="109"/>
      <c r="AA26817" s="109"/>
      <c r="AC26817" s="109"/>
    </row>
    <row r="26818" spans="19:29" x14ac:dyDescent="0.25">
      <c r="S26818" s="108"/>
      <c r="U26818" s="108"/>
      <c r="W26818" s="108"/>
      <c r="Y26818" s="108"/>
      <c r="AA26818" s="108"/>
      <c r="AC26818" s="108"/>
    </row>
    <row r="26819" spans="19:29" x14ac:dyDescent="0.25">
      <c r="S26819" s="108"/>
      <c r="U26819" s="108"/>
      <c r="W26819" s="108"/>
      <c r="Y26819" s="108"/>
      <c r="AA26819" s="108"/>
      <c r="AC26819" s="108"/>
    </row>
    <row r="26820" spans="19:29" x14ac:dyDescent="0.25">
      <c r="S26820" s="109"/>
      <c r="U26820" s="109"/>
      <c r="W26820" s="109"/>
      <c r="Y26820" s="109"/>
      <c r="AA26820" s="109"/>
      <c r="AC26820" s="109"/>
    </row>
    <row r="26821" spans="19:29" x14ac:dyDescent="0.25">
      <c r="S26821" s="108"/>
      <c r="U26821" s="108"/>
      <c r="W26821" s="108"/>
      <c r="Y26821" s="108"/>
      <c r="AA26821" s="108"/>
      <c r="AC26821" s="108"/>
    </row>
    <row r="26822" spans="19:29" x14ac:dyDescent="0.25">
      <c r="S26822" s="109"/>
      <c r="U26822" s="109"/>
      <c r="W26822" s="109"/>
      <c r="Y26822" s="109"/>
      <c r="AA26822" s="109"/>
      <c r="AC26822" s="109"/>
    </row>
    <row r="26823" spans="19:29" x14ac:dyDescent="0.25">
      <c r="S26823" s="108"/>
      <c r="U26823" s="108"/>
      <c r="W26823" s="108"/>
      <c r="Y26823" s="108"/>
      <c r="AA26823" s="108"/>
      <c r="AC26823" s="108"/>
    </row>
    <row r="26824" spans="19:29" x14ac:dyDescent="0.25">
      <c r="S26824" s="108"/>
      <c r="U26824" s="108"/>
      <c r="W26824" s="108"/>
      <c r="Y26824" s="108"/>
      <c r="AA26824" s="108"/>
      <c r="AC26824" s="108"/>
    </row>
    <row r="26825" spans="19:29" x14ac:dyDescent="0.25">
      <c r="S26825" s="108"/>
      <c r="U26825" s="108"/>
      <c r="W26825" s="108"/>
      <c r="Y26825" s="108"/>
      <c r="AA26825" s="108"/>
      <c r="AC26825" s="108"/>
    </row>
    <row r="26826" spans="19:29" x14ac:dyDescent="0.25">
      <c r="S26826" s="110"/>
      <c r="U26826" s="110"/>
      <c r="W26826" s="110"/>
      <c r="Y26826" s="110"/>
      <c r="AA26826" s="110"/>
      <c r="AC26826" s="110"/>
    </row>
    <row r="26827" spans="19:29" x14ac:dyDescent="0.25">
      <c r="S26827" s="110"/>
      <c r="U26827" s="110"/>
      <c r="W26827" s="110"/>
      <c r="Y26827" s="110"/>
      <c r="AA26827" s="110"/>
      <c r="AC26827" s="110"/>
    </row>
    <row r="26828" spans="19:29" x14ac:dyDescent="0.25">
      <c r="S26828" s="110"/>
      <c r="U26828" s="110"/>
      <c r="W26828" s="110"/>
      <c r="Y26828" s="110"/>
      <c r="AA26828" s="110"/>
      <c r="AC26828" s="110"/>
    </row>
    <row r="26829" spans="19:29" x14ac:dyDescent="0.25">
      <c r="S26829" s="110"/>
      <c r="U26829" s="110"/>
      <c r="W26829" s="110"/>
      <c r="Y26829" s="110"/>
      <c r="AA26829" s="110"/>
      <c r="AC26829" s="110"/>
    </row>
    <row r="26830" spans="19:29" x14ac:dyDescent="0.25">
      <c r="S26830" s="111"/>
      <c r="U26830" s="111"/>
      <c r="W26830" s="111"/>
      <c r="Y26830" s="111"/>
      <c r="AA26830" s="111"/>
      <c r="AC26830" s="111"/>
    </row>
    <row r="26831" spans="19:29" x14ac:dyDescent="0.25">
      <c r="S26831" s="107"/>
      <c r="U26831" s="107"/>
      <c r="W26831" s="107"/>
      <c r="Y26831" s="107"/>
      <c r="AA26831" s="107"/>
      <c r="AC26831" s="107"/>
    </row>
    <row r="26832" spans="19:29" x14ac:dyDescent="0.25">
      <c r="S26832" s="108"/>
      <c r="U26832" s="108"/>
      <c r="W26832" s="108"/>
      <c r="Y26832" s="108"/>
      <c r="AA26832" s="108"/>
      <c r="AC26832" s="108"/>
    </row>
    <row r="26833" spans="19:29" x14ac:dyDescent="0.25">
      <c r="S26833" s="108"/>
      <c r="U26833" s="108"/>
      <c r="W26833" s="108"/>
      <c r="Y26833" s="108"/>
      <c r="AA26833" s="108"/>
      <c r="AC26833" s="108"/>
    </row>
    <row r="26834" spans="19:29" x14ac:dyDescent="0.25">
      <c r="S26834" s="109"/>
      <c r="U26834" s="109"/>
      <c r="W26834" s="109"/>
      <c r="Y26834" s="109"/>
      <c r="AA26834" s="109"/>
      <c r="AC26834" s="109"/>
    </row>
    <row r="26835" spans="19:29" x14ac:dyDescent="0.25">
      <c r="S26835" s="108"/>
      <c r="U26835" s="108"/>
      <c r="W26835" s="108"/>
      <c r="Y26835" s="108"/>
      <c r="AA26835" s="108"/>
      <c r="AC26835" s="108"/>
    </row>
    <row r="26836" spans="19:29" x14ac:dyDescent="0.25">
      <c r="S26836" s="108"/>
      <c r="U26836" s="108"/>
      <c r="W26836" s="108"/>
      <c r="Y26836" s="108"/>
      <c r="AA26836" s="108"/>
      <c r="AC26836" s="108"/>
    </row>
    <row r="26837" spans="19:29" x14ac:dyDescent="0.25">
      <c r="S26837" s="109"/>
      <c r="U26837" s="109"/>
      <c r="W26837" s="109"/>
      <c r="Y26837" s="109"/>
      <c r="AA26837" s="109"/>
      <c r="AC26837" s="109"/>
    </row>
    <row r="26838" spans="19:29" x14ac:dyDescent="0.25">
      <c r="S26838" s="108"/>
      <c r="U26838" s="108"/>
      <c r="W26838" s="108"/>
      <c r="Y26838" s="108"/>
      <c r="AA26838" s="108"/>
      <c r="AC26838" s="108"/>
    </row>
    <row r="26839" spans="19:29" x14ac:dyDescent="0.25">
      <c r="S26839" s="109"/>
      <c r="U26839" s="109"/>
      <c r="W26839" s="109"/>
      <c r="Y26839" s="109"/>
      <c r="AA26839" s="109"/>
      <c r="AC26839" s="109"/>
    </row>
    <row r="26840" spans="19:29" x14ac:dyDescent="0.25">
      <c r="S26840" s="108"/>
      <c r="U26840" s="108"/>
      <c r="W26840" s="108"/>
      <c r="Y26840" s="108"/>
      <c r="AA26840" s="108"/>
      <c r="AC26840" s="108"/>
    </row>
    <row r="26841" spans="19:29" x14ac:dyDescent="0.25">
      <c r="S26841" s="108"/>
      <c r="U26841" s="108"/>
      <c r="W26841" s="108"/>
      <c r="Y26841" s="108"/>
      <c r="AA26841" s="108"/>
      <c r="AC26841" s="108"/>
    </row>
    <row r="26842" spans="19:29" x14ac:dyDescent="0.25">
      <c r="S26842" s="108"/>
      <c r="U26842" s="108"/>
      <c r="W26842" s="108"/>
      <c r="Y26842" s="108"/>
      <c r="AA26842" s="108"/>
      <c r="AC26842" s="108"/>
    </row>
    <row r="26843" spans="19:29" x14ac:dyDescent="0.25">
      <c r="S26843" s="110"/>
      <c r="U26843" s="110"/>
      <c r="W26843" s="110"/>
      <c r="Y26843" s="110"/>
      <c r="AA26843" s="110"/>
      <c r="AC26843" s="110"/>
    </row>
    <row r="26844" spans="19:29" x14ac:dyDescent="0.25">
      <c r="S26844" s="110"/>
      <c r="U26844" s="110"/>
      <c r="W26844" s="110"/>
      <c r="Y26844" s="110"/>
      <c r="AA26844" s="110"/>
      <c r="AC26844" s="110"/>
    </row>
    <row r="26845" spans="19:29" x14ac:dyDescent="0.25">
      <c r="S26845" s="110"/>
      <c r="U26845" s="110"/>
      <c r="W26845" s="110"/>
      <c r="Y26845" s="110"/>
      <c r="AA26845" s="110"/>
      <c r="AC26845" s="110"/>
    </row>
    <row r="26846" spans="19:29" x14ac:dyDescent="0.25">
      <c r="S26846" s="110"/>
      <c r="U26846" s="110"/>
      <c r="W26846" s="110"/>
      <c r="Y26846" s="110"/>
      <c r="AA26846" s="110"/>
      <c r="AC26846" s="110"/>
    </row>
    <row r="26847" spans="19:29" x14ac:dyDescent="0.25">
      <c r="S26847" s="111"/>
      <c r="U26847" s="111"/>
      <c r="W26847" s="111"/>
      <c r="Y26847" s="111"/>
      <c r="AA26847" s="111"/>
      <c r="AC26847" s="111"/>
    </row>
    <row r="26848" spans="19:29" x14ac:dyDescent="0.25">
      <c r="S26848" s="107"/>
      <c r="U26848" s="107"/>
      <c r="W26848" s="107"/>
      <c r="Y26848" s="107"/>
      <c r="AA26848" s="107"/>
      <c r="AC26848" s="107"/>
    </row>
    <row r="26849" spans="19:29" x14ac:dyDescent="0.25">
      <c r="S26849" s="108"/>
      <c r="U26849" s="108"/>
      <c r="W26849" s="108"/>
      <c r="Y26849" s="108"/>
      <c r="AA26849" s="108"/>
      <c r="AC26849" s="108"/>
    </row>
    <row r="26850" spans="19:29" x14ac:dyDescent="0.25">
      <c r="S26850" s="108"/>
      <c r="U26850" s="108"/>
      <c r="W26850" s="108"/>
      <c r="Y26850" s="108"/>
      <c r="AA26850" s="108"/>
      <c r="AC26850" s="108"/>
    </row>
    <row r="26851" spans="19:29" x14ac:dyDescent="0.25">
      <c r="S26851" s="109"/>
      <c r="U26851" s="109"/>
      <c r="W26851" s="109"/>
      <c r="Y26851" s="109"/>
      <c r="AA26851" s="109"/>
      <c r="AC26851" s="109"/>
    </row>
    <row r="26852" spans="19:29" x14ac:dyDescent="0.25">
      <c r="S26852" s="108"/>
      <c r="U26852" s="108"/>
      <c r="W26852" s="108"/>
      <c r="Y26852" s="108"/>
      <c r="AA26852" s="108"/>
      <c r="AC26852" s="108"/>
    </row>
    <row r="26853" spans="19:29" x14ac:dyDescent="0.25">
      <c r="S26853" s="108"/>
      <c r="U26853" s="108"/>
      <c r="W26853" s="108"/>
      <c r="Y26853" s="108"/>
      <c r="AA26853" s="108"/>
      <c r="AC26853" s="108"/>
    </row>
    <row r="26854" spans="19:29" x14ac:dyDescent="0.25">
      <c r="S26854" s="109"/>
      <c r="U26854" s="109"/>
      <c r="W26854" s="109"/>
      <c r="Y26854" s="109"/>
      <c r="AA26854" s="109"/>
      <c r="AC26854" s="109"/>
    </row>
    <row r="26855" spans="19:29" x14ac:dyDescent="0.25">
      <c r="S26855" s="108"/>
      <c r="U26855" s="108"/>
      <c r="W26855" s="108"/>
      <c r="Y26855" s="108"/>
      <c r="AA26855" s="108"/>
      <c r="AC26855" s="108"/>
    </row>
    <row r="26856" spans="19:29" x14ac:dyDescent="0.25">
      <c r="S26856" s="109"/>
      <c r="U26856" s="109"/>
      <c r="W26856" s="109"/>
      <c r="Y26856" s="109"/>
      <c r="AA26856" s="109"/>
      <c r="AC26856" s="109"/>
    </row>
    <row r="26857" spans="19:29" x14ac:dyDescent="0.25">
      <c r="S26857" s="108"/>
      <c r="U26857" s="108"/>
      <c r="W26857" s="108"/>
      <c r="Y26857" s="108"/>
      <c r="AA26857" s="108"/>
      <c r="AC26857" s="108"/>
    </row>
    <row r="26858" spans="19:29" x14ac:dyDescent="0.25">
      <c r="S26858" s="108"/>
      <c r="U26858" s="108"/>
      <c r="W26858" s="108"/>
      <c r="Y26858" s="108"/>
      <c r="AA26858" s="108"/>
      <c r="AC26858" s="108"/>
    </row>
    <row r="26859" spans="19:29" x14ac:dyDescent="0.25">
      <c r="S26859" s="108"/>
      <c r="U26859" s="108"/>
      <c r="W26859" s="108"/>
      <c r="Y26859" s="108"/>
      <c r="AA26859" s="108"/>
      <c r="AC26859" s="108"/>
    </row>
    <row r="26860" spans="19:29" x14ac:dyDescent="0.25">
      <c r="S26860" s="110"/>
      <c r="U26860" s="110"/>
      <c r="W26860" s="110"/>
      <c r="Y26860" s="110"/>
      <c r="AA26860" s="110"/>
      <c r="AC26860" s="110"/>
    </row>
    <row r="26861" spans="19:29" x14ac:dyDescent="0.25">
      <c r="S26861" s="110"/>
      <c r="U26861" s="110"/>
      <c r="W26861" s="110"/>
      <c r="Y26861" s="110"/>
      <c r="AA26861" s="110"/>
      <c r="AC26861" s="110"/>
    </row>
    <row r="26862" spans="19:29" x14ac:dyDescent="0.25">
      <c r="S26862" s="110"/>
      <c r="U26862" s="110"/>
      <c r="W26862" s="110"/>
      <c r="Y26862" s="110"/>
      <c r="AA26862" s="110"/>
      <c r="AC26862" s="110"/>
    </row>
    <row r="26863" spans="19:29" x14ac:dyDescent="0.25">
      <c r="S26863" s="110"/>
      <c r="U26863" s="110"/>
      <c r="W26863" s="110"/>
      <c r="Y26863" s="110"/>
      <c r="AA26863" s="110"/>
      <c r="AC26863" s="110"/>
    </row>
    <row r="26864" spans="19:29" x14ac:dyDescent="0.25">
      <c r="S26864" s="111"/>
      <c r="U26864" s="111"/>
      <c r="W26864" s="111"/>
      <c r="Y26864" s="111"/>
      <c r="AA26864" s="111"/>
      <c r="AC26864" s="111"/>
    </row>
    <row r="26865" spans="19:29" x14ac:dyDescent="0.25">
      <c r="S26865" s="107"/>
      <c r="U26865" s="107"/>
      <c r="W26865" s="107"/>
      <c r="Y26865" s="107"/>
      <c r="AA26865" s="107"/>
      <c r="AC26865" s="107"/>
    </row>
    <row r="26866" spans="19:29" x14ac:dyDescent="0.25">
      <c r="S26866" s="108"/>
      <c r="U26866" s="108"/>
      <c r="W26866" s="108"/>
      <c r="Y26866" s="108"/>
      <c r="AA26866" s="108"/>
      <c r="AC26866" s="108"/>
    </row>
    <row r="26867" spans="19:29" x14ac:dyDescent="0.25">
      <c r="S26867" s="108"/>
      <c r="U26867" s="108"/>
      <c r="W26867" s="108"/>
      <c r="Y26867" s="108"/>
      <c r="AA26867" s="108"/>
      <c r="AC26867" s="108"/>
    </row>
    <row r="26868" spans="19:29" x14ac:dyDescent="0.25">
      <c r="S26868" s="109"/>
      <c r="U26868" s="109"/>
      <c r="W26868" s="109"/>
      <c r="Y26868" s="109"/>
      <c r="AA26868" s="109"/>
      <c r="AC26868" s="109"/>
    </row>
    <row r="26869" spans="19:29" x14ac:dyDescent="0.25">
      <c r="S26869" s="108"/>
      <c r="U26869" s="108"/>
      <c r="W26869" s="108"/>
      <c r="Y26869" s="108"/>
      <c r="AA26869" s="108"/>
      <c r="AC26869" s="108"/>
    </row>
    <row r="26870" spans="19:29" x14ac:dyDescent="0.25">
      <c r="S26870" s="108"/>
      <c r="U26870" s="108"/>
      <c r="W26870" s="108"/>
      <c r="Y26870" s="108"/>
      <c r="AA26870" s="108"/>
      <c r="AC26870" s="108"/>
    </row>
    <row r="26871" spans="19:29" x14ac:dyDescent="0.25">
      <c r="S26871" s="109"/>
      <c r="U26871" s="109"/>
      <c r="W26871" s="109"/>
      <c r="Y26871" s="109"/>
      <c r="AA26871" s="109"/>
      <c r="AC26871" s="109"/>
    </row>
    <row r="26872" spans="19:29" x14ac:dyDescent="0.25">
      <c r="S26872" s="108"/>
      <c r="U26872" s="108"/>
      <c r="W26872" s="108"/>
      <c r="Y26872" s="108"/>
      <c r="AA26872" s="108"/>
      <c r="AC26872" s="108"/>
    </row>
    <row r="26873" spans="19:29" x14ac:dyDescent="0.25">
      <c r="S26873" s="109"/>
      <c r="U26873" s="109"/>
      <c r="W26873" s="109"/>
      <c r="Y26873" s="109"/>
      <c r="AA26873" s="109"/>
      <c r="AC26873" s="109"/>
    </row>
    <row r="26874" spans="19:29" x14ac:dyDescent="0.25">
      <c r="S26874" s="108"/>
      <c r="U26874" s="108"/>
      <c r="W26874" s="108"/>
      <c r="Y26874" s="108"/>
      <c r="AA26874" s="108"/>
      <c r="AC26874" s="108"/>
    </row>
    <row r="26875" spans="19:29" x14ac:dyDescent="0.25">
      <c r="S26875" s="108"/>
      <c r="U26875" s="108"/>
      <c r="W26875" s="108"/>
      <c r="Y26875" s="108"/>
      <c r="AA26875" s="108"/>
      <c r="AC26875" s="108"/>
    </row>
    <row r="26876" spans="19:29" x14ac:dyDescent="0.25">
      <c r="S26876" s="108"/>
      <c r="U26876" s="108"/>
      <c r="W26876" s="108"/>
      <c r="Y26876" s="108"/>
      <c r="AA26876" s="108"/>
      <c r="AC26876" s="108"/>
    </row>
    <row r="26877" spans="19:29" x14ac:dyDescent="0.25">
      <c r="S26877" s="110"/>
      <c r="U26877" s="110"/>
      <c r="W26877" s="110"/>
      <c r="Y26877" s="110"/>
      <c r="AA26877" s="110"/>
      <c r="AC26877" s="110"/>
    </row>
    <row r="26878" spans="19:29" x14ac:dyDescent="0.25">
      <c r="S26878" s="110"/>
      <c r="U26878" s="110"/>
      <c r="W26878" s="110"/>
      <c r="Y26878" s="110"/>
      <c r="AA26878" s="110"/>
      <c r="AC26878" s="110"/>
    </row>
    <row r="26879" spans="19:29" x14ac:dyDescent="0.25">
      <c r="S26879" s="110"/>
      <c r="U26879" s="110"/>
      <c r="W26879" s="110"/>
      <c r="Y26879" s="110"/>
      <c r="AA26879" s="110"/>
      <c r="AC26879" s="110"/>
    </row>
    <row r="26880" spans="19:29" x14ac:dyDescent="0.25">
      <c r="S26880" s="110"/>
      <c r="U26880" s="110"/>
      <c r="W26880" s="110"/>
      <c r="Y26880" s="110"/>
      <c r="AA26880" s="110"/>
      <c r="AC26880" s="110"/>
    </row>
    <row r="26881" spans="19:29" x14ac:dyDescent="0.25">
      <c r="S26881" s="111"/>
      <c r="U26881" s="111"/>
      <c r="W26881" s="111"/>
      <c r="Y26881" s="111"/>
      <c r="AA26881" s="111"/>
      <c r="AC26881" s="111"/>
    </row>
    <row r="26882" spans="19:29" x14ac:dyDescent="0.25">
      <c r="S26882" s="107"/>
      <c r="U26882" s="107"/>
      <c r="W26882" s="107"/>
      <c r="Y26882" s="107"/>
      <c r="AA26882" s="107"/>
      <c r="AC26882" s="107"/>
    </row>
    <row r="26883" spans="19:29" x14ac:dyDescent="0.25">
      <c r="S26883" s="108"/>
      <c r="U26883" s="108"/>
      <c r="W26883" s="108"/>
      <c r="Y26883" s="108"/>
      <c r="AA26883" s="108"/>
      <c r="AC26883" s="108"/>
    </row>
    <row r="26884" spans="19:29" x14ac:dyDescent="0.25">
      <c r="S26884" s="108"/>
      <c r="U26884" s="108"/>
      <c r="W26884" s="108"/>
      <c r="Y26884" s="108"/>
      <c r="AA26884" s="108"/>
      <c r="AC26884" s="108"/>
    </row>
    <row r="26885" spans="19:29" x14ac:dyDescent="0.25">
      <c r="S26885" s="109"/>
      <c r="U26885" s="109"/>
      <c r="W26885" s="109"/>
      <c r="Y26885" s="109"/>
      <c r="AA26885" s="109"/>
      <c r="AC26885" s="109"/>
    </row>
    <row r="26886" spans="19:29" x14ac:dyDescent="0.25">
      <c r="S26886" s="108"/>
      <c r="U26886" s="108"/>
      <c r="W26886" s="108"/>
      <c r="Y26886" s="108"/>
      <c r="AA26886" s="108"/>
      <c r="AC26886" s="108"/>
    </row>
    <row r="26887" spans="19:29" x14ac:dyDescent="0.25">
      <c r="S26887" s="108"/>
      <c r="U26887" s="108"/>
      <c r="W26887" s="108"/>
      <c r="Y26887" s="108"/>
      <c r="AA26887" s="108"/>
      <c r="AC26887" s="108"/>
    </row>
    <row r="26888" spans="19:29" x14ac:dyDescent="0.25">
      <c r="S26888" s="109"/>
      <c r="U26888" s="109"/>
      <c r="W26888" s="109"/>
      <c r="Y26888" s="109"/>
      <c r="AA26888" s="109"/>
      <c r="AC26888" s="109"/>
    </row>
    <row r="26889" spans="19:29" x14ac:dyDescent="0.25">
      <c r="S26889" s="108"/>
      <c r="U26889" s="108"/>
      <c r="W26889" s="108"/>
      <c r="Y26889" s="108"/>
      <c r="AA26889" s="108"/>
      <c r="AC26889" s="108"/>
    </row>
    <row r="26890" spans="19:29" x14ac:dyDescent="0.25">
      <c r="S26890" s="109"/>
      <c r="U26890" s="109"/>
      <c r="W26890" s="109"/>
      <c r="Y26890" s="109"/>
      <c r="AA26890" s="109"/>
      <c r="AC26890" s="109"/>
    </row>
    <row r="26891" spans="19:29" x14ac:dyDescent="0.25">
      <c r="S26891" s="108"/>
      <c r="U26891" s="108"/>
      <c r="W26891" s="108"/>
      <c r="Y26891" s="108"/>
      <c r="AA26891" s="108"/>
      <c r="AC26891" s="108"/>
    </row>
    <row r="26892" spans="19:29" x14ac:dyDescent="0.25">
      <c r="S26892" s="108"/>
      <c r="U26892" s="108"/>
      <c r="W26892" s="108"/>
      <c r="Y26892" s="108"/>
      <c r="AA26892" s="108"/>
      <c r="AC26892" s="108"/>
    </row>
    <row r="26893" spans="19:29" x14ac:dyDescent="0.25">
      <c r="S26893" s="108"/>
      <c r="U26893" s="108"/>
      <c r="W26893" s="108"/>
      <c r="Y26893" s="108"/>
      <c r="AA26893" s="108"/>
      <c r="AC26893" s="108"/>
    </row>
    <row r="26894" spans="19:29" x14ac:dyDescent="0.25">
      <c r="S26894" s="110"/>
      <c r="U26894" s="110"/>
      <c r="W26894" s="110"/>
      <c r="Y26894" s="110"/>
      <c r="AA26894" s="110"/>
      <c r="AC26894" s="110"/>
    </row>
    <row r="26895" spans="19:29" x14ac:dyDescent="0.25">
      <c r="S26895" s="110"/>
      <c r="U26895" s="110"/>
      <c r="W26895" s="110"/>
      <c r="Y26895" s="110"/>
      <c r="AA26895" s="110"/>
      <c r="AC26895" s="110"/>
    </row>
    <row r="26896" spans="19:29" x14ac:dyDescent="0.25">
      <c r="S26896" s="110"/>
      <c r="U26896" s="110"/>
      <c r="W26896" s="110"/>
      <c r="Y26896" s="110"/>
      <c r="AA26896" s="110"/>
      <c r="AC26896" s="110"/>
    </row>
    <row r="26897" spans="19:29" x14ac:dyDescent="0.25">
      <c r="S26897" s="110"/>
      <c r="U26897" s="110"/>
      <c r="W26897" s="110"/>
      <c r="Y26897" s="110"/>
      <c r="AA26897" s="110"/>
      <c r="AC26897" s="110"/>
    </row>
    <row r="26898" spans="19:29" x14ac:dyDescent="0.25">
      <c r="S26898" s="111"/>
      <c r="U26898" s="111"/>
      <c r="W26898" s="111"/>
      <c r="Y26898" s="111"/>
      <c r="AA26898" s="111"/>
      <c r="AC26898" s="111"/>
    </row>
    <row r="26899" spans="19:29" x14ac:dyDescent="0.25">
      <c r="S26899" s="107"/>
      <c r="U26899" s="107"/>
      <c r="W26899" s="107"/>
      <c r="Y26899" s="107"/>
      <c r="AA26899" s="107"/>
      <c r="AC26899" s="107"/>
    </row>
    <row r="26900" spans="19:29" x14ac:dyDescent="0.25">
      <c r="S26900" s="108"/>
      <c r="U26900" s="108"/>
      <c r="W26900" s="108"/>
      <c r="Y26900" s="108"/>
      <c r="AA26900" s="108"/>
      <c r="AC26900" s="108"/>
    </row>
    <row r="26901" spans="19:29" x14ac:dyDescent="0.25">
      <c r="S26901" s="108"/>
      <c r="U26901" s="108"/>
      <c r="W26901" s="108"/>
      <c r="Y26901" s="108"/>
      <c r="AA26901" s="108"/>
      <c r="AC26901" s="108"/>
    </row>
    <row r="26902" spans="19:29" x14ac:dyDescent="0.25">
      <c r="S26902" s="109"/>
      <c r="U26902" s="109"/>
      <c r="W26902" s="109"/>
      <c r="Y26902" s="109"/>
      <c r="AA26902" s="109"/>
      <c r="AC26902" s="109"/>
    </row>
    <row r="26903" spans="19:29" x14ac:dyDescent="0.25">
      <c r="S26903" s="108"/>
      <c r="U26903" s="108"/>
      <c r="W26903" s="108"/>
      <c r="Y26903" s="108"/>
      <c r="AA26903" s="108"/>
      <c r="AC26903" s="108"/>
    </row>
    <row r="26904" spans="19:29" x14ac:dyDescent="0.25">
      <c r="S26904" s="108"/>
      <c r="U26904" s="108"/>
      <c r="W26904" s="108"/>
      <c r="Y26904" s="108"/>
      <c r="AA26904" s="108"/>
      <c r="AC26904" s="108"/>
    </row>
    <row r="26905" spans="19:29" x14ac:dyDescent="0.25">
      <c r="S26905" s="109"/>
      <c r="U26905" s="109"/>
      <c r="W26905" s="109"/>
      <c r="Y26905" s="109"/>
      <c r="AA26905" s="109"/>
      <c r="AC26905" s="109"/>
    </row>
    <row r="26906" spans="19:29" x14ac:dyDescent="0.25">
      <c r="S26906" s="108"/>
      <c r="U26906" s="108"/>
      <c r="W26906" s="108"/>
      <c r="Y26906" s="108"/>
      <c r="AA26906" s="108"/>
      <c r="AC26906" s="108"/>
    </row>
    <row r="26907" spans="19:29" x14ac:dyDescent="0.25">
      <c r="S26907" s="109"/>
      <c r="U26907" s="109"/>
      <c r="W26907" s="109"/>
      <c r="Y26907" s="109"/>
      <c r="AA26907" s="109"/>
      <c r="AC26907" s="109"/>
    </row>
    <row r="26908" spans="19:29" x14ac:dyDescent="0.25">
      <c r="S26908" s="108"/>
      <c r="U26908" s="108"/>
      <c r="W26908" s="108"/>
      <c r="Y26908" s="108"/>
      <c r="AA26908" s="108"/>
      <c r="AC26908" s="108"/>
    </row>
    <row r="26909" spans="19:29" x14ac:dyDescent="0.25">
      <c r="S26909" s="108"/>
      <c r="U26909" s="108"/>
      <c r="W26909" s="108"/>
      <c r="Y26909" s="108"/>
      <c r="AA26909" s="108"/>
      <c r="AC26909" s="108"/>
    </row>
    <row r="26910" spans="19:29" x14ac:dyDescent="0.25">
      <c r="S26910" s="108"/>
      <c r="U26910" s="108"/>
      <c r="W26910" s="108"/>
      <c r="Y26910" s="108"/>
      <c r="AA26910" s="108"/>
      <c r="AC26910" s="108"/>
    </row>
    <row r="26911" spans="19:29" x14ac:dyDescent="0.25">
      <c r="S26911" s="110"/>
      <c r="U26911" s="110"/>
      <c r="W26911" s="110"/>
      <c r="Y26911" s="110"/>
      <c r="AA26911" s="110"/>
      <c r="AC26911" s="110"/>
    </row>
    <row r="26912" spans="19:29" x14ac:dyDescent="0.25">
      <c r="S26912" s="110"/>
      <c r="U26912" s="110"/>
      <c r="W26912" s="110"/>
      <c r="Y26912" s="110"/>
      <c r="AA26912" s="110"/>
      <c r="AC26912" s="110"/>
    </row>
    <row r="26913" spans="19:29" x14ac:dyDescent="0.25">
      <c r="S26913" s="110"/>
      <c r="U26913" s="110"/>
      <c r="W26913" s="110"/>
      <c r="Y26913" s="110"/>
      <c r="AA26913" s="110"/>
      <c r="AC26913" s="110"/>
    </row>
    <row r="26914" spans="19:29" x14ac:dyDescent="0.25">
      <c r="S26914" s="110"/>
      <c r="U26914" s="110"/>
      <c r="W26914" s="110"/>
      <c r="Y26914" s="110"/>
      <c r="AA26914" s="110"/>
      <c r="AC26914" s="110"/>
    </row>
    <row r="26915" spans="19:29" x14ac:dyDescent="0.25">
      <c r="S26915" s="111"/>
      <c r="U26915" s="111"/>
      <c r="W26915" s="111"/>
      <c r="Y26915" s="111"/>
      <c r="AA26915" s="111"/>
      <c r="AC26915" s="111"/>
    </row>
    <row r="26916" spans="19:29" x14ac:dyDescent="0.25">
      <c r="S26916" s="107"/>
      <c r="U26916" s="107"/>
      <c r="W26916" s="107"/>
      <c r="Y26916" s="107"/>
      <c r="AA26916" s="107"/>
      <c r="AC26916" s="107"/>
    </row>
    <row r="26917" spans="19:29" x14ac:dyDescent="0.25">
      <c r="S26917" s="108"/>
      <c r="U26917" s="108"/>
      <c r="W26917" s="108"/>
      <c r="Y26917" s="108"/>
      <c r="AA26917" s="108"/>
      <c r="AC26917" s="108"/>
    </row>
    <row r="26918" spans="19:29" x14ac:dyDescent="0.25">
      <c r="S26918" s="108"/>
      <c r="U26918" s="108"/>
      <c r="W26918" s="108"/>
      <c r="Y26918" s="108"/>
      <c r="AA26918" s="108"/>
      <c r="AC26918" s="108"/>
    </row>
    <row r="26919" spans="19:29" x14ac:dyDescent="0.25">
      <c r="S26919" s="109"/>
      <c r="U26919" s="109"/>
      <c r="W26919" s="109"/>
      <c r="Y26919" s="109"/>
      <c r="AA26919" s="109"/>
      <c r="AC26919" s="109"/>
    </row>
    <row r="26920" spans="19:29" x14ac:dyDescent="0.25">
      <c r="S26920" s="108"/>
      <c r="U26920" s="108"/>
      <c r="W26920" s="108"/>
      <c r="Y26920" s="108"/>
      <c r="AA26920" s="108"/>
      <c r="AC26920" s="108"/>
    </row>
    <row r="26921" spans="19:29" x14ac:dyDescent="0.25">
      <c r="S26921" s="108"/>
      <c r="U26921" s="108"/>
      <c r="W26921" s="108"/>
      <c r="Y26921" s="108"/>
      <c r="AA26921" s="108"/>
      <c r="AC26921" s="108"/>
    </row>
    <row r="26922" spans="19:29" x14ac:dyDescent="0.25">
      <c r="S26922" s="109"/>
      <c r="U26922" s="109"/>
      <c r="W26922" s="109"/>
      <c r="Y26922" s="109"/>
      <c r="AA26922" s="109"/>
      <c r="AC26922" s="109"/>
    </row>
    <row r="26923" spans="19:29" x14ac:dyDescent="0.25">
      <c r="S26923" s="108"/>
      <c r="U26923" s="108"/>
      <c r="W26923" s="108"/>
      <c r="Y26923" s="108"/>
      <c r="AA26923" s="108"/>
      <c r="AC26923" s="108"/>
    </row>
    <row r="26924" spans="19:29" x14ac:dyDescent="0.25">
      <c r="S26924" s="109"/>
      <c r="U26924" s="109"/>
      <c r="W26924" s="109"/>
      <c r="Y26924" s="109"/>
      <c r="AA26924" s="109"/>
      <c r="AC26924" s="109"/>
    </row>
    <row r="26925" spans="19:29" x14ac:dyDescent="0.25">
      <c r="S26925" s="108"/>
      <c r="U26925" s="108"/>
      <c r="W26925" s="108"/>
      <c r="Y26925" s="108"/>
      <c r="AA26925" s="108"/>
      <c r="AC26925" s="108"/>
    </row>
    <row r="26926" spans="19:29" x14ac:dyDescent="0.25">
      <c r="S26926" s="108"/>
      <c r="U26926" s="108"/>
      <c r="W26926" s="108"/>
      <c r="Y26926" s="108"/>
      <c r="AA26926" s="108"/>
      <c r="AC26926" s="108"/>
    </row>
    <row r="26927" spans="19:29" x14ac:dyDescent="0.25">
      <c r="S26927" s="108"/>
      <c r="U26927" s="108"/>
      <c r="W26927" s="108"/>
      <c r="Y26927" s="108"/>
      <c r="AA26927" s="108"/>
      <c r="AC26927" s="108"/>
    </row>
    <row r="26928" spans="19:29" x14ac:dyDescent="0.25">
      <c r="S26928" s="110"/>
      <c r="U26928" s="110"/>
      <c r="W26928" s="110"/>
      <c r="Y26928" s="110"/>
      <c r="AA26928" s="110"/>
      <c r="AC26928" s="110"/>
    </row>
    <row r="26929" spans="19:29" x14ac:dyDescent="0.25">
      <c r="S26929" s="110"/>
      <c r="U26929" s="110"/>
      <c r="W26929" s="110"/>
      <c r="Y26929" s="110"/>
      <c r="AA26929" s="110"/>
      <c r="AC26929" s="110"/>
    </row>
    <row r="26930" spans="19:29" x14ac:dyDescent="0.25">
      <c r="S26930" s="110"/>
      <c r="U26930" s="110"/>
      <c r="W26930" s="110"/>
      <c r="Y26930" s="110"/>
      <c r="AA26930" s="110"/>
      <c r="AC26930" s="110"/>
    </row>
    <row r="26931" spans="19:29" x14ac:dyDescent="0.25">
      <c r="S26931" s="110"/>
      <c r="U26931" s="110"/>
      <c r="W26931" s="110"/>
      <c r="Y26931" s="110"/>
      <c r="AA26931" s="110"/>
      <c r="AC26931" s="110"/>
    </row>
    <row r="26932" spans="19:29" x14ac:dyDescent="0.25">
      <c r="S26932" s="111"/>
      <c r="U26932" s="111"/>
      <c r="W26932" s="111"/>
      <c r="Y26932" s="111"/>
      <c r="AA26932" s="111"/>
      <c r="AC26932" s="111"/>
    </row>
    <row r="26933" spans="19:29" x14ac:dyDescent="0.25">
      <c r="S26933" s="107"/>
      <c r="U26933" s="107"/>
      <c r="W26933" s="107"/>
      <c r="Y26933" s="107"/>
      <c r="AA26933" s="107"/>
      <c r="AC26933" s="107"/>
    </row>
    <row r="26934" spans="19:29" x14ac:dyDescent="0.25">
      <c r="S26934" s="108"/>
      <c r="U26934" s="108"/>
      <c r="W26934" s="108"/>
      <c r="Y26934" s="108"/>
      <c r="AA26934" s="108"/>
      <c r="AC26934" s="108"/>
    </row>
    <row r="26935" spans="19:29" x14ac:dyDescent="0.25">
      <c r="S26935" s="108"/>
      <c r="U26935" s="108"/>
      <c r="W26935" s="108"/>
      <c r="Y26935" s="108"/>
      <c r="AA26935" s="108"/>
      <c r="AC26935" s="108"/>
    </row>
    <row r="26936" spans="19:29" x14ac:dyDescent="0.25">
      <c r="S26936" s="109"/>
      <c r="U26936" s="109"/>
      <c r="W26936" s="109"/>
      <c r="Y26936" s="109"/>
      <c r="AA26936" s="109"/>
      <c r="AC26936" s="109"/>
    </row>
    <row r="26937" spans="19:29" x14ac:dyDescent="0.25">
      <c r="S26937" s="108"/>
      <c r="U26937" s="108"/>
      <c r="W26937" s="108"/>
      <c r="Y26937" s="108"/>
      <c r="AA26937" s="108"/>
      <c r="AC26937" s="108"/>
    </row>
    <row r="26938" spans="19:29" x14ac:dyDescent="0.25">
      <c r="S26938" s="108"/>
      <c r="U26938" s="108"/>
      <c r="W26938" s="108"/>
      <c r="Y26938" s="108"/>
      <c r="AA26938" s="108"/>
      <c r="AC26938" s="108"/>
    </row>
    <row r="26939" spans="19:29" x14ac:dyDescent="0.25">
      <c r="S26939" s="109"/>
      <c r="U26939" s="109"/>
      <c r="W26939" s="109"/>
      <c r="Y26939" s="109"/>
      <c r="AA26939" s="109"/>
      <c r="AC26939" s="109"/>
    </row>
    <row r="26940" spans="19:29" x14ac:dyDescent="0.25">
      <c r="S26940" s="108"/>
      <c r="U26940" s="108"/>
      <c r="W26940" s="108"/>
      <c r="Y26940" s="108"/>
      <c r="AA26940" s="108"/>
      <c r="AC26940" s="108"/>
    </row>
    <row r="26941" spans="19:29" x14ac:dyDescent="0.25">
      <c r="S26941" s="109"/>
      <c r="U26941" s="109"/>
      <c r="W26941" s="109"/>
      <c r="Y26941" s="109"/>
      <c r="AA26941" s="109"/>
      <c r="AC26941" s="109"/>
    </row>
    <row r="26942" spans="19:29" x14ac:dyDescent="0.25">
      <c r="S26942" s="108"/>
      <c r="U26942" s="108"/>
      <c r="W26942" s="108"/>
      <c r="Y26942" s="108"/>
      <c r="AA26942" s="108"/>
      <c r="AC26942" s="108"/>
    </row>
    <row r="26943" spans="19:29" x14ac:dyDescent="0.25">
      <c r="S26943" s="108"/>
      <c r="U26943" s="108"/>
      <c r="W26943" s="108"/>
      <c r="Y26943" s="108"/>
      <c r="AA26943" s="108"/>
      <c r="AC26943" s="108"/>
    </row>
    <row r="26944" spans="19:29" x14ac:dyDescent="0.25">
      <c r="S26944" s="108"/>
      <c r="U26944" s="108"/>
      <c r="W26944" s="108"/>
      <c r="Y26944" s="108"/>
      <c r="AA26944" s="108"/>
      <c r="AC26944" s="108"/>
    </row>
    <row r="26945" spans="19:29" x14ac:dyDescent="0.25">
      <c r="S26945" s="110"/>
      <c r="U26945" s="110"/>
      <c r="W26945" s="110"/>
      <c r="Y26945" s="110"/>
      <c r="AA26945" s="110"/>
      <c r="AC26945" s="110"/>
    </row>
    <row r="26946" spans="19:29" x14ac:dyDescent="0.25">
      <c r="S26946" s="110"/>
      <c r="U26946" s="110"/>
      <c r="W26946" s="110"/>
      <c r="Y26946" s="110"/>
      <c r="AA26946" s="110"/>
      <c r="AC26946" s="110"/>
    </row>
    <row r="26947" spans="19:29" x14ac:dyDescent="0.25">
      <c r="S26947" s="110"/>
      <c r="U26947" s="110"/>
      <c r="W26947" s="110"/>
      <c r="Y26947" s="110"/>
      <c r="AA26947" s="110"/>
      <c r="AC26947" s="110"/>
    </row>
    <row r="26948" spans="19:29" x14ac:dyDescent="0.25">
      <c r="S26948" s="110"/>
      <c r="U26948" s="110"/>
      <c r="W26948" s="110"/>
      <c r="Y26948" s="110"/>
      <c r="AA26948" s="110"/>
      <c r="AC26948" s="110"/>
    </row>
    <row r="26949" spans="19:29" x14ac:dyDescent="0.25">
      <c r="S26949" s="111"/>
      <c r="U26949" s="111"/>
      <c r="W26949" s="111"/>
      <c r="Y26949" s="111"/>
      <c r="AA26949" s="111"/>
      <c r="AC26949" s="111"/>
    </row>
    <row r="26950" spans="19:29" x14ac:dyDescent="0.25">
      <c r="S26950" s="107"/>
      <c r="U26950" s="107"/>
      <c r="W26950" s="107"/>
      <c r="Y26950" s="107"/>
      <c r="AA26950" s="107"/>
      <c r="AC26950" s="107"/>
    </row>
    <row r="26951" spans="19:29" x14ac:dyDescent="0.25">
      <c r="S26951" s="108"/>
      <c r="U26951" s="108"/>
      <c r="W26951" s="108"/>
      <c r="Y26951" s="108"/>
      <c r="AA26951" s="108"/>
      <c r="AC26951" s="108"/>
    </row>
    <row r="26952" spans="19:29" x14ac:dyDescent="0.25">
      <c r="S26952" s="108"/>
      <c r="U26952" s="108"/>
      <c r="W26952" s="108"/>
      <c r="Y26952" s="108"/>
      <c r="AA26952" s="108"/>
      <c r="AC26952" s="108"/>
    </row>
    <row r="26953" spans="19:29" x14ac:dyDescent="0.25">
      <c r="S26953" s="109"/>
      <c r="U26953" s="109"/>
      <c r="W26953" s="109"/>
      <c r="Y26953" s="109"/>
      <c r="AA26953" s="109"/>
      <c r="AC26953" s="109"/>
    </row>
    <row r="26954" spans="19:29" x14ac:dyDescent="0.25">
      <c r="S26954" s="108"/>
      <c r="U26954" s="108"/>
      <c r="W26954" s="108"/>
      <c r="Y26954" s="108"/>
      <c r="AA26954" s="108"/>
      <c r="AC26954" s="108"/>
    </row>
    <row r="26955" spans="19:29" x14ac:dyDescent="0.25">
      <c r="S26955" s="108"/>
      <c r="U26955" s="108"/>
      <c r="W26955" s="108"/>
      <c r="Y26955" s="108"/>
      <c r="AA26955" s="108"/>
      <c r="AC26955" s="108"/>
    </row>
    <row r="26956" spans="19:29" x14ac:dyDescent="0.25">
      <c r="S26956" s="109"/>
      <c r="U26956" s="109"/>
      <c r="W26956" s="109"/>
      <c r="Y26956" s="109"/>
      <c r="AA26956" s="109"/>
      <c r="AC26956" s="109"/>
    </row>
    <row r="26957" spans="19:29" x14ac:dyDescent="0.25">
      <c r="S26957" s="108"/>
      <c r="U26957" s="108"/>
      <c r="W26957" s="108"/>
      <c r="Y26957" s="108"/>
      <c r="AA26957" s="108"/>
      <c r="AC26957" s="108"/>
    </row>
    <row r="26958" spans="19:29" x14ac:dyDescent="0.25">
      <c r="S26958" s="109"/>
      <c r="U26958" s="109"/>
      <c r="W26958" s="109"/>
      <c r="Y26958" s="109"/>
      <c r="AA26958" s="109"/>
      <c r="AC26958" s="109"/>
    </row>
    <row r="26959" spans="19:29" x14ac:dyDescent="0.25">
      <c r="S26959" s="108"/>
      <c r="U26959" s="108"/>
      <c r="W26959" s="108"/>
      <c r="Y26959" s="108"/>
      <c r="AA26959" s="108"/>
      <c r="AC26959" s="108"/>
    </row>
    <row r="26960" spans="19:29" x14ac:dyDescent="0.25">
      <c r="S26960" s="108"/>
      <c r="U26960" s="108"/>
      <c r="W26960" s="108"/>
      <c r="Y26960" s="108"/>
      <c r="AA26960" s="108"/>
      <c r="AC26960" s="108"/>
    </row>
    <row r="26961" spans="19:29" x14ac:dyDescent="0.25">
      <c r="S26961" s="108"/>
      <c r="U26961" s="108"/>
      <c r="W26961" s="108"/>
      <c r="Y26961" s="108"/>
      <c r="AA26961" s="108"/>
      <c r="AC26961" s="108"/>
    </row>
    <row r="26962" spans="19:29" x14ac:dyDescent="0.25">
      <c r="S26962" s="110"/>
      <c r="U26962" s="110"/>
      <c r="W26962" s="110"/>
      <c r="Y26962" s="110"/>
      <c r="AA26962" s="110"/>
      <c r="AC26962" s="110"/>
    </row>
    <row r="26963" spans="19:29" x14ac:dyDescent="0.25">
      <c r="S26963" s="110"/>
      <c r="U26963" s="110"/>
      <c r="W26963" s="110"/>
      <c r="Y26963" s="110"/>
      <c r="AA26963" s="110"/>
      <c r="AC26963" s="110"/>
    </row>
    <row r="26964" spans="19:29" x14ac:dyDescent="0.25">
      <c r="S26964" s="110"/>
      <c r="U26964" s="110"/>
      <c r="W26964" s="110"/>
      <c r="Y26964" s="110"/>
      <c r="AA26964" s="110"/>
      <c r="AC26964" s="110"/>
    </row>
    <row r="26965" spans="19:29" x14ac:dyDescent="0.25">
      <c r="S26965" s="110"/>
      <c r="U26965" s="110"/>
      <c r="W26965" s="110"/>
      <c r="Y26965" s="110"/>
      <c r="AA26965" s="110"/>
      <c r="AC26965" s="110"/>
    </row>
    <row r="26966" spans="19:29" x14ac:dyDescent="0.25">
      <c r="S26966" s="111"/>
      <c r="U26966" s="111"/>
      <c r="W26966" s="111"/>
      <c r="Y26966" s="111"/>
      <c r="AA26966" s="111"/>
      <c r="AC26966" s="111"/>
    </row>
    <row r="26967" spans="19:29" x14ac:dyDescent="0.25">
      <c r="S26967" s="107"/>
      <c r="U26967" s="107"/>
      <c r="W26967" s="107"/>
      <c r="Y26967" s="107"/>
      <c r="AA26967" s="107"/>
      <c r="AC26967" s="107"/>
    </row>
    <row r="26968" spans="19:29" x14ac:dyDescent="0.25">
      <c r="S26968" s="108"/>
      <c r="U26968" s="108"/>
      <c r="W26968" s="108"/>
      <c r="Y26968" s="108"/>
      <c r="AA26968" s="108"/>
      <c r="AC26968" s="108"/>
    </row>
    <row r="26969" spans="19:29" x14ac:dyDescent="0.25">
      <c r="S26969" s="108"/>
      <c r="U26969" s="108"/>
      <c r="W26969" s="108"/>
      <c r="Y26969" s="108"/>
      <c r="AA26969" s="108"/>
      <c r="AC26969" s="108"/>
    </row>
    <row r="26970" spans="19:29" x14ac:dyDescent="0.25">
      <c r="S26970" s="109"/>
      <c r="U26970" s="109"/>
      <c r="W26970" s="109"/>
      <c r="Y26970" s="109"/>
      <c r="AA26970" s="109"/>
      <c r="AC26970" s="109"/>
    </row>
    <row r="26971" spans="19:29" x14ac:dyDescent="0.25">
      <c r="S26971" s="108"/>
      <c r="U26971" s="108"/>
      <c r="W26971" s="108"/>
      <c r="Y26971" s="108"/>
      <c r="AA26971" s="108"/>
      <c r="AC26971" s="108"/>
    </row>
    <row r="26972" spans="19:29" x14ac:dyDescent="0.25">
      <c r="S26972" s="108"/>
      <c r="U26972" s="108"/>
      <c r="W26972" s="108"/>
      <c r="Y26972" s="108"/>
      <c r="AA26972" s="108"/>
      <c r="AC26972" s="108"/>
    </row>
    <row r="26973" spans="19:29" x14ac:dyDescent="0.25">
      <c r="S26973" s="109"/>
      <c r="U26973" s="109"/>
      <c r="W26973" s="109"/>
      <c r="Y26973" s="109"/>
      <c r="AA26973" s="109"/>
      <c r="AC26973" s="109"/>
    </row>
    <row r="26974" spans="19:29" x14ac:dyDescent="0.25">
      <c r="S26974" s="108"/>
      <c r="U26974" s="108"/>
      <c r="W26974" s="108"/>
      <c r="Y26974" s="108"/>
      <c r="AA26974" s="108"/>
      <c r="AC26974" s="108"/>
    </row>
    <row r="26975" spans="19:29" x14ac:dyDescent="0.25">
      <c r="S26975" s="109"/>
      <c r="U26975" s="109"/>
      <c r="W26975" s="109"/>
      <c r="Y26975" s="109"/>
      <c r="AA26975" s="109"/>
      <c r="AC26975" s="109"/>
    </row>
    <row r="26976" spans="19:29" x14ac:dyDescent="0.25">
      <c r="S26976" s="108"/>
      <c r="U26976" s="108"/>
      <c r="W26976" s="108"/>
      <c r="Y26976" s="108"/>
      <c r="AA26976" s="108"/>
      <c r="AC26976" s="108"/>
    </row>
    <row r="26977" spans="19:29" x14ac:dyDescent="0.25">
      <c r="S26977" s="108"/>
      <c r="U26977" s="108"/>
      <c r="W26977" s="108"/>
      <c r="Y26977" s="108"/>
      <c r="AA26977" s="108"/>
      <c r="AC26977" s="108"/>
    </row>
    <row r="26978" spans="19:29" x14ac:dyDescent="0.25">
      <c r="S26978" s="108"/>
      <c r="U26978" s="108"/>
      <c r="W26978" s="108"/>
      <c r="Y26978" s="108"/>
      <c r="AA26978" s="108"/>
      <c r="AC26978" s="108"/>
    </row>
    <row r="26979" spans="19:29" x14ac:dyDescent="0.25">
      <c r="S26979" s="110"/>
      <c r="U26979" s="110"/>
      <c r="W26979" s="110"/>
      <c r="Y26979" s="110"/>
      <c r="AA26979" s="110"/>
      <c r="AC26979" s="110"/>
    </row>
    <row r="26980" spans="19:29" x14ac:dyDescent="0.25">
      <c r="S26980" s="110"/>
      <c r="U26980" s="110"/>
      <c r="W26980" s="110"/>
      <c r="Y26980" s="110"/>
      <c r="AA26980" s="110"/>
      <c r="AC26980" s="110"/>
    </row>
    <row r="26981" spans="19:29" x14ac:dyDescent="0.25">
      <c r="S26981" s="110"/>
      <c r="U26981" s="110"/>
      <c r="W26981" s="110"/>
      <c r="Y26981" s="110"/>
      <c r="AA26981" s="110"/>
      <c r="AC26981" s="110"/>
    </row>
    <row r="26982" spans="19:29" x14ac:dyDescent="0.25">
      <c r="S26982" s="110"/>
      <c r="U26982" s="110"/>
      <c r="W26982" s="110"/>
      <c r="Y26982" s="110"/>
      <c r="AA26982" s="110"/>
      <c r="AC26982" s="110"/>
    </row>
    <row r="26983" spans="19:29" x14ac:dyDescent="0.25">
      <c r="S26983" s="111"/>
      <c r="U26983" s="111"/>
      <c r="W26983" s="111"/>
      <c r="Y26983" s="111"/>
      <c r="AA26983" s="111"/>
      <c r="AC26983" s="111"/>
    </row>
    <row r="26984" spans="19:29" x14ac:dyDescent="0.25">
      <c r="S26984" s="107"/>
      <c r="U26984" s="107"/>
      <c r="W26984" s="107"/>
      <c r="Y26984" s="107"/>
      <c r="AA26984" s="107"/>
      <c r="AC26984" s="107"/>
    </row>
    <row r="26985" spans="19:29" x14ac:dyDescent="0.25">
      <c r="S26985" s="108"/>
      <c r="U26985" s="108"/>
      <c r="W26985" s="108"/>
      <c r="Y26985" s="108"/>
      <c r="AA26985" s="108"/>
      <c r="AC26985" s="108"/>
    </row>
    <row r="26986" spans="19:29" x14ac:dyDescent="0.25">
      <c r="S26986" s="108"/>
      <c r="U26986" s="108"/>
      <c r="W26986" s="108"/>
      <c r="Y26986" s="108"/>
      <c r="AA26986" s="108"/>
      <c r="AC26986" s="108"/>
    </row>
    <row r="26987" spans="19:29" x14ac:dyDescent="0.25">
      <c r="S26987" s="109"/>
      <c r="U26987" s="109"/>
      <c r="W26987" s="109"/>
      <c r="Y26987" s="109"/>
      <c r="AA26987" s="109"/>
      <c r="AC26987" s="109"/>
    </row>
    <row r="26988" spans="19:29" x14ac:dyDescent="0.25">
      <c r="S26988" s="108"/>
      <c r="U26988" s="108"/>
      <c r="W26988" s="108"/>
      <c r="Y26988" s="108"/>
      <c r="AA26988" s="108"/>
      <c r="AC26988" s="108"/>
    </row>
    <row r="26989" spans="19:29" x14ac:dyDescent="0.25">
      <c r="S26989" s="108"/>
      <c r="U26989" s="108"/>
      <c r="W26989" s="108"/>
      <c r="Y26989" s="108"/>
      <c r="AA26989" s="108"/>
      <c r="AC26989" s="108"/>
    </row>
    <row r="26990" spans="19:29" x14ac:dyDescent="0.25">
      <c r="S26990" s="109"/>
      <c r="U26990" s="109"/>
      <c r="W26990" s="109"/>
      <c r="Y26990" s="109"/>
      <c r="AA26990" s="109"/>
      <c r="AC26990" s="109"/>
    </row>
    <row r="26991" spans="19:29" x14ac:dyDescent="0.25">
      <c r="S26991" s="108"/>
      <c r="U26991" s="108"/>
      <c r="W26991" s="108"/>
      <c r="Y26991" s="108"/>
      <c r="AA26991" s="108"/>
      <c r="AC26991" s="108"/>
    </row>
    <row r="26992" spans="19:29" x14ac:dyDescent="0.25">
      <c r="S26992" s="109"/>
      <c r="U26992" s="109"/>
      <c r="W26992" s="109"/>
      <c r="Y26992" s="109"/>
      <c r="AA26992" s="109"/>
      <c r="AC26992" s="109"/>
    </row>
    <row r="26993" spans="19:29" x14ac:dyDescent="0.25">
      <c r="S26993" s="108"/>
      <c r="U26993" s="108"/>
      <c r="W26993" s="108"/>
      <c r="Y26993" s="108"/>
      <c r="AA26993" s="108"/>
      <c r="AC26993" s="108"/>
    </row>
    <row r="26994" spans="19:29" x14ac:dyDescent="0.25">
      <c r="S26994" s="108"/>
      <c r="U26994" s="108"/>
      <c r="W26994" s="108"/>
      <c r="Y26994" s="108"/>
      <c r="AA26994" s="108"/>
      <c r="AC26994" s="108"/>
    </row>
    <row r="26995" spans="19:29" x14ac:dyDescent="0.25">
      <c r="S26995" s="108"/>
      <c r="U26995" s="108"/>
      <c r="W26995" s="108"/>
      <c r="Y26995" s="108"/>
      <c r="AA26995" s="108"/>
      <c r="AC26995" s="108"/>
    </row>
    <row r="26996" spans="19:29" x14ac:dyDescent="0.25">
      <c r="S26996" s="110"/>
      <c r="U26996" s="110"/>
      <c r="W26996" s="110"/>
      <c r="Y26996" s="110"/>
      <c r="AA26996" s="110"/>
      <c r="AC26996" s="110"/>
    </row>
    <row r="26997" spans="19:29" x14ac:dyDescent="0.25">
      <c r="S26997" s="110"/>
      <c r="U26997" s="110"/>
      <c r="W26997" s="110"/>
      <c r="Y26997" s="110"/>
      <c r="AA26997" s="110"/>
      <c r="AC26997" s="110"/>
    </row>
    <row r="26998" spans="19:29" x14ac:dyDescent="0.25">
      <c r="S26998" s="110"/>
      <c r="U26998" s="110"/>
      <c r="W26998" s="110"/>
      <c r="Y26998" s="110"/>
      <c r="AA26998" s="110"/>
      <c r="AC26998" s="110"/>
    </row>
    <row r="26999" spans="19:29" x14ac:dyDescent="0.25">
      <c r="S26999" s="110"/>
      <c r="U26999" s="110"/>
      <c r="W26999" s="110"/>
      <c r="Y26999" s="110"/>
      <c r="AA26999" s="110"/>
      <c r="AC26999" s="110"/>
    </row>
    <row r="27000" spans="19:29" x14ac:dyDescent="0.25">
      <c r="S27000" s="111"/>
      <c r="U27000" s="111"/>
      <c r="W27000" s="111"/>
      <c r="Y27000" s="111"/>
      <c r="AA27000" s="111"/>
      <c r="AC27000" s="111"/>
    </row>
    <row r="27001" spans="19:29" x14ac:dyDescent="0.25">
      <c r="S27001" s="107"/>
      <c r="U27001" s="107"/>
      <c r="W27001" s="107"/>
      <c r="Y27001" s="107"/>
      <c r="AA27001" s="107"/>
      <c r="AC27001" s="107"/>
    </row>
    <row r="27002" spans="19:29" x14ac:dyDescent="0.25">
      <c r="S27002" s="108"/>
      <c r="U27002" s="108"/>
      <c r="W27002" s="108"/>
      <c r="Y27002" s="108"/>
      <c r="AA27002" s="108"/>
      <c r="AC27002" s="108"/>
    </row>
    <row r="27003" spans="19:29" x14ac:dyDescent="0.25">
      <c r="S27003" s="108"/>
      <c r="U27003" s="108"/>
      <c r="W27003" s="108"/>
      <c r="Y27003" s="108"/>
      <c r="AA27003" s="108"/>
      <c r="AC27003" s="108"/>
    </row>
    <row r="27004" spans="19:29" x14ac:dyDescent="0.25">
      <c r="S27004" s="109"/>
      <c r="U27004" s="109"/>
      <c r="W27004" s="109"/>
      <c r="Y27004" s="109"/>
      <c r="AA27004" s="109"/>
      <c r="AC27004" s="109"/>
    </row>
    <row r="27005" spans="19:29" x14ac:dyDescent="0.25">
      <c r="S27005" s="108"/>
      <c r="U27005" s="108"/>
      <c r="W27005" s="108"/>
      <c r="Y27005" s="108"/>
      <c r="AA27005" s="108"/>
      <c r="AC27005" s="108"/>
    </row>
    <row r="27006" spans="19:29" x14ac:dyDescent="0.25">
      <c r="S27006" s="108"/>
      <c r="U27006" s="108"/>
      <c r="W27006" s="108"/>
      <c r="Y27006" s="108"/>
      <c r="AA27006" s="108"/>
      <c r="AC27006" s="108"/>
    </row>
    <row r="27007" spans="19:29" x14ac:dyDescent="0.25">
      <c r="S27007" s="109"/>
      <c r="U27007" s="109"/>
      <c r="W27007" s="109"/>
      <c r="Y27007" s="109"/>
      <c r="AA27007" s="109"/>
      <c r="AC27007" s="109"/>
    </row>
    <row r="27008" spans="19:29" x14ac:dyDescent="0.25">
      <c r="S27008" s="108"/>
      <c r="U27008" s="108"/>
      <c r="W27008" s="108"/>
      <c r="Y27008" s="108"/>
      <c r="AA27008" s="108"/>
      <c r="AC27008" s="108"/>
    </row>
    <row r="27009" spans="19:29" x14ac:dyDescent="0.25">
      <c r="S27009" s="109"/>
      <c r="U27009" s="109"/>
      <c r="W27009" s="109"/>
      <c r="Y27009" s="109"/>
      <c r="AA27009" s="109"/>
      <c r="AC27009" s="109"/>
    </row>
    <row r="27010" spans="19:29" x14ac:dyDescent="0.25">
      <c r="S27010" s="108"/>
      <c r="U27010" s="108"/>
      <c r="W27010" s="108"/>
      <c r="Y27010" s="108"/>
      <c r="AA27010" s="108"/>
      <c r="AC27010" s="108"/>
    </row>
    <row r="27011" spans="19:29" x14ac:dyDescent="0.25">
      <c r="S27011" s="108"/>
      <c r="U27011" s="108"/>
      <c r="W27011" s="108"/>
      <c r="Y27011" s="108"/>
      <c r="AA27011" s="108"/>
      <c r="AC27011" s="108"/>
    </row>
    <row r="27012" spans="19:29" x14ac:dyDescent="0.25">
      <c r="S27012" s="108"/>
      <c r="U27012" s="108"/>
      <c r="W27012" s="108"/>
      <c r="Y27012" s="108"/>
      <c r="AA27012" s="108"/>
      <c r="AC27012" s="108"/>
    </row>
    <row r="27013" spans="19:29" x14ac:dyDescent="0.25">
      <c r="S27013" s="110"/>
      <c r="U27013" s="110"/>
      <c r="W27013" s="110"/>
      <c r="Y27013" s="110"/>
      <c r="AA27013" s="110"/>
      <c r="AC27013" s="110"/>
    </row>
    <row r="27014" spans="19:29" x14ac:dyDescent="0.25">
      <c r="S27014" s="110"/>
      <c r="U27014" s="110"/>
      <c r="W27014" s="110"/>
      <c r="Y27014" s="110"/>
      <c r="AA27014" s="110"/>
      <c r="AC27014" s="110"/>
    </row>
    <row r="27015" spans="19:29" x14ac:dyDescent="0.25">
      <c r="S27015" s="110"/>
      <c r="U27015" s="110"/>
      <c r="W27015" s="110"/>
      <c r="Y27015" s="110"/>
      <c r="AA27015" s="110"/>
      <c r="AC27015" s="110"/>
    </row>
    <row r="27016" spans="19:29" x14ac:dyDescent="0.25">
      <c r="S27016" s="110"/>
      <c r="U27016" s="110"/>
      <c r="W27016" s="110"/>
      <c r="Y27016" s="110"/>
      <c r="AA27016" s="110"/>
      <c r="AC27016" s="110"/>
    </row>
    <row r="27017" spans="19:29" x14ac:dyDescent="0.25">
      <c r="S27017" s="111"/>
      <c r="U27017" s="111"/>
      <c r="W27017" s="111"/>
      <c r="Y27017" s="111"/>
      <c r="AA27017" s="111"/>
      <c r="AC27017" s="111"/>
    </row>
    <row r="27018" spans="19:29" x14ac:dyDescent="0.25">
      <c r="S27018" s="107"/>
      <c r="U27018" s="107"/>
      <c r="W27018" s="107"/>
      <c r="Y27018" s="107"/>
      <c r="AA27018" s="107"/>
      <c r="AC27018" s="107"/>
    </row>
    <row r="27019" spans="19:29" x14ac:dyDescent="0.25">
      <c r="S27019" s="108"/>
      <c r="U27019" s="108"/>
      <c r="W27019" s="108"/>
      <c r="Y27019" s="108"/>
      <c r="AA27019" s="108"/>
      <c r="AC27019" s="108"/>
    </row>
    <row r="27020" spans="19:29" x14ac:dyDescent="0.25">
      <c r="S27020" s="108"/>
      <c r="U27020" s="108"/>
      <c r="W27020" s="108"/>
      <c r="Y27020" s="108"/>
      <c r="AA27020" s="108"/>
      <c r="AC27020" s="108"/>
    </row>
    <row r="27021" spans="19:29" x14ac:dyDescent="0.25">
      <c r="S27021" s="109"/>
      <c r="U27021" s="109"/>
      <c r="W27021" s="109"/>
      <c r="Y27021" s="109"/>
      <c r="AA27021" s="109"/>
      <c r="AC27021" s="109"/>
    </row>
    <row r="27022" spans="19:29" x14ac:dyDescent="0.25">
      <c r="S27022" s="108"/>
      <c r="U27022" s="108"/>
      <c r="W27022" s="108"/>
      <c r="Y27022" s="108"/>
      <c r="AA27022" s="108"/>
      <c r="AC27022" s="108"/>
    </row>
    <row r="27023" spans="19:29" x14ac:dyDescent="0.25">
      <c r="S27023" s="108"/>
      <c r="U27023" s="108"/>
      <c r="W27023" s="108"/>
      <c r="Y27023" s="108"/>
      <c r="AA27023" s="108"/>
      <c r="AC27023" s="108"/>
    </row>
    <row r="27024" spans="19:29" x14ac:dyDescent="0.25">
      <c r="S27024" s="109"/>
      <c r="U27024" s="109"/>
      <c r="W27024" s="109"/>
      <c r="Y27024" s="109"/>
      <c r="AA27024" s="109"/>
      <c r="AC27024" s="109"/>
    </row>
    <row r="27025" spans="19:29" x14ac:dyDescent="0.25">
      <c r="S27025" s="108"/>
      <c r="U27025" s="108"/>
      <c r="W27025" s="108"/>
      <c r="Y27025" s="108"/>
      <c r="AA27025" s="108"/>
      <c r="AC27025" s="108"/>
    </row>
    <row r="27026" spans="19:29" x14ac:dyDescent="0.25">
      <c r="S27026" s="109"/>
      <c r="U27026" s="109"/>
      <c r="W27026" s="109"/>
      <c r="Y27026" s="109"/>
      <c r="AA27026" s="109"/>
      <c r="AC27026" s="109"/>
    </row>
    <row r="27027" spans="19:29" x14ac:dyDescent="0.25">
      <c r="S27027" s="108"/>
      <c r="U27027" s="108"/>
      <c r="W27027" s="108"/>
      <c r="Y27027" s="108"/>
      <c r="AA27027" s="108"/>
      <c r="AC27027" s="108"/>
    </row>
    <row r="27028" spans="19:29" x14ac:dyDescent="0.25">
      <c r="S27028" s="108"/>
      <c r="U27028" s="108"/>
      <c r="W27028" s="108"/>
      <c r="Y27028" s="108"/>
      <c r="AA27028" s="108"/>
      <c r="AC27028" s="108"/>
    </row>
    <row r="27029" spans="19:29" x14ac:dyDescent="0.25">
      <c r="S27029" s="108"/>
      <c r="U27029" s="108"/>
      <c r="W27029" s="108"/>
      <c r="Y27029" s="108"/>
      <c r="AA27029" s="108"/>
      <c r="AC27029" s="108"/>
    </row>
    <row r="27030" spans="19:29" x14ac:dyDescent="0.25">
      <c r="S27030" s="110"/>
      <c r="U27030" s="110"/>
      <c r="W27030" s="110"/>
      <c r="Y27030" s="110"/>
      <c r="AA27030" s="110"/>
      <c r="AC27030" s="110"/>
    </row>
    <row r="27031" spans="19:29" x14ac:dyDescent="0.25">
      <c r="S27031" s="110"/>
      <c r="U27031" s="110"/>
      <c r="W27031" s="110"/>
      <c r="Y27031" s="110"/>
      <c r="AA27031" s="110"/>
      <c r="AC27031" s="110"/>
    </row>
    <row r="27032" spans="19:29" x14ac:dyDescent="0.25">
      <c r="S27032" s="110"/>
      <c r="U27032" s="110"/>
      <c r="W27032" s="110"/>
      <c r="Y27032" s="110"/>
      <c r="AA27032" s="110"/>
      <c r="AC27032" s="110"/>
    </row>
    <row r="27033" spans="19:29" x14ac:dyDescent="0.25">
      <c r="S27033" s="110"/>
      <c r="U27033" s="110"/>
      <c r="W27033" s="110"/>
      <c r="Y27033" s="110"/>
      <c r="AA27033" s="110"/>
      <c r="AC27033" s="110"/>
    </row>
    <row r="27034" spans="19:29" x14ac:dyDescent="0.25">
      <c r="S27034" s="111"/>
      <c r="U27034" s="111"/>
      <c r="W27034" s="111"/>
      <c r="Y27034" s="111"/>
      <c r="AA27034" s="111"/>
      <c r="AC27034" s="111"/>
    </row>
    <row r="27035" spans="19:29" x14ac:dyDescent="0.25">
      <c r="S27035" s="107"/>
      <c r="U27035" s="107"/>
      <c r="W27035" s="107"/>
      <c r="Y27035" s="107"/>
      <c r="AA27035" s="107"/>
      <c r="AC27035" s="107"/>
    </row>
    <row r="27036" spans="19:29" x14ac:dyDescent="0.25">
      <c r="S27036" s="108"/>
      <c r="U27036" s="108"/>
      <c r="W27036" s="108"/>
      <c r="Y27036" s="108"/>
      <c r="AA27036" s="108"/>
      <c r="AC27036" s="108"/>
    </row>
    <row r="27037" spans="19:29" x14ac:dyDescent="0.25">
      <c r="S27037" s="108"/>
      <c r="U27037" s="108"/>
      <c r="W27037" s="108"/>
      <c r="Y27037" s="108"/>
      <c r="AA27037" s="108"/>
      <c r="AC27037" s="108"/>
    </row>
    <row r="27038" spans="19:29" x14ac:dyDescent="0.25">
      <c r="S27038" s="109"/>
      <c r="U27038" s="109"/>
      <c r="W27038" s="109"/>
      <c r="Y27038" s="109"/>
      <c r="AA27038" s="109"/>
      <c r="AC27038" s="109"/>
    </row>
    <row r="27039" spans="19:29" x14ac:dyDescent="0.25">
      <c r="S27039" s="108"/>
      <c r="U27039" s="108"/>
      <c r="W27039" s="108"/>
      <c r="Y27039" s="108"/>
      <c r="AA27039" s="108"/>
      <c r="AC27039" s="108"/>
    </row>
    <row r="27040" spans="19:29" x14ac:dyDescent="0.25">
      <c r="S27040" s="108"/>
      <c r="U27040" s="108"/>
      <c r="W27040" s="108"/>
      <c r="Y27040" s="108"/>
      <c r="AA27040" s="108"/>
      <c r="AC27040" s="108"/>
    </row>
    <row r="27041" spans="19:29" x14ac:dyDescent="0.25">
      <c r="S27041" s="109"/>
      <c r="U27041" s="109"/>
      <c r="W27041" s="109"/>
      <c r="Y27041" s="109"/>
      <c r="AA27041" s="109"/>
      <c r="AC27041" s="109"/>
    </row>
    <row r="27042" spans="19:29" x14ac:dyDescent="0.25">
      <c r="S27042" s="108"/>
      <c r="U27042" s="108"/>
      <c r="W27042" s="108"/>
      <c r="Y27042" s="108"/>
      <c r="AA27042" s="108"/>
      <c r="AC27042" s="108"/>
    </row>
    <row r="27043" spans="19:29" x14ac:dyDescent="0.25">
      <c r="S27043" s="109"/>
      <c r="U27043" s="109"/>
      <c r="W27043" s="109"/>
      <c r="Y27043" s="109"/>
      <c r="AA27043" s="109"/>
      <c r="AC27043" s="109"/>
    </row>
    <row r="27044" spans="19:29" x14ac:dyDescent="0.25">
      <c r="S27044" s="108"/>
      <c r="U27044" s="108"/>
      <c r="W27044" s="108"/>
      <c r="Y27044" s="108"/>
      <c r="AA27044" s="108"/>
      <c r="AC27044" s="108"/>
    </row>
    <row r="27045" spans="19:29" x14ac:dyDescent="0.25">
      <c r="S27045" s="108"/>
      <c r="U27045" s="108"/>
      <c r="W27045" s="108"/>
      <c r="Y27045" s="108"/>
      <c r="AA27045" s="108"/>
      <c r="AC27045" s="108"/>
    </row>
    <row r="27046" spans="19:29" x14ac:dyDescent="0.25">
      <c r="S27046" s="108"/>
      <c r="U27046" s="108"/>
      <c r="W27046" s="108"/>
      <c r="Y27046" s="108"/>
      <c r="AA27046" s="108"/>
      <c r="AC27046" s="108"/>
    </row>
    <row r="27047" spans="19:29" x14ac:dyDescent="0.25">
      <c r="S27047" s="110"/>
      <c r="U27047" s="110"/>
      <c r="W27047" s="110"/>
      <c r="Y27047" s="110"/>
      <c r="AA27047" s="110"/>
      <c r="AC27047" s="110"/>
    </row>
    <row r="27048" spans="19:29" x14ac:dyDescent="0.25">
      <c r="S27048" s="110"/>
      <c r="U27048" s="110"/>
      <c r="W27048" s="110"/>
      <c r="Y27048" s="110"/>
      <c r="AA27048" s="110"/>
      <c r="AC27048" s="110"/>
    </row>
    <row r="27049" spans="19:29" x14ac:dyDescent="0.25">
      <c r="S27049" s="110"/>
      <c r="U27049" s="110"/>
      <c r="W27049" s="110"/>
      <c r="Y27049" s="110"/>
      <c r="AA27049" s="110"/>
      <c r="AC27049" s="110"/>
    </row>
    <row r="27050" spans="19:29" x14ac:dyDescent="0.25">
      <c r="S27050" s="110"/>
      <c r="U27050" s="110"/>
      <c r="W27050" s="110"/>
      <c r="Y27050" s="110"/>
      <c r="AA27050" s="110"/>
      <c r="AC27050" s="110"/>
    </row>
    <row r="27051" spans="19:29" x14ac:dyDescent="0.25">
      <c r="S27051" s="111"/>
      <c r="U27051" s="111"/>
      <c r="W27051" s="111"/>
      <c r="Y27051" s="111"/>
      <c r="AA27051" s="111"/>
      <c r="AC27051" s="111"/>
    </row>
    <row r="27052" spans="19:29" x14ac:dyDescent="0.25">
      <c r="S27052" s="107"/>
      <c r="U27052" s="107"/>
      <c r="W27052" s="107"/>
      <c r="Y27052" s="107"/>
      <c r="AA27052" s="107"/>
      <c r="AC27052" s="107"/>
    </row>
    <row r="27053" spans="19:29" x14ac:dyDescent="0.25">
      <c r="S27053" s="108"/>
      <c r="U27053" s="108"/>
      <c r="W27053" s="108"/>
      <c r="Y27053" s="108"/>
      <c r="AA27053" s="108"/>
      <c r="AC27053" s="108"/>
    </row>
    <row r="27054" spans="19:29" x14ac:dyDescent="0.25">
      <c r="S27054" s="108"/>
      <c r="U27054" s="108"/>
      <c r="W27054" s="108"/>
      <c r="Y27054" s="108"/>
      <c r="AA27054" s="108"/>
      <c r="AC27054" s="108"/>
    </row>
    <row r="27055" spans="19:29" x14ac:dyDescent="0.25">
      <c r="S27055" s="109"/>
      <c r="U27055" s="109"/>
      <c r="W27055" s="109"/>
      <c r="Y27055" s="109"/>
      <c r="AA27055" s="109"/>
      <c r="AC27055" s="109"/>
    </row>
    <row r="27056" spans="19:29" x14ac:dyDescent="0.25">
      <c r="S27056" s="108"/>
      <c r="U27056" s="108"/>
      <c r="W27056" s="108"/>
      <c r="Y27056" s="108"/>
      <c r="AA27056" s="108"/>
      <c r="AC27056" s="108"/>
    </row>
    <row r="27057" spans="19:29" x14ac:dyDescent="0.25">
      <c r="S27057" s="108"/>
      <c r="U27057" s="108"/>
      <c r="W27057" s="108"/>
      <c r="Y27057" s="108"/>
      <c r="AA27057" s="108"/>
      <c r="AC27057" s="108"/>
    </row>
    <row r="27058" spans="19:29" x14ac:dyDescent="0.25">
      <c r="S27058" s="109"/>
      <c r="U27058" s="109"/>
      <c r="W27058" s="109"/>
      <c r="Y27058" s="109"/>
      <c r="AA27058" s="109"/>
      <c r="AC27058" s="109"/>
    </row>
    <row r="27059" spans="19:29" x14ac:dyDescent="0.25">
      <c r="S27059" s="108"/>
      <c r="U27059" s="108"/>
      <c r="W27059" s="108"/>
      <c r="Y27059" s="108"/>
      <c r="AA27059" s="108"/>
      <c r="AC27059" s="108"/>
    </row>
    <row r="27060" spans="19:29" x14ac:dyDescent="0.25">
      <c r="S27060" s="109"/>
      <c r="U27060" s="109"/>
      <c r="W27060" s="109"/>
      <c r="Y27060" s="109"/>
      <c r="AA27060" s="109"/>
      <c r="AC27060" s="109"/>
    </row>
    <row r="27061" spans="19:29" x14ac:dyDescent="0.25">
      <c r="S27061" s="108"/>
      <c r="U27061" s="108"/>
      <c r="W27061" s="108"/>
      <c r="Y27061" s="108"/>
      <c r="AA27061" s="108"/>
      <c r="AC27061" s="108"/>
    </row>
    <row r="27062" spans="19:29" x14ac:dyDescent="0.25">
      <c r="S27062" s="108"/>
      <c r="U27062" s="108"/>
      <c r="W27062" s="108"/>
      <c r="Y27062" s="108"/>
      <c r="AA27062" s="108"/>
      <c r="AC27062" s="108"/>
    </row>
    <row r="27063" spans="19:29" x14ac:dyDescent="0.25">
      <c r="S27063" s="108"/>
      <c r="U27063" s="108"/>
      <c r="W27063" s="108"/>
      <c r="Y27063" s="108"/>
      <c r="AA27063" s="108"/>
      <c r="AC27063" s="108"/>
    </row>
    <row r="27064" spans="19:29" x14ac:dyDescent="0.25">
      <c r="S27064" s="110"/>
      <c r="U27064" s="110"/>
      <c r="W27064" s="110"/>
      <c r="Y27064" s="110"/>
      <c r="AA27064" s="110"/>
      <c r="AC27064" s="110"/>
    </row>
    <row r="27065" spans="19:29" x14ac:dyDescent="0.25">
      <c r="S27065" s="110"/>
      <c r="U27065" s="110"/>
      <c r="W27065" s="110"/>
      <c r="Y27065" s="110"/>
      <c r="AA27065" s="110"/>
      <c r="AC27065" s="110"/>
    </row>
    <row r="27066" spans="19:29" x14ac:dyDescent="0.25">
      <c r="S27066" s="110"/>
      <c r="U27066" s="110"/>
      <c r="W27066" s="110"/>
      <c r="Y27066" s="110"/>
      <c r="AA27066" s="110"/>
      <c r="AC27066" s="110"/>
    </row>
    <row r="27067" spans="19:29" x14ac:dyDescent="0.25">
      <c r="S27067" s="110"/>
      <c r="U27067" s="110"/>
      <c r="W27067" s="110"/>
      <c r="Y27067" s="110"/>
      <c r="AA27067" s="110"/>
      <c r="AC27067" s="110"/>
    </row>
    <row r="27068" spans="19:29" x14ac:dyDescent="0.25">
      <c r="S27068" s="111"/>
      <c r="U27068" s="111"/>
      <c r="W27068" s="111"/>
      <c r="Y27068" s="111"/>
      <c r="AA27068" s="111"/>
      <c r="AC27068" s="111"/>
    </row>
    <row r="27069" spans="19:29" x14ac:dyDescent="0.25">
      <c r="S27069" s="107"/>
      <c r="U27069" s="107"/>
      <c r="W27069" s="107"/>
      <c r="Y27069" s="107"/>
      <c r="AA27069" s="107"/>
      <c r="AC27069" s="107"/>
    </row>
    <row r="27070" spans="19:29" x14ac:dyDescent="0.25">
      <c r="S27070" s="108"/>
      <c r="U27070" s="108"/>
      <c r="W27070" s="108"/>
      <c r="Y27070" s="108"/>
      <c r="AA27070" s="108"/>
      <c r="AC27070" s="108"/>
    </row>
    <row r="27071" spans="19:29" x14ac:dyDescent="0.25">
      <c r="S27071" s="108"/>
      <c r="U27071" s="108"/>
      <c r="W27071" s="108"/>
      <c r="Y27071" s="108"/>
      <c r="AA27071" s="108"/>
      <c r="AC27071" s="108"/>
    </row>
    <row r="27072" spans="19:29" x14ac:dyDescent="0.25">
      <c r="S27072" s="109"/>
      <c r="U27072" s="109"/>
      <c r="W27072" s="109"/>
      <c r="Y27072" s="109"/>
      <c r="AA27072" s="109"/>
      <c r="AC27072" s="109"/>
    </row>
    <row r="27073" spans="19:29" x14ac:dyDescent="0.25">
      <c r="S27073" s="108"/>
      <c r="U27073" s="108"/>
      <c r="W27073" s="108"/>
      <c r="Y27073" s="108"/>
      <c r="AA27073" s="108"/>
      <c r="AC27073" s="108"/>
    </row>
    <row r="27074" spans="19:29" x14ac:dyDescent="0.25">
      <c r="S27074" s="108"/>
      <c r="U27074" s="108"/>
      <c r="W27074" s="108"/>
      <c r="Y27074" s="108"/>
      <c r="AA27074" s="108"/>
      <c r="AC27074" s="108"/>
    </row>
    <row r="27075" spans="19:29" x14ac:dyDescent="0.25">
      <c r="S27075" s="109"/>
      <c r="U27075" s="109"/>
      <c r="W27075" s="109"/>
      <c r="Y27075" s="109"/>
      <c r="AA27075" s="109"/>
      <c r="AC27075" s="109"/>
    </row>
    <row r="27076" spans="19:29" x14ac:dyDescent="0.25">
      <c r="S27076" s="108"/>
      <c r="U27076" s="108"/>
      <c r="W27076" s="108"/>
      <c r="Y27076" s="108"/>
      <c r="AA27076" s="108"/>
      <c r="AC27076" s="108"/>
    </row>
    <row r="27077" spans="19:29" x14ac:dyDescent="0.25">
      <c r="S27077" s="109"/>
      <c r="U27077" s="109"/>
      <c r="W27077" s="109"/>
      <c r="Y27077" s="109"/>
      <c r="AA27077" s="109"/>
      <c r="AC27077" s="109"/>
    </row>
    <row r="27078" spans="19:29" x14ac:dyDescent="0.25">
      <c r="S27078" s="108"/>
      <c r="U27078" s="108"/>
      <c r="W27078" s="108"/>
      <c r="Y27078" s="108"/>
      <c r="AA27078" s="108"/>
      <c r="AC27078" s="108"/>
    </row>
    <row r="27079" spans="19:29" x14ac:dyDescent="0.25">
      <c r="S27079" s="108"/>
      <c r="U27079" s="108"/>
      <c r="W27079" s="108"/>
      <c r="Y27079" s="108"/>
      <c r="AA27079" s="108"/>
      <c r="AC27079" s="108"/>
    </row>
    <row r="27080" spans="19:29" x14ac:dyDescent="0.25">
      <c r="S27080" s="108"/>
      <c r="U27080" s="108"/>
      <c r="W27080" s="108"/>
      <c r="Y27080" s="108"/>
      <c r="AA27080" s="108"/>
      <c r="AC27080" s="108"/>
    </row>
    <row r="27081" spans="19:29" x14ac:dyDescent="0.25">
      <c r="S27081" s="110"/>
      <c r="U27081" s="110"/>
      <c r="W27081" s="110"/>
      <c r="Y27081" s="110"/>
      <c r="AA27081" s="110"/>
      <c r="AC27081" s="110"/>
    </row>
    <row r="27082" spans="19:29" x14ac:dyDescent="0.25">
      <c r="S27082" s="110"/>
      <c r="U27082" s="110"/>
      <c r="W27082" s="110"/>
      <c r="Y27082" s="110"/>
      <c r="AA27082" s="110"/>
      <c r="AC27082" s="110"/>
    </row>
    <row r="27083" spans="19:29" x14ac:dyDescent="0.25">
      <c r="S27083" s="110"/>
      <c r="U27083" s="110"/>
      <c r="W27083" s="110"/>
      <c r="Y27083" s="110"/>
      <c r="AA27083" s="110"/>
      <c r="AC27083" s="110"/>
    </row>
    <row r="27084" spans="19:29" x14ac:dyDescent="0.25">
      <c r="S27084" s="110"/>
      <c r="U27084" s="110"/>
      <c r="W27084" s="110"/>
      <c r="Y27084" s="110"/>
      <c r="AA27084" s="110"/>
      <c r="AC27084" s="110"/>
    </row>
    <row r="27085" spans="19:29" x14ac:dyDescent="0.25">
      <c r="S27085" s="111"/>
      <c r="U27085" s="111"/>
      <c r="W27085" s="111"/>
      <c r="Y27085" s="111"/>
      <c r="AA27085" s="111"/>
      <c r="AC27085" s="111"/>
    </row>
    <row r="27086" spans="19:29" x14ac:dyDescent="0.25">
      <c r="S27086" s="107"/>
      <c r="U27086" s="107"/>
      <c r="W27086" s="107"/>
      <c r="Y27086" s="107"/>
      <c r="AA27086" s="107"/>
      <c r="AC27086" s="107"/>
    </row>
    <row r="27087" spans="19:29" x14ac:dyDescent="0.25">
      <c r="S27087" s="108"/>
      <c r="U27087" s="108"/>
      <c r="W27087" s="108"/>
      <c r="Y27087" s="108"/>
      <c r="AA27087" s="108"/>
      <c r="AC27087" s="108"/>
    </row>
    <row r="27088" spans="19:29" x14ac:dyDescent="0.25">
      <c r="S27088" s="108"/>
      <c r="U27088" s="108"/>
      <c r="W27088" s="108"/>
      <c r="Y27088" s="108"/>
      <c r="AA27088" s="108"/>
      <c r="AC27088" s="108"/>
    </row>
    <row r="27089" spans="19:29" x14ac:dyDescent="0.25">
      <c r="S27089" s="109"/>
      <c r="U27089" s="109"/>
      <c r="W27089" s="109"/>
      <c r="Y27089" s="109"/>
      <c r="AA27089" s="109"/>
      <c r="AC27089" s="109"/>
    </row>
    <row r="27090" spans="19:29" x14ac:dyDescent="0.25">
      <c r="S27090" s="108"/>
      <c r="U27090" s="108"/>
      <c r="W27090" s="108"/>
      <c r="Y27090" s="108"/>
      <c r="AA27090" s="108"/>
      <c r="AC27090" s="108"/>
    </row>
    <row r="27091" spans="19:29" x14ac:dyDescent="0.25">
      <c r="S27091" s="108"/>
      <c r="U27091" s="108"/>
      <c r="W27091" s="108"/>
      <c r="Y27091" s="108"/>
      <c r="AA27091" s="108"/>
      <c r="AC27091" s="108"/>
    </row>
    <row r="27092" spans="19:29" x14ac:dyDescent="0.25">
      <c r="S27092" s="109"/>
      <c r="U27092" s="109"/>
      <c r="W27092" s="109"/>
      <c r="Y27092" s="109"/>
      <c r="AA27092" s="109"/>
      <c r="AC27092" s="109"/>
    </row>
    <row r="27093" spans="19:29" x14ac:dyDescent="0.25">
      <c r="S27093" s="108"/>
      <c r="U27093" s="108"/>
      <c r="W27093" s="108"/>
      <c r="Y27093" s="108"/>
      <c r="AA27093" s="108"/>
      <c r="AC27093" s="108"/>
    </row>
    <row r="27094" spans="19:29" x14ac:dyDescent="0.25">
      <c r="S27094" s="109"/>
      <c r="U27094" s="109"/>
      <c r="W27094" s="109"/>
      <c r="Y27094" s="109"/>
      <c r="AA27094" s="109"/>
      <c r="AC27094" s="109"/>
    </row>
    <row r="27095" spans="19:29" x14ac:dyDescent="0.25">
      <c r="S27095" s="108"/>
      <c r="U27095" s="108"/>
      <c r="W27095" s="108"/>
      <c r="Y27095" s="108"/>
      <c r="AA27095" s="108"/>
      <c r="AC27095" s="108"/>
    </row>
    <row r="27096" spans="19:29" x14ac:dyDescent="0.25">
      <c r="S27096" s="108"/>
      <c r="U27096" s="108"/>
      <c r="W27096" s="108"/>
      <c r="Y27096" s="108"/>
      <c r="AA27096" s="108"/>
      <c r="AC27096" s="108"/>
    </row>
    <row r="27097" spans="19:29" x14ac:dyDescent="0.25">
      <c r="S27097" s="108"/>
      <c r="U27097" s="108"/>
      <c r="W27097" s="108"/>
      <c r="Y27097" s="108"/>
      <c r="AA27097" s="108"/>
      <c r="AC27097" s="108"/>
    </row>
    <row r="27098" spans="19:29" x14ac:dyDescent="0.25">
      <c r="S27098" s="110"/>
      <c r="U27098" s="110"/>
      <c r="W27098" s="110"/>
      <c r="Y27098" s="110"/>
      <c r="AA27098" s="110"/>
      <c r="AC27098" s="110"/>
    </row>
    <row r="27099" spans="19:29" x14ac:dyDescent="0.25">
      <c r="S27099" s="110"/>
      <c r="U27099" s="110"/>
      <c r="W27099" s="110"/>
      <c r="Y27099" s="110"/>
      <c r="AA27099" s="110"/>
      <c r="AC27099" s="110"/>
    </row>
    <row r="27100" spans="19:29" x14ac:dyDescent="0.25">
      <c r="S27100" s="110"/>
      <c r="U27100" s="110"/>
      <c r="W27100" s="110"/>
      <c r="Y27100" s="110"/>
      <c r="AA27100" s="110"/>
      <c r="AC27100" s="110"/>
    </row>
    <row r="27101" spans="19:29" x14ac:dyDescent="0.25">
      <c r="S27101" s="110"/>
      <c r="U27101" s="110"/>
      <c r="W27101" s="110"/>
      <c r="Y27101" s="110"/>
      <c r="AA27101" s="110"/>
      <c r="AC27101" s="110"/>
    </row>
    <row r="27102" spans="19:29" x14ac:dyDescent="0.25">
      <c r="S27102" s="111"/>
      <c r="U27102" s="111"/>
      <c r="W27102" s="111"/>
      <c r="Y27102" s="111"/>
      <c r="AA27102" s="111"/>
      <c r="AC27102" s="111"/>
    </row>
    <row r="27103" spans="19:29" x14ac:dyDescent="0.25">
      <c r="S27103" s="107"/>
      <c r="U27103" s="107"/>
      <c r="W27103" s="107"/>
      <c r="Y27103" s="107"/>
      <c r="AA27103" s="107"/>
      <c r="AC27103" s="107"/>
    </row>
    <row r="27104" spans="19:29" x14ac:dyDescent="0.25">
      <c r="S27104" s="108"/>
      <c r="U27104" s="108"/>
      <c r="W27104" s="108"/>
      <c r="Y27104" s="108"/>
      <c r="AA27104" s="108"/>
      <c r="AC27104" s="108"/>
    </row>
    <row r="27105" spans="19:29" x14ac:dyDescent="0.25">
      <c r="S27105" s="108"/>
      <c r="U27105" s="108"/>
      <c r="W27105" s="108"/>
      <c r="Y27105" s="108"/>
      <c r="AA27105" s="108"/>
      <c r="AC27105" s="108"/>
    </row>
    <row r="27106" spans="19:29" x14ac:dyDescent="0.25">
      <c r="S27106" s="109"/>
      <c r="U27106" s="109"/>
      <c r="W27106" s="109"/>
      <c r="Y27106" s="109"/>
      <c r="AA27106" s="109"/>
      <c r="AC27106" s="109"/>
    </row>
    <row r="27107" spans="19:29" x14ac:dyDescent="0.25">
      <c r="S27107" s="108"/>
      <c r="U27107" s="108"/>
      <c r="W27107" s="108"/>
      <c r="Y27107" s="108"/>
      <c r="AA27107" s="108"/>
      <c r="AC27107" s="108"/>
    </row>
    <row r="27108" spans="19:29" x14ac:dyDescent="0.25">
      <c r="S27108" s="108"/>
      <c r="U27108" s="108"/>
      <c r="W27108" s="108"/>
      <c r="Y27108" s="108"/>
      <c r="AA27108" s="108"/>
      <c r="AC27108" s="108"/>
    </row>
    <row r="27109" spans="19:29" x14ac:dyDescent="0.25">
      <c r="S27109" s="109"/>
      <c r="U27109" s="109"/>
      <c r="W27109" s="109"/>
      <c r="Y27109" s="109"/>
      <c r="AA27109" s="109"/>
      <c r="AC27109" s="109"/>
    </row>
    <row r="27110" spans="19:29" x14ac:dyDescent="0.25">
      <c r="S27110" s="108"/>
      <c r="U27110" s="108"/>
      <c r="W27110" s="108"/>
      <c r="Y27110" s="108"/>
      <c r="AA27110" s="108"/>
      <c r="AC27110" s="108"/>
    </row>
    <row r="27111" spans="19:29" x14ac:dyDescent="0.25">
      <c r="S27111" s="109"/>
      <c r="U27111" s="109"/>
      <c r="W27111" s="109"/>
      <c r="Y27111" s="109"/>
      <c r="AA27111" s="109"/>
      <c r="AC27111" s="109"/>
    </row>
    <row r="27112" spans="19:29" x14ac:dyDescent="0.25">
      <c r="S27112" s="108"/>
      <c r="U27112" s="108"/>
      <c r="W27112" s="108"/>
      <c r="Y27112" s="108"/>
      <c r="AA27112" s="108"/>
      <c r="AC27112" s="108"/>
    </row>
    <row r="27113" spans="19:29" x14ac:dyDescent="0.25">
      <c r="S27113" s="108"/>
      <c r="U27113" s="108"/>
      <c r="W27113" s="108"/>
      <c r="Y27113" s="108"/>
      <c r="AA27113" s="108"/>
      <c r="AC27113" s="108"/>
    </row>
    <row r="27114" spans="19:29" x14ac:dyDescent="0.25">
      <c r="S27114" s="108"/>
      <c r="U27114" s="108"/>
      <c r="W27114" s="108"/>
      <c r="Y27114" s="108"/>
      <c r="AA27114" s="108"/>
      <c r="AC27114" s="108"/>
    </row>
    <row r="27115" spans="19:29" x14ac:dyDescent="0.25">
      <c r="S27115" s="110"/>
      <c r="U27115" s="110"/>
      <c r="W27115" s="110"/>
      <c r="Y27115" s="110"/>
      <c r="AA27115" s="110"/>
      <c r="AC27115" s="110"/>
    </row>
    <row r="27116" spans="19:29" x14ac:dyDescent="0.25">
      <c r="S27116" s="110"/>
      <c r="U27116" s="110"/>
      <c r="W27116" s="110"/>
      <c r="Y27116" s="110"/>
      <c r="AA27116" s="110"/>
      <c r="AC27116" s="110"/>
    </row>
    <row r="27117" spans="19:29" x14ac:dyDescent="0.25">
      <c r="S27117" s="110"/>
      <c r="U27117" s="110"/>
      <c r="W27117" s="110"/>
      <c r="Y27117" s="110"/>
      <c r="AA27117" s="110"/>
      <c r="AC27117" s="110"/>
    </row>
    <row r="27118" spans="19:29" x14ac:dyDescent="0.25">
      <c r="S27118" s="110"/>
      <c r="U27118" s="110"/>
      <c r="W27118" s="110"/>
      <c r="Y27118" s="110"/>
      <c r="AA27118" s="110"/>
      <c r="AC27118" s="110"/>
    </row>
    <row r="27119" spans="19:29" x14ac:dyDescent="0.25">
      <c r="S27119" s="111"/>
      <c r="U27119" s="111"/>
      <c r="W27119" s="111"/>
      <c r="Y27119" s="111"/>
      <c r="AA27119" s="111"/>
      <c r="AC27119" s="111"/>
    </row>
    <row r="27120" spans="19:29" x14ac:dyDescent="0.25">
      <c r="S27120" s="107"/>
      <c r="U27120" s="107"/>
      <c r="W27120" s="107"/>
      <c r="Y27120" s="107"/>
      <c r="AA27120" s="107"/>
      <c r="AC27120" s="107"/>
    </row>
    <row r="27121" spans="19:29" x14ac:dyDescent="0.25">
      <c r="S27121" s="108"/>
      <c r="U27121" s="108"/>
      <c r="W27121" s="108"/>
      <c r="Y27121" s="108"/>
      <c r="AA27121" s="108"/>
      <c r="AC27121" s="108"/>
    </row>
    <row r="27122" spans="19:29" x14ac:dyDescent="0.25">
      <c r="S27122" s="108"/>
      <c r="U27122" s="108"/>
      <c r="W27122" s="108"/>
      <c r="Y27122" s="108"/>
      <c r="AA27122" s="108"/>
      <c r="AC27122" s="108"/>
    </row>
    <row r="27123" spans="19:29" x14ac:dyDescent="0.25">
      <c r="S27123" s="109"/>
      <c r="U27123" s="109"/>
      <c r="W27123" s="109"/>
      <c r="Y27123" s="109"/>
      <c r="AA27123" s="109"/>
      <c r="AC27123" s="109"/>
    </row>
    <row r="27124" spans="19:29" x14ac:dyDescent="0.25">
      <c r="S27124" s="108"/>
      <c r="U27124" s="108"/>
      <c r="W27124" s="108"/>
      <c r="Y27124" s="108"/>
      <c r="AA27124" s="108"/>
      <c r="AC27124" s="108"/>
    </row>
    <row r="27125" spans="19:29" x14ac:dyDescent="0.25">
      <c r="S27125" s="108"/>
      <c r="U27125" s="108"/>
      <c r="W27125" s="108"/>
      <c r="Y27125" s="108"/>
      <c r="AA27125" s="108"/>
      <c r="AC27125" s="108"/>
    </row>
    <row r="27126" spans="19:29" x14ac:dyDescent="0.25">
      <c r="S27126" s="109"/>
      <c r="U27126" s="109"/>
      <c r="W27126" s="109"/>
      <c r="Y27126" s="109"/>
      <c r="AA27126" s="109"/>
      <c r="AC27126" s="109"/>
    </row>
    <row r="27127" spans="19:29" x14ac:dyDescent="0.25">
      <c r="S27127" s="108"/>
      <c r="U27127" s="108"/>
      <c r="W27127" s="108"/>
      <c r="Y27127" s="108"/>
      <c r="AA27127" s="108"/>
      <c r="AC27127" s="108"/>
    </row>
    <row r="27128" spans="19:29" x14ac:dyDescent="0.25">
      <c r="S27128" s="109"/>
      <c r="U27128" s="109"/>
      <c r="W27128" s="109"/>
      <c r="Y27128" s="109"/>
      <c r="AA27128" s="109"/>
      <c r="AC27128" s="109"/>
    </row>
    <row r="27129" spans="19:29" x14ac:dyDescent="0.25">
      <c r="S27129" s="108"/>
      <c r="U27129" s="108"/>
      <c r="W27129" s="108"/>
      <c r="Y27129" s="108"/>
      <c r="AA27129" s="108"/>
      <c r="AC27129" s="108"/>
    </row>
    <row r="27130" spans="19:29" x14ac:dyDescent="0.25">
      <c r="S27130" s="108"/>
      <c r="U27130" s="108"/>
      <c r="W27130" s="108"/>
      <c r="Y27130" s="108"/>
      <c r="AA27130" s="108"/>
      <c r="AC27130" s="108"/>
    </row>
    <row r="27131" spans="19:29" x14ac:dyDescent="0.25">
      <c r="S27131" s="108"/>
      <c r="U27131" s="108"/>
      <c r="W27131" s="108"/>
      <c r="Y27131" s="108"/>
      <c r="AA27131" s="108"/>
      <c r="AC27131" s="108"/>
    </row>
    <row r="27132" spans="19:29" x14ac:dyDescent="0.25">
      <c r="S27132" s="110"/>
      <c r="U27132" s="110"/>
      <c r="W27132" s="110"/>
      <c r="Y27132" s="110"/>
      <c r="AA27132" s="110"/>
      <c r="AC27132" s="110"/>
    </row>
    <row r="27133" spans="19:29" x14ac:dyDescent="0.25">
      <c r="S27133" s="110"/>
      <c r="U27133" s="110"/>
      <c r="W27133" s="110"/>
      <c r="Y27133" s="110"/>
      <c r="AA27133" s="110"/>
      <c r="AC27133" s="110"/>
    </row>
    <row r="27134" spans="19:29" x14ac:dyDescent="0.25">
      <c r="S27134" s="110"/>
      <c r="U27134" s="110"/>
      <c r="W27134" s="110"/>
      <c r="Y27134" s="110"/>
      <c r="AA27134" s="110"/>
      <c r="AC27134" s="110"/>
    </row>
    <row r="27135" spans="19:29" x14ac:dyDescent="0.25">
      <c r="S27135" s="110"/>
      <c r="U27135" s="110"/>
      <c r="W27135" s="110"/>
      <c r="Y27135" s="110"/>
      <c r="AA27135" s="110"/>
      <c r="AC27135" s="110"/>
    </row>
    <row r="27136" spans="19:29" x14ac:dyDescent="0.25">
      <c r="S27136" s="111"/>
      <c r="U27136" s="111"/>
      <c r="W27136" s="111"/>
      <c r="Y27136" s="111"/>
      <c r="AA27136" s="111"/>
      <c r="AC27136" s="111"/>
    </row>
    <row r="27137" spans="19:29" x14ac:dyDescent="0.25">
      <c r="S27137" s="107"/>
      <c r="U27137" s="107"/>
      <c r="W27137" s="107"/>
      <c r="Y27137" s="107"/>
      <c r="AA27137" s="107"/>
      <c r="AC27137" s="107"/>
    </row>
    <row r="27138" spans="19:29" x14ac:dyDescent="0.25">
      <c r="S27138" s="108"/>
      <c r="U27138" s="108"/>
      <c r="W27138" s="108"/>
      <c r="Y27138" s="108"/>
      <c r="AA27138" s="108"/>
      <c r="AC27138" s="108"/>
    </row>
    <row r="27139" spans="19:29" x14ac:dyDescent="0.25">
      <c r="S27139" s="108"/>
      <c r="U27139" s="108"/>
      <c r="W27139" s="108"/>
      <c r="Y27139" s="108"/>
      <c r="AA27139" s="108"/>
      <c r="AC27139" s="108"/>
    </row>
    <row r="27140" spans="19:29" x14ac:dyDescent="0.25">
      <c r="S27140" s="109"/>
      <c r="U27140" s="109"/>
      <c r="W27140" s="109"/>
      <c r="Y27140" s="109"/>
      <c r="AA27140" s="109"/>
      <c r="AC27140" s="109"/>
    </row>
    <row r="27141" spans="19:29" x14ac:dyDescent="0.25">
      <c r="S27141" s="108"/>
      <c r="U27141" s="108"/>
      <c r="W27141" s="108"/>
      <c r="Y27141" s="108"/>
      <c r="AA27141" s="108"/>
      <c r="AC27141" s="108"/>
    </row>
    <row r="27142" spans="19:29" x14ac:dyDescent="0.25">
      <c r="S27142" s="108"/>
      <c r="U27142" s="108"/>
      <c r="W27142" s="108"/>
      <c r="Y27142" s="108"/>
      <c r="AA27142" s="108"/>
      <c r="AC27142" s="108"/>
    </row>
    <row r="27143" spans="19:29" x14ac:dyDescent="0.25">
      <c r="S27143" s="109"/>
      <c r="U27143" s="109"/>
      <c r="W27143" s="109"/>
      <c r="Y27143" s="109"/>
      <c r="AA27143" s="109"/>
      <c r="AC27143" s="109"/>
    </row>
    <row r="27144" spans="19:29" x14ac:dyDescent="0.25">
      <c r="S27144" s="108"/>
      <c r="U27144" s="108"/>
      <c r="W27144" s="108"/>
      <c r="Y27144" s="108"/>
      <c r="AA27144" s="108"/>
      <c r="AC27144" s="108"/>
    </row>
    <row r="27145" spans="19:29" x14ac:dyDescent="0.25">
      <c r="S27145" s="109"/>
      <c r="U27145" s="109"/>
      <c r="W27145" s="109"/>
      <c r="Y27145" s="109"/>
      <c r="AA27145" s="109"/>
      <c r="AC27145" s="109"/>
    </row>
    <row r="27146" spans="19:29" x14ac:dyDescent="0.25">
      <c r="S27146" s="108"/>
      <c r="U27146" s="108"/>
      <c r="W27146" s="108"/>
      <c r="Y27146" s="108"/>
      <c r="AA27146" s="108"/>
      <c r="AC27146" s="108"/>
    </row>
    <row r="27147" spans="19:29" x14ac:dyDescent="0.25">
      <c r="S27147" s="108"/>
      <c r="U27147" s="108"/>
      <c r="W27147" s="108"/>
      <c r="Y27147" s="108"/>
      <c r="AA27147" s="108"/>
      <c r="AC27147" s="108"/>
    </row>
    <row r="27148" spans="19:29" x14ac:dyDescent="0.25">
      <c r="S27148" s="108"/>
      <c r="U27148" s="108"/>
      <c r="W27148" s="108"/>
      <c r="Y27148" s="108"/>
      <c r="AA27148" s="108"/>
      <c r="AC27148" s="108"/>
    </row>
    <row r="27149" spans="19:29" x14ac:dyDescent="0.25">
      <c r="S27149" s="110"/>
      <c r="U27149" s="110"/>
      <c r="W27149" s="110"/>
      <c r="Y27149" s="110"/>
      <c r="AA27149" s="110"/>
      <c r="AC27149" s="110"/>
    </row>
    <row r="27150" spans="19:29" x14ac:dyDescent="0.25">
      <c r="S27150" s="110"/>
      <c r="U27150" s="110"/>
      <c r="W27150" s="110"/>
      <c r="Y27150" s="110"/>
      <c r="AA27150" s="110"/>
      <c r="AC27150" s="110"/>
    </row>
    <row r="27151" spans="19:29" x14ac:dyDescent="0.25">
      <c r="S27151" s="110"/>
      <c r="U27151" s="110"/>
      <c r="W27151" s="110"/>
      <c r="Y27151" s="110"/>
      <c r="AA27151" s="110"/>
      <c r="AC27151" s="110"/>
    </row>
    <row r="27152" spans="19:29" x14ac:dyDescent="0.25">
      <c r="S27152" s="110"/>
      <c r="U27152" s="110"/>
      <c r="W27152" s="110"/>
      <c r="Y27152" s="110"/>
      <c r="AA27152" s="110"/>
      <c r="AC27152" s="110"/>
    </row>
    <row r="27153" spans="19:29" x14ac:dyDescent="0.25">
      <c r="S27153" s="111"/>
      <c r="U27153" s="111"/>
      <c r="W27153" s="111"/>
      <c r="Y27153" s="111"/>
      <c r="AA27153" s="111"/>
      <c r="AC27153" s="111"/>
    </row>
    <row r="27154" spans="19:29" x14ac:dyDescent="0.25">
      <c r="S27154" s="107"/>
      <c r="U27154" s="107"/>
      <c r="W27154" s="107"/>
      <c r="Y27154" s="107"/>
      <c r="AA27154" s="107"/>
      <c r="AC27154" s="107"/>
    </row>
    <row r="27155" spans="19:29" x14ac:dyDescent="0.25">
      <c r="S27155" s="108"/>
      <c r="U27155" s="108"/>
      <c r="W27155" s="108"/>
      <c r="Y27155" s="108"/>
      <c r="AA27155" s="108"/>
      <c r="AC27155" s="108"/>
    </row>
    <row r="27156" spans="19:29" x14ac:dyDescent="0.25">
      <c r="S27156" s="108"/>
      <c r="U27156" s="108"/>
      <c r="W27156" s="108"/>
      <c r="Y27156" s="108"/>
      <c r="AA27156" s="108"/>
      <c r="AC27156" s="108"/>
    </row>
    <row r="27157" spans="19:29" x14ac:dyDescent="0.25">
      <c r="S27157" s="109"/>
      <c r="U27157" s="109"/>
      <c r="W27157" s="109"/>
      <c r="Y27157" s="109"/>
      <c r="AA27157" s="109"/>
      <c r="AC27157" s="109"/>
    </row>
    <row r="27158" spans="19:29" x14ac:dyDescent="0.25">
      <c r="S27158" s="108"/>
      <c r="U27158" s="108"/>
      <c r="W27158" s="108"/>
      <c r="Y27158" s="108"/>
      <c r="AA27158" s="108"/>
      <c r="AC27158" s="108"/>
    </row>
    <row r="27159" spans="19:29" x14ac:dyDescent="0.25">
      <c r="S27159" s="108"/>
      <c r="U27159" s="108"/>
      <c r="W27159" s="108"/>
      <c r="Y27159" s="108"/>
      <c r="AA27159" s="108"/>
      <c r="AC27159" s="108"/>
    </row>
    <row r="27160" spans="19:29" x14ac:dyDescent="0.25">
      <c r="S27160" s="109"/>
      <c r="U27160" s="109"/>
      <c r="W27160" s="109"/>
      <c r="Y27160" s="109"/>
      <c r="AA27160" s="109"/>
      <c r="AC27160" s="109"/>
    </row>
    <row r="27161" spans="19:29" x14ac:dyDescent="0.25">
      <c r="S27161" s="108"/>
      <c r="U27161" s="108"/>
      <c r="W27161" s="108"/>
      <c r="Y27161" s="108"/>
      <c r="AA27161" s="108"/>
      <c r="AC27161" s="108"/>
    </row>
    <row r="27162" spans="19:29" x14ac:dyDescent="0.25">
      <c r="S27162" s="109"/>
      <c r="U27162" s="109"/>
      <c r="W27162" s="109"/>
      <c r="Y27162" s="109"/>
      <c r="AA27162" s="109"/>
      <c r="AC27162" s="109"/>
    </row>
    <row r="27163" spans="19:29" x14ac:dyDescent="0.25">
      <c r="S27163" s="108"/>
      <c r="U27163" s="108"/>
      <c r="W27163" s="108"/>
      <c r="Y27163" s="108"/>
      <c r="AA27163" s="108"/>
      <c r="AC27163" s="108"/>
    </row>
    <row r="27164" spans="19:29" x14ac:dyDescent="0.25">
      <c r="S27164" s="108"/>
      <c r="U27164" s="108"/>
      <c r="W27164" s="108"/>
      <c r="Y27164" s="108"/>
      <c r="AA27164" s="108"/>
      <c r="AC27164" s="108"/>
    </row>
    <row r="27165" spans="19:29" x14ac:dyDescent="0.25">
      <c r="S27165" s="108"/>
      <c r="U27165" s="108"/>
      <c r="W27165" s="108"/>
      <c r="Y27165" s="108"/>
      <c r="AA27165" s="108"/>
      <c r="AC27165" s="108"/>
    </row>
    <row r="27166" spans="19:29" x14ac:dyDescent="0.25">
      <c r="S27166" s="110"/>
      <c r="U27166" s="110"/>
      <c r="W27166" s="110"/>
      <c r="Y27166" s="110"/>
      <c r="AA27166" s="110"/>
      <c r="AC27166" s="110"/>
    </row>
    <row r="27167" spans="19:29" x14ac:dyDescent="0.25">
      <c r="S27167" s="110"/>
      <c r="U27167" s="110"/>
      <c r="W27167" s="110"/>
      <c r="Y27167" s="110"/>
      <c r="AA27167" s="110"/>
      <c r="AC27167" s="110"/>
    </row>
    <row r="27168" spans="19:29" x14ac:dyDescent="0.25">
      <c r="S27168" s="110"/>
      <c r="U27168" s="110"/>
      <c r="W27168" s="110"/>
      <c r="Y27168" s="110"/>
      <c r="AA27168" s="110"/>
      <c r="AC27168" s="110"/>
    </row>
    <row r="27169" spans="19:29" x14ac:dyDescent="0.25">
      <c r="S27169" s="110"/>
      <c r="U27169" s="110"/>
      <c r="W27169" s="110"/>
      <c r="Y27169" s="110"/>
      <c r="AA27169" s="110"/>
      <c r="AC27169" s="110"/>
    </row>
    <row r="27170" spans="19:29" x14ac:dyDescent="0.25">
      <c r="S27170" s="111"/>
      <c r="U27170" s="111"/>
      <c r="W27170" s="111"/>
      <c r="Y27170" s="111"/>
      <c r="AA27170" s="111"/>
      <c r="AC27170" s="111"/>
    </row>
    <row r="27171" spans="19:29" x14ac:dyDescent="0.25">
      <c r="S27171" s="107"/>
      <c r="U27171" s="107"/>
      <c r="W27171" s="107"/>
      <c r="Y27171" s="107"/>
      <c r="AA27171" s="107"/>
      <c r="AC27171" s="107"/>
    </row>
    <row r="27172" spans="19:29" x14ac:dyDescent="0.25">
      <c r="S27172" s="108"/>
      <c r="U27172" s="108"/>
      <c r="W27172" s="108"/>
      <c r="Y27172" s="108"/>
      <c r="AA27172" s="108"/>
      <c r="AC27172" s="108"/>
    </row>
    <row r="27173" spans="19:29" x14ac:dyDescent="0.25">
      <c r="S27173" s="108"/>
      <c r="U27173" s="108"/>
      <c r="W27173" s="108"/>
      <c r="Y27173" s="108"/>
      <c r="AA27173" s="108"/>
      <c r="AC27173" s="108"/>
    </row>
    <row r="27174" spans="19:29" x14ac:dyDescent="0.25">
      <c r="S27174" s="109"/>
      <c r="U27174" s="109"/>
      <c r="W27174" s="109"/>
      <c r="Y27174" s="109"/>
      <c r="AA27174" s="109"/>
      <c r="AC27174" s="109"/>
    </row>
    <row r="27175" spans="19:29" x14ac:dyDescent="0.25">
      <c r="S27175" s="108"/>
      <c r="U27175" s="108"/>
      <c r="W27175" s="108"/>
      <c r="Y27175" s="108"/>
      <c r="AA27175" s="108"/>
      <c r="AC27175" s="108"/>
    </row>
    <row r="27176" spans="19:29" x14ac:dyDescent="0.25">
      <c r="S27176" s="108"/>
      <c r="U27176" s="108"/>
      <c r="W27176" s="108"/>
      <c r="Y27176" s="108"/>
      <c r="AA27176" s="108"/>
      <c r="AC27176" s="108"/>
    </row>
    <row r="27177" spans="19:29" x14ac:dyDescent="0.25">
      <c r="S27177" s="109"/>
      <c r="U27177" s="109"/>
      <c r="W27177" s="109"/>
      <c r="Y27177" s="109"/>
      <c r="AA27177" s="109"/>
      <c r="AC27177" s="109"/>
    </row>
    <row r="27178" spans="19:29" x14ac:dyDescent="0.25">
      <c r="S27178" s="108"/>
      <c r="U27178" s="108"/>
      <c r="W27178" s="108"/>
      <c r="Y27178" s="108"/>
      <c r="AA27178" s="108"/>
      <c r="AC27178" s="108"/>
    </row>
    <row r="27179" spans="19:29" x14ac:dyDescent="0.25">
      <c r="S27179" s="109"/>
      <c r="U27179" s="109"/>
      <c r="W27179" s="109"/>
      <c r="Y27179" s="109"/>
      <c r="AA27179" s="109"/>
      <c r="AC27179" s="109"/>
    </row>
    <row r="27180" spans="19:29" x14ac:dyDescent="0.25">
      <c r="S27180" s="108"/>
      <c r="U27180" s="108"/>
      <c r="W27180" s="108"/>
      <c r="Y27180" s="108"/>
      <c r="AA27180" s="108"/>
      <c r="AC27180" s="108"/>
    </row>
    <row r="27181" spans="19:29" x14ac:dyDescent="0.25">
      <c r="S27181" s="108"/>
      <c r="U27181" s="108"/>
      <c r="W27181" s="108"/>
      <c r="Y27181" s="108"/>
      <c r="AA27181" s="108"/>
      <c r="AC27181" s="108"/>
    </row>
    <row r="27182" spans="19:29" x14ac:dyDescent="0.25">
      <c r="S27182" s="108"/>
      <c r="U27182" s="108"/>
      <c r="W27182" s="108"/>
      <c r="Y27182" s="108"/>
      <c r="AA27182" s="108"/>
      <c r="AC27182" s="108"/>
    </row>
    <row r="27183" spans="19:29" x14ac:dyDescent="0.25">
      <c r="S27183" s="110"/>
      <c r="U27183" s="110"/>
      <c r="W27183" s="110"/>
      <c r="Y27183" s="110"/>
      <c r="AA27183" s="110"/>
      <c r="AC27183" s="110"/>
    </row>
    <row r="27184" spans="19:29" x14ac:dyDescent="0.25">
      <c r="S27184" s="110"/>
      <c r="U27184" s="110"/>
      <c r="W27184" s="110"/>
      <c r="Y27184" s="110"/>
      <c r="AA27184" s="110"/>
      <c r="AC27184" s="110"/>
    </row>
    <row r="27185" spans="19:29" x14ac:dyDescent="0.25">
      <c r="S27185" s="110"/>
      <c r="U27185" s="110"/>
      <c r="W27185" s="110"/>
      <c r="Y27185" s="110"/>
      <c r="AA27185" s="110"/>
      <c r="AC27185" s="110"/>
    </row>
    <row r="27186" spans="19:29" x14ac:dyDescent="0.25">
      <c r="S27186" s="110"/>
      <c r="U27186" s="110"/>
      <c r="W27186" s="110"/>
      <c r="Y27186" s="110"/>
      <c r="AA27186" s="110"/>
      <c r="AC27186" s="110"/>
    </row>
    <row r="27187" spans="19:29" x14ac:dyDescent="0.25">
      <c r="S27187" s="111"/>
      <c r="U27187" s="111"/>
      <c r="W27187" s="111"/>
      <c r="Y27187" s="111"/>
      <c r="AA27187" s="111"/>
      <c r="AC27187" s="111"/>
    </row>
    <row r="27188" spans="19:29" x14ac:dyDescent="0.25">
      <c r="S27188" s="107"/>
      <c r="U27188" s="107"/>
      <c r="W27188" s="107"/>
      <c r="Y27188" s="107"/>
      <c r="AA27188" s="107"/>
      <c r="AC27188" s="107"/>
    </row>
    <row r="27189" spans="19:29" x14ac:dyDescent="0.25">
      <c r="S27189" s="108"/>
      <c r="U27189" s="108"/>
      <c r="W27189" s="108"/>
      <c r="Y27189" s="108"/>
      <c r="AA27189" s="108"/>
      <c r="AC27189" s="108"/>
    </row>
    <row r="27190" spans="19:29" x14ac:dyDescent="0.25">
      <c r="S27190" s="108"/>
      <c r="U27190" s="108"/>
      <c r="W27190" s="108"/>
      <c r="Y27190" s="108"/>
      <c r="AA27190" s="108"/>
      <c r="AC27190" s="108"/>
    </row>
    <row r="27191" spans="19:29" x14ac:dyDescent="0.25">
      <c r="S27191" s="109"/>
      <c r="U27191" s="109"/>
      <c r="W27191" s="109"/>
      <c r="Y27191" s="109"/>
      <c r="AA27191" s="109"/>
      <c r="AC27191" s="109"/>
    </row>
    <row r="27192" spans="19:29" x14ac:dyDescent="0.25">
      <c r="S27192" s="108"/>
      <c r="U27192" s="108"/>
      <c r="W27192" s="108"/>
      <c r="Y27192" s="108"/>
      <c r="AA27192" s="108"/>
      <c r="AC27192" s="108"/>
    </row>
    <row r="27193" spans="19:29" x14ac:dyDescent="0.25">
      <c r="S27193" s="108"/>
      <c r="U27193" s="108"/>
      <c r="W27193" s="108"/>
      <c r="Y27193" s="108"/>
      <c r="AA27193" s="108"/>
      <c r="AC27193" s="108"/>
    </row>
    <row r="27194" spans="19:29" x14ac:dyDescent="0.25">
      <c r="S27194" s="109"/>
      <c r="U27194" s="109"/>
      <c r="W27194" s="109"/>
      <c r="Y27194" s="109"/>
      <c r="AA27194" s="109"/>
      <c r="AC27194" s="109"/>
    </row>
    <row r="27195" spans="19:29" x14ac:dyDescent="0.25">
      <c r="S27195" s="108"/>
      <c r="U27195" s="108"/>
      <c r="W27195" s="108"/>
      <c r="Y27195" s="108"/>
      <c r="AA27195" s="108"/>
      <c r="AC27195" s="108"/>
    </row>
    <row r="27196" spans="19:29" x14ac:dyDescent="0.25">
      <c r="S27196" s="109"/>
      <c r="U27196" s="109"/>
      <c r="W27196" s="109"/>
      <c r="Y27196" s="109"/>
      <c r="AA27196" s="109"/>
      <c r="AC27196" s="109"/>
    </row>
    <row r="27197" spans="19:29" x14ac:dyDescent="0.25">
      <c r="S27197" s="108"/>
      <c r="U27197" s="108"/>
      <c r="W27197" s="108"/>
      <c r="Y27197" s="108"/>
      <c r="AA27197" s="108"/>
      <c r="AC27197" s="108"/>
    </row>
    <row r="27198" spans="19:29" x14ac:dyDescent="0.25">
      <c r="S27198" s="108"/>
      <c r="U27198" s="108"/>
      <c r="W27198" s="108"/>
      <c r="Y27198" s="108"/>
      <c r="AA27198" s="108"/>
      <c r="AC27198" s="108"/>
    </row>
    <row r="27199" spans="19:29" x14ac:dyDescent="0.25">
      <c r="S27199" s="108"/>
      <c r="U27199" s="108"/>
      <c r="W27199" s="108"/>
      <c r="Y27199" s="108"/>
      <c r="AA27199" s="108"/>
      <c r="AC27199" s="108"/>
    </row>
    <row r="27200" spans="19:29" x14ac:dyDescent="0.25">
      <c r="S27200" s="110"/>
      <c r="U27200" s="110"/>
      <c r="W27200" s="110"/>
      <c r="Y27200" s="110"/>
      <c r="AA27200" s="110"/>
      <c r="AC27200" s="110"/>
    </row>
    <row r="27201" spans="19:29" x14ac:dyDescent="0.25">
      <c r="S27201" s="110"/>
      <c r="U27201" s="110"/>
      <c r="W27201" s="110"/>
      <c r="Y27201" s="110"/>
      <c r="AA27201" s="110"/>
      <c r="AC27201" s="110"/>
    </row>
    <row r="27202" spans="19:29" x14ac:dyDescent="0.25">
      <c r="S27202" s="110"/>
      <c r="U27202" s="110"/>
      <c r="W27202" s="110"/>
      <c r="Y27202" s="110"/>
      <c r="AA27202" s="110"/>
      <c r="AC27202" s="110"/>
    </row>
    <row r="27203" spans="19:29" x14ac:dyDescent="0.25">
      <c r="S27203" s="110"/>
      <c r="U27203" s="110"/>
      <c r="W27203" s="110"/>
      <c r="Y27203" s="110"/>
      <c r="AA27203" s="110"/>
      <c r="AC27203" s="110"/>
    </row>
    <row r="27204" spans="19:29" x14ac:dyDescent="0.25">
      <c r="S27204" s="111"/>
      <c r="U27204" s="111"/>
      <c r="W27204" s="111"/>
      <c r="Y27204" s="111"/>
      <c r="AA27204" s="111"/>
      <c r="AC27204" s="111"/>
    </row>
    <row r="27205" spans="19:29" x14ac:dyDescent="0.25">
      <c r="S27205" s="107"/>
      <c r="U27205" s="107"/>
      <c r="W27205" s="107"/>
      <c r="Y27205" s="107"/>
      <c r="AA27205" s="107"/>
      <c r="AC27205" s="107"/>
    </row>
    <row r="27206" spans="19:29" x14ac:dyDescent="0.25">
      <c r="S27206" s="108"/>
      <c r="U27206" s="108"/>
      <c r="W27206" s="108"/>
      <c r="Y27206" s="108"/>
      <c r="AA27206" s="108"/>
      <c r="AC27206" s="108"/>
    </row>
    <row r="27207" spans="19:29" x14ac:dyDescent="0.25">
      <c r="S27207" s="108"/>
      <c r="U27207" s="108"/>
      <c r="W27207" s="108"/>
      <c r="Y27207" s="108"/>
      <c r="AA27207" s="108"/>
      <c r="AC27207" s="108"/>
    </row>
    <row r="27208" spans="19:29" x14ac:dyDescent="0.25">
      <c r="S27208" s="109"/>
      <c r="U27208" s="109"/>
      <c r="W27208" s="109"/>
      <c r="Y27208" s="109"/>
      <c r="AA27208" s="109"/>
      <c r="AC27208" s="109"/>
    </row>
    <row r="27209" spans="19:29" x14ac:dyDescent="0.25">
      <c r="S27209" s="108"/>
      <c r="U27209" s="108"/>
      <c r="W27209" s="108"/>
      <c r="Y27209" s="108"/>
      <c r="AA27209" s="108"/>
      <c r="AC27209" s="108"/>
    </row>
    <row r="27210" spans="19:29" x14ac:dyDescent="0.25">
      <c r="S27210" s="108"/>
      <c r="U27210" s="108"/>
      <c r="W27210" s="108"/>
      <c r="Y27210" s="108"/>
      <c r="AA27210" s="108"/>
      <c r="AC27210" s="108"/>
    </row>
    <row r="27211" spans="19:29" x14ac:dyDescent="0.25">
      <c r="S27211" s="109"/>
      <c r="U27211" s="109"/>
      <c r="W27211" s="109"/>
      <c r="Y27211" s="109"/>
      <c r="AA27211" s="109"/>
      <c r="AC27211" s="109"/>
    </row>
    <row r="27212" spans="19:29" x14ac:dyDescent="0.25">
      <c r="S27212" s="108"/>
      <c r="U27212" s="108"/>
      <c r="W27212" s="108"/>
      <c r="Y27212" s="108"/>
      <c r="AA27212" s="108"/>
      <c r="AC27212" s="108"/>
    </row>
    <row r="27213" spans="19:29" x14ac:dyDescent="0.25">
      <c r="S27213" s="109"/>
      <c r="U27213" s="109"/>
      <c r="W27213" s="109"/>
      <c r="Y27213" s="109"/>
      <c r="AA27213" s="109"/>
      <c r="AC27213" s="109"/>
    </row>
    <row r="27214" spans="19:29" x14ac:dyDescent="0.25">
      <c r="S27214" s="108"/>
      <c r="U27214" s="108"/>
      <c r="W27214" s="108"/>
      <c r="Y27214" s="108"/>
      <c r="AA27214" s="108"/>
      <c r="AC27214" s="108"/>
    </row>
    <row r="27215" spans="19:29" x14ac:dyDescent="0.25">
      <c r="S27215" s="108"/>
      <c r="U27215" s="108"/>
      <c r="W27215" s="108"/>
      <c r="Y27215" s="108"/>
      <c r="AA27215" s="108"/>
      <c r="AC27215" s="108"/>
    </row>
    <row r="27216" spans="19:29" x14ac:dyDescent="0.25">
      <c r="S27216" s="108"/>
      <c r="U27216" s="108"/>
      <c r="W27216" s="108"/>
      <c r="Y27216" s="108"/>
      <c r="AA27216" s="108"/>
      <c r="AC27216" s="108"/>
    </row>
    <row r="27217" spans="19:29" x14ac:dyDescent="0.25">
      <c r="S27217" s="110"/>
      <c r="U27217" s="110"/>
      <c r="W27217" s="110"/>
      <c r="Y27217" s="110"/>
      <c r="AA27217" s="110"/>
      <c r="AC27217" s="110"/>
    </row>
    <row r="27218" spans="19:29" x14ac:dyDescent="0.25">
      <c r="S27218" s="110"/>
      <c r="U27218" s="110"/>
      <c r="W27218" s="110"/>
      <c r="Y27218" s="110"/>
      <c r="AA27218" s="110"/>
      <c r="AC27218" s="110"/>
    </row>
    <row r="27219" spans="19:29" x14ac:dyDescent="0.25">
      <c r="S27219" s="110"/>
      <c r="U27219" s="110"/>
      <c r="W27219" s="110"/>
      <c r="Y27219" s="110"/>
      <c r="AA27219" s="110"/>
      <c r="AC27219" s="110"/>
    </row>
    <row r="27220" spans="19:29" x14ac:dyDescent="0.25">
      <c r="S27220" s="110"/>
      <c r="U27220" s="110"/>
      <c r="W27220" s="110"/>
      <c r="Y27220" s="110"/>
      <c r="AA27220" s="110"/>
      <c r="AC27220" s="110"/>
    </row>
    <row r="27221" spans="19:29" x14ac:dyDescent="0.25">
      <c r="S27221" s="111"/>
      <c r="U27221" s="111"/>
      <c r="W27221" s="111"/>
      <c r="Y27221" s="111"/>
      <c r="AA27221" s="111"/>
      <c r="AC27221" s="111"/>
    </row>
    <row r="27222" spans="19:29" x14ac:dyDescent="0.25">
      <c r="S27222" s="107"/>
      <c r="U27222" s="107"/>
      <c r="W27222" s="107"/>
      <c r="Y27222" s="107"/>
      <c r="AA27222" s="107"/>
      <c r="AC27222" s="107"/>
    </row>
    <row r="27223" spans="19:29" x14ac:dyDescent="0.25">
      <c r="S27223" s="108"/>
      <c r="U27223" s="108"/>
      <c r="W27223" s="108"/>
      <c r="Y27223" s="108"/>
      <c r="AA27223" s="108"/>
      <c r="AC27223" s="108"/>
    </row>
    <row r="27224" spans="19:29" x14ac:dyDescent="0.25">
      <c r="S27224" s="108"/>
      <c r="U27224" s="108"/>
      <c r="W27224" s="108"/>
      <c r="Y27224" s="108"/>
      <c r="AA27224" s="108"/>
      <c r="AC27224" s="108"/>
    </row>
    <row r="27225" spans="19:29" x14ac:dyDescent="0.25">
      <c r="S27225" s="109"/>
      <c r="U27225" s="109"/>
      <c r="W27225" s="109"/>
      <c r="Y27225" s="109"/>
      <c r="AA27225" s="109"/>
      <c r="AC27225" s="109"/>
    </row>
    <row r="27226" spans="19:29" x14ac:dyDescent="0.25">
      <c r="S27226" s="108"/>
      <c r="U27226" s="108"/>
      <c r="W27226" s="108"/>
      <c r="Y27226" s="108"/>
      <c r="AA27226" s="108"/>
      <c r="AC27226" s="108"/>
    </row>
    <row r="27227" spans="19:29" x14ac:dyDescent="0.25">
      <c r="S27227" s="108"/>
      <c r="U27227" s="108"/>
      <c r="W27227" s="108"/>
      <c r="Y27227" s="108"/>
      <c r="AA27227" s="108"/>
      <c r="AC27227" s="108"/>
    </row>
    <row r="27228" spans="19:29" x14ac:dyDescent="0.25">
      <c r="S27228" s="109"/>
      <c r="U27228" s="109"/>
      <c r="W27228" s="109"/>
      <c r="Y27228" s="109"/>
      <c r="AA27228" s="109"/>
      <c r="AC27228" s="109"/>
    </row>
    <row r="27229" spans="19:29" x14ac:dyDescent="0.25">
      <c r="S27229" s="108"/>
      <c r="U27229" s="108"/>
      <c r="W27229" s="108"/>
      <c r="Y27229" s="108"/>
      <c r="AA27229" s="108"/>
      <c r="AC27229" s="108"/>
    </row>
    <row r="27230" spans="19:29" x14ac:dyDescent="0.25">
      <c r="S27230" s="109"/>
      <c r="U27230" s="109"/>
      <c r="W27230" s="109"/>
      <c r="Y27230" s="109"/>
      <c r="AA27230" s="109"/>
      <c r="AC27230" s="109"/>
    </row>
    <row r="27231" spans="19:29" x14ac:dyDescent="0.25">
      <c r="S27231" s="108"/>
      <c r="U27231" s="108"/>
      <c r="W27231" s="108"/>
      <c r="Y27231" s="108"/>
      <c r="AA27231" s="108"/>
      <c r="AC27231" s="108"/>
    </row>
    <row r="27232" spans="19:29" x14ac:dyDescent="0.25">
      <c r="S27232" s="108"/>
      <c r="U27232" s="108"/>
      <c r="W27232" s="108"/>
      <c r="Y27232" s="108"/>
      <c r="AA27232" s="108"/>
      <c r="AC27232" s="108"/>
    </row>
    <row r="27233" spans="19:29" x14ac:dyDescent="0.25">
      <c r="S27233" s="108"/>
      <c r="U27233" s="108"/>
      <c r="W27233" s="108"/>
      <c r="Y27233" s="108"/>
      <c r="AA27233" s="108"/>
      <c r="AC27233" s="108"/>
    </row>
    <row r="27234" spans="19:29" x14ac:dyDescent="0.25">
      <c r="S27234" s="110"/>
      <c r="U27234" s="110"/>
      <c r="W27234" s="110"/>
      <c r="Y27234" s="110"/>
      <c r="AA27234" s="110"/>
      <c r="AC27234" s="110"/>
    </row>
    <row r="27235" spans="19:29" x14ac:dyDescent="0.25">
      <c r="S27235" s="110"/>
      <c r="U27235" s="110"/>
      <c r="W27235" s="110"/>
      <c r="Y27235" s="110"/>
      <c r="AA27235" s="110"/>
      <c r="AC27235" s="110"/>
    </row>
    <row r="27236" spans="19:29" x14ac:dyDescent="0.25">
      <c r="S27236" s="110"/>
      <c r="U27236" s="110"/>
      <c r="W27236" s="110"/>
      <c r="Y27236" s="110"/>
      <c r="AA27236" s="110"/>
      <c r="AC27236" s="110"/>
    </row>
    <row r="27237" spans="19:29" x14ac:dyDescent="0.25">
      <c r="S27237" s="110"/>
      <c r="U27237" s="110"/>
      <c r="W27237" s="110"/>
      <c r="Y27237" s="110"/>
      <c r="AA27237" s="110"/>
      <c r="AC27237" s="110"/>
    </row>
    <row r="27238" spans="19:29" x14ac:dyDescent="0.25">
      <c r="S27238" s="111"/>
      <c r="U27238" s="111"/>
      <c r="W27238" s="111"/>
      <c r="Y27238" s="111"/>
      <c r="AA27238" s="111"/>
      <c r="AC27238" s="111"/>
    </row>
    <row r="27239" spans="19:29" x14ac:dyDescent="0.25">
      <c r="S27239" s="107"/>
      <c r="U27239" s="107"/>
      <c r="W27239" s="107"/>
      <c r="Y27239" s="107"/>
      <c r="AA27239" s="107"/>
      <c r="AC27239" s="107"/>
    </row>
    <row r="27240" spans="19:29" x14ac:dyDescent="0.25">
      <c r="S27240" s="108"/>
      <c r="U27240" s="108"/>
      <c r="W27240" s="108"/>
      <c r="Y27240" s="108"/>
      <c r="AA27240" s="108"/>
      <c r="AC27240" s="108"/>
    </row>
    <row r="27241" spans="19:29" x14ac:dyDescent="0.25">
      <c r="S27241" s="108"/>
      <c r="U27241" s="108"/>
      <c r="W27241" s="108"/>
      <c r="Y27241" s="108"/>
      <c r="AA27241" s="108"/>
      <c r="AC27241" s="108"/>
    </row>
    <row r="27242" spans="19:29" x14ac:dyDescent="0.25">
      <c r="S27242" s="109"/>
      <c r="U27242" s="109"/>
      <c r="W27242" s="109"/>
      <c r="Y27242" s="109"/>
      <c r="AA27242" s="109"/>
      <c r="AC27242" s="109"/>
    </row>
    <row r="27243" spans="19:29" x14ac:dyDescent="0.25">
      <c r="S27243" s="108"/>
      <c r="U27243" s="108"/>
      <c r="W27243" s="108"/>
      <c r="Y27243" s="108"/>
      <c r="AA27243" s="108"/>
      <c r="AC27243" s="108"/>
    </row>
    <row r="27244" spans="19:29" x14ac:dyDescent="0.25">
      <c r="S27244" s="108"/>
      <c r="U27244" s="108"/>
      <c r="W27244" s="108"/>
      <c r="Y27244" s="108"/>
      <c r="AA27244" s="108"/>
      <c r="AC27244" s="108"/>
    </row>
    <row r="27245" spans="19:29" x14ac:dyDescent="0.25">
      <c r="S27245" s="109"/>
      <c r="U27245" s="109"/>
      <c r="W27245" s="109"/>
      <c r="Y27245" s="109"/>
      <c r="AA27245" s="109"/>
      <c r="AC27245" s="109"/>
    </row>
    <row r="27246" spans="19:29" x14ac:dyDescent="0.25">
      <c r="S27246" s="108"/>
      <c r="U27246" s="108"/>
      <c r="W27246" s="108"/>
      <c r="Y27246" s="108"/>
      <c r="AA27246" s="108"/>
      <c r="AC27246" s="108"/>
    </row>
    <row r="27247" spans="19:29" x14ac:dyDescent="0.25">
      <c r="S27247" s="109"/>
      <c r="U27247" s="109"/>
      <c r="W27247" s="109"/>
      <c r="Y27247" s="109"/>
      <c r="AA27247" s="109"/>
      <c r="AC27247" s="109"/>
    </row>
    <row r="27248" spans="19:29" x14ac:dyDescent="0.25">
      <c r="S27248" s="108"/>
      <c r="U27248" s="108"/>
      <c r="W27248" s="108"/>
      <c r="Y27248" s="108"/>
      <c r="AA27248" s="108"/>
      <c r="AC27248" s="108"/>
    </row>
    <row r="27249" spans="19:29" x14ac:dyDescent="0.25">
      <c r="S27249" s="108"/>
      <c r="U27249" s="108"/>
      <c r="W27249" s="108"/>
      <c r="Y27249" s="108"/>
      <c r="AA27249" s="108"/>
      <c r="AC27249" s="108"/>
    </row>
    <row r="27250" spans="19:29" x14ac:dyDescent="0.25">
      <c r="S27250" s="108"/>
      <c r="U27250" s="108"/>
      <c r="W27250" s="108"/>
      <c r="Y27250" s="108"/>
      <c r="AA27250" s="108"/>
      <c r="AC27250" s="108"/>
    </row>
    <row r="27251" spans="19:29" x14ac:dyDescent="0.25">
      <c r="S27251" s="110"/>
      <c r="U27251" s="110"/>
      <c r="W27251" s="110"/>
      <c r="Y27251" s="110"/>
      <c r="AA27251" s="110"/>
      <c r="AC27251" s="110"/>
    </row>
    <row r="27252" spans="19:29" x14ac:dyDescent="0.25">
      <c r="S27252" s="110"/>
      <c r="U27252" s="110"/>
      <c r="W27252" s="110"/>
      <c r="Y27252" s="110"/>
      <c r="AA27252" s="110"/>
      <c r="AC27252" s="110"/>
    </row>
    <row r="27253" spans="19:29" x14ac:dyDescent="0.25">
      <c r="S27253" s="110"/>
      <c r="U27253" s="110"/>
      <c r="W27253" s="110"/>
      <c r="Y27253" s="110"/>
      <c r="AA27253" s="110"/>
      <c r="AC27253" s="110"/>
    </row>
    <row r="27254" spans="19:29" x14ac:dyDescent="0.25">
      <c r="S27254" s="110"/>
      <c r="U27254" s="110"/>
      <c r="W27254" s="110"/>
      <c r="Y27254" s="110"/>
      <c r="AA27254" s="110"/>
      <c r="AC27254" s="110"/>
    </row>
    <row r="27255" spans="19:29" x14ac:dyDescent="0.25">
      <c r="S27255" s="111"/>
      <c r="U27255" s="111"/>
      <c r="W27255" s="111"/>
      <c r="Y27255" s="111"/>
      <c r="AA27255" s="111"/>
      <c r="AC27255" s="111"/>
    </row>
    <row r="27256" spans="19:29" x14ac:dyDescent="0.25">
      <c r="S27256" s="107"/>
      <c r="U27256" s="107"/>
      <c r="W27256" s="107"/>
      <c r="Y27256" s="107"/>
      <c r="AA27256" s="107"/>
      <c r="AC27256" s="107"/>
    </row>
    <row r="27257" spans="19:29" x14ac:dyDescent="0.25">
      <c r="S27257" s="108"/>
      <c r="U27257" s="108"/>
      <c r="W27257" s="108"/>
      <c r="Y27257" s="108"/>
      <c r="AA27257" s="108"/>
      <c r="AC27257" s="108"/>
    </row>
    <row r="27258" spans="19:29" x14ac:dyDescent="0.25">
      <c r="S27258" s="108"/>
      <c r="U27258" s="108"/>
      <c r="W27258" s="108"/>
      <c r="Y27258" s="108"/>
      <c r="AA27258" s="108"/>
      <c r="AC27258" s="108"/>
    </row>
    <row r="27259" spans="19:29" x14ac:dyDescent="0.25">
      <c r="S27259" s="109"/>
      <c r="U27259" s="109"/>
      <c r="W27259" s="109"/>
      <c r="Y27259" s="109"/>
      <c r="AA27259" s="109"/>
      <c r="AC27259" s="109"/>
    </row>
    <row r="27260" spans="19:29" x14ac:dyDescent="0.25">
      <c r="S27260" s="108"/>
      <c r="U27260" s="108"/>
      <c r="W27260" s="108"/>
      <c r="Y27260" s="108"/>
      <c r="AA27260" s="108"/>
      <c r="AC27260" s="108"/>
    </row>
    <row r="27261" spans="19:29" x14ac:dyDescent="0.25">
      <c r="S27261" s="108"/>
      <c r="U27261" s="108"/>
      <c r="W27261" s="108"/>
      <c r="Y27261" s="108"/>
      <c r="AA27261" s="108"/>
      <c r="AC27261" s="108"/>
    </row>
    <row r="27262" spans="19:29" x14ac:dyDescent="0.25">
      <c r="S27262" s="109"/>
      <c r="U27262" s="109"/>
      <c r="W27262" s="109"/>
      <c r="Y27262" s="109"/>
      <c r="AA27262" s="109"/>
      <c r="AC27262" s="109"/>
    </row>
    <row r="27263" spans="19:29" x14ac:dyDescent="0.25">
      <c r="S27263" s="108"/>
      <c r="U27263" s="108"/>
      <c r="W27263" s="108"/>
      <c r="Y27263" s="108"/>
      <c r="AA27263" s="108"/>
      <c r="AC27263" s="108"/>
    </row>
    <row r="27264" spans="19:29" x14ac:dyDescent="0.25">
      <c r="S27264" s="109"/>
      <c r="U27264" s="109"/>
      <c r="W27264" s="109"/>
      <c r="Y27264" s="109"/>
      <c r="AA27264" s="109"/>
      <c r="AC27264" s="109"/>
    </row>
    <row r="27265" spans="19:29" x14ac:dyDescent="0.25">
      <c r="S27265" s="108"/>
      <c r="U27265" s="108"/>
      <c r="W27265" s="108"/>
      <c r="Y27265" s="108"/>
      <c r="AA27265" s="108"/>
      <c r="AC27265" s="108"/>
    </row>
    <row r="27266" spans="19:29" x14ac:dyDescent="0.25">
      <c r="S27266" s="108"/>
      <c r="U27266" s="108"/>
      <c r="W27266" s="108"/>
      <c r="Y27266" s="108"/>
      <c r="AA27266" s="108"/>
      <c r="AC27266" s="108"/>
    </row>
    <row r="27267" spans="19:29" x14ac:dyDescent="0.25">
      <c r="S27267" s="108"/>
      <c r="U27267" s="108"/>
      <c r="W27267" s="108"/>
      <c r="Y27267" s="108"/>
      <c r="AA27267" s="108"/>
      <c r="AC27267" s="108"/>
    </row>
    <row r="27268" spans="19:29" x14ac:dyDescent="0.25">
      <c r="S27268" s="110"/>
      <c r="U27268" s="110"/>
      <c r="W27268" s="110"/>
      <c r="Y27268" s="110"/>
      <c r="AA27268" s="110"/>
      <c r="AC27268" s="110"/>
    </row>
    <row r="27269" spans="19:29" x14ac:dyDescent="0.25">
      <c r="S27269" s="110"/>
      <c r="U27269" s="110"/>
      <c r="W27269" s="110"/>
      <c r="Y27269" s="110"/>
      <c r="AA27269" s="110"/>
      <c r="AC27269" s="110"/>
    </row>
    <row r="27270" spans="19:29" x14ac:dyDescent="0.25">
      <c r="S27270" s="110"/>
      <c r="U27270" s="110"/>
      <c r="W27270" s="110"/>
      <c r="Y27270" s="110"/>
      <c r="AA27270" s="110"/>
      <c r="AC27270" s="110"/>
    </row>
    <row r="27271" spans="19:29" x14ac:dyDescent="0.25">
      <c r="S27271" s="110"/>
      <c r="U27271" s="110"/>
      <c r="W27271" s="110"/>
      <c r="Y27271" s="110"/>
      <c r="AA27271" s="110"/>
      <c r="AC27271" s="110"/>
    </row>
    <row r="27272" spans="19:29" x14ac:dyDescent="0.25">
      <c r="S27272" s="111"/>
      <c r="U27272" s="111"/>
      <c r="W27272" s="111"/>
      <c r="Y27272" s="111"/>
      <c r="AA27272" s="111"/>
      <c r="AC27272" s="111"/>
    </row>
    <row r="27273" spans="19:29" x14ac:dyDescent="0.25">
      <c r="S27273" s="107"/>
      <c r="U27273" s="107"/>
      <c r="W27273" s="107"/>
      <c r="Y27273" s="107"/>
      <c r="AA27273" s="107"/>
      <c r="AC27273" s="107"/>
    </row>
    <row r="27274" spans="19:29" x14ac:dyDescent="0.25">
      <c r="S27274" s="108"/>
      <c r="U27274" s="108"/>
      <c r="W27274" s="108"/>
      <c r="Y27274" s="108"/>
      <c r="AA27274" s="108"/>
      <c r="AC27274" s="108"/>
    </row>
    <row r="27275" spans="19:29" x14ac:dyDescent="0.25">
      <c r="S27275" s="108"/>
      <c r="U27275" s="108"/>
      <c r="W27275" s="108"/>
      <c r="Y27275" s="108"/>
      <c r="AA27275" s="108"/>
      <c r="AC27275" s="108"/>
    </row>
    <row r="27276" spans="19:29" x14ac:dyDescent="0.25">
      <c r="S27276" s="109"/>
      <c r="U27276" s="109"/>
      <c r="W27276" s="109"/>
      <c r="Y27276" s="109"/>
      <c r="AA27276" s="109"/>
      <c r="AC27276" s="109"/>
    </row>
    <row r="27277" spans="19:29" x14ac:dyDescent="0.25">
      <c r="S27277" s="108"/>
      <c r="U27277" s="108"/>
      <c r="W27277" s="108"/>
      <c r="Y27277" s="108"/>
      <c r="AA27277" s="108"/>
      <c r="AC27277" s="108"/>
    </row>
    <row r="27278" spans="19:29" x14ac:dyDescent="0.25">
      <c r="S27278" s="108"/>
      <c r="U27278" s="108"/>
      <c r="W27278" s="108"/>
      <c r="Y27278" s="108"/>
      <c r="AA27278" s="108"/>
      <c r="AC27278" s="108"/>
    </row>
    <row r="27279" spans="19:29" x14ac:dyDescent="0.25">
      <c r="S27279" s="109"/>
      <c r="U27279" s="109"/>
      <c r="W27279" s="109"/>
      <c r="Y27279" s="109"/>
      <c r="AA27279" s="109"/>
      <c r="AC27279" s="109"/>
    </row>
    <row r="27280" spans="19:29" x14ac:dyDescent="0.25">
      <c r="S27280" s="108"/>
      <c r="U27280" s="108"/>
      <c r="W27280" s="108"/>
      <c r="Y27280" s="108"/>
      <c r="AA27280" s="108"/>
      <c r="AC27280" s="108"/>
    </row>
    <row r="27281" spans="19:29" x14ac:dyDescent="0.25">
      <c r="S27281" s="109"/>
      <c r="U27281" s="109"/>
      <c r="W27281" s="109"/>
      <c r="Y27281" s="109"/>
      <c r="AA27281" s="109"/>
      <c r="AC27281" s="109"/>
    </row>
    <row r="27282" spans="19:29" x14ac:dyDescent="0.25">
      <c r="S27282" s="108"/>
      <c r="U27282" s="108"/>
      <c r="W27282" s="108"/>
      <c r="Y27282" s="108"/>
      <c r="AA27282" s="108"/>
      <c r="AC27282" s="108"/>
    </row>
    <row r="27283" spans="19:29" x14ac:dyDescent="0.25">
      <c r="S27283" s="108"/>
      <c r="U27283" s="108"/>
      <c r="W27283" s="108"/>
      <c r="Y27283" s="108"/>
      <c r="AA27283" s="108"/>
      <c r="AC27283" s="108"/>
    </row>
    <row r="27284" spans="19:29" x14ac:dyDescent="0.25">
      <c r="S27284" s="108"/>
      <c r="U27284" s="108"/>
      <c r="W27284" s="108"/>
      <c r="Y27284" s="108"/>
      <c r="AA27284" s="108"/>
      <c r="AC27284" s="108"/>
    </row>
    <row r="27285" spans="19:29" x14ac:dyDescent="0.25">
      <c r="S27285" s="110"/>
      <c r="U27285" s="110"/>
      <c r="W27285" s="110"/>
      <c r="Y27285" s="110"/>
      <c r="AA27285" s="110"/>
      <c r="AC27285" s="110"/>
    </row>
    <row r="27286" spans="19:29" x14ac:dyDescent="0.25">
      <c r="S27286" s="110"/>
      <c r="U27286" s="110"/>
      <c r="W27286" s="110"/>
      <c r="Y27286" s="110"/>
      <c r="AA27286" s="110"/>
      <c r="AC27286" s="110"/>
    </row>
    <row r="27287" spans="19:29" x14ac:dyDescent="0.25">
      <c r="S27287" s="110"/>
      <c r="U27287" s="110"/>
      <c r="W27287" s="110"/>
      <c r="Y27287" s="110"/>
      <c r="AA27287" s="110"/>
      <c r="AC27287" s="110"/>
    </row>
    <row r="27288" spans="19:29" x14ac:dyDescent="0.25">
      <c r="S27288" s="110"/>
      <c r="U27288" s="110"/>
      <c r="W27288" s="110"/>
      <c r="Y27288" s="110"/>
      <c r="AA27288" s="110"/>
      <c r="AC27288" s="110"/>
    </row>
    <row r="27289" spans="19:29" x14ac:dyDescent="0.25">
      <c r="S27289" s="111"/>
      <c r="U27289" s="111"/>
      <c r="W27289" s="111"/>
      <c r="Y27289" s="111"/>
      <c r="AA27289" s="111"/>
      <c r="AC27289" s="111"/>
    </row>
    <row r="27290" spans="19:29" x14ac:dyDescent="0.25">
      <c r="S27290" s="107"/>
      <c r="U27290" s="107"/>
      <c r="W27290" s="107"/>
      <c r="Y27290" s="107"/>
      <c r="AA27290" s="107"/>
      <c r="AC27290" s="107"/>
    </row>
    <row r="27291" spans="19:29" x14ac:dyDescent="0.25">
      <c r="S27291" s="108"/>
      <c r="U27291" s="108"/>
      <c r="W27291" s="108"/>
      <c r="Y27291" s="108"/>
      <c r="AA27291" s="108"/>
      <c r="AC27291" s="108"/>
    </row>
    <row r="27292" spans="19:29" x14ac:dyDescent="0.25">
      <c r="S27292" s="108"/>
      <c r="U27292" s="108"/>
      <c r="W27292" s="108"/>
      <c r="Y27292" s="108"/>
      <c r="AA27292" s="108"/>
      <c r="AC27292" s="108"/>
    </row>
    <row r="27293" spans="19:29" x14ac:dyDescent="0.25">
      <c r="S27293" s="109"/>
      <c r="U27293" s="109"/>
      <c r="W27293" s="109"/>
      <c r="Y27293" s="109"/>
      <c r="AA27293" s="109"/>
      <c r="AC27293" s="109"/>
    </row>
    <row r="27294" spans="19:29" x14ac:dyDescent="0.25">
      <c r="S27294" s="108"/>
      <c r="U27294" s="108"/>
      <c r="W27294" s="108"/>
      <c r="Y27294" s="108"/>
      <c r="AA27294" s="108"/>
      <c r="AC27294" s="108"/>
    </row>
    <row r="27295" spans="19:29" x14ac:dyDescent="0.25">
      <c r="S27295" s="108"/>
      <c r="U27295" s="108"/>
      <c r="W27295" s="108"/>
      <c r="Y27295" s="108"/>
      <c r="AA27295" s="108"/>
      <c r="AC27295" s="108"/>
    </row>
    <row r="27296" spans="19:29" x14ac:dyDescent="0.25">
      <c r="S27296" s="109"/>
      <c r="U27296" s="109"/>
      <c r="W27296" s="109"/>
      <c r="Y27296" s="109"/>
      <c r="AA27296" s="109"/>
      <c r="AC27296" s="109"/>
    </row>
    <row r="27297" spans="19:29" x14ac:dyDescent="0.25">
      <c r="S27297" s="108"/>
      <c r="U27297" s="108"/>
      <c r="W27297" s="108"/>
      <c r="Y27297" s="108"/>
      <c r="AA27297" s="108"/>
      <c r="AC27297" s="108"/>
    </row>
    <row r="27298" spans="19:29" x14ac:dyDescent="0.25">
      <c r="S27298" s="109"/>
      <c r="U27298" s="109"/>
      <c r="W27298" s="109"/>
      <c r="Y27298" s="109"/>
      <c r="AA27298" s="109"/>
      <c r="AC27298" s="109"/>
    </row>
    <row r="27299" spans="19:29" x14ac:dyDescent="0.25">
      <c r="S27299" s="108"/>
      <c r="U27299" s="108"/>
      <c r="W27299" s="108"/>
      <c r="Y27299" s="108"/>
      <c r="AA27299" s="108"/>
      <c r="AC27299" s="108"/>
    </row>
    <row r="27300" spans="19:29" x14ac:dyDescent="0.25">
      <c r="S27300" s="108"/>
      <c r="U27300" s="108"/>
      <c r="W27300" s="108"/>
      <c r="Y27300" s="108"/>
      <c r="AA27300" s="108"/>
      <c r="AC27300" s="108"/>
    </row>
    <row r="27301" spans="19:29" x14ac:dyDescent="0.25">
      <c r="S27301" s="108"/>
      <c r="U27301" s="108"/>
      <c r="W27301" s="108"/>
      <c r="Y27301" s="108"/>
      <c r="AA27301" s="108"/>
      <c r="AC27301" s="108"/>
    </row>
    <row r="27302" spans="19:29" x14ac:dyDescent="0.25">
      <c r="S27302" s="110"/>
      <c r="U27302" s="110"/>
      <c r="W27302" s="110"/>
      <c r="Y27302" s="110"/>
      <c r="AA27302" s="110"/>
      <c r="AC27302" s="110"/>
    </row>
    <row r="27303" spans="19:29" x14ac:dyDescent="0.25">
      <c r="S27303" s="110"/>
      <c r="U27303" s="110"/>
      <c r="W27303" s="110"/>
      <c r="Y27303" s="110"/>
      <c r="AA27303" s="110"/>
      <c r="AC27303" s="110"/>
    </row>
    <row r="27304" spans="19:29" x14ac:dyDescent="0.25">
      <c r="S27304" s="110"/>
      <c r="U27304" s="110"/>
      <c r="W27304" s="110"/>
      <c r="Y27304" s="110"/>
      <c r="AA27304" s="110"/>
      <c r="AC27304" s="110"/>
    </row>
    <row r="27305" spans="19:29" x14ac:dyDescent="0.25">
      <c r="S27305" s="110"/>
      <c r="U27305" s="110"/>
      <c r="W27305" s="110"/>
      <c r="Y27305" s="110"/>
      <c r="AA27305" s="110"/>
      <c r="AC27305" s="110"/>
    </row>
    <row r="27306" spans="19:29" x14ac:dyDescent="0.25">
      <c r="S27306" s="111"/>
      <c r="U27306" s="111"/>
      <c r="W27306" s="111"/>
      <c r="Y27306" s="111"/>
      <c r="AA27306" s="111"/>
      <c r="AC27306" s="111"/>
    </row>
    <row r="27307" spans="19:29" x14ac:dyDescent="0.25">
      <c r="S27307" s="107"/>
      <c r="U27307" s="107"/>
      <c r="W27307" s="107"/>
      <c r="Y27307" s="107"/>
      <c r="AA27307" s="107"/>
      <c r="AC27307" s="107"/>
    </row>
    <row r="27308" spans="19:29" x14ac:dyDescent="0.25">
      <c r="S27308" s="108"/>
      <c r="U27308" s="108"/>
      <c r="W27308" s="108"/>
      <c r="Y27308" s="108"/>
      <c r="AA27308" s="108"/>
      <c r="AC27308" s="108"/>
    </row>
    <row r="27309" spans="19:29" x14ac:dyDescent="0.25">
      <c r="S27309" s="108"/>
      <c r="U27309" s="108"/>
      <c r="W27309" s="108"/>
      <c r="Y27309" s="108"/>
      <c r="AA27309" s="108"/>
      <c r="AC27309" s="108"/>
    </row>
    <row r="27310" spans="19:29" x14ac:dyDescent="0.25">
      <c r="S27310" s="109"/>
      <c r="U27310" s="109"/>
      <c r="W27310" s="109"/>
      <c r="Y27310" s="109"/>
      <c r="AA27310" s="109"/>
      <c r="AC27310" s="109"/>
    </row>
    <row r="27311" spans="19:29" x14ac:dyDescent="0.25">
      <c r="S27311" s="108"/>
      <c r="U27311" s="108"/>
      <c r="W27311" s="108"/>
      <c r="Y27311" s="108"/>
      <c r="AA27311" s="108"/>
      <c r="AC27311" s="108"/>
    </row>
    <row r="27312" spans="19:29" x14ac:dyDescent="0.25">
      <c r="S27312" s="108"/>
      <c r="U27312" s="108"/>
      <c r="W27312" s="108"/>
      <c r="Y27312" s="108"/>
      <c r="AA27312" s="108"/>
      <c r="AC27312" s="108"/>
    </row>
    <row r="27313" spans="19:29" x14ac:dyDescent="0.25">
      <c r="S27313" s="109"/>
      <c r="U27313" s="109"/>
      <c r="W27313" s="109"/>
      <c r="Y27313" s="109"/>
      <c r="AA27313" s="109"/>
      <c r="AC27313" s="109"/>
    </row>
    <row r="27314" spans="19:29" x14ac:dyDescent="0.25">
      <c r="S27314" s="108"/>
      <c r="U27314" s="108"/>
      <c r="W27314" s="108"/>
      <c r="Y27314" s="108"/>
      <c r="AA27314" s="108"/>
      <c r="AC27314" s="108"/>
    </row>
    <row r="27315" spans="19:29" x14ac:dyDescent="0.25">
      <c r="S27315" s="109"/>
      <c r="U27315" s="109"/>
      <c r="W27315" s="109"/>
      <c r="Y27315" s="109"/>
      <c r="AA27315" s="109"/>
      <c r="AC27315" s="109"/>
    </row>
    <row r="27316" spans="19:29" x14ac:dyDescent="0.25">
      <c r="S27316" s="108"/>
      <c r="U27316" s="108"/>
      <c r="W27316" s="108"/>
      <c r="Y27316" s="108"/>
      <c r="AA27316" s="108"/>
      <c r="AC27316" s="108"/>
    </row>
    <row r="27317" spans="19:29" x14ac:dyDescent="0.25">
      <c r="S27317" s="108"/>
      <c r="U27317" s="108"/>
      <c r="W27317" s="108"/>
      <c r="Y27317" s="108"/>
      <c r="AA27317" s="108"/>
      <c r="AC27317" s="108"/>
    </row>
    <row r="27318" spans="19:29" x14ac:dyDescent="0.25">
      <c r="S27318" s="108"/>
      <c r="U27318" s="108"/>
      <c r="W27318" s="108"/>
      <c r="Y27318" s="108"/>
      <c r="AA27318" s="108"/>
      <c r="AC27318" s="108"/>
    </row>
    <row r="27319" spans="19:29" x14ac:dyDescent="0.25">
      <c r="S27319" s="110"/>
      <c r="U27319" s="110"/>
      <c r="W27319" s="110"/>
      <c r="Y27319" s="110"/>
      <c r="AA27319" s="110"/>
      <c r="AC27319" s="110"/>
    </row>
    <row r="27320" spans="19:29" x14ac:dyDescent="0.25">
      <c r="S27320" s="110"/>
      <c r="U27320" s="110"/>
      <c r="W27320" s="110"/>
      <c r="Y27320" s="110"/>
      <c r="AA27320" s="110"/>
      <c r="AC27320" s="110"/>
    </row>
    <row r="27321" spans="19:29" x14ac:dyDescent="0.25">
      <c r="S27321" s="110"/>
      <c r="U27321" s="110"/>
      <c r="W27321" s="110"/>
      <c r="Y27321" s="110"/>
      <c r="AA27321" s="110"/>
      <c r="AC27321" s="110"/>
    </row>
    <row r="27322" spans="19:29" x14ac:dyDescent="0.25">
      <c r="S27322" s="110"/>
      <c r="U27322" s="110"/>
      <c r="W27322" s="110"/>
      <c r="Y27322" s="110"/>
      <c r="AA27322" s="110"/>
      <c r="AC27322" s="110"/>
    </row>
    <row r="27323" spans="19:29" x14ac:dyDescent="0.25">
      <c r="S27323" s="111"/>
      <c r="U27323" s="111"/>
      <c r="W27323" s="111"/>
      <c r="Y27323" s="111"/>
      <c r="AA27323" s="111"/>
      <c r="AC27323" s="111"/>
    </row>
    <row r="27324" spans="19:29" x14ac:dyDescent="0.25">
      <c r="S27324" s="107"/>
      <c r="U27324" s="107"/>
      <c r="W27324" s="107"/>
      <c r="Y27324" s="107"/>
      <c r="AA27324" s="107"/>
      <c r="AC27324" s="107"/>
    </row>
    <row r="27325" spans="19:29" x14ac:dyDescent="0.25">
      <c r="S27325" s="108"/>
      <c r="U27325" s="108"/>
      <c r="W27325" s="108"/>
      <c r="Y27325" s="108"/>
      <c r="AA27325" s="108"/>
      <c r="AC27325" s="108"/>
    </row>
    <row r="27326" spans="19:29" x14ac:dyDescent="0.25">
      <c r="S27326" s="108"/>
      <c r="U27326" s="108"/>
      <c r="W27326" s="108"/>
      <c r="Y27326" s="108"/>
      <c r="AA27326" s="108"/>
      <c r="AC27326" s="108"/>
    </row>
    <row r="27327" spans="19:29" x14ac:dyDescent="0.25">
      <c r="S27327" s="109"/>
      <c r="U27327" s="109"/>
      <c r="W27327" s="109"/>
      <c r="Y27327" s="109"/>
      <c r="AA27327" s="109"/>
      <c r="AC27327" s="109"/>
    </row>
    <row r="27328" spans="19:29" x14ac:dyDescent="0.25">
      <c r="S27328" s="108"/>
      <c r="U27328" s="108"/>
      <c r="W27328" s="108"/>
      <c r="Y27328" s="108"/>
      <c r="AA27328" s="108"/>
      <c r="AC27328" s="108"/>
    </row>
    <row r="27329" spans="19:29" x14ac:dyDescent="0.25">
      <c r="S27329" s="108"/>
      <c r="U27329" s="108"/>
      <c r="W27329" s="108"/>
      <c r="Y27329" s="108"/>
      <c r="AA27329" s="108"/>
      <c r="AC27329" s="108"/>
    </row>
    <row r="27330" spans="19:29" x14ac:dyDescent="0.25">
      <c r="S27330" s="109"/>
      <c r="U27330" s="109"/>
      <c r="W27330" s="109"/>
      <c r="Y27330" s="109"/>
      <c r="AA27330" s="109"/>
      <c r="AC27330" s="109"/>
    </row>
    <row r="27331" spans="19:29" x14ac:dyDescent="0.25">
      <c r="S27331" s="108"/>
      <c r="U27331" s="108"/>
      <c r="W27331" s="108"/>
      <c r="Y27331" s="108"/>
      <c r="AA27331" s="108"/>
      <c r="AC27331" s="108"/>
    </row>
    <row r="27332" spans="19:29" x14ac:dyDescent="0.25">
      <c r="S27332" s="109"/>
      <c r="U27332" s="109"/>
      <c r="W27332" s="109"/>
      <c r="Y27332" s="109"/>
      <c r="AA27332" s="109"/>
      <c r="AC27332" s="109"/>
    </row>
    <row r="27333" spans="19:29" x14ac:dyDescent="0.25">
      <c r="S27333" s="108"/>
      <c r="U27333" s="108"/>
      <c r="W27333" s="108"/>
      <c r="Y27333" s="108"/>
      <c r="AA27333" s="108"/>
      <c r="AC27333" s="108"/>
    </row>
    <row r="27334" spans="19:29" x14ac:dyDescent="0.25">
      <c r="S27334" s="108"/>
      <c r="U27334" s="108"/>
      <c r="W27334" s="108"/>
      <c r="Y27334" s="108"/>
      <c r="AA27334" s="108"/>
      <c r="AC27334" s="108"/>
    </row>
    <row r="27335" spans="19:29" x14ac:dyDescent="0.25">
      <c r="S27335" s="108"/>
      <c r="U27335" s="108"/>
      <c r="W27335" s="108"/>
      <c r="Y27335" s="108"/>
      <c r="AA27335" s="108"/>
      <c r="AC27335" s="108"/>
    </row>
    <row r="27336" spans="19:29" x14ac:dyDescent="0.25">
      <c r="S27336" s="110"/>
      <c r="U27336" s="110"/>
      <c r="W27336" s="110"/>
      <c r="Y27336" s="110"/>
      <c r="AA27336" s="110"/>
      <c r="AC27336" s="110"/>
    </row>
    <row r="27337" spans="19:29" x14ac:dyDescent="0.25">
      <c r="S27337" s="110"/>
      <c r="U27337" s="110"/>
      <c r="W27337" s="110"/>
      <c r="Y27337" s="110"/>
      <c r="AA27337" s="110"/>
      <c r="AC27337" s="110"/>
    </row>
    <row r="27338" spans="19:29" x14ac:dyDescent="0.25">
      <c r="S27338" s="110"/>
      <c r="U27338" s="110"/>
      <c r="W27338" s="110"/>
      <c r="Y27338" s="110"/>
      <c r="AA27338" s="110"/>
      <c r="AC27338" s="110"/>
    </row>
    <row r="27339" spans="19:29" x14ac:dyDescent="0.25">
      <c r="S27339" s="110"/>
      <c r="U27339" s="110"/>
      <c r="W27339" s="110"/>
      <c r="Y27339" s="110"/>
      <c r="AA27339" s="110"/>
      <c r="AC27339" s="110"/>
    </row>
    <row r="27340" spans="19:29" x14ac:dyDescent="0.25">
      <c r="S27340" s="111"/>
      <c r="U27340" s="111"/>
      <c r="W27340" s="111"/>
      <c r="Y27340" s="111"/>
      <c r="AA27340" s="111"/>
      <c r="AC27340" s="111"/>
    </row>
    <row r="27341" spans="19:29" x14ac:dyDescent="0.25">
      <c r="S27341" s="107"/>
      <c r="U27341" s="107"/>
      <c r="W27341" s="107"/>
      <c r="Y27341" s="107"/>
      <c r="AA27341" s="107"/>
      <c r="AC27341" s="107"/>
    </row>
    <row r="27342" spans="19:29" x14ac:dyDescent="0.25">
      <c r="S27342" s="108"/>
      <c r="U27342" s="108"/>
      <c r="W27342" s="108"/>
      <c r="Y27342" s="108"/>
      <c r="AA27342" s="108"/>
      <c r="AC27342" s="108"/>
    </row>
    <row r="27343" spans="19:29" x14ac:dyDescent="0.25">
      <c r="S27343" s="108"/>
      <c r="U27343" s="108"/>
      <c r="W27343" s="108"/>
      <c r="Y27343" s="108"/>
      <c r="AA27343" s="108"/>
      <c r="AC27343" s="108"/>
    </row>
    <row r="27344" spans="19:29" x14ac:dyDescent="0.25">
      <c r="S27344" s="109"/>
      <c r="U27344" s="109"/>
      <c r="W27344" s="109"/>
      <c r="Y27344" s="109"/>
      <c r="AA27344" s="109"/>
      <c r="AC27344" s="109"/>
    </row>
    <row r="27345" spans="19:29" x14ac:dyDescent="0.25">
      <c r="S27345" s="108"/>
      <c r="U27345" s="108"/>
      <c r="W27345" s="108"/>
      <c r="Y27345" s="108"/>
      <c r="AA27345" s="108"/>
      <c r="AC27345" s="108"/>
    </row>
    <row r="27346" spans="19:29" x14ac:dyDescent="0.25">
      <c r="S27346" s="108"/>
      <c r="U27346" s="108"/>
      <c r="W27346" s="108"/>
      <c r="Y27346" s="108"/>
      <c r="AA27346" s="108"/>
      <c r="AC27346" s="108"/>
    </row>
    <row r="27347" spans="19:29" x14ac:dyDescent="0.25">
      <c r="S27347" s="109"/>
      <c r="U27347" s="109"/>
      <c r="W27347" s="109"/>
      <c r="Y27347" s="109"/>
      <c r="AA27347" s="109"/>
      <c r="AC27347" s="109"/>
    </row>
    <row r="27348" spans="19:29" x14ac:dyDescent="0.25">
      <c r="S27348" s="108"/>
      <c r="U27348" s="108"/>
      <c r="W27348" s="108"/>
      <c r="Y27348" s="108"/>
      <c r="AA27348" s="108"/>
      <c r="AC27348" s="108"/>
    </row>
    <row r="27349" spans="19:29" x14ac:dyDescent="0.25">
      <c r="S27349" s="109"/>
      <c r="U27349" s="109"/>
      <c r="W27349" s="109"/>
      <c r="Y27349" s="109"/>
      <c r="AA27349" s="109"/>
      <c r="AC27349" s="109"/>
    </row>
    <row r="27350" spans="19:29" x14ac:dyDescent="0.25">
      <c r="S27350" s="108"/>
      <c r="U27350" s="108"/>
      <c r="W27350" s="108"/>
      <c r="Y27350" s="108"/>
      <c r="AA27350" s="108"/>
      <c r="AC27350" s="108"/>
    </row>
    <row r="27351" spans="19:29" x14ac:dyDescent="0.25">
      <c r="S27351" s="108"/>
      <c r="U27351" s="108"/>
      <c r="W27351" s="108"/>
      <c r="Y27351" s="108"/>
      <c r="AA27351" s="108"/>
      <c r="AC27351" s="108"/>
    </row>
    <row r="27352" spans="19:29" x14ac:dyDescent="0.25">
      <c r="S27352" s="108"/>
      <c r="U27352" s="108"/>
      <c r="W27352" s="108"/>
      <c r="Y27352" s="108"/>
      <c r="AA27352" s="108"/>
      <c r="AC27352" s="108"/>
    </row>
    <row r="27353" spans="19:29" x14ac:dyDescent="0.25">
      <c r="S27353" s="110"/>
      <c r="U27353" s="110"/>
      <c r="W27353" s="110"/>
      <c r="Y27353" s="110"/>
      <c r="AA27353" s="110"/>
      <c r="AC27353" s="110"/>
    </row>
    <row r="27354" spans="19:29" x14ac:dyDescent="0.25">
      <c r="S27354" s="110"/>
      <c r="U27354" s="110"/>
      <c r="W27354" s="110"/>
      <c r="Y27354" s="110"/>
      <c r="AA27354" s="110"/>
      <c r="AC27354" s="110"/>
    </row>
    <row r="27355" spans="19:29" x14ac:dyDescent="0.25">
      <c r="S27355" s="110"/>
      <c r="U27355" s="110"/>
      <c r="W27355" s="110"/>
      <c r="Y27355" s="110"/>
      <c r="AA27355" s="110"/>
      <c r="AC27355" s="110"/>
    </row>
    <row r="27356" spans="19:29" x14ac:dyDescent="0.25">
      <c r="S27356" s="110"/>
      <c r="U27356" s="110"/>
      <c r="W27356" s="110"/>
      <c r="Y27356" s="110"/>
      <c r="AA27356" s="110"/>
      <c r="AC27356" s="110"/>
    </row>
    <row r="27357" spans="19:29" x14ac:dyDescent="0.25">
      <c r="S27357" s="111"/>
      <c r="U27357" s="111"/>
      <c r="W27357" s="111"/>
      <c r="Y27357" s="111"/>
      <c r="AA27357" s="111"/>
      <c r="AC27357" s="111"/>
    </row>
    <row r="27358" spans="19:29" x14ac:dyDescent="0.25">
      <c r="S27358" s="107"/>
      <c r="U27358" s="107"/>
      <c r="W27358" s="107"/>
      <c r="Y27358" s="107"/>
      <c r="AA27358" s="107"/>
      <c r="AC27358" s="107"/>
    </row>
    <row r="27359" spans="19:29" x14ac:dyDescent="0.25">
      <c r="S27359" s="108"/>
      <c r="U27359" s="108"/>
      <c r="W27359" s="108"/>
      <c r="Y27359" s="108"/>
      <c r="AA27359" s="108"/>
      <c r="AC27359" s="108"/>
    </row>
    <row r="27360" spans="19:29" x14ac:dyDescent="0.25">
      <c r="S27360" s="108"/>
      <c r="U27360" s="108"/>
      <c r="W27360" s="108"/>
      <c r="Y27360" s="108"/>
      <c r="AA27360" s="108"/>
      <c r="AC27360" s="108"/>
    </row>
    <row r="27361" spans="19:29" x14ac:dyDescent="0.25">
      <c r="S27361" s="109"/>
      <c r="U27361" s="109"/>
      <c r="W27361" s="109"/>
      <c r="Y27361" s="109"/>
      <c r="AA27361" s="109"/>
      <c r="AC27361" s="109"/>
    </row>
    <row r="27362" spans="19:29" x14ac:dyDescent="0.25">
      <c r="S27362" s="108"/>
      <c r="U27362" s="108"/>
      <c r="W27362" s="108"/>
      <c r="Y27362" s="108"/>
      <c r="AA27362" s="108"/>
      <c r="AC27362" s="108"/>
    </row>
    <row r="27363" spans="19:29" x14ac:dyDescent="0.25">
      <c r="S27363" s="108"/>
      <c r="U27363" s="108"/>
      <c r="W27363" s="108"/>
      <c r="Y27363" s="108"/>
      <c r="AA27363" s="108"/>
      <c r="AC27363" s="108"/>
    </row>
    <row r="27364" spans="19:29" x14ac:dyDescent="0.25">
      <c r="S27364" s="109"/>
      <c r="U27364" s="109"/>
      <c r="W27364" s="109"/>
      <c r="Y27364" s="109"/>
      <c r="AA27364" s="109"/>
      <c r="AC27364" s="109"/>
    </row>
    <row r="27365" spans="19:29" x14ac:dyDescent="0.25">
      <c r="S27365" s="108"/>
      <c r="U27365" s="108"/>
      <c r="W27365" s="108"/>
      <c r="Y27365" s="108"/>
      <c r="AA27365" s="108"/>
      <c r="AC27365" s="108"/>
    </row>
    <row r="27366" spans="19:29" x14ac:dyDescent="0.25">
      <c r="S27366" s="109"/>
      <c r="U27366" s="109"/>
      <c r="W27366" s="109"/>
      <c r="Y27366" s="109"/>
      <c r="AA27366" s="109"/>
      <c r="AC27366" s="109"/>
    </row>
    <row r="27367" spans="19:29" x14ac:dyDescent="0.25">
      <c r="S27367" s="108"/>
      <c r="U27367" s="108"/>
      <c r="W27367" s="108"/>
      <c r="Y27367" s="108"/>
      <c r="AA27367" s="108"/>
      <c r="AC27367" s="108"/>
    </row>
    <row r="27368" spans="19:29" x14ac:dyDescent="0.25">
      <c r="S27368" s="108"/>
      <c r="U27368" s="108"/>
      <c r="W27368" s="108"/>
      <c r="Y27368" s="108"/>
      <c r="AA27368" s="108"/>
      <c r="AC27368" s="108"/>
    </row>
    <row r="27369" spans="19:29" x14ac:dyDescent="0.25">
      <c r="S27369" s="108"/>
      <c r="U27369" s="108"/>
      <c r="W27369" s="108"/>
      <c r="Y27369" s="108"/>
      <c r="AA27369" s="108"/>
      <c r="AC27369" s="108"/>
    </row>
    <row r="27370" spans="19:29" x14ac:dyDescent="0.25">
      <c r="S27370" s="110"/>
      <c r="U27370" s="110"/>
      <c r="W27370" s="110"/>
      <c r="Y27370" s="110"/>
      <c r="AA27370" s="110"/>
      <c r="AC27370" s="110"/>
    </row>
    <row r="27371" spans="19:29" x14ac:dyDescent="0.25">
      <c r="S27371" s="110"/>
      <c r="U27371" s="110"/>
      <c r="W27371" s="110"/>
      <c r="Y27371" s="110"/>
      <c r="AA27371" s="110"/>
      <c r="AC27371" s="110"/>
    </row>
    <row r="27372" spans="19:29" x14ac:dyDescent="0.25">
      <c r="S27372" s="110"/>
      <c r="U27372" s="110"/>
      <c r="W27372" s="110"/>
      <c r="Y27372" s="110"/>
      <c r="AA27372" s="110"/>
      <c r="AC27372" s="110"/>
    </row>
    <row r="27373" spans="19:29" x14ac:dyDescent="0.25">
      <c r="S27373" s="110"/>
      <c r="U27373" s="110"/>
      <c r="W27373" s="110"/>
      <c r="Y27373" s="110"/>
      <c r="AA27373" s="110"/>
      <c r="AC27373" s="110"/>
    </row>
    <row r="27374" spans="19:29" x14ac:dyDescent="0.25">
      <c r="S27374" s="111"/>
      <c r="U27374" s="111"/>
      <c r="W27374" s="111"/>
      <c r="Y27374" s="111"/>
      <c r="AA27374" s="111"/>
      <c r="AC27374" s="111"/>
    </row>
    <row r="27375" spans="19:29" x14ac:dyDescent="0.25">
      <c r="S27375" s="107"/>
      <c r="U27375" s="107"/>
      <c r="W27375" s="107"/>
      <c r="Y27375" s="107"/>
      <c r="AA27375" s="107"/>
      <c r="AC27375" s="107"/>
    </row>
    <row r="27376" spans="19:29" x14ac:dyDescent="0.25">
      <c r="S27376" s="108"/>
      <c r="U27376" s="108"/>
      <c r="W27376" s="108"/>
      <c r="Y27376" s="108"/>
      <c r="AA27376" s="108"/>
      <c r="AC27376" s="108"/>
    </row>
    <row r="27377" spans="19:29" x14ac:dyDescent="0.25">
      <c r="S27377" s="108"/>
      <c r="U27377" s="108"/>
      <c r="W27377" s="108"/>
      <c r="Y27377" s="108"/>
      <c r="AA27377" s="108"/>
      <c r="AC27377" s="108"/>
    </row>
    <row r="27378" spans="19:29" x14ac:dyDescent="0.25">
      <c r="S27378" s="109"/>
      <c r="U27378" s="109"/>
      <c r="W27378" s="109"/>
      <c r="Y27378" s="109"/>
      <c r="AA27378" s="109"/>
      <c r="AC27378" s="109"/>
    </row>
    <row r="27379" spans="19:29" x14ac:dyDescent="0.25">
      <c r="S27379" s="108"/>
      <c r="U27379" s="108"/>
      <c r="W27379" s="108"/>
      <c r="Y27379" s="108"/>
      <c r="AA27379" s="108"/>
      <c r="AC27379" s="108"/>
    </row>
    <row r="27380" spans="19:29" x14ac:dyDescent="0.25">
      <c r="S27380" s="108"/>
      <c r="U27380" s="108"/>
      <c r="W27380" s="108"/>
      <c r="Y27380" s="108"/>
      <c r="AA27380" s="108"/>
      <c r="AC27380" s="108"/>
    </row>
    <row r="27381" spans="19:29" x14ac:dyDescent="0.25">
      <c r="S27381" s="109"/>
      <c r="U27381" s="109"/>
      <c r="W27381" s="109"/>
      <c r="Y27381" s="109"/>
      <c r="AA27381" s="109"/>
      <c r="AC27381" s="109"/>
    </row>
    <row r="27382" spans="19:29" x14ac:dyDescent="0.25">
      <c r="S27382" s="108"/>
      <c r="U27382" s="108"/>
      <c r="W27382" s="108"/>
      <c r="Y27382" s="108"/>
      <c r="AA27382" s="108"/>
      <c r="AC27382" s="108"/>
    </row>
    <row r="27383" spans="19:29" x14ac:dyDescent="0.25">
      <c r="S27383" s="109"/>
      <c r="U27383" s="109"/>
      <c r="W27383" s="109"/>
      <c r="Y27383" s="109"/>
      <c r="AA27383" s="109"/>
      <c r="AC27383" s="109"/>
    </row>
    <row r="27384" spans="19:29" x14ac:dyDescent="0.25">
      <c r="S27384" s="108"/>
      <c r="U27384" s="108"/>
      <c r="W27384" s="108"/>
      <c r="Y27384" s="108"/>
      <c r="AA27384" s="108"/>
      <c r="AC27384" s="108"/>
    </row>
    <row r="27385" spans="19:29" x14ac:dyDescent="0.25">
      <c r="S27385" s="108"/>
      <c r="U27385" s="108"/>
      <c r="W27385" s="108"/>
      <c r="Y27385" s="108"/>
      <c r="AA27385" s="108"/>
      <c r="AC27385" s="108"/>
    </row>
    <row r="27386" spans="19:29" x14ac:dyDescent="0.25">
      <c r="S27386" s="108"/>
      <c r="U27386" s="108"/>
      <c r="W27386" s="108"/>
      <c r="Y27386" s="108"/>
      <c r="AA27386" s="108"/>
      <c r="AC27386" s="108"/>
    </row>
    <row r="27387" spans="19:29" x14ac:dyDescent="0.25">
      <c r="S27387" s="110"/>
      <c r="U27387" s="110"/>
      <c r="W27387" s="110"/>
      <c r="Y27387" s="110"/>
      <c r="AA27387" s="110"/>
      <c r="AC27387" s="110"/>
    </row>
    <row r="27388" spans="19:29" x14ac:dyDescent="0.25">
      <c r="S27388" s="110"/>
      <c r="U27388" s="110"/>
      <c r="W27388" s="110"/>
      <c r="Y27388" s="110"/>
      <c r="AA27388" s="110"/>
      <c r="AC27388" s="110"/>
    </row>
    <row r="27389" spans="19:29" x14ac:dyDescent="0.25">
      <c r="S27389" s="110"/>
      <c r="U27389" s="110"/>
      <c r="W27389" s="110"/>
      <c r="Y27389" s="110"/>
      <c r="AA27389" s="110"/>
      <c r="AC27389" s="110"/>
    </row>
    <row r="27390" spans="19:29" x14ac:dyDescent="0.25">
      <c r="S27390" s="110"/>
      <c r="U27390" s="110"/>
      <c r="W27390" s="110"/>
      <c r="Y27390" s="110"/>
      <c r="AA27390" s="110"/>
      <c r="AC27390" s="110"/>
    </row>
    <row r="27391" spans="19:29" x14ac:dyDescent="0.25">
      <c r="S27391" s="111"/>
      <c r="U27391" s="111"/>
      <c r="W27391" s="111"/>
      <c r="Y27391" s="111"/>
      <c r="AA27391" s="111"/>
      <c r="AC27391" s="111"/>
    </row>
    <row r="27392" spans="19:29" x14ac:dyDescent="0.25">
      <c r="S27392" s="107"/>
      <c r="U27392" s="107"/>
      <c r="W27392" s="107"/>
      <c r="Y27392" s="107"/>
      <c r="AA27392" s="107"/>
      <c r="AC27392" s="107"/>
    </row>
    <row r="27393" spans="19:29" x14ac:dyDescent="0.25">
      <c r="S27393" s="108"/>
      <c r="U27393" s="108"/>
      <c r="W27393" s="108"/>
      <c r="Y27393" s="108"/>
      <c r="AA27393" s="108"/>
      <c r="AC27393" s="108"/>
    </row>
    <row r="27394" spans="19:29" x14ac:dyDescent="0.25">
      <c r="S27394" s="108"/>
      <c r="U27394" s="108"/>
      <c r="W27394" s="108"/>
      <c r="Y27394" s="108"/>
      <c r="AA27394" s="108"/>
      <c r="AC27394" s="108"/>
    </row>
    <row r="27395" spans="19:29" x14ac:dyDescent="0.25">
      <c r="S27395" s="109"/>
      <c r="U27395" s="109"/>
      <c r="W27395" s="109"/>
      <c r="Y27395" s="109"/>
      <c r="AA27395" s="109"/>
      <c r="AC27395" s="109"/>
    </row>
    <row r="27396" spans="19:29" x14ac:dyDescent="0.25">
      <c r="S27396" s="108"/>
      <c r="U27396" s="108"/>
      <c r="W27396" s="108"/>
      <c r="Y27396" s="108"/>
      <c r="AA27396" s="108"/>
      <c r="AC27396" s="108"/>
    </row>
    <row r="27397" spans="19:29" x14ac:dyDescent="0.25">
      <c r="S27397" s="108"/>
      <c r="U27397" s="108"/>
      <c r="W27397" s="108"/>
      <c r="Y27397" s="108"/>
      <c r="AA27397" s="108"/>
      <c r="AC27397" s="108"/>
    </row>
    <row r="27398" spans="19:29" x14ac:dyDescent="0.25">
      <c r="S27398" s="109"/>
      <c r="U27398" s="109"/>
      <c r="W27398" s="109"/>
      <c r="Y27398" s="109"/>
      <c r="AA27398" s="109"/>
      <c r="AC27398" s="109"/>
    </row>
    <row r="27399" spans="19:29" x14ac:dyDescent="0.25">
      <c r="S27399" s="108"/>
      <c r="U27399" s="108"/>
      <c r="W27399" s="108"/>
      <c r="Y27399" s="108"/>
      <c r="AA27399" s="108"/>
      <c r="AC27399" s="108"/>
    </row>
    <row r="27400" spans="19:29" x14ac:dyDescent="0.25">
      <c r="S27400" s="109"/>
      <c r="U27400" s="109"/>
      <c r="W27400" s="109"/>
      <c r="Y27400" s="109"/>
      <c r="AA27400" s="109"/>
      <c r="AC27400" s="109"/>
    </row>
    <row r="27401" spans="19:29" x14ac:dyDescent="0.25">
      <c r="S27401" s="108"/>
      <c r="U27401" s="108"/>
      <c r="W27401" s="108"/>
      <c r="Y27401" s="108"/>
      <c r="AA27401" s="108"/>
      <c r="AC27401" s="108"/>
    </row>
    <row r="27402" spans="19:29" x14ac:dyDescent="0.25">
      <c r="S27402" s="108"/>
      <c r="U27402" s="108"/>
      <c r="W27402" s="108"/>
      <c r="Y27402" s="108"/>
      <c r="AA27402" s="108"/>
      <c r="AC27402" s="108"/>
    </row>
    <row r="27403" spans="19:29" x14ac:dyDescent="0.25">
      <c r="S27403" s="108"/>
      <c r="U27403" s="108"/>
      <c r="W27403" s="108"/>
      <c r="Y27403" s="108"/>
      <c r="AA27403" s="108"/>
      <c r="AC27403" s="108"/>
    </row>
    <row r="27404" spans="19:29" x14ac:dyDescent="0.25">
      <c r="S27404" s="110"/>
      <c r="U27404" s="110"/>
      <c r="W27404" s="110"/>
      <c r="Y27404" s="110"/>
      <c r="AA27404" s="110"/>
      <c r="AC27404" s="110"/>
    </row>
    <row r="27405" spans="19:29" x14ac:dyDescent="0.25">
      <c r="S27405" s="110"/>
      <c r="U27405" s="110"/>
      <c r="W27405" s="110"/>
      <c r="Y27405" s="110"/>
      <c r="AA27405" s="110"/>
      <c r="AC27405" s="110"/>
    </row>
    <row r="27406" spans="19:29" x14ac:dyDescent="0.25">
      <c r="S27406" s="110"/>
      <c r="U27406" s="110"/>
      <c r="W27406" s="110"/>
      <c r="Y27406" s="110"/>
      <c r="AA27406" s="110"/>
      <c r="AC27406" s="110"/>
    </row>
    <row r="27407" spans="19:29" x14ac:dyDescent="0.25">
      <c r="S27407" s="110"/>
      <c r="U27407" s="110"/>
      <c r="W27407" s="110"/>
      <c r="Y27407" s="110"/>
      <c r="AA27407" s="110"/>
      <c r="AC27407" s="110"/>
    </row>
    <row r="27408" spans="19:29" x14ac:dyDescent="0.25">
      <c r="S27408" s="111"/>
      <c r="U27408" s="111"/>
      <c r="W27408" s="111"/>
      <c r="Y27408" s="111"/>
      <c r="AA27408" s="111"/>
      <c r="AC27408" s="111"/>
    </row>
    <row r="27409" spans="19:29" x14ac:dyDescent="0.25">
      <c r="S27409" s="107"/>
      <c r="U27409" s="107"/>
      <c r="W27409" s="107"/>
      <c r="Y27409" s="107"/>
      <c r="AA27409" s="107"/>
      <c r="AC27409" s="107"/>
    </row>
    <row r="27410" spans="19:29" x14ac:dyDescent="0.25">
      <c r="S27410" s="108"/>
      <c r="U27410" s="108"/>
      <c r="W27410" s="108"/>
      <c r="Y27410" s="108"/>
      <c r="AA27410" s="108"/>
      <c r="AC27410" s="108"/>
    </row>
    <row r="27411" spans="19:29" x14ac:dyDescent="0.25">
      <c r="S27411" s="108"/>
      <c r="U27411" s="108"/>
      <c r="W27411" s="108"/>
      <c r="Y27411" s="108"/>
      <c r="AA27411" s="108"/>
      <c r="AC27411" s="108"/>
    </row>
    <row r="27412" spans="19:29" x14ac:dyDescent="0.25">
      <c r="S27412" s="109"/>
      <c r="U27412" s="109"/>
      <c r="W27412" s="109"/>
      <c r="Y27412" s="109"/>
      <c r="AA27412" s="109"/>
      <c r="AC27412" s="109"/>
    </row>
    <row r="27413" spans="19:29" x14ac:dyDescent="0.25">
      <c r="S27413" s="108"/>
      <c r="U27413" s="108"/>
      <c r="W27413" s="108"/>
      <c r="Y27413" s="108"/>
      <c r="AA27413" s="108"/>
      <c r="AC27413" s="108"/>
    </row>
    <row r="27414" spans="19:29" x14ac:dyDescent="0.25">
      <c r="S27414" s="108"/>
      <c r="U27414" s="108"/>
      <c r="W27414" s="108"/>
      <c r="Y27414" s="108"/>
      <c r="AA27414" s="108"/>
      <c r="AC27414" s="108"/>
    </row>
    <row r="27415" spans="19:29" x14ac:dyDescent="0.25">
      <c r="S27415" s="109"/>
      <c r="U27415" s="109"/>
      <c r="W27415" s="109"/>
      <c r="Y27415" s="109"/>
      <c r="AA27415" s="109"/>
      <c r="AC27415" s="109"/>
    </row>
    <row r="27416" spans="19:29" x14ac:dyDescent="0.25">
      <c r="S27416" s="108"/>
      <c r="U27416" s="108"/>
      <c r="W27416" s="108"/>
      <c r="Y27416" s="108"/>
      <c r="AA27416" s="108"/>
      <c r="AC27416" s="108"/>
    </row>
    <row r="27417" spans="19:29" x14ac:dyDescent="0.25">
      <c r="S27417" s="109"/>
      <c r="U27417" s="109"/>
      <c r="W27417" s="109"/>
      <c r="Y27417" s="109"/>
      <c r="AA27417" s="109"/>
      <c r="AC27417" s="109"/>
    </row>
    <row r="27418" spans="19:29" x14ac:dyDescent="0.25">
      <c r="S27418" s="108"/>
      <c r="U27418" s="108"/>
      <c r="W27418" s="108"/>
      <c r="Y27418" s="108"/>
      <c r="AA27418" s="108"/>
      <c r="AC27418" s="108"/>
    </row>
    <row r="27419" spans="19:29" x14ac:dyDescent="0.25">
      <c r="S27419" s="108"/>
      <c r="U27419" s="108"/>
      <c r="W27419" s="108"/>
      <c r="Y27419" s="108"/>
      <c r="AA27419" s="108"/>
      <c r="AC27419" s="108"/>
    </row>
    <row r="27420" spans="19:29" x14ac:dyDescent="0.25">
      <c r="S27420" s="108"/>
      <c r="U27420" s="108"/>
      <c r="W27420" s="108"/>
      <c r="Y27420" s="108"/>
      <c r="AA27420" s="108"/>
      <c r="AC27420" s="108"/>
    </row>
    <row r="27421" spans="19:29" x14ac:dyDescent="0.25">
      <c r="S27421" s="110"/>
      <c r="U27421" s="110"/>
      <c r="W27421" s="110"/>
      <c r="Y27421" s="110"/>
      <c r="AA27421" s="110"/>
      <c r="AC27421" s="110"/>
    </row>
    <row r="27422" spans="19:29" x14ac:dyDescent="0.25">
      <c r="S27422" s="110"/>
      <c r="U27422" s="110"/>
      <c r="W27422" s="110"/>
      <c r="Y27422" s="110"/>
      <c r="AA27422" s="110"/>
      <c r="AC27422" s="110"/>
    </row>
    <row r="27423" spans="19:29" x14ac:dyDescent="0.25">
      <c r="S27423" s="110"/>
      <c r="U27423" s="110"/>
      <c r="W27423" s="110"/>
      <c r="Y27423" s="110"/>
      <c r="AA27423" s="110"/>
      <c r="AC27423" s="110"/>
    </row>
    <row r="27424" spans="19:29" x14ac:dyDescent="0.25">
      <c r="S27424" s="110"/>
      <c r="U27424" s="110"/>
      <c r="W27424" s="110"/>
      <c r="Y27424" s="110"/>
      <c r="AA27424" s="110"/>
      <c r="AC27424" s="110"/>
    </row>
    <row r="27425" spans="19:29" x14ac:dyDescent="0.25">
      <c r="S27425" s="111"/>
      <c r="U27425" s="111"/>
      <c r="W27425" s="111"/>
      <c r="Y27425" s="111"/>
      <c r="AA27425" s="111"/>
      <c r="AC27425" s="111"/>
    </row>
    <row r="27426" spans="19:29" x14ac:dyDescent="0.25">
      <c r="S27426" s="107"/>
      <c r="U27426" s="107"/>
      <c r="W27426" s="107"/>
      <c r="Y27426" s="107"/>
      <c r="AA27426" s="107"/>
      <c r="AC27426" s="107"/>
    </row>
    <row r="27427" spans="19:29" x14ac:dyDescent="0.25">
      <c r="S27427" s="108"/>
      <c r="U27427" s="108"/>
      <c r="W27427" s="108"/>
      <c r="Y27427" s="108"/>
      <c r="AA27427" s="108"/>
      <c r="AC27427" s="108"/>
    </row>
    <row r="27428" spans="19:29" x14ac:dyDescent="0.25">
      <c r="S27428" s="108"/>
      <c r="U27428" s="108"/>
      <c r="W27428" s="108"/>
      <c r="Y27428" s="108"/>
      <c r="AA27428" s="108"/>
      <c r="AC27428" s="108"/>
    </row>
    <row r="27429" spans="19:29" x14ac:dyDescent="0.25">
      <c r="S27429" s="109"/>
      <c r="U27429" s="109"/>
      <c r="W27429" s="109"/>
      <c r="Y27429" s="109"/>
      <c r="AA27429" s="109"/>
      <c r="AC27429" s="109"/>
    </row>
    <row r="27430" spans="19:29" x14ac:dyDescent="0.25">
      <c r="S27430" s="108"/>
      <c r="U27430" s="108"/>
      <c r="W27430" s="108"/>
      <c r="Y27430" s="108"/>
      <c r="AA27430" s="108"/>
      <c r="AC27430" s="108"/>
    </row>
    <row r="27431" spans="19:29" x14ac:dyDescent="0.25">
      <c r="S27431" s="108"/>
      <c r="U27431" s="108"/>
      <c r="W27431" s="108"/>
      <c r="Y27431" s="108"/>
      <c r="AA27431" s="108"/>
      <c r="AC27431" s="108"/>
    </row>
    <row r="27432" spans="19:29" x14ac:dyDescent="0.25">
      <c r="S27432" s="109"/>
      <c r="U27432" s="109"/>
      <c r="W27432" s="109"/>
      <c r="Y27432" s="109"/>
      <c r="AA27432" s="109"/>
      <c r="AC27432" s="109"/>
    </row>
    <row r="27433" spans="19:29" x14ac:dyDescent="0.25">
      <c r="S27433" s="108"/>
      <c r="U27433" s="108"/>
      <c r="W27433" s="108"/>
      <c r="Y27433" s="108"/>
      <c r="AA27433" s="108"/>
      <c r="AC27433" s="108"/>
    </row>
    <row r="27434" spans="19:29" x14ac:dyDescent="0.25">
      <c r="S27434" s="109"/>
      <c r="U27434" s="109"/>
      <c r="W27434" s="109"/>
      <c r="Y27434" s="109"/>
      <c r="AA27434" s="109"/>
      <c r="AC27434" s="109"/>
    </row>
    <row r="27435" spans="19:29" x14ac:dyDescent="0.25">
      <c r="S27435" s="108"/>
      <c r="U27435" s="108"/>
      <c r="W27435" s="108"/>
      <c r="Y27435" s="108"/>
      <c r="AA27435" s="108"/>
      <c r="AC27435" s="108"/>
    </row>
    <row r="27436" spans="19:29" x14ac:dyDescent="0.25">
      <c r="S27436" s="108"/>
      <c r="U27436" s="108"/>
      <c r="W27436" s="108"/>
      <c r="Y27436" s="108"/>
      <c r="AA27436" s="108"/>
      <c r="AC27436" s="108"/>
    </row>
    <row r="27437" spans="19:29" x14ac:dyDescent="0.25">
      <c r="S27437" s="108"/>
      <c r="U27437" s="108"/>
      <c r="W27437" s="108"/>
      <c r="Y27437" s="108"/>
      <c r="AA27437" s="108"/>
      <c r="AC27437" s="108"/>
    </row>
    <row r="27438" spans="19:29" x14ac:dyDescent="0.25">
      <c r="S27438" s="110"/>
      <c r="U27438" s="110"/>
      <c r="W27438" s="110"/>
      <c r="Y27438" s="110"/>
      <c r="AA27438" s="110"/>
      <c r="AC27438" s="110"/>
    </row>
    <row r="27439" spans="19:29" x14ac:dyDescent="0.25">
      <c r="S27439" s="110"/>
      <c r="U27439" s="110"/>
      <c r="W27439" s="110"/>
      <c r="Y27439" s="110"/>
      <c r="AA27439" s="110"/>
      <c r="AC27439" s="110"/>
    </row>
    <row r="27440" spans="19:29" x14ac:dyDescent="0.25">
      <c r="S27440" s="110"/>
      <c r="U27440" s="110"/>
      <c r="W27440" s="110"/>
      <c r="Y27440" s="110"/>
      <c r="AA27440" s="110"/>
      <c r="AC27440" s="110"/>
    </row>
    <row r="27441" spans="19:29" x14ac:dyDescent="0.25">
      <c r="S27441" s="110"/>
      <c r="U27441" s="110"/>
      <c r="W27441" s="110"/>
      <c r="Y27441" s="110"/>
      <c r="AA27441" s="110"/>
      <c r="AC27441" s="110"/>
    </row>
    <row r="27442" spans="19:29" x14ac:dyDescent="0.25">
      <c r="S27442" s="111"/>
      <c r="U27442" s="111"/>
      <c r="W27442" s="111"/>
      <c r="Y27442" s="111"/>
      <c r="AA27442" s="111"/>
      <c r="AC27442" s="111"/>
    </row>
    <row r="27443" spans="19:29" x14ac:dyDescent="0.25">
      <c r="S27443" s="107"/>
      <c r="U27443" s="107"/>
      <c r="W27443" s="107"/>
      <c r="Y27443" s="107"/>
      <c r="AA27443" s="107"/>
      <c r="AC27443" s="107"/>
    </row>
    <row r="27444" spans="19:29" x14ac:dyDescent="0.25">
      <c r="S27444" s="108"/>
      <c r="U27444" s="108"/>
      <c r="W27444" s="108"/>
      <c r="Y27444" s="108"/>
      <c r="AA27444" s="108"/>
      <c r="AC27444" s="108"/>
    </row>
    <row r="27445" spans="19:29" x14ac:dyDescent="0.25">
      <c r="S27445" s="108"/>
      <c r="U27445" s="108"/>
      <c r="W27445" s="108"/>
      <c r="Y27445" s="108"/>
      <c r="AA27445" s="108"/>
      <c r="AC27445" s="108"/>
    </row>
    <row r="27446" spans="19:29" x14ac:dyDescent="0.25">
      <c r="S27446" s="109"/>
      <c r="U27446" s="109"/>
      <c r="W27446" s="109"/>
      <c r="Y27446" s="109"/>
      <c r="AA27446" s="109"/>
      <c r="AC27446" s="109"/>
    </row>
    <row r="27447" spans="19:29" x14ac:dyDescent="0.25">
      <c r="S27447" s="108"/>
      <c r="U27447" s="108"/>
      <c r="W27447" s="108"/>
      <c r="Y27447" s="108"/>
      <c r="AA27447" s="108"/>
      <c r="AC27447" s="108"/>
    </row>
    <row r="27448" spans="19:29" x14ac:dyDescent="0.25">
      <c r="S27448" s="108"/>
      <c r="U27448" s="108"/>
      <c r="W27448" s="108"/>
      <c r="Y27448" s="108"/>
      <c r="AA27448" s="108"/>
      <c r="AC27448" s="108"/>
    </row>
    <row r="27449" spans="19:29" x14ac:dyDescent="0.25">
      <c r="S27449" s="109"/>
      <c r="U27449" s="109"/>
      <c r="W27449" s="109"/>
      <c r="Y27449" s="109"/>
      <c r="AA27449" s="109"/>
      <c r="AC27449" s="109"/>
    </row>
    <row r="27450" spans="19:29" x14ac:dyDescent="0.25">
      <c r="S27450" s="108"/>
      <c r="U27450" s="108"/>
      <c r="W27450" s="108"/>
      <c r="Y27450" s="108"/>
      <c r="AA27450" s="108"/>
      <c r="AC27450" s="108"/>
    </row>
    <row r="27451" spans="19:29" x14ac:dyDescent="0.25">
      <c r="S27451" s="109"/>
      <c r="U27451" s="109"/>
      <c r="W27451" s="109"/>
      <c r="Y27451" s="109"/>
      <c r="AA27451" s="109"/>
      <c r="AC27451" s="109"/>
    </row>
    <row r="27452" spans="19:29" x14ac:dyDescent="0.25">
      <c r="S27452" s="108"/>
      <c r="U27452" s="108"/>
      <c r="W27452" s="108"/>
      <c r="Y27452" s="108"/>
      <c r="AA27452" s="108"/>
      <c r="AC27452" s="108"/>
    </row>
    <row r="27453" spans="19:29" x14ac:dyDescent="0.25">
      <c r="S27453" s="108"/>
      <c r="U27453" s="108"/>
      <c r="W27453" s="108"/>
      <c r="Y27453" s="108"/>
      <c r="AA27453" s="108"/>
      <c r="AC27453" s="108"/>
    </row>
    <row r="27454" spans="19:29" x14ac:dyDescent="0.25">
      <c r="S27454" s="108"/>
      <c r="U27454" s="108"/>
      <c r="W27454" s="108"/>
      <c r="Y27454" s="108"/>
      <c r="AA27454" s="108"/>
      <c r="AC27454" s="108"/>
    </row>
    <row r="27455" spans="19:29" x14ac:dyDescent="0.25">
      <c r="S27455" s="110"/>
      <c r="U27455" s="110"/>
      <c r="W27455" s="110"/>
      <c r="Y27455" s="110"/>
      <c r="AA27455" s="110"/>
      <c r="AC27455" s="110"/>
    </row>
    <row r="27456" spans="19:29" x14ac:dyDescent="0.25">
      <c r="S27456" s="110"/>
      <c r="U27456" s="110"/>
      <c r="W27456" s="110"/>
      <c r="Y27456" s="110"/>
      <c r="AA27456" s="110"/>
      <c r="AC27456" s="110"/>
    </row>
    <row r="27457" spans="19:29" x14ac:dyDescent="0.25">
      <c r="S27457" s="110"/>
      <c r="U27457" s="110"/>
      <c r="W27457" s="110"/>
      <c r="Y27457" s="110"/>
      <c r="AA27457" s="110"/>
      <c r="AC27457" s="110"/>
    </row>
    <row r="27458" spans="19:29" x14ac:dyDescent="0.25">
      <c r="S27458" s="110"/>
      <c r="U27458" s="110"/>
      <c r="W27458" s="110"/>
      <c r="Y27458" s="110"/>
      <c r="AA27458" s="110"/>
      <c r="AC27458" s="110"/>
    </row>
    <row r="27459" spans="19:29" x14ac:dyDescent="0.25">
      <c r="S27459" s="111"/>
      <c r="U27459" s="111"/>
      <c r="W27459" s="111"/>
      <c r="Y27459" s="111"/>
      <c r="AA27459" s="111"/>
      <c r="AC27459" s="111"/>
    </row>
    <row r="27460" spans="19:29" x14ac:dyDescent="0.25">
      <c r="S27460" s="107"/>
      <c r="U27460" s="107"/>
      <c r="W27460" s="107"/>
      <c r="Y27460" s="107"/>
      <c r="AA27460" s="107"/>
      <c r="AC27460" s="107"/>
    </row>
    <row r="27461" spans="19:29" x14ac:dyDescent="0.25">
      <c r="S27461" s="108"/>
      <c r="U27461" s="108"/>
      <c r="W27461" s="108"/>
      <c r="Y27461" s="108"/>
      <c r="AA27461" s="108"/>
      <c r="AC27461" s="108"/>
    </row>
    <row r="27462" spans="19:29" x14ac:dyDescent="0.25">
      <c r="S27462" s="108"/>
      <c r="U27462" s="108"/>
      <c r="W27462" s="108"/>
      <c r="Y27462" s="108"/>
      <c r="AA27462" s="108"/>
      <c r="AC27462" s="108"/>
    </row>
    <row r="27463" spans="19:29" x14ac:dyDescent="0.25">
      <c r="S27463" s="109"/>
      <c r="U27463" s="109"/>
      <c r="W27463" s="109"/>
      <c r="Y27463" s="109"/>
      <c r="AA27463" s="109"/>
      <c r="AC27463" s="109"/>
    </row>
    <row r="27464" spans="19:29" x14ac:dyDescent="0.25">
      <c r="S27464" s="108"/>
      <c r="U27464" s="108"/>
      <c r="W27464" s="108"/>
      <c r="Y27464" s="108"/>
      <c r="AA27464" s="108"/>
      <c r="AC27464" s="108"/>
    </row>
    <row r="27465" spans="19:29" x14ac:dyDescent="0.25">
      <c r="S27465" s="108"/>
      <c r="U27465" s="108"/>
      <c r="W27465" s="108"/>
      <c r="Y27465" s="108"/>
      <c r="AA27465" s="108"/>
      <c r="AC27465" s="108"/>
    </row>
    <row r="27466" spans="19:29" x14ac:dyDescent="0.25">
      <c r="S27466" s="109"/>
      <c r="U27466" s="109"/>
      <c r="W27466" s="109"/>
      <c r="Y27466" s="109"/>
      <c r="AA27466" s="109"/>
      <c r="AC27466" s="109"/>
    </row>
    <row r="27467" spans="19:29" x14ac:dyDescent="0.25">
      <c r="S27467" s="108"/>
      <c r="U27467" s="108"/>
      <c r="W27467" s="108"/>
      <c r="Y27467" s="108"/>
      <c r="AA27467" s="108"/>
      <c r="AC27467" s="108"/>
    </row>
    <row r="27468" spans="19:29" x14ac:dyDescent="0.25">
      <c r="S27468" s="109"/>
      <c r="U27468" s="109"/>
      <c r="W27468" s="109"/>
      <c r="Y27468" s="109"/>
      <c r="AA27468" s="109"/>
      <c r="AC27468" s="109"/>
    </row>
    <row r="27469" spans="19:29" x14ac:dyDescent="0.25">
      <c r="S27469" s="108"/>
      <c r="U27469" s="108"/>
      <c r="W27469" s="108"/>
      <c r="Y27469" s="108"/>
      <c r="AA27469" s="108"/>
      <c r="AC27469" s="108"/>
    </row>
    <row r="27470" spans="19:29" x14ac:dyDescent="0.25">
      <c r="S27470" s="108"/>
      <c r="U27470" s="108"/>
      <c r="W27470" s="108"/>
      <c r="Y27470" s="108"/>
      <c r="AA27470" s="108"/>
      <c r="AC27470" s="108"/>
    </row>
    <row r="27471" spans="19:29" x14ac:dyDescent="0.25">
      <c r="S27471" s="108"/>
      <c r="U27471" s="108"/>
      <c r="W27471" s="108"/>
      <c r="Y27471" s="108"/>
      <c r="AA27471" s="108"/>
      <c r="AC27471" s="108"/>
    </row>
    <row r="27472" spans="19:29" x14ac:dyDescent="0.25">
      <c r="S27472" s="110"/>
      <c r="U27472" s="110"/>
      <c r="W27472" s="110"/>
      <c r="Y27472" s="110"/>
      <c r="AA27472" s="110"/>
      <c r="AC27472" s="110"/>
    </row>
    <row r="27473" spans="19:29" x14ac:dyDescent="0.25">
      <c r="S27473" s="110"/>
      <c r="U27473" s="110"/>
      <c r="W27473" s="110"/>
      <c r="Y27473" s="110"/>
      <c r="AA27473" s="110"/>
      <c r="AC27473" s="110"/>
    </row>
    <row r="27474" spans="19:29" x14ac:dyDescent="0.25">
      <c r="S27474" s="110"/>
      <c r="U27474" s="110"/>
      <c r="W27474" s="110"/>
      <c r="Y27474" s="110"/>
      <c r="AA27474" s="110"/>
      <c r="AC27474" s="110"/>
    </row>
    <row r="27475" spans="19:29" x14ac:dyDescent="0.25">
      <c r="S27475" s="110"/>
      <c r="U27475" s="110"/>
      <c r="W27475" s="110"/>
      <c r="Y27475" s="110"/>
      <c r="AA27475" s="110"/>
      <c r="AC27475" s="110"/>
    </row>
    <row r="27476" spans="19:29" x14ac:dyDescent="0.25">
      <c r="S27476" s="111"/>
      <c r="U27476" s="111"/>
      <c r="W27476" s="111"/>
      <c r="Y27476" s="111"/>
      <c r="AA27476" s="111"/>
      <c r="AC27476" s="111"/>
    </row>
    <row r="27477" spans="19:29" x14ac:dyDescent="0.25">
      <c r="S27477" s="107"/>
      <c r="U27477" s="107"/>
      <c r="W27477" s="107"/>
      <c r="Y27477" s="107"/>
      <c r="AA27477" s="107"/>
      <c r="AC27477" s="107"/>
    </row>
    <row r="27478" spans="19:29" x14ac:dyDescent="0.25">
      <c r="S27478" s="108"/>
      <c r="U27478" s="108"/>
      <c r="W27478" s="108"/>
      <c r="Y27478" s="108"/>
      <c r="AA27478" s="108"/>
      <c r="AC27478" s="108"/>
    </row>
    <row r="27479" spans="19:29" x14ac:dyDescent="0.25">
      <c r="S27479" s="108"/>
      <c r="U27479" s="108"/>
      <c r="W27479" s="108"/>
      <c r="Y27479" s="108"/>
      <c r="AA27479" s="108"/>
      <c r="AC27479" s="108"/>
    </row>
    <row r="27480" spans="19:29" x14ac:dyDescent="0.25">
      <c r="S27480" s="109"/>
      <c r="U27480" s="109"/>
      <c r="W27480" s="109"/>
      <c r="Y27480" s="109"/>
      <c r="AA27480" s="109"/>
      <c r="AC27480" s="109"/>
    </row>
    <row r="27481" spans="19:29" x14ac:dyDescent="0.25">
      <c r="S27481" s="108"/>
      <c r="U27481" s="108"/>
      <c r="W27481" s="108"/>
      <c r="Y27481" s="108"/>
      <c r="AA27481" s="108"/>
      <c r="AC27481" s="108"/>
    </row>
    <row r="27482" spans="19:29" x14ac:dyDescent="0.25">
      <c r="S27482" s="108"/>
      <c r="U27482" s="108"/>
      <c r="W27482" s="108"/>
      <c r="Y27482" s="108"/>
      <c r="AA27482" s="108"/>
      <c r="AC27482" s="108"/>
    </row>
    <row r="27483" spans="19:29" x14ac:dyDescent="0.25">
      <c r="S27483" s="109"/>
      <c r="U27483" s="109"/>
      <c r="W27483" s="109"/>
      <c r="Y27483" s="109"/>
      <c r="AA27483" s="109"/>
      <c r="AC27483" s="109"/>
    </row>
    <row r="27484" spans="19:29" x14ac:dyDescent="0.25">
      <c r="S27484" s="108"/>
      <c r="U27484" s="108"/>
      <c r="W27484" s="108"/>
      <c r="Y27484" s="108"/>
      <c r="AA27484" s="108"/>
      <c r="AC27484" s="108"/>
    </row>
    <row r="27485" spans="19:29" x14ac:dyDescent="0.25">
      <c r="S27485" s="109"/>
      <c r="U27485" s="109"/>
      <c r="W27485" s="109"/>
      <c r="Y27485" s="109"/>
      <c r="AA27485" s="109"/>
      <c r="AC27485" s="109"/>
    </row>
    <row r="27486" spans="19:29" x14ac:dyDescent="0.25">
      <c r="S27486" s="108"/>
      <c r="U27486" s="108"/>
      <c r="W27486" s="108"/>
      <c r="Y27486" s="108"/>
      <c r="AA27486" s="108"/>
      <c r="AC27486" s="108"/>
    </row>
    <row r="27487" spans="19:29" x14ac:dyDescent="0.25">
      <c r="S27487" s="108"/>
      <c r="U27487" s="108"/>
      <c r="W27487" s="108"/>
      <c r="Y27487" s="108"/>
      <c r="AA27487" s="108"/>
      <c r="AC27487" s="108"/>
    </row>
    <row r="27488" spans="19:29" x14ac:dyDescent="0.25">
      <c r="S27488" s="108"/>
      <c r="U27488" s="108"/>
      <c r="W27488" s="108"/>
      <c r="Y27488" s="108"/>
      <c r="AA27488" s="108"/>
      <c r="AC27488" s="108"/>
    </row>
    <row r="27489" spans="19:29" x14ac:dyDescent="0.25">
      <c r="S27489" s="110"/>
      <c r="U27489" s="110"/>
      <c r="W27489" s="110"/>
      <c r="Y27489" s="110"/>
      <c r="AA27489" s="110"/>
      <c r="AC27489" s="110"/>
    </row>
    <row r="27490" spans="19:29" x14ac:dyDescent="0.25">
      <c r="S27490" s="110"/>
      <c r="U27490" s="110"/>
      <c r="W27490" s="110"/>
      <c r="Y27490" s="110"/>
      <c r="AA27490" s="110"/>
      <c r="AC27490" s="110"/>
    </row>
    <row r="27491" spans="19:29" x14ac:dyDescent="0.25">
      <c r="S27491" s="110"/>
      <c r="U27491" s="110"/>
      <c r="W27491" s="110"/>
      <c r="Y27491" s="110"/>
      <c r="AA27491" s="110"/>
      <c r="AC27491" s="110"/>
    </row>
    <row r="27492" spans="19:29" x14ac:dyDescent="0.25">
      <c r="S27492" s="110"/>
      <c r="U27492" s="110"/>
      <c r="W27492" s="110"/>
      <c r="Y27492" s="110"/>
      <c r="AA27492" s="110"/>
      <c r="AC27492" s="110"/>
    </row>
    <row r="27493" spans="19:29" x14ac:dyDescent="0.25">
      <c r="S27493" s="111"/>
      <c r="U27493" s="111"/>
      <c r="W27493" s="111"/>
      <c r="Y27493" s="111"/>
      <c r="AA27493" s="111"/>
      <c r="AC27493" s="111"/>
    </row>
    <row r="27494" spans="19:29" x14ac:dyDescent="0.25">
      <c r="S27494" s="107"/>
      <c r="U27494" s="107"/>
      <c r="W27494" s="107"/>
      <c r="Y27494" s="107"/>
      <c r="AA27494" s="107"/>
      <c r="AC27494" s="107"/>
    </row>
    <row r="27495" spans="19:29" x14ac:dyDescent="0.25">
      <c r="S27495" s="108"/>
      <c r="U27495" s="108"/>
      <c r="W27495" s="108"/>
      <c r="Y27495" s="108"/>
      <c r="AA27495" s="108"/>
      <c r="AC27495" s="108"/>
    </row>
    <row r="27496" spans="19:29" x14ac:dyDescent="0.25">
      <c r="S27496" s="108"/>
      <c r="U27496" s="108"/>
      <c r="W27496" s="108"/>
      <c r="Y27496" s="108"/>
      <c r="AA27496" s="108"/>
      <c r="AC27496" s="108"/>
    </row>
    <row r="27497" spans="19:29" x14ac:dyDescent="0.25">
      <c r="S27497" s="109"/>
      <c r="U27497" s="109"/>
      <c r="W27497" s="109"/>
      <c r="Y27497" s="109"/>
      <c r="AA27497" s="109"/>
      <c r="AC27497" s="109"/>
    </row>
    <row r="27498" spans="19:29" x14ac:dyDescent="0.25">
      <c r="S27498" s="108"/>
      <c r="U27498" s="108"/>
      <c r="W27498" s="108"/>
      <c r="Y27498" s="108"/>
      <c r="AA27498" s="108"/>
      <c r="AC27498" s="108"/>
    </row>
    <row r="27499" spans="19:29" x14ac:dyDescent="0.25">
      <c r="S27499" s="108"/>
      <c r="U27499" s="108"/>
      <c r="W27499" s="108"/>
      <c r="Y27499" s="108"/>
      <c r="AA27499" s="108"/>
      <c r="AC27499" s="108"/>
    </row>
    <row r="27500" spans="19:29" x14ac:dyDescent="0.25">
      <c r="S27500" s="109"/>
      <c r="U27500" s="109"/>
      <c r="W27500" s="109"/>
      <c r="Y27500" s="109"/>
      <c r="AA27500" s="109"/>
      <c r="AC27500" s="109"/>
    </row>
    <row r="27501" spans="19:29" x14ac:dyDescent="0.25">
      <c r="S27501" s="108"/>
      <c r="U27501" s="108"/>
      <c r="W27501" s="108"/>
      <c r="Y27501" s="108"/>
      <c r="AA27501" s="108"/>
      <c r="AC27501" s="108"/>
    </row>
    <row r="27502" spans="19:29" x14ac:dyDescent="0.25">
      <c r="S27502" s="109"/>
      <c r="U27502" s="109"/>
      <c r="W27502" s="109"/>
      <c r="Y27502" s="109"/>
      <c r="AA27502" s="109"/>
      <c r="AC27502" s="109"/>
    </row>
    <row r="27503" spans="19:29" x14ac:dyDescent="0.25">
      <c r="S27503" s="108"/>
      <c r="U27503" s="108"/>
      <c r="W27503" s="108"/>
      <c r="Y27503" s="108"/>
      <c r="AA27503" s="108"/>
      <c r="AC27503" s="108"/>
    </row>
    <row r="27504" spans="19:29" x14ac:dyDescent="0.25">
      <c r="S27504" s="108"/>
      <c r="U27504" s="108"/>
      <c r="W27504" s="108"/>
      <c r="Y27504" s="108"/>
      <c r="AA27504" s="108"/>
      <c r="AC27504" s="108"/>
    </row>
    <row r="27505" spans="19:29" x14ac:dyDescent="0.25">
      <c r="S27505" s="108"/>
      <c r="U27505" s="108"/>
      <c r="W27505" s="108"/>
      <c r="Y27505" s="108"/>
      <c r="AA27505" s="108"/>
      <c r="AC27505" s="108"/>
    </row>
    <row r="27506" spans="19:29" x14ac:dyDescent="0.25">
      <c r="S27506" s="110"/>
      <c r="U27506" s="110"/>
      <c r="W27506" s="110"/>
      <c r="Y27506" s="110"/>
      <c r="AA27506" s="110"/>
      <c r="AC27506" s="110"/>
    </row>
    <row r="27507" spans="19:29" x14ac:dyDescent="0.25">
      <c r="S27507" s="110"/>
      <c r="U27507" s="110"/>
      <c r="W27507" s="110"/>
      <c r="Y27507" s="110"/>
      <c r="AA27507" s="110"/>
      <c r="AC27507" s="110"/>
    </row>
    <row r="27508" spans="19:29" x14ac:dyDescent="0.25">
      <c r="S27508" s="110"/>
      <c r="U27508" s="110"/>
      <c r="W27508" s="110"/>
      <c r="Y27508" s="110"/>
      <c r="AA27508" s="110"/>
      <c r="AC27508" s="110"/>
    </row>
    <row r="27509" spans="19:29" x14ac:dyDescent="0.25">
      <c r="S27509" s="110"/>
      <c r="U27509" s="110"/>
      <c r="W27509" s="110"/>
      <c r="Y27509" s="110"/>
      <c r="AA27509" s="110"/>
      <c r="AC27509" s="110"/>
    </row>
    <row r="27510" spans="19:29" x14ac:dyDescent="0.25">
      <c r="S27510" s="111"/>
      <c r="U27510" s="111"/>
      <c r="W27510" s="111"/>
      <c r="Y27510" s="111"/>
      <c r="AA27510" s="111"/>
      <c r="AC27510" s="111"/>
    </row>
    <row r="27511" spans="19:29" x14ac:dyDescent="0.25">
      <c r="S27511" s="107"/>
      <c r="U27511" s="107"/>
      <c r="W27511" s="107"/>
      <c r="Y27511" s="107"/>
      <c r="AA27511" s="107"/>
      <c r="AC27511" s="107"/>
    </row>
    <row r="27512" spans="19:29" x14ac:dyDescent="0.25">
      <c r="S27512" s="108"/>
      <c r="U27512" s="108"/>
      <c r="W27512" s="108"/>
      <c r="Y27512" s="108"/>
      <c r="AA27512" s="108"/>
      <c r="AC27512" s="108"/>
    </row>
    <row r="27513" spans="19:29" x14ac:dyDescent="0.25">
      <c r="S27513" s="108"/>
      <c r="U27513" s="108"/>
      <c r="W27513" s="108"/>
      <c r="Y27513" s="108"/>
      <c r="AA27513" s="108"/>
      <c r="AC27513" s="108"/>
    </row>
    <row r="27514" spans="19:29" x14ac:dyDescent="0.25">
      <c r="S27514" s="109"/>
      <c r="U27514" s="109"/>
      <c r="W27514" s="109"/>
      <c r="Y27514" s="109"/>
      <c r="AA27514" s="109"/>
      <c r="AC27514" s="109"/>
    </row>
    <row r="27515" spans="19:29" x14ac:dyDescent="0.25">
      <c r="S27515" s="108"/>
      <c r="U27515" s="108"/>
      <c r="W27515" s="108"/>
      <c r="Y27515" s="108"/>
      <c r="AA27515" s="108"/>
      <c r="AC27515" s="108"/>
    </row>
    <row r="27516" spans="19:29" x14ac:dyDescent="0.25">
      <c r="S27516" s="108"/>
      <c r="U27516" s="108"/>
      <c r="W27516" s="108"/>
      <c r="Y27516" s="108"/>
      <c r="AA27516" s="108"/>
      <c r="AC27516" s="108"/>
    </row>
    <row r="27517" spans="19:29" x14ac:dyDescent="0.25">
      <c r="S27517" s="109"/>
      <c r="U27517" s="109"/>
      <c r="W27517" s="109"/>
      <c r="Y27517" s="109"/>
      <c r="AA27517" s="109"/>
      <c r="AC27517" s="109"/>
    </row>
    <row r="27518" spans="19:29" x14ac:dyDescent="0.25">
      <c r="S27518" s="108"/>
      <c r="U27518" s="108"/>
      <c r="W27518" s="108"/>
      <c r="Y27518" s="108"/>
      <c r="AA27518" s="108"/>
      <c r="AC27518" s="108"/>
    </row>
    <row r="27519" spans="19:29" x14ac:dyDescent="0.25">
      <c r="S27519" s="109"/>
      <c r="U27519" s="109"/>
      <c r="W27519" s="109"/>
      <c r="Y27519" s="109"/>
      <c r="AA27519" s="109"/>
      <c r="AC27519" s="109"/>
    </row>
    <row r="27520" spans="19:29" x14ac:dyDescent="0.25">
      <c r="S27520" s="108"/>
      <c r="U27520" s="108"/>
      <c r="W27520" s="108"/>
      <c r="Y27520" s="108"/>
      <c r="AA27520" s="108"/>
      <c r="AC27520" s="108"/>
    </row>
    <row r="27521" spans="19:29" x14ac:dyDescent="0.25">
      <c r="S27521" s="108"/>
      <c r="U27521" s="108"/>
      <c r="W27521" s="108"/>
      <c r="Y27521" s="108"/>
      <c r="AA27521" s="108"/>
      <c r="AC27521" s="108"/>
    </row>
    <row r="27522" spans="19:29" x14ac:dyDescent="0.25">
      <c r="S27522" s="108"/>
      <c r="U27522" s="108"/>
      <c r="W27522" s="108"/>
      <c r="Y27522" s="108"/>
      <c r="AA27522" s="108"/>
      <c r="AC27522" s="108"/>
    </row>
    <row r="27523" spans="19:29" x14ac:dyDescent="0.25">
      <c r="S27523" s="110"/>
      <c r="U27523" s="110"/>
      <c r="W27523" s="110"/>
      <c r="Y27523" s="110"/>
      <c r="AA27523" s="110"/>
      <c r="AC27523" s="110"/>
    </row>
    <row r="27524" spans="19:29" x14ac:dyDescent="0.25">
      <c r="S27524" s="110"/>
      <c r="U27524" s="110"/>
      <c r="W27524" s="110"/>
      <c r="Y27524" s="110"/>
      <c r="AA27524" s="110"/>
      <c r="AC27524" s="110"/>
    </row>
    <row r="27525" spans="19:29" x14ac:dyDescent="0.25">
      <c r="S27525" s="110"/>
      <c r="U27525" s="110"/>
      <c r="W27525" s="110"/>
      <c r="Y27525" s="110"/>
      <c r="AA27525" s="110"/>
      <c r="AC27525" s="110"/>
    </row>
    <row r="27526" spans="19:29" x14ac:dyDescent="0.25">
      <c r="S27526" s="110"/>
      <c r="U27526" s="110"/>
      <c r="W27526" s="110"/>
      <c r="Y27526" s="110"/>
      <c r="AA27526" s="110"/>
      <c r="AC27526" s="110"/>
    </row>
    <row r="27527" spans="19:29" x14ac:dyDescent="0.25">
      <c r="S27527" s="111"/>
      <c r="U27527" s="111"/>
      <c r="W27527" s="111"/>
      <c r="Y27527" s="111"/>
      <c r="AA27527" s="111"/>
      <c r="AC27527" s="111"/>
    </row>
    <row r="27528" spans="19:29" x14ac:dyDescent="0.25">
      <c r="S27528" s="107"/>
      <c r="U27528" s="107"/>
      <c r="W27528" s="107"/>
      <c r="Y27528" s="107"/>
      <c r="AA27528" s="107"/>
      <c r="AC27528" s="107"/>
    </row>
    <row r="27529" spans="19:29" x14ac:dyDescent="0.25">
      <c r="S27529" s="108"/>
      <c r="U27529" s="108"/>
      <c r="W27529" s="108"/>
      <c r="Y27529" s="108"/>
      <c r="AA27529" s="108"/>
      <c r="AC27529" s="108"/>
    </row>
    <row r="27530" spans="19:29" x14ac:dyDescent="0.25">
      <c r="S27530" s="108"/>
      <c r="U27530" s="108"/>
      <c r="W27530" s="108"/>
      <c r="Y27530" s="108"/>
      <c r="AA27530" s="108"/>
      <c r="AC27530" s="108"/>
    </row>
    <row r="27531" spans="19:29" x14ac:dyDescent="0.25">
      <c r="S27531" s="109"/>
      <c r="U27531" s="109"/>
      <c r="W27531" s="109"/>
      <c r="Y27531" s="109"/>
      <c r="AA27531" s="109"/>
      <c r="AC27531" s="109"/>
    </row>
    <row r="27532" spans="19:29" x14ac:dyDescent="0.25">
      <c r="S27532" s="108"/>
      <c r="U27532" s="108"/>
      <c r="W27532" s="108"/>
      <c r="Y27532" s="108"/>
      <c r="AA27532" s="108"/>
      <c r="AC27532" s="108"/>
    </row>
    <row r="27533" spans="19:29" x14ac:dyDescent="0.25">
      <c r="S27533" s="108"/>
      <c r="U27533" s="108"/>
      <c r="W27533" s="108"/>
      <c r="Y27533" s="108"/>
      <c r="AA27533" s="108"/>
      <c r="AC27533" s="108"/>
    </row>
    <row r="27534" spans="19:29" x14ac:dyDescent="0.25">
      <c r="S27534" s="109"/>
      <c r="U27534" s="109"/>
      <c r="W27534" s="109"/>
      <c r="Y27534" s="109"/>
      <c r="AA27534" s="109"/>
      <c r="AC27534" s="109"/>
    </row>
    <row r="27535" spans="19:29" x14ac:dyDescent="0.25">
      <c r="S27535" s="108"/>
      <c r="U27535" s="108"/>
      <c r="W27535" s="108"/>
      <c r="Y27535" s="108"/>
      <c r="AA27535" s="108"/>
      <c r="AC27535" s="108"/>
    </row>
    <row r="27536" spans="19:29" x14ac:dyDescent="0.25">
      <c r="S27536" s="109"/>
      <c r="U27536" s="109"/>
      <c r="W27536" s="109"/>
      <c r="Y27536" s="109"/>
      <c r="AA27536" s="109"/>
      <c r="AC27536" s="109"/>
    </row>
    <row r="27537" spans="19:29" x14ac:dyDescent="0.25">
      <c r="S27537" s="108"/>
      <c r="U27537" s="108"/>
      <c r="W27537" s="108"/>
      <c r="Y27537" s="108"/>
      <c r="AA27537" s="108"/>
      <c r="AC27537" s="108"/>
    </row>
    <row r="27538" spans="19:29" x14ac:dyDescent="0.25">
      <c r="S27538" s="108"/>
      <c r="U27538" s="108"/>
      <c r="W27538" s="108"/>
      <c r="Y27538" s="108"/>
      <c r="AA27538" s="108"/>
      <c r="AC27538" s="108"/>
    </row>
    <row r="27539" spans="19:29" x14ac:dyDescent="0.25">
      <c r="S27539" s="108"/>
      <c r="U27539" s="108"/>
      <c r="W27539" s="108"/>
      <c r="Y27539" s="108"/>
      <c r="AA27539" s="108"/>
      <c r="AC27539" s="108"/>
    </row>
    <row r="27540" spans="19:29" x14ac:dyDescent="0.25">
      <c r="S27540" s="110"/>
      <c r="U27540" s="110"/>
      <c r="W27540" s="110"/>
      <c r="Y27540" s="110"/>
      <c r="AA27540" s="110"/>
      <c r="AC27540" s="110"/>
    </row>
    <row r="27541" spans="19:29" x14ac:dyDescent="0.25">
      <c r="S27541" s="110"/>
      <c r="U27541" s="110"/>
      <c r="W27541" s="110"/>
      <c r="Y27541" s="110"/>
      <c r="AA27541" s="110"/>
      <c r="AC27541" s="110"/>
    </row>
    <row r="27542" spans="19:29" x14ac:dyDescent="0.25">
      <c r="S27542" s="110"/>
      <c r="U27542" s="110"/>
      <c r="W27542" s="110"/>
      <c r="Y27542" s="110"/>
      <c r="AA27542" s="110"/>
      <c r="AC27542" s="110"/>
    </row>
    <row r="27543" spans="19:29" x14ac:dyDescent="0.25">
      <c r="S27543" s="110"/>
      <c r="U27543" s="110"/>
      <c r="W27543" s="110"/>
      <c r="Y27543" s="110"/>
      <c r="AA27543" s="110"/>
      <c r="AC27543" s="110"/>
    </row>
    <row r="27544" spans="19:29" x14ac:dyDescent="0.25">
      <c r="S27544" s="111"/>
      <c r="U27544" s="111"/>
      <c r="W27544" s="111"/>
      <c r="Y27544" s="111"/>
      <c r="AA27544" s="111"/>
      <c r="AC27544" s="111"/>
    </row>
    <row r="27545" spans="19:29" x14ac:dyDescent="0.25">
      <c r="S27545" s="107"/>
      <c r="U27545" s="107"/>
      <c r="W27545" s="107"/>
      <c r="Y27545" s="107"/>
      <c r="AA27545" s="107"/>
      <c r="AC27545" s="107"/>
    </row>
    <row r="27546" spans="19:29" x14ac:dyDescent="0.25">
      <c r="S27546" s="108"/>
      <c r="U27546" s="108"/>
      <c r="W27546" s="108"/>
      <c r="Y27546" s="108"/>
      <c r="AA27546" s="108"/>
      <c r="AC27546" s="108"/>
    </row>
    <row r="27547" spans="19:29" x14ac:dyDescent="0.25">
      <c r="S27547" s="108"/>
      <c r="U27547" s="108"/>
      <c r="W27547" s="108"/>
      <c r="Y27547" s="108"/>
      <c r="AA27547" s="108"/>
      <c r="AC27547" s="108"/>
    </row>
    <row r="27548" spans="19:29" x14ac:dyDescent="0.25">
      <c r="S27548" s="109"/>
      <c r="U27548" s="109"/>
      <c r="W27548" s="109"/>
      <c r="Y27548" s="109"/>
      <c r="AA27548" s="109"/>
      <c r="AC27548" s="109"/>
    </row>
    <row r="27549" spans="19:29" x14ac:dyDescent="0.25">
      <c r="S27549" s="108"/>
      <c r="U27549" s="108"/>
      <c r="W27549" s="108"/>
      <c r="Y27549" s="108"/>
      <c r="AA27549" s="108"/>
      <c r="AC27549" s="108"/>
    </row>
    <row r="27550" spans="19:29" x14ac:dyDescent="0.25">
      <c r="S27550" s="108"/>
      <c r="U27550" s="108"/>
      <c r="W27550" s="108"/>
      <c r="Y27550" s="108"/>
      <c r="AA27550" s="108"/>
      <c r="AC27550" s="108"/>
    </row>
    <row r="27551" spans="19:29" x14ac:dyDescent="0.25">
      <c r="S27551" s="109"/>
      <c r="U27551" s="109"/>
      <c r="W27551" s="109"/>
      <c r="Y27551" s="109"/>
      <c r="AA27551" s="109"/>
      <c r="AC27551" s="109"/>
    </row>
    <row r="27552" spans="19:29" x14ac:dyDescent="0.25">
      <c r="S27552" s="108"/>
      <c r="U27552" s="108"/>
      <c r="W27552" s="108"/>
      <c r="Y27552" s="108"/>
      <c r="AA27552" s="108"/>
      <c r="AC27552" s="108"/>
    </row>
    <row r="27553" spans="19:29" x14ac:dyDescent="0.25">
      <c r="S27553" s="109"/>
      <c r="U27553" s="109"/>
      <c r="W27553" s="109"/>
      <c r="Y27553" s="109"/>
      <c r="AA27553" s="109"/>
      <c r="AC27553" s="109"/>
    </row>
    <row r="27554" spans="19:29" x14ac:dyDescent="0.25">
      <c r="S27554" s="108"/>
      <c r="U27554" s="108"/>
      <c r="W27554" s="108"/>
      <c r="Y27554" s="108"/>
      <c r="AA27554" s="108"/>
      <c r="AC27554" s="108"/>
    </row>
    <row r="27555" spans="19:29" x14ac:dyDescent="0.25">
      <c r="S27555" s="108"/>
      <c r="U27555" s="108"/>
      <c r="W27555" s="108"/>
      <c r="Y27555" s="108"/>
      <c r="AA27555" s="108"/>
      <c r="AC27555" s="108"/>
    </row>
    <row r="27556" spans="19:29" x14ac:dyDescent="0.25">
      <c r="S27556" s="108"/>
      <c r="U27556" s="108"/>
      <c r="W27556" s="108"/>
      <c r="Y27556" s="108"/>
      <c r="AA27556" s="108"/>
      <c r="AC27556" s="108"/>
    </row>
    <row r="27557" spans="19:29" x14ac:dyDescent="0.25">
      <c r="S27557" s="110"/>
      <c r="U27557" s="110"/>
      <c r="W27557" s="110"/>
      <c r="Y27557" s="110"/>
      <c r="AA27557" s="110"/>
      <c r="AC27557" s="110"/>
    </row>
    <row r="27558" spans="19:29" x14ac:dyDescent="0.25">
      <c r="S27558" s="110"/>
      <c r="U27558" s="110"/>
      <c r="W27558" s="110"/>
      <c r="Y27558" s="110"/>
      <c r="AA27558" s="110"/>
      <c r="AC27558" s="110"/>
    </row>
    <row r="27559" spans="19:29" x14ac:dyDescent="0.25">
      <c r="S27559" s="110"/>
      <c r="U27559" s="110"/>
      <c r="W27559" s="110"/>
      <c r="Y27559" s="110"/>
      <c r="AA27559" s="110"/>
      <c r="AC27559" s="110"/>
    </row>
    <row r="27560" spans="19:29" x14ac:dyDescent="0.25">
      <c r="S27560" s="110"/>
      <c r="U27560" s="110"/>
      <c r="W27560" s="110"/>
      <c r="Y27560" s="110"/>
      <c r="AA27560" s="110"/>
      <c r="AC27560" s="110"/>
    </row>
    <row r="27561" spans="19:29" x14ac:dyDescent="0.25">
      <c r="S27561" s="111"/>
      <c r="U27561" s="111"/>
      <c r="W27561" s="111"/>
      <c r="Y27561" s="111"/>
      <c r="AA27561" s="111"/>
      <c r="AC27561" s="111"/>
    </row>
    <row r="27562" spans="19:29" x14ac:dyDescent="0.25">
      <c r="S27562" s="107"/>
      <c r="U27562" s="107"/>
      <c r="W27562" s="107"/>
      <c r="Y27562" s="107"/>
      <c r="AA27562" s="107"/>
      <c r="AC27562" s="107"/>
    </row>
    <row r="27563" spans="19:29" x14ac:dyDescent="0.25">
      <c r="S27563" s="108"/>
      <c r="U27563" s="108"/>
      <c r="W27563" s="108"/>
      <c r="Y27563" s="108"/>
      <c r="AA27563" s="108"/>
      <c r="AC27563" s="108"/>
    </row>
    <row r="27564" spans="19:29" x14ac:dyDescent="0.25">
      <c r="S27564" s="108"/>
      <c r="U27564" s="108"/>
      <c r="W27564" s="108"/>
      <c r="Y27564" s="108"/>
      <c r="AA27564" s="108"/>
      <c r="AC27564" s="108"/>
    </row>
    <row r="27565" spans="19:29" x14ac:dyDescent="0.25">
      <c r="S27565" s="109"/>
      <c r="U27565" s="109"/>
      <c r="W27565" s="109"/>
      <c r="Y27565" s="109"/>
      <c r="AA27565" s="109"/>
      <c r="AC27565" s="109"/>
    </row>
    <row r="27566" spans="19:29" x14ac:dyDescent="0.25">
      <c r="S27566" s="108"/>
      <c r="U27566" s="108"/>
      <c r="W27566" s="108"/>
      <c r="Y27566" s="108"/>
      <c r="AA27566" s="108"/>
      <c r="AC27566" s="108"/>
    </row>
    <row r="27567" spans="19:29" x14ac:dyDescent="0.25">
      <c r="S27567" s="108"/>
      <c r="U27567" s="108"/>
      <c r="W27567" s="108"/>
      <c r="Y27567" s="108"/>
      <c r="AA27567" s="108"/>
      <c r="AC27567" s="108"/>
    </row>
    <row r="27568" spans="19:29" x14ac:dyDescent="0.25">
      <c r="S27568" s="109"/>
      <c r="U27568" s="109"/>
      <c r="W27568" s="109"/>
      <c r="Y27568" s="109"/>
      <c r="AA27568" s="109"/>
      <c r="AC27568" s="109"/>
    </row>
    <row r="27569" spans="19:29" x14ac:dyDescent="0.25">
      <c r="S27569" s="108"/>
      <c r="U27569" s="108"/>
      <c r="W27569" s="108"/>
      <c r="Y27569" s="108"/>
      <c r="AA27569" s="108"/>
      <c r="AC27569" s="108"/>
    </row>
    <row r="27570" spans="19:29" x14ac:dyDescent="0.25">
      <c r="S27570" s="109"/>
      <c r="U27570" s="109"/>
      <c r="W27570" s="109"/>
      <c r="Y27570" s="109"/>
      <c r="AA27570" s="109"/>
      <c r="AC27570" s="109"/>
    </row>
    <row r="27571" spans="19:29" x14ac:dyDescent="0.25">
      <c r="S27571" s="108"/>
      <c r="U27571" s="108"/>
      <c r="W27571" s="108"/>
      <c r="Y27571" s="108"/>
      <c r="AA27571" s="108"/>
      <c r="AC27571" s="108"/>
    </row>
    <row r="27572" spans="19:29" x14ac:dyDescent="0.25">
      <c r="S27572" s="108"/>
      <c r="U27572" s="108"/>
      <c r="W27572" s="108"/>
      <c r="Y27572" s="108"/>
      <c r="AA27572" s="108"/>
      <c r="AC27572" s="108"/>
    </row>
    <row r="27573" spans="19:29" x14ac:dyDescent="0.25">
      <c r="S27573" s="108"/>
      <c r="U27573" s="108"/>
      <c r="W27573" s="108"/>
      <c r="Y27573" s="108"/>
      <c r="AA27573" s="108"/>
      <c r="AC27573" s="108"/>
    </row>
    <row r="27574" spans="19:29" x14ac:dyDescent="0.25">
      <c r="S27574" s="110"/>
      <c r="U27574" s="110"/>
      <c r="W27574" s="110"/>
      <c r="Y27574" s="110"/>
      <c r="AA27574" s="110"/>
      <c r="AC27574" s="110"/>
    </row>
    <row r="27575" spans="19:29" x14ac:dyDescent="0.25">
      <c r="S27575" s="110"/>
      <c r="U27575" s="110"/>
      <c r="W27575" s="110"/>
      <c r="Y27575" s="110"/>
      <c r="AA27575" s="110"/>
      <c r="AC27575" s="110"/>
    </row>
    <row r="27576" spans="19:29" x14ac:dyDescent="0.25">
      <c r="S27576" s="110"/>
      <c r="U27576" s="110"/>
      <c r="W27576" s="110"/>
      <c r="Y27576" s="110"/>
      <c r="AA27576" s="110"/>
      <c r="AC27576" s="110"/>
    </row>
    <row r="27577" spans="19:29" x14ac:dyDescent="0.25">
      <c r="S27577" s="110"/>
      <c r="U27577" s="110"/>
      <c r="W27577" s="110"/>
      <c r="Y27577" s="110"/>
      <c r="AA27577" s="110"/>
      <c r="AC27577" s="110"/>
    </row>
    <row r="27578" spans="19:29" x14ac:dyDescent="0.25">
      <c r="S27578" s="111"/>
      <c r="U27578" s="111"/>
      <c r="W27578" s="111"/>
      <c r="Y27578" s="111"/>
      <c r="AA27578" s="111"/>
      <c r="AC27578" s="111"/>
    </row>
    <row r="27579" spans="19:29" x14ac:dyDescent="0.25">
      <c r="S27579" s="107"/>
      <c r="U27579" s="107"/>
      <c r="W27579" s="107"/>
      <c r="Y27579" s="107"/>
      <c r="AA27579" s="107"/>
      <c r="AC27579" s="107"/>
    </row>
    <row r="27580" spans="19:29" x14ac:dyDescent="0.25">
      <c r="S27580" s="108"/>
      <c r="U27580" s="108"/>
      <c r="W27580" s="108"/>
      <c r="Y27580" s="108"/>
      <c r="AA27580" s="108"/>
      <c r="AC27580" s="108"/>
    </row>
    <row r="27581" spans="19:29" x14ac:dyDescent="0.25">
      <c r="S27581" s="108"/>
      <c r="U27581" s="108"/>
      <c r="W27581" s="108"/>
      <c r="Y27581" s="108"/>
      <c r="AA27581" s="108"/>
      <c r="AC27581" s="108"/>
    </row>
    <row r="27582" spans="19:29" x14ac:dyDescent="0.25">
      <c r="S27582" s="109"/>
      <c r="U27582" s="109"/>
      <c r="W27582" s="109"/>
      <c r="Y27582" s="109"/>
      <c r="AA27582" s="109"/>
      <c r="AC27582" s="109"/>
    </row>
    <row r="27583" spans="19:29" x14ac:dyDescent="0.25">
      <c r="S27583" s="108"/>
      <c r="U27583" s="108"/>
      <c r="W27583" s="108"/>
      <c r="Y27583" s="108"/>
      <c r="AA27583" s="108"/>
      <c r="AC27583" s="108"/>
    </row>
    <row r="27584" spans="19:29" x14ac:dyDescent="0.25">
      <c r="S27584" s="108"/>
      <c r="U27584" s="108"/>
      <c r="W27584" s="108"/>
      <c r="Y27584" s="108"/>
      <c r="AA27584" s="108"/>
      <c r="AC27584" s="108"/>
    </row>
    <row r="27585" spans="19:29" x14ac:dyDescent="0.25">
      <c r="S27585" s="109"/>
      <c r="U27585" s="109"/>
      <c r="W27585" s="109"/>
      <c r="Y27585" s="109"/>
      <c r="AA27585" s="109"/>
      <c r="AC27585" s="109"/>
    </row>
    <row r="27586" spans="19:29" x14ac:dyDescent="0.25">
      <c r="S27586" s="108"/>
      <c r="U27586" s="108"/>
      <c r="W27586" s="108"/>
      <c r="Y27586" s="108"/>
      <c r="AA27586" s="108"/>
      <c r="AC27586" s="108"/>
    </row>
    <row r="27587" spans="19:29" x14ac:dyDescent="0.25">
      <c r="S27587" s="109"/>
      <c r="U27587" s="109"/>
      <c r="W27587" s="109"/>
      <c r="Y27587" s="109"/>
      <c r="AA27587" s="109"/>
      <c r="AC27587" s="109"/>
    </row>
    <row r="27588" spans="19:29" x14ac:dyDescent="0.25">
      <c r="S27588" s="108"/>
      <c r="U27588" s="108"/>
      <c r="W27588" s="108"/>
      <c r="Y27588" s="108"/>
      <c r="AA27588" s="108"/>
      <c r="AC27588" s="108"/>
    </row>
    <row r="27589" spans="19:29" x14ac:dyDescent="0.25">
      <c r="S27589" s="108"/>
      <c r="U27589" s="108"/>
      <c r="W27589" s="108"/>
      <c r="Y27589" s="108"/>
      <c r="AA27589" s="108"/>
      <c r="AC27589" s="108"/>
    </row>
    <row r="27590" spans="19:29" x14ac:dyDescent="0.25">
      <c r="S27590" s="108"/>
      <c r="U27590" s="108"/>
      <c r="W27590" s="108"/>
      <c r="Y27590" s="108"/>
      <c r="AA27590" s="108"/>
      <c r="AC27590" s="108"/>
    </row>
    <row r="27591" spans="19:29" x14ac:dyDescent="0.25">
      <c r="S27591" s="110"/>
      <c r="U27591" s="110"/>
      <c r="W27591" s="110"/>
      <c r="Y27591" s="110"/>
      <c r="AA27591" s="110"/>
      <c r="AC27591" s="110"/>
    </row>
    <row r="27592" spans="19:29" x14ac:dyDescent="0.25">
      <c r="S27592" s="110"/>
      <c r="U27592" s="110"/>
      <c r="W27592" s="110"/>
      <c r="Y27592" s="110"/>
      <c r="AA27592" s="110"/>
      <c r="AC27592" s="110"/>
    </row>
    <row r="27593" spans="19:29" x14ac:dyDescent="0.25">
      <c r="S27593" s="110"/>
      <c r="U27593" s="110"/>
      <c r="W27593" s="110"/>
      <c r="Y27593" s="110"/>
      <c r="AA27593" s="110"/>
      <c r="AC27593" s="110"/>
    </row>
    <row r="27594" spans="19:29" x14ac:dyDescent="0.25">
      <c r="S27594" s="110"/>
      <c r="U27594" s="110"/>
      <c r="W27594" s="110"/>
      <c r="Y27594" s="110"/>
      <c r="AA27594" s="110"/>
      <c r="AC27594" s="110"/>
    </row>
    <row r="27595" spans="19:29" x14ac:dyDescent="0.25">
      <c r="S27595" s="111"/>
      <c r="U27595" s="111"/>
      <c r="W27595" s="111"/>
      <c r="Y27595" s="111"/>
      <c r="AA27595" s="111"/>
      <c r="AC27595" s="111"/>
    </row>
    <row r="27596" spans="19:29" x14ac:dyDescent="0.25">
      <c r="S27596" s="107"/>
      <c r="U27596" s="107"/>
      <c r="W27596" s="107"/>
      <c r="Y27596" s="107"/>
      <c r="AA27596" s="107"/>
      <c r="AC27596" s="107"/>
    </row>
    <row r="27597" spans="19:29" x14ac:dyDescent="0.25">
      <c r="S27597" s="108"/>
      <c r="U27597" s="108"/>
      <c r="W27597" s="108"/>
      <c r="Y27597" s="108"/>
      <c r="AA27597" s="108"/>
      <c r="AC27597" s="108"/>
    </row>
    <row r="27598" spans="19:29" x14ac:dyDescent="0.25">
      <c r="S27598" s="108"/>
      <c r="U27598" s="108"/>
      <c r="W27598" s="108"/>
      <c r="Y27598" s="108"/>
      <c r="AA27598" s="108"/>
      <c r="AC27598" s="108"/>
    </row>
    <row r="27599" spans="19:29" x14ac:dyDescent="0.25">
      <c r="S27599" s="109"/>
      <c r="U27599" s="109"/>
      <c r="W27599" s="109"/>
      <c r="Y27599" s="109"/>
      <c r="AA27599" s="109"/>
      <c r="AC27599" s="109"/>
    </row>
    <row r="27600" spans="19:29" x14ac:dyDescent="0.25">
      <c r="S27600" s="108"/>
      <c r="U27600" s="108"/>
      <c r="W27600" s="108"/>
      <c r="Y27600" s="108"/>
      <c r="AA27600" s="108"/>
      <c r="AC27600" s="108"/>
    </row>
    <row r="27601" spans="19:29" x14ac:dyDescent="0.25">
      <c r="S27601" s="108"/>
      <c r="U27601" s="108"/>
      <c r="W27601" s="108"/>
      <c r="Y27601" s="108"/>
      <c r="AA27601" s="108"/>
      <c r="AC27601" s="108"/>
    </row>
    <row r="27602" spans="19:29" x14ac:dyDescent="0.25">
      <c r="S27602" s="109"/>
      <c r="U27602" s="109"/>
      <c r="W27602" s="109"/>
      <c r="Y27602" s="109"/>
      <c r="AA27602" s="109"/>
      <c r="AC27602" s="109"/>
    </row>
    <row r="27603" spans="19:29" x14ac:dyDescent="0.25">
      <c r="S27603" s="108"/>
      <c r="U27603" s="108"/>
      <c r="W27603" s="108"/>
      <c r="Y27603" s="108"/>
      <c r="AA27603" s="108"/>
      <c r="AC27603" s="108"/>
    </row>
    <row r="27604" spans="19:29" x14ac:dyDescent="0.25">
      <c r="S27604" s="109"/>
      <c r="U27604" s="109"/>
      <c r="W27604" s="109"/>
      <c r="Y27604" s="109"/>
      <c r="AA27604" s="109"/>
      <c r="AC27604" s="109"/>
    </row>
    <row r="27605" spans="19:29" x14ac:dyDescent="0.25">
      <c r="S27605" s="108"/>
      <c r="U27605" s="108"/>
      <c r="W27605" s="108"/>
      <c r="Y27605" s="108"/>
      <c r="AA27605" s="108"/>
      <c r="AC27605" s="108"/>
    </row>
    <row r="27606" spans="19:29" x14ac:dyDescent="0.25">
      <c r="S27606" s="108"/>
      <c r="U27606" s="108"/>
      <c r="W27606" s="108"/>
      <c r="Y27606" s="108"/>
      <c r="AA27606" s="108"/>
      <c r="AC27606" s="108"/>
    </row>
    <row r="27607" spans="19:29" x14ac:dyDescent="0.25">
      <c r="S27607" s="108"/>
      <c r="U27607" s="108"/>
      <c r="W27607" s="108"/>
      <c r="Y27607" s="108"/>
      <c r="AA27607" s="108"/>
      <c r="AC27607" s="108"/>
    </row>
    <row r="27608" spans="19:29" x14ac:dyDescent="0.25">
      <c r="S27608" s="110"/>
      <c r="U27608" s="110"/>
      <c r="W27608" s="110"/>
      <c r="Y27608" s="110"/>
      <c r="AA27608" s="110"/>
      <c r="AC27608" s="110"/>
    </row>
    <row r="27609" spans="19:29" x14ac:dyDescent="0.25">
      <c r="S27609" s="110"/>
      <c r="U27609" s="110"/>
      <c r="W27609" s="110"/>
      <c r="Y27609" s="110"/>
      <c r="AA27609" s="110"/>
      <c r="AC27609" s="110"/>
    </row>
    <row r="27610" spans="19:29" x14ac:dyDescent="0.25">
      <c r="S27610" s="110"/>
      <c r="U27610" s="110"/>
      <c r="W27610" s="110"/>
      <c r="Y27610" s="110"/>
      <c r="AA27610" s="110"/>
      <c r="AC27610" s="110"/>
    </row>
    <row r="27611" spans="19:29" x14ac:dyDescent="0.25">
      <c r="S27611" s="110"/>
      <c r="U27611" s="110"/>
      <c r="W27611" s="110"/>
      <c r="Y27611" s="110"/>
      <c r="AA27611" s="110"/>
      <c r="AC27611" s="110"/>
    </row>
    <row r="27612" spans="19:29" x14ac:dyDescent="0.25">
      <c r="S27612" s="111"/>
      <c r="U27612" s="111"/>
      <c r="W27612" s="111"/>
      <c r="Y27612" s="111"/>
      <c r="AA27612" s="111"/>
      <c r="AC27612" s="111"/>
    </row>
    <row r="27613" spans="19:29" x14ac:dyDescent="0.25">
      <c r="S27613" s="107"/>
      <c r="U27613" s="107"/>
      <c r="W27613" s="107"/>
      <c r="Y27613" s="107"/>
      <c r="AA27613" s="107"/>
      <c r="AC27613" s="107"/>
    </row>
    <row r="27614" spans="19:29" x14ac:dyDescent="0.25">
      <c r="S27614" s="108"/>
      <c r="U27614" s="108"/>
      <c r="W27614" s="108"/>
      <c r="Y27614" s="108"/>
      <c r="AA27614" s="108"/>
      <c r="AC27614" s="108"/>
    </row>
    <row r="27615" spans="19:29" x14ac:dyDescent="0.25">
      <c r="S27615" s="108"/>
      <c r="U27615" s="108"/>
      <c r="W27615" s="108"/>
      <c r="Y27615" s="108"/>
      <c r="AA27615" s="108"/>
      <c r="AC27615" s="108"/>
    </row>
    <row r="27616" spans="19:29" x14ac:dyDescent="0.25">
      <c r="S27616" s="109"/>
      <c r="U27616" s="109"/>
      <c r="W27616" s="109"/>
      <c r="Y27616" s="109"/>
      <c r="AA27616" s="109"/>
      <c r="AC27616" s="109"/>
    </row>
    <row r="27617" spans="19:29" x14ac:dyDescent="0.25">
      <c r="S27617" s="108"/>
      <c r="U27617" s="108"/>
      <c r="W27617" s="108"/>
      <c r="Y27617" s="108"/>
      <c r="AA27617" s="108"/>
      <c r="AC27617" s="108"/>
    </row>
    <row r="27618" spans="19:29" x14ac:dyDescent="0.25">
      <c r="S27618" s="108"/>
      <c r="U27618" s="108"/>
      <c r="W27618" s="108"/>
      <c r="Y27618" s="108"/>
      <c r="AA27618" s="108"/>
      <c r="AC27618" s="108"/>
    </row>
    <row r="27619" spans="19:29" x14ac:dyDescent="0.25">
      <c r="S27619" s="109"/>
      <c r="U27619" s="109"/>
      <c r="W27619" s="109"/>
      <c r="Y27619" s="109"/>
      <c r="AA27619" s="109"/>
      <c r="AC27619" s="109"/>
    </row>
    <row r="27620" spans="19:29" x14ac:dyDescent="0.25">
      <c r="S27620" s="108"/>
      <c r="U27620" s="108"/>
      <c r="W27620" s="108"/>
      <c r="Y27620" s="108"/>
      <c r="AA27620" s="108"/>
      <c r="AC27620" s="108"/>
    </row>
    <row r="27621" spans="19:29" x14ac:dyDescent="0.25">
      <c r="S27621" s="109"/>
      <c r="U27621" s="109"/>
      <c r="W27621" s="109"/>
      <c r="Y27621" s="109"/>
      <c r="AA27621" s="109"/>
      <c r="AC27621" s="109"/>
    </row>
    <row r="27622" spans="19:29" x14ac:dyDescent="0.25">
      <c r="S27622" s="108"/>
      <c r="U27622" s="108"/>
      <c r="W27622" s="108"/>
      <c r="Y27622" s="108"/>
      <c r="AA27622" s="108"/>
      <c r="AC27622" s="108"/>
    </row>
    <row r="27623" spans="19:29" x14ac:dyDescent="0.25">
      <c r="S27623" s="108"/>
      <c r="U27623" s="108"/>
      <c r="W27623" s="108"/>
      <c r="Y27623" s="108"/>
      <c r="AA27623" s="108"/>
      <c r="AC27623" s="108"/>
    </row>
    <row r="27624" spans="19:29" x14ac:dyDescent="0.25">
      <c r="S27624" s="108"/>
      <c r="U27624" s="108"/>
      <c r="W27624" s="108"/>
      <c r="Y27624" s="108"/>
      <c r="AA27624" s="108"/>
      <c r="AC27624" s="108"/>
    </row>
    <row r="27625" spans="19:29" x14ac:dyDescent="0.25">
      <c r="S27625" s="110"/>
      <c r="U27625" s="110"/>
      <c r="W27625" s="110"/>
      <c r="Y27625" s="110"/>
      <c r="AA27625" s="110"/>
      <c r="AC27625" s="110"/>
    </row>
    <row r="27626" spans="19:29" x14ac:dyDescent="0.25">
      <c r="S27626" s="110"/>
      <c r="U27626" s="110"/>
      <c r="W27626" s="110"/>
      <c r="Y27626" s="110"/>
      <c r="AA27626" s="110"/>
      <c r="AC27626" s="110"/>
    </row>
    <row r="27627" spans="19:29" x14ac:dyDescent="0.25">
      <c r="S27627" s="110"/>
      <c r="U27627" s="110"/>
      <c r="W27627" s="110"/>
      <c r="Y27627" s="110"/>
      <c r="AA27627" s="110"/>
      <c r="AC27627" s="110"/>
    </row>
    <row r="27628" spans="19:29" x14ac:dyDescent="0.25">
      <c r="S27628" s="110"/>
      <c r="U27628" s="110"/>
      <c r="W27628" s="110"/>
      <c r="Y27628" s="110"/>
      <c r="AA27628" s="110"/>
      <c r="AC27628" s="110"/>
    </row>
    <row r="27629" spans="19:29" x14ac:dyDescent="0.25">
      <c r="S27629" s="111"/>
      <c r="U27629" s="111"/>
      <c r="W27629" s="111"/>
      <c r="Y27629" s="111"/>
      <c r="AA27629" s="111"/>
      <c r="AC27629" s="111"/>
    </row>
    <row r="27630" spans="19:29" x14ac:dyDescent="0.25">
      <c r="S27630" s="107"/>
      <c r="U27630" s="107"/>
      <c r="W27630" s="107"/>
      <c r="Y27630" s="107"/>
      <c r="AA27630" s="107"/>
      <c r="AC27630" s="107"/>
    </row>
    <row r="27631" spans="19:29" x14ac:dyDescent="0.25">
      <c r="S27631" s="108"/>
      <c r="U27631" s="108"/>
      <c r="W27631" s="108"/>
      <c r="Y27631" s="108"/>
      <c r="AA27631" s="108"/>
      <c r="AC27631" s="108"/>
    </row>
    <row r="27632" spans="19:29" x14ac:dyDescent="0.25">
      <c r="S27632" s="108"/>
      <c r="U27632" s="108"/>
      <c r="W27632" s="108"/>
      <c r="Y27632" s="108"/>
      <c r="AA27632" s="108"/>
      <c r="AC27632" s="108"/>
    </row>
    <row r="27633" spans="19:29" x14ac:dyDescent="0.25">
      <c r="S27633" s="109"/>
      <c r="U27633" s="109"/>
      <c r="W27633" s="109"/>
      <c r="Y27633" s="109"/>
      <c r="AA27633" s="109"/>
      <c r="AC27633" s="109"/>
    </row>
    <row r="27634" spans="19:29" x14ac:dyDescent="0.25">
      <c r="S27634" s="108"/>
      <c r="U27634" s="108"/>
      <c r="W27634" s="108"/>
      <c r="Y27634" s="108"/>
      <c r="AA27634" s="108"/>
      <c r="AC27634" s="108"/>
    </row>
    <row r="27635" spans="19:29" x14ac:dyDescent="0.25">
      <c r="S27635" s="108"/>
      <c r="U27635" s="108"/>
      <c r="W27635" s="108"/>
      <c r="Y27635" s="108"/>
      <c r="AA27635" s="108"/>
      <c r="AC27635" s="108"/>
    </row>
    <row r="27636" spans="19:29" x14ac:dyDescent="0.25">
      <c r="S27636" s="109"/>
      <c r="U27636" s="109"/>
      <c r="W27636" s="109"/>
      <c r="Y27636" s="109"/>
      <c r="AA27636" s="109"/>
      <c r="AC27636" s="109"/>
    </row>
    <row r="27637" spans="19:29" x14ac:dyDescent="0.25">
      <c r="S27637" s="108"/>
      <c r="U27637" s="108"/>
      <c r="W27637" s="108"/>
      <c r="Y27637" s="108"/>
      <c r="AA27637" s="108"/>
      <c r="AC27637" s="108"/>
    </row>
    <row r="27638" spans="19:29" x14ac:dyDescent="0.25">
      <c r="S27638" s="109"/>
      <c r="U27638" s="109"/>
      <c r="W27638" s="109"/>
      <c r="Y27638" s="109"/>
      <c r="AA27638" s="109"/>
      <c r="AC27638" s="109"/>
    </row>
    <row r="27639" spans="19:29" x14ac:dyDescent="0.25">
      <c r="S27639" s="108"/>
      <c r="U27639" s="108"/>
      <c r="W27639" s="108"/>
      <c r="Y27639" s="108"/>
      <c r="AA27639" s="108"/>
      <c r="AC27639" s="108"/>
    </row>
    <row r="27640" spans="19:29" x14ac:dyDescent="0.25">
      <c r="S27640" s="108"/>
      <c r="U27640" s="108"/>
      <c r="W27640" s="108"/>
      <c r="Y27640" s="108"/>
      <c r="AA27640" s="108"/>
      <c r="AC27640" s="108"/>
    </row>
    <row r="27641" spans="19:29" x14ac:dyDescent="0.25">
      <c r="S27641" s="108"/>
      <c r="U27641" s="108"/>
      <c r="W27641" s="108"/>
      <c r="Y27641" s="108"/>
      <c r="AA27641" s="108"/>
      <c r="AC27641" s="108"/>
    </row>
    <row r="27642" spans="19:29" x14ac:dyDescent="0.25">
      <c r="S27642" s="110"/>
      <c r="U27642" s="110"/>
      <c r="W27642" s="110"/>
      <c r="Y27642" s="110"/>
      <c r="AA27642" s="110"/>
      <c r="AC27642" s="110"/>
    </row>
    <row r="27643" spans="19:29" x14ac:dyDescent="0.25">
      <c r="S27643" s="110"/>
      <c r="U27643" s="110"/>
      <c r="W27643" s="110"/>
      <c r="Y27643" s="110"/>
      <c r="AA27643" s="110"/>
      <c r="AC27643" s="110"/>
    </row>
    <row r="27644" spans="19:29" x14ac:dyDescent="0.25">
      <c r="S27644" s="110"/>
      <c r="U27644" s="110"/>
      <c r="W27644" s="110"/>
      <c r="Y27644" s="110"/>
      <c r="AA27644" s="110"/>
      <c r="AC27644" s="110"/>
    </row>
    <row r="27645" spans="19:29" x14ac:dyDescent="0.25">
      <c r="S27645" s="110"/>
      <c r="U27645" s="110"/>
      <c r="W27645" s="110"/>
      <c r="Y27645" s="110"/>
      <c r="AA27645" s="110"/>
      <c r="AC27645" s="110"/>
    </row>
    <row r="27646" spans="19:29" x14ac:dyDescent="0.25">
      <c r="S27646" s="111"/>
      <c r="U27646" s="111"/>
      <c r="W27646" s="111"/>
      <c r="Y27646" s="111"/>
      <c r="AA27646" s="111"/>
      <c r="AC27646" s="111"/>
    </row>
    <row r="27647" spans="19:29" x14ac:dyDescent="0.25">
      <c r="S27647" s="107"/>
      <c r="U27647" s="107"/>
      <c r="W27647" s="107"/>
      <c r="Y27647" s="107"/>
      <c r="AA27647" s="107"/>
      <c r="AC27647" s="107"/>
    </row>
    <row r="27648" spans="19:29" x14ac:dyDescent="0.25">
      <c r="S27648" s="108"/>
      <c r="U27648" s="108"/>
      <c r="W27648" s="108"/>
      <c r="Y27648" s="108"/>
      <c r="AA27648" s="108"/>
      <c r="AC27648" s="108"/>
    </row>
    <row r="27649" spans="19:29" x14ac:dyDescent="0.25">
      <c r="S27649" s="108"/>
      <c r="U27649" s="108"/>
      <c r="W27649" s="108"/>
      <c r="Y27649" s="108"/>
      <c r="AA27649" s="108"/>
      <c r="AC27649" s="108"/>
    </row>
    <row r="27650" spans="19:29" x14ac:dyDescent="0.25">
      <c r="S27650" s="109"/>
      <c r="U27650" s="109"/>
      <c r="W27650" s="109"/>
      <c r="Y27650" s="109"/>
      <c r="AA27650" s="109"/>
      <c r="AC27650" s="109"/>
    </row>
    <row r="27651" spans="19:29" x14ac:dyDescent="0.25">
      <c r="S27651" s="108"/>
      <c r="U27651" s="108"/>
      <c r="W27651" s="108"/>
      <c r="Y27651" s="108"/>
      <c r="AA27651" s="108"/>
      <c r="AC27651" s="108"/>
    </row>
    <row r="27652" spans="19:29" x14ac:dyDescent="0.25">
      <c r="S27652" s="108"/>
      <c r="U27652" s="108"/>
      <c r="W27652" s="108"/>
      <c r="Y27652" s="108"/>
      <c r="AA27652" s="108"/>
      <c r="AC27652" s="108"/>
    </row>
    <row r="27653" spans="19:29" x14ac:dyDescent="0.25">
      <c r="S27653" s="109"/>
      <c r="U27653" s="109"/>
      <c r="W27653" s="109"/>
      <c r="Y27653" s="109"/>
      <c r="AA27653" s="109"/>
      <c r="AC27653" s="109"/>
    </row>
    <row r="27654" spans="19:29" x14ac:dyDescent="0.25">
      <c r="S27654" s="108"/>
      <c r="U27654" s="108"/>
      <c r="W27654" s="108"/>
      <c r="Y27654" s="108"/>
      <c r="AA27654" s="108"/>
      <c r="AC27654" s="108"/>
    </row>
    <row r="27655" spans="19:29" x14ac:dyDescent="0.25">
      <c r="S27655" s="109"/>
      <c r="U27655" s="109"/>
      <c r="W27655" s="109"/>
      <c r="Y27655" s="109"/>
      <c r="AA27655" s="109"/>
      <c r="AC27655" s="109"/>
    </row>
    <row r="27656" spans="19:29" x14ac:dyDescent="0.25">
      <c r="S27656" s="108"/>
      <c r="U27656" s="108"/>
      <c r="W27656" s="108"/>
      <c r="Y27656" s="108"/>
      <c r="AA27656" s="108"/>
      <c r="AC27656" s="108"/>
    </row>
    <row r="27657" spans="19:29" x14ac:dyDescent="0.25">
      <c r="S27657" s="108"/>
      <c r="U27657" s="108"/>
      <c r="W27657" s="108"/>
      <c r="Y27657" s="108"/>
      <c r="AA27657" s="108"/>
      <c r="AC27657" s="108"/>
    </row>
    <row r="27658" spans="19:29" x14ac:dyDescent="0.25">
      <c r="S27658" s="108"/>
      <c r="U27658" s="108"/>
      <c r="W27658" s="108"/>
      <c r="Y27658" s="108"/>
      <c r="AA27658" s="108"/>
      <c r="AC27658" s="108"/>
    </row>
    <row r="27659" spans="19:29" x14ac:dyDescent="0.25">
      <c r="S27659" s="110"/>
      <c r="U27659" s="110"/>
      <c r="W27659" s="110"/>
      <c r="Y27659" s="110"/>
      <c r="AA27659" s="110"/>
      <c r="AC27659" s="110"/>
    </row>
    <row r="27660" spans="19:29" x14ac:dyDescent="0.25">
      <c r="S27660" s="110"/>
      <c r="U27660" s="110"/>
      <c r="W27660" s="110"/>
      <c r="Y27660" s="110"/>
      <c r="AA27660" s="110"/>
      <c r="AC27660" s="110"/>
    </row>
    <row r="27661" spans="19:29" x14ac:dyDescent="0.25">
      <c r="S27661" s="110"/>
      <c r="U27661" s="110"/>
      <c r="W27661" s="110"/>
      <c r="Y27661" s="110"/>
      <c r="AA27661" s="110"/>
      <c r="AC27661" s="110"/>
    </row>
    <row r="27662" spans="19:29" x14ac:dyDescent="0.25">
      <c r="S27662" s="110"/>
      <c r="U27662" s="110"/>
      <c r="W27662" s="110"/>
      <c r="Y27662" s="110"/>
      <c r="AA27662" s="110"/>
      <c r="AC27662" s="110"/>
    </row>
    <row r="27663" spans="19:29" x14ac:dyDescent="0.25">
      <c r="S27663" s="111"/>
      <c r="U27663" s="111"/>
      <c r="W27663" s="111"/>
      <c r="Y27663" s="111"/>
      <c r="AA27663" s="111"/>
      <c r="AC27663" s="111"/>
    </row>
    <row r="27664" spans="19:29" x14ac:dyDescent="0.25">
      <c r="S27664" s="107"/>
      <c r="U27664" s="107"/>
      <c r="W27664" s="107"/>
      <c r="Y27664" s="107"/>
      <c r="AA27664" s="107"/>
      <c r="AC27664" s="107"/>
    </row>
    <row r="27665" spans="19:29" x14ac:dyDescent="0.25">
      <c r="S27665" s="108"/>
      <c r="U27665" s="108"/>
      <c r="W27665" s="108"/>
      <c r="Y27665" s="108"/>
      <c r="AA27665" s="108"/>
      <c r="AC27665" s="108"/>
    </row>
    <row r="27666" spans="19:29" x14ac:dyDescent="0.25">
      <c r="S27666" s="108"/>
      <c r="U27666" s="108"/>
      <c r="W27666" s="108"/>
      <c r="Y27666" s="108"/>
      <c r="AA27666" s="108"/>
      <c r="AC27666" s="108"/>
    </row>
    <row r="27667" spans="19:29" x14ac:dyDescent="0.25">
      <c r="S27667" s="109"/>
      <c r="U27667" s="109"/>
      <c r="W27667" s="109"/>
      <c r="Y27667" s="109"/>
      <c r="AA27667" s="109"/>
      <c r="AC27667" s="109"/>
    </row>
    <row r="27668" spans="19:29" x14ac:dyDescent="0.25">
      <c r="S27668" s="108"/>
      <c r="U27668" s="108"/>
      <c r="W27668" s="108"/>
      <c r="Y27668" s="108"/>
      <c r="AA27668" s="108"/>
      <c r="AC27668" s="108"/>
    </row>
    <row r="27669" spans="19:29" x14ac:dyDescent="0.25">
      <c r="S27669" s="108"/>
      <c r="U27669" s="108"/>
      <c r="W27669" s="108"/>
      <c r="Y27669" s="108"/>
      <c r="AA27669" s="108"/>
      <c r="AC27669" s="108"/>
    </row>
    <row r="27670" spans="19:29" x14ac:dyDescent="0.25">
      <c r="S27670" s="109"/>
      <c r="U27670" s="109"/>
      <c r="W27670" s="109"/>
      <c r="Y27670" s="109"/>
      <c r="AA27670" s="109"/>
      <c r="AC27670" s="109"/>
    </row>
    <row r="27671" spans="19:29" x14ac:dyDescent="0.25">
      <c r="S27671" s="108"/>
      <c r="U27671" s="108"/>
      <c r="W27671" s="108"/>
      <c r="Y27671" s="108"/>
      <c r="AA27671" s="108"/>
      <c r="AC27671" s="108"/>
    </row>
    <row r="27672" spans="19:29" x14ac:dyDescent="0.25">
      <c r="S27672" s="109"/>
      <c r="U27672" s="109"/>
      <c r="W27672" s="109"/>
      <c r="Y27672" s="109"/>
      <c r="AA27672" s="109"/>
      <c r="AC27672" s="109"/>
    </row>
    <row r="27673" spans="19:29" x14ac:dyDescent="0.25">
      <c r="S27673" s="108"/>
      <c r="U27673" s="108"/>
      <c r="W27673" s="108"/>
      <c r="Y27673" s="108"/>
      <c r="AA27673" s="108"/>
      <c r="AC27673" s="108"/>
    </row>
    <row r="27674" spans="19:29" x14ac:dyDescent="0.25">
      <c r="S27674" s="108"/>
      <c r="U27674" s="108"/>
      <c r="W27674" s="108"/>
      <c r="Y27674" s="108"/>
      <c r="AA27674" s="108"/>
      <c r="AC27674" s="108"/>
    </row>
    <row r="27675" spans="19:29" x14ac:dyDescent="0.25">
      <c r="S27675" s="108"/>
      <c r="U27675" s="108"/>
      <c r="W27675" s="108"/>
      <c r="Y27675" s="108"/>
      <c r="AA27675" s="108"/>
      <c r="AC27675" s="108"/>
    </row>
    <row r="27676" spans="19:29" x14ac:dyDescent="0.25">
      <c r="S27676" s="110"/>
      <c r="U27676" s="110"/>
      <c r="W27676" s="110"/>
      <c r="Y27676" s="110"/>
      <c r="AA27676" s="110"/>
      <c r="AC27676" s="110"/>
    </row>
    <row r="27677" spans="19:29" x14ac:dyDescent="0.25">
      <c r="S27677" s="110"/>
      <c r="U27677" s="110"/>
      <c r="W27677" s="110"/>
      <c r="Y27677" s="110"/>
      <c r="AA27677" s="110"/>
      <c r="AC27677" s="110"/>
    </row>
    <row r="27678" spans="19:29" x14ac:dyDescent="0.25">
      <c r="S27678" s="110"/>
      <c r="U27678" s="110"/>
      <c r="W27678" s="110"/>
      <c r="Y27678" s="110"/>
      <c r="AA27678" s="110"/>
      <c r="AC27678" s="110"/>
    </row>
    <row r="27679" spans="19:29" x14ac:dyDescent="0.25">
      <c r="S27679" s="110"/>
      <c r="U27679" s="110"/>
      <c r="W27679" s="110"/>
      <c r="Y27679" s="110"/>
      <c r="AA27679" s="110"/>
      <c r="AC27679" s="110"/>
    </row>
    <row r="27680" spans="19:29" x14ac:dyDescent="0.25">
      <c r="S27680" s="111"/>
      <c r="U27680" s="111"/>
      <c r="W27680" s="111"/>
      <c r="Y27680" s="111"/>
      <c r="AA27680" s="111"/>
      <c r="AC27680" s="111"/>
    </row>
    <row r="27681" spans="19:29" x14ac:dyDescent="0.25">
      <c r="S27681" s="107"/>
      <c r="U27681" s="107"/>
      <c r="W27681" s="107"/>
      <c r="Y27681" s="107"/>
      <c r="AA27681" s="107"/>
      <c r="AC27681" s="107"/>
    </row>
    <row r="27682" spans="19:29" x14ac:dyDescent="0.25">
      <c r="S27682" s="108"/>
      <c r="U27682" s="108"/>
      <c r="W27682" s="108"/>
      <c r="Y27682" s="108"/>
      <c r="AA27682" s="108"/>
      <c r="AC27682" s="108"/>
    </row>
    <row r="27683" spans="19:29" x14ac:dyDescent="0.25">
      <c r="S27683" s="108"/>
      <c r="U27683" s="108"/>
      <c r="W27683" s="108"/>
      <c r="Y27683" s="108"/>
      <c r="AA27683" s="108"/>
      <c r="AC27683" s="108"/>
    </row>
    <row r="27684" spans="19:29" x14ac:dyDescent="0.25">
      <c r="S27684" s="109"/>
      <c r="U27684" s="109"/>
      <c r="W27684" s="109"/>
      <c r="Y27684" s="109"/>
      <c r="AA27684" s="109"/>
      <c r="AC27684" s="109"/>
    </row>
    <row r="27685" spans="19:29" x14ac:dyDescent="0.25">
      <c r="S27685" s="108"/>
      <c r="U27685" s="108"/>
      <c r="W27685" s="108"/>
      <c r="Y27685" s="108"/>
      <c r="AA27685" s="108"/>
      <c r="AC27685" s="108"/>
    </row>
    <row r="27686" spans="19:29" x14ac:dyDescent="0.25">
      <c r="S27686" s="108"/>
      <c r="U27686" s="108"/>
      <c r="W27686" s="108"/>
      <c r="Y27686" s="108"/>
      <c r="AA27686" s="108"/>
      <c r="AC27686" s="108"/>
    </row>
    <row r="27687" spans="19:29" x14ac:dyDescent="0.25">
      <c r="S27687" s="109"/>
      <c r="U27687" s="109"/>
      <c r="W27687" s="109"/>
      <c r="Y27687" s="109"/>
      <c r="AA27687" s="109"/>
      <c r="AC27687" s="109"/>
    </row>
    <row r="27688" spans="19:29" x14ac:dyDescent="0.25">
      <c r="S27688" s="108"/>
      <c r="U27688" s="108"/>
      <c r="W27688" s="108"/>
      <c r="Y27688" s="108"/>
      <c r="AA27688" s="108"/>
      <c r="AC27688" s="108"/>
    </row>
    <row r="27689" spans="19:29" x14ac:dyDescent="0.25">
      <c r="S27689" s="109"/>
      <c r="U27689" s="109"/>
      <c r="W27689" s="109"/>
      <c r="Y27689" s="109"/>
      <c r="AA27689" s="109"/>
      <c r="AC27689" s="109"/>
    </row>
    <row r="27690" spans="19:29" x14ac:dyDescent="0.25">
      <c r="S27690" s="108"/>
      <c r="U27690" s="108"/>
      <c r="W27690" s="108"/>
      <c r="Y27690" s="108"/>
      <c r="AA27690" s="108"/>
      <c r="AC27690" s="108"/>
    </row>
    <row r="27691" spans="19:29" x14ac:dyDescent="0.25">
      <c r="S27691" s="108"/>
      <c r="U27691" s="108"/>
      <c r="W27691" s="108"/>
      <c r="Y27691" s="108"/>
      <c r="AA27691" s="108"/>
      <c r="AC27691" s="108"/>
    </row>
    <row r="27692" spans="19:29" x14ac:dyDescent="0.25">
      <c r="S27692" s="108"/>
      <c r="U27692" s="108"/>
      <c r="W27692" s="108"/>
      <c r="Y27692" s="108"/>
      <c r="AA27692" s="108"/>
      <c r="AC27692" s="108"/>
    </row>
    <row r="27693" spans="19:29" x14ac:dyDescent="0.25">
      <c r="S27693" s="110"/>
      <c r="U27693" s="110"/>
      <c r="W27693" s="110"/>
      <c r="Y27693" s="110"/>
      <c r="AA27693" s="110"/>
      <c r="AC27693" s="110"/>
    </row>
    <row r="27694" spans="19:29" x14ac:dyDescent="0.25">
      <c r="S27694" s="110"/>
      <c r="U27694" s="110"/>
      <c r="W27694" s="110"/>
      <c r="Y27694" s="110"/>
      <c r="AA27694" s="110"/>
      <c r="AC27694" s="110"/>
    </row>
    <row r="27695" spans="19:29" x14ac:dyDescent="0.25">
      <c r="S27695" s="110"/>
      <c r="U27695" s="110"/>
      <c r="W27695" s="110"/>
      <c r="Y27695" s="110"/>
      <c r="AA27695" s="110"/>
      <c r="AC27695" s="110"/>
    </row>
    <row r="27696" spans="19:29" x14ac:dyDescent="0.25">
      <c r="S27696" s="110"/>
      <c r="U27696" s="110"/>
      <c r="W27696" s="110"/>
      <c r="Y27696" s="110"/>
      <c r="AA27696" s="110"/>
      <c r="AC27696" s="110"/>
    </row>
    <row r="27697" spans="19:29" x14ac:dyDescent="0.25">
      <c r="S27697" s="111"/>
      <c r="U27697" s="111"/>
      <c r="W27697" s="111"/>
      <c r="Y27697" s="111"/>
      <c r="AA27697" s="111"/>
      <c r="AC27697" s="111"/>
    </row>
    <row r="27698" spans="19:29" x14ac:dyDescent="0.25">
      <c r="S27698" s="107"/>
      <c r="U27698" s="107"/>
      <c r="W27698" s="107"/>
      <c r="Y27698" s="107"/>
      <c r="AA27698" s="107"/>
      <c r="AC27698" s="107"/>
    </row>
    <row r="27699" spans="19:29" x14ac:dyDescent="0.25">
      <c r="S27699" s="108"/>
      <c r="U27699" s="108"/>
      <c r="W27699" s="108"/>
      <c r="Y27699" s="108"/>
      <c r="AA27699" s="108"/>
      <c r="AC27699" s="108"/>
    </row>
    <row r="27700" spans="19:29" x14ac:dyDescent="0.25">
      <c r="S27700" s="108"/>
      <c r="U27700" s="108"/>
      <c r="W27700" s="108"/>
      <c r="Y27700" s="108"/>
      <c r="AA27700" s="108"/>
      <c r="AC27700" s="108"/>
    </row>
    <row r="27701" spans="19:29" x14ac:dyDescent="0.25">
      <c r="S27701" s="109"/>
      <c r="U27701" s="109"/>
      <c r="W27701" s="109"/>
      <c r="Y27701" s="109"/>
      <c r="AA27701" s="109"/>
      <c r="AC27701" s="109"/>
    </row>
    <row r="27702" spans="19:29" x14ac:dyDescent="0.25">
      <c r="S27702" s="108"/>
      <c r="U27702" s="108"/>
      <c r="W27702" s="108"/>
      <c r="Y27702" s="108"/>
      <c r="AA27702" s="108"/>
      <c r="AC27702" s="108"/>
    </row>
    <row r="27703" spans="19:29" x14ac:dyDescent="0.25">
      <c r="S27703" s="108"/>
      <c r="U27703" s="108"/>
      <c r="W27703" s="108"/>
      <c r="Y27703" s="108"/>
      <c r="AA27703" s="108"/>
      <c r="AC27703" s="108"/>
    </row>
    <row r="27704" spans="19:29" x14ac:dyDescent="0.25">
      <c r="S27704" s="109"/>
      <c r="U27704" s="109"/>
      <c r="W27704" s="109"/>
      <c r="Y27704" s="109"/>
      <c r="AA27704" s="109"/>
      <c r="AC27704" s="109"/>
    </row>
    <row r="27705" spans="19:29" x14ac:dyDescent="0.25">
      <c r="S27705" s="108"/>
      <c r="U27705" s="108"/>
      <c r="W27705" s="108"/>
      <c r="Y27705" s="108"/>
      <c r="AA27705" s="108"/>
      <c r="AC27705" s="108"/>
    </row>
    <row r="27706" spans="19:29" x14ac:dyDescent="0.25">
      <c r="S27706" s="109"/>
      <c r="U27706" s="109"/>
      <c r="W27706" s="109"/>
      <c r="Y27706" s="109"/>
      <c r="AA27706" s="109"/>
      <c r="AC27706" s="109"/>
    </row>
    <row r="27707" spans="19:29" x14ac:dyDescent="0.25">
      <c r="S27707" s="108"/>
      <c r="U27707" s="108"/>
      <c r="W27707" s="108"/>
      <c r="Y27707" s="108"/>
      <c r="AA27707" s="108"/>
      <c r="AC27707" s="108"/>
    </row>
    <row r="27708" spans="19:29" x14ac:dyDescent="0.25">
      <c r="S27708" s="108"/>
      <c r="U27708" s="108"/>
      <c r="W27708" s="108"/>
      <c r="Y27708" s="108"/>
      <c r="AA27708" s="108"/>
      <c r="AC27708" s="108"/>
    </row>
    <row r="27709" spans="19:29" x14ac:dyDescent="0.25">
      <c r="S27709" s="108"/>
      <c r="U27709" s="108"/>
      <c r="W27709" s="108"/>
      <c r="Y27709" s="108"/>
      <c r="AA27709" s="108"/>
      <c r="AC27709" s="108"/>
    </row>
    <row r="27710" spans="19:29" x14ac:dyDescent="0.25">
      <c r="S27710" s="110"/>
      <c r="U27710" s="110"/>
      <c r="W27710" s="110"/>
      <c r="Y27710" s="110"/>
      <c r="AA27710" s="110"/>
      <c r="AC27710" s="110"/>
    </row>
    <row r="27711" spans="19:29" x14ac:dyDescent="0.25">
      <c r="S27711" s="110"/>
      <c r="U27711" s="110"/>
      <c r="W27711" s="110"/>
      <c r="Y27711" s="110"/>
      <c r="AA27711" s="110"/>
      <c r="AC27711" s="110"/>
    </row>
    <row r="27712" spans="19:29" x14ac:dyDescent="0.25">
      <c r="S27712" s="110"/>
      <c r="U27712" s="110"/>
      <c r="W27712" s="110"/>
      <c r="Y27712" s="110"/>
      <c r="AA27712" s="110"/>
      <c r="AC27712" s="110"/>
    </row>
    <row r="27713" spans="19:29" x14ac:dyDescent="0.25">
      <c r="S27713" s="110"/>
      <c r="U27713" s="110"/>
      <c r="W27713" s="110"/>
      <c r="Y27713" s="110"/>
      <c r="AA27713" s="110"/>
      <c r="AC27713" s="110"/>
    </row>
    <row r="27714" spans="19:29" x14ac:dyDescent="0.25">
      <c r="S27714" s="111"/>
      <c r="U27714" s="111"/>
      <c r="W27714" s="111"/>
      <c r="Y27714" s="111"/>
      <c r="AA27714" s="111"/>
      <c r="AC27714" s="111"/>
    </row>
    <row r="27715" spans="19:29" x14ac:dyDescent="0.25">
      <c r="S27715" s="107"/>
      <c r="U27715" s="107"/>
      <c r="W27715" s="107"/>
      <c r="Y27715" s="107"/>
      <c r="AA27715" s="107"/>
      <c r="AC27715" s="107"/>
    </row>
    <row r="27716" spans="19:29" x14ac:dyDescent="0.25">
      <c r="S27716" s="108"/>
      <c r="U27716" s="108"/>
      <c r="W27716" s="108"/>
      <c r="Y27716" s="108"/>
      <c r="AA27716" s="108"/>
      <c r="AC27716" s="108"/>
    </row>
    <row r="27717" spans="19:29" x14ac:dyDescent="0.25">
      <c r="S27717" s="108"/>
      <c r="U27717" s="108"/>
      <c r="W27717" s="108"/>
      <c r="Y27717" s="108"/>
      <c r="AA27717" s="108"/>
      <c r="AC27717" s="108"/>
    </row>
    <row r="27718" spans="19:29" x14ac:dyDescent="0.25">
      <c r="S27718" s="109"/>
      <c r="U27718" s="109"/>
      <c r="W27718" s="109"/>
      <c r="Y27718" s="109"/>
      <c r="AA27718" s="109"/>
      <c r="AC27718" s="109"/>
    </row>
    <row r="27719" spans="19:29" x14ac:dyDescent="0.25">
      <c r="S27719" s="108"/>
      <c r="U27719" s="108"/>
      <c r="W27719" s="108"/>
      <c r="Y27719" s="108"/>
      <c r="AA27719" s="108"/>
      <c r="AC27719" s="108"/>
    </row>
    <row r="27720" spans="19:29" x14ac:dyDescent="0.25">
      <c r="S27720" s="108"/>
      <c r="U27720" s="108"/>
      <c r="W27720" s="108"/>
      <c r="Y27720" s="108"/>
      <c r="AA27720" s="108"/>
      <c r="AC27720" s="108"/>
    </row>
    <row r="27721" spans="19:29" x14ac:dyDescent="0.25">
      <c r="S27721" s="109"/>
      <c r="U27721" s="109"/>
      <c r="W27721" s="109"/>
      <c r="Y27721" s="109"/>
      <c r="AA27721" s="109"/>
      <c r="AC27721" s="109"/>
    </row>
    <row r="27722" spans="19:29" x14ac:dyDescent="0.25">
      <c r="S27722" s="108"/>
      <c r="U27722" s="108"/>
      <c r="W27722" s="108"/>
      <c r="Y27722" s="108"/>
      <c r="AA27722" s="108"/>
      <c r="AC27722" s="108"/>
    </row>
    <row r="27723" spans="19:29" x14ac:dyDescent="0.25">
      <c r="S27723" s="109"/>
      <c r="U27723" s="109"/>
      <c r="W27723" s="109"/>
      <c r="Y27723" s="109"/>
      <c r="AA27723" s="109"/>
      <c r="AC27723" s="109"/>
    </row>
    <row r="27724" spans="19:29" x14ac:dyDescent="0.25">
      <c r="S27724" s="108"/>
      <c r="U27724" s="108"/>
      <c r="W27724" s="108"/>
      <c r="Y27724" s="108"/>
      <c r="AA27724" s="108"/>
      <c r="AC27724" s="108"/>
    </row>
    <row r="27725" spans="19:29" x14ac:dyDescent="0.25">
      <c r="S27725" s="108"/>
      <c r="U27725" s="108"/>
      <c r="W27725" s="108"/>
      <c r="Y27725" s="108"/>
      <c r="AA27725" s="108"/>
      <c r="AC27725" s="108"/>
    </row>
    <row r="27726" spans="19:29" x14ac:dyDescent="0.25">
      <c r="S27726" s="108"/>
      <c r="U27726" s="108"/>
      <c r="W27726" s="108"/>
      <c r="Y27726" s="108"/>
      <c r="AA27726" s="108"/>
      <c r="AC27726" s="108"/>
    </row>
    <row r="27727" spans="19:29" x14ac:dyDescent="0.25">
      <c r="S27727" s="110"/>
      <c r="U27727" s="110"/>
      <c r="W27727" s="110"/>
      <c r="Y27727" s="110"/>
      <c r="AA27727" s="110"/>
      <c r="AC27727" s="110"/>
    </row>
    <row r="27728" spans="19:29" x14ac:dyDescent="0.25">
      <c r="S27728" s="110"/>
      <c r="U27728" s="110"/>
      <c r="W27728" s="110"/>
      <c r="Y27728" s="110"/>
      <c r="AA27728" s="110"/>
      <c r="AC27728" s="110"/>
    </row>
    <row r="27729" spans="19:29" x14ac:dyDescent="0.25">
      <c r="S27729" s="110"/>
      <c r="U27729" s="110"/>
      <c r="W27729" s="110"/>
      <c r="Y27729" s="110"/>
      <c r="AA27729" s="110"/>
      <c r="AC27729" s="110"/>
    </row>
    <row r="27730" spans="19:29" x14ac:dyDescent="0.25">
      <c r="S27730" s="110"/>
      <c r="U27730" s="110"/>
      <c r="W27730" s="110"/>
      <c r="Y27730" s="110"/>
      <c r="AA27730" s="110"/>
      <c r="AC27730" s="110"/>
    </row>
    <row r="27731" spans="19:29" x14ac:dyDescent="0.25">
      <c r="S27731" s="111"/>
      <c r="U27731" s="111"/>
      <c r="W27731" s="111"/>
      <c r="Y27731" s="111"/>
      <c r="AA27731" s="111"/>
      <c r="AC27731" s="111"/>
    </row>
    <row r="27732" spans="19:29" x14ac:dyDescent="0.25">
      <c r="S27732" s="107"/>
      <c r="U27732" s="107"/>
      <c r="W27732" s="107"/>
      <c r="Y27732" s="107"/>
      <c r="AA27732" s="107"/>
      <c r="AC27732" s="107"/>
    </row>
    <row r="27733" spans="19:29" x14ac:dyDescent="0.25">
      <c r="S27733" s="108"/>
      <c r="U27733" s="108"/>
      <c r="W27733" s="108"/>
      <c r="Y27733" s="108"/>
      <c r="AA27733" s="108"/>
      <c r="AC27733" s="108"/>
    </row>
    <row r="27734" spans="19:29" x14ac:dyDescent="0.25">
      <c r="S27734" s="108"/>
      <c r="U27734" s="108"/>
      <c r="W27734" s="108"/>
      <c r="Y27734" s="108"/>
      <c r="AA27734" s="108"/>
      <c r="AC27734" s="108"/>
    </row>
    <row r="27735" spans="19:29" x14ac:dyDescent="0.25">
      <c r="S27735" s="109"/>
      <c r="U27735" s="109"/>
      <c r="W27735" s="109"/>
      <c r="Y27735" s="109"/>
      <c r="AA27735" s="109"/>
      <c r="AC27735" s="109"/>
    </row>
    <row r="27736" spans="19:29" x14ac:dyDescent="0.25">
      <c r="S27736" s="108"/>
      <c r="U27736" s="108"/>
      <c r="W27736" s="108"/>
      <c r="Y27736" s="108"/>
      <c r="AA27736" s="108"/>
      <c r="AC27736" s="108"/>
    </row>
    <row r="27737" spans="19:29" x14ac:dyDescent="0.25">
      <c r="S27737" s="108"/>
      <c r="U27737" s="108"/>
      <c r="W27737" s="108"/>
      <c r="Y27737" s="108"/>
      <c r="AA27737" s="108"/>
      <c r="AC27737" s="108"/>
    </row>
    <row r="27738" spans="19:29" x14ac:dyDescent="0.25">
      <c r="S27738" s="109"/>
      <c r="U27738" s="109"/>
      <c r="W27738" s="109"/>
      <c r="Y27738" s="109"/>
      <c r="AA27738" s="109"/>
      <c r="AC27738" s="109"/>
    </row>
    <row r="27739" spans="19:29" x14ac:dyDescent="0.25">
      <c r="S27739" s="108"/>
      <c r="U27739" s="108"/>
      <c r="W27739" s="108"/>
      <c r="Y27739" s="108"/>
      <c r="AA27739" s="108"/>
      <c r="AC27739" s="108"/>
    </row>
    <row r="27740" spans="19:29" x14ac:dyDescent="0.25">
      <c r="S27740" s="109"/>
      <c r="U27740" s="109"/>
      <c r="W27740" s="109"/>
      <c r="Y27740" s="109"/>
      <c r="AA27740" s="109"/>
      <c r="AC27740" s="109"/>
    </row>
    <row r="27741" spans="19:29" x14ac:dyDescent="0.25">
      <c r="S27741" s="108"/>
      <c r="U27741" s="108"/>
      <c r="W27741" s="108"/>
      <c r="Y27741" s="108"/>
      <c r="AA27741" s="108"/>
      <c r="AC27741" s="108"/>
    </row>
    <row r="27742" spans="19:29" x14ac:dyDescent="0.25">
      <c r="S27742" s="108"/>
      <c r="U27742" s="108"/>
      <c r="W27742" s="108"/>
      <c r="Y27742" s="108"/>
      <c r="AA27742" s="108"/>
      <c r="AC27742" s="108"/>
    </row>
    <row r="27743" spans="19:29" x14ac:dyDescent="0.25">
      <c r="S27743" s="108"/>
      <c r="U27743" s="108"/>
      <c r="W27743" s="108"/>
      <c r="Y27743" s="108"/>
      <c r="AA27743" s="108"/>
      <c r="AC27743" s="108"/>
    </row>
    <row r="27744" spans="19:29" x14ac:dyDescent="0.25">
      <c r="S27744" s="110"/>
      <c r="U27744" s="110"/>
      <c r="W27744" s="110"/>
      <c r="Y27744" s="110"/>
      <c r="AA27744" s="110"/>
      <c r="AC27744" s="110"/>
    </row>
    <row r="27745" spans="19:29" x14ac:dyDescent="0.25">
      <c r="S27745" s="110"/>
      <c r="U27745" s="110"/>
      <c r="W27745" s="110"/>
      <c r="Y27745" s="110"/>
      <c r="AA27745" s="110"/>
      <c r="AC27745" s="110"/>
    </row>
    <row r="27746" spans="19:29" x14ac:dyDescent="0.25">
      <c r="S27746" s="110"/>
      <c r="U27746" s="110"/>
      <c r="W27746" s="110"/>
      <c r="Y27746" s="110"/>
      <c r="AA27746" s="110"/>
      <c r="AC27746" s="110"/>
    </row>
    <row r="27747" spans="19:29" x14ac:dyDescent="0.25">
      <c r="S27747" s="110"/>
      <c r="U27747" s="110"/>
      <c r="W27747" s="110"/>
      <c r="Y27747" s="110"/>
      <c r="AA27747" s="110"/>
      <c r="AC27747" s="110"/>
    </row>
    <row r="27748" spans="19:29" x14ac:dyDescent="0.25">
      <c r="S27748" s="111"/>
      <c r="U27748" s="111"/>
      <c r="W27748" s="111"/>
      <c r="Y27748" s="111"/>
      <c r="AA27748" s="111"/>
      <c r="AC27748" s="111"/>
    </row>
    <row r="27749" spans="19:29" x14ac:dyDescent="0.25">
      <c r="S27749" s="107"/>
      <c r="U27749" s="107"/>
      <c r="W27749" s="107"/>
      <c r="Y27749" s="107"/>
      <c r="AA27749" s="107"/>
      <c r="AC27749" s="107"/>
    </row>
    <row r="27750" spans="19:29" x14ac:dyDescent="0.25">
      <c r="S27750" s="108"/>
      <c r="U27750" s="108"/>
      <c r="W27750" s="108"/>
      <c r="Y27750" s="108"/>
      <c r="AA27750" s="108"/>
      <c r="AC27750" s="108"/>
    </row>
    <row r="27751" spans="19:29" x14ac:dyDescent="0.25">
      <c r="S27751" s="108"/>
      <c r="U27751" s="108"/>
      <c r="W27751" s="108"/>
      <c r="Y27751" s="108"/>
      <c r="AA27751" s="108"/>
      <c r="AC27751" s="108"/>
    </row>
    <row r="27752" spans="19:29" x14ac:dyDescent="0.25">
      <c r="S27752" s="109"/>
      <c r="U27752" s="109"/>
      <c r="W27752" s="109"/>
      <c r="Y27752" s="109"/>
      <c r="AA27752" s="109"/>
      <c r="AC27752" s="109"/>
    </row>
    <row r="27753" spans="19:29" x14ac:dyDescent="0.25">
      <c r="S27753" s="108"/>
      <c r="U27753" s="108"/>
      <c r="W27753" s="108"/>
      <c r="Y27753" s="108"/>
      <c r="AA27753" s="108"/>
      <c r="AC27753" s="108"/>
    </row>
    <row r="27754" spans="19:29" x14ac:dyDescent="0.25">
      <c r="S27754" s="108"/>
      <c r="U27754" s="108"/>
      <c r="W27754" s="108"/>
      <c r="Y27754" s="108"/>
      <c r="AA27754" s="108"/>
      <c r="AC27754" s="108"/>
    </row>
    <row r="27755" spans="19:29" x14ac:dyDescent="0.25">
      <c r="S27755" s="109"/>
      <c r="U27755" s="109"/>
      <c r="W27755" s="109"/>
      <c r="Y27755" s="109"/>
      <c r="AA27755" s="109"/>
      <c r="AC27755" s="109"/>
    </row>
    <row r="27756" spans="19:29" x14ac:dyDescent="0.25">
      <c r="S27756" s="108"/>
      <c r="U27756" s="108"/>
      <c r="W27756" s="108"/>
      <c r="Y27756" s="108"/>
      <c r="AA27756" s="108"/>
      <c r="AC27756" s="108"/>
    </row>
    <row r="27757" spans="19:29" x14ac:dyDescent="0.25">
      <c r="S27757" s="109"/>
      <c r="U27757" s="109"/>
      <c r="W27757" s="109"/>
      <c r="Y27757" s="109"/>
      <c r="AA27757" s="109"/>
      <c r="AC27757" s="109"/>
    </row>
    <row r="27758" spans="19:29" x14ac:dyDescent="0.25">
      <c r="S27758" s="108"/>
      <c r="U27758" s="108"/>
      <c r="W27758" s="108"/>
      <c r="Y27758" s="108"/>
      <c r="AA27758" s="108"/>
      <c r="AC27758" s="108"/>
    </row>
    <row r="27759" spans="19:29" x14ac:dyDescent="0.25">
      <c r="S27759" s="108"/>
      <c r="U27759" s="108"/>
      <c r="W27759" s="108"/>
      <c r="Y27759" s="108"/>
      <c r="AA27759" s="108"/>
      <c r="AC27759" s="108"/>
    </row>
    <row r="27760" spans="19:29" x14ac:dyDescent="0.25">
      <c r="S27760" s="108"/>
      <c r="U27760" s="108"/>
      <c r="W27760" s="108"/>
      <c r="Y27760" s="108"/>
      <c r="AA27760" s="108"/>
      <c r="AC27760" s="108"/>
    </row>
    <row r="27761" spans="19:29" x14ac:dyDescent="0.25">
      <c r="S27761" s="110"/>
      <c r="U27761" s="110"/>
      <c r="W27761" s="110"/>
      <c r="Y27761" s="110"/>
      <c r="AA27761" s="110"/>
      <c r="AC27761" s="110"/>
    </row>
    <row r="27762" spans="19:29" x14ac:dyDescent="0.25">
      <c r="S27762" s="110"/>
      <c r="U27762" s="110"/>
      <c r="W27762" s="110"/>
      <c r="Y27762" s="110"/>
      <c r="AA27762" s="110"/>
      <c r="AC27762" s="110"/>
    </row>
    <row r="27763" spans="19:29" x14ac:dyDescent="0.25">
      <c r="S27763" s="110"/>
      <c r="U27763" s="110"/>
      <c r="W27763" s="110"/>
      <c r="Y27763" s="110"/>
      <c r="AA27763" s="110"/>
      <c r="AC27763" s="110"/>
    </row>
    <row r="27764" spans="19:29" x14ac:dyDescent="0.25">
      <c r="S27764" s="110"/>
      <c r="U27764" s="110"/>
      <c r="W27764" s="110"/>
      <c r="Y27764" s="110"/>
      <c r="AA27764" s="110"/>
      <c r="AC27764" s="110"/>
    </row>
    <row r="27765" spans="19:29" x14ac:dyDescent="0.25">
      <c r="S27765" s="111"/>
      <c r="U27765" s="111"/>
      <c r="W27765" s="111"/>
      <c r="Y27765" s="111"/>
      <c r="AA27765" s="111"/>
      <c r="AC27765" s="111"/>
    </row>
    <row r="27766" spans="19:29" x14ac:dyDescent="0.25">
      <c r="S27766" s="107"/>
      <c r="U27766" s="107"/>
      <c r="W27766" s="107"/>
      <c r="Y27766" s="107"/>
      <c r="AA27766" s="107"/>
      <c r="AC27766" s="107"/>
    </row>
    <row r="27767" spans="19:29" x14ac:dyDescent="0.25">
      <c r="S27767" s="108"/>
      <c r="U27767" s="108"/>
      <c r="W27767" s="108"/>
      <c r="Y27767" s="108"/>
      <c r="AA27767" s="108"/>
      <c r="AC27767" s="108"/>
    </row>
    <row r="27768" spans="19:29" x14ac:dyDescent="0.25">
      <c r="S27768" s="108"/>
      <c r="U27768" s="108"/>
      <c r="W27768" s="108"/>
      <c r="Y27768" s="108"/>
      <c r="AA27768" s="108"/>
      <c r="AC27768" s="108"/>
    </row>
    <row r="27769" spans="19:29" x14ac:dyDescent="0.25">
      <c r="S27769" s="109"/>
      <c r="U27769" s="109"/>
      <c r="W27769" s="109"/>
      <c r="Y27769" s="109"/>
      <c r="AA27769" s="109"/>
      <c r="AC27769" s="109"/>
    </row>
    <row r="27770" spans="19:29" x14ac:dyDescent="0.25">
      <c r="S27770" s="108"/>
      <c r="U27770" s="108"/>
      <c r="W27770" s="108"/>
      <c r="Y27770" s="108"/>
      <c r="AA27770" s="108"/>
      <c r="AC27770" s="108"/>
    </row>
    <row r="27771" spans="19:29" x14ac:dyDescent="0.25">
      <c r="S27771" s="108"/>
      <c r="U27771" s="108"/>
      <c r="W27771" s="108"/>
      <c r="Y27771" s="108"/>
      <c r="AA27771" s="108"/>
      <c r="AC27771" s="108"/>
    </row>
    <row r="27772" spans="19:29" x14ac:dyDescent="0.25">
      <c r="S27772" s="109"/>
      <c r="U27772" s="109"/>
      <c r="W27772" s="109"/>
      <c r="Y27772" s="109"/>
      <c r="AA27772" s="109"/>
      <c r="AC27772" s="109"/>
    </row>
    <row r="27773" spans="19:29" x14ac:dyDescent="0.25">
      <c r="S27773" s="108"/>
      <c r="U27773" s="108"/>
      <c r="W27773" s="108"/>
      <c r="Y27773" s="108"/>
      <c r="AA27773" s="108"/>
      <c r="AC27773" s="108"/>
    </row>
    <row r="27774" spans="19:29" x14ac:dyDescent="0.25">
      <c r="S27774" s="109"/>
      <c r="U27774" s="109"/>
      <c r="W27774" s="109"/>
      <c r="Y27774" s="109"/>
      <c r="AA27774" s="109"/>
      <c r="AC27774" s="109"/>
    </row>
    <row r="27775" spans="19:29" x14ac:dyDescent="0.25">
      <c r="S27775" s="108"/>
      <c r="U27775" s="108"/>
      <c r="W27775" s="108"/>
      <c r="Y27775" s="108"/>
      <c r="AA27775" s="108"/>
      <c r="AC27775" s="108"/>
    </row>
    <row r="27776" spans="19:29" x14ac:dyDescent="0.25">
      <c r="S27776" s="108"/>
      <c r="U27776" s="108"/>
      <c r="W27776" s="108"/>
      <c r="Y27776" s="108"/>
      <c r="AA27776" s="108"/>
      <c r="AC27776" s="108"/>
    </row>
    <row r="27777" spans="19:29" x14ac:dyDescent="0.25">
      <c r="S27777" s="108"/>
      <c r="U27777" s="108"/>
      <c r="W27777" s="108"/>
      <c r="Y27777" s="108"/>
      <c r="AA27777" s="108"/>
      <c r="AC27777" s="108"/>
    </row>
    <row r="27778" spans="19:29" x14ac:dyDescent="0.25">
      <c r="S27778" s="110"/>
      <c r="U27778" s="110"/>
      <c r="W27778" s="110"/>
      <c r="Y27778" s="110"/>
      <c r="AA27778" s="110"/>
      <c r="AC27778" s="110"/>
    </row>
    <row r="27779" spans="19:29" x14ac:dyDescent="0.25">
      <c r="S27779" s="110"/>
      <c r="U27779" s="110"/>
      <c r="W27779" s="110"/>
      <c r="Y27779" s="110"/>
      <c r="AA27779" s="110"/>
      <c r="AC27779" s="110"/>
    </row>
    <row r="27780" spans="19:29" x14ac:dyDescent="0.25">
      <c r="S27780" s="110"/>
      <c r="U27780" s="110"/>
      <c r="W27780" s="110"/>
      <c r="Y27780" s="110"/>
      <c r="AA27780" s="110"/>
      <c r="AC27780" s="110"/>
    </row>
    <row r="27781" spans="19:29" x14ac:dyDescent="0.25">
      <c r="S27781" s="110"/>
      <c r="U27781" s="110"/>
      <c r="W27781" s="110"/>
      <c r="Y27781" s="110"/>
      <c r="AA27781" s="110"/>
      <c r="AC27781" s="110"/>
    </row>
    <row r="27782" spans="19:29" x14ac:dyDescent="0.25">
      <c r="S27782" s="111"/>
      <c r="U27782" s="111"/>
      <c r="W27782" s="111"/>
      <c r="Y27782" s="111"/>
      <c r="AA27782" s="111"/>
      <c r="AC27782" s="111"/>
    </row>
    <row r="27783" spans="19:29" x14ac:dyDescent="0.25">
      <c r="S27783" s="107"/>
      <c r="U27783" s="107"/>
      <c r="W27783" s="107"/>
      <c r="Y27783" s="107"/>
      <c r="AA27783" s="107"/>
      <c r="AC27783" s="107"/>
    </row>
    <row r="27784" spans="19:29" x14ac:dyDescent="0.25">
      <c r="S27784" s="108"/>
      <c r="U27784" s="108"/>
      <c r="W27784" s="108"/>
      <c r="Y27784" s="108"/>
      <c r="AA27784" s="108"/>
      <c r="AC27784" s="108"/>
    </row>
    <row r="27785" spans="19:29" x14ac:dyDescent="0.25">
      <c r="S27785" s="108"/>
      <c r="U27785" s="108"/>
      <c r="W27785" s="108"/>
      <c r="Y27785" s="108"/>
      <c r="AA27785" s="108"/>
      <c r="AC27785" s="108"/>
    </row>
    <row r="27786" spans="19:29" x14ac:dyDescent="0.25">
      <c r="S27786" s="109"/>
      <c r="U27786" s="109"/>
      <c r="W27786" s="109"/>
      <c r="Y27786" s="109"/>
      <c r="AA27786" s="109"/>
      <c r="AC27786" s="109"/>
    </row>
    <row r="27787" spans="19:29" x14ac:dyDescent="0.25">
      <c r="S27787" s="108"/>
      <c r="U27787" s="108"/>
      <c r="W27787" s="108"/>
      <c r="Y27787" s="108"/>
      <c r="AA27787" s="108"/>
      <c r="AC27787" s="108"/>
    </row>
    <row r="27788" spans="19:29" x14ac:dyDescent="0.25">
      <c r="S27788" s="108"/>
      <c r="U27788" s="108"/>
      <c r="W27788" s="108"/>
      <c r="Y27788" s="108"/>
      <c r="AA27788" s="108"/>
      <c r="AC27788" s="108"/>
    </row>
    <row r="27789" spans="19:29" x14ac:dyDescent="0.25">
      <c r="S27789" s="109"/>
      <c r="U27789" s="109"/>
      <c r="W27789" s="109"/>
      <c r="Y27789" s="109"/>
      <c r="AA27789" s="109"/>
      <c r="AC27789" s="109"/>
    </row>
    <row r="27790" spans="19:29" x14ac:dyDescent="0.25">
      <c r="S27790" s="108"/>
      <c r="U27790" s="108"/>
      <c r="W27790" s="108"/>
      <c r="Y27790" s="108"/>
      <c r="AA27790" s="108"/>
      <c r="AC27790" s="108"/>
    </row>
    <row r="27791" spans="19:29" x14ac:dyDescent="0.25">
      <c r="S27791" s="109"/>
      <c r="U27791" s="109"/>
      <c r="W27791" s="109"/>
      <c r="Y27791" s="109"/>
      <c r="AA27791" s="109"/>
      <c r="AC27791" s="109"/>
    </row>
    <row r="27792" spans="19:29" x14ac:dyDescent="0.25">
      <c r="S27792" s="108"/>
      <c r="U27792" s="108"/>
      <c r="W27792" s="108"/>
      <c r="Y27792" s="108"/>
      <c r="AA27792" s="108"/>
      <c r="AC27792" s="108"/>
    </row>
    <row r="27793" spans="19:29" x14ac:dyDescent="0.25">
      <c r="S27793" s="108"/>
      <c r="U27793" s="108"/>
      <c r="W27793" s="108"/>
      <c r="Y27793" s="108"/>
      <c r="AA27793" s="108"/>
      <c r="AC27793" s="108"/>
    </row>
    <row r="27794" spans="19:29" x14ac:dyDescent="0.25">
      <c r="S27794" s="108"/>
      <c r="U27794" s="108"/>
      <c r="W27794" s="108"/>
      <c r="Y27794" s="108"/>
      <c r="AA27794" s="108"/>
      <c r="AC27794" s="108"/>
    </row>
    <row r="27795" spans="19:29" x14ac:dyDescent="0.25">
      <c r="S27795" s="110"/>
      <c r="U27795" s="110"/>
      <c r="W27795" s="110"/>
      <c r="Y27795" s="110"/>
      <c r="AA27795" s="110"/>
      <c r="AC27795" s="110"/>
    </row>
    <row r="27796" spans="19:29" x14ac:dyDescent="0.25">
      <c r="S27796" s="110"/>
      <c r="U27796" s="110"/>
      <c r="W27796" s="110"/>
      <c r="Y27796" s="110"/>
      <c r="AA27796" s="110"/>
      <c r="AC27796" s="110"/>
    </row>
    <row r="27797" spans="19:29" x14ac:dyDescent="0.25">
      <c r="S27797" s="110"/>
      <c r="U27797" s="110"/>
      <c r="W27797" s="110"/>
      <c r="Y27797" s="110"/>
      <c r="AA27797" s="110"/>
      <c r="AC27797" s="110"/>
    </row>
    <row r="27798" spans="19:29" x14ac:dyDescent="0.25">
      <c r="S27798" s="110"/>
      <c r="U27798" s="110"/>
      <c r="W27798" s="110"/>
      <c r="Y27798" s="110"/>
      <c r="AA27798" s="110"/>
      <c r="AC27798" s="110"/>
    </row>
    <row r="27799" spans="19:29" x14ac:dyDescent="0.25">
      <c r="S27799" s="111"/>
      <c r="U27799" s="111"/>
      <c r="W27799" s="111"/>
      <c r="Y27799" s="111"/>
      <c r="AA27799" s="111"/>
      <c r="AC27799" s="111"/>
    </row>
    <row r="27800" spans="19:29" x14ac:dyDescent="0.25">
      <c r="S27800" s="107"/>
      <c r="U27800" s="107"/>
      <c r="W27800" s="107"/>
      <c r="Y27800" s="107"/>
      <c r="AA27800" s="107"/>
      <c r="AC27800" s="107"/>
    </row>
    <row r="27801" spans="19:29" x14ac:dyDescent="0.25">
      <c r="S27801" s="108"/>
      <c r="U27801" s="108"/>
      <c r="W27801" s="108"/>
      <c r="Y27801" s="108"/>
      <c r="AA27801" s="108"/>
      <c r="AC27801" s="108"/>
    </row>
    <row r="27802" spans="19:29" x14ac:dyDescent="0.25">
      <c r="S27802" s="108"/>
      <c r="U27802" s="108"/>
      <c r="W27802" s="108"/>
      <c r="Y27802" s="108"/>
      <c r="AA27802" s="108"/>
      <c r="AC27802" s="108"/>
    </row>
    <row r="27803" spans="19:29" x14ac:dyDescent="0.25">
      <c r="S27803" s="109"/>
      <c r="U27803" s="109"/>
      <c r="W27803" s="109"/>
      <c r="Y27803" s="109"/>
      <c r="AA27803" s="109"/>
      <c r="AC27803" s="109"/>
    </row>
    <row r="27804" spans="19:29" x14ac:dyDescent="0.25">
      <c r="S27804" s="108"/>
      <c r="U27804" s="108"/>
      <c r="W27804" s="108"/>
      <c r="Y27804" s="108"/>
      <c r="AA27804" s="108"/>
      <c r="AC27804" s="108"/>
    </row>
    <row r="27805" spans="19:29" x14ac:dyDescent="0.25">
      <c r="S27805" s="108"/>
      <c r="U27805" s="108"/>
      <c r="W27805" s="108"/>
      <c r="Y27805" s="108"/>
      <c r="AA27805" s="108"/>
      <c r="AC27805" s="108"/>
    </row>
    <row r="27806" spans="19:29" x14ac:dyDescent="0.25">
      <c r="S27806" s="109"/>
      <c r="U27806" s="109"/>
      <c r="W27806" s="109"/>
      <c r="Y27806" s="109"/>
      <c r="AA27806" s="109"/>
      <c r="AC27806" s="109"/>
    </row>
    <row r="27807" spans="19:29" x14ac:dyDescent="0.25">
      <c r="S27807" s="108"/>
      <c r="U27807" s="108"/>
      <c r="W27807" s="108"/>
      <c r="Y27807" s="108"/>
      <c r="AA27807" s="108"/>
      <c r="AC27807" s="108"/>
    </row>
    <row r="27808" spans="19:29" x14ac:dyDescent="0.25">
      <c r="S27808" s="109"/>
      <c r="U27808" s="109"/>
      <c r="W27808" s="109"/>
      <c r="Y27808" s="109"/>
      <c r="AA27808" s="109"/>
      <c r="AC27808" s="109"/>
    </row>
    <row r="27809" spans="19:29" x14ac:dyDescent="0.25">
      <c r="S27809" s="108"/>
      <c r="U27809" s="108"/>
      <c r="W27809" s="108"/>
      <c r="Y27809" s="108"/>
      <c r="AA27809" s="108"/>
      <c r="AC27809" s="108"/>
    </row>
    <row r="27810" spans="19:29" x14ac:dyDescent="0.25">
      <c r="S27810" s="108"/>
      <c r="U27810" s="108"/>
      <c r="W27810" s="108"/>
      <c r="Y27810" s="108"/>
      <c r="AA27810" s="108"/>
      <c r="AC27810" s="108"/>
    </row>
    <row r="27811" spans="19:29" x14ac:dyDescent="0.25">
      <c r="S27811" s="108"/>
      <c r="U27811" s="108"/>
      <c r="W27811" s="108"/>
      <c r="Y27811" s="108"/>
      <c r="AA27811" s="108"/>
      <c r="AC27811" s="108"/>
    </row>
    <row r="27812" spans="19:29" x14ac:dyDescent="0.25">
      <c r="S27812" s="110"/>
      <c r="U27812" s="110"/>
      <c r="W27812" s="110"/>
      <c r="Y27812" s="110"/>
      <c r="AA27812" s="110"/>
      <c r="AC27812" s="110"/>
    </row>
    <row r="27813" spans="19:29" x14ac:dyDescent="0.25">
      <c r="S27813" s="110"/>
      <c r="U27813" s="110"/>
      <c r="W27813" s="110"/>
      <c r="Y27813" s="110"/>
      <c r="AA27813" s="110"/>
      <c r="AC27813" s="110"/>
    </row>
    <row r="27814" spans="19:29" x14ac:dyDescent="0.25">
      <c r="S27814" s="110"/>
      <c r="U27814" s="110"/>
      <c r="W27814" s="110"/>
      <c r="Y27814" s="110"/>
      <c r="AA27814" s="110"/>
      <c r="AC27814" s="110"/>
    </row>
    <row r="27815" spans="19:29" x14ac:dyDescent="0.25">
      <c r="S27815" s="110"/>
      <c r="U27815" s="110"/>
      <c r="W27815" s="110"/>
      <c r="Y27815" s="110"/>
      <c r="AA27815" s="110"/>
      <c r="AC27815" s="110"/>
    </row>
    <row r="27816" spans="19:29" x14ac:dyDescent="0.25">
      <c r="S27816" s="111"/>
      <c r="U27816" s="111"/>
      <c r="W27816" s="111"/>
      <c r="Y27816" s="111"/>
      <c r="AA27816" s="111"/>
      <c r="AC27816" s="111"/>
    </row>
    <row r="27817" spans="19:29" x14ac:dyDescent="0.25">
      <c r="S27817" s="107"/>
      <c r="U27817" s="107"/>
      <c r="W27817" s="107"/>
      <c r="Y27817" s="107"/>
      <c r="AA27817" s="107"/>
      <c r="AC27817" s="107"/>
    </row>
    <row r="27818" spans="19:29" x14ac:dyDescent="0.25">
      <c r="S27818" s="108"/>
      <c r="U27818" s="108"/>
      <c r="W27818" s="108"/>
      <c r="Y27818" s="108"/>
      <c r="AA27818" s="108"/>
      <c r="AC27818" s="108"/>
    </row>
    <row r="27819" spans="19:29" x14ac:dyDescent="0.25">
      <c r="S27819" s="108"/>
      <c r="U27819" s="108"/>
      <c r="W27819" s="108"/>
      <c r="Y27819" s="108"/>
      <c r="AA27819" s="108"/>
      <c r="AC27819" s="108"/>
    </row>
    <row r="27820" spans="19:29" x14ac:dyDescent="0.25">
      <c r="S27820" s="109"/>
      <c r="U27820" s="109"/>
      <c r="W27820" s="109"/>
      <c r="Y27820" s="109"/>
      <c r="AA27820" s="109"/>
      <c r="AC27820" s="109"/>
    </row>
    <row r="27821" spans="19:29" x14ac:dyDescent="0.25">
      <c r="S27821" s="108"/>
      <c r="U27821" s="108"/>
      <c r="W27821" s="108"/>
      <c r="Y27821" s="108"/>
      <c r="AA27821" s="108"/>
      <c r="AC27821" s="108"/>
    </row>
    <row r="27822" spans="19:29" x14ac:dyDescent="0.25">
      <c r="S27822" s="108"/>
      <c r="U27822" s="108"/>
      <c r="W27822" s="108"/>
      <c r="Y27822" s="108"/>
      <c r="AA27822" s="108"/>
      <c r="AC27822" s="108"/>
    </row>
    <row r="27823" spans="19:29" x14ac:dyDescent="0.25">
      <c r="S27823" s="109"/>
      <c r="U27823" s="109"/>
      <c r="W27823" s="109"/>
      <c r="Y27823" s="109"/>
      <c r="AA27823" s="109"/>
      <c r="AC27823" s="109"/>
    </row>
    <row r="27824" spans="19:29" x14ac:dyDescent="0.25">
      <c r="S27824" s="108"/>
      <c r="U27824" s="108"/>
      <c r="W27824" s="108"/>
      <c r="Y27824" s="108"/>
      <c r="AA27824" s="108"/>
      <c r="AC27824" s="108"/>
    </row>
    <row r="27825" spans="19:29" x14ac:dyDescent="0.25">
      <c r="S27825" s="109"/>
      <c r="U27825" s="109"/>
      <c r="W27825" s="109"/>
      <c r="Y27825" s="109"/>
      <c r="AA27825" s="109"/>
      <c r="AC27825" s="109"/>
    </row>
    <row r="27826" spans="19:29" x14ac:dyDescent="0.25">
      <c r="S27826" s="108"/>
      <c r="U27826" s="108"/>
      <c r="W27826" s="108"/>
      <c r="Y27826" s="108"/>
      <c r="AA27826" s="108"/>
      <c r="AC27826" s="108"/>
    </row>
    <row r="27827" spans="19:29" x14ac:dyDescent="0.25">
      <c r="S27827" s="108"/>
      <c r="U27827" s="108"/>
      <c r="W27827" s="108"/>
      <c r="Y27827" s="108"/>
      <c r="AA27827" s="108"/>
      <c r="AC27827" s="108"/>
    </row>
    <row r="27828" spans="19:29" x14ac:dyDescent="0.25">
      <c r="S27828" s="108"/>
      <c r="U27828" s="108"/>
      <c r="W27828" s="108"/>
      <c r="Y27828" s="108"/>
      <c r="AA27828" s="108"/>
      <c r="AC27828" s="108"/>
    </row>
    <row r="27829" spans="19:29" x14ac:dyDescent="0.25">
      <c r="S27829" s="110"/>
      <c r="U27829" s="110"/>
      <c r="W27829" s="110"/>
      <c r="Y27829" s="110"/>
      <c r="AA27829" s="110"/>
      <c r="AC27829" s="110"/>
    </row>
    <row r="27830" spans="19:29" x14ac:dyDescent="0.25">
      <c r="S27830" s="110"/>
      <c r="U27830" s="110"/>
      <c r="W27830" s="110"/>
      <c r="Y27830" s="110"/>
      <c r="AA27830" s="110"/>
      <c r="AC27830" s="110"/>
    </row>
    <row r="27831" spans="19:29" x14ac:dyDescent="0.25">
      <c r="S27831" s="110"/>
      <c r="U27831" s="110"/>
      <c r="W27831" s="110"/>
      <c r="Y27831" s="110"/>
      <c r="AA27831" s="110"/>
      <c r="AC27831" s="110"/>
    </row>
    <row r="27832" spans="19:29" x14ac:dyDescent="0.25">
      <c r="S27832" s="110"/>
      <c r="U27832" s="110"/>
      <c r="W27832" s="110"/>
      <c r="Y27832" s="110"/>
      <c r="AA27832" s="110"/>
      <c r="AC27832" s="110"/>
    </row>
    <row r="27833" spans="19:29" x14ac:dyDescent="0.25">
      <c r="S27833" s="111"/>
      <c r="U27833" s="111"/>
      <c r="W27833" s="111"/>
      <c r="Y27833" s="111"/>
      <c r="AA27833" s="111"/>
      <c r="AC27833" s="111"/>
    </row>
    <row r="27834" spans="19:29" x14ac:dyDescent="0.25">
      <c r="S27834" s="107"/>
      <c r="U27834" s="107"/>
      <c r="W27834" s="107"/>
      <c r="Y27834" s="107"/>
      <c r="AA27834" s="107"/>
      <c r="AC27834" s="107"/>
    </row>
    <row r="27835" spans="19:29" x14ac:dyDescent="0.25">
      <c r="S27835" s="108"/>
      <c r="U27835" s="108"/>
      <c r="W27835" s="108"/>
      <c r="Y27835" s="108"/>
      <c r="AA27835" s="108"/>
      <c r="AC27835" s="108"/>
    </row>
    <row r="27836" spans="19:29" x14ac:dyDescent="0.25">
      <c r="S27836" s="108"/>
      <c r="U27836" s="108"/>
      <c r="W27836" s="108"/>
      <c r="Y27836" s="108"/>
      <c r="AA27836" s="108"/>
      <c r="AC27836" s="108"/>
    </row>
    <row r="27837" spans="19:29" x14ac:dyDescent="0.25">
      <c r="S27837" s="109"/>
      <c r="U27837" s="109"/>
      <c r="W27837" s="109"/>
      <c r="Y27837" s="109"/>
      <c r="AA27837" s="109"/>
      <c r="AC27837" s="109"/>
    </row>
    <row r="27838" spans="19:29" x14ac:dyDescent="0.25">
      <c r="S27838" s="108"/>
      <c r="U27838" s="108"/>
      <c r="W27838" s="108"/>
      <c r="Y27838" s="108"/>
      <c r="AA27838" s="108"/>
      <c r="AC27838" s="108"/>
    </row>
    <row r="27839" spans="19:29" x14ac:dyDescent="0.25">
      <c r="S27839" s="108"/>
      <c r="U27839" s="108"/>
      <c r="W27839" s="108"/>
      <c r="Y27839" s="108"/>
      <c r="AA27839" s="108"/>
      <c r="AC27839" s="108"/>
    </row>
    <row r="27840" spans="19:29" x14ac:dyDescent="0.25">
      <c r="S27840" s="109"/>
      <c r="U27840" s="109"/>
      <c r="W27840" s="109"/>
      <c r="Y27840" s="109"/>
      <c r="AA27840" s="109"/>
      <c r="AC27840" s="109"/>
    </row>
    <row r="27841" spans="19:29" x14ac:dyDescent="0.25">
      <c r="S27841" s="108"/>
      <c r="U27841" s="108"/>
      <c r="W27841" s="108"/>
      <c r="Y27841" s="108"/>
      <c r="AA27841" s="108"/>
      <c r="AC27841" s="108"/>
    </row>
    <row r="27842" spans="19:29" x14ac:dyDescent="0.25">
      <c r="S27842" s="109"/>
      <c r="U27842" s="109"/>
      <c r="W27842" s="109"/>
      <c r="Y27842" s="109"/>
      <c r="AA27842" s="109"/>
      <c r="AC27842" s="109"/>
    </row>
    <row r="27843" spans="19:29" x14ac:dyDescent="0.25">
      <c r="S27843" s="108"/>
      <c r="U27843" s="108"/>
      <c r="W27843" s="108"/>
      <c r="Y27843" s="108"/>
      <c r="AA27843" s="108"/>
      <c r="AC27843" s="108"/>
    </row>
    <row r="27844" spans="19:29" x14ac:dyDescent="0.25">
      <c r="S27844" s="108"/>
      <c r="U27844" s="108"/>
      <c r="W27844" s="108"/>
      <c r="Y27844" s="108"/>
      <c r="AA27844" s="108"/>
      <c r="AC27844" s="108"/>
    </row>
    <row r="27845" spans="19:29" x14ac:dyDescent="0.25">
      <c r="S27845" s="108"/>
      <c r="U27845" s="108"/>
      <c r="W27845" s="108"/>
      <c r="Y27845" s="108"/>
      <c r="AA27845" s="108"/>
      <c r="AC27845" s="108"/>
    </row>
    <row r="27846" spans="19:29" x14ac:dyDescent="0.25">
      <c r="S27846" s="110"/>
      <c r="U27846" s="110"/>
      <c r="W27846" s="110"/>
      <c r="Y27846" s="110"/>
      <c r="AA27846" s="110"/>
      <c r="AC27846" s="110"/>
    </row>
    <row r="27847" spans="19:29" x14ac:dyDescent="0.25">
      <c r="S27847" s="110"/>
      <c r="U27847" s="110"/>
      <c r="W27847" s="110"/>
      <c r="Y27847" s="110"/>
      <c r="AA27847" s="110"/>
      <c r="AC27847" s="110"/>
    </row>
    <row r="27848" spans="19:29" x14ac:dyDescent="0.25">
      <c r="S27848" s="110"/>
      <c r="U27848" s="110"/>
      <c r="W27848" s="110"/>
      <c r="Y27848" s="110"/>
      <c r="AA27848" s="110"/>
      <c r="AC27848" s="110"/>
    </row>
    <row r="27849" spans="19:29" x14ac:dyDescent="0.25">
      <c r="S27849" s="110"/>
      <c r="U27849" s="110"/>
      <c r="W27849" s="110"/>
      <c r="Y27849" s="110"/>
      <c r="AA27849" s="110"/>
      <c r="AC27849" s="110"/>
    </row>
    <row r="27850" spans="19:29" x14ac:dyDescent="0.25">
      <c r="S27850" s="111"/>
      <c r="U27850" s="111"/>
      <c r="W27850" s="111"/>
      <c r="Y27850" s="111"/>
      <c r="AA27850" s="111"/>
      <c r="AC27850" s="111"/>
    </row>
    <row r="27851" spans="19:29" x14ac:dyDescent="0.25">
      <c r="S27851" s="107"/>
      <c r="U27851" s="107"/>
      <c r="W27851" s="107"/>
      <c r="Y27851" s="107"/>
      <c r="AA27851" s="107"/>
      <c r="AC27851" s="107"/>
    </row>
    <row r="27852" spans="19:29" x14ac:dyDescent="0.25">
      <c r="S27852" s="108"/>
      <c r="U27852" s="108"/>
      <c r="W27852" s="108"/>
      <c r="Y27852" s="108"/>
      <c r="AA27852" s="108"/>
      <c r="AC27852" s="108"/>
    </row>
    <row r="27853" spans="19:29" x14ac:dyDescent="0.25">
      <c r="S27853" s="108"/>
      <c r="U27853" s="108"/>
      <c r="W27853" s="108"/>
      <c r="Y27853" s="108"/>
      <c r="AA27853" s="108"/>
      <c r="AC27853" s="108"/>
    </row>
    <row r="27854" spans="19:29" x14ac:dyDescent="0.25">
      <c r="S27854" s="109"/>
      <c r="U27854" s="109"/>
      <c r="W27854" s="109"/>
      <c r="Y27854" s="109"/>
      <c r="AA27854" s="109"/>
      <c r="AC27854" s="109"/>
    </row>
    <row r="27855" spans="19:29" x14ac:dyDescent="0.25">
      <c r="S27855" s="108"/>
      <c r="U27855" s="108"/>
      <c r="W27855" s="108"/>
      <c r="Y27855" s="108"/>
      <c r="AA27855" s="108"/>
      <c r="AC27855" s="108"/>
    </row>
    <row r="27856" spans="19:29" x14ac:dyDescent="0.25">
      <c r="S27856" s="108"/>
      <c r="U27856" s="108"/>
      <c r="W27856" s="108"/>
      <c r="Y27856" s="108"/>
      <c r="AA27856" s="108"/>
      <c r="AC27856" s="108"/>
    </row>
    <row r="27857" spans="19:29" x14ac:dyDescent="0.25">
      <c r="S27857" s="109"/>
      <c r="U27857" s="109"/>
      <c r="W27857" s="109"/>
      <c r="Y27857" s="109"/>
      <c r="AA27857" s="109"/>
      <c r="AC27857" s="109"/>
    </row>
    <row r="27858" spans="19:29" x14ac:dyDescent="0.25">
      <c r="S27858" s="108"/>
      <c r="U27858" s="108"/>
      <c r="W27858" s="108"/>
      <c r="Y27858" s="108"/>
      <c r="AA27858" s="108"/>
      <c r="AC27858" s="108"/>
    </row>
    <row r="27859" spans="19:29" x14ac:dyDescent="0.25">
      <c r="S27859" s="109"/>
      <c r="U27859" s="109"/>
      <c r="W27859" s="109"/>
      <c r="Y27859" s="109"/>
      <c r="AA27859" s="109"/>
      <c r="AC27859" s="109"/>
    </row>
    <row r="27860" spans="19:29" x14ac:dyDescent="0.25">
      <c r="S27860" s="108"/>
      <c r="U27860" s="108"/>
      <c r="W27860" s="108"/>
      <c r="Y27860" s="108"/>
      <c r="AA27860" s="108"/>
      <c r="AC27860" s="108"/>
    </row>
    <row r="27861" spans="19:29" x14ac:dyDescent="0.25">
      <c r="S27861" s="108"/>
      <c r="U27861" s="108"/>
      <c r="W27861" s="108"/>
      <c r="Y27861" s="108"/>
      <c r="AA27861" s="108"/>
      <c r="AC27861" s="108"/>
    </row>
    <row r="27862" spans="19:29" x14ac:dyDescent="0.25">
      <c r="S27862" s="108"/>
      <c r="U27862" s="108"/>
      <c r="W27862" s="108"/>
      <c r="Y27862" s="108"/>
      <c r="AA27862" s="108"/>
      <c r="AC27862" s="108"/>
    </row>
    <row r="27863" spans="19:29" x14ac:dyDescent="0.25">
      <c r="S27863" s="110"/>
      <c r="U27863" s="110"/>
      <c r="W27863" s="110"/>
      <c r="Y27863" s="110"/>
      <c r="AA27863" s="110"/>
      <c r="AC27863" s="110"/>
    </row>
    <row r="27864" spans="19:29" x14ac:dyDescent="0.25">
      <c r="S27864" s="110"/>
      <c r="U27864" s="110"/>
      <c r="W27864" s="110"/>
      <c r="Y27864" s="110"/>
      <c r="AA27864" s="110"/>
      <c r="AC27864" s="110"/>
    </row>
    <row r="27865" spans="19:29" x14ac:dyDescent="0.25">
      <c r="S27865" s="110"/>
      <c r="U27865" s="110"/>
      <c r="W27865" s="110"/>
      <c r="Y27865" s="110"/>
      <c r="AA27865" s="110"/>
      <c r="AC27865" s="110"/>
    </row>
    <row r="27866" spans="19:29" x14ac:dyDescent="0.25">
      <c r="S27866" s="110"/>
      <c r="U27866" s="110"/>
      <c r="W27866" s="110"/>
      <c r="Y27866" s="110"/>
      <c r="AA27866" s="110"/>
      <c r="AC27866" s="110"/>
    </row>
    <row r="27867" spans="19:29" x14ac:dyDescent="0.25">
      <c r="S27867" s="111"/>
      <c r="U27867" s="111"/>
      <c r="W27867" s="111"/>
      <c r="Y27867" s="111"/>
      <c r="AA27867" s="111"/>
      <c r="AC27867" s="111"/>
    </row>
    <row r="27868" spans="19:29" x14ac:dyDescent="0.25">
      <c r="S27868" s="107"/>
      <c r="U27868" s="107"/>
      <c r="W27868" s="107"/>
      <c r="Y27868" s="107"/>
      <c r="AA27868" s="107"/>
      <c r="AC27868" s="107"/>
    </row>
    <row r="27869" spans="19:29" x14ac:dyDescent="0.25">
      <c r="S27869" s="108"/>
      <c r="U27869" s="108"/>
      <c r="W27869" s="108"/>
      <c r="Y27869" s="108"/>
      <c r="AA27869" s="108"/>
      <c r="AC27869" s="108"/>
    </row>
    <row r="27870" spans="19:29" x14ac:dyDescent="0.25">
      <c r="S27870" s="108"/>
      <c r="U27870" s="108"/>
      <c r="W27870" s="108"/>
      <c r="Y27870" s="108"/>
      <c r="AA27870" s="108"/>
      <c r="AC27870" s="108"/>
    </row>
    <row r="27871" spans="19:29" x14ac:dyDescent="0.25">
      <c r="S27871" s="109"/>
      <c r="U27871" s="109"/>
      <c r="W27871" s="109"/>
      <c r="Y27871" s="109"/>
      <c r="AA27871" s="109"/>
      <c r="AC27871" s="109"/>
    </row>
    <row r="27872" spans="19:29" x14ac:dyDescent="0.25">
      <c r="S27872" s="108"/>
      <c r="U27872" s="108"/>
      <c r="W27872" s="108"/>
      <c r="Y27872" s="108"/>
      <c r="AA27872" s="108"/>
      <c r="AC27872" s="108"/>
    </row>
    <row r="27873" spans="19:29" x14ac:dyDescent="0.25">
      <c r="S27873" s="108"/>
      <c r="U27873" s="108"/>
      <c r="W27873" s="108"/>
      <c r="Y27873" s="108"/>
      <c r="AA27873" s="108"/>
      <c r="AC27873" s="108"/>
    </row>
    <row r="27874" spans="19:29" x14ac:dyDescent="0.25">
      <c r="S27874" s="109"/>
      <c r="U27874" s="109"/>
      <c r="W27874" s="109"/>
      <c r="Y27874" s="109"/>
      <c r="AA27874" s="109"/>
      <c r="AC27874" s="109"/>
    </row>
    <row r="27875" spans="19:29" x14ac:dyDescent="0.25">
      <c r="S27875" s="108"/>
      <c r="U27875" s="108"/>
      <c r="W27875" s="108"/>
      <c r="Y27875" s="108"/>
      <c r="AA27875" s="108"/>
      <c r="AC27875" s="108"/>
    </row>
    <row r="27876" spans="19:29" x14ac:dyDescent="0.25">
      <c r="S27876" s="109"/>
      <c r="U27876" s="109"/>
      <c r="W27876" s="109"/>
      <c r="Y27876" s="109"/>
      <c r="AA27876" s="109"/>
      <c r="AC27876" s="109"/>
    </row>
    <row r="27877" spans="19:29" x14ac:dyDescent="0.25">
      <c r="S27877" s="108"/>
      <c r="U27877" s="108"/>
      <c r="W27877" s="108"/>
      <c r="Y27877" s="108"/>
      <c r="AA27877" s="108"/>
      <c r="AC27877" s="108"/>
    </row>
    <row r="27878" spans="19:29" x14ac:dyDescent="0.25">
      <c r="S27878" s="108"/>
      <c r="U27878" s="108"/>
      <c r="W27878" s="108"/>
      <c r="Y27878" s="108"/>
      <c r="AA27878" s="108"/>
      <c r="AC27878" s="108"/>
    </row>
    <row r="27879" spans="19:29" x14ac:dyDescent="0.25">
      <c r="S27879" s="108"/>
      <c r="U27879" s="108"/>
      <c r="W27879" s="108"/>
      <c r="Y27879" s="108"/>
      <c r="AA27879" s="108"/>
      <c r="AC27879" s="108"/>
    </row>
    <row r="27880" spans="19:29" x14ac:dyDescent="0.25">
      <c r="S27880" s="110"/>
      <c r="U27880" s="110"/>
      <c r="W27880" s="110"/>
      <c r="Y27880" s="110"/>
      <c r="AA27880" s="110"/>
      <c r="AC27880" s="110"/>
    </row>
    <row r="27881" spans="19:29" x14ac:dyDescent="0.25">
      <c r="S27881" s="110"/>
      <c r="U27881" s="110"/>
      <c r="W27881" s="110"/>
      <c r="Y27881" s="110"/>
      <c r="AA27881" s="110"/>
      <c r="AC27881" s="110"/>
    </row>
    <row r="27882" spans="19:29" x14ac:dyDescent="0.25">
      <c r="S27882" s="110"/>
      <c r="U27882" s="110"/>
      <c r="W27882" s="110"/>
      <c r="Y27882" s="110"/>
      <c r="AA27882" s="110"/>
      <c r="AC27882" s="110"/>
    </row>
    <row r="27883" spans="19:29" x14ac:dyDescent="0.25">
      <c r="S27883" s="110"/>
      <c r="U27883" s="110"/>
      <c r="W27883" s="110"/>
      <c r="Y27883" s="110"/>
      <c r="AA27883" s="110"/>
      <c r="AC27883" s="110"/>
    </row>
    <row r="27884" spans="19:29" x14ac:dyDescent="0.25">
      <c r="S27884" s="111"/>
      <c r="U27884" s="111"/>
      <c r="W27884" s="111"/>
      <c r="Y27884" s="111"/>
      <c r="AA27884" s="111"/>
      <c r="AC27884" s="111"/>
    </row>
    <row r="27885" spans="19:29" x14ac:dyDescent="0.25">
      <c r="S27885" s="107"/>
      <c r="U27885" s="107"/>
      <c r="W27885" s="107"/>
      <c r="Y27885" s="107"/>
      <c r="AA27885" s="107"/>
      <c r="AC27885" s="107"/>
    </row>
    <row r="27886" spans="19:29" x14ac:dyDescent="0.25">
      <c r="S27886" s="108"/>
      <c r="U27886" s="108"/>
      <c r="W27886" s="108"/>
      <c r="Y27886" s="108"/>
      <c r="AA27886" s="108"/>
      <c r="AC27886" s="108"/>
    </row>
    <row r="27887" spans="19:29" x14ac:dyDescent="0.25">
      <c r="S27887" s="108"/>
      <c r="U27887" s="108"/>
      <c r="W27887" s="108"/>
      <c r="Y27887" s="108"/>
      <c r="AA27887" s="108"/>
      <c r="AC27887" s="108"/>
    </row>
    <row r="27888" spans="19:29" x14ac:dyDescent="0.25">
      <c r="S27888" s="109"/>
      <c r="U27888" s="109"/>
      <c r="W27888" s="109"/>
      <c r="Y27888" s="109"/>
      <c r="AA27888" s="109"/>
      <c r="AC27888" s="109"/>
    </row>
    <row r="27889" spans="19:29" x14ac:dyDescent="0.25">
      <c r="S27889" s="108"/>
      <c r="U27889" s="108"/>
      <c r="W27889" s="108"/>
      <c r="Y27889" s="108"/>
      <c r="AA27889" s="108"/>
      <c r="AC27889" s="108"/>
    </row>
    <row r="27890" spans="19:29" x14ac:dyDescent="0.25">
      <c r="S27890" s="108"/>
      <c r="U27890" s="108"/>
      <c r="W27890" s="108"/>
      <c r="Y27890" s="108"/>
      <c r="AA27890" s="108"/>
      <c r="AC27890" s="108"/>
    </row>
    <row r="27891" spans="19:29" x14ac:dyDescent="0.25">
      <c r="S27891" s="109"/>
      <c r="U27891" s="109"/>
      <c r="W27891" s="109"/>
      <c r="Y27891" s="109"/>
      <c r="AA27891" s="109"/>
      <c r="AC27891" s="109"/>
    </row>
    <row r="27892" spans="19:29" x14ac:dyDescent="0.25">
      <c r="S27892" s="108"/>
      <c r="U27892" s="108"/>
      <c r="W27892" s="108"/>
      <c r="Y27892" s="108"/>
      <c r="AA27892" s="108"/>
      <c r="AC27892" s="108"/>
    </row>
    <row r="27893" spans="19:29" x14ac:dyDescent="0.25">
      <c r="S27893" s="109"/>
      <c r="U27893" s="109"/>
      <c r="W27893" s="109"/>
      <c r="Y27893" s="109"/>
      <c r="AA27893" s="109"/>
      <c r="AC27893" s="109"/>
    </row>
    <row r="27894" spans="19:29" x14ac:dyDescent="0.25">
      <c r="S27894" s="108"/>
      <c r="U27894" s="108"/>
      <c r="W27894" s="108"/>
      <c r="Y27894" s="108"/>
      <c r="AA27894" s="108"/>
      <c r="AC27894" s="108"/>
    </row>
    <row r="27895" spans="19:29" x14ac:dyDescent="0.25">
      <c r="S27895" s="108"/>
      <c r="U27895" s="108"/>
      <c r="W27895" s="108"/>
      <c r="Y27895" s="108"/>
      <c r="AA27895" s="108"/>
      <c r="AC27895" s="108"/>
    </row>
    <row r="27896" spans="19:29" x14ac:dyDescent="0.25">
      <c r="S27896" s="108"/>
      <c r="U27896" s="108"/>
      <c r="W27896" s="108"/>
      <c r="Y27896" s="108"/>
      <c r="AA27896" s="108"/>
      <c r="AC27896" s="108"/>
    </row>
    <row r="27897" spans="19:29" x14ac:dyDescent="0.25">
      <c r="S27897" s="110"/>
      <c r="U27897" s="110"/>
      <c r="W27897" s="110"/>
      <c r="Y27897" s="110"/>
      <c r="AA27897" s="110"/>
      <c r="AC27897" s="110"/>
    </row>
    <row r="27898" spans="19:29" x14ac:dyDescent="0.25">
      <c r="S27898" s="110"/>
      <c r="U27898" s="110"/>
      <c r="W27898" s="110"/>
      <c r="Y27898" s="110"/>
      <c r="AA27898" s="110"/>
      <c r="AC27898" s="110"/>
    </row>
    <row r="27899" spans="19:29" x14ac:dyDescent="0.25">
      <c r="S27899" s="110"/>
      <c r="U27899" s="110"/>
      <c r="W27899" s="110"/>
      <c r="Y27899" s="110"/>
      <c r="AA27899" s="110"/>
      <c r="AC27899" s="110"/>
    </row>
    <row r="27900" spans="19:29" x14ac:dyDescent="0.25">
      <c r="S27900" s="110"/>
      <c r="U27900" s="110"/>
      <c r="W27900" s="110"/>
      <c r="Y27900" s="110"/>
      <c r="AA27900" s="110"/>
      <c r="AC27900" s="110"/>
    </row>
    <row r="27901" spans="19:29" x14ac:dyDescent="0.25">
      <c r="S27901" s="111"/>
      <c r="U27901" s="111"/>
      <c r="W27901" s="111"/>
      <c r="Y27901" s="111"/>
      <c r="AA27901" s="111"/>
      <c r="AC27901" s="111"/>
    </row>
    <row r="27902" spans="19:29" x14ac:dyDescent="0.25">
      <c r="S27902" s="107"/>
      <c r="U27902" s="107"/>
      <c r="W27902" s="107"/>
      <c r="Y27902" s="107"/>
      <c r="AA27902" s="107"/>
      <c r="AC27902" s="107"/>
    </row>
    <row r="27903" spans="19:29" x14ac:dyDescent="0.25">
      <c r="S27903" s="108"/>
      <c r="U27903" s="108"/>
      <c r="W27903" s="108"/>
      <c r="Y27903" s="108"/>
      <c r="AA27903" s="108"/>
      <c r="AC27903" s="108"/>
    </row>
    <row r="27904" spans="19:29" x14ac:dyDescent="0.25">
      <c r="S27904" s="108"/>
      <c r="U27904" s="108"/>
      <c r="W27904" s="108"/>
      <c r="Y27904" s="108"/>
      <c r="AA27904" s="108"/>
      <c r="AC27904" s="108"/>
    </row>
    <row r="27905" spans="19:29" x14ac:dyDescent="0.25">
      <c r="S27905" s="109"/>
      <c r="U27905" s="109"/>
      <c r="W27905" s="109"/>
      <c r="Y27905" s="109"/>
      <c r="AA27905" s="109"/>
      <c r="AC27905" s="109"/>
    </row>
    <row r="27906" spans="19:29" x14ac:dyDescent="0.25">
      <c r="S27906" s="108"/>
      <c r="U27906" s="108"/>
      <c r="W27906" s="108"/>
      <c r="Y27906" s="108"/>
      <c r="AA27906" s="108"/>
      <c r="AC27906" s="108"/>
    </row>
    <row r="27907" spans="19:29" x14ac:dyDescent="0.25">
      <c r="S27907" s="108"/>
      <c r="U27907" s="108"/>
      <c r="W27907" s="108"/>
      <c r="Y27907" s="108"/>
      <c r="AA27907" s="108"/>
      <c r="AC27907" s="108"/>
    </row>
    <row r="27908" spans="19:29" x14ac:dyDescent="0.25">
      <c r="S27908" s="109"/>
      <c r="U27908" s="109"/>
      <c r="W27908" s="109"/>
      <c r="Y27908" s="109"/>
      <c r="AA27908" s="109"/>
      <c r="AC27908" s="109"/>
    </row>
    <row r="27909" spans="19:29" x14ac:dyDescent="0.25">
      <c r="S27909" s="108"/>
      <c r="U27909" s="108"/>
      <c r="W27909" s="108"/>
      <c r="Y27909" s="108"/>
      <c r="AA27909" s="108"/>
      <c r="AC27909" s="108"/>
    </row>
    <row r="27910" spans="19:29" x14ac:dyDescent="0.25">
      <c r="S27910" s="109"/>
      <c r="U27910" s="109"/>
      <c r="W27910" s="109"/>
      <c r="Y27910" s="109"/>
      <c r="AA27910" s="109"/>
      <c r="AC27910" s="109"/>
    </row>
    <row r="27911" spans="19:29" x14ac:dyDescent="0.25">
      <c r="S27911" s="108"/>
      <c r="U27911" s="108"/>
      <c r="W27911" s="108"/>
      <c r="Y27911" s="108"/>
      <c r="AA27911" s="108"/>
      <c r="AC27911" s="108"/>
    </row>
    <row r="27912" spans="19:29" x14ac:dyDescent="0.25">
      <c r="S27912" s="108"/>
      <c r="U27912" s="108"/>
      <c r="W27912" s="108"/>
      <c r="Y27912" s="108"/>
      <c r="AA27912" s="108"/>
      <c r="AC27912" s="108"/>
    </row>
    <row r="27913" spans="19:29" x14ac:dyDescent="0.25">
      <c r="S27913" s="108"/>
      <c r="U27913" s="108"/>
      <c r="W27913" s="108"/>
      <c r="Y27913" s="108"/>
      <c r="AA27913" s="108"/>
      <c r="AC27913" s="108"/>
    </row>
    <row r="27914" spans="19:29" x14ac:dyDescent="0.25">
      <c r="S27914" s="110"/>
      <c r="U27914" s="110"/>
      <c r="W27914" s="110"/>
      <c r="Y27914" s="110"/>
      <c r="AA27914" s="110"/>
      <c r="AC27914" s="110"/>
    </row>
    <row r="27915" spans="19:29" x14ac:dyDescent="0.25">
      <c r="S27915" s="110"/>
      <c r="U27915" s="110"/>
      <c r="W27915" s="110"/>
      <c r="Y27915" s="110"/>
      <c r="AA27915" s="110"/>
      <c r="AC27915" s="110"/>
    </row>
    <row r="27916" spans="19:29" x14ac:dyDescent="0.25">
      <c r="S27916" s="110"/>
      <c r="U27916" s="110"/>
      <c r="W27916" s="110"/>
      <c r="Y27916" s="110"/>
      <c r="AA27916" s="110"/>
      <c r="AC27916" s="110"/>
    </row>
    <row r="27917" spans="19:29" x14ac:dyDescent="0.25">
      <c r="S27917" s="110"/>
      <c r="U27917" s="110"/>
      <c r="W27917" s="110"/>
      <c r="Y27917" s="110"/>
      <c r="AA27917" s="110"/>
      <c r="AC27917" s="110"/>
    </row>
    <row r="27918" spans="19:29" x14ac:dyDescent="0.25">
      <c r="S27918" s="111"/>
      <c r="U27918" s="111"/>
      <c r="W27918" s="111"/>
      <c r="Y27918" s="111"/>
      <c r="AA27918" s="111"/>
      <c r="AC27918" s="111"/>
    </row>
    <row r="27919" spans="19:29" x14ac:dyDescent="0.25">
      <c r="S27919" s="107"/>
      <c r="U27919" s="107"/>
      <c r="W27919" s="107"/>
      <c r="Y27919" s="107"/>
      <c r="AA27919" s="107"/>
      <c r="AC27919" s="107"/>
    </row>
    <row r="27920" spans="19:29" x14ac:dyDescent="0.25">
      <c r="S27920" s="108"/>
      <c r="U27920" s="108"/>
      <c r="W27920" s="108"/>
      <c r="Y27920" s="108"/>
      <c r="AA27920" s="108"/>
      <c r="AC27920" s="108"/>
    </row>
    <row r="27921" spans="19:29" x14ac:dyDescent="0.25">
      <c r="S27921" s="108"/>
      <c r="U27921" s="108"/>
      <c r="W27921" s="108"/>
      <c r="Y27921" s="108"/>
      <c r="AA27921" s="108"/>
      <c r="AC27921" s="108"/>
    </row>
    <row r="27922" spans="19:29" x14ac:dyDescent="0.25">
      <c r="S27922" s="109"/>
      <c r="U27922" s="109"/>
      <c r="W27922" s="109"/>
      <c r="Y27922" s="109"/>
      <c r="AA27922" s="109"/>
      <c r="AC27922" s="109"/>
    </row>
    <row r="27923" spans="19:29" x14ac:dyDescent="0.25">
      <c r="S27923" s="108"/>
      <c r="U27923" s="108"/>
      <c r="W27923" s="108"/>
      <c r="Y27923" s="108"/>
      <c r="AA27923" s="108"/>
      <c r="AC27923" s="108"/>
    </row>
    <row r="27924" spans="19:29" x14ac:dyDescent="0.25">
      <c r="S27924" s="108"/>
      <c r="U27924" s="108"/>
      <c r="W27924" s="108"/>
      <c r="Y27924" s="108"/>
      <c r="AA27924" s="108"/>
      <c r="AC27924" s="108"/>
    </row>
    <row r="27925" spans="19:29" x14ac:dyDescent="0.25">
      <c r="S27925" s="109"/>
      <c r="U27925" s="109"/>
      <c r="W27925" s="109"/>
      <c r="Y27925" s="109"/>
      <c r="AA27925" s="109"/>
      <c r="AC27925" s="109"/>
    </row>
    <row r="27926" spans="19:29" x14ac:dyDescent="0.25">
      <c r="S27926" s="108"/>
      <c r="U27926" s="108"/>
      <c r="W27926" s="108"/>
      <c r="Y27926" s="108"/>
      <c r="AA27926" s="108"/>
      <c r="AC27926" s="108"/>
    </row>
    <row r="27927" spans="19:29" x14ac:dyDescent="0.25">
      <c r="S27927" s="109"/>
      <c r="U27927" s="109"/>
      <c r="W27927" s="109"/>
      <c r="Y27927" s="109"/>
      <c r="AA27927" s="109"/>
      <c r="AC27927" s="109"/>
    </row>
    <row r="27928" spans="19:29" x14ac:dyDescent="0.25">
      <c r="S27928" s="108"/>
      <c r="U27928" s="108"/>
      <c r="W27928" s="108"/>
      <c r="Y27928" s="108"/>
      <c r="AA27928" s="108"/>
      <c r="AC27928" s="108"/>
    </row>
    <row r="27929" spans="19:29" x14ac:dyDescent="0.25">
      <c r="S27929" s="108"/>
      <c r="U27929" s="108"/>
      <c r="W27929" s="108"/>
      <c r="Y27929" s="108"/>
      <c r="AA27929" s="108"/>
      <c r="AC27929" s="108"/>
    </row>
    <row r="27930" spans="19:29" x14ac:dyDescent="0.25">
      <c r="S27930" s="108"/>
      <c r="U27930" s="108"/>
      <c r="W27930" s="108"/>
      <c r="Y27930" s="108"/>
      <c r="AA27930" s="108"/>
      <c r="AC27930" s="108"/>
    </row>
    <row r="27931" spans="19:29" x14ac:dyDescent="0.25">
      <c r="S27931" s="110"/>
      <c r="U27931" s="110"/>
      <c r="W27931" s="110"/>
      <c r="Y27931" s="110"/>
      <c r="AA27931" s="110"/>
      <c r="AC27931" s="110"/>
    </row>
    <row r="27932" spans="19:29" x14ac:dyDescent="0.25">
      <c r="S27932" s="110"/>
      <c r="U27932" s="110"/>
      <c r="W27932" s="110"/>
      <c r="Y27932" s="110"/>
      <c r="AA27932" s="110"/>
      <c r="AC27932" s="110"/>
    </row>
    <row r="27933" spans="19:29" x14ac:dyDescent="0.25">
      <c r="S27933" s="110"/>
      <c r="U27933" s="110"/>
      <c r="W27933" s="110"/>
      <c r="Y27933" s="110"/>
      <c r="AA27933" s="110"/>
      <c r="AC27933" s="110"/>
    </row>
    <row r="27934" spans="19:29" x14ac:dyDescent="0.25">
      <c r="S27934" s="110"/>
      <c r="U27934" s="110"/>
      <c r="W27934" s="110"/>
      <c r="Y27934" s="110"/>
      <c r="AA27934" s="110"/>
      <c r="AC27934" s="110"/>
    </row>
    <row r="27935" spans="19:29" x14ac:dyDescent="0.25">
      <c r="S27935" s="111"/>
      <c r="U27935" s="111"/>
      <c r="W27935" s="111"/>
      <c r="Y27935" s="111"/>
      <c r="AA27935" s="111"/>
      <c r="AC27935" s="111"/>
    </row>
    <row r="27936" spans="19:29" x14ac:dyDescent="0.25">
      <c r="S27936" s="107"/>
      <c r="U27936" s="107"/>
      <c r="W27936" s="107"/>
      <c r="Y27936" s="107"/>
      <c r="AA27936" s="107"/>
      <c r="AC27936" s="107"/>
    </row>
    <row r="27937" spans="19:29" x14ac:dyDescent="0.25">
      <c r="S27937" s="108"/>
      <c r="U27937" s="108"/>
      <c r="W27937" s="108"/>
      <c r="Y27937" s="108"/>
      <c r="AA27937" s="108"/>
      <c r="AC27937" s="108"/>
    </row>
    <row r="27938" spans="19:29" x14ac:dyDescent="0.25">
      <c r="S27938" s="108"/>
      <c r="U27938" s="108"/>
      <c r="W27938" s="108"/>
      <c r="Y27938" s="108"/>
      <c r="AA27938" s="108"/>
      <c r="AC27938" s="108"/>
    </row>
    <row r="27939" spans="19:29" x14ac:dyDescent="0.25">
      <c r="S27939" s="109"/>
      <c r="U27939" s="109"/>
      <c r="W27939" s="109"/>
      <c r="Y27939" s="109"/>
      <c r="AA27939" s="109"/>
      <c r="AC27939" s="109"/>
    </row>
    <row r="27940" spans="19:29" x14ac:dyDescent="0.25">
      <c r="S27940" s="108"/>
      <c r="U27940" s="108"/>
      <c r="W27940" s="108"/>
      <c r="Y27940" s="108"/>
      <c r="AA27940" s="108"/>
      <c r="AC27940" s="108"/>
    </row>
    <row r="27941" spans="19:29" x14ac:dyDescent="0.25">
      <c r="S27941" s="108"/>
      <c r="U27941" s="108"/>
      <c r="W27941" s="108"/>
      <c r="Y27941" s="108"/>
      <c r="AA27941" s="108"/>
      <c r="AC27941" s="108"/>
    </row>
    <row r="27942" spans="19:29" x14ac:dyDescent="0.25">
      <c r="S27942" s="109"/>
      <c r="U27942" s="109"/>
      <c r="W27942" s="109"/>
      <c r="Y27942" s="109"/>
      <c r="AA27942" s="109"/>
      <c r="AC27942" s="109"/>
    </row>
    <row r="27943" spans="19:29" x14ac:dyDescent="0.25">
      <c r="S27943" s="108"/>
      <c r="U27943" s="108"/>
      <c r="W27943" s="108"/>
      <c r="Y27943" s="108"/>
      <c r="AA27943" s="108"/>
      <c r="AC27943" s="108"/>
    </row>
    <row r="27944" spans="19:29" x14ac:dyDescent="0.25">
      <c r="S27944" s="109"/>
      <c r="U27944" s="109"/>
      <c r="W27944" s="109"/>
      <c r="Y27944" s="109"/>
      <c r="AA27944" s="109"/>
      <c r="AC27944" s="109"/>
    </row>
    <row r="27945" spans="19:29" x14ac:dyDescent="0.25">
      <c r="S27945" s="108"/>
      <c r="U27945" s="108"/>
      <c r="W27945" s="108"/>
      <c r="Y27945" s="108"/>
      <c r="AA27945" s="108"/>
      <c r="AC27945" s="108"/>
    </row>
    <row r="27946" spans="19:29" x14ac:dyDescent="0.25">
      <c r="S27946" s="108"/>
      <c r="U27946" s="108"/>
      <c r="W27946" s="108"/>
      <c r="Y27946" s="108"/>
      <c r="AA27946" s="108"/>
      <c r="AC27946" s="108"/>
    </row>
    <row r="27947" spans="19:29" x14ac:dyDescent="0.25">
      <c r="S27947" s="108"/>
      <c r="U27947" s="108"/>
      <c r="W27947" s="108"/>
      <c r="Y27947" s="108"/>
      <c r="AA27947" s="108"/>
      <c r="AC27947" s="108"/>
    </row>
    <row r="27948" spans="19:29" x14ac:dyDescent="0.25">
      <c r="S27948" s="110"/>
      <c r="U27948" s="110"/>
      <c r="W27948" s="110"/>
      <c r="Y27948" s="110"/>
      <c r="AA27948" s="110"/>
      <c r="AC27948" s="110"/>
    </row>
    <row r="27949" spans="19:29" x14ac:dyDescent="0.25">
      <c r="S27949" s="110"/>
      <c r="U27949" s="110"/>
      <c r="W27949" s="110"/>
      <c r="Y27949" s="110"/>
      <c r="AA27949" s="110"/>
      <c r="AC27949" s="110"/>
    </row>
    <row r="27950" spans="19:29" x14ac:dyDescent="0.25">
      <c r="S27950" s="110"/>
      <c r="U27950" s="110"/>
      <c r="W27950" s="110"/>
      <c r="Y27950" s="110"/>
      <c r="AA27950" s="110"/>
      <c r="AC27950" s="110"/>
    </row>
    <row r="27951" spans="19:29" x14ac:dyDescent="0.25">
      <c r="S27951" s="110"/>
      <c r="U27951" s="110"/>
      <c r="W27951" s="110"/>
      <c r="Y27951" s="110"/>
      <c r="AA27951" s="110"/>
      <c r="AC27951" s="110"/>
    </row>
    <row r="27952" spans="19:29" x14ac:dyDescent="0.25">
      <c r="S27952" s="111"/>
      <c r="U27952" s="111"/>
      <c r="W27952" s="111"/>
      <c r="Y27952" s="111"/>
      <c r="AA27952" s="111"/>
      <c r="AC27952" s="111"/>
    </row>
    <row r="27953" spans="19:29" x14ac:dyDescent="0.25">
      <c r="S27953" s="107"/>
      <c r="U27953" s="107"/>
      <c r="W27953" s="107"/>
      <c r="Y27953" s="107"/>
      <c r="AA27953" s="107"/>
      <c r="AC27953" s="107"/>
    </row>
    <row r="27954" spans="19:29" x14ac:dyDescent="0.25">
      <c r="S27954" s="108"/>
      <c r="U27954" s="108"/>
      <c r="W27954" s="108"/>
      <c r="Y27954" s="108"/>
      <c r="AA27954" s="108"/>
      <c r="AC27954" s="108"/>
    </row>
    <row r="27955" spans="19:29" x14ac:dyDescent="0.25">
      <c r="S27955" s="108"/>
      <c r="U27955" s="108"/>
      <c r="W27955" s="108"/>
      <c r="Y27955" s="108"/>
      <c r="AA27955" s="108"/>
      <c r="AC27955" s="108"/>
    </row>
    <row r="27956" spans="19:29" x14ac:dyDescent="0.25">
      <c r="S27956" s="109"/>
      <c r="U27956" s="109"/>
      <c r="W27956" s="109"/>
      <c r="Y27956" s="109"/>
      <c r="AA27956" s="109"/>
      <c r="AC27956" s="109"/>
    </row>
    <row r="27957" spans="19:29" x14ac:dyDescent="0.25">
      <c r="S27957" s="108"/>
      <c r="U27957" s="108"/>
      <c r="W27957" s="108"/>
      <c r="Y27957" s="108"/>
      <c r="AA27957" s="108"/>
      <c r="AC27957" s="108"/>
    </row>
    <row r="27958" spans="19:29" x14ac:dyDescent="0.25">
      <c r="S27958" s="108"/>
      <c r="U27958" s="108"/>
      <c r="W27958" s="108"/>
      <c r="Y27958" s="108"/>
      <c r="AA27958" s="108"/>
      <c r="AC27958" s="108"/>
    </row>
    <row r="27959" spans="19:29" x14ac:dyDescent="0.25">
      <c r="S27959" s="109"/>
      <c r="U27959" s="109"/>
      <c r="W27959" s="109"/>
      <c r="Y27959" s="109"/>
      <c r="AA27959" s="109"/>
      <c r="AC27959" s="109"/>
    </row>
    <row r="27960" spans="19:29" x14ac:dyDescent="0.25">
      <c r="S27960" s="108"/>
      <c r="U27960" s="108"/>
      <c r="W27960" s="108"/>
      <c r="Y27960" s="108"/>
      <c r="AA27960" s="108"/>
      <c r="AC27960" s="108"/>
    </row>
    <row r="27961" spans="19:29" x14ac:dyDescent="0.25">
      <c r="S27961" s="109"/>
      <c r="U27961" s="109"/>
      <c r="W27961" s="109"/>
      <c r="Y27961" s="109"/>
      <c r="AA27961" s="109"/>
      <c r="AC27961" s="109"/>
    </row>
    <row r="27962" spans="19:29" x14ac:dyDescent="0.25">
      <c r="S27962" s="108"/>
      <c r="U27962" s="108"/>
      <c r="W27962" s="108"/>
      <c r="Y27962" s="108"/>
      <c r="AA27962" s="108"/>
      <c r="AC27962" s="108"/>
    </row>
    <row r="27963" spans="19:29" x14ac:dyDescent="0.25">
      <c r="S27963" s="108"/>
      <c r="U27963" s="108"/>
      <c r="W27963" s="108"/>
      <c r="Y27963" s="108"/>
      <c r="AA27963" s="108"/>
      <c r="AC27963" s="108"/>
    </row>
    <row r="27964" spans="19:29" x14ac:dyDescent="0.25">
      <c r="S27964" s="108"/>
      <c r="U27964" s="108"/>
      <c r="W27964" s="108"/>
      <c r="Y27964" s="108"/>
      <c r="AA27964" s="108"/>
      <c r="AC27964" s="108"/>
    </row>
    <row r="27965" spans="19:29" x14ac:dyDescent="0.25">
      <c r="S27965" s="110"/>
      <c r="U27965" s="110"/>
      <c r="W27965" s="110"/>
      <c r="Y27965" s="110"/>
      <c r="AA27965" s="110"/>
      <c r="AC27965" s="110"/>
    </row>
    <row r="27966" spans="19:29" x14ac:dyDescent="0.25">
      <c r="S27966" s="110"/>
      <c r="U27966" s="110"/>
      <c r="W27966" s="110"/>
      <c r="Y27966" s="110"/>
      <c r="AA27966" s="110"/>
      <c r="AC27966" s="110"/>
    </row>
    <row r="27967" spans="19:29" x14ac:dyDescent="0.25">
      <c r="S27967" s="110"/>
      <c r="U27967" s="110"/>
      <c r="W27967" s="110"/>
      <c r="Y27967" s="110"/>
      <c r="AA27967" s="110"/>
      <c r="AC27967" s="110"/>
    </row>
    <row r="27968" spans="19:29" x14ac:dyDescent="0.25">
      <c r="S27968" s="110"/>
      <c r="U27968" s="110"/>
      <c r="W27968" s="110"/>
      <c r="Y27968" s="110"/>
      <c r="AA27968" s="110"/>
      <c r="AC27968" s="110"/>
    </row>
    <row r="27969" spans="19:29" x14ac:dyDescent="0.25">
      <c r="S27969" s="111"/>
      <c r="U27969" s="111"/>
      <c r="W27969" s="111"/>
      <c r="Y27969" s="111"/>
      <c r="AA27969" s="111"/>
      <c r="AC27969" s="111"/>
    </row>
    <row r="27970" spans="19:29" x14ac:dyDescent="0.25">
      <c r="S27970" s="107"/>
      <c r="U27970" s="107"/>
      <c r="W27970" s="107"/>
      <c r="Y27970" s="107"/>
      <c r="AA27970" s="107"/>
      <c r="AC27970" s="107"/>
    </row>
    <row r="27971" spans="19:29" x14ac:dyDescent="0.25">
      <c r="S27971" s="108"/>
      <c r="U27971" s="108"/>
      <c r="W27971" s="108"/>
      <c r="Y27971" s="108"/>
      <c r="AA27971" s="108"/>
      <c r="AC27971" s="108"/>
    </row>
    <row r="27972" spans="19:29" x14ac:dyDescent="0.25">
      <c r="S27972" s="108"/>
      <c r="U27972" s="108"/>
      <c r="W27972" s="108"/>
      <c r="Y27972" s="108"/>
      <c r="AA27972" s="108"/>
      <c r="AC27972" s="108"/>
    </row>
    <row r="27973" spans="19:29" x14ac:dyDescent="0.25">
      <c r="S27973" s="109"/>
      <c r="U27973" s="109"/>
      <c r="W27973" s="109"/>
      <c r="Y27973" s="109"/>
      <c r="AA27973" s="109"/>
      <c r="AC27973" s="109"/>
    </row>
    <row r="27974" spans="19:29" x14ac:dyDescent="0.25">
      <c r="S27974" s="108"/>
      <c r="U27974" s="108"/>
      <c r="W27974" s="108"/>
      <c r="Y27974" s="108"/>
      <c r="AA27974" s="108"/>
      <c r="AC27974" s="108"/>
    </row>
    <row r="27975" spans="19:29" x14ac:dyDescent="0.25">
      <c r="S27975" s="108"/>
      <c r="U27975" s="108"/>
      <c r="W27975" s="108"/>
      <c r="Y27975" s="108"/>
      <c r="AA27975" s="108"/>
      <c r="AC27975" s="108"/>
    </row>
    <row r="27976" spans="19:29" x14ac:dyDescent="0.25">
      <c r="S27976" s="109"/>
      <c r="U27976" s="109"/>
      <c r="W27976" s="109"/>
      <c r="Y27976" s="109"/>
      <c r="AA27976" s="109"/>
      <c r="AC27976" s="109"/>
    </row>
    <row r="27977" spans="19:29" x14ac:dyDescent="0.25">
      <c r="S27977" s="108"/>
      <c r="U27977" s="108"/>
      <c r="W27977" s="108"/>
      <c r="Y27977" s="108"/>
      <c r="AA27977" s="108"/>
      <c r="AC27977" s="108"/>
    </row>
    <row r="27978" spans="19:29" x14ac:dyDescent="0.25">
      <c r="S27978" s="109"/>
      <c r="U27978" s="109"/>
      <c r="W27978" s="109"/>
      <c r="Y27978" s="109"/>
      <c r="AA27978" s="109"/>
      <c r="AC27978" s="109"/>
    </row>
    <row r="27979" spans="19:29" x14ac:dyDescent="0.25">
      <c r="S27979" s="108"/>
      <c r="U27979" s="108"/>
      <c r="W27979" s="108"/>
      <c r="Y27979" s="108"/>
      <c r="AA27979" s="108"/>
      <c r="AC27979" s="108"/>
    </row>
    <row r="27980" spans="19:29" x14ac:dyDescent="0.25">
      <c r="S27980" s="108"/>
      <c r="U27980" s="108"/>
      <c r="W27980" s="108"/>
      <c r="Y27980" s="108"/>
      <c r="AA27980" s="108"/>
      <c r="AC27980" s="108"/>
    </row>
    <row r="27981" spans="19:29" x14ac:dyDescent="0.25">
      <c r="S27981" s="108"/>
      <c r="U27981" s="108"/>
      <c r="W27981" s="108"/>
      <c r="Y27981" s="108"/>
      <c r="AA27981" s="108"/>
      <c r="AC27981" s="108"/>
    </row>
    <row r="27982" spans="19:29" x14ac:dyDescent="0.25">
      <c r="S27982" s="110"/>
      <c r="U27982" s="110"/>
      <c r="W27982" s="110"/>
      <c r="Y27982" s="110"/>
      <c r="AA27982" s="110"/>
      <c r="AC27982" s="110"/>
    </row>
    <row r="27983" spans="19:29" x14ac:dyDescent="0.25">
      <c r="S27983" s="110"/>
      <c r="U27983" s="110"/>
      <c r="W27983" s="110"/>
      <c r="Y27983" s="110"/>
      <c r="AA27983" s="110"/>
      <c r="AC27983" s="110"/>
    </row>
    <row r="27984" spans="19:29" x14ac:dyDescent="0.25">
      <c r="S27984" s="110"/>
      <c r="U27984" s="110"/>
      <c r="W27984" s="110"/>
      <c r="Y27984" s="110"/>
      <c r="AA27984" s="110"/>
      <c r="AC27984" s="110"/>
    </row>
    <row r="27985" spans="19:29" x14ac:dyDescent="0.25">
      <c r="S27985" s="110"/>
      <c r="U27985" s="110"/>
      <c r="W27985" s="110"/>
      <c r="Y27985" s="110"/>
      <c r="AA27985" s="110"/>
      <c r="AC27985" s="110"/>
    </row>
    <row r="27986" spans="19:29" x14ac:dyDescent="0.25">
      <c r="S27986" s="111"/>
      <c r="U27986" s="111"/>
      <c r="W27986" s="111"/>
      <c r="Y27986" s="111"/>
      <c r="AA27986" s="111"/>
      <c r="AC27986" s="111"/>
    </row>
    <row r="27987" spans="19:29" x14ac:dyDescent="0.25">
      <c r="S27987" s="107"/>
      <c r="U27987" s="107"/>
      <c r="W27987" s="107"/>
      <c r="Y27987" s="107"/>
      <c r="AA27987" s="107"/>
      <c r="AC27987" s="107"/>
    </row>
    <row r="27988" spans="19:29" x14ac:dyDescent="0.25">
      <c r="S27988" s="108"/>
      <c r="U27988" s="108"/>
      <c r="W27988" s="108"/>
      <c r="Y27988" s="108"/>
      <c r="AA27988" s="108"/>
      <c r="AC27988" s="108"/>
    </row>
    <row r="27989" spans="19:29" x14ac:dyDescent="0.25">
      <c r="S27989" s="108"/>
      <c r="U27989" s="108"/>
      <c r="W27989" s="108"/>
      <c r="Y27989" s="108"/>
      <c r="AA27989" s="108"/>
      <c r="AC27989" s="108"/>
    </row>
    <row r="27990" spans="19:29" x14ac:dyDescent="0.25">
      <c r="S27990" s="109"/>
      <c r="U27990" s="109"/>
      <c r="W27990" s="109"/>
      <c r="Y27990" s="109"/>
      <c r="AA27990" s="109"/>
      <c r="AC27990" s="109"/>
    </row>
    <row r="27991" spans="19:29" x14ac:dyDescent="0.25">
      <c r="S27991" s="108"/>
      <c r="U27991" s="108"/>
      <c r="W27991" s="108"/>
      <c r="Y27991" s="108"/>
      <c r="AA27991" s="108"/>
      <c r="AC27991" s="108"/>
    </row>
    <row r="27992" spans="19:29" x14ac:dyDescent="0.25">
      <c r="S27992" s="108"/>
      <c r="U27992" s="108"/>
      <c r="W27992" s="108"/>
      <c r="Y27992" s="108"/>
      <c r="AA27992" s="108"/>
      <c r="AC27992" s="108"/>
    </row>
    <row r="27993" spans="19:29" x14ac:dyDescent="0.25">
      <c r="S27993" s="109"/>
      <c r="U27993" s="109"/>
      <c r="W27993" s="109"/>
      <c r="Y27993" s="109"/>
      <c r="AA27993" s="109"/>
      <c r="AC27993" s="109"/>
    </row>
    <row r="27994" spans="19:29" x14ac:dyDescent="0.25">
      <c r="S27994" s="108"/>
      <c r="U27994" s="108"/>
      <c r="W27994" s="108"/>
      <c r="Y27994" s="108"/>
      <c r="AA27994" s="108"/>
      <c r="AC27994" s="108"/>
    </row>
    <row r="27995" spans="19:29" x14ac:dyDescent="0.25">
      <c r="S27995" s="109"/>
      <c r="U27995" s="109"/>
      <c r="W27995" s="109"/>
      <c r="Y27995" s="109"/>
      <c r="AA27995" s="109"/>
      <c r="AC27995" s="109"/>
    </row>
    <row r="27996" spans="19:29" x14ac:dyDescent="0.25">
      <c r="S27996" s="108"/>
      <c r="U27996" s="108"/>
      <c r="W27996" s="108"/>
      <c r="Y27996" s="108"/>
      <c r="AA27996" s="108"/>
      <c r="AC27996" s="108"/>
    </row>
    <row r="27997" spans="19:29" x14ac:dyDescent="0.25">
      <c r="S27997" s="108"/>
      <c r="U27997" s="108"/>
      <c r="W27997" s="108"/>
      <c r="Y27997" s="108"/>
      <c r="AA27997" s="108"/>
      <c r="AC27997" s="108"/>
    </row>
    <row r="27998" spans="19:29" x14ac:dyDescent="0.25">
      <c r="S27998" s="108"/>
      <c r="U27998" s="108"/>
      <c r="W27998" s="108"/>
      <c r="Y27998" s="108"/>
      <c r="AA27998" s="108"/>
      <c r="AC27998" s="108"/>
    </row>
    <row r="27999" spans="19:29" x14ac:dyDescent="0.25">
      <c r="S27999" s="110"/>
      <c r="U27999" s="110"/>
      <c r="W27999" s="110"/>
      <c r="Y27999" s="110"/>
      <c r="AA27999" s="110"/>
      <c r="AC27999" s="110"/>
    </row>
    <row r="28000" spans="19:29" x14ac:dyDescent="0.25">
      <c r="S28000" s="110"/>
      <c r="U28000" s="110"/>
      <c r="W28000" s="110"/>
      <c r="Y28000" s="110"/>
      <c r="AA28000" s="110"/>
      <c r="AC28000" s="110"/>
    </row>
    <row r="28001" spans="19:29" x14ac:dyDescent="0.25">
      <c r="S28001" s="110"/>
      <c r="U28001" s="110"/>
      <c r="W28001" s="110"/>
      <c r="Y28001" s="110"/>
      <c r="AA28001" s="110"/>
      <c r="AC28001" s="110"/>
    </row>
    <row r="28002" spans="19:29" x14ac:dyDescent="0.25">
      <c r="S28002" s="110"/>
      <c r="U28002" s="110"/>
      <c r="W28002" s="110"/>
      <c r="Y28002" s="110"/>
      <c r="AA28002" s="110"/>
      <c r="AC28002" s="110"/>
    </row>
    <row r="28003" spans="19:29" x14ac:dyDescent="0.25">
      <c r="S28003" s="111"/>
      <c r="U28003" s="111"/>
      <c r="W28003" s="111"/>
      <c r="Y28003" s="111"/>
      <c r="AA28003" s="111"/>
      <c r="AC28003" s="111"/>
    </row>
    <row r="28004" spans="19:29" x14ac:dyDescent="0.25">
      <c r="S28004" s="107"/>
      <c r="U28004" s="107"/>
      <c r="W28004" s="107"/>
      <c r="Y28004" s="107"/>
      <c r="AA28004" s="107"/>
      <c r="AC28004" s="107"/>
    </row>
    <row r="28005" spans="19:29" x14ac:dyDescent="0.25">
      <c r="S28005" s="108"/>
      <c r="U28005" s="108"/>
      <c r="W28005" s="108"/>
      <c r="Y28005" s="108"/>
      <c r="AA28005" s="108"/>
      <c r="AC28005" s="108"/>
    </row>
    <row r="28006" spans="19:29" x14ac:dyDescent="0.25">
      <c r="S28006" s="108"/>
      <c r="U28006" s="108"/>
      <c r="W28006" s="108"/>
      <c r="Y28006" s="108"/>
      <c r="AA28006" s="108"/>
      <c r="AC28006" s="108"/>
    </row>
    <row r="28007" spans="19:29" x14ac:dyDescent="0.25">
      <c r="S28007" s="109"/>
      <c r="U28007" s="109"/>
      <c r="W28007" s="109"/>
      <c r="Y28007" s="109"/>
      <c r="AA28007" s="109"/>
      <c r="AC28007" s="109"/>
    </row>
    <row r="28008" spans="19:29" x14ac:dyDescent="0.25">
      <c r="S28008" s="108"/>
      <c r="U28008" s="108"/>
      <c r="W28008" s="108"/>
      <c r="Y28008" s="108"/>
      <c r="AA28008" s="108"/>
      <c r="AC28008" s="108"/>
    </row>
    <row r="28009" spans="19:29" x14ac:dyDescent="0.25">
      <c r="S28009" s="108"/>
      <c r="U28009" s="108"/>
      <c r="W28009" s="108"/>
      <c r="Y28009" s="108"/>
      <c r="AA28009" s="108"/>
      <c r="AC28009" s="108"/>
    </row>
    <row r="28010" spans="19:29" x14ac:dyDescent="0.25">
      <c r="S28010" s="109"/>
      <c r="U28010" s="109"/>
      <c r="W28010" s="109"/>
      <c r="Y28010" s="109"/>
      <c r="AA28010" s="109"/>
      <c r="AC28010" s="109"/>
    </row>
    <row r="28011" spans="19:29" x14ac:dyDescent="0.25">
      <c r="S28011" s="108"/>
      <c r="U28011" s="108"/>
      <c r="W28011" s="108"/>
      <c r="Y28011" s="108"/>
      <c r="AA28011" s="108"/>
      <c r="AC28011" s="108"/>
    </row>
    <row r="28012" spans="19:29" x14ac:dyDescent="0.25">
      <c r="S28012" s="109"/>
      <c r="U28012" s="109"/>
      <c r="W28012" s="109"/>
      <c r="Y28012" s="109"/>
      <c r="AA28012" s="109"/>
      <c r="AC28012" s="109"/>
    </row>
    <row r="28013" spans="19:29" x14ac:dyDescent="0.25">
      <c r="S28013" s="108"/>
      <c r="U28013" s="108"/>
      <c r="W28013" s="108"/>
      <c r="Y28013" s="108"/>
      <c r="AA28013" s="108"/>
      <c r="AC28013" s="108"/>
    </row>
    <row r="28014" spans="19:29" x14ac:dyDescent="0.25">
      <c r="S28014" s="108"/>
      <c r="U28014" s="108"/>
      <c r="W28014" s="108"/>
      <c r="Y28014" s="108"/>
      <c r="AA28014" s="108"/>
      <c r="AC28014" s="108"/>
    </row>
    <row r="28015" spans="19:29" x14ac:dyDescent="0.25">
      <c r="S28015" s="108"/>
      <c r="U28015" s="108"/>
      <c r="W28015" s="108"/>
      <c r="Y28015" s="108"/>
      <c r="AA28015" s="108"/>
      <c r="AC28015" s="108"/>
    </row>
    <row r="28016" spans="19:29" x14ac:dyDescent="0.25">
      <c r="S28016" s="110"/>
      <c r="U28016" s="110"/>
      <c r="W28016" s="110"/>
      <c r="Y28016" s="110"/>
      <c r="AA28016" s="110"/>
      <c r="AC28016" s="110"/>
    </row>
    <row r="28017" spans="19:29" x14ac:dyDescent="0.25">
      <c r="S28017" s="110"/>
      <c r="U28017" s="110"/>
      <c r="W28017" s="110"/>
      <c r="Y28017" s="110"/>
      <c r="AA28017" s="110"/>
      <c r="AC28017" s="110"/>
    </row>
    <row r="28018" spans="19:29" x14ac:dyDescent="0.25">
      <c r="S28018" s="110"/>
      <c r="U28018" s="110"/>
      <c r="W28018" s="110"/>
      <c r="Y28018" s="110"/>
      <c r="AA28018" s="110"/>
      <c r="AC28018" s="110"/>
    </row>
    <row r="28019" spans="19:29" x14ac:dyDescent="0.25">
      <c r="S28019" s="110"/>
      <c r="U28019" s="110"/>
      <c r="W28019" s="110"/>
      <c r="Y28019" s="110"/>
      <c r="AA28019" s="110"/>
      <c r="AC28019" s="110"/>
    </row>
    <row r="28020" spans="19:29" x14ac:dyDescent="0.25">
      <c r="S28020" s="111"/>
      <c r="U28020" s="111"/>
      <c r="W28020" s="111"/>
      <c r="Y28020" s="111"/>
      <c r="AA28020" s="111"/>
      <c r="AC28020" s="111"/>
    </row>
    <row r="28021" spans="19:29" x14ac:dyDescent="0.25">
      <c r="S28021" s="107"/>
      <c r="U28021" s="107"/>
      <c r="W28021" s="107"/>
      <c r="Y28021" s="107"/>
      <c r="AA28021" s="107"/>
      <c r="AC28021" s="107"/>
    </row>
    <row r="28022" spans="19:29" x14ac:dyDescent="0.25">
      <c r="S28022" s="108"/>
      <c r="U28022" s="108"/>
      <c r="W28022" s="108"/>
      <c r="Y28022" s="108"/>
      <c r="AA28022" s="108"/>
      <c r="AC28022" s="108"/>
    </row>
    <row r="28023" spans="19:29" x14ac:dyDescent="0.25">
      <c r="S28023" s="108"/>
      <c r="U28023" s="108"/>
      <c r="W28023" s="108"/>
      <c r="Y28023" s="108"/>
      <c r="AA28023" s="108"/>
      <c r="AC28023" s="108"/>
    </row>
    <row r="28024" spans="19:29" x14ac:dyDescent="0.25">
      <c r="S28024" s="109"/>
      <c r="U28024" s="109"/>
      <c r="W28024" s="109"/>
      <c r="Y28024" s="109"/>
      <c r="AA28024" s="109"/>
      <c r="AC28024" s="109"/>
    </row>
    <row r="28025" spans="19:29" x14ac:dyDescent="0.25">
      <c r="S28025" s="108"/>
      <c r="U28025" s="108"/>
      <c r="W28025" s="108"/>
      <c r="Y28025" s="108"/>
      <c r="AA28025" s="108"/>
      <c r="AC28025" s="108"/>
    </row>
    <row r="28026" spans="19:29" x14ac:dyDescent="0.25">
      <c r="S28026" s="108"/>
      <c r="U28026" s="108"/>
      <c r="W28026" s="108"/>
      <c r="Y28026" s="108"/>
      <c r="AA28026" s="108"/>
      <c r="AC28026" s="108"/>
    </row>
    <row r="28027" spans="19:29" x14ac:dyDescent="0.25">
      <c r="S28027" s="109"/>
      <c r="U28027" s="109"/>
      <c r="W28027" s="109"/>
      <c r="Y28027" s="109"/>
      <c r="AA28027" s="109"/>
      <c r="AC28027" s="109"/>
    </row>
    <row r="28028" spans="19:29" x14ac:dyDescent="0.25">
      <c r="S28028" s="108"/>
      <c r="U28028" s="108"/>
      <c r="W28028" s="108"/>
      <c r="Y28028" s="108"/>
      <c r="AA28028" s="108"/>
      <c r="AC28028" s="108"/>
    </row>
    <row r="28029" spans="19:29" x14ac:dyDescent="0.25">
      <c r="S28029" s="109"/>
      <c r="U28029" s="109"/>
      <c r="W28029" s="109"/>
      <c r="Y28029" s="109"/>
      <c r="AA28029" s="109"/>
      <c r="AC28029" s="109"/>
    </row>
    <row r="28030" spans="19:29" x14ac:dyDescent="0.25">
      <c r="S28030" s="108"/>
      <c r="U28030" s="108"/>
      <c r="W28030" s="108"/>
      <c r="Y28030" s="108"/>
      <c r="AA28030" s="108"/>
      <c r="AC28030" s="108"/>
    </row>
    <row r="28031" spans="19:29" x14ac:dyDescent="0.25">
      <c r="S28031" s="108"/>
      <c r="U28031" s="108"/>
      <c r="W28031" s="108"/>
      <c r="Y28031" s="108"/>
      <c r="AA28031" s="108"/>
      <c r="AC28031" s="108"/>
    </row>
    <row r="28032" spans="19:29" x14ac:dyDescent="0.25">
      <c r="S28032" s="108"/>
      <c r="U28032" s="108"/>
      <c r="W28032" s="108"/>
      <c r="Y28032" s="108"/>
      <c r="AA28032" s="108"/>
      <c r="AC28032" s="108"/>
    </row>
    <row r="28033" spans="19:29" x14ac:dyDescent="0.25">
      <c r="S28033" s="110"/>
      <c r="U28033" s="110"/>
      <c r="W28033" s="110"/>
      <c r="Y28033" s="110"/>
      <c r="AA28033" s="110"/>
      <c r="AC28033" s="110"/>
    </row>
    <row r="28034" spans="19:29" x14ac:dyDescent="0.25">
      <c r="S28034" s="110"/>
      <c r="U28034" s="110"/>
      <c r="W28034" s="110"/>
      <c r="Y28034" s="110"/>
      <c r="AA28034" s="110"/>
      <c r="AC28034" s="110"/>
    </row>
    <row r="28035" spans="19:29" x14ac:dyDescent="0.25">
      <c r="S28035" s="110"/>
      <c r="U28035" s="110"/>
      <c r="W28035" s="110"/>
      <c r="Y28035" s="110"/>
      <c r="AA28035" s="110"/>
      <c r="AC28035" s="110"/>
    </row>
    <row r="28036" spans="19:29" x14ac:dyDescent="0.25">
      <c r="S28036" s="110"/>
      <c r="U28036" s="110"/>
      <c r="W28036" s="110"/>
      <c r="Y28036" s="110"/>
      <c r="AA28036" s="110"/>
      <c r="AC28036" s="110"/>
    </row>
    <row r="28037" spans="19:29" x14ac:dyDescent="0.25">
      <c r="S28037" s="111"/>
      <c r="U28037" s="111"/>
      <c r="W28037" s="111"/>
      <c r="Y28037" s="111"/>
      <c r="AA28037" s="111"/>
      <c r="AC28037" s="111"/>
    </row>
    <row r="28038" spans="19:29" x14ac:dyDescent="0.25">
      <c r="S28038" s="107"/>
      <c r="U28038" s="107"/>
      <c r="W28038" s="107"/>
      <c r="Y28038" s="107"/>
      <c r="AA28038" s="107"/>
      <c r="AC28038" s="107"/>
    </row>
    <row r="28039" spans="19:29" x14ac:dyDescent="0.25">
      <c r="S28039" s="108"/>
      <c r="U28039" s="108"/>
      <c r="W28039" s="108"/>
      <c r="Y28039" s="108"/>
      <c r="AA28039" s="108"/>
      <c r="AC28039" s="108"/>
    </row>
    <row r="28040" spans="19:29" x14ac:dyDescent="0.25">
      <c r="S28040" s="108"/>
      <c r="U28040" s="108"/>
      <c r="W28040" s="108"/>
      <c r="Y28040" s="108"/>
      <c r="AA28040" s="108"/>
      <c r="AC28040" s="108"/>
    </row>
    <row r="28041" spans="19:29" x14ac:dyDescent="0.25">
      <c r="S28041" s="109"/>
      <c r="U28041" s="109"/>
      <c r="W28041" s="109"/>
      <c r="Y28041" s="109"/>
      <c r="AA28041" s="109"/>
      <c r="AC28041" s="109"/>
    </row>
    <row r="28042" spans="19:29" x14ac:dyDescent="0.25">
      <c r="S28042" s="108"/>
      <c r="U28042" s="108"/>
      <c r="W28042" s="108"/>
      <c r="Y28042" s="108"/>
      <c r="AA28042" s="108"/>
      <c r="AC28042" s="108"/>
    </row>
    <row r="28043" spans="19:29" x14ac:dyDescent="0.25">
      <c r="S28043" s="108"/>
      <c r="U28043" s="108"/>
      <c r="W28043" s="108"/>
      <c r="Y28043" s="108"/>
      <c r="AA28043" s="108"/>
      <c r="AC28043" s="108"/>
    </row>
    <row r="28044" spans="19:29" x14ac:dyDescent="0.25">
      <c r="S28044" s="109"/>
      <c r="U28044" s="109"/>
      <c r="W28044" s="109"/>
      <c r="Y28044" s="109"/>
      <c r="AA28044" s="109"/>
      <c r="AC28044" s="109"/>
    </row>
    <row r="28045" spans="19:29" x14ac:dyDescent="0.25">
      <c r="S28045" s="108"/>
      <c r="U28045" s="108"/>
      <c r="W28045" s="108"/>
      <c r="Y28045" s="108"/>
      <c r="AA28045" s="108"/>
      <c r="AC28045" s="108"/>
    </row>
    <row r="28046" spans="19:29" x14ac:dyDescent="0.25">
      <c r="S28046" s="109"/>
      <c r="U28046" s="109"/>
      <c r="W28046" s="109"/>
      <c r="Y28046" s="109"/>
      <c r="AA28046" s="109"/>
      <c r="AC28046" s="109"/>
    </row>
    <row r="28047" spans="19:29" x14ac:dyDescent="0.25">
      <c r="S28047" s="108"/>
      <c r="U28047" s="108"/>
      <c r="W28047" s="108"/>
      <c r="Y28047" s="108"/>
      <c r="AA28047" s="108"/>
      <c r="AC28047" s="108"/>
    </row>
    <row r="28048" spans="19:29" x14ac:dyDescent="0.25">
      <c r="S28048" s="108"/>
      <c r="U28048" s="108"/>
      <c r="W28048" s="108"/>
      <c r="Y28048" s="108"/>
      <c r="AA28048" s="108"/>
      <c r="AC28048" s="108"/>
    </row>
    <row r="28049" spans="19:29" x14ac:dyDescent="0.25">
      <c r="S28049" s="108"/>
      <c r="U28049" s="108"/>
      <c r="W28049" s="108"/>
      <c r="Y28049" s="108"/>
      <c r="AA28049" s="108"/>
      <c r="AC28049" s="108"/>
    </row>
    <row r="28050" spans="19:29" x14ac:dyDescent="0.25">
      <c r="S28050" s="110"/>
      <c r="U28050" s="110"/>
      <c r="W28050" s="110"/>
      <c r="Y28050" s="110"/>
      <c r="AA28050" s="110"/>
      <c r="AC28050" s="110"/>
    </row>
    <row r="28051" spans="19:29" x14ac:dyDescent="0.25">
      <c r="S28051" s="110"/>
      <c r="U28051" s="110"/>
      <c r="W28051" s="110"/>
      <c r="Y28051" s="110"/>
      <c r="AA28051" s="110"/>
      <c r="AC28051" s="110"/>
    </row>
    <row r="28052" spans="19:29" x14ac:dyDescent="0.25">
      <c r="S28052" s="110"/>
      <c r="U28052" s="110"/>
      <c r="W28052" s="110"/>
      <c r="Y28052" s="110"/>
      <c r="AA28052" s="110"/>
      <c r="AC28052" s="110"/>
    </row>
    <row r="28053" spans="19:29" x14ac:dyDescent="0.25">
      <c r="S28053" s="110"/>
      <c r="U28053" s="110"/>
      <c r="W28053" s="110"/>
      <c r="Y28053" s="110"/>
      <c r="AA28053" s="110"/>
      <c r="AC28053" s="110"/>
    </row>
    <row r="28054" spans="19:29" x14ac:dyDescent="0.25">
      <c r="S28054" s="111"/>
      <c r="U28054" s="111"/>
      <c r="W28054" s="111"/>
      <c r="Y28054" s="111"/>
      <c r="AA28054" s="111"/>
      <c r="AC28054" s="111"/>
    </row>
    <row r="28055" spans="19:29" x14ac:dyDescent="0.25">
      <c r="S28055" s="107"/>
      <c r="U28055" s="107"/>
      <c r="W28055" s="107"/>
      <c r="Y28055" s="107"/>
      <c r="AA28055" s="107"/>
      <c r="AC28055" s="107"/>
    </row>
    <row r="28056" spans="19:29" x14ac:dyDescent="0.25">
      <c r="S28056" s="108"/>
      <c r="U28056" s="108"/>
      <c r="W28056" s="108"/>
      <c r="Y28056" s="108"/>
      <c r="AA28056" s="108"/>
      <c r="AC28056" s="108"/>
    </row>
    <row r="28057" spans="19:29" x14ac:dyDescent="0.25">
      <c r="S28057" s="108"/>
      <c r="U28057" s="108"/>
      <c r="W28057" s="108"/>
      <c r="Y28057" s="108"/>
      <c r="AA28057" s="108"/>
      <c r="AC28057" s="108"/>
    </row>
    <row r="28058" spans="19:29" x14ac:dyDescent="0.25">
      <c r="S28058" s="109"/>
      <c r="U28058" s="109"/>
      <c r="W28058" s="109"/>
      <c r="Y28058" s="109"/>
      <c r="AA28058" s="109"/>
      <c r="AC28058" s="109"/>
    </row>
    <row r="28059" spans="19:29" x14ac:dyDescent="0.25">
      <c r="S28059" s="108"/>
      <c r="U28059" s="108"/>
      <c r="W28059" s="108"/>
      <c r="Y28059" s="108"/>
      <c r="AA28059" s="108"/>
      <c r="AC28059" s="108"/>
    </row>
    <row r="28060" spans="19:29" x14ac:dyDescent="0.25">
      <c r="S28060" s="108"/>
      <c r="U28060" s="108"/>
      <c r="W28060" s="108"/>
      <c r="Y28060" s="108"/>
      <c r="AA28060" s="108"/>
      <c r="AC28060" s="108"/>
    </row>
    <row r="28061" spans="19:29" x14ac:dyDescent="0.25">
      <c r="S28061" s="109"/>
      <c r="U28061" s="109"/>
      <c r="W28061" s="109"/>
      <c r="Y28061" s="109"/>
      <c r="AA28061" s="109"/>
      <c r="AC28061" s="109"/>
    </row>
    <row r="28062" spans="19:29" x14ac:dyDescent="0.25">
      <c r="S28062" s="108"/>
      <c r="U28062" s="108"/>
      <c r="W28062" s="108"/>
      <c r="Y28062" s="108"/>
      <c r="AA28062" s="108"/>
      <c r="AC28062" s="108"/>
    </row>
    <row r="28063" spans="19:29" x14ac:dyDescent="0.25">
      <c r="S28063" s="109"/>
      <c r="U28063" s="109"/>
      <c r="W28063" s="109"/>
      <c r="Y28063" s="109"/>
      <c r="AA28063" s="109"/>
      <c r="AC28063" s="109"/>
    </row>
    <row r="28064" spans="19:29" x14ac:dyDescent="0.25">
      <c r="S28064" s="108"/>
      <c r="U28064" s="108"/>
      <c r="W28064" s="108"/>
      <c r="Y28064" s="108"/>
      <c r="AA28064" s="108"/>
      <c r="AC28064" s="108"/>
    </row>
    <row r="28065" spans="19:29" x14ac:dyDescent="0.25">
      <c r="S28065" s="108"/>
      <c r="U28065" s="108"/>
      <c r="W28065" s="108"/>
      <c r="Y28065" s="108"/>
      <c r="AA28065" s="108"/>
      <c r="AC28065" s="108"/>
    </row>
    <row r="28066" spans="19:29" x14ac:dyDescent="0.25">
      <c r="S28066" s="108"/>
      <c r="U28066" s="108"/>
      <c r="W28066" s="108"/>
      <c r="Y28066" s="108"/>
      <c r="AA28066" s="108"/>
      <c r="AC28066" s="108"/>
    </row>
    <row r="28067" spans="19:29" x14ac:dyDescent="0.25">
      <c r="S28067" s="110"/>
      <c r="U28067" s="110"/>
      <c r="W28067" s="110"/>
      <c r="Y28067" s="110"/>
      <c r="AA28067" s="110"/>
      <c r="AC28067" s="110"/>
    </row>
    <row r="28068" spans="19:29" x14ac:dyDescent="0.25">
      <c r="S28068" s="110"/>
      <c r="U28068" s="110"/>
      <c r="W28068" s="110"/>
      <c r="Y28068" s="110"/>
      <c r="AA28068" s="110"/>
      <c r="AC28068" s="110"/>
    </row>
    <row r="28069" spans="19:29" x14ac:dyDescent="0.25">
      <c r="S28069" s="110"/>
      <c r="U28069" s="110"/>
      <c r="W28069" s="110"/>
      <c r="Y28069" s="110"/>
      <c r="AA28069" s="110"/>
      <c r="AC28069" s="110"/>
    </row>
    <row r="28070" spans="19:29" x14ac:dyDescent="0.25">
      <c r="S28070" s="110"/>
      <c r="U28070" s="110"/>
      <c r="W28070" s="110"/>
      <c r="Y28070" s="110"/>
      <c r="AA28070" s="110"/>
      <c r="AC28070" s="110"/>
    </row>
    <row r="28071" spans="19:29" x14ac:dyDescent="0.25">
      <c r="S28071" s="111"/>
      <c r="U28071" s="111"/>
      <c r="W28071" s="111"/>
      <c r="Y28071" s="111"/>
      <c r="AA28071" s="111"/>
      <c r="AC28071" s="111"/>
    </row>
    <row r="28072" spans="19:29" x14ac:dyDescent="0.25">
      <c r="S28072" s="107"/>
      <c r="U28072" s="107"/>
      <c r="W28072" s="107"/>
      <c r="Y28072" s="107"/>
      <c r="AA28072" s="107"/>
      <c r="AC28072" s="107"/>
    </row>
    <row r="28073" spans="19:29" x14ac:dyDescent="0.25">
      <c r="S28073" s="108"/>
      <c r="U28073" s="108"/>
      <c r="W28073" s="108"/>
      <c r="Y28073" s="108"/>
      <c r="AA28073" s="108"/>
      <c r="AC28073" s="108"/>
    </row>
    <row r="28074" spans="19:29" x14ac:dyDescent="0.25">
      <c r="S28074" s="108"/>
      <c r="U28074" s="108"/>
      <c r="W28074" s="108"/>
      <c r="Y28074" s="108"/>
      <c r="AA28074" s="108"/>
      <c r="AC28074" s="108"/>
    </row>
    <row r="28075" spans="19:29" x14ac:dyDescent="0.25">
      <c r="S28075" s="109"/>
      <c r="U28075" s="109"/>
      <c r="W28075" s="109"/>
      <c r="Y28075" s="109"/>
      <c r="AA28075" s="109"/>
      <c r="AC28075" s="109"/>
    </row>
    <row r="28076" spans="19:29" x14ac:dyDescent="0.25">
      <c r="S28076" s="108"/>
      <c r="U28076" s="108"/>
      <c r="W28076" s="108"/>
      <c r="Y28076" s="108"/>
      <c r="AA28076" s="108"/>
      <c r="AC28076" s="108"/>
    </row>
    <row r="28077" spans="19:29" x14ac:dyDescent="0.25">
      <c r="S28077" s="108"/>
      <c r="U28077" s="108"/>
      <c r="W28077" s="108"/>
      <c r="Y28077" s="108"/>
      <c r="AA28077" s="108"/>
      <c r="AC28077" s="108"/>
    </row>
    <row r="28078" spans="19:29" x14ac:dyDescent="0.25">
      <c r="S28078" s="109"/>
      <c r="U28078" s="109"/>
      <c r="W28078" s="109"/>
      <c r="Y28078" s="109"/>
      <c r="AA28078" s="109"/>
      <c r="AC28078" s="109"/>
    </row>
    <row r="28079" spans="19:29" x14ac:dyDescent="0.25">
      <c r="S28079" s="108"/>
      <c r="U28079" s="108"/>
      <c r="W28079" s="108"/>
      <c r="Y28079" s="108"/>
      <c r="AA28079" s="108"/>
      <c r="AC28079" s="108"/>
    </row>
    <row r="28080" spans="19:29" x14ac:dyDescent="0.25">
      <c r="S28080" s="109"/>
      <c r="U28080" s="109"/>
      <c r="W28080" s="109"/>
      <c r="Y28080" s="109"/>
      <c r="AA28080" s="109"/>
      <c r="AC28080" s="109"/>
    </row>
    <row r="28081" spans="19:29" x14ac:dyDescent="0.25">
      <c r="S28081" s="108"/>
      <c r="U28081" s="108"/>
      <c r="W28081" s="108"/>
      <c r="Y28081" s="108"/>
      <c r="AA28081" s="108"/>
      <c r="AC28081" s="108"/>
    </row>
    <row r="28082" spans="19:29" x14ac:dyDescent="0.25">
      <c r="S28082" s="108"/>
      <c r="U28082" s="108"/>
      <c r="W28082" s="108"/>
      <c r="Y28082" s="108"/>
      <c r="AA28082" s="108"/>
      <c r="AC28082" s="108"/>
    </row>
    <row r="28083" spans="19:29" x14ac:dyDescent="0.25">
      <c r="S28083" s="108"/>
      <c r="U28083" s="108"/>
      <c r="W28083" s="108"/>
      <c r="Y28083" s="108"/>
      <c r="AA28083" s="108"/>
      <c r="AC28083" s="108"/>
    </row>
    <row r="28084" spans="19:29" x14ac:dyDescent="0.25">
      <c r="S28084" s="110"/>
      <c r="U28084" s="110"/>
      <c r="W28084" s="110"/>
      <c r="Y28084" s="110"/>
      <c r="AA28084" s="110"/>
      <c r="AC28084" s="110"/>
    </row>
    <row r="28085" spans="19:29" x14ac:dyDescent="0.25">
      <c r="S28085" s="110"/>
      <c r="U28085" s="110"/>
      <c r="W28085" s="110"/>
      <c r="Y28085" s="110"/>
      <c r="AA28085" s="110"/>
      <c r="AC28085" s="110"/>
    </row>
    <row r="28086" spans="19:29" x14ac:dyDescent="0.25">
      <c r="S28086" s="110"/>
      <c r="U28086" s="110"/>
      <c r="W28086" s="110"/>
      <c r="Y28086" s="110"/>
      <c r="AA28086" s="110"/>
      <c r="AC28086" s="110"/>
    </row>
    <row r="28087" spans="19:29" x14ac:dyDescent="0.25">
      <c r="S28087" s="110"/>
      <c r="U28087" s="110"/>
      <c r="W28087" s="110"/>
      <c r="Y28087" s="110"/>
      <c r="AA28087" s="110"/>
      <c r="AC28087" s="110"/>
    </row>
    <row r="28088" spans="19:29" x14ac:dyDescent="0.25">
      <c r="S28088" s="111"/>
      <c r="U28088" s="111"/>
      <c r="W28088" s="111"/>
      <c r="Y28088" s="111"/>
      <c r="AA28088" s="111"/>
      <c r="AC28088" s="111"/>
    </row>
    <row r="28089" spans="19:29" x14ac:dyDescent="0.25">
      <c r="S28089" s="107"/>
      <c r="U28089" s="107"/>
      <c r="W28089" s="107"/>
      <c r="Y28089" s="107"/>
      <c r="AA28089" s="107"/>
      <c r="AC28089" s="107"/>
    </row>
    <row r="28090" spans="19:29" x14ac:dyDescent="0.25">
      <c r="S28090" s="108"/>
      <c r="U28090" s="108"/>
      <c r="W28090" s="108"/>
      <c r="Y28090" s="108"/>
      <c r="AA28090" s="108"/>
      <c r="AC28090" s="108"/>
    </row>
    <row r="28091" spans="19:29" x14ac:dyDescent="0.25">
      <c r="S28091" s="108"/>
      <c r="U28091" s="108"/>
      <c r="W28091" s="108"/>
      <c r="Y28091" s="108"/>
      <c r="AA28091" s="108"/>
      <c r="AC28091" s="108"/>
    </row>
    <row r="28092" spans="19:29" x14ac:dyDescent="0.25">
      <c r="S28092" s="109"/>
      <c r="U28092" s="109"/>
      <c r="W28092" s="109"/>
      <c r="Y28092" s="109"/>
      <c r="AA28092" s="109"/>
      <c r="AC28092" s="109"/>
    </row>
    <row r="28093" spans="19:29" x14ac:dyDescent="0.25">
      <c r="S28093" s="108"/>
      <c r="U28093" s="108"/>
      <c r="W28093" s="108"/>
      <c r="Y28093" s="108"/>
      <c r="AA28093" s="108"/>
      <c r="AC28093" s="108"/>
    </row>
    <row r="28094" spans="19:29" x14ac:dyDescent="0.25">
      <c r="S28094" s="108"/>
      <c r="U28094" s="108"/>
      <c r="W28094" s="108"/>
      <c r="Y28094" s="108"/>
      <c r="AA28094" s="108"/>
      <c r="AC28094" s="108"/>
    </row>
    <row r="28095" spans="19:29" x14ac:dyDescent="0.25">
      <c r="S28095" s="109"/>
      <c r="U28095" s="109"/>
      <c r="W28095" s="109"/>
      <c r="Y28095" s="109"/>
      <c r="AA28095" s="109"/>
      <c r="AC28095" s="109"/>
    </row>
    <row r="28096" spans="19:29" x14ac:dyDescent="0.25">
      <c r="S28096" s="108"/>
      <c r="U28096" s="108"/>
      <c r="W28096" s="108"/>
      <c r="Y28096" s="108"/>
      <c r="AA28096" s="108"/>
      <c r="AC28096" s="108"/>
    </row>
    <row r="28097" spans="19:29" x14ac:dyDescent="0.25">
      <c r="S28097" s="109"/>
      <c r="U28097" s="109"/>
      <c r="W28097" s="109"/>
      <c r="Y28097" s="109"/>
      <c r="AA28097" s="109"/>
      <c r="AC28097" s="109"/>
    </row>
    <row r="28098" spans="19:29" x14ac:dyDescent="0.25">
      <c r="S28098" s="108"/>
      <c r="U28098" s="108"/>
      <c r="W28098" s="108"/>
      <c r="Y28098" s="108"/>
      <c r="AA28098" s="108"/>
      <c r="AC28098" s="108"/>
    </row>
    <row r="28099" spans="19:29" x14ac:dyDescent="0.25">
      <c r="S28099" s="108"/>
      <c r="U28099" s="108"/>
      <c r="W28099" s="108"/>
      <c r="Y28099" s="108"/>
      <c r="AA28099" s="108"/>
      <c r="AC28099" s="108"/>
    </row>
    <row r="28100" spans="19:29" x14ac:dyDescent="0.25">
      <c r="S28100" s="108"/>
      <c r="U28100" s="108"/>
      <c r="W28100" s="108"/>
      <c r="Y28100" s="108"/>
      <c r="AA28100" s="108"/>
      <c r="AC28100" s="108"/>
    </row>
    <row r="28101" spans="19:29" x14ac:dyDescent="0.25">
      <c r="S28101" s="110"/>
      <c r="U28101" s="110"/>
      <c r="W28101" s="110"/>
      <c r="Y28101" s="110"/>
      <c r="AA28101" s="110"/>
      <c r="AC28101" s="110"/>
    </row>
    <row r="28102" spans="19:29" x14ac:dyDescent="0.25">
      <c r="S28102" s="110"/>
      <c r="U28102" s="110"/>
      <c r="W28102" s="110"/>
      <c r="Y28102" s="110"/>
      <c r="AA28102" s="110"/>
      <c r="AC28102" s="110"/>
    </row>
    <row r="28103" spans="19:29" x14ac:dyDescent="0.25">
      <c r="S28103" s="110"/>
      <c r="U28103" s="110"/>
      <c r="W28103" s="110"/>
      <c r="Y28103" s="110"/>
      <c r="AA28103" s="110"/>
      <c r="AC28103" s="110"/>
    </row>
    <row r="28104" spans="19:29" x14ac:dyDescent="0.25">
      <c r="S28104" s="110"/>
      <c r="U28104" s="110"/>
      <c r="W28104" s="110"/>
      <c r="Y28104" s="110"/>
      <c r="AA28104" s="110"/>
      <c r="AC28104" s="110"/>
    </row>
    <row r="28105" spans="19:29" x14ac:dyDescent="0.25">
      <c r="S28105" s="111"/>
      <c r="U28105" s="111"/>
      <c r="W28105" s="111"/>
      <c r="Y28105" s="111"/>
      <c r="AA28105" s="111"/>
      <c r="AC28105" s="111"/>
    </row>
    <row r="28106" spans="19:29" x14ac:dyDescent="0.25">
      <c r="S28106" s="107"/>
      <c r="U28106" s="107"/>
      <c r="W28106" s="107"/>
      <c r="Y28106" s="107"/>
      <c r="AA28106" s="107"/>
      <c r="AC28106" s="107"/>
    </row>
    <row r="28107" spans="19:29" x14ac:dyDescent="0.25">
      <c r="S28107" s="108"/>
      <c r="U28107" s="108"/>
      <c r="W28107" s="108"/>
      <c r="Y28107" s="108"/>
      <c r="AA28107" s="108"/>
      <c r="AC28107" s="108"/>
    </row>
    <row r="28108" spans="19:29" x14ac:dyDescent="0.25">
      <c r="S28108" s="108"/>
      <c r="U28108" s="108"/>
      <c r="W28108" s="108"/>
      <c r="Y28108" s="108"/>
      <c r="AA28108" s="108"/>
      <c r="AC28108" s="108"/>
    </row>
    <row r="28109" spans="19:29" x14ac:dyDescent="0.25">
      <c r="S28109" s="109"/>
      <c r="U28109" s="109"/>
      <c r="W28109" s="109"/>
      <c r="Y28109" s="109"/>
      <c r="AA28109" s="109"/>
      <c r="AC28109" s="109"/>
    </row>
    <row r="28110" spans="19:29" x14ac:dyDescent="0.25">
      <c r="S28110" s="108"/>
      <c r="U28110" s="108"/>
      <c r="W28110" s="108"/>
      <c r="Y28110" s="108"/>
      <c r="AA28110" s="108"/>
      <c r="AC28110" s="108"/>
    </row>
    <row r="28111" spans="19:29" x14ac:dyDescent="0.25">
      <c r="S28111" s="108"/>
      <c r="U28111" s="108"/>
      <c r="W28111" s="108"/>
      <c r="Y28111" s="108"/>
      <c r="AA28111" s="108"/>
      <c r="AC28111" s="108"/>
    </row>
    <row r="28112" spans="19:29" x14ac:dyDescent="0.25">
      <c r="S28112" s="109"/>
      <c r="U28112" s="109"/>
      <c r="W28112" s="109"/>
      <c r="Y28112" s="109"/>
      <c r="AA28112" s="109"/>
      <c r="AC28112" s="109"/>
    </row>
    <row r="28113" spans="19:29" x14ac:dyDescent="0.25">
      <c r="S28113" s="108"/>
      <c r="U28113" s="108"/>
      <c r="W28113" s="108"/>
      <c r="Y28113" s="108"/>
      <c r="AA28113" s="108"/>
      <c r="AC28113" s="108"/>
    </row>
    <row r="28114" spans="19:29" x14ac:dyDescent="0.25">
      <c r="S28114" s="109"/>
      <c r="U28114" s="109"/>
      <c r="W28114" s="109"/>
      <c r="Y28114" s="109"/>
      <c r="AA28114" s="109"/>
      <c r="AC28114" s="109"/>
    </row>
    <row r="28115" spans="19:29" x14ac:dyDescent="0.25">
      <c r="S28115" s="108"/>
      <c r="U28115" s="108"/>
      <c r="W28115" s="108"/>
      <c r="Y28115" s="108"/>
      <c r="AA28115" s="108"/>
      <c r="AC28115" s="108"/>
    </row>
    <row r="28116" spans="19:29" x14ac:dyDescent="0.25">
      <c r="S28116" s="108"/>
      <c r="U28116" s="108"/>
      <c r="W28116" s="108"/>
      <c r="Y28116" s="108"/>
      <c r="AA28116" s="108"/>
      <c r="AC28116" s="108"/>
    </row>
    <row r="28117" spans="19:29" x14ac:dyDescent="0.25">
      <c r="S28117" s="108"/>
      <c r="U28117" s="108"/>
      <c r="W28117" s="108"/>
      <c r="Y28117" s="108"/>
      <c r="AA28117" s="108"/>
      <c r="AC28117" s="108"/>
    </row>
    <row r="28118" spans="19:29" x14ac:dyDescent="0.25">
      <c r="S28118" s="110"/>
      <c r="U28118" s="110"/>
      <c r="W28118" s="110"/>
      <c r="Y28118" s="110"/>
      <c r="AA28118" s="110"/>
      <c r="AC28118" s="110"/>
    </row>
    <row r="28119" spans="19:29" x14ac:dyDescent="0.25">
      <c r="S28119" s="110"/>
      <c r="U28119" s="110"/>
      <c r="W28119" s="110"/>
      <c r="Y28119" s="110"/>
      <c r="AA28119" s="110"/>
      <c r="AC28119" s="110"/>
    </row>
    <row r="28120" spans="19:29" x14ac:dyDescent="0.25">
      <c r="S28120" s="110"/>
      <c r="U28120" s="110"/>
      <c r="W28120" s="110"/>
      <c r="Y28120" s="110"/>
      <c r="AA28120" s="110"/>
      <c r="AC28120" s="110"/>
    </row>
    <row r="28121" spans="19:29" x14ac:dyDescent="0.25">
      <c r="S28121" s="110"/>
      <c r="U28121" s="110"/>
      <c r="W28121" s="110"/>
      <c r="Y28121" s="110"/>
      <c r="AA28121" s="110"/>
      <c r="AC28121" s="110"/>
    </row>
    <row r="28122" spans="19:29" x14ac:dyDescent="0.25">
      <c r="S28122" s="111"/>
      <c r="U28122" s="111"/>
      <c r="W28122" s="111"/>
      <c r="Y28122" s="111"/>
      <c r="AA28122" s="111"/>
      <c r="AC28122" s="111"/>
    </row>
    <row r="28123" spans="19:29" x14ac:dyDescent="0.25">
      <c r="S28123" s="107"/>
      <c r="U28123" s="107"/>
      <c r="W28123" s="107"/>
      <c r="Y28123" s="107"/>
      <c r="AA28123" s="107"/>
      <c r="AC28123" s="107"/>
    </row>
    <row r="28124" spans="19:29" x14ac:dyDescent="0.25">
      <c r="S28124" s="108"/>
      <c r="U28124" s="108"/>
      <c r="W28124" s="108"/>
      <c r="Y28124" s="108"/>
      <c r="AA28124" s="108"/>
      <c r="AC28124" s="108"/>
    </row>
    <row r="28125" spans="19:29" x14ac:dyDescent="0.25">
      <c r="S28125" s="108"/>
      <c r="U28125" s="108"/>
      <c r="W28125" s="108"/>
      <c r="Y28125" s="108"/>
      <c r="AA28125" s="108"/>
      <c r="AC28125" s="108"/>
    </row>
    <row r="28126" spans="19:29" x14ac:dyDescent="0.25">
      <c r="S28126" s="109"/>
      <c r="U28126" s="109"/>
      <c r="W28126" s="109"/>
      <c r="Y28126" s="109"/>
      <c r="AA28126" s="109"/>
      <c r="AC28126" s="109"/>
    </row>
    <row r="28127" spans="19:29" x14ac:dyDescent="0.25">
      <c r="S28127" s="108"/>
      <c r="U28127" s="108"/>
      <c r="W28127" s="108"/>
      <c r="Y28127" s="108"/>
      <c r="AA28127" s="108"/>
      <c r="AC28127" s="108"/>
    </row>
    <row r="28128" spans="19:29" x14ac:dyDescent="0.25">
      <c r="S28128" s="108"/>
      <c r="U28128" s="108"/>
      <c r="W28128" s="108"/>
      <c r="Y28128" s="108"/>
      <c r="AA28128" s="108"/>
      <c r="AC28128" s="108"/>
    </row>
    <row r="28129" spans="19:29" x14ac:dyDescent="0.25">
      <c r="S28129" s="109"/>
      <c r="U28129" s="109"/>
      <c r="W28129" s="109"/>
      <c r="Y28129" s="109"/>
      <c r="AA28129" s="109"/>
      <c r="AC28129" s="109"/>
    </row>
    <row r="28130" spans="19:29" x14ac:dyDescent="0.25">
      <c r="S28130" s="108"/>
      <c r="U28130" s="108"/>
      <c r="W28130" s="108"/>
      <c r="Y28130" s="108"/>
      <c r="AA28130" s="108"/>
      <c r="AC28130" s="108"/>
    </row>
    <row r="28131" spans="19:29" x14ac:dyDescent="0.25">
      <c r="S28131" s="109"/>
      <c r="U28131" s="109"/>
      <c r="W28131" s="109"/>
      <c r="Y28131" s="109"/>
      <c r="AA28131" s="109"/>
      <c r="AC28131" s="109"/>
    </row>
    <row r="28132" spans="19:29" x14ac:dyDescent="0.25">
      <c r="S28132" s="108"/>
      <c r="U28132" s="108"/>
      <c r="W28132" s="108"/>
      <c r="Y28132" s="108"/>
      <c r="AA28132" s="108"/>
      <c r="AC28132" s="108"/>
    </row>
    <row r="28133" spans="19:29" x14ac:dyDescent="0.25">
      <c r="S28133" s="108"/>
      <c r="U28133" s="108"/>
      <c r="W28133" s="108"/>
      <c r="Y28133" s="108"/>
      <c r="AA28133" s="108"/>
      <c r="AC28133" s="108"/>
    </row>
    <row r="28134" spans="19:29" x14ac:dyDescent="0.25">
      <c r="S28134" s="108"/>
      <c r="U28134" s="108"/>
      <c r="W28134" s="108"/>
      <c r="Y28134" s="108"/>
      <c r="AA28134" s="108"/>
      <c r="AC28134" s="108"/>
    </row>
    <row r="28135" spans="19:29" x14ac:dyDescent="0.25">
      <c r="S28135" s="110"/>
      <c r="U28135" s="110"/>
      <c r="W28135" s="110"/>
      <c r="Y28135" s="110"/>
      <c r="AA28135" s="110"/>
      <c r="AC28135" s="110"/>
    </row>
    <row r="28136" spans="19:29" x14ac:dyDescent="0.25">
      <c r="S28136" s="110"/>
      <c r="U28136" s="110"/>
      <c r="W28136" s="110"/>
      <c r="Y28136" s="110"/>
      <c r="AA28136" s="110"/>
      <c r="AC28136" s="110"/>
    </row>
    <row r="28137" spans="19:29" x14ac:dyDescent="0.25">
      <c r="S28137" s="110"/>
      <c r="U28137" s="110"/>
      <c r="W28137" s="110"/>
      <c r="Y28137" s="110"/>
      <c r="AA28137" s="110"/>
      <c r="AC28137" s="110"/>
    </row>
    <row r="28138" spans="19:29" x14ac:dyDescent="0.25">
      <c r="S28138" s="110"/>
      <c r="U28138" s="110"/>
      <c r="W28138" s="110"/>
      <c r="Y28138" s="110"/>
      <c r="AA28138" s="110"/>
      <c r="AC28138" s="110"/>
    </row>
    <row r="28139" spans="19:29" x14ac:dyDescent="0.25">
      <c r="S28139" s="111"/>
      <c r="U28139" s="111"/>
      <c r="W28139" s="111"/>
      <c r="Y28139" s="111"/>
      <c r="AA28139" s="111"/>
      <c r="AC28139" s="111"/>
    </row>
    <row r="28140" spans="19:29" x14ac:dyDescent="0.25">
      <c r="S28140" s="107"/>
      <c r="U28140" s="107"/>
      <c r="W28140" s="107"/>
      <c r="Y28140" s="107"/>
      <c r="AA28140" s="107"/>
      <c r="AC28140" s="107"/>
    </row>
    <row r="28141" spans="19:29" x14ac:dyDescent="0.25">
      <c r="S28141" s="108"/>
      <c r="U28141" s="108"/>
      <c r="W28141" s="108"/>
      <c r="Y28141" s="108"/>
      <c r="AA28141" s="108"/>
      <c r="AC28141" s="108"/>
    </row>
    <row r="28142" spans="19:29" x14ac:dyDescent="0.25">
      <c r="S28142" s="108"/>
      <c r="U28142" s="108"/>
      <c r="W28142" s="108"/>
      <c r="Y28142" s="108"/>
      <c r="AA28142" s="108"/>
      <c r="AC28142" s="108"/>
    </row>
    <row r="28143" spans="19:29" x14ac:dyDescent="0.25">
      <c r="S28143" s="109"/>
      <c r="U28143" s="109"/>
      <c r="W28143" s="109"/>
      <c r="Y28143" s="109"/>
      <c r="AA28143" s="109"/>
      <c r="AC28143" s="109"/>
    </row>
    <row r="28144" spans="19:29" x14ac:dyDescent="0.25">
      <c r="S28144" s="108"/>
      <c r="U28144" s="108"/>
      <c r="W28144" s="108"/>
      <c r="Y28144" s="108"/>
      <c r="AA28144" s="108"/>
      <c r="AC28144" s="108"/>
    </row>
    <row r="28145" spans="19:29" x14ac:dyDescent="0.25">
      <c r="S28145" s="108"/>
      <c r="U28145" s="108"/>
      <c r="W28145" s="108"/>
      <c r="Y28145" s="108"/>
      <c r="AA28145" s="108"/>
      <c r="AC28145" s="108"/>
    </row>
    <row r="28146" spans="19:29" x14ac:dyDescent="0.25">
      <c r="S28146" s="109"/>
      <c r="U28146" s="109"/>
      <c r="W28146" s="109"/>
      <c r="Y28146" s="109"/>
      <c r="AA28146" s="109"/>
      <c r="AC28146" s="109"/>
    </row>
    <row r="28147" spans="19:29" x14ac:dyDescent="0.25">
      <c r="S28147" s="108"/>
      <c r="U28147" s="108"/>
      <c r="W28147" s="108"/>
      <c r="Y28147" s="108"/>
      <c r="AA28147" s="108"/>
      <c r="AC28147" s="108"/>
    </row>
    <row r="28148" spans="19:29" x14ac:dyDescent="0.25">
      <c r="S28148" s="109"/>
      <c r="U28148" s="109"/>
      <c r="W28148" s="109"/>
      <c r="Y28148" s="109"/>
      <c r="AA28148" s="109"/>
      <c r="AC28148" s="109"/>
    </row>
    <row r="28149" spans="19:29" x14ac:dyDescent="0.25">
      <c r="S28149" s="108"/>
      <c r="U28149" s="108"/>
      <c r="W28149" s="108"/>
      <c r="Y28149" s="108"/>
      <c r="AA28149" s="108"/>
      <c r="AC28149" s="108"/>
    </row>
    <row r="28150" spans="19:29" x14ac:dyDescent="0.25">
      <c r="S28150" s="108"/>
      <c r="U28150" s="108"/>
      <c r="W28150" s="108"/>
      <c r="Y28150" s="108"/>
      <c r="AA28150" s="108"/>
      <c r="AC28150" s="108"/>
    </row>
    <row r="28151" spans="19:29" x14ac:dyDescent="0.25">
      <c r="S28151" s="108"/>
      <c r="U28151" s="108"/>
      <c r="W28151" s="108"/>
      <c r="Y28151" s="108"/>
      <c r="AA28151" s="108"/>
      <c r="AC28151" s="108"/>
    </row>
    <row r="28152" spans="19:29" x14ac:dyDescent="0.25">
      <c r="S28152" s="110"/>
      <c r="U28152" s="110"/>
      <c r="W28152" s="110"/>
      <c r="Y28152" s="110"/>
      <c r="AA28152" s="110"/>
      <c r="AC28152" s="110"/>
    </row>
    <row r="28153" spans="19:29" x14ac:dyDescent="0.25">
      <c r="S28153" s="110"/>
      <c r="U28153" s="110"/>
      <c r="W28153" s="110"/>
      <c r="Y28153" s="110"/>
      <c r="AA28153" s="110"/>
      <c r="AC28153" s="110"/>
    </row>
    <row r="28154" spans="19:29" x14ac:dyDescent="0.25">
      <c r="S28154" s="110"/>
      <c r="U28154" s="110"/>
      <c r="W28154" s="110"/>
      <c r="Y28154" s="110"/>
      <c r="AA28154" s="110"/>
      <c r="AC28154" s="110"/>
    </row>
    <row r="28155" spans="19:29" x14ac:dyDescent="0.25">
      <c r="S28155" s="110"/>
      <c r="U28155" s="110"/>
      <c r="W28155" s="110"/>
      <c r="Y28155" s="110"/>
      <c r="AA28155" s="110"/>
      <c r="AC28155" s="110"/>
    </row>
    <row r="28156" spans="19:29" x14ac:dyDescent="0.25">
      <c r="S28156" s="111"/>
      <c r="U28156" s="111"/>
      <c r="W28156" s="111"/>
      <c r="Y28156" s="111"/>
      <c r="AA28156" s="111"/>
      <c r="AC28156" s="111"/>
    </row>
    <row r="28157" spans="19:29" x14ac:dyDescent="0.25">
      <c r="S28157" s="107"/>
      <c r="U28157" s="107"/>
      <c r="W28157" s="107"/>
      <c r="Y28157" s="107"/>
      <c r="AA28157" s="107"/>
      <c r="AC28157" s="107"/>
    </row>
    <row r="28158" spans="19:29" x14ac:dyDescent="0.25">
      <c r="S28158" s="108"/>
      <c r="U28158" s="108"/>
      <c r="W28158" s="108"/>
      <c r="Y28158" s="108"/>
      <c r="AA28158" s="108"/>
      <c r="AC28158" s="108"/>
    </row>
    <row r="28159" spans="19:29" x14ac:dyDescent="0.25">
      <c r="S28159" s="108"/>
      <c r="U28159" s="108"/>
      <c r="W28159" s="108"/>
      <c r="Y28159" s="108"/>
      <c r="AA28159" s="108"/>
      <c r="AC28159" s="108"/>
    </row>
    <row r="28160" spans="19:29" x14ac:dyDescent="0.25">
      <c r="S28160" s="109"/>
      <c r="U28160" s="109"/>
      <c r="W28160" s="109"/>
      <c r="Y28160" s="109"/>
      <c r="AA28160" s="109"/>
      <c r="AC28160" s="109"/>
    </row>
    <row r="28161" spans="19:29" x14ac:dyDescent="0.25">
      <c r="S28161" s="108"/>
      <c r="U28161" s="108"/>
      <c r="W28161" s="108"/>
      <c r="Y28161" s="108"/>
      <c r="AA28161" s="108"/>
      <c r="AC28161" s="108"/>
    </row>
    <row r="28162" spans="19:29" x14ac:dyDescent="0.25">
      <c r="S28162" s="108"/>
      <c r="U28162" s="108"/>
      <c r="W28162" s="108"/>
      <c r="Y28162" s="108"/>
      <c r="AA28162" s="108"/>
      <c r="AC28162" s="108"/>
    </row>
    <row r="28163" spans="19:29" x14ac:dyDescent="0.25">
      <c r="S28163" s="109"/>
      <c r="U28163" s="109"/>
      <c r="W28163" s="109"/>
      <c r="Y28163" s="109"/>
      <c r="AA28163" s="109"/>
      <c r="AC28163" s="109"/>
    </row>
    <row r="28164" spans="19:29" x14ac:dyDescent="0.25">
      <c r="S28164" s="108"/>
      <c r="U28164" s="108"/>
      <c r="W28164" s="108"/>
      <c r="Y28164" s="108"/>
      <c r="AA28164" s="108"/>
      <c r="AC28164" s="108"/>
    </row>
    <row r="28165" spans="19:29" x14ac:dyDescent="0.25">
      <c r="S28165" s="109"/>
      <c r="U28165" s="109"/>
      <c r="W28165" s="109"/>
      <c r="Y28165" s="109"/>
      <c r="AA28165" s="109"/>
      <c r="AC28165" s="109"/>
    </row>
    <row r="28166" spans="19:29" x14ac:dyDescent="0.25">
      <c r="S28166" s="108"/>
      <c r="U28166" s="108"/>
      <c r="W28166" s="108"/>
      <c r="Y28166" s="108"/>
      <c r="AA28166" s="108"/>
      <c r="AC28166" s="108"/>
    </row>
    <row r="28167" spans="19:29" x14ac:dyDescent="0.25">
      <c r="S28167" s="108"/>
      <c r="U28167" s="108"/>
      <c r="W28167" s="108"/>
      <c r="Y28167" s="108"/>
      <c r="AA28167" s="108"/>
      <c r="AC28167" s="108"/>
    </row>
    <row r="28168" spans="19:29" x14ac:dyDescent="0.25">
      <c r="S28168" s="108"/>
      <c r="U28168" s="108"/>
      <c r="W28168" s="108"/>
      <c r="Y28168" s="108"/>
      <c r="AA28168" s="108"/>
      <c r="AC28168" s="108"/>
    </row>
    <row r="28169" spans="19:29" x14ac:dyDescent="0.25">
      <c r="S28169" s="110"/>
      <c r="U28169" s="110"/>
      <c r="W28169" s="110"/>
      <c r="Y28169" s="110"/>
      <c r="AA28169" s="110"/>
      <c r="AC28169" s="110"/>
    </row>
    <row r="28170" spans="19:29" x14ac:dyDescent="0.25">
      <c r="S28170" s="110"/>
      <c r="U28170" s="110"/>
      <c r="W28170" s="110"/>
      <c r="Y28170" s="110"/>
      <c r="AA28170" s="110"/>
      <c r="AC28170" s="110"/>
    </row>
    <row r="28171" spans="19:29" x14ac:dyDescent="0.25">
      <c r="S28171" s="110"/>
      <c r="U28171" s="110"/>
      <c r="W28171" s="110"/>
      <c r="Y28171" s="110"/>
      <c r="AA28171" s="110"/>
      <c r="AC28171" s="110"/>
    </row>
    <row r="28172" spans="19:29" x14ac:dyDescent="0.25">
      <c r="S28172" s="110"/>
      <c r="U28172" s="110"/>
      <c r="W28172" s="110"/>
      <c r="Y28172" s="110"/>
      <c r="AA28172" s="110"/>
      <c r="AC28172" s="110"/>
    </row>
    <row r="28173" spans="19:29" x14ac:dyDescent="0.25">
      <c r="S28173" s="111"/>
      <c r="U28173" s="111"/>
      <c r="W28173" s="111"/>
      <c r="Y28173" s="111"/>
      <c r="AA28173" s="111"/>
      <c r="AC28173" s="111"/>
    </row>
    <row r="28174" spans="19:29" x14ac:dyDescent="0.25">
      <c r="S28174" s="107"/>
      <c r="U28174" s="107"/>
      <c r="W28174" s="107"/>
      <c r="Y28174" s="107"/>
      <c r="AA28174" s="107"/>
      <c r="AC28174" s="107"/>
    </row>
    <row r="28175" spans="19:29" x14ac:dyDescent="0.25">
      <c r="S28175" s="108"/>
      <c r="U28175" s="108"/>
      <c r="W28175" s="108"/>
      <c r="Y28175" s="108"/>
      <c r="AA28175" s="108"/>
      <c r="AC28175" s="108"/>
    </row>
    <row r="28176" spans="19:29" x14ac:dyDescent="0.25">
      <c r="S28176" s="108"/>
      <c r="U28176" s="108"/>
      <c r="W28176" s="108"/>
      <c r="Y28176" s="108"/>
      <c r="AA28176" s="108"/>
      <c r="AC28176" s="108"/>
    </row>
    <row r="28177" spans="19:29" x14ac:dyDescent="0.25">
      <c r="S28177" s="109"/>
      <c r="U28177" s="109"/>
      <c r="W28177" s="109"/>
      <c r="Y28177" s="109"/>
      <c r="AA28177" s="109"/>
      <c r="AC28177" s="109"/>
    </row>
    <row r="28178" spans="19:29" x14ac:dyDescent="0.25">
      <c r="S28178" s="108"/>
      <c r="U28178" s="108"/>
      <c r="W28178" s="108"/>
      <c r="Y28178" s="108"/>
      <c r="AA28178" s="108"/>
      <c r="AC28178" s="108"/>
    </row>
    <row r="28179" spans="19:29" x14ac:dyDescent="0.25">
      <c r="S28179" s="108"/>
      <c r="U28179" s="108"/>
      <c r="W28179" s="108"/>
      <c r="Y28179" s="108"/>
      <c r="AA28179" s="108"/>
      <c r="AC28179" s="108"/>
    </row>
    <row r="28180" spans="19:29" x14ac:dyDescent="0.25">
      <c r="S28180" s="109"/>
      <c r="U28180" s="109"/>
      <c r="W28180" s="109"/>
      <c r="Y28180" s="109"/>
      <c r="AA28180" s="109"/>
      <c r="AC28180" s="109"/>
    </row>
    <row r="28181" spans="19:29" x14ac:dyDescent="0.25">
      <c r="S28181" s="108"/>
      <c r="U28181" s="108"/>
      <c r="W28181" s="108"/>
      <c r="Y28181" s="108"/>
      <c r="AA28181" s="108"/>
      <c r="AC28181" s="108"/>
    </row>
    <row r="28182" spans="19:29" x14ac:dyDescent="0.25">
      <c r="S28182" s="109"/>
      <c r="U28182" s="109"/>
      <c r="W28182" s="109"/>
      <c r="Y28182" s="109"/>
      <c r="AA28182" s="109"/>
      <c r="AC28182" s="109"/>
    </row>
    <row r="28183" spans="19:29" x14ac:dyDescent="0.25">
      <c r="S28183" s="108"/>
      <c r="U28183" s="108"/>
      <c r="W28183" s="108"/>
      <c r="Y28183" s="108"/>
      <c r="AA28183" s="108"/>
      <c r="AC28183" s="108"/>
    </row>
    <row r="28184" spans="19:29" x14ac:dyDescent="0.25">
      <c r="S28184" s="108"/>
      <c r="U28184" s="108"/>
      <c r="W28184" s="108"/>
      <c r="Y28184" s="108"/>
      <c r="AA28184" s="108"/>
      <c r="AC28184" s="108"/>
    </row>
    <row r="28185" spans="19:29" x14ac:dyDescent="0.25">
      <c r="S28185" s="108"/>
      <c r="U28185" s="108"/>
      <c r="W28185" s="108"/>
      <c r="Y28185" s="108"/>
      <c r="AA28185" s="108"/>
      <c r="AC28185" s="108"/>
    </row>
    <row r="28186" spans="19:29" x14ac:dyDescent="0.25">
      <c r="S28186" s="110"/>
      <c r="U28186" s="110"/>
      <c r="W28186" s="110"/>
      <c r="Y28186" s="110"/>
      <c r="AA28186" s="110"/>
      <c r="AC28186" s="110"/>
    </row>
    <row r="28187" spans="19:29" x14ac:dyDescent="0.25">
      <c r="S28187" s="110"/>
      <c r="U28187" s="110"/>
      <c r="W28187" s="110"/>
      <c r="Y28187" s="110"/>
      <c r="AA28187" s="110"/>
      <c r="AC28187" s="110"/>
    </row>
    <row r="28188" spans="19:29" x14ac:dyDescent="0.25">
      <c r="S28188" s="110"/>
      <c r="U28188" s="110"/>
      <c r="W28188" s="110"/>
      <c r="Y28188" s="110"/>
      <c r="AA28188" s="110"/>
      <c r="AC28188" s="110"/>
    </row>
    <row r="28189" spans="19:29" x14ac:dyDescent="0.25">
      <c r="S28189" s="110"/>
      <c r="U28189" s="110"/>
      <c r="W28189" s="110"/>
      <c r="Y28189" s="110"/>
      <c r="AA28189" s="110"/>
      <c r="AC28189" s="110"/>
    </row>
    <row r="28190" spans="19:29" x14ac:dyDescent="0.25">
      <c r="S28190" s="111"/>
      <c r="U28190" s="111"/>
      <c r="W28190" s="111"/>
      <c r="Y28190" s="111"/>
      <c r="AA28190" s="111"/>
      <c r="AC28190" s="111"/>
    </row>
    <row r="28191" spans="19:29" x14ac:dyDescent="0.25">
      <c r="S28191" s="107"/>
      <c r="U28191" s="107"/>
      <c r="W28191" s="107"/>
      <c r="Y28191" s="107"/>
      <c r="AA28191" s="107"/>
      <c r="AC28191" s="107"/>
    </row>
    <row r="28192" spans="19:29" x14ac:dyDescent="0.25">
      <c r="S28192" s="108"/>
      <c r="U28192" s="108"/>
      <c r="W28192" s="108"/>
      <c r="Y28192" s="108"/>
      <c r="AA28192" s="108"/>
      <c r="AC28192" s="108"/>
    </row>
    <row r="28193" spans="19:29" x14ac:dyDescent="0.25">
      <c r="S28193" s="108"/>
      <c r="U28193" s="108"/>
      <c r="W28193" s="108"/>
      <c r="Y28193" s="108"/>
      <c r="AA28193" s="108"/>
      <c r="AC28193" s="108"/>
    </row>
    <row r="28194" spans="19:29" x14ac:dyDescent="0.25">
      <c r="S28194" s="109"/>
      <c r="U28194" s="109"/>
      <c r="W28194" s="109"/>
      <c r="Y28194" s="109"/>
      <c r="AA28194" s="109"/>
      <c r="AC28194" s="109"/>
    </row>
    <row r="28195" spans="19:29" x14ac:dyDescent="0.25">
      <c r="S28195" s="108"/>
      <c r="U28195" s="108"/>
      <c r="W28195" s="108"/>
      <c r="Y28195" s="108"/>
      <c r="AA28195" s="108"/>
      <c r="AC28195" s="108"/>
    </row>
    <row r="28196" spans="19:29" x14ac:dyDescent="0.25">
      <c r="S28196" s="108"/>
      <c r="U28196" s="108"/>
      <c r="W28196" s="108"/>
      <c r="Y28196" s="108"/>
      <c r="AA28196" s="108"/>
      <c r="AC28196" s="108"/>
    </row>
    <row r="28197" spans="19:29" x14ac:dyDescent="0.25">
      <c r="S28197" s="109"/>
      <c r="U28197" s="109"/>
      <c r="W28197" s="109"/>
      <c r="Y28197" s="109"/>
      <c r="AA28197" s="109"/>
      <c r="AC28197" s="109"/>
    </row>
    <row r="28198" spans="19:29" x14ac:dyDescent="0.25">
      <c r="S28198" s="108"/>
      <c r="U28198" s="108"/>
      <c r="W28198" s="108"/>
      <c r="Y28198" s="108"/>
      <c r="AA28198" s="108"/>
      <c r="AC28198" s="108"/>
    </row>
    <row r="28199" spans="19:29" x14ac:dyDescent="0.25">
      <c r="S28199" s="109"/>
      <c r="U28199" s="109"/>
      <c r="W28199" s="109"/>
      <c r="Y28199" s="109"/>
      <c r="AA28199" s="109"/>
      <c r="AC28199" s="109"/>
    </row>
    <row r="28200" spans="19:29" x14ac:dyDescent="0.25">
      <c r="S28200" s="108"/>
      <c r="U28200" s="108"/>
      <c r="W28200" s="108"/>
      <c r="Y28200" s="108"/>
      <c r="AA28200" s="108"/>
      <c r="AC28200" s="108"/>
    </row>
    <row r="28201" spans="19:29" x14ac:dyDescent="0.25">
      <c r="S28201" s="108"/>
      <c r="U28201" s="108"/>
      <c r="W28201" s="108"/>
      <c r="Y28201" s="108"/>
      <c r="AA28201" s="108"/>
      <c r="AC28201" s="108"/>
    </row>
    <row r="28202" spans="19:29" x14ac:dyDescent="0.25">
      <c r="S28202" s="108"/>
      <c r="U28202" s="108"/>
      <c r="W28202" s="108"/>
      <c r="Y28202" s="108"/>
      <c r="AA28202" s="108"/>
      <c r="AC28202" s="108"/>
    </row>
    <row r="28203" spans="19:29" x14ac:dyDescent="0.25">
      <c r="S28203" s="110"/>
      <c r="U28203" s="110"/>
      <c r="W28203" s="110"/>
      <c r="Y28203" s="110"/>
      <c r="AA28203" s="110"/>
      <c r="AC28203" s="110"/>
    </row>
    <row r="28204" spans="19:29" x14ac:dyDescent="0.25">
      <c r="S28204" s="110"/>
      <c r="U28204" s="110"/>
      <c r="W28204" s="110"/>
      <c r="Y28204" s="110"/>
      <c r="AA28204" s="110"/>
      <c r="AC28204" s="110"/>
    </row>
    <row r="28205" spans="19:29" x14ac:dyDescent="0.25">
      <c r="S28205" s="110"/>
      <c r="U28205" s="110"/>
      <c r="W28205" s="110"/>
      <c r="Y28205" s="110"/>
      <c r="AA28205" s="110"/>
      <c r="AC28205" s="110"/>
    </row>
    <row r="28206" spans="19:29" x14ac:dyDescent="0.25">
      <c r="S28206" s="110"/>
      <c r="U28206" s="110"/>
      <c r="W28206" s="110"/>
      <c r="Y28206" s="110"/>
      <c r="AA28206" s="110"/>
      <c r="AC28206" s="110"/>
    </row>
    <row r="28207" spans="19:29" x14ac:dyDescent="0.25">
      <c r="S28207" s="111"/>
      <c r="U28207" s="111"/>
      <c r="W28207" s="111"/>
      <c r="Y28207" s="111"/>
      <c r="AA28207" s="111"/>
      <c r="AC28207" s="111"/>
    </row>
    <row r="28208" spans="19:29" x14ac:dyDescent="0.25">
      <c r="S28208" s="107"/>
      <c r="U28208" s="107"/>
      <c r="W28208" s="107"/>
      <c r="Y28208" s="107"/>
      <c r="AA28208" s="107"/>
      <c r="AC28208" s="107"/>
    </row>
    <row r="28209" spans="19:29" x14ac:dyDescent="0.25">
      <c r="S28209" s="108"/>
      <c r="U28209" s="108"/>
      <c r="W28209" s="108"/>
      <c r="Y28209" s="108"/>
      <c r="AA28209" s="108"/>
      <c r="AC28209" s="108"/>
    </row>
    <row r="28210" spans="19:29" x14ac:dyDescent="0.25">
      <c r="S28210" s="108"/>
      <c r="U28210" s="108"/>
      <c r="W28210" s="108"/>
      <c r="Y28210" s="108"/>
      <c r="AA28210" s="108"/>
      <c r="AC28210" s="108"/>
    </row>
    <row r="28211" spans="19:29" x14ac:dyDescent="0.25">
      <c r="S28211" s="109"/>
      <c r="U28211" s="109"/>
      <c r="W28211" s="109"/>
      <c r="Y28211" s="109"/>
      <c r="AA28211" s="109"/>
      <c r="AC28211" s="109"/>
    </row>
    <row r="28212" spans="19:29" x14ac:dyDescent="0.25">
      <c r="S28212" s="108"/>
      <c r="U28212" s="108"/>
      <c r="W28212" s="108"/>
      <c r="Y28212" s="108"/>
      <c r="AA28212" s="108"/>
      <c r="AC28212" s="108"/>
    </row>
    <row r="28213" spans="19:29" x14ac:dyDescent="0.25">
      <c r="S28213" s="108"/>
      <c r="U28213" s="108"/>
      <c r="W28213" s="108"/>
      <c r="Y28213" s="108"/>
      <c r="AA28213" s="108"/>
      <c r="AC28213" s="108"/>
    </row>
    <row r="28214" spans="19:29" x14ac:dyDescent="0.25">
      <c r="S28214" s="109"/>
      <c r="U28214" s="109"/>
      <c r="W28214" s="109"/>
      <c r="Y28214" s="109"/>
      <c r="AA28214" s="109"/>
      <c r="AC28214" s="109"/>
    </row>
    <row r="28215" spans="19:29" x14ac:dyDescent="0.25">
      <c r="S28215" s="108"/>
      <c r="U28215" s="108"/>
      <c r="W28215" s="108"/>
      <c r="Y28215" s="108"/>
      <c r="AA28215" s="108"/>
      <c r="AC28215" s="108"/>
    </row>
    <row r="28216" spans="19:29" x14ac:dyDescent="0.25">
      <c r="S28216" s="109"/>
      <c r="U28216" s="109"/>
      <c r="W28216" s="109"/>
      <c r="Y28216" s="109"/>
      <c r="AA28216" s="109"/>
      <c r="AC28216" s="109"/>
    </row>
    <row r="28217" spans="19:29" x14ac:dyDescent="0.25">
      <c r="S28217" s="108"/>
      <c r="U28217" s="108"/>
      <c r="W28217" s="108"/>
      <c r="Y28217" s="108"/>
      <c r="AA28217" s="108"/>
      <c r="AC28217" s="108"/>
    </row>
    <row r="28218" spans="19:29" x14ac:dyDescent="0.25">
      <c r="S28218" s="108"/>
      <c r="U28218" s="108"/>
      <c r="W28218" s="108"/>
      <c r="Y28218" s="108"/>
      <c r="AA28218" s="108"/>
      <c r="AC28218" s="108"/>
    </row>
    <row r="28219" spans="19:29" x14ac:dyDescent="0.25">
      <c r="S28219" s="108"/>
      <c r="U28219" s="108"/>
      <c r="W28219" s="108"/>
      <c r="Y28219" s="108"/>
      <c r="AA28219" s="108"/>
      <c r="AC28219" s="108"/>
    </row>
    <row r="28220" spans="19:29" x14ac:dyDescent="0.25">
      <c r="S28220" s="110"/>
      <c r="U28220" s="110"/>
      <c r="W28220" s="110"/>
      <c r="Y28220" s="110"/>
      <c r="AA28220" s="110"/>
      <c r="AC28220" s="110"/>
    </row>
    <row r="28221" spans="19:29" x14ac:dyDescent="0.25">
      <c r="S28221" s="110"/>
      <c r="U28221" s="110"/>
      <c r="W28221" s="110"/>
      <c r="Y28221" s="110"/>
      <c r="AA28221" s="110"/>
      <c r="AC28221" s="110"/>
    </row>
    <row r="28222" spans="19:29" x14ac:dyDescent="0.25">
      <c r="S28222" s="110"/>
      <c r="U28222" s="110"/>
      <c r="W28222" s="110"/>
      <c r="Y28222" s="110"/>
      <c r="AA28222" s="110"/>
      <c r="AC28222" s="110"/>
    </row>
    <row r="28223" spans="19:29" x14ac:dyDescent="0.25">
      <c r="S28223" s="110"/>
      <c r="U28223" s="110"/>
      <c r="W28223" s="110"/>
      <c r="Y28223" s="110"/>
      <c r="AA28223" s="110"/>
      <c r="AC28223" s="110"/>
    </row>
    <row r="28224" spans="19:29" x14ac:dyDescent="0.25">
      <c r="S28224" s="111"/>
      <c r="U28224" s="111"/>
      <c r="W28224" s="111"/>
      <c r="Y28224" s="111"/>
      <c r="AA28224" s="111"/>
      <c r="AC28224" s="111"/>
    </row>
    <row r="28225" spans="19:29" x14ac:dyDescent="0.25">
      <c r="S28225" s="107"/>
      <c r="U28225" s="107"/>
      <c r="W28225" s="107"/>
      <c r="Y28225" s="107"/>
      <c r="AA28225" s="107"/>
      <c r="AC28225" s="107"/>
    </row>
    <row r="28226" spans="19:29" x14ac:dyDescent="0.25">
      <c r="S28226" s="108"/>
      <c r="U28226" s="108"/>
      <c r="W28226" s="108"/>
      <c r="Y28226" s="108"/>
      <c r="AA28226" s="108"/>
      <c r="AC28226" s="108"/>
    </row>
    <row r="28227" spans="19:29" x14ac:dyDescent="0.25">
      <c r="S28227" s="108"/>
      <c r="U28227" s="108"/>
      <c r="W28227" s="108"/>
      <c r="Y28227" s="108"/>
      <c r="AA28227" s="108"/>
      <c r="AC28227" s="108"/>
    </row>
    <row r="28228" spans="19:29" x14ac:dyDescent="0.25">
      <c r="S28228" s="109"/>
      <c r="U28228" s="109"/>
      <c r="W28228" s="109"/>
      <c r="Y28228" s="109"/>
      <c r="AA28228" s="109"/>
      <c r="AC28228" s="109"/>
    </row>
    <row r="28229" spans="19:29" x14ac:dyDescent="0.25">
      <c r="S28229" s="108"/>
      <c r="U28229" s="108"/>
      <c r="W28229" s="108"/>
      <c r="Y28229" s="108"/>
      <c r="AA28229" s="108"/>
      <c r="AC28229" s="108"/>
    </row>
    <row r="28230" spans="19:29" x14ac:dyDescent="0.25">
      <c r="S28230" s="108"/>
      <c r="U28230" s="108"/>
      <c r="W28230" s="108"/>
      <c r="Y28230" s="108"/>
      <c r="AA28230" s="108"/>
      <c r="AC28230" s="108"/>
    </row>
    <row r="28231" spans="19:29" x14ac:dyDescent="0.25">
      <c r="S28231" s="109"/>
      <c r="U28231" s="109"/>
      <c r="W28231" s="109"/>
      <c r="Y28231" s="109"/>
      <c r="AA28231" s="109"/>
      <c r="AC28231" s="109"/>
    </row>
    <row r="28232" spans="19:29" x14ac:dyDescent="0.25">
      <c r="S28232" s="108"/>
      <c r="U28232" s="108"/>
      <c r="W28232" s="108"/>
      <c r="Y28232" s="108"/>
      <c r="AA28232" s="108"/>
      <c r="AC28232" s="108"/>
    </row>
    <row r="28233" spans="19:29" x14ac:dyDescent="0.25">
      <c r="S28233" s="109"/>
      <c r="U28233" s="109"/>
      <c r="W28233" s="109"/>
      <c r="Y28233" s="109"/>
      <c r="AA28233" s="109"/>
      <c r="AC28233" s="109"/>
    </row>
    <row r="28234" spans="19:29" x14ac:dyDescent="0.25">
      <c r="S28234" s="108"/>
      <c r="U28234" s="108"/>
      <c r="W28234" s="108"/>
      <c r="Y28234" s="108"/>
      <c r="AA28234" s="108"/>
      <c r="AC28234" s="108"/>
    </row>
    <row r="28235" spans="19:29" x14ac:dyDescent="0.25">
      <c r="S28235" s="108"/>
      <c r="U28235" s="108"/>
      <c r="W28235" s="108"/>
      <c r="Y28235" s="108"/>
      <c r="AA28235" s="108"/>
      <c r="AC28235" s="108"/>
    </row>
    <row r="28236" spans="19:29" x14ac:dyDescent="0.25">
      <c r="S28236" s="108"/>
      <c r="U28236" s="108"/>
      <c r="W28236" s="108"/>
      <c r="Y28236" s="108"/>
      <c r="AA28236" s="108"/>
      <c r="AC28236" s="108"/>
    </row>
    <row r="28237" spans="19:29" x14ac:dyDescent="0.25">
      <c r="S28237" s="110"/>
      <c r="U28237" s="110"/>
      <c r="W28237" s="110"/>
      <c r="Y28237" s="110"/>
      <c r="AA28237" s="110"/>
      <c r="AC28237" s="110"/>
    </row>
    <row r="28238" spans="19:29" x14ac:dyDescent="0.25">
      <c r="S28238" s="110"/>
      <c r="U28238" s="110"/>
      <c r="W28238" s="110"/>
      <c r="Y28238" s="110"/>
      <c r="AA28238" s="110"/>
      <c r="AC28238" s="110"/>
    </row>
    <row r="28239" spans="19:29" x14ac:dyDescent="0.25">
      <c r="S28239" s="110"/>
      <c r="U28239" s="110"/>
      <c r="W28239" s="110"/>
      <c r="Y28239" s="110"/>
      <c r="AA28239" s="110"/>
      <c r="AC28239" s="110"/>
    </row>
    <row r="28240" spans="19:29" x14ac:dyDescent="0.25">
      <c r="S28240" s="110"/>
      <c r="U28240" s="110"/>
      <c r="W28240" s="110"/>
      <c r="Y28240" s="110"/>
      <c r="AA28240" s="110"/>
      <c r="AC28240" s="110"/>
    </row>
    <row r="28241" spans="19:29" x14ac:dyDescent="0.25">
      <c r="S28241" s="111"/>
      <c r="U28241" s="111"/>
      <c r="W28241" s="111"/>
      <c r="Y28241" s="111"/>
      <c r="AA28241" s="111"/>
      <c r="AC28241" s="111"/>
    </row>
    <row r="28242" spans="19:29" x14ac:dyDescent="0.25">
      <c r="S28242" s="107"/>
      <c r="U28242" s="107"/>
      <c r="W28242" s="107"/>
      <c r="Y28242" s="107"/>
      <c r="AA28242" s="107"/>
      <c r="AC28242" s="107"/>
    </row>
    <row r="28243" spans="19:29" x14ac:dyDescent="0.25">
      <c r="S28243" s="108"/>
      <c r="U28243" s="108"/>
      <c r="W28243" s="108"/>
      <c r="Y28243" s="108"/>
      <c r="AA28243" s="108"/>
      <c r="AC28243" s="108"/>
    </row>
    <row r="28244" spans="19:29" x14ac:dyDescent="0.25">
      <c r="S28244" s="108"/>
      <c r="U28244" s="108"/>
      <c r="W28244" s="108"/>
      <c r="Y28244" s="108"/>
      <c r="AA28244" s="108"/>
      <c r="AC28244" s="108"/>
    </row>
    <row r="28245" spans="19:29" x14ac:dyDescent="0.25">
      <c r="S28245" s="109"/>
      <c r="U28245" s="109"/>
      <c r="W28245" s="109"/>
      <c r="Y28245" s="109"/>
      <c r="AA28245" s="109"/>
      <c r="AC28245" s="109"/>
    </row>
    <row r="28246" spans="19:29" x14ac:dyDescent="0.25">
      <c r="S28246" s="108"/>
      <c r="U28246" s="108"/>
      <c r="W28246" s="108"/>
      <c r="Y28246" s="108"/>
      <c r="AA28246" s="108"/>
      <c r="AC28246" s="108"/>
    </row>
    <row r="28247" spans="19:29" x14ac:dyDescent="0.25">
      <c r="S28247" s="108"/>
      <c r="U28247" s="108"/>
      <c r="W28247" s="108"/>
      <c r="Y28247" s="108"/>
      <c r="AA28247" s="108"/>
      <c r="AC28247" s="108"/>
    </row>
    <row r="28248" spans="19:29" x14ac:dyDescent="0.25">
      <c r="S28248" s="109"/>
      <c r="U28248" s="109"/>
      <c r="W28248" s="109"/>
      <c r="Y28248" s="109"/>
      <c r="AA28248" s="109"/>
      <c r="AC28248" s="109"/>
    </row>
    <row r="28249" spans="19:29" x14ac:dyDescent="0.25">
      <c r="S28249" s="108"/>
      <c r="U28249" s="108"/>
      <c r="W28249" s="108"/>
      <c r="Y28249" s="108"/>
      <c r="AA28249" s="108"/>
      <c r="AC28249" s="108"/>
    </row>
    <row r="28250" spans="19:29" x14ac:dyDescent="0.25">
      <c r="S28250" s="109"/>
      <c r="U28250" s="109"/>
      <c r="W28250" s="109"/>
      <c r="Y28250" s="109"/>
      <c r="AA28250" s="109"/>
      <c r="AC28250" s="109"/>
    </row>
    <row r="28251" spans="19:29" x14ac:dyDescent="0.25">
      <c r="S28251" s="108"/>
      <c r="U28251" s="108"/>
      <c r="W28251" s="108"/>
      <c r="Y28251" s="108"/>
      <c r="AA28251" s="108"/>
      <c r="AC28251" s="108"/>
    </row>
    <row r="28252" spans="19:29" x14ac:dyDescent="0.25">
      <c r="S28252" s="108"/>
      <c r="U28252" s="108"/>
      <c r="W28252" s="108"/>
      <c r="Y28252" s="108"/>
      <c r="AA28252" s="108"/>
      <c r="AC28252" s="108"/>
    </row>
    <row r="28253" spans="19:29" x14ac:dyDescent="0.25">
      <c r="S28253" s="108"/>
      <c r="U28253" s="108"/>
      <c r="W28253" s="108"/>
      <c r="Y28253" s="108"/>
      <c r="AA28253" s="108"/>
      <c r="AC28253" s="108"/>
    </row>
    <row r="28254" spans="19:29" x14ac:dyDescent="0.25">
      <c r="S28254" s="110"/>
      <c r="U28254" s="110"/>
      <c r="W28254" s="110"/>
      <c r="Y28254" s="110"/>
      <c r="AA28254" s="110"/>
      <c r="AC28254" s="110"/>
    </row>
    <row r="28255" spans="19:29" x14ac:dyDescent="0.25">
      <c r="S28255" s="110"/>
      <c r="U28255" s="110"/>
      <c r="W28255" s="110"/>
      <c r="Y28255" s="110"/>
      <c r="AA28255" s="110"/>
      <c r="AC28255" s="110"/>
    </row>
    <row r="28256" spans="19:29" x14ac:dyDescent="0.25">
      <c r="S28256" s="110"/>
      <c r="U28256" s="110"/>
      <c r="W28256" s="110"/>
      <c r="Y28256" s="110"/>
      <c r="AA28256" s="110"/>
      <c r="AC28256" s="110"/>
    </row>
    <row r="28257" spans="19:29" x14ac:dyDescent="0.25">
      <c r="S28257" s="110"/>
      <c r="U28257" s="110"/>
      <c r="W28257" s="110"/>
      <c r="Y28257" s="110"/>
      <c r="AA28257" s="110"/>
      <c r="AC28257" s="110"/>
    </row>
    <row r="28258" spans="19:29" x14ac:dyDescent="0.25">
      <c r="S28258" s="111"/>
      <c r="U28258" s="111"/>
      <c r="W28258" s="111"/>
      <c r="Y28258" s="111"/>
      <c r="AA28258" s="111"/>
      <c r="AC28258" s="111"/>
    </row>
    <row r="28259" spans="19:29" x14ac:dyDescent="0.25">
      <c r="S28259" s="107"/>
      <c r="U28259" s="107"/>
      <c r="W28259" s="107"/>
      <c r="Y28259" s="107"/>
      <c r="AA28259" s="107"/>
      <c r="AC28259" s="107"/>
    </row>
    <row r="28260" spans="19:29" x14ac:dyDescent="0.25">
      <c r="S28260" s="108"/>
      <c r="U28260" s="108"/>
      <c r="W28260" s="108"/>
      <c r="Y28260" s="108"/>
      <c r="AA28260" s="108"/>
      <c r="AC28260" s="108"/>
    </row>
    <row r="28261" spans="19:29" x14ac:dyDescent="0.25">
      <c r="S28261" s="108"/>
      <c r="U28261" s="108"/>
      <c r="W28261" s="108"/>
      <c r="Y28261" s="108"/>
      <c r="AA28261" s="108"/>
      <c r="AC28261" s="108"/>
    </row>
    <row r="28262" spans="19:29" x14ac:dyDescent="0.25">
      <c r="S28262" s="109"/>
      <c r="U28262" s="109"/>
      <c r="W28262" s="109"/>
      <c r="Y28262" s="109"/>
      <c r="AA28262" s="109"/>
      <c r="AC28262" s="109"/>
    </row>
    <row r="28263" spans="19:29" x14ac:dyDescent="0.25">
      <c r="S28263" s="108"/>
      <c r="U28263" s="108"/>
      <c r="W28263" s="108"/>
      <c r="Y28263" s="108"/>
      <c r="AA28263" s="108"/>
      <c r="AC28263" s="108"/>
    </row>
    <row r="28264" spans="19:29" x14ac:dyDescent="0.25">
      <c r="S28264" s="108"/>
      <c r="U28264" s="108"/>
      <c r="W28264" s="108"/>
      <c r="Y28264" s="108"/>
      <c r="AA28264" s="108"/>
      <c r="AC28264" s="108"/>
    </row>
    <row r="28265" spans="19:29" x14ac:dyDescent="0.25">
      <c r="S28265" s="109"/>
      <c r="U28265" s="109"/>
      <c r="W28265" s="109"/>
      <c r="Y28265" s="109"/>
      <c r="AA28265" s="109"/>
      <c r="AC28265" s="109"/>
    </row>
    <row r="28266" spans="19:29" x14ac:dyDescent="0.25">
      <c r="S28266" s="108"/>
      <c r="U28266" s="108"/>
      <c r="W28266" s="108"/>
      <c r="Y28266" s="108"/>
      <c r="AA28266" s="108"/>
      <c r="AC28266" s="108"/>
    </row>
    <row r="28267" spans="19:29" x14ac:dyDescent="0.25">
      <c r="S28267" s="109"/>
      <c r="U28267" s="109"/>
      <c r="W28267" s="109"/>
      <c r="Y28267" s="109"/>
      <c r="AA28267" s="109"/>
      <c r="AC28267" s="109"/>
    </row>
    <row r="28268" spans="19:29" x14ac:dyDescent="0.25">
      <c r="S28268" s="108"/>
      <c r="U28268" s="108"/>
      <c r="W28268" s="108"/>
      <c r="Y28268" s="108"/>
      <c r="AA28268" s="108"/>
      <c r="AC28268" s="108"/>
    </row>
    <row r="28269" spans="19:29" x14ac:dyDescent="0.25">
      <c r="S28269" s="108"/>
      <c r="U28269" s="108"/>
      <c r="W28269" s="108"/>
      <c r="Y28269" s="108"/>
      <c r="AA28269" s="108"/>
      <c r="AC28269" s="108"/>
    </row>
    <row r="28270" spans="19:29" x14ac:dyDescent="0.25">
      <c r="S28270" s="108"/>
      <c r="U28270" s="108"/>
      <c r="W28270" s="108"/>
      <c r="Y28270" s="108"/>
      <c r="AA28270" s="108"/>
      <c r="AC28270" s="108"/>
    </row>
    <row r="28271" spans="19:29" x14ac:dyDescent="0.25">
      <c r="S28271" s="110"/>
      <c r="U28271" s="110"/>
      <c r="W28271" s="110"/>
      <c r="Y28271" s="110"/>
      <c r="AA28271" s="110"/>
      <c r="AC28271" s="110"/>
    </row>
    <row r="28272" spans="19:29" x14ac:dyDescent="0.25">
      <c r="S28272" s="110"/>
      <c r="U28272" s="110"/>
      <c r="W28272" s="110"/>
      <c r="Y28272" s="110"/>
      <c r="AA28272" s="110"/>
      <c r="AC28272" s="110"/>
    </row>
    <row r="28273" spans="19:29" x14ac:dyDescent="0.25">
      <c r="S28273" s="110"/>
      <c r="U28273" s="110"/>
      <c r="W28273" s="110"/>
      <c r="Y28273" s="110"/>
      <c r="AA28273" s="110"/>
      <c r="AC28273" s="110"/>
    </row>
    <row r="28274" spans="19:29" x14ac:dyDescent="0.25">
      <c r="S28274" s="110"/>
      <c r="U28274" s="110"/>
      <c r="W28274" s="110"/>
      <c r="Y28274" s="110"/>
      <c r="AA28274" s="110"/>
      <c r="AC28274" s="110"/>
    </row>
    <row r="28275" spans="19:29" x14ac:dyDescent="0.25">
      <c r="S28275" s="111"/>
      <c r="U28275" s="111"/>
      <c r="W28275" s="111"/>
      <c r="Y28275" s="111"/>
      <c r="AA28275" s="111"/>
      <c r="AC28275" s="111"/>
    </row>
    <row r="28276" spans="19:29" x14ac:dyDescent="0.25">
      <c r="S28276" s="107"/>
      <c r="U28276" s="107"/>
      <c r="W28276" s="107"/>
      <c r="Y28276" s="107"/>
      <c r="AA28276" s="107"/>
      <c r="AC28276" s="107"/>
    </row>
    <row r="28277" spans="19:29" x14ac:dyDescent="0.25">
      <c r="S28277" s="108"/>
      <c r="U28277" s="108"/>
      <c r="W28277" s="108"/>
      <c r="Y28277" s="108"/>
      <c r="AA28277" s="108"/>
      <c r="AC28277" s="108"/>
    </row>
    <row r="28278" spans="19:29" x14ac:dyDescent="0.25">
      <c r="S28278" s="108"/>
      <c r="U28278" s="108"/>
      <c r="W28278" s="108"/>
      <c r="Y28278" s="108"/>
      <c r="AA28278" s="108"/>
      <c r="AC28278" s="108"/>
    </row>
    <row r="28279" spans="19:29" x14ac:dyDescent="0.25">
      <c r="S28279" s="109"/>
      <c r="U28279" s="109"/>
      <c r="W28279" s="109"/>
      <c r="Y28279" s="109"/>
      <c r="AA28279" s="109"/>
      <c r="AC28279" s="109"/>
    </row>
    <row r="28280" spans="19:29" x14ac:dyDescent="0.25">
      <c r="S28280" s="108"/>
      <c r="U28280" s="108"/>
      <c r="W28280" s="108"/>
      <c r="Y28280" s="108"/>
      <c r="AA28280" s="108"/>
      <c r="AC28280" s="108"/>
    </row>
    <row r="28281" spans="19:29" x14ac:dyDescent="0.25">
      <c r="S28281" s="108"/>
      <c r="U28281" s="108"/>
      <c r="W28281" s="108"/>
      <c r="Y28281" s="108"/>
      <c r="AA28281" s="108"/>
      <c r="AC28281" s="108"/>
    </row>
    <row r="28282" spans="19:29" x14ac:dyDescent="0.25">
      <c r="S28282" s="109"/>
      <c r="U28282" s="109"/>
      <c r="W28282" s="109"/>
      <c r="Y28282" s="109"/>
      <c r="AA28282" s="109"/>
      <c r="AC28282" s="109"/>
    </row>
    <row r="28283" spans="19:29" x14ac:dyDescent="0.25">
      <c r="S28283" s="108"/>
      <c r="U28283" s="108"/>
      <c r="W28283" s="108"/>
      <c r="Y28283" s="108"/>
      <c r="AA28283" s="108"/>
      <c r="AC28283" s="108"/>
    </row>
    <row r="28284" spans="19:29" x14ac:dyDescent="0.25">
      <c r="S28284" s="109"/>
      <c r="U28284" s="109"/>
      <c r="W28284" s="109"/>
      <c r="Y28284" s="109"/>
      <c r="AA28284" s="109"/>
      <c r="AC28284" s="109"/>
    </row>
    <row r="28285" spans="19:29" x14ac:dyDescent="0.25">
      <c r="S28285" s="108"/>
      <c r="U28285" s="108"/>
      <c r="W28285" s="108"/>
      <c r="Y28285" s="108"/>
      <c r="AA28285" s="108"/>
      <c r="AC28285" s="108"/>
    </row>
    <row r="28286" spans="19:29" x14ac:dyDescent="0.25">
      <c r="S28286" s="108"/>
      <c r="U28286" s="108"/>
      <c r="W28286" s="108"/>
      <c r="Y28286" s="108"/>
      <c r="AA28286" s="108"/>
      <c r="AC28286" s="108"/>
    </row>
    <row r="28287" spans="19:29" x14ac:dyDescent="0.25">
      <c r="S28287" s="108"/>
      <c r="U28287" s="108"/>
      <c r="W28287" s="108"/>
      <c r="Y28287" s="108"/>
      <c r="AA28287" s="108"/>
      <c r="AC28287" s="108"/>
    </row>
    <row r="28288" spans="19:29" x14ac:dyDescent="0.25">
      <c r="S28288" s="110"/>
      <c r="U28288" s="110"/>
      <c r="W28288" s="110"/>
      <c r="Y28288" s="110"/>
      <c r="AA28288" s="110"/>
      <c r="AC28288" s="110"/>
    </row>
    <row r="28289" spans="19:29" x14ac:dyDescent="0.25">
      <c r="S28289" s="110"/>
      <c r="U28289" s="110"/>
      <c r="W28289" s="110"/>
      <c r="Y28289" s="110"/>
      <c r="AA28289" s="110"/>
      <c r="AC28289" s="110"/>
    </row>
    <row r="28290" spans="19:29" x14ac:dyDescent="0.25">
      <c r="S28290" s="110"/>
      <c r="U28290" s="110"/>
      <c r="W28290" s="110"/>
      <c r="Y28290" s="110"/>
      <c r="AA28290" s="110"/>
      <c r="AC28290" s="110"/>
    </row>
    <row r="28291" spans="19:29" x14ac:dyDescent="0.25">
      <c r="S28291" s="110"/>
      <c r="U28291" s="110"/>
      <c r="W28291" s="110"/>
      <c r="Y28291" s="110"/>
      <c r="AA28291" s="110"/>
      <c r="AC28291" s="110"/>
    </row>
    <row r="28292" spans="19:29" x14ac:dyDescent="0.25">
      <c r="S28292" s="111"/>
      <c r="U28292" s="111"/>
      <c r="W28292" s="111"/>
      <c r="Y28292" s="111"/>
      <c r="AA28292" s="111"/>
      <c r="AC28292" s="111"/>
    </row>
    <row r="28293" spans="19:29" x14ac:dyDescent="0.25">
      <c r="S28293" s="107"/>
      <c r="U28293" s="107"/>
      <c r="W28293" s="107"/>
      <c r="Y28293" s="107"/>
      <c r="AA28293" s="107"/>
      <c r="AC28293" s="107"/>
    </row>
    <row r="28294" spans="19:29" x14ac:dyDescent="0.25">
      <c r="S28294" s="108"/>
      <c r="U28294" s="108"/>
      <c r="W28294" s="108"/>
      <c r="Y28294" s="108"/>
      <c r="AA28294" s="108"/>
      <c r="AC28294" s="108"/>
    </row>
    <row r="28295" spans="19:29" x14ac:dyDescent="0.25">
      <c r="S28295" s="108"/>
      <c r="U28295" s="108"/>
      <c r="W28295" s="108"/>
      <c r="Y28295" s="108"/>
      <c r="AA28295" s="108"/>
      <c r="AC28295" s="108"/>
    </row>
    <row r="28296" spans="19:29" x14ac:dyDescent="0.25">
      <c r="S28296" s="109"/>
      <c r="U28296" s="109"/>
      <c r="W28296" s="109"/>
      <c r="Y28296" s="109"/>
      <c r="AA28296" s="109"/>
      <c r="AC28296" s="109"/>
    </row>
    <row r="28297" spans="19:29" x14ac:dyDescent="0.25">
      <c r="S28297" s="108"/>
      <c r="U28297" s="108"/>
      <c r="W28297" s="108"/>
      <c r="Y28297" s="108"/>
      <c r="AA28297" s="108"/>
      <c r="AC28297" s="108"/>
    </row>
    <row r="28298" spans="19:29" x14ac:dyDescent="0.25">
      <c r="S28298" s="108"/>
      <c r="U28298" s="108"/>
      <c r="W28298" s="108"/>
      <c r="Y28298" s="108"/>
      <c r="AA28298" s="108"/>
      <c r="AC28298" s="108"/>
    </row>
    <row r="28299" spans="19:29" x14ac:dyDescent="0.25">
      <c r="S28299" s="109"/>
      <c r="U28299" s="109"/>
      <c r="W28299" s="109"/>
      <c r="Y28299" s="109"/>
      <c r="AA28299" s="109"/>
      <c r="AC28299" s="109"/>
    </row>
    <row r="28300" spans="19:29" x14ac:dyDescent="0.25">
      <c r="S28300" s="108"/>
      <c r="U28300" s="108"/>
      <c r="W28300" s="108"/>
      <c r="Y28300" s="108"/>
      <c r="AA28300" s="108"/>
      <c r="AC28300" s="108"/>
    </row>
    <row r="28301" spans="19:29" x14ac:dyDescent="0.25">
      <c r="S28301" s="109"/>
      <c r="U28301" s="109"/>
      <c r="W28301" s="109"/>
      <c r="Y28301" s="109"/>
      <c r="AA28301" s="109"/>
      <c r="AC28301" s="109"/>
    </row>
    <row r="28302" spans="19:29" x14ac:dyDescent="0.25">
      <c r="S28302" s="108"/>
      <c r="U28302" s="108"/>
      <c r="W28302" s="108"/>
      <c r="Y28302" s="108"/>
      <c r="AA28302" s="108"/>
      <c r="AC28302" s="108"/>
    </row>
    <row r="28303" spans="19:29" x14ac:dyDescent="0.25">
      <c r="S28303" s="108"/>
      <c r="U28303" s="108"/>
      <c r="W28303" s="108"/>
      <c r="Y28303" s="108"/>
      <c r="AA28303" s="108"/>
      <c r="AC28303" s="108"/>
    </row>
    <row r="28304" spans="19:29" x14ac:dyDescent="0.25">
      <c r="S28304" s="108"/>
      <c r="U28304" s="108"/>
      <c r="W28304" s="108"/>
      <c r="Y28304" s="108"/>
      <c r="AA28304" s="108"/>
      <c r="AC28304" s="108"/>
    </row>
    <row r="28305" spans="19:29" x14ac:dyDescent="0.25">
      <c r="S28305" s="110"/>
      <c r="U28305" s="110"/>
      <c r="W28305" s="110"/>
      <c r="Y28305" s="110"/>
      <c r="AA28305" s="110"/>
      <c r="AC28305" s="110"/>
    </row>
    <row r="28306" spans="19:29" x14ac:dyDescent="0.25">
      <c r="S28306" s="110"/>
      <c r="U28306" s="110"/>
      <c r="W28306" s="110"/>
      <c r="Y28306" s="110"/>
      <c r="AA28306" s="110"/>
      <c r="AC28306" s="110"/>
    </row>
    <row r="28307" spans="19:29" x14ac:dyDescent="0.25">
      <c r="S28307" s="110"/>
      <c r="U28307" s="110"/>
      <c r="W28307" s="110"/>
      <c r="Y28307" s="110"/>
      <c r="AA28307" s="110"/>
      <c r="AC28307" s="110"/>
    </row>
    <row r="28308" spans="19:29" x14ac:dyDescent="0.25">
      <c r="S28308" s="110"/>
      <c r="U28308" s="110"/>
      <c r="W28308" s="110"/>
      <c r="Y28308" s="110"/>
      <c r="AA28308" s="110"/>
      <c r="AC28308" s="110"/>
    </row>
    <row r="28309" spans="19:29" x14ac:dyDescent="0.25">
      <c r="S28309" s="111"/>
      <c r="U28309" s="111"/>
      <c r="W28309" s="111"/>
      <c r="Y28309" s="111"/>
      <c r="AA28309" s="111"/>
      <c r="AC28309" s="111"/>
    </row>
    <row r="28310" spans="19:29" x14ac:dyDescent="0.25">
      <c r="S28310" s="107"/>
      <c r="U28310" s="107"/>
      <c r="W28310" s="107"/>
      <c r="Y28310" s="107"/>
      <c r="AA28310" s="107"/>
      <c r="AC28310" s="107"/>
    </row>
    <row r="28311" spans="19:29" x14ac:dyDescent="0.25">
      <c r="S28311" s="108"/>
      <c r="U28311" s="108"/>
      <c r="W28311" s="108"/>
      <c r="Y28311" s="108"/>
      <c r="AA28311" s="108"/>
      <c r="AC28311" s="108"/>
    </row>
    <row r="28312" spans="19:29" x14ac:dyDescent="0.25">
      <c r="S28312" s="108"/>
      <c r="U28312" s="108"/>
      <c r="W28312" s="108"/>
      <c r="Y28312" s="108"/>
      <c r="AA28312" s="108"/>
      <c r="AC28312" s="108"/>
    </row>
    <row r="28313" spans="19:29" x14ac:dyDescent="0.25">
      <c r="S28313" s="109"/>
      <c r="U28313" s="109"/>
      <c r="W28313" s="109"/>
      <c r="Y28313" s="109"/>
      <c r="AA28313" s="109"/>
      <c r="AC28313" s="109"/>
    </row>
    <row r="28314" spans="19:29" x14ac:dyDescent="0.25">
      <c r="S28314" s="108"/>
      <c r="U28314" s="108"/>
      <c r="W28314" s="108"/>
      <c r="Y28314" s="108"/>
      <c r="AA28314" s="108"/>
      <c r="AC28314" s="108"/>
    </row>
    <row r="28315" spans="19:29" x14ac:dyDescent="0.25">
      <c r="S28315" s="108"/>
      <c r="U28315" s="108"/>
      <c r="W28315" s="108"/>
      <c r="Y28315" s="108"/>
      <c r="AA28315" s="108"/>
      <c r="AC28315" s="108"/>
    </row>
    <row r="28316" spans="19:29" x14ac:dyDescent="0.25">
      <c r="S28316" s="109"/>
      <c r="U28316" s="109"/>
      <c r="W28316" s="109"/>
      <c r="Y28316" s="109"/>
      <c r="AA28316" s="109"/>
      <c r="AC28316" s="109"/>
    </row>
    <row r="28317" spans="19:29" x14ac:dyDescent="0.25">
      <c r="S28317" s="108"/>
      <c r="U28317" s="108"/>
      <c r="W28317" s="108"/>
      <c r="Y28317" s="108"/>
      <c r="AA28317" s="108"/>
      <c r="AC28317" s="108"/>
    </row>
    <row r="28318" spans="19:29" x14ac:dyDescent="0.25">
      <c r="S28318" s="109"/>
      <c r="U28318" s="109"/>
      <c r="W28318" s="109"/>
      <c r="Y28318" s="109"/>
      <c r="AA28318" s="109"/>
      <c r="AC28318" s="109"/>
    </row>
    <row r="28319" spans="19:29" x14ac:dyDescent="0.25">
      <c r="S28319" s="108"/>
      <c r="U28319" s="108"/>
      <c r="W28319" s="108"/>
      <c r="Y28319" s="108"/>
      <c r="AA28319" s="108"/>
      <c r="AC28319" s="108"/>
    </row>
    <row r="28320" spans="19:29" x14ac:dyDescent="0.25">
      <c r="S28320" s="108"/>
      <c r="U28320" s="108"/>
      <c r="W28320" s="108"/>
      <c r="Y28320" s="108"/>
      <c r="AA28320" s="108"/>
      <c r="AC28320" s="108"/>
    </row>
    <row r="28321" spans="19:29" x14ac:dyDescent="0.25">
      <c r="S28321" s="108"/>
      <c r="U28321" s="108"/>
      <c r="W28321" s="108"/>
      <c r="Y28321" s="108"/>
      <c r="AA28321" s="108"/>
      <c r="AC28321" s="108"/>
    </row>
    <row r="28322" spans="19:29" x14ac:dyDescent="0.25">
      <c r="S28322" s="110"/>
      <c r="U28322" s="110"/>
      <c r="W28322" s="110"/>
      <c r="Y28322" s="110"/>
      <c r="AA28322" s="110"/>
      <c r="AC28322" s="110"/>
    </row>
    <row r="28323" spans="19:29" x14ac:dyDescent="0.25">
      <c r="S28323" s="110"/>
      <c r="U28323" s="110"/>
      <c r="W28323" s="110"/>
      <c r="Y28323" s="110"/>
      <c r="AA28323" s="110"/>
      <c r="AC28323" s="110"/>
    </row>
    <row r="28324" spans="19:29" x14ac:dyDescent="0.25">
      <c r="S28324" s="110"/>
      <c r="U28324" s="110"/>
      <c r="W28324" s="110"/>
      <c r="Y28324" s="110"/>
      <c r="AA28324" s="110"/>
      <c r="AC28324" s="110"/>
    </row>
    <row r="28325" spans="19:29" x14ac:dyDescent="0.25">
      <c r="S28325" s="110"/>
      <c r="U28325" s="110"/>
      <c r="W28325" s="110"/>
      <c r="Y28325" s="110"/>
      <c r="AA28325" s="110"/>
      <c r="AC28325" s="110"/>
    </row>
    <row r="28326" spans="19:29" x14ac:dyDescent="0.25">
      <c r="S28326" s="111"/>
      <c r="U28326" s="111"/>
      <c r="W28326" s="111"/>
      <c r="Y28326" s="111"/>
      <c r="AA28326" s="111"/>
      <c r="AC28326" s="111"/>
    </row>
    <row r="28327" spans="19:29" x14ac:dyDescent="0.25">
      <c r="S28327" s="107"/>
      <c r="U28327" s="107"/>
      <c r="W28327" s="107"/>
      <c r="Y28327" s="107"/>
      <c r="AA28327" s="107"/>
      <c r="AC28327" s="107"/>
    </row>
    <row r="28328" spans="19:29" x14ac:dyDescent="0.25">
      <c r="S28328" s="108"/>
      <c r="U28328" s="108"/>
      <c r="W28328" s="108"/>
      <c r="Y28328" s="108"/>
      <c r="AA28328" s="108"/>
      <c r="AC28328" s="108"/>
    </row>
    <row r="28329" spans="19:29" x14ac:dyDescent="0.25">
      <c r="S28329" s="108"/>
      <c r="U28329" s="108"/>
      <c r="W28329" s="108"/>
      <c r="Y28329" s="108"/>
      <c r="AA28329" s="108"/>
      <c r="AC28329" s="108"/>
    </row>
    <row r="28330" spans="19:29" x14ac:dyDescent="0.25">
      <c r="S28330" s="109"/>
      <c r="U28330" s="109"/>
      <c r="W28330" s="109"/>
      <c r="Y28330" s="109"/>
      <c r="AA28330" s="109"/>
      <c r="AC28330" s="109"/>
    </row>
    <row r="28331" spans="19:29" x14ac:dyDescent="0.25">
      <c r="S28331" s="108"/>
      <c r="U28331" s="108"/>
      <c r="W28331" s="108"/>
      <c r="Y28331" s="108"/>
      <c r="AA28331" s="108"/>
      <c r="AC28331" s="108"/>
    </row>
    <row r="28332" spans="19:29" x14ac:dyDescent="0.25">
      <c r="S28332" s="108"/>
      <c r="U28332" s="108"/>
      <c r="W28332" s="108"/>
      <c r="Y28332" s="108"/>
      <c r="AA28332" s="108"/>
      <c r="AC28332" s="108"/>
    </row>
    <row r="28333" spans="19:29" x14ac:dyDescent="0.25">
      <c r="S28333" s="109"/>
      <c r="U28333" s="109"/>
      <c r="W28333" s="109"/>
      <c r="Y28333" s="109"/>
      <c r="AA28333" s="109"/>
      <c r="AC28333" s="109"/>
    </row>
    <row r="28334" spans="19:29" x14ac:dyDescent="0.25">
      <c r="S28334" s="108"/>
      <c r="U28334" s="108"/>
      <c r="W28334" s="108"/>
      <c r="Y28334" s="108"/>
      <c r="AA28334" s="108"/>
      <c r="AC28334" s="108"/>
    </row>
    <row r="28335" spans="19:29" x14ac:dyDescent="0.25">
      <c r="S28335" s="109"/>
      <c r="U28335" s="109"/>
      <c r="W28335" s="109"/>
      <c r="Y28335" s="109"/>
      <c r="AA28335" s="109"/>
      <c r="AC28335" s="109"/>
    </row>
    <row r="28336" spans="19:29" x14ac:dyDescent="0.25">
      <c r="S28336" s="108"/>
      <c r="U28336" s="108"/>
      <c r="W28336" s="108"/>
      <c r="Y28336" s="108"/>
      <c r="AA28336" s="108"/>
      <c r="AC28336" s="108"/>
    </row>
    <row r="28337" spans="19:29" x14ac:dyDescent="0.25">
      <c r="S28337" s="108"/>
      <c r="U28337" s="108"/>
      <c r="W28337" s="108"/>
      <c r="Y28337" s="108"/>
      <c r="AA28337" s="108"/>
      <c r="AC28337" s="108"/>
    </row>
    <row r="28338" spans="19:29" x14ac:dyDescent="0.25">
      <c r="S28338" s="108"/>
      <c r="U28338" s="108"/>
      <c r="W28338" s="108"/>
      <c r="Y28338" s="108"/>
      <c r="AA28338" s="108"/>
      <c r="AC28338" s="108"/>
    </row>
    <row r="28339" spans="19:29" x14ac:dyDescent="0.25">
      <c r="S28339" s="110"/>
      <c r="U28339" s="110"/>
      <c r="W28339" s="110"/>
      <c r="Y28339" s="110"/>
      <c r="AA28339" s="110"/>
      <c r="AC28339" s="110"/>
    </row>
    <row r="28340" spans="19:29" x14ac:dyDescent="0.25">
      <c r="S28340" s="110"/>
      <c r="U28340" s="110"/>
      <c r="W28340" s="110"/>
      <c r="Y28340" s="110"/>
      <c r="AA28340" s="110"/>
      <c r="AC28340" s="110"/>
    </row>
    <row r="28341" spans="19:29" x14ac:dyDescent="0.25">
      <c r="S28341" s="110"/>
      <c r="U28341" s="110"/>
      <c r="W28341" s="110"/>
      <c r="Y28341" s="110"/>
      <c r="AA28341" s="110"/>
      <c r="AC28341" s="110"/>
    </row>
    <row r="28342" spans="19:29" x14ac:dyDescent="0.25">
      <c r="S28342" s="110"/>
      <c r="U28342" s="110"/>
      <c r="W28342" s="110"/>
      <c r="Y28342" s="110"/>
      <c r="AA28342" s="110"/>
      <c r="AC28342" s="110"/>
    </row>
    <row r="28343" spans="19:29" x14ac:dyDescent="0.25">
      <c r="S28343" s="111"/>
      <c r="U28343" s="111"/>
      <c r="W28343" s="111"/>
      <c r="Y28343" s="111"/>
      <c r="AA28343" s="111"/>
      <c r="AC28343" s="111"/>
    </row>
    <row r="28344" spans="19:29" x14ac:dyDescent="0.25">
      <c r="S28344" s="107"/>
      <c r="U28344" s="107"/>
      <c r="W28344" s="107"/>
      <c r="Y28344" s="107"/>
      <c r="AA28344" s="107"/>
      <c r="AC28344" s="107"/>
    </row>
    <row r="28345" spans="19:29" x14ac:dyDescent="0.25">
      <c r="S28345" s="108"/>
      <c r="U28345" s="108"/>
      <c r="W28345" s="108"/>
      <c r="Y28345" s="108"/>
      <c r="AA28345" s="108"/>
      <c r="AC28345" s="108"/>
    </row>
    <row r="28346" spans="19:29" x14ac:dyDescent="0.25">
      <c r="S28346" s="108"/>
      <c r="U28346" s="108"/>
      <c r="W28346" s="108"/>
      <c r="Y28346" s="108"/>
      <c r="AA28346" s="108"/>
      <c r="AC28346" s="108"/>
    </row>
    <row r="28347" spans="19:29" x14ac:dyDescent="0.25">
      <c r="S28347" s="109"/>
      <c r="U28347" s="109"/>
      <c r="W28347" s="109"/>
      <c r="Y28347" s="109"/>
      <c r="AA28347" s="109"/>
      <c r="AC28347" s="109"/>
    </row>
    <row r="28348" spans="19:29" x14ac:dyDescent="0.25">
      <c r="S28348" s="108"/>
      <c r="U28348" s="108"/>
      <c r="W28348" s="108"/>
      <c r="Y28348" s="108"/>
      <c r="AA28348" s="108"/>
      <c r="AC28348" s="108"/>
    </row>
    <row r="28349" spans="19:29" x14ac:dyDescent="0.25">
      <c r="S28349" s="108"/>
      <c r="U28349" s="108"/>
      <c r="W28349" s="108"/>
      <c r="Y28349" s="108"/>
      <c r="AA28349" s="108"/>
      <c r="AC28349" s="108"/>
    </row>
    <row r="28350" spans="19:29" x14ac:dyDescent="0.25">
      <c r="S28350" s="109"/>
      <c r="U28350" s="109"/>
      <c r="W28350" s="109"/>
      <c r="Y28350" s="109"/>
      <c r="AA28350" s="109"/>
      <c r="AC28350" s="109"/>
    </row>
    <row r="28351" spans="19:29" x14ac:dyDescent="0.25">
      <c r="S28351" s="108"/>
      <c r="U28351" s="108"/>
      <c r="W28351" s="108"/>
      <c r="Y28351" s="108"/>
      <c r="AA28351" s="108"/>
      <c r="AC28351" s="108"/>
    </row>
    <row r="28352" spans="19:29" x14ac:dyDescent="0.25">
      <c r="S28352" s="109"/>
      <c r="U28352" s="109"/>
      <c r="W28352" s="109"/>
      <c r="Y28352" s="109"/>
      <c r="AA28352" s="109"/>
      <c r="AC28352" s="109"/>
    </row>
    <row r="28353" spans="19:29" x14ac:dyDescent="0.25">
      <c r="S28353" s="108"/>
      <c r="U28353" s="108"/>
      <c r="W28353" s="108"/>
      <c r="Y28353" s="108"/>
      <c r="AA28353" s="108"/>
      <c r="AC28353" s="108"/>
    </row>
    <row r="28354" spans="19:29" x14ac:dyDescent="0.25">
      <c r="S28354" s="108"/>
      <c r="U28354" s="108"/>
      <c r="W28354" s="108"/>
      <c r="Y28354" s="108"/>
      <c r="AA28354" s="108"/>
      <c r="AC28354" s="108"/>
    </row>
    <row r="28355" spans="19:29" x14ac:dyDescent="0.25">
      <c r="S28355" s="108"/>
      <c r="U28355" s="108"/>
      <c r="W28355" s="108"/>
      <c r="Y28355" s="108"/>
      <c r="AA28355" s="108"/>
      <c r="AC28355" s="108"/>
    </row>
    <row r="28356" spans="19:29" x14ac:dyDescent="0.25">
      <c r="S28356" s="110"/>
      <c r="U28356" s="110"/>
      <c r="W28356" s="110"/>
      <c r="Y28356" s="110"/>
      <c r="AA28356" s="110"/>
      <c r="AC28356" s="110"/>
    </row>
    <row r="28357" spans="19:29" x14ac:dyDescent="0.25">
      <c r="S28357" s="110"/>
      <c r="U28357" s="110"/>
      <c r="W28357" s="110"/>
      <c r="Y28357" s="110"/>
      <c r="AA28357" s="110"/>
      <c r="AC28357" s="110"/>
    </row>
    <row r="28358" spans="19:29" x14ac:dyDescent="0.25">
      <c r="S28358" s="110"/>
      <c r="U28358" s="110"/>
      <c r="W28358" s="110"/>
      <c r="Y28358" s="110"/>
      <c r="AA28358" s="110"/>
      <c r="AC28358" s="110"/>
    </row>
    <row r="28359" spans="19:29" x14ac:dyDescent="0.25">
      <c r="S28359" s="110"/>
      <c r="U28359" s="110"/>
      <c r="W28359" s="110"/>
      <c r="Y28359" s="110"/>
      <c r="AA28359" s="110"/>
      <c r="AC28359" s="110"/>
    </row>
    <row r="28360" spans="19:29" x14ac:dyDescent="0.25">
      <c r="S28360" s="111"/>
      <c r="U28360" s="111"/>
      <c r="W28360" s="111"/>
      <c r="Y28360" s="111"/>
      <c r="AA28360" s="111"/>
      <c r="AC28360" s="111"/>
    </row>
    <row r="28361" spans="19:29" x14ac:dyDescent="0.25">
      <c r="S28361" s="107"/>
      <c r="U28361" s="107"/>
      <c r="W28361" s="107"/>
      <c r="Y28361" s="107"/>
      <c r="AA28361" s="107"/>
      <c r="AC28361" s="107"/>
    </row>
    <row r="28362" spans="19:29" x14ac:dyDescent="0.25">
      <c r="S28362" s="108"/>
      <c r="U28362" s="108"/>
      <c r="W28362" s="108"/>
      <c r="Y28362" s="108"/>
      <c r="AA28362" s="108"/>
      <c r="AC28362" s="108"/>
    </row>
    <row r="28363" spans="19:29" x14ac:dyDescent="0.25">
      <c r="S28363" s="108"/>
      <c r="U28363" s="108"/>
      <c r="W28363" s="108"/>
      <c r="Y28363" s="108"/>
      <c r="AA28363" s="108"/>
      <c r="AC28363" s="108"/>
    </row>
    <row r="28364" spans="19:29" x14ac:dyDescent="0.25">
      <c r="S28364" s="109"/>
      <c r="U28364" s="109"/>
      <c r="W28364" s="109"/>
      <c r="Y28364" s="109"/>
      <c r="AA28364" s="109"/>
      <c r="AC28364" s="109"/>
    </row>
    <row r="28365" spans="19:29" x14ac:dyDescent="0.25">
      <c r="S28365" s="108"/>
      <c r="U28365" s="108"/>
      <c r="W28365" s="108"/>
      <c r="Y28365" s="108"/>
      <c r="AA28365" s="108"/>
      <c r="AC28365" s="108"/>
    </row>
    <row r="28366" spans="19:29" x14ac:dyDescent="0.25">
      <c r="S28366" s="108"/>
      <c r="U28366" s="108"/>
      <c r="W28366" s="108"/>
      <c r="Y28366" s="108"/>
      <c r="AA28366" s="108"/>
      <c r="AC28366" s="108"/>
    </row>
    <row r="28367" spans="19:29" x14ac:dyDescent="0.25">
      <c r="S28367" s="109"/>
      <c r="U28367" s="109"/>
      <c r="W28367" s="109"/>
      <c r="Y28367" s="109"/>
      <c r="AA28367" s="109"/>
      <c r="AC28367" s="109"/>
    </row>
    <row r="28368" spans="19:29" x14ac:dyDescent="0.25">
      <c r="S28368" s="108"/>
      <c r="U28368" s="108"/>
      <c r="W28368" s="108"/>
      <c r="Y28368" s="108"/>
      <c r="AA28368" s="108"/>
      <c r="AC28368" s="108"/>
    </row>
    <row r="28369" spans="19:29" x14ac:dyDescent="0.25">
      <c r="S28369" s="109"/>
      <c r="U28369" s="109"/>
      <c r="W28369" s="109"/>
      <c r="Y28369" s="109"/>
      <c r="AA28369" s="109"/>
      <c r="AC28369" s="109"/>
    </row>
    <row r="28370" spans="19:29" x14ac:dyDescent="0.25">
      <c r="S28370" s="108"/>
      <c r="U28370" s="108"/>
      <c r="W28370" s="108"/>
      <c r="Y28370" s="108"/>
      <c r="AA28370" s="108"/>
      <c r="AC28370" s="108"/>
    </row>
    <row r="28371" spans="19:29" x14ac:dyDescent="0.25">
      <c r="S28371" s="108"/>
      <c r="U28371" s="108"/>
      <c r="W28371" s="108"/>
      <c r="Y28371" s="108"/>
      <c r="AA28371" s="108"/>
      <c r="AC28371" s="108"/>
    </row>
    <row r="28372" spans="19:29" x14ac:dyDescent="0.25">
      <c r="S28372" s="108"/>
      <c r="U28372" s="108"/>
      <c r="W28372" s="108"/>
      <c r="Y28372" s="108"/>
      <c r="AA28372" s="108"/>
      <c r="AC28372" s="108"/>
    </row>
    <row r="28373" spans="19:29" x14ac:dyDescent="0.25">
      <c r="S28373" s="110"/>
      <c r="U28373" s="110"/>
      <c r="W28373" s="110"/>
      <c r="Y28373" s="110"/>
      <c r="AA28373" s="110"/>
      <c r="AC28373" s="110"/>
    </row>
    <row r="28374" spans="19:29" x14ac:dyDescent="0.25">
      <c r="S28374" s="110"/>
      <c r="U28374" s="110"/>
      <c r="W28374" s="110"/>
      <c r="Y28374" s="110"/>
      <c r="AA28374" s="110"/>
      <c r="AC28374" s="110"/>
    </row>
    <row r="28375" spans="19:29" x14ac:dyDescent="0.25">
      <c r="S28375" s="110"/>
      <c r="U28375" s="110"/>
      <c r="W28375" s="110"/>
      <c r="Y28375" s="110"/>
      <c r="AA28375" s="110"/>
      <c r="AC28375" s="110"/>
    </row>
    <row r="28376" spans="19:29" x14ac:dyDescent="0.25">
      <c r="S28376" s="110"/>
      <c r="U28376" s="110"/>
      <c r="W28376" s="110"/>
      <c r="Y28376" s="110"/>
      <c r="AA28376" s="110"/>
      <c r="AC28376" s="110"/>
    </row>
    <row r="28377" spans="19:29" x14ac:dyDescent="0.25">
      <c r="S28377" s="111"/>
      <c r="U28377" s="111"/>
      <c r="W28377" s="111"/>
      <c r="Y28377" s="111"/>
      <c r="AA28377" s="111"/>
      <c r="AC28377" s="111"/>
    </row>
    <row r="28378" spans="19:29" x14ac:dyDescent="0.25">
      <c r="S28378" s="107"/>
      <c r="U28378" s="107"/>
      <c r="W28378" s="107"/>
      <c r="Y28378" s="107"/>
      <c r="AA28378" s="107"/>
      <c r="AC28378" s="107"/>
    </row>
    <row r="28379" spans="19:29" x14ac:dyDescent="0.25">
      <c r="S28379" s="108"/>
      <c r="U28379" s="108"/>
      <c r="W28379" s="108"/>
      <c r="Y28379" s="108"/>
      <c r="AA28379" s="108"/>
      <c r="AC28379" s="108"/>
    </row>
    <row r="28380" spans="19:29" x14ac:dyDescent="0.25">
      <c r="S28380" s="108"/>
      <c r="U28380" s="108"/>
      <c r="W28380" s="108"/>
      <c r="Y28380" s="108"/>
      <c r="AA28380" s="108"/>
      <c r="AC28380" s="108"/>
    </row>
    <row r="28381" spans="19:29" x14ac:dyDescent="0.25">
      <c r="S28381" s="109"/>
      <c r="U28381" s="109"/>
      <c r="W28381" s="109"/>
      <c r="Y28381" s="109"/>
      <c r="AA28381" s="109"/>
      <c r="AC28381" s="109"/>
    </row>
    <row r="28382" spans="19:29" x14ac:dyDescent="0.25">
      <c r="S28382" s="108"/>
      <c r="U28382" s="108"/>
      <c r="W28382" s="108"/>
      <c r="Y28382" s="108"/>
      <c r="AA28382" s="108"/>
      <c r="AC28382" s="108"/>
    </row>
    <row r="28383" spans="19:29" x14ac:dyDescent="0.25">
      <c r="S28383" s="108"/>
      <c r="U28383" s="108"/>
      <c r="W28383" s="108"/>
      <c r="Y28383" s="108"/>
      <c r="AA28383" s="108"/>
      <c r="AC28383" s="108"/>
    </row>
    <row r="28384" spans="19:29" x14ac:dyDescent="0.25">
      <c r="S28384" s="109"/>
      <c r="U28384" s="109"/>
      <c r="W28384" s="109"/>
      <c r="Y28384" s="109"/>
      <c r="AA28384" s="109"/>
      <c r="AC28384" s="109"/>
    </row>
    <row r="28385" spans="19:29" x14ac:dyDescent="0.25">
      <c r="S28385" s="108"/>
      <c r="U28385" s="108"/>
      <c r="W28385" s="108"/>
      <c r="Y28385" s="108"/>
      <c r="AA28385" s="108"/>
      <c r="AC28385" s="108"/>
    </row>
    <row r="28386" spans="19:29" x14ac:dyDescent="0.25">
      <c r="S28386" s="109"/>
      <c r="U28386" s="109"/>
      <c r="W28386" s="109"/>
      <c r="Y28386" s="109"/>
      <c r="AA28386" s="109"/>
      <c r="AC28386" s="109"/>
    </row>
    <row r="28387" spans="19:29" x14ac:dyDescent="0.25">
      <c r="S28387" s="108"/>
      <c r="U28387" s="108"/>
      <c r="W28387" s="108"/>
      <c r="Y28387" s="108"/>
      <c r="AA28387" s="108"/>
      <c r="AC28387" s="108"/>
    </row>
    <row r="28388" spans="19:29" x14ac:dyDescent="0.25">
      <c r="S28388" s="108"/>
      <c r="U28388" s="108"/>
      <c r="W28388" s="108"/>
      <c r="Y28388" s="108"/>
      <c r="AA28388" s="108"/>
      <c r="AC28388" s="108"/>
    </row>
    <row r="28389" spans="19:29" x14ac:dyDescent="0.25">
      <c r="S28389" s="108"/>
      <c r="U28389" s="108"/>
      <c r="W28389" s="108"/>
      <c r="Y28389" s="108"/>
      <c r="AA28389" s="108"/>
      <c r="AC28389" s="108"/>
    </row>
    <row r="28390" spans="19:29" x14ac:dyDescent="0.25">
      <c r="S28390" s="110"/>
      <c r="U28390" s="110"/>
      <c r="W28390" s="110"/>
      <c r="Y28390" s="110"/>
      <c r="AA28390" s="110"/>
      <c r="AC28390" s="110"/>
    </row>
    <row r="28391" spans="19:29" x14ac:dyDescent="0.25">
      <c r="S28391" s="110"/>
      <c r="U28391" s="110"/>
      <c r="W28391" s="110"/>
      <c r="Y28391" s="110"/>
      <c r="AA28391" s="110"/>
      <c r="AC28391" s="110"/>
    </row>
    <row r="28392" spans="19:29" x14ac:dyDescent="0.25">
      <c r="S28392" s="110"/>
      <c r="U28392" s="110"/>
      <c r="W28392" s="110"/>
      <c r="Y28392" s="110"/>
      <c r="AA28392" s="110"/>
      <c r="AC28392" s="110"/>
    </row>
    <row r="28393" spans="19:29" x14ac:dyDescent="0.25">
      <c r="S28393" s="110"/>
      <c r="U28393" s="110"/>
      <c r="W28393" s="110"/>
      <c r="Y28393" s="110"/>
      <c r="AA28393" s="110"/>
      <c r="AC28393" s="110"/>
    </row>
    <row r="28394" spans="19:29" x14ac:dyDescent="0.25">
      <c r="S28394" s="111"/>
      <c r="U28394" s="111"/>
      <c r="W28394" s="111"/>
      <c r="Y28394" s="111"/>
      <c r="AA28394" s="111"/>
      <c r="AC28394" s="111"/>
    </row>
    <row r="28395" spans="19:29" x14ac:dyDescent="0.25">
      <c r="S28395" s="107"/>
      <c r="U28395" s="107"/>
      <c r="W28395" s="107"/>
      <c r="Y28395" s="107"/>
      <c r="AA28395" s="107"/>
      <c r="AC28395" s="107"/>
    </row>
    <row r="28396" spans="19:29" x14ac:dyDescent="0.25">
      <c r="S28396" s="108"/>
      <c r="U28396" s="108"/>
      <c r="W28396" s="108"/>
      <c r="Y28396" s="108"/>
      <c r="AA28396" s="108"/>
      <c r="AC28396" s="108"/>
    </row>
    <row r="28397" spans="19:29" x14ac:dyDescent="0.25">
      <c r="S28397" s="108"/>
      <c r="U28397" s="108"/>
      <c r="W28397" s="108"/>
      <c r="Y28397" s="108"/>
      <c r="AA28397" s="108"/>
      <c r="AC28397" s="108"/>
    </row>
    <row r="28398" spans="19:29" x14ac:dyDescent="0.25">
      <c r="S28398" s="109"/>
      <c r="U28398" s="109"/>
      <c r="W28398" s="109"/>
      <c r="Y28398" s="109"/>
      <c r="AA28398" s="109"/>
      <c r="AC28398" s="109"/>
    </row>
    <row r="28399" spans="19:29" x14ac:dyDescent="0.25">
      <c r="S28399" s="108"/>
      <c r="U28399" s="108"/>
      <c r="W28399" s="108"/>
      <c r="Y28399" s="108"/>
      <c r="AA28399" s="108"/>
      <c r="AC28399" s="108"/>
    </row>
    <row r="28400" spans="19:29" x14ac:dyDescent="0.25">
      <c r="S28400" s="108"/>
      <c r="U28400" s="108"/>
      <c r="W28400" s="108"/>
      <c r="Y28400" s="108"/>
      <c r="AA28400" s="108"/>
      <c r="AC28400" s="108"/>
    </row>
    <row r="28401" spans="19:29" x14ac:dyDescent="0.25">
      <c r="S28401" s="109"/>
      <c r="U28401" s="109"/>
      <c r="W28401" s="109"/>
      <c r="Y28401" s="109"/>
      <c r="AA28401" s="109"/>
      <c r="AC28401" s="109"/>
    </row>
    <row r="28402" spans="19:29" x14ac:dyDescent="0.25">
      <c r="S28402" s="108"/>
      <c r="U28402" s="108"/>
      <c r="W28402" s="108"/>
      <c r="Y28402" s="108"/>
      <c r="AA28402" s="108"/>
      <c r="AC28402" s="108"/>
    </row>
    <row r="28403" spans="19:29" x14ac:dyDescent="0.25">
      <c r="S28403" s="109"/>
      <c r="U28403" s="109"/>
      <c r="W28403" s="109"/>
      <c r="Y28403" s="109"/>
      <c r="AA28403" s="109"/>
      <c r="AC28403" s="109"/>
    </row>
    <row r="28404" spans="19:29" x14ac:dyDescent="0.25">
      <c r="S28404" s="108"/>
      <c r="U28404" s="108"/>
      <c r="W28404" s="108"/>
      <c r="Y28404" s="108"/>
      <c r="AA28404" s="108"/>
      <c r="AC28404" s="108"/>
    </row>
    <row r="28405" spans="19:29" x14ac:dyDescent="0.25">
      <c r="S28405" s="108"/>
      <c r="U28405" s="108"/>
      <c r="W28405" s="108"/>
      <c r="Y28405" s="108"/>
      <c r="AA28405" s="108"/>
      <c r="AC28405" s="108"/>
    </row>
    <row r="28406" spans="19:29" x14ac:dyDescent="0.25">
      <c r="S28406" s="108"/>
      <c r="U28406" s="108"/>
      <c r="W28406" s="108"/>
      <c r="Y28406" s="108"/>
      <c r="AA28406" s="108"/>
      <c r="AC28406" s="108"/>
    </row>
    <row r="28407" spans="19:29" x14ac:dyDescent="0.25">
      <c r="S28407" s="110"/>
      <c r="U28407" s="110"/>
      <c r="W28407" s="110"/>
      <c r="Y28407" s="110"/>
      <c r="AA28407" s="110"/>
      <c r="AC28407" s="110"/>
    </row>
    <row r="28408" spans="19:29" x14ac:dyDescent="0.25">
      <c r="S28408" s="110"/>
      <c r="U28408" s="110"/>
      <c r="W28408" s="110"/>
      <c r="Y28408" s="110"/>
      <c r="AA28408" s="110"/>
      <c r="AC28408" s="110"/>
    </row>
    <row r="28409" spans="19:29" x14ac:dyDescent="0.25">
      <c r="S28409" s="110"/>
      <c r="U28409" s="110"/>
      <c r="W28409" s="110"/>
      <c r="Y28409" s="110"/>
      <c r="AA28409" s="110"/>
      <c r="AC28409" s="110"/>
    </row>
    <row r="28410" spans="19:29" x14ac:dyDescent="0.25">
      <c r="S28410" s="110"/>
      <c r="U28410" s="110"/>
      <c r="W28410" s="110"/>
      <c r="Y28410" s="110"/>
      <c r="AA28410" s="110"/>
      <c r="AC28410" s="110"/>
    </row>
    <row r="28411" spans="19:29" x14ac:dyDescent="0.25">
      <c r="S28411" s="111"/>
      <c r="U28411" s="111"/>
      <c r="W28411" s="111"/>
      <c r="Y28411" s="111"/>
      <c r="AA28411" s="111"/>
      <c r="AC28411" s="111"/>
    </row>
    <row r="28412" spans="19:29" x14ac:dyDescent="0.25">
      <c r="S28412" s="107"/>
      <c r="U28412" s="107"/>
      <c r="W28412" s="107"/>
      <c r="Y28412" s="107"/>
      <c r="AA28412" s="107"/>
      <c r="AC28412" s="107"/>
    </row>
    <row r="28413" spans="19:29" x14ac:dyDescent="0.25">
      <c r="S28413" s="108"/>
      <c r="U28413" s="108"/>
      <c r="W28413" s="108"/>
      <c r="Y28413" s="108"/>
      <c r="AA28413" s="108"/>
      <c r="AC28413" s="108"/>
    </row>
    <row r="28414" spans="19:29" x14ac:dyDescent="0.25">
      <c r="S28414" s="108"/>
      <c r="U28414" s="108"/>
      <c r="W28414" s="108"/>
      <c r="Y28414" s="108"/>
      <c r="AA28414" s="108"/>
      <c r="AC28414" s="108"/>
    </row>
    <row r="28415" spans="19:29" x14ac:dyDescent="0.25">
      <c r="S28415" s="109"/>
      <c r="U28415" s="109"/>
      <c r="W28415" s="109"/>
      <c r="Y28415" s="109"/>
      <c r="AA28415" s="109"/>
      <c r="AC28415" s="109"/>
    </row>
    <row r="28416" spans="19:29" x14ac:dyDescent="0.25">
      <c r="S28416" s="108"/>
      <c r="U28416" s="108"/>
      <c r="W28416" s="108"/>
      <c r="Y28416" s="108"/>
      <c r="AA28416" s="108"/>
      <c r="AC28416" s="108"/>
    </row>
    <row r="28417" spans="19:29" x14ac:dyDescent="0.25">
      <c r="S28417" s="108"/>
      <c r="U28417" s="108"/>
      <c r="W28417" s="108"/>
      <c r="Y28417" s="108"/>
      <c r="AA28417" s="108"/>
      <c r="AC28417" s="108"/>
    </row>
    <row r="28418" spans="19:29" x14ac:dyDescent="0.25">
      <c r="S28418" s="109"/>
      <c r="U28418" s="109"/>
      <c r="W28418" s="109"/>
      <c r="Y28418" s="109"/>
      <c r="AA28418" s="109"/>
      <c r="AC28418" s="109"/>
    </row>
    <row r="28419" spans="19:29" x14ac:dyDescent="0.25">
      <c r="S28419" s="108"/>
      <c r="U28419" s="108"/>
      <c r="W28419" s="108"/>
      <c r="Y28419" s="108"/>
      <c r="AA28419" s="108"/>
      <c r="AC28419" s="108"/>
    </row>
    <row r="28420" spans="19:29" x14ac:dyDescent="0.25">
      <c r="S28420" s="109"/>
      <c r="U28420" s="109"/>
      <c r="W28420" s="109"/>
      <c r="Y28420" s="109"/>
      <c r="AA28420" s="109"/>
      <c r="AC28420" s="109"/>
    </row>
    <row r="28421" spans="19:29" x14ac:dyDescent="0.25">
      <c r="S28421" s="108"/>
      <c r="U28421" s="108"/>
      <c r="W28421" s="108"/>
      <c r="Y28421" s="108"/>
      <c r="AA28421" s="108"/>
      <c r="AC28421" s="108"/>
    </row>
    <row r="28422" spans="19:29" x14ac:dyDescent="0.25">
      <c r="S28422" s="108"/>
      <c r="U28422" s="108"/>
      <c r="W28422" s="108"/>
      <c r="Y28422" s="108"/>
      <c r="AA28422" s="108"/>
      <c r="AC28422" s="108"/>
    </row>
    <row r="28423" spans="19:29" x14ac:dyDescent="0.25">
      <c r="S28423" s="108"/>
      <c r="U28423" s="108"/>
      <c r="W28423" s="108"/>
      <c r="Y28423" s="108"/>
      <c r="AA28423" s="108"/>
      <c r="AC28423" s="108"/>
    </row>
    <row r="28424" spans="19:29" x14ac:dyDescent="0.25">
      <c r="S28424" s="110"/>
      <c r="U28424" s="110"/>
      <c r="W28424" s="110"/>
      <c r="Y28424" s="110"/>
      <c r="AA28424" s="110"/>
      <c r="AC28424" s="110"/>
    </row>
    <row r="28425" spans="19:29" x14ac:dyDescent="0.25">
      <c r="S28425" s="110"/>
      <c r="U28425" s="110"/>
      <c r="W28425" s="110"/>
      <c r="Y28425" s="110"/>
      <c r="AA28425" s="110"/>
      <c r="AC28425" s="110"/>
    </row>
    <row r="28426" spans="19:29" x14ac:dyDescent="0.25">
      <c r="S28426" s="110"/>
      <c r="U28426" s="110"/>
      <c r="W28426" s="110"/>
      <c r="Y28426" s="110"/>
      <c r="AA28426" s="110"/>
      <c r="AC28426" s="110"/>
    </row>
    <row r="28427" spans="19:29" x14ac:dyDescent="0.25">
      <c r="S28427" s="110"/>
      <c r="U28427" s="110"/>
      <c r="W28427" s="110"/>
      <c r="Y28427" s="110"/>
      <c r="AA28427" s="110"/>
      <c r="AC28427" s="110"/>
    </row>
    <row r="28428" spans="19:29" x14ac:dyDescent="0.25">
      <c r="S28428" s="111"/>
      <c r="U28428" s="111"/>
      <c r="W28428" s="111"/>
      <c r="Y28428" s="111"/>
      <c r="AA28428" s="111"/>
      <c r="AC28428" s="111"/>
    </row>
    <row r="28429" spans="19:29" x14ac:dyDescent="0.25">
      <c r="S28429" s="107"/>
      <c r="U28429" s="107"/>
      <c r="W28429" s="107"/>
      <c r="Y28429" s="107"/>
      <c r="AA28429" s="107"/>
      <c r="AC28429" s="107"/>
    </row>
    <row r="28430" spans="19:29" x14ac:dyDescent="0.25">
      <c r="S28430" s="108"/>
      <c r="U28430" s="108"/>
      <c r="W28430" s="108"/>
      <c r="Y28430" s="108"/>
      <c r="AA28430" s="108"/>
      <c r="AC28430" s="108"/>
    </row>
    <row r="28431" spans="19:29" x14ac:dyDescent="0.25">
      <c r="S28431" s="108"/>
      <c r="U28431" s="108"/>
      <c r="W28431" s="108"/>
      <c r="Y28431" s="108"/>
      <c r="AA28431" s="108"/>
      <c r="AC28431" s="108"/>
    </row>
    <row r="28432" spans="19:29" x14ac:dyDescent="0.25">
      <c r="S28432" s="109"/>
      <c r="U28432" s="109"/>
      <c r="W28432" s="109"/>
      <c r="Y28432" s="109"/>
      <c r="AA28432" s="109"/>
      <c r="AC28432" s="109"/>
    </row>
    <row r="28433" spans="19:29" x14ac:dyDescent="0.25">
      <c r="S28433" s="108"/>
      <c r="U28433" s="108"/>
      <c r="W28433" s="108"/>
      <c r="Y28433" s="108"/>
      <c r="AA28433" s="108"/>
      <c r="AC28433" s="108"/>
    </row>
    <row r="28434" spans="19:29" x14ac:dyDescent="0.25">
      <c r="S28434" s="108"/>
      <c r="U28434" s="108"/>
      <c r="W28434" s="108"/>
      <c r="Y28434" s="108"/>
      <c r="AA28434" s="108"/>
      <c r="AC28434" s="108"/>
    </row>
    <row r="28435" spans="19:29" x14ac:dyDescent="0.25">
      <c r="S28435" s="109"/>
      <c r="U28435" s="109"/>
      <c r="W28435" s="109"/>
      <c r="Y28435" s="109"/>
      <c r="AA28435" s="109"/>
      <c r="AC28435" s="109"/>
    </row>
    <row r="28436" spans="19:29" x14ac:dyDescent="0.25">
      <c r="S28436" s="108"/>
      <c r="U28436" s="108"/>
      <c r="W28436" s="108"/>
      <c r="Y28436" s="108"/>
      <c r="AA28436" s="108"/>
      <c r="AC28436" s="108"/>
    </row>
    <row r="28437" spans="19:29" x14ac:dyDescent="0.25">
      <c r="S28437" s="109"/>
      <c r="U28437" s="109"/>
      <c r="W28437" s="109"/>
      <c r="Y28437" s="109"/>
      <c r="AA28437" s="109"/>
      <c r="AC28437" s="109"/>
    </row>
    <row r="28438" spans="19:29" x14ac:dyDescent="0.25">
      <c r="S28438" s="108"/>
      <c r="U28438" s="108"/>
      <c r="W28438" s="108"/>
      <c r="Y28438" s="108"/>
      <c r="AA28438" s="108"/>
      <c r="AC28438" s="108"/>
    </row>
    <row r="28439" spans="19:29" x14ac:dyDescent="0.25">
      <c r="S28439" s="108"/>
      <c r="U28439" s="108"/>
      <c r="W28439" s="108"/>
      <c r="Y28439" s="108"/>
      <c r="AA28439" s="108"/>
      <c r="AC28439" s="108"/>
    </row>
    <row r="28440" spans="19:29" x14ac:dyDescent="0.25">
      <c r="S28440" s="108"/>
      <c r="U28440" s="108"/>
      <c r="W28440" s="108"/>
      <c r="Y28440" s="108"/>
      <c r="AA28440" s="108"/>
      <c r="AC28440" s="108"/>
    </row>
    <row r="28441" spans="19:29" x14ac:dyDescent="0.25">
      <c r="S28441" s="110"/>
      <c r="U28441" s="110"/>
      <c r="W28441" s="110"/>
      <c r="Y28441" s="110"/>
      <c r="AA28441" s="110"/>
      <c r="AC28441" s="110"/>
    </row>
    <row r="28442" spans="19:29" x14ac:dyDescent="0.25">
      <c r="S28442" s="110"/>
      <c r="U28442" s="110"/>
      <c r="W28442" s="110"/>
      <c r="Y28442" s="110"/>
      <c r="AA28442" s="110"/>
      <c r="AC28442" s="110"/>
    </row>
    <row r="28443" spans="19:29" x14ac:dyDescent="0.25">
      <c r="S28443" s="110"/>
      <c r="U28443" s="110"/>
      <c r="W28443" s="110"/>
      <c r="Y28443" s="110"/>
      <c r="AA28443" s="110"/>
      <c r="AC28443" s="110"/>
    </row>
    <row r="28444" spans="19:29" x14ac:dyDescent="0.25">
      <c r="S28444" s="110"/>
      <c r="U28444" s="110"/>
      <c r="W28444" s="110"/>
      <c r="Y28444" s="110"/>
      <c r="AA28444" s="110"/>
      <c r="AC28444" s="110"/>
    </row>
    <row r="28445" spans="19:29" x14ac:dyDescent="0.25">
      <c r="S28445" s="111"/>
      <c r="U28445" s="111"/>
      <c r="W28445" s="111"/>
      <c r="Y28445" s="111"/>
      <c r="AA28445" s="111"/>
      <c r="AC28445" s="111"/>
    </row>
    <row r="28446" spans="19:29" x14ac:dyDescent="0.25">
      <c r="S28446" s="107"/>
      <c r="U28446" s="107"/>
      <c r="W28446" s="107"/>
      <c r="Y28446" s="107"/>
      <c r="AA28446" s="107"/>
      <c r="AC28446" s="107"/>
    </row>
    <row r="28447" spans="19:29" x14ac:dyDescent="0.25">
      <c r="S28447" s="108"/>
      <c r="U28447" s="108"/>
      <c r="W28447" s="108"/>
      <c r="Y28447" s="108"/>
      <c r="AA28447" s="108"/>
      <c r="AC28447" s="108"/>
    </row>
    <row r="28448" spans="19:29" x14ac:dyDescent="0.25">
      <c r="S28448" s="108"/>
      <c r="U28448" s="108"/>
      <c r="W28448" s="108"/>
      <c r="Y28448" s="108"/>
      <c r="AA28448" s="108"/>
      <c r="AC28448" s="108"/>
    </row>
    <row r="28449" spans="19:29" x14ac:dyDescent="0.25">
      <c r="S28449" s="109"/>
      <c r="U28449" s="109"/>
      <c r="W28449" s="109"/>
      <c r="Y28449" s="109"/>
      <c r="AA28449" s="109"/>
      <c r="AC28449" s="109"/>
    </row>
    <row r="28450" spans="19:29" x14ac:dyDescent="0.25">
      <c r="S28450" s="108"/>
      <c r="U28450" s="108"/>
      <c r="W28450" s="108"/>
      <c r="Y28450" s="108"/>
      <c r="AA28450" s="108"/>
      <c r="AC28450" s="108"/>
    </row>
    <row r="28451" spans="19:29" x14ac:dyDescent="0.25">
      <c r="S28451" s="108"/>
      <c r="U28451" s="108"/>
      <c r="W28451" s="108"/>
      <c r="Y28451" s="108"/>
      <c r="AA28451" s="108"/>
      <c r="AC28451" s="108"/>
    </row>
    <row r="28452" spans="19:29" x14ac:dyDescent="0.25">
      <c r="S28452" s="109"/>
      <c r="U28452" s="109"/>
      <c r="W28452" s="109"/>
      <c r="Y28452" s="109"/>
      <c r="AA28452" s="109"/>
      <c r="AC28452" s="109"/>
    </row>
    <row r="28453" spans="19:29" x14ac:dyDescent="0.25">
      <c r="S28453" s="108"/>
      <c r="U28453" s="108"/>
      <c r="W28453" s="108"/>
      <c r="Y28453" s="108"/>
      <c r="AA28453" s="108"/>
      <c r="AC28453" s="108"/>
    </row>
    <row r="28454" spans="19:29" x14ac:dyDescent="0.25">
      <c r="S28454" s="109"/>
      <c r="U28454" s="109"/>
      <c r="W28454" s="109"/>
      <c r="Y28454" s="109"/>
      <c r="AA28454" s="109"/>
      <c r="AC28454" s="109"/>
    </row>
    <row r="28455" spans="19:29" x14ac:dyDescent="0.25">
      <c r="S28455" s="108"/>
      <c r="U28455" s="108"/>
      <c r="W28455" s="108"/>
      <c r="Y28455" s="108"/>
      <c r="AA28455" s="108"/>
      <c r="AC28455" s="108"/>
    </row>
    <row r="28456" spans="19:29" x14ac:dyDescent="0.25">
      <c r="S28456" s="108"/>
      <c r="U28456" s="108"/>
      <c r="W28456" s="108"/>
      <c r="Y28456" s="108"/>
      <c r="AA28456" s="108"/>
      <c r="AC28456" s="108"/>
    </row>
    <row r="28457" spans="19:29" x14ac:dyDescent="0.25">
      <c r="S28457" s="108"/>
      <c r="U28457" s="108"/>
      <c r="W28457" s="108"/>
      <c r="Y28457" s="108"/>
      <c r="AA28457" s="108"/>
      <c r="AC28457" s="108"/>
    </row>
    <row r="28458" spans="19:29" x14ac:dyDescent="0.25">
      <c r="S28458" s="110"/>
      <c r="U28458" s="110"/>
      <c r="W28458" s="110"/>
      <c r="Y28458" s="110"/>
      <c r="AA28458" s="110"/>
      <c r="AC28458" s="110"/>
    </row>
    <row r="28459" spans="19:29" x14ac:dyDescent="0.25">
      <c r="S28459" s="110"/>
      <c r="U28459" s="110"/>
      <c r="W28459" s="110"/>
      <c r="Y28459" s="110"/>
      <c r="AA28459" s="110"/>
      <c r="AC28459" s="110"/>
    </row>
    <row r="28460" spans="19:29" x14ac:dyDescent="0.25">
      <c r="S28460" s="110"/>
      <c r="U28460" s="110"/>
      <c r="W28460" s="110"/>
      <c r="Y28460" s="110"/>
      <c r="AA28460" s="110"/>
      <c r="AC28460" s="110"/>
    </row>
    <row r="28461" spans="19:29" x14ac:dyDescent="0.25">
      <c r="S28461" s="110"/>
      <c r="U28461" s="110"/>
      <c r="W28461" s="110"/>
      <c r="Y28461" s="110"/>
      <c r="AA28461" s="110"/>
      <c r="AC28461" s="110"/>
    </row>
    <row r="28462" spans="19:29" x14ac:dyDescent="0.25">
      <c r="S28462" s="111"/>
      <c r="U28462" s="111"/>
      <c r="W28462" s="111"/>
      <c r="Y28462" s="111"/>
      <c r="AA28462" s="111"/>
      <c r="AC28462" s="111"/>
    </row>
    <row r="28463" spans="19:29" x14ac:dyDescent="0.25">
      <c r="S28463" s="107"/>
      <c r="U28463" s="107"/>
      <c r="W28463" s="107"/>
      <c r="Y28463" s="107"/>
      <c r="AA28463" s="107"/>
      <c r="AC28463" s="107"/>
    </row>
    <row r="28464" spans="19:29" x14ac:dyDescent="0.25">
      <c r="S28464" s="108"/>
      <c r="U28464" s="108"/>
      <c r="W28464" s="108"/>
      <c r="Y28464" s="108"/>
      <c r="AA28464" s="108"/>
      <c r="AC28464" s="108"/>
    </row>
    <row r="28465" spans="19:29" x14ac:dyDescent="0.25">
      <c r="S28465" s="108"/>
      <c r="U28465" s="108"/>
      <c r="W28465" s="108"/>
      <c r="Y28465" s="108"/>
      <c r="AA28465" s="108"/>
      <c r="AC28465" s="108"/>
    </row>
    <row r="28466" spans="19:29" x14ac:dyDescent="0.25">
      <c r="S28466" s="109"/>
      <c r="U28466" s="109"/>
      <c r="W28466" s="109"/>
      <c r="Y28466" s="109"/>
      <c r="AA28466" s="109"/>
      <c r="AC28466" s="109"/>
    </row>
    <row r="28467" spans="19:29" x14ac:dyDescent="0.25">
      <c r="S28467" s="108"/>
      <c r="U28467" s="108"/>
      <c r="W28467" s="108"/>
      <c r="Y28467" s="108"/>
      <c r="AA28467" s="108"/>
      <c r="AC28467" s="108"/>
    </row>
    <row r="28468" spans="19:29" x14ac:dyDescent="0.25">
      <c r="S28468" s="108"/>
      <c r="U28468" s="108"/>
      <c r="W28468" s="108"/>
      <c r="Y28468" s="108"/>
      <c r="AA28468" s="108"/>
      <c r="AC28468" s="108"/>
    </row>
    <row r="28469" spans="19:29" x14ac:dyDescent="0.25">
      <c r="S28469" s="109"/>
      <c r="U28469" s="109"/>
      <c r="W28469" s="109"/>
      <c r="Y28469" s="109"/>
      <c r="AA28469" s="109"/>
      <c r="AC28469" s="109"/>
    </row>
    <row r="28470" spans="19:29" x14ac:dyDescent="0.25">
      <c r="S28470" s="108"/>
      <c r="U28470" s="108"/>
      <c r="W28470" s="108"/>
      <c r="Y28470" s="108"/>
      <c r="AA28470" s="108"/>
      <c r="AC28470" s="108"/>
    </row>
    <row r="28471" spans="19:29" x14ac:dyDescent="0.25">
      <c r="S28471" s="109"/>
      <c r="U28471" s="109"/>
      <c r="W28471" s="109"/>
      <c r="Y28471" s="109"/>
      <c r="AA28471" s="109"/>
      <c r="AC28471" s="109"/>
    </row>
    <row r="28472" spans="19:29" x14ac:dyDescent="0.25">
      <c r="S28472" s="108"/>
      <c r="U28472" s="108"/>
      <c r="W28472" s="108"/>
      <c r="Y28472" s="108"/>
      <c r="AA28472" s="108"/>
      <c r="AC28472" s="108"/>
    </row>
    <row r="28473" spans="19:29" x14ac:dyDescent="0.25">
      <c r="S28473" s="108"/>
      <c r="U28473" s="108"/>
      <c r="W28473" s="108"/>
      <c r="Y28473" s="108"/>
      <c r="AA28473" s="108"/>
      <c r="AC28473" s="108"/>
    </row>
    <row r="28474" spans="19:29" x14ac:dyDescent="0.25">
      <c r="S28474" s="108"/>
      <c r="U28474" s="108"/>
      <c r="W28474" s="108"/>
      <c r="Y28474" s="108"/>
      <c r="AA28474" s="108"/>
      <c r="AC28474" s="108"/>
    </row>
    <row r="28475" spans="19:29" x14ac:dyDescent="0.25">
      <c r="S28475" s="110"/>
      <c r="U28475" s="110"/>
      <c r="W28475" s="110"/>
      <c r="Y28475" s="110"/>
      <c r="AA28475" s="110"/>
      <c r="AC28475" s="110"/>
    </row>
    <row r="28476" spans="19:29" x14ac:dyDescent="0.25">
      <c r="S28476" s="110"/>
      <c r="U28476" s="110"/>
      <c r="W28476" s="110"/>
      <c r="Y28476" s="110"/>
      <c r="AA28476" s="110"/>
      <c r="AC28476" s="110"/>
    </row>
    <row r="28477" spans="19:29" x14ac:dyDescent="0.25">
      <c r="S28477" s="110"/>
      <c r="U28477" s="110"/>
      <c r="W28477" s="110"/>
      <c r="Y28477" s="110"/>
      <c r="AA28477" s="110"/>
      <c r="AC28477" s="110"/>
    </row>
    <row r="28478" spans="19:29" x14ac:dyDescent="0.25">
      <c r="S28478" s="110"/>
      <c r="U28478" s="110"/>
      <c r="W28478" s="110"/>
      <c r="Y28478" s="110"/>
      <c r="AA28478" s="110"/>
      <c r="AC28478" s="110"/>
    </row>
    <row r="28479" spans="19:29" x14ac:dyDescent="0.25">
      <c r="S28479" s="111"/>
      <c r="U28479" s="111"/>
      <c r="W28479" s="111"/>
      <c r="Y28479" s="111"/>
      <c r="AA28479" s="111"/>
      <c r="AC28479" s="111"/>
    </row>
    <row r="28480" spans="19:29" x14ac:dyDescent="0.25">
      <c r="S28480" s="107"/>
      <c r="U28480" s="107"/>
      <c r="W28480" s="107"/>
      <c r="Y28480" s="107"/>
      <c r="AA28480" s="107"/>
      <c r="AC28480" s="107"/>
    </row>
    <row r="28481" spans="19:29" x14ac:dyDescent="0.25">
      <c r="S28481" s="108"/>
      <c r="U28481" s="108"/>
      <c r="W28481" s="108"/>
      <c r="Y28481" s="108"/>
      <c r="AA28481" s="108"/>
      <c r="AC28481" s="108"/>
    </row>
    <row r="28482" spans="19:29" x14ac:dyDescent="0.25">
      <c r="S28482" s="108"/>
      <c r="U28482" s="108"/>
      <c r="W28482" s="108"/>
      <c r="Y28482" s="108"/>
      <c r="AA28482" s="108"/>
      <c r="AC28482" s="108"/>
    </row>
    <row r="28483" spans="19:29" x14ac:dyDescent="0.25">
      <c r="S28483" s="109"/>
      <c r="U28483" s="109"/>
      <c r="W28483" s="109"/>
      <c r="Y28483" s="109"/>
      <c r="AA28483" s="109"/>
      <c r="AC28483" s="109"/>
    </row>
    <row r="28484" spans="19:29" x14ac:dyDescent="0.25">
      <c r="S28484" s="108"/>
      <c r="U28484" s="108"/>
      <c r="W28484" s="108"/>
      <c r="Y28484" s="108"/>
      <c r="AA28484" s="108"/>
      <c r="AC28484" s="108"/>
    </row>
    <row r="28485" spans="19:29" x14ac:dyDescent="0.25">
      <c r="S28485" s="108"/>
      <c r="U28485" s="108"/>
      <c r="W28485" s="108"/>
      <c r="Y28485" s="108"/>
      <c r="AA28485" s="108"/>
      <c r="AC28485" s="108"/>
    </row>
    <row r="28486" spans="19:29" x14ac:dyDescent="0.25">
      <c r="S28486" s="109"/>
      <c r="U28486" s="109"/>
      <c r="W28486" s="109"/>
      <c r="Y28486" s="109"/>
      <c r="AA28486" s="109"/>
      <c r="AC28486" s="109"/>
    </row>
    <row r="28487" spans="19:29" x14ac:dyDescent="0.25">
      <c r="S28487" s="108"/>
      <c r="U28487" s="108"/>
      <c r="W28487" s="108"/>
      <c r="Y28487" s="108"/>
      <c r="AA28487" s="108"/>
      <c r="AC28487" s="108"/>
    </row>
    <row r="28488" spans="19:29" x14ac:dyDescent="0.25">
      <c r="S28488" s="109"/>
      <c r="U28488" s="109"/>
      <c r="W28488" s="109"/>
      <c r="Y28488" s="109"/>
      <c r="AA28488" s="109"/>
      <c r="AC28488" s="109"/>
    </row>
    <row r="28489" spans="19:29" x14ac:dyDescent="0.25">
      <c r="S28489" s="108"/>
      <c r="U28489" s="108"/>
      <c r="W28489" s="108"/>
      <c r="Y28489" s="108"/>
      <c r="AA28489" s="108"/>
      <c r="AC28489" s="108"/>
    </row>
    <row r="28490" spans="19:29" x14ac:dyDescent="0.25">
      <c r="S28490" s="108"/>
      <c r="U28490" s="108"/>
      <c r="W28490" s="108"/>
      <c r="Y28490" s="108"/>
      <c r="AA28490" s="108"/>
      <c r="AC28490" s="108"/>
    </row>
    <row r="28491" spans="19:29" x14ac:dyDescent="0.25">
      <c r="S28491" s="108"/>
      <c r="U28491" s="108"/>
      <c r="W28491" s="108"/>
      <c r="Y28491" s="108"/>
      <c r="AA28491" s="108"/>
      <c r="AC28491" s="108"/>
    </row>
    <row r="28492" spans="19:29" x14ac:dyDescent="0.25">
      <c r="S28492" s="110"/>
      <c r="U28492" s="110"/>
      <c r="W28492" s="110"/>
      <c r="Y28492" s="110"/>
      <c r="AA28492" s="110"/>
      <c r="AC28492" s="110"/>
    </row>
    <row r="28493" spans="19:29" x14ac:dyDescent="0.25">
      <c r="S28493" s="110"/>
      <c r="U28493" s="110"/>
      <c r="W28493" s="110"/>
      <c r="Y28493" s="110"/>
      <c r="AA28493" s="110"/>
      <c r="AC28493" s="110"/>
    </row>
    <row r="28494" spans="19:29" x14ac:dyDescent="0.25">
      <c r="S28494" s="110"/>
      <c r="U28494" s="110"/>
      <c r="W28494" s="110"/>
      <c r="Y28494" s="110"/>
      <c r="AA28494" s="110"/>
      <c r="AC28494" s="110"/>
    </row>
    <row r="28495" spans="19:29" x14ac:dyDescent="0.25">
      <c r="S28495" s="110"/>
      <c r="U28495" s="110"/>
      <c r="W28495" s="110"/>
      <c r="Y28495" s="110"/>
      <c r="AA28495" s="110"/>
      <c r="AC28495" s="110"/>
    </row>
    <row r="28496" spans="19:29" x14ac:dyDescent="0.25">
      <c r="S28496" s="111"/>
      <c r="U28496" s="111"/>
      <c r="W28496" s="111"/>
      <c r="Y28496" s="111"/>
      <c r="AA28496" s="111"/>
      <c r="AC28496" s="111"/>
    </row>
    <row r="28497" spans="19:29" x14ac:dyDescent="0.25">
      <c r="S28497" s="107"/>
      <c r="U28497" s="107"/>
      <c r="W28497" s="107"/>
      <c r="Y28497" s="107"/>
      <c r="AA28497" s="107"/>
      <c r="AC28497" s="107"/>
    </row>
    <row r="28498" spans="19:29" x14ac:dyDescent="0.25">
      <c r="S28498" s="108"/>
      <c r="U28498" s="108"/>
      <c r="W28498" s="108"/>
      <c r="Y28498" s="108"/>
      <c r="AA28498" s="108"/>
      <c r="AC28498" s="108"/>
    </row>
    <row r="28499" spans="19:29" x14ac:dyDescent="0.25">
      <c r="S28499" s="108"/>
      <c r="U28499" s="108"/>
      <c r="W28499" s="108"/>
      <c r="Y28499" s="108"/>
      <c r="AA28499" s="108"/>
      <c r="AC28499" s="108"/>
    </row>
    <row r="28500" spans="19:29" x14ac:dyDescent="0.25">
      <c r="S28500" s="109"/>
      <c r="U28500" s="109"/>
      <c r="W28500" s="109"/>
      <c r="Y28500" s="109"/>
      <c r="AA28500" s="109"/>
      <c r="AC28500" s="109"/>
    </row>
    <row r="28501" spans="19:29" x14ac:dyDescent="0.25">
      <c r="S28501" s="108"/>
      <c r="U28501" s="108"/>
      <c r="W28501" s="108"/>
      <c r="Y28501" s="108"/>
      <c r="AA28501" s="108"/>
      <c r="AC28501" s="108"/>
    </row>
    <row r="28502" spans="19:29" x14ac:dyDescent="0.25">
      <c r="S28502" s="108"/>
      <c r="U28502" s="108"/>
      <c r="W28502" s="108"/>
      <c r="Y28502" s="108"/>
      <c r="AA28502" s="108"/>
      <c r="AC28502" s="108"/>
    </row>
    <row r="28503" spans="19:29" x14ac:dyDescent="0.25">
      <c r="S28503" s="109"/>
      <c r="U28503" s="109"/>
      <c r="W28503" s="109"/>
      <c r="Y28503" s="109"/>
      <c r="AA28503" s="109"/>
      <c r="AC28503" s="109"/>
    </row>
    <row r="28504" spans="19:29" x14ac:dyDescent="0.25">
      <c r="S28504" s="108"/>
      <c r="U28504" s="108"/>
      <c r="W28504" s="108"/>
      <c r="Y28504" s="108"/>
      <c r="AA28504" s="108"/>
      <c r="AC28504" s="108"/>
    </row>
    <row r="28505" spans="19:29" x14ac:dyDescent="0.25">
      <c r="S28505" s="109"/>
      <c r="U28505" s="109"/>
      <c r="W28505" s="109"/>
      <c r="Y28505" s="109"/>
      <c r="AA28505" s="109"/>
      <c r="AC28505" s="109"/>
    </row>
    <row r="28506" spans="19:29" x14ac:dyDescent="0.25">
      <c r="S28506" s="108"/>
      <c r="U28506" s="108"/>
      <c r="W28506" s="108"/>
      <c r="Y28506" s="108"/>
      <c r="AA28506" s="108"/>
      <c r="AC28506" s="108"/>
    </row>
    <row r="28507" spans="19:29" x14ac:dyDescent="0.25">
      <c r="S28507" s="108"/>
      <c r="U28507" s="108"/>
      <c r="W28507" s="108"/>
      <c r="Y28507" s="108"/>
      <c r="AA28507" s="108"/>
      <c r="AC28507" s="108"/>
    </row>
    <row r="28508" spans="19:29" x14ac:dyDescent="0.25">
      <c r="S28508" s="108"/>
      <c r="U28508" s="108"/>
      <c r="W28508" s="108"/>
      <c r="Y28508" s="108"/>
      <c r="AA28508" s="108"/>
      <c r="AC28508" s="108"/>
    </row>
    <row r="28509" spans="19:29" x14ac:dyDescent="0.25">
      <c r="S28509" s="110"/>
      <c r="U28509" s="110"/>
      <c r="W28509" s="110"/>
      <c r="Y28509" s="110"/>
      <c r="AA28509" s="110"/>
      <c r="AC28509" s="110"/>
    </row>
    <row r="28510" spans="19:29" x14ac:dyDescent="0.25">
      <c r="S28510" s="110"/>
      <c r="U28510" s="110"/>
      <c r="W28510" s="110"/>
      <c r="Y28510" s="110"/>
      <c r="AA28510" s="110"/>
      <c r="AC28510" s="110"/>
    </row>
    <row r="28511" spans="19:29" x14ac:dyDescent="0.25">
      <c r="S28511" s="110"/>
      <c r="U28511" s="110"/>
      <c r="W28511" s="110"/>
      <c r="Y28511" s="110"/>
      <c r="AA28511" s="110"/>
      <c r="AC28511" s="110"/>
    </row>
    <row r="28512" spans="19:29" x14ac:dyDescent="0.25">
      <c r="S28512" s="110"/>
      <c r="U28512" s="110"/>
      <c r="W28512" s="110"/>
      <c r="Y28512" s="110"/>
      <c r="AA28512" s="110"/>
      <c r="AC28512" s="110"/>
    </row>
    <row r="28513" spans="19:29" x14ac:dyDescent="0.25">
      <c r="S28513" s="111"/>
      <c r="U28513" s="111"/>
      <c r="W28513" s="111"/>
      <c r="Y28513" s="111"/>
      <c r="AA28513" s="111"/>
      <c r="AC28513" s="111"/>
    </row>
    <row r="28514" spans="19:29" x14ac:dyDescent="0.25">
      <c r="S28514" s="107"/>
      <c r="U28514" s="107"/>
      <c r="W28514" s="107"/>
      <c r="Y28514" s="107"/>
      <c r="AA28514" s="107"/>
      <c r="AC28514" s="107"/>
    </row>
    <row r="28515" spans="19:29" x14ac:dyDescent="0.25">
      <c r="S28515" s="108"/>
      <c r="U28515" s="108"/>
      <c r="W28515" s="108"/>
      <c r="Y28515" s="108"/>
      <c r="AA28515" s="108"/>
      <c r="AC28515" s="108"/>
    </row>
    <row r="28516" spans="19:29" x14ac:dyDescent="0.25">
      <c r="S28516" s="108"/>
      <c r="U28516" s="108"/>
      <c r="W28516" s="108"/>
      <c r="Y28516" s="108"/>
      <c r="AA28516" s="108"/>
      <c r="AC28516" s="108"/>
    </row>
    <row r="28517" spans="19:29" x14ac:dyDescent="0.25">
      <c r="S28517" s="109"/>
      <c r="U28517" s="109"/>
      <c r="W28517" s="109"/>
      <c r="Y28517" s="109"/>
      <c r="AA28517" s="109"/>
      <c r="AC28517" s="109"/>
    </row>
    <row r="28518" spans="19:29" x14ac:dyDescent="0.25">
      <c r="S28518" s="108"/>
      <c r="U28518" s="108"/>
      <c r="W28518" s="108"/>
      <c r="Y28518" s="108"/>
      <c r="AA28518" s="108"/>
      <c r="AC28518" s="108"/>
    </row>
    <row r="28519" spans="19:29" x14ac:dyDescent="0.25">
      <c r="S28519" s="108"/>
      <c r="U28519" s="108"/>
      <c r="W28519" s="108"/>
      <c r="Y28519" s="108"/>
      <c r="AA28519" s="108"/>
      <c r="AC28519" s="108"/>
    </row>
    <row r="28520" spans="19:29" x14ac:dyDescent="0.25">
      <c r="S28520" s="109"/>
      <c r="U28520" s="109"/>
      <c r="W28520" s="109"/>
      <c r="Y28520" s="109"/>
      <c r="AA28520" s="109"/>
      <c r="AC28520" s="109"/>
    </row>
    <row r="28521" spans="19:29" x14ac:dyDescent="0.25">
      <c r="S28521" s="108"/>
      <c r="U28521" s="108"/>
      <c r="W28521" s="108"/>
      <c r="Y28521" s="108"/>
      <c r="AA28521" s="108"/>
      <c r="AC28521" s="108"/>
    </row>
    <row r="28522" spans="19:29" x14ac:dyDescent="0.25">
      <c r="S28522" s="109"/>
      <c r="U28522" s="109"/>
      <c r="W28522" s="109"/>
      <c r="Y28522" s="109"/>
      <c r="AA28522" s="109"/>
      <c r="AC28522" s="109"/>
    </row>
    <row r="28523" spans="19:29" x14ac:dyDescent="0.25">
      <c r="S28523" s="108"/>
      <c r="U28523" s="108"/>
      <c r="W28523" s="108"/>
      <c r="Y28523" s="108"/>
      <c r="AA28523" s="108"/>
      <c r="AC28523" s="108"/>
    </row>
    <row r="28524" spans="19:29" x14ac:dyDescent="0.25">
      <c r="S28524" s="108"/>
      <c r="U28524" s="108"/>
      <c r="W28524" s="108"/>
      <c r="Y28524" s="108"/>
      <c r="AA28524" s="108"/>
      <c r="AC28524" s="108"/>
    </row>
    <row r="28525" spans="19:29" x14ac:dyDescent="0.25">
      <c r="S28525" s="108"/>
      <c r="U28525" s="108"/>
      <c r="W28525" s="108"/>
      <c r="Y28525" s="108"/>
      <c r="AA28525" s="108"/>
      <c r="AC28525" s="108"/>
    </row>
    <row r="28526" spans="19:29" x14ac:dyDescent="0.25">
      <c r="S28526" s="110"/>
      <c r="U28526" s="110"/>
      <c r="W28526" s="110"/>
      <c r="Y28526" s="110"/>
      <c r="AA28526" s="110"/>
      <c r="AC28526" s="110"/>
    </row>
    <row r="28527" spans="19:29" x14ac:dyDescent="0.25">
      <c r="S28527" s="110"/>
      <c r="U28527" s="110"/>
      <c r="W28527" s="110"/>
      <c r="Y28527" s="110"/>
      <c r="AA28527" s="110"/>
      <c r="AC28527" s="110"/>
    </row>
    <row r="28528" spans="19:29" x14ac:dyDescent="0.25">
      <c r="S28528" s="110"/>
      <c r="U28528" s="110"/>
      <c r="W28528" s="110"/>
      <c r="Y28528" s="110"/>
      <c r="AA28528" s="110"/>
      <c r="AC28528" s="110"/>
    </row>
    <row r="28529" spans="19:29" x14ac:dyDescent="0.25">
      <c r="S28529" s="110"/>
      <c r="U28529" s="110"/>
      <c r="W28529" s="110"/>
      <c r="Y28529" s="110"/>
      <c r="AA28529" s="110"/>
      <c r="AC28529" s="110"/>
    </row>
    <row r="28530" spans="19:29" x14ac:dyDescent="0.25">
      <c r="S28530" s="111"/>
      <c r="U28530" s="111"/>
      <c r="W28530" s="111"/>
      <c r="Y28530" s="111"/>
      <c r="AA28530" s="111"/>
      <c r="AC28530" s="111"/>
    </row>
    <row r="28531" spans="19:29" x14ac:dyDescent="0.25">
      <c r="S28531" s="107"/>
      <c r="U28531" s="107"/>
      <c r="W28531" s="107"/>
      <c r="Y28531" s="107"/>
      <c r="AA28531" s="107"/>
      <c r="AC28531" s="107"/>
    </row>
    <row r="28532" spans="19:29" x14ac:dyDescent="0.25">
      <c r="S28532" s="108"/>
      <c r="U28532" s="108"/>
      <c r="W28532" s="108"/>
      <c r="Y28532" s="108"/>
      <c r="AA28532" s="108"/>
      <c r="AC28532" s="108"/>
    </row>
    <row r="28533" spans="19:29" x14ac:dyDescent="0.25">
      <c r="S28533" s="108"/>
      <c r="U28533" s="108"/>
      <c r="W28533" s="108"/>
      <c r="Y28533" s="108"/>
      <c r="AA28533" s="108"/>
      <c r="AC28533" s="108"/>
    </row>
    <row r="28534" spans="19:29" x14ac:dyDescent="0.25">
      <c r="S28534" s="109"/>
      <c r="U28534" s="109"/>
      <c r="W28534" s="109"/>
      <c r="Y28534" s="109"/>
      <c r="AA28534" s="109"/>
      <c r="AC28534" s="109"/>
    </row>
    <row r="28535" spans="19:29" x14ac:dyDescent="0.25">
      <c r="S28535" s="108"/>
      <c r="U28535" s="108"/>
      <c r="W28535" s="108"/>
      <c r="Y28535" s="108"/>
      <c r="AA28535" s="108"/>
      <c r="AC28535" s="108"/>
    </row>
    <row r="28536" spans="19:29" x14ac:dyDescent="0.25">
      <c r="S28536" s="108"/>
      <c r="U28536" s="108"/>
      <c r="W28536" s="108"/>
      <c r="Y28536" s="108"/>
      <c r="AA28536" s="108"/>
      <c r="AC28536" s="108"/>
    </row>
    <row r="28537" spans="19:29" x14ac:dyDescent="0.25">
      <c r="S28537" s="109"/>
      <c r="U28537" s="109"/>
      <c r="W28537" s="109"/>
      <c r="Y28537" s="109"/>
      <c r="AA28537" s="109"/>
      <c r="AC28537" s="109"/>
    </row>
    <row r="28538" spans="19:29" x14ac:dyDescent="0.25">
      <c r="S28538" s="108"/>
      <c r="U28538" s="108"/>
      <c r="W28538" s="108"/>
      <c r="Y28538" s="108"/>
      <c r="AA28538" s="108"/>
      <c r="AC28538" s="108"/>
    </row>
    <row r="28539" spans="19:29" x14ac:dyDescent="0.25">
      <c r="S28539" s="109"/>
      <c r="U28539" s="109"/>
      <c r="W28539" s="109"/>
      <c r="Y28539" s="109"/>
      <c r="AA28539" s="109"/>
      <c r="AC28539" s="109"/>
    </row>
    <row r="28540" spans="19:29" x14ac:dyDescent="0.25">
      <c r="S28540" s="108"/>
      <c r="U28540" s="108"/>
      <c r="W28540" s="108"/>
      <c r="Y28540" s="108"/>
      <c r="AA28540" s="108"/>
      <c r="AC28540" s="108"/>
    </row>
    <row r="28541" spans="19:29" x14ac:dyDescent="0.25">
      <c r="S28541" s="108"/>
      <c r="U28541" s="108"/>
      <c r="W28541" s="108"/>
      <c r="Y28541" s="108"/>
      <c r="AA28541" s="108"/>
      <c r="AC28541" s="108"/>
    </row>
    <row r="28542" spans="19:29" x14ac:dyDescent="0.25">
      <c r="S28542" s="108"/>
      <c r="U28542" s="108"/>
      <c r="W28542" s="108"/>
      <c r="Y28542" s="108"/>
      <c r="AA28542" s="108"/>
      <c r="AC28542" s="108"/>
    </row>
    <row r="28543" spans="19:29" x14ac:dyDescent="0.25">
      <c r="S28543" s="110"/>
      <c r="U28543" s="110"/>
      <c r="W28543" s="110"/>
      <c r="Y28543" s="110"/>
      <c r="AA28543" s="110"/>
      <c r="AC28543" s="110"/>
    </row>
    <row r="28544" spans="19:29" x14ac:dyDescent="0.25">
      <c r="S28544" s="110"/>
      <c r="U28544" s="110"/>
      <c r="W28544" s="110"/>
      <c r="Y28544" s="110"/>
      <c r="AA28544" s="110"/>
      <c r="AC28544" s="110"/>
    </row>
    <row r="28545" spans="19:29" x14ac:dyDescent="0.25">
      <c r="S28545" s="110"/>
      <c r="U28545" s="110"/>
      <c r="W28545" s="110"/>
      <c r="Y28545" s="110"/>
      <c r="AA28545" s="110"/>
      <c r="AC28545" s="110"/>
    </row>
    <row r="28546" spans="19:29" x14ac:dyDescent="0.25">
      <c r="S28546" s="110"/>
      <c r="U28546" s="110"/>
      <c r="W28546" s="110"/>
      <c r="Y28546" s="110"/>
      <c r="AA28546" s="110"/>
      <c r="AC28546" s="110"/>
    </row>
    <row r="28547" spans="19:29" x14ac:dyDescent="0.25">
      <c r="S28547" s="111"/>
      <c r="U28547" s="111"/>
      <c r="W28547" s="111"/>
      <c r="Y28547" s="111"/>
      <c r="AA28547" s="111"/>
      <c r="AC28547" s="111"/>
    </row>
    <row r="28548" spans="19:29" x14ac:dyDescent="0.25">
      <c r="S28548" s="107"/>
      <c r="U28548" s="107"/>
      <c r="W28548" s="107"/>
      <c r="Y28548" s="107"/>
      <c r="AA28548" s="107"/>
      <c r="AC28548" s="107"/>
    </row>
    <row r="28549" spans="19:29" x14ac:dyDescent="0.25">
      <c r="S28549" s="108"/>
      <c r="U28549" s="108"/>
      <c r="W28549" s="108"/>
      <c r="Y28549" s="108"/>
      <c r="AA28549" s="108"/>
      <c r="AC28549" s="108"/>
    </row>
    <row r="28550" spans="19:29" x14ac:dyDescent="0.25">
      <c r="S28550" s="108"/>
      <c r="U28550" s="108"/>
      <c r="W28550" s="108"/>
      <c r="Y28550" s="108"/>
      <c r="AA28550" s="108"/>
      <c r="AC28550" s="108"/>
    </row>
    <row r="28551" spans="19:29" x14ac:dyDescent="0.25">
      <c r="S28551" s="109"/>
      <c r="U28551" s="109"/>
      <c r="W28551" s="109"/>
      <c r="Y28551" s="109"/>
      <c r="AA28551" s="109"/>
      <c r="AC28551" s="109"/>
    </row>
    <row r="28552" spans="19:29" x14ac:dyDescent="0.25">
      <c r="S28552" s="108"/>
      <c r="U28552" s="108"/>
      <c r="W28552" s="108"/>
      <c r="Y28552" s="108"/>
      <c r="AA28552" s="108"/>
      <c r="AC28552" s="108"/>
    </row>
    <row r="28553" spans="19:29" x14ac:dyDescent="0.25">
      <c r="S28553" s="108"/>
      <c r="U28553" s="108"/>
      <c r="W28553" s="108"/>
      <c r="Y28553" s="108"/>
      <c r="AA28553" s="108"/>
      <c r="AC28553" s="108"/>
    </row>
    <row r="28554" spans="19:29" x14ac:dyDescent="0.25">
      <c r="S28554" s="109"/>
      <c r="U28554" s="109"/>
      <c r="W28554" s="109"/>
      <c r="Y28554" s="109"/>
      <c r="AA28554" s="109"/>
      <c r="AC28554" s="109"/>
    </row>
    <row r="28555" spans="19:29" x14ac:dyDescent="0.25">
      <c r="S28555" s="108"/>
      <c r="U28555" s="108"/>
      <c r="W28555" s="108"/>
      <c r="Y28555" s="108"/>
      <c r="AA28555" s="108"/>
      <c r="AC28555" s="108"/>
    </row>
    <row r="28556" spans="19:29" x14ac:dyDescent="0.25">
      <c r="S28556" s="109"/>
      <c r="U28556" s="109"/>
      <c r="W28556" s="109"/>
      <c r="Y28556" s="109"/>
      <c r="AA28556" s="109"/>
      <c r="AC28556" s="109"/>
    </row>
    <row r="28557" spans="19:29" x14ac:dyDescent="0.25">
      <c r="S28557" s="108"/>
      <c r="U28557" s="108"/>
      <c r="W28557" s="108"/>
      <c r="Y28557" s="108"/>
      <c r="AA28557" s="108"/>
      <c r="AC28557" s="108"/>
    </row>
    <row r="28558" spans="19:29" x14ac:dyDescent="0.25">
      <c r="S28558" s="108"/>
      <c r="U28558" s="108"/>
      <c r="W28558" s="108"/>
      <c r="Y28558" s="108"/>
      <c r="AA28558" s="108"/>
      <c r="AC28558" s="108"/>
    </row>
    <row r="28559" spans="19:29" x14ac:dyDescent="0.25">
      <c r="S28559" s="108"/>
      <c r="U28559" s="108"/>
      <c r="W28559" s="108"/>
      <c r="Y28559" s="108"/>
      <c r="AA28559" s="108"/>
      <c r="AC28559" s="108"/>
    </row>
    <row r="28560" spans="19:29" x14ac:dyDescent="0.25">
      <c r="S28560" s="110"/>
      <c r="U28560" s="110"/>
      <c r="W28560" s="110"/>
      <c r="Y28560" s="110"/>
      <c r="AA28560" s="110"/>
      <c r="AC28560" s="110"/>
    </row>
    <row r="28561" spans="19:29" x14ac:dyDescent="0.25">
      <c r="S28561" s="110"/>
      <c r="U28561" s="110"/>
      <c r="W28561" s="110"/>
      <c r="Y28561" s="110"/>
      <c r="AA28561" s="110"/>
      <c r="AC28561" s="110"/>
    </row>
    <row r="28562" spans="19:29" x14ac:dyDescent="0.25">
      <c r="S28562" s="110"/>
      <c r="U28562" s="110"/>
      <c r="W28562" s="110"/>
      <c r="Y28562" s="110"/>
      <c r="AA28562" s="110"/>
      <c r="AC28562" s="110"/>
    </row>
    <row r="28563" spans="19:29" x14ac:dyDescent="0.25">
      <c r="S28563" s="110"/>
      <c r="U28563" s="110"/>
      <c r="W28563" s="110"/>
      <c r="Y28563" s="110"/>
      <c r="AA28563" s="110"/>
      <c r="AC28563" s="110"/>
    </row>
    <row r="28564" spans="19:29" x14ac:dyDescent="0.25">
      <c r="S28564" s="111"/>
      <c r="U28564" s="111"/>
      <c r="W28564" s="111"/>
      <c r="Y28564" s="111"/>
      <c r="AA28564" s="111"/>
      <c r="AC28564" s="111"/>
    </row>
    <row r="28565" spans="19:29" x14ac:dyDescent="0.25">
      <c r="S28565" s="107"/>
      <c r="U28565" s="107"/>
      <c r="W28565" s="107"/>
      <c r="Y28565" s="107"/>
      <c r="AA28565" s="107"/>
      <c r="AC28565" s="107"/>
    </row>
    <row r="28566" spans="19:29" x14ac:dyDescent="0.25">
      <c r="S28566" s="108"/>
      <c r="U28566" s="108"/>
      <c r="W28566" s="108"/>
      <c r="Y28566" s="108"/>
      <c r="AA28566" s="108"/>
      <c r="AC28566" s="108"/>
    </row>
    <row r="28567" spans="19:29" x14ac:dyDescent="0.25">
      <c r="S28567" s="108"/>
      <c r="U28567" s="108"/>
      <c r="W28567" s="108"/>
      <c r="Y28567" s="108"/>
      <c r="AA28567" s="108"/>
      <c r="AC28567" s="108"/>
    </row>
    <row r="28568" spans="19:29" x14ac:dyDescent="0.25">
      <c r="S28568" s="109"/>
      <c r="U28568" s="109"/>
      <c r="W28568" s="109"/>
      <c r="Y28568" s="109"/>
      <c r="AA28568" s="109"/>
      <c r="AC28568" s="109"/>
    </row>
    <row r="28569" spans="19:29" x14ac:dyDescent="0.25">
      <c r="S28569" s="108"/>
      <c r="U28569" s="108"/>
      <c r="W28569" s="108"/>
      <c r="Y28569" s="108"/>
      <c r="AA28569" s="108"/>
      <c r="AC28569" s="108"/>
    </row>
    <row r="28570" spans="19:29" x14ac:dyDescent="0.25">
      <c r="S28570" s="108"/>
      <c r="U28570" s="108"/>
      <c r="W28570" s="108"/>
      <c r="Y28570" s="108"/>
      <c r="AA28570" s="108"/>
      <c r="AC28570" s="108"/>
    </row>
    <row r="28571" spans="19:29" x14ac:dyDescent="0.25">
      <c r="S28571" s="109"/>
      <c r="U28571" s="109"/>
      <c r="W28571" s="109"/>
      <c r="Y28571" s="109"/>
      <c r="AA28571" s="109"/>
      <c r="AC28571" s="109"/>
    </row>
    <row r="28572" spans="19:29" x14ac:dyDescent="0.25">
      <c r="S28572" s="108"/>
      <c r="U28572" s="108"/>
      <c r="W28572" s="108"/>
      <c r="Y28572" s="108"/>
      <c r="AA28572" s="108"/>
      <c r="AC28572" s="108"/>
    </row>
    <row r="28573" spans="19:29" x14ac:dyDescent="0.25">
      <c r="S28573" s="109"/>
      <c r="U28573" s="109"/>
      <c r="W28573" s="109"/>
      <c r="Y28573" s="109"/>
      <c r="AA28573" s="109"/>
      <c r="AC28573" s="109"/>
    </row>
    <row r="28574" spans="19:29" x14ac:dyDescent="0.25">
      <c r="S28574" s="108"/>
      <c r="U28574" s="108"/>
      <c r="W28574" s="108"/>
      <c r="Y28574" s="108"/>
      <c r="AA28574" s="108"/>
      <c r="AC28574" s="108"/>
    </row>
    <row r="28575" spans="19:29" x14ac:dyDescent="0.25">
      <c r="S28575" s="108"/>
      <c r="U28575" s="108"/>
      <c r="W28575" s="108"/>
      <c r="Y28575" s="108"/>
      <c r="AA28575" s="108"/>
      <c r="AC28575" s="108"/>
    </row>
    <row r="28576" spans="19:29" x14ac:dyDescent="0.25">
      <c r="S28576" s="108"/>
      <c r="U28576" s="108"/>
      <c r="W28576" s="108"/>
      <c r="Y28576" s="108"/>
      <c r="AA28576" s="108"/>
      <c r="AC28576" s="108"/>
    </row>
    <row r="28577" spans="19:29" x14ac:dyDescent="0.25">
      <c r="S28577" s="110"/>
      <c r="U28577" s="110"/>
      <c r="W28577" s="110"/>
      <c r="Y28577" s="110"/>
      <c r="AA28577" s="110"/>
      <c r="AC28577" s="110"/>
    </row>
    <row r="28578" spans="19:29" x14ac:dyDescent="0.25">
      <c r="S28578" s="110"/>
      <c r="U28578" s="110"/>
      <c r="W28578" s="110"/>
      <c r="Y28578" s="110"/>
      <c r="AA28578" s="110"/>
      <c r="AC28578" s="110"/>
    </row>
    <row r="28579" spans="19:29" x14ac:dyDescent="0.25">
      <c r="S28579" s="110"/>
      <c r="U28579" s="110"/>
      <c r="W28579" s="110"/>
      <c r="Y28579" s="110"/>
      <c r="AA28579" s="110"/>
      <c r="AC28579" s="110"/>
    </row>
    <row r="28580" spans="19:29" x14ac:dyDescent="0.25">
      <c r="S28580" s="110"/>
      <c r="U28580" s="110"/>
      <c r="W28580" s="110"/>
      <c r="Y28580" s="110"/>
      <c r="AA28580" s="110"/>
      <c r="AC28580" s="110"/>
    </row>
    <row r="28581" spans="19:29" x14ac:dyDescent="0.25">
      <c r="S28581" s="111"/>
      <c r="U28581" s="111"/>
      <c r="W28581" s="111"/>
      <c r="Y28581" s="111"/>
      <c r="AA28581" s="111"/>
      <c r="AC28581" s="111"/>
    </row>
    <row r="28582" spans="19:29" x14ac:dyDescent="0.25">
      <c r="S28582" s="107"/>
      <c r="U28582" s="107"/>
      <c r="W28582" s="107"/>
      <c r="Y28582" s="107"/>
      <c r="AA28582" s="107"/>
      <c r="AC28582" s="107"/>
    </row>
    <row r="28583" spans="19:29" x14ac:dyDescent="0.25">
      <c r="S28583" s="108"/>
      <c r="U28583" s="108"/>
      <c r="W28583" s="108"/>
      <c r="Y28583" s="108"/>
      <c r="AA28583" s="108"/>
      <c r="AC28583" s="108"/>
    </row>
    <row r="28584" spans="19:29" x14ac:dyDescent="0.25">
      <c r="S28584" s="108"/>
      <c r="U28584" s="108"/>
      <c r="W28584" s="108"/>
      <c r="Y28584" s="108"/>
      <c r="AA28584" s="108"/>
      <c r="AC28584" s="108"/>
    </row>
    <row r="28585" spans="19:29" x14ac:dyDescent="0.25">
      <c r="S28585" s="109"/>
      <c r="U28585" s="109"/>
      <c r="W28585" s="109"/>
      <c r="Y28585" s="109"/>
      <c r="AA28585" s="109"/>
      <c r="AC28585" s="109"/>
    </row>
    <row r="28586" spans="19:29" x14ac:dyDescent="0.25">
      <c r="S28586" s="108"/>
      <c r="U28586" s="108"/>
      <c r="W28586" s="108"/>
      <c r="Y28586" s="108"/>
      <c r="AA28586" s="108"/>
      <c r="AC28586" s="108"/>
    </row>
    <row r="28587" spans="19:29" x14ac:dyDescent="0.25">
      <c r="S28587" s="108"/>
      <c r="U28587" s="108"/>
      <c r="W28587" s="108"/>
      <c r="Y28587" s="108"/>
      <c r="AA28587" s="108"/>
      <c r="AC28587" s="108"/>
    </row>
    <row r="28588" spans="19:29" x14ac:dyDescent="0.25">
      <c r="S28588" s="109"/>
      <c r="U28588" s="109"/>
      <c r="W28588" s="109"/>
      <c r="Y28588" s="109"/>
      <c r="AA28588" s="109"/>
      <c r="AC28588" s="109"/>
    </row>
    <row r="28589" spans="19:29" x14ac:dyDescent="0.25">
      <c r="S28589" s="108"/>
      <c r="U28589" s="108"/>
      <c r="W28589" s="108"/>
      <c r="Y28589" s="108"/>
      <c r="AA28589" s="108"/>
      <c r="AC28589" s="108"/>
    </row>
    <row r="28590" spans="19:29" x14ac:dyDescent="0.25">
      <c r="S28590" s="109"/>
      <c r="U28590" s="109"/>
      <c r="W28590" s="109"/>
      <c r="Y28590" s="109"/>
      <c r="AA28590" s="109"/>
      <c r="AC28590" s="109"/>
    </row>
    <row r="28591" spans="19:29" x14ac:dyDescent="0.25">
      <c r="S28591" s="108"/>
      <c r="U28591" s="108"/>
      <c r="W28591" s="108"/>
      <c r="Y28591" s="108"/>
      <c r="AA28591" s="108"/>
      <c r="AC28591" s="108"/>
    </row>
    <row r="28592" spans="19:29" x14ac:dyDescent="0.25">
      <c r="S28592" s="108"/>
      <c r="U28592" s="108"/>
      <c r="W28592" s="108"/>
      <c r="Y28592" s="108"/>
      <c r="AA28592" s="108"/>
      <c r="AC28592" s="108"/>
    </row>
    <row r="28593" spans="19:29" x14ac:dyDescent="0.25">
      <c r="S28593" s="108"/>
      <c r="U28593" s="108"/>
      <c r="W28593" s="108"/>
      <c r="Y28593" s="108"/>
      <c r="AA28593" s="108"/>
      <c r="AC28593" s="108"/>
    </row>
    <row r="28594" spans="19:29" x14ac:dyDescent="0.25">
      <c r="S28594" s="110"/>
      <c r="U28594" s="110"/>
      <c r="W28594" s="110"/>
      <c r="Y28594" s="110"/>
      <c r="AA28594" s="110"/>
      <c r="AC28594" s="110"/>
    </row>
    <row r="28595" spans="19:29" x14ac:dyDescent="0.25">
      <c r="S28595" s="110"/>
      <c r="U28595" s="110"/>
      <c r="W28595" s="110"/>
      <c r="Y28595" s="110"/>
      <c r="AA28595" s="110"/>
      <c r="AC28595" s="110"/>
    </row>
    <row r="28596" spans="19:29" x14ac:dyDescent="0.25">
      <c r="S28596" s="110"/>
      <c r="U28596" s="110"/>
      <c r="W28596" s="110"/>
      <c r="Y28596" s="110"/>
      <c r="AA28596" s="110"/>
      <c r="AC28596" s="110"/>
    </row>
    <row r="28597" spans="19:29" x14ac:dyDescent="0.25">
      <c r="S28597" s="110"/>
      <c r="U28597" s="110"/>
      <c r="W28597" s="110"/>
      <c r="Y28597" s="110"/>
      <c r="AA28597" s="110"/>
      <c r="AC28597" s="110"/>
    </row>
    <row r="28598" spans="19:29" x14ac:dyDescent="0.25">
      <c r="S28598" s="111"/>
      <c r="U28598" s="111"/>
      <c r="W28598" s="111"/>
      <c r="Y28598" s="111"/>
      <c r="AA28598" s="111"/>
      <c r="AC28598" s="111"/>
    </row>
    <row r="28599" spans="19:29" x14ac:dyDescent="0.25">
      <c r="S28599" s="107"/>
      <c r="U28599" s="107"/>
      <c r="W28599" s="107"/>
      <c r="Y28599" s="107"/>
      <c r="AA28599" s="107"/>
      <c r="AC28599" s="107"/>
    </row>
    <row r="28600" spans="19:29" x14ac:dyDescent="0.25">
      <c r="S28600" s="108"/>
      <c r="U28600" s="108"/>
      <c r="W28600" s="108"/>
      <c r="Y28600" s="108"/>
      <c r="AA28600" s="108"/>
      <c r="AC28600" s="108"/>
    </row>
    <row r="28601" spans="19:29" x14ac:dyDescent="0.25">
      <c r="S28601" s="108"/>
      <c r="U28601" s="108"/>
      <c r="W28601" s="108"/>
      <c r="Y28601" s="108"/>
      <c r="AA28601" s="108"/>
      <c r="AC28601" s="108"/>
    </row>
    <row r="28602" spans="19:29" x14ac:dyDescent="0.25">
      <c r="S28602" s="109"/>
      <c r="U28602" s="109"/>
      <c r="W28602" s="109"/>
      <c r="Y28602" s="109"/>
      <c r="AA28602" s="109"/>
      <c r="AC28602" s="109"/>
    </row>
    <row r="28603" spans="19:29" x14ac:dyDescent="0.25">
      <c r="S28603" s="108"/>
      <c r="U28603" s="108"/>
      <c r="W28603" s="108"/>
      <c r="Y28603" s="108"/>
      <c r="AA28603" s="108"/>
      <c r="AC28603" s="108"/>
    </row>
    <row r="28604" spans="19:29" x14ac:dyDescent="0.25">
      <c r="S28604" s="108"/>
      <c r="U28604" s="108"/>
      <c r="W28604" s="108"/>
      <c r="Y28604" s="108"/>
      <c r="AA28604" s="108"/>
      <c r="AC28604" s="108"/>
    </row>
    <row r="28605" spans="19:29" x14ac:dyDescent="0.25">
      <c r="S28605" s="109"/>
      <c r="U28605" s="109"/>
      <c r="W28605" s="109"/>
      <c r="Y28605" s="109"/>
      <c r="AA28605" s="109"/>
      <c r="AC28605" s="109"/>
    </row>
    <row r="28606" spans="19:29" x14ac:dyDescent="0.25">
      <c r="S28606" s="108"/>
      <c r="U28606" s="108"/>
      <c r="W28606" s="108"/>
      <c r="Y28606" s="108"/>
      <c r="AA28606" s="108"/>
      <c r="AC28606" s="108"/>
    </row>
    <row r="28607" spans="19:29" x14ac:dyDescent="0.25">
      <c r="S28607" s="109"/>
      <c r="U28607" s="109"/>
      <c r="W28607" s="109"/>
      <c r="Y28607" s="109"/>
      <c r="AA28607" s="109"/>
      <c r="AC28607" s="109"/>
    </row>
    <row r="28608" spans="19:29" x14ac:dyDescent="0.25">
      <c r="S28608" s="108"/>
      <c r="U28608" s="108"/>
      <c r="W28608" s="108"/>
      <c r="Y28608" s="108"/>
      <c r="AA28608" s="108"/>
      <c r="AC28608" s="108"/>
    </row>
    <row r="28609" spans="19:29" x14ac:dyDescent="0.25">
      <c r="S28609" s="108"/>
      <c r="U28609" s="108"/>
      <c r="W28609" s="108"/>
      <c r="Y28609" s="108"/>
      <c r="AA28609" s="108"/>
      <c r="AC28609" s="108"/>
    </row>
    <row r="28610" spans="19:29" x14ac:dyDescent="0.25">
      <c r="S28610" s="108"/>
      <c r="U28610" s="108"/>
      <c r="W28610" s="108"/>
      <c r="Y28610" s="108"/>
      <c r="AA28610" s="108"/>
      <c r="AC28610" s="108"/>
    </row>
    <row r="28611" spans="19:29" x14ac:dyDescent="0.25">
      <c r="S28611" s="110"/>
      <c r="U28611" s="110"/>
      <c r="W28611" s="110"/>
      <c r="Y28611" s="110"/>
      <c r="AA28611" s="110"/>
      <c r="AC28611" s="110"/>
    </row>
    <row r="28612" spans="19:29" x14ac:dyDescent="0.25">
      <c r="S28612" s="110"/>
      <c r="U28612" s="110"/>
      <c r="W28612" s="110"/>
      <c r="Y28612" s="110"/>
      <c r="AA28612" s="110"/>
      <c r="AC28612" s="110"/>
    </row>
    <row r="28613" spans="19:29" x14ac:dyDescent="0.25">
      <c r="S28613" s="110"/>
      <c r="U28613" s="110"/>
      <c r="W28613" s="110"/>
      <c r="Y28613" s="110"/>
      <c r="AA28613" s="110"/>
      <c r="AC28613" s="110"/>
    </row>
    <row r="28614" spans="19:29" x14ac:dyDescent="0.25">
      <c r="S28614" s="110"/>
      <c r="U28614" s="110"/>
      <c r="W28614" s="110"/>
      <c r="Y28614" s="110"/>
      <c r="AA28614" s="110"/>
      <c r="AC28614" s="110"/>
    </row>
    <row r="28615" spans="19:29" x14ac:dyDescent="0.25">
      <c r="S28615" s="111"/>
      <c r="U28615" s="111"/>
      <c r="W28615" s="111"/>
      <c r="Y28615" s="111"/>
      <c r="AA28615" s="111"/>
      <c r="AC28615" s="111"/>
    </row>
    <row r="28616" spans="19:29" x14ac:dyDescent="0.25">
      <c r="S28616" s="107"/>
      <c r="U28616" s="107"/>
      <c r="W28616" s="107"/>
      <c r="Y28616" s="107"/>
      <c r="AA28616" s="107"/>
      <c r="AC28616" s="107"/>
    </row>
    <row r="28617" spans="19:29" x14ac:dyDescent="0.25">
      <c r="S28617" s="108"/>
      <c r="U28617" s="108"/>
      <c r="W28617" s="108"/>
      <c r="Y28617" s="108"/>
      <c r="AA28617" s="108"/>
      <c r="AC28617" s="108"/>
    </row>
    <row r="28618" spans="19:29" x14ac:dyDescent="0.25">
      <c r="S28618" s="108"/>
      <c r="U28618" s="108"/>
      <c r="W28618" s="108"/>
      <c r="Y28618" s="108"/>
      <c r="AA28618" s="108"/>
      <c r="AC28618" s="108"/>
    </row>
    <row r="28619" spans="19:29" x14ac:dyDescent="0.25">
      <c r="S28619" s="109"/>
      <c r="U28619" s="109"/>
      <c r="W28619" s="109"/>
      <c r="Y28619" s="109"/>
      <c r="AA28619" s="109"/>
      <c r="AC28619" s="109"/>
    </row>
    <row r="28620" spans="19:29" x14ac:dyDescent="0.25">
      <c r="S28620" s="108"/>
      <c r="U28620" s="108"/>
      <c r="W28620" s="108"/>
      <c r="Y28620" s="108"/>
      <c r="AA28620" s="108"/>
      <c r="AC28620" s="108"/>
    </row>
    <row r="28621" spans="19:29" x14ac:dyDescent="0.25">
      <c r="S28621" s="108"/>
      <c r="U28621" s="108"/>
      <c r="W28621" s="108"/>
      <c r="Y28621" s="108"/>
      <c r="AA28621" s="108"/>
      <c r="AC28621" s="108"/>
    </row>
    <row r="28622" spans="19:29" x14ac:dyDescent="0.25">
      <c r="S28622" s="109"/>
      <c r="U28622" s="109"/>
      <c r="W28622" s="109"/>
      <c r="Y28622" s="109"/>
      <c r="AA28622" s="109"/>
      <c r="AC28622" s="109"/>
    </row>
    <row r="28623" spans="19:29" x14ac:dyDescent="0.25">
      <c r="S28623" s="108"/>
      <c r="U28623" s="108"/>
      <c r="W28623" s="108"/>
      <c r="Y28623" s="108"/>
      <c r="AA28623" s="108"/>
      <c r="AC28623" s="108"/>
    </row>
    <row r="28624" spans="19:29" x14ac:dyDescent="0.25">
      <c r="S28624" s="109"/>
      <c r="U28624" s="109"/>
      <c r="W28624" s="109"/>
      <c r="Y28624" s="109"/>
      <c r="AA28624" s="109"/>
      <c r="AC28624" s="109"/>
    </row>
    <row r="28625" spans="19:29" x14ac:dyDescent="0.25">
      <c r="S28625" s="108"/>
      <c r="U28625" s="108"/>
      <c r="W28625" s="108"/>
      <c r="Y28625" s="108"/>
      <c r="AA28625" s="108"/>
      <c r="AC28625" s="108"/>
    </row>
    <row r="28626" spans="19:29" x14ac:dyDescent="0.25">
      <c r="S28626" s="108"/>
      <c r="U28626" s="108"/>
      <c r="W28626" s="108"/>
      <c r="Y28626" s="108"/>
      <c r="AA28626" s="108"/>
      <c r="AC28626" s="108"/>
    </row>
    <row r="28627" spans="19:29" x14ac:dyDescent="0.25">
      <c r="S28627" s="108"/>
      <c r="U28627" s="108"/>
      <c r="W28627" s="108"/>
      <c r="Y28627" s="108"/>
      <c r="AA28627" s="108"/>
      <c r="AC28627" s="108"/>
    </row>
    <row r="28628" spans="19:29" x14ac:dyDescent="0.25">
      <c r="S28628" s="110"/>
      <c r="U28628" s="110"/>
      <c r="W28628" s="110"/>
      <c r="Y28628" s="110"/>
      <c r="AA28628" s="110"/>
      <c r="AC28628" s="110"/>
    </row>
    <row r="28629" spans="19:29" x14ac:dyDescent="0.25">
      <c r="S28629" s="110"/>
      <c r="U28629" s="110"/>
      <c r="W28629" s="110"/>
      <c r="Y28629" s="110"/>
      <c r="AA28629" s="110"/>
      <c r="AC28629" s="110"/>
    </row>
    <row r="28630" spans="19:29" x14ac:dyDescent="0.25">
      <c r="S28630" s="110"/>
      <c r="U28630" s="110"/>
      <c r="W28630" s="110"/>
      <c r="Y28630" s="110"/>
      <c r="AA28630" s="110"/>
      <c r="AC28630" s="110"/>
    </row>
    <row r="28631" spans="19:29" x14ac:dyDescent="0.25">
      <c r="S28631" s="110"/>
      <c r="U28631" s="110"/>
      <c r="W28631" s="110"/>
      <c r="Y28631" s="110"/>
      <c r="AA28631" s="110"/>
      <c r="AC28631" s="110"/>
    </row>
    <row r="28632" spans="19:29" x14ac:dyDescent="0.25">
      <c r="S28632" s="111"/>
      <c r="U28632" s="111"/>
      <c r="W28632" s="111"/>
      <c r="Y28632" s="111"/>
      <c r="AA28632" s="111"/>
      <c r="AC28632" s="111"/>
    </row>
    <row r="28633" spans="19:29" x14ac:dyDescent="0.25">
      <c r="S28633" s="107"/>
      <c r="U28633" s="107"/>
      <c r="W28633" s="107"/>
      <c r="Y28633" s="107"/>
      <c r="AA28633" s="107"/>
      <c r="AC28633" s="107"/>
    </row>
    <row r="28634" spans="19:29" x14ac:dyDescent="0.25">
      <c r="S28634" s="108"/>
      <c r="U28634" s="108"/>
      <c r="W28634" s="108"/>
      <c r="Y28634" s="108"/>
      <c r="AA28634" s="108"/>
      <c r="AC28634" s="108"/>
    </row>
    <row r="28635" spans="19:29" x14ac:dyDescent="0.25">
      <c r="S28635" s="108"/>
      <c r="U28635" s="108"/>
      <c r="W28635" s="108"/>
      <c r="Y28635" s="108"/>
      <c r="AA28635" s="108"/>
      <c r="AC28635" s="108"/>
    </row>
    <row r="28636" spans="19:29" x14ac:dyDescent="0.25">
      <c r="S28636" s="109"/>
      <c r="U28636" s="109"/>
      <c r="W28636" s="109"/>
      <c r="Y28636" s="109"/>
      <c r="AA28636" s="109"/>
      <c r="AC28636" s="109"/>
    </row>
    <row r="28637" spans="19:29" x14ac:dyDescent="0.25">
      <c r="S28637" s="108"/>
      <c r="U28637" s="108"/>
      <c r="W28637" s="108"/>
      <c r="Y28637" s="108"/>
      <c r="AA28637" s="108"/>
      <c r="AC28637" s="108"/>
    </row>
    <row r="28638" spans="19:29" x14ac:dyDescent="0.25">
      <c r="S28638" s="108"/>
      <c r="U28638" s="108"/>
      <c r="W28638" s="108"/>
      <c r="Y28638" s="108"/>
      <c r="AA28638" s="108"/>
      <c r="AC28638" s="108"/>
    </row>
    <row r="28639" spans="19:29" x14ac:dyDescent="0.25">
      <c r="S28639" s="109"/>
      <c r="U28639" s="109"/>
      <c r="W28639" s="109"/>
      <c r="Y28639" s="109"/>
      <c r="AA28639" s="109"/>
      <c r="AC28639" s="109"/>
    </row>
    <row r="28640" spans="19:29" x14ac:dyDescent="0.25">
      <c r="S28640" s="108"/>
      <c r="U28640" s="108"/>
      <c r="W28640" s="108"/>
      <c r="Y28640" s="108"/>
      <c r="AA28640" s="108"/>
      <c r="AC28640" s="108"/>
    </row>
    <row r="28641" spans="19:29" x14ac:dyDescent="0.25">
      <c r="S28641" s="109"/>
      <c r="U28641" s="109"/>
      <c r="W28641" s="109"/>
      <c r="Y28641" s="109"/>
      <c r="AA28641" s="109"/>
      <c r="AC28641" s="109"/>
    </row>
    <row r="28642" spans="19:29" x14ac:dyDescent="0.25">
      <c r="S28642" s="108"/>
      <c r="U28642" s="108"/>
      <c r="W28642" s="108"/>
      <c r="Y28642" s="108"/>
      <c r="AA28642" s="108"/>
      <c r="AC28642" s="108"/>
    </row>
    <row r="28643" spans="19:29" x14ac:dyDescent="0.25">
      <c r="S28643" s="108"/>
      <c r="U28643" s="108"/>
      <c r="W28643" s="108"/>
      <c r="Y28643" s="108"/>
      <c r="AA28643" s="108"/>
      <c r="AC28643" s="108"/>
    </row>
    <row r="28644" spans="19:29" x14ac:dyDescent="0.25">
      <c r="S28644" s="108"/>
      <c r="U28644" s="108"/>
      <c r="W28644" s="108"/>
      <c r="Y28644" s="108"/>
      <c r="AA28644" s="108"/>
      <c r="AC28644" s="108"/>
    </row>
    <row r="28645" spans="19:29" x14ac:dyDescent="0.25">
      <c r="S28645" s="110"/>
      <c r="U28645" s="110"/>
      <c r="W28645" s="110"/>
      <c r="Y28645" s="110"/>
      <c r="AA28645" s="110"/>
      <c r="AC28645" s="110"/>
    </row>
    <row r="28646" spans="19:29" x14ac:dyDescent="0.25">
      <c r="S28646" s="110"/>
      <c r="U28646" s="110"/>
      <c r="W28646" s="110"/>
      <c r="Y28646" s="110"/>
      <c r="AA28646" s="110"/>
      <c r="AC28646" s="110"/>
    </row>
    <row r="28647" spans="19:29" x14ac:dyDescent="0.25">
      <c r="S28647" s="110"/>
      <c r="U28647" s="110"/>
      <c r="W28647" s="110"/>
      <c r="Y28647" s="110"/>
      <c r="AA28647" s="110"/>
      <c r="AC28647" s="110"/>
    </row>
    <row r="28648" spans="19:29" x14ac:dyDescent="0.25">
      <c r="S28648" s="110"/>
      <c r="U28648" s="110"/>
      <c r="W28648" s="110"/>
      <c r="Y28648" s="110"/>
      <c r="AA28648" s="110"/>
      <c r="AC28648" s="110"/>
    </row>
    <row r="28649" spans="19:29" x14ac:dyDescent="0.25">
      <c r="S28649" s="111"/>
      <c r="U28649" s="111"/>
      <c r="W28649" s="111"/>
      <c r="Y28649" s="111"/>
      <c r="AA28649" s="111"/>
      <c r="AC28649" s="111"/>
    </row>
    <row r="28650" spans="19:29" x14ac:dyDescent="0.25">
      <c r="S28650" s="107"/>
      <c r="U28650" s="107"/>
      <c r="W28650" s="107"/>
      <c r="Y28650" s="107"/>
      <c r="AA28650" s="107"/>
      <c r="AC28650" s="107"/>
    </row>
    <row r="28651" spans="19:29" x14ac:dyDescent="0.25">
      <c r="S28651" s="108"/>
      <c r="U28651" s="108"/>
      <c r="W28651" s="108"/>
      <c r="Y28651" s="108"/>
      <c r="AA28651" s="108"/>
      <c r="AC28651" s="108"/>
    </row>
    <row r="28652" spans="19:29" x14ac:dyDescent="0.25">
      <c r="S28652" s="108"/>
      <c r="U28652" s="108"/>
      <c r="W28652" s="108"/>
      <c r="Y28652" s="108"/>
      <c r="AA28652" s="108"/>
      <c r="AC28652" s="108"/>
    </row>
    <row r="28653" spans="19:29" x14ac:dyDescent="0.25">
      <c r="S28653" s="109"/>
      <c r="U28653" s="109"/>
      <c r="W28653" s="109"/>
      <c r="Y28653" s="109"/>
      <c r="AA28653" s="109"/>
      <c r="AC28653" s="109"/>
    </row>
    <row r="28654" spans="19:29" x14ac:dyDescent="0.25">
      <c r="S28654" s="108"/>
      <c r="U28654" s="108"/>
      <c r="W28654" s="108"/>
      <c r="Y28654" s="108"/>
      <c r="AA28654" s="108"/>
      <c r="AC28654" s="108"/>
    </row>
    <row r="28655" spans="19:29" x14ac:dyDescent="0.25">
      <c r="S28655" s="108"/>
      <c r="U28655" s="108"/>
      <c r="W28655" s="108"/>
      <c r="Y28655" s="108"/>
      <c r="AA28655" s="108"/>
      <c r="AC28655" s="108"/>
    </row>
    <row r="28656" spans="19:29" x14ac:dyDescent="0.25">
      <c r="S28656" s="109"/>
      <c r="U28656" s="109"/>
      <c r="W28656" s="109"/>
      <c r="Y28656" s="109"/>
      <c r="AA28656" s="109"/>
      <c r="AC28656" s="109"/>
    </row>
    <row r="28657" spans="19:29" x14ac:dyDescent="0.25">
      <c r="S28657" s="108"/>
      <c r="U28657" s="108"/>
      <c r="W28657" s="108"/>
      <c r="Y28657" s="108"/>
      <c r="AA28657" s="108"/>
      <c r="AC28657" s="108"/>
    </row>
    <row r="28658" spans="19:29" x14ac:dyDescent="0.25">
      <c r="S28658" s="109"/>
      <c r="U28658" s="109"/>
      <c r="W28658" s="109"/>
      <c r="Y28658" s="109"/>
      <c r="AA28658" s="109"/>
      <c r="AC28658" s="109"/>
    </row>
    <row r="28659" spans="19:29" x14ac:dyDescent="0.25">
      <c r="S28659" s="108"/>
      <c r="U28659" s="108"/>
      <c r="W28659" s="108"/>
      <c r="Y28659" s="108"/>
      <c r="AA28659" s="108"/>
      <c r="AC28659" s="108"/>
    </row>
    <row r="28660" spans="19:29" x14ac:dyDescent="0.25">
      <c r="S28660" s="108"/>
      <c r="U28660" s="108"/>
      <c r="W28660" s="108"/>
      <c r="Y28660" s="108"/>
      <c r="AA28660" s="108"/>
      <c r="AC28660" s="108"/>
    </row>
    <row r="28661" spans="19:29" x14ac:dyDescent="0.25">
      <c r="S28661" s="108"/>
      <c r="U28661" s="108"/>
      <c r="W28661" s="108"/>
      <c r="Y28661" s="108"/>
      <c r="AA28661" s="108"/>
      <c r="AC28661" s="108"/>
    </row>
    <row r="28662" spans="19:29" x14ac:dyDescent="0.25">
      <c r="S28662" s="110"/>
      <c r="U28662" s="110"/>
      <c r="W28662" s="110"/>
      <c r="Y28662" s="110"/>
      <c r="AA28662" s="110"/>
      <c r="AC28662" s="110"/>
    </row>
    <row r="28663" spans="19:29" x14ac:dyDescent="0.25">
      <c r="S28663" s="110"/>
      <c r="U28663" s="110"/>
      <c r="W28663" s="110"/>
      <c r="Y28663" s="110"/>
      <c r="AA28663" s="110"/>
      <c r="AC28663" s="110"/>
    </row>
    <row r="28664" spans="19:29" x14ac:dyDescent="0.25">
      <c r="S28664" s="110"/>
      <c r="U28664" s="110"/>
      <c r="W28664" s="110"/>
      <c r="Y28664" s="110"/>
      <c r="AA28664" s="110"/>
      <c r="AC28664" s="110"/>
    </row>
    <row r="28665" spans="19:29" x14ac:dyDescent="0.25">
      <c r="S28665" s="110"/>
      <c r="U28665" s="110"/>
      <c r="W28665" s="110"/>
      <c r="Y28665" s="110"/>
      <c r="AA28665" s="110"/>
      <c r="AC28665" s="110"/>
    </row>
    <row r="28666" spans="19:29" x14ac:dyDescent="0.25">
      <c r="S28666" s="111"/>
      <c r="U28666" s="111"/>
      <c r="W28666" s="111"/>
      <c r="Y28666" s="111"/>
      <c r="AA28666" s="111"/>
      <c r="AC28666" s="111"/>
    </row>
    <row r="28667" spans="19:29" x14ac:dyDescent="0.25">
      <c r="S28667" s="107"/>
      <c r="U28667" s="107"/>
      <c r="W28667" s="107"/>
      <c r="Y28667" s="107"/>
      <c r="AA28667" s="107"/>
      <c r="AC28667" s="107"/>
    </row>
    <row r="28668" spans="19:29" x14ac:dyDescent="0.25">
      <c r="S28668" s="108"/>
      <c r="U28668" s="108"/>
      <c r="W28668" s="108"/>
      <c r="Y28668" s="108"/>
      <c r="AA28668" s="108"/>
      <c r="AC28668" s="108"/>
    </row>
    <row r="28669" spans="19:29" x14ac:dyDescent="0.25">
      <c r="S28669" s="108"/>
      <c r="U28669" s="108"/>
      <c r="W28669" s="108"/>
      <c r="Y28669" s="108"/>
      <c r="AA28669" s="108"/>
      <c r="AC28669" s="108"/>
    </row>
    <row r="28670" spans="19:29" x14ac:dyDescent="0.25">
      <c r="S28670" s="109"/>
      <c r="U28670" s="109"/>
      <c r="W28670" s="109"/>
      <c r="Y28670" s="109"/>
      <c r="AA28670" s="109"/>
      <c r="AC28670" s="109"/>
    </row>
    <row r="28671" spans="19:29" x14ac:dyDescent="0.25">
      <c r="S28671" s="108"/>
      <c r="U28671" s="108"/>
      <c r="W28671" s="108"/>
      <c r="Y28671" s="108"/>
      <c r="AA28671" s="108"/>
      <c r="AC28671" s="108"/>
    </row>
    <row r="28672" spans="19:29" x14ac:dyDescent="0.25">
      <c r="S28672" s="108"/>
      <c r="U28672" s="108"/>
      <c r="W28672" s="108"/>
      <c r="Y28672" s="108"/>
      <c r="AA28672" s="108"/>
      <c r="AC28672" s="108"/>
    </row>
    <row r="28673" spans="19:29" x14ac:dyDescent="0.25">
      <c r="S28673" s="109"/>
      <c r="U28673" s="109"/>
      <c r="W28673" s="109"/>
      <c r="Y28673" s="109"/>
      <c r="AA28673" s="109"/>
      <c r="AC28673" s="109"/>
    </row>
    <row r="28674" spans="19:29" x14ac:dyDescent="0.25">
      <c r="S28674" s="108"/>
      <c r="U28674" s="108"/>
      <c r="W28674" s="108"/>
      <c r="Y28674" s="108"/>
      <c r="AA28674" s="108"/>
      <c r="AC28674" s="108"/>
    </row>
    <row r="28675" spans="19:29" x14ac:dyDescent="0.25">
      <c r="S28675" s="109"/>
      <c r="U28675" s="109"/>
      <c r="W28675" s="109"/>
      <c r="Y28675" s="109"/>
      <c r="AA28675" s="109"/>
      <c r="AC28675" s="109"/>
    </row>
    <row r="28676" spans="19:29" x14ac:dyDescent="0.25">
      <c r="S28676" s="108"/>
      <c r="U28676" s="108"/>
      <c r="W28676" s="108"/>
      <c r="Y28676" s="108"/>
      <c r="AA28676" s="108"/>
      <c r="AC28676" s="108"/>
    </row>
    <row r="28677" spans="19:29" x14ac:dyDescent="0.25">
      <c r="S28677" s="108"/>
      <c r="U28677" s="108"/>
      <c r="W28677" s="108"/>
      <c r="Y28677" s="108"/>
      <c r="AA28677" s="108"/>
      <c r="AC28677" s="108"/>
    </row>
    <row r="28678" spans="19:29" x14ac:dyDescent="0.25">
      <c r="S28678" s="108"/>
      <c r="U28678" s="108"/>
      <c r="W28678" s="108"/>
      <c r="Y28678" s="108"/>
      <c r="AA28678" s="108"/>
      <c r="AC28678" s="108"/>
    </row>
    <row r="28679" spans="19:29" x14ac:dyDescent="0.25">
      <c r="S28679" s="110"/>
      <c r="U28679" s="110"/>
      <c r="W28679" s="110"/>
      <c r="Y28679" s="110"/>
      <c r="AA28679" s="110"/>
      <c r="AC28679" s="110"/>
    </row>
    <row r="28680" spans="19:29" x14ac:dyDescent="0.25">
      <c r="S28680" s="110"/>
      <c r="U28680" s="110"/>
      <c r="W28680" s="110"/>
      <c r="Y28680" s="110"/>
      <c r="AA28680" s="110"/>
      <c r="AC28680" s="110"/>
    </row>
    <row r="28681" spans="19:29" x14ac:dyDescent="0.25">
      <c r="S28681" s="110"/>
      <c r="U28681" s="110"/>
      <c r="W28681" s="110"/>
      <c r="Y28681" s="110"/>
      <c r="AA28681" s="110"/>
      <c r="AC28681" s="110"/>
    </row>
    <row r="28682" spans="19:29" x14ac:dyDescent="0.25">
      <c r="S28682" s="110"/>
      <c r="U28682" s="110"/>
      <c r="W28682" s="110"/>
      <c r="Y28682" s="110"/>
      <c r="AA28682" s="110"/>
      <c r="AC28682" s="110"/>
    </row>
    <row r="28683" spans="19:29" x14ac:dyDescent="0.25">
      <c r="S28683" s="111"/>
      <c r="U28683" s="111"/>
      <c r="W28683" s="111"/>
      <c r="Y28683" s="111"/>
      <c r="AA28683" s="111"/>
      <c r="AC28683" s="111"/>
    </row>
    <row r="28684" spans="19:29" x14ac:dyDescent="0.25">
      <c r="S28684" s="107"/>
      <c r="U28684" s="107"/>
      <c r="W28684" s="107"/>
      <c r="Y28684" s="107"/>
      <c r="AA28684" s="107"/>
      <c r="AC28684" s="107"/>
    </row>
    <row r="28685" spans="19:29" x14ac:dyDescent="0.25">
      <c r="S28685" s="108"/>
      <c r="U28685" s="108"/>
      <c r="W28685" s="108"/>
      <c r="Y28685" s="108"/>
      <c r="AA28685" s="108"/>
      <c r="AC28685" s="108"/>
    </row>
    <row r="28686" spans="19:29" x14ac:dyDescent="0.25">
      <c r="S28686" s="108"/>
      <c r="U28686" s="108"/>
      <c r="W28686" s="108"/>
      <c r="Y28686" s="108"/>
      <c r="AA28686" s="108"/>
      <c r="AC28686" s="108"/>
    </row>
    <row r="28687" spans="19:29" x14ac:dyDescent="0.25">
      <c r="S28687" s="109"/>
      <c r="U28687" s="109"/>
      <c r="W28687" s="109"/>
      <c r="Y28687" s="109"/>
      <c r="AA28687" s="109"/>
      <c r="AC28687" s="109"/>
    </row>
    <row r="28688" spans="19:29" x14ac:dyDescent="0.25">
      <c r="S28688" s="108"/>
      <c r="U28688" s="108"/>
      <c r="W28688" s="108"/>
      <c r="Y28688" s="108"/>
      <c r="AA28688" s="108"/>
      <c r="AC28688" s="108"/>
    </row>
    <row r="28689" spans="19:29" x14ac:dyDescent="0.25">
      <c r="S28689" s="108"/>
      <c r="U28689" s="108"/>
      <c r="W28689" s="108"/>
      <c r="Y28689" s="108"/>
      <c r="AA28689" s="108"/>
      <c r="AC28689" s="108"/>
    </row>
    <row r="28690" spans="19:29" x14ac:dyDescent="0.25">
      <c r="S28690" s="109"/>
      <c r="U28690" s="109"/>
      <c r="W28690" s="109"/>
      <c r="Y28690" s="109"/>
      <c r="AA28690" s="109"/>
      <c r="AC28690" s="109"/>
    </row>
    <row r="28691" spans="19:29" x14ac:dyDescent="0.25">
      <c r="S28691" s="108"/>
      <c r="U28691" s="108"/>
      <c r="W28691" s="108"/>
      <c r="Y28691" s="108"/>
      <c r="AA28691" s="108"/>
      <c r="AC28691" s="108"/>
    </row>
    <row r="28692" spans="19:29" x14ac:dyDescent="0.25">
      <c r="S28692" s="109"/>
      <c r="U28692" s="109"/>
      <c r="W28692" s="109"/>
      <c r="Y28692" s="109"/>
      <c r="AA28692" s="109"/>
      <c r="AC28692" s="109"/>
    </row>
    <row r="28693" spans="19:29" x14ac:dyDescent="0.25">
      <c r="S28693" s="108"/>
      <c r="U28693" s="108"/>
      <c r="W28693" s="108"/>
      <c r="Y28693" s="108"/>
      <c r="AA28693" s="108"/>
      <c r="AC28693" s="108"/>
    </row>
    <row r="28694" spans="19:29" x14ac:dyDescent="0.25">
      <c r="S28694" s="108"/>
      <c r="U28694" s="108"/>
      <c r="W28694" s="108"/>
      <c r="Y28694" s="108"/>
      <c r="AA28694" s="108"/>
      <c r="AC28694" s="108"/>
    </row>
    <row r="28695" spans="19:29" x14ac:dyDescent="0.25">
      <c r="S28695" s="108"/>
      <c r="U28695" s="108"/>
      <c r="W28695" s="108"/>
      <c r="Y28695" s="108"/>
      <c r="AA28695" s="108"/>
      <c r="AC28695" s="108"/>
    </row>
    <row r="28696" spans="19:29" x14ac:dyDescent="0.25">
      <c r="S28696" s="110"/>
      <c r="U28696" s="110"/>
      <c r="W28696" s="110"/>
      <c r="Y28696" s="110"/>
      <c r="AA28696" s="110"/>
      <c r="AC28696" s="110"/>
    </row>
    <row r="28697" spans="19:29" x14ac:dyDescent="0.25">
      <c r="S28697" s="110"/>
      <c r="U28697" s="110"/>
      <c r="W28697" s="110"/>
      <c r="Y28697" s="110"/>
      <c r="AA28697" s="110"/>
      <c r="AC28697" s="110"/>
    </row>
    <row r="28698" spans="19:29" x14ac:dyDescent="0.25">
      <c r="S28698" s="110"/>
      <c r="U28698" s="110"/>
      <c r="W28698" s="110"/>
      <c r="Y28698" s="110"/>
      <c r="AA28698" s="110"/>
      <c r="AC28698" s="110"/>
    </row>
    <row r="28699" spans="19:29" x14ac:dyDescent="0.25">
      <c r="S28699" s="110"/>
      <c r="U28699" s="110"/>
      <c r="W28699" s="110"/>
      <c r="Y28699" s="110"/>
      <c r="AA28699" s="110"/>
      <c r="AC28699" s="110"/>
    </row>
    <row r="28700" spans="19:29" x14ac:dyDescent="0.25">
      <c r="S28700" s="111"/>
      <c r="U28700" s="111"/>
      <c r="W28700" s="111"/>
      <c r="Y28700" s="111"/>
      <c r="AA28700" s="111"/>
      <c r="AC28700" s="111"/>
    </row>
    <row r="28701" spans="19:29" x14ac:dyDescent="0.25">
      <c r="S28701" s="107"/>
      <c r="U28701" s="107"/>
      <c r="W28701" s="107"/>
      <c r="Y28701" s="107"/>
      <c r="AA28701" s="107"/>
      <c r="AC28701" s="107"/>
    </row>
    <row r="28702" spans="19:29" x14ac:dyDescent="0.25">
      <c r="S28702" s="108"/>
      <c r="U28702" s="108"/>
      <c r="W28702" s="108"/>
      <c r="Y28702" s="108"/>
      <c r="AA28702" s="108"/>
      <c r="AC28702" s="108"/>
    </row>
    <row r="28703" spans="19:29" x14ac:dyDescent="0.25">
      <c r="S28703" s="108"/>
      <c r="U28703" s="108"/>
      <c r="W28703" s="108"/>
      <c r="Y28703" s="108"/>
      <c r="AA28703" s="108"/>
      <c r="AC28703" s="108"/>
    </row>
    <row r="28704" spans="19:29" x14ac:dyDescent="0.25">
      <c r="S28704" s="109"/>
      <c r="U28704" s="109"/>
      <c r="W28704" s="109"/>
      <c r="Y28704" s="109"/>
      <c r="AA28704" s="109"/>
      <c r="AC28704" s="109"/>
    </row>
    <row r="28705" spans="19:29" x14ac:dyDescent="0.25">
      <c r="S28705" s="108"/>
      <c r="U28705" s="108"/>
      <c r="W28705" s="108"/>
      <c r="Y28705" s="108"/>
      <c r="AA28705" s="108"/>
      <c r="AC28705" s="108"/>
    </row>
    <row r="28706" spans="19:29" x14ac:dyDescent="0.25">
      <c r="S28706" s="108"/>
      <c r="U28706" s="108"/>
      <c r="W28706" s="108"/>
      <c r="Y28706" s="108"/>
      <c r="AA28706" s="108"/>
      <c r="AC28706" s="108"/>
    </row>
    <row r="28707" spans="19:29" x14ac:dyDescent="0.25">
      <c r="S28707" s="109"/>
      <c r="U28707" s="109"/>
      <c r="W28707" s="109"/>
      <c r="Y28707" s="109"/>
      <c r="AA28707" s="109"/>
      <c r="AC28707" s="109"/>
    </row>
    <row r="28708" spans="19:29" x14ac:dyDescent="0.25">
      <c r="S28708" s="108"/>
      <c r="U28708" s="108"/>
      <c r="W28708" s="108"/>
      <c r="Y28708" s="108"/>
      <c r="AA28708" s="108"/>
      <c r="AC28708" s="108"/>
    </row>
    <row r="28709" spans="19:29" x14ac:dyDescent="0.25">
      <c r="S28709" s="109"/>
      <c r="U28709" s="109"/>
      <c r="W28709" s="109"/>
      <c r="Y28709" s="109"/>
      <c r="AA28709" s="109"/>
      <c r="AC28709" s="109"/>
    </row>
    <row r="28710" spans="19:29" x14ac:dyDescent="0.25">
      <c r="S28710" s="108"/>
      <c r="U28710" s="108"/>
      <c r="W28710" s="108"/>
      <c r="Y28710" s="108"/>
      <c r="AA28710" s="108"/>
      <c r="AC28710" s="108"/>
    </row>
    <row r="28711" spans="19:29" x14ac:dyDescent="0.25">
      <c r="S28711" s="108"/>
      <c r="U28711" s="108"/>
      <c r="W28711" s="108"/>
      <c r="Y28711" s="108"/>
      <c r="AA28711" s="108"/>
      <c r="AC28711" s="108"/>
    </row>
    <row r="28712" spans="19:29" x14ac:dyDescent="0.25">
      <c r="S28712" s="108"/>
      <c r="U28712" s="108"/>
      <c r="W28712" s="108"/>
      <c r="Y28712" s="108"/>
      <c r="AA28712" s="108"/>
      <c r="AC28712" s="108"/>
    </row>
    <row r="28713" spans="19:29" x14ac:dyDescent="0.25">
      <c r="S28713" s="110"/>
      <c r="U28713" s="110"/>
      <c r="W28713" s="110"/>
      <c r="Y28713" s="110"/>
      <c r="AA28713" s="110"/>
      <c r="AC28713" s="110"/>
    </row>
    <row r="28714" spans="19:29" x14ac:dyDescent="0.25">
      <c r="S28714" s="110"/>
      <c r="U28714" s="110"/>
      <c r="W28714" s="110"/>
      <c r="Y28714" s="110"/>
      <c r="AA28714" s="110"/>
      <c r="AC28714" s="110"/>
    </row>
    <row r="28715" spans="19:29" x14ac:dyDescent="0.25">
      <c r="S28715" s="110"/>
      <c r="U28715" s="110"/>
      <c r="W28715" s="110"/>
      <c r="Y28715" s="110"/>
      <c r="AA28715" s="110"/>
      <c r="AC28715" s="110"/>
    </row>
    <row r="28716" spans="19:29" x14ac:dyDescent="0.25">
      <c r="S28716" s="110"/>
      <c r="U28716" s="110"/>
      <c r="W28716" s="110"/>
      <c r="Y28716" s="110"/>
      <c r="AA28716" s="110"/>
      <c r="AC28716" s="110"/>
    </row>
    <row r="28717" spans="19:29" x14ac:dyDescent="0.25">
      <c r="S28717" s="111"/>
      <c r="U28717" s="111"/>
      <c r="W28717" s="111"/>
      <c r="Y28717" s="111"/>
      <c r="AA28717" s="111"/>
      <c r="AC28717" s="111"/>
    </row>
    <row r="28718" spans="19:29" x14ac:dyDescent="0.25">
      <c r="S28718" s="107"/>
      <c r="U28718" s="107"/>
      <c r="W28718" s="107"/>
      <c r="Y28718" s="107"/>
      <c r="AA28718" s="107"/>
      <c r="AC28718" s="107"/>
    </row>
    <row r="28719" spans="19:29" x14ac:dyDescent="0.25">
      <c r="S28719" s="108"/>
      <c r="U28719" s="108"/>
      <c r="W28719" s="108"/>
      <c r="Y28719" s="108"/>
      <c r="AA28719" s="108"/>
      <c r="AC28719" s="108"/>
    </row>
    <row r="28720" spans="19:29" x14ac:dyDescent="0.25">
      <c r="S28720" s="108"/>
      <c r="U28720" s="108"/>
      <c r="W28720" s="108"/>
      <c r="Y28720" s="108"/>
      <c r="AA28720" s="108"/>
      <c r="AC28720" s="108"/>
    </row>
    <row r="28721" spans="19:29" x14ac:dyDescent="0.25">
      <c r="S28721" s="109"/>
      <c r="U28721" s="109"/>
      <c r="W28721" s="109"/>
      <c r="Y28721" s="109"/>
      <c r="AA28721" s="109"/>
      <c r="AC28721" s="109"/>
    </row>
    <row r="28722" spans="19:29" x14ac:dyDescent="0.25">
      <c r="S28722" s="108"/>
      <c r="U28722" s="108"/>
      <c r="W28722" s="108"/>
      <c r="Y28722" s="108"/>
      <c r="AA28722" s="108"/>
      <c r="AC28722" s="108"/>
    </row>
    <row r="28723" spans="19:29" x14ac:dyDescent="0.25">
      <c r="S28723" s="108"/>
      <c r="U28723" s="108"/>
      <c r="W28723" s="108"/>
      <c r="Y28723" s="108"/>
      <c r="AA28723" s="108"/>
      <c r="AC28723" s="108"/>
    </row>
    <row r="28724" spans="19:29" x14ac:dyDescent="0.25">
      <c r="S28724" s="109"/>
      <c r="U28724" s="109"/>
      <c r="W28724" s="109"/>
      <c r="Y28724" s="109"/>
      <c r="AA28724" s="109"/>
      <c r="AC28724" s="109"/>
    </row>
    <row r="28725" spans="19:29" x14ac:dyDescent="0.25">
      <c r="S28725" s="108"/>
      <c r="U28725" s="108"/>
      <c r="W28725" s="108"/>
      <c r="Y28725" s="108"/>
      <c r="AA28725" s="108"/>
      <c r="AC28725" s="108"/>
    </row>
    <row r="28726" spans="19:29" x14ac:dyDescent="0.25">
      <c r="S28726" s="109"/>
      <c r="U28726" s="109"/>
      <c r="W28726" s="109"/>
      <c r="Y28726" s="109"/>
      <c r="AA28726" s="109"/>
      <c r="AC28726" s="109"/>
    </row>
    <row r="28727" spans="19:29" x14ac:dyDescent="0.25">
      <c r="S28727" s="108"/>
      <c r="U28727" s="108"/>
      <c r="W28727" s="108"/>
      <c r="Y28727" s="108"/>
      <c r="AA28727" s="108"/>
      <c r="AC28727" s="108"/>
    </row>
    <row r="28728" spans="19:29" x14ac:dyDescent="0.25">
      <c r="S28728" s="108"/>
      <c r="U28728" s="108"/>
      <c r="W28728" s="108"/>
      <c r="Y28728" s="108"/>
      <c r="AA28728" s="108"/>
      <c r="AC28728" s="108"/>
    </row>
    <row r="28729" spans="19:29" x14ac:dyDescent="0.25">
      <c r="S28729" s="108"/>
      <c r="U28729" s="108"/>
      <c r="W28729" s="108"/>
      <c r="Y28729" s="108"/>
      <c r="AA28729" s="108"/>
      <c r="AC28729" s="108"/>
    </row>
    <row r="28730" spans="19:29" x14ac:dyDescent="0.25">
      <c r="S28730" s="110"/>
      <c r="U28730" s="110"/>
      <c r="W28730" s="110"/>
      <c r="Y28730" s="110"/>
      <c r="AA28730" s="110"/>
      <c r="AC28730" s="110"/>
    </row>
    <row r="28731" spans="19:29" x14ac:dyDescent="0.25">
      <c r="S28731" s="110"/>
      <c r="U28731" s="110"/>
      <c r="W28731" s="110"/>
      <c r="Y28731" s="110"/>
      <c r="AA28731" s="110"/>
      <c r="AC28731" s="110"/>
    </row>
    <row r="28732" spans="19:29" x14ac:dyDescent="0.25">
      <c r="S28732" s="110"/>
      <c r="U28732" s="110"/>
      <c r="W28732" s="110"/>
      <c r="Y28732" s="110"/>
      <c r="AA28732" s="110"/>
      <c r="AC28732" s="110"/>
    </row>
    <row r="28733" spans="19:29" x14ac:dyDescent="0.25">
      <c r="S28733" s="110"/>
      <c r="U28733" s="110"/>
      <c r="W28733" s="110"/>
      <c r="Y28733" s="110"/>
      <c r="AA28733" s="110"/>
      <c r="AC28733" s="110"/>
    </row>
    <row r="28734" spans="19:29" x14ac:dyDescent="0.25">
      <c r="S28734" s="111"/>
      <c r="U28734" s="111"/>
      <c r="W28734" s="111"/>
      <c r="Y28734" s="111"/>
      <c r="AA28734" s="111"/>
      <c r="AC28734" s="111"/>
    </row>
    <row r="28735" spans="19:29" x14ac:dyDescent="0.25">
      <c r="S28735" s="107"/>
      <c r="U28735" s="107"/>
      <c r="W28735" s="107"/>
      <c r="Y28735" s="107"/>
      <c r="AA28735" s="107"/>
      <c r="AC28735" s="107"/>
    </row>
    <row r="28736" spans="19:29" x14ac:dyDescent="0.25">
      <c r="S28736" s="108"/>
      <c r="U28736" s="108"/>
      <c r="W28736" s="108"/>
      <c r="Y28736" s="108"/>
      <c r="AA28736" s="108"/>
      <c r="AC28736" s="108"/>
    </row>
    <row r="28737" spans="19:29" x14ac:dyDescent="0.25">
      <c r="S28737" s="108"/>
      <c r="U28737" s="108"/>
      <c r="W28737" s="108"/>
      <c r="Y28737" s="108"/>
      <c r="AA28737" s="108"/>
      <c r="AC28737" s="108"/>
    </row>
    <row r="28738" spans="19:29" x14ac:dyDescent="0.25">
      <c r="S28738" s="109"/>
      <c r="U28738" s="109"/>
      <c r="W28738" s="109"/>
      <c r="Y28738" s="109"/>
      <c r="AA28738" s="109"/>
      <c r="AC28738" s="109"/>
    </row>
    <row r="28739" spans="19:29" x14ac:dyDescent="0.25">
      <c r="S28739" s="108"/>
      <c r="U28739" s="108"/>
      <c r="W28739" s="108"/>
      <c r="Y28739" s="108"/>
      <c r="AA28739" s="108"/>
      <c r="AC28739" s="108"/>
    </row>
    <row r="28740" spans="19:29" x14ac:dyDescent="0.25">
      <c r="S28740" s="108"/>
      <c r="U28740" s="108"/>
      <c r="W28740" s="108"/>
      <c r="Y28740" s="108"/>
      <c r="AA28740" s="108"/>
      <c r="AC28740" s="108"/>
    </row>
    <row r="28741" spans="19:29" x14ac:dyDescent="0.25">
      <c r="S28741" s="109"/>
      <c r="U28741" s="109"/>
      <c r="W28741" s="109"/>
      <c r="Y28741" s="109"/>
      <c r="AA28741" s="109"/>
      <c r="AC28741" s="109"/>
    </row>
    <row r="28742" spans="19:29" x14ac:dyDescent="0.25">
      <c r="S28742" s="108"/>
      <c r="U28742" s="108"/>
      <c r="W28742" s="108"/>
      <c r="Y28742" s="108"/>
      <c r="AA28742" s="108"/>
      <c r="AC28742" s="108"/>
    </row>
    <row r="28743" spans="19:29" x14ac:dyDescent="0.25">
      <c r="S28743" s="109"/>
      <c r="U28743" s="109"/>
      <c r="W28743" s="109"/>
      <c r="Y28743" s="109"/>
      <c r="AA28743" s="109"/>
      <c r="AC28743" s="109"/>
    </row>
    <row r="28744" spans="19:29" x14ac:dyDescent="0.25">
      <c r="S28744" s="108"/>
      <c r="U28744" s="108"/>
      <c r="W28744" s="108"/>
      <c r="Y28744" s="108"/>
      <c r="AA28744" s="108"/>
      <c r="AC28744" s="108"/>
    </row>
    <row r="28745" spans="19:29" x14ac:dyDescent="0.25">
      <c r="S28745" s="108"/>
      <c r="U28745" s="108"/>
      <c r="W28745" s="108"/>
      <c r="Y28745" s="108"/>
      <c r="AA28745" s="108"/>
      <c r="AC28745" s="108"/>
    </row>
    <row r="28746" spans="19:29" x14ac:dyDescent="0.25">
      <c r="S28746" s="108"/>
      <c r="U28746" s="108"/>
      <c r="W28746" s="108"/>
      <c r="Y28746" s="108"/>
      <c r="AA28746" s="108"/>
      <c r="AC28746" s="108"/>
    </row>
    <row r="28747" spans="19:29" x14ac:dyDescent="0.25">
      <c r="S28747" s="110"/>
      <c r="U28747" s="110"/>
      <c r="W28747" s="110"/>
      <c r="Y28747" s="110"/>
      <c r="AA28747" s="110"/>
      <c r="AC28747" s="110"/>
    </row>
    <row r="28748" spans="19:29" x14ac:dyDescent="0.25">
      <c r="S28748" s="110"/>
      <c r="U28748" s="110"/>
      <c r="W28748" s="110"/>
      <c r="Y28748" s="110"/>
      <c r="AA28748" s="110"/>
      <c r="AC28748" s="110"/>
    </row>
    <row r="28749" spans="19:29" x14ac:dyDescent="0.25">
      <c r="S28749" s="110"/>
      <c r="U28749" s="110"/>
      <c r="W28749" s="110"/>
      <c r="Y28749" s="110"/>
      <c r="AA28749" s="110"/>
      <c r="AC28749" s="110"/>
    </row>
    <row r="28750" spans="19:29" x14ac:dyDescent="0.25">
      <c r="S28750" s="110"/>
      <c r="U28750" s="110"/>
      <c r="W28750" s="110"/>
      <c r="Y28750" s="110"/>
      <c r="AA28750" s="110"/>
      <c r="AC28750" s="110"/>
    </row>
    <row r="28751" spans="19:29" x14ac:dyDescent="0.25">
      <c r="S28751" s="111"/>
      <c r="U28751" s="111"/>
      <c r="W28751" s="111"/>
      <c r="Y28751" s="111"/>
      <c r="AA28751" s="111"/>
      <c r="AC28751" s="111"/>
    </row>
    <row r="28752" spans="19:29" x14ac:dyDescent="0.25">
      <c r="S28752" s="107"/>
      <c r="U28752" s="107"/>
      <c r="W28752" s="107"/>
      <c r="Y28752" s="107"/>
      <c r="AA28752" s="107"/>
      <c r="AC28752" s="107"/>
    </row>
    <row r="28753" spans="19:29" x14ac:dyDescent="0.25">
      <c r="S28753" s="108"/>
      <c r="U28753" s="108"/>
      <c r="W28753" s="108"/>
      <c r="Y28753" s="108"/>
      <c r="AA28753" s="108"/>
      <c r="AC28753" s="108"/>
    </row>
    <row r="28754" spans="19:29" x14ac:dyDescent="0.25">
      <c r="S28754" s="108"/>
      <c r="U28754" s="108"/>
      <c r="W28754" s="108"/>
      <c r="Y28754" s="108"/>
      <c r="AA28754" s="108"/>
      <c r="AC28754" s="108"/>
    </row>
    <row r="28755" spans="19:29" x14ac:dyDescent="0.25">
      <c r="S28755" s="109"/>
      <c r="U28755" s="109"/>
      <c r="W28755" s="109"/>
      <c r="Y28755" s="109"/>
      <c r="AA28755" s="109"/>
      <c r="AC28755" s="109"/>
    </row>
    <row r="28756" spans="19:29" x14ac:dyDescent="0.25">
      <c r="S28756" s="108"/>
      <c r="U28756" s="108"/>
      <c r="W28756" s="108"/>
      <c r="Y28756" s="108"/>
      <c r="AA28756" s="108"/>
      <c r="AC28756" s="108"/>
    </row>
    <row r="28757" spans="19:29" x14ac:dyDescent="0.25">
      <c r="S28757" s="108"/>
      <c r="U28757" s="108"/>
      <c r="W28757" s="108"/>
      <c r="Y28757" s="108"/>
      <c r="AA28757" s="108"/>
      <c r="AC28757" s="108"/>
    </row>
    <row r="28758" spans="19:29" x14ac:dyDescent="0.25">
      <c r="S28758" s="109"/>
      <c r="U28758" s="109"/>
      <c r="W28758" s="109"/>
      <c r="Y28758" s="109"/>
      <c r="AA28758" s="109"/>
      <c r="AC28758" s="109"/>
    </row>
    <row r="28759" spans="19:29" x14ac:dyDescent="0.25">
      <c r="S28759" s="108"/>
      <c r="U28759" s="108"/>
      <c r="W28759" s="108"/>
      <c r="Y28759" s="108"/>
      <c r="AA28759" s="108"/>
      <c r="AC28759" s="108"/>
    </row>
    <row r="28760" spans="19:29" x14ac:dyDescent="0.25">
      <c r="S28760" s="109"/>
      <c r="U28760" s="109"/>
      <c r="W28760" s="109"/>
      <c r="Y28760" s="109"/>
      <c r="AA28760" s="109"/>
      <c r="AC28760" s="109"/>
    </row>
    <row r="28761" spans="19:29" x14ac:dyDescent="0.25">
      <c r="S28761" s="108"/>
      <c r="U28761" s="108"/>
      <c r="W28761" s="108"/>
      <c r="Y28761" s="108"/>
      <c r="AA28761" s="108"/>
      <c r="AC28761" s="108"/>
    </row>
    <row r="28762" spans="19:29" x14ac:dyDescent="0.25">
      <c r="S28762" s="108"/>
      <c r="U28762" s="108"/>
      <c r="W28762" s="108"/>
      <c r="Y28762" s="108"/>
      <c r="AA28762" s="108"/>
      <c r="AC28762" s="108"/>
    </row>
    <row r="28763" spans="19:29" x14ac:dyDescent="0.25">
      <c r="S28763" s="108"/>
      <c r="U28763" s="108"/>
      <c r="W28763" s="108"/>
      <c r="Y28763" s="108"/>
      <c r="AA28763" s="108"/>
      <c r="AC28763" s="108"/>
    </row>
    <row r="28764" spans="19:29" x14ac:dyDescent="0.25">
      <c r="S28764" s="110"/>
      <c r="U28764" s="110"/>
      <c r="W28764" s="110"/>
      <c r="Y28764" s="110"/>
      <c r="AA28764" s="110"/>
      <c r="AC28764" s="110"/>
    </row>
    <row r="28765" spans="19:29" x14ac:dyDescent="0.25">
      <c r="S28765" s="110"/>
      <c r="U28765" s="110"/>
      <c r="W28765" s="110"/>
      <c r="Y28765" s="110"/>
      <c r="AA28765" s="110"/>
      <c r="AC28765" s="110"/>
    </row>
    <row r="28766" spans="19:29" x14ac:dyDescent="0.25">
      <c r="S28766" s="110"/>
      <c r="U28766" s="110"/>
      <c r="W28766" s="110"/>
      <c r="Y28766" s="110"/>
      <c r="AA28766" s="110"/>
      <c r="AC28766" s="110"/>
    </row>
    <row r="28767" spans="19:29" x14ac:dyDescent="0.25">
      <c r="S28767" s="110"/>
      <c r="U28767" s="110"/>
      <c r="W28767" s="110"/>
      <c r="Y28767" s="110"/>
      <c r="AA28767" s="110"/>
      <c r="AC28767" s="110"/>
    </row>
    <row r="28768" spans="19:29" x14ac:dyDescent="0.25">
      <c r="S28768" s="111"/>
      <c r="U28768" s="111"/>
      <c r="W28768" s="111"/>
      <c r="Y28768" s="111"/>
      <c r="AA28768" s="111"/>
      <c r="AC28768" s="111"/>
    </row>
    <row r="28769" spans="19:29" x14ac:dyDescent="0.25">
      <c r="S28769" s="107"/>
      <c r="U28769" s="107"/>
      <c r="W28769" s="107"/>
      <c r="Y28769" s="107"/>
      <c r="AA28769" s="107"/>
      <c r="AC28769" s="107"/>
    </row>
    <row r="28770" spans="19:29" x14ac:dyDescent="0.25">
      <c r="S28770" s="108"/>
      <c r="U28770" s="108"/>
      <c r="W28770" s="108"/>
      <c r="Y28770" s="108"/>
      <c r="AA28770" s="108"/>
      <c r="AC28770" s="108"/>
    </row>
    <row r="28771" spans="19:29" x14ac:dyDescent="0.25">
      <c r="S28771" s="108"/>
      <c r="U28771" s="108"/>
      <c r="W28771" s="108"/>
      <c r="Y28771" s="108"/>
      <c r="AA28771" s="108"/>
      <c r="AC28771" s="108"/>
    </row>
    <row r="28772" spans="19:29" x14ac:dyDescent="0.25">
      <c r="S28772" s="109"/>
      <c r="U28772" s="109"/>
      <c r="W28772" s="109"/>
      <c r="Y28772" s="109"/>
      <c r="AA28772" s="109"/>
      <c r="AC28772" s="109"/>
    </row>
    <row r="28773" spans="19:29" x14ac:dyDescent="0.25">
      <c r="S28773" s="108"/>
      <c r="U28773" s="108"/>
      <c r="W28773" s="108"/>
      <c r="Y28773" s="108"/>
      <c r="AA28773" s="108"/>
      <c r="AC28773" s="108"/>
    </row>
    <row r="28774" spans="19:29" x14ac:dyDescent="0.25">
      <c r="S28774" s="108"/>
      <c r="U28774" s="108"/>
      <c r="W28774" s="108"/>
      <c r="Y28774" s="108"/>
      <c r="AA28774" s="108"/>
      <c r="AC28774" s="108"/>
    </row>
    <row r="28775" spans="19:29" x14ac:dyDescent="0.25">
      <c r="S28775" s="109"/>
      <c r="U28775" s="109"/>
      <c r="W28775" s="109"/>
      <c r="Y28775" s="109"/>
      <c r="AA28775" s="109"/>
      <c r="AC28775" s="109"/>
    </row>
    <row r="28776" spans="19:29" x14ac:dyDescent="0.25">
      <c r="S28776" s="108"/>
      <c r="U28776" s="108"/>
      <c r="W28776" s="108"/>
      <c r="Y28776" s="108"/>
      <c r="AA28776" s="108"/>
      <c r="AC28776" s="108"/>
    </row>
    <row r="28777" spans="19:29" x14ac:dyDescent="0.25">
      <c r="S28777" s="109"/>
      <c r="U28777" s="109"/>
      <c r="W28777" s="109"/>
      <c r="Y28777" s="109"/>
      <c r="AA28777" s="109"/>
      <c r="AC28777" s="109"/>
    </row>
    <row r="28778" spans="19:29" x14ac:dyDescent="0.25">
      <c r="S28778" s="108"/>
      <c r="U28778" s="108"/>
      <c r="W28778" s="108"/>
      <c r="Y28778" s="108"/>
      <c r="AA28778" s="108"/>
      <c r="AC28778" s="108"/>
    </row>
    <row r="28779" spans="19:29" x14ac:dyDescent="0.25">
      <c r="S28779" s="108"/>
      <c r="U28779" s="108"/>
      <c r="W28779" s="108"/>
      <c r="Y28779" s="108"/>
      <c r="AA28779" s="108"/>
      <c r="AC28779" s="108"/>
    </row>
    <row r="28780" spans="19:29" x14ac:dyDescent="0.25">
      <c r="S28780" s="108"/>
      <c r="U28780" s="108"/>
      <c r="W28780" s="108"/>
      <c r="Y28780" s="108"/>
      <c r="AA28780" s="108"/>
      <c r="AC28780" s="108"/>
    </row>
    <row r="28781" spans="19:29" x14ac:dyDescent="0.25">
      <c r="S28781" s="110"/>
      <c r="U28781" s="110"/>
      <c r="W28781" s="110"/>
      <c r="Y28781" s="110"/>
      <c r="AA28781" s="110"/>
      <c r="AC28781" s="110"/>
    </row>
    <row r="28782" spans="19:29" x14ac:dyDescent="0.25">
      <c r="S28782" s="110"/>
      <c r="U28782" s="110"/>
      <c r="W28782" s="110"/>
      <c r="Y28782" s="110"/>
      <c r="AA28782" s="110"/>
      <c r="AC28782" s="110"/>
    </row>
    <row r="28783" spans="19:29" x14ac:dyDescent="0.25">
      <c r="S28783" s="110"/>
      <c r="U28783" s="110"/>
      <c r="W28783" s="110"/>
      <c r="Y28783" s="110"/>
      <c r="AA28783" s="110"/>
      <c r="AC28783" s="110"/>
    </row>
    <row r="28784" spans="19:29" x14ac:dyDescent="0.25">
      <c r="S28784" s="110"/>
      <c r="U28784" s="110"/>
      <c r="W28784" s="110"/>
      <c r="Y28784" s="110"/>
      <c r="AA28784" s="110"/>
      <c r="AC28784" s="110"/>
    </row>
    <row r="28785" spans="19:29" x14ac:dyDescent="0.25">
      <c r="S28785" s="111"/>
      <c r="U28785" s="111"/>
      <c r="W28785" s="111"/>
      <c r="Y28785" s="111"/>
      <c r="AA28785" s="111"/>
      <c r="AC28785" s="111"/>
    </row>
    <row r="28786" spans="19:29" x14ac:dyDescent="0.25">
      <c r="S28786" s="107"/>
      <c r="U28786" s="107"/>
      <c r="W28786" s="107"/>
      <c r="Y28786" s="107"/>
      <c r="AA28786" s="107"/>
      <c r="AC28786" s="107"/>
    </row>
    <row r="28787" spans="19:29" x14ac:dyDescent="0.25">
      <c r="S28787" s="108"/>
      <c r="U28787" s="108"/>
      <c r="W28787" s="108"/>
      <c r="Y28787" s="108"/>
      <c r="AA28787" s="108"/>
      <c r="AC28787" s="108"/>
    </row>
    <row r="28788" spans="19:29" x14ac:dyDescent="0.25">
      <c r="S28788" s="108"/>
      <c r="U28788" s="108"/>
      <c r="W28788" s="108"/>
      <c r="Y28788" s="108"/>
      <c r="AA28788" s="108"/>
      <c r="AC28788" s="108"/>
    </row>
    <row r="28789" spans="19:29" x14ac:dyDescent="0.25">
      <c r="S28789" s="109"/>
      <c r="U28789" s="109"/>
      <c r="W28789" s="109"/>
      <c r="Y28789" s="109"/>
      <c r="AA28789" s="109"/>
      <c r="AC28789" s="109"/>
    </row>
    <row r="28790" spans="19:29" x14ac:dyDescent="0.25">
      <c r="S28790" s="108"/>
      <c r="U28790" s="108"/>
      <c r="W28790" s="108"/>
      <c r="Y28790" s="108"/>
      <c r="AA28790" s="108"/>
      <c r="AC28790" s="108"/>
    </row>
    <row r="28791" spans="19:29" x14ac:dyDescent="0.25">
      <c r="S28791" s="108"/>
      <c r="U28791" s="108"/>
      <c r="W28791" s="108"/>
      <c r="Y28791" s="108"/>
      <c r="AA28791" s="108"/>
      <c r="AC28791" s="108"/>
    </row>
    <row r="28792" spans="19:29" x14ac:dyDescent="0.25">
      <c r="S28792" s="109"/>
      <c r="U28792" s="109"/>
      <c r="W28792" s="109"/>
      <c r="Y28792" s="109"/>
      <c r="AA28792" s="109"/>
      <c r="AC28792" s="109"/>
    </row>
    <row r="28793" spans="19:29" x14ac:dyDescent="0.25">
      <c r="S28793" s="108"/>
      <c r="U28793" s="108"/>
      <c r="W28793" s="108"/>
      <c r="Y28793" s="108"/>
      <c r="AA28793" s="108"/>
      <c r="AC28793" s="108"/>
    </row>
    <row r="28794" spans="19:29" x14ac:dyDescent="0.25">
      <c r="S28794" s="109"/>
      <c r="U28794" s="109"/>
      <c r="W28794" s="109"/>
      <c r="Y28794" s="109"/>
      <c r="AA28794" s="109"/>
      <c r="AC28794" s="109"/>
    </row>
    <row r="28795" spans="19:29" x14ac:dyDescent="0.25">
      <c r="S28795" s="108"/>
      <c r="U28795" s="108"/>
      <c r="W28795" s="108"/>
      <c r="Y28795" s="108"/>
      <c r="AA28795" s="108"/>
      <c r="AC28795" s="108"/>
    </row>
    <row r="28796" spans="19:29" x14ac:dyDescent="0.25">
      <c r="S28796" s="108"/>
      <c r="U28796" s="108"/>
      <c r="W28796" s="108"/>
      <c r="Y28796" s="108"/>
      <c r="AA28796" s="108"/>
      <c r="AC28796" s="108"/>
    </row>
    <row r="28797" spans="19:29" x14ac:dyDescent="0.25">
      <c r="S28797" s="108"/>
      <c r="U28797" s="108"/>
      <c r="W28797" s="108"/>
      <c r="Y28797" s="108"/>
      <c r="AA28797" s="108"/>
      <c r="AC28797" s="108"/>
    </row>
    <row r="28798" spans="19:29" x14ac:dyDescent="0.25">
      <c r="S28798" s="110"/>
      <c r="U28798" s="110"/>
      <c r="W28798" s="110"/>
      <c r="Y28798" s="110"/>
      <c r="AA28798" s="110"/>
      <c r="AC28798" s="110"/>
    </row>
    <row r="28799" spans="19:29" x14ac:dyDescent="0.25">
      <c r="S28799" s="110"/>
      <c r="U28799" s="110"/>
      <c r="W28799" s="110"/>
      <c r="Y28799" s="110"/>
      <c r="AA28799" s="110"/>
      <c r="AC28799" s="110"/>
    </row>
    <row r="28800" spans="19:29" x14ac:dyDescent="0.25">
      <c r="S28800" s="110"/>
      <c r="U28800" s="110"/>
      <c r="W28800" s="110"/>
      <c r="Y28800" s="110"/>
      <c r="AA28800" s="110"/>
      <c r="AC28800" s="110"/>
    </row>
    <row r="28801" spans="19:29" x14ac:dyDescent="0.25">
      <c r="S28801" s="110"/>
      <c r="U28801" s="110"/>
      <c r="W28801" s="110"/>
      <c r="Y28801" s="110"/>
      <c r="AA28801" s="110"/>
      <c r="AC28801" s="110"/>
    </row>
    <row r="28802" spans="19:29" x14ac:dyDescent="0.25">
      <c r="S28802" s="111"/>
      <c r="U28802" s="111"/>
      <c r="W28802" s="111"/>
      <c r="Y28802" s="111"/>
      <c r="AA28802" s="111"/>
      <c r="AC28802" s="111"/>
    </row>
    <row r="28803" spans="19:29" x14ac:dyDescent="0.25">
      <c r="S28803" s="107"/>
      <c r="U28803" s="107"/>
      <c r="W28803" s="107"/>
      <c r="Y28803" s="107"/>
      <c r="AA28803" s="107"/>
      <c r="AC28803" s="107"/>
    </row>
    <row r="28804" spans="19:29" x14ac:dyDescent="0.25">
      <c r="S28804" s="108"/>
      <c r="U28804" s="108"/>
      <c r="W28804" s="108"/>
      <c r="Y28804" s="108"/>
      <c r="AA28804" s="108"/>
      <c r="AC28804" s="108"/>
    </row>
    <row r="28805" spans="19:29" x14ac:dyDescent="0.25">
      <c r="S28805" s="108"/>
      <c r="U28805" s="108"/>
      <c r="W28805" s="108"/>
      <c r="Y28805" s="108"/>
      <c r="AA28805" s="108"/>
      <c r="AC28805" s="108"/>
    </row>
    <row r="28806" spans="19:29" x14ac:dyDescent="0.25">
      <c r="S28806" s="109"/>
      <c r="U28806" s="109"/>
      <c r="W28806" s="109"/>
      <c r="Y28806" s="109"/>
      <c r="AA28806" s="109"/>
      <c r="AC28806" s="109"/>
    </row>
    <row r="28807" spans="19:29" x14ac:dyDescent="0.25">
      <c r="S28807" s="108"/>
      <c r="U28807" s="108"/>
      <c r="W28807" s="108"/>
      <c r="Y28807" s="108"/>
      <c r="AA28807" s="108"/>
      <c r="AC28807" s="108"/>
    </row>
    <row r="28808" spans="19:29" x14ac:dyDescent="0.25">
      <c r="S28808" s="108"/>
      <c r="U28808" s="108"/>
      <c r="W28808" s="108"/>
      <c r="Y28808" s="108"/>
      <c r="AA28808" s="108"/>
      <c r="AC28808" s="108"/>
    </row>
    <row r="28809" spans="19:29" x14ac:dyDescent="0.25">
      <c r="S28809" s="109"/>
      <c r="U28809" s="109"/>
      <c r="W28809" s="109"/>
      <c r="Y28809" s="109"/>
      <c r="AA28809" s="109"/>
      <c r="AC28809" s="109"/>
    </row>
    <row r="28810" spans="19:29" x14ac:dyDescent="0.25">
      <c r="S28810" s="108"/>
      <c r="U28810" s="108"/>
      <c r="W28810" s="108"/>
      <c r="Y28810" s="108"/>
      <c r="AA28810" s="108"/>
      <c r="AC28810" s="108"/>
    </row>
    <row r="28811" spans="19:29" x14ac:dyDescent="0.25">
      <c r="S28811" s="109"/>
      <c r="U28811" s="109"/>
      <c r="W28811" s="109"/>
      <c r="Y28811" s="109"/>
      <c r="AA28811" s="109"/>
      <c r="AC28811" s="109"/>
    </row>
    <row r="28812" spans="19:29" x14ac:dyDescent="0.25">
      <c r="S28812" s="108"/>
      <c r="U28812" s="108"/>
      <c r="W28812" s="108"/>
      <c r="Y28812" s="108"/>
      <c r="AA28812" s="108"/>
      <c r="AC28812" s="108"/>
    </row>
    <row r="28813" spans="19:29" x14ac:dyDescent="0.25">
      <c r="S28813" s="108"/>
      <c r="U28813" s="108"/>
      <c r="W28813" s="108"/>
      <c r="Y28813" s="108"/>
      <c r="AA28813" s="108"/>
      <c r="AC28813" s="108"/>
    </row>
    <row r="28814" spans="19:29" x14ac:dyDescent="0.25">
      <c r="S28814" s="108"/>
      <c r="U28814" s="108"/>
      <c r="W28814" s="108"/>
      <c r="Y28814" s="108"/>
      <c r="AA28814" s="108"/>
      <c r="AC28814" s="108"/>
    </row>
    <row r="28815" spans="19:29" x14ac:dyDescent="0.25">
      <c r="S28815" s="110"/>
      <c r="U28815" s="110"/>
      <c r="W28815" s="110"/>
      <c r="Y28815" s="110"/>
      <c r="AA28815" s="110"/>
      <c r="AC28815" s="110"/>
    </row>
    <row r="28816" spans="19:29" x14ac:dyDescent="0.25">
      <c r="S28816" s="110"/>
      <c r="U28816" s="110"/>
      <c r="W28816" s="110"/>
      <c r="Y28816" s="110"/>
      <c r="AA28816" s="110"/>
      <c r="AC28816" s="110"/>
    </row>
    <row r="28817" spans="19:29" x14ac:dyDescent="0.25">
      <c r="S28817" s="110"/>
      <c r="U28817" s="110"/>
      <c r="W28817" s="110"/>
      <c r="Y28817" s="110"/>
      <c r="AA28817" s="110"/>
      <c r="AC28817" s="110"/>
    </row>
    <row r="28818" spans="19:29" x14ac:dyDescent="0.25">
      <c r="S28818" s="110"/>
      <c r="U28818" s="110"/>
      <c r="W28818" s="110"/>
      <c r="Y28818" s="110"/>
      <c r="AA28818" s="110"/>
      <c r="AC28818" s="110"/>
    </row>
    <row r="28819" spans="19:29" x14ac:dyDescent="0.25">
      <c r="S28819" s="111"/>
      <c r="U28819" s="111"/>
      <c r="W28819" s="111"/>
      <c r="Y28819" s="111"/>
      <c r="AA28819" s="111"/>
      <c r="AC28819" s="111"/>
    </row>
    <row r="28820" spans="19:29" x14ac:dyDescent="0.25">
      <c r="S28820" s="107"/>
      <c r="U28820" s="107"/>
      <c r="W28820" s="107"/>
      <c r="Y28820" s="107"/>
      <c r="AA28820" s="107"/>
      <c r="AC28820" s="107"/>
    </row>
    <row r="28821" spans="19:29" x14ac:dyDescent="0.25">
      <c r="S28821" s="108"/>
      <c r="U28821" s="108"/>
      <c r="W28821" s="108"/>
      <c r="Y28821" s="108"/>
      <c r="AA28821" s="108"/>
      <c r="AC28821" s="108"/>
    </row>
    <row r="28822" spans="19:29" x14ac:dyDescent="0.25">
      <c r="S28822" s="108"/>
      <c r="U28822" s="108"/>
      <c r="W28822" s="108"/>
      <c r="Y28822" s="108"/>
      <c r="AA28822" s="108"/>
      <c r="AC28822" s="108"/>
    </row>
    <row r="28823" spans="19:29" x14ac:dyDescent="0.25">
      <c r="S28823" s="109"/>
      <c r="U28823" s="109"/>
      <c r="W28823" s="109"/>
      <c r="Y28823" s="109"/>
      <c r="AA28823" s="109"/>
      <c r="AC28823" s="109"/>
    </row>
    <row r="28824" spans="19:29" x14ac:dyDescent="0.25">
      <c r="S28824" s="108"/>
      <c r="U28824" s="108"/>
      <c r="W28824" s="108"/>
      <c r="Y28824" s="108"/>
      <c r="AA28824" s="108"/>
      <c r="AC28824" s="108"/>
    </row>
    <row r="28825" spans="19:29" x14ac:dyDescent="0.25">
      <c r="S28825" s="108"/>
      <c r="U28825" s="108"/>
      <c r="W28825" s="108"/>
      <c r="Y28825" s="108"/>
      <c r="AA28825" s="108"/>
      <c r="AC28825" s="108"/>
    </row>
    <row r="28826" spans="19:29" x14ac:dyDescent="0.25">
      <c r="S28826" s="109"/>
      <c r="U28826" s="109"/>
      <c r="W28826" s="109"/>
      <c r="Y28826" s="109"/>
      <c r="AA28826" s="109"/>
      <c r="AC28826" s="109"/>
    </row>
    <row r="28827" spans="19:29" x14ac:dyDescent="0.25">
      <c r="S28827" s="108"/>
      <c r="U28827" s="108"/>
      <c r="W28827" s="108"/>
      <c r="Y28827" s="108"/>
      <c r="AA28827" s="108"/>
      <c r="AC28827" s="108"/>
    </row>
    <row r="28828" spans="19:29" x14ac:dyDescent="0.25">
      <c r="S28828" s="109"/>
      <c r="U28828" s="109"/>
      <c r="W28828" s="109"/>
      <c r="Y28828" s="109"/>
      <c r="AA28828" s="109"/>
      <c r="AC28828" s="109"/>
    </row>
    <row r="28829" spans="19:29" x14ac:dyDescent="0.25">
      <c r="S28829" s="108"/>
      <c r="U28829" s="108"/>
      <c r="W28829" s="108"/>
      <c r="Y28829" s="108"/>
      <c r="AA28829" s="108"/>
      <c r="AC28829" s="108"/>
    </row>
    <row r="28830" spans="19:29" x14ac:dyDescent="0.25">
      <c r="S28830" s="108"/>
      <c r="U28830" s="108"/>
      <c r="W28830" s="108"/>
      <c r="Y28830" s="108"/>
      <c r="AA28830" s="108"/>
      <c r="AC28830" s="108"/>
    </row>
    <row r="28831" spans="19:29" x14ac:dyDescent="0.25">
      <c r="S28831" s="108"/>
      <c r="U28831" s="108"/>
      <c r="W28831" s="108"/>
      <c r="Y28831" s="108"/>
      <c r="AA28831" s="108"/>
      <c r="AC28831" s="108"/>
    </row>
    <row r="28832" spans="19:29" x14ac:dyDescent="0.25">
      <c r="S28832" s="110"/>
      <c r="U28832" s="110"/>
      <c r="W28832" s="110"/>
      <c r="Y28832" s="110"/>
      <c r="AA28832" s="110"/>
      <c r="AC28832" s="110"/>
    </row>
    <row r="28833" spans="19:29" x14ac:dyDescent="0.25">
      <c r="S28833" s="110"/>
      <c r="U28833" s="110"/>
      <c r="W28833" s="110"/>
      <c r="Y28833" s="110"/>
      <c r="AA28833" s="110"/>
      <c r="AC28833" s="110"/>
    </row>
    <row r="28834" spans="19:29" x14ac:dyDescent="0.25">
      <c r="S28834" s="110"/>
      <c r="U28834" s="110"/>
      <c r="W28834" s="110"/>
      <c r="Y28834" s="110"/>
      <c r="AA28834" s="110"/>
      <c r="AC28834" s="110"/>
    </row>
    <row r="28835" spans="19:29" x14ac:dyDescent="0.25">
      <c r="S28835" s="110"/>
      <c r="U28835" s="110"/>
      <c r="W28835" s="110"/>
      <c r="Y28835" s="110"/>
      <c r="AA28835" s="110"/>
      <c r="AC28835" s="110"/>
    </row>
    <row r="28836" spans="19:29" x14ac:dyDescent="0.25">
      <c r="S28836" s="111"/>
      <c r="U28836" s="111"/>
      <c r="W28836" s="111"/>
      <c r="Y28836" s="111"/>
      <c r="AA28836" s="111"/>
      <c r="AC28836" s="111"/>
    </row>
    <row r="28837" spans="19:29" x14ac:dyDescent="0.25">
      <c r="S28837" s="107"/>
      <c r="U28837" s="107"/>
      <c r="W28837" s="107"/>
      <c r="Y28837" s="107"/>
      <c r="AA28837" s="107"/>
      <c r="AC28837" s="107"/>
    </row>
    <row r="28838" spans="19:29" x14ac:dyDescent="0.25">
      <c r="S28838" s="108"/>
      <c r="U28838" s="108"/>
      <c r="W28838" s="108"/>
      <c r="Y28838" s="108"/>
      <c r="AA28838" s="108"/>
      <c r="AC28838" s="108"/>
    </row>
    <row r="28839" spans="19:29" x14ac:dyDescent="0.25">
      <c r="S28839" s="108"/>
      <c r="U28839" s="108"/>
      <c r="W28839" s="108"/>
      <c r="Y28839" s="108"/>
      <c r="AA28839" s="108"/>
      <c r="AC28839" s="108"/>
    </row>
    <row r="28840" spans="19:29" x14ac:dyDescent="0.25">
      <c r="S28840" s="109"/>
      <c r="U28840" s="109"/>
      <c r="W28840" s="109"/>
      <c r="Y28840" s="109"/>
      <c r="AA28840" s="109"/>
      <c r="AC28840" s="109"/>
    </row>
    <row r="28841" spans="19:29" x14ac:dyDescent="0.25">
      <c r="S28841" s="108"/>
      <c r="U28841" s="108"/>
      <c r="W28841" s="108"/>
      <c r="Y28841" s="108"/>
      <c r="AA28841" s="108"/>
      <c r="AC28841" s="108"/>
    </row>
    <row r="28842" spans="19:29" x14ac:dyDescent="0.25">
      <c r="S28842" s="108"/>
      <c r="U28842" s="108"/>
      <c r="W28842" s="108"/>
      <c r="Y28842" s="108"/>
      <c r="AA28842" s="108"/>
      <c r="AC28842" s="108"/>
    </row>
    <row r="28843" spans="19:29" x14ac:dyDescent="0.25">
      <c r="S28843" s="109"/>
      <c r="U28843" s="109"/>
      <c r="W28843" s="109"/>
      <c r="Y28843" s="109"/>
      <c r="AA28843" s="109"/>
      <c r="AC28843" s="109"/>
    </row>
    <row r="28844" spans="19:29" x14ac:dyDescent="0.25">
      <c r="S28844" s="108"/>
      <c r="U28844" s="108"/>
      <c r="W28844" s="108"/>
      <c r="Y28844" s="108"/>
      <c r="AA28844" s="108"/>
      <c r="AC28844" s="108"/>
    </row>
    <row r="28845" spans="19:29" x14ac:dyDescent="0.25">
      <c r="S28845" s="109"/>
      <c r="U28845" s="109"/>
      <c r="W28845" s="109"/>
      <c r="Y28845" s="109"/>
      <c r="AA28845" s="109"/>
      <c r="AC28845" s="109"/>
    </row>
    <row r="28846" spans="19:29" x14ac:dyDescent="0.25">
      <c r="S28846" s="108"/>
      <c r="U28846" s="108"/>
      <c r="W28846" s="108"/>
      <c r="Y28846" s="108"/>
      <c r="AA28846" s="108"/>
      <c r="AC28846" s="108"/>
    </row>
    <row r="28847" spans="19:29" x14ac:dyDescent="0.25">
      <c r="S28847" s="108"/>
      <c r="U28847" s="108"/>
      <c r="W28847" s="108"/>
      <c r="Y28847" s="108"/>
      <c r="AA28847" s="108"/>
      <c r="AC28847" s="108"/>
    </row>
    <row r="28848" spans="19:29" x14ac:dyDescent="0.25">
      <c r="S28848" s="108"/>
      <c r="U28848" s="108"/>
      <c r="W28848" s="108"/>
      <c r="Y28848" s="108"/>
      <c r="AA28848" s="108"/>
      <c r="AC28848" s="108"/>
    </row>
    <row r="28849" spans="19:29" x14ac:dyDescent="0.25">
      <c r="S28849" s="110"/>
      <c r="U28849" s="110"/>
      <c r="W28849" s="110"/>
      <c r="Y28849" s="110"/>
      <c r="AA28849" s="110"/>
      <c r="AC28849" s="110"/>
    </row>
    <row r="28850" spans="19:29" x14ac:dyDescent="0.25">
      <c r="S28850" s="110"/>
      <c r="U28850" s="110"/>
      <c r="W28850" s="110"/>
      <c r="Y28850" s="110"/>
      <c r="AA28850" s="110"/>
      <c r="AC28850" s="110"/>
    </row>
    <row r="28851" spans="19:29" x14ac:dyDescent="0.25">
      <c r="S28851" s="110"/>
      <c r="U28851" s="110"/>
      <c r="W28851" s="110"/>
      <c r="Y28851" s="110"/>
      <c r="AA28851" s="110"/>
      <c r="AC28851" s="110"/>
    </row>
    <row r="28852" spans="19:29" x14ac:dyDescent="0.25">
      <c r="S28852" s="110"/>
      <c r="U28852" s="110"/>
      <c r="W28852" s="110"/>
      <c r="Y28852" s="110"/>
      <c r="AA28852" s="110"/>
      <c r="AC28852" s="110"/>
    </row>
    <row r="28853" spans="19:29" x14ac:dyDescent="0.25">
      <c r="S28853" s="111"/>
      <c r="U28853" s="111"/>
      <c r="W28853" s="111"/>
      <c r="Y28853" s="111"/>
      <c r="AA28853" s="111"/>
      <c r="AC28853" s="111"/>
    </row>
    <row r="28854" spans="19:29" x14ac:dyDescent="0.25">
      <c r="S28854" s="107"/>
      <c r="U28854" s="107"/>
      <c r="W28854" s="107"/>
      <c r="Y28854" s="107"/>
      <c r="AA28854" s="107"/>
      <c r="AC28854" s="107"/>
    </row>
    <row r="28855" spans="19:29" x14ac:dyDescent="0.25">
      <c r="S28855" s="108"/>
      <c r="U28855" s="108"/>
      <c r="W28855" s="108"/>
      <c r="Y28855" s="108"/>
      <c r="AA28855" s="108"/>
      <c r="AC28855" s="108"/>
    </row>
    <row r="28856" spans="19:29" x14ac:dyDescent="0.25">
      <c r="S28856" s="108"/>
      <c r="U28856" s="108"/>
      <c r="W28856" s="108"/>
      <c r="Y28856" s="108"/>
      <c r="AA28856" s="108"/>
      <c r="AC28856" s="108"/>
    </row>
    <row r="28857" spans="19:29" x14ac:dyDescent="0.25">
      <c r="S28857" s="109"/>
      <c r="U28857" s="109"/>
      <c r="W28857" s="109"/>
      <c r="Y28857" s="109"/>
      <c r="AA28857" s="109"/>
      <c r="AC28857" s="109"/>
    </row>
    <row r="28858" spans="19:29" x14ac:dyDescent="0.25">
      <c r="S28858" s="108"/>
      <c r="U28858" s="108"/>
      <c r="W28858" s="108"/>
      <c r="Y28858" s="108"/>
      <c r="AA28858" s="108"/>
      <c r="AC28858" s="108"/>
    </row>
    <row r="28859" spans="19:29" x14ac:dyDescent="0.25">
      <c r="S28859" s="108"/>
      <c r="U28859" s="108"/>
      <c r="W28859" s="108"/>
      <c r="Y28859" s="108"/>
      <c r="AA28859" s="108"/>
      <c r="AC28859" s="108"/>
    </row>
    <row r="28860" spans="19:29" x14ac:dyDescent="0.25">
      <c r="S28860" s="109"/>
      <c r="U28860" s="109"/>
      <c r="W28860" s="109"/>
      <c r="Y28860" s="109"/>
      <c r="AA28860" s="109"/>
      <c r="AC28860" s="109"/>
    </row>
    <row r="28861" spans="19:29" x14ac:dyDescent="0.25">
      <c r="S28861" s="108"/>
      <c r="U28861" s="108"/>
      <c r="W28861" s="108"/>
      <c r="Y28861" s="108"/>
      <c r="AA28861" s="108"/>
      <c r="AC28861" s="108"/>
    </row>
    <row r="28862" spans="19:29" x14ac:dyDescent="0.25">
      <c r="S28862" s="109"/>
      <c r="U28862" s="109"/>
      <c r="W28862" s="109"/>
      <c r="Y28862" s="109"/>
      <c r="AA28862" s="109"/>
      <c r="AC28862" s="109"/>
    </row>
    <row r="28863" spans="19:29" x14ac:dyDescent="0.25">
      <c r="S28863" s="108"/>
      <c r="U28863" s="108"/>
      <c r="W28863" s="108"/>
      <c r="Y28863" s="108"/>
      <c r="AA28863" s="108"/>
      <c r="AC28863" s="108"/>
    </row>
    <row r="28864" spans="19:29" x14ac:dyDescent="0.25">
      <c r="S28864" s="108"/>
      <c r="U28864" s="108"/>
      <c r="W28864" s="108"/>
      <c r="Y28864" s="108"/>
      <c r="AA28864" s="108"/>
      <c r="AC28864" s="108"/>
    </row>
    <row r="28865" spans="19:29" x14ac:dyDescent="0.25">
      <c r="S28865" s="108"/>
      <c r="U28865" s="108"/>
      <c r="W28865" s="108"/>
      <c r="Y28865" s="108"/>
      <c r="AA28865" s="108"/>
      <c r="AC28865" s="108"/>
    </row>
    <row r="28866" spans="19:29" x14ac:dyDescent="0.25">
      <c r="S28866" s="110"/>
      <c r="U28866" s="110"/>
      <c r="W28866" s="110"/>
      <c r="Y28866" s="110"/>
      <c r="AA28866" s="110"/>
      <c r="AC28866" s="110"/>
    </row>
    <row r="28867" spans="19:29" x14ac:dyDescent="0.25">
      <c r="S28867" s="110"/>
      <c r="U28867" s="110"/>
      <c r="W28867" s="110"/>
      <c r="Y28867" s="110"/>
      <c r="AA28867" s="110"/>
      <c r="AC28867" s="110"/>
    </row>
    <row r="28868" spans="19:29" x14ac:dyDescent="0.25">
      <c r="S28868" s="110"/>
      <c r="U28868" s="110"/>
      <c r="W28868" s="110"/>
      <c r="Y28868" s="110"/>
      <c r="AA28868" s="110"/>
      <c r="AC28868" s="110"/>
    </row>
    <row r="28869" spans="19:29" x14ac:dyDescent="0.25">
      <c r="S28869" s="110"/>
      <c r="U28869" s="110"/>
      <c r="W28869" s="110"/>
      <c r="Y28869" s="110"/>
      <c r="AA28869" s="110"/>
      <c r="AC28869" s="110"/>
    </row>
    <row r="28870" spans="19:29" x14ac:dyDescent="0.25">
      <c r="S28870" s="111"/>
      <c r="U28870" s="111"/>
      <c r="W28870" s="111"/>
      <c r="Y28870" s="111"/>
      <c r="AA28870" s="111"/>
      <c r="AC28870" s="111"/>
    </row>
    <row r="28871" spans="19:29" x14ac:dyDescent="0.25">
      <c r="S28871" s="107"/>
      <c r="U28871" s="107"/>
      <c r="W28871" s="107"/>
      <c r="Y28871" s="107"/>
      <c r="AA28871" s="107"/>
      <c r="AC28871" s="107"/>
    </row>
    <row r="28872" spans="19:29" x14ac:dyDescent="0.25">
      <c r="S28872" s="108"/>
      <c r="U28872" s="108"/>
      <c r="W28872" s="108"/>
      <c r="Y28872" s="108"/>
      <c r="AA28872" s="108"/>
      <c r="AC28872" s="108"/>
    </row>
    <row r="28873" spans="19:29" x14ac:dyDescent="0.25">
      <c r="S28873" s="108"/>
      <c r="U28873" s="108"/>
      <c r="W28873" s="108"/>
      <c r="Y28873" s="108"/>
      <c r="AA28873" s="108"/>
      <c r="AC28873" s="108"/>
    </row>
    <row r="28874" spans="19:29" x14ac:dyDescent="0.25">
      <c r="S28874" s="109"/>
      <c r="U28874" s="109"/>
      <c r="W28874" s="109"/>
      <c r="Y28874" s="109"/>
      <c r="AA28874" s="109"/>
      <c r="AC28874" s="109"/>
    </row>
    <row r="28875" spans="19:29" x14ac:dyDescent="0.25">
      <c r="S28875" s="108"/>
      <c r="U28875" s="108"/>
      <c r="W28875" s="108"/>
      <c r="Y28875" s="108"/>
      <c r="AA28875" s="108"/>
      <c r="AC28875" s="108"/>
    </row>
    <row r="28876" spans="19:29" x14ac:dyDescent="0.25">
      <c r="S28876" s="108"/>
      <c r="U28876" s="108"/>
      <c r="W28876" s="108"/>
      <c r="Y28876" s="108"/>
      <c r="AA28876" s="108"/>
      <c r="AC28876" s="108"/>
    </row>
    <row r="28877" spans="19:29" x14ac:dyDescent="0.25">
      <c r="S28877" s="109"/>
      <c r="U28877" s="109"/>
      <c r="W28877" s="109"/>
      <c r="Y28877" s="109"/>
      <c r="AA28877" s="109"/>
      <c r="AC28877" s="109"/>
    </row>
    <row r="28878" spans="19:29" x14ac:dyDescent="0.25">
      <c r="S28878" s="108"/>
      <c r="U28878" s="108"/>
      <c r="W28878" s="108"/>
      <c r="Y28878" s="108"/>
      <c r="AA28878" s="108"/>
      <c r="AC28878" s="108"/>
    </row>
    <row r="28879" spans="19:29" x14ac:dyDescent="0.25">
      <c r="S28879" s="109"/>
      <c r="U28879" s="109"/>
      <c r="W28879" s="109"/>
      <c r="Y28879" s="109"/>
      <c r="AA28879" s="109"/>
      <c r="AC28879" s="109"/>
    </row>
    <row r="28880" spans="19:29" x14ac:dyDescent="0.25">
      <c r="S28880" s="108"/>
      <c r="U28880" s="108"/>
      <c r="W28880" s="108"/>
      <c r="Y28880" s="108"/>
      <c r="AA28880" s="108"/>
      <c r="AC28880" s="108"/>
    </row>
    <row r="28881" spans="19:29" x14ac:dyDescent="0.25">
      <c r="S28881" s="108"/>
      <c r="U28881" s="108"/>
      <c r="W28881" s="108"/>
      <c r="Y28881" s="108"/>
      <c r="AA28881" s="108"/>
      <c r="AC28881" s="108"/>
    </row>
    <row r="28882" spans="19:29" x14ac:dyDescent="0.25">
      <c r="S28882" s="108"/>
      <c r="U28882" s="108"/>
      <c r="W28882" s="108"/>
      <c r="Y28882" s="108"/>
      <c r="AA28882" s="108"/>
      <c r="AC28882" s="108"/>
    </row>
    <row r="28883" spans="19:29" x14ac:dyDescent="0.25">
      <c r="S28883" s="110"/>
      <c r="U28883" s="110"/>
      <c r="W28883" s="110"/>
      <c r="Y28883" s="110"/>
      <c r="AA28883" s="110"/>
      <c r="AC28883" s="110"/>
    </row>
    <row r="28884" spans="19:29" x14ac:dyDescent="0.25">
      <c r="S28884" s="110"/>
      <c r="U28884" s="110"/>
      <c r="W28884" s="110"/>
      <c r="Y28884" s="110"/>
      <c r="AA28884" s="110"/>
      <c r="AC28884" s="110"/>
    </row>
    <row r="28885" spans="19:29" x14ac:dyDescent="0.25">
      <c r="S28885" s="110"/>
      <c r="U28885" s="110"/>
      <c r="W28885" s="110"/>
      <c r="Y28885" s="110"/>
      <c r="AA28885" s="110"/>
      <c r="AC28885" s="110"/>
    </row>
    <row r="28886" spans="19:29" x14ac:dyDescent="0.25">
      <c r="S28886" s="110"/>
      <c r="U28886" s="110"/>
      <c r="W28886" s="110"/>
      <c r="Y28886" s="110"/>
      <c r="AA28886" s="110"/>
      <c r="AC28886" s="110"/>
    </row>
    <row r="28887" spans="19:29" x14ac:dyDescent="0.25">
      <c r="S28887" s="111"/>
      <c r="U28887" s="111"/>
      <c r="W28887" s="111"/>
      <c r="Y28887" s="111"/>
      <c r="AA28887" s="111"/>
      <c r="AC28887" s="111"/>
    </row>
    <row r="28888" spans="19:29" x14ac:dyDescent="0.25">
      <c r="S28888" s="107"/>
      <c r="U28888" s="107"/>
      <c r="W28888" s="107"/>
      <c r="Y28888" s="107"/>
      <c r="AA28888" s="107"/>
      <c r="AC28888" s="107"/>
    </row>
    <row r="28889" spans="19:29" x14ac:dyDescent="0.25">
      <c r="S28889" s="108"/>
      <c r="U28889" s="108"/>
      <c r="W28889" s="108"/>
      <c r="Y28889" s="108"/>
      <c r="AA28889" s="108"/>
      <c r="AC28889" s="108"/>
    </row>
    <row r="28890" spans="19:29" x14ac:dyDescent="0.25">
      <c r="S28890" s="108"/>
      <c r="U28890" s="108"/>
      <c r="W28890" s="108"/>
      <c r="Y28890" s="108"/>
      <c r="AA28890" s="108"/>
      <c r="AC28890" s="108"/>
    </row>
    <row r="28891" spans="19:29" x14ac:dyDescent="0.25">
      <c r="S28891" s="109"/>
      <c r="U28891" s="109"/>
      <c r="W28891" s="109"/>
      <c r="Y28891" s="109"/>
      <c r="AA28891" s="109"/>
      <c r="AC28891" s="109"/>
    </row>
    <row r="28892" spans="19:29" x14ac:dyDescent="0.25">
      <c r="S28892" s="108"/>
      <c r="U28892" s="108"/>
      <c r="W28892" s="108"/>
      <c r="Y28892" s="108"/>
      <c r="AA28892" s="108"/>
      <c r="AC28892" s="108"/>
    </row>
    <row r="28893" spans="19:29" x14ac:dyDescent="0.25">
      <c r="S28893" s="108"/>
      <c r="U28893" s="108"/>
      <c r="W28893" s="108"/>
      <c r="Y28893" s="108"/>
      <c r="AA28893" s="108"/>
      <c r="AC28893" s="108"/>
    </row>
    <row r="28894" spans="19:29" x14ac:dyDescent="0.25">
      <c r="S28894" s="109"/>
      <c r="U28894" s="109"/>
      <c r="W28894" s="109"/>
      <c r="Y28894" s="109"/>
      <c r="AA28894" s="109"/>
      <c r="AC28894" s="109"/>
    </row>
    <row r="28895" spans="19:29" x14ac:dyDescent="0.25">
      <c r="S28895" s="108"/>
      <c r="U28895" s="108"/>
      <c r="W28895" s="108"/>
      <c r="Y28895" s="108"/>
      <c r="AA28895" s="108"/>
      <c r="AC28895" s="108"/>
    </row>
    <row r="28896" spans="19:29" x14ac:dyDescent="0.25">
      <c r="S28896" s="109"/>
      <c r="U28896" s="109"/>
      <c r="W28896" s="109"/>
      <c r="Y28896" s="109"/>
      <c r="AA28896" s="109"/>
      <c r="AC28896" s="109"/>
    </row>
    <row r="28897" spans="19:29" x14ac:dyDescent="0.25">
      <c r="S28897" s="108"/>
      <c r="U28897" s="108"/>
      <c r="W28897" s="108"/>
      <c r="Y28897" s="108"/>
      <c r="AA28897" s="108"/>
      <c r="AC28897" s="108"/>
    </row>
    <row r="28898" spans="19:29" x14ac:dyDescent="0.25">
      <c r="S28898" s="108"/>
      <c r="U28898" s="108"/>
      <c r="W28898" s="108"/>
      <c r="Y28898" s="108"/>
      <c r="AA28898" s="108"/>
      <c r="AC28898" s="108"/>
    </row>
    <row r="28899" spans="19:29" x14ac:dyDescent="0.25">
      <c r="S28899" s="108"/>
      <c r="U28899" s="108"/>
      <c r="W28899" s="108"/>
      <c r="Y28899" s="108"/>
      <c r="AA28899" s="108"/>
      <c r="AC28899" s="108"/>
    </row>
    <row r="28900" spans="19:29" x14ac:dyDescent="0.25">
      <c r="S28900" s="110"/>
      <c r="U28900" s="110"/>
      <c r="W28900" s="110"/>
      <c r="Y28900" s="110"/>
      <c r="AA28900" s="110"/>
      <c r="AC28900" s="110"/>
    </row>
    <row r="28901" spans="19:29" x14ac:dyDescent="0.25">
      <c r="S28901" s="110"/>
      <c r="U28901" s="110"/>
      <c r="W28901" s="110"/>
      <c r="Y28901" s="110"/>
      <c r="AA28901" s="110"/>
      <c r="AC28901" s="110"/>
    </row>
    <row r="28902" spans="19:29" x14ac:dyDescent="0.25">
      <c r="S28902" s="110"/>
      <c r="U28902" s="110"/>
      <c r="W28902" s="110"/>
      <c r="Y28902" s="110"/>
      <c r="AA28902" s="110"/>
      <c r="AC28902" s="110"/>
    </row>
    <row r="28903" spans="19:29" x14ac:dyDescent="0.25">
      <c r="S28903" s="110"/>
      <c r="U28903" s="110"/>
      <c r="W28903" s="110"/>
      <c r="Y28903" s="110"/>
      <c r="AA28903" s="110"/>
      <c r="AC28903" s="110"/>
    </row>
    <row r="28904" spans="19:29" x14ac:dyDescent="0.25">
      <c r="S28904" s="111"/>
      <c r="U28904" s="111"/>
      <c r="W28904" s="111"/>
      <c r="Y28904" s="111"/>
      <c r="AA28904" s="111"/>
      <c r="AC28904" s="111"/>
    </row>
    <row r="28905" spans="19:29" x14ac:dyDescent="0.25">
      <c r="S28905" s="107"/>
      <c r="U28905" s="107"/>
      <c r="W28905" s="107"/>
      <c r="Y28905" s="107"/>
      <c r="AA28905" s="107"/>
      <c r="AC28905" s="107"/>
    </row>
    <row r="28906" spans="19:29" x14ac:dyDescent="0.25">
      <c r="S28906" s="108"/>
      <c r="U28906" s="108"/>
      <c r="W28906" s="108"/>
      <c r="Y28906" s="108"/>
      <c r="AA28906" s="108"/>
      <c r="AC28906" s="108"/>
    </row>
    <row r="28907" spans="19:29" x14ac:dyDescent="0.25">
      <c r="S28907" s="108"/>
      <c r="U28907" s="108"/>
      <c r="W28907" s="108"/>
      <c r="Y28907" s="108"/>
      <c r="AA28907" s="108"/>
      <c r="AC28907" s="108"/>
    </row>
    <row r="28908" spans="19:29" x14ac:dyDescent="0.25">
      <c r="S28908" s="109"/>
      <c r="U28908" s="109"/>
      <c r="W28908" s="109"/>
      <c r="Y28908" s="109"/>
      <c r="AA28908" s="109"/>
      <c r="AC28908" s="109"/>
    </row>
    <row r="28909" spans="19:29" x14ac:dyDescent="0.25">
      <c r="S28909" s="108"/>
      <c r="U28909" s="108"/>
      <c r="W28909" s="108"/>
      <c r="Y28909" s="108"/>
      <c r="AA28909" s="108"/>
      <c r="AC28909" s="108"/>
    </row>
    <row r="28910" spans="19:29" x14ac:dyDescent="0.25">
      <c r="S28910" s="108"/>
      <c r="U28910" s="108"/>
      <c r="W28910" s="108"/>
      <c r="Y28910" s="108"/>
      <c r="AA28910" s="108"/>
      <c r="AC28910" s="108"/>
    </row>
    <row r="28911" spans="19:29" x14ac:dyDescent="0.25">
      <c r="S28911" s="109"/>
      <c r="U28911" s="109"/>
      <c r="W28911" s="109"/>
      <c r="Y28911" s="109"/>
      <c r="AA28911" s="109"/>
      <c r="AC28911" s="109"/>
    </row>
    <row r="28912" spans="19:29" x14ac:dyDescent="0.25">
      <c r="S28912" s="108"/>
      <c r="U28912" s="108"/>
      <c r="W28912" s="108"/>
      <c r="Y28912" s="108"/>
      <c r="AA28912" s="108"/>
      <c r="AC28912" s="108"/>
    </row>
    <row r="28913" spans="19:29" x14ac:dyDescent="0.25">
      <c r="S28913" s="109"/>
      <c r="U28913" s="109"/>
      <c r="W28913" s="109"/>
      <c r="Y28913" s="109"/>
      <c r="AA28913" s="109"/>
      <c r="AC28913" s="109"/>
    </row>
    <row r="28914" spans="19:29" x14ac:dyDescent="0.25">
      <c r="S28914" s="108"/>
      <c r="U28914" s="108"/>
      <c r="W28914" s="108"/>
      <c r="Y28914" s="108"/>
      <c r="AA28914" s="108"/>
      <c r="AC28914" s="108"/>
    </row>
    <row r="28915" spans="19:29" x14ac:dyDescent="0.25">
      <c r="S28915" s="108"/>
      <c r="U28915" s="108"/>
      <c r="W28915" s="108"/>
      <c r="Y28915" s="108"/>
      <c r="AA28915" s="108"/>
      <c r="AC28915" s="108"/>
    </row>
    <row r="28916" spans="19:29" x14ac:dyDescent="0.25">
      <c r="S28916" s="108"/>
      <c r="U28916" s="108"/>
      <c r="W28916" s="108"/>
      <c r="Y28916" s="108"/>
      <c r="AA28916" s="108"/>
      <c r="AC28916" s="108"/>
    </row>
    <row r="28917" spans="19:29" x14ac:dyDescent="0.25">
      <c r="S28917" s="110"/>
      <c r="U28917" s="110"/>
      <c r="W28917" s="110"/>
      <c r="Y28917" s="110"/>
      <c r="AA28917" s="110"/>
      <c r="AC28917" s="110"/>
    </row>
    <row r="28918" spans="19:29" x14ac:dyDescent="0.25">
      <c r="S28918" s="110"/>
      <c r="U28918" s="110"/>
      <c r="W28918" s="110"/>
      <c r="Y28918" s="110"/>
      <c r="AA28918" s="110"/>
      <c r="AC28918" s="110"/>
    </row>
    <row r="28919" spans="19:29" x14ac:dyDescent="0.25">
      <c r="S28919" s="110"/>
      <c r="U28919" s="110"/>
      <c r="W28919" s="110"/>
      <c r="Y28919" s="110"/>
      <c r="AA28919" s="110"/>
      <c r="AC28919" s="110"/>
    </row>
    <row r="28920" spans="19:29" x14ac:dyDescent="0.25">
      <c r="S28920" s="110"/>
      <c r="U28920" s="110"/>
      <c r="W28920" s="110"/>
      <c r="Y28920" s="110"/>
      <c r="AA28920" s="110"/>
      <c r="AC28920" s="110"/>
    </row>
    <row r="28921" spans="19:29" x14ac:dyDescent="0.25">
      <c r="S28921" s="111"/>
      <c r="U28921" s="111"/>
      <c r="W28921" s="111"/>
      <c r="Y28921" s="111"/>
      <c r="AA28921" s="111"/>
      <c r="AC28921" s="111"/>
    </row>
    <row r="28922" spans="19:29" x14ac:dyDescent="0.25">
      <c r="S28922" s="107"/>
      <c r="U28922" s="107"/>
      <c r="W28922" s="107"/>
      <c r="Y28922" s="107"/>
      <c r="AA28922" s="107"/>
      <c r="AC28922" s="107"/>
    </row>
    <row r="28923" spans="19:29" x14ac:dyDescent="0.25">
      <c r="S28923" s="108"/>
      <c r="U28923" s="108"/>
      <c r="W28923" s="108"/>
      <c r="Y28923" s="108"/>
      <c r="AA28923" s="108"/>
      <c r="AC28923" s="108"/>
    </row>
    <row r="28924" spans="19:29" x14ac:dyDescent="0.25">
      <c r="S28924" s="108"/>
      <c r="U28924" s="108"/>
      <c r="W28924" s="108"/>
      <c r="Y28924" s="108"/>
      <c r="AA28924" s="108"/>
      <c r="AC28924" s="108"/>
    </row>
    <row r="28925" spans="19:29" x14ac:dyDescent="0.25">
      <c r="S28925" s="109"/>
      <c r="U28925" s="109"/>
      <c r="W28925" s="109"/>
      <c r="Y28925" s="109"/>
      <c r="AA28925" s="109"/>
      <c r="AC28925" s="109"/>
    </row>
    <row r="28926" spans="19:29" x14ac:dyDescent="0.25">
      <c r="S28926" s="108"/>
      <c r="U28926" s="108"/>
      <c r="W28926" s="108"/>
      <c r="Y28926" s="108"/>
      <c r="AA28926" s="108"/>
      <c r="AC28926" s="108"/>
    </row>
    <row r="28927" spans="19:29" x14ac:dyDescent="0.25">
      <c r="S28927" s="108"/>
      <c r="U28927" s="108"/>
      <c r="W28927" s="108"/>
      <c r="Y28927" s="108"/>
      <c r="AA28927" s="108"/>
      <c r="AC28927" s="108"/>
    </row>
    <row r="28928" spans="19:29" x14ac:dyDescent="0.25">
      <c r="S28928" s="109"/>
      <c r="U28928" s="109"/>
      <c r="W28928" s="109"/>
      <c r="Y28928" s="109"/>
      <c r="AA28928" s="109"/>
      <c r="AC28928" s="109"/>
    </row>
    <row r="28929" spans="19:29" x14ac:dyDescent="0.25">
      <c r="S28929" s="108"/>
      <c r="U28929" s="108"/>
      <c r="W28929" s="108"/>
      <c r="Y28929" s="108"/>
      <c r="AA28929" s="108"/>
      <c r="AC28929" s="108"/>
    </row>
    <row r="28930" spans="19:29" x14ac:dyDescent="0.25">
      <c r="S28930" s="109"/>
      <c r="U28930" s="109"/>
      <c r="W28930" s="109"/>
      <c r="Y28930" s="109"/>
      <c r="AA28930" s="109"/>
      <c r="AC28930" s="109"/>
    </row>
    <row r="28931" spans="19:29" x14ac:dyDescent="0.25">
      <c r="S28931" s="108"/>
      <c r="U28931" s="108"/>
      <c r="W28931" s="108"/>
      <c r="Y28931" s="108"/>
      <c r="AA28931" s="108"/>
      <c r="AC28931" s="108"/>
    </row>
    <row r="28932" spans="19:29" x14ac:dyDescent="0.25">
      <c r="S28932" s="108"/>
      <c r="U28932" s="108"/>
      <c r="W28932" s="108"/>
      <c r="Y28932" s="108"/>
      <c r="AA28932" s="108"/>
      <c r="AC28932" s="108"/>
    </row>
    <row r="28933" spans="19:29" x14ac:dyDescent="0.25">
      <c r="S28933" s="108"/>
      <c r="U28933" s="108"/>
      <c r="W28933" s="108"/>
      <c r="Y28933" s="108"/>
      <c r="AA28933" s="108"/>
      <c r="AC28933" s="108"/>
    </row>
    <row r="28934" spans="19:29" x14ac:dyDescent="0.25">
      <c r="S28934" s="110"/>
      <c r="U28934" s="110"/>
      <c r="W28934" s="110"/>
      <c r="Y28934" s="110"/>
      <c r="AA28934" s="110"/>
      <c r="AC28934" s="110"/>
    </row>
    <row r="28935" spans="19:29" x14ac:dyDescent="0.25">
      <c r="S28935" s="110"/>
      <c r="U28935" s="110"/>
      <c r="W28935" s="110"/>
      <c r="Y28935" s="110"/>
      <c r="AA28935" s="110"/>
      <c r="AC28935" s="110"/>
    </row>
    <row r="28936" spans="19:29" x14ac:dyDescent="0.25">
      <c r="S28936" s="110"/>
      <c r="U28936" s="110"/>
      <c r="W28936" s="110"/>
      <c r="Y28936" s="110"/>
      <c r="AA28936" s="110"/>
      <c r="AC28936" s="110"/>
    </row>
    <row r="28937" spans="19:29" x14ac:dyDescent="0.25">
      <c r="S28937" s="110"/>
      <c r="U28937" s="110"/>
      <c r="W28937" s="110"/>
      <c r="Y28937" s="110"/>
      <c r="AA28937" s="110"/>
      <c r="AC28937" s="110"/>
    </row>
    <row r="28938" spans="19:29" x14ac:dyDescent="0.25">
      <c r="S28938" s="111"/>
      <c r="U28938" s="111"/>
      <c r="W28938" s="111"/>
      <c r="Y28938" s="111"/>
      <c r="AA28938" s="111"/>
      <c r="AC28938" s="111"/>
    </row>
    <row r="28939" spans="19:29" x14ac:dyDescent="0.25">
      <c r="S28939" s="107"/>
      <c r="U28939" s="107"/>
      <c r="W28939" s="107"/>
      <c r="Y28939" s="107"/>
      <c r="AA28939" s="107"/>
      <c r="AC28939" s="107"/>
    </row>
    <row r="28940" spans="19:29" x14ac:dyDescent="0.25">
      <c r="S28940" s="108"/>
      <c r="U28940" s="108"/>
      <c r="W28940" s="108"/>
      <c r="Y28940" s="108"/>
      <c r="AA28940" s="108"/>
      <c r="AC28940" s="108"/>
    </row>
    <row r="28941" spans="19:29" x14ac:dyDescent="0.25">
      <c r="S28941" s="108"/>
      <c r="U28941" s="108"/>
      <c r="W28941" s="108"/>
      <c r="Y28941" s="108"/>
      <c r="AA28941" s="108"/>
      <c r="AC28941" s="108"/>
    </row>
    <row r="28942" spans="19:29" x14ac:dyDescent="0.25">
      <c r="S28942" s="109"/>
      <c r="U28942" s="109"/>
      <c r="W28942" s="109"/>
      <c r="Y28942" s="109"/>
      <c r="AA28942" s="109"/>
      <c r="AC28942" s="109"/>
    </row>
    <row r="28943" spans="19:29" x14ac:dyDescent="0.25">
      <c r="S28943" s="108"/>
      <c r="U28943" s="108"/>
      <c r="W28943" s="108"/>
      <c r="Y28943" s="108"/>
      <c r="AA28943" s="108"/>
      <c r="AC28943" s="108"/>
    </row>
    <row r="28944" spans="19:29" x14ac:dyDescent="0.25">
      <c r="S28944" s="108"/>
      <c r="U28944" s="108"/>
      <c r="W28944" s="108"/>
      <c r="Y28944" s="108"/>
      <c r="AA28944" s="108"/>
      <c r="AC28944" s="108"/>
    </row>
    <row r="28945" spans="19:29" x14ac:dyDescent="0.25">
      <c r="S28945" s="109"/>
      <c r="U28945" s="109"/>
      <c r="W28945" s="109"/>
      <c r="Y28945" s="109"/>
      <c r="AA28945" s="109"/>
      <c r="AC28945" s="109"/>
    </row>
    <row r="28946" spans="19:29" x14ac:dyDescent="0.25">
      <c r="S28946" s="108"/>
      <c r="U28946" s="108"/>
      <c r="W28946" s="108"/>
      <c r="Y28946" s="108"/>
      <c r="AA28946" s="108"/>
      <c r="AC28946" s="108"/>
    </row>
    <row r="28947" spans="19:29" x14ac:dyDescent="0.25">
      <c r="S28947" s="109"/>
      <c r="U28947" s="109"/>
      <c r="W28947" s="109"/>
      <c r="Y28947" s="109"/>
      <c r="AA28947" s="109"/>
      <c r="AC28947" s="109"/>
    </row>
    <row r="28948" spans="19:29" x14ac:dyDescent="0.25">
      <c r="S28948" s="108"/>
      <c r="U28948" s="108"/>
      <c r="W28948" s="108"/>
      <c r="Y28948" s="108"/>
      <c r="AA28948" s="108"/>
      <c r="AC28948" s="108"/>
    </row>
    <row r="28949" spans="19:29" x14ac:dyDescent="0.25">
      <c r="S28949" s="108"/>
      <c r="U28949" s="108"/>
      <c r="W28949" s="108"/>
      <c r="Y28949" s="108"/>
      <c r="AA28949" s="108"/>
      <c r="AC28949" s="108"/>
    </row>
    <row r="28950" spans="19:29" x14ac:dyDescent="0.25">
      <c r="S28950" s="108"/>
      <c r="U28950" s="108"/>
      <c r="W28950" s="108"/>
      <c r="Y28950" s="108"/>
      <c r="AA28950" s="108"/>
      <c r="AC28950" s="108"/>
    </row>
    <row r="28951" spans="19:29" x14ac:dyDescent="0.25">
      <c r="S28951" s="110"/>
      <c r="U28951" s="110"/>
      <c r="W28951" s="110"/>
      <c r="Y28951" s="110"/>
      <c r="AA28951" s="110"/>
      <c r="AC28951" s="110"/>
    </row>
    <row r="28952" spans="19:29" x14ac:dyDescent="0.25">
      <c r="S28952" s="110"/>
      <c r="U28952" s="110"/>
      <c r="W28952" s="110"/>
      <c r="Y28952" s="110"/>
      <c r="AA28952" s="110"/>
      <c r="AC28952" s="110"/>
    </row>
    <row r="28953" spans="19:29" x14ac:dyDescent="0.25">
      <c r="S28953" s="110"/>
      <c r="U28953" s="110"/>
      <c r="W28953" s="110"/>
      <c r="Y28953" s="110"/>
      <c r="AA28953" s="110"/>
      <c r="AC28953" s="110"/>
    </row>
    <row r="28954" spans="19:29" x14ac:dyDescent="0.25">
      <c r="S28954" s="110"/>
      <c r="U28954" s="110"/>
      <c r="W28954" s="110"/>
      <c r="Y28954" s="110"/>
      <c r="AA28954" s="110"/>
      <c r="AC28954" s="110"/>
    </row>
    <row r="28955" spans="19:29" x14ac:dyDescent="0.25">
      <c r="S28955" s="111"/>
      <c r="U28955" s="111"/>
      <c r="W28955" s="111"/>
      <c r="Y28955" s="111"/>
      <c r="AA28955" s="111"/>
      <c r="AC28955" s="111"/>
    </row>
    <row r="28956" spans="19:29" x14ac:dyDescent="0.25">
      <c r="S28956" s="107"/>
      <c r="U28956" s="107"/>
      <c r="W28956" s="107"/>
      <c r="Y28956" s="107"/>
      <c r="AA28956" s="107"/>
      <c r="AC28956" s="107"/>
    </row>
    <row r="28957" spans="19:29" x14ac:dyDescent="0.25">
      <c r="S28957" s="108"/>
      <c r="U28957" s="108"/>
      <c r="W28957" s="108"/>
      <c r="Y28957" s="108"/>
      <c r="AA28957" s="108"/>
      <c r="AC28957" s="108"/>
    </row>
    <row r="28958" spans="19:29" x14ac:dyDescent="0.25">
      <c r="S28958" s="108"/>
      <c r="U28958" s="108"/>
      <c r="W28958" s="108"/>
      <c r="Y28958" s="108"/>
      <c r="AA28958" s="108"/>
      <c r="AC28958" s="108"/>
    </row>
    <row r="28959" spans="19:29" x14ac:dyDescent="0.25">
      <c r="S28959" s="109"/>
      <c r="U28959" s="109"/>
      <c r="W28959" s="109"/>
      <c r="Y28959" s="109"/>
      <c r="AA28959" s="109"/>
      <c r="AC28959" s="109"/>
    </row>
    <row r="28960" spans="19:29" x14ac:dyDescent="0.25">
      <c r="S28960" s="108"/>
      <c r="U28960" s="108"/>
      <c r="W28960" s="108"/>
      <c r="Y28960" s="108"/>
      <c r="AA28960" s="108"/>
      <c r="AC28960" s="108"/>
    </row>
    <row r="28961" spans="19:29" x14ac:dyDescent="0.25">
      <c r="S28961" s="108"/>
      <c r="U28961" s="108"/>
      <c r="W28961" s="108"/>
      <c r="Y28961" s="108"/>
      <c r="AA28961" s="108"/>
      <c r="AC28961" s="108"/>
    </row>
    <row r="28962" spans="19:29" x14ac:dyDescent="0.25">
      <c r="S28962" s="109"/>
      <c r="U28962" s="109"/>
      <c r="W28962" s="109"/>
      <c r="Y28962" s="109"/>
      <c r="AA28962" s="109"/>
      <c r="AC28962" s="109"/>
    </row>
    <row r="28963" spans="19:29" x14ac:dyDescent="0.25">
      <c r="S28963" s="108"/>
      <c r="U28963" s="108"/>
      <c r="W28963" s="108"/>
      <c r="Y28963" s="108"/>
      <c r="AA28963" s="108"/>
      <c r="AC28963" s="108"/>
    </row>
    <row r="28964" spans="19:29" x14ac:dyDescent="0.25">
      <c r="S28964" s="109"/>
      <c r="U28964" s="109"/>
      <c r="W28964" s="109"/>
      <c r="Y28964" s="109"/>
      <c r="AA28964" s="109"/>
      <c r="AC28964" s="109"/>
    </row>
    <row r="28965" spans="19:29" x14ac:dyDescent="0.25">
      <c r="S28965" s="108"/>
      <c r="U28965" s="108"/>
      <c r="W28965" s="108"/>
      <c r="Y28965" s="108"/>
      <c r="AA28965" s="108"/>
      <c r="AC28965" s="108"/>
    </row>
    <row r="28966" spans="19:29" x14ac:dyDescent="0.25">
      <c r="S28966" s="108"/>
      <c r="U28966" s="108"/>
      <c r="W28966" s="108"/>
      <c r="Y28966" s="108"/>
      <c r="AA28966" s="108"/>
      <c r="AC28966" s="108"/>
    </row>
    <row r="28967" spans="19:29" x14ac:dyDescent="0.25">
      <c r="S28967" s="108"/>
      <c r="U28967" s="108"/>
      <c r="W28967" s="108"/>
      <c r="Y28967" s="108"/>
      <c r="AA28967" s="108"/>
      <c r="AC28967" s="108"/>
    </row>
    <row r="28968" spans="19:29" x14ac:dyDescent="0.25">
      <c r="S28968" s="110"/>
      <c r="U28968" s="110"/>
      <c r="W28968" s="110"/>
      <c r="Y28968" s="110"/>
      <c r="AA28968" s="110"/>
      <c r="AC28968" s="110"/>
    </row>
    <row r="28969" spans="19:29" x14ac:dyDescent="0.25">
      <c r="S28969" s="110"/>
      <c r="U28969" s="110"/>
      <c r="W28969" s="110"/>
      <c r="Y28969" s="110"/>
      <c r="AA28969" s="110"/>
      <c r="AC28969" s="110"/>
    </row>
    <row r="28970" spans="19:29" x14ac:dyDescent="0.25">
      <c r="S28970" s="110"/>
      <c r="U28970" s="110"/>
      <c r="W28970" s="110"/>
      <c r="Y28970" s="110"/>
      <c r="AA28970" s="110"/>
      <c r="AC28970" s="110"/>
    </row>
    <row r="28971" spans="19:29" x14ac:dyDescent="0.25">
      <c r="S28971" s="110"/>
      <c r="U28971" s="110"/>
      <c r="W28971" s="110"/>
      <c r="Y28971" s="110"/>
      <c r="AA28971" s="110"/>
      <c r="AC28971" s="110"/>
    </row>
    <row r="28972" spans="19:29" x14ac:dyDescent="0.25">
      <c r="S28972" s="111"/>
      <c r="U28972" s="111"/>
      <c r="W28972" s="111"/>
      <c r="Y28972" s="111"/>
      <c r="AA28972" s="111"/>
      <c r="AC28972" s="111"/>
    </row>
    <row r="28973" spans="19:29" x14ac:dyDescent="0.25">
      <c r="S28973" s="107"/>
      <c r="U28973" s="107"/>
      <c r="W28973" s="107"/>
      <c r="Y28973" s="107"/>
      <c r="AA28973" s="107"/>
      <c r="AC28973" s="107"/>
    </row>
    <row r="28974" spans="19:29" x14ac:dyDescent="0.25">
      <c r="S28974" s="108"/>
      <c r="U28974" s="108"/>
      <c r="W28974" s="108"/>
      <c r="Y28974" s="108"/>
      <c r="AA28974" s="108"/>
      <c r="AC28974" s="108"/>
    </row>
    <row r="28975" spans="19:29" x14ac:dyDescent="0.25">
      <c r="S28975" s="108"/>
      <c r="U28975" s="108"/>
      <c r="W28975" s="108"/>
      <c r="Y28975" s="108"/>
      <c r="AA28975" s="108"/>
      <c r="AC28975" s="108"/>
    </row>
    <row r="28976" spans="19:29" x14ac:dyDescent="0.25">
      <c r="S28976" s="109"/>
      <c r="U28976" s="109"/>
      <c r="W28976" s="109"/>
      <c r="Y28976" s="109"/>
      <c r="AA28976" s="109"/>
      <c r="AC28976" s="109"/>
    </row>
    <row r="28977" spans="19:29" x14ac:dyDescent="0.25">
      <c r="S28977" s="108"/>
      <c r="U28977" s="108"/>
      <c r="W28977" s="108"/>
      <c r="Y28977" s="108"/>
      <c r="AA28977" s="108"/>
      <c r="AC28977" s="108"/>
    </row>
    <row r="28978" spans="19:29" x14ac:dyDescent="0.25">
      <c r="S28978" s="108"/>
      <c r="U28978" s="108"/>
      <c r="W28978" s="108"/>
      <c r="Y28978" s="108"/>
      <c r="AA28978" s="108"/>
      <c r="AC28978" s="108"/>
    </row>
    <row r="28979" spans="19:29" x14ac:dyDescent="0.25">
      <c r="S28979" s="109"/>
      <c r="U28979" s="109"/>
      <c r="W28979" s="109"/>
      <c r="Y28979" s="109"/>
      <c r="AA28979" s="109"/>
      <c r="AC28979" s="109"/>
    </row>
    <row r="28980" spans="19:29" x14ac:dyDescent="0.25">
      <c r="S28980" s="108"/>
      <c r="U28980" s="108"/>
      <c r="W28980" s="108"/>
      <c r="Y28980" s="108"/>
      <c r="AA28980" s="108"/>
      <c r="AC28980" s="108"/>
    </row>
    <row r="28981" spans="19:29" x14ac:dyDescent="0.25">
      <c r="S28981" s="109"/>
      <c r="U28981" s="109"/>
      <c r="W28981" s="109"/>
      <c r="Y28981" s="109"/>
      <c r="AA28981" s="109"/>
      <c r="AC28981" s="109"/>
    </row>
    <row r="28982" spans="19:29" x14ac:dyDescent="0.25">
      <c r="S28982" s="108"/>
      <c r="U28982" s="108"/>
      <c r="W28982" s="108"/>
      <c r="Y28982" s="108"/>
      <c r="AA28982" s="108"/>
      <c r="AC28982" s="108"/>
    </row>
    <row r="28983" spans="19:29" x14ac:dyDescent="0.25">
      <c r="S28983" s="108"/>
      <c r="U28983" s="108"/>
      <c r="W28983" s="108"/>
      <c r="Y28983" s="108"/>
      <c r="AA28983" s="108"/>
      <c r="AC28983" s="108"/>
    </row>
    <row r="28984" spans="19:29" x14ac:dyDescent="0.25">
      <c r="S28984" s="108"/>
      <c r="U28984" s="108"/>
      <c r="W28984" s="108"/>
      <c r="Y28984" s="108"/>
      <c r="AA28984" s="108"/>
      <c r="AC28984" s="108"/>
    </row>
    <row r="28985" spans="19:29" x14ac:dyDescent="0.25">
      <c r="S28985" s="110"/>
      <c r="U28985" s="110"/>
      <c r="W28985" s="110"/>
      <c r="Y28985" s="110"/>
      <c r="AA28985" s="110"/>
      <c r="AC28985" s="110"/>
    </row>
    <row r="28986" spans="19:29" x14ac:dyDescent="0.25">
      <c r="S28986" s="110"/>
      <c r="U28986" s="110"/>
      <c r="W28986" s="110"/>
      <c r="Y28986" s="110"/>
      <c r="AA28986" s="110"/>
      <c r="AC28986" s="110"/>
    </row>
    <row r="28987" spans="19:29" x14ac:dyDescent="0.25">
      <c r="S28987" s="110"/>
      <c r="U28987" s="110"/>
      <c r="W28987" s="110"/>
      <c r="Y28987" s="110"/>
      <c r="AA28987" s="110"/>
      <c r="AC28987" s="110"/>
    </row>
    <row r="28988" spans="19:29" x14ac:dyDescent="0.25">
      <c r="S28988" s="110"/>
      <c r="U28988" s="110"/>
      <c r="W28988" s="110"/>
      <c r="Y28988" s="110"/>
      <c r="AA28988" s="110"/>
      <c r="AC28988" s="110"/>
    </row>
    <row r="28989" spans="19:29" x14ac:dyDescent="0.25">
      <c r="S28989" s="111"/>
      <c r="U28989" s="111"/>
      <c r="W28989" s="111"/>
      <c r="Y28989" s="111"/>
      <c r="AA28989" s="111"/>
      <c r="AC28989" s="111"/>
    </row>
    <row r="28990" spans="19:29" x14ac:dyDescent="0.25">
      <c r="S28990" s="107"/>
      <c r="U28990" s="107"/>
      <c r="W28990" s="107"/>
      <c r="Y28990" s="107"/>
      <c r="AA28990" s="107"/>
      <c r="AC28990" s="107"/>
    </row>
    <row r="28991" spans="19:29" x14ac:dyDescent="0.25">
      <c r="S28991" s="108"/>
      <c r="U28991" s="108"/>
      <c r="W28991" s="108"/>
      <c r="Y28991" s="108"/>
      <c r="AA28991" s="108"/>
      <c r="AC28991" s="108"/>
    </row>
    <row r="28992" spans="19:29" x14ac:dyDescent="0.25">
      <c r="S28992" s="108"/>
      <c r="U28992" s="108"/>
      <c r="W28992" s="108"/>
      <c r="Y28992" s="108"/>
      <c r="AA28992" s="108"/>
      <c r="AC28992" s="108"/>
    </row>
    <row r="28993" spans="19:29" x14ac:dyDescent="0.25">
      <c r="S28993" s="109"/>
      <c r="U28993" s="109"/>
      <c r="W28993" s="109"/>
      <c r="Y28993" s="109"/>
      <c r="AA28993" s="109"/>
      <c r="AC28993" s="109"/>
    </row>
    <row r="28994" spans="19:29" x14ac:dyDescent="0.25">
      <c r="S28994" s="108"/>
      <c r="U28994" s="108"/>
      <c r="W28994" s="108"/>
      <c r="Y28994" s="108"/>
      <c r="AA28994" s="108"/>
      <c r="AC28994" s="108"/>
    </row>
    <row r="28995" spans="19:29" x14ac:dyDescent="0.25">
      <c r="S28995" s="108"/>
      <c r="U28995" s="108"/>
      <c r="W28995" s="108"/>
      <c r="Y28995" s="108"/>
      <c r="AA28995" s="108"/>
      <c r="AC28995" s="108"/>
    </row>
    <row r="28996" spans="19:29" x14ac:dyDescent="0.25">
      <c r="S28996" s="109"/>
      <c r="U28996" s="109"/>
      <c r="W28996" s="109"/>
      <c r="Y28996" s="109"/>
      <c r="AA28996" s="109"/>
      <c r="AC28996" s="109"/>
    </row>
    <row r="28997" spans="19:29" x14ac:dyDescent="0.25">
      <c r="S28997" s="108"/>
      <c r="U28997" s="108"/>
      <c r="W28997" s="108"/>
      <c r="Y28997" s="108"/>
      <c r="AA28997" s="108"/>
      <c r="AC28997" s="108"/>
    </row>
    <row r="28998" spans="19:29" x14ac:dyDescent="0.25">
      <c r="S28998" s="109"/>
      <c r="U28998" s="109"/>
      <c r="W28998" s="109"/>
      <c r="Y28998" s="109"/>
      <c r="AA28998" s="109"/>
      <c r="AC28998" s="109"/>
    </row>
    <row r="28999" spans="19:29" x14ac:dyDescent="0.25">
      <c r="S28999" s="108"/>
      <c r="U28999" s="108"/>
      <c r="W28999" s="108"/>
      <c r="Y28999" s="108"/>
      <c r="AA28999" s="108"/>
      <c r="AC28999" s="108"/>
    </row>
    <row r="29000" spans="19:29" x14ac:dyDescent="0.25">
      <c r="S29000" s="108"/>
      <c r="U29000" s="108"/>
      <c r="W29000" s="108"/>
      <c r="Y29000" s="108"/>
      <c r="AA29000" s="108"/>
      <c r="AC29000" s="108"/>
    </row>
    <row r="29001" spans="19:29" x14ac:dyDescent="0.25">
      <c r="S29001" s="108"/>
      <c r="U29001" s="108"/>
      <c r="W29001" s="108"/>
      <c r="Y29001" s="108"/>
      <c r="AA29001" s="108"/>
      <c r="AC29001" s="108"/>
    </row>
    <row r="29002" spans="19:29" x14ac:dyDescent="0.25">
      <c r="S29002" s="110"/>
      <c r="U29002" s="110"/>
      <c r="W29002" s="110"/>
      <c r="Y29002" s="110"/>
      <c r="AA29002" s="110"/>
      <c r="AC29002" s="110"/>
    </row>
    <row r="29003" spans="19:29" x14ac:dyDescent="0.25">
      <c r="S29003" s="110"/>
      <c r="U29003" s="110"/>
      <c r="W29003" s="110"/>
      <c r="Y29003" s="110"/>
      <c r="AA29003" s="110"/>
      <c r="AC29003" s="110"/>
    </row>
    <row r="29004" spans="19:29" x14ac:dyDescent="0.25">
      <c r="S29004" s="110"/>
      <c r="U29004" s="110"/>
      <c r="W29004" s="110"/>
      <c r="Y29004" s="110"/>
      <c r="AA29004" s="110"/>
      <c r="AC29004" s="110"/>
    </row>
    <row r="29005" spans="19:29" x14ac:dyDescent="0.25">
      <c r="S29005" s="110"/>
      <c r="U29005" s="110"/>
      <c r="W29005" s="110"/>
      <c r="Y29005" s="110"/>
      <c r="AA29005" s="110"/>
      <c r="AC29005" s="110"/>
    </row>
    <row r="29006" spans="19:29" x14ac:dyDescent="0.25">
      <c r="S29006" s="111"/>
      <c r="U29006" s="111"/>
      <c r="W29006" s="111"/>
      <c r="Y29006" s="111"/>
      <c r="AA29006" s="111"/>
      <c r="AC29006" s="111"/>
    </row>
    <row r="29007" spans="19:29" x14ac:dyDescent="0.25">
      <c r="S29007" s="107"/>
      <c r="U29007" s="107"/>
      <c r="W29007" s="107"/>
      <c r="Y29007" s="107"/>
      <c r="AA29007" s="107"/>
      <c r="AC29007" s="107"/>
    </row>
    <row r="29008" spans="19:29" x14ac:dyDescent="0.25">
      <c r="S29008" s="108"/>
      <c r="U29008" s="108"/>
      <c r="W29008" s="108"/>
      <c r="Y29008" s="108"/>
      <c r="AA29008" s="108"/>
      <c r="AC29008" s="108"/>
    </row>
    <row r="29009" spans="19:29" x14ac:dyDescent="0.25">
      <c r="S29009" s="108"/>
      <c r="U29009" s="108"/>
      <c r="W29009" s="108"/>
      <c r="Y29009" s="108"/>
      <c r="AA29009" s="108"/>
      <c r="AC29009" s="108"/>
    </row>
    <row r="29010" spans="19:29" x14ac:dyDescent="0.25">
      <c r="S29010" s="109"/>
      <c r="U29010" s="109"/>
      <c r="W29010" s="109"/>
      <c r="Y29010" s="109"/>
      <c r="AA29010" s="109"/>
      <c r="AC29010" s="109"/>
    </row>
    <row r="29011" spans="19:29" x14ac:dyDescent="0.25">
      <c r="S29011" s="108"/>
      <c r="U29011" s="108"/>
      <c r="W29011" s="108"/>
      <c r="Y29011" s="108"/>
      <c r="AA29011" s="108"/>
      <c r="AC29011" s="108"/>
    </row>
    <row r="29012" spans="19:29" x14ac:dyDescent="0.25">
      <c r="S29012" s="108"/>
      <c r="U29012" s="108"/>
      <c r="W29012" s="108"/>
      <c r="Y29012" s="108"/>
      <c r="AA29012" s="108"/>
      <c r="AC29012" s="108"/>
    </row>
    <row r="29013" spans="19:29" x14ac:dyDescent="0.25">
      <c r="S29013" s="109"/>
      <c r="U29013" s="109"/>
      <c r="W29013" s="109"/>
      <c r="Y29013" s="109"/>
      <c r="AA29013" s="109"/>
      <c r="AC29013" s="109"/>
    </row>
    <row r="29014" spans="19:29" x14ac:dyDescent="0.25">
      <c r="S29014" s="108"/>
      <c r="U29014" s="108"/>
      <c r="W29014" s="108"/>
      <c r="Y29014" s="108"/>
      <c r="AA29014" s="108"/>
      <c r="AC29014" s="108"/>
    </row>
    <row r="29015" spans="19:29" x14ac:dyDescent="0.25">
      <c r="S29015" s="109"/>
      <c r="U29015" s="109"/>
      <c r="W29015" s="109"/>
      <c r="Y29015" s="109"/>
      <c r="AA29015" s="109"/>
      <c r="AC29015" s="109"/>
    </row>
    <row r="29016" spans="19:29" x14ac:dyDescent="0.25">
      <c r="S29016" s="108"/>
      <c r="U29016" s="108"/>
      <c r="W29016" s="108"/>
      <c r="Y29016" s="108"/>
      <c r="AA29016" s="108"/>
      <c r="AC29016" s="108"/>
    </row>
    <row r="29017" spans="19:29" x14ac:dyDescent="0.25">
      <c r="S29017" s="108"/>
      <c r="U29017" s="108"/>
      <c r="W29017" s="108"/>
      <c r="Y29017" s="108"/>
      <c r="AA29017" s="108"/>
      <c r="AC29017" s="108"/>
    </row>
    <row r="29018" spans="19:29" x14ac:dyDescent="0.25">
      <c r="S29018" s="108"/>
      <c r="U29018" s="108"/>
      <c r="W29018" s="108"/>
      <c r="Y29018" s="108"/>
      <c r="AA29018" s="108"/>
      <c r="AC29018" s="108"/>
    </row>
    <row r="29019" spans="19:29" x14ac:dyDescent="0.25">
      <c r="S29019" s="110"/>
      <c r="U29019" s="110"/>
      <c r="W29019" s="110"/>
      <c r="Y29019" s="110"/>
      <c r="AA29019" s="110"/>
      <c r="AC29019" s="110"/>
    </row>
    <row r="29020" spans="19:29" x14ac:dyDescent="0.25">
      <c r="S29020" s="110"/>
      <c r="U29020" s="110"/>
      <c r="W29020" s="110"/>
      <c r="Y29020" s="110"/>
      <c r="AA29020" s="110"/>
      <c r="AC29020" s="110"/>
    </row>
    <row r="29021" spans="19:29" x14ac:dyDescent="0.25">
      <c r="S29021" s="110"/>
      <c r="U29021" s="110"/>
      <c r="W29021" s="110"/>
      <c r="Y29021" s="110"/>
      <c r="AA29021" s="110"/>
      <c r="AC29021" s="110"/>
    </row>
    <row r="29022" spans="19:29" x14ac:dyDescent="0.25">
      <c r="S29022" s="110"/>
      <c r="U29022" s="110"/>
      <c r="W29022" s="110"/>
      <c r="Y29022" s="110"/>
      <c r="AA29022" s="110"/>
      <c r="AC29022" s="110"/>
    </row>
    <row r="29023" spans="19:29" x14ac:dyDescent="0.25">
      <c r="S29023" s="111"/>
      <c r="U29023" s="111"/>
      <c r="W29023" s="111"/>
      <c r="Y29023" s="111"/>
      <c r="AA29023" s="111"/>
      <c r="AC29023" s="111"/>
    </row>
    <row r="29024" spans="19:29" x14ac:dyDescent="0.25">
      <c r="S29024" s="107"/>
      <c r="U29024" s="107"/>
      <c r="W29024" s="107"/>
      <c r="Y29024" s="107"/>
      <c r="AA29024" s="107"/>
      <c r="AC29024" s="107"/>
    </row>
    <row r="29025" spans="19:29" x14ac:dyDescent="0.25">
      <c r="S29025" s="108"/>
      <c r="U29025" s="108"/>
      <c r="W29025" s="108"/>
      <c r="Y29025" s="108"/>
      <c r="AA29025" s="108"/>
      <c r="AC29025" s="108"/>
    </row>
    <row r="29026" spans="19:29" x14ac:dyDescent="0.25">
      <c r="S29026" s="108"/>
      <c r="U29026" s="108"/>
      <c r="W29026" s="108"/>
      <c r="Y29026" s="108"/>
      <c r="AA29026" s="108"/>
      <c r="AC29026" s="108"/>
    </row>
    <row r="29027" spans="19:29" x14ac:dyDescent="0.25">
      <c r="S29027" s="109"/>
      <c r="U29027" s="109"/>
      <c r="W29027" s="109"/>
      <c r="Y29027" s="109"/>
      <c r="AA29027" s="109"/>
      <c r="AC29027" s="109"/>
    </row>
    <row r="29028" spans="19:29" x14ac:dyDescent="0.25">
      <c r="S29028" s="108"/>
      <c r="U29028" s="108"/>
      <c r="W29028" s="108"/>
      <c r="Y29028" s="108"/>
      <c r="AA29028" s="108"/>
      <c r="AC29028" s="108"/>
    </row>
    <row r="29029" spans="19:29" x14ac:dyDescent="0.25">
      <c r="S29029" s="108"/>
      <c r="U29029" s="108"/>
      <c r="W29029" s="108"/>
      <c r="Y29029" s="108"/>
      <c r="AA29029" s="108"/>
      <c r="AC29029" s="108"/>
    </row>
    <row r="29030" spans="19:29" x14ac:dyDescent="0.25">
      <c r="S29030" s="109"/>
      <c r="U29030" s="109"/>
      <c r="W29030" s="109"/>
      <c r="Y29030" s="109"/>
      <c r="AA29030" s="109"/>
      <c r="AC29030" s="109"/>
    </row>
    <row r="29031" spans="19:29" x14ac:dyDescent="0.25">
      <c r="S29031" s="108"/>
      <c r="U29031" s="108"/>
      <c r="W29031" s="108"/>
      <c r="Y29031" s="108"/>
      <c r="AA29031" s="108"/>
      <c r="AC29031" s="108"/>
    </row>
    <row r="29032" spans="19:29" x14ac:dyDescent="0.25">
      <c r="S29032" s="109"/>
      <c r="U29032" s="109"/>
      <c r="W29032" s="109"/>
      <c r="Y29032" s="109"/>
      <c r="AA29032" s="109"/>
      <c r="AC29032" s="109"/>
    </row>
    <row r="29033" spans="19:29" x14ac:dyDescent="0.25">
      <c r="S29033" s="108"/>
      <c r="U29033" s="108"/>
      <c r="W29033" s="108"/>
      <c r="Y29033" s="108"/>
      <c r="AA29033" s="108"/>
      <c r="AC29033" s="108"/>
    </row>
    <row r="29034" spans="19:29" x14ac:dyDescent="0.25">
      <c r="S29034" s="108"/>
      <c r="U29034" s="108"/>
      <c r="W29034" s="108"/>
      <c r="Y29034" s="108"/>
      <c r="AA29034" s="108"/>
      <c r="AC29034" s="108"/>
    </row>
    <row r="29035" spans="19:29" x14ac:dyDescent="0.25">
      <c r="S29035" s="108"/>
      <c r="U29035" s="108"/>
      <c r="W29035" s="108"/>
      <c r="Y29035" s="108"/>
      <c r="AA29035" s="108"/>
      <c r="AC29035" s="108"/>
    </row>
    <row r="29036" spans="19:29" x14ac:dyDescent="0.25">
      <c r="S29036" s="110"/>
      <c r="U29036" s="110"/>
      <c r="W29036" s="110"/>
      <c r="Y29036" s="110"/>
      <c r="AA29036" s="110"/>
      <c r="AC29036" s="110"/>
    </row>
    <row r="29037" spans="19:29" x14ac:dyDescent="0.25">
      <c r="S29037" s="110"/>
      <c r="U29037" s="110"/>
      <c r="W29037" s="110"/>
      <c r="Y29037" s="110"/>
      <c r="AA29037" s="110"/>
      <c r="AC29037" s="110"/>
    </row>
    <row r="29038" spans="19:29" x14ac:dyDescent="0.25">
      <c r="S29038" s="110"/>
      <c r="U29038" s="110"/>
      <c r="W29038" s="110"/>
      <c r="Y29038" s="110"/>
      <c r="AA29038" s="110"/>
      <c r="AC29038" s="110"/>
    </row>
    <row r="29039" spans="19:29" x14ac:dyDescent="0.25">
      <c r="S29039" s="110"/>
      <c r="U29039" s="110"/>
      <c r="W29039" s="110"/>
      <c r="Y29039" s="110"/>
      <c r="AA29039" s="110"/>
      <c r="AC29039" s="110"/>
    </row>
    <row r="29040" spans="19:29" x14ac:dyDescent="0.25">
      <c r="S29040" s="111"/>
      <c r="U29040" s="111"/>
      <c r="W29040" s="111"/>
      <c r="Y29040" s="111"/>
      <c r="AA29040" s="111"/>
      <c r="AC29040" s="111"/>
    </row>
    <row r="29041" spans="19:29" x14ac:dyDescent="0.25">
      <c r="S29041" s="107"/>
      <c r="U29041" s="107"/>
      <c r="W29041" s="107"/>
      <c r="Y29041" s="107"/>
      <c r="AA29041" s="107"/>
      <c r="AC29041" s="107"/>
    </row>
    <row r="29042" spans="19:29" x14ac:dyDescent="0.25">
      <c r="S29042" s="108"/>
      <c r="U29042" s="108"/>
      <c r="W29042" s="108"/>
      <c r="Y29042" s="108"/>
      <c r="AA29042" s="108"/>
      <c r="AC29042" s="108"/>
    </row>
    <row r="29043" spans="19:29" x14ac:dyDescent="0.25">
      <c r="S29043" s="108"/>
      <c r="U29043" s="108"/>
      <c r="W29043" s="108"/>
      <c r="Y29043" s="108"/>
      <c r="AA29043" s="108"/>
      <c r="AC29043" s="108"/>
    </row>
    <row r="29044" spans="19:29" x14ac:dyDescent="0.25">
      <c r="S29044" s="109"/>
      <c r="U29044" s="109"/>
      <c r="W29044" s="109"/>
      <c r="Y29044" s="109"/>
      <c r="AA29044" s="109"/>
      <c r="AC29044" s="109"/>
    </row>
    <row r="29045" spans="19:29" x14ac:dyDescent="0.25">
      <c r="S29045" s="108"/>
      <c r="U29045" s="108"/>
      <c r="W29045" s="108"/>
      <c r="Y29045" s="108"/>
      <c r="AA29045" s="108"/>
      <c r="AC29045" s="108"/>
    </row>
    <row r="29046" spans="19:29" x14ac:dyDescent="0.25">
      <c r="S29046" s="108"/>
      <c r="U29046" s="108"/>
      <c r="W29046" s="108"/>
      <c r="Y29046" s="108"/>
      <c r="AA29046" s="108"/>
      <c r="AC29046" s="108"/>
    </row>
    <row r="29047" spans="19:29" x14ac:dyDescent="0.25">
      <c r="S29047" s="109"/>
      <c r="U29047" s="109"/>
      <c r="W29047" s="109"/>
      <c r="Y29047" s="109"/>
      <c r="AA29047" s="109"/>
      <c r="AC29047" s="109"/>
    </row>
    <row r="29048" spans="19:29" x14ac:dyDescent="0.25">
      <c r="S29048" s="108"/>
      <c r="U29048" s="108"/>
      <c r="W29048" s="108"/>
      <c r="Y29048" s="108"/>
      <c r="AA29048" s="108"/>
      <c r="AC29048" s="108"/>
    </row>
    <row r="29049" spans="19:29" x14ac:dyDescent="0.25">
      <c r="S29049" s="109"/>
      <c r="U29049" s="109"/>
      <c r="W29049" s="109"/>
      <c r="Y29049" s="109"/>
      <c r="AA29049" s="109"/>
      <c r="AC29049" s="109"/>
    </row>
    <row r="29050" spans="19:29" x14ac:dyDescent="0.25">
      <c r="S29050" s="108"/>
      <c r="U29050" s="108"/>
      <c r="W29050" s="108"/>
      <c r="Y29050" s="108"/>
      <c r="AA29050" s="108"/>
      <c r="AC29050" s="108"/>
    </row>
    <row r="29051" spans="19:29" x14ac:dyDescent="0.25">
      <c r="S29051" s="108"/>
      <c r="U29051" s="108"/>
      <c r="W29051" s="108"/>
      <c r="Y29051" s="108"/>
      <c r="AA29051" s="108"/>
      <c r="AC29051" s="108"/>
    </row>
    <row r="29052" spans="19:29" x14ac:dyDescent="0.25">
      <c r="S29052" s="108"/>
      <c r="U29052" s="108"/>
      <c r="W29052" s="108"/>
      <c r="Y29052" s="108"/>
      <c r="AA29052" s="108"/>
      <c r="AC29052" s="108"/>
    </row>
    <row r="29053" spans="19:29" x14ac:dyDescent="0.25">
      <c r="S29053" s="110"/>
      <c r="U29053" s="110"/>
      <c r="W29053" s="110"/>
      <c r="Y29053" s="110"/>
      <c r="AA29053" s="110"/>
      <c r="AC29053" s="110"/>
    </row>
    <row r="29054" spans="19:29" x14ac:dyDescent="0.25">
      <c r="S29054" s="110"/>
      <c r="U29054" s="110"/>
      <c r="W29054" s="110"/>
      <c r="Y29054" s="110"/>
      <c r="AA29054" s="110"/>
      <c r="AC29054" s="110"/>
    </row>
    <row r="29055" spans="19:29" x14ac:dyDescent="0.25">
      <c r="S29055" s="110"/>
      <c r="U29055" s="110"/>
      <c r="W29055" s="110"/>
      <c r="Y29055" s="110"/>
      <c r="AA29055" s="110"/>
      <c r="AC29055" s="110"/>
    </row>
    <row r="29056" spans="19:29" x14ac:dyDescent="0.25">
      <c r="S29056" s="110"/>
      <c r="U29056" s="110"/>
      <c r="W29056" s="110"/>
      <c r="Y29056" s="110"/>
      <c r="AA29056" s="110"/>
      <c r="AC29056" s="110"/>
    </row>
    <row r="29057" spans="19:29" x14ac:dyDescent="0.25">
      <c r="S29057" s="111"/>
      <c r="U29057" s="111"/>
      <c r="W29057" s="111"/>
      <c r="Y29057" s="111"/>
      <c r="AA29057" s="111"/>
      <c r="AC29057" s="111"/>
    </row>
    <row r="29058" spans="19:29" x14ac:dyDescent="0.25">
      <c r="S29058" s="107"/>
      <c r="U29058" s="107"/>
      <c r="W29058" s="107"/>
      <c r="Y29058" s="107"/>
      <c r="AA29058" s="107"/>
      <c r="AC29058" s="107"/>
    </row>
    <row r="29059" spans="19:29" x14ac:dyDescent="0.25">
      <c r="S29059" s="108"/>
      <c r="U29059" s="108"/>
      <c r="W29059" s="108"/>
      <c r="Y29059" s="108"/>
      <c r="AA29059" s="108"/>
      <c r="AC29059" s="108"/>
    </row>
    <row r="29060" spans="19:29" x14ac:dyDescent="0.25">
      <c r="S29060" s="108"/>
      <c r="U29060" s="108"/>
      <c r="W29060" s="108"/>
      <c r="Y29060" s="108"/>
      <c r="AA29060" s="108"/>
      <c r="AC29060" s="108"/>
    </row>
    <row r="29061" spans="19:29" x14ac:dyDescent="0.25">
      <c r="S29061" s="109"/>
      <c r="U29061" s="109"/>
      <c r="W29061" s="109"/>
      <c r="Y29061" s="109"/>
      <c r="AA29061" s="109"/>
      <c r="AC29061" s="109"/>
    </row>
    <row r="29062" spans="19:29" x14ac:dyDescent="0.25">
      <c r="S29062" s="108"/>
      <c r="U29062" s="108"/>
      <c r="W29062" s="108"/>
      <c r="Y29062" s="108"/>
      <c r="AA29062" s="108"/>
      <c r="AC29062" s="108"/>
    </row>
    <row r="29063" spans="19:29" x14ac:dyDescent="0.25">
      <c r="S29063" s="108"/>
      <c r="U29063" s="108"/>
      <c r="W29063" s="108"/>
      <c r="Y29063" s="108"/>
      <c r="AA29063" s="108"/>
      <c r="AC29063" s="108"/>
    </row>
    <row r="29064" spans="19:29" x14ac:dyDescent="0.25">
      <c r="S29064" s="109"/>
      <c r="U29064" s="109"/>
      <c r="W29064" s="109"/>
      <c r="Y29064" s="109"/>
      <c r="AA29064" s="109"/>
      <c r="AC29064" s="109"/>
    </row>
    <row r="29065" spans="19:29" x14ac:dyDescent="0.25">
      <c r="S29065" s="108"/>
      <c r="U29065" s="108"/>
      <c r="W29065" s="108"/>
      <c r="Y29065" s="108"/>
      <c r="AA29065" s="108"/>
      <c r="AC29065" s="108"/>
    </row>
    <row r="29066" spans="19:29" x14ac:dyDescent="0.25">
      <c r="S29066" s="109"/>
      <c r="U29066" s="109"/>
      <c r="W29066" s="109"/>
      <c r="Y29066" s="109"/>
      <c r="AA29066" s="109"/>
      <c r="AC29066" s="109"/>
    </row>
    <row r="29067" spans="19:29" x14ac:dyDescent="0.25">
      <c r="S29067" s="108"/>
      <c r="U29067" s="108"/>
      <c r="W29067" s="108"/>
      <c r="Y29067" s="108"/>
      <c r="AA29067" s="108"/>
      <c r="AC29067" s="108"/>
    </row>
    <row r="29068" spans="19:29" x14ac:dyDescent="0.25">
      <c r="S29068" s="108"/>
      <c r="U29068" s="108"/>
      <c r="W29068" s="108"/>
      <c r="Y29068" s="108"/>
      <c r="AA29068" s="108"/>
      <c r="AC29068" s="108"/>
    </row>
    <row r="29069" spans="19:29" x14ac:dyDescent="0.25">
      <c r="S29069" s="108"/>
      <c r="U29069" s="108"/>
      <c r="W29069" s="108"/>
      <c r="Y29069" s="108"/>
      <c r="AA29069" s="108"/>
      <c r="AC29069" s="108"/>
    </row>
    <row r="29070" spans="19:29" x14ac:dyDescent="0.25">
      <c r="S29070" s="110"/>
      <c r="U29070" s="110"/>
      <c r="W29070" s="110"/>
      <c r="Y29070" s="110"/>
      <c r="AA29070" s="110"/>
      <c r="AC29070" s="110"/>
    </row>
    <row r="29071" spans="19:29" x14ac:dyDescent="0.25">
      <c r="S29071" s="110"/>
      <c r="U29071" s="110"/>
      <c r="W29071" s="110"/>
      <c r="Y29071" s="110"/>
      <c r="AA29071" s="110"/>
      <c r="AC29071" s="110"/>
    </row>
    <row r="29072" spans="19:29" x14ac:dyDescent="0.25">
      <c r="S29072" s="110"/>
      <c r="U29072" s="110"/>
      <c r="W29072" s="110"/>
      <c r="Y29072" s="110"/>
      <c r="AA29072" s="110"/>
      <c r="AC29072" s="110"/>
    </row>
    <row r="29073" spans="19:29" x14ac:dyDescent="0.25">
      <c r="S29073" s="110"/>
      <c r="U29073" s="110"/>
      <c r="W29073" s="110"/>
      <c r="Y29073" s="110"/>
      <c r="AA29073" s="110"/>
      <c r="AC29073" s="110"/>
    </row>
    <row r="29074" spans="19:29" x14ac:dyDescent="0.25">
      <c r="S29074" s="111"/>
      <c r="U29074" s="111"/>
      <c r="W29074" s="111"/>
      <c r="Y29074" s="111"/>
      <c r="AA29074" s="111"/>
      <c r="AC29074" s="111"/>
    </row>
    <row r="29075" spans="19:29" x14ac:dyDescent="0.25">
      <c r="S29075" s="107"/>
      <c r="U29075" s="107"/>
      <c r="W29075" s="107"/>
      <c r="Y29075" s="107"/>
      <c r="AA29075" s="107"/>
      <c r="AC29075" s="107"/>
    </row>
    <row r="29076" spans="19:29" x14ac:dyDescent="0.25">
      <c r="S29076" s="108"/>
      <c r="U29076" s="108"/>
      <c r="W29076" s="108"/>
      <c r="Y29076" s="108"/>
      <c r="AA29076" s="108"/>
      <c r="AC29076" s="108"/>
    </row>
    <row r="29077" spans="19:29" x14ac:dyDescent="0.25">
      <c r="S29077" s="108"/>
      <c r="U29077" s="108"/>
      <c r="W29077" s="108"/>
      <c r="Y29077" s="108"/>
      <c r="AA29077" s="108"/>
      <c r="AC29077" s="108"/>
    </row>
    <row r="29078" spans="19:29" x14ac:dyDescent="0.25">
      <c r="S29078" s="109"/>
      <c r="U29078" s="109"/>
      <c r="W29078" s="109"/>
      <c r="Y29078" s="109"/>
      <c r="AA29078" s="109"/>
      <c r="AC29078" s="109"/>
    </row>
    <row r="29079" spans="19:29" x14ac:dyDescent="0.25">
      <c r="S29079" s="108"/>
      <c r="U29079" s="108"/>
      <c r="W29079" s="108"/>
      <c r="Y29079" s="108"/>
      <c r="AA29079" s="108"/>
      <c r="AC29079" s="108"/>
    </row>
    <row r="29080" spans="19:29" x14ac:dyDescent="0.25">
      <c r="S29080" s="108"/>
      <c r="U29080" s="108"/>
      <c r="W29080" s="108"/>
      <c r="Y29080" s="108"/>
      <c r="AA29080" s="108"/>
      <c r="AC29080" s="108"/>
    </row>
    <row r="29081" spans="19:29" x14ac:dyDescent="0.25">
      <c r="S29081" s="109"/>
      <c r="U29081" s="109"/>
      <c r="W29081" s="109"/>
      <c r="Y29081" s="109"/>
      <c r="AA29081" s="109"/>
      <c r="AC29081" s="109"/>
    </row>
    <row r="29082" spans="19:29" x14ac:dyDescent="0.25">
      <c r="S29082" s="108"/>
      <c r="U29082" s="108"/>
      <c r="W29082" s="108"/>
      <c r="Y29082" s="108"/>
      <c r="AA29082" s="108"/>
      <c r="AC29082" s="108"/>
    </row>
    <row r="29083" spans="19:29" x14ac:dyDescent="0.25">
      <c r="S29083" s="109"/>
      <c r="U29083" s="109"/>
      <c r="W29083" s="109"/>
      <c r="Y29083" s="109"/>
      <c r="AA29083" s="109"/>
      <c r="AC29083" s="109"/>
    </row>
    <row r="29084" spans="19:29" x14ac:dyDescent="0.25">
      <c r="S29084" s="108"/>
      <c r="U29084" s="108"/>
      <c r="W29084" s="108"/>
      <c r="Y29084" s="108"/>
      <c r="AA29084" s="108"/>
      <c r="AC29084" s="108"/>
    </row>
    <row r="29085" spans="19:29" x14ac:dyDescent="0.25">
      <c r="S29085" s="108"/>
      <c r="U29085" s="108"/>
      <c r="W29085" s="108"/>
      <c r="Y29085" s="108"/>
      <c r="AA29085" s="108"/>
      <c r="AC29085" s="108"/>
    </row>
    <row r="29086" spans="19:29" x14ac:dyDescent="0.25">
      <c r="S29086" s="108"/>
      <c r="U29086" s="108"/>
      <c r="W29086" s="108"/>
      <c r="Y29086" s="108"/>
      <c r="AA29086" s="108"/>
      <c r="AC29086" s="108"/>
    </row>
    <row r="29087" spans="19:29" x14ac:dyDescent="0.25">
      <c r="S29087" s="110"/>
      <c r="U29087" s="110"/>
      <c r="W29087" s="110"/>
      <c r="Y29087" s="110"/>
      <c r="AA29087" s="110"/>
      <c r="AC29087" s="110"/>
    </row>
    <row r="29088" spans="19:29" x14ac:dyDescent="0.25">
      <c r="S29088" s="110"/>
      <c r="U29088" s="110"/>
      <c r="W29088" s="110"/>
      <c r="Y29088" s="110"/>
      <c r="AA29088" s="110"/>
      <c r="AC29088" s="110"/>
    </row>
    <row r="29089" spans="19:29" x14ac:dyDescent="0.25">
      <c r="S29089" s="110"/>
      <c r="U29089" s="110"/>
      <c r="W29089" s="110"/>
      <c r="Y29089" s="110"/>
      <c r="AA29089" s="110"/>
      <c r="AC29089" s="110"/>
    </row>
    <row r="29090" spans="19:29" x14ac:dyDescent="0.25">
      <c r="S29090" s="110"/>
      <c r="U29090" s="110"/>
      <c r="W29090" s="110"/>
      <c r="Y29090" s="110"/>
      <c r="AA29090" s="110"/>
      <c r="AC29090" s="110"/>
    </row>
    <row r="29091" spans="19:29" x14ac:dyDescent="0.25">
      <c r="S29091" s="111"/>
      <c r="U29091" s="111"/>
      <c r="W29091" s="111"/>
      <c r="Y29091" s="111"/>
      <c r="AA29091" s="111"/>
      <c r="AC29091" s="111"/>
    </row>
    <row r="29092" spans="19:29" x14ac:dyDescent="0.25">
      <c r="S29092" s="107"/>
      <c r="U29092" s="107"/>
      <c r="W29092" s="107"/>
      <c r="Y29092" s="107"/>
      <c r="AA29092" s="107"/>
      <c r="AC29092" s="107"/>
    </row>
    <row r="29093" spans="19:29" x14ac:dyDescent="0.25">
      <c r="S29093" s="108"/>
      <c r="U29093" s="108"/>
      <c r="W29093" s="108"/>
      <c r="Y29093" s="108"/>
      <c r="AA29093" s="108"/>
      <c r="AC29093" s="108"/>
    </row>
    <row r="29094" spans="19:29" x14ac:dyDescent="0.25">
      <c r="S29094" s="108"/>
      <c r="U29094" s="108"/>
      <c r="W29094" s="108"/>
      <c r="Y29094" s="108"/>
      <c r="AA29094" s="108"/>
      <c r="AC29094" s="108"/>
    </row>
    <row r="29095" spans="19:29" x14ac:dyDescent="0.25">
      <c r="S29095" s="109"/>
      <c r="U29095" s="109"/>
      <c r="W29095" s="109"/>
      <c r="Y29095" s="109"/>
      <c r="AA29095" s="109"/>
      <c r="AC29095" s="109"/>
    </row>
    <row r="29096" spans="19:29" x14ac:dyDescent="0.25">
      <c r="S29096" s="108"/>
      <c r="U29096" s="108"/>
      <c r="W29096" s="108"/>
      <c r="Y29096" s="108"/>
      <c r="AA29096" s="108"/>
      <c r="AC29096" s="108"/>
    </row>
    <row r="29097" spans="19:29" x14ac:dyDescent="0.25">
      <c r="S29097" s="108"/>
      <c r="U29097" s="108"/>
      <c r="W29097" s="108"/>
      <c r="Y29097" s="108"/>
      <c r="AA29097" s="108"/>
      <c r="AC29097" s="108"/>
    </row>
    <row r="29098" spans="19:29" x14ac:dyDescent="0.25">
      <c r="S29098" s="109"/>
      <c r="U29098" s="109"/>
      <c r="W29098" s="109"/>
      <c r="Y29098" s="109"/>
      <c r="AA29098" s="109"/>
      <c r="AC29098" s="109"/>
    </row>
    <row r="29099" spans="19:29" x14ac:dyDescent="0.25">
      <c r="S29099" s="108"/>
      <c r="U29099" s="108"/>
      <c r="W29099" s="108"/>
      <c r="Y29099" s="108"/>
      <c r="AA29099" s="108"/>
      <c r="AC29099" s="108"/>
    </row>
    <row r="29100" spans="19:29" x14ac:dyDescent="0.25">
      <c r="S29100" s="109"/>
      <c r="U29100" s="109"/>
      <c r="W29100" s="109"/>
      <c r="Y29100" s="109"/>
      <c r="AA29100" s="109"/>
      <c r="AC29100" s="109"/>
    </row>
    <row r="29101" spans="19:29" x14ac:dyDescent="0.25">
      <c r="S29101" s="108"/>
      <c r="U29101" s="108"/>
      <c r="W29101" s="108"/>
      <c r="Y29101" s="108"/>
      <c r="AA29101" s="108"/>
      <c r="AC29101" s="108"/>
    </row>
    <row r="29102" spans="19:29" x14ac:dyDescent="0.25">
      <c r="S29102" s="108"/>
      <c r="U29102" s="108"/>
      <c r="W29102" s="108"/>
      <c r="Y29102" s="108"/>
      <c r="AA29102" s="108"/>
      <c r="AC29102" s="108"/>
    </row>
    <row r="29103" spans="19:29" x14ac:dyDescent="0.25">
      <c r="S29103" s="108"/>
      <c r="U29103" s="108"/>
      <c r="W29103" s="108"/>
      <c r="Y29103" s="108"/>
      <c r="AA29103" s="108"/>
      <c r="AC29103" s="108"/>
    </row>
    <row r="29104" spans="19:29" x14ac:dyDescent="0.25">
      <c r="S29104" s="110"/>
      <c r="U29104" s="110"/>
      <c r="W29104" s="110"/>
      <c r="Y29104" s="110"/>
      <c r="AA29104" s="110"/>
      <c r="AC29104" s="110"/>
    </row>
    <row r="29105" spans="19:29" x14ac:dyDescent="0.25">
      <c r="S29105" s="110"/>
      <c r="U29105" s="110"/>
      <c r="W29105" s="110"/>
      <c r="Y29105" s="110"/>
      <c r="AA29105" s="110"/>
      <c r="AC29105" s="110"/>
    </row>
    <row r="29106" spans="19:29" x14ac:dyDescent="0.25">
      <c r="S29106" s="110"/>
      <c r="U29106" s="110"/>
      <c r="W29106" s="110"/>
      <c r="Y29106" s="110"/>
      <c r="AA29106" s="110"/>
      <c r="AC29106" s="110"/>
    </row>
    <row r="29107" spans="19:29" x14ac:dyDescent="0.25">
      <c r="S29107" s="110"/>
      <c r="U29107" s="110"/>
      <c r="W29107" s="110"/>
      <c r="Y29107" s="110"/>
      <c r="AA29107" s="110"/>
      <c r="AC29107" s="110"/>
    </row>
    <row r="29108" spans="19:29" x14ac:dyDescent="0.25">
      <c r="S29108" s="111"/>
      <c r="U29108" s="111"/>
      <c r="W29108" s="111"/>
      <c r="Y29108" s="111"/>
      <c r="AA29108" s="111"/>
      <c r="AC29108" s="111"/>
    </row>
    <row r="29109" spans="19:29" x14ac:dyDescent="0.25">
      <c r="S29109" s="107"/>
      <c r="U29109" s="107"/>
      <c r="W29109" s="107"/>
      <c r="Y29109" s="107"/>
      <c r="AA29109" s="107"/>
      <c r="AC29109" s="107"/>
    </row>
    <row r="29110" spans="19:29" x14ac:dyDescent="0.25">
      <c r="S29110" s="108"/>
      <c r="U29110" s="108"/>
      <c r="W29110" s="108"/>
      <c r="Y29110" s="108"/>
      <c r="AA29110" s="108"/>
      <c r="AC29110" s="108"/>
    </row>
    <row r="29111" spans="19:29" x14ac:dyDescent="0.25">
      <c r="S29111" s="108"/>
      <c r="U29111" s="108"/>
      <c r="W29111" s="108"/>
      <c r="Y29111" s="108"/>
      <c r="AA29111" s="108"/>
      <c r="AC29111" s="108"/>
    </row>
    <row r="29112" spans="19:29" x14ac:dyDescent="0.25">
      <c r="S29112" s="109"/>
      <c r="U29112" s="109"/>
      <c r="W29112" s="109"/>
      <c r="Y29112" s="109"/>
      <c r="AA29112" s="109"/>
      <c r="AC29112" s="109"/>
    </row>
    <row r="29113" spans="19:29" x14ac:dyDescent="0.25">
      <c r="S29113" s="108"/>
      <c r="U29113" s="108"/>
      <c r="W29113" s="108"/>
      <c r="Y29113" s="108"/>
      <c r="AA29113" s="108"/>
      <c r="AC29113" s="108"/>
    </row>
    <row r="29114" spans="19:29" x14ac:dyDescent="0.25">
      <c r="S29114" s="108"/>
      <c r="U29114" s="108"/>
      <c r="W29114" s="108"/>
      <c r="Y29114" s="108"/>
      <c r="AA29114" s="108"/>
      <c r="AC29114" s="108"/>
    </row>
    <row r="29115" spans="19:29" x14ac:dyDescent="0.25">
      <c r="S29115" s="109"/>
      <c r="U29115" s="109"/>
      <c r="W29115" s="109"/>
      <c r="Y29115" s="109"/>
      <c r="AA29115" s="109"/>
      <c r="AC29115" s="109"/>
    </row>
    <row r="29116" spans="19:29" x14ac:dyDescent="0.25">
      <c r="S29116" s="108"/>
      <c r="U29116" s="108"/>
      <c r="W29116" s="108"/>
      <c r="Y29116" s="108"/>
      <c r="AA29116" s="108"/>
      <c r="AC29116" s="108"/>
    </row>
    <row r="29117" spans="19:29" x14ac:dyDescent="0.25">
      <c r="S29117" s="109"/>
      <c r="U29117" s="109"/>
      <c r="W29117" s="109"/>
      <c r="Y29117" s="109"/>
      <c r="AA29117" s="109"/>
      <c r="AC29117" s="109"/>
    </row>
    <row r="29118" spans="19:29" x14ac:dyDescent="0.25">
      <c r="S29118" s="108"/>
      <c r="U29118" s="108"/>
      <c r="W29118" s="108"/>
      <c r="Y29118" s="108"/>
      <c r="AA29118" s="108"/>
      <c r="AC29118" s="108"/>
    </row>
    <row r="29119" spans="19:29" x14ac:dyDescent="0.25">
      <c r="S29119" s="108"/>
      <c r="U29119" s="108"/>
      <c r="W29119" s="108"/>
      <c r="Y29119" s="108"/>
      <c r="AA29119" s="108"/>
      <c r="AC29119" s="108"/>
    </row>
    <row r="29120" spans="19:29" x14ac:dyDescent="0.25">
      <c r="S29120" s="108"/>
      <c r="U29120" s="108"/>
      <c r="W29120" s="108"/>
      <c r="Y29120" s="108"/>
      <c r="AA29120" s="108"/>
      <c r="AC29120" s="108"/>
    </row>
    <row r="29121" spans="19:29" x14ac:dyDescent="0.25">
      <c r="S29121" s="110"/>
      <c r="U29121" s="110"/>
      <c r="W29121" s="110"/>
      <c r="Y29121" s="110"/>
      <c r="AA29121" s="110"/>
      <c r="AC29121" s="110"/>
    </row>
    <row r="29122" spans="19:29" x14ac:dyDescent="0.25">
      <c r="S29122" s="110"/>
      <c r="U29122" s="110"/>
      <c r="W29122" s="110"/>
      <c r="Y29122" s="110"/>
      <c r="AA29122" s="110"/>
      <c r="AC29122" s="110"/>
    </row>
    <row r="29123" spans="19:29" x14ac:dyDescent="0.25">
      <c r="S29123" s="110"/>
      <c r="U29123" s="110"/>
      <c r="W29123" s="110"/>
      <c r="Y29123" s="110"/>
      <c r="AA29123" s="110"/>
      <c r="AC29123" s="110"/>
    </row>
    <row r="29124" spans="19:29" x14ac:dyDescent="0.25">
      <c r="S29124" s="110"/>
      <c r="U29124" s="110"/>
      <c r="W29124" s="110"/>
      <c r="Y29124" s="110"/>
      <c r="AA29124" s="110"/>
      <c r="AC29124" s="110"/>
    </row>
    <row r="29125" spans="19:29" x14ac:dyDescent="0.25">
      <c r="S29125" s="111"/>
      <c r="U29125" s="111"/>
      <c r="W29125" s="111"/>
      <c r="Y29125" s="111"/>
      <c r="AA29125" s="111"/>
      <c r="AC29125" s="111"/>
    </row>
    <row r="29126" spans="19:29" x14ac:dyDescent="0.25">
      <c r="S29126" s="107"/>
      <c r="U29126" s="107"/>
      <c r="W29126" s="107"/>
      <c r="Y29126" s="107"/>
      <c r="AA29126" s="107"/>
      <c r="AC29126" s="107"/>
    </row>
    <row r="29127" spans="19:29" x14ac:dyDescent="0.25">
      <c r="S29127" s="108"/>
      <c r="U29127" s="108"/>
      <c r="W29127" s="108"/>
      <c r="Y29127" s="108"/>
      <c r="AA29127" s="108"/>
      <c r="AC29127" s="108"/>
    </row>
    <row r="29128" spans="19:29" x14ac:dyDescent="0.25">
      <c r="S29128" s="108"/>
      <c r="U29128" s="108"/>
      <c r="W29128" s="108"/>
      <c r="Y29128" s="108"/>
      <c r="AA29128" s="108"/>
      <c r="AC29128" s="108"/>
    </row>
    <row r="29129" spans="19:29" x14ac:dyDescent="0.25">
      <c r="S29129" s="109"/>
      <c r="U29129" s="109"/>
      <c r="W29129" s="109"/>
      <c r="Y29129" s="109"/>
      <c r="AA29129" s="109"/>
      <c r="AC29129" s="109"/>
    </row>
    <row r="29130" spans="19:29" x14ac:dyDescent="0.25">
      <c r="S29130" s="108"/>
      <c r="U29130" s="108"/>
      <c r="W29130" s="108"/>
      <c r="Y29130" s="108"/>
      <c r="AA29130" s="108"/>
      <c r="AC29130" s="108"/>
    </row>
    <row r="29131" spans="19:29" x14ac:dyDescent="0.25">
      <c r="S29131" s="108"/>
      <c r="U29131" s="108"/>
      <c r="W29131" s="108"/>
      <c r="Y29131" s="108"/>
      <c r="AA29131" s="108"/>
      <c r="AC29131" s="108"/>
    </row>
    <row r="29132" spans="19:29" x14ac:dyDescent="0.25">
      <c r="S29132" s="109"/>
      <c r="U29132" s="109"/>
      <c r="W29132" s="109"/>
      <c r="Y29132" s="109"/>
      <c r="AA29132" s="109"/>
      <c r="AC29132" s="109"/>
    </row>
    <row r="29133" spans="19:29" x14ac:dyDescent="0.25">
      <c r="S29133" s="108"/>
      <c r="U29133" s="108"/>
      <c r="W29133" s="108"/>
      <c r="Y29133" s="108"/>
      <c r="AA29133" s="108"/>
      <c r="AC29133" s="108"/>
    </row>
    <row r="29134" spans="19:29" x14ac:dyDescent="0.25">
      <c r="S29134" s="109"/>
      <c r="U29134" s="109"/>
      <c r="W29134" s="109"/>
      <c r="Y29134" s="109"/>
      <c r="AA29134" s="109"/>
      <c r="AC29134" s="109"/>
    </row>
    <row r="29135" spans="19:29" x14ac:dyDescent="0.25">
      <c r="S29135" s="108"/>
      <c r="U29135" s="108"/>
      <c r="W29135" s="108"/>
      <c r="Y29135" s="108"/>
      <c r="AA29135" s="108"/>
      <c r="AC29135" s="108"/>
    </row>
    <row r="29136" spans="19:29" x14ac:dyDescent="0.25">
      <c r="S29136" s="108"/>
      <c r="U29136" s="108"/>
      <c r="W29136" s="108"/>
      <c r="Y29136" s="108"/>
      <c r="AA29136" s="108"/>
      <c r="AC29136" s="108"/>
    </row>
    <row r="29137" spans="19:29" x14ac:dyDescent="0.25">
      <c r="S29137" s="108"/>
      <c r="U29137" s="108"/>
      <c r="W29137" s="108"/>
      <c r="Y29137" s="108"/>
      <c r="AA29137" s="108"/>
      <c r="AC29137" s="108"/>
    </row>
    <row r="29138" spans="19:29" x14ac:dyDescent="0.25">
      <c r="S29138" s="110"/>
      <c r="U29138" s="110"/>
      <c r="W29138" s="110"/>
      <c r="Y29138" s="110"/>
      <c r="AA29138" s="110"/>
      <c r="AC29138" s="110"/>
    </row>
    <row r="29139" spans="19:29" x14ac:dyDescent="0.25">
      <c r="S29139" s="110"/>
      <c r="U29139" s="110"/>
      <c r="W29139" s="110"/>
      <c r="Y29139" s="110"/>
      <c r="AA29139" s="110"/>
      <c r="AC29139" s="110"/>
    </row>
    <row r="29140" spans="19:29" x14ac:dyDescent="0.25">
      <c r="S29140" s="110"/>
      <c r="U29140" s="110"/>
      <c r="W29140" s="110"/>
      <c r="Y29140" s="110"/>
      <c r="AA29140" s="110"/>
      <c r="AC29140" s="110"/>
    </row>
    <row r="29141" spans="19:29" x14ac:dyDescent="0.25">
      <c r="S29141" s="110"/>
      <c r="U29141" s="110"/>
      <c r="W29141" s="110"/>
      <c r="Y29141" s="110"/>
      <c r="AA29141" s="110"/>
      <c r="AC29141" s="110"/>
    </row>
    <row r="29142" spans="19:29" x14ac:dyDescent="0.25">
      <c r="S29142" s="111"/>
      <c r="U29142" s="111"/>
      <c r="W29142" s="111"/>
      <c r="Y29142" s="111"/>
      <c r="AA29142" s="111"/>
      <c r="AC29142" s="111"/>
    </row>
    <row r="29143" spans="19:29" x14ac:dyDescent="0.25">
      <c r="S29143" s="107"/>
      <c r="U29143" s="107"/>
      <c r="W29143" s="107"/>
      <c r="Y29143" s="107"/>
      <c r="AA29143" s="107"/>
      <c r="AC29143" s="107"/>
    </row>
    <row r="29144" spans="19:29" x14ac:dyDescent="0.25">
      <c r="S29144" s="108"/>
      <c r="U29144" s="108"/>
      <c r="W29144" s="108"/>
      <c r="Y29144" s="108"/>
      <c r="AA29144" s="108"/>
      <c r="AC29144" s="108"/>
    </row>
    <row r="29145" spans="19:29" x14ac:dyDescent="0.25">
      <c r="S29145" s="108"/>
      <c r="U29145" s="108"/>
      <c r="W29145" s="108"/>
      <c r="Y29145" s="108"/>
      <c r="AA29145" s="108"/>
      <c r="AC29145" s="108"/>
    </row>
    <row r="29146" spans="19:29" x14ac:dyDescent="0.25">
      <c r="S29146" s="109"/>
      <c r="U29146" s="109"/>
      <c r="W29146" s="109"/>
      <c r="Y29146" s="109"/>
      <c r="AA29146" s="109"/>
      <c r="AC29146" s="109"/>
    </row>
    <row r="29147" spans="19:29" x14ac:dyDescent="0.25">
      <c r="S29147" s="108"/>
      <c r="U29147" s="108"/>
      <c r="W29147" s="108"/>
      <c r="Y29147" s="108"/>
      <c r="AA29147" s="108"/>
      <c r="AC29147" s="108"/>
    </row>
    <row r="29148" spans="19:29" x14ac:dyDescent="0.25">
      <c r="S29148" s="108"/>
      <c r="U29148" s="108"/>
      <c r="W29148" s="108"/>
      <c r="Y29148" s="108"/>
      <c r="AA29148" s="108"/>
      <c r="AC29148" s="108"/>
    </row>
    <row r="29149" spans="19:29" x14ac:dyDescent="0.25">
      <c r="S29149" s="109"/>
      <c r="U29149" s="109"/>
      <c r="W29149" s="109"/>
      <c r="Y29149" s="109"/>
      <c r="AA29149" s="109"/>
      <c r="AC29149" s="109"/>
    </row>
    <row r="29150" spans="19:29" x14ac:dyDescent="0.25">
      <c r="S29150" s="108"/>
      <c r="U29150" s="108"/>
      <c r="W29150" s="108"/>
      <c r="Y29150" s="108"/>
      <c r="AA29150" s="108"/>
      <c r="AC29150" s="108"/>
    </row>
    <row r="29151" spans="19:29" x14ac:dyDescent="0.25">
      <c r="S29151" s="109"/>
      <c r="U29151" s="109"/>
      <c r="W29151" s="109"/>
      <c r="Y29151" s="109"/>
      <c r="AA29151" s="109"/>
      <c r="AC29151" s="109"/>
    </row>
    <row r="29152" spans="19:29" x14ac:dyDescent="0.25">
      <c r="S29152" s="108"/>
      <c r="U29152" s="108"/>
      <c r="W29152" s="108"/>
      <c r="Y29152" s="108"/>
      <c r="AA29152" s="108"/>
      <c r="AC29152" s="108"/>
    </row>
    <row r="29153" spans="19:29" x14ac:dyDescent="0.25">
      <c r="S29153" s="108"/>
      <c r="U29153" s="108"/>
      <c r="W29153" s="108"/>
      <c r="Y29153" s="108"/>
      <c r="AA29153" s="108"/>
      <c r="AC29153" s="108"/>
    </row>
    <row r="29154" spans="19:29" x14ac:dyDescent="0.25">
      <c r="S29154" s="108"/>
      <c r="U29154" s="108"/>
      <c r="W29154" s="108"/>
      <c r="Y29154" s="108"/>
      <c r="AA29154" s="108"/>
      <c r="AC29154" s="108"/>
    </row>
    <row r="29155" spans="19:29" x14ac:dyDescent="0.25">
      <c r="S29155" s="110"/>
      <c r="U29155" s="110"/>
      <c r="W29155" s="110"/>
      <c r="Y29155" s="110"/>
      <c r="AA29155" s="110"/>
      <c r="AC29155" s="110"/>
    </row>
    <row r="29156" spans="19:29" x14ac:dyDescent="0.25">
      <c r="S29156" s="110"/>
      <c r="U29156" s="110"/>
      <c r="W29156" s="110"/>
      <c r="Y29156" s="110"/>
      <c r="AA29156" s="110"/>
      <c r="AC29156" s="110"/>
    </row>
    <row r="29157" spans="19:29" x14ac:dyDescent="0.25">
      <c r="S29157" s="110"/>
      <c r="U29157" s="110"/>
      <c r="W29157" s="110"/>
      <c r="Y29157" s="110"/>
      <c r="AA29157" s="110"/>
      <c r="AC29157" s="110"/>
    </row>
    <row r="29158" spans="19:29" x14ac:dyDescent="0.25">
      <c r="S29158" s="110"/>
      <c r="U29158" s="110"/>
      <c r="W29158" s="110"/>
      <c r="Y29158" s="110"/>
      <c r="AA29158" s="110"/>
      <c r="AC29158" s="110"/>
    </row>
    <row r="29159" spans="19:29" x14ac:dyDescent="0.25">
      <c r="S29159" s="111"/>
      <c r="U29159" s="111"/>
      <c r="W29159" s="111"/>
      <c r="Y29159" s="111"/>
      <c r="AA29159" s="111"/>
      <c r="AC29159" s="111"/>
    </row>
    <row r="29160" spans="19:29" x14ac:dyDescent="0.25">
      <c r="S29160" s="107"/>
      <c r="U29160" s="107"/>
      <c r="W29160" s="107"/>
      <c r="Y29160" s="107"/>
      <c r="AA29160" s="107"/>
      <c r="AC29160" s="107"/>
    </row>
    <row r="29161" spans="19:29" x14ac:dyDescent="0.25">
      <c r="S29161" s="108"/>
      <c r="U29161" s="108"/>
      <c r="W29161" s="108"/>
      <c r="Y29161" s="108"/>
      <c r="AA29161" s="108"/>
      <c r="AC29161" s="108"/>
    </row>
    <row r="29162" spans="19:29" x14ac:dyDescent="0.25">
      <c r="S29162" s="108"/>
      <c r="U29162" s="108"/>
      <c r="W29162" s="108"/>
      <c r="Y29162" s="108"/>
      <c r="AA29162" s="108"/>
      <c r="AC29162" s="108"/>
    </row>
    <row r="29163" spans="19:29" x14ac:dyDescent="0.25">
      <c r="S29163" s="109"/>
      <c r="U29163" s="109"/>
      <c r="W29163" s="109"/>
      <c r="Y29163" s="109"/>
      <c r="AA29163" s="109"/>
      <c r="AC29163" s="109"/>
    </row>
    <row r="29164" spans="19:29" x14ac:dyDescent="0.25">
      <c r="S29164" s="108"/>
      <c r="U29164" s="108"/>
      <c r="W29164" s="108"/>
      <c r="Y29164" s="108"/>
      <c r="AA29164" s="108"/>
      <c r="AC29164" s="108"/>
    </row>
    <row r="29165" spans="19:29" x14ac:dyDescent="0.25">
      <c r="S29165" s="108"/>
      <c r="U29165" s="108"/>
      <c r="W29165" s="108"/>
      <c r="Y29165" s="108"/>
      <c r="AA29165" s="108"/>
      <c r="AC29165" s="108"/>
    </row>
    <row r="29166" spans="19:29" x14ac:dyDescent="0.25">
      <c r="S29166" s="109"/>
      <c r="U29166" s="109"/>
      <c r="W29166" s="109"/>
      <c r="Y29166" s="109"/>
      <c r="AA29166" s="109"/>
      <c r="AC29166" s="109"/>
    </row>
    <row r="29167" spans="19:29" x14ac:dyDescent="0.25">
      <c r="S29167" s="108"/>
      <c r="U29167" s="108"/>
      <c r="W29167" s="108"/>
      <c r="Y29167" s="108"/>
      <c r="AA29167" s="108"/>
      <c r="AC29167" s="108"/>
    </row>
    <row r="29168" spans="19:29" x14ac:dyDescent="0.25">
      <c r="S29168" s="109"/>
      <c r="U29168" s="109"/>
      <c r="W29168" s="109"/>
      <c r="Y29168" s="109"/>
      <c r="AA29168" s="109"/>
      <c r="AC29168" s="109"/>
    </row>
    <row r="29169" spans="19:29" x14ac:dyDescent="0.25">
      <c r="S29169" s="108"/>
      <c r="U29169" s="108"/>
      <c r="W29169" s="108"/>
      <c r="Y29169" s="108"/>
      <c r="AA29169" s="108"/>
      <c r="AC29169" s="108"/>
    </row>
    <row r="29170" spans="19:29" x14ac:dyDescent="0.25">
      <c r="S29170" s="108"/>
      <c r="U29170" s="108"/>
      <c r="W29170" s="108"/>
      <c r="Y29170" s="108"/>
      <c r="AA29170" s="108"/>
      <c r="AC29170" s="108"/>
    </row>
    <row r="29171" spans="19:29" x14ac:dyDescent="0.25">
      <c r="S29171" s="108"/>
      <c r="U29171" s="108"/>
      <c r="W29171" s="108"/>
      <c r="Y29171" s="108"/>
      <c r="AA29171" s="108"/>
      <c r="AC29171" s="108"/>
    </row>
    <row r="29172" spans="19:29" x14ac:dyDescent="0.25">
      <c r="S29172" s="110"/>
      <c r="U29172" s="110"/>
      <c r="W29172" s="110"/>
      <c r="Y29172" s="110"/>
      <c r="AA29172" s="110"/>
      <c r="AC29172" s="110"/>
    </row>
    <row r="29173" spans="19:29" x14ac:dyDescent="0.25">
      <c r="S29173" s="110"/>
      <c r="U29173" s="110"/>
      <c r="W29173" s="110"/>
      <c r="Y29173" s="110"/>
      <c r="AA29173" s="110"/>
      <c r="AC29173" s="110"/>
    </row>
    <row r="29174" spans="19:29" x14ac:dyDescent="0.25">
      <c r="S29174" s="110"/>
      <c r="U29174" s="110"/>
      <c r="W29174" s="110"/>
      <c r="Y29174" s="110"/>
      <c r="AA29174" s="110"/>
      <c r="AC29174" s="110"/>
    </row>
    <row r="29175" spans="19:29" x14ac:dyDescent="0.25">
      <c r="S29175" s="110"/>
      <c r="U29175" s="110"/>
      <c r="W29175" s="110"/>
      <c r="Y29175" s="110"/>
      <c r="AA29175" s="110"/>
      <c r="AC29175" s="110"/>
    </row>
    <row r="29176" spans="19:29" x14ac:dyDescent="0.25">
      <c r="S29176" s="111"/>
      <c r="U29176" s="111"/>
      <c r="W29176" s="111"/>
      <c r="Y29176" s="111"/>
      <c r="AA29176" s="111"/>
      <c r="AC29176" s="111"/>
    </row>
    <row r="29177" spans="19:29" x14ac:dyDescent="0.25">
      <c r="S29177" s="107"/>
      <c r="U29177" s="107"/>
      <c r="W29177" s="107"/>
      <c r="Y29177" s="107"/>
      <c r="AA29177" s="107"/>
      <c r="AC29177" s="107"/>
    </row>
    <row r="29178" spans="19:29" x14ac:dyDescent="0.25">
      <c r="S29178" s="108"/>
      <c r="U29178" s="108"/>
      <c r="W29178" s="108"/>
      <c r="Y29178" s="108"/>
      <c r="AA29178" s="108"/>
      <c r="AC29178" s="108"/>
    </row>
    <row r="29179" spans="19:29" x14ac:dyDescent="0.25">
      <c r="S29179" s="108"/>
      <c r="U29179" s="108"/>
      <c r="W29179" s="108"/>
      <c r="Y29179" s="108"/>
      <c r="AA29179" s="108"/>
      <c r="AC29179" s="108"/>
    </row>
    <row r="29180" spans="19:29" x14ac:dyDescent="0.25">
      <c r="S29180" s="109"/>
      <c r="U29180" s="109"/>
      <c r="W29180" s="109"/>
      <c r="Y29180" s="109"/>
      <c r="AA29180" s="109"/>
      <c r="AC29180" s="109"/>
    </row>
    <row r="29181" spans="19:29" x14ac:dyDescent="0.25">
      <c r="S29181" s="108"/>
      <c r="U29181" s="108"/>
      <c r="W29181" s="108"/>
      <c r="Y29181" s="108"/>
      <c r="AA29181" s="108"/>
      <c r="AC29181" s="108"/>
    </row>
    <row r="29182" spans="19:29" x14ac:dyDescent="0.25">
      <c r="S29182" s="108"/>
      <c r="U29182" s="108"/>
      <c r="W29182" s="108"/>
      <c r="Y29182" s="108"/>
      <c r="AA29182" s="108"/>
      <c r="AC29182" s="108"/>
    </row>
    <row r="29183" spans="19:29" x14ac:dyDescent="0.25">
      <c r="S29183" s="109"/>
      <c r="U29183" s="109"/>
      <c r="W29183" s="109"/>
      <c r="Y29183" s="109"/>
      <c r="AA29183" s="109"/>
      <c r="AC29183" s="109"/>
    </row>
    <row r="29184" spans="19:29" x14ac:dyDescent="0.25">
      <c r="S29184" s="108"/>
      <c r="U29184" s="108"/>
      <c r="W29184" s="108"/>
      <c r="Y29184" s="108"/>
      <c r="AA29184" s="108"/>
      <c r="AC29184" s="108"/>
    </row>
    <row r="29185" spans="19:29" x14ac:dyDescent="0.25">
      <c r="S29185" s="109"/>
      <c r="U29185" s="109"/>
      <c r="W29185" s="109"/>
      <c r="Y29185" s="109"/>
      <c r="AA29185" s="109"/>
      <c r="AC29185" s="109"/>
    </row>
    <row r="29186" spans="19:29" x14ac:dyDescent="0.25">
      <c r="S29186" s="108"/>
      <c r="U29186" s="108"/>
      <c r="W29186" s="108"/>
      <c r="Y29186" s="108"/>
      <c r="AA29186" s="108"/>
      <c r="AC29186" s="108"/>
    </row>
    <row r="29187" spans="19:29" x14ac:dyDescent="0.25">
      <c r="S29187" s="108"/>
      <c r="U29187" s="108"/>
      <c r="W29187" s="108"/>
      <c r="Y29187" s="108"/>
      <c r="AA29187" s="108"/>
      <c r="AC29187" s="108"/>
    </row>
    <row r="29188" spans="19:29" x14ac:dyDescent="0.25">
      <c r="S29188" s="108"/>
      <c r="U29188" s="108"/>
      <c r="W29188" s="108"/>
      <c r="Y29188" s="108"/>
      <c r="AA29188" s="108"/>
      <c r="AC29188" s="108"/>
    </row>
    <row r="29189" spans="19:29" x14ac:dyDescent="0.25">
      <c r="S29189" s="110"/>
      <c r="U29189" s="110"/>
      <c r="W29189" s="110"/>
      <c r="Y29189" s="110"/>
      <c r="AA29189" s="110"/>
      <c r="AC29189" s="110"/>
    </row>
    <row r="29190" spans="19:29" x14ac:dyDescent="0.25">
      <c r="S29190" s="110"/>
      <c r="U29190" s="110"/>
      <c r="W29190" s="110"/>
      <c r="Y29190" s="110"/>
      <c r="AA29190" s="110"/>
      <c r="AC29190" s="110"/>
    </row>
    <row r="29191" spans="19:29" x14ac:dyDescent="0.25">
      <c r="S29191" s="110"/>
      <c r="U29191" s="110"/>
      <c r="W29191" s="110"/>
      <c r="Y29191" s="110"/>
      <c r="AA29191" s="110"/>
      <c r="AC29191" s="110"/>
    </row>
    <row r="29192" spans="19:29" x14ac:dyDescent="0.25">
      <c r="S29192" s="110"/>
      <c r="U29192" s="110"/>
      <c r="W29192" s="110"/>
      <c r="Y29192" s="110"/>
      <c r="AA29192" s="110"/>
      <c r="AC29192" s="110"/>
    </row>
    <row r="29193" spans="19:29" x14ac:dyDescent="0.25">
      <c r="S29193" s="111"/>
      <c r="U29193" s="111"/>
      <c r="W29193" s="111"/>
      <c r="Y29193" s="111"/>
      <c r="AA29193" s="111"/>
      <c r="AC29193" s="111"/>
    </row>
    <row r="29194" spans="19:29" x14ac:dyDescent="0.25">
      <c r="S29194" s="107"/>
      <c r="U29194" s="107"/>
      <c r="W29194" s="107"/>
      <c r="Y29194" s="107"/>
      <c r="AA29194" s="107"/>
      <c r="AC29194" s="107"/>
    </row>
    <row r="29195" spans="19:29" x14ac:dyDescent="0.25">
      <c r="S29195" s="108"/>
      <c r="U29195" s="108"/>
      <c r="W29195" s="108"/>
      <c r="Y29195" s="108"/>
      <c r="AA29195" s="108"/>
      <c r="AC29195" s="108"/>
    </row>
    <row r="29196" spans="19:29" x14ac:dyDescent="0.25">
      <c r="S29196" s="108"/>
      <c r="U29196" s="108"/>
      <c r="W29196" s="108"/>
      <c r="Y29196" s="108"/>
      <c r="AA29196" s="108"/>
      <c r="AC29196" s="108"/>
    </row>
    <row r="29197" spans="19:29" x14ac:dyDescent="0.25">
      <c r="S29197" s="109"/>
      <c r="U29197" s="109"/>
      <c r="W29197" s="109"/>
      <c r="Y29197" s="109"/>
      <c r="AA29197" s="109"/>
      <c r="AC29197" s="109"/>
    </row>
    <row r="29198" spans="19:29" x14ac:dyDescent="0.25">
      <c r="S29198" s="108"/>
      <c r="U29198" s="108"/>
      <c r="W29198" s="108"/>
      <c r="Y29198" s="108"/>
      <c r="AA29198" s="108"/>
      <c r="AC29198" s="108"/>
    </row>
    <row r="29199" spans="19:29" x14ac:dyDescent="0.25">
      <c r="S29199" s="108"/>
      <c r="U29199" s="108"/>
      <c r="W29199" s="108"/>
      <c r="Y29199" s="108"/>
      <c r="AA29199" s="108"/>
      <c r="AC29199" s="108"/>
    </row>
    <row r="29200" spans="19:29" x14ac:dyDescent="0.25">
      <c r="S29200" s="109"/>
      <c r="U29200" s="109"/>
      <c r="W29200" s="109"/>
      <c r="Y29200" s="109"/>
      <c r="AA29200" s="109"/>
      <c r="AC29200" s="109"/>
    </row>
    <row r="29201" spans="19:29" x14ac:dyDescent="0.25">
      <c r="S29201" s="108"/>
      <c r="U29201" s="108"/>
      <c r="W29201" s="108"/>
      <c r="Y29201" s="108"/>
      <c r="AA29201" s="108"/>
      <c r="AC29201" s="108"/>
    </row>
    <row r="29202" spans="19:29" x14ac:dyDescent="0.25">
      <c r="S29202" s="109"/>
      <c r="U29202" s="109"/>
      <c r="W29202" s="109"/>
      <c r="Y29202" s="109"/>
      <c r="AA29202" s="109"/>
      <c r="AC29202" s="109"/>
    </row>
    <row r="29203" spans="19:29" x14ac:dyDescent="0.25">
      <c r="S29203" s="108"/>
      <c r="U29203" s="108"/>
      <c r="W29203" s="108"/>
      <c r="Y29203" s="108"/>
      <c r="AA29203" s="108"/>
      <c r="AC29203" s="108"/>
    </row>
    <row r="29204" spans="19:29" x14ac:dyDescent="0.25">
      <c r="S29204" s="108"/>
      <c r="U29204" s="108"/>
      <c r="W29204" s="108"/>
      <c r="Y29204" s="108"/>
      <c r="AA29204" s="108"/>
      <c r="AC29204" s="108"/>
    </row>
    <row r="29205" spans="19:29" x14ac:dyDescent="0.25">
      <c r="S29205" s="108"/>
      <c r="U29205" s="108"/>
      <c r="W29205" s="108"/>
      <c r="Y29205" s="108"/>
      <c r="AA29205" s="108"/>
      <c r="AC29205" s="108"/>
    </row>
    <row r="29206" spans="19:29" x14ac:dyDescent="0.25">
      <c r="S29206" s="110"/>
      <c r="U29206" s="110"/>
      <c r="W29206" s="110"/>
      <c r="Y29206" s="110"/>
      <c r="AA29206" s="110"/>
      <c r="AC29206" s="110"/>
    </row>
    <row r="29207" spans="19:29" x14ac:dyDescent="0.25">
      <c r="S29207" s="110"/>
      <c r="U29207" s="110"/>
      <c r="W29207" s="110"/>
      <c r="Y29207" s="110"/>
      <c r="AA29207" s="110"/>
      <c r="AC29207" s="110"/>
    </row>
    <row r="29208" spans="19:29" x14ac:dyDescent="0.25">
      <c r="S29208" s="110"/>
      <c r="U29208" s="110"/>
      <c r="W29208" s="110"/>
      <c r="Y29208" s="110"/>
      <c r="AA29208" s="110"/>
      <c r="AC29208" s="110"/>
    </row>
    <row r="29209" spans="19:29" x14ac:dyDescent="0.25">
      <c r="S29209" s="110"/>
      <c r="U29209" s="110"/>
      <c r="W29209" s="110"/>
      <c r="Y29209" s="110"/>
      <c r="AA29209" s="110"/>
      <c r="AC29209" s="110"/>
    </row>
    <row r="29210" spans="19:29" x14ac:dyDescent="0.25">
      <c r="S29210" s="111"/>
      <c r="U29210" s="111"/>
      <c r="W29210" s="111"/>
      <c r="Y29210" s="111"/>
      <c r="AA29210" s="111"/>
      <c r="AC29210" s="111"/>
    </row>
    <row r="29211" spans="19:29" x14ac:dyDescent="0.25">
      <c r="S29211" s="107"/>
      <c r="U29211" s="107"/>
      <c r="W29211" s="107"/>
      <c r="Y29211" s="107"/>
      <c r="AA29211" s="107"/>
      <c r="AC29211" s="107"/>
    </row>
    <row r="29212" spans="19:29" x14ac:dyDescent="0.25">
      <c r="S29212" s="108"/>
      <c r="U29212" s="108"/>
      <c r="W29212" s="108"/>
      <c r="Y29212" s="108"/>
      <c r="AA29212" s="108"/>
      <c r="AC29212" s="108"/>
    </row>
    <row r="29213" spans="19:29" x14ac:dyDescent="0.25">
      <c r="S29213" s="108"/>
      <c r="U29213" s="108"/>
      <c r="W29213" s="108"/>
      <c r="Y29213" s="108"/>
      <c r="AA29213" s="108"/>
      <c r="AC29213" s="108"/>
    </row>
    <row r="29214" spans="19:29" x14ac:dyDescent="0.25">
      <c r="S29214" s="109"/>
      <c r="U29214" s="109"/>
      <c r="W29214" s="109"/>
      <c r="Y29214" s="109"/>
      <c r="AA29214" s="109"/>
      <c r="AC29214" s="109"/>
    </row>
    <row r="29215" spans="19:29" x14ac:dyDescent="0.25">
      <c r="S29215" s="108"/>
      <c r="U29215" s="108"/>
      <c r="W29215" s="108"/>
      <c r="Y29215" s="108"/>
      <c r="AA29215" s="108"/>
      <c r="AC29215" s="108"/>
    </row>
    <row r="29216" spans="19:29" x14ac:dyDescent="0.25">
      <c r="S29216" s="108"/>
      <c r="U29216" s="108"/>
      <c r="W29216" s="108"/>
      <c r="Y29216" s="108"/>
      <c r="AA29216" s="108"/>
      <c r="AC29216" s="108"/>
    </row>
    <row r="29217" spans="19:29" x14ac:dyDescent="0.25">
      <c r="S29217" s="109"/>
      <c r="U29217" s="109"/>
      <c r="W29217" s="109"/>
      <c r="Y29217" s="109"/>
      <c r="AA29217" s="109"/>
      <c r="AC29217" s="109"/>
    </row>
    <row r="29218" spans="19:29" x14ac:dyDescent="0.25">
      <c r="S29218" s="108"/>
      <c r="U29218" s="108"/>
      <c r="W29218" s="108"/>
      <c r="Y29218" s="108"/>
      <c r="AA29218" s="108"/>
      <c r="AC29218" s="108"/>
    </row>
    <row r="29219" spans="19:29" x14ac:dyDescent="0.25">
      <c r="S29219" s="109"/>
      <c r="U29219" s="109"/>
      <c r="W29219" s="109"/>
      <c r="Y29219" s="109"/>
      <c r="AA29219" s="109"/>
      <c r="AC29219" s="109"/>
    </row>
    <row r="29220" spans="19:29" x14ac:dyDescent="0.25">
      <c r="S29220" s="108"/>
      <c r="U29220" s="108"/>
      <c r="W29220" s="108"/>
      <c r="Y29220" s="108"/>
      <c r="AA29220" s="108"/>
      <c r="AC29220" s="108"/>
    </row>
    <row r="29221" spans="19:29" x14ac:dyDescent="0.25">
      <c r="S29221" s="108"/>
      <c r="U29221" s="108"/>
      <c r="W29221" s="108"/>
      <c r="Y29221" s="108"/>
      <c r="AA29221" s="108"/>
      <c r="AC29221" s="108"/>
    </row>
    <row r="29222" spans="19:29" x14ac:dyDescent="0.25">
      <c r="S29222" s="108"/>
      <c r="U29222" s="108"/>
      <c r="W29222" s="108"/>
      <c r="Y29222" s="108"/>
      <c r="AA29222" s="108"/>
      <c r="AC29222" s="108"/>
    </row>
    <row r="29223" spans="19:29" x14ac:dyDescent="0.25">
      <c r="S29223" s="110"/>
      <c r="U29223" s="110"/>
      <c r="W29223" s="110"/>
      <c r="Y29223" s="110"/>
      <c r="AA29223" s="110"/>
      <c r="AC29223" s="110"/>
    </row>
    <row r="29224" spans="19:29" x14ac:dyDescent="0.25">
      <c r="S29224" s="110"/>
      <c r="U29224" s="110"/>
      <c r="W29224" s="110"/>
      <c r="Y29224" s="110"/>
      <c r="AA29224" s="110"/>
      <c r="AC29224" s="110"/>
    </row>
    <row r="29225" spans="19:29" x14ac:dyDescent="0.25">
      <c r="S29225" s="110"/>
      <c r="U29225" s="110"/>
      <c r="W29225" s="110"/>
      <c r="Y29225" s="110"/>
      <c r="AA29225" s="110"/>
      <c r="AC29225" s="110"/>
    </row>
    <row r="29226" spans="19:29" x14ac:dyDescent="0.25">
      <c r="S29226" s="110"/>
      <c r="U29226" s="110"/>
      <c r="W29226" s="110"/>
      <c r="Y29226" s="110"/>
      <c r="AA29226" s="110"/>
      <c r="AC29226" s="110"/>
    </row>
    <row r="29227" spans="19:29" x14ac:dyDescent="0.25">
      <c r="S29227" s="111"/>
      <c r="U29227" s="111"/>
      <c r="W29227" s="111"/>
      <c r="Y29227" s="111"/>
      <c r="AA29227" s="111"/>
      <c r="AC29227" s="111"/>
    </row>
    <row r="29228" spans="19:29" x14ac:dyDescent="0.25">
      <c r="S29228" s="107"/>
      <c r="U29228" s="107"/>
      <c r="W29228" s="107"/>
      <c r="Y29228" s="107"/>
      <c r="AA29228" s="107"/>
      <c r="AC29228" s="107"/>
    </row>
    <row r="29229" spans="19:29" x14ac:dyDescent="0.25">
      <c r="S29229" s="108"/>
      <c r="U29229" s="108"/>
      <c r="W29229" s="108"/>
      <c r="Y29229" s="108"/>
      <c r="AA29229" s="108"/>
      <c r="AC29229" s="108"/>
    </row>
    <row r="29230" spans="19:29" x14ac:dyDescent="0.25">
      <c r="S29230" s="108"/>
      <c r="U29230" s="108"/>
      <c r="W29230" s="108"/>
      <c r="Y29230" s="108"/>
      <c r="AA29230" s="108"/>
      <c r="AC29230" s="108"/>
    </row>
    <row r="29231" spans="19:29" x14ac:dyDescent="0.25">
      <c r="S29231" s="109"/>
      <c r="U29231" s="109"/>
      <c r="W29231" s="109"/>
      <c r="Y29231" s="109"/>
      <c r="AA29231" s="109"/>
      <c r="AC29231" s="109"/>
    </row>
    <row r="29232" spans="19:29" x14ac:dyDescent="0.25">
      <c r="S29232" s="108"/>
      <c r="U29232" s="108"/>
      <c r="W29232" s="108"/>
      <c r="Y29232" s="108"/>
      <c r="AA29232" s="108"/>
      <c r="AC29232" s="108"/>
    </row>
    <row r="29233" spans="19:29" x14ac:dyDescent="0.25">
      <c r="S29233" s="108"/>
      <c r="U29233" s="108"/>
      <c r="W29233" s="108"/>
      <c r="Y29233" s="108"/>
      <c r="AA29233" s="108"/>
      <c r="AC29233" s="108"/>
    </row>
    <row r="29234" spans="19:29" x14ac:dyDescent="0.25">
      <c r="S29234" s="109"/>
      <c r="U29234" s="109"/>
      <c r="W29234" s="109"/>
      <c r="Y29234" s="109"/>
      <c r="AA29234" s="109"/>
      <c r="AC29234" s="109"/>
    </row>
    <row r="29235" spans="19:29" x14ac:dyDescent="0.25">
      <c r="S29235" s="108"/>
      <c r="U29235" s="108"/>
      <c r="W29235" s="108"/>
      <c r="Y29235" s="108"/>
      <c r="AA29235" s="108"/>
      <c r="AC29235" s="108"/>
    </row>
    <row r="29236" spans="19:29" x14ac:dyDescent="0.25">
      <c r="S29236" s="109"/>
      <c r="U29236" s="109"/>
      <c r="W29236" s="109"/>
      <c r="Y29236" s="109"/>
      <c r="AA29236" s="109"/>
      <c r="AC29236" s="109"/>
    </row>
    <row r="29237" spans="19:29" x14ac:dyDescent="0.25">
      <c r="S29237" s="108"/>
      <c r="U29237" s="108"/>
      <c r="W29237" s="108"/>
      <c r="Y29237" s="108"/>
      <c r="AA29237" s="108"/>
      <c r="AC29237" s="108"/>
    </row>
    <row r="29238" spans="19:29" x14ac:dyDescent="0.25">
      <c r="S29238" s="108"/>
      <c r="U29238" s="108"/>
      <c r="W29238" s="108"/>
      <c r="Y29238" s="108"/>
      <c r="AA29238" s="108"/>
      <c r="AC29238" s="108"/>
    </row>
    <row r="29239" spans="19:29" x14ac:dyDescent="0.25">
      <c r="S29239" s="108"/>
      <c r="U29239" s="108"/>
      <c r="W29239" s="108"/>
      <c r="Y29239" s="108"/>
      <c r="AA29239" s="108"/>
      <c r="AC29239" s="108"/>
    </row>
    <row r="29240" spans="19:29" x14ac:dyDescent="0.25">
      <c r="S29240" s="110"/>
      <c r="U29240" s="110"/>
      <c r="W29240" s="110"/>
      <c r="Y29240" s="110"/>
      <c r="AA29240" s="110"/>
      <c r="AC29240" s="110"/>
    </row>
    <row r="29241" spans="19:29" x14ac:dyDescent="0.25">
      <c r="S29241" s="110"/>
      <c r="U29241" s="110"/>
      <c r="W29241" s="110"/>
      <c r="Y29241" s="110"/>
      <c r="AA29241" s="110"/>
      <c r="AC29241" s="110"/>
    </row>
    <row r="29242" spans="19:29" x14ac:dyDescent="0.25">
      <c r="S29242" s="110"/>
      <c r="U29242" s="110"/>
      <c r="W29242" s="110"/>
      <c r="Y29242" s="110"/>
      <c r="AA29242" s="110"/>
      <c r="AC29242" s="110"/>
    </row>
    <row r="29243" spans="19:29" x14ac:dyDescent="0.25">
      <c r="S29243" s="110"/>
      <c r="U29243" s="110"/>
      <c r="W29243" s="110"/>
      <c r="Y29243" s="110"/>
      <c r="AA29243" s="110"/>
      <c r="AC29243" s="110"/>
    </row>
    <row r="29244" spans="19:29" x14ac:dyDescent="0.25">
      <c r="S29244" s="111"/>
      <c r="U29244" s="111"/>
      <c r="W29244" s="111"/>
      <c r="Y29244" s="111"/>
      <c r="AA29244" s="111"/>
      <c r="AC29244" s="111"/>
    </row>
    <row r="29245" spans="19:29" x14ac:dyDescent="0.25">
      <c r="S29245" s="107"/>
      <c r="U29245" s="107"/>
      <c r="W29245" s="107"/>
      <c r="Y29245" s="107"/>
      <c r="AA29245" s="107"/>
      <c r="AC29245" s="107"/>
    </row>
    <row r="29246" spans="19:29" x14ac:dyDescent="0.25">
      <c r="S29246" s="108"/>
      <c r="U29246" s="108"/>
      <c r="W29246" s="108"/>
      <c r="Y29246" s="108"/>
      <c r="AA29246" s="108"/>
      <c r="AC29246" s="108"/>
    </row>
    <row r="29247" spans="19:29" x14ac:dyDescent="0.25">
      <c r="S29247" s="108"/>
      <c r="U29247" s="108"/>
      <c r="W29247" s="108"/>
      <c r="Y29247" s="108"/>
      <c r="AA29247" s="108"/>
      <c r="AC29247" s="108"/>
    </row>
    <row r="29248" spans="19:29" x14ac:dyDescent="0.25">
      <c r="S29248" s="109"/>
      <c r="U29248" s="109"/>
      <c r="W29248" s="109"/>
      <c r="Y29248" s="109"/>
      <c r="AA29248" s="109"/>
      <c r="AC29248" s="109"/>
    </row>
    <row r="29249" spans="19:29" x14ac:dyDescent="0.25">
      <c r="S29249" s="108"/>
      <c r="U29249" s="108"/>
      <c r="W29249" s="108"/>
      <c r="Y29249" s="108"/>
      <c r="AA29249" s="108"/>
      <c r="AC29249" s="108"/>
    </row>
    <row r="29250" spans="19:29" x14ac:dyDescent="0.25">
      <c r="S29250" s="108"/>
      <c r="U29250" s="108"/>
      <c r="W29250" s="108"/>
      <c r="Y29250" s="108"/>
      <c r="AA29250" s="108"/>
      <c r="AC29250" s="108"/>
    </row>
    <row r="29251" spans="19:29" x14ac:dyDescent="0.25">
      <c r="S29251" s="109"/>
      <c r="U29251" s="109"/>
      <c r="W29251" s="109"/>
      <c r="Y29251" s="109"/>
      <c r="AA29251" s="109"/>
      <c r="AC29251" s="109"/>
    </row>
    <row r="29252" spans="19:29" x14ac:dyDescent="0.25">
      <c r="S29252" s="108"/>
      <c r="U29252" s="108"/>
      <c r="W29252" s="108"/>
      <c r="Y29252" s="108"/>
      <c r="AA29252" s="108"/>
      <c r="AC29252" s="108"/>
    </row>
    <row r="29253" spans="19:29" x14ac:dyDescent="0.25">
      <c r="S29253" s="109"/>
      <c r="U29253" s="109"/>
      <c r="W29253" s="109"/>
      <c r="Y29253" s="109"/>
      <c r="AA29253" s="109"/>
      <c r="AC29253" s="109"/>
    </row>
    <row r="29254" spans="19:29" x14ac:dyDescent="0.25">
      <c r="S29254" s="108"/>
      <c r="U29254" s="108"/>
      <c r="W29254" s="108"/>
      <c r="Y29254" s="108"/>
      <c r="AA29254" s="108"/>
      <c r="AC29254" s="108"/>
    </row>
    <row r="29255" spans="19:29" x14ac:dyDescent="0.25">
      <c r="S29255" s="108"/>
      <c r="U29255" s="108"/>
      <c r="W29255" s="108"/>
      <c r="Y29255" s="108"/>
      <c r="AA29255" s="108"/>
      <c r="AC29255" s="108"/>
    </row>
    <row r="29256" spans="19:29" x14ac:dyDescent="0.25">
      <c r="S29256" s="108"/>
      <c r="U29256" s="108"/>
      <c r="W29256" s="108"/>
      <c r="Y29256" s="108"/>
      <c r="AA29256" s="108"/>
      <c r="AC29256" s="108"/>
    </row>
    <row r="29257" spans="19:29" x14ac:dyDescent="0.25">
      <c r="S29257" s="110"/>
      <c r="U29257" s="110"/>
      <c r="W29257" s="110"/>
      <c r="Y29257" s="110"/>
      <c r="AA29257" s="110"/>
      <c r="AC29257" s="110"/>
    </row>
    <row r="29258" spans="19:29" x14ac:dyDescent="0.25">
      <c r="S29258" s="110"/>
      <c r="U29258" s="110"/>
      <c r="W29258" s="110"/>
      <c r="Y29258" s="110"/>
      <c r="AA29258" s="110"/>
      <c r="AC29258" s="110"/>
    </row>
    <row r="29259" spans="19:29" x14ac:dyDescent="0.25">
      <c r="S29259" s="110"/>
      <c r="U29259" s="110"/>
      <c r="W29259" s="110"/>
      <c r="Y29259" s="110"/>
      <c r="AA29259" s="110"/>
      <c r="AC29259" s="110"/>
    </row>
    <row r="29260" spans="19:29" x14ac:dyDescent="0.25">
      <c r="S29260" s="110"/>
      <c r="U29260" s="110"/>
      <c r="W29260" s="110"/>
      <c r="Y29260" s="110"/>
      <c r="AA29260" s="110"/>
      <c r="AC29260" s="110"/>
    </row>
    <row r="29261" spans="19:29" x14ac:dyDescent="0.25">
      <c r="S29261" s="111"/>
      <c r="U29261" s="111"/>
      <c r="W29261" s="111"/>
      <c r="Y29261" s="111"/>
      <c r="AA29261" s="111"/>
      <c r="AC29261" s="111"/>
    </row>
    <row r="29262" spans="19:29" x14ac:dyDescent="0.25">
      <c r="S29262" s="107"/>
      <c r="U29262" s="107"/>
      <c r="W29262" s="107"/>
      <c r="Y29262" s="107"/>
      <c r="AA29262" s="107"/>
      <c r="AC29262" s="107"/>
    </row>
    <row r="29263" spans="19:29" x14ac:dyDescent="0.25">
      <c r="S29263" s="108"/>
      <c r="U29263" s="108"/>
      <c r="W29263" s="108"/>
      <c r="Y29263" s="108"/>
      <c r="AA29263" s="108"/>
      <c r="AC29263" s="108"/>
    </row>
    <row r="29264" spans="19:29" x14ac:dyDescent="0.25">
      <c r="S29264" s="108"/>
      <c r="U29264" s="108"/>
      <c r="W29264" s="108"/>
      <c r="Y29264" s="108"/>
      <c r="AA29264" s="108"/>
      <c r="AC29264" s="108"/>
    </row>
    <row r="29265" spans="19:29" x14ac:dyDescent="0.25">
      <c r="S29265" s="109"/>
      <c r="U29265" s="109"/>
      <c r="W29265" s="109"/>
      <c r="Y29265" s="109"/>
      <c r="AA29265" s="109"/>
      <c r="AC29265" s="109"/>
    </row>
    <row r="29266" spans="19:29" x14ac:dyDescent="0.25">
      <c r="S29266" s="108"/>
      <c r="U29266" s="108"/>
      <c r="W29266" s="108"/>
      <c r="Y29266" s="108"/>
      <c r="AA29266" s="108"/>
      <c r="AC29266" s="108"/>
    </row>
    <row r="29267" spans="19:29" x14ac:dyDescent="0.25">
      <c r="S29267" s="108"/>
      <c r="U29267" s="108"/>
      <c r="W29267" s="108"/>
      <c r="Y29267" s="108"/>
      <c r="AA29267" s="108"/>
      <c r="AC29267" s="108"/>
    </row>
    <row r="29268" spans="19:29" x14ac:dyDescent="0.25">
      <c r="S29268" s="109"/>
      <c r="U29268" s="109"/>
      <c r="W29268" s="109"/>
      <c r="Y29268" s="109"/>
      <c r="AA29268" s="109"/>
      <c r="AC29268" s="109"/>
    </row>
    <row r="29269" spans="19:29" x14ac:dyDescent="0.25">
      <c r="S29269" s="108"/>
      <c r="U29269" s="108"/>
      <c r="W29269" s="108"/>
      <c r="Y29269" s="108"/>
      <c r="AA29269" s="108"/>
      <c r="AC29269" s="108"/>
    </row>
    <row r="29270" spans="19:29" x14ac:dyDescent="0.25">
      <c r="S29270" s="109"/>
      <c r="U29270" s="109"/>
      <c r="W29270" s="109"/>
      <c r="Y29270" s="109"/>
      <c r="AA29270" s="109"/>
      <c r="AC29270" s="109"/>
    </row>
    <row r="29271" spans="19:29" x14ac:dyDescent="0.25">
      <c r="S29271" s="108"/>
      <c r="U29271" s="108"/>
      <c r="W29271" s="108"/>
      <c r="Y29271" s="108"/>
      <c r="AA29271" s="108"/>
      <c r="AC29271" s="108"/>
    </row>
    <row r="29272" spans="19:29" x14ac:dyDescent="0.25">
      <c r="S29272" s="108"/>
      <c r="U29272" s="108"/>
      <c r="W29272" s="108"/>
      <c r="Y29272" s="108"/>
      <c r="AA29272" s="108"/>
      <c r="AC29272" s="108"/>
    </row>
    <row r="29273" spans="19:29" x14ac:dyDescent="0.25">
      <c r="S29273" s="108"/>
      <c r="U29273" s="108"/>
      <c r="W29273" s="108"/>
      <c r="Y29273" s="108"/>
      <c r="AA29273" s="108"/>
      <c r="AC29273" s="108"/>
    </row>
    <row r="29274" spans="19:29" x14ac:dyDescent="0.25">
      <c r="S29274" s="110"/>
      <c r="U29274" s="110"/>
      <c r="W29274" s="110"/>
      <c r="Y29274" s="110"/>
      <c r="AA29274" s="110"/>
      <c r="AC29274" s="110"/>
    </row>
    <row r="29275" spans="19:29" x14ac:dyDescent="0.25">
      <c r="S29275" s="110"/>
      <c r="U29275" s="110"/>
      <c r="W29275" s="110"/>
      <c r="Y29275" s="110"/>
      <c r="AA29275" s="110"/>
      <c r="AC29275" s="110"/>
    </row>
    <row r="29276" spans="19:29" x14ac:dyDescent="0.25">
      <c r="S29276" s="110"/>
      <c r="U29276" s="110"/>
      <c r="W29276" s="110"/>
      <c r="Y29276" s="110"/>
      <c r="AA29276" s="110"/>
      <c r="AC29276" s="110"/>
    </row>
    <row r="29277" spans="19:29" x14ac:dyDescent="0.25">
      <c r="S29277" s="110"/>
      <c r="U29277" s="110"/>
      <c r="W29277" s="110"/>
      <c r="Y29277" s="110"/>
      <c r="AA29277" s="110"/>
      <c r="AC29277" s="110"/>
    </row>
    <row r="29278" spans="19:29" x14ac:dyDescent="0.25">
      <c r="S29278" s="111"/>
      <c r="U29278" s="111"/>
      <c r="W29278" s="111"/>
      <c r="Y29278" s="111"/>
      <c r="AA29278" s="111"/>
      <c r="AC29278" s="111"/>
    </row>
    <row r="29279" spans="19:29" x14ac:dyDescent="0.25">
      <c r="S29279" s="107"/>
      <c r="U29279" s="107"/>
      <c r="W29279" s="107"/>
      <c r="Y29279" s="107"/>
      <c r="AA29279" s="107"/>
      <c r="AC29279" s="107"/>
    </row>
    <row r="29280" spans="19:29" x14ac:dyDescent="0.25">
      <c r="S29280" s="108"/>
      <c r="U29280" s="108"/>
      <c r="W29280" s="108"/>
      <c r="Y29280" s="108"/>
      <c r="AA29280" s="108"/>
      <c r="AC29280" s="108"/>
    </row>
    <row r="29281" spans="19:29" x14ac:dyDescent="0.25">
      <c r="S29281" s="108"/>
      <c r="U29281" s="108"/>
      <c r="W29281" s="108"/>
      <c r="Y29281" s="108"/>
      <c r="AA29281" s="108"/>
      <c r="AC29281" s="108"/>
    </row>
    <row r="29282" spans="19:29" x14ac:dyDescent="0.25">
      <c r="S29282" s="109"/>
      <c r="U29282" s="109"/>
      <c r="W29282" s="109"/>
      <c r="Y29282" s="109"/>
      <c r="AA29282" s="109"/>
      <c r="AC29282" s="109"/>
    </row>
    <row r="29283" spans="19:29" x14ac:dyDescent="0.25">
      <c r="S29283" s="108"/>
      <c r="U29283" s="108"/>
      <c r="W29283" s="108"/>
      <c r="Y29283" s="108"/>
      <c r="AA29283" s="108"/>
      <c r="AC29283" s="108"/>
    </row>
    <row r="29284" spans="19:29" x14ac:dyDescent="0.25">
      <c r="S29284" s="108"/>
      <c r="U29284" s="108"/>
      <c r="W29284" s="108"/>
      <c r="Y29284" s="108"/>
      <c r="AA29284" s="108"/>
      <c r="AC29284" s="108"/>
    </row>
    <row r="29285" spans="19:29" x14ac:dyDescent="0.25">
      <c r="S29285" s="109"/>
      <c r="U29285" s="109"/>
      <c r="W29285" s="109"/>
      <c r="Y29285" s="109"/>
      <c r="AA29285" s="109"/>
      <c r="AC29285" s="109"/>
    </row>
    <row r="29286" spans="19:29" x14ac:dyDescent="0.25">
      <c r="S29286" s="108"/>
      <c r="U29286" s="108"/>
      <c r="W29286" s="108"/>
      <c r="Y29286" s="108"/>
      <c r="AA29286" s="108"/>
      <c r="AC29286" s="108"/>
    </row>
    <row r="29287" spans="19:29" x14ac:dyDescent="0.25">
      <c r="S29287" s="109"/>
      <c r="U29287" s="109"/>
      <c r="W29287" s="109"/>
      <c r="Y29287" s="109"/>
      <c r="AA29287" s="109"/>
      <c r="AC29287" s="109"/>
    </row>
    <row r="29288" spans="19:29" x14ac:dyDescent="0.25">
      <c r="S29288" s="108"/>
      <c r="U29288" s="108"/>
      <c r="W29288" s="108"/>
      <c r="Y29288" s="108"/>
      <c r="AA29288" s="108"/>
      <c r="AC29288" s="108"/>
    </row>
    <row r="29289" spans="19:29" x14ac:dyDescent="0.25">
      <c r="S29289" s="108"/>
      <c r="U29289" s="108"/>
      <c r="W29289" s="108"/>
      <c r="Y29289" s="108"/>
      <c r="AA29289" s="108"/>
      <c r="AC29289" s="108"/>
    </row>
    <row r="29290" spans="19:29" x14ac:dyDescent="0.25">
      <c r="S29290" s="108"/>
      <c r="U29290" s="108"/>
      <c r="W29290" s="108"/>
      <c r="Y29290" s="108"/>
      <c r="AA29290" s="108"/>
      <c r="AC29290" s="108"/>
    </row>
    <row r="29291" spans="19:29" x14ac:dyDescent="0.25">
      <c r="S29291" s="110"/>
      <c r="U29291" s="110"/>
      <c r="W29291" s="110"/>
      <c r="Y29291" s="110"/>
      <c r="AA29291" s="110"/>
      <c r="AC29291" s="110"/>
    </row>
    <row r="29292" spans="19:29" x14ac:dyDescent="0.25">
      <c r="S29292" s="110"/>
      <c r="U29292" s="110"/>
      <c r="W29292" s="110"/>
      <c r="Y29292" s="110"/>
      <c r="AA29292" s="110"/>
      <c r="AC29292" s="110"/>
    </row>
    <row r="29293" spans="19:29" x14ac:dyDescent="0.25">
      <c r="S29293" s="110"/>
      <c r="U29293" s="110"/>
      <c r="W29293" s="110"/>
      <c r="Y29293" s="110"/>
      <c r="AA29293" s="110"/>
      <c r="AC29293" s="110"/>
    </row>
    <row r="29294" spans="19:29" x14ac:dyDescent="0.25">
      <c r="S29294" s="110"/>
      <c r="U29294" s="110"/>
      <c r="W29294" s="110"/>
      <c r="Y29294" s="110"/>
      <c r="AA29294" s="110"/>
      <c r="AC29294" s="110"/>
    </row>
    <row r="29295" spans="19:29" x14ac:dyDescent="0.25">
      <c r="S29295" s="111"/>
      <c r="U29295" s="111"/>
      <c r="W29295" s="111"/>
      <c r="Y29295" s="111"/>
      <c r="AA29295" s="111"/>
      <c r="AC29295" s="111"/>
    </row>
    <row r="29296" spans="19:29" x14ac:dyDescent="0.25">
      <c r="S29296" s="107"/>
      <c r="U29296" s="107"/>
      <c r="W29296" s="107"/>
      <c r="Y29296" s="107"/>
      <c r="AA29296" s="107"/>
      <c r="AC29296" s="107"/>
    </row>
    <row r="29297" spans="19:29" x14ac:dyDescent="0.25">
      <c r="S29297" s="108"/>
      <c r="U29297" s="108"/>
      <c r="W29297" s="108"/>
      <c r="Y29297" s="108"/>
      <c r="AA29297" s="108"/>
      <c r="AC29297" s="108"/>
    </row>
    <row r="29298" spans="19:29" x14ac:dyDescent="0.25">
      <c r="S29298" s="108"/>
      <c r="U29298" s="108"/>
      <c r="W29298" s="108"/>
      <c r="Y29298" s="108"/>
      <c r="AA29298" s="108"/>
      <c r="AC29298" s="108"/>
    </row>
    <row r="29299" spans="19:29" x14ac:dyDescent="0.25">
      <c r="S29299" s="109"/>
      <c r="U29299" s="109"/>
      <c r="W29299" s="109"/>
      <c r="Y29299" s="109"/>
      <c r="AA29299" s="109"/>
      <c r="AC29299" s="109"/>
    </row>
    <row r="29300" spans="19:29" x14ac:dyDescent="0.25">
      <c r="S29300" s="108"/>
      <c r="U29300" s="108"/>
      <c r="W29300" s="108"/>
      <c r="Y29300" s="108"/>
      <c r="AA29300" s="108"/>
      <c r="AC29300" s="108"/>
    </row>
    <row r="29301" spans="19:29" x14ac:dyDescent="0.25">
      <c r="S29301" s="108"/>
      <c r="U29301" s="108"/>
      <c r="W29301" s="108"/>
      <c r="Y29301" s="108"/>
      <c r="AA29301" s="108"/>
      <c r="AC29301" s="108"/>
    </row>
    <row r="29302" spans="19:29" x14ac:dyDescent="0.25">
      <c r="S29302" s="109"/>
      <c r="U29302" s="109"/>
      <c r="W29302" s="109"/>
      <c r="Y29302" s="109"/>
      <c r="AA29302" s="109"/>
      <c r="AC29302" s="109"/>
    </row>
    <row r="29303" spans="19:29" x14ac:dyDescent="0.25">
      <c r="S29303" s="108"/>
      <c r="U29303" s="108"/>
      <c r="W29303" s="108"/>
      <c r="Y29303" s="108"/>
      <c r="AA29303" s="108"/>
      <c r="AC29303" s="108"/>
    </row>
    <row r="29304" spans="19:29" x14ac:dyDescent="0.25">
      <c r="S29304" s="109"/>
      <c r="U29304" s="109"/>
      <c r="W29304" s="109"/>
      <c r="Y29304" s="109"/>
      <c r="AA29304" s="109"/>
      <c r="AC29304" s="109"/>
    </row>
    <row r="29305" spans="19:29" x14ac:dyDescent="0.25">
      <c r="S29305" s="108"/>
      <c r="U29305" s="108"/>
      <c r="W29305" s="108"/>
      <c r="Y29305" s="108"/>
      <c r="AA29305" s="108"/>
      <c r="AC29305" s="108"/>
    </row>
    <row r="29306" spans="19:29" x14ac:dyDescent="0.25">
      <c r="S29306" s="108"/>
      <c r="U29306" s="108"/>
      <c r="W29306" s="108"/>
      <c r="Y29306" s="108"/>
      <c r="AA29306" s="108"/>
      <c r="AC29306" s="108"/>
    </row>
    <row r="29307" spans="19:29" x14ac:dyDescent="0.25">
      <c r="S29307" s="108"/>
      <c r="U29307" s="108"/>
      <c r="W29307" s="108"/>
      <c r="Y29307" s="108"/>
      <c r="AA29307" s="108"/>
      <c r="AC29307" s="108"/>
    </row>
    <row r="29308" spans="19:29" x14ac:dyDescent="0.25">
      <c r="S29308" s="110"/>
      <c r="U29308" s="110"/>
      <c r="W29308" s="110"/>
      <c r="Y29308" s="110"/>
      <c r="AA29308" s="110"/>
      <c r="AC29308" s="110"/>
    </row>
    <row r="29309" spans="19:29" x14ac:dyDescent="0.25">
      <c r="S29309" s="110"/>
      <c r="U29309" s="110"/>
      <c r="W29309" s="110"/>
      <c r="Y29309" s="110"/>
      <c r="AA29309" s="110"/>
      <c r="AC29309" s="110"/>
    </row>
    <row r="29310" spans="19:29" x14ac:dyDescent="0.25">
      <c r="S29310" s="110"/>
      <c r="U29310" s="110"/>
      <c r="W29310" s="110"/>
      <c r="Y29310" s="110"/>
      <c r="AA29310" s="110"/>
      <c r="AC29310" s="110"/>
    </row>
    <row r="29311" spans="19:29" x14ac:dyDescent="0.25">
      <c r="S29311" s="110"/>
      <c r="U29311" s="110"/>
      <c r="W29311" s="110"/>
      <c r="Y29311" s="110"/>
      <c r="AA29311" s="110"/>
      <c r="AC29311" s="110"/>
    </row>
    <row r="29312" spans="19:29" x14ac:dyDescent="0.25">
      <c r="S29312" s="111"/>
      <c r="U29312" s="111"/>
      <c r="W29312" s="111"/>
      <c r="Y29312" s="111"/>
      <c r="AA29312" s="111"/>
      <c r="AC29312" s="111"/>
    </row>
    <row r="29313" spans="19:29" x14ac:dyDescent="0.25">
      <c r="S29313" s="107"/>
      <c r="U29313" s="107"/>
      <c r="W29313" s="107"/>
      <c r="Y29313" s="107"/>
      <c r="AA29313" s="107"/>
      <c r="AC29313" s="107"/>
    </row>
    <row r="29314" spans="19:29" x14ac:dyDescent="0.25">
      <c r="S29314" s="108"/>
      <c r="U29314" s="108"/>
      <c r="W29314" s="108"/>
      <c r="Y29314" s="108"/>
      <c r="AA29314" s="108"/>
      <c r="AC29314" s="108"/>
    </row>
    <row r="29315" spans="19:29" x14ac:dyDescent="0.25">
      <c r="S29315" s="108"/>
      <c r="U29315" s="108"/>
      <c r="W29315" s="108"/>
      <c r="Y29315" s="108"/>
      <c r="AA29315" s="108"/>
      <c r="AC29315" s="108"/>
    </row>
    <row r="29316" spans="19:29" x14ac:dyDescent="0.25">
      <c r="S29316" s="109"/>
      <c r="U29316" s="109"/>
      <c r="W29316" s="109"/>
      <c r="Y29316" s="109"/>
      <c r="AA29316" s="109"/>
      <c r="AC29316" s="109"/>
    </row>
    <row r="29317" spans="19:29" x14ac:dyDescent="0.25">
      <c r="S29317" s="108"/>
      <c r="U29317" s="108"/>
      <c r="W29317" s="108"/>
      <c r="Y29317" s="108"/>
      <c r="AA29317" s="108"/>
      <c r="AC29317" s="108"/>
    </row>
    <row r="29318" spans="19:29" x14ac:dyDescent="0.25">
      <c r="S29318" s="108"/>
      <c r="U29318" s="108"/>
      <c r="W29318" s="108"/>
      <c r="Y29318" s="108"/>
      <c r="AA29318" s="108"/>
      <c r="AC29318" s="108"/>
    </row>
    <row r="29319" spans="19:29" x14ac:dyDescent="0.25">
      <c r="S29319" s="109"/>
      <c r="U29319" s="109"/>
      <c r="W29319" s="109"/>
      <c r="Y29319" s="109"/>
      <c r="AA29319" s="109"/>
      <c r="AC29319" s="109"/>
    </row>
    <row r="29320" spans="19:29" x14ac:dyDescent="0.25">
      <c r="S29320" s="108"/>
      <c r="U29320" s="108"/>
      <c r="W29320" s="108"/>
      <c r="Y29320" s="108"/>
      <c r="AA29320" s="108"/>
      <c r="AC29320" s="108"/>
    </row>
    <row r="29321" spans="19:29" x14ac:dyDescent="0.25">
      <c r="S29321" s="109"/>
      <c r="U29321" s="109"/>
      <c r="W29321" s="109"/>
      <c r="Y29321" s="109"/>
      <c r="AA29321" s="109"/>
      <c r="AC29321" s="109"/>
    </row>
    <row r="29322" spans="19:29" x14ac:dyDescent="0.25">
      <c r="S29322" s="108"/>
      <c r="U29322" s="108"/>
      <c r="W29322" s="108"/>
      <c r="Y29322" s="108"/>
      <c r="AA29322" s="108"/>
      <c r="AC29322" s="108"/>
    </row>
    <row r="29323" spans="19:29" x14ac:dyDescent="0.25">
      <c r="S29323" s="108"/>
      <c r="U29323" s="108"/>
      <c r="W29323" s="108"/>
      <c r="Y29323" s="108"/>
      <c r="AA29323" s="108"/>
      <c r="AC29323" s="108"/>
    </row>
    <row r="29324" spans="19:29" x14ac:dyDescent="0.25">
      <c r="S29324" s="108"/>
      <c r="U29324" s="108"/>
      <c r="W29324" s="108"/>
      <c r="Y29324" s="108"/>
      <c r="AA29324" s="108"/>
      <c r="AC29324" s="108"/>
    </row>
    <row r="29325" spans="19:29" x14ac:dyDescent="0.25">
      <c r="S29325" s="110"/>
      <c r="U29325" s="110"/>
      <c r="W29325" s="110"/>
      <c r="Y29325" s="110"/>
      <c r="AA29325" s="110"/>
      <c r="AC29325" s="110"/>
    </row>
    <row r="29326" spans="19:29" x14ac:dyDescent="0.25">
      <c r="S29326" s="110"/>
      <c r="U29326" s="110"/>
      <c r="W29326" s="110"/>
      <c r="Y29326" s="110"/>
      <c r="AA29326" s="110"/>
      <c r="AC29326" s="110"/>
    </row>
    <row r="29327" spans="19:29" x14ac:dyDescent="0.25">
      <c r="S29327" s="110"/>
      <c r="U29327" s="110"/>
      <c r="W29327" s="110"/>
      <c r="Y29327" s="110"/>
      <c r="AA29327" s="110"/>
      <c r="AC29327" s="110"/>
    </row>
    <row r="29328" spans="19:29" x14ac:dyDescent="0.25">
      <c r="S29328" s="110"/>
      <c r="U29328" s="110"/>
      <c r="W29328" s="110"/>
      <c r="Y29328" s="110"/>
      <c r="AA29328" s="110"/>
      <c r="AC29328" s="110"/>
    </row>
    <row r="29329" spans="19:29" x14ac:dyDescent="0.25">
      <c r="S29329" s="111"/>
      <c r="U29329" s="111"/>
      <c r="W29329" s="111"/>
      <c r="Y29329" s="111"/>
      <c r="AA29329" s="111"/>
      <c r="AC29329" s="111"/>
    </row>
    <row r="29330" spans="19:29" x14ac:dyDescent="0.25">
      <c r="S29330" s="107"/>
      <c r="U29330" s="107"/>
      <c r="W29330" s="107"/>
      <c r="Y29330" s="107"/>
      <c r="AA29330" s="107"/>
      <c r="AC29330" s="107"/>
    </row>
    <row r="29331" spans="19:29" x14ac:dyDescent="0.25">
      <c r="S29331" s="108"/>
      <c r="U29331" s="108"/>
      <c r="W29331" s="108"/>
      <c r="Y29331" s="108"/>
      <c r="AA29331" s="108"/>
      <c r="AC29331" s="108"/>
    </row>
    <row r="29332" spans="19:29" x14ac:dyDescent="0.25">
      <c r="S29332" s="108"/>
      <c r="U29332" s="108"/>
      <c r="W29332" s="108"/>
      <c r="Y29332" s="108"/>
      <c r="AA29332" s="108"/>
      <c r="AC29332" s="108"/>
    </row>
    <row r="29333" spans="19:29" x14ac:dyDescent="0.25">
      <c r="S29333" s="109"/>
      <c r="U29333" s="109"/>
      <c r="W29333" s="109"/>
      <c r="Y29333" s="109"/>
      <c r="AA29333" s="109"/>
      <c r="AC29333" s="109"/>
    </row>
    <row r="29334" spans="19:29" x14ac:dyDescent="0.25">
      <c r="S29334" s="108"/>
      <c r="U29334" s="108"/>
      <c r="W29334" s="108"/>
      <c r="Y29334" s="108"/>
      <c r="AA29334" s="108"/>
      <c r="AC29334" s="108"/>
    </row>
    <row r="29335" spans="19:29" x14ac:dyDescent="0.25">
      <c r="S29335" s="108"/>
      <c r="U29335" s="108"/>
      <c r="W29335" s="108"/>
      <c r="Y29335" s="108"/>
      <c r="AA29335" s="108"/>
      <c r="AC29335" s="108"/>
    </row>
    <row r="29336" spans="19:29" x14ac:dyDescent="0.25">
      <c r="S29336" s="109"/>
      <c r="U29336" s="109"/>
      <c r="W29336" s="109"/>
      <c r="Y29336" s="109"/>
      <c r="AA29336" s="109"/>
      <c r="AC29336" s="109"/>
    </row>
    <row r="29337" spans="19:29" x14ac:dyDescent="0.25">
      <c r="S29337" s="108"/>
      <c r="U29337" s="108"/>
      <c r="W29337" s="108"/>
      <c r="Y29337" s="108"/>
      <c r="AA29337" s="108"/>
      <c r="AC29337" s="108"/>
    </row>
    <row r="29338" spans="19:29" x14ac:dyDescent="0.25">
      <c r="S29338" s="109"/>
      <c r="U29338" s="109"/>
      <c r="W29338" s="109"/>
      <c r="Y29338" s="109"/>
      <c r="AA29338" s="109"/>
      <c r="AC29338" s="109"/>
    </row>
    <row r="29339" spans="19:29" x14ac:dyDescent="0.25">
      <c r="S29339" s="108"/>
      <c r="U29339" s="108"/>
      <c r="W29339" s="108"/>
      <c r="Y29339" s="108"/>
      <c r="AA29339" s="108"/>
      <c r="AC29339" s="108"/>
    </row>
    <row r="29340" spans="19:29" x14ac:dyDescent="0.25">
      <c r="S29340" s="108"/>
      <c r="U29340" s="108"/>
      <c r="W29340" s="108"/>
      <c r="Y29340" s="108"/>
      <c r="AA29340" s="108"/>
      <c r="AC29340" s="108"/>
    </row>
    <row r="29341" spans="19:29" x14ac:dyDescent="0.25">
      <c r="S29341" s="108"/>
      <c r="U29341" s="108"/>
      <c r="W29341" s="108"/>
      <c r="Y29341" s="108"/>
      <c r="AA29341" s="108"/>
      <c r="AC29341" s="108"/>
    </row>
    <row r="29342" spans="19:29" x14ac:dyDescent="0.25">
      <c r="S29342" s="110"/>
      <c r="U29342" s="110"/>
      <c r="W29342" s="110"/>
      <c r="Y29342" s="110"/>
      <c r="AA29342" s="110"/>
      <c r="AC29342" s="110"/>
    </row>
    <row r="29343" spans="19:29" x14ac:dyDescent="0.25">
      <c r="S29343" s="110"/>
      <c r="U29343" s="110"/>
      <c r="W29343" s="110"/>
      <c r="Y29343" s="110"/>
      <c r="AA29343" s="110"/>
      <c r="AC29343" s="110"/>
    </row>
    <row r="29344" spans="19:29" x14ac:dyDescent="0.25">
      <c r="S29344" s="110"/>
      <c r="U29344" s="110"/>
      <c r="W29344" s="110"/>
      <c r="Y29344" s="110"/>
      <c r="AA29344" s="110"/>
      <c r="AC29344" s="110"/>
    </row>
    <row r="29345" spans="19:29" x14ac:dyDescent="0.25">
      <c r="S29345" s="110"/>
      <c r="U29345" s="110"/>
      <c r="W29345" s="110"/>
      <c r="Y29345" s="110"/>
      <c r="AA29345" s="110"/>
      <c r="AC29345" s="110"/>
    </row>
    <row r="29346" spans="19:29" x14ac:dyDescent="0.25">
      <c r="S29346" s="111"/>
      <c r="U29346" s="111"/>
      <c r="W29346" s="111"/>
      <c r="Y29346" s="111"/>
      <c r="AA29346" s="111"/>
      <c r="AC29346" s="111"/>
    </row>
    <row r="29347" spans="19:29" x14ac:dyDescent="0.25">
      <c r="S29347" s="107"/>
      <c r="U29347" s="107"/>
      <c r="W29347" s="107"/>
      <c r="Y29347" s="107"/>
      <c r="AA29347" s="107"/>
      <c r="AC29347" s="107"/>
    </row>
    <row r="29348" spans="19:29" x14ac:dyDescent="0.25">
      <c r="S29348" s="108"/>
      <c r="U29348" s="108"/>
      <c r="W29348" s="108"/>
      <c r="Y29348" s="108"/>
      <c r="AA29348" s="108"/>
      <c r="AC29348" s="108"/>
    </row>
    <row r="29349" spans="19:29" x14ac:dyDescent="0.25">
      <c r="S29349" s="108"/>
      <c r="U29349" s="108"/>
      <c r="W29349" s="108"/>
      <c r="Y29349" s="108"/>
      <c r="AA29349" s="108"/>
      <c r="AC29349" s="108"/>
    </row>
    <row r="29350" spans="19:29" x14ac:dyDescent="0.25">
      <c r="S29350" s="109"/>
      <c r="U29350" s="109"/>
      <c r="W29350" s="109"/>
      <c r="Y29350" s="109"/>
      <c r="AA29350" s="109"/>
      <c r="AC29350" s="109"/>
    </row>
    <row r="29351" spans="19:29" x14ac:dyDescent="0.25">
      <c r="S29351" s="108"/>
      <c r="U29351" s="108"/>
      <c r="W29351" s="108"/>
      <c r="Y29351" s="108"/>
      <c r="AA29351" s="108"/>
      <c r="AC29351" s="108"/>
    </row>
    <row r="29352" spans="19:29" x14ac:dyDescent="0.25">
      <c r="S29352" s="108"/>
      <c r="U29352" s="108"/>
      <c r="W29352" s="108"/>
      <c r="Y29352" s="108"/>
      <c r="AA29352" s="108"/>
      <c r="AC29352" s="108"/>
    </row>
    <row r="29353" spans="19:29" x14ac:dyDescent="0.25">
      <c r="S29353" s="109"/>
      <c r="U29353" s="109"/>
      <c r="W29353" s="109"/>
      <c r="Y29353" s="109"/>
      <c r="AA29353" s="109"/>
      <c r="AC29353" s="109"/>
    </row>
    <row r="29354" spans="19:29" x14ac:dyDescent="0.25">
      <c r="S29354" s="108"/>
      <c r="U29354" s="108"/>
      <c r="W29354" s="108"/>
      <c r="Y29354" s="108"/>
      <c r="AA29354" s="108"/>
      <c r="AC29354" s="108"/>
    </row>
    <row r="29355" spans="19:29" x14ac:dyDescent="0.25">
      <c r="S29355" s="109"/>
      <c r="U29355" s="109"/>
      <c r="W29355" s="109"/>
      <c r="Y29355" s="109"/>
      <c r="AA29355" s="109"/>
      <c r="AC29355" s="109"/>
    </row>
    <row r="29356" spans="19:29" x14ac:dyDescent="0.25">
      <c r="S29356" s="108"/>
      <c r="U29356" s="108"/>
      <c r="W29356" s="108"/>
      <c r="Y29356" s="108"/>
      <c r="AA29356" s="108"/>
      <c r="AC29356" s="108"/>
    </row>
    <row r="29357" spans="19:29" x14ac:dyDescent="0.25">
      <c r="S29357" s="108"/>
      <c r="U29357" s="108"/>
      <c r="W29357" s="108"/>
      <c r="Y29357" s="108"/>
      <c r="AA29357" s="108"/>
      <c r="AC29357" s="108"/>
    </row>
    <row r="29358" spans="19:29" x14ac:dyDescent="0.25">
      <c r="S29358" s="108"/>
      <c r="U29358" s="108"/>
      <c r="W29358" s="108"/>
      <c r="Y29358" s="108"/>
      <c r="AA29358" s="108"/>
      <c r="AC29358" s="108"/>
    </row>
    <row r="29359" spans="19:29" x14ac:dyDescent="0.25">
      <c r="S29359" s="110"/>
      <c r="U29359" s="110"/>
      <c r="W29359" s="110"/>
      <c r="Y29359" s="110"/>
      <c r="AA29359" s="110"/>
      <c r="AC29359" s="110"/>
    </row>
    <row r="29360" spans="19:29" x14ac:dyDescent="0.25">
      <c r="S29360" s="110"/>
      <c r="U29360" s="110"/>
      <c r="W29360" s="110"/>
      <c r="Y29360" s="110"/>
      <c r="AA29360" s="110"/>
      <c r="AC29360" s="110"/>
    </row>
    <row r="29361" spans="19:29" x14ac:dyDescent="0.25">
      <c r="S29361" s="110"/>
      <c r="U29361" s="110"/>
      <c r="W29361" s="110"/>
      <c r="Y29361" s="110"/>
      <c r="AA29361" s="110"/>
      <c r="AC29361" s="110"/>
    </row>
    <row r="29362" spans="19:29" x14ac:dyDescent="0.25">
      <c r="S29362" s="110"/>
      <c r="U29362" s="110"/>
      <c r="W29362" s="110"/>
      <c r="Y29362" s="110"/>
      <c r="AA29362" s="110"/>
      <c r="AC29362" s="110"/>
    </row>
    <row r="29363" spans="19:29" x14ac:dyDescent="0.25">
      <c r="S29363" s="111"/>
      <c r="U29363" s="111"/>
      <c r="W29363" s="111"/>
      <c r="Y29363" s="111"/>
      <c r="AA29363" s="111"/>
      <c r="AC29363" s="111"/>
    </row>
    <row r="29364" spans="19:29" x14ac:dyDescent="0.25">
      <c r="S29364" s="107"/>
      <c r="U29364" s="107"/>
      <c r="W29364" s="107"/>
      <c r="Y29364" s="107"/>
      <c r="AA29364" s="107"/>
      <c r="AC29364" s="107"/>
    </row>
    <row r="29365" spans="19:29" x14ac:dyDescent="0.25">
      <c r="S29365" s="108"/>
      <c r="U29365" s="108"/>
      <c r="W29365" s="108"/>
      <c r="Y29365" s="108"/>
      <c r="AA29365" s="108"/>
      <c r="AC29365" s="108"/>
    </row>
    <row r="29366" spans="19:29" x14ac:dyDescent="0.25">
      <c r="S29366" s="108"/>
      <c r="U29366" s="108"/>
      <c r="W29366" s="108"/>
      <c r="Y29366" s="108"/>
      <c r="AA29366" s="108"/>
      <c r="AC29366" s="108"/>
    </row>
    <row r="29367" spans="19:29" x14ac:dyDescent="0.25">
      <c r="S29367" s="109"/>
      <c r="U29367" s="109"/>
      <c r="W29367" s="109"/>
      <c r="Y29367" s="109"/>
      <c r="AA29367" s="109"/>
      <c r="AC29367" s="109"/>
    </row>
    <row r="29368" spans="19:29" x14ac:dyDescent="0.25">
      <c r="S29368" s="108"/>
      <c r="U29368" s="108"/>
      <c r="W29368" s="108"/>
      <c r="Y29368" s="108"/>
      <c r="AA29368" s="108"/>
      <c r="AC29368" s="108"/>
    </row>
    <row r="29369" spans="19:29" x14ac:dyDescent="0.25">
      <c r="S29369" s="108"/>
      <c r="U29369" s="108"/>
      <c r="W29369" s="108"/>
      <c r="Y29369" s="108"/>
      <c r="AA29369" s="108"/>
      <c r="AC29369" s="108"/>
    </row>
    <row r="29370" spans="19:29" x14ac:dyDescent="0.25">
      <c r="S29370" s="109"/>
      <c r="U29370" s="109"/>
      <c r="W29370" s="109"/>
      <c r="Y29370" s="109"/>
      <c r="AA29370" s="109"/>
      <c r="AC29370" s="109"/>
    </row>
    <row r="29371" spans="19:29" x14ac:dyDescent="0.25">
      <c r="S29371" s="108"/>
      <c r="U29371" s="108"/>
      <c r="W29371" s="108"/>
      <c r="Y29371" s="108"/>
      <c r="AA29371" s="108"/>
      <c r="AC29371" s="108"/>
    </row>
    <row r="29372" spans="19:29" x14ac:dyDescent="0.25">
      <c r="S29372" s="109"/>
      <c r="U29372" s="109"/>
      <c r="W29372" s="109"/>
      <c r="Y29372" s="109"/>
      <c r="AA29372" s="109"/>
      <c r="AC29372" s="109"/>
    </row>
    <row r="29373" spans="19:29" x14ac:dyDescent="0.25">
      <c r="S29373" s="108"/>
      <c r="U29373" s="108"/>
      <c r="W29373" s="108"/>
      <c r="Y29373" s="108"/>
      <c r="AA29373" s="108"/>
      <c r="AC29373" s="108"/>
    </row>
    <row r="29374" spans="19:29" x14ac:dyDescent="0.25">
      <c r="S29374" s="108"/>
      <c r="U29374" s="108"/>
      <c r="W29374" s="108"/>
      <c r="Y29374" s="108"/>
      <c r="AA29374" s="108"/>
      <c r="AC29374" s="108"/>
    </row>
    <row r="29375" spans="19:29" x14ac:dyDescent="0.25">
      <c r="S29375" s="108"/>
      <c r="U29375" s="108"/>
      <c r="W29375" s="108"/>
      <c r="Y29375" s="108"/>
      <c r="AA29375" s="108"/>
      <c r="AC29375" s="108"/>
    </row>
    <row r="29376" spans="19:29" x14ac:dyDescent="0.25">
      <c r="S29376" s="110"/>
      <c r="U29376" s="110"/>
      <c r="W29376" s="110"/>
      <c r="Y29376" s="110"/>
      <c r="AA29376" s="110"/>
      <c r="AC29376" s="110"/>
    </row>
    <row r="29377" spans="19:29" x14ac:dyDescent="0.25">
      <c r="S29377" s="110"/>
      <c r="U29377" s="110"/>
      <c r="W29377" s="110"/>
      <c r="Y29377" s="110"/>
      <c r="AA29377" s="110"/>
      <c r="AC29377" s="110"/>
    </row>
    <row r="29378" spans="19:29" x14ac:dyDescent="0.25">
      <c r="S29378" s="110"/>
      <c r="U29378" s="110"/>
      <c r="W29378" s="110"/>
      <c r="Y29378" s="110"/>
      <c r="AA29378" s="110"/>
      <c r="AC29378" s="110"/>
    </row>
    <row r="29379" spans="19:29" x14ac:dyDescent="0.25">
      <c r="S29379" s="110"/>
      <c r="U29379" s="110"/>
      <c r="W29379" s="110"/>
      <c r="Y29379" s="110"/>
      <c r="AA29379" s="110"/>
      <c r="AC29379" s="110"/>
    </row>
    <row r="29380" spans="19:29" x14ac:dyDescent="0.25">
      <c r="S29380" s="111"/>
      <c r="U29380" s="111"/>
      <c r="W29380" s="111"/>
      <c r="Y29380" s="111"/>
      <c r="AA29380" s="111"/>
      <c r="AC29380" s="111"/>
    </row>
    <row r="29381" spans="19:29" x14ac:dyDescent="0.25">
      <c r="S29381" s="107"/>
      <c r="U29381" s="107"/>
      <c r="W29381" s="107"/>
      <c r="Y29381" s="107"/>
      <c r="AA29381" s="107"/>
      <c r="AC29381" s="107"/>
    </row>
    <row r="29382" spans="19:29" x14ac:dyDescent="0.25">
      <c r="S29382" s="108"/>
      <c r="U29382" s="108"/>
      <c r="W29382" s="108"/>
      <c r="Y29382" s="108"/>
      <c r="AA29382" s="108"/>
      <c r="AC29382" s="108"/>
    </row>
    <row r="29383" spans="19:29" x14ac:dyDescent="0.25">
      <c r="S29383" s="108"/>
      <c r="U29383" s="108"/>
      <c r="W29383" s="108"/>
      <c r="Y29383" s="108"/>
      <c r="AA29383" s="108"/>
      <c r="AC29383" s="108"/>
    </row>
    <row r="29384" spans="19:29" x14ac:dyDescent="0.25">
      <c r="S29384" s="109"/>
      <c r="U29384" s="109"/>
      <c r="W29384" s="109"/>
      <c r="Y29384" s="109"/>
      <c r="AA29384" s="109"/>
      <c r="AC29384" s="109"/>
    </row>
    <row r="29385" spans="19:29" x14ac:dyDescent="0.25">
      <c r="S29385" s="108"/>
      <c r="U29385" s="108"/>
      <c r="W29385" s="108"/>
      <c r="Y29385" s="108"/>
      <c r="AA29385" s="108"/>
      <c r="AC29385" s="108"/>
    </row>
    <row r="29386" spans="19:29" x14ac:dyDescent="0.25">
      <c r="S29386" s="108"/>
      <c r="U29386" s="108"/>
      <c r="W29386" s="108"/>
      <c r="Y29386" s="108"/>
      <c r="AA29386" s="108"/>
      <c r="AC29386" s="108"/>
    </row>
    <row r="29387" spans="19:29" x14ac:dyDescent="0.25">
      <c r="S29387" s="109"/>
      <c r="U29387" s="109"/>
      <c r="W29387" s="109"/>
      <c r="Y29387" s="109"/>
      <c r="AA29387" s="109"/>
      <c r="AC29387" s="109"/>
    </row>
    <row r="29388" spans="19:29" x14ac:dyDescent="0.25">
      <c r="S29388" s="108"/>
      <c r="U29388" s="108"/>
      <c r="W29388" s="108"/>
      <c r="Y29388" s="108"/>
      <c r="AA29388" s="108"/>
      <c r="AC29388" s="108"/>
    </row>
    <row r="29389" spans="19:29" x14ac:dyDescent="0.25">
      <c r="S29389" s="109"/>
      <c r="U29389" s="109"/>
      <c r="W29389" s="109"/>
      <c r="Y29389" s="109"/>
      <c r="AA29389" s="109"/>
      <c r="AC29389" s="109"/>
    </row>
    <row r="29390" spans="19:29" x14ac:dyDescent="0.25">
      <c r="S29390" s="108"/>
      <c r="U29390" s="108"/>
      <c r="W29390" s="108"/>
      <c r="Y29390" s="108"/>
      <c r="AA29390" s="108"/>
      <c r="AC29390" s="108"/>
    </row>
    <row r="29391" spans="19:29" x14ac:dyDescent="0.25">
      <c r="S29391" s="108"/>
      <c r="U29391" s="108"/>
      <c r="W29391" s="108"/>
      <c r="Y29391" s="108"/>
      <c r="AA29391" s="108"/>
      <c r="AC29391" s="108"/>
    </row>
    <row r="29392" spans="19:29" x14ac:dyDescent="0.25">
      <c r="S29392" s="108"/>
      <c r="U29392" s="108"/>
      <c r="W29392" s="108"/>
      <c r="Y29392" s="108"/>
      <c r="AA29392" s="108"/>
      <c r="AC29392" s="108"/>
    </row>
    <row r="29393" spans="19:29" x14ac:dyDescent="0.25">
      <c r="S29393" s="110"/>
      <c r="U29393" s="110"/>
      <c r="W29393" s="110"/>
      <c r="Y29393" s="110"/>
      <c r="AA29393" s="110"/>
      <c r="AC29393" s="110"/>
    </row>
    <row r="29394" spans="19:29" x14ac:dyDescent="0.25">
      <c r="S29394" s="110"/>
      <c r="U29394" s="110"/>
      <c r="W29394" s="110"/>
      <c r="Y29394" s="110"/>
      <c r="AA29394" s="110"/>
      <c r="AC29394" s="110"/>
    </row>
    <row r="29395" spans="19:29" x14ac:dyDescent="0.25">
      <c r="S29395" s="110"/>
      <c r="U29395" s="110"/>
      <c r="W29395" s="110"/>
      <c r="Y29395" s="110"/>
      <c r="AA29395" s="110"/>
      <c r="AC29395" s="110"/>
    </row>
    <row r="29396" spans="19:29" x14ac:dyDescent="0.25">
      <c r="S29396" s="110"/>
      <c r="U29396" s="110"/>
      <c r="W29396" s="110"/>
      <c r="Y29396" s="110"/>
      <c r="AA29396" s="110"/>
      <c r="AC29396" s="110"/>
    </row>
    <row r="29397" spans="19:29" x14ac:dyDescent="0.25">
      <c r="S29397" s="111"/>
      <c r="U29397" s="111"/>
      <c r="W29397" s="111"/>
      <c r="Y29397" s="111"/>
      <c r="AA29397" s="111"/>
      <c r="AC29397" s="111"/>
    </row>
    <row r="29398" spans="19:29" x14ac:dyDescent="0.25">
      <c r="S29398" s="107"/>
      <c r="U29398" s="107"/>
      <c r="W29398" s="107"/>
      <c r="Y29398" s="107"/>
      <c r="AA29398" s="107"/>
      <c r="AC29398" s="107"/>
    </row>
    <row r="29399" spans="19:29" x14ac:dyDescent="0.25">
      <c r="S29399" s="108"/>
      <c r="U29399" s="108"/>
      <c r="W29399" s="108"/>
      <c r="Y29399" s="108"/>
      <c r="AA29399" s="108"/>
      <c r="AC29399" s="108"/>
    </row>
    <row r="29400" spans="19:29" x14ac:dyDescent="0.25">
      <c r="S29400" s="108"/>
      <c r="U29400" s="108"/>
      <c r="W29400" s="108"/>
      <c r="Y29400" s="108"/>
      <c r="AA29400" s="108"/>
      <c r="AC29400" s="108"/>
    </row>
    <row r="29401" spans="19:29" x14ac:dyDescent="0.25">
      <c r="S29401" s="109"/>
      <c r="U29401" s="109"/>
      <c r="W29401" s="109"/>
      <c r="Y29401" s="109"/>
      <c r="AA29401" s="109"/>
      <c r="AC29401" s="109"/>
    </row>
    <row r="29402" spans="19:29" x14ac:dyDescent="0.25">
      <c r="S29402" s="108"/>
      <c r="U29402" s="108"/>
      <c r="W29402" s="108"/>
      <c r="Y29402" s="108"/>
      <c r="AA29402" s="108"/>
      <c r="AC29402" s="108"/>
    </row>
    <row r="29403" spans="19:29" x14ac:dyDescent="0.25">
      <c r="S29403" s="108"/>
      <c r="U29403" s="108"/>
      <c r="W29403" s="108"/>
      <c r="Y29403" s="108"/>
      <c r="AA29403" s="108"/>
      <c r="AC29403" s="108"/>
    </row>
    <row r="29404" spans="19:29" x14ac:dyDescent="0.25">
      <c r="S29404" s="109"/>
      <c r="U29404" s="109"/>
      <c r="W29404" s="109"/>
      <c r="Y29404" s="109"/>
      <c r="AA29404" s="109"/>
      <c r="AC29404" s="109"/>
    </row>
    <row r="29405" spans="19:29" x14ac:dyDescent="0.25">
      <c r="S29405" s="108"/>
      <c r="U29405" s="108"/>
      <c r="W29405" s="108"/>
      <c r="Y29405" s="108"/>
      <c r="AA29405" s="108"/>
      <c r="AC29405" s="108"/>
    </row>
    <row r="29406" spans="19:29" x14ac:dyDescent="0.25">
      <c r="S29406" s="109"/>
      <c r="U29406" s="109"/>
      <c r="W29406" s="109"/>
      <c r="Y29406" s="109"/>
      <c r="AA29406" s="109"/>
      <c r="AC29406" s="109"/>
    </row>
    <row r="29407" spans="19:29" x14ac:dyDescent="0.25">
      <c r="S29407" s="108"/>
      <c r="U29407" s="108"/>
      <c r="W29407" s="108"/>
      <c r="Y29407" s="108"/>
      <c r="AA29407" s="108"/>
      <c r="AC29407" s="108"/>
    </row>
    <row r="29408" spans="19:29" x14ac:dyDescent="0.25">
      <c r="S29408" s="108"/>
      <c r="U29408" s="108"/>
      <c r="W29408" s="108"/>
      <c r="Y29408" s="108"/>
      <c r="AA29408" s="108"/>
      <c r="AC29408" s="108"/>
    </row>
    <row r="29409" spans="19:29" x14ac:dyDescent="0.25">
      <c r="S29409" s="108"/>
      <c r="U29409" s="108"/>
      <c r="W29409" s="108"/>
      <c r="Y29409" s="108"/>
      <c r="AA29409" s="108"/>
      <c r="AC29409" s="108"/>
    </row>
    <row r="29410" spans="19:29" x14ac:dyDescent="0.25">
      <c r="S29410" s="110"/>
      <c r="U29410" s="110"/>
      <c r="W29410" s="110"/>
      <c r="Y29410" s="110"/>
      <c r="AA29410" s="110"/>
      <c r="AC29410" s="110"/>
    </row>
    <row r="29411" spans="19:29" x14ac:dyDescent="0.25">
      <c r="S29411" s="110"/>
      <c r="U29411" s="110"/>
      <c r="W29411" s="110"/>
      <c r="Y29411" s="110"/>
      <c r="AA29411" s="110"/>
      <c r="AC29411" s="110"/>
    </row>
    <row r="29412" spans="19:29" x14ac:dyDescent="0.25">
      <c r="S29412" s="110"/>
      <c r="U29412" s="110"/>
      <c r="W29412" s="110"/>
      <c r="Y29412" s="110"/>
      <c r="AA29412" s="110"/>
      <c r="AC29412" s="110"/>
    </row>
    <row r="29413" spans="19:29" x14ac:dyDescent="0.25">
      <c r="S29413" s="110"/>
      <c r="U29413" s="110"/>
      <c r="W29413" s="110"/>
      <c r="Y29413" s="110"/>
      <c r="AA29413" s="110"/>
      <c r="AC29413" s="110"/>
    </row>
    <row r="29414" spans="19:29" x14ac:dyDescent="0.25">
      <c r="S29414" s="111"/>
      <c r="U29414" s="111"/>
      <c r="W29414" s="111"/>
      <c r="Y29414" s="111"/>
      <c r="AA29414" s="111"/>
      <c r="AC29414" s="111"/>
    </row>
    <row r="29415" spans="19:29" x14ac:dyDescent="0.25">
      <c r="S29415" s="107"/>
      <c r="U29415" s="107"/>
      <c r="W29415" s="107"/>
      <c r="Y29415" s="107"/>
      <c r="AA29415" s="107"/>
      <c r="AC29415" s="107"/>
    </row>
    <row r="29416" spans="19:29" x14ac:dyDescent="0.25">
      <c r="S29416" s="108"/>
      <c r="U29416" s="108"/>
      <c r="W29416" s="108"/>
      <c r="Y29416" s="108"/>
      <c r="AA29416" s="108"/>
      <c r="AC29416" s="108"/>
    </row>
    <row r="29417" spans="19:29" x14ac:dyDescent="0.25">
      <c r="S29417" s="108"/>
      <c r="U29417" s="108"/>
      <c r="W29417" s="108"/>
      <c r="Y29417" s="108"/>
      <c r="AA29417" s="108"/>
      <c r="AC29417" s="108"/>
    </row>
    <row r="29418" spans="19:29" x14ac:dyDescent="0.25">
      <c r="S29418" s="109"/>
      <c r="U29418" s="109"/>
      <c r="W29418" s="109"/>
      <c r="Y29418" s="109"/>
      <c r="AA29418" s="109"/>
      <c r="AC29418" s="109"/>
    </row>
    <row r="29419" spans="19:29" x14ac:dyDescent="0.25">
      <c r="S29419" s="108"/>
      <c r="U29419" s="108"/>
      <c r="W29419" s="108"/>
      <c r="Y29419" s="108"/>
      <c r="AA29419" s="108"/>
      <c r="AC29419" s="108"/>
    </row>
    <row r="29420" spans="19:29" x14ac:dyDescent="0.25">
      <c r="S29420" s="108"/>
      <c r="U29420" s="108"/>
      <c r="W29420" s="108"/>
      <c r="Y29420" s="108"/>
      <c r="AA29420" s="108"/>
      <c r="AC29420" s="108"/>
    </row>
    <row r="29421" spans="19:29" x14ac:dyDescent="0.25">
      <c r="S29421" s="109"/>
      <c r="U29421" s="109"/>
      <c r="W29421" s="109"/>
      <c r="Y29421" s="109"/>
      <c r="AA29421" s="109"/>
      <c r="AC29421" s="109"/>
    </row>
    <row r="29422" spans="19:29" x14ac:dyDescent="0.25">
      <c r="S29422" s="108"/>
      <c r="U29422" s="108"/>
      <c r="W29422" s="108"/>
      <c r="Y29422" s="108"/>
      <c r="AA29422" s="108"/>
      <c r="AC29422" s="108"/>
    </row>
    <row r="29423" spans="19:29" x14ac:dyDescent="0.25">
      <c r="S29423" s="109"/>
      <c r="U29423" s="109"/>
      <c r="W29423" s="109"/>
      <c r="Y29423" s="109"/>
      <c r="AA29423" s="109"/>
      <c r="AC29423" s="109"/>
    </row>
    <row r="29424" spans="19:29" x14ac:dyDescent="0.25">
      <c r="S29424" s="108"/>
      <c r="U29424" s="108"/>
      <c r="W29424" s="108"/>
      <c r="Y29424" s="108"/>
      <c r="AA29424" s="108"/>
      <c r="AC29424" s="108"/>
    </row>
    <row r="29425" spans="19:29" x14ac:dyDescent="0.25">
      <c r="S29425" s="108"/>
      <c r="U29425" s="108"/>
      <c r="W29425" s="108"/>
      <c r="Y29425" s="108"/>
      <c r="AA29425" s="108"/>
      <c r="AC29425" s="108"/>
    </row>
    <row r="29426" spans="19:29" x14ac:dyDescent="0.25">
      <c r="S29426" s="108"/>
      <c r="U29426" s="108"/>
      <c r="W29426" s="108"/>
      <c r="Y29426" s="108"/>
      <c r="AA29426" s="108"/>
      <c r="AC29426" s="108"/>
    </row>
    <row r="29427" spans="19:29" x14ac:dyDescent="0.25">
      <c r="S29427" s="110"/>
      <c r="U29427" s="110"/>
      <c r="W29427" s="110"/>
      <c r="Y29427" s="110"/>
      <c r="AA29427" s="110"/>
      <c r="AC29427" s="110"/>
    </row>
    <row r="29428" spans="19:29" x14ac:dyDescent="0.25">
      <c r="S29428" s="110"/>
      <c r="U29428" s="110"/>
      <c r="W29428" s="110"/>
      <c r="Y29428" s="110"/>
      <c r="AA29428" s="110"/>
      <c r="AC29428" s="110"/>
    </row>
    <row r="29429" spans="19:29" x14ac:dyDescent="0.25">
      <c r="S29429" s="110"/>
      <c r="U29429" s="110"/>
      <c r="W29429" s="110"/>
      <c r="Y29429" s="110"/>
      <c r="AA29429" s="110"/>
      <c r="AC29429" s="110"/>
    </row>
    <row r="29430" spans="19:29" x14ac:dyDescent="0.25">
      <c r="S29430" s="110"/>
      <c r="U29430" s="110"/>
      <c r="W29430" s="110"/>
      <c r="Y29430" s="110"/>
      <c r="AA29430" s="110"/>
      <c r="AC29430" s="110"/>
    </row>
    <row r="29431" spans="19:29" x14ac:dyDescent="0.25">
      <c r="S29431" s="111"/>
      <c r="U29431" s="111"/>
      <c r="W29431" s="111"/>
      <c r="Y29431" s="111"/>
      <c r="AA29431" s="111"/>
      <c r="AC29431" s="111"/>
    </row>
    <row r="29432" spans="19:29" x14ac:dyDescent="0.25">
      <c r="S29432" s="107"/>
      <c r="U29432" s="107"/>
      <c r="W29432" s="107"/>
      <c r="Y29432" s="107"/>
      <c r="AA29432" s="107"/>
      <c r="AC29432" s="107"/>
    </row>
    <row r="29433" spans="19:29" x14ac:dyDescent="0.25">
      <c r="S29433" s="108"/>
      <c r="U29433" s="108"/>
      <c r="W29433" s="108"/>
      <c r="Y29433" s="108"/>
      <c r="AA29433" s="108"/>
      <c r="AC29433" s="108"/>
    </row>
    <row r="29434" spans="19:29" x14ac:dyDescent="0.25">
      <c r="S29434" s="108"/>
      <c r="U29434" s="108"/>
      <c r="W29434" s="108"/>
      <c r="Y29434" s="108"/>
      <c r="AA29434" s="108"/>
      <c r="AC29434" s="108"/>
    </row>
    <row r="29435" spans="19:29" x14ac:dyDescent="0.25">
      <c r="S29435" s="109"/>
      <c r="U29435" s="109"/>
      <c r="W29435" s="109"/>
      <c r="Y29435" s="109"/>
      <c r="AA29435" s="109"/>
      <c r="AC29435" s="109"/>
    </row>
    <row r="29436" spans="19:29" x14ac:dyDescent="0.25">
      <c r="S29436" s="108"/>
      <c r="U29436" s="108"/>
      <c r="W29436" s="108"/>
      <c r="Y29436" s="108"/>
      <c r="AA29436" s="108"/>
      <c r="AC29436" s="108"/>
    </row>
    <row r="29437" spans="19:29" x14ac:dyDescent="0.25">
      <c r="S29437" s="108"/>
      <c r="U29437" s="108"/>
      <c r="W29437" s="108"/>
      <c r="Y29437" s="108"/>
      <c r="AA29437" s="108"/>
      <c r="AC29437" s="108"/>
    </row>
    <row r="29438" spans="19:29" x14ac:dyDescent="0.25">
      <c r="S29438" s="109"/>
      <c r="U29438" s="109"/>
      <c r="W29438" s="109"/>
      <c r="Y29438" s="109"/>
      <c r="AA29438" s="109"/>
      <c r="AC29438" s="109"/>
    </row>
    <row r="29439" spans="19:29" x14ac:dyDescent="0.25">
      <c r="S29439" s="108"/>
      <c r="U29439" s="108"/>
      <c r="W29439" s="108"/>
      <c r="Y29439" s="108"/>
      <c r="AA29439" s="108"/>
      <c r="AC29439" s="108"/>
    </row>
    <row r="29440" spans="19:29" x14ac:dyDescent="0.25">
      <c r="S29440" s="109"/>
      <c r="U29440" s="109"/>
      <c r="W29440" s="109"/>
      <c r="Y29440" s="109"/>
      <c r="AA29440" s="109"/>
      <c r="AC29440" s="109"/>
    </row>
    <row r="29441" spans="19:29" x14ac:dyDescent="0.25">
      <c r="S29441" s="108"/>
      <c r="U29441" s="108"/>
      <c r="W29441" s="108"/>
      <c r="Y29441" s="108"/>
      <c r="AA29441" s="108"/>
      <c r="AC29441" s="108"/>
    </row>
    <row r="29442" spans="19:29" x14ac:dyDescent="0.25">
      <c r="S29442" s="108"/>
      <c r="U29442" s="108"/>
      <c r="W29442" s="108"/>
      <c r="Y29442" s="108"/>
      <c r="AA29442" s="108"/>
      <c r="AC29442" s="108"/>
    </row>
    <row r="29443" spans="19:29" x14ac:dyDescent="0.25">
      <c r="S29443" s="108"/>
      <c r="U29443" s="108"/>
      <c r="W29443" s="108"/>
      <c r="Y29443" s="108"/>
      <c r="AA29443" s="108"/>
      <c r="AC29443" s="108"/>
    </row>
    <row r="29444" spans="19:29" x14ac:dyDescent="0.25">
      <c r="S29444" s="110"/>
      <c r="U29444" s="110"/>
      <c r="W29444" s="110"/>
      <c r="Y29444" s="110"/>
      <c r="AA29444" s="110"/>
      <c r="AC29444" s="110"/>
    </row>
    <row r="29445" spans="19:29" x14ac:dyDescent="0.25">
      <c r="S29445" s="110"/>
      <c r="U29445" s="110"/>
      <c r="W29445" s="110"/>
      <c r="Y29445" s="110"/>
      <c r="AA29445" s="110"/>
      <c r="AC29445" s="110"/>
    </row>
    <row r="29446" spans="19:29" x14ac:dyDescent="0.25">
      <c r="S29446" s="110"/>
      <c r="U29446" s="110"/>
      <c r="W29446" s="110"/>
      <c r="Y29446" s="110"/>
      <c r="AA29446" s="110"/>
      <c r="AC29446" s="110"/>
    </row>
    <row r="29447" spans="19:29" x14ac:dyDescent="0.25">
      <c r="S29447" s="110"/>
      <c r="U29447" s="110"/>
      <c r="W29447" s="110"/>
      <c r="Y29447" s="110"/>
      <c r="AA29447" s="110"/>
      <c r="AC29447" s="110"/>
    </row>
    <row r="29448" spans="19:29" x14ac:dyDescent="0.25">
      <c r="S29448" s="111"/>
      <c r="U29448" s="111"/>
      <c r="W29448" s="111"/>
      <c r="Y29448" s="111"/>
      <c r="AA29448" s="111"/>
      <c r="AC29448" s="111"/>
    </row>
    <row r="29449" spans="19:29" x14ac:dyDescent="0.25">
      <c r="S29449" s="107"/>
      <c r="U29449" s="107"/>
      <c r="W29449" s="107"/>
      <c r="Y29449" s="107"/>
      <c r="AA29449" s="107"/>
      <c r="AC29449" s="107"/>
    </row>
    <row r="29450" spans="19:29" x14ac:dyDescent="0.25">
      <c r="S29450" s="108"/>
      <c r="U29450" s="108"/>
      <c r="W29450" s="108"/>
      <c r="Y29450" s="108"/>
      <c r="AA29450" s="108"/>
      <c r="AC29450" s="108"/>
    </row>
    <row r="29451" spans="19:29" x14ac:dyDescent="0.25">
      <c r="S29451" s="108"/>
      <c r="U29451" s="108"/>
      <c r="W29451" s="108"/>
      <c r="Y29451" s="108"/>
      <c r="AA29451" s="108"/>
      <c r="AC29451" s="108"/>
    </row>
    <row r="29452" spans="19:29" x14ac:dyDescent="0.25">
      <c r="S29452" s="109"/>
      <c r="U29452" s="109"/>
      <c r="W29452" s="109"/>
      <c r="Y29452" s="109"/>
      <c r="AA29452" s="109"/>
      <c r="AC29452" s="109"/>
    </row>
    <row r="29453" spans="19:29" x14ac:dyDescent="0.25">
      <c r="S29453" s="108"/>
      <c r="U29453" s="108"/>
      <c r="W29453" s="108"/>
      <c r="Y29453" s="108"/>
      <c r="AA29453" s="108"/>
      <c r="AC29453" s="108"/>
    </row>
    <row r="29454" spans="19:29" x14ac:dyDescent="0.25">
      <c r="S29454" s="108"/>
      <c r="U29454" s="108"/>
      <c r="W29454" s="108"/>
      <c r="Y29454" s="108"/>
      <c r="AA29454" s="108"/>
      <c r="AC29454" s="108"/>
    </row>
    <row r="29455" spans="19:29" x14ac:dyDescent="0.25">
      <c r="S29455" s="109"/>
      <c r="U29455" s="109"/>
      <c r="W29455" s="109"/>
      <c r="Y29455" s="109"/>
      <c r="AA29455" s="109"/>
      <c r="AC29455" s="109"/>
    </row>
    <row r="29456" spans="19:29" x14ac:dyDescent="0.25">
      <c r="S29456" s="108"/>
      <c r="U29456" s="108"/>
      <c r="W29456" s="108"/>
      <c r="Y29456" s="108"/>
      <c r="AA29456" s="108"/>
      <c r="AC29456" s="108"/>
    </row>
    <row r="29457" spans="19:29" x14ac:dyDescent="0.25">
      <c r="S29457" s="109"/>
      <c r="U29457" s="109"/>
      <c r="W29457" s="109"/>
      <c r="Y29457" s="109"/>
      <c r="AA29457" s="109"/>
      <c r="AC29457" s="109"/>
    </row>
    <row r="29458" spans="19:29" x14ac:dyDescent="0.25">
      <c r="S29458" s="108"/>
      <c r="U29458" s="108"/>
      <c r="W29458" s="108"/>
      <c r="Y29458" s="108"/>
      <c r="AA29458" s="108"/>
      <c r="AC29458" s="108"/>
    </row>
    <row r="29459" spans="19:29" x14ac:dyDescent="0.25">
      <c r="S29459" s="108"/>
      <c r="U29459" s="108"/>
      <c r="W29459" s="108"/>
      <c r="Y29459" s="108"/>
      <c r="AA29459" s="108"/>
      <c r="AC29459" s="108"/>
    </row>
    <row r="29460" spans="19:29" x14ac:dyDescent="0.25">
      <c r="S29460" s="108"/>
      <c r="U29460" s="108"/>
      <c r="W29460" s="108"/>
      <c r="Y29460" s="108"/>
      <c r="AA29460" s="108"/>
      <c r="AC29460" s="108"/>
    </row>
    <row r="29461" spans="19:29" x14ac:dyDescent="0.25">
      <c r="S29461" s="110"/>
      <c r="U29461" s="110"/>
      <c r="W29461" s="110"/>
      <c r="Y29461" s="110"/>
      <c r="AA29461" s="110"/>
      <c r="AC29461" s="110"/>
    </row>
    <row r="29462" spans="19:29" x14ac:dyDescent="0.25">
      <c r="S29462" s="110"/>
      <c r="U29462" s="110"/>
      <c r="W29462" s="110"/>
      <c r="Y29462" s="110"/>
      <c r="AA29462" s="110"/>
      <c r="AC29462" s="110"/>
    </row>
    <row r="29463" spans="19:29" x14ac:dyDescent="0.25">
      <c r="S29463" s="110"/>
      <c r="U29463" s="110"/>
      <c r="W29463" s="110"/>
      <c r="Y29463" s="110"/>
      <c r="AA29463" s="110"/>
      <c r="AC29463" s="110"/>
    </row>
    <row r="29464" spans="19:29" x14ac:dyDescent="0.25">
      <c r="S29464" s="110"/>
      <c r="U29464" s="110"/>
      <c r="W29464" s="110"/>
      <c r="Y29464" s="110"/>
      <c r="AA29464" s="110"/>
      <c r="AC29464" s="110"/>
    </row>
    <row r="29465" spans="19:29" x14ac:dyDescent="0.25">
      <c r="S29465" s="111"/>
      <c r="U29465" s="111"/>
      <c r="W29465" s="111"/>
      <c r="Y29465" s="111"/>
      <c r="AA29465" s="111"/>
      <c r="AC29465" s="111"/>
    </row>
    <row r="29466" spans="19:29" x14ac:dyDescent="0.25">
      <c r="S29466" s="107"/>
      <c r="U29466" s="107"/>
      <c r="W29466" s="107"/>
      <c r="Y29466" s="107"/>
      <c r="AA29466" s="107"/>
      <c r="AC29466" s="107"/>
    </row>
    <row r="29467" spans="19:29" x14ac:dyDescent="0.25">
      <c r="S29467" s="108"/>
      <c r="U29467" s="108"/>
      <c r="W29467" s="108"/>
      <c r="Y29467" s="108"/>
      <c r="AA29467" s="108"/>
      <c r="AC29467" s="108"/>
    </row>
    <row r="29468" spans="19:29" x14ac:dyDescent="0.25">
      <c r="S29468" s="108"/>
      <c r="U29468" s="108"/>
      <c r="W29468" s="108"/>
      <c r="Y29468" s="108"/>
      <c r="AA29468" s="108"/>
      <c r="AC29468" s="108"/>
    </row>
    <row r="29469" spans="19:29" x14ac:dyDescent="0.25">
      <c r="S29469" s="109"/>
      <c r="U29469" s="109"/>
      <c r="W29469" s="109"/>
      <c r="Y29469" s="109"/>
      <c r="AA29469" s="109"/>
      <c r="AC29469" s="109"/>
    </row>
    <row r="29470" spans="19:29" x14ac:dyDescent="0.25">
      <c r="S29470" s="108"/>
      <c r="U29470" s="108"/>
      <c r="W29470" s="108"/>
      <c r="Y29470" s="108"/>
      <c r="AA29470" s="108"/>
      <c r="AC29470" s="108"/>
    </row>
    <row r="29471" spans="19:29" x14ac:dyDescent="0.25">
      <c r="S29471" s="108"/>
      <c r="U29471" s="108"/>
      <c r="W29471" s="108"/>
      <c r="Y29471" s="108"/>
      <c r="AA29471" s="108"/>
      <c r="AC29471" s="108"/>
    </row>
    <row r="29472" spans="19:29" x14ac:dyDescent="0.25">
      <c r="S29472" s="109"/>
      <c r="U29472" s="109"/>
      <c r="W29472" s="109"/>
      <c r="Y29472" s="109"/>
      <c r="AA29472" s="109"/>
      <c r="AC29472" s="109"/>
    </row>
    <row r="29473" spans="19:29" x14ac:dyDescent="0.25">
      <c r="S29473" s="108"/>
      <c r="U29473" s="108"/>
      <c r="W29473" s="108"/>
      <c r="Y29473" s="108"/>
      <c r="AA29473" s="108"/>
      <c r="AC29473" s="108"/>
    </row>
    <row r="29474" spans="19:29" x14ac:dyDescent="0.25">
      <c r="S29474" s="109"/>
      <c r="U29474" s="109"/>
      <c r="W29474" s="109"/>
      <c r="Y29474" s="109"/>
      <c r="AA29474" s="109"/>
      <c r="AC29474" s="109"/>
    </row>
    <row r="29475" spans="19:29" x14ac:dyDescent="0.25">
      <c r="S29475" s="108"/>
      <c r="U29475" s="108"/>
      <c r="W29475" s="108"/>
      <c r="Y29475" s="108"/>
      <c r="AA29475" s="108"/>
      <c r="AC29475" s="108"/>
    </row>
    <row r="29476" spans="19:29" x14ac:dyDescent="0.25">
      <c r="S29476" s="108"/>
      <c r="U29476" s="108"/>
      <c r="W29476" s="108"/>
      <c r="Y29476" s="108"/>
      <c r="AA29476" s="108"/>
      <c r="AC29476" s="108"/>
    </row>
    <row r="29477" spans="19:29" x14ac:dyDescent="0.25">
      <c r="S29477" s="108"/>
      <c r="U29477" s="108"/>
      <c r="W29477" s="108"/>
      <c r="Y29477" s="108"/>
      <c r="AA29477" s="108"/>
      <c r="AC29477" s="108"/>
    </row>
    <row r="29478" spans="19:29" x14ac:dyDescent="0.25">
      <c r="S29478" s="110"/>
      <c r="U29478" s="110"/>
      <c r="W29478" s="110"/>
      <c r="Y29478" s="110"/>
      <c r="AA29478" s="110"/>
      <c r="AC29478" s="110"/>
    </row>
    <row r="29479" spans="19:29" x14ac:dyDescent="0.25">
      <c r="S29479" s="110"/>
      <c r="U29479" s="110"/>
      <c r="W29479" s="110"/>
      <c r="Y29479" s="110"/>
      <c r="AA29479" s="110"/>
      <c r="AC29479" s="110"/>
    </row>
    <row r="29480" spans="19:29" x14ac:dyDescent="0.25">
      <c r="S29480" s="110"/>
      <c r="U29480" s="110"/>
      <c r="W29480" s="110"/>
      <c r="Y29480" s="110"/>
      <c r="AA29480" s="110"/>
      <c r="AC29480" s="110"/>
    </row>
    <row r="29481" spans="19:29" x14ac:dyDescent="0.25">
      <c r="S29481" s="110"/>
      <c r="U29481" s="110"/>
      <c r="W29481" s="110"/>
      <c r="Y29481" s="110"/>
      <c r="AA29481" s="110"/>
      <c r="AC29481" s="110"/>
    </row>
    <row r="29482" spans="19:29" x14ac:dyDescent="0.25">
      <c r="S29482" s="111"/>
      <c r="U29482" s="111"/>
      <c r="W29482" s="111"/>
      <c r="Y29482" s="111"/>
      <c r="AA29482" s="111"/>
      <c r="AC29482" s="111"/>
    </row>
    <row r="29483" spans="19:29" x14ac:dyDescent="0.25">
      <c r="S29483" s="107"/>
      <c r="U29483" s="107"/>
      <c r="W29483" s="107"/>
      <c r="Y29483" s="107"/>
      <c r="AA29483" s="107"/>
      <c r="AC29483" s="107"/>
    </row>
    <row r="29484" spans="19:29" x14ac:dyDescent="0.25">
      <c r="S29484" s="108"/>
      <c r="U29484" s="108"/>
      <c r="W29484" s="108"/>
      <c r="Y29484" s="108"/>
      <c r="AA29484" s="108"/>
      <c r="AC29484" s="108"/>
    </row>
    <row r="29485" spans="19:29" x14ac:dyDescent="0.25">
      <c r="S29485" s="108"/>
      <c r="U29485" s="108"/>
      <c r="W29485" s="108"/>
      <c r="Y29485" s="108"/>
      <c r="AA29485" s="108"/>
      <c r="AC29485" s="108"/>
    </row>
    <row r="29486" spans="19:29" x14ac:dyDescent="0.25">
      <c r="S29486" s="109"/>
      <c r="U29486" s="109"/>
      <c r="W29486" s="109"/>
      <c r="Y29486" s="109"/>
      <c r="AA29486" s="109"/>
      <c r="AC29486" s="109"/>
    </row>
    <row r="29487" spans="19:29" x14ac:dyDescent="0.25">
      <c r="S29487" s="108"/>
      <c r="U29487" s="108"/>
      <c r="W29487" s="108"/>
      <c r="Y29487" s="108"/>
      <c r="AA29487" s="108"/>
      <c r="AC29487" s="108"/>
    </row>
    <row r="29488" spans="19:29" x14ac:dyDescent="0.25">
      <c r="S29488" s="108"/>
      <c r="U29488" s="108"/>
      <c r="W29488" s="108"/>
      <c r="Y29488" s="108"/>
      <c r="AA29488" s="108"/>
      <c r="AC29488" s="108"/>
    </row>
    <row r="29489" spans="19:29" x14ac:dyDescent="0.25">
      <c r="S29489" s="109"/>
      <c r="U29489" s="109"/>
      <c r="W29489" s="109"/>
      <c r="Y29489" s="109"/>
      <c r="AA29489" s="109"/>
      <c r="AC29489" s="109"/>
    </row>
    <row r="29490" spans="19:29" x14ac:dyDescent="0.25">
      <c r="S29490" s="108"/>
      <c r="U29490" s="108"/>
      <c r="W29490" s="108"/>
      <c r="Y29490" s="108"/>
      <c r="AA29490" s="108"/>
      <c r="AC29490" s="108"/>
    </row>
    <row r="29491" spans="19:29" x14ac:dyDescent="0.25">
      <c r="S29491" s="109"/>
      <c r="U29491" s="109"/>
      <c r="W29491" s="109"/>
      <c r="Y29491" s="109"/>
      <c r="AA29491" s="109"/>
      <c r="AC29491" s="109"/>
    </row>
    <row r="29492" spans="19:29" x14ac:dyDescent="0.25">
      <c r="S29492" s="108"/>
      <c r="U29492" s="108"/>
      <c r="W29492" s="108"/>
      <c r="Y29492" s="108"/>
      <c r="AA29492" s="108"/>
      <c r="AC29492" s="108"/>
    </row>
    <row r="29493" spans="19:29" x14ac:dyDescent="0.25">
      <c r="S29493" s="108"/>
      <c r="U29493" s="108"/>
      <c r="W29493" s="108"/>
      <c r="Y29493" s="108"/>
      <c r="AA29493" s="108"/>
      <c r="AC29493" s="108"/>
    </row>
    <row r="29494" spans="19:29" x14ac:dyDescent="0.25">
      <c r="S29494" s="108"/>
      <c r="U29494" s="108"/>
      <c r="W29494" s="108"/>
      <c r="Y29494" s="108"/>
      <c r="AA29494" s="108"/>
      <c r="AC29494" s="108"/>
    </row>
    <row r="29495" spans="19:29" x14ac:dyDescent="0.25">
      <c r="S29495" s="110"/>
      <c r="U29495" s="110"/>
      <c r="W29495" s="110"/>
      <c r="Y29495" s="110"/>
      <c r="AA29495" s="110"/>
      <c r="AC29495" s="110"/>
    </row>
    <row r="29496" spans="19:29" x14ac:dyDescent="0.25">
      <c r="S29496" s="110"/>
      <c r="U29496" s="110"/>
      <c r="W29496" s="110"/>
      <c r="Y29496" s="110"/>
      <c r="AA29496" s="110"/>
      <c r="AC29496" s="110"/>
    </row>
    <row r="29497" spans="19:29" x14ac:dyDescent="0.25">
      <c r="S29497" s="110"/>
      <c r="U29497" s="110"/>
      <c r="W29497" s="110"/>
      <c r="Y29497" s="110"/>
      <c r="AA29497" s="110"/>
      <c r="AC29497" s="110"/>
    </row>
    <row r="29498" spans="19:29" x14ac:dyDescent="0.25">
      <c r="S29498" s="110"/>
      <c r="U29498" s="110"/>
      <c r="W29498" s="110"/>
      <c r="Y29498" s="110"/>
      <c r="AA29498" s="110"/>
      <c r="AC29498" s="110"/>
    </row>
    <row r="29499" spans="19:29" x14ac:dyDescent="0.25">
      <c r="S29499" s="111"/>
      <c r="U29499" s="111"/>
      <c r="W29499" s="111"/>
      <c r="Y29499" s="111"/>
      <c r="AA29499" s="111"/>
      <c r="AC29499" s="111"/>
    </row>
    <row r="29500" spans="19:29" x14ac:dyDescent="0.25">
      <c r="S29500" s="107"/>
      <c r="U29500" s="107"/>
      <c r="W29500" s="107"/>
      <c r="Y29500" s="107"/>
      <c r="AA29500" s="107"/>
      <c r="AC29500" s="107"/>
    </row>
    <row r="29501" spans="19:29" x14ac:dyDescent="0.25">
      <c r="S29501" s="108"/>
      <c r="U29501" s="108"/>
      <c r="W29501" s="108"/>
      <c r="Y29501" s="108"/>
      <c r="AA29501" s="108"/>
      <c r="AC29501" s="108"/>
    </row>
    <row r="29502" spans="19:29" x14ac:dyDescent="0.25">
      <c r="S29502" s="108"/>
      <c r="U29502" s="108"/>
      <c r="W29502" s="108"/>
      <c r="Y29502" s="108"/>
      <c r="AA29502" s="108"/>
      <c r="AC29502" s="108"/>
    </row>
    <row r="29503" spans="19:29" x14ac:dyDescent="0.25">
      <c r="S29503" s="109"/>
      <c r="U29503" s="109"/>
      <c r="W29503" s="109"/>
      <c r="Y29503" s="109"/>
      <c r="AA29503" s="109"/>
      <c r="AC29503" s="109"/>
    </row>
    <row r="29504" spans="19:29" x14ac:dyDescent="0.25">
      <c r="S29504" s="108"/>
      <c r="U29504" s="108"/>
      <c r="W29504" s="108"/>
      <c r="Y29504" s="108"/>
      <c r="AA29504" s="108"/>
      <c r="AC29504" s="108"/>
    </row>
    <row r="29505" spans="19:29" x14ac:dyDescent="0.25">
      <c r="S29505" s="108"/>
      <c r="U29505" s="108"/>
      <c r="W29505" s="108"/>
      <c r="Y29505" s="108"/>
      <c r="AA29505" s="108"/>
      <c r="AC29505" s="108"/>
    </row>
    <row r="29506" spans="19:29" x14ac:dyDescent="0.25">
      <c r="S29506" s="109"/>
      <c r="U29506" s="109"/>
      <c r="W29506" s="109"/>
      <c r="Y29506" s="109"/>
      <c r="AA29506" s="109"/>
      <c r="AC29506" s="109"/>
    </row>
    <row r="29507" spans="19:29" x14ac:dyDescent="0.25">
      <c r="S29507" s="108"/>
      <c r="U29507" s="108"/>
      <c r="W29507" s="108"/>
      <c r="Y29507" s="108"/>
      <c r="AA29507" s="108"/>
      <c r="AC29507" s="108"/>
    </row>
    <row r="29508" spans="19:29" x14ac:dyDescent="0.25">
      <c r="S29508" s="109"/>
      <c r="U29508" s="109"/>
      <c r="W29508" s="109"/>
      <c r="Y29508" s="109"/>
      <c r="AA29508" s="109"/>
      <c r="AC29508" s="109"/>
    </row>
    <row r="29509" spans="19:29" x14ac:dyDescent="0.25">
      <c r="S29509" s="108"/>
      <c r="U29509" s="108"/>
      <c r="W29509" s="108"/>
      <c r="Y29509" s="108"/>
      <c r="AA29509" s="108"/>
      <c r="AC29509" s="108"/>
    </row>
    <row r="29510" spans="19:29" x14ac:dyDescent="0.25">
      <c r="S29510" s="108"/>
      <c r="U29510" s="108"/>
      <c r="W29510" s="108"/>
      <c r="Y29510" s="108"/>
      <c r="AA29510" s="108"/>
      <c r="AC29510" s="108"/>
    </row>
    <row r="29511" spans="19:29" x14ac:dyDescent="0.25">
      <c r="S29511" s="108"/>
      <c r="U29511" s="108"/>
      <c r="W29511" s="108"/>
      <c r="Y29511" s="108"/>
      <c r="AA29511" s="108"/>
      <c r="AC29511" s="108"/>
    </row>
    <row r="29512" spans="19:29" x14ac:dyDescent="0.25">
      <c r="S29512" s="110"/>
      <c r="U29512" s="110"/>
      <c r="W29512" s="110"/>
      <c r="Y29512" s="110"/>
      <c r="AA29512" s="110"/>
      <c r="AC29512" s="110"/>
    </row>
    <row r="29513" spans="19:29" x14ac:dyDescent="0.25">
      <c r="S29513" s="110"/>
      <c r="U29513" s="110"/>
      <c r="W29513" s="110"/>
      <c r="Y29513" s="110"/>
      <c r="AA29513" s="110"/>
      <c r="AC29513" s="110"/>
    </row>
    <row r="29514" spans="19:29" x14ac:dyDescent="0.25">
      <c r="S29514" s="110"/>
      <c r="U29514" s="110"/>
      <c r="W29514" s="110"/>
      <c r="Y29514" s="110"/>
      <c r="AA29514" s="110"/>
      <c r="AC29514" s="110"/>
    </row>
    <row r="29515" spans="19:29" x14ac:dyDescent="0.25">
      <c r="S29515" s="110"/>
      <c r="U29515" s="110"/>
      <c r="W29515" s="110"/>
      <c r="Y29515" s="110"/>
      <c r="AA29515" s="110"/>
      <c r="AC29515" s="110"/>
    </row>
    <row r="29516" spans="19:29" x14ac:dyDescent="0.25">
      <c r="S29516" s="111"/>
      <c r="U29516" s="111"/>
      <c r="W29516" s="111"/>
      <c r="Y29516" s="111"/>
      <c r="AA29516" s="111"/>
      <c r="AC29516" s="111"/>
    </row>
    <row r="29517" spans="19:29" x14ac:dyDescent="0.25">
      <c r="S29517" s="107"/>
      <c r="U29517" s="107"/>
      <c r="W29517" s="107"/>
      <c r="Y29517" s="107"/>
      <c r="AA29517" s="107"/>
      <c r="AC29517" s="107"/>
    </row>
    <row r="29518" spans="19:29" x14ac:dyDescent="0.25">
      <c r="S29518" s="108"/>
      <c r="U29518" s="108"/>
      <c r="W29518" s="108"/>
      <c r="Y29518" s="108"/>
      <c r="AA29518" s="108"/>
      <c r="AC29518" s="108"/>
    </row>
    <row r="29519" spans="19:29" x14ac:dyDescent="0.25">
      <c r="S29519" s="108"/>
      <c r="U29519" s="108"/>
      <c r="W29519" s="108"/>
      <c r="Y29519" s="108"/>
      <c r="AA29519" s="108"/>
      <c r="AC29519" s="108"/>
    </row>
    <row r="29520" spans="19:29" x14ac:dyDescent="0.25">
      <c r="S29520" s="109"/>
      <c r="U29520" s="109"/>
      <c r="W29520" s="109"/>
      <c r="Y29520" s="109"/>
      <c r="AA29520" s="109"/>
      <c r="AC29520" s="109"/>
    </row>
    <row r="29521" spans="19:29" x14ac:dyDescent="0.25">
      <c r="S29521" s="108"/>
      <c r="U29521" s="108"/>
      <c r="W29521" s="108"/>
      <c r="Y29521" s="108"/>
      <c r="AA29521" s="108"/>
      <c r="AC29521" s="108"/>
    </row>
    <row r="29522" spans="19:29" x14ac:dyDescent="0.25">
      <c r="S29522" s="108"/>
      <c r="U29522" s="108"/>
      <c r="W29522" s="108"/>
      <c r="Y29522" s="108"/>
      <c r="AA29522" s="108"/>
      <c r="AC29522" s="108"/>
    </row>
    <row r="29523" spans="19:29" x14ac:dyDescent="0.25">
      <c r="S29523" s="109"/>
      <c r="U29523" s="109"/>
      <c r="W29523" s="109"/>
      <c r="Y29523" s="109"/>
      <c r="AA29523" s="109"/>
      <c r="AC29523" s="109"/>
    </row>
    <row r="29524" spans="19:29" x14ac:dyDescent="0.25">
      <c r="S29524" s="108"/>
      <c r="U29524" s="108"/>
      <c r="W29524" s="108"/>
      <c r="Y29524" s="108"/>
      <c r="AA29524" s="108"/>
      <c r="AC29524" s="108"/>
    </row>
    <row r="29525" spans="19:29" x14ac:dyDescent="0.25">
      <c r="S29525" s="109"/>
      <c r="U29525" s="109"/>
      <c r="W29525" s="109"/>
      <c r="Y29525" s="109"/>
      <c r="AA29525" s="109"/>
      <c r="AC29525" s="109"/>
    </row>
    <row r="29526" spans="19:29" x14ac:dyDescent="0.25">
      <c r="S29526" s="108"/>
      <c r="U29526" s="108"/>
      <c r="W29526" s="108"/>
      <c r="Y29526" s="108"/>
      <c r="AA29526" s="108"/>
      <c r="AC29526" s="108"/>
    </row>
    <row r="29527" spans="19:29" x14ac:dyDescent="0.25">
      <c r="S29527" s="108"/>
      <c r="U29527" s="108"/>
      <c r="W29527" s="108"/>
      <c r="Y29527" s="108"/>
      <c r="AA29527" s="108"/>
      <c r="AC29527" s="108"/>
    </row>
    <row r="29528" spans="19:29" x14ac:dyDescent="0.25">
      <c r="S29528" s="108"/>
      <c r="U29528" s="108"/>
      <c r="W29528" s="108"/>
      <c r="Y29528" s="108"/>
      <c r="AA29528" s="108"/>
      <c r="AC29528" s="108"/>
    </row>
    <row r="29529" spans="19:29" x14ac:dyDescent="0.25">
      <c r="S29529" s="110"/>
      <c r="U29529" s="110"/>
      <c r="W29529" s="110"/>
      <c r="Y29529" s="110"/>
      <c r="AA29529" s="110"/>
      <c r="AC29529" s="110"/>
    </row>
    <row r="29530" spans="19:29" x14ac:dyDescent="0.25">
      <c r="S29530" s="110"/>
      <c r="U29530" s="110"/>
      <c r="W29530" s="110"/>
      <c r="Y29530" s="110"/>
      <c r="AA29530" s="110"/>
      <c r="AC29530" s="110"/>
    </row>
    <row r="29531" spans="19:29" x14ac:dyDescent="0.25">
      <c r="S29531" s="110"/>
      <c r="U29531" s="110"/>
      <c r="W29531" s="110"/>
      <c r="Y29531" s="110"/>
      <c r="AA29531" s="110"/>
      <c r="AC29531" s="110"/>
    </row>
    <row r="29532" spans="19:29" x14ac:dyDescent="0.25">
      <c r="S29532" s="110"/>
      <c r="U29532" s="110"/>
      <c r="W29532" s="110"/>
      <c r="Y29532" s="110"/>
      <c r="AA29532" s="110"/>
      <c r="AC29532" s="110"/>
    </row>
    <row r="29533" spans="19:29" x14ac:dyDescent="0.25">
      <c r="S29533" s="111"/>
      <c r="U29533" s="111"/>
      <c r="W29533" s="111"/>
      <c r="Y29533" s="111"/>
      <c r="AA29533" s="111"/>
      <c r="AC29533" s="111"/>
    </row>
    <row r="29534" spans="19:29" x14ac:dyDescent="0.25">
      <c r="S29534" s="107"/>
      <c r="U29534" s="107"/>
      <c r="W29534" s="107"/>
      <c r="Y29534" s="107"/>
      <c r="AA29534" s="107"/>
      <c r="AC29534" s="107"/>
    </row>
    <row r="29535" spans="19:29" x14ac:dyDescent="0.25">
      <c r="S29535" s="108"/>
      <c r="U29535" s="108"/>
      <c r="W29535" s="108"/>
      <c r="Y29535" s="108"/>
      <c r="AA29535" s="108"/>
      <c r="AC29535" s="108"/>
    </row>
    <row r="29536" spans="19:29" x14ac:dyDescent="0.25">
      <c r="S29536" s="108"/>
      <c r="U29536" s="108"/>
      <c r="W29536" s="108"/>
      <c r="Y29536" s="108"/>
      <c r="AA29536" s="108"/>
      <c r="AC29536" s="108"/>
    </row>
    <row r="29537" spans="19:29" x14ac:dyDescent="0.25">
      <c r="S29537" s="109"/>
      <c r="U29537" s="109"/>
      <c r="W29537" s="109"/>
      <c r="Y29537" s="109"/>
      <c r="AA29537" s="109"/>
      <c r="AC29537" s="109"/>
    </row>
    <row r="29538" spans="19:29" x14ac:dyDescent="0.25">
      <c r="S29538" s="108"/>
      <c r="U29538" s="108"/>
      <c r="W29538" s="108"/>
      <c r="Y29538" s="108"/>
      <c r="AA29538" s="108"/>
      <c r="AC29538" s="108"/>
    </row>
    <row r="29539" spans="19:29" x14ac:dyDescent="0.25">
      <c r="S29539" s="108"/>
      <c r="U29539" s="108"/>
      <c r="W29539" s="108"/>
      <c r="Y29539" s="108"/>
      <c r="AA29539" s="108"/>
      <c r="AC29539" s="108"/>
    </row>
    <row r="29540" spans="19:29" x14ac:dyDescent="0.25">
      <c r="S29540" s="109"/>
      <c r="U29540" s="109"/>
      <c r="W29540" s="109"/>
      <c r="Y29540" s="109"/>
      <c r="AA29540" s="109"/>
      <c r="AC29540" s="109"/>
    </row>
    <row r="29541" spans="19:29" x14ac:dyDescent="0.25">
      <c r="S29541" s="108"/>
      <c r="U29541" s="108"/>
      <c r="W29541" s="108"/>
      <c r="Y29541" s="108"/>
      <c r="AA29541" s="108"/>
      <c r="AC29541" s="108"/>
    </row>
    <row r="29542" spans="19:29" x14ac:dyDescent="0.25">
      <c r="S29542" s="109"/>
      <c r="U29542" s="109"/>
      <c r="W29542" s="109"/>
      <c r="Y29542" s="109"/>
      <c r="AA29542" s="109"/>
      <c r="AC29542" s="109"/>
    </row>
    <row r="29543" spans="19:29" x14ac:dyDescent="0.25">
      <c r="S29543" s="108"/>
      <c r="U29543" s="108"/>
      <c r="W29543" s="108"/>
      <c r="Y29543" s="108"/>
      <c r="AA29543" s="108"/>
      <c r="AC29543" s="108"/>
    </row>
    <row r="29544" spans="19:29" x14ac:dyDescent="0.25">
      <c r="S29544" s="108"/>
      <c r="U29544" s="108"/>
      <c r="W29544" s="108"/>
      <c r="Y29544" s="108"/>
      <c r="AA29544" s="108"/>
      <c r="AC29544" s="108"/>
    </row>
    <row r="29545" spans="19:29" x14ac:dyDescent="0.25">
      <c r="S29545" s="108"/>
      <c r="U29545" s="108"/>
      <c r="W29545" s="108"/>
      <c r="Y29545" s="108"/>
      <c r="AA29545" s="108"/>
      <c r="AC29545" s="108"/>
    </row>
    <row r="29546" spans="19:29" x14ac:dyDescent="0.25">
      <c r="S29546" s="110"/>
      <c r="U29546" s="110"/>
      <c r="W29546" s="110"/>
      <c r="Y29546" s="110"/>
      <c r="AA29546" s="110"/>
      <c r="AC29546" s="110"/>
    </row>
    <row r="29547" spans="19:29" x14ac:dyDescent="0.25">
      <c r="S29547" s="110"/>
      <c r="U29547" s="110"/>
      <c r="W29547" s="110"/>
      <c r="Y29547" s="110"/>
      <c r="AA29547" s="110"/>
      <c r="AC29547" s="110"/>
    </row>
    <row r="29548" spans="19:29" x14ac:dyDescent="0.25">
      <c r="S29548" s="110"/>
      <c r="U29548" s="110"/>
      <c r="W29548" s="110"/>
      <c r="Y29548" s="110"/>
      <c r="AA29548" s="110"/>
      <c r="AC29548" s="110"/>
    </row>
    <row r="29549" spans="19:29" x14ac:dyDescent="0.25">
      <c r="S29549" s="110"/>
      <c r="U29549" s="110"/>
      <c r="W29549" s="110"/>
      <c r="Y29549" s="110"/>
      <c r="AA29549" s="110"/>
      <c r="AC29549" s="110"/>
    </row>
    <row r="29550" spans="19:29" x14ac:dyDescent="0.25">
      <c r="S29550" s="111"/>
      <c r="U29550" s="111"/>
      <c r="W29550" s="111"/>
      <c r="Y29550" s="111"/>
      <c r="AA29550" s="111"/>
      <c r="AC29550" s="111"/>
    </row>
    <row r="29551" spans="19:29" x14ac:dyDescent="0.25">
      <c r="S29551" s="107"/>
      <c r="U29551" s="107"/>
      <c r="W29551" s="107"/>
      <c r="Y29551" s="107"/>
      <c r="AA29551" s="107"/>
      <c r="AC29551" s="107"/>
    </row>
    <row r="29552" spans="19:29" x14ac:dyDescent="0.25">
      <c r="S29552" s="108"/>
      <c r="U29552" s="108"/>
      <c r="W29552" s="108"/>
      <c r="Y29552" s="108"/>
      <c r="AA29552" s="108"/>
      <c r="AC29552" s="108"/>
    </row>
    <row r="29553" spans="19:29" x14ac:dyDescent="0.25">
      <c r="S29553" s="108"/>
      <c r="U29553" s="108"/>
      <c r="W29553" s="108"/>
      <c r="Y29553" s="108"/>
      <c r="AA29553" s="108"/>
      <c r="AC29553" s="108"/>
    </row>
    <row r="29554" spans="19:29" x14ac:dyDescent="0.25">
      <c r="S29554" s="109"/>
      <c r="U29554" s="109"/>
      <c r="W29554" s="109"/>
      <c r="Y29554" s="109"/>
      <c r="AA29554" s="109"/>
      <c r="AC29554" s="109"/>
    </row>
    <row r="29555" spans="19:29" x14ac:dyDescent="0.25">
      <c r="S29555" s="108"/>
      <c r="U29555" s="108"/>
      <c r="W29555" s="108"/>
      <c r="Y29555" s="108"/>
      <c r="AA29555" s="108"/>
      <c r="AC29555" s="108"/>
    </row>
    <row r="29556" spans="19:29" x14ac:dyDescent="0.25">
      <c r="S29556" s="108"/>
      <c r="U29556" s="108"/>
      <c r="W29556" s="108"/>
      <c r="Y29556" s="108"/>
      <c r="AA29556" s="108"/>
      <c r="AC29556" s="108"/>
    </row>
    <row r="29557" spans="19:29" x14ac:dyDescent="0.25">
      <c r="S29557" s="109"/>
      <c r="U29557" s="109"/>
      <c r="W29557" s="109"/>
      <c r="Y29557" s="109"/>
      <c r="AA29557" s="109"/>
      <c r="AC29557" s="109"/>
    </row>
    <row r="29558" spans="19:29" x14ac:dyDescent="0.25">
      <c r="S29558" s="108"/>
      <c r="U29558" s="108"/>
      <c r="W29558" s="108"/>
      <c r="Y29558" s="108"/>
      <c r="AA29558" s="108"/>
      <c r="AC29558" s="108"/>
    </row>
    <row r="29559" spans="19:29" x14ac:dyDescent="0.25">
      <c r="S29559" s="109"/>
      <c r="U29559" s="109"/>
      <c r="W29559" s="109"/>
      <c r="Y29559" s="109"/>
      <c r="AA29559" s="109"/>
      <c r="AC29559" s="109"/>
    </row>
    <row r="29560" spans="19:29" x14ac:dyDescent="0.25">
      <c r="S29560" s="108"/>
      <c r="U29560" s="108"/>
      <c r="W29560" s="108"/>
      <c r="Y29560" s="108"/>
      <c r="AA29560" s="108"/>
      <c r="AC29560" s="108"/>
    </row>
    <row r="29561" spans="19:29" x14ac:dyDescent="0.25">
      <c r="S29561" s="108"/>
      <c r="U29561" s="108"/>
      <c r="W29561" s="108"/>
      <c r="Y29561" s="108"/>
      <c r="AA29561" s="108"/>
      <c r="AC29561" s="108"/>
    </row>
    <row r="29562" spans="19:29" x14ac:dyDescent="0.25">
      <c r="S29562" s="108"/>
      <c r="U29562" s="108"/>
      <c r="W29562" s="108"/>
      <c r="Y29562" s="108"/>
      <c r="AA29562" s="108"/>
      <c r="AC29562" s="108"/>
    </row>
    <row r="29563" spans="19:29" x14ac:dyDescent="0.25">
      <c r="S29563" s="110"/>
      <c r="U29563" s="110"/>
      <c r="W29563" s="110"/>
      <c r="Y29563" s="110"/>
      <c r="AA29563" s="110"/>
      <c r="AC29563" s="110"/>
    </row>
    <row r="29564" spans="19:29" x14ac:dyDescent="0.25">
      <c r="S29564" s="110"/>
      <c r="U29564" s="110"/>
      <c r="W29564" s="110"/>
      <c r="Y29564" s="110"/>
      <c r="AA29564" s="110"/>
      <c r="AC29564" s="110"/>
    </row>
    <row r="29565" spans="19:29" x14ac:dyDescent="0.25">
      <c r="S29565" s="110"/>
      <c r="U29565" s="110"/>
      <c r="W29565" s="110"/>
      <c r="Y29565" s="110"/>
      <c r="AA29565" s="110"/>
      <c r="AC29565" s="110"/>
    </row>
    <row r="29566" spans="19:29" x14ac:dyDescent="0.25">
      <c r="S29566" s="110"/>
      <c r="U29566" s="110"/>
      <c r="W29566" s="110"/>
      <c r="Y29566" s="110"/>
      <c r="AA29566" s="110"/>
      <c r="AC29566" s="110"/>
    </row>
    <row r="29567" spans="19:29" x14ac:dyDescent="0.25">
      <c r="S29567" s="111"/>
      <c r="U29567" s="111"/>
      <c r="W29567" s="111"/>
      <c r="Y29567" s="111"/>
      <c r="AA29567" s="111"/>
      <c r="AC29567" s="111"/>
    </row>
    <row r="29568" spans="19:29" x14ac:dyDescent="0.25">
      <c r="S29568" s="107"/>
      <c r="U29568" s="107"/>
      <c r="W29568" s="107"/>
      <c r="Y29568" s="107"/>
      <c r="AA29568" s="107"/>
      <c r="AC29568" s="107"/>
    </row>
    <row r="29569" spans="19:29" x14ac:dyDescent="0.25">
      <c r="S29569" s="108"/>
      <c r="U29569" s="108"/>
      <c r="W29569" s="108"/>
      <c r="Y29569" s="108"/>
      <c r="AA29569" s="108"/>
      <c r="AC29569" s="108"/>
    </row>
    <row r="29570" spans="19:29" x14ac:dyDescent="0.25">
      <c r="S29570" s="108"/>
      <c r="U29570" s="108"/>
      <c r="W29570" s="108"/>
      <c r="Y29570" s="108"/>
      <c r="AA29570" s="108"/>
      <c r="AC29570" s="108"/>
    </row>
    <row r="29571" spans="19:29" x14ac:dyDescent="0.25">
      <c r="S29571" s="109"/>
      <c r="U29571" s="109"/>
      <c r="W29571" s="109"/>
      <c r="Y29571" s="109"/>
      <c r="AA29571" s="109"/>
      <c r="AC29571" s="109"/>
    </row>
    <row r="29572" spans="19:29" x14ac:dyDescent="0.25">
      <c r="S29572" s="108"/>
      <c r="U29572" s="108"/>
      <c r="W29572" s="108"/>
      <c r="Y29572" s="108"/>
      <c r="AA29572" s="108"/>
      <c r="AC29572" s="108"/>
    </row>
    <row r="29573" spans="19:29" x14ac:dyDescent="0.25">
      <c r="S29573" s="108"/>
      <c r="U29573" s="108"/>
      <c r="W29573" s="108"/>
      <c r="Y29573" s="108"/>
      <c r="AA29573" s="108"/>
      <c r="AC29573" s="108"/>
    </row>
    <row r="29574" spans="19:29" x14ac:dyDescent="0.25">
      <c r="S29574" s="109"/>
      <c r="U29574" s="109"/>
      <c r="W29574" s="109"/>
      <c r="Y29574" s="109"/>
      <c r="AA29574" s="109"/>
      <c r="AC29574" s="109"/>
    </row>
    <row r="29575" spans="19:29" x14ac:dyDescent="0.25">
      <c r="S29575" s="108"/>
      <c r="U29575" s="108"/>
      <c r="W29575" s="108"/>
      <c r="Y29575" s="108"/>
      <c r="AA29575" s="108"/>
      <c r="AC29575" s="108"/>
    </row>
    <row r="29576" spans="19:29" x14ac:dyDescent="0.25">
      <c r="S29576" s="109"/>
      <c r="U29576" s="109"/>
      <c r="W29576" s="109"/>
      <c r="Y29576" s="109"/>
      <c r="AA29576" s="109"/>
      <c r="AC29576" s="109"/>
    </row>
    <row r="29577" spans="19:29" x14ac:dyDescent="0.25">
      <c r="S29577" s="108"/>
      <c r="U29577" s="108"/>
      <c r="W29577" s="108"/>
      <c r="Y29577" s="108"/>
      <c r="AA29577" s="108"/>
      <c r="AC29577" s="108"/>
    </row>
    <row r="29578" spans="19:29" x14ac:dyDescent="0.25">
      <c r="S29578" s="108"/>
      <c r="U29578" s="108"/>
      <c r="W29578" s="108"/>
      <c r="Y29578" s="108"/>
      <c r="AA29578" s="108"/>
      <c r="AC29578" s="108"/>
    </row>
    <row r="29579" spans="19:29" x14ac:dyDescent="0.25">
      <c r="S29579" s="108"/>
      <c r="U29579" s="108"/>
      <c r="W29579" s="108"/>
      <c r="Y29579" s="108"/>
      <c r="AA29579" s="108"/>
      <c r="AC29579" s="108"/>
    </row>
    <row r="29580" spans="19:29" x14ac:dyDescent="0.25">
      <c r="S29580" s="110"/>
      <c r="U29580" s="110"/>
      <c r="W29580" s="110"/>
      <c r="Y29580" s="110"/>
      <c r="AA29580" s="110"/>
      <c r="AC29580" s="110"/>
    </row>
    <row r="29581" spans="19:29" x14ac:dyDescent="0.25">
      <c r="S29581" s="110"/>
      <c r="U29581" s="110"/>
      <c r="W29581" s="110"/>
      <c r="Y29581" s="110"/>
      <c r="AA29581" s="110"/>
      <c r="AC29581" s="110"/>
    </row>
    <row r="29582" spans="19:29" x14ac:dyDescent="0.25">
      <c r="S29582" s="110"/>
      <c r="U29582" s="110"/>
      <c r="W29582" s="110"/>
      <c r="Y29582" s="110"/>
      <c r="AA29582" s="110"/>
      <c r="AC29582" s="110"/>
    </row>
    <row r="29583" spans="19:29" x14ac:dyDescent="0.25">
      <c r="S29583" s="110"/>
      <c r="U29583" s="110"/>
      <c r="W29583" s="110"/>
      <c r="Y29583" s="110"/>
      <c r="AA29583" s="110"/>
      <c r="AC29583" s="110"/>
    </row>
    <row r="29584" spans="19:29" x14ac:dyDescent="0.25">
      <c r="S29584" s="111"/>
      <c r="U29584" s="111"/>
      <c r="W29584" s="111"/>
      <c r="Y29584" s="111"/>
      <c r="AA29584" s="111"/>
      <c r="AC29584" s="111"/>
    </row>
    <row r="29585" spans="19:29" x14ac:dyDescent="0.25">
      <c r="S29585" s="107"/>
      <c r="U29585" s="107"/>
      <c r="W29585" s="107"/>
      <c r="Y29585" s="107"/>
      <c r="AA29585" s="107"/>
      <c r="AC29585" s="107"/>
    </row>
    <row r="29586" spans="19:29" x14ac:dyDescent="0.25">
      <c r="S29586" s="108"/>
      <c r="U29586" s="108"/>
      <c r="W29586" s="108"/>
      <c r="Y29586" s="108"/>
      <c r="AA29586" s="108"/>
      <c r="AC29586" s="108"/>
    </row>
    <row r="29587" spans="19:29" x14ac:dyDescent="0.25">
      <c r="S29587" s="108"/>
      <c r="U29587" s="108"/>
      <c r="W29587" s="108"/>
      <c r="Y29587" s="108"/>
      <c r="AA29587" s="108"/>
      <c r="AC29587" s="108"/>
    </row>
    <row r="29588" spans="19:29" x14ac:dyDescent="0.25">
      <c r="S29588" s="109"/>
      <c r="U29588" s="109"/>
      <c r="W29588" s="109"/>
      <c r="Y29588" s="109"/>
      <c r="AA29588" s="109"/>
      <c r="AC29588" s="109"/>
    </row>
    <row r="29589" spans="19:29" x14ac:dyDescent="0.25">
      <c r="S29589" s="108"/>
      <c r="U29589" s="108"/>
      <c r="W29589" s="108"/>
      <c r="Y29589" s="108"/>
      <c r="AA29589" s="108"/>
      <c r="AC29589" s="108"/>
    </row>
    <row r="29590" spans="19:29" x14ac:dyDescent="0.25">
      <c r="S29590" s="108"/>
      <c r="U29590" s="108"/>
      <c r="W29590" s="108"/>
      <c r="Y29590" s="108"/>
      <c r="AA29590" s="108"/>
      <c r="AC29590" s="108"/>
    </row>
    <row r="29591" spans="19:29" x14ac:dyDescent="0.25">
      <c r="S29591" s="109"/>
      <c r="U29591" s="109"/>
      <c r="W29591" s="109"/>
      <c r="Y29591" s="109"/>
      <c r="AA29591" s="109"/>
      <c r="AC29591" s="109"/>
    </row>
    <row r="29592" spans="19:29" x14ac:dyDescent="0.25">
      <c r="S29592" s="108"/>
      <c r="U29592" s="108"/>
      <c r="W29592" s="108"/>
      <c r="Y29592" s="108"/>
      <c r="AA29592" s="108"/>
      <c r="AC29592" s="108"/>
    </row>
    <row r="29593" spans="19:29" x14ac:dyDescent="0.25">
      <c r="S29593" s="109"/>
      <c r="U29593" s="109"/>
      <c r="W29593" s="109"/>
      <c r="Y29593" s="109"/>
      <c r="AA29593" s="109"/>
      <c r="AC29593" s="109"/>
    </row>
    <row r="29594" spans="19:29" x14ac:dyDescent="0.25">
      <c r="S29594" s="108"/>
      <c r="U29594" s="108"/>
      <c r="W29594" s="108"/>
      <c r="Y29594" s="108"/>
      <c r="AA29594" s="108"/>
      <c r="AC29594" s="108"/>
    </row>
    <row r="29595" spans="19:29" x14ac:dyDescent="0.25">
      <c r="S29595" s="108"/>
      <c r="U29595" s="108"/>
      <c r="W29595" s="108"/>
      <c r="Y29595" s="108"/>
      <c r="AA29595" s="108"/>
      <c r="AC29595" s="108"/>
    </row>
    <row r="29596" spans="19:29" x14ac:dyDescent="0.25">
      <c r="S29596" s="108"/>
      <c r="U29596" s="108"/>
      <c r="W29596" s="108"/>
      <c r="Y29596" s="108"/>
      <c r="AA29596" s="108"/>
      <c r="AC29596" s="108"/>
    </row>
    <row r="29597" spans="19:29" x14ac:dyDescent="0.25">
      <c r="S29597" s="110"/>
      <c r="U29597" s="110"/>
      <c r="W29597" s="110"/>
      <c r="Y29597" s="110"/>
      <c r="AA29597" s="110"/>
      <c r="AC29597" s="110"/>
    </row>
    <row r="29598" spans="19:29" x14ac:dyDescent="0.25">
      <c r="S29598" s="110"/>
      <c r="U29598" s="110"/>
      <c r="W29598" s="110"/>
      <c r="Y29598" s="110"/>
      <c r="AA29598" s="110"/>
      <c r="AC29598" s="110"/>
    </row>
    <row r="29599" spans="19:29" x14ac:dyDescent="0.25">
      <c r="S29599" s="110"/>
      <c r="U29599" s="110"/>
      <c r="W29599" s="110"/>
      <c r="Y29599" s="110"/>
      <c r="AA29599" s="110"/>
      <c r="AC29599" s="110"/>
    </row>
    <row r="29600" spans="19:29" x14ac:dyDescent="0.25">
      <c r="S29600" s="110"/>
      <c r="U29600" s="110"/>
      <c r="W29600" s="110"/>
      <c r="Y29600" s="110"/>
      <c r="AA29600" s="110"/>
      <c r="AC29600" s="110"/>
    </row>
    <row r="29601" spans="19:29" x14ac:dyDescent="0.25">
      <c r="S29601" s="111"/>
      <c r="U29601" s="111"/>
      <c r="W29601" s="111"/>
      <c r="Y29601" s="111"/>
      <c r="AA29601" s="111"/>
      <c r="AC29601" s="111"/>
    </row>
    <row r="29602" spans="19:29" x14ac:dyDescent="0.25">
      <c r="S29602" s="107"/>
      <c r="U29602" s="107"/>
      <c r="W29602" s="107"/>
      <c r="Y29602" s="107"/>
      <c r="AA29602" s="107"/>
      <c r="AC29602" s="107"/>
    </row>
    <row r="29603" spans="19:29" x14ac:dyDescent="0.25">
      <c r="S29603" s="108"/>
      <c r="U29603" s="108"/>
      <c r="W29603" s="108"/>
      <c r="Y29603" s="108"/>
      <c r="AA29603" s="108"/>
      <c r="AC29603" s="108"/>
    </row>
    <row r="29604" spans="19:29" x14ac:dyDescent="0.25">
      <c r="S29604" s="108"/>
      <c r="U29604" s="108"/>
      <c r="W29604" s="108"/>
      <c r="Y29604" s="108"/>
      <c r="AA29604" s="108"/>
      <c r="AC29604" s="108"/>
    </row>
    <row r="29605" spans="19:29" x14ac:dyDescent="0.25">
      <c r="S29605" s="109"/>
      <c r="U29605" s="109"/>
      <c r="W29605" s="109"/>
      <c r="Y29605" s="109"/>
      <c r="AA29605" s="109"/>
      <c r="AC29605" s="109"/>
    </row>
    <row r="29606" spans="19:29" x14ac:dyDescent="0.25">
      <c r="S29606" s="108"/>
      <c r="U29606" s="108"/>
      <c r="W29606" s="108"/>
      <c r="Y29606" s="108"/>
      <c r="AA29606" s="108"/>
      <c r="AC29606" s="108"/>
    </row>
    <row r="29607" spans="19:29" x14ac:dyDescent="0.25">
      <c r="S29607" s="108"/>
      <c r="U29607" s="108"/>
      <c r="W29607" s="108"/>
      <c r="Y29607" s="108"/>
      <c r="AA29607" s="108"/>
      <c r="AC29607" s="108"/>
    </row>
    <row r="29608" spans="19:29" x14ac:dyDescent="0.25">
      <c r="S29608" s="109"/>
      <c r="U29608" s="109"/>
      <c r="W29608" s="109"/>
      <c r="Y29608" s="109"/>
      <c r="AA29608" s="109"/>
      <c r="AC29608" s="109"/>
    </row>
    <row r="29609" spans="19:29" x14ac:dyDescent="0.25">
      <c r="S29609" s="108"/>
      <c r="U29609" s="108"/>
      <c r="W29609" s="108"/>
      <c r="Y29609" s="108"/>
      <c r="AA29609" s="108"/>
      <c r="AC29609" s="108"/>
    </row>
    <row r="29610" spans="19:29" x14ac:dyDescent="0.25">
      <c r="S29610" s="109"/>
      <c r="U29610" s="109"/>
      <c r="W29610" s="109"/>
      <c r="Y29610" s="109"/>
      <c r="AA29610" s="109"/>
      <c r="AC29610" s="109"/>
    </row>
    <row r="29611" spans="19:29" x14ac:dyDescent="0.25">
      <c r="S29611" s="108"/>
      <c r="U29611" s="108"/>
      <c r="W29611" s="108"/>
      <c r="Y29611" s="108"/>
      <c r="AA29611" s="108"/>
      <c r="AC29611" s="108"/>
    </row>
    <row r="29612" spans="19:29" x14ac:dyDescent="0.25">
      <c r="S29612" s="108"/>
      <c r="U29612" s="108"/>
      <c r="W29612" s="108"/>
      <c r="Y29612" s="108"/>
      <c r="AA29612" s="108"/>
      <c r="AC29612" s="108"/>
    </row>
    <row r="29613" spans="19:29" x14ac:dyDescent="0.25">
      <c r="S29613" s="108"/>
      <c r="U29613" s="108"/>
      <c r="W29613" s="108"/>
      <c r="Y29613" s="108"/>
      <c r="AA29613" s="108"/>
      <c r="AC29613" s="108"/>
    </row>
    <row r="29614" spans="19:29" x14ac:dyDescent="0.25">
      <c r="S29614" s="110"/>
      <c r="U29614" s="110"/>
      <c r="W29614" s="110"/>
      <c r="Y29614" s="110"/>
      <c r="AA29614" s="110"/>
      <c r="AC29614" s="110"/>
    </row>
    <row r="29615" spans="19:29" x14ac:dyDescent="0.25">
      <c r="S29615" s="110"/>
      <c r="U29615" s="110"/>
      <c r="W29615" s="110"/>
      <c r="Y29615" s="110"/>
      <c r="AA29615" s="110"/>
      <c r="AC29615" s="110"/>
    </row>
    <row r="29616" spans="19:29" x14ac:dyDescent="0.25">
      <c r="S29616" s="110"/>
      <c r="U29616" s="110"/>
      <c r="W29616" s="110"/>
      <c r="Y29616" s="110"/>
      <c r="AA29616" s="110"/>
      <c r="AC29616" s="110"/>
    </row>
    <row r="29617" spans="19:29" x14ac:dyDescent="0.25">
      <c r="S29617" s="110"/>
      <c r="U29617" s="110"/>
      <c r="W29617" s="110"/>
      <c r="Y29617" s="110"/>
      <c r="AA29617" s="110"/>
      <c r="AC29617" s="110"/>
    </row>
    <row r="29618" spans="19:29" x14ac:dyDescent="0.25">
      <c r="S29618" s="111"/>
      <c r="U29618" s="111"/>
      <c r="W29618" s="111"/>
      <c r="Y29618" s="111"/>
      <c r="AA29618" s="111"/>
      <c r="AC29618" s="111"/>
    </row>
    <row r="29619" spans="19:29" x14ac:dyDescent="0.25">
      <c r="S29619" s="107"/>
      <c r="U29619" s="107"/>
      <c r="W29619" s="107"/>
      <c r="Y29619" s="107"/>
      <c r="AA29619" s="107"/>
      <c r="AC29619" s="107"/>
    </row>
    <row r="29620" spans="19:29" x14ac:dyDescent="0.25">
      <c r="S29620" s="108"/>
      <c r="U29620" s="108"/>
      <c r="W29620" s="108"/>
      <c r="Y29620" s="108"/>
      <c r="AA29620" s="108"/>
      <c r="AC29620" s="108"/>
    </row>
    <row r="29621" spans="19:29" x14ac:dyDescent="0.25">
      <c r="S29621" s="108"/>
      <c r="U29621" s="108"/>
      <c r="W29621" s="108"/>
      <c r="Y29621" s="108"/>
      <c r="AA29621" s="108"/>
      <c r="AC29621" s="108"/>
    </row>
    <row r="29622" spans="19:29" x14ac:dyDescent="0.25">
      <c r="S29622" s="109"/>
      <c r="U29622" s="109"/>
      <c r="W29622" s="109"/>
      <c r="Y29622" s="109"/>
      <c r="AA29622" s="109"/>
      <c r="AC29622" s="109"/>
    </row>
    <row r="29623" spans="19:29" x14ac:dyDescent="0.25">
      <c r="S29623" s="108"/>
      <c r="U29623" s="108"/>
      <c r="W29623" s="108"/>
      <c r="Y29623" s="108"/>
      <c r="AA29623" s="108"/>
      <c r="AC29623" s="108"/>
    </row>
    <row r="29624" spans="19:29" x14ac:dyDescent="0.25">
      <c r="S29624" s="108"/>
      <c r="U29624" s="108"/>
      <c r="W29624" s="108"/>
      <c r="Y29624" s="108"/>
      <c r="AA29624" s="108"/>
      <c r="AC29624" s="108"/>
    </row>
    <row r="29625" spans="19:29" x14ac:dyDescent="0.25">
      <c r="S29625" s="109"/>
      <c r="U29625" s="109"/>
      <c r="W29625" s="109"/>
      <c r="Y29625" s="109"/>
      <c r="AA29625" s="109"/>
      <c r="AC29625" s="109"/>
    </row>
    <row r="29626" spans="19:29" x14ac:dyDescent="0.25">
      <c r="S29626" s="108"/>
      <c r="U29626" s="108"/>
      <c r="W29626" s="108"/>
      <c r="Y29626" s="108"/>
      <c r="AA29626" s="108"/>
      <c r="AC29626" s="108"/>
    </row>
    <row r="29627" spans="19:29" x14ac:dyDescent="0.25">
      <c r="S29627" s="109"/>
      <c r="U29627" s="109"/>
      <c r="W29627" s="109"/>
      <c r="Y29627" s="109"/>
      <c r="AA29627" s="109"/>
      <c r="AC29627" s="109"/>
    </row>
    <row r="29628" spans="19:29" x14ac:dyDescent="0.25">
      <c r="S29628" s="108"/>
      <c r="U29628" s="108"/>
      <c r="W29628" s="108"/>
      <c r="Y29628" s="108"/>
      <c r="AA29628" s="108"/>
      <c r="AC29628" s="108"/>
    </row>
    <row r="29629" spans="19:29" x14ac:dyDescent="0.25">
      <c r="S29629" s="108"/>
      <c r="U29629" s="108"/>
      <c r="W29629" s="108"/>
      <c r="Y29629" s="108"/>
      <c r="AA29629" s="108"/>
      <c r="AC29629" s="108"/>
    </row>
    <row r="29630" spans="19:29" x14ac:dyDescent="0.25">
      <c r="S29630" s="108"/>
      <c r="U29630" s="108"/>
      <c r="W29630" s="108"/>
      <c r="Y29630" s="108"/>
      <c r="AA29630" s="108"/>
      <c r="AC29630" s="108"/>
    </row>
    <row r="29631" spans="19:29" x14ac:dyDescent="0.25">
      <c r="S29631" s="110"/>
      <c r="U29631" s="110"/>
      <c r="W29631" s="110"/>
      <c r="Y29631" s="110"/>
      <c r="AA29631" s="110"/>
      <c r="AC29631" s="110"/>
    </row>
    <row r="29632" spans="19:29" x14ac:dyDescent="0.25">
      <c r="S29632" s="110"/>
      <c r="U29632" s="110"/>
      <c r="W29632" s="110"/>
      <c r="Y29632" s="110"/>
      <c r="AA29632" s="110"/>
      <c r="AC29632" s="110"/>
    </row>
    <row r="29633" spans="19:29" x14ac:dyDescent="0.25">
      <c r="S29633" s="110"/>
      <c r="U29633" s="110"/>
      <c r="W29633" s="110"/>
      <c r="Y29633" s="110"/>
      <c r="AA29633" s="110"/>
      <c r="AC29633" s="110"/>
    </row>
    <row r="29634" spans="19:29" x14ac:dyDescent="0.25">
      <c r="S29634" s="110"/>
      <c r="U29634" s="110"/>
      <c r="W29634" s="110"/>
      <c r="Y29634" s="110"/>
      <c r="AA29634" s="110"/>
      <c r="AC29634" s="110"/>
    </row>
    <row r="29635" spans="19:29" x14ac:dyDescent="0.25">
      <c r="S29635" s="111"/>
      <c r="U29635" s="111"/>
      <c r="W29635" s="111"/>
      <c r="Y29635" s="111"/>
      <c r="AA29635" s="111"/>
      <c r="AC29635" s="111"/>
    </row>
    <row r="29636" spans="19:29" x14ac:dyDescent="0.25">
      <c r="S29636" s="107"/>
      <c r="U29636" s="107"/>
      <c r="W29636" s="107"/>
      <c r="Y29636" s="107"/>
      <c r="AA29636" s="107"/>
      <c r="AC29636" s="107"/>
    </row>
    <row r="29637" spans="19:29" x14ac:dyDescent="0.25">
      <c r="S29637" s="108"/>
      <c r="U29637" s="108"/>
      <c r="W29637" s="108"/>
      <c r="Y29637" s="108"/>
      <c r="AA29637" s="108"/>
      <c r="AC29637" s="108"/>
    </row>
    <row r="29638" spans="19:29" x14ac:dyDescent="0.25">
      <c r="S29638" s="108"/>
      <c r="U29638" s="108"/>
      <c r="W29638" s="108"/>
      <c r="Y29638" s="108"/>
      <c r="AA29638" s="108"/>
      <c r="AC29638" s="108"/>
    </row>
    <row r="29639" spans="19:29" x14ac:dyDescent="0.25">
      <c r="S29639" s="109"/>
      <c r="U29639" s="109"/>
      <c r="W29639" s="109"/>
      <c r="Y29639" s="109"/>
      <c r="AA29639" s="109"/>
      <c r="AC29639" s="109"/>
    </row>
    <row r="29640" spans="19:29" x14ac:dyDescent="0.25">
      <c r="S29640" s="108"/>
      <c r="U29640" s="108"/>
      <c r="W29640" s="108"/>
      <c r="Y29640" s="108"/>
      <c r="AA29640" s="108"/>
      <c r="AC29640" s="108"/>
    </row>
    <row r="29641" spans="19:29" x14ac:dyDescent="0.25">
      <c r="S29641" s="108"/>
      <c r="U29641" s="108"/>
      <c r="W29641" s="108"/>
      <c r="Y29641" s="108"/>
      <c r="AA29641" s="108"/>
      <c r="AC29641" s="108"/>
    </row>
    <row r="29642" spans="19:29" x14ac:dyDescent="0.25">
      <c r="S29642" s="109"/>
      <c r="U29642" s="109"/>
      <c r="W29642" s="109"/>
      <c r="Y29642" s="109"/>
      <c r="AA29642" s="109"/>
      <c r="AC29642" s="109"/>
    </row>
    <row r="29643" spans="19:29" x14ac:dyDescent="0.25">
      <c r="S29643" s="108"/>
      <c r="U29643" s="108"/>
      <c r="W29643" s="108"/>
      <c r="Y29643" s="108"/>
      <c r="AA29643" s="108"/>
      <c r="AC29643" s="108"/>
    </row>
    <row r="29644" spans="19:29" x14ac:dyDescent="0.25">
      <c r="S29644" s="109"/>
      <c r="U29644" s="109"/>
      <c r="W29644" s="109"/>
      <c r="Y29644" s="109"/>
      <c r="AA29644" s="109"/>
      <c r="AC29644" s="109"/>
    </row>
    <row r="29645" spans="19:29" x14ac:dyDescent="0.25">
      <c r="S29645" s="108"/>
      <c r="U29645" s="108"/>
      <c r="W29645" s="108"/>
      <c r="Y29645" s="108"/>
      <c r="AA29645" s="108"/>
      <c r="AC29645" s="108"/>
    </row>
    <row r="29646" spans="19:29" x14ac:dyDescent="0.25">
      <c r="S29646" s="108"/>
      <c r="U29646" s="108"/>
      <c r="W29646" s="108"/>
      <c r="Y29646" s="108"/>
      <c r="AA29646" s="108"/>
      <c r="AC29646" s="108"/>
    </row>
    <row r="29647" spans="19:29" x14ac:dyDescent="0.25">
      <c r="S29647" s="108"/>
      <c r="U29647" s="108"/>
      <c r="W29647" s="108"/>
      <c r="Y29647" s="108"/>
      <c r="AA29647" s="108"/>
      <c r="AC29647" s="108"/>
    </row>
    <row r="29648" spans="19:29" x14ac:dyDescent="0.25">
      <c r="S29648" s="110"/>
      <c r="U29648" s="110"/>
      <c r="W29648" s="110"/>
      <c r="Y29648" s="110"/>
      <c r="AA29648" s="110"/>
      <c r="AC29648" s="110"/>
    </row>
    <row r="29649" spans="19:29" x14ac:dyDescent="0.25">
      <c r="S29649" s="110"/>
      <c r="U29649" s="110"/>
      <c r="W29649" s="110"/>
      <c r="Y29649" s="110"/>
      <c r="AA29649" s="110"/>
      <c r="AC29649" s="110"/>
    </row>
    <row r="29650" spans="19:29" x14ac:dyDescent="0.25">
      <c r="S29650" s="110"/>
      <c r="U29650" s="110"/>
      <c r="W29650" s="110"/>
      <c r="Y29650" s="110"/>
      <c r="AA29650" s="110"/>
      <c r="AC29650" s="110"/>
    </row>
    <row r="29651" spans="19:29" x14ac:dyDescent="0.25">
      <c r="S29651" s="110"/>
      <c r="U29651" s="110"/>
      <c r="W29651" s="110"/>
      <c r="Y29651" s="110"/>
      <c r="AA29651" s="110"/>
      <c r="AC29651" s="110"/>
    </row>
    <row r="29652" spans="19:29" x14ac:dyDescent="0.25">
      <c r="S29652" s="111"/>
      <c r="U29652" s="111"/>
      <c r="W29652" s="111"/>
      <c r="Y29652" s="111"/>
      <c r="AA29652" s="111"/>
      <c r="AC29652" s="111"/>
    </row>
    <row r="29653" spans="19:29" x14ac:dyDescent="0.25">
      <c r="S29653" s="107"/>
      <c r="U29653" s="107"/>
      <c r="W29653" s="107"/>
      <c r="Y29653" s="107"/>
      <c r="AA29653" s="107"/>
      <c r="AC29653" s="107"/>
    </row>
    <row r="29654" spans="19:29" x14ac:dyDescent="0.25">
      <c r="S29654" s="108"/>
      <c r="U29654" s="108"/>
      <c r="W29654" s="108"/>
      <c r="Y29654" s="108"/>
      <c r="AA29654" s="108"/>
      <c r="AC29654" s="108"/>
    </row>
    <row r="29655" spans="19:29" x14ac:dyDescent="0.25">
      <c r="S29655" s="108"/>
      <c r="U29655" s="108"/>
      <c r="W29655" s="108"/>
      <c r="Y29655" s="108"/>
      <c r="AA29655" s="108"/>
      <c r="AC29655" s="108"/>
    </row>
    <row r="29656" spans="19:29" x14ac:dyDescent="0.25">
      <c r="S29656" s="109"/>
      <c r="U29656" s="109"/>
      <c r="W29656" s="109"/>
      <c r="Y29656" s="109"/>
      <c r="AA29656" s="109"/>
      <c r="AC29656" s="109"/>
    </row>
    <row r="29657" spans="19:29" x14ac:dyDescent="0.25">
      <c r="S29657" s="108"/>
      <c r="U29657" s="108"/>
      <c r="W29657" s="108"/>
      <c r="Y29657" s="108"/>
      <c r="AA29657" s="108"/>
      <c r="AC29657" s="108"/>
    </row>
    <row r="29658" spans="19:29" x14ac:dyDescent="0.25">
      <c r="S29658" s="108"/>
      <c r="U29658" s="108"/>
      <c r="W29658" s="108"/>
      <c r="Y29658" s="108"/>
      <c r="AA29658" s="108"/>
      <c r="AC29658" s="108"/>
    </row>
    <row r="29659" spans="19:29" x14ac:dyDescent="0.25">
      <c r="S29659" s="109"/>
      <c r="U29659" s="109"/>
      <c r="W29659" s="109"/>
      <c r="Y29659" s="109"/>
      <c r="AA29659" s="109"/>
      <c r="AC29659" s="109"/>
    </row>
    <row r="29660" spans="19:29" x14ac:dyDescent="0.25">
      <c r="S29660" s="108"/>
      <c r="U29660" s="108"/>
      <c r="W29660" s="108"/>
      <c r="Y29660" s="108"/>
      <c r="AA29660" s="108"/>
      <c r="AC29660" s="108"/>
    </row>
    <row r="29661" spans="19:29" x14ac:dyDescent="0.25">
      <c r="S29661" s="109"/>
      <c r="U29661" s="109"/>
      <c r="W29661" s="109"/>
      <c r="Y29661" s="109"/>
      <c r="AA29661" s="109"/>
      <c r="AC29661" s="109"/>
    </row>
    <row r="29662" spans="19:29" x14ac:dyDescent="0.25">
      <c r="S29662" s="108"/>
      <c r="U29662" s="108"/>
      <c r="W29662" s="108"/>
      <c r="Y29662" s="108"/>
      <c r="AA29662" s="108"/>
      <c r="AC29662" s="108"/>
    </row>
    <row r="29663" spans="19:29" x14ac:dyDescent="0.25">
      <c r="S29663" s="108"/>
      <c r="U29663" s="108"/>
      <c r="W29663" s="108"/>
      <c r="Y29663" s="108"/>
      <c r="AA29663" s="108"/>
      <c r="AC29663" s="108"/>
    </row>
    <row r="29664" spans="19:29" x14ac:dyDescent="0.25">
      <c r="S29664" s="108"/>
      <c r="U29664" s="108"/>
      <c r="W29664" s="108"/>
      <c r="Y29664" s="108"/>
      <c r="AA29664" s="108"/>
      <c r="AC29664" s="108"/>
    </row>
    <row r="29665" spans="19:29" x14ac:dyDescent="0.25">
      <c r="S29665" s="110"/>
      <c r="U29665" s="110"/>
      <c r="W29665" s="110"/>
      <c r="Y29665" s="110"/>
      <c r="AA29665" s="110"/>
      <c r="AC29665" s="110"/>
    </row>
    <row r="29666" spans="19:29" x14ac:dyDescent="0.25">
      <c r="S29666" s="110"/>
      <c r="U29666" s="110"/>
      <c r="W29666" s="110"/>
      <c r="Y29666" s="110"/>
      <c r="AA29666" s="110"/>
      <c r="AC29666" s="110"/>
    </row>
    <row r="29667" spans="19:29" x14ac:dyDescent="0.25">
      <c r="S29667" s="110"/>
      <c r="U29667" s="110"/>
      <c r="W29667" s="110"/>
      <c r="Y29667" s="110"/>
      <c r="AA29667" s="110"/>
      <c r="AC29667" s="110"/>
    </row>
    <row r="29668" spans="19:29" x14ac:dyDescent="0.25">
      <c r="S29668" s="110"/>
      <c r="U29668" s="110"/>
      <c r="W29668" s="110"/>
      <c r="Y29668" s="110"/>
      <c r="AA29668" s="110"/>
      <c r="AC29668" s="110"/>
    </row>
    <row r="29669" spans="19:29" x14ac:dyDescent="0.25">
      <c r="S29669" s="111"/>
      <c r="U29669" s="111"/>
      <c r="W29669" s="111"/>
      <c r="Y29669" s="111"/>
      <c r="AA29669" s="111"/>
      <c r="AC29669" s="111"/>
    </row>
    <row r="29670" spans="19:29" x14ac:dyDescent="0.25">
      <c r="S29670" s="107"/>
      <c r="U29670" s="107"/>
      <c r="W29670" s="107"/>
      <c r="Y29670" s="107"/>
      <c r="AA29670" s="107"/>
      <c r="AC29670" s="107"/>
    </row>
    <row r="29671" spans="19:29" x14ac:dyDescent="0.25">
      <c r="S29671" s="108"/>
      <c r="U29671" s="108"/>
      <c r="W29671" s="108"/>
      <c r="Y29671" s="108"/>
      <c r="AA29671" s="108"/>
      <c r="AC29671" s="108"/>
    </row>
    <row r="29672" spans="19:29" x14ac:dyDescent="0.25">
      <c r="S29672" s="108"/>
      <c r="U29672" s="108"/>
      <c r="W29672" s="108"/>
      <c r="Y29672" s="108"/>
      <c r="AA29672" s="108"/>
      <c r="AC29672" s="108"/>
    </row>
    <row r="29673" spans="19:29" x14ac:dyDescent="0.25">
      <c r="S29673" s="109"/>
      <c r="U29673" s="109"/>
      <c r="W29673" s="109"/>
      <c r="Y29673" s="109"/>
      <c r="AA29673" s="109"/>
      <c r="AC29673" s="109"/>
    </row>
    <row r="29674" spans="19:29" x14ac:dyDescent="0.25">
      <c r="S29674" s="108"/>
      <c r="U29674" s="108"/>
      <c r="W29674" s="108"/>
      <c r="Y29674" s="108"/>
      <c r="AA29674" s="108"/>
      <c r="AC29674" s="108"/>
    </row>
    <row r="29675" spans="19:29" x14ac:dyDescent="0.25">
      <c r="S29675" s="108"/>
      <c r="U29675" s="108"/>
      <c r="W29675" s="108"/>
      <c r="Y29675" s="108"/>
      <c r="AA29675" s="108"/>
      <c r="AC29675" s="108"/>
    </row>
    <row r="29676" spans="19:29" x14ac:dyDescent="0.25">
      <c r="S29676" s="109"/>
      <c r="U29676" s="109"/>
      <c r="W29676" s="109"/>
      <c r="Y29676" s="109"/>
      <c r="AA29676" s="109"/>
      <c r="AC29676" s="109"/>
    </row>
    <row r="29677" spans="19:29" x14ac:dyDescent="0.25">
      <c r="S29677" s="108"/>
      <c r="U29677" s="108"/>
      <c r="W29677" s="108"/>
      <c r="Y29677" s="108"/>
      <c r="AA29677" s="108"/>
      <c r="AC29677" s="108"/>
    </row>
    <row r="29678" spans="19:29" x14ac:dyDescent="0.25">
      <c r="S29678" s="109"/>
      <c r="U29678" s="109"/>
      <c r="W29678" s="109"/>
      <c r="Y29678" s="109"/>
      <c r="AA29678" s="109"/>
      <c r="AC29678" s="109"/>
    </row>
    <row r="29679" spans="19:29" x14ac:dyDescent="0.25">
      <c r="S29679" s="108"/>
      <c r="U29679" s="108"/>
      <c r="W29679" s="108"/>
      <c r="Y29679" s="108"/>
      <c r="AA29679" s="108"/>
      <c r="AC29679" s="108"/>
    </row>
    <row r="29680" spans="19:29" x14ac:dyDescent="0.25">
      <c r="S29680" s="108"/>
      <c r="U29680" s="108"/>
      <c r="W29680" s="108"/>
      <c r="Y29680" s="108"/>
      <c r="AA29680" s="108"/>
      <c r="AC29680" s="108"/>
    </row>
    <row r="29681" spans="19:29" x14ac:dyDescent="0.25">
      <c r="S29681" s="108"/>
      <c r="U29681" s="108"/>
      <c r="W29681" s="108"/>
      <c r="Y29681" s="108"/>
      <c r="AA29681" s="108"/>
      <c r="AC29681" s="108"/>
    </row>
    <row r="29682" spans="19:29" x14ac:dyDescent="0.25">
      <c r="S29682" s="110"/>
      <c r="U29682" s="110"/>
      <c r="W29682" s="110"/>
      <c r="Y29682" s="110"/>
      <c r="AA29682" s="110"/>
      <c r="AC29682" s="110"/>
    </row>
    <row r="29683" spans="19:29" x14ac:dyDescent="0.25">
      <c r="S29683" s="110"/>
      <c r="U29683" s="110"/>
      <c r="W29683" s="110"/>
      <c r="Y29683" s="110"/>
      <c r="AA29683" s="110"/>
      <c r="AC29683" s="110"/>
    </row>
    <row r="29684" spans="19:29" x14ac:dyDescent="0.25">
      <c r="S29684" s="110"/>
      <c r="U29684" s="110"/>
      <c r="W29684" s="110"/>
      <c r="Y29684" s="110"/>
      <c r="AA29684" s="110"/>
      <c r="AC29684" s="110"/>
    </row>
    <row r="29685" spans="19:29" x14ac:dyDescent="0.25">
      <c r="S29685" s="110"/>
      <c r="U29685" s="110"/>
      <c r="W29685" s="110"/>
      <c r="Y29685" s="110"/>
      <c r="AA29685" s="110"/>
      <c r="AC29685" s="110"/>
    </row>
    <row r="29686" spans="19:29" x14ac:dyDescent="0.25">
      <c r="S29686" s="111"/>
      <c r="U29686" s="111"/>
      <c r="W29686" s="111"/>
      <c r="Y29686" s="111"/>
      <c r="AA29686" s="111"/>
      <c r="AC29686" s="111"/>
    </row>
    <row r="29687" spans="19:29" x14ac:dyDescent="0.25">
      <c r="S29687" s="107"/>
      <c r="U29687" s="107"/>
      <c r="W29687" s="107"/>
      <c r="Y29687" s="107"/>
      <c r="AA29687" s="107"/>
      <c r="AC29687" s="107"/>
    </row>
    <row r="29688" spans="19:29" x14ac:dyDescent="0.25">
      <c r="S29688" s="108"/>
      <c r="U29688" s="108"/>
      <c r="W29688" s="108"/>
      <c r="Y29688" s="108"/>
      <c r="AA29688" s="108"/>
      <c r="AC29688" s="108"/>
    </row>
    <row r="29689" spans="19:29" x14ac:dyDescent="0.25">
      <c r="S29689" s="108"/>
      <c r="U29689" s="108"/>
      <c r="W29689" s="108"/>
      <c r="Y29689" s="108"/>
      <c r="AA29689" s="108"/>
      <c r="AC29689" s="108"/>
    </row>
    <row r="29690" spans="19:29" x14ac:dyDescent="0.25">
      <c r="S29690" s="109"/>
      <c r="U29690" s="109"/>
      <c r="W29690" s="109"/>
      <c r="Y29690" s="109"/>
      <c r="AA29690" s="109"/>
      <c r="AC29690" s="109"/>
    </row>
    <row r="29691" spans="19:29" x14ac:dyDescent="0.25">
      <c r="S29691" s="108"/>
      <c r="U29691" s="108"/>
      <c r="W29691" s="108"/>
      <c r="Y29691" s="108"/>
      <c r="AA29691" s="108"/>
      <c r="AC29691" s="108"/>
    </row>
    <row r="29692" spans="19:29" x14ac:dyDescent="0.25">
      <c r="S29692" s="108"/>
      <c r="U29692" s="108"/>
      <c r="W29692" s="108"/>
      <c r="Y29692" s="108"/>
      <c r="AA29692" s="108"/>
      <c r="AC29692" s="108"/>
    </row>
    <row r="29693" spans="19:29" x14ac:dyDescent="0.25">
      <c r="S29693" s="109"/>
      <c r="U29693" s="109"/>
      <c r="W29693" s="109"/>
      <c r="Y29693" s="109"/>
      <c r="AA29693" s="109"/>
      <c r="AC29693" s="109"/>
    </row>
    <row r="29694" spans="19:29" x14ac:dyDescent="0.25">
      <c r="S29694" s="108"/>
      <c r="U29694" s="108"/>
      <c r="W29694" s="108"/>
      <c r="Y29694" s="108"/>
      <c r="AA29694" s="108"/>
      <c r="AC29694" s="108"/>
    </row>
    <row r="29695" spans="19:29" x14ac:dyDescent="0.25">
      <c r="S29695" s="109"/>
      <c r="U29695" s="109"/>
      <c r="W29695" s="109"/>
      <c r="Y29695" s="109"/>
      <c r="AA29695" s="109"/>
      <c r="AC29695" s="109"/>
    </row>
    <row r="29696" spans="19:29" x14ac:dyDescent="0.25">
      <c r="S29696" s="108"/>
      <c r="U29696" s="108"/>
      <c r="W29696" s="108"/>
      <c r="Y29696" s="108"/>
      <c r="AA29696" s="108"/>
      <c r="AC29696" s="108"/>
    </row>
    <row r="29697" spans="19:29" x14ac:dyDescent="0.25">
      <c r="S29697" s="108"/>
      <c r="U29697" s="108"/>
      <c r="W29697" s="108"/>
      <c r="Y29697" s="108"/>
      <c r="AA29697" s="108"/>
      <c r="AC29697" s="108"/>
    </row>
    <row r="29698" spans="19:29" x14ac:dyDescent="0.25">
      <c r="S29698" s="108"/>
      <c r="U29698" s="108"/>
      <c r="W29698" s="108"/>
      <c r="Y29698" s="108"/>
      <c r="AA29698" s="108"/>
      <c r="AC29698" s="108"/>
    </row>
    <row r="29699" spans="19:29" x14ac:dyDescent="0.25">
      <c r="S29699" s="110"/>
      <c r="U29699" s="110"/>
      <c r="W29699" s="110"/>
      <c r="Y29699" s="110"/>
      <c r="AA29699" s="110"/>
      <c r="AC29699" s="110"/>
    </row>
    <row r="29700" spans="19:29" x14ac:dyDescent="0.25">
      <c r="S29700" s="110"/>
      <c r="U29700" s="110"/>
      <c r="W29700" s="110"/>
      <c r="Y29700" s="110"/>
      <c r="AA29700" s="110"/>
      <c r="AC29700" s="110"/>
    </row>
    <row r="29701" spans="19:29" x14ac:dyDescent="0.25">
      <c r="S29701" s="110"/>
      <c r="U29701" s="110"/>
      <c r="W29701" s="110"/>
      <c r="Y29701" s="110"/>
      <c r="AA29701" s="110"/>
      <c r="AC29701" s="110"/>
    </row>
    <row r="29702" spans="19:29" x14ac:dyDescent="0.25">
      <c r="S29702" s="110"/>
      <c r="U29702" s="110"/>
      <c r="W29702" s="110"/>
      <c r="Y29702" s="110"/>
      <c r="AA29702" s="110"/>
      <c r="AC29702" s="110"/>
    </row>
    <row r="29703" spans="19:29" x14ac:dyDescent="0.25">
      <c r="S29703" s="111"/>
      <c r="U29703" s="111"/>
      <c r="W29703" s="111"/>
      <c r="Y29703" s="111"/>
      <c r="AA29703" s="111"/>
      <c r="AC29703" s="111"/>
    </row>
    <row r="29704" spans="19:29" x14ac:dyDescent="0.25">
      <c r="S29704" s="107"/>
      <c r="U29704" s="107"/>
      <c r="W29704" s="107"/>
      <c r="Y29704" s="107"/>
      <c r="AA29704" s="107"/>
      <c r="AC29704" s="107"/>
    </row>
    <row r="29705" spans="19:29" x14ac:dyDescent="0.25">
      <c r="S29705" s="108"/>
      <c r="U29705" s="108"/>
      <c r="W29705" s="108"/>
      <c r="Y29705" s="108"/>
      <c r="AA29705" s="108"/>
      <c r="AC29705" s="108"/>
    </row>
    <row r="29706" spans="19:29" x14ac:dyDescent="0.25">
      <c r="S29706" s="108"/>
      <c r="U29706" s="108"/>
      <c r="W29706" s="108"/>
      <c r="Y29706" s="108"/>
      <c r="AA29706" s="108"/>
      <c r="AC29706" s="108"/>
    </row>
    <row r="29707" spans="19:29" x14ac:dyDescent="0.25">
      <c r="S29707" s="109"/>
      <c r="U29707" s="109"/>
      <c r="W29707" s="109"/>
      <c r="Y29707" s="109"/>
      <c r="AA29707" s="109"/>
      <c r="AC29707" s="109"/>
    </row>
    <row r="29708" spans="19:29" x14ac:dyDescent="0.25">
      <c r="S29708" s="108"/>
      <c r="U29708" s="108"/>
      <c r="W29708" s="108"/>
      <c r="Y29708" s="108"/>
      <c r="AA29708" s="108"/>
      <c r="AC29708" s="108"/>
    </row>
    <row r="29709" spans="19:29" x14ac:dyDescent="0.25">
      <c r="S29709" s="108"/>
      <c r="U29709" s="108"/>
      <c r="W29709" s="108"/>
      <c r="Y29709" s="108"/>
      <c r="AA29709" s="108"/>
      <c r="AC29709" s="108"/>
    </row>
    <row r="29710" spans="19:29" x14ac:dyDescent="0.25">
      <c r="S29710" s="109"/>
      <c r="U29710" s="109"/>
      <c r="W29710" s="109"/>
      <c r="Y29710" s="109"/>
      <c r="AA29710" s="109"/>
      <c r="AC29710" s="109"/>
    </row>
    <row r="29711" spans="19:29" x14ac:dyDescent="0.25">
      <c r="S29711" s="108"/>
      <c r="U29711" s="108"/>
      <c r="W29711" s="108"/>
      <c r="Y29711" s="108"/>
      <c r="AA29711" s="108"/>
      <c r="AC29711" s="108"/>
    </row>
    <row r="29712" spans="19:29" x14ac:dyDescent="0.25">
      <c r="S29712" s="109"/>
      <c r="U29712" s="109"/>
      <c r="W29712" s="109"/>
      <c r="Y29712" s="109"/>
      <c r="AA29712" s="109"/>
      <c r="AC29712" s="109"/>
    </row>
    <row r="29713" spans="19:29" x14ac:dyDescent="0.25">
      <c r="S29713" s="108"/>
      <c r="U29713" s="108"/>
      <c r="W29713" s="108"/>
      <c r="Y29713" s="108"/>
      <c r="AA29713" s="108"/>
      <c r="AC29713" s="108"/>
    </row>
    <row r="29714" spans="19:29" x14ac:dyDescent="0.25">
      <c r="S29714" s="108"/>
      <c r="U29714" s="108"/>
      <c r="W29714" s="108"/>
      <c r="Y29714" s="108"/>
      <c r="AA29714" s="108"/>
      <c r="AC29714" s="108"/>
    </row>
    <row r="29715" spans="19:29" x14ac:dyDescent="0.25">
      <c r="S29715" s="108"/>
      <c r="U29715" s="108"/>
      <c r="W29715" s="108"/>
      <c r="Y29715" s="108"/>
      <c r="AA29715" s="108"/>
      <c r="AC29715" s="108"/>
    </row>
    <row r="29716" spans="19:29" x14ac:dyDescent="0.25">
      <c r="S29716" s="110"/>
      <c r="U29716" s="110"/>
      <c r="W29716" s="110"/>
      <c r="Y29716" s="110"/>
      <c r="AA29716" s="110"/>
      <c r="AC29716" s="110"/>
    </row>
    <row r="29717" spans="19:29" x14ac:dyDescent="0.25">
      <c r="S29717" s="110"/>
      <c r="U29717" s="110"/>
      <c r="W29717" s="110"/>
      <c r="Y29717" s="110"/>
      <c r="AA29717" s="110"/>
      <c r="AC29717" s="110"/>
    </row>
    <row r="29718" spans="19:29" x14ac:dyDescent="0.25">
      <c r="S29718" s="110"/>
      <c r="U29718" s="110"/>
      <c r="W29718" s="110"/>
      <c r="Y29718" s="110"/>
      <c r="AA29718" s="110"/>
      <c r="AC29718" s="110"/>
    </row>
    <row r="29719" spans="19:29" x14ac:dyDescent="0.25">
      <c r="S29719" s="110"/>
      <c r="U29719" s="110"/>
      <c r="W29719" s="110"/>
      <c r="Y29719" s="110"/>
      <c r="AA29719" s="110"/>
      <c r="AC29719" s="110"/>
    </row>
    <row r="29720" spans="19:29" x14ac:dyDescent="0.25">
      <c r="S29720" s="111"/>
      <c r="U29720" s="111"/>
      <c r="W29720" s="111"/>
      <c r="Y29720" s="111"/>
      <c r="AA29720" s="111"/>
      <c r="AC29720" s="111"/>
    </row>
    <row r="29721" spans="19:29" x14ac:dyDescent="0.25">
      <c r="S29721" s="107"/>
      <c r="U29721" s="107"/>
      <c r="W29721" s="107"/>
      <c r="Y29721" s="107"/>
      <c r="AA29721" s="107"/>
      <c r="AC29721" s="107"/>
    </row>
    <row r="29722" spans="19:29" x14ac:dyDescent="0.25">
      <c r="S29722" s="108"/>
      <c r="U29722" s="108"/>
      <c r="W29722" s="108"/>
      <c r="Y29722" s="108"/>
      <c r="AA29722" s="108"/>
      <c r="AC29722" s="108"/>
    </row>
    <row r="29723" spans="19:29" x14ac:dyDescent="0.25">
      <c r="S29723" s="108"/>
      <c r="U29723" s="108"/>
      <c r="W29723" s="108"/>
      <c r="Y29723" s="108"/>
      <c r="AA29723" s="108"/>
      <c r="AC29723" s="108"/>
    </row>
    <row r="29724" spans="19:29" x14ac:dyDescent="0.25">
      <c r="S29724" s="109"/>
      <c r="U29724" s="109"/>
      <c r="W29724" s="109"/>
      <c r="Y29724" s="109"/>
      <c r="AA29724" s="109"/>
      <c r="AC29724" s="109"/>
    </row>
    <row r="29725" spans="19:29" x14ac:dyDescent="0.25">
      <c r="S29725" s="108"/>
      <c r="U29725" s="108"/>
      <c r="W29725" s="108"/>
      <c r="Y29725" s="108"/>
      <c r="AA29725" s="108"/>
      <c r="AC29725" s="108"/>
    </row>
    <row r="29726" spans="19:29" x14ac:dyDescent="0.25">
      <c r="S29726" s="108"/>
      <c r="U29726" s="108"/>
      <c r="W29726" s="108"/>
      <c r="Y29726" s="108"/>
      <c r="AA29726" s="108"/>
      <c r="AC29726" s="108"/>
    </row>
    <row r="29727" spans="19:29" x14ac:dyDescent="0.25">
      <c r="S29727" s="109"/>
      <c r="U29727" s="109"/>
      <c r="W29727" s="109"/>
      <c r="Y29727" s="109"/>
      <c r="AA29727" s="109"/>
      <c r="AC29727" s="109"/>
    </row>
    <row r="29728" spans="19:29" x14ac:dyDescent="0.25">
      <c r="S29728" s="108"/>
      <c r="U29728" s="108"/>
      <c r="W29728" s="108"/>
      <c r="Y29728" s="108"/>
      <c r="AA29728" s="108"/>
      <c r="AC29728" s="108"/>
    </row>
    <row r="29729" spans="19:29" x14ac:dyDescent="0.25">
      <c r="S29729" s="109"/>
      <c r="U29729" s="109"/>
      <c r="W29729" s="109"/>
      <c r="Y29729" s="109"/>
      <c r="AA29729" s="109"/>
      <c r="AC29729" s="109"/>
    </row>
    <row r="29730" spans="19:29" x14ac:dyDescent="0.25">
      <c r="S29730" s="108"/>
      <c r="U29730" s="108"/>
      <c r="W29730" s="108"/>
      <c r="Y29730" s="108"/>
      <c r="AA29730" s="108"/>
      <c r="AC29730" s="108"/>
    </row>
    <row r="29731" spans="19:29" x14ac:dyDescent="0.25">
      <c r="S29731" s="108"/>
      <c r="U29731" s="108"/>
      <c r="W29731" s="108"/>
      <c r="Y29731" s="108"/>
      <c r="AA29731" s="108"/>
      <c r="AC29731" s="108"/>
    </row>
    <row r="29732" spans="19:29" x14ac:dyDescent="0.25">
      <c r="S29732" s="108"/>
      <c r="U29732" s="108"/>
      <c r="W29732" s="108"/>
      <c r="Y29732" s="108"/>
      <c r="AA29732" s="108"/>
      <c r="AC29732" s="108"/>
    </row>
    <row r="29733" spans="19:29" x14ac:dyDescent="0.25">
      <c r="S29733" s="110"/>
      <c r="U29733" s="110"/>
      <c r="W29733" s="110"/>
      <c r="Y29733" s="110"/>
      <c r="AA29733" s="110"/>
      <c r="AC29733" s="110"/>
    </row>
    <row r="29734" spans="19:29" x14ac:dyDescent="0.25">
      <c r="S29734" s="110"/>
      <c r="U29734" s="110"/>
      <c r="W29734" s="110"/>
      <c r="Y29734" s="110"/>
      <c r="AA29734" s="110"/>
      <c r="AC29734" s="110"/>
    </row>
    <row r="29735" spans="19:29" x14ac:dyDescent="0.25">
      <c r="S29735" s="110"/>
      <c r="U29735" s="110"/>
      <c r="W29735" s="110"/>
      <c r="Y29735" s="110"/>
      <c r="AA29735" s="110"/>
      <c r="AC29735" s="110"/>
    </row>
    <row r="29736" spans="19:29" x14ac:dyDescent="0.25">
      <c r="S29736" s="110"/>
      <c r="U29736" s="110"/>
      <c r="W29736" s="110"/>
      <c r="Y29736" s="110"/>
      <c r="AA29736" s="110"/>
      <c r="AC29736" s="110"/>
    </row>
    <row r="29737" spans="19:29" x14ac:dyDescent="0.25">
      <c r="S29737" s="111"/>
      <c r="U29737" s="111"/>
      <c r="W29737" s="111"/>
      <c r="Y29737" s="111"/>
      <c r="AA29737" s="111"/>
      <c r="AC29737" s="111"/>
    </row>
    <row r="29738" spans="19:29" x14ac:dyDescent="0.25">
      <c r="S29738" s="107"/>
      <c r="U29738" s="107"/>
      <c r="W29738" s="107"/>
      <c r="Y29738" s="107"/>
      <c r="AA29738" s="107"/>
      <c r="AC29738" s="107"/>
    </row>
    <row r="29739" spans="19:29" x14ac:dyDescent="0.25">
      <c r="S29739" s="108"/>
      <c r="U29739" s="108"/>
      <c r="W29739" s="108"/>
      <c r="Y29739" s="108"/>
      <c r="AA29739" s="108"/>
      <c r="AC29739" s="108"/>
    </row>
    <row r="29740" spans="19:29" x14ac:dyDescent="0.25">
      <c r="S29740" s="108"/>
      <c r="U29740" s="108"/>
      <c r="W29740" s="108"/>
      <c r="Y29740" s="108"/>
      <c r="AA29740" s="108"/>
      <c r="AC29740" s="108"/>
    </row>
    <row r="29741" spans="19:29" x14ac:dyDescent="0.25">
      <c r="S29741" s="109"/>
      <c r="U29741" s="109"/>
      <c r="W29741" s="109"/>
      <c r="Y29741" s="109"/>
      <c r="AA29741" s="109"/>
      <c r="AC29741" s="109"/>
    </row>
    <row r="29742" spans="19:29" x14ac:dyDescent="0.25">
      <c r="S29742" s="108"/>
      <c r="U29742" s="108"/>
      <c r="W29742" s="108"/>
      <c r="Y29742" s="108"/>
      <c r="AA29742" s="108"/>
      <c r="AC29742" s="108"/>
    </row>
    <row r="29743" spans="19:29" x14ac:dyDescent="0.25">
      <c r="S29743" s="108"/>
      <c r="U29743" s="108"/>
      <c r="W29743" s="108"/>
      <c r="Y29743" s="108"/>
      <c r="AA29743" s="108"/>
      <c r="AC29743" s="108"/>
    </row>
    <row r="29744" spans="19:29" x14ac:dyDescent="0.25">
      <c r="S29744" s="109"/>
      <c r="U29744" s="109"/>
      <c r="W29744" s="109"/>
      <c r="Y29744" s="109"/>
      <c r="AA29744" s="109"/>
      <c r="AC29744" s="109"/>
    </row>
    <row r="29745" spans="19:29" x14ac:dyDescent="0.25">
      <c r="S29745" s="108"/>
      <c r="U29745" s="108"/>
      <c r="W29745" s="108"/>
      <c r="Y29745" s="108"/>
      <c r="AA29745" s="108"/>
      <c r="AC29745" s="108"/>
    </row>
    <row r="29746" spans="19:29" x14ac:dyDescent="0.25">
      <c r="S29746" s="109"/>
      <c r="U29746" s="109"/>
      <c r="W29746" s="109"/>
      <c r="Y29746" s="109"/>
      <c r="AA29746" s="109"/>
      <c r="AC29746" s="109"/>
    </row>
    <row r="29747" spans="19:29" x14ac:dyDescent="0.25">
      <c r="S29747" s="108"/>
      <c r="U29747" s="108"/>
      <c r="W29747" s="108"/>
      <c r="Y29747" s="108"/>
      <c r="AA29747" s="108"/>
      <c r="AC29747" s="108"/>
    </row>
    <row r="29748" spans="19:29" x14ac:dyDescent="0.25">
      <c r="S29748" s="108"/>
      <c r="U29748" s="108"/>
      <c r="W29748" s="108"/>
      <c r="Y29748" s="108"/>
      <c r="AA29748" s="108"/>
      <c r="AC29748" s="108"/>
    </row>
    <row r="29749" spans="19:29" x14ac:dyDescent="0.25">
      <c r="S29749" s="108"/>
      <c r="U29749" s="108"/>
      <c r="W29749" s="108"/>
      <c r="Y29749" s="108"/>
      <c r="AA29749" s="108"/>
      <c r="AC29749" s="108"/>
    </row>
    <row r="29750" spans="19:29" x14ac:dyDescent="0.25">
      <c r="S29750" s="110"/>
      <c r="U29750" s="110"/>
      <c r="W29750" s="110"/>
      <c r="Y29750" s="110"/>
      <c r="AA29750" s="110"/>
      <c r="AC29750" s="110"/>
    </row>
    <row r="29751" spans="19:29" x14ac:dyDescent="0.25">
      <c r="S29751" s="110"/>
      <c r="U29751" s="110"/>
      <c r="W29751" s="110"/>
      <c r="Y29751" s="110"/>
      <c r="AA29751" s="110"/>
      <c r="AC29751" s="110"/>
    </row>
    <row r="29752" spans="19:29" x14ac:dyDescent="0.25">
      <c r="S29752" s="110"/>
      <c r="U29752" s="110"/>
      <c r="W29752" s="110"/>
      <c r="Y29752" s="110"/>
      <c r="AA29752" s="110"/>
      <c r="AC29752" s="110"/>
    </row>
    <row r="29753" spans="19:29" x14ac:dyDescent="0.25">
      <c r="S29753" s="110"/>
      <c r="U29753" s="110"/>
      <c r="W29753" s="110"/>
      <c r="Y29753" s="110"/>
      <c r="AA29753" s="110"/>
      <c r="AC29753" s="110"/>
    </row>
    <row r="29754" spans="19:29" x14ac:dyDescent="0.25">
      <c r="S29754" s="111"/>
      <c r="U29754" s="111"/>
      <c r="W29754" s="111"/>
      <c r="Y29754" s="111"/>
      <c r="AA29754" s="111"/>
      <c r="AC29754" s="111"/>
    </row>
    <row r="29755" spans="19:29" x14ac:dyDescent="0.25">
      <c r="S29755" s="107"/>
      <c r="U29755" s="107"/>
      <c r="W29755" s="107"/>
      <c r="Y29755" s="107"/>
      <c r="AA29755" s="107"/>
      <c r="AC29755" s="107"/>
    </row>
    <row r="29756" spans="19:29" x14ac:dyDescent="0.25">
      <c r="S29756" s="108"/>
      <c r="U29756" s="108"/>
      <c r="W29756" s="108"/>
      <c r="Y29756" s="108"/>
      <c r="AA29756" s="108"/>
      <c r="AC29756" s="108"/>
    </row>
    <row r="29757" spans="19:29" x14ac:dyDescent="0.25">
      <c r="S29757" s="108"/>
      <c r="U29757" s="108"/>
      <c r="W29757" s="108"/>
      <c r="Y29757" s="108"/>
      <c r="AA29757" s="108"/>
      <c r="AC29757" s="108"/>
    </row>
    <row r="29758" spans="19:29" x14ac:dyDescent="0.25">
      <c r="S29758" s="109"/>
      <c r="U29758" s="109"/>
      <c r="W29758" s="109"/>
      <c r="Y29758" s="109"/>
      <c r="AA29758" s="109"/>
      <c r="AC29758" s="109"/>
    </row>
    <row r="29759" spans="19:29" x14ac:dyDescent="0.25">
      <c r="S29759" s="108"/>
      <c r="U29759" s="108"/>
      <c r="W29759" s="108"/>
      <c r="Y29759" s="108"/>
      <c r="AA29759" s="108"/>
      <c r="AC29759" s="108"/>
    </row>
    <row r="29760" spans="19:29" x14ac:dyDescent="0.25">
      <c r="S29760" s="108"/>
      <c r="U29760" s="108"/>
      <c r="W29760" s="108"/>
      <c r="Y29760" s="108"/>
      <c r="AA29760" s="108"/>
      <c r="AC29760" s="108"/>
    </row>
    <row r="29761" spans="19:29" x14ac:dyDescent="0.25">
      <c r="S29761" s="109"/>
      <c r="U29761" s="109"/>
      <c r="W29761" s="109"/>
      <c r="Y29761" s="109"/>
      <c r="AA29761" s="109"/>
      <c r="AC29761" s="109"/>
    </row>
    <row r="29762" spans="19:29" x14ac:dyDescent="0.25">
      <c r="S29762" s="108"/>
      <c r="U29762" s="108"/>
      <c r="W29762" s="108"/>
      <c r="Y29762" s="108"/>
      <c r="AA29762" s="108"/>
      <c r="AC29762" s="108"/>
    </row>
    <row r="29763" spans="19:29" x14ac:dyDescent="0.25">
      <c r="S29763" s="109"/>
      <c r="U29763" s="109"/>
      <c r="W29763" s="109"/>
      <c r="Y29763" s="109"/>
      <c r="AA29763" s="109"/>
      <c r="AC29763" s="109"/>
    </row>
    <row r="29764" spans="19:29" x14ac:dyDescent="0.25">
      <c r="S29764" s="108"/>
      <c r="U29764" s="108"/>
      <c r="W29764" s="108"/>
      <c r="Y29764" s="108"/>
      <c r="AA29764" s="108"/>
      <c r="AC29764" s="108"/>
    </row>
    <row r="29765" spans="19:29" x14ac:dyDescent="0.25">
      <c r="S29765" s="108"/>
      <c r="U29765" s="108"/>
      <c r="W29765" s="108"/>
      <c r="Y29765" s="108"/>
      <c r="AA29765" s="108"/>
      <c r="AC29765" s="108"/>
    </row>
    <row r="29766" spans="19:29" x14ac:dyDescent="0.25">
      <c r="S29766" s="108"/>
      <c r="U29766" s="108"/>
      <c r="W29766" s="108"/>
      <c r="Y29766" s="108"/>
      <c r="AA29766" s="108"/>
      <c r="AC29766" s="108"/>
    </row>
    <row r="29767" spans="19:29" x14ac:dyDescent="0.25">
      <c r="S29767" s="110"/>
      <c r="U29767" s="110"/>
      <c r="W29767" s="110"/>
      <c r="Y29767" s="110"/>
      <c r="AA29767" s="110"/>
      <c r="AC29767" s="110"/>
    </row>
    <row r="29768" spans="19:29" x14ac:dyDescent="0.25">
      <c r="S29768" s="110"/>
      <c r="U29768" s="110"/>
      <c r="W29768" s="110"/>
      <c r="Y29768" s="110"/>
      <c r="AA29768" s="110"/>
      <c r="AC29768" s="110"/>
    </row>
    <row r="29769" spans="19:29" x14ac:dyDescent="0.25">
      <c r="S29769" s="110"/>
      <c r="U29769" s="110"/>
      <c r="W29769" s="110"/>
      <c r="Y29769" s="110"/>
      <c r="AA29769" s="110"/>
      <c r="AC29769" s="110"/>
    </row>
    <row r="29770" spans="19:29" x14ac:dyDescent="0.25">
      <c r="S29770" s="110"/>
      <c r="U29770" s="110"/>
      <c r="W29770" s="110"/>
      <c r="Y29770" s="110"/>
      <c r="AA29770" s="110"/>
      <c r="AC29770" s="110"/>
    </row>
    <row r="29771" spans="19:29" x14ac:dyDescent="0.25">
      <c r="S29771" s="111"/>
      <c r="U29771" s="111"/>
      <c r="W29771" s="111"/>
      <c r="Y29771" s="111"/>
      <c r="AA29771" s="111"/>
      <c r="AC29771" s="111"/>
    </row>
    <row r="29772" spans="19:29" x14ac:dyDescent="0.25">
      <c r="S29772" s="107"/>
      <c r="U29772" s="107"/>
      <c r="W29772" s="107"/>
      <c r="Y29772" s="107"/>
      <c r="AA29772" s="107"/>
      <c r="AC29772" s="107"/>
    </row>
    <row r="29773" spans="19:29" x14ac:dyDescent="0.25">
      <c r="S29773" s="108"/>
      <c r="U29773" s="108"/>
      <c r="W29773" s="108"/>
      <c r="Y29773" s="108"/>
      <c r="AA29773" s="108"/>
      <c r="AC29773" s="108"/>
    </row>
    <row r="29774" spans="19:29" x14ac:dyDescent="0.25">
      <c r="S29774" s="108"/>
      <c r="U29774" s="108"/>
      <c r="W29774" s="108"/>
      <c r="Y29774" s="108"/>
      <c r="AA29774" s="108"/>
      <c r="AC29774" s="108"/>
    </row>
    <row r="29775" spans="19:29" x14ac:dyDescent="0.25">
      <c r="S29775" s="109"/>
      <c r="U29775" s="109"/>
      <c r="W29775" s="109"/>
      <c r="Y29775" s="109"/>
      <c r="AA29775" s="109"/>
      <c r="AC29775" s="109"/>
    </row>
    <row r="29776" spans="19:29" x14ac:dyDescent="0.25">
      <c r="S29776" s="108"/>
      <c r="U29776" s="108"/>
      <c r="W29776" s="108"/>
      <c r="Y29776" s="108"/>
      <c r="AA29776" s="108"/>
      <c r="AC29776" s="108"/>
    </row>
    <row r="29777" spans="19:29" x14ac:dyDescent="0.25">
      <c r="S29777" s="108"/>
      <c r="U29777" s="108"/>
      <c r="W29777" s="108"/>
      <c r="Y29777" s="108"/>
      <c r="AA29777" s="108"/>
      <c r="AC29777" s="108"/>
    </row>
    <row r="29778" spans="19:29" x14ac:dyDescent="0.25">
      <c r="S29778" s="109"/>
      <c r="U29778" s="109"/>
      <c r="W29778" s="109"/>
      <c r="Y29778" s="109"/>
      <c r="AA29778" s="109"/>
      <c r="AC29778" s="109"/>
    </row>
    <row r="29779" spans="19:29" x14ac:dyDescent="0.25">
      <c r="S29779" s="108"/>
      <c r="U29779" s="108"/>
      <c r="W29779" s="108"/>
      <c r="Y29779" s="108"/>
      <c r="AA29779" s="108"/>
      <c r="AC29779" s="108"/>
    </row>
    <row r="29780" spans="19:29" x14ac:dyDescent="0.25">
      <c r="S29780" s="109"/>
      <c r="U29780" s="109"/>
      <c r="W29780" s="109"/>
      <c r="Y29780" s="109"/>
      <c r="AA29780" s="109"/>
      <c r="AC29780" s="109"/>
    </row>
    <row r="29781" spans="19:29" x14ac:dyDescent="0.25">
      <c r="S29781" s="108"/>
      <c r="U29781" s="108"/>
      <c r="W29781" s="108"/>
      <c r="Y29781" s="108"/>
      <c r="AA29781" s="108"/>
      <c r="AC29781" s="108"/>
    </row>
    <row r="29782" spans="19:29" x14ac:dyDescent="0.25">
      <c r="S29782" s="108"/>
      <c r="U29782" s="108"/>
      <c r="W29782" s="108"/>
      <c r="Y29782" s="108"/>
      <c r="AA29782" s="108"/>
      <c r="AC29782" s="108"/>
    </row>
    <row r="29783" spans="19:29" x14ac:dyDescent="0.25">
      <c r="S29783" s="108"/>
      <c r="U29783" s="108"/>
      <c r="W29783" s="108"/>
      <c r="Y29783" s="108"/>
      <c r="AA29783" s="108"/>
      <c r="AC29783" s="108"/>
    </row>
    <row r="29784" spans="19:29" x14ac:dyDescent="0.25">
      <c r="S29784" s="110"/>
      <c r="U29784" s="110"/>
      <c r="W29784" s="110"/>
      <c r="Y29784" s="110"/>
      <c r="AA29784" s="110"/>
      <c r="AC29784" s="110"/>
    </row>
    <row r="29785" spans="19:29" x14ac:dyDescent="0.25">
      <c r="S29785" s="110"/>
      <c r="U29785" s="110"/>
      <c r="W29785" s="110"/>
      <c r="Y29785" s="110"/>
      <c r="AA29785" s="110"/>
      <c r="AC29785" s="110"/>
    </row>
    <row r="29786" spans="19:29" x14ac:dyDescent="0.25">
      <c r="S29786" s="110"/>
      <c r="U29786" s="110"/>
      <c r="W29786" s="110"/>
      <c r="Y29786" s="110"/>
      <c r="AA29786" s="110"/>
      <c r="AC29786" s="110"/>
    </row>
    <row r="29787" spans="19:29" x14ac:dyDescent="0.25">
      <c r="S29787" s="110"/>
      <c r="U29787" s="110"/>
      <c r="W29787" s="110"/>
      <c r="Y29787" s="110"/>
      <c r="AA29787" s="110"/>
      <c r="AC29787" s="110"/>
    </row>
    <row r="29788" spans="19:29" x14ac:dyDescent="0.25">
      <c r="S29788" s="111"/>
      <c r="U29788" s="111"/>
      <c r="W29788" s="111"/>
      <c r="Y29788" s="111"/>
      <c r="AA29788" s="111"/>
      <c r="AC29788" s="111"/>
    </row>
    <row r="29789" spans="19:29" x14ac:dyDescent="0.25">
      <c r="S29789" s="107"/>
      <c r="U29789" s="107"/>
      <c r="W29789" s="107"/>
      <c r="Y29789" s="107"/>
      <c r="AA29789" s="107"/>
      <c r="AC29789" s="107"/>
    </row>
    <row r="29790" spans="19:29" x14ac:dyDescent="0.25">
      <c r="S29790" s="108"/>
      <c r="U29790" s="108"/>
      <c r="W29790" s="108"/>
      <c r="Y29790" s="108"/>
      <c r="AA29790" s="108"/>
      <c r="AC29790" s="108"/>
    </row>
    <row r="29791" spans="19:29" x14ac:dyDescent="0.25">
      <c r="S29791" s="108"/>
      <c r="U29791" s="108"/>
      <c r="W29791" s="108"/>
      <c r="Y29791" s="108"/>
      <c r="AA29791" s="108"/>
      <c r="AC29791" s="108"/>
    </row>
    <row r="29792" spans="19:29" x14ac:dyDescent="0.25">
      <c r="S29792" s="109"/>
      <c r="U29792" s="109"/>
      <c r="W29792" s="109"/>
      <c r="Y29792" s="109"/>
      <c r="AA29792" s="109"/>
      <c r="AC29792" s="109"/>
    </row>
    <row r="29793" spans="19:29" x14ac:dyDescent="0.25">
      <c r="S29793" s="108"/>
      <c r="U29793" s="108"/>
      <c r="W29793" s="108"/>
      <c r="Y29793" s="108"/>
      <c r="AA29793" s="108"/>
      <c r="AC29793" s="108"/>
    </row>
    <row r="29794" spans="19:29" x14ac:dyDescent="0.25">
      <c r="S29794" s="108"/>
      <c r="U29794" s="108"/>
      <c r="W29794" s="108"/>
      <c r="Y29794" s="108"/>
      <c r="AA29794" s="108"/>
      <c r="AC29794" s="108"/>
    </row>
    <row r="29795" spans="19:29" x14ac:dyDescent="0.25">
      <c r="S29795" s="109"/>
      <c r="U29795" s="109"/>
      <c r="W29795" s="109"/>
      <c r="Y29795" s="109"/>
      <c r="AA29795" s="109"/>
      <c r="AC29795" s="109"/>
    </row>
    <row r="29796" spans="19:29" x14ac:dyDescent="0.25">
      <c r="S29796" s="108"/>
      <c r="U29796" s="108"/>
      <c r="W29796" s="108"/>
      <c r="Y29796" s="108"/>
      <c r="AA29796" s="108"/>
      <c r="AC29796" s="108"/>
    </row>
    <row r="29797" spans="19:29" x14ac:dyDescent="0.25">
      <c r="S29797" s="109"/>
      <c r="U29797" s="109"/>
      <c r="W29797" s="109"/>
      <c r="Y29797" s="109"/>
      <c r="AA29797" s="109"/>
      <c r="AC29797" s="109"/>
    </row>
    <row r="29798" spans="19:29" x14ac:dyDescent="0.25">
      <c r="S29798" s="108"/>
      <c r="U29798" s="108"/>
      <c r="W29798" s="108"/>
      <c r="Y29798" s="108"/>
      <c r="AA29798" s="108"/>
      <c r="AC29798" s="108"/>
    </row>
    <row r="29799" spans="19:29" x14ac:dyDescent="0.25">
      <c r="S29799" s="108"/>
      <c r="U29799" s="108"/>
      <c r="W29799" s="108"/>
      <c r="Y29799" s="108"/>
      <c r="AA29799" s="108"/>
      <c r="AC29799" s="108"/>
    </row>
    <row r="29800" spans="19:29" x14ac:dyDescent="0.25">
      <c r="S29800" s="108"/>
      <c r="U29800" s="108"/>
      <c r="W29800" s="108"/>
      <c r="Y29800" s="108"/>
      <c r="AA29800" s="108"/>
      <c r="AC29800" s="108"/>
    </row>
    <row r="29801" spans="19:29" x14ac:dyDescent="0.25">
      <c r="S29801" s="110"/>
      <c r="U29801" s="110"/>
      <c r="W29801" s="110"/>
      <c r="Y29801" s="110"/>
      <c r="AA29801" s="110"/>
      <c r="AC29801" s="110"/>
    </row>
    <row r="29802" spans="19:29" x14ac:dyDescent="0.25">
      <c r="S29802" s="110"/>
      <c r="U29802" s="110"/>
      <c r="W29802" s="110"/>
      <c r="Y29802" s="110"/>
      <c r="AA29802" s="110"/>
      <c r="AC29802" s="110"/>
    </row>
    <row r="29803" spans="19:29" x14ac:dyDescent="0.25">
      <c r="S29803" s="110"/>
      <c r="U29803" s="110"/>
      <c r="W29803" s="110"/>
      <c r="Y29803" s="110"/>
      <c r="AA29803" s="110"/>
      <c r="AC29803" s="110"/>
    </row>
    <row r="29804" spans="19:29" x14ac:dyDescent="0.25">
      <c r="S29804" s="110"/>
      <c r="U29804" s="110"/>
      <c r="W29804" s="110"/>
      <c r="Y29804" s="110"/>
      <c r="AA29804" s="110"/>
      <c r="AC29804" s="110"/>
    </row>
    <row r="29805" spans="19:29" x14ac:dyDescent="0.25">
      <c r="S29805" s="111"/>
      <c r="U29805" s="111"/>
      <c r="W29805" s="111"/>
      <c r="Y29805" s="111"/>
      <c r="AA29805" s="111"/>
      <c r="AC29805" s="111"/>
    </row>
    <row r="29806" spans="19:29" x14ac:dyDescent="0.25">
      <c r="S29806" s="107"/>
      <c r="U29806" s="107"/>
      <c r="W29806" s="107"/>
      <c r="Y29806" s="107"/>
      <c r="AA29806" s="107"/>
      <c r="AC29806" s="107"/>
    </row>
    <row r="29807" spans="19:29" x14ac:dyDescent="0.25">
      <c r="S29807" s="108"/>
      <c r="U29807" s="108"/>
      <c r="W29807" s="108"/>
      <c r="Y29807" s="108"/>
      <c r="AA29807" s="108"/>
      <c r="AC29807" s="108"/>
    </row>
    <row r="29808" spans="19:29" x14ac:dyDescent="0.25">
      <c r="S29808" s="108"/>
      <c r="U29808" s="108"/>
      <c r="W29808" s="108"/>
      <c r="Y29808" s="108"/>
      <c r="AA29808" s="108"/>
      <c r="AC29808" s="108"/>
    </row>
    <row r="29809" spans="19:29" x14ac:dyDescent="0.25">
      <c r="S29809" s="109"/>
      <c r="U29809" s="109"/>
      <c r="W29809" s="109"/>
      <c r="Y29809" s="109"/>
      <c r="AA29809" s="109"/>
      <c r="AC29809" s="109"/>
    </row>
    <row r="29810" spans="19:29" x14ac:dyDescent="0.25">
      <c r="S29810" s="108"/>
      <c r="U29810" s="108"/>
      <c r="W29810" s="108"/>
      <c r="Y29810" s="108"/>
      <c r="AA29810" s="108"/>
      <c r="AC29810" s="108"/>
    </row>
    <row r="29811" spans="19:29" x14ac:dyDescent="0.25">
      <c r="S29811" s="108"/>
      <c r="U29811" s="108"/>
      <c r="W29811" s="108"/>
      <c r="Y29811" s="108"/>
      <c r="AA29811" s="108"/>
      <c r="AC29811" s="108"/>
    </row>
    <row r="29812" spans="19:29" x14ac:dyDescent="0.25">
      <c r="S29812" s="109"/>
      <c r="U29812" s="109"/>
      <c r="W29812" s="109"/>
      <c r="Y29812" s="109"/>
      <c r="AA29812" s="109"/>
      <c r="AC29812" s="109"/>
    </row>
    <row r="29813" spans="19:29" x14ac:dyDescent="0.25">
      <c r="S29813" s="108"/>
      <c r="U29813" s="108"/>
      <c r="W29813" s="108"/>
      <c r="Y29813" s="108"/>
      <c r="AA29813" s="108"/>
      <c r="AC29813" s="108"/>
    </row>
    <row r="29814" spans="19:29" x14ac:dyDescent="0.25">
      <c r="S29814" s="109"/>
      <c r="U29814" s="109"/>
      <c r="W29814" s="109"/>
      <c r="Y29814" s="109"/>
      <c r="AA29814" s="109"/>
      <c r="AC29814" s="109"/>
    </row>
    <row r="29815" spans="19:29" x14ac:dyDescent="0.25">
      <c r="S29815" s="108"/>
      <c r="U29815" s="108"/>
      <c r="W29815" s="108"/>
      <c r="Y29815" s="108"/>
      <c r="AA29815" s="108"/>
      <c r="AC29815" s="108"/>
    </row>
    <row r="29816" spans="19:29" x14ac:dyDescent="0.25">
      <c r="S29816" s="108"/>
      <c r="U29816" s="108"/>
      <c r="W29816" s="108"/>
      <c r="Y29816" s="108"/>
      <c r="AA29816" s="108"/>
      <c r="AC29816" s="108"/>
    </row>
    <row r="29817" spans="19:29" x14ac:dyDescent="0.25">
      <c r="S29817" s="108"/>
      <c r="U29817" s="108"/>
      <c r="W29817" s="108"/>
      <c r="Y29817" s="108"/>
      <c r="AA29817" s="108"/>
      <c r="AC29817" s="108"/>
    </row>
    <row r="29818" spans="19:29" x14ac:dyDescent="0.25">
      <c r="S29818" s="110"/>
      <c r="U29818" s="110"/>
      <c r="W29818" s="110"/>
      <c r="Y29818" s="110"/>
      <c r="AA29818" s="110"/>
      <c r="AC29818" s="110"/>
    </row>
    <row r="29819" spans="19:29" x14ac:dyDescent="0.25">
      <c r="S29819" s="110"/>
      <c r="U29819" s="110"/>
      <c r="W29819" s="110"/>
      <c r="Y29819" s="110"/>
      <c r="AA29819" s="110"/>
      <c r="AC29819" s="110"/>
    </row>
    <row r="29820" spans="19:29" x14ac:dyDescent="0.25">
      <c r="S29820" s="110"/>
      <c r="U29820" s="110"/>
      <c r="W29820" s="110"/>
      <c r="Y29820" s="110"/>
      <c r="AA29820" s="110"/>
      <c r="AC29820" s="110"/>
    </row>
    <row r="29821" spans="19:29" x14ac:dyDescent="0.25">
      <c r="S29821" s="110"/>
      <c r="U29821" s="110"/>
      <c r="W29821" s="110"/>
      <c r="Y29821" s="110"/>
      <c r="AA29821" s="110"/>
      <c r="AC29821" s="110"/>
    </row>
    <row r="29822" spans="19:29" x14ac:dyDescent="0.25">
      <c r="S29822" s="111"/>
      <c r="U29822" s="111"/>
      <c r="W29822" s="111"/>
      <c r="Y29822" s="111"/>
      <c r="AA29822" s="111"/>
      <c r="AC29822" s="111"/>
    </row>
    <row r="29823" spans="19:29" x14ac:dyDescent="0.25">
      <c r="S29823" s="107"/>
      <c r="U29823" s="107"/>
      <c r="W29823" s="107"/>
      <c r="Y29823" s="107"/>
      <c r="AA29823" s="107"/>
      <c r="AC29823" s="107"/>
    </row>
    <row r="29824" spans="19:29" x14ac:dyDescent="0.25">
      <c r="S29824" s="108"/>
      <c r="U29824" s="108"/>
      <c r="W29824" s="108"/>
      <c r="Y29824" s="108"/>
      <c r="AA29824" s="108"/>
      <c r="AC29824" s="108"/>
    </row>
    <row r="29825" spans="19:29" x14ac:dyDescent="0.25">
      <c r="S29825" s="108"/>
      <c r="U29825" s="108"/>
      <c r="W29825" s="108"/>
      <c r="Y29825" s="108"/>
      <c r="AA29825" s="108"/>
      <c r="AC29825" s="108"/>
    </row>
    <row r="29826" spans="19:29" x14ac:dyDescent="0.25">
      <c r="S29826" s="109"/>
      <c r="U29826" s="109"/>
      <c r="W29826" s="109"/>
      <c r="Y29826" s="109"/>
      <c r="AA29826" s="109"/>
      <c r="AC29826" s="109"/>
    </row>
    <row r="29827" spans="19:29" x14ac:dyDescent="0.25">
      <c r="S29827" s="108"/>
      <c r="U29827" s="108"/>
      <c r="W29827" s="108"/>
      <c r="Y29827" s="108"/>
      <c r="AA29827" s="108"/>
      <c r="AC29827" s="108"/>
    </row>
    <row r="29828" spans="19:29" x14ac:dyDescent="0.25">
      <c r="S29828" s="108"/>
      <c r="U29828" s="108"/>
      <c r="W29828" s="108"/>
      <c r="Y29828" s="108"/>
      <c r="AA29828" s="108"/>
      <c r="AC29828" s="108"/>
    </row>
    <row r="29829" spans="19:29" x14ac:dyDescent="0.25">
      <c r="S29829" s="109"/>
      <c r="U29829" s="109"/>
      <c r="W29829" s="109"/>
      <c r="Y29829" s="109"/>
      <c r="AA29829" s="109"/>
      <c r="AC29829" s="109"/>
    </row>
    <row r="29830" spans="19:29" x14ac:dyDescent="0.25">
      <c r="S29830" s="108"/>
      <c r="U29830" s="108"/>
      <c r="W29830" s="108"/>
      <c r="Y29830" s="108"/>
      <c r="AA29830" s="108"/>
      <c r="AC29830" s="108"/>
    </row>
    <row r="29831" spans="19:29" x14ac:dyDescent="0.25">
      <c r="S29831" s="109"/>
      <c r="U29831" s="109"/>
      <c r="W29831" s="109"/>
      <c r="Y29831" s="109"/>
      <c r="AA29831" s="109"/>
      <c r="AC29831" s="109"/>
    </row>
    <row r="29832" spans="19:29" x14ac:dyDescent="0.25">
      <c r="S29832" s="108"/>
      <c r="U29832" s="108"/>
      <c r="W29832" s="108"/>
      <c r="Y29832" s="108"/>
      <c r="AA29832" s="108"/>
      <c r="AC29832" s="108"/>
    </row>
    <row r="29833" spans="19:29" x14ac:dyDescent="0.25">
      <c r="S29833" s="108"/>
      <c r="U29833" s="108"/>
      <c r="W29833" s="108"/>
      <c r="Y29833" s="108"/>
      <c r="AA29833" s="108"/>
      <c r="AC29833" s="108"/>
    </row>
    <row r="29834" spans="19:29" x14ac:dyDescent="0.25">
      <c r="S29834" s="108"/>
      <c r="U29834" s="108"/>
      <c r="W29834" s="108"/>
      <c r="Y29834" s="108"/>
      <c r="AA29834" s="108"/>
      <c r="AC29834" s="108"/>
    </row>
    <row r="29835" spans="19:29" x14ac:dyDescent="0.25">
      <c r="S29835" s="110"/>
      <c r="U29835" s="110"/>
      <c r="W29835" s="110"/>
      <c r="Y29835" s="110"/>
      <c r="AA29835" s="110"/>
      <c r="AC29835" s="110"/>
    </row>
    <row r="29836" spans="19:29" x14ac:dyDescent="0.25">
      <c r="S29836" s="110"/>
      <c r="U29836" s="110"/>
      <c r="W29836" s="110"/>
      <c r="Y29836" s="110"/>
      <c r="AA29836" s="110"/>
      <c r="AC29836" s="110"/>
    </row>
    <row r="29837" spans="19:29" x14ac:dyDescent="0.25">
      <c r="S29837" s="110"/>
      <c r="U29837" s="110"/>
      <c r="W29837" s="110"/>
      <c r="Y29837" s="110"/>
      <c r="AA29837" s="110"/>
      <c r="AC29837" s="110"/>
    </row>
    <row r="29838" spans="19:29" x14ac:dyDescent="0.25">
      <c r="S29838" s="110"/>
      <c r="U29838" s="110"/>
      <c r="W29838" s="110"/>
      <c r="Y29838" s="110"/>
      <c r="AA29838" s="110"/>
      <c r="AC29838" s="110"/>
    </row>
    <row r="29839" spans="19:29" x14ac:dyDescent="0.25">
      <c r="S29839" s="111"/>
      <c r="U29839" s="111"/>
      <c r="W29839" s="111"/>
      <c r="Y29839" s="111"/>
      <c r="AA29839" s="111"/>
      <c r="AC29839" s="111"/>
    </row>
    <row r="29840" spans="19:29" x14ac:dyDescent="0.25">
      <c r="S29840" s="107"/>
      <c r="U29840" s="107"/>
      <c r="W29840" s="107"/>
      <c r="Y29840" s="107"/>
      <c r="AA29840" s="107"/>
      <c r="AC29840" s="107"/>
    </row>
    <row r="29841" spans="19:29" x14ac:dyDescent="0.25">
      <c r="S29841" s="108"/>
      <c r="U29841" s="108"/>
      <c r="W29841" s="108"/>
      <c r="Y29841" s="108"/>
      <c r="AA29841" s="108"/>
      <c r="AC29841" s="108"/>
    </row>
    <row r="29842" spans="19:29" x14ac:dyDescent="0.25">
      <c r="S29842" s="108"/>
      <c r="U29842" s="108"/>
      <c r="W29842" s="108"/>
      <c r="Y29842" s="108"/>
      <c r="AA29842" s="108"/>
      <c r="AC29842" s="108"/>
    </row>
    <row r="29843" spans="19:29" x14ac:dyDescent="0.25">
      <c r="S29843" s="109"/>
      <c r="U29843" s="109"/>
      <c r="W29843" s="109"/>
      <c r="Y29843" s="109"/>
      <c r="AA29843" s="109"/>
      <c r="AC29843" s="109"/>
    </row>
    <row r="29844" spans="19:29" x14ac:dyDescent="0.25">
      <c r="S29844" s="108"/>
      <c r="U29844" s="108"/>
      <c r="W29844" s="108"/>
      <c r="Y29844" s="108"/>
      <c r="AA29844" s="108"/>
      <c r="AC29844" s="108"/>
    </row>
    <row r="29845" spans="19:29" x14ac:dyDescent="0.25">
      <c r="S29845" s="108"/>
      <c r="U29845" s="108"/>
      <c r="W29845" s="108"/>
      <c r="Y29845" s="108"/>
      <c r="AA29845" s="108"/>
      <c r="AC29845" s="108"/>
    </row>
    <row r="29846" spans="19:29" x14ac:dyDescent="0.25">
      <c r="S29846" s="109"/>
      <c r="U29846" s="109"/>
      <c r="W29846" s="109"/>
      <c r="Y29846" s="109"/>
      <c r="AA29846" s="109"/>
      <c r="AC29846" s="109"/>
    </row>
    <row r="29847" spans="19:29" x14ac:dyDescent="0.25">
      <c r="S29847" s="108"/>
      <c r="U29847" s="108"/>
      <c r="W29847" s="108"/>
      <c r="Y29847" s="108"/>
      <c r="AA29847" s="108"/>
      <c r="AC29847" s="108"/>
    </row>
    <row r="29848" spans="19:29" x14ac:dyDescent="0.25">
      <c r="S29848" s="109"/>
      <c r="U29848" s="109"/>
      <c r="W29848" s="109"/>
      <c r="Y29848" s="109"/>
      <c r="AA29848" s="109"/>
      <c r="AC29848" s="109"/>
    </row>
    <row r="29849" spans="19:29" x14ac:dyDescent="0.25">
      <c r="S29849" s="108"/>
      <c r="U29849" s="108"/>
      <c r="W29849" s="108"/>
      <c r="Y29849" s="108"/>
      <c r="AA29849" s="108"/>
      <c r="AC29849" s="108"/>
    </row>
    <row r="29850" spans="19:29" x14ac:dyDescent="0.25">
      <c r="S29850" s="108"/>
      <c r="U29850" s="108"/>
      <c r="W29850" s="108"/>
      <c r="Y29850" s="108"/>
      <c r="AA29850" s="108"/>
      <c r="AC29850" s="108"/>
    </row>
    <row r="29851" spans="19:29" x14ac:dyDescent="0.25">
      <c r="S29851" s="108"/>
      <c r="U29851" s="108"/>
      <c r="W29851" s="108"/>
      <c r="Y29851" s="108"/>
      <c r="AA29851" s="108"/>
      <c r="AC29851" s="108"/>
    </row>
    <row r="29852" spans="19:29" x14ac:dyDescent="0.25">
      <c r="S29852" s="110"/>
      <c r="U29852" s="110"/>
      <c r="W29852" s="110"/>
      <c r="Y29852" s="110"/>
      <c r="AA29852" s="110"/>
      <c r="AC29852" s="110"/>
    </row>
    <row r="29853" spans="19:29" x14ac:dyDescent="0.25">
      <c r="S29853" s="110"/>
      <c r="U29853" s="110"/>
      <c r="W29853" s="110"/>
      <c r="Y29853" s="110"/>
      <c r="AA29853" s="110"/>
      <c r="AC29853" s="110"/>
    </row>
    <row r="29854" spans="19:29" x14ac:dyDescent="0.25">
      <c r="S29854" s="110"/>
      <c r="U29854" s="110"/>
      <c r="W29854" s="110"/>
      <c r="Y29854" s="110"/>
      <c r="AA29854" s="110"/>
      <c r="AC29854" s="110"/>
    </row>
    <row r="29855" spans="19:29" x14ac:dyDescent="0.25">
      <c r="S29855" s="110"/>
      <c r="U29855" s="110"/>
      <c r="W29855" s="110"/>
      <c r="Y29855" s="110"/>
      <c r="AA29855" s="110"/>
      <c r="AC29855" s="110"/>
    </row>
    <row r="29856" spans="19:29" x14ac:dyDescent="0.25">
      <c r="S29856" s="111"/>
      <c r="U29856" s="111"/>
      <c r="W29856" s="111"/>
      <c r="Y29856" s="111"/>
      <c r="AA29856" s="111"/>
      <c r="AC29856" s="111"/>
    </row>
    <row r="29857" spans="19:29" x14ac:dyDescent="0.25">
      <c r="S29857" s="107"/>
      <c r="U29857" s="107"/>
      <c r="W29857" s="107"/>
      <c r="Y29857" s="107"/>
      <c r="AA29857" s="107"/>
      <c r="AC29857" s="107"/>
    </row>
    <row r="29858" spans="19:29" x14ac:dyDescent="0.25">
      <c r="S29858" s="108"/>
      <c r="U29858" s="108"/>
      <c r="W29858" s="108"/>
      <c r="Y29858" s="108"/>
      <c r="AA29858" s="108"/>
      <c r="AC29858" s="108"/>
    </row>
    <row r="29859" spans="19:29" x14ac:dyDescent="0.25">
      <c r="S29859" s="108"/>
      <c r="U29859" s="108"/>
      <c r="W29859" s="108"/>
      <c r="Y29859" s="108"/>
      <c r="AA29859" s="108"/>
      <c r="AC29859" s="108"/>
    </row>
    <row r="29860" spans="19:29" x14ac:dyDescent="0.25">
      <c r="S29860" s="109"/>
      <c r="U29860" s="109"/>
      <c r="W29860" s="109"/>
      <c r="Y29860" s="109"/>
      <c r="AA29860" s="109"/>
      <c r="AC29860" s="109"/>
    </row>
    <row r="29861" spans="19:29" x14ac:dyDescent="0.25">
      <c r="S29861" s="108"/>
      <c r="U29861" s="108"/>
      <c r="W29861" s="108"/>
      <c r="Y29861" s="108"/>
      <c r="AA29861" s="108"/>
      <c r="AC29861" s="108"/>
    </row>
    <row r="29862" spans="19:29" x14ac:dyDescent="0.25">
      <c r="S29862" s="108"/>
      <c r="U29862" s="108"/>
      <c r="W29862" s="108"/>
      <c r="Y29862" s="108"/>
      <c r="AA29862" s="108"/>
      <c r="AC29862" s="108"/>
    </row>
    <row r="29863" spans="19:29" x14ac:dyDescent="0.25">
      <c r="S29863" s="109"/>
      <c r="U29863" s="109"/>
      <c r="W29863" s="109"/>
      <c r="Y29863" s="109"/>
      <c r="AA29863" s="109"/>
      <c r="AC29863" s="109"/>
    </row>
    <row r="29864" spans="19:29" x14ac:dyDescent="0.25">
      <c r="S29864" s="108"/>
      <c r="U29864" s="108"/>
      <c r="W29864" s="108"/>
      <c r="Y29864" s="108"/>
      <c r="AA29864" s="108"/>
      <c r="AC29864" s="108"/>
    </row>
    <row r="29865" spans="19:29" x14ac:dyDescent="0.25">
      <c r="S29865" s="109"/>
      <c r="U29865" s="109"/>
      <c r="W29865" s="109"/>
      <c r="Y29865" s="109"/>
      <c r="AA29865" s="109"/>
      <c r="AC29865" s="109"/>
    </row>
    <row r="29866" spans="19:29" x14ac:dyDescent="0.25">
      <c r="S29866" s="108"/>
      <c r="U29866" s="108"/>
      <c r="W29866" s="108"/>
      <c r="Y29866" s="108"/>
      <c r="AA29866" s="108"/>
      <c r="AC29866" s="108"/>
    </row>
    <row r="29867" spans="19:29" x14ac:dyDescent="0.25">
      <c r="S29867" s="108"/>
      <c r="U29867" s="108"/>
      <c r="W29867" s="108"/>
      <c r="Y29867" s="108"/>
      <c r="AA29867" s="108"/>
      <c r="AC29867" s="108"/>
    </row>
    <row r="29868" spans="19:29" x14ac:dyDescent="0.25">
      <c r="S29868" s="108"/>
      <c r="U29868" s="108"/>
      <c r="W29868" s="108"/>
      <c r="Y29868" s="108"/>
      <c r="AA29868" s="108"/>
      <c r="AC29868" s="108"/>
    </row>
    <row r="29869" spans="19:29" x14ac:dyDescent="0.25">
      <c r="S29869" s="110"/>
      <c r="U29869" s="110"/>
      <c r="W29869" s="110"/>
      <c r="Y29869" s="110"/>
      <c r="AA29869" s="110"/>
      <c r="AC29869" s="110"/>
    </row>
    <row r="29870" spans="19:29" x14ac:dyDescent="0.25">
      <c r="S29870" s="110"/>
      <c r="U29870" s="110"/>
      <c r="W29870" s="110"/>
      <c r="Y29870" s="110"/>
      <c r="AA29870" s="110"/>
      <c r="AC29870" s="110"/>
    </row>
    <row r="29871" spans="19:29" x14ac:dyDescent="0.25">
      <c r="S29871" s="110"/>
      <c r="U29871" s="110"/>
      <c r="W29871" s="110"/>
      <c r="Y29871" s="110"/>
      <c r="AA29871" s="110"/>
      <c r="AC29871" s="110"/>
    </row>
    <row r="29872" spans="19:29" x14ac:dyDescent="0.25">
      <c r="S29872" s="110"/>
      <c r="U29872" s="110"/>
      <c r="W29872" s="110"/>
      <c r="Y29872" s="110"/>
      <c r="AA29872" s="110"/>
      <c r="AC29872" s="110"/>
    </row>
    <row r="29873" spans="19:29" x14ac:dyDescent="0.25">
      <c r="S29873" s="111"/>
      <c r="U29873" s="111"/>
      <c r="W29873" s="111"/>
      <c r="Y29873" s="111"/>
      <c r="AA29873" s="111"/>
      <c r="AC29873" s="111"/>
    </row>
    <row r="29874" spans="19:29" x14ac:dyDescent="0.25">
      <c r="S29874" s="107"/>
      <c r="U29874" s="107"/>
      <c r="W29874" s="107"/>
      <c r="Y29874" s="107"/>
      <c r="AA29874" s="107"/>
      <c r="AC29874" s="107"/>
    </row>
    <row r="29875" spans="19:29" x14ac:dyDescent="0.25">
      <c r="S29875" s="108"/>
      <c r="U29875" s="108"/>
      <c r="W29875" s="108"/>
      <c r="Y29875" s="108"/>
      <c r="AA29875" s="108"/>
      <c r="AC29875" s="108"/>
    </row>
    <row r="29876" spans="19:29" x14ac:dyDescent="0.25">
      <c r="S29876" s="108"/>
      <c r="U29876" s="108"/>
      <c r="W29876" s="108"/>
      <c r="Y29876" s="108"/>
      <c r="AA29876" s="108"/>
      <c r="AC29876" s="108"/>
    </row>
    <row r="29877" spans="19:29" x14ac:dyDescent="0.25">
      <c r="S29877" s="109"/>
      <c r="U29877" s="109"/>
      <c r="W29877" s="109"/>
      <c r="Y29877" s="109"/>
      <c r="AA29877" s="109"/>
      <c r="AC29877" s="109"/>
    </row>
    <row r="29878" spans="19:29" x14ac:dyDescent="0.25">
      <c r="S29878" s="108"/>
      <c r="U29878" s="108"/>
      <c r="W29878" s="108"/>
      <c r="Y29878" s="108"/>
      <c r="AA29878" s="108"/>
      <c r="AC29878" s="108"/>
    </row>
    <row r="29879" spans="19:29" x14ac:dyDescent="0.25">
      <c r="S29879" s="108"/>
      <c r="U29879" s="108"/>
      <c r="W29879" s="108"/>
      <c r="Y29879" s="108"/>
      <c r="AA29879" s="108"/>
      <c r="AC29879" s="108"/>
    </row>
    <row r="29880" spans="19:29" x14ac:dyDescent="0.25">
      <c r="S29880" s="109"/>
      <c r="U29880" s="109"/>
      <c r="W29880" s="109"/>
      <c r="Y29880" s="109"/>
      <c r="AA29880" s="109"/>
      <c r="AC29880" s="109"/>
    </row>
    <row r="29881" spans="19:29" x14ac:dyDescent="0.25">
      <c r="S29881" s="108"/>
      <c r="U29881" s="108"/>
      <c r="W29881" s="108"/>
      <c r="Y29881" s="108"/>
      <c r="AA29881" s="108"/>
      <c r="AC29881" s="108"/>
    </row>
    <row r="29882" spans="19:29" x14ac:dyDescent="0.25">
      <c r="S29882" s="109"/>
      <c r="U29882" s="109"/>
      <c r="W29882" s="109"/>
      <c r="Y29882" s="109"/>
      <c r="AA29882" s="109"/>
      <c r="AC29882" s="109"/>
    </row>
    <row r="29883" spans="19:29" x14ac:dyDescent="0.25">
      <c r="S29883" s="108"/>
      <c r="U29883" s="108"/>
      <c r="W29883" s="108"/>
      <c r="Y29883" s="108"/>
      <c r="AA29883" s="108"/>
      <c r="AC29883" s="108"/>
    </row>
    <row r="29884" spans="19:29" x14ac:dyDescent="0.25">
      <c r="S29884" s="108"/>
      <c r="U29884" s="108"/>
      <c r="W29884" s="108"/>
      <c r="Y29884" s="108"/>
      <c r="AA29884" s="108"/>
      <c r="AC29884" s="108"/>
    </row>
    <row r="29885" spans="19:29" x14ac:dyDescent="0.25">
      <c r="S29885" s="108"/>
      <c r="U29885" s="108"/>
      <c r="W29885" s="108"/>
      <c r="Y29885" s="108"/>
      <c r="AA29885" s="108"/>
      <c r="AC29885" s="108"/>
    </row>
    <row r="29886" spans="19:29" x14ac:dyDescent="0.25">
      <c r="S29886" s="110"/>
      <c r="U29886" s="110"/>
      <c r="W29886" s="110"/>
      <c r="Y29886" s="110"/>
      <c r="AA29886" s="110"/>
      <c r="AC29886" s="110"/>
    </row>
    <row r="29887" spans="19:29" x14ac:dyDescent="0.25">
      <c r="S29887" s="110"/>
      <c r="U29887" s="110"/>
      <c r="W29887" s="110"/>
      <c r="Y29887" s="110"/>
      <c r="AA29887" s="110"/>
      <c r="AC29887" s="110"/>
    </row>
    <row r="29888" spans="19:29" x14ac:dyDescent="0.25">
      <c r="S29888" s="110"/>
      <c r="U29888" s="110"/>
      <c r="W29888" s="110"/>
      <c r="Y29888" s="110"/>
      <c r="AA29888" s="110"/>
      <c r="AC29888" s="110"/>
    </row>
    <row r="29889" spans="19:29" x14ac:dyDescent="0.25">
      <c r="S29889" s="110"/>
      <c r="U29889" s="110"/>
      <c r="W29889" s="110"/>
      <c r="Y29889" s="110"/>
      <c r="AA29889" s="110"/>
      <c r="AC29889" s="110"/>
    </row>
    <row r="29890" spans="19:29" x14ac:dyDescent="0.25">
      <c r="S29890" s="111"/>
      <c r="U29890" s="111"/>
      <c r="W29890" s="111"/>
      <c r="Y29890" s="111"/>
      <c r="AA29890" s="111"/>
      <c r="AC29890" s="111"/>
    </row>
    <row r="29891" spans="19:29" x14ac:dyDescent="0.25">
      <c r="S29891" s="107"/>
      <c r="U29891" s="107"/>
      <c r="W29891" s="107"/>
      <c r="Y29891" s="107"/>
      <c r="AA29891" s="107"/>
      <c r="AC29891" s="107"/>
    </row>
    <row r="29892" spans="19:29" x14ac:dyDescent="0.25">
      <c r="S29892" s="108"/>
      <c r="U29892" s="108"/>
      <c r="W29892" s="108"/>
      <c r="Y29892" s="108"/>
      <c r="AA29892" s="108"/>
      <c r="AC29892" s="108"/>
    </row>
    <row r="29893" spans="19:29" x14ac:dyDescent="0.25">
      <c r="S29893" s="108"/>
      <c r="U29893" s="108"/>
      <c r="W29893" s="108"/>
      <c r="Y29893" s="108"/>
      <c r="AA29893" s="108"/>
      <c r="AC29893" s="108"/>
    </row>
    <row r="29894" spans="19:29" x14ac:dyDescent="0.25">
      <c r="S29894" s="109"/>
      <c r="U29894" s="109"/>
      <c r="W29894" s="109"/>
      <c r="Y29894" s="109"/>
      <c r="AA29894" s="109"/>
      <c r="AC29894" s="109"/>
    </row>
    <row r="29895" spans="19:29" x14ac:dyDescent="0.25">
      <c r="S29895" s="108"/>
      <c r="U29895" s="108"/>
      <c r="W29895" s="108"/>
      <c r="Y29895" s="108"/>
      <c r="AA29895" s="108"/>
      <c r="AC29895" s="108"/>
    </row>
    <row r="29896" spans="19:29" x14ac:dyDescent="0.25">
      <c r="S29896" s="108"/>
      <c r="U29896" s="108"/>
      <c r="W29896" s="108"/>
      <c r="Y29896" s="108"/>
      <c r="AA29896" s="108"/>
      <c r="AC29896" s="108"/>
    </row>
    <row r="29897" spans="19:29" x14ac:dyDescent="0.25">
      <c r="S29897" s="109"/>
      <c r="U29897" s="109"/>
      <c r="W29897" s="109"/>
      <c r="Y29897" s="109"/>
      <c r="AA29897" s="109"/>
      <c r="AC29897" s="109"/>
    </row>
    <row r="29898" spans="19:29" x14ac:dyDescent="0.25">
      <c r="S29898" s="108"/>
      <c r="U29898" s="108"/>
      <c r="W29898" s="108"/>
      <c r="Y29898" s="108"/>
      <c r="AA29898" s="108"/>
      <c r="AC29898" s="108"/>
    </row>
    <row r="29899" spans="19:29" x14ac:dyDescent="0.25">
      <c r="S29899" s="109"/>
      <c r="U29899" s="109"/>
      <c r="W29899" s="109"/>
      <c r="Y29899" s="109"/>
      <c r="AA29899" s="109"/>
      <c r="AC29899" s="109"/>
    </row>
    <row r="29900" spans="19:29" x14ac:dyDescent="0.25">
      <c r="S29900" s="108"/>
      <c r="U29900" s="108"/>
      <c r="W29900" s="108"/>
      <c r="Y29900" s="108"/>
      <c r="AA29900" s="108"/>
      <c r="AC29900" s="108"/>
    </row>
    <row r="29901" spans="19:29" x14ac:dyDescent="0.25">
      <c r="S29901" s="108"/>
      <c r="U29901" s="108"/>
      <c r="W29901" s="108"/>
      <c r="Y29901" s="108"/>
      <c r="AA29901" s="108"/>
      <c r="AC29901" s="108"/>
    </row>
    <row r="29902" spans="19:29" x14ac:dyDescent="0.25">
      <c r="S29902" s="108"/>
      <c r="U29902" s="108"/>
      <c r="W29902" s="108"/>
      <c r="Y29902" s="108"/>
      <c r="AA29902" s="108"/>
      <c r="AC29902" s="108"/>
    </row>
    <row r="29903" spans="19:29" x14ac:dyDescent="0.25">
      <c r="S29903" s="110"/>
      <c r="U29903" s="110"/>
      <c r="W29903" s="110"/>
      <c r="Y29903" s="110"/>
      <c r="AA29903" s="110"/>
      <c r="AC29903" s="110"/>
    </row>
    <row r="29904" spans="19:29" x14ac:dyDescent="0.25">
      <c r="S29904" s="110"/>
      <c r="U29904" s="110"/>
      <c r="W29904" s="110"/>
      <c r="Y29904" s="110"/>
      <c r="AA29904" s="110"/>
      <c r="AC29904" s="110"/>
    </row>
    <row r="29905" spans="19:29" x14ac:dyDescent="0.25">
      <c r="S29905" s="110"/>
      <c r="U29905" s="110"/>
      <c r="W29905" s="110"/>
      <c r="Y29905" s="110"/>
      <c r="AA29905" s="110"/>
      <c r="AC29905" s="110"/>
    </row>
    <row r="29906" spans="19:29" x14ac:dyDescent="0.25">
      <c r="S29906" s="110"/>
      <c r="U29906" s="110"/>
      <c r="W29906" s="110"/>
      <c r="Y29906" s="110"/>
      <c r="AA29906" s="110"/>
      <c r="AC29906" s="110"/>
    </row>
    <row r="29907" spans="19:29" x14ac:dyDescent="0.25">
      <c r="S29907" s="111"/>
      <c r="U29907" s="111"/>
      <c r="W29907" s="111"/>
      <c r="Y29907" s="111"/>
      <c r="AA29907" s="111"/>
      <c r="AC29907" s="111"/>
    </row>
    <row r="29908" spans="19:29" x14ac:dyDescent="0.25">
      <c r="S29908" s="107"/>
      <c r="U29908" s="107"/>
      <c r="W29908" s="107"/>
      <c r="Y29908" s="107"/>
      <c r="AA29908" s="107"/>
      <c r="AC29908" s="107"/>
    </row>
    <row r="29909" spans="19:29" x14ac:dyDescent="0.25">
      <c r="S29909" s="108"/>
      <c r="U29909" s="108"/>
      <c r="W29909" s="108"/>
      <c r="Y29909" s="108"/>
      <c r="AA29909" s="108"/>
      <c r="AC29909" s="108"/>
    </row>
    <row r="29910" spans="19:29" x14ac:dyDescent="0.25">
      <c r="S29910" s="108"/>
      <c r="U29910" s="108"/>
      <c r="W29910" s="108"/>
      <c r="Y29910" s="108"/>
      <c r="AA29910" s="108"/>
      <c r="AC29910" s="108"/>
    </row>
    <row r="29911" spans="19:29" x14ac:dyDescent="0.25">
      <c r="S29911" s="109"/>
      <c r="U29911" s="109"/>
      <c r="W29911" s="109"/>
      <c r="Y29911" s="109"/>
      <c r="AA29911" s="109"/>
      <c r="AC29911" s="109"/>
    </row>
    <row r="29912" spans="19:29" x14ac:dyDescent="0.25">
      <c r="S29912" s="108"/>
      <c r="U29912" s="108"/>
      <c r="W29912" s="108"/>
      <c r="Y29912" s="108"/>
      <c r="AA29912" s="108"/>
      <c r="AC29912" s="108"/>
    </row>
    <row r="29913" spans="19:29" x14ac:dyDescent="0.25">
      <c r="S29913" s="108"/>
      <c r="U29913" s="108"/>
      <c r="W29913" s="108"/>
      <c r="Y29913" s="108"/>
      <c r="AA29913" s="108"/>
      <c r="AC29913" s="108"/>
    </row>
    <row r="29914" spans="19:29" x14ac:dyDescent="0.25">
      <c r="S29914" s="109"/>
      <c r="U29914" s="109"/>
      <c r="W29914" s="109"/>
      <c r="Y29914" s="109"/>
      <c r="AA29914" s="109"/>
      <c r="AC29914" s="109"/>
    </row>
    <row r="29915" spans="19:29" x14ac:dyDescent="0.25">
      <c r="S29915" s="108"/>
      <c r="U29915" s="108"/>
      <c r="W29915" s="108"/>
      <c r="Y29915" s="108"/>
      <c r="AA29915" s="108"/>
      <c r="AC29915" s="108"/>
    </row>
    <row r="29916" spans="19:29" x14ac:dyDescent="0.25">
      <c r="S29916" s="109"/>
      <c r="U29916" s="109"/>
      <c r="W29916" s="109"/>
      <c r="Y29916" s="109"/>
      <c r="AA29916" s="109"/>
      <c r="AC29916" s="109"/>
    </row>
    <row r="29917" spans="19:29" x14ac:dyDescent="0.25">
      <c r="S29917" s="108"/>
      <c r="U29917" s="108"/>
      <c r="W29917" s="108"/>
      <c r="Y29917" s="108"/>
      <c r="AA29917" s="108"/>
      <c r="AC29917" s="108"/>
    </row>
    <row r="29918" spans="19:29" x14ac:dyDescent="0.25">
      <c r="S29918" s="108"/>
      <c r="U29918" s="108"/>
      <c r="W29918" s="108"/>
      <c r="Y29918" s="108"/>
      <c r="AA29918" s="108"/>
      <c r="AC29918" s="108"/>
    </row>
    <row r="29919" spans="19:29" x14ac:dyDescent="0.25">
      <c r="S29919" s="108"/>
      <c r="U29919" s="108"/>
      <c r="W29919" s="108"/>
      <c r="Y29919" s="108"/>
      <c r="AA29919" s="108"/>
      <c r="AC29919" s="108"/>
    </row>
    <row r="29920" spans="19:29" x14ac:dyDescent="0.25">
      <c r="S29920" s="110"/>
      <c r="U29920" s="110"/>
      <c r="W29920" s="110"/>
      <c r="Y29920" s="110"/>
      <c r="AA29920" s="110"/>
      <c r="AC29920" s="110"/>
    </row>
    <row r="29921" spans="19:29" x14ac:dyDescent="0.25">
      <c r="S29921" s="110"/>
      <c r="U29921" s="110"/>
      <c r="W29921" s="110"/>
      <c r="Y29921" s="110"/>
      <c r="AA29921" s="110"/>
      <c r="AC29921" s="110"/>
    </row>
    <row r="29922" spans="19:29" x14ac:dyDescent="0.25">
      <c r="S29922" s="110"/>
      <c r="U29922" s="110"/>
      <c r="W29922" s="110"/>
      <c r="Y29922" s="110"/>
      <c r="AA29922" s="110"/>
      <c r="AC29922" s="110"/>
    </row>
    <row r="29923" spans="19:29" x14ac:dyDescent="0.25">
      <c r="S29923" s="110"/>
      <c r="U29923" s="110"/>
      <c r="W29923" s="110"/>
      <c r="Y29923" s="110"/>
      <c r="AA29923" s="110"/>
      <c r="AC29923" s="110"/>
    </row>
    <row r="29924" spans="19:29" x14ac:dyDescent="0.25">
      <c r="S29924" s="111"/>
      <c r="U29924" s="111"/>
      <c r="W29924" s="111"/>
      <c r="Y29924" s="111"/>
      <c r="AA29924" s="111"/>
      <c r="AC29924" s="111"/>
    </row>
    <row r="29925" spans="19:29" x14ac:dyDescent="0.25">
      <c r="S29925" s="107"/>
      <c r="U29925" s="107"/>
      <c r="W29925" s="107"/>
      <c r="Y29925" s="107"/>
      <c r="AA29925" s="107"/>
      <c r="AC29925" s="107"/>
    </row>
    <row r="29926" spans="19:29" x14ac:dyDescent="0.25">
      <c r="S29926" s="108"/>
      <c r="U29926" s="108"/>
      <c r="W29926" s="108"/>
      <c r="Y29926" s="108"/>
      <c r="AA29926" s="108"/>
      <c r="AC29926" s="108"/>
    </row>
    <row r="29927" spans="19:29" x14ac:dyDescent="0.25">
      <c r="S29927" s="108"/>
      <c r="U29927" s="108"/>
      <c r="W29927" s="108"/>
      <c r="Y29927" s="108"/>
      <c r="AA29927" s="108"/>
      <c r="AC29927" s="108"/>
    </row>
    <row r="29928" spans="19:29" x14ac:dyDescent="0.25">
      <c r="S29928" s="109"/>
      <c r="U29928" s="109"/>
      <c r="W29928" s="109"/>
      <c r="Y29928" s="109"/>
      <c r="AA29928" s="109"/>
      <c r="AC29928" s="109"/>
    </row>
    <row r="29929" spans="19:29" x14ac:dyDescent="0.25">
      <c r="S29929" s="108"/>
      <c r="U29929" s="108"/>
      <c r="W29929" s="108"/>
      <c r="Y29929" s="108"/>
      <c r="AA29929" s="108"/>
      <c r="AC29929" s="108"/>
    </row>
    <row r="29930" spans="19:29" x14ac:dyDescent="0.25">
      <c r="S29930" s="108"/>
      <c r="U29930" s="108"/>
      <c r="W29930" s="108"/>
      <c r="Y29930" s="108"/>
      <c r="AA29930" s="108"/>
      <c r="AC29930" s="108"/>
    </row>
    <row r="29931" spans="19:29" x14ac:dyDescent="0.25">
      <c r="S29931" s="109"/>
      <c r="U29931" s="109"/>
      <c r="W29931" s="109"/>
      <c r="Y29931" s="109"/>
      <c r="AA29931" s="109"/>
      <c r="AC29931" s="109"/>
    </row>
    <row r="29932" spans="19:29" x14ac:dyDescent="0.25">
      <c r="S29932" s="108"/>
      <c r="U29932" s="108"/>
      <c r="W29932" s="108"/>
      <c r="Y29932" s="108"/>
      <c r="AA29932" s="108"/>
      <c r="AC29932" s="108"/>
    </row>
    <row r="29933" spans="19:29" x14ac:dyDescent="0.25">
      <c r="S29933" s="109"/>
      <c r="U29933" s="109"/>
      <c r="W29933" s="109"/>
      <c r="Y29933" s="109"/>
      <c r="AA29933" s="109"/>
      <c r="AC29933" s="109"/>
    </row>
    <row r="29934" spans="19:29" x14ac:dyDescent="0.25">
      <c r="S29934" s="108"/>
      <c r="U29934" s="108"/>
      <c r="W29934" s="108"/>
      <c r="Y29934" s="108"/>
      <c r="AA29934" s="108"/>
      <c r="AC29934" s="108"/>
    </row>
    <row r="29935" spans="19:29" x14ac:dyDescent="0.25">
      <c r="S29935" s="108"/>
      <c r="U29935" s="108"/>
      <c r="W29935" s="108"/>
      <c r="Y29935" s="108"/>
      <c r="AA29935" s="108"/>
      <c r="AC29935" s="108"/>
    </row>
    <row r="29936" spans="19:29" x14ac:dyDescent="0.25">
      <c r="S29936" s="108"/>
      <c r="U29936" s="108"/>
      <c r="W29936" s="108"/>
      <c r="Y29936" s="108"/>
      <c r="AA29936" s="108"/>
      <c r="AC29936" s="108"/>
    </row>
    <row r="29937" spans="19:29" x14ac:dyDescent="0.25">
      <c r="S29937" s="110"/>
      <c r="U29937" s="110"/>
      <c r="W29937" s="110"/>
      <c r="Y29937" s="110"/>
      <c r="AA29937" s="110"/>
      <c r="AC29937" s="110"/>
    </row>
    <row r="29938" spans="19:29" x14ac:dyDescent="0.25">
      <c r="S29938" s="110"/>
      <c r="U29938" s="110"/>
      <c r="W29938" s="110"/>
      <c r="Y29938" s="110"/>
      <c r="AA29938" s="110"/>
      <c r="AC29938" s="110"/>
    </row>
    <row r="29939" spans="19:29" x14ac:dyDescent="0.25">
      <c r="S29939" s="110"/>
      <c r="U29939" s="110"/>
      <c r="W29939" s="110"/>
      <c r="Y29939" s="110"/>
      <c r="AA29939" s="110"/>
      <c r="AC29939" s="110"/>
    </row>
    <row r="29940" spans="19:29" x14ac:dyDescent="0.25">
      <c r="S29940" s="110"/>
      <c r="U29940" s="110"/>
      <c r="W29940" s="110"/>
      <c r="Y29940" s="110"/>
      <c r="AA29940" s="110"/>
      <c r="AC29940" s="110"/>
    </row>
    <row r="29941" spans="19:29" x14ac:dyDescent="0.25">
      <c r="S29941" s="111"/>
      <c r="U29941" s="111"/>
      <c r="W29941" s="111"/>
      <c r="Y29941" s="111"/>
      <c r="AA29941" s="111"/>
      <c r="AC29941" s="111"/>
    </row>
    <row r="29942" spans="19:29" x14ac:dyDescent="0.25">
      <c r="S29942" s="107"/>
      <c r="U29942" s="107"/>
      <c r="W29942" s="107"/>
      <c r="Y29942" s="107"/>
      <c r="AA29942" s="107"/>
      <c r="AC29942" s="107"/>
    </row>
    <row r="29943" spans="19:29" x14ac:dyDescent="0.25">
      <c r="S29943" s="108"/>
      <c r="U29943" s="108"/>
      <c r="W29943" s="108"/>
      <c r="Y29943" s="108"/>
      <c r="AA29943" s="108"/>
      <c r="AC29943" s="108"/>
    </row>
    <row r="29944" spans="19:29" x14ac:dyDescent="0.25">
      <c r="S29944" s="108"/>
      <c r="U29944" s="108"/>
      <c r="W29944" s="108"/>
      <c r="Y29944" s="108"/>
      <c r="AA29944" s="108"/>
      <c r="AC29944" s="108"/>
    </row>
    <row r="29945" spans="19:29" x14ac:dyDescent="0.25">
      <c r="S29945" s="109"/>
      <c r="U29945" s="109"/>
      <c r="W29945" s="109"/>
      <c r="Y29945" s="109"/>
      <c r="AA29945" s="109"/>
      <c r="AC29945" s="109"/>
    </row>
    <row r="29946" spans="19:29" x14ac:dyDescent="0.25">
      <c r="S29946" s="108"/>
      <c r="U29946" s="108"/>
      <c r="W29946" s="108"/>
      <c r="Y29946" s="108"/>
      <c r="AA29946" s="108"/>
      <c r="AC29946" s="108"/>
    </row>
    <row r="29947" spans="19:29" x14ac:dyDescent="0.25">
      <c r="S29947" s="108"/>
      <c r="U29947" s="108"/>
      <c r="W29947" s="108"/>
      <c r="Y29947" s="108"/>
      <c r="AA29947" s="108"/>
      <c r="AC29947" s="108"/>
    </row>
    <row r="29948" spans="19:29" x14ac:dyDescent="0.25">
      <c r="S29948" s="109"/>
      <c r="U29948" s="109"/>
      <c r="W29948" s="109"/>
      <c r="Y29948" s="109"/>
      <c r="AA29948" s="109"/>
      <c r="AC29948" s="109"/>
    </row>
    <row r="29949" spans="19:29" x14ac:dyDescent="0.25">
      <c r="S29949" s="108"/>
      <c r="U29949" s="108"/>
      <c r="W29949" s="108"/>
      <c r="Y29949" s="108"/>
      <c r="AA29949" s="108"/>
      <c r="AC29949" s="108"/>
    </row>
    <row r="29950" spans="19:29" x14ac:dyDescent="0.25">
      <c r="S29950" s="109"/>
      <c r="U29950" s="109"/>
      <c r="W29950" s="109"/>
      <c r="Y29950" s="109"/>
      <c r="AA29950" s="109"/>
      <c r="AC29950" s="109"/>
    </row>
    <row r="29951" spans="19:29" x14ac:dyDescent="0.25">
      <c r="S29951" s="108"/>
      <c r="U29951" s="108"/>
      <c r="W29951" s="108"/>
      <c r="Y29951" s="108"/>
      <c r="AA29951" s="108"/>
      <c r="AC29951" s="108"/>
    </row>
    <row r="29952" spans="19:29" x14ac:dyDescent="0.25">
      <c r="S29952" s="108"/>
      <c r="U29952" s="108"/>
      <c r="W29952" s="108"/>
      <c r="Y29952" s="108"/>
      <c r="AA29952" s="108"/>
      <c r="AC29952" s="108"/>
    </row>
    <row r="29953" spans="19:29" x14ac:dyDescent="0.25">
      <c r="S29953" s="108"/>
      <c r="U29953" s="108"/>
      <c r="W29953" s="108"/>
      <c r="Y29953" s="108"/>
      <c r="AA29953" s="108"/>
      <c r="AC29953" s="108"/>
    </row>
    <row r="29954" spans="19:29" x14ac:dyDescent="0.25">
      <c r="S29954" s="110"/>
      <c r="U29954" s="110"/>
      <c r="W29954" s="110"/>
      <c r="Y29954" s="110"/>
      <c r="AA29954" s="110"/>
      <c r="AC29954" s="110"/>
    </row>
    <row r="29955" spans="19:29" x14ac:dyDescent="0.25">
      <c r="S29955" s="110"/>
      <c r="U29955" s="110"/>
      <c r="W29955" s="110"/>
      <c r="Y29955" s="110"/>
      <c r="AA29955" s="110"/>
      <c r="AC29955" s="110"/>
    </row>
    <row r="29956" spans="19:29" x14ac:dyDescent="0.25">
      <c r="S29956" s="110"/>
      <c r="U29956" s="110"/>
      <c r="W29956" s="110"/>
      <c r="Y29956" s="110"/>
      <c r="AA29956" s="110"/>
      <c r="AC29956" s="110"/>
    </row>
    <row r="29957" spans="19:29" x14ac:dyDescent="0.25">
      <c r="S29957" s="110"/>
      <c r="U29957" s="110"/>
      <c r="W29957" s="110"/>
      <c r="Y29957" s="110"/>
      <c r="AA29957" s="110"/>
      <c r="AC29957" s="110"/>
    </row>
    <row r="29958" spans="19:29" x14ac:dyDescent="0.25">
      <c r="S29958" s="111"/>
      <c r="U29958" s="111"/>
      <c r="W29958" s="111"/>
      <c r="Y29958" s="111"/>
      <c r="AA29958" s="111"/>
      <c r="AC29958" s="111"/>
    </row>
    <row r="29959" spans="19:29" x14ac:dyDescent="0.25">
      <c r="S29959" s="107"/>
      <c r="U29959" s="107"/>
      <c r="W29959" s="107"/>
      <c r="Y29959" s="107"/>
      <c r="AA29959" s="107"/>
      <c r="AC29959" s="107"/>
    </row>
    <row r="29960" spans="19:29" x14ac:dyDescent="0.25">
      <c r="S29960" s="108"/>
      <c r="U29960" s="108"/>
      <c r="W29960" s="108"/>
      <c r="Y29960" s="108"/>
      <c r="AA29960" s="108"/>
      <c r="AC29960" s="108"/>
    </row>
    <row r="29961" spans="19:29" x14ac:dyDescent="0.25">
      <c r="S29961" s="108"/>
      <c r="U29961" s="108"/>
      <c r="W29961" s="108"/>
      <c r="Y29961" s="108"/>
      <c r="AA29961" s="108"/>
      <c r="AC29961" s="108"/>
    </row>
    <row r="29962" spans="19:29" x14ac:dyDescent="0.25">
      <c r="S29962" s="109"/>
      <c r="U29962" s="109"/>
      <c r="W29962" s="109"/>
      <c r="Y29962" s="109"/>
      <c r="AA29962" s="109"/>
      <c r="AC29962" s="109"/>
    </row>
    <row r="29963" spans="19:29" x14ac:dyDescent="0.25">
      <c r="S29963" s="108"/>
      <c r="U29963" s="108"/>
      <c r="W29963" s="108"/>
      <c r="Y29963" s="108"/>
      <c r="AA29963" s="108"/>
      <c r="AC29963" s="108"/>
    </row>
    <row r="29964" spans="19:29" x14ac:dyDescent="0.25">
      <c r="S29964" s="108"/>
      <c r="U29964" s="108"/>
      <c r="W29964" s="108"/>
      <c r="Y29964" s="108"/>
      <c r="AA29964" s="108"/>
      <c r="AC29964" s="108"/>
    </row>
    <row r="29965" spans="19:29" x14ac:dyDescent="0.25">
      <c r="S29965" s="109"/>
      <c r="U29965" s="109"/>
      <c r="W29965" s="109"/>
      <c r="Y29965" s="109"/>
      <c r="AA29965" s="109"/>
      <c r="AC29965" s="109"/>
    </row>
    <row r="29966" spans="19:29" x14ac:dyDescent="0.25">
      <c r="S29966" s="108"/>
      <c r="U29966" s="108"/>
      <c r="W29966" s="108"/>
      <c r="Y29966" s="108"/>
      <c r="AA29966" s="108"/>
      <c r="AC29966" s="108"/>
    </row>
    <row r="29967" spans="19:29" x14ac:dyDescent="0.25">
      <c r="S29967" s="109"/>
      <c r="U29967" s="109"/>
      <c r="W29967" s="109"/>
      <c r="Y29967" s="109"/>
      <c r="AA29967" s="109"/>
      <c r="AC29967" s="109"/>
    </row>
    <row r="29968" spans="19:29" x14ac:dyDescent="0.25">
      <c r="S29968" s="108"/>
      <c r="U29968" s="108"/>
      <c r="W29968" s="108"/>
      <c r="Y29968" s="108"/>
      <c r="AA29968" s="108"/>
      <c r="AC29968" s="108"/>
    </row>
    <row r="29969" spans="19:29" x14ac:dyDescent="0.25">
      <c r="S29969" s="108"/>
      <c r="U29969" s="108"/>
      <c r="W29969" s="108"/>
      <c r="Y29969" s="108"/>
      <c r="AA29969" s="108"/>
      <c r="AC29969" s="108"/>
    </row>
    <row r="29970" spans="19:29" x14ac:dyDescent="0.25">
      <c r="S29970" s="108"/>
      <c r="U29970" s="108"/>
      <c r="W29970" s="108"/>
      <c r="Y29970" s="108"/>
      <c r="AA29970" s="108"/>
      <c r="AC29970" s="108"/>
    </row>
    <row r="29971" spans="19:29" x14ac:dyDescent="0.25">
      <c r="S29971" s="110"/>
      <c r="U29971" s="110"/>
      <c r="W29971" s="110"/>
      <c r="Y29971" s="110"/>
      <c r="AA29971" s="110"/>
      <c r="AC29971" s="110"/>
    </row>
    <row r="29972" spans="19:29" x14ac:dyDescent="0.25">
      <c r="S29972" s="110"/>
      <c r="U29972" s="110"/>
      <c r="W29972" s="110"/>
      <c r="Y29972" s="110"/>
      <c r="AA29972" s="110"/>
      <c r="AC29972" s="110"/>
    </row>
    <row r="29973" spans="19:29" x14ac:dyDescent="0.25">
      <c r="S29973" s="110"/>
      <c r="U29973" s="110"/>
      <c r="W29973" s="110"/>
      <c r="Y29973" s="110"/>
      <c r="AA29973" s="110"/>
      <c r="AC29973" s="110"/>
    </row>
    <row r="29974" spans="19:29" x14ac:dyDescent="0.25">
      <c r="S29974" s="110"/>
      <c r="U29974" s="110"/>
      <c r="W29974" s="110"/>
      <c r="Y29974" s="110"/>
      <c r="AA29974" s="110"/>
      <c r="AC29974" s="110"/>
    </row>
    <row r="29975" spans="19:29" x14ac:dyDescent="0.25">
      <c r="S29975" s="111"/>
      <c r="U29975" s="111"/>
      <c r="W29975" s="111"/>
      <c r="Y29975" s="111"/>
      <c r="AA29975" s="111"/>
      <c r="AC29975" s="111"/>
    </row>
    <row r="29976" spans="19:29" x14ac:dyDescent="0.25">
      <c r="S29976" s="107"/>
      <c r="U29976" s="107"/>
      <c r="W29976" s="107"/>
      <c r="Y29976" s="107"/>
      <c r="AA29976" s="107"/>
      <c r="AC29976" s="107"/>
    </row>
    <row r="29977" spans="19:29" x14ac:dyDescent="0.25">
      <c r="S29977" s="108"/>
      <c r="U29977" s="108"/>
      <c r="W29977" s="108"/>
      <c r="Y29977" s="108"/>
      <c r="AA29977" s="108"/>
      <c r="AC29977" s="108"/>
    </row>
    <row r="29978" spans="19:29" x14ac:dyDescent="0.25">
      <c r="S29978" s="108"/>
      <c r="U29978" s="108"/>
      <c r="W29978" s="108"/>
      <c r="Y29978" s="108"/>
      <c r="AA29978" s="108"/>
      <c r="AC29978" s="108"/>
    </row>
    <row r="29979" spans="19:29" x14ac:dyDescent="0.25">
      <c r="S29979" s="109"/>
      <c r="U29979" s="109"/>
      <c r="W29979" s="109"/>
      <c r="Y29979" s="109"/>
      <c r="AA29979" s="109"/>
      <c r="AC29979" s="109"/>
    </row>
    <row r="29980" spans="19:29" x14ac:dyDescent="0.25">
      <c r="S29980" s="108"/>
      <c r="U29980" s="108"/>
      <c r="W29980" s="108"/>
      <c r="Y29980" s="108"/>
      <c r="AA29980" s="108"/>
      <c r="AC29980" s="108"/>
    </row>
    <row r="29981" spans="19:29" x14ac:dyDescent="0.25">
      <c r="S29981" s="108"/>
      <c r="U29981" s="108"/>
      <c r="W29981" s="108"/>
      <c r="Y29981" s="108"/>
      <c r="AA29981" s="108"/>
      <c r="AC29981" s="108"/>
    </row>
    <row r="29982" spans="19:29" x14ac:dyDescent="0.25">
      <c r="S29982" s="109"/>
      <c r="U29982" s="109"/>
      <c r="W29982" s="109"/>
      <c r="Y29982" s="109"/>
      <c r="AA29982" s="109"/>
      <c r="AC29982" s="109"/>
    </row>
    <row r="29983" spans="19:29" x14ac:dyDescent="0.25">
      <c r="S29983" s="108"/>
      <c r="U29983" s="108"/>
      <c r="W29983" s="108"/>
      <c r="Y29983" s="108"/>
      <c r="AA29983" s="108"/>
      <c r="AC29983" s="108"/>
    </row>
    <row r="29984" spans="19:29" x14ac:dyDescent="0.25">
      <c r="S29984" s="109"/>
      <c r="U29984" s="109"/>
      <c r="W29984" s="109"/>
      <c r="Y29984" s="109"/>
      <c r="AA29984" s="109"/>
      <c r="AC29984" s="109"/>
    </row>
    <row r="29985" spans="19:29" x14ac:dyDescent="0.25">
      <c r="S29985" s="108"/>
      <c r="U29985" s="108"/>
      <c r="W29985" s="108"/>
      <c r="Y29985" s="108"/>
      <c r="AA29985" s="108"/>
      <c r="AC29985" s="108"/>
    </row>
    <row r="29986" spans="19:29" x14ac:dyDescent="0.25">
      <c r="S29986" s="108"/>
      <c r="U29986" s="108"/>
      <c r="W29986" s="108"/>
      <c r="Y29986" s="108"/>
      <c r="AA29986" s="108"/>
      <c r="AC29986" s="108"/>
    </row>
    <row r="29987" spans="19:29" x14ac:dyDescent="0.25">
      <c r="S29987" s="108"/>
      <c r="U29987" s="108"/>
      <c r="W29987" s="108"/>
      <c r="Y29987" s="108"/>
      <c r="AA29987" s="108"/>
      <c r="AC29987" s="108"/>
    </row>
    <row r="29988" spans="19:29" x14ac:dyDescent="0.25">
      <c r="S29988" s="110"/>
      <c r="U29988" s="110"/>
      <c r="W29988" s="110"/>
      <c r="Y29988" s="110"/>
      <c r="AA29988" s="110"/>
      <c r="AC29988" s="110"/>
    </row>
    <row r="29989" spans="19:29" x14ac:dyDescent="0.25">
      <c r="S29989" s="110"/>
      <c r="U29989" s="110"/>
      <c r="W29989" s="110"/>
      <c r="Y29989" s="110"/>
      <c r="AA29989" s="110"/>
      <c r="AC29989" s="110"/>
    </row>
    <row r="29990" spans="19:29" x14ac:dyDescent="0.25">
      <c r="S29990" s="110"/>
      <c r="U29990" s="110"/>
      <c r="W29990" s="110"/>
      <c r="Y29990" s="110"/>
      <c r="AA29990" s="110"/>
      <c r="AC29990" s="110"/>
    </row>
    <row r="29991" spans="19:29" x14ac:dyDescent="0.25">
      <c r="S29991" s="110"/>
      <c r="U29991" s="110"/>
      <c r="W29991" s="110"/>
      <c r="Y29991" s="110"/>
      <c r="AA29991" s="110"/>
      <c r="AC29991" s="110"/>
    </row>
    <row r="29992" spans="19:29" x14ac:dyDescent="0.25">
      <c r="S29992" s="111"/>
      <c r="U29992" s="111"/>
      <c r="W29992" s="111"/>
      <c r="Y29992" s="111"/>
      <c r="AA29992" s="111"/>
      <c r="AC29992" s="111"/>
    </row>
    <row r="29993" spans="19:29" x14ac:dyDescent="0.25">
      <c r="S29993" s="107"/>
      <c r="U29993" s="107"/>
      <c r="W29993" s="107"/>
      <c r="Y29993" s="107"/>
      <c r="AA29993" s="107"/>
      <c r="AC29993" s="107"/>
    </row>
    <row r="29994" spans="19:29" x14ac:dyDescent="0.25">
      <c r="S29994" s="108"/>
      <c r="U29994" s="108"/>
      <c r="W29994" s="108"/>
      <c r="Y29994" s="108"/>
      <c r="AA29994" s="108"/>
      <c r="AC29994" s="108"/>
    </row>
    <row r="29995" spans="19:29" x14ac:dyDescent="0.25">
      <c r="S29995" s="108"/>
      <c r="U29995" s="108"/>
      <c r="W29995" s="108"/>
      <c r="Y29995" s="108"/>
      <c r="AA29995" s="108"/>
      <c r="AC29995" s="108"/>
    </row>
    <row r="29996" spans="19:29" x14ac:dyDescent="0.25">
      <c r="S29996" s="109"/>
      <c r="U29996" s="109"/>
      <c r="W29996" s="109"/>
      <c r="Y29996" s="109"/>
      <c r="AA29996" s="109"/>
      <c r="AC29996" s="109"/>
    </row>
    <row r="29997" spans="19:29" x14ac:dyDescent="0.25">
      <c r="S29997" s="108"/>
      <c r="U29997" s="108"/>
      <c r="W29997" s="108"/>
      <c r="Y29997" s="108"/>
      <c r="AA29997" s="108"/>
      <c r="AC29997" s="108"/>
    </row>
    <row r="29998" spans="19:29" x14ac:dyDescent="0.25">
      <c r="S29998" s="108"/>
      <c r="U29998" s="108"/>
      <c r="W29998" s="108"/>
      <c r="Y29998" s="108"/>
      <c r="AA29998" s="108"/>
      <c r="AC29998" s="108"/>
    </row>
    <row r="29999" spans="19:29" x14ac:dyDescent="0.25">
      <c r="S29999" s="109"/>
      <c r="U29999" s="109"/>
      <c r="W29999" s="109"/>
      <c r="Y29999" s="109"/>
      <c r="AA29999" s="109"/>
      <c r="AC29999" s="109"/>
    </row>
    <row r="30000" spans="19:29" x14ac:dyDescent="0.25">
      <c r="S30000" s="108"/>
      <c r="U30000" s="108"/>
      <c r="W30000" s="108"/>
      <c r="Y30000" s="108"/>
      <c r="AA30000" s="108"/>
      <c r="AC30000" s="108"/>
    </row>
    <row r="30001" spans="19:29" x14ac:dyDescent="0.25">
      <c r="S30001" s="109"/>
      <c r="U30001" s="109"/>
      <c r="W30001" s="109"/>
      <c r="Y30001" s="109"/>
      <c r="AA30001" s="109"/>
      <c r="AC30001" s="109"/>
    </row>
    <row r="30002" spans="19:29" x14ac:dyDescent="0.25">
      <c r="S30002" s="108"/>
      <c r="U30002" s="108"/>
      <c r="W30002" s="108"/>
      <c r="Y30002" s="108"/>
      <c r="AA30002" s="108"/>
      <c r="AC30002" s="108"/>
    </row>
    <row r="30003" spans="19:29" x14ac:dyDescent="0.25">
      <c r="S30003" s="108"/>
      <c r="U30003" s="108"/>
      <c r="W30003" s="108"/>
      <c r="Y30003" s="108"/>
      <c r="AA30003" s="108"/>
      <c r="AC30003" s="108"/>
    </row>
    <row r="30004" spans="19:29" x14ac:dyDescent="0.25">
      <c r="S30004" s="108"/>
      <c r="U30004" s="108"/>
      <c r="W30004" s="108"/>
      <c r="Y30004" s="108"/>
      <c r="AA30004" s="108"/>
      <c r="AC30004" s="108"/>
    </row>
    <row r="30005" spans="19:29" x14ac:dyDescent="0.25">
      <c r="S30005" s="110"/>
      <c r="U30005" s="110"/>
      <c r="W30005" s="110"/>
      <c r="Y30005" s="110"/>
      <c r="AA30005" s="110"/>
      <c r="AC30005" s="110"/>
    </row>
    <row r="30006" spans="19:29" x14ac:dyDescent="0.25">
      <c r="S30006" s="110"/>
      <c r="U30006" s="110"/>
      <c r="W30006" s="110"/>
      <c r="Y30006" s="110"/>
      <c r="AA30006" s="110"/>
      <c r="AC30006" s="110"/>
    </row>
    <row r="30007" spans="19:29" x14ac:dyDescent="0.25">
      <c r="S30007" s="110"/>
      <c r="U30007" s="110"/>
      <c r="W30007" s="110"/>
      <c r="Y30007" s="110"/>
      <c r="AA30007" s="110"/>
      <c r="AC30007" s="110"/>
    </row>
    <row r="30008" spans="19:29" x14ac:dyDescent="0.25">
      <c r="S30008" s="110"/>
      <c r="U30008" s="110"/>
      <c r="W30008" s="110"/>
      <c r="Y30008" s="110"/>
      <c r="AA30008" s="110"/>
      <c r="AC30008" s="110"/>
    </row>
    <row r="30009" spans="19:29" x14ac:dyDescent="0.25">
      <c r="S30009" s="111"/>
      <c r="U30009" s="111"/>
      <c r="W30009" s="111"/>
      <c r="Y30009" s="111"/>
      <c r="AA30009" s="111"/>
      <c r="AC30009" s="111"/>
    </row>
    <row r="30010" spans="19:29" x14ac:dyDescent="0.25">
      <c r="S30010" s="107"/>
      <c r="U30010" s="107"/>
      <c r="W30010" s="107"/>
      <c r="Y30010" s="107"/>
      <c r="AA30010" s="107"/>
      <c r="AC30010" s="107"/>
    </row>
    <row r="30011" spans="19:29" x14ac:dyDescent="0.25">
      <c r="S30011" s="108"/>
      <c r="U30011" s="108"/>
      <c r="W30011" s="108"/>
      <c r="Y30011" s="108"/>
      <c r="AA30011" s="108"/>
      <c r="AC30011" s="108"/>
    </row>
    <row r="30012" spans="19:29" x14ac:dyDescent="0.25">
      <c r="S30012" s="108"/>
      <c r="U30012" s="108"/>
      <c r="W30012" s="108"/>
      <c r="Y30012" s="108"/>
      <c r="AA30012" s="108"/>
      <c r="AC30012" s="108"/>
    </row>
    <row r="30013" spans="19:29" x14ac:dyDescent="0.25">
      <c r="S30013" s="109"/>
      <c r="U30013" s="109"/>
      <c r="W30013" s="109"/>
      <c r="Y30013" s="109"/>
      <c r="AA30013" s="109"/>
      <c r="AC30013" s="109"/>
    </row>
    <row r="30014" spans="19:29" x14ac:dyDescent="0.25">
      <c r="S30014" s="108"/>
      <c r="U30014" s="108"/>
      <c r="W30014" s="108"/>
      <c r="Y30014" s="108"/>
      <c r="AA30014" s="108"/>
      <c r="AC30014" s="108"/>
    </row>
    <row r="30015" spans="19:29" x14ac:dyDescent="0.25">
      <c r="S30015" s="108"/>
      <c r="U30015" s="108"/>
      <c r="W30015" s="108"/>
      <c r="Y30015" s="108"/>
      <c r="AA30015" s="108"/>
      <c r="AC30015" s="108"/>
    </row>
    <row r="30016" spans="19:29" x14ac:dyDescent="0.25">
      <c r="S30016" s="109"/>
      <c r="U30016" s="109"/>
      <c r="W30016" s="109"/>
      <c r="Y30016" s="109"/>
      <c r="AA30016" s="109"/>
      <c r="AC30016" s="109"/>
    </row>
    <row r="30017" spans="19:29" x14ac:dyDescent="0.25">
      <c r="S30017" s="108"/>
      <c r="U30017" s="108"/>
      <c r="W30017" s="108"/>
      <c r="Y30017" s="108"/>
      <c r="AA30017" s="108"/>
      <c r="AC30017" s="108"/>
    </row>
    <row r="30018" spans="19:29" x14ac:dyDescent="0.25">
      <c r="S30018" s="109"/>
      <c r="U30018" s="109"/>
      <c r="W30018" s="109"/>
      <c r="Y30018" s="109"/>
      <c r="AA30018" s="109"/>
      <c r="AC30018" s="109"/>
    </row>
    <row r="30019" spans="19:29" x14ac:dyDescent="0.25">
      <c r="S30019" s="108"/>
      <c r="U30019" s="108"/>
      <c r="W30019" s="108"/>
      <c r="Y30019" s="108"/>
      <c r="AA30019" s="108"/>
      <c r="AC30019" s="108"/>
    </row>
    <row r="30020" spans="19:29" x14ac:dyDescent="0.25">
      <c r="S30020" s="108"/>
      <c r="U30020" s="108"/>
      <c r="W30020" s="108"/>
      <c r="Y30020" s="108"/>
      <c r="AA30020" s="108"/>
      <c r="AC30020" s="108"/>
    </row>
    <row r="30021" spans="19:29" x14ac:dyDescent="0.25">
      <c r="S30021" s="108"/>
      <c r="U30021" s="108"/>
      <c r="W30021" s="108"/>
      <c r="Y30021" s="108"/>
      <c r="AA30021" s="108"/>
      <c r="AC30021" s="108"/>
    </row>
    <row r="30022" spans="19:29" x14ac:dyDescent="0.25">
      <c r="S30022" s="110"/>
      <c r="U30022" s="110"/>
      <c r="W30022" s="110"/>
      <c r="Y30022" s="110"/>
      <c r="AA30022" s="110"/>
      <c r="AC30022" s="110"/>
    </row>
    <row r="30023" spans="19:29" x14ac:dyDescent="0.25">
      <c r="S30023" s="110"/>
      <c r="U30023" s="110"/>
      <c r="W30023" s="110"/>
      <c r="Y30023" s="110"/>
      <c r="AA30023" s="110"/>
      <c r="AC30023" s="110"/>
    </row>
    <row r="30024" spans="19:29" x14ac:dyDescent="0.25">
      <c r="S30024" s="110"/>
      <c r="U30024" s="110"/>
      <c r="W30024" s="110"/>
      <c r="Y30024" s="110"/>
      <c r="AA30024" s="110"/>
      <c r="AC30024" s="110"/>
    </row>
    <row r="30025" spans="19:29" x14ac:dyDescent="0.25">
      <c r="S30025" s="110"/>
      <c r="U30025" s="110"/>
      <c r="W30025" s="110"/>
      <c r="Y30025" s="110"/>
      <c r="AA30025" s="110"/>
      <c r="AC30025" s="110"/>
    </row>
    <row r="30026" spans="19:29" x14ac:dyDescent="0.25">
      <c r="S30026" s="111"/>
      <c r="U30026" s="111"/>
      <c r="W30026" s="111"/>
      <c r="Y30026" s="111"/>
      <c r="AA30026" s="111"/>
      <c r="AC30026" s="111"/>
    </row>
    <row r="30027" spans="19:29" x14ac:dyDescent="0.25">
      <c r="S30027" s="107"/>
      <c r="U30027" s="107"/>
      <c r="W30027" s="107"/>
      <c r="Y30027" s="107"/>
      <c r="AA30027" s="107"/>
      <c r="AC30027" s="107"/>
    </row>
    <row r="30028" spans="19:29" x14ac:dyDescent="0.25">
      <c r="S30028" s="108"/>
      <c r="U30028" s="108"/>
      <c r="W30028" s="108"/>
      <c r="Y30028" s="108"/>
      <c r="AA30028" s="108"/>
      <c r="AC30028" s="108"/>
    </row>
    <row r="30029" spans="19:29" x14ac:dyDescent="0.25">
      <c r="S30029" s="108"/>
      <c r="U30029" s="108"/>
      <c r="W30029" s="108"/>
      <c r="Y30029" s="108"/>
      <c r="AA30029" s="108"/>
      <c r="AC30029" s="108"/>
    </row>
    <row r="30030" spans="19:29" x14ac:dyDescent="0.25">
      <c r="S30030" s="109"/>
      <c r="U30030" s="109"/>
      <c r="W30030" s="109"/>
      <c r="Y30030" s="109"/>
      <c r="AA30030" s="109"/>
      <c r="AC30030" s="109"/>
    </row>
    <row r="30031" spans="19:29" x14ac:dyDescent="0.25">
      <c r="S30031" s="108"/>
      <c r="U30031" s="108"/>
      <c r="W30031" s="108"/>
      <c r="Y30031" s="108"/>
      <c r="AA30031" s="108"/>
      <c r="AC30031" s="108"/>
    </row>
    <row r="30032" spans="19:29" x14ac:dyDescent="0.25">
      <c r="S30032" s="108"/>
      <c r="U30032" s="108"/>
      <c r="W30032" s="108"/>
      <c r="Y30032" s="108"/>
      <c r="AA30032" s="108"/>
      <c r="AC30032" s="108"/>
    </row>
    <row r="30033" spans="19:29" x14ac:dyDescent="0.25">
      <c r="S30033" s="109"/>
      <c r="U30033" s="109"/>
      <c r="W30033" s="109"/>
      <c r="Y30033" s="109"/>
      <c r="AA30033" s="109"/>
      <c r="AC30033" s="109"/>
    </row>
    <row r="30034" spans="19:29" x14ac:dyDescent="0.25">
      <c r="S30034" s="108"/>
      <c r="U30034" s="108"/>
      <c r="W30034" s="108"/>
      <c r="Y30034" s="108"/>
      <c r="AA30034" s="108"/>
      <c r="AC30034" s="108"/>
    </row>
    <row r="30035" spans="19:29" x14ac:dyDescent="0.25">
      <c r="S30035" s="109"/>
      <c r="U30035" s="109"/>
      <c r="W30035" s="109"/>
      <c r="Y30035" s="109"/>
      <c r="AA30035" s="109"/>
      <c r="AC30035" s="109"/>
    </row>
    <row r="30036" spans="19:29" x14ac:dyDescent="0.25">
      <c r="S30036" s="108"/>
      <c r="U30036" s="108"/>
      <c r="W30036" s="108"/>
      <c r="Y30036" s="108"/>
      <c r="AA30036" s="108"/>
      <c r="AC30036" s="108"/>
    </row>
    <row r="30037" spans="19:29" x14ac:dyDescent="0.25">
      <c r="S30037" s="108"/>
      <c r="U30037" s="108"/>
      <c r="W30037" s="108"/>
      <c r="Y30037" s="108"/>
      <c r="AA30037" s="108"/>
      <c r="AC30037" s="108"/>
    </row>
    <row r="30038" spans="19:29" x14ac:dyDescent="0.25">
      <c r="S30038" s="108"/>
      <c r="U30038" s="108"/>
      <c r="W30038" s="108"/>
      <c r="Y30038" s="108"/>
      <c r="AA30038" s="108"/>
      <c r="AC30038" s="108"/>
    </row>
    <row r="30039" spans="19:29" x14ac:dyDescent="0.25">
      <c r="S30039" s="110"/>
      <c r="U30039" s="110"/>
      <c r="W30039" s="110"/>
      <c r="Y30039" s="110"/>
      <c r="AA30039" s="110"/>
      <c r="AC30039" s="110"/>
    </row>
    <row r="30040" spans="19:29" x14ac:dyDescent="0.25">
      <c r="S30040" s="110"/>
      <c r="U30040" s="110"/>
      <c r="W30040" s="110"/>
      <c r="Y30040" s="110"/>
      <c r="AA30040" s="110"/>
      <c r="AC30040" s="110"/>
    </row>
    <row r="30041" spans="19:29" x14ac:dyDescent="0.25">
      <c r="S30041" s="110"/>
      <c r="U30041" s="110"/>
      <c r="W30041" s="110"/>
      <c r="Y30041" s="110"/>
      <c r="AA30041" s="110"/>
      <c r="AC30041" s="110"/>
    </row>
    <row r="30042" spans="19:29" x14ac:dyDescent="0.25">
      <c r="S30042" s="110"/>
      <c r="U30042" s="110"/>
      <c r="W30042" s="110"/>
      <c r="Y30042" s="110"/>
      <c r="AA30042" s="110"/>
      <c r="AC30042" s="110"/>
    </row>
    <row r="30043" spans="19:29" x14ac:dyDescent="0.25">
      <c r="S30043" s="111"/>
      <c r="U30043" s="111"/>
      <c r="W30043" s="111"/>
      <c r="Y30043" s="111"/>
      <c r="AA30043" s="111"/>
      <c r="AC30043" s="111"/>
    </row>
    <row r="30044" spans="19:29" x14ac:dyDescent="0.25">
      <c r="S30044" s="107"/>
      <c r="U30044" s="107"/>
      <c r="W30044" s="107"/>
      <c r="Y30044" s="107"/>
      <c r="AA30044" s="107"/>
      <c r="AC30044" s="107"/>
    </row>
    <row r="30045" spans="19:29" x14ac:dyDescent="0.25">
      <c r="S30045" s="108"/>
      <c r="U30045" s="108"/>
      <c r="W30045" s="108"/>
      <c r="Y30045" s="108"/>
      <c r="AA30045" s="108"/>
      <c r="AC30045" s="108"/>
    </row>
    <row r="30046" spans="19:29" x14ac:dyDescent="0.25">
      <c r="S30046" s="108"/>
      <c r="U30046" s="108"/>
      <c r="W30046" s="108"/>
      <c r="Y30046" s="108"/>
      <c r="AA30046" s="108"/>
      <c r="AC30046" s="108"/>
    </row>
    <row r="30047" spans="19:29" x14ac:dyDescent="0.25">
      <c r="S30047" s="109"/>
      <c r="U30047" s="109"/>
      <c r="W30047" s="109"/>
      <c r="Y30047" s="109"/>
      <c r="AA30047" s="109"/>
      <c r="AC30047" s="109"/>
    </row>
    <row r="30048" spans="19:29" x14ac:dyDescent="0.25">
      <c r="S30048" s="108"/>
      <c r="U30048" s="108"/>
      <c r="W30048" s="108"/>
      <c r="Y30048" s="108"/>
      <c r="AA30048" s="108"/>
      <c r="AC30048" s="108"/>
    </row>
    <row r="30049" spans="19:29" x14ac:dyDescent="0.25">
      <c r="S30049" s="108"/>
      <c r="U30049" s="108"/>
      <c r="W30049" s="108"/>
      <c r="Y30049" s="108"/>
      <c r="AA30049" s="108"/>
      <c r="AC30049" s="108"/>
    </row>
    <row r="30050" spans="19:29" x14ac:dyDescent="0.25">
      <c r="S30050" s="109"/>
      <c r="U30050" s="109"/>
      <c r="W30050" s="109"/>
      <c r="Y30050" s="109"/>
      <c r="AA30050" s="109"/>
      <c r="AC30050" s="109"/>
    </row>
    <row r="30051" spans="19:29" x14ac:dyDescent="0.25">
      <c r="S30051" s="108"/>
      <c r="U30051" s="108"/>
      <c r="W30051" s="108"/>
      <c r="Y30051" s="108"/>
      <c r="AA30051" s="108"/>
      <c r="AC30051" s="108"/>
    </row>
    <row r="30052" spans="19:29" x14ac:dyDescent="0.25">
      <c r="S30052" s="109"/>
      <c r="U30052" s="109"/>
      <c r="W30052" s="109"/>
      <c r="Y30052" s="109"/>
      <c r="AA30052" s="109"/>
      <c r="AC30052" s="109"/>
    </row>
    <row r="30053" spans="19:29" x14ac:dyDescent="0.25">
      <c r="S30053" s="108"/>
      <c r="U30053" s="108"/>
      <c r="W30053" s="108"/>
      <c r="Y30053" s="108"/>
      <c r="AA30053" s="108"/>
      <c r="AC30053" s="108"/>
    </row>
    <row r="30054" spans="19:29" x14ac:dyDescent="0.25">
      <c r="S30054" s="108"/>
      <c r="U30054" s="108"/>
      <c r="W30054" s="108"/>
      <c r="Y30054" s="108"/>
      <c r="AA30054" s="108"/>
      <c r="AC30054" s="108"/>
    </row>
    <row r="30055" spans="19:29" x14ac:dyDescent="0.25">
      <c r="S30055" s="108"/>
      <c r="U30055" s="108"/>
      <c r="W30055" s="108"/>
      <c r="Y30055" s="108"/>
      <c r="AA30055" s="108"/>
      <c r="AC30055" s="108"/>
    </row>
    <row r="30056" spans="19:29" x14ac:dyDescent="0.25">
      <c r="S30056" s="110"/>
      <c r="U30056" s="110"/>
      <c r="W30056" s="110"/>
      <c r="Y30056" s="110"/>
      <c r="AA30056" s="110"/>
      <c r="AC30056" s="110"/>
    </row>
    <row r="30057" spans="19:29" x14ac:dyDescent="0.25">
      <c r="S30057" s="110"/>
      <c r="U30057" s="110"/>
      <c r="W30057" s="110"/>
      <c r="Y30057" s="110"/>
      <c r="AA30057" s="110"/>
      <c r="AC30057" s="110"/>
    </row>
    <row r="30058" spans="19:29" x14ac:dyDescent="0.25">
      <c r="S30058" s="110"/>
      <c r="U30058" s="110"/>
      <c r="W30058" s="110"/>
      <c r="Y30058" s="110"/>
      <c r="AA30058" s="110"/>
      <c r="AC30058" s="110"/>
    </row>
    <row r="30059" spans="19:29" x14ac:dyDescent="0.25">
      <c r="S30059" s="110"/>
      <c r="U30059" s="110"/>
      <c r="W30059" s="110"/>
      <c r="Y30059" s="110"/>
      <c r="AA30059" s="110"/>
      <c r="AC30059" s="110"/>
    </row>
    <row r="30060" spans="19:29" x14ac:dyDescent="0.25">
      <c r="S30060" s="111"/>
      <c r="U30060" s="111"/>
      <c r="W30060" s="111"/>
      <c r="Y30060" s="111"/>
      <c r="AA30060" s="111"/>
      <c r="AC30060" s="111"/>
    </row>
    <row r="30061" spans="19:29" x14ac:dyDescent="0.25">
      <c r="S30061" s="107"/>
      <c r="U30061" s="107"/>
      <c r="W30061" s="107"/>
      <c r="Y30061" s="107"/>
      <c r="AA30061" s="107"/>
      <c r="AC30061" s="107"/>
    </row>
    <row r="30062" spans="19:29" x14ac:dyDescent="0.25">
      <c r="S30062" s="108"/>
      <c r="U30062" s="108"/>
      <c r="W30062" s="108"/>
      <c r="Y30062" s="108"/>
      <c r="AA30062" s="108"/>
      <c r="AC30062" s="108"/>
    </row>
    <row r="30063" spans="19:29" x14ac:dyDescent="0.25">
      <c r="S30063" s="108"/>
      <c r="U30063" s="108"/>
      <c r="W30063" s="108"/>
      <c r="Y30063" s="108"/>
      <c r="AA30063" s="108"/>
      <c r="AC30063" s="108"/>
    </row>
    <row r="30064" spans="19:29" x14ac:dyDescent="0.25">
      <c r="S30064" s="109"/>
      <c r="U30064" s="109"/>
      <c r="W30064" s="109"/>
      <c r="Y30064" s="109"/>
      <c r="AA30064" s="109"/>
      <c r="AC30064" s="109"/>
    </row>
    <row r="30065" spans="19:29" x14ac:dyDescent="0.25">
      <c r="S30065" s="108"/>
      <c r="U30065" s="108"/>
      <c r="W30065" s="108"/>
      <c r="Y30065" s="108"/>
      <c r="AA30065" s="108"/>
      <c r="AC30065" s="108"/>
    </row>
    <row r="30066" spans="19:29" x14ac:dyDescent="0.25">
      <c r="S30066" s="108"/>
      <c r="U30066" s="108"/>
      <c r="W30066" s="108"/>
      <c r="Y30066" s="108"/>
      <c r="AA30066" s="108"/>
      <c r="AC30066" s="108"/>
    </row>
    <row r="30067" spans="19:29" x14ac:dyDescent="0.25">
      <c r="S30067" s="109"/>
      <c r="U30067" s="109"/>
      <c r="W30067" s="109"/>
      <c r="Y30067" s="109"/>
      <c r="AA30067" s="109"/>
      <c r="AC30067" s="109"/>
    </row>
    <row r="30068" spans="19:29" x14ac:dyDescent="0.25">
      <c r="S30068" s="108"/>
      <c r="U30068" s="108"/>
      <c r="W30068" s="108"/>
      <c r="Y30068" s="108"/>
      <c r="AA30068" s="108"/>
      <c r="AC30068" s="108"/>
    </row>
    <row r="30069" spans="19:29" x14ac:dyDescent="0.25">
      <c r="S30069" s="109"/>
      <c r="U30069" s="109"/>
      <c r="W30069" s="109"/>
      <c r="Y30069" s="109"/>
      <c r="AA30069" s="109"/>
      <c r="AC30069" s="109"/>
    </row>
    <row r="30070" spans="19:29" x14ac:dyDescent="0.25">
      <c r="S30070" s="108"/>
      <c r="U30070" s="108"/>
      <c r="W30070" s="108"/>
      <c r="Y30070" s="108"/>
      <c r="AA30070" s="108"/>
      <c r="AC30070" s="108"/>
    </row>
    <row r="30071" spans="19:29" x14ac:dyDescent="0.25">
      <c r="S30071" s="108"/>
      <c r="U30071" s="108"/>
      <c r="W30071" s="108"/>
      <c r="Y30071" s="108"/>
      <c r="AA30071" s="108"/>
      <c r="AC30071" s="108"/>
    </row>
    <row r="30072" spans="19:29" x14ac:dyDescent="0.25">
      <c r="S30072" s="108"/>
      <c r="U30072" s="108"/>
      <c r="W30072" s="108"/>
      <c r="Y30072" s="108"/>
      <c r="AA30072" s="108"/>
      <c r="AC30072" s="108"/>
    </row>
    <row r="30073" spans="19:29" x14ac:dyDescent="0.25">
      <c r="S30073" s="110"/>
      <c r="U30073" s="110"/>
      <c r="W30073" s="110"/>
      <c r="Y30073" s="110"/>
      <c r="AA30073" s="110"/>
      <c r="AC30073" s="110"/>
    </row>
    <row r="30074" spans="19:29" x14ac:dyDescent="0.25">
      <c r="S30074" s="110"/>
      <c r="U30074" s="110"/>
      <c r="W30074" s="110"/>
      <c r="Y30074" s="110"/>
      <c r="AA30074" s="110"/>
      <c r="AC30074" s="110"/>
    </row>
    <row r="30075" spans="19:29" x14ac:dyDescent="0.25">
      <c r="S30075" s="110"/>
      <c r="U30075" s="110"/>
      <c r="W30075" s="110"/>
      <c r="Y30075" s="110"/>
      <c r="AA30075" s="110"/>
      <c r="AC30075" s="110"/>
    </row>
    <row r="30076" spans="19:29" x14ac:dyDescent="0.25">
      <c r="S30076" s="110"/>
      <c r="U30076" s="110"/>
      <c r="W30076" s="110"/>
      <c r="Y30076" s="110"/>
      <c r="AA30076" s="110"/>
      <c r="AC30076" s="110"/>
    </row>
    <row r="30077" spans="19:29" x14ac:dyDescent="0.25">
      <c r="S30077" s="111"/>
      <c r="U30077" s="111"/>
      <c r="W30077" s="111"/>
      <c r="Y30077" s="111"/>
      <c r="AA30077" s="111"/>
      <c r="AC30077" s="111"/>
    </row>
    <row r="30078" spans="19:29" x14ac:dyDescent="0.25">
      <c r="S30078" s="107"/>
      <c r="U30078" s="107"/>
      <c r="W30078" s="107"/>
      <c r="Y30078" s="107"/>
      <c r="AA30078" s="107"/>
      <c r="AC30078" s="107"/>
    </row>
    <row r="30079" spans="19:29" x14ac:dyDescent="0.25">
      <c r="S30079" s="108"/>
      <c r="U30079" s="108"/>
      <c r="W30079" s="108"/>
      <c r="Y30079" s="108"/>
      <c r="AA30079" s="108"/>
      <c r="AC30079" s="108"/>
    </row>
    <row r="30080" spans="19:29" x14ac:dyDescent="0.25">
      <c r="S30080" s="108"/>
      <c r="U30080" s="108"/>
      <c r="W30080" s="108"/>
      <c r="Y30080" s="108"/>
      <c r="AA30080" s="108"/>
      <c r="AC30080" s="108"/>
    </row>
    <row r="30081" spans="19:29" x14ac:dyDescent="0.25">
      <c r="S30081" s="109"/>
      <c r="U30081" s="109"/>
      <c r="W30081" s="109"/>
      <c r="Y30081" s="109"/>
      <c r="AA30081" s="109"/>
      <c r="AC30081" s="109"/>
    </row>
    <row r="30082" spans="19:29" x14ac:dyDescent="0.25">
      <c r="S30082" s="108"/>
      <c r="U30082" s="108"/>
      <c r="W30082" s="108"/>
      <c r="Y30082" s="108"/>
      <c r="AA30082" s="108"/>
      <c r="AC30082" s="108"/>
    </row>
    <row r="30083" spans="19:29" x14ac:dyDescent="0.25">
      <c r="S30083" s="108"/>
      <c r="U30083" s="108"/>
      <c r="W30083" s="108"/>
      <c r="Y30083" s="108"/>
      <c r="AA30083" s="108"/>
      <c r="AC30083" s="108"/>
    </row>
    <row r="30084" spans="19:29" x14ac:dyDescent="0.25">
      <c r="S30084" s="109"/>
      <c r="U30084" s="109"/>
      <c r="W30084" s="109"/>
      <c r="Y30084" s="109"/>
      <c r="AA30084" s="109"/>
      <c r="AC30084" s="109"/>
    </row>
    <row r="30085" spans="19:29" x14ac:dyDescent="0.25">
      <c r="S30085" s="108"/>
      <c r="U30085" s="108"/>
      <c r="W30085" s="108"/>
      <c r="Y30085" s="108"/>
      <c r="AA30085" s="108"/>
      <c r="AC30085" s="108"/>
    </row>
    <row r="30086" spans="19:29" x14ac:dyDescent="0.25">
      <c r="S30086" s="109"/>
      <c r="U30086" s="109"/>
      <c r="W30086" s="109"/>
      <c r="Y30086" s="109"/>
      <c r="AA30086" s="109"/>
      <c r="AC30086" s="109"/>
    </row>
    <row r="30087" spans="19:29" x14ac:dyDescent="0.25">
      <c r="S30087" s="108"/>
      <c r="U30087" s="108"/>
      <c r="W30087" s="108"/>
      <c r="Y30087" s="108"/>
      <c r="AA30087" s="108"/>
      <c r="AC30087" s="108"/>
    </row>
    <row r="30088" spans="19:29" x14ac:dyDescent="0.25">
      <c r="S30088" s="108"/>
      <c r="U30088" s="108"/>
      <c r="W30088" s="108"/>
      <c r="Y30088" s="108"/>
      <c r="AA30088" s="108"/>
      <c r="AC30088" s="108"/>
    </row>
    <row r="30089" spans="19:29" x14ac:dyDescent="0.25">
      <c r="S30089" s="108"/>
      <c r="U30089" s="108"/>
      <c r="W30089" s="108"/>
      <c r="Y30089" s="108"/>
      <c r="AA30089" s="108"/>
      <c r="AC30089" s="108"/>
    </row>
    <row r="30090" spans="19:29" x14ac:dyDescent="0.25">
      <c r="S30090" s="110"/>
      <c r="U30090" s="110"/>
      <c r="W30090" s="110"/>
      <c r="Y30090" s="110"/>
      <c r="AA30090" s="110"/>
      <c r="AC30090" s="110"/>
    </row>
    <row r="30091" spans="19:29" x14ac:dyDescent="0.25">
      <c r="S30091" s="110"/>
      <c r="U30091" s="110"/>
      <c r="W30091" s="110"/>
      <c r="Y30091" s="110"/>
      <c r="AA30091" s="110"/>
      <c r="AC30091" s="110"/>
    </row>
    <row r="30092" spans="19:29" x14ac:dyDescent="0.25">
      <c r="S30092" s="110"/>
      <c r="U30092" s="110"/>
      <c r="W30092" s="110"/>
      <c r="Y30092" s="110"/>
      <c r="AA30092" s="110"/>
      <c r="AC30092" s="110"/>
    </row>
    <row r="30093" spans="19:29" x14ac:dyDescent="0.25">
      <c r="S30093" s="110"/>
      <c r="U30093" s="110"/>
      <c r="W30093" s="110"/>
      <c r="Y30093" s="110"/>
      <c r="AA30093" s="110"/>
      <c r="AC30093" s="110"/>
    </row>
    <row r="30094" spans="19:29" x14ac:dyDescent="0.25">
      <c r="S30094" s="111"/>
      <c r="U30094" s="111"/>
      <c r="W30094" s="111"/>
      <c r="Y30094" s="111"/>
      <c r="AA30094" s="111"/>
      <c r="AC30094" s="111"/>
    </row>
    <row r="30095" spans="19:29" x14ac:dyDescent="0.25">
      <c r="S30095" s="107"/>
      <c r="U30095" s="107"/>
      <c r="W30095" s="107"/>
      <c r="Y30095" s="107"/>
      <c r="AA30095" s="107"/>
      <c r="AC30095" s="107"/>
    </row>
    <row r="30096" spans="19:29" x14ac:dyDescent="0.25">
      <c r="S30096" s="108"/>
      <c r="U30096" s="108"/>
      <c r="W30096" s="108"/>
      <c r="Y30096" s="108"/>
      <c r="AA30096" s="108"/>
      <c r="AC30096" s="108"/>
    </row>
    <row r="30097" spans="19:29" x14ac:dyDescent="0.25">
      <c r="S30097" s="108"/>
      <c r="U30097" s="108"/>
      <c r="W30097" s="108"/>
      <c r="Y30097" s="108"/>
      <c r="AA30097" s="108"/>
      <c r="AC30097" s="108"/>
    </row>
    <row r="30098" spans="19:29" x14ac:dyDescent="0.25">
      <c r="S30098" s="109"/>
      <c r="U30098" s="109"/>
      <c r="W30098" s="109"/>
      <c r="Y30098" s="109"/>
      <c r="AA30098" s="109"/>
      <c r="AC30098" s="109"/>
    </row>
    <row r="30099" spans="19:29" x14ac:dyDescent="0.25">
      <c r="S30099" s="108"/>
      <c r="U30099" s="108"/>
      <c r="W30099" s="108"/>
      <c r="Y30099" s="108"/>
      <c r="AA30099" s="108"/>
      <c r="AC30099" s="108"/>
    </row>
    <row r="30100" spans="19:29" x14ac:dyDescent="0.25">
      <c r="S30100" s="108"/>
      <c r="U30100" s="108"/>
      <c r="W30100" s="108"/>
      <c r="Y30100" s="108"/>
      <c r="AA30100" s="108"/>
      <c r="AC30100" s="108"/>
    </row>
    <row r="30101" spans="19:29" x14ac:dyDescent="0.25">
      <c r="S30101" s="109"/>
      <c r="U30101" s="109"/>
      <c r="W30101" s="109"/>
      <c r="Y30101" s="109"/>
      <c r="AA30101" s="109"/>
      <c r="AC30101" s="109"/>
    </row>
    <row r="30102" spans="19:29" x14ac:dyDescent="0.25">
      <c r="S30102" s="108"/>
      <c r="U30102" s="108"/>
      <c r="W30102" s="108"/>
      <c r="Y30102" s="108"/>
      <c r="AA30102" s="108"/>
      <c r="AC30102" s="108"/>
    </row>
    <row r="30103" spans="19:29" x14ac:dyDescent="0.25">
      <c r="S30103" s="109"/>
      <c r="U30103" s="109"/>
      <c r="W30103" s="109"/>
      <c r="Y30103" s="109"/>
      <c r="AA30103" s="109"/>
      <c r="AC30103" s="109"/>
    </row>
    <row r="30104" spans="19:29" x14ac:dyDescent="0.25">
      <c r="S30104" s="108"/>
      <c r="U30104" s="108"/>
      <c r="W30104" s="108"/>
      <c r="Y30104" s="108"/>
      <c r="AA30104" s="108"/>
      <c r="AC30104" s="108"/>
    </row>
    <row r="30105" spans="19:29" x14ac:dyDescent="0.25">
      <c r="S30105" s="108"/>
      <c r="U30105" s="108"/>
      <c r="W30105" s="108"/>
      <c r="Y30105" s="108"/>
      <c r="AA30105" s="108"/>
      <c r="AC30105" s="108"/>
    </row>
    <row r="30106" spans="19:29" x14ac:dyDescent="0.25">
      <c r="S30106" s="108"/>
      <c r="U30106" s="108"/>
      <c r="W30106" s="108"/>
      <c r="Y30106" s="108"/>
      <c r="AA30106" s="108"/>
      <c r="AC30106" s="108"/>
    </row>
    <row r="30107" spans="19:29" x14ac:dyDescent="0.25">
      <c r="S30107" s="110"/>
      <c r="U30107" s="110"/>
      <c r="W30107" s="110"/>
      <c r="Y30107" s="110"/>
      <c r="AA30107" s="110"/>
      <c r="AC30107" s="110"/>
    </row>
    <row r="30108" spans="19:29" x14ac:dyDescent="0.25">
      <c r="S30108" s="110"/>
      <c r="U30108" s="110"/>
      <c r="W30108" s="110"/>
      <c r="Y30108" s="110"/>
      <c r="AA30108" s="110"/>
      <c r="AC30108" s="110"/>
    </row>
    <row r="30109" spans="19:29" x14ac:dyDescent="0.25">
      <c r="S30109" s="110"/>
      <c r="U30109" s="110"/>
      <c r="W30109" s="110"/>
      <c r="Y30109" s="110"/>
      <c r="AA30109" s="110"/>
      <c r="AC30109" s="110"/>
    </row>
    <row r="30110" spans="19:29" x14ac:dyDescent="0.25">
      <c r="S30110" s="110"/>
      <c r="U30110" s="110"/>
      <c r="W30110" s="110"/>
      <c r="Y30110" s="110"/>
      <c r="AA30110" s="110"/>
      <c r="AC30110" s="110"/>
    </row>
    <row r="30111" spans="19:29" x14ac:dyDescent="0.25">
      <c r="S30111" s="111"/>
      <c r="U30111" s="111"/>
      <c r="W30111" s="111"/>
      <c r="Y30111" s="111"/>
      <c r="AA30111" s="111"/>
      <c r="AC30111" s="111"/>
    </row>
    <row r="30112" spans="19:29" x14ac:dyDescent="0.25">
      <c r="S30112" s="107"/>
      <c r="U30112" s="107"/>
      <c r="W30112" s="107"/>
      <c r="Y30112" s="107"/>
      <c r="AA30112" s="107"/>
      <c r="AC30112" s="107"/>
    </row>
    <row r="30113" spans="19:29" x14ac:dyDescent="0.25">
      <c r="S30113" s="108"/>
      <c r="U30113" s="108"/>
      <c r="W30113" s="108"/>
      <c r="Y30113" s="108"/>
      <c r="AA30113" s="108"/>
      <c r="AC30113" s="108"/>
    </row>
    <row r="30114" spans="19:29" x14ac:dyDescent="0.25">
      <c r="S30114" s="108"/>
      <c r="U30114" s="108"/>
      <c r="W30114" s="108"/>
      <c r="Y30114" s="108"/>
      <c r="AA30114" s="108"/>
      <c r="AC30114" s="108"/>
    </row>
    <row r="30115" spans="19:29" x14ac:dyDescent="0.25">
      <c r="S30115" s="109"/>
      <c r="U30115" s="109"/>
      <c r="W30115" s="109"/>
      <c r="Y30115" s="109"/>
      <c r="AA30115" s="109"/>
      <c r="AC30115" s="109"/>
    </row>
    <row r="30116" spans="19:29" x14ac:dyDescent="0.25">
      <c r="S30116" s="108"/>
      <c r="U30116" s="108"/>
      <c r="W30116" s="108"/>
      <c r="Y30116" s="108"/>
      <c r="AA30116" s="108"/>
      <c r="AC30116" s="108"/>
    </row>
    <row r="30117" spans="19:29" x14ac:dyDescent="0.25">
      <c r="S30117" s="108"/>
      <c r="U30117" s="108"/>
      <c r="W30117" s="108"/>
      <c r="Y30117" s="108"/>
      <c r="AA30117" s="108"/>
      <c r="AC30117" s="108"/>
    </row>
    <row r="30118" spans="19:29" x14ac:dyDescent="0.25">
      <c r="S30118" s="109"/>
      <c r="U30118" s="109"/>
      <c r="W30118" s="109"/>
      <c r="Y30118" s="109"/>
      <c r="AA30118" s="109"/>
      <c r="AC30118" s="109"/>
    </row>
    <row r="30119" spans="19:29" x14ac:dyDescent="0.25">
      <c r="S30119" s="108"/>
      <c r="U30119" s="108"/>
      <c r="W30119" s="108"/>
      <c r="Y30119" s="108"/>
      <c r="AA30119" s="108"/>
      <c r="AC30119" s="108"/>
    </row>
    <row r="30120" spans="19:29" x14ac:dyDescent="0.25">
      <c r="S30120" s="109"/>
      <c r="U30120" s="109"/>
      <c r="W30120" s="109"/>
      <c r="Y30120" s="109"/>
      <c r="AA30120" s="109"/>
      <c r="AC30120" s="109"/>
    </row>
    <row r="30121" spans="19:29" x14ac:dyDescent="0.25">
      <c r="S30121" s="108"/>
      <c r="U30121" s="108"/>
      <c r="W30121" s="108"/>
      <c r="Y30121" s="108"/>
      <c r="AA30121" s="108"/>
      <c r="AC30121" s="108"/>
    </row>
    <row r="30122" spans="19:29" x14ac:dyDescent="0.25">
      <c r="S30122" s="108"/>
      <c r="U30122" s="108"/>
      <c r="W30122" s="108"/>
      <c r="Y30122" s="108"/>
      <c r="AA30122" s="108"/>
      <c r="AC30122" s="108"/>
    </row>
    <row r="30123" spans="19:29" x14ac:dyDescent="0.25">
      <c r="S30123" s="108"/>
      <c r="U30123" s="108"/>
      <c r="W30123" s="108"/>
      <c r="Y30123" s="108"/>
      <c r="AA30123" s="108"/>
      <c r="AC30123" s="108"/>
    </row>
    <row r="30124" spans="19:29" x14ac:dyDescent="0.25">
      <c r="S30124" s="110"/>
      <c r="U30124" s="110"/>
      <c r="W30124" s="110"/>
      <c r="Y30124" s="110"/>
      <c r="AA30124" s="110"/>
      <c r="AC30124" s="110"/>
    </row>
    <row r="30125" spans="19:29" x14ac:dyDescent="0.25">
      <c r="S30125" s="110"/>
      <c r="U30125" s="110"/>
      <c r="W30125" s="110"/>
      <c r="Y30125" s="110"/>
      <c r="AA30125" s="110"/>
      <c r="AC30125" s="110"/>
    </row>
    <row r="30126" spans="19:29" x14ac:dyDescent="0.25">
      <c r="S30126" s="110"/>
      <c r="U30126" s="110"/>
      <c r="W30126" s="110"/>
      <c r="Y30126" s="110"/>
      <c r="AA30126" s="110"/>
      <c r="AC30126" s="110"/>
    </row>
    <row r="30127" spans="19:29" x14ac:dyDescent="0.25">
      <c r="S30127" s="110"/>
      <c r="U30127" s="110"/>
      <c r="W30127" s="110"/>
      <c r="Y30127" s="110"/>
      <c r="AA30127" s="110"/>
      <c r="AC30127" s="110"/>
    </row>
    <row r="30128" spans="19:29" x14ac:dyDescent="0.25">
      <c r="S30128" s="111"/>
      <c r="U30128" s="111"/>
      <c r="W30128" s="111"/>
      <c r="Y30128" s="111"/>
      <c r="AA30128" s="111"/>
      <c r="AC30128" s="111"/>
    </row>
    <row r="30129" spans="19:29" x14ac:dyDescent="0.25">
      <c r="S30129" s="107"/>
      <c r="U30129" s="107"/>
      <c r="W30129" s="107"/>
      <c r="Y30129" s="107"/>
      <c r="AA30129" s="107"/>
      <c r="AC30129" s="107"/>
    </row>
    <row r="30130" spans="19:29" x14ac:dyDescent="0.25">
      <c r="S30130" s="108"/>
      <c r="U30130" s="108"/>
      <c r="W30130" s="108"/>
      <c r="Y30130" s="108"/>
      <c r="AA30130" s="108"/>
      <c r="AC30130" s="108"/>
    </row>
    <row r="30131" spans="19:29" x14ac:dyDescent="0.25">
      <c r="S30131" s="108"/>
      <c r="U30131" s="108"/>
      <c r="W30131" s="108"/>
      <c r="Y30131" s="108"/>
      <c r="AA30131" s="108"/>
      <c r="AC30131" s="108"/>
    </row>
    <row r="30132" spans="19:29" x14ac:dyDescent="0.25">
      <c r="S30132" s="109"/>
      <c r="U30132" s="109"/>
      <c r="W30132" s="109"/>
      <c r="Y30132" s="109"/>
      <c r="AA30132" s="109"/>
      <c r="AC30132" s="109"/>
    </row>
    <row r="30133" spans="19:29" x14ac:dyDescent="0.25">
      <c r="S30133" s="108"/>
      <c r="U30133" s="108"/>
      <c r="W30133" s="108"/>
      <c r="Y30133" s="108"/>
      <c r="AA30133" s="108"/>
      <c r="AC30133" s="108"/>
    </row>
    <row r="30134" spans="19:29" x14ac:dyDescent="0.25">
      <c r="S30134" s="108"/>
      <c r="U30134" s="108"/>
      <c r="W30134" s="108"/>
      <c r="Y30134" s="108"/>
      <c r="AA30134" s="108"/>
      <c r="AC30134" s="108"/>
    </row>
    <row r="30135" spans="19:29" x14ac:dyDescent="0.25">
      <c r="S30135" s="109"/>
      <c r="U30135" s="109"/>
      <c r="W30135" s="109"/>
      <c r="Y30135" s="109"/>
      <c r="AA30135" s="109"/>
      <c r="AC30135" s="109"/>
    </row>
    <row r="30136" spans="19:29" x14ac:dyDescent="0.25">
      <c r="S30136" s="108"/>
      <c r="U30136" s="108"/>
      <c r="W30136" s="108"/>
      <c r="Y30136" s="108"/>
      <c r="AA30136" s="108"/>
      <c r="AC30136" s="108"/>
    </row>
    <row r="30137" spans="19:29" x14ac:dyDescent="0.25">
      <c r="S30137" s="109"/>
      <c r="U30137" s="109"/>
      <c r="W30137" s="109"/>
      <c r="Y30137" s="109"/>
      <c r="AA30137" s="109"/>
      <c r="AC30137" s="109"/>
    </row>
    <row r="30138" spans="19:29" x14ac:dyDescent="0.25">
      <c r="S30138" s="108"/>
      <c r="U30138" s="108"/>
      <c r="W30138" s="108"/>
      <c r="Y30138" s="108"/>
      <c r="AA30138" s="108"/>
      <c r="AC30138" s="108"/>
    </row>
    <row r="30139" spans="19:29" x14ac:dyDescent="0.25">
      <c r="S30139" s="108"/>
      <c r="U30139" s="108"/>
      <c r="W30139" s="108"/>
      <c r="Y30139" s="108"/>
      <c r="AA30139" s="108"/>
      <c r="AC30139" s="108"/>
    </row>
    <row r="30140" spans="19:29" x14ac:dyDescent="0.25">
      <c r="S30140" s="108"/>
      <c r="U30140" s="108"/>
      <c r="W30140" s="108"/>
      <c r="Y30140" s="108"/>
      <c r="AA30140" s="108"/>
      <c r="AC30140" s="108"/>
    </row>
    <row r="30141" spans="19:29" x14ac:dyDescent="0.25">
      <c r="S30141" s="110"/>
      <c r="U30141" s="110"/>
      <c r="W30141" s="110"/>
      <c r="Y30141" s="110"/>
      <c r="AA30141" s="110"/>
      <c r="AC30141" s="110"/>
    </row>
    <row r="30142" spans="19:29" x14ac:dyDescent="0.25">
      <c r="S30142" s="110"/>
      <c r="U30142" s="110"/>
      <c r="W30142" s="110"/>
      <c r="Y30142" s="110"/>
      <c r="AA30142" s="110"/>
      <c r="AC30142" s="110"/>
    </row>
    <row r="30143" spans="19:29" x14ac:dyDescent="0.25">
      <c r="S30143" s="110"/>
      <c r="U30143" s="110"/>
      <c r="W30143" s="110"/>
      <c r="Y30143" s="110"/>
      <c r="AA30143" s="110"/>
      <c r="AC30143" s="110"/>
    </row>
    <row r="30144" spans="19:29" x14ac:dyDescent="0.25">
      <c r="S30144" s="110"/>
      <c r="U30144" s="110"/>
      <c r="W30144" s="110"/>
      <c r="Y30144" s="110"/>
      <c r="AA30144" s="110"/>
      <c r="AC30144" s="110"/>
    </row>
    <row r="30145" spans="19:29" x14ac:dyDescent="0.25">
      <c r="S30145" s="111"/>
      <c r="U30145" s="111"/>
      <c r="W30145" s="111"/>
      <c r="Y30145" s="111"/>
      <c r="AA30145" s="111"/>
      <c r="AC30145" s="111"/>
    </row>
    <row r="30146" spans="19:29" x14ac:dyDescent="0.25">
      <c r="S30146" s="107"/>
      <c r="U30146" s="107"/>
      <c r="W30146" s="107"/>
      <c r="Y30146" s="107"/>
      <c r="AA30146" s="107"/>
      <c r="AC30146" s="107"/>
    </row>
    <row r="30147" spans="19:29" x14ac:dyDescent="0.25">
      <c r="S30147" s="108"/>
      <c r="U30147" s="108"/>
      <c r="W30147" s="108"/>
      <c r="Y30147" s="108"/>
      <c r="AA30147" s="108"/>
      <c r="AC30147" s="108"/>
    </row>
    <row r="30148" spans="19:29" x14ac:dyDescent="0.25">
      <c r="S30148" s="108"/>
      <c r="U30148" s="108"/>
      <c r="W30148" s="108"/>
      <c r="Y30148" s="108"/>
      <c r="AA30148" s="108"/>
      <c r="AC30148" s="108"/>
    </row>
    <row r="30149" spans="19:29" x14ac:dyDescent="0.25">
      <c r="S30149" s="109"/>
      <c r="U30149" s="109"/>
      <c r="W30149" s="109"/>
      <c r="Y30149" s="109"/>
      <c r="AA30149" s="109"/>
      <c r="AC30149" s="109"/>
    </row>
    <row r="30150" spans="19:29" x14ac:dyDescent="0.25">
      <c r="S30150" s="108"/>
      <c r="U30150" s="108"/>
      <c r="W30150" s="108"/>
      <c r="Y30150" s="108"/>
      <c r="AA30150" s="108"/>
      <c r="AC30150" s="108"/>
    </row>
    <row r="30151" spans="19:29" x14ac:dyDescent="0.25">
      <c r="S30151" s="108"/>
      <c r="U30151" s="108"/>
      <c r="W30151" s="108"/>
      <c r="Y30151" s="108"/>
      <c r="AA30151" s="108"/>
      <c r="AC30151" s="108"/>
    </row>
    <row r="30152" spans="19:29" x14ac:dyDescent="0.25">
      <c r="S30152" s="109"/>
      <c r="U30152" s="109"/>
      <c r="W30152" s="109"/>
      <c r="Y30152" s="109"/>
      <c r="AA30152" s="109"/>
      <c r="AC30152" s="109"/>
    </row>
    <row r="30153" spans="19:29" x14ac:dyDescent="0.25">
      <c r="S30153" s="108"/>
      <c r="U30153" s="108"/>
      <c r="W30153" s="108"/>
      <c r="Y30153" s="108"/>
      <c r="AA30153" s="108"/>
      <c r="AC30153" s="108"/>
    </row>
    <row r="30154" spans="19:29" x14ac:dyDescent="0.25">
      <c r="S30154" s="109"/>
      <c r="U30154" s="109"/>
      <c r="W30154" s="109"/>
      <c r="Y30154" s="109"/>
      <c r="AA30154" s="109"/>
      <c r="AC30154" s="109"/>
    </row>
    <row r="30155" spans="19:29" x14ac:dyDescent="0.25">
      <c r="S30155" s="108"/>
      <c r="U30155" s="108"/>
      <c r="W30155" s="108"/>
      <c r="Y30155" s="108"/>
      <c r="AA30155" s="108"/>
      <c r="AC30155" s="108"/>
    </row>
    <row r="30156" spans="19:29" x14ac:dyDescent="0.25">
      <c r="S30156" s="108"/>
      <c r="U30156" s="108"/>
      <c r="W30156" s="108"/>
      <c r="Y30156" s="108"/>
      <c r="AA30156" s="108"/>
      <c r="AC30156" s="108"/>
    </row>
    <row r="30157" spans="19:29" x14ac:dyDescent="0.25">
      <c r="S30157" s="108"/>
      <c r="U30157" s="108"/>
      <c r="W30157" s="108"/>
      <c r="Y30157" s="108"/>
      <c r="AA30157" s="108"/>
      <c r="AC30157" s="108"/>
    </row>
    <row r="30158" spans="19:29" x14ac:dyDescent="0.25">
      <c r="S30158" s="110"/>
      <c r="U30158" s="110"/>
      <c r="W30158" s="110"/>
      <c r="Y30158" s="110"/>
      <c r="AA30158" s="110"/>
      <c r="AC30158" s="110"/>
    </row>
    <row r="30159" spans="19:29" x14ac:dyDescent="0.25">
      <c r="S30159" s="110"/>
      <c r="U30159" s="110"/>
      <c r="W30159" s="110"/>
      <c r="Y30159" s="110"/>
      <c r="AA30159" s="110"/>
      <c r="AC30159" s="110"/>
    </row>
    <row r="30160" spans="19:29" x14ac:dyDescent="0.25">
      <c r="S30160" s="110"/>
      <c r="U30160" s="110"/>
      <c r="W30160" s="110"/>
      <c r="Y30160" s="110"/>
      <c r="AA30160" s="110"/>
      <c r="AC30160" s="110"/>
    </row>
    <row r="30161" spans="19:29" x14ac:dyDescent="0.25">
      <c r="S30161" s="110"/>
      <c r="U30161" s="110"/>
      <c r="W30161" s="110"/>
      <c r="Y30161" s="110"/>
      <c r="AA30161" s="110"/>
      <c r="AC30161" s="110"/>
    </row>
    <row r="30162" spans="19:29" x14ac:dyDescent="0.25">
      <c r="S30162" s="111"/>
      <c r="U30162" s="111"/>
      <c r="W30162" s="111"/>
      <c r="Y30162" s="111"/>
      <c r="AA30162" s="111"/>
      <c r="AC30162" s="111"/>
    </row>
    <row r="30163" spans="19:29" x14ac:dyDescent="0.25">
      <c r="S30163" s="107"/>
      <c r="U30163" s="107"/>
      <c r="W30163" s="107"/>
      <c r="Y30163" s="107"/>
      <c r="AA30163" s="107"/>
      <c r="AC30163" s="107"/>
    </row>
    <row r="30164" spans="19:29" x14ac:dyDescent="0.25">
      <c r="S30164" s="108"/>
      <c r="U30164" s="108"/>
      <c r="W30164" s="108"/>
      <c r="Y30164" s="108"/>
      <c r="AA30164" s="108"/>
      <c r="AC30164" s="108"/>
    </row>
    <row r="30165" spans="19:29" x14ac:dyDescent="0.25">
      <c r="S30165" s="108"/>
      <c r="U30165" s="108"/>
      <c r="W30165" s="108"/>
      <c r="Y30165" s="108"/>
      <c r="AA30165" s="108"/>
      <c r="AC30165" s="108"/>
    </row>
    <row r="30166" spans="19:29" x14ac:dyDescent="0.25">
      <c r="S30166" s="109"/>
      <c r="U30166" s="109"/>
      <c r="W30166" s="109"/>
      <c r="Y30166" s="109"/>
      <c r="AA30166" s="109"/>
      <c r="AC30166" s="109"/>
    </row>
    <row r="30167" spans="19:29" x14ac:dyDescent="0.25">
      <c r="S30167" s="108"/>
      <c r="U30167" s="108"/>
      <c r="W30167" s="108"/>
      <c r="Y30167" s="108"/>
      <c r="AA30167" s="108"/>
      <c r="AC30167" s="108"/>
    </row>
    <row r="30168" spans="19:29" x14ac:dyDescent="0.25">
      <c r="S30168" s="108"/>
      <c r="U30168" s="108"/>
      <c r="W30168" s="108"/>
      <c r="Y30168" s="108"/>
      <c r="AA30168" s="108"/>
      <c r="AC30168" s="108"/>
    </row>
    <row r="30169" spans="19:29" x14ac:dyDescent="0.25">
      <c r="S30169" s="109"/>
      <c r="U30169" s="109"/>
      <c r="W30169" s="109"/>
      <c r="Y30169" s="109"/>
      <c r="AA30169" s="109"/>
      <c r="AC30169" s="109"/>
    </row>
    <row r="30170" spans="19:29" x14ac:dyDescent="0.25">
      <c r="S30170" s="108"/>
      <c r="U30170" s="108"/>
      <c r="W30170" s="108"/>
      <c r="Y30170" s="108"/>
      <c r="AA30170" s="108"/>
      <c r="AC30170" s="108"/>
    </row>
    <row r="30171" spans="19:29" x14ac:dyDescent="0.25">
      <c r="S30171" s="109"/>
      <c r="U30171" s="109"/>
      <c r="W30171" s="109"/>
      <c r="Y30171" s="109"/>
      <c r="AA30171" s="109"/>
      <c r="AC30171" s="109"/>
    </row>
    <row r="30172" spans="19:29" x14ac:dyDescent="0.25">
      <c r="S30172" s="108"/>
      <c r="U30172" s="108"/>
      <c r="W30172" s="108"/>
      <c r="Y30172" s="108"/>
      <c r="AA30172" s="108"/>
      <c r="AC30172" s="108"/>
    </row>
    <row r="30173" spans="19:29" x14ac:dyDescent="0.25">
      <c r="S30173" s="108"/>
      <c r="U30173" s="108"/>
      <c r="W30173" s="108"/>
      <c r="Y30173" s="108"/>
      <c r="AA30173" s="108"/>
      <c r="AC30173" s="108"/>
    </row>
    <row r="30174" spans="19:29" x14ac:dyDescent="0.25">
      <c r="S30174" s="108"/>
      <c r="U30174" s="108"/>
      <c r="W30174" s="108"/>
      <c r="Y30174" s="108"/>
      <c r="AA30174" s="108"/>
      <c r="AC30174" s="108"/>
    </row>
    <row r="30175" spans="19:29" x14ac:dyDescent="0.25">
      <c r="S30175" s="110"/>
      <c r="U30175" s="110"/>
      <c r="W30175" s="110"/>
      <c r="Y30175" s="110"/>
      <c r="AA30175" s="110"/>
      <c r="AC30175" s="110"/>
    </row>
    <row r="30176" spans="19:29" x14ac:dyDescent="0.25">
      <c r="S30176" s="110"/>
      <c r="U30176" s="110"/>
      <c r="W30176" s="110"/>
      <c r="Y30176" s="110"/>
      <c r="AA30176" s="110"/>
      <c r="AC30176" s="110"/>
    </row>
    <row r="30177" spans="19:29" x14ac:dyDescent="0.25">
      <c r="S30177" s="110"/>
      <c r="U30177" s="110"/>
      <c r="W30177" s="110"/>
      <c r="Y30177" s="110"/>
      <c r="AA30177" s="110"/>
      <c r="AC30177" s="110"/>
    </row>
    <row r="30178" spans="19:29" x14ac:dyDescent="0.25">
      <c r="S30178" s="110"/>
      <c r="U30178" s="110"/>
      <c r="W30178" s="110"/>
      <c r="Y30178" s="110"/>
      <c r="AA30178" s="110"/>
      <c r="AC30178" s="110"/>
    </row>
    <row r="30179" spans="19:29" x14ac:dyDescent="0.25">
      <c r="S30179" s="111"/>
      <c r="U30179" s="111"/>
      <c r="W30179" s="111"/>
      <c r="Y30179" s="111"/>
      <c r="AA30179" s="111"/>
      <c r="AC30179" s="111"/>
    </row>
    <row r="30180" spans="19:29" x14ac:dyDescent="0.25">
      <c r="S30180" s="107"/>
      <c r="U30180" s="107"/>
      <c r="W30180" s="107"/>
      <c r="Y30180" s="107"/>
      <c r="AA30180" s="107"/>
      <c r="AC30180" s="107"/>
    </row>
    <row r="30181" spans="19:29" x14ac:dyDescent="0.25">
      <c r="S30181" s="108"/>
      <c r="U30181" s="108"/>
      <c r="W30181" s="108"/>
      <c r="Y30181" s="108"/>
      <c r="AA30181" s="108"/>
      <c r="AC30181" s="108"/>
    </row>
    <row r="30182" spans="19:29" x14ac:dyDescent="0.25">
      <c r="S30182" s="108"/>
      <c r="U30182" s="108"/>
      <c r="W30182" s="108"/>
      <c r="Y30182" s="108"/>
      <c r="AA30182" s="108"/>
      <c r="AC30182" s="108"/>
    </row>
    <row r="30183" spans="19:29" x14ac:dyDescent="0.25">
      <c r="S30183" s="109"/>
      <c r="U30183" s="109"/>
      <c r="W30183" s="109"/>
      <c r="Y30183" s="109"/>
      <c r="AA30183" s="109"/>
      <c r="AC30183" s="109"/>
    </row>
    <row r="30184" spans="19:29" x14ac:dyDescent="0.25">
      <c r="S30184" s="108"/>
      <c r="U30184" s="108"/>
      <c r="W30184" s="108"/>
      <c r="Y30184" s="108"/>
      <c r="AA30184" s="108"/>
      <c r="AC30184" s="108"/>
    </row>
    <row r="30185" spans="19:29" x14ac:dyDescent="0.25">
      <c r="S30185" s="108"/>
      <c r="U30185" s="108"/>
      <c r="W30185" s="108"/>
      <c r="Y30185" s="108"/>
      <c r="AA30185" s="108"/>
      <c r="AC30185" s="108"/>
    </row>
    <row r="30186" spans="19:29" x14ac:dyDescent="0.25">
      <c r="S30186" s="109"/>
      <c r="U30186" s="109"/>
      <c r="W30186" s="109"/>
      <c r="Y30186" s="109"/>
      <c r="AA30186" s="109"/>
      <c r="AC30186" s="109"/>
    </row>
    <row r="30187" spans="19:29" x14ac:dyDescent="0.25">
      <c r="S30187" s="108"/>
      <c r="U30187" s="108"/>
      <c r="W30187" s="108"/>
      <c r="Y30187" s="108"/>
      <c r="AA30187" s="108"/>
      <c r="AC30187" s="108"/>
    </row>
    <row r="30188" spans="19:29" x14ac:dyDescent="0.25">
      <c r="S30188" s="109"/>
      <c r="U30188" s="109"/>
      <c r="W30188" s="109"/>
      <c r="Y30188" s="109"/>
      <c r="AA30188" s="109"/>
      <c r="AC30188" s="109"/>
    </row>
    <row r="30189" spans="19:29" x14ac:dyDescent="0.25">
      <c r="S30189" s="108"/>
      <c r="U30189" s="108"/>
      <c r="W30189" s="108"/>
      <c r="Y30189" s="108"/>
      <c r="AA30189" s="108"/>
      <c r="AC30189" s="108"/>
    </row>
    <row r="30190" spans="19:29" x14ac:dyDescent="0.25">
      <c r="S30190" s="108"/>
      <c r="U30190" s="108"/>
      <c r="W30190" s="108"/>
      <c r="Y30190" s="108"/>
      <c r="AA30190" s="108"/>
      <c r="AC30190" s="108"/>
    </row>
    <row r="30191" spans="19:29" x14ac:dyDescent="0.25">
      <c r="S30191" s="108"/>
      <c r="U30191" s="108"/>
      <c r="W30191" s="108"/>
      <c r="Y30191" s="108"/>
      <c r="AA30191" s="108"/>
      <c r="AC30191" s="108"/>
    </row>
    <row r="30192" spans="19:29" x14ac:dyDescent="0.25">
      <c r="S30192" s="110"/>
      <c r="U30192" s="110"/>
      <c r="W30192" s="110"/>
      <c r="Y30192" s="110"/>
      <c r="AA30192" s="110"/>
      <c r="AC30192" s="110"/>
    </row>
    <row r="30193" spans="19:29" x14ac:dyDescent="0.25">
      <c r="S30193" s="110"/>
      <c r="U30193" s="110"/>
      <c r="W30193" s="110"/>
      <c r="Y30193" s="110"/>
      <c r="AA30193" s="110"/>
      <c r="AC30193" s="110"/>
    </row>
    <row r="30194" spans="19:29" x14ac:dyDescent="0.25">
      <c r="S30194" s="110"/>
      <c r="U30194" s="110"/>
      <c r="W30194" s="110"/>
      <c r="Y30194" s="110"/>
      <c r="AA30194" s="110"/>
      <c r="AC30194" s="110"/>
    </row>
    <row r="30195" spans="19:29" x14ac:dyDescent="0.25">
      <c r="S30195" s="110"/>
      <c r="U30195" s="110"/>
      <c r="W30195" s="110"/>
      <c r="Y30195" s="110"/>
      <c r="AA30195" s="110"/>
      <c r="AC30195" s="110"/>
    </row>
    <row r="30196" spans="19:29" x14ac:dyDescent="0.25">
      <c r="S30196" s="111"/>
      <c r="U30196" s="111"/>
      <c r="W30196" s="111"/>
      <c r="Y30196" s="111"/>
      <c r="AA30196" s="111"/>
      <c r="AC30196" s="111"/>
    </row>
    <row r="30197" spans="19:29" x14ac:dyDescent="0.25">
      <c r="S30197" s="107"/>
      <c r="U30197" s="107"/>
      <c r="W30197" s="107"/>
      <c r="Y30197" s="107"/>
      <c r="AA30197" s="107"/>
      <c r="AC30197" s="107"/>
    </row>
    <row r="30198" spans="19:29" x14ac:dyDescent="0.25">
      <c r="S30198" s="108"/>
      <c r="U30198" s="108"/>
      <c r="W30198" s="108"/>
      <c r="Y30198" s="108"/>
      <c r="AA30198" s="108"/>
      <c r="AC30198" s="108"/>
    </row>
    <row r="30199" spans="19:29" x14ac:dyDescent="0.25">
      <c r="S30199" s="108"/>
      <c r="U30199" s="108"/>
      <c r="W30199" s="108"/>
      <c r="Y30199" s="108"/>
      <c r="AA30199" s="108"/>
      <c r="AC30199" s="108"/>
    </row>
    <row r="30200" spans="19:29" x14ac:dyDescent="0.25">
      <c r="S30200" s="109"/>
      <c r="U30200" s="109"/>
      <c r="W30200" s="109"/>
      <c r="Y30200" s="109"/>
      <c r="AA30200" s="109"/>
      <c r="AC30200" s="109"/>
    </row>
    <row r="30201" spans="19:29" x14ac:dyDescent="0.25">
      <c r="S30201" s="108"/>
      <c r="U30201" s="108"/>
      <c r="W30201" s="108"/>
      <c r="Y30201" s="108"/>
      <c r="AA30201" s="108"/>
      <c r="AC30201" s="108"/>
    </row>
    <row r="30202" spans="19:29" x14ac:dyDescent="0.25">
      <c r="S30202" s="108"/>
      <c r="U30202" s="108"/>
      <c r="W30202" s="108"/>
      <c r="Y30202" s="108"/>
      <c r="AA30202" s="108"/>
      <c r="AC30202" s="108"/>
    </row>
    <row r="30203" spans="19:29" x14ac:dyDescent="0.25">
      <c r="S30203" s="109"/>
      <c r="U30203" s="109"/>
      <c r="W30203" s="109"/>
      <c r="Y30203" s="109"/>
      <c r="AA30203" s="109"/>
      <c r="AC30203" s="109"/>
    </row>
    <row r="30204" spans="19:29" x14ac:dyDescent="0.25">
      <c r="S30204" s="108"/>
      <c r="U30204" s="108"/>
      <c r="W30204" s="108"/>
      <c r="Y30204" s="108"/>
      <c r="AA30204" s="108"/>
      <c r="AC30204" s="108"/>
    </row>
    <row r="30205" spans="19:29" x14ac:dyDescent="0.25">
      <c r="S30205" s="109"/>
      <c r="U30205" s="109"/>
      <c r="W30205" s="109"/>
      <c r="Y30205" s="109"/>
      <c r="AA30205" s="109"/>
      <c r="AC30205" s="109"/>
    </row>
    <row r="30206" spans="19:29" x14ac:dyDescent="0.25">
      <c r="S30206" s="108"/>
      <c r="U30206" s="108"/>
      <c r="W30206" s="108"/>
      <c r="Y30206" s="108"/>
      <c r="AA30206" s="108"/>
      <c r="AC30206" s="108"/>
    </row>
    <row r="30207" spans="19:29" x14ac:dyDescent="0.25">
      <c r="S30207" s="108"/>
      <c r="U30207" s="108"/>
      <c r="W30207" s="108"/>
      <c r="Y30207" s="108"/>
      <c r="AA30207" s="108"/>
      <c r="AC30207" s="108"/>
    </row>
    <row r="30208" spans="19:29" x14ac:dyDescent="0.25">
      <c r="S30208" s="108"/>
      <c r="U30208" s="108"/>
      <c r="W30208" s="108"/>
      <c r="Y30208" s="108"/>
      <c r="AA30208" s="108"/>
      <c r="AC30208" s="108"/>
    </row>
    <row r="30209" spans="19:29" x14ac:dyDescent="0.25">
      <c r="S30209" s="110"/>
      <c r="U30209" s="110"/>
      <c r="W30209" s="110"/>
      <c r="Y30209" s="110"/>
      <c r="AA30209" s="110"/>
      <c r="AC30209" s="110"/>
    </row>
    <row r="30210" spans="19:29" x14ac:dyDescent="0.25">
      <c r="S30210" s="110"/>
      <c r="U30210" s="110"/>
      <c r="W30210" s="110"/>
      <c r="Y30210" s="110"/>
      <c r="AA30210" s="110"/>
      <c r="AC30210" s="110"/>
    </row>
    <row r="30211" spans="19:29" x14ac:dyDescent="0.25">
      <c r="S30211" s="110"/>
      <c r="U30211" s="110"/>
      <c r="W30211" s="110"/>
      <c r="Y30211" s="110"/>
      <c r="AA30211" s="110"/>
      <c r="AC30211" s="110"/>
    </row>
    <row r="30212" spans="19:29" x14ac:dyDescent="0.25">
      <c r="S30212" s="110"/>
      <c r="U30212" s="110"/>
      <c r="W30212" s="110"/>
      <c r="Y30212" s="110"/>
      <c r="AA30212" s="110"/>
      <c r="AC30212" s="110"/>
    </row>
    <row r="30213" spans="19:29" x14ac:dyDescent="0.25">
      <c r="S30213" s="111"/>
      <c r="U30213" s="111"/>
      <c r="W30213" s="111"/>
      <c r="Y30213" s="111"/>
      <c r="AA30213" s="111"/>
      <c r="AC30213" s="111"/>
    </row>
    <row r="30214" spans="19:29" x14ac:dyDescent="0.25">
      <c r="S30214" s="107"/>
      <c r="U30214" s="107"/>
      <c r="W30214" s="107"/>
      <c r="Y30214" s="107"/>
      <c r="AA30214" s="107"/>
      <c r="AC30214" s="107"/>
    </row>
    <row r="30215" spans="19:29" x14ac:dyDescent="0.25">
      <c r="S30215" s="108"/>
      <c r="U30215" s="108"/>
      <c r="W30215" s="108"/>
      <c r="Y30215" s="108"/>
      <c r="AA30215" s="108"/>
      <c r="AC30215" s="108"/>
    </row>
    <row r="30216" spans="19:29" x14ac:dyDescent="0.25">
      <c r="S30216" s="108"/>
      <c r="U30216" s="108"/>
      <c r="W30216" s="108"/>
      <c r="Y30216" s="108"/>
      <c r="AA30216" s="108"/>
      <c r="AC30216" s="108"/>
    </row>
    <row r="30217" spans="19:29" x14ac:dyDescent="0.25">
      <c r="S30217" s="109"/>
      <c r="U30217" s="109"/>
      <c r="W30217" s="109"/>
      <c r="Y30217" s="109"/>
      <c r="AA30217" s="109"/>
      <c r="AC30217" s="109"/>
    </row>
    <row r="30218" spans="19:29" x14ac:dyDescent="0.25">
      <c r="S30218" s="108"/>
      <c r="U30218" s="108"/>
      <c r="W30218" s="108"/>
      <c r="Y30218" s="108"/>
      <c r="AA30218" s="108"/>
      <c r="AC30218" s="108"/>
    </row>
    <row r="30219" spans="19:29" x14ac:dyDescent="0.25">
      <c r="S30219" s="108"/>
      <c r="U30219" s="108"/>
      <c r="W30219" s="108"/>
      <c r="Y30219" s="108"/>
      <c r="AA30219" s="108"/>
      <c r="AC30219" s="108"/>
    </row>
    <row r="30220" spans="19:29" x14ac:dyDescent="0.25">
      <c r="S30220" s="109"/>
      <c r="U30220" s="109"/>
      <c r="W30220" s="109"/>
      <c r="Y30220" s="109"/>
      <c r="AA30220" s="109"/>
      <c r="AC30220" s="109"/>
    </row>
    <row r="30221" spans="19:29" x14ac:dyDescent="0.25">
      <c r="S30221" s="108"/>
      <c r="U30221" s="108"/>
      <c r="W30221" s="108"/>
      <c r="Y30221" s="108"/>
      <c r="AA30221" s="108"/>
      <c r="AC30221" s="108"/>
    </row>
    <row r="30222" spans="19:29" x14ac:dyDescent="0.25">
      <c r="S30222" s="109"/>
      <c r="U30222" s="109"/>
      <c r="W30222" s="109"/>
      <c r="Y30222" s="109"/>
      <c r="AA30222" s="109"/>
      <c r="AC30222" s="109"/>
    </row>
    <row r="30223" spans="19:29" x14ac:dyDescent="0.25">
      <c r="S30223" s="108"/>
      <c r="U30223" s="108"/>
      <c r="W30223" s="108"/>
      <c r="Y30223" s="108"/>
      <c r="AA30223" s="108"/>
      <c r="AC30223" s="108"/>
    </row>
    <row r="30224" spans="19:29" x14ac:dyDescent="0.25">
      <c r="S30224" s="108"/>
      <c r="U30224" s="108"/>
      <c r="W30224" s="108"/>
      <c r="Y30224" s="108"/>
      <c r="AA30224" s="108"/>
      <c r="AC30224" s="108"/>
    </row>
    <row r="30225" spans="19:29" x14ac:dyDescent="0.25">
      <c r="S30225" s="108"/>
      <c r="U30225" s="108"/>
      <c r="W30225" s="108"/>
      <c r="Y30225" s="108"/>
      <c r="AA30225" s="108"/>
      <c r="AC30225" s="108"/>
    </row>
    <row r="30226" spans="19:29" x14ac:dyDescent="0.25">
      <c r="S30226" s="110"/>
      <c r="U30226" s="110"/>
      <c r="W30226" s="110"/>
      <c r="Y30226" s="110"/>
      <c r="AA30226" s="110"/>
      <c r="AC30226" s="110"/>
    </row>
    <row r="30227" spans="19:29" x14ac:dyDescent="0.25">
      <c r="S30227" s="110"/>
      <c r="U30227" s="110"/>
      <c r="W30227" s="110"/>
      <c r="Y30227" s="110"/>
      <c r="AA30227" s="110"/>
      <c r="AC30227" s="110"/>
    </row>
    <row r="30228" spans="19:29" x14ac:dyDescent="0.25">
      <c r="S30228" s="110"/>
      <c r="U30228" s="110"/>
      <c r="W30228" s="110"/>
      <c r="Y30228" s="110"/>
      <c r="AA30228" s="110"/>
      <c r="AC30228" s="110"/>
    </row>
    <row r="30229" spans="19:29" x14ac:dyDescent="0.25">
      <c r="S30229" s="110"/>
      <c r="U30229" s="110"/>
      <c r="W30229" s="110"/>
      <c r="Y30229" s="110"/>
      <c r="AA30229" s="110"/>
      <c r="AC30229" s="110"/>
    </row>
    <row r="30230" spans="19:29" x14ac:dyDescent="0.25">
      <c r="S30230" s="111"/>
      <c r="U30230" s="111"/>
      <c r="W30230" s="111"/>
      <c r="Y30230" s="111"/>
      <c r="AA30230" s="111"/>
      <c r="AC30230" s="111"/>
    </row>
    <row r="30231" spans="19:29" x14ac:dyDescent="0.25">
      <c r="S30231" s="107"/>
      <c r="U30231" s="107"/>
      <c r="W30231" s="107"/>
      <c r="Y30231" s="107"/>
      <c r="AA30231" s="107"/>
      <c r="AC30231" s="107"/>
    </row>
    <row r="30232" spans="19:29" x14ac:dyDescent="0.25">
      <c r="S30232" s="108"/>
      <c r="U30232" s="108"/>
      <c r="W30232" s="108"/>
      <c r="Y30232" s="108"/>
      <c r="AA30232" s="108"/>
      <c r="AC30232" s="108"/>
    </row>
    <row r="30233" spans="19:29" x14ac:dyDescent="0.25">
      <c r="S30233" s="108"/>
      <c r="U30233" s="108"/>
      <c r="W30233" s="108"/>
      <c r="Y30233" s="108"/>
      <c r="AA30233" s="108"/>
      <c r="AC30233" s="108"/>
    </row>
    <row r="30234" spans="19:29" x14ac:dyDescent="0.25">
      <c r="S30234" s="109"/>
      <c r="U30234" s="109"/>
      <c r="W30234" s="109"/>
      <c r="Y30234" s="109"/>
      <c r="AA30234" s="109"/>
      <c r="AC30234" s="109"/>
    </row>
    <row r="30235" spans="19:29" x14ac:dyDescent="0.25">
      <c r="S30235" s="108"/>
      <c r="U30235" s="108"/>
      <c r="W30235" s="108"/>
      <c r="Y30235" s="108"/>
      <c r="AA30235" s="108"/>
      <c r="AC30235" s="108"/>
    </row>
    <row r="30236" spans="19:29" x14ac:dyDescent="0.25">
      <c r="S30236" s="108"/>
      <c r="U30236" s="108"/>
      <c r="W30236" s="108"/>
      <c r="Y30236" s="108"/>
      <c r="AA30236" s="108"/>
      <c r="AC30236" s="108"/>
    </row>
    <row r="30237" spans="19:29" x14ac:dyDescent="0.25">
      <c r="S30237" s="109"/>
      <c r="U30237" s="109"/>
      <c r="W30237" s="109"/>
      <c r="Y30237" s="109"/>
      <c r="AA30237" s="109"/>
      <c r="AC30237" s="109"/>
    </row>
    <row r="30238" spans="19:29" x14ac:dyDescent="0.25">
      <c r="S30238" s="108"/>
      <c r="U30238" s="108"/>
      <c r="W30238" s="108"/>
      <c r="Y30238" s="108"/>
      <c r="AA30238" s="108"/>
      <c r="AC30238" s="108"/>
    </row>
    <row r="30239" spans="19:29" x14ac:dyDescent="0.25">
      <c r="S30239" s="109"/>
      <c r="U30239" s="109"/>
      <c r="W30239" s="109"/>
      <c r="Y30239" s="109"/>
      <c r="AA30239" s="109"/>
      <c r="AC30239" s="109"/>
    </row>
    <row r="30240" spans="19:29" x14ac:dyDescent="0.25">
      <c r="S30240" s="108"/>
      <c r="U30240" s="108"/>
      <c r="W30240" s="108"/>
      <c r="Y30240" s="108"/>
      <c r="AA30240" s="108"/>
      <c r="AC30240" s="108"/>
    </row>
    <row r="30241" spans="19:29" x14ac:dyDescent="0.25">
      <c r="S30241" s="108"/>
      <c r="U30241" s="108"/>
      <c r="W30241" s="108"/>
      <c r="Y30241" s="108"/>
      <c r="AA30241" s="108"/>
      <c r="AC30241" s="108"/>
    </row>
    <row r="30242" spans="19:29" x14ac:dyDescent="0.25">
      <c r="S30242" s="108"/>
      <c r="U30242" s="108"/>
      <c r="W30242" s="108"/>
      <c r="Y30242" s="108"/>
      <c r="AA30242" s="108"/>
      <c r="AC30242" s="108"/>
    </row>
    <row r="30243" spans="19:29" x14ac:dyDescent="0.25">
      <c r="S30243" s="110"/>
      <c r="U30243" s="110"/>
      <c r="W30243" s="110"/>
      <c r="Y30243" s="110"/>
      <c r="AA30243" s="110"/>
      <c r="AC30243" s="110"/>
    </row>
    <row r="30244" spans="19:29" x14ac:dyDescent="0.25">
      <c r="S30244" s="110"/>
      <c r="U30244" s="110"/>
      <c r="W30244" s="110"/>
      <c r="Y30244" s="110"/>
      <c r="AA30244" s="110"/>
      <c r="AC30244" s="110"/>
    </row>
    <row r="30245" spans="19:29" x14ac:dyDescent="0.25">
      <c r="S30245" s="110"/>
      <c r="U30245" s="110"/>
      <c r="W30245" s="110"/>
      <c r="Y30245" s="110"/>
      <c r="AA30245" s="110"/>
      <c r="AC30245" s="110"/>
    </row>
    <row r="30246" spans="19:29" x14ac:dyDescent="0.25">
      <c r="S30246" s="110"/>
      <c r="U30246" s="110"/>
      <c r="W30246" s="110"/>
      <c r="Y30246" s="110"/>
      <c r="AA30246" s="110"/>
      <c r="AC30246" s="110"/>
    </row>
    <row r="30247" spans="19:29" x14ac:dyDescent="0.25">
      <c r="S30247" s="111"/>
      <c r="U30247" s="111"/>
      <c r="W30247" s="111"/>
      <c r="Y30247" s="111"/>
      <c r="AA30247" s="111"/>
      <c r="AC30247" s="111"/>
    </row>
    <row r="30248" spans="19:29" x14ac:dyDescent="0.25">
      <c r="S30248" s="107"/>
      <c r="U30248" s="107"/>
      <c r="W30248" s="107"/>
      <c r="Y30248" s="107"/>
      <c r="AA30248" s="107"/>
      <c r="AC30248" s="107"/>
    </row>
    <row r="30249" spans="19:29" x14ac:dyDescent="0.25">
      <c r="S30249" s="108"/>
      <c r="U30249" s="108"/>
      <c r="W30249" s="108"/>
      <c r="Y30249" s="108"/>
      <c r="AA30249" s="108"/>
      <c r="AC30249" s="108"/>
    </row>
    <row r="30250" spans="19:29" x14ac:dyDescent="0.25">
      <c r="S30250" s="108"/>
      <c r="U30250" s="108"/>
      <c r="W30250" s="108"/>
      <c r="Y30250" s="108"/>
      <c r="AA30250" s="108"/>
      <c r="AC30250" s="108"/>
    </row>
    <row r="30251" spans="19:29" x14ac:dyDescent="0.25">
      <c r="S30251" s="109"/>
      <c r="U30251" s="109"/>
      <c r="W30251" s="109"/>
      <c r="Y30251" s="109"/>
      <c r="AA30251" s="109"/>
      <c r="AC30251" s="109"/>
    </row>
    <row r="30252" spans="19:29" x14ac:dyDescent="0.25">
      <c r="S30252" s="108"/>
      <c r="U30252" s="108"/>
      <c r="W30252" s="108"/>
      <c r="Y30252" s="108"/>
      <c r="AA30252" s="108"/>
      <c r="AC30252" s="108"/>
    </row>
    <row r="30253" spans="19:29" x14ac:dyDescent="0.25">
      <c r="S30253" s="108"/>
      <c r="U30253" s="108"/>
      <c r="W30253" s="108"/>
      <c r="Y30253" s="108"/>
      <c r="AA30253" s="108"/>
      <c r="AC30253" s="108"/>
    </row>
    <row r="30254" spans="19:29" x14ac:dyDescent="0.25">
      <c r="S30254" s="109"/>
      <c r="U30254" s="109"/>
      <c r="W30254" s="109"/>
      <c r="Y30254" s="109"/>
      <c r="AA30254" s="109"/>
      <c r="AC30254" s="109"/>
    </row>
    <row r="30255" spans="19:29" x14ac:dyDescent="0.25">
      <c r="S30255" s="108"/>
      <c r="U30255" s="108"/>
      <c r="W30255" s="108"/>
      <c r="Y30255" s="108"/>
      <c r="AA30255" s="108"/>
      <c r="AC30255" s="108"/>
    </row>
    <row r="30256" spans="19:29" x14ac:dyDescent="0.25">
      <c r="S30256" s="109"/>
      <c r="U30256" s="109"/>
      <c r="W30256" s="109"/>
      <c r="Y30256" s="109"/>
      <c r="AA30256" s="109"/>
      <c r="AC30256" s="109"/>
    </row>
    <row r="30257" spans="19:29" x14ac:dyDescent="0.25">
      <c r="S30257" s="108"/>
      <c r="U30257" s="108"/>
      <c r="W30257" s="108"/>
      <c r="Y30257" s="108"/>
      <c r="AA30257" s="108"/>
      <c r="AC30257" s="108"/>
    </row>
    <row r="30258" spans="19:29" x14ac:dyDescent="0.25">
      <c r="S30258" s="108"/>
      <c r="U30258" s="108"/>
      <c r="W30258" s="108"/>
      <c r="Y30258" s="108"/>
      <c r="AA30258" s="108"/>
      <c r="AC30258" s="108"/>
    </row>
    <row r="30259" spans="19:29" x14ac:dyDescent="0.25">
      <c r="S30259" s="108"/>
      <c r="U30259" s="108"/>
      <c r="W30259" s="108"/>
      <c r="Y30259" s="108"/>
      <c r="AA30259" s="108"/>
      <c r="AC30259" s="108"/>
    </row>
    <row r="30260" spans="19:29" x14ac:dyDescent="0.25">
      <c r="S30260" s="110"/>
      <c r="U30260" s="110"/>
      <c r="W30260" s="110"/>
      <c r="Y30260" s="110"/>
      <c r="AA30260" s="110"/>
      <c r="AC30260" s="110"/>
    </row>
    <row r="30261" spans="19:29" x14ac:dyDescent="0.25">
      <c r="S30261" s="110"/>
      <c r="U30261" s="110"/>
      <c r="W30261" s="110"/>
      <c r="Y30261" s="110"/>
      <c r="AA30261" s="110"/>
      <c r="AC30261" s="110"/>
    </row>
    <row r="30262" spans="19:29" x14ac:dyDescent="0.25">
      <c r="S30262" s="110"/>
      <c r="U30262" s="110"/>
      <c r="W30262" s="110"/>
      <c r="Y30262" s="110"/>
      <c r="AA30262" s="110"/>
      <c r="AC30262" s="110"/>
    </row>
    <row r="30263" spans="19:29" x14ac:dyDescent="0.25">
      <c r="S30263" s="110"/>
      <c r="U30263" s="110"/>
      <c r="W30263" s="110"/>
      <c r="Y30263" s="110"/>
      <c r="AA30263" s="110"/>
      <c r="AC30263" s="110"/>
    </row>
    <row r="30264" spans="19:29" x14ac:dyDescent="0.25">
      <c r="S30264" s="111"/>
      <c r="U30264" s="111"/>
      <c r="W30264" s="111"/>
      <c r="Y30264" s="111"/>
      <c r="AA30264" s="111"/>
      <c r="AC30264" s="111"/>
    </row>
    <row r="30265" spans="19:29" x14ac:dyDescent="0.25">
      <c r="S30265" s="107"/>
      <c r="U30265" s="107"/>
      <c r="W30265" s="107"/>
      <c r="Y30265" s="107"/>
      <c r="AA30265" s="107"/>
      <c r="AC30265" s="107"/>
    </row>
    <row r="30266" spans="19:29" x14ac:dyDescent="0.25">
      <c r="S30266" s="108"/>
      <c r="U30266" s="108"/>
      <c r="W30266" s="108"/>
      <c r="Y30266" s="108"/>
      <c r="AA30266" s="108"/>
      <c r="AC30266" s="108"/>
    </row>
    <row r="30267" spans="19:29" x14ac:dyDescent="0.25">
      <c r="S30267" s="108"/>
      <c r="U30267" s="108"/>
      <c r="W30267" s="108"/>
      <c r="Y30267" s="108"/>
      <c r="AA30267" s="108"/>
      <c r="AC30267" s="108"/>
    </row>
    <row r="30268" spans="19:29" x14ac:dyDescent="0.25">
      <c r="S30268" s="109"/>
      <c r="U30268" s="109"/>
      <c r="W30268" s="109"/>
      <c r="Y30268" s="109"/>
      <c r="AA30268" s="109"/>
      <c r="AC30268" s="109"/>
    </row>
    <row r="30269" spans="19:29" x14ac:dyDescent="0.25">
      <c r="S30269" s="108"/>
      <c r="U30269" s="108"/>
      <c r="W30269" s="108"/>
      <c r="Y30269" s="108"/>
      <c r="AA30269" s="108"/>
      <c r="AC30269" s="108"/>
    </row>
    <row r="30270" spans="19:29" x14ac:dyDescent="0.25">
      <c r="S30270" s="108"/>
      <c r="U30270" s="108"/>
      <c r="W30270" s="108"/>
      <c r="Y30270" s="108"/>
      <c r="AA30270" s="108"/>
      <c r="AC30270" s="108"/>
    </row>
    <row r="30271" spans="19:29" x14ac:dyDescent="0.25">
      <c r="S30271" s="109"/>
      <c r="U30271" s="109"/>
      <c r="W30271" s="109"/>
      <c r="Y30271" s="109"/>
      <c r="AA30271" s="109"/>
      <c r="AC30271" s="109"/>
    </row>
    <row r="30272" spans="19:29" x14ac:dyDescent="0.25">
      <c r="S30272" s="108"/>
      <c r="U30272" s="108"/>
      <c r="W30272" s="108"/>
      <c r="Y30272" s="108"/>
      <c r="AA30272" s="108"/>
      <c r="AC30272" s="108"/>
    </row>
    <row r="30273" spans="19:29" x14ac:dyDescent="0.25">
      <c r="S30273" s="109"/>
      <c r="U30273" s="109"/>
      <c r="W30273" s="109"/>
      <c r="Y30273" s="109"/>
      <c r="AA30273" s="109"/>
      <c r="AC30273" s="109"/>
    </row>
    <row r="30274" spans="19:29" x14ac:dyDescent="0.25">
      <c r="S30274" s="108"/>
      <c r="U30274" s="108"/>
      <c r="W30274" s="108"/>
      <c r="Y30274" s="108"/>
      <c r="AA30274" s="108"/>
      <c r="AC30274" s="108"/>
    </row>
    <row r="30275" spans="19:29" x14ac:dyDescent="0.25">
      <c r="S30275" s="108"/>
      <c r="U30275" s="108"/>
      <c r="W30275" s="108"/>
      <c r="Y30275" s="108"/>
      <c r="AA30275" s="108"/>
      <c r="AC30275" s="108"/>
    </row>
    <row r="30276" spans="19:29" x14ac:dyDescent="0.25">
      <c r="S30276" s="108"/>
      <c r="U30276" s="108"/>
      <c r="W30276" s="108"/>
      <c r="Y30276" s="108"/>
      <c r="AA30276" s="108"/>
      <c r="AC30276" s="108"/>
    </row>
    <row r="30277" spans="19:29" x14ac:dyDescent="0.25">
      <c r="S30277" s="110"/>
      <c r="U30277" s="110"/>
      <c r="W30277" s="110"/>
      <c r="Y30277" s="110"/>
      <c r="AA30277" s="110"/>
      <c r="AC30277" s="110"/>
    </row>
    <row r="30278" spans="19:29" x14ac:dyDescent="0.25">
      <c r="S30278" s="110"/>
      <c r="U30278" s="110"/>
      <c r="W30278" s="110"/>
      <c r="Y30278" s="110"/>
      <c r="AA30278" s="110"/>
      <c r="AC30278" s="110"/>
    </row>
    <row r="30279" spans="19:29" x14ac:dyDescent="0.25">
      <c r="S30279" s="110"/>
      <c r="U30279" s="110"/>
      <c r="W30279" s="110"/>
      <c r="Y30279" s="110"/>
      <c r="AA30279" s="110"/>
      <c r="AC30279" s="110"/>
    </row>
    <row r="30280" spans="19:29" x14ac:dyDescent="0.25">
      <c r="S30280" s="110"/>
      <c r="U30280" s="110"/>
      <c r="W30280" s="110"/>
      <c r="Y30280" s="110"/>
      <c r="AA30280" s="110"/>
      <c r="AC30280" s="110"/>
    </row>
    <row r="30281" spans="19:29" x14ac:dyDescent="0.25">
      <c r="S30281" s="111"/>
      <c r="U30281" s="111"/>
      <c r="W30281" s="111"/>
      <c r="Y30281" s="111"/>
      <c r="AA30281" s="111"/>
      <c r="AC30281" s="111"/>
    </row>
    <row r="30282" spans="19:29" x14ac:dyDescent="0.25">
      <c r="S30282" s="107"/>
      <c r="U30282" s="107"/>
      <c r="W30282" s="107"/>
      <c r="Y30282" s="107"/>
      <c r="AA30282" s="107"/>
      <c r="AC30282" s="107"/>
    </row>
    <row r="30283" spans="19:29" x14ac:dyDescent="0.25">
      <c r="S30283" s="108"/>
      <c r="U30283" s="108"/>
      <c r="W30283" s="108"/>
      <c r="Y30283" s="108"/>
      <c r="AA30283" s="108"/>
      <c r="AC30283" s="108"/>
    </row>
    <row r="30284" spans="19:29" x14ac:dyDescent="0.25">
      <c r="S30284" s="108"/>
      <c r="U30284" s="108"/>
      <c r="W30284" s="108"/>
      <c r="Y30284" s="108"/>
      <c r="AA30284" s="108"/>
      <c r="AC30284" s="108"/>
    </row>
    <row r="30285" spans="19:29" x14ac:dyDescent="0.25">
      <c r="S30285" s="109"/>
      <c r="U30285" s="109"/>
      <c r="W30285" s="109"/>
      <c r="Y30285" s="109"/>
      <c r="AA30285" s="109"/>
      <c r="AC30285" s="109"/>
    </row>
    <row r="30286" spans="19:29" x14ac:dyDescent="0.25">
      <c r="S30286" s="108"/>
      <c r="U30286" s="108"/>
      <c r="W30286" s="108"/>
      <c r="Y30286" s="108"/>
      <c r="AA30286" s="108"/>
      <c r="AC30286" s="108"/>
    </row>
    <row r="30287" spans="19:29" x14ac:dyDescent="0.25">
      <c r="S30287" s="108"/>
      <c r="U30287" s="108"/>
      <c r="W30287" s="108"/>
      <c r="Y30287" s="108"/>
      <c r="AA30287" s="108"/>
      <c r="AC30287" s="108"/>
    </row>
    <row r="30288" spans="19:29" x14ac:dyDescent="0.25">
      <c r="S30288" s="109"/>
      <c r="U30288" s="109"/>
      <c r="W30288" s="109"/>
      <c r="Y30288" s="109"/>
      <c r="AA30288" s="109"/>
      <c r="AC30288" s="109"/>
    </row>
    <row r="30289" spans="19:29" x14ac:dyDescent="0.25">
      <c r="S30289" s="108"/>
      <c r="U30289" s="108"/>
      <c r="W30289" s="108"/>
      <c r="Y30289" s="108"/>
      <c r="AA30289" s="108"/>
      <c r="AC30289" s="108"/>
    </row>
    <row r="30290" spans="19:29" x14ac:dyDescent="0.25">
      <c r="S30290" s="109"/>
      <c r="U30290" s="109"/>
      <c r="W30290" s="109"/>
      <c r="Y30290" s="109"/>
      <c r="AA30290" s="109"/>
      <c r="AC30290" s="109"/>
    </row>
    <row r="30291" spans="19:29" x14ac:dyDescent="0.25">
      <c r="S30291" s="108"/>
      <c r="U30291" s="108"/>
      <c r="W30291" s="108"/>
      <c r="Y30291" s="108"/>
      <c r="AA30291" s="108"/>
      <c r="AC30291" s="108"/>
    </row>
    <row r="30292" spans="19:29" x14ac:dyDescent="0.25">
      <c r="S30292" s="108"/>
      <c r="U30292" s="108"/>
      <c r="W30292" s="108"/>
      <c r="Y30292" s="108"/>
      <c r="AA30292" s="108"/>
      <c r="AC30292" s="108"/>
    </row>
    <row r="30293" spans="19:29" x14ac:dyDescent="0.25">
      <c r="S30293" s="108"/>
      <c r="U30293" s="108"/>
      <c r="W30293" s="108"/>
      <c r="Y30293" s="108"/>
      <c r="AA30293" s="108"/>
      <c r="AC30293" s="108"/>
    </row>
    <row r="30294" spans="19:29" x14ac:dyDescent="0.25">
      <c r="S30294" s="110"/>
      <c r="U30294" s="110"/>
      <c r="W30294" s="110"/>
      <c r="Y30294" s="110"/>
      <c r="AA30294" s="110"/>
      <c r="AC30294" s="110"/>
    </row>
    <row r="30295" spans="19:29" x14ac:dyDescent="0.25">
      <c r="S30295" s="110"/>
      <c r="U30295" s="110"/>
      <c r="W30295" s="110"/>
      <c r="Y30295" s="110"/>
      <c r="AA30295" s="110"/>
      <c r="AC30295" s="110"/>
    </row>
    <row r="30296" spans="19:29" x14ac:dyDescent="0.25">
      <c r="S30296" s="110"/>
      <c r="U30296" s="110"/>
      <c r="W30296" s="110"/>
      <c r="Y30296" s="110"/>
      <c r="AA30296" s="110"/>
      <c r="AC30296" s="110"/>
    </row>
    <row r="30297" spans="19:29" x14ac:dyDescent="0.25">
      <c r="S30297" s="110"/>
      <c r="U30297" s="110"/>
      <c r="W30297" s="110"/>
      <c r="Y30297" s="110"/>
      <c r="AA30297" s="110"/>
      <c r="AC30297" s="110"/>
    </row>
    <row r="30298" spans="19:29" x14ac:dyDescent="0.25">
      <c r="S30298" s="111"/>
      <c r="U30298" s="111"/>
      <c r="W30298" s="111"/>
      <c r="Y30298" s="111"/>
      <c r="AA30298" s="111"/>
      <c r="AC30298" s="111"/>
    </row>
    <row r="30299" spans="19:29" x14ac:dyDescent="0.25">
      <c r="S30299" s="107"/>
      <c r="U30299" s="107"/>
      <c r="W30299" s="107"/>
      <c r="Y30299" s="107"/>
      <c r="AA30299" s="107"/>
      <c r="AC30299" s="107"/>
    </row>
    <row r="30300" spans="19:29" x14ac:dyDescent="0.25">
      <c r="S30300" s="108"/>
      <c r="U30300" s="108"/>
      <c r="W30300" s="108"/>
      <c r="Y30300" s="108"/>
      <c r="AA30300" s="108"/>
      <c r="AC30300" s="108"/>
    </row>
    <row r="30301" spans="19:29" x14ac:dyDescent="0.25">
      <c r="S30301" s="108"/>
      <c r="U30301" s="108"/>
      <c r="W30301" s="108"/>
      <c r="Y30301" s="108"/>
      <c r="AA30301" s="108"/>
      <c r="AC30301" s="108"/>
    </row>
    <row r="30302" spans="19:29" x14ac:dyDescent="0.25">
      <c r="S30302" s="109"/>
      <c r="U30302" s="109"/>
      <c r="W30302" s="109"/>
      <c r="Y30302" s="109"/>
      <c r="AA30302" s="109"/>
      <c r="AC30302" s="109"/>
    </row>
    <row r="30303" spans="19:29" x14ac:dyDescent="0.25">
      <c r="S30303" s="108"/>
      <c r="U30303" s="108"/>
      <c r="W30303" s="108"/>
      <c r="Y30303" s="108"/>
      <c r="AA30303" s="108"/>
      <c r="AC30303" s="108"/>
    </row>
    <row r="30304" spans="19:29" x14ac:dyDescent="0.25">
      <c r="S30304" s="108"/>
      <c r="U30304" s="108"/>
      <c r="W30304" s="108"/>
      <c r="Y30304" s="108"/>
      <c r="AA30304" s="108"/>
      <c r="AC30304" s="108"/>
    </row>
    <row r="30305" spans="19:29" x14ac:dyDescent="0.25">
      <c r="S30305" s="109"/>
      <c r="U30305" s="109"/>
      <c r="W30305" s="109"/>
      <c r="Y30305" s="109"/>
      <c r="AA30305" s="109"/>
      <c r="AC30305" s="109"/>
    </row>
    <row r="30306" spans="19:29" x14ac:dyDescent="0.25">
      <c r="S30306" s="108"/>
      <c r="U30306" s="108"/>
      <c r="W30306" s="108"/>
      <c r="Y30306" s="108"/>
      <c r="AA30306" s="108"/>
      <c r="AC30306" s="108"/>
    </row>
    <row r="30307" spans="19:29" x14ac:dyDescent="0.25">
      <c r="S30307" s="109"/>
      <c r="U30307" s="109"/>
      <c r="W30307" s="109"/>
      <c r="Y30307" s="109"/>
      <c r="AA30307" s="109"/>
      <c r="AC30307" s="109"/>
    </row>
    <row r="30308" spans="19:29" x14ac:dyDescent="0.25">
      <c r="S30308" s="108"/>
      <c r="U30308" s="108"/>
      <c r="W30308" s="108"/>
      <c r="Y30308" s="108"/>
      <c r="AA30308" s="108"/>
      <c r="AC30308" s="108"/>
    </row>
    <row r="30309" spans="19:29" x14ac:dyDescent="0.25">
      <c r="S30309" s="108"/>
      <c r="U30309" s="108"/>
      <c r="W30309" s="108"/>
      <c r="Y30309" s="108"/>
      <c r="AA30309" s="108"/>
      <c r="AC30309" s="108"/>
    </row>
    <row r="30310" spans="19:29" x14ac:dyDescent="0.25">
      <c r="S30310" s="108"/>
      <c r="U30310" s="108"/>
      <c r="W30310" s="108"/>
      <c r="Y30310" s="108"/>
      <c r="AA30310" s="108"/>
      <c r="AC30310" s="108"/>
    </row>
    <row r="30311" spans="19:29" x14ac:dyDescent="0.25">
      <c r="S30311" s="110"/>
      <c r="U30311" s="110"/>
      <c r="W30311" s="110"/>
      <c r="Y30311" s="110"/>
      <c r="AA30311" s="110"/>
      <c r="AC30311" s="110"/>
    </row>
    <row r="30312" spans="19:29" x14ac:dyDescent="0.25">
      <c r="S30312" s="110"/>
      <c r="U30312" s="110"/>
      <c r="W30312" s="110"/>
      <c r="Y30312" s="110"/>
      <c r="AA30312" s="110"/>
      <c r="AC30312" s="110"/>
    </row>
    <row r="30313" spans="19:29" x14ac:dyDescent="0.25">
      <c r="S30313" s="110"/>
      <c r="U30313" s="110"/>
      <c r="W30313" s="110"/>
      <c r="Y30313" s="110"/>
      <c r="AA30313" s="110"/>
      <c r="AC30313" s="110"/>
    </row>
    <row r="30314" spans="19:29" x14ac:dyDescent="0.25">
      <c r="S30314" s="110"/>
      <c r="U30314" s="110"/>
      <c r="W30314" s="110"/>
      <c r="Y30314" s="110"/>
      <c r="AA30314" s="110"/>
      <c r="AC30314" s="110"/>
    </row>
    <row r="30315" spans="19:29" x14ac:dyDescent="0.25">
      <c r="S30315" s="111"/>
      <c r="U30315" s="111"/>
      <c r="W30315" s="111"/>
      <c r="Y30315" s="111"/>
      <c r="AA30315" s="111"/>
      <c r="AC30315" s="111"/>
    </row>
    <row r="30316" spans="19:29" x14ac:dyDescent="0.25">
      <c r="S30316" s="107"/>
      <c r="U30316" s="107"/>
      <c r="W30316" s="107"/>
      <c r="Y30316" s="107"/>
      <c r="AA30316" s="107"/>
      <c r="AC30316" s="107"/>
    </row>
    <row r="30317" spans="19:29" x14ac:dyDescent="0.25">
      <c r="S30317" s="108"/>
      <c r="U30317" s="108"/>
      <c r="W30317" s="108"/>
      <c r="Y30317" s="108"/>
      <c r="AA30317" s="108"/>
      <c r="AC30317" s="108"/>
    </row>
    <row r="30318" spans="19:29" x14ac:dyDescent="0.25">
      <c r="S30318" s="108"/>
      <c r="U30318" s="108"/>
      <c r="W30318" s="108"/>
      <c r="Y30318" s="108"/>
      <c r="AA30318" s="108"/>
      <c r="AC30318" s="108"/>
    </row>
    <row r="30319" spans="19:29" x14ac:dyDescent="0.25">
      <c r="S30319" s="109"/>
      <c r="U30319" s="109"/>
      <c r="W30319" s="109"/>
      <c r="Y30319" s="109"/>
      <c r="AA30319" s="109"/>
      <c r="AC30319" s="109"/>
    </row>
    <row r="30320" spans="19:29" x14ac:dyDescent="0.25">
      <c r="S30320" s="108"/>
      <c r="U30320" s="108"/>
      <c r="W30320" s="108"/>
      <c r="Y30320" s="108"/>
      <c r="AA30320" s="108"/>
      <c r="AC30320" s="108"/>
    </row>
    <row r="30321" spans="19:29" x14ac:dyDescent="0.25">
      <c r="S30321" s="108"/>
      <c r="U30321" s="108"/>
      <c r="W30321" s="108"/>
      <c r="Y30321" s="108"/>
      <c r="AA30321" s="108"/>
      <c r="AC30321" s="108"/>
    </row>
    <row r="30322" spans="19:29" x14ac:dyDescent="0.25">
      <c r="S30322" s="109"/>
      <c r="U30322" s="109"/>
      <c r="W30322" s="109"/>
      <c r="Y30322" s="109"/>
      <c r="AA30322" s="109"/>
      <c r="AC30322" s="109"/>
    </row>
    <row r="30323" spans="19:29" x14ac:dyDescent="0.25">
      <c r="S30323" s="108"/>
      <c r="U30323" s="108"/>
      <c r="W30323" s="108"/>
      <c r="Y30323" s="108"/>
      <c r="AA30323" s="108"/>
      <c r="AC30323" s="108"/>
    </row>
    <row r="30324" spans="19:29" x14ac:dyDescent="0.25">
      <c r="S30324" s="109"/>
      <c r="U30324" s="109"/>
      <c r="W30324" s="109"/>
      <c r="Y30324" s="109"/>
      <c r="AA30324" s="109"/>
      <c r="AC30324" s="109"/>
    </row>
    <row r="30325" spans="19:29" x14ac:dyDescent="0.25">
      <c r="S30325" s="108"/>
      <c r="U30325" s="108"/>
      <c r="W30325" s="108"/>
      <c r="Y30325" s="108"/>
      <c r="AA30325" s="108"/>
      <c r="AC30325" s="108"/>
    </row>
    <row r="30326" spans="19:29" x14ac:dyDescent="0.25">
      <c r="S30326" s="108"/>
      <c r="U30326" s="108"/>
      <c r="W30326" s="108"/>
      <c r="Y30326" s="108"/>
      <c r="AA30326" s="108"/>
      <c r="AC30326" s="108"/>
    </row>
    <row r="30327" spans="19:29" x14ac:dyDescent="0.25">
      <c r="S30327" s="108"/>
      <c r="U30327" s="108"/>
      <c r="W30327" s="108"/>
      <c r="Y30327" s="108"/>
      <c r="AA30327" s="108"/>
      <c r="AC30327" s="108"/>
    </row>
    <row r="30328" spans="19:29" x14ac:dyDescent="0.25">
      <c r="S30328" s="110"/>
      <c r="U30328" s="110"/>
      <c r="W30328" s="110"/>
      <c r="Y30328" s="110"/>
      <c r="AA30328" s="110"/>
      <c r="AC30328" s="110"/>
    </row>
    <row r="30329" spans="19:29" x14ac:dyDescent="0.25">
      <c r="S30329" s="110"/>
      <c r="U30329" s="110"/>
      <c r="W30329" s="110"/>
      <c r="Y30329" s="110"/>
      <c r="AA30329" s="110"/>
      <c r="AC30329" s="110"/>
    </row>
    <row r="30330" spans="19:29" x14ac:dyDescent="0.25">
      <c r="S30330" s="110"/>
      <c r="U30330" s="110"/>
      <c r="W30330" s="110"/>
      <c r="Y30330" s="110"/>
      <c r="AA30330" s="110"/>
      <c r="AC30330" s="110"/>
    </row>
    <row r="30331" spans="19:29" x14ac:dyDescent="0.25">
      <c r="S30331" s="110"/>
      <c r="U30331" s="110"/>
      <c r="W30331" s="110"/>
      <c r="Y30331" s="110"/>
      <c r="AA30331" s="110"/>
      <c r="AC30331" s="110"/>
    </row>
    <row r="30332" spans="19:29" x14ac:dyDescent="0.25">
      <c r="S30332" s="111"/>
      <c r="U30332" s="111"/>
      <c r="W30332" s="111"/>
      <c r="Y30332" s="111"/>
      <c r="AA30332" s="111"/>
      <c r="AC30332" s="111"/>
    </row>
    <row r="30333" spans="19:29" x14ac:dyDescent="0.25">
      <c r="S30333" s="107"/>
      <c r="U30333" s="107"/>
      <c r="W30333" s="107"/>
      <c r="Y30333" s="107"/>
      <c r="AA30333" s="107"/>
      <c r="AC30333" s="107"/>
    </row>
    <row r="30334" spans="19:29" x14ac:dyDescent="0.25">
      <c r="S30334" s="108"/>
      <c r="U30334" s="108"/>
      <c r="W30334" s="108"/>
      <c r="Y30334" s="108"/>
      <c r="AA30334" s="108"/>
      <c r="AC30334" s="108"/>
    </row>
    <row r="30335" spans="19:29" x14ac:dyDescent="0.25">
      <c r="S30335" s="108"/>
      <c r="U30335" s="108"/>
      <c r="W30335" s="108"/>
      <c r="Y30335" s="108"/>
      <c r="AA30335" s="108"/>
      <c r="AC30335" s="108"/>
    </row>
    <row r="30336" spans="19:29" x14ac:dyDescent="0.25">
      <c r="S30336" s="109"/>
      <c r="U30336" s="109"/>
      <c r="W30336" s="109"/>
      <c r="Y30336" s="109"/>
      <c r="AA30336" s="109"/>
      <c r="AC30336" s="109"/>
    </row>
    <row r="30337" spans="19:29" x14ac:dyDescent="0.25">
      <c r="S30337" s="108"/>
      <c r="U30337" s="108"/>
      <c r="W30337" s="108"/>
      <c r="Y30337" s="108"/>
      <c r="AA30337" s="108"/>
      <c r="AC30337" s="108"/>
    </row>
    <row r="30338" spans="19:29" x14ac:dyDescent="0.25">
      <c r="S30338" s="108"/>
      <c r="U30338" s="108"/>
      <c r="W30338" s="108"/>
      <c r="Y30338" s="108"/>
      <c r="AA30338" s="108"/>
      <c r="AC30338" s="108"/>
    </row>
    <row r="30339" spans="19:29" x14ac:dyDescent="0.25">
      <c r="S30339" s="109"/>
      <c r="U30339" s="109"/>
      <c r="W30339" s="109"/>
      <c r="Y30339" s="109"/>
      <c r="AA30339" s="109"/>
      <c r="AC30339" s="109"/>
    </row>
    <row r="30340" spans="19:29" x14ac:dyDescent="0.25">
      <c r="S30340" s="108"/>
      <c r="U30340" s="108"/>
      <c r="W30340" s="108"/>
      <c r="Y30340" s="108"/>
      <c r="AA30340" s="108"/>
      <c r="AC30340" s="108"/>
    </row>
    <row r="30341" spans="19:29" x14ac:dyDescent="0.25">
      <c r="S30341" s="109"/>
      <c r="U30341" s="109"/>
      <c r="W30341" s="109"/>
      <c r="Y30341" s="109"/>
      <c r="AA30341" s="109"/>
      <c r="AC30341" s="109"/>
    </row>
    <row r="30342" spans="19:29" x14ac:dyDescent="0.25">
      <c r="S30342" s="108"/>
      <c r="U30342" s="108"/>
      <c r="W30342" s="108"/>
      <c r="Y30342" s="108"/>
      <c r="AA30342" s="108"/>
      <c r="AC30342" s="108"/>
    </row>
    <row r="30343" spans="19:29" x14ac:dyDescent="0.25">
      <c r="S30343" s="108"/>
      <c r="U30343" s="108"/>
      <c r="W30343" s="108"/>
      <c r="Y30343" s="108"/>
      <c r="AA30343" s="108"/>
      <c r="AC30343" s="108"/>
    </row>
    <row r="30344" spans="19:29" x14ac:dyDescent="0.25">
      <c r="S30344" s="108"/>
      <c r="U30344" s="108"/>
      <c r="W30344" s="108"/>
      <c r="Y30344" s="108"/>
      <c r="AA30344" s="108"/>
      <c r="AC30344" s="108"/>
    </row>
    <row r="30345" spans="19:29" x14ac:dyDescent="0.25">
      <c r="S30345" s="110"/>
      <c r="U30345" s="110"/>
      <c r="W30345" s="110"/>
      <c r="Y30345" s="110"/>
      <c r="AA30345" s="110"/>
      <c r="AC30345" s="110"/>
    </row>
    <row r="30346" spans="19:29" x14ac:dyDescent="0.25">
      <c r="S30346" s="110"/>
      <c r="U30346" s="110"/>
      <c r="W30346" s="110"/>
      <c r="Y30346" s="110"/>
      <c r="AA30346" s="110"/>
      <c r="AC30346" s="110"/>
    </row>
    <row r="30347" spans="19:29" x14ac:dyDescent="0.25">
      <c r="S30347" s="110"/>
      <c r="U30347" s="110"/>
      <c r="W30347" s="110"/>
      <c r="Y30347" s="110"/>
      <c r="AA30347" s="110"/>
      <c r="AC30347" s="110"/>
    </row>
    <row r="30348" spans="19:29" x14ac:dyDescent="0.25">
      <c r="S30348" s="110"/>
      <c r="U30348" s="110"/>
      <c r="W30348" s="110"/>
      <c r="Y30348" s="110"/>
      <c r="AA30348" s="110"/>
      <c r="AC30348" s="110"/>
    </row>
    <row r="30349" spans="19:29" x14ac:dyDescent="0.25">
      <c r="S30349" s="111"/>
      <c r="U30349" s="111"/>
      <c r="W30349" s="111"/>
      <c r="Y30349" s="111"/>
      <c r="AA30349" s="111"/>
      <c r="AC30349" s="111"/>
    </row>
    <row r="30350" spans="19:29" x14ac:dyDescent="0.25">
      <c r="S30350" s="107"/>
      <c r="U30350" s="107"/>
      <c r="W30350" s="107"/>
      <c r="Y30350" s="107"/>
      <c r="AA30350" s="107"/>
      <c r="AC30350" s="107"/>
    </row>
    <row r="30351" spans="19:29" x14ac:dyDescent="0.25">
      <c r="S30351" s="108"/>
      <c r="U30351" s="108"/>
      <c r="W30351" s="108"/>
      <c r="Y30351" s="108"/>
      <c r="AA30351" s="108"/>
      <c r="AC30351" s="108"/>
    </row>
    <row r="30352" spans="19:29" x14ac:dyDescent="0.25">
      <c r="S30352" s="108"/>
      <c r="U30352" s="108"/>
      <c r="W30352" s="108"/>
      <c r="Y30352" s="108"/>
      <c r="AA30352" s="108"/>
      <c r="AC30352" s="108"/>
    </row>
    <row r="30353" spans="19:29" x14ac:dyDescent="0.25">
      <c r="S30353" s="109"/>
      <c r="U30353" s="109"/>
      <c r="W30353" s="109"/>
      <c r="Y30353" s="109"/>
      <c r="AA30353" s="109"/>
      <c r="AC30353" s="109"/>
    </row>
    <row r="30354" spans="19:29" x14ac:dyDescent="0.25">
      <c r="S30354" s="108"/>
      <c r="U30354" s="108"/>
      <c r="W30354" s="108"/>
      <c r="Y30354" s="108"/>
      <c r="AA30354" s="108"/>
      <c r="AC30354" s="108"/>
    </row>
    <row r="30355" spans="19:29" x14ac:dyDescent="0.25">
      <c r="S30355" s="108"/>
      <c r="U30355" s="108"/>
      <c r="W30355" s="108"/>
      <c r="Y30355" s="108"/>
      <c r="AA30355" s="108"/>
      <c r="AC30355" s="108"/>
    </row>
    <row r="30356" spans="19:29" x14ac:dyDescent="0.25">
      <c r="S30356" s="109"/>
      <c r="U30356" s="109"/>
      <c r="W30356" s="109"/>
      <c r="Y30356" s="109"/>
      <c r="AA30356" s="109"/>
      <c r="AC30356" s="109"/>
    </row>
    <row r="30357" spans="19:29" x14ac:dyDescent="0.25">
      <c r="S30357" s="108"/>
      <c r="U30357" s="108"/>
      <c r="W30357" s="108"/>
      <c r="Y30357" s="108"/>
      <c r="AA30357" s="108"/>
      <c r="AC30357" s="108"/>
    </row>
    <row r="30358" spans="19:29" x14ac:dyDescent="0.25">
      <c r="S30358" s="109"/>
      <c r="U30358" s="109"/>
      <c r="W30358" s="109"/>
      <c r="Y30358" s="109"/>
      <c r="AA30358" s="109"/>
      <c r="AC30358" s="109"/>
    </row>
    <row r="30359" spans="19:29" x14ac:dyDescent="0.25">
      <c r="S30359" s="108"/>
      <c r="U30359" s="108"/>
      <c r="W30359" s="108"/>
      <c r="Y30359" s="108"/>
      <c r="AA30359" s="108"/>
      <c r="AC30359" s="108"/>
    </row>
    <row r="30360" spans="19:29" x14ac:dyDescent="0.25">
      <c r="S30360" s="108"/>
      <c r="U30360" s="108"/>
      <c r="W30360" s="108"/>
      <c r="Y30360" s="108"/>
      <c r="AA30360" s="108"/>
      <c r="AC30360" s="108"/>
    </row>
    <row r="30361" spans="19:29" x14ac:dyDescent="0.25">
      <c r="S30361" s="108"/>
      <c r="U30361" s="108"/>
      <c r="W30361" s="108"/>
      <c r="Y30361" s="108"/>
      <c r="AA30361" s="108"/>
      <c r="AC30361" s="108"/>
    </row>
    <row r="30362" spans="19:29" x14ac:dyDescent="0.25">
      <c r="S30362" s="110"/>
      <c r="U30362" s="110"/>
      <c r="W30362" s="110"/>
      <c r="Y30362" s="110"/>
      <c r="AA30362" s="110"/>
      <c r="AC30362" s="110"/>
    </row>
    <row r="30363" spans="19:29" x14ac:dyDescent="0.25">
      <c r="S30363" s="110"/>
      <c r="U30363" s="110"/>
      <c r="W30363" s="110"/>
      <c r="Y30363" s="110"/>
      <c r="AA30363" s="110"/>
      <c r="AC30363" s="110"/>
    </row>
    <row r="30364" spans="19:29" x14ac:dyDescent="0.25">
      <c r="S30364" s="110"/>
      <c r="U30364" s="110"/>
      <c r="W30364" s="110"/>
      <c r="Y30364" s="110"/>
      <c r="AA30364" s="110"/>
      <c r="AC30364" s="110"/>
    </row>
    <row r="30365" spans="19:29" x14ac:dyDescent="0.25">
      <c r="S30365" s="110"/>
      <c r="U30365" s="110"/>
      <c r="W30365" s="110"/>
      <c r="Y30365" s="110"/>
      <c r="AA30365" s="110"/>
      <c r="AC30365" s="110"/>
    </row>
    <row r="30366" spans="19:29" x14ac:dyDescent="0.25">
      <c r="S30366" s="111"/>
      <c r="U30366" s="111"/>
      <c r="W30366" s="111"/>
      <c r="Y30366" s="111"/>
      <c r="AA30366" s="111"/>
      <c r="AC30366" s="111"/>
    </row>
    <row r="30367" spans="19:29" x14ac:dyDescent="0.25">
      <c r="S30367" s="107"/>
      <c r="U30367" s="107"/>
      <c r="W30367" s="107"/>
      <c r="Y30367" s="107"/>
      <c r="AA30367" s="107"/>
      <c r="AC30367" s="107"/>
    </row>
    <row r="30368" spans="19:29" x14ac:dyDescent="0.25">
      <c r="S30368" s="108"/>
      <c r="U30368" s="108"/>
      <c r="W30368" s="108"/>
      <c r="Y30368" s="108"/>
      <c r="AA30368" s="108"/>
      <c r="AC30368" s="108"/>
    </row>
    <row r="30369" spans="19:29" x14ac:dyDescent="0.25">
      <c r="S30369" s="108"/>
      <c r="U30369" s="108"/>
      <c r="W30369" s="108"/>
      <c r="Y30369" s="108"/>
      <c r="AA30369" s="108"/>
      <c r="AC30369" s="108"/>
    </row>
    <row r="30370" spans="19:29" x14ac:dyDescent="0.25">
      <c r="S30370" s="109"/>
      <c r="U30370" s="109"/>
      <c r="W30370" s="109"/>
      <c r="Y30370" s="109"/>
      <c r="AA30370" s="109"/>
      <c r="AC30370" s="109"/>
    </row>
    <row r="30371" spans="19:29" x14ac:dyDescent="0.25">
      <c r="S30371" s="108"/>
      <c r="U30371" s="108"/>
      <c r="W30371" s="108"/>
      <c r="Y30371" s="108"/>
      <c r="AA30371" s="108"/>
      <c r="AC30371" s="108"/>
    </row>
    <row r="30372" spans="19:29" x14ac:dyDescent="0.25">
      <c r="S30372" s="108"/>
      <c r="U30372" s="108"/>
      <c r="W30372" s="108"/>
      <c r="Y30372" s="108"/>
      <c r="AA30372" s="108"/>
      <c r="AC30372" s="108"/>
    </row>
    <row r="30373" spans="19:29" x14ac:dyDescent="0.25">
      <c r="S30373" s="109"/>
      <c r="U30373" s="109"/>
      <c r="W30373" s="109"/>
      <c r="Y30373" s="109"/>
      <c r="AA30373" s="109"/>
      <c r="AC30373" s="109"/>
    </row>
    <row r="30374" spans="19:29" x14ac:dyDescent="0.25">
      <c r="S30374" s="108"/>
      <c r="U30374" s="108"/>
      <c r="W30374" s="108"/>
      <c r="Y30374" s="108"/>
      <c r="AA30374" s="108"/>
      <c r="AC30374" s="108"/>
    </row>
    <row r="30375" spans="19:29" x14ac:dyDescent="0.25">
      <c r="S30375" s="109"/>
      <c r="U30375" s="109"/>
      <c r="W30375" s="109"/>
      <c r="Y30375" s="109"/>
      <c r="AA30375" s="109"/>
      <c r="AC30375" s="109"/>
    </row>
    <row r="30376" spans="19:29" x14ac:dyDescent="0.25">
      <c r="S30376" s="108"/>
      <c r="U30376" s="108"/>
      <c r="W30376" s="108"/>
      <c r="Y30376" s="108"/>
      <c r="AA30376" s="108"/>
      <c r="AC30376" s="108"/>
    </row>
    <row r="30377" spans="19:29" x14ac:dyDescent="0.25">
      <c r="S30377" s="108"/>
      <c r="U30377" s="108"/>
      <c r="W30377" s="108"/>
      <c r="Y30377" s="108"/>
      <c r="AA30377" s="108"/>
      <c r="AC30377" s="108"/>
    </row>
    <row r="30378" spans="19:29" x14ac:dyDescent="0.25">
      <c r="S30378" s="108"/>
      <c r="U30378" s="108"/>
      <c r="W30378" s="108"/>
      <c r="Y30378" s="108"/>
      <c r="AA30378" s="108"/>
      <c r="AC30378" s="108"/>
    </row>
    <row r="30379" spans="19:29" x14ac:dyDescent="0.25">
      <c r="S30379" s="110"/>
      <c r="U30379" s="110"/>
      <c r="W30379" s="110"/>
      <c r="Y30379" s="110"/>
      <c r="AA30379" s="110"/>
      <c r="AC30379" s="110"/>
    </row>
    <row r="30380" spans="19:29" x14ac:dyDescent="0.25">
      <c r="S30380" s="110"/>
      <c r="U30380" s="110"/>
      <c r="W30380" s="110"/>
      <c r="Y30380" s="110"/>
      <c r="AA30380" s="110"/>
      <c r="AC30380" s="110"/>
    </row>
    <row r="30381" spans="19:29" x14ac:dyDescent="0.25">
      <c r="S30381" s="110"/>
      <c r="U30381" s="110"/>
      <c r="W30381" s="110"/>
      <c r="Y30381" s="110"/>
      <c r="AA30381" s="110"/>
      <c r="AC30381" s="110"/>
    </row>
    <row r="30382" spans="19:29" x14ac:dyDescent="0.25">
      <c r="S30382" s="110"/>
      <c r="U30382" s="110"/>
      <c r="W30382" s="110"/>
      <c r="Y30382" s="110"/>
      <c r="AA30382" s="110"/>
      <c r="AC30382" s="110"/>
    </row>
    <row r="30383" spans="19:29" x14ac:dyDescent="0.25">
      <c r="S30383" s="111"/>
      <c r="U30383" s="111"/>
      <c r="W30383" s="111"/>
      <c r="Y30383" s="111"/>
      <c r="AA30383" s="111"/>
      <c r="AC30383" s="111"/>
    </row>
    <row r="30384" spans="19:29" x14ac:dyDescent="0.25">
      <c r="S30384" s="107"/>
      <c r="U30384" s="107"/>
      <c r="W30384" s="107"/>
      <c r="Y30384" s="107"/>
      <c r="AA30384" s="107"/>
      <c r="AC30384" s="107"/>
    </row>
    <row r="30385" spans="19:29" x14ac:dyDescent="0.25">
      <c r="S30385" s="108"/>
      <c r="U30385" s="108"/>
      <c r="W30385" s="108"/>
      <c r="Y30385" s="108"/>
      <c r="AA30385" s="108"/>
      <c r="AC30385" s="108"/>
    </row>
    <row r="30386" spans="19:29" x14ac:dyDescent="0.25">
      <c r="S30386" s="108"/>
      <c r="U30386" s="108"/>
      <c r="W30386" s="108"/>
      <c r="Y30386" s="108"/>
      <c r="AA30386" s="108"/>
      <c r="AC30386" s="108"/>
    </row>
    <row r="30387" spans="19:29" x14ac:dyDescent="0.25">
      <c r="S30387" s="109"/>
      <c r="U30387" s="109"/>
      <c r="W30387" s="109"/>
      <c r="Y30387" s="109"/>
      <c r="AA30387" s="109"/>
      <c r="AC30387" s="109"/>
    </row>
    <row r="30388" spans="19:29" x14ac:dyDescent="0.25">
      <c r="S30388" s="108"/>
      <c r="U30388" s="108"/>
      <c r="W30388" s="108"/>
      <c r="Y30388" s="108"/>
      <c r="AA30388" s="108"/>
      <c r="AC30388" s="108"/>
    </row>
    <row r="30389" spans="19:29" x14ac:dyDescent="0.25">
      <c r="S30389" s="108"/>
      <c r="U30389" s="108"/>
      <c r="W30389" s="108"/>
      <c r="Y30389" s="108"/>
      <c r="AA30389" s="108"/>
      <c r="AC30389" s="108"/>
    </row>
    <row r="30390" spans="19:29" x14ac:dyDescent="0.25">
      <c r="S30390" s="109"/>
      <c r="U30390" s="109"/>
      <c r="W30390" s="109"/>
      <c r="Y30390" s="109"/>
      <c r="AA30390" s="109"/>
      <c r="AC30390" s="109"/>
    </row>
    <row r="30391" spans="19:29" x14ac:dyDescent="0.25">
      <c r="S30391" s="108"/>
      <c r="U30391" s="108"/>
      <c r="W30391" s="108"/>
      <c r="Y30391" s="108"/>
      <c r="AA30391" s="108"/>
      <c r="AC30391" s="108"/>
    </row>
    <row r="30392" spans="19:29" x14ac:dyDescent="0.25">
      <c r="S30392" s="109"/>
      <c r="U30392" s="109"/>
      <c r="W30392" s="109"/>
      <c r="Y30392" s="109"/>
      <c r="AA30392" s="109"/>
      <c r="AC30392" s="109"/>
    </row>
    <row r="30393" spans="19:29" x14ac:dyDescent="0.25">
      <c r="S30393" s="108"/>
      <c r="U30393" s="108"/>
      <c r="W30393" s="108"/>
      <c r="Y30393" s="108"/>
      <c r="AA30393" s="108"/>
      <c r="AC30393" s="108"/>
    </row>
    <row r="30394" spans="19:29" x14ac:dyDescent="0.25">
      <c r="S30394" s="108"/>
      <c r="U30394" s="108"/>
      <c r="W30394" s="108"/>
      <c r="Y30394" s="108"/>
      <c r="AA30394" s="108"/>
      <c r="AC30394" s="108"/>
    </row>
    <row r="30395" spans="19:29" x14ac:dyDescent="0.25">
      <c r="S30395" s="108"/>
      <c r="U30395" s="108"/>
      <c r="W30395" s="108"/>
      <c r="Y30395" s="108"/>
      <c r="AA30395" s="108"/>
      <c r="AC30395" s="108"/>
    </row>
    <row r="30396" spans="19:29" x14ac:dyDescent="0.25">
      <c r="S30396" s="110"/>
      <c r="U30396" s="110"/>
      <c r="W30396" s="110"/>
      <c r="Y30396" s="110"/>
      <c r="AA30396" s="110"/>
      <c r="AC30396" s="110"/>
    </row>
    <row r="30397" spans="19:29" x14ac:dyDescent="0.25">
      <c r="S30397" s="110"/>
      <c r="U30397" s="110"/>
      <c r="W30397" s="110"/>
      <c r="Y30397" s="110"/>
      <c r="AA30397" s="110"/>
      <c r="AC30397" s="110"/>
    </row>
    <row r="30398" spans="19:29" x14ac:dyDescent="0.25">
      <c r="S30398" s="110"/>
      <c r="U30398" s="110"/>
      <c r="W30398" s="110"/>
      <c r="Y30398" s="110"/>
      <c r="AA30398" s="110"/>
      <c r="AC30398" s="110"/>
    </row>
    <row r="30399" spans="19:29" x14ac:dyDescent="0.25">
      <c r="S30399" s="110"/>
      <c r="U30399" s="110"/>
      <c r="W30399" s="110"/>
      <c r="Y30399" s="110"/>
      <c r="AA30399" s="110"/>
      <c r="AC30399" s="110"/>
    </row>
    <row r="30400" spans="19:29" x14ac:dyDescent="0.25">
      <c r="S30400" s="111"/>
      <c r="U30400" s="111"/>
      <c r="W30400" s="111"/>
      <c r="Y30400" s="111"/>
      <c r="AA30400" s="111"/>
      <c r="AC30400" s="111"/>
    </row>
    <row r="30401" spans="19:29" x14ac:dyDescent="0.25">
      <c r="S30401" s="107"/>
      <c r="U30401" s="107"/>
      <c r="W30401" s="107"/>
      <c r="Y30401" s="107"/>
      <c r="AA30401" s="107"/>
      <c r="AC30401" s="107"/>
    </row>
    <row r="30402" spans="19:29" x14ac:dyDescent="0.25">
      <c r="S30402" s="108"/>
      <c r="U30402" s="108"/>
      <c r="W30402" s="108"/>
      <c r="Y30402" s="108"/>
      <c r="AA30402" s="108"/>
      <c r="AC30402" s="108"/>
    </row>
    <row r="30403" spans="19:29" x14ac:dyDescent="0.25">
      <c r="S30403" s="108"/>
      <c r="U30403" s="108"/>
      <c r="W30403" s="108"/>
      <c r="Y30403" s="108"/>
      <c r="AA30403" s="108"/>
      <c r="AC30403" s="108"/>
    </row>
    <row r="30404" spans="19:29" x14ac:dyDescent="0.25">
      <c r="S30404" s="109"/>
      <c r="U30404" s="109"/>
      <c r="W30404" s="109"/>
      <c r="Y30404" s="109"/>
      <c r="AA30404" s="109"/>
      <c r="AC30404" s="109"/>
    </row>
    <row r="30405" spans="19:29" x14ac:dyDescent="0.25">
      <c r="S30405" s="108"/>
      <c r="U30405" s="108"/>
      <c r="W30405" s="108"/>
      <c r="Y30405" s="108"/>
      <c r="AA30405" s="108"/>
      <c r="AC30405" s="108"/>
    </row>
    <row r="30406" spans="19:29" x14ac:dyDescent="0.25">
      <c r="S30406" s="108"/>
      <c r="U30406" s="108"/>
      <c r="W30406" s="108"/>
      <c r="Y30406" s="108"/>
      <c r="AA30406" s="108"/>
      <c r="AC30406" s="108"/>
    </row>
    <row r="30407" spans="19:29" x14ac:dyDescent="0.25">
      <c r="S30407" s="109"/>
      <c r="U30407" s="109"/>
      <c r="W30407" s="109"/>
      <c r="Y30407" s="109"/>
      <c r="AA30407" s="109"/>
      <c r="AC30407" s="109"/>
    </row>
    <row r="30408" spans="19:29" x14ac:dyDescent="0.25">
      <c r="S30408" s="108"/>
      <c r="U30408" s="108"/>
      <c r="W30408" s="108"/>
      <c r="Y30408" s="108"/>
      <c r="AA30408" s="108"/>
      <c r="AC30408" s="108"/>
    </row>
    <row r="30409" spans="19:29" x14ac:dyDescent="0.25">
      <c r="S30409" s="109"/>
      <c r="U30409" s="109"/>
      <c r="W30409" s="109"/>
      <c r="Y30409" s="109"/>
      <c r="AA30409" s="109"/>
      <c r="AC30409" s="109"/>
    </row>
    <row r="30410" spans="19:29" x14ac:dyDescent="0.25">
      <c r="S30410" s="108"/>
      <c r="U30410" s="108"/>
      <c r="W30410" s="108"/>
      <c r="Y30410" s="108"/>
      <c r="AA30410" s="108"/>
      <c r="AC30410" s="108"/>
    </row>
    <row r="30411" spans="19:29" x14ac:dyDescent="0.25">
      <c r="S30411" s="108"/>
      <c r="U30411" s="108"/>
      <c r="W30411" s="108"/>
      <c r="Y30411" s="108"/>
      <c r="AA30411" s="108"/>
      <c r="AC30411" s="108"/>
    </row>
    <row r="30412" spans="19:29" x14ac:dyDescent="0.25">
      <c r="S30412" s="108"/>
      <c r="U30412" s="108"/>
      <c r="W30412" s="108"/>
      <c r="Y30412" s="108"/>
      <c r="AA30412" s="108"/>
      <c r="AC30412" s="108"/>
    </row>
    <row r="30413" spans="19:29" x14ac:dyDescent="0.25">
      <c r="S30413" s="110"/>
      <c r="U30413" s="110"/>
      <c r="W30413" s="110"/>
      <c r="Y30413" s="110"/>
      <c r="AA30413" s="110"/>
      <c r="AC30413" s="110"/>
    </row>
    <row r="30414" spans="19:29" x14ac:dyDescent="0.25">
      <c r="S30414" s="110"/>
      <c r="U30414" s="110"/>
      <c r="W30414" s="110"/>
      <c r="Y30414" s="110"/>
      <c r="AA30414" s="110"/>
      <c r="AC30414" s="110"/>
    </row>
    <row r="30415" spans="19:29" x14ac:dyDescent="0.25">
      <c r="S30415" s="110"/>
      <c r="U30415" s="110"/>
      <c r="W30415" s="110"/>
      <c r="Y30415" s="110"/>
      <c r="AA30415" s="110"/>
      <c r="AC30415" s="110"/>
    </row>
    <row r="30416" spans="19:29" x14ac:dyDescent="0.25">
      <c r="S30416" s="110"/>
      <c r="U30416" s="110"/>
      <c r="W30416" s="110"/>
      <c r="Y30416" s="110"/>
      <c r="AA30416" s="110"/>
      <c r="AC30416" s="110"/>
    </row>
    <row r="30417" spans="19:29" x14ac:dyDescent="0.25">
      <c r="S30417" s="111"/>
      <c r="U30417" s="111"/>
      <c r="W30417" s="111"/>
      <c r="Y30417" s="111"/>
      <c r="AA30417" s="111"/>
      <c r="AC30417" s="111"/>
    </row>
    <row r="30418" spans="19:29" x14ac:dyDescent="0.25">
      <c r="S30418" s="107"/>
      <c r="U30418" s="107"/>
      <c r="W30418" s="107"/>
      <c r="Y30418" s="107"/>
      <c r="AA30418" s="107"/>
      <c r="AC30418" s="107"/>
    </row>
    <row r="30419" spans="19:29" x14ac:dyDescent="0.25">
      <c r="S30419" s="108"/>
      <c r="U30419" s="108"/>
      <c r="W30419" s="108"/>
      <c r="Y30419" s="108"/>
      <c r="AA30419" s="108"/>
      <c r="AC30419" s="108"/>
    </row>
    <row r="30420" spans="19:29" x14ac:dyDescent="0.25">
      <c r="S30420" s="108"/>
      <c r="U30420" s="108"/>
      <c r="W30420" s="108"/>
      <c r="Y30420" s="108"/>
      <c r="AA30420" s="108"/>
      <c r="AC30420" s="108"/>
    </row>
    <row r="30421" spans="19:29" x14ac:dyDescent="0.25">
      <c r="S30421" s="109"/>
      <c r="U30421" s="109"/>
      <c r="W30421" s="109"/>
      <c r="Y30421" s="109"/>
      <c r="AA30421" s="109"/>
      <c r="AC30421" s="109"/>
    </row>
    <row r="30422" spans="19:29" x14ac:dyDescent="0.25">
      <c r="S30422" s="108"/>
      <c r="U30422" s="108"/>
      <c r="W30422" s="108"/>
      <c r="Y30422" s="108"/>
      <c r="AA30422" s="108"/>
      <c r="AC30422" s="108"/>
    </row>
    <row r="30423" spans="19:29" x14ac:dyDescent="0.25">
      <c r="S30423" s="108"/>
      <c r="U30423" s="108"/>
      <c r="W30423" s="108"/>
      <c r="Y30423" s="108"/>
      <c r="AA30423" s="108"/>
      <c r="AC30423" s="108"/>
    </row>
    <row r="30424" spans="19:29" x14ac:dyDescent="0.25">
      <c r="S30424" s="109"/>
      <c r="U30424" s="109"/>
      <c r="W30424" s="109"/>
      <c r="Y30424" s="109"/>
      <c r="AA30424" s="109"/>
      <c r="AC30424" s="109"/>
    </row>
    <row r="30425" spans="19:29" x14ac:dyDescent="0.25">
      <c r="S30425" s="108"/>
      <c r="U30425" s="108"/>
      <c r="W30425" s="108"/>
      <c r="Y30425" s="108"/>
      <c r="AA30425" s="108"/>
      <c r="AC30425" s="108"/>
    </row>
    <row r="30426" spans="19:29" x14ac:dyDescent="0.25">
      <c r="S30426" s="109"/>
      <c r="U30426" s="109"/>
      <c r="W30426" s="109"/>
      <c r="Y30426" s="109"/>
      <c r="AA30426" s="109"/>
      <c r="AC30426" s="109"/>
    </row>
    <row r="30427" spans="19:29" x14ac:dyDescent="0.25">
      <c r="S30427" s="108"/>
      <c r="U30427" s="108"/>
      <c r="W30427" s="108"/>
      <c r="Y30427" s="108"/>
      <c r="AA30427" s="108"/>
      <c r="AC30427" s="108"/>
    </row>
    <row r="30428" spans="19:29" x14ac:dyDescent="0.25">
      <c r="S30428" s="108"/>
      <c r="U30428" s="108"/>
      <c r="W30428" s="108"/>
      <c r="Y30428" s="108"/>
      <c r="AA30428" s="108"/>
      <c r="AC30428" s="108"/>
    </row>
    <row r="30429" spans="19:29" x14ac:dyDescent="0.25">
      <c r="S30429" s="108"/>
      <c r="U30429" s="108"/>
      <c r="W30429" s="108"/>
      <c r="Y30429" s="108"/>
      <c r="AA30429" s="108"/>
      <c r="AC30429" s="108"/>
    </row>
    <row r="30430" spans="19:29" x14ac:dyDescent="0.25">
      <c r="S30430" s="110"/>
      <c r="U30430" s="110"/>
      <c r="W30430" s="110"/>
      <c r="Y30430" s="110"/>
      <c r="AA30430" s="110"/>
      <c r="AC30430" s="110"/>
    </row>
    <row r="30431" spans="19:29" x14ac:dyDescent="0.25">
      <c r="S30431" s="110"/>
      <c r="U30431" s="110"/>
      <c r="W30431" s="110"/>
      <c r="Y30431" s="110"/>
      <c r="AA30431" s="110"/>
      <c r="AC30431" s="110"/>
    </row>
    <row r="30432" spans="19:29" x14ac:dyDescent="0.25">
      <c r="S30432" s="110"/>
      <c r="U30432" s="110"/>
      <c r="W30432" s="110"/>
      <c r="Y30432" s="110"/>
      <c r="AA30432" s="110"/>
      <c r="AC30432" s="110"/>
    </row>
    <row r="30433" spans="19:29" x14ac:dyDescent="0.25">
      <c r="S30433" s="110"/>
      <c r="U30433" s="110"/>
      <c r="W30433" s="110"/>
      <c r="Y30433" s="110"/>
      <c r="AA30433" s="110"/>
      <c r="AC30433" s="110"/>
    </row>
    <row r="30434" spans="19:29" x14ac:dyDescent="0.25">
      <c r="S30434" s="111"/>
      <c r="U30434" s="111"/>
      <c r="W30434" s="111"/>
      <c r="Y30434" s="111"/>
      <c r="AA30434" s="111"/>
      <c r="AC30434" s="111"/>
    </row>
    <row r="30435" spans="19:29" x14ac:dyDescent="0.25">
      <c r="S30435" s="107"/>
      <c r="U30435" s="107"/>
      <c r="W30435" s="107"/>
      <c r="Y30435" s="107"/>
      <c r="AA30435" s="107"/>
      <c r="AC30435" s="107"/>
    </row>
    <row r="30436" spans="19:29" x14ac:dyDescent="0.25">
      <c r="S30436" s="108"/>
      <c r="U30436" s="108"/>
      <c r="W30436" s="108"/>
      <c r="Y30436" s="108"/>
      <c r="AA30436" s="108"/>
      <c r="AC30436" s="108"/>
    </row>
    <row r="30437" spans="19:29" x14ac:dyDescent="0.25">
      <c r="S30437" s="108"/>
      <c r="U30437" s="108"/>
      <c r="W30437" s="108"/>
      <c r="Y30437" s="108"/>
      <c r="AA30437" s="108"/>
      <c r="AC30437" s="108"/>
    </row>
    <row r="30438" spans="19:29" x14ac:dyDescent="0.25">
      <c r="S30438" s="109"/>
      <c r="U30438" s="109"/>
      <c r="W30438" s="109"/>
      <c r="Y30438" s="109"/>
      <c r="AA30438" s="109"/>
      <c r="AC30438" s="109"/>
    </row>
    <row r="30439" spans="19:29" x14ac:dyDescent="0.25">
      <c r="S30439" s="108"/>
      <c r="U30439" s="108"/>
      <c r="W30439" s="108"/>
      <c r="Y30439" s="108"/>
      <c r="AA30439" s="108"/>
      <c r="AC30439" s="108"/>
    </row>
    <row r="30440" spans="19:29" x14ac:dyDescent="0.25">
      <c r="S30440" s="108"/>
      <c r="U30440" s="108"/>
      <c r="W30440" s="108"/>
      <c r="Y30440" s="108"/>
      <c r="AA30440" s="108"/>
      <c r="AC30440" s="108"/>
    </row>
    <row r="30441" spans="19:29" x14ac:dyDescent="0.25">
      <c r="S30441" s="109"/>
      <c r="U30441" s="109"/>
      <c r="W30441" s="109"/>
      <c r="Y30441" s="109"/>
      <c r="AA30441" s="109"/>
      <c r="AC30441" s="109"/>
    </row>
    <row r="30442" spans="19:29" x14ac:dyDescent="0.25">
      <c r="S30442" s="108"/>
      <c r="U30442" s="108"/>
      <c r="W30442" s="108"/>
      <c r="Y30442" s="108"/>
      <c r="AA30442" s="108"/>
      <c r="AC30442" s="108"/>
    </row>
    <row r="30443" spans="19:29" x14ac:dyDescent="0.25">
      <c r="S30443" s="109"/>
      <c r="U30443" s="109"/>
      <c r="W30443" s="109"/>
      <c r="Y30443" s="109"/>
      <c r="AA30443" s="109"/>
      <c r="AC30443" s="109"/>
    </row>
    <row r="30444" spans="19:29" x14ac:dyDescent="0.25">
      <c r="S30444" s="108"/>
      <c r="U30444" s="108"/>
      <c r="W30444" s="108"/>
      <c r="Y30444" s="108"/>
      <c r="AA30444" s="108"/>
      <c r="AC30444" s="108"/>
    </row>
    <row r="30445" spans="19:29" x14ac:dyDescent="0.25">
      <c r="S30445" s="108"/>
      <c r="U30445" s="108"/>
      <c r="W30445" s="108"/>
      <c r="Y30445" s="108"/>
      <c r="AA30445" s="108"/>
      <c r="AC30445" s="108"/>
    </row>
    <row r="30446" spans="19:29" x14ac:dyDescent="0.25">
      <c r="S30446" s="108"/>
      <c r="U30446" s="108"/>
      <c r="W30446" s="108"/>
      <c r="Y30446" s="108"/>
      <c r="AA30446" s="108"/>
      <c r="AC30446" s="108"/>
    </row>
    <row r="30447" spans="19:29" x14ac:dyDescent="0.25">
      <c r="S30447" s="110"/>
      <c r="U30447" s="110"/>
      <c r="W30447" s="110"/>
      <c r="Y30447" s="110"/>
      <c r="AA30447" s="110"/>
      <c r="AC30447" s="110"/>
    </row>
    <row r="30448" spans="19:29" x14ac:dyDescent="0.25">
      <c r="S30448" s="110"/>
      <c r="U30448" s="110"/>
      <c r="W30448" s="110"/>
      <c r="Y30448" s="110"/>
      <c r="AA30448" s="110"/>
      <c r="AC30448" s="110"/>
    </row>
    <row r="30449" spans="19:29" x14ac:dyDescent="0.25">
      <c r="S30449" s="110"/>
      <c r="U30449" s="110"/>
      <c r="W30449" s="110"/>
      <c r="Y30449" s="110"/>
      <c r="AA30449" s="110"/>
      <c r="AC30449" s="110"/>
    </row>
    <row r="30450" spans="19:29" x14ac:dyDescent="0.25">
      <c r="S30450" s="110"/>
      <c r="U30450" s="110"/>
      <c r="W30450" s="110"/>
      <c r="Y30450" s="110"/>
      <c r="AA30450" s="110"/>
      <c r="AC30450" s="110"/>
    </row>
    <row r="30451" spans="19:29" x14ac:dyDescent="0.25">
      <c r="S30451" s="111"/>
      <c r="U30451" s="111"/>
      <c r="W30451" s="111"/>
      <c r="Y30451" s="111"/>
      <c r="AA30451" s="111"/>
      <c r="AC30451" s="111"/>
    </row>
    <row r="30452" spans="19:29" x14ac:dyDescent="0.25">
      <c r="S30452" s="107"/>
      <c r="U30452" s="107"/>
      <c r="W30452" s="107"/>
      <c r="Y30452" s="107"/>
      <c r="AA30452" s="107"/>
      <c r="AC30452" s="107"/>
    </row>
    <row r="30453" spans="19:29" x14ac:dyDescent="0.25">
      <c r="S30453" s="108"/>
      <c r="U30453" s="108"/>
      <c r="W30453" s="108"/>
      <c r="Y30453" s="108"/>
      <c r="AA30453" s="108"/>
      <c r="AC30453" s="108"/>
    </row>
    <row r="30454" spans="19:29" x14ac:dyDescent="0.25">
      <c r="S30454" s="108"/>
      <c r="U30454" s="108"/>
      <c r="W30454" s="108"/>
      <c r="Y30454" s="108"/>
      <c r="AA30454" s="108"/>
      <c r="AC30454" s="108"/>
    </row>
    <row r="30455" spans="19:29" x14ac:dyDescent="0.25">
      <c r="S30455" s="109"/>
      <c r="U30455" s="109"/>
      <c r="W30455" s="109"/>
      <c r="Y30455" s="109"/>
      <c r="AA30455" s="109"/>
      <c r="AC30455" s="109"/>
    </row>
    <row r="30456" spans="19:29" x14ac:dyDescent="0.25">
      <c r="S30456" s="108"/>
      <c r="U30456" s="108"/>
      <c r="W30456" s="108"/>
      <c r="Y30456" s="108"/>
      <c r="AA30456" s="108"/>
      <c r="AC30456" s="108"/>
    </row>
    <row r="30457" spans="19:29" x14ac:dyDescent="0.25">
      <c r="S30457" s="108"/>
      <c r="U30457" s="108"/>
      <c r="W30457" s="108"/>
      <c r="Y30457" s="108"/>
      <c r="AA30457" s="108"/>
      <c r="AC30457" s="108"/>
    </row>
    <row r="30458" spans="19:29" x14ac:dyDescent="0.25">
      <c r="S30458" s="109"/>
      <c r="U30458" s="109"/>
      <c r="W30458" s="109"/>
      <c r="Y30458" s="109"/>
      <c r="AA30458" s="109"/>
      <c r="AC30458" s="109"/>
    </row>
    <row r="30459" spans="19:29" x14ac:dyDescent="0.25">
      <c r="S30459" s="108"/>
      <c r="U30459" s="108"/>
      <c r="W30459" s="108"/>
      <c r="Y30459" s="108"/>
      <c r="AA30459" s="108"/>
      <c r="AC30459" s="108"/>
    </row>
    <row r="30460" spans="19:29" x14ac:dyDescent="0.25">
      <c r="S30460" s="109"/>
      <c r="U30460" s="109"/>
      <c r="W30460" s="109"/>
      <c r="Y30460" s="109"/>
      <c r="AA30460" s="109"/>
      <c r="AC30460" s="109"/>
    </row>
    <row r="30461" spans="19:29" x14ac:dyDescent="0.25">
      <c r="S30461" s="108"/>
      <c r="U30461" s="108"/>
      <c r="W30461" s="108"/>
      <c r="Y30461" s="108"/>
      <c r="AA30461" s="108"/>
      <c r="AC30461" s="108"/>
    </row>
    <row r="30462" spans="19:29" x14ac:dyDescent="0.25">
      <c r="S30462" s="108"/>
      <c r="U30462" s="108"/>
      <c r="W30462" s="108"/>
      <c r="Y30462" s="108"/>
      <c r="AA30462" s="108"/>
      <c r="AC30462" s="108"/>
    </row>
    <row r="30463" spans="19:29" x14ac:dyDescent="0.25">
      <c r="S30463" s="108"/>
      <c r="U30463" s="108"/>
      <c r="W30463" s="108"/>
      <c r="Y30463" s="108"/>
      <c r="AA30463" s="108"/>
      <c r="AC30463" s="108"/>
    </row>
    <row r="30464" spans="19:29" x14ac:dyDescent="0.25">
      <c r="S30464" s="110"/>
      <c r="U30464" s="110"/>
      <c r="W30464" s="110"/>
      <c r="Y30464" s="110"/>
      <c r="AA30464" s="110"/>
      <c r="AC30464" s="110"/>
    </row>
    <row r="30465" spans="19:29" x14ac:dyDescent="0.25">
      <c r="S30465" s="110"/>
      <c r="U30465" s="110"/>
      <c r="W30465" s="110"/>
      <c r="Y30465" s="110"/>
      <c r="AA30465" s="110"/>
      <c r="AC30465" s="110"/>
    </row>
    <row r="30466" spans="19:29" x14ac:dyDescent="0.25">
      <c r="S30466" s="110"/>
      <c r="U30466" s="110"/>
      <c r="W30466" s="110"/>
      <c r="Y30466" s="110"/>
      <c r="AA30466" s="110"/>
      <c r="AC30466" s="110"/>
    </row>
    <row r="30467" spans="19:29" x14ac:dyDescent="0.25">
      <c r="S30467" s="110"/>
      <c r="U30467" s="110"/>
      <c r="W30467" s="110"/>
      <c r="Y30467" s="110"/>
      <c r="AA30467" s="110"/>
      <c r="AC30467" s="110"/>
    </row>
    <row r="30468" spans="19:29" x14ac:dyDescent="0.25">
      <c r="S30468" s="111"/>
      <c r="U30468" s="111"/>
      <c r="W30468" s="111"/>
      <c r="Y30468" s="111"/>
      <c r="AA30468" s="111"/>
      <c r="AC30468" s="111"/>
    </row>
    <row r="30469" spans="19:29" x14ac:dyDescent="0.25">
      <c r="S30469" s="107"/>
      <c r="U30469" s="107"/>
      <c r="W30469" s="107"/>
      <c r="Y30469" s="107"/>
      <c r="AA30469" s="107"/>
      <c r="AC30469" s="107"/>
    </row>
    <row r="30470" spans="19:29" x14ac:dyDescent="0.25">
      <c r="S30470" s="108"/>
      <c r="U30470" s="108"/>
      <c r="W30470" s="108"/>
      <c r="Y30470" s="108"/>
      <c r="AA30470" s="108"/>
      <c r="AC30470" s="108"/>
    </row>
    <row r="30471" spans="19:29" x14ac:dyDescent="0.25">
      <c r="S30471" s="108"/>
      <c r="U30471" s="108"/>
      <c r="W30471" s="108"/>
      <c r="Y30471" s="108"/>
      <c r="AA30471" s="108"/>
      <c r="AC30471" s="108"/>
    </row>
    <row r="30472" spans="19:29" x14ac:dyDescent="0.25">
      <c r="S30472" s="109"/>
      <c r="U30472" s="109"/>
      <c r="W30472" s="109"/>
      <c r="Y30472" s="109"/>
      <c r="AA30472" s="109"/>
      <c r="AC30472" s="109"/>
    </row>
    <row r="30473" spans="19:29" x14ac:dyDescent="0.25">
      <c r="S30473" s="108"/>
      <c r="U30473" s="108"/>
      <c r="W30473" s="108"/>
      <c r="Y30473" s="108"/>
      <c r="AA30473" s="108"/>
      <c r="AC30473" s="108"/>
    </row>
    <row r="30474" spans="19:29" x14ac:dyDescent="0.25">
      <c r="S30474" s="108"/>
      <c r="U30474" s="108"/>
      <c r="W30474" s="108"/>
      <c r="Y30474" s="108"/>
      <c r="AA30474" s="108"/>
      <c r="AC30474" s="108"/>
    </row>
    <row r="30475" spans="19:29" x14ac:dyDescent="0.25">
      <c r="S30475" s="109"/>
      <c r="U30475" s="109"/>
      <c r="W30475" s="109"/>
      <c r="Y30475" s="109"/>
      <c r="AA30475" s="109"/>
      <c r="AC30475" s="109"/>
    </row>
    <row r="30476" spans="19:29" x14ac:dyDescent="0.25">
      <c r="S30476" s="108"/>
      <c r="U30476" s="108"/>
      <c r="W30476" s="108"/>
      <c r="Y30476" s="108"/>
      <c r="AA30476" s="108"/>
      <c r="AC30476" s="108"/>
    </row>
    <row r="30477" spans="19:29" x14ac:dyDescent="0.25">
      <c r="S30477" s="109"/>
      <c r="U30477" s="109"/>
      <c r="W30477" s="109"/>
      <c r="Y30477" s="109"/>
      <c r="AA30477" s="109"/>
      <c r="AC30477" s="109"/>
    </row>
    <row r="30478" spans="19:29" x14ac:dyDescent="0.25">
      <c r="S30478" s="108"/>
      <c r="U30478" s="108"/>
      <c r="W30478" s="108"/>
      <c r="Y30478" s="108"/>
      <c r="AA30478" s="108"/>
      <c r="AC30478" s="108"/>
    </row>
    <row r="30479" spans="19:29" x14ac:dyDescent="0.25">
      <c r="S30479" s="108"/>
      <c r="U30479" s="108"/>
      <c r="W30479" s="108"/>
      <c r="Y30479" s="108"/>
      <c r="AA30479" s="108"/>
      <c r="AC30479" s="108"/>
    </row>
    <row r="30480" spans="19:29" x14ac:dyDescent="0.25">
      <c r="S30480" s="108"/>
      <c r="U30480" s="108"/>
      <c r="W30480" s="108"/>
      <c r="Y30480" s="108"/>
      <c r="AA30480" s="108"/>
      <c r="AC30480" s="108"/>
    </row>
    <row r="30481" spans="19:29" x14ac:dyDescent="0.25">
      <c r="S30481" s="110"/>
      <c r="U30481" s="110"/>
      <c r="W30481" s="110"/>
      <c r="Y30481" s="110"/>
      <c r="AA30481" s="110"/>
      <c r="AC30481" s="110"/>
    </row>
    <row r="30482" spans="19:29" x14ac:dyDescent="0.25">
      <c r="S30482" s="110"/>
      <c r="U30482" s="110"/>
      <c r="W30482" s="110"/>
      <c r="Y30482" s="110"/>
      <c r="AA30482" s="110"/>
      <c r="AC30482" s="110"/>
    </row>
    <row r="30483" spans="19:29" x14ac:dyDescent="0.25">
      <c r="S30483" s="110"/>
      <c r="U30483" s="110"/>
      <c r="W30483" s="110"/>
      <c r="Y30483" s="110"/>
      <c r="AA30483" s="110"/>
      <c r="AC30483" s="110"/>
    </row>
    <row r="30484" spans="19:29" x14ac:dyDescent="0.25">
      <c r="S30484" s="110"/>
      <c r="U30484" s="110"/>
      <c r="W30484" s="110"/>
      <c r="Y30484" s="110"/>
      <c r="AA30484" s="110"/>
      <c r="AC30484" s="110"/>
    </row>
    <row r="30485" spans="19:29" x14ac:dyDescent="0.25">
      <c r="S30485" s="111"/>
      <c r="U30485" s="111"/>
      <c r="W30485" s="111"/>
      <c r="Y30485" s="111"/>
      <c r="AA30485" s="111"/>
      <c r="AC30485" s="111"/>
    </row>
    <row r="30486" spans="19:29" x14ac:dyDescent="0.25">
      <c r="S30486" s="107"/>
      <c r="U30486" s="107"/>
      <c r="W30486" s="107"/>
      <c r="Y30486" s="107"/>
      <c r="AA30486" s="107"/>
      <c r="AC30486" s="107"/>
    </row>
    <row r="30487" spans="19:29" x14ac:dyDescent="0.25">
      <c r="S30487" s="108"/>
      <c r="U30487" s="108"/>
      <c r="W30487" s="108"/>
      <c r="Y30487" s="108"/>
      <c r="AA30487" s="108"/>
      <c r="AC30487" s="108"/>
    </row>
    <row r="30488" spans="19:29" x14ac:dyDescent="0.25">
      <c r="S30488" s="108"/>
      <c r="U30488" s="108"/>
      <c r="W30488" s="108"/>
      <c r="Y30488" s="108"/>
      <c r="AA30488" s="108"/>
      <c r="AC30488" s="108"/>
    </row>
    <row r="30489" spans="19:29" x14ac:dyDescent="0.25">
      <c r="S30489" s="109"/>
      <c r="U30489" s="109"/>
      <c r="W30489" s="109"/>
      <c r="Y30489" s="109"/>
      <c r="AA30489" s="109"/>
      <c r="AC30489" s="109"/>
    </row>
    <row r="30490" spans="19:29" x14ac:dyDescent="0.25">
      <c r="S30490" s="108"/>
      <c r="U30490" s="108"/>
      <c r="W30490" s="108"/>
      <c r="Y30490" s="108"/>
      <c r="AA30490" s="108"/>
      <c r="AC30490" s="108"/>
    </row>
    <row r="30491" spans="19:29" x14ac:dyDescent="0.25">
      <c r="S30491" s="108"/>
      <c r="U30491" s="108"/>
      <c r="W30491" s="108"/>
      <c r="Y30491" s="108"/>
      <c r="AA30491" s="108"/>
      <c r="AC30491" s="108"/>
    </row>
    <row r="30492" spans="19:29" x14ac:dyDescent="0.25">
      <c r="S30492" s="109"/>
      <c r="U30492" s="109"/>
      <c r="W30492" s="109"/>
      <c r="Y30492" s="109"/>
      <c r="AA30492" s="109"/>
      <c r="AC30492" s="109"/>
    </row>
    <row r="30493" spans="19:29" x14ac:dyDescent="0.25">
      <c r="S30493" s="108"/>
      <c r="U30493" s="108"/>
      <c r="W30493" s="108"/>
      <c r="Y30493" s="108"/>
      <c r="AA30493" s="108"/>
      <c r="AC30493" s="108"/>
    </row>
    <row r="30494" spans="19:29" x14ac:dyDescent="0.25">
      <c r="S30494" s="109"/>
      <c r="U30494" s="109"/>
      <c r="W30494" s="109"/>
      <c r="Y30494" s="109"/>
      <c r="AA30494" s="109"/>
      <c r="AC30494" s="109"/>
    </row>
    <row r="30495" spans="19:29" x14ac:dyDescent="0.25">
      <c r="S30495" s="108"/>
      <c r="U30495" s="108"/>
      <c r="W30495" s="108"/>
      <c r="Y30495" s="108"/>
      <c r="AA30495" s="108"/>
      <c r="AC30495" s="108"/>
    </row>
    <row r="30496" spans="19:29" x14ac:dyDescent="0.25">
      <c r="S30496" s="108"/>
      <c r="U30496" s="108"/>
      <c r="W30496" s="108"/>
      <c r="Y30496" s="108"/>
      <c r="AA30496" s="108"/>
      <c r="AC30496" s="108"/>
    </row>
    <row r="30497" spans="19:29" x14ac:dyDescent="0.25">
      <c r="S30497" s="108"/>
      <c r="U30497" s="108"/>
      <c r="W30497" s="108"/>
      <c r="Y30497" s="108"/>
      <c r="AA30497" s="108"/>
      <c r="AC30497" s="108"/>
    </row>
    <row r="30498" spans="19:29" x14ac:dyDescent="0.25">
      <c r="S30498" s="110"/>
      <c r="U30498" s="110"/>
      <c r="W30498" s="110"/>
      <c r="Y30498" s="110"/>
      <c r="AA30498" s="110"/>
      <c r="AC30498" s="110"/>
    </row>
    <row r="30499" spans="19:29" x14ac:dyDescent="0.25">
      <c r="S30499" s="110"/>
      <c r="U30499" s="110"/>
      <c r="W30499" s="110"/>
      <c r="Y30499" s="110"/>
      <c r="AA30499" s="110"/>
      <c r="AC30499" s="110"/>
    </row>
    <row r="30500" spans="19:29" x14ac:dyDescent="0.25">
      <c r="S30500" s="110"/>
      <c r="U30500" s="110"/>
      <c r="W30500" s="110"/>
      <c r="Y30500" s="110"/>
      <c r="AA30500" s="110"/>
      <c r="AC30500" s="110"/>
    </row>
    <row r="30501" spans="19:29" x14ac:dyDescent="0.25">
      <c r="S30501" s="110"/>
      <c r="U30501" s="110"/>
      <c r="W30501" s="110"/>
      <c r="Y30501" s="110"/>
      <c r="AA30501" s="110"/>
      <c r="AC30501" s="110"/>
    </row>
    <row r="30502" spans="19:29" x14ac:dyDescent="0.25">
      <c r="S30502" s="111"/>
      <c r="U30502" s="111"/>
      <c r="W30502" s="111"/>
      <c r="Y30502" s="111"/>
      <c r="AA30502" s="111"/>
      <c r="AC30502" s="111"/>
    </row>
    <row r="30503" spans="19:29" x14ac:dyDescent="0.25">
      <c r="S30503" s="107"/>
      <c r="U30503" s="107"/>
      <c r="W30503" s="107"/>
      <c r="Y30503" s="107"/>
      <c r="AA30503" s="107"/>
      <c r="AC30503" s="107"/>
    </row>
    <row r="30504" spans="19:29" x14ac:dyDescent="0.25">
      <c r="S30504" s="108"/>
      <c r="U30504" s="108"/>
      <c r="W30504" s="108"/>
      <c r="Y30504" s="108"/>
      <c r="AA30504" s="108"/>
      <c r="AC30504" s="108"/>
    </row>
    <row r="30505" spans="19:29" x14ac:dyDescent="0.25">
      <c r="S30505" s="108"/>
      <c r="U30505" s="108"/>
      <c r="W30505" s="108"/>
      <c r="Y30505" s="108"/>
      <c r="AA30505" s="108"/>
      <c r="AC30505" s="108"/>
    </row>
    <row r="30506" spans="19:29" x14ac:dyDescent="0.25">
      <c r="S30506" s="109"/>
      <c r="U30506" s="109"/>
      <c r="W30506" s="109"/>
      <c r="Y30506" s="109"/>
      <c r="AA30506" s="109"/>
      <c r="AC30506" s="109"/>
    </row>
    <row r="30507" spans="19:29" x14ac:dyDescent="0.25">
      <c r="S30507" s="108"/>
      <c r="U30507" s="108"/>
      <c r="W30507" s="108"/>
      <c r="Y30507" s="108"/>
      <c r="AA30507" s="108"/>
      <c r="AC30507" s="108"/>
    </row>
    <row r="30508" spans="19:29" x14ac:dyDescent="0.25">
      <c r="S30508" s="108"/>
      <c r="U30508" s="108"/>
      <c r="W30508" s="108"/>
      <c r="Y30508" s="108"/>
      <c r="AA30508" s="108"/>
      <c r="AC30508" s="108"/>
    </row>
    <row r="30509" spans="19:29" x14ac:dyDescent="0.25">
      <c r="S30509" s="109"/>
      <c r="U30509" s="109"/>
      <c r="W30509" s="109"/>
      <c r="Y30509" s="109"/>
      <c r="AA30509" s="109"/>
      <c r="AC30509" s="109"/>
    </row>
    <row r="30510" spans="19:29" x14ac:dyDescent="0.25">
      <c r="S30510" s="108"/>
      <c r="U30510" s="108"/>
      <c r="W30510" s="108"/>
      <c r="Y30510" s="108"/>
      <c r="AA30510" s="108"/>
      <c r="AC30510" s="108"/>
    </row>
    <row r="30511" spans="19:29" x14ac:dyDescent="0.25">
      <c r="S30511" s="109"/>
      <c r="U30511" s="109"/>
      <c r="W30511" s="109"/>
      <c r="Y30511" s="109"/>
      <c r="AA30511" s="109"/>
      <c r="AC30511" s="109"/>
    </row>
    <row r="30512" spans="19:29" x14ac:dyDescent="0.25">
      <c r="S30512" s="108"/>
      <c r="U30512" s="108"/>
      <c r="W30512" s="108"/>
      <c r="Y30512" s="108"/>
      <c r="AA30512" s="108"/>
      <c r="AC30512" s="108"/>
    </row>
    <row r="30513" spans="19:29" x14ac:dyDescent="0.25">
      <c r="S30513" s="108"/>
      <c r="U30513" s="108"/>
      <c r="W30513" s="108"/>
      <c r="Y30513" s="108"/>
      <c r="AA30513" s="108"/>
      <c r="AC30513" s="108"/>
    </row>
    <row r="30514" spans="19:29" x14ac:dyDescent="0.25">
      <c r="S30514" s="108"/>
      <c r="U30514" s="108"/>
      <c r="W30514" s="108"/>
      <c r="Y30514" s="108"/>
      <c r="AA30514" s="108"/>
      <c r="AC30514" s="108"/>
    </row>
    <row r="30515" spans="19:29" x14ac:dyDescent="0.25">
      <c r="S30515" s="110"/>
      <c r="U30515" s="110"/>
      <c r="W30515" s="110"/>
      <c r="Y30515" s="110"/>
      <c r="AA30515" s="110"/>
      <c r="AC30515" s="110"/>
    </row>
    <row r="30516" spans="19:29" x14ac:dyDescent="0.25">
      <c r="S30516" s="110"/>
      <c r="U30516" s="110"/>
      <c r="W30516" s="110"/>
      <c r="Y30516" s="110"/>
      <c r="AA30516" s="110"/>
      <c r="AC30516" s="110"/>
    </row>
    <row r="30517" spans="19:29" x14ac:dyDescent="0.25">
      <c r="S30517" s="110"/>
      <c r="U30517" s="110"/>
      <c r="W30517" s="110"/>
      <c r="Y30517" s="110"/>
      <c r="AA30517" s="110"/>
      <c r="AC30517" s="110"/>
    </row>
    <row r="30518" spans="19:29" x14ac:dyDescent="0.25">
      <c r="S30518" s="110"/>
      <c r="U30518" s="110"/>
      <c r="W30518" s="110"/>
      <c r="Y30518" s="110"/>
      <c r="AA30518" s="110"/>
      <c r="AC30518" s="110"/>
    </row>
    <row r="30519" spans="19:29" x14ac:dyDescent="0.25">
      <c r="S30519" s="111"/>
      <c r="U30519" s="111"/>
      <c r="W30519" s="111"/>
      <c r="Y30519" s="111"/>
      <c r="AA30519" s="111"/>
      <c r="AC30519" s="111"/>
    </row>
    <row r="30520" spans="19:29" x14ac:dyDescent="0.25">
      <c r="S30520" s="107"/>
      <c r="U30520" s="107"/>
      <c r="W30520" s="107"/>
      <c r="Y30520" s="107"/>
      <c r="AA30520" s="107"/>
      <c r="AC30520" s="107"/>
    </row>
    <row r="30521" spans="19:29" x14ac:dyDescent="0.25">
      <c r="S30521" s="108"/>
      <c r="U30521" s="108"/>
      <c r="W30521" s="108"/>
      <c r="Y30521" s="108"/>
      <c r="AA30521" s="108"/>
      <c r="AC30521" s="108"/>
    </row>
    <row r="30522" spans="19:29" x14ac:dyDescent="0.25">
      <c r="S30522" s="108"/>
      <c r="U30522" s="108"/>
      <c r="W30522" s="108"/>
      <c r="Y30522" s="108"/>
      <c r="AA30522" s="108"/>
      <c r="AC30522" s="108"/>
    </row>
    <row r="30523" spans="19:29" x14ac:dyDescent="0.25">
      <c r="S30523" s="109"/>
      <c r="U30523" s="109"/>
      <c r="W30523" s="109"/>
      <c r="Y30523" s="109"/>
      <c r="AA30523" s="109"/>
      <c r="AC30523" s="109"/>
    </row>
    <row r="30524" spans="19:29" x14ac:dyDescent="0.25">
      <c r="S30524" s="108"/>
      <c r="U30524" s="108"/>
      <c r="W30524" s="108"/>
      <c r="Y30524" s="108"/>
      <c r="AA30524" s="108"/>
      <c r="AC30524" s="108"/>
    </row>
    <row r="30525" spans="19:29" x14ac:dyDescent="0.25">
      <c r="S30525" s="108"/>
      <c r="U30525" s="108"/>
      <c r="W30525" s="108"/>
      <c r="Y30525" s="108"/>
      <c r="AA30525" s="108"/>
      <c r="AC30525" s="108"/>
    </row>
    <row r="30526" spans="19:29" x14ac:dyDescent="0.25">
      <c r="S30526" s="109"/>
      <c r="U30526" s="109"/>
      <c r="W30526" s="109"/>
      <c r="Y30526" s="109"/>
      <c r="AA30526" s="109"/>
      <c r="AC30526" s="109"/>
    </row>
    <row r="30527" spans="19:29" x14ac:dyDescent="0.25">
      <c r="S30527" s="108"/>
      <c r="U30527" s="108"/>
      <c r="W30527" s="108"/>
      <c r="Y30527" s="108"/>
      <c r="AA30527" s="108"/>
      <c r="AC30527" s="108"/>
    </row>
    <row r="30528" spans="19:29" x14ac:dyDescent="0.25">
      <c r="S30528" s="109"/>
      <c r="U30528" s="109"/>
      <c r="W30528" s="109"/>
      <c r="Y30528" s="109"/>
      <c r="AA30528" s="109"/>
      <c r="AC30528" s="109"/>
    </row>
    <row r="30529" spans="19:29" x14ac:dyDescent="0.25">
      <c r="S30529" s="108"/>
      <c r="U30529" s="108"/>
      <c r="W30529" s="108"/>
      <c r="Y30529" s="108"/>
      <c r="AA30529" s="108"/>
      <c r="AC30529" s="108"/>
    </row>
    <row r="30530" spans="19:29" x14ac:dyDescent="0.25">
      <c r="S30530" s="108"/>
      <c r="U30530" s="108"/>
      <c r="W30530" s="108"/>
      <c r="Y30530" s="108"/>
      <c r="AA30530" s="108"/>
      <c r="AC30530" s="108"/>
    </row>
    <row r="30531" spans="19:29" x14ac:dyDescent="0.25">
      <c r="S30531" s="108"/>
      <c r="U30531" s="108"/>
      <c r="W30531" s="108"/>
      <c r="Y30531" s="108"/>
      <c r="AA30531" s="108"/>
      <c r="AC30531" s="108"/>
    </row>
    <row r="30532" spans="19:29" x14ac:dyDescent="0.25">
      <c r="S30532" s="110"/>
      <c r="U30532" s="110"/>
      <c r="W30532" s="110"/>
      <c r="Y30532" s="110"/>
      <c r="AA30532" s="110"/>
      <c r="AC30532" s="110"/>
    </row>
    <row r="30533" spans="19:29" x14ac:dyDescent="0.25">
      <c r="S30533" s="110"/>
      <c r="U30533" s="110"/>
      <c r="W30533" s="110"/>
      <c r="Y30533" s="110"/>
      <c r="AA30533" s="110"/>
      <c r="AC30533" s="110"/>
    </row>
    <row r="30534" spans="19:29" x14ac:dyDescent="0.25">
      <c r="S30534" s="110"/>
      <c r="U30534" s="110"/>
      <c r="W30534" s="110"/>
      <c r="Y30534" s="110"/>
      <c r="AA30534" s="110"/>
      <c r="AC30534" s="110"/>
    </row>
    <row r="30535" spans="19:29" x14ac:dyDescent="0.25">
      <c r="S30535" s="110"/>
      <c r="U30535" s="110"/>
      <c r="W30535" s="110"/>
      <c r="Y30535" s="110"/>
      <c r="AA30535" s="110"/>
      <c r="AC30535" s="110"/>
    </row>
    <row r="30536" spans="19:29" x14ac:dyDescent="0.25">
      <c r="S30536" s="111"/>
      <c r="U30536" s="111"/>
      <c r="W30536" s="111"/>
      <c r="Y30536" s="111"/>
      <c r="AA30536" s="111"/>
      <c r="AC30536" s="111"/>
    </row>
    <row r="30537" spans="19:29" x14ac:dyDescent="0.25">
      <c r="S30537" s="107"/>
      <c r="U30537" s="107"/>
      <c r="W30537" s="107"/>
      <c r="Y30537" s="107"/>
      <c r="AA30537" s="107"/>
      <c r="AC30537" s="107"/>
    </row>
    <row r="30538" spans="19:29" x14ac:dyDescent="0.25">
      <c r="S30538" s="108"/>
      <c r="U30538" s="108"/>
      <c r="W30538" s="108"/>
      <c r="Y30538" s="108"/>
      <c r="AA30538" s="108"/>
      <c r="AC30538" s="108"/>
    </row>
    <row r="30539" spans="19:29" x14ac:dyDescent="0.25">
      <c r="S30539" s="108"/>
      <c r="U30539" s="108"/>
      <c r="W30539" s="108"/>
      <c r="Y30539" s="108"/>
      <c r="AA30539" s="108"/>
      <c r="AC30539" s="108"/>
    </row>
    <row r="30540" spans="19:29" x14ac:dyDescent="0.25">
      <c r="S30540" s="109"/>
      <c r="U30540" s="109"/>
      <c r="W30540" s="109"/>
      <c r="Y30540" s="109"/>
      <c r="AA30540" s="109"/>
      <c r="AC30540" s="109"/>
    </row>
    <row r="30541" spans="19:29" x14ac:dyDescent="0.25">
      <c r="S30541" s="108"/>
      <c r="U30541" s="108"/>
      <c r="W30541" s="108"/>
      <c r="Y30541" s="108"/>
      <c r="AA30541" s="108"/>
      <c r="AC30541" s="108"/>
    </row>
    <row r="30542" spans="19:29" x14ac:dyDescent="0.25">
      <c r="S30542" s="108"/>
      <c r="U30542" s="108"/>
      <c r="W30542" s="108"/>
      <c r="Y30542" s="108"/>
      <c r="AA30542" s="108"/>
      <c r="AC30542" s="108"/>
    </row>
    <row r="30543" spans="19:29" x14ac:dyDescent="0.25">
      <c r="S30543" s="109"/>
      <c r="U30543" s="109"/>
      <c r="W30543" s="109"/>
      <c r="Y30543" s="109"/>
      <c r="AA30543" s="109"/>
      <c r="AC30543" s="109"/>
    </row>
    <row r="30544" spans="19:29" x14ac:dyDescent="0.25">
      <c r="S30544" s="108"/>
      <c r="U30544" s="108"/>
      <c r="W30544" s="108"/>
      <c r="Y30544" s="108"/>
      <c r="AA30544" s="108"/>
      <c r="AC30544" s="108"/>
    </row>
    <row r="30545" spans="19:29" x14ac:dyDescent="0.25">
      <c r="S30545" s="109"/>
      <c r="U30545" s="109"/>
      <c r="W30545" s="109"/>
      <c r="Y30545" s="109"/>
      <c r="AA30545" s="109"/>
      <c r="AC30545" s="109"/>
    </row>
    <row r="30546" spans="19:29" x14ac:dyDescent="0.25">
      <c r="S30546" s="108"/>
      <c r="U30546" s="108"/>
      <c r="W30546" s="108"/>
      <c r="Y30546" s="108"/>
      <c r="AA30546" s="108"/>
      <c r="AC30546" s="108"/>
    </row>
    <row r="30547" spans="19:29" x14ac:dyDescent="0.25">
      <c r="S30547" s="108"/>
      <c r="U30547" s="108"/>
      <c r="W30547" s="108"/>
      <c r="Y30547" s="108"/>
      <c r="AA30547" s="108"/>
      <c r="AC30547" s="108"/>
    </row>
    <row r="30548" spans="19:29" x14ac:dyDescent="0.25">
      <c r="S30548" s="108"/>
      <c r="U30548" s="108"/>
      <c r="W30548" s="108"/>
      <c r="Y30548" s="108"/>
      <c r="AA30548" s="108"/>
      <c r="AC30548" s="108"/>
    </row>
    <row r="30549" spans="19:29" x14ac:dyDescent="0.25">
      <c r="S30549" s="110"/>
      <c r="U30549" s="110"/>
      <c r="W30549" s="110"/>
      <c r="Y30549" s="110"/>
      <c r="AA30549" s="110"/>
      <c r="AC30549" s="110"/>
    </row>
    <row r="30550" spans="19:29" x14ac:dyDescent="0.25">
      <c r="S30550" s="110"/>
      <c r="U30550" s="110"/>
      <c r="W30550" s="110"/>
      <c r="Y30550" s="110"/>
      <c r="AA30550" s="110"/>
      <c r="AC30550" s="110"/>
    </row>
    <row r="30551" spans="19:29" x14ac:dyDescent="0.25">
      <c r="S30551" s="110"/>
      <c r="U30551" s="110"/>
      <c r="W30551" s="110"/>
      <c r="Y30551" s="110"/>
      <c r="AA30551" s="110"/>
      <c r="AC30551" s="110"/>
    </row>
    <row r="30552" spans="19:29" x14ac:dyDescent="0.25">
      <c r="S30552" s="110"/>
      <c r="U30552" s="110"/>
      <c r="W30552" s="110"/>
      <c r="Y30552" s="110"/>
      <c r="AA30552" s="110"/>
      <c r="AC30552" s="110"/>
    </row>
    <row r="30553" spans="19:29" x14ac:dyDescent="0.25">
      <c r="S30553" s="111"/>
      <c r="U30553" s="111"/>
      <c r="W30553" s="111"/>
      <c r="Y30553" s="111"/>
      <c r="AA30553" s="111"/>
      <c r="AC30553" s="111"/>
    </row>
    <row r="30554" spans="19:29" x14ac:dyDescent="0.25">
      <c r="S30554" s="107"/>
      <c r="U30554" s="107"/>
      <c r="W30554" s="107"/>
      <c r="Y30554" s="107"/>
      <c r="AA30554" s="107"/>
      <c r="AC30554" s="107"/>
    </row>
    <row r="30555" spans="19:29" x14ac:dyDescent="0.25">
      <c r="S30555" s="108"/>
      <c r="U30555" s="108"/>
      <c r="W30555" s="108"/>
      <c r="Y30555" s="108"/>
      <c r="AA30555" s="108"/>
      <c r="AC30555" s="108"/>
    </row>
    <row r="30556" spans="19:29" x14ac:dyDescent="0.25">
      <c r="S30556" s="108"/>
      <c r="U30556" s="108"/>
      <c r="W30556" s="108"/>
      <c r="Y30556" s="108"/>
      <c r="AA30556" s="108"/>
      <c r="AC30556" s="108"/>
    </row>
    <row r="30557" spans="19:29" x14ac:dyDescent="0.25">
      <c r="S30557" s="109"/>
      <c r="U30557" s="109"/>
      <c r="W30557" s="109"/>
      <c r="Y30557" s="109"/>
      <c r="AA30557" s="109"/>
      <c r="AC30557" s="109"/>
    </row>
    <row r="30558" spans="19:29" x14ac:dyDescent="0.25">
      <c r="S30558" s="108"/>
      <c r="U30558" s="108"/>
      <c r="W30558" s="108"/>
      <c r="Y30558" s="108"/>
      <c r="AA30558" s="108"/>
      <c r="AC30558" s="108"/>
    </row>
    <row r="30559" spans="19:29" x14ac:dyDescent="0.25">
      <c r="S30559" s="108"/>
      <c r="U30559" s="108"/>
      <c r="W30559" s="108"/>
      <c r="Y30559" s="108"/>
      <c r="AA30559" s="108"/>
      <c r="AC30559" s="108"/>
    </row>
    <row r="30560" spans="19:29" x14ac:dyDescent="0.25">
      <c r="S30560" s="109"/>
      <c r="U30560" s="109"/>
      <c r="W30560" s="109"/>
      <c r="Y30560" s="109"/>
      <c r="AA30560" s="109"/>
      <c r="AC30560" s="109"/>
    </row>
    <row r="30561" spans="19:29" x14ac:dyDescent="0.25">
      <c r="S30561" s="108"/>
      <c r="U30561" s="108"/>
      <c r="W30561" s="108"/>
      <c r="Y30561" s="108"/>
      <c r="AA30561" s="108"/>
      <c r="AC30561" s="108"/>
    </row>
    <row r="30562" spans="19:29" x14ac:dyDescent="0.25">
      <c r="S30562" s="109"/>
      <c r="U30562" s="109"/>
      <c r="W30562" s="109"/>
      <c r="Y30562" s="109"/>
      <c r="AA30562" s="109"/>
      <c r="AC30562" s="109"/>
    </row>
    <row r="30563" spans="19:29" x14ac:dyDescent="0.25">
      <c r="S30563" s="108"/>
      <c r="U30563" s="108"/>
      <c r="W30563" s="108"/>
      <c r="Y30563" s="108"/>
      <c r="AA30563" s="108"/>
      <c r="AC30563" s="108"/>
    </row>
    <row r="30564" spans="19:29" x14ac:dyDescent="0.25">
      <c r="S30564" s="108"/>
      <c r="U30564" s="108"/>
      <c r="W30564" s="108"/>
      <c r="Y30564" s="108"/>
      <c r="AA30564" s="108"/>
      <c r="AC30564" s="108"/>
    </row>
    <row r="30565" spans="19:29" x14ac:dyDescent="0.25">
      <c r="S30565" s="108"/>
      <c r="U30565" s="108"/>
      <c r="W30565" s="108"/>
      <c r="Y30565" s="108"/>
      <c r="AA30565" s="108"/>
      <c r="AC30565" s="108"/>
    </row>
    <row r="30566" spans="19:29" x14ac:dyDescent="0.25">
      <c r="S30566" s="110"/>
      <c r="U30566" s="110"/>
      <c r="W30566" s="110"/>
      <c r="Y30566" s="110"/>
      <c r="AA30566" s="110"/>
      <c r="AC30566" s="110"/>
    </row>
    <row r="30567" spans="19:29" x14ac:dyDescent="0.25">
      <c r="S30567" s="110"/>
      <c r="U30567" s="110"/>
      <c r="W30567" s="110"/>
      <c r="Y30567" s="110"/>
      <c r="AA30567" s="110"/>
      <c r="AC30567" s="110"/>
    </row>
    <row r="30568" spans="19:29" x14ac:dyDescent="0.25">
      <c r="S30568" s="110"/>
      <c r="U30568" s="110"/>
      <c r="W30568" s="110"/>
      <c r="Y30568" s="110"/>
      <c r="AA30568" s="110"/>
      <c r="AC30568" s="110"/>
    </row>
    <row r="30569" spans="19:29" x14ac:dyDescent="0.25">
      <c r="S30569" s="110"/>
      <c r="U30569" s="110"/>
      <c r="W30569" s="110"/>
      <c r="Y30569" s="110"/>
      <c r="AA30569" s="110"/>
      <c r="AC30569" s="110"/>
    </row>
    <row r="30570" spans="19:29" x14ac:dyDescent="0.25">
      <c r="S30570" s="111"/>
      <c r="U30570" s="111"/>
      <c r="W30570" s="111"/>
      <c r="Y30570" s="111"/>
      <c r="AA30570" s="111"/>
      <c r="AC30570" s="111"/>
    </row>
    <row r="30571" spans="19:29" x14ac:dyDescent="0.25">
      <c r="S30571" s="107"/>
      <c r="U30571" s="107"/>
      <c r="W30571" s="107"/>
      <c r="Y30571" s="107"/>
      <c r="AA30571" s="107"/>
      <c r="AC30571" s="107"/>
    </row>
    <row r="30572" spans="19:29" x14ac:dyDescent="0.25">
      <c r="S30572" s="108"/>
      <c r="U30572" s="108"/>
      <c r="W30572" s="108"/>
      <c r="Y30572" s="108"/>
      <c r="AA30572" s="108"/>
      <c r="AC30572" s="108"/>
    </row>
    <row r="30573" spans="19:29" x14ac:dyDescent="0.25">
      <c r="S30573" s="108"/>
      <c r="U30573" s="108"/>
      <c r="W30573" s="108"/>
      <c r="Y30573" s="108"/>
      <c r="AA30573" s="108"/>
      <c r="AC30573" s="108"/>
    </row>
    <row r="30574" spans="19:29" x14ac:dyDescent="0.25">
      <c r="S30574" s="109"/>
      <c r="U30574" s="109"/>
      <c r="W30574" s="109"/>
      <c r="Y30574" s="109"/>
      <c r="AA30574" s="109"/>
      <c r="AC30574" s="109"/>
    </row>
    <row r="30575" spans="19:29" x14ac:dyDescent="0.25">
      <c r="S30575" s="108"/>
      <c r="U30575" s="108"/>
      <c r="W30575" s="108"/>
      <c r="Y30575" s="108"/>
      <c r="AA30575" s="108"/>
      <c r="AC30575" s="108"/>
    </row>
    <row r="30576" spans="19:29" x14ac:dyDescent="0.25">
      <c r="S30576" s="108"/>
      <c r="U30576" s="108"/>
      <c r="W30576" s="108"/>
      <c r="Y30576" s="108"/>
      <c r="AA30576" s="108"/>
      <c r="AC30576" s="108"/>
    </row>
    <row r="30577" spans="19:29" x14ac:dyDescent="0.25">
      <c r="S30577" s="109"/>
      <c r="U30577" s="109"/>
      <c r="W30577" s="109"/>
      <c r="Y30577" s="109"/>
      <c r="AA30577" s="109"/>
      <c r="AC30577" s="109"/>
    </row>
    <row r="30578" spans="19:29" x14ac:dyDescent="0.25">
      <c r="S30578" s="108"/>
      <c r="U30578" s="108"/>
      <c r="W30578" s="108"/>
      <c r="Y30578" s="108"/>
      <c r="AA30578" s="108"/>
      <c r="AC30578" s="108"/>
    </row>
    <row r="30579" spans="19:29" x14ac:dyDescent="0.25">
      <c r="S30579" s="109"/>
      <c r="U30579" s="109"/>
      <c r="W30579" s="109"/>
      <c r="Y30579" s="109"/>
      <c r="AA30579" s="109"/>
      <c r="AC30579" s="109"/>
    </row>
    <row r="30580" spans="19:29" x14ac:dyDescent="0.25">
      <c r="S30580" s="108"/>
      <c r="U30580" s="108"/>
      <c r="W30580" s="108"/>
      <c r="Y30580" s="108"/>
      <c r="AA30580" s="108"/>
      <c r="AC30580" s="108"/>
    </row>
    <row r="30581" spans="19:29" x14ac:dyDescent="0.25">
      <c r="S30581" s="108"/>
      <c r="U30581" s="108"/>
      <c r="W30581" s="108"/>
      <c r="Y30581" s="108"/>
      <c r="AA30581" s="108"/>
      <c r="AC30581" s="108"/>
    </row>
    <row r="30582" spans="19:29" x14ac:dyDescent="0.25">
      <c r="S30582" s="108"/>
      <c r="U30582" s="108"/>
      <c r="W30582" s="108"/>
      <c r="Y30582" s="108"/>
      <c r="AA30582" s="108"/>
      <c r="AC30582" s="108"/>
    </row>
    <row r="30583" spans="19:29" x14ac:dyDescent="0.25">
      <c r="S30583" s="110"/>
      <c r="U30583" s="110"/>
      <c r="W30583" s="110"/>
      <c r="Y30583" s="110"/>
      <c r="AA30583" s="110"/>
      <c r="AC30583" s="110"/>
    </row>
    <row r="30584" spans="19:29" x14ac:dyDescent="0.25">
      <c r="S30584" s="110"/>
      <c r="U30584" s="110"/>
      <c r="W30584" s="110"/>
      <c r="Y30584" s="110"/>
      <c r="AA30584" s="110"/>
      <c r="AC30584" s="110"/>
    </row>
    <row r="30585" spans="19:29" x14ac:dyDescent="0.25">
      <c r="S30585" s="110"/>
      <c r="U30585" s="110"/>
      <c r="W30585" s="110"/>
      <c r="Y30585" s="110"/>
      <c r="AA30585" s="110"/>
      <c r="AC30585" s="110"/>
    </row>
    <row r="30586" spans="19:29" x14ac:dyDescent="0.25">
      <c r="S30586" s="110"/>
      <c r="U30586" s="110"/>
      <c r="W30586" s="110"/>
      <c r="Y30586" s="110"/>
      <c r="AA30586" s="110"/>
      <c r="AC30586" s="110"/>
    </row>
    <row r="30587" spans="19:29" x14ac:dyDescent="0.25">
      <c r="S30587" s="111"/>
      <c r="U30587" s="111"/>
      <c r="W30587" s="111"/>
      <c r="Y30587" s="111"/>
      <c r="AA30587" s="111"/>
      <c r="AC30587" s="111"/>
    </row>
    <row r="30588" spans="19:29" x14ac:dyDescent="0.25">
      <c r="S30588" s="107"/>
      <c r="U30588" s="107"/>
      <c r="W30588" s="107"/>
      <c r="Y30588" s="107"/>
      <c r="AA30588" s="107"/>
      <c r="AC30588" s="107"/>
    </row>
    <row r="30589" spans="19:29" x14ac:dyDescent="0.25">
      <c r="S30589" s="108"/>
      <c r="U30589" s="108"/>
      <c r="W30589" s="108"/>
      <c r="Y30589" s="108"/>
      <c r="AA30589" s="108"/>
      <c r="AC30589" s="108"/>
    </row>
    <row r="30590" spans="19:29" x14ac:dyDescent="0.25">
      <c r="S30590" s="108"/>
      <c r="U30590" s="108"/>
      <c r="W30590" s="108"/>
      <c r="Y30590" s="108"/>
      <c r="AA30590" s="108"/>
      <c r="AC30590" s="108"/>
    </row>
    <row r="30591" spans="19:29" x14ac:dyDescent="0.25">
      <c r="S30591" s="109"/>
      <c r="U30591" s="109"/>
      <c r="W30591" s="109"/>
      <c r="Y30591" s="109"/>
      <c r="AA30591" s="109"/>
      <c r="AC30591" s="109"/>
    </row>
    <row r="30592" spans="19:29" x14ac:dyDescent="0.25">
      <c r="S30592" s="108"/>
      <c r="U30592" s="108"/>
      <c r="W30592" s="108"/>
      <c r="Y30592" s="108"/>
      <c r="AA30592" s="108"/>
      <c r="AC30592" s="108"/>
    </row>
    <row r="30593" spans="19:29" x14ac:dyDescent="0.25">
      <c r="S30593" s="108"/>
      <c r="U30593" s="108"/>
      <c r="W30593" s="108"/>
      <c r="Y30593" s="108"/>
      <c r="AA30593" s="108"/>
      <c r="AC30593" s="108"/>
    </row>
    <row r="30594" spans="19:29" x14ac:dyDescent="0.25">
      <c r="S30594" s="109"/>
      <c r="U30594" s="109"/>
      <c r="W30594" s="109"/>
      <c r="Y30594" s="109"/>
      <c r="AA30594" s="109"/>
      <c r="AC30594" s="109"/>
    </row>
    <row r="30595" spans="19:29" x14ac:dyDescent="0.25">
      <c r="S30595" s="108"/>
      <c r="U30595" s="108"/>
      <c r="W30595" s="108"/>
      <c r="Y30595" s="108"/>
      <c r="AA30595" s="108"/>
      <c r="AC30595" s="108"/>
    </row>
    <row r="30596" spans="19:29" x14ac:dyDescent="0.25">
      <c r="S30596" s="109"/>
      <c r="U30596" s="109"/>
      <c r="W30596" s="109"/>
      <c r="Y30596" s="109"/>
      <c r="AA30596" s="109"/>
      <c r="AC30596" s="109"/>
    </row>
    <row r="30597" spans="19:29" x14ac:dyDescent="0.25">
      <c r="S30597" s="108"/>
      <c r="U30597" s="108"/>
      <c r="W30597" s="108"/>
      <c r="Y30597" s="108"/>
      <c r="AA30597" s="108"/>
      <c r="AC30597" s="108"/>
    </row>
    <row r="30598" spans="19:29" x14ac:dyDescent="0.25">
      <c r="S30598" s="108"/>
      <c r="U30598" s="108"/>
      <c r="W30598" s="108"/>
      <c r="Y30598" s="108"/>
      <c r="AA30598" s="108"/>
      <c r="AC30598" s="108"/>
    </row>
    <row r="30599" spans="19:29" x14ac:dyDescent="0.25">
      <c r="S30599" s="108"/>
      <c r="U30599" s="108"/>
      <c r="W30599" s="108"/>
      <c r="Y30599" s="108"/>
      <c r="AA30599" s="108"/>
      <c r="AC30599" s="108"/>
    </row>
    <row r="30600" spans="19:29" x14ac:dyDescent="0.25">
      <c r="S30600" s="110"/>
      <c r="U30600" s="110"/>
      <c r="W30600" s="110"/>
      <c r="Y30600" s="110"/>
      <c r="AA30600" s="110"/>
      <c r="AC30600" s="110"/>
    </row>
    <row r="30601" spans="19:29" x14ac:dyDescent="0.25">
      <c r="S30601" s="110"/>
      <c r="U30601" s="110"/>
      <c r="W30601" s="110"/>
      <c r="Y30601" s="110"/>
      <c r="AA30601" s="110"/>
      <c r="AC30601" s="110"/>
    </row>
    <row r="30602" spans="19:29" x14ac:dyDescent="0.25">
      <c r="S30602" s="110"/>
      <c r="U30602" s="110"/>
      <c r="W30602" s="110"/>
      <c r="Y30602" s="110"/>
      <c r="AA30602" s="110"/>
      <c r="AC30602" s="110"/>
    </row>
    <row r="30603" spans="19:29" x14ac:dyDescent="0.25">
      <c r="S30603" s="110"/>
      <c r="U30603" s="110"/>
      <c r="W30603" s="110"/>
      <c r="Y30603" s="110"/>
      <c r="AA30603" s="110"/>
      <c r="AC30603" s="110"/>
    </row>
    <row r="30604" spans="19:29" x14ac:dyDescent="0.25">
      <c r="S30604" s="111"/>
      <c r="U30604" s="111"/>
      <c r="W30604" s="111"/>
      <c r="Y30604" s="111"/>
      <c r="AA30604" s="111"/>
      <c r="AC30604" s="111"/>
    </row>
    <row r="30605" spans="19:29" x14ac:dyDescent="0.25">
      <c r="S30605" s="107"/>
      <c r="U30605" s="107"/>
      <c r="W30605" s="107"/>
      <c r="Y30605" s="107"/>
      <c r="AA30605" s="107"/>
      <c r="AC30605" s="107"/>
    </row>
    <row r="30606" spans="19:29" x14ac:dyDescent="0.25">
      <c r="S30606" s="108"/>
      <c r="U30606" s="108"/>
      <c r="W30606" s="108"/>
      <c r="Y30606" s="108"/>
      <c r="AA30606" s="108"/>
      <c r="AC30606" s="108"/>
    </row>
    <row r="30607" spans="19:29" x14ac:dyDescent="0.25">
      <c r="S30607" s="108"/>
      <c r="U30607" s="108"/>
      <c r="W30607" s="108"/>
      <c r="Y30607" s="108"/>
      <c r="AA30607" s="108"/>
      <c r="AC30607" s="108"/>
    </row>
    <row r="30608" spans="19:29" x14ac:dyDescent="0.25">
      <c r="S30608" s="109"/>
      <c r="U30608" s="109"/>
      <c r="W30608" s="109"/>
      <c r="Y30608" s="109"/>
      <c r="AA30608" s="109"/>
      <c r="AC30608" s="109"/>
    </row>
    <row r="30609" spans="19:29" x14ac:dyDescent="0.25">
      <c r="S30609" s="108"/>
      <c r="U30609" s="108"/>
      <c r="W30609" s="108"/>
      <c r="Y30609" s="108"/>
      <c r="AA30609" s="108"/>
      <c r="AC30609" s="108"/>
    </row>
    <row r="30610" spans="19:29" x14ac:dyDescent="0.25">
      <c r="S30610" s="108"/>
      <c r="U30610" s="108"/>
      <c r="W30610" s="108"/>
      <c r="Y30610" s="108"/>
      <c r="AA30610" s="108"/>
      <c r="AC30610" s="108"/>
    </row>
    <row r="30611" spans="19:29" x14ac:dyDescent="0.25">
      <c r="S30611" s="109"/>
      <c r="U30611" s="109"/>
      <c r="W30611" s="109"/>
      <c r="Y30611" s="109"/>
      <c r="AA30611" s="109"/>
      <c r="AC30611" s="109"/>
    </row>
    <row r="30612" spans="19:29" x14ac:dyDescent="0.25">
      <c r="S30612" s="108"/>
      <c r="U30612" s="108"/>
      <c r="W30612" s="108"/>
      <c r="Y30612" s="108"/>
      <c r="AA30612" s="108"/>
      <c r="AC30612" s="108"/>
    </row>
    <row r="30613" spans="19:29" x14ac:dyDescent="0.25">
      <c r="S30613" s="109"/>
      <c r="U30613" s="109"/>
      <c r="W30613" s="109"/>
      <c r="Y30613" s="109"/>
      <c r="AA30613" s="109"/>
      <c r="AC30613" s="109"/>
    </row>
    <row r="30614" spans="19:29" x14ac:dyDescent="0.25">
      <c r="S30614" s="108"/>
      <c r="U30614" s="108"/>
      <c r="W30614" s="108"/>
      <c r="Y30614" s="108"/>
      <c r="AA30614" s="108"/>
      <c r="AC30614" s="108"/>
    </row>
    <row r="30615" spans="19:29" x14ac:dyDescent="0.25">
      <c r="S30615" s="108"/>
      <c r="U30615" s="108"/>
      <c r="W30615" s="108"/>
      <c r="Y30615" s="108"/>
      <c r="AA30615" s="108"/>
      <c r="AC30615" s="108"/>
    </row>
    <row r="30616" spans="19:29" x14ac:dyDescent="0.25">
      <c r="S30616" s="108"/>
      <c r="U30616" s="108"/>
      <c r="W30616" s="108"/>
      <c r="Y30616" s="108"/>
      <c r="AA30616" s="108"/>
      <c r="AC30616" s="108"/>
    </row>
    <row r="30617" spans="19:29" x14ac:dyDescent="0.25">
      <c r="S30617" s="110"/>
      <c r="U30617" s="110"/>
      <c r="W30617" s="110"/>
      <c r="Y30617" s="110"/>
      <c r="AA30617" s="110"/>
      <c r="AC30617" s="110"/>
    </row>
    <row r="30618" spans="19:29" x14ac:dyDescent="0.25">
      <c r="S30618" s="110"/>
      <c r="U30618" s="110"/>
      <c r="W30618" s="110"/>
      <c r="Y30618" s="110"/>
      <c r="AA30618" s="110"/>
      <c r="AC30618" s="110"/>
    </row>
    <row r="30619" spans="19:29" x14ac:dyDescent="0.25">
      <c r="S30619" s="110"/>
      <c r="U30619" s="110"/>
      <c r="W30619" s="110"/>
      <c r="Y30619" s="110"/>
      <c r="AA30619" s="110"/>
      <c r="AC30619" s="110"/>
    </row>
    <row r="30620" spans="19:29" x14ac:dyDescent="0.25">
      <c r="S30620" s="110"/>
      <c r="U30620" s="110"/>
      <c r="W30620" s="110"/>
      <c r="Y30620" s="110"/>
      <c r="AA30620" s="110"/>
      <c r="AC30620" s="110"/>
    </row>
    <row r="30621" spans="19:29" x14ac:dyDescent="0.25">
      <c r="S30621" s="111"/>
      <c r="U30621" s="111"/>
      <c r="W30621" s="111"/>
      <c r="Y30621" s="111"/>
      <c r="AA30621" s="111"/>
      <c r="AC30621" s="111"/>
    </row>
    <row r="30622" spans="19:29" x14ac:dyDescent="0.25">
      <c r="S30622" s="107"/>
      <c r="U30622" s="107"/>
      <c r="W30622" s="107"/>
      <c r="Y30622" s="107"/>
      <c r="AA30622" s="107"/>
      <c r="AC30622" s="107"/>
    </row>
    <row r="30623" spans="19:29" x14ac:dyDescent="0.25">
      <c r="S30623" s="108"/>
      <c r="U30623" s="108"/>
      <c r="W30623" s="108"/>
      <c r="Y30623" s="108"/>
      <c r="AA30623" s="108"/>
      <c r="AC30623" s="108"/>
    </row>
    <row r="30624" spans="19:29" x14ac:dyDescent="0.25">
      <c r="S30624" s="108"/>
      <c r="U30624" s="108"/>
      <c r="W30624" s="108"/>
      <c r="Y30624" s="108"/>
      <c r="AA30624" s="108"/>
      <c r="AC30624" s="108"/>
    </row>
    <row r="30625" spans="19:29" x14ac:dyDescent="0.25">
      <c r="S30625" s="109"/>
      <c r="U30625" s="109"/>
      <c r="W30625" s="109"/>
      <c r="Y30625" s="109"/>
      <c r="AA30625" s="109"/>
      <c r="AC30625" s="109"/>
    </row>
    <row r="30626" spans="19:29" x14ac:dyDescent="0.25">
      <c r="S30626" s="108"/>
      <c r="U30626" s="108"/>
      <c r="W30626" s="108"/>
      <c r="Y30626" s="108"/>
      <c r="AA30626" s="108"/>
      <c r="AC30626" s="108"/>
    </row>
    <row r="30627" spans="19:29" x14ac:dyDescent="0.25">
      <c r="S30627" s="108"/>
      <c r="U30627" s="108"/>
      <c r="W30627" s="108"/>
      <c r="Y30627" s="108"/>
      <c r="AA30627" s="108"/>
      <c r="AC30627" s="108"/>
    </row>
    <row r="30628" spans="19:29" x14ac:dyDescent="0.25">
      <c r="S30628" s="109"/>
      <c r="U30628" s="109"/>
      <c r="W30628" s="109"/>
      <c r="Y30628" s="109"/>
      <c r="AA30628" s="109"/>
      <c r="AC30628" s="109"/>
    </row>
    <row r="30629" spans="19:29" x14ac:dyDescent="0.25">
      <c r="S30629" s="108"/>
      <c r="U30629" s="108"/>
      <c r="W30629" s="108"/>
      <c r="Y30629" s="108"/>
      <c r="AA30629" s="108"/>
      <c r="AC30629" s="108"/>
    </row>
    <row r="30630" spans="19:29" x14ac:dyDescent="0.25">
      <c r="S30630" s="109"/>
      <c r="U30630" s="109"/>
      <c r="W30630" s="109"/>
      <c r="Y30630" s="109"/>
      <c r="AA30630" s="109"/>
      <c r="AC30630" s="109"/>
    </row>
    <row r="30631" spans="19:29" x14ac:dyDescent="0.25">
      <c r="S30631" s="108"/>
      <c r="U30631" s="108"/>
      <c r="W30631" s="108"/>
      <c r="Y30631" s="108"/>
      <c r="AA30631" s="108"/>
      <c r="AC30631" s="108"/>
    </row>
    <row r="30632" spans="19:29" x14ac:dyDescent="0.25">
      <c r="S30632" s="108"/>
      <c r="U30632" s="108"/>
      <c r="W30632" s="108"/>
      <c r="Y30632" s="108"/>
      <c r="AA30632" s="108"/>
      <c r="AC30632" s="108"/>
    </row>
    <row r="30633" spans="19:29" x14ac:dyDescent="0.25">
      <c r="S30633" s="108"/>
      <c r="U30633" s="108"/>
      <c r="W30633" s="108"/>
      <c r="Y30633" s="108"/>
      <c r="AA30633" s="108"/>
      <c r="AC30633" s="108"/>
    </row>
    <row r="30634" spans="19:29" x14ac:dyDescent="0.25">
      <c r="S30634" s="110"/>
      <c r="U30634" s="110"/>
      <c r="W30634" s="110"/>
      <c r="Y30634" s="110"/>
      <c r="AA30634" s="110"/>
      <c r="AC30634" s="110"/>
    </row>
    <row r="30635" spans="19:29" x14ac:dyDescent="0.25">
      <c r="S30635" s="110"/>
      <c r="U30635" s="110"/>
      <c r="W30635" s="110"/>
      <c r="Y30635" s="110"/>
      <c r="AA30635" s="110"/>
      <c r="AC30635" s="110"/>
    </row>
    <row r="30636" spans="19:29" x14ac:dyDescent="0.25">
      <c r="S30636" s="110"/>
      <c r="U30636" s="110"/>
      <c r="W30636" s="110"/>
      <c r="Y30636" s="110"/>
      <c r="AA30636" s="110"/>
      <c r="AC30636" s="110"/>
    </row>
    <row r="30637" spans="19:29" x14ac:dyDescent="0.25">
      <c r="S30637" s="110"/>
      <c r="U30637" s="110"/>
      <c r="W30637" s="110"/>
      <c r="Y30637" s="110"/>
      <c r="AA30637" s="110"/>
      <c r="AC30637" s="110"/>
    </row>
    <row r="30638" spans="19:29" x14ac:dyDescent="0.25">
      <c r="S30638" s="111"/>
      <c r="U30638" s="111"/>
      <c r="W30638" s="111"/>
      <c r="Y30638" s="111"/>
      <c r="AA30638" s="111"/>
      <c r="AC30638" s="111"/>
    </row>
    <row r="30639" spans="19:29" x14ac:dyDescent="0.25">
      <c r="S30639" s="107"/>
      <c r="U30639" s="107"/>
      <c r="W30639" s="107"/>
      <c r="Y30639" s="107"/>
      <c r="AA30639" s="107"/>
      <c r="AC30639" s="107"/>
    </row>
    <row r="30640" spans="19:29" x14ac:dyDescent="0.25">
      <c r="S30640" s="108"/>
      <c r="U30640" s="108"/>
      <c r="W30640" s="108"/>
      <c r="Y30640" s="108"/>
      <c r="AA30640" s="108"/>
      <c r="AC30640" s="108"/>
    </row>
    <row r="30641" spans="19:29" x14ac:dyDescent="0.25">
      <c r="S30641" s="108"/>
      <c r="U30641" s="108"/>
      <c r="W30641" s="108"/>
      <c r="Y30641" s="108"/>
      <c r="AA30641" s="108"/>
      <c r="AC30641" s="108"/>
    </row>
    <row r="30642" spans="19:29" x14ac:dyDescent="0.25">
      <c r="S30642" s="109"/>
      <c r="U30642" s="109"/>
      <c r="W30642" s="109"/>
      <c r="Y30642" s="109"/>
      <c r="AA30642" s="109"/>
      <c r="AC30642" s="109"/>
    </row>
    <row r="30643" spans="19:29" x14ac:dyDescent="0.25">
      <c r="S30643" s="108"/>
      <c r="U30643" s="108"/>
      <c r="W30643" s="108"/>
      <c r="Y30643" s="108"/>
      <c r="AA30643" s="108"/>
      <c r="AC30643" s="108"/>
    </row>
    <row r="30644" spans="19:29" x14ac:dyDescent="0.25">
      <c r="S30644" s="108"/>
      <c r="U30644" s="108"/>
      <c r="W30644" s="108"/>
      <c r="Y30644" s="108"/>
      <c r="AA30644" s="108"/>
      <c r="AC30644" s="108"/>
    </row>
    <row r="30645" spans="19:29" x14ac:dyDescent="0.25">
      <c r="S30645" s="109"/>
      <c r="U30645" s="109"/>
      <c r="W30645" s="109"/>
      <c r="Y30645" s="109"/>
      <c r="AA30645" s="109"/>
      <c r="AC30645" s="109"/>
    </row>
    <row r="30646" spans="19:29" x14ac:dyDescent="0.25">
      <c r="S30646" s="108"/>
      <c r="U30646" s="108"/>
      <c r="W30646" s="108"/>
      <c r="Y30646" s="108"/>
      <c r="AA30646" s="108"/>
      <c r="AC30646" s="108"/>
    </row>
    <row r="30647" spans="19:29" x14ac:dyDescent="0.25">
      <c r="S30647" s="109"/>
      <c r="U30647" s="109"/>
      <c r="W30647" s="109"/>
      <c r="Y30647" s="109"/>
      <c r="AA30647" s="109"/>
      <c r="AC30647" s="109"/>
    </row>
    <row r="30648" spans="19:29" x14ac:dyDescent="0.25">
      <c r="S30648" s="108"/>
      <c r="U30648" s="108"/>
      <c r="W30648" s="108"/>
      <c r="Y30648" s="108"/>
      <c r="AA30648" s="108"/>
      <c r="AC30648" s="108"/>
    </row>
    <row r="30649" spans="19:29" x14ac:dyDescent="0.25">
      <c r="S30649" s="108"/>
      <c r="U30649" s="108"/>
      <c r="W30649" s="108"/>
      <c r="Y30649" s="108"/>
      <c r="AA30649" s="108"/>
      <c r="AC30649" s="108"/>
    </row>
    <row r="30650" spans="19:29" x14ac:dyDescent="0.25">
      <c r="S30650" s="108"/>
      <c r="U30650" s="108"/>
      <c r="W30650" s="108"/>
      <c r="Y30650" s="108"/>
      <c r="AA30650" s="108"/>
      <c r="AC30650" s="108"/>
    </row>
    <row r="30651" spans="19:29" x14ac:dyDescent="0.25">
      <c r="S30651" s="110"/>
      <c r="U30651" s="110"/>
      <c r="W30651" s="110"/>
      <c r="Y30651" s="110"/>
      <c r="AA30651" s="110"/>
      <c r="AC30651" s="110"/>
    </row>
    <row r="30652" spans="19:29" x14ac:dyDescent="0.25">
      <c r="S30652" s="110"/>
      <c r="U30652" s="110"/>
      <c r="W30652" s="110"/>
      <c r="Y30652" s="110"/>
      <c r="AA30652" s="110"/>
      <c r="AC30652" s="110"/>
    </row>
    <row r="30653" spans="19:29" x14ac:dyDescent="0.25">
      <c r="S30653" s="110"/>
      <c r="U30653" s="110"/>
      <c r="W30653" s="110"/>
      <c r="Y30653" s="110"/>
      <c r="AA30653" s="110"/>
      <c r="AC30653" s="110"/>
    </row>
    <row r="30654" spans="19:29" x14ac:dyDescent="0.25">
      <c r="S30654" s="110"/>
      <c r="U30654" s="110"/>
      <c r="W30654" s="110"/>
      <c r="Y30654" s="110"/>
      <c r="AA30654" s="110"/>
      <c r="AC30654" s="110"/>
    </row>
    <row r="30655" spans="19:29" x14ac:dyDescent="0.25">
      <c r="S30655" s="111"/>
      <c r="U30655" s="111"/>
      <c r="W30655" s="111"/>
      <c r="Y30655" s="111"/>
      <c r="AA30655" s="111"/>
      <c r="AC30655" s="111"/>
    </row>
    <row r="30656" spans="19:29" x14ac:dyDescent="0.25">
      <c r="S30656" s="107"/>
      <c r="U30656" s="107"/>
      <c r="W30656" s="107"/>
      <c r="Y30656" s="107"/>
      <c r="AA30656" s="107"/>
      <c r="AC30656" s="107"/>
    </row>
    <row r="30657" spans="19:29" x14ac:dyDescent="0.25">
      <c r="S30657" s="108"/>
      <c r="U30657" s="108"/>
      <c r="W30657" s="108"/>
      <c r="Y30657" s="108"/>
      <c r="AA30657" s="108"/>
      <c r="AC30657" s="108"/>
    </row>
    <row r="30658" spans="19:29" x14ac:dyDescent="0.25">
      <c r="S30658" s="108"/>
      <c r="U30658" s="108"/>
      <c r="W30658" s="108"/>
      <c r="Y30658" s="108"/>
      <c r="AA30658" s="108"/>
      <c r="AC30658" s="108"/>
    </row>
    <row r="30659" spans="19:29" x14ac:dyDescent="0.25">
      <c r="S30659" s="109"/>
      <c r="U30659" s="109"/>
      <c r="W30659" s="109"/>
      <c r="Y30659" s="109"/>
      <c r="AA30659" s="109"/>
      <c r="AC30659" s="109"/>
    </row>
    <row r="30660" spans="19:29" x14ac:dyDescent="0.25">
      <c r="S30660" s="108"/>
      <c r="U30660" s="108"/>
      <c r="W30660" s="108"/>
      <c r="Y30660" s="108"/>
      <c r="AA30660" s="108"/>
      <c r="AC30660" s="108"/>
    </row>
    <row r="30661" spans="19:29" x14ac:dyDescent="0.25">
      <c r="S30661" s="108"/>
      <c r="U30661" s="108"/>
      <c r="W30661" s="108"/>
      <c r="Y30661" s="108"/>
      <c r="AA30661" s="108"/>
      <c r="AC30661" s="108"/>
    </row>
    <row r="30662" spans="19:29" x14ac:dyDescent="0.25">
      <c r="S30662" s="109"/>
      <c r="U30662" s="109"/>
      <c r="W30662" s="109"/>
      <c r="Y30662" s="109"/>
      <c r="AA30662" s="109"/>
      <c r="AC30662" s="109"/>
    </row>
    <row r="30663" spans="19:29" x14ac:dyDescent="0.25">
      <c r="S30663" s="108"/>
      <c r="U30663" s="108"/>
      <c r="W30663" s="108"/>
      <c r="Y30663" s="108"/>
      <c r="AA30663" s="108"/>
      <c r="AC30663" s="108"/>
    </row>
    <row r="30664" spans="19:29" x14ac:dyDescent="0.25">
      <c r="S30664" s="109"/>
      <c r="U30664" s="109"/>
      <c r="W30664" s="109"/>
      <c r="Y30664" s="109"/>
      <c r="AA30664" s="109"/>
      <c r="AC30664" s="109"/>
    </row>
    <row r="30665" spans="19:29" x14ac:dyDescent="0.25">
      <c r="S30665" s="108"/>
      <c r="U30665" s="108"/>
      <c r="W30665" s="108"/>
      <c r="Y30665" s="108"/>
      <c r="AA30665" s="108"/>
      <c r="AC30665" s="108"/>
    </row>
    <row r="30666" spans="19:29" x14ac:dyDescent="0.25">
      <c r="S30666" s="108"/>
      <c r="U30666" s="108"/>
      <c r="W30666" s="108"/>
      <c r="Y30666" s="108"/>
      <c r="AA30666" s="108"/>
      <c r="AC30666" s="108"/>
    </row>
    <row r="30667" spans="19:29" x14ac:dyDescent="0.25">
      <c r="S30667" s="108"/>
      <c r="U30667" s="108"/>
      <c r="W30667" s="108"/>
      <c r="Y30667" s="108"/>
      <c r="AA30667" s="108"/>
      <c r="AC30667" s="108"/>
    </row>
    <row r="30668" spans="19:29" x14ac:dyDescent="0.25">
      <c r="S30668" s="110"/>
      <c r="U30668" s="110"/>
      <c r="W30668" s="110"/>
      <c r="Y30668" s="110"/>
      <c r="AA30668" s="110"/>
      <c r="AC30668" s="110"/>
    </row>
    <row r="30669" spans="19:29" x14ac:dyDescent="0.25">
      <c r="S30669" s="110"/>
      <c r="U30669" s="110"/>
      <c r="W30669" s="110"/>
      <c r="Y30669" s="110"/>
      <c r="AA30669" s="110"/>
      <c r="AC30669" s="110"/>
    </row>
    <row r="30670" spans="19:29" x14ac:dyDescent="0.25">
      <c r="S30670" s="110"/>
      <c r="U30670" s="110"/>
      <c r="W30670" s="110"/>
      <c r="Y30670" s="110"/>
      <c r="AA30670" s="110"/>
      <c r="AC30670" s="110"/>
    </row>
    <row r="30671" spans="19:29" x14ac:dyDescent="0.25">
      <c r="S30671" s="110"/>
      <c r="U30671" s="110"/>
      <c r="W30671" s="110"/>
      <c r="Y30671" s="110"/>
      <c r="AA30671" s="110"/>
      <c r="AC30671" s="110"/>
    </row>
    <row r="30672" spans="19:29" x14ac:dyDescent="0.25">
      <c r="S30672" s="111"/>
      <c r="U30672" s="111"/>
      <c r="W30672" s="111"/>
      <c r="Y30672" s="111"/>
      <c r="AA30672" s="111"/>
      <c r="AC30672" s="111"/>
    </row>
    <row r="30673" spans="19:29" x14ac:dyDescent="0.25">
      <c r="S30673" s="107"/>
      <c r="U30673" s="107"/>
      <c r="W30673" s="107"/>
      <c r="Y30673" s="107"/>
      <c r="AA30673" s="107"/>
      <c r="AC30673" s="107"/>
    </row>
    <row r="30674" spans="19:29" x14ac:dyDescent="0.25">
      <c r="S30674" s="108"/>
      <c r="U30674" s="108"/>
      <c r="W30674" s="108"/>
      <c r="Y30674" s="108"/>
      <c r="AA30674" s="108"/>
      <c r="AC30674" s="108"/>
    </row>
    <row r="30675" spans="19:29" x14ac:dyDescent="0.25">
      <c r="S30675" s="108"/>
      <c r="U30675" s="108"/>
      <c r="W30675" s="108"/>
      <c r="Y30675" s="108"/>
      <c r="AA30675" s="108"/>
      <c r="AC30675" s="108"/>
    </row>
    <row r="30676" spans="19:29" x14ac:dyDescent="0.25">
      <c r="S30676" s="109"/>
      <c r="U30676" s="109"/>
      <c r="W30676" s="109"/>
      <c r="Y30676" s="109"/>
      <c r="AA30676" s="109"/>
      <c r="AC30676" s="109"/>
    </row>
    <row r="30677" spans="19:29" x14ac:dyDescent="0.25">
      <c r="S30677" s="108"/>
      <c r="U30677" s="108"/>
      <c r="W30677" s="108"/>
      <c r="Y30677" s="108"/>
      <c r="AA30677" s="108"/>
      <c r="AC30677" s="108"/>
    </row>
    <row r="30678" spans="19:29" x14ac:dyDescent="0.25">
      <c r="S30678" s="108"/>
      <c r="U30678" s="108"/>
      <c r="W30678" s="108"/>
      <c r="Y30678" s="108"/>
      <c r="AA30678" s="108"/>
      <c r="AC30678" s="108"/>
    </row>
    <row r="30679" spans="19:29" x14ac:dyDescent="0.25">
      <c r="S30679" s="109"/>
      <c r="U30679" s="109"/>
      <c r="W30679" s="109"/>
      <c r="Y30679" s="109"/>
      <c r="AA30679" s="109"/>
      <c r="AC30679" s="109"/>
    </row>
    <row r="30680" spans="19:29" x14ac:dyDescent="0.25">
      <c r="S30680" s="108"/>
      <c r="U30680" s="108"/>
      <c r="W30680" s="108"/>
      <c r="Y30680" s="108"/>
      <c r="AA30680" s="108"/>
      <c r="AC30680" s="108"/>
    </row>
    <row r="30681" spans="19:29" x14ac:dyDescent="0.25">
      <c r="S30681" s="109"/>
      <c r="U30681" s="109"/>
      <c r="W30681" s="109"/>
      <c r="Y30681" s="109"/>
      <c r="AA30681" s="109"/>
      <c r="AC30681" s="109"/>
    </row>
    <row r="30682" spans="19:29" x14ac:dyDescent="0.25">
      <c r="S30682" s="108"/>
      <c r="U30682" s="108"/>
      <c r="W30682" s="108"/>
      <c r="Y30682" s="108"/>
      <c r="AA30682" s="108"/>
      <c r="AC30682" s="108"/>
    </row>
    <row r="30683" spans="19:29" x14ac:dyDescent="0.25">
      <c r="S30683" s="108"/>
      <c r="U30683" s="108"/>
      <c r="W30683" s="108"/>
      <c r="Y30683" s="108"/>
      <c r="AA30683" s="108"/>
      <c r="AC30683" s="108"/>
    </row>
    <row r="30684" spans="19:29" x14ac:dyDescent="0.25">
      <c r="S30684" s="108"/>
      <c r="U30684" s="108"/>
      <c r="W30684" s="108"/>
      <c r="Y30684" s="108"/>
      <c r="AA30684" s="108"/>
      <c r="AC30684" s="108"/>
    </row>
    <row r="30685" spans="19:29" x14ac:dyDescent="0.25">
      <c r="S30685" s="110"/>
      <c r="U30685" s="110"/>
      <c r="W30685" s="110"/>
      <c r="Y30685" s="110"/>
      <c r="AA30685" s="110"/>
      <c r="AC30685" s="110"/>
    </row>
    <row r="30686" spans="19:29" x14ac:dyDescent="0.25">
      <c r="S30686" s="110"/>
      <c r="U30686" s="110"/>
      <c r="W30686" s="110"/>
      <c r="Y30686" s="110"/>
      <c r="AA30686" s="110"/>
      <c r="AC30686" s="110"/>
    </row>
    <row r="30687" spans="19:29" x14ac:dyDescent="0.25">
      <c r="S30687" s="110"/>
      <c r="U30687" s="110"/>
      <c r="W30687" s="110"/>
      <c r="Y30687" s="110"/>
      <c r="AA30687" s="110"/>
      <c r="AC30687" s="110"/>
    </row>
    <row r="30688" spans="19:29" x14ac:dyDescent="0.25">
      <c r="S30688" s="110"/>
      <c r="U30688" s="110"/>
      <c r="W30688" s="110"/>
      <c r="Y30688" s="110"/>
      <c r="AA30688" s="110"/>
      <c r="AC30688" s="110"/>
    </row>
    <row r="30689" spans="19:29" x14ac:dyDescent="0.25">
      <c r="S30689" s="111"/>
      <c r="U30689" s="111"/>
      <c r="W30689" s="111"/>
      <c r="Y30689" s="111"/>
      <c r="AA30689" s="111"/>
      <c r="AC30689" s="111"/>
    </row>
    <row r="30690" spans="19:29" x14ac:dyDescent="0.25">
      <c r="S30690" s="107"/>
      <c r="U30690" s="107"/>
      <c r="W30690" s="107"/>
      <c r="Y30690" s="107"/>
      <c r="AA30690" s="107"/>
      <c r="AC30690" s="107"/>
    </row>
    <row r="30691" spans="19:29" x14ac:dyDescent="0.25">
      <c r="S30691" s="108"/>
      <c r="U30691" s="108"/>
      <c r="W30691" s="108"/>
      <c r="Y30691" s="108"/>
      <c r="AA30691" s="108"/>
      <c r="AC30691" s="108"/>
    </row>
    <row r="30692" spans="19:29" x14ac:dyDescent="0.25">
      <c r="S30692" s="108"/>
      <c r="U30692" s="108"/>
      <c r="W30692" s="108"/>
      <c r="Y30692" s="108"/>
      <c r="AA30692" s="108"/>
      <c r="AC30692" s="108"/>
    </row>
    <row r="30693" spans="19:29" x14ac:dyDescent="0.25">
      <c r="S30693" s="109"/>
      <c r="U30693" s="109"/>
      <c r="W30693" s="109"/>
      <c r="Y30693" s="109"/>
      <c r="AA30693" s="109"/>
      <c r="AC30693" s="109"/>
    </row>
    <row r="30694" spans="19:29" x14ac:dyDescent="0.25">
      <c r="S30694" s="108"/>
      <c r="U30694" s="108"/>
      <c r="W30694" s="108"/>
      <c r="Y30694" s="108"/>
      <c r="AA30694" s="108"/>
      <c r="AC30694" s="108"/>
    </row>
    <row r="30695" spans="19:29" x14ac:dyDescent="0.25">
      <c r="S30695" s="108"/>
      <c r="U30695" s="108"/>
      <c r="W30695" s="108"/>
      <c r="Y30695" s="108"/>
      <c r="AA30695" s="108"/>
      <c r="AC30695" s="108"/>
    </row>
    <row r="30696" spans="19:29" x14ac:dyDescent="0.25">
      <c r="S30696" s="109"/>
      <c r="U30696" s="109"/>
      <c r="W30696" s="109"/>
      <c r="Y30696" s="109"/>
      <c r="AA30696" s="109"/>
      <c r="AC30696" s="109"/>
    </row>
    <row r="30697" spans="19:29" x14ac:dyDescent="0.25">
      <c r="S30697" s="108"/>
      <c r="U30697" s="108"/>
      <c r="W30697" s="108"/>
      <c r="Y30697" s="108"/>
      <c r="AA30697" s="108"/>
      <c r="AC30697" s="108"/>
    </row>
    <row r="30698" spans="19:29" x14ac:dyDescent="0.25">
      <c r="S30698" s="109"/>
      <c r="U30698" s="109"/>
      <c r="W30698" s="109"/>
      <c r="Y30698" s="109"/>
      <c r="AA30698" s="109"/>
      <c r="AC30698" s="109"/>
    </row>
    <row r="30699" spans="19:29" x14ac:dyDescent="0.25">
      <c r="S30699" s="108"/>
      <c r="U30699" s="108"/>
      <c r="W30699" s="108"/>
      <c r="Y30699" s="108"/>
      <c r="AA30699" s="108"/>
      <c r="AC30699" s="108"/>
    </row>
    <row r="30700" spans="19:29" x14ac:dyDescent="0.25">
      <c r="S30700" s="108"/>
      <c r="U30700" s="108"/>
      <c r="W30700" s="108"/>
      <c r="Y30700" s="108"/>
      <c r="AA30700" s="108"/>
      <c r="AC30700" s="108"/>
    </row>
    <row r="30701" spans="19:29" x14ac:dyDescent="0.25">
      <c r="S30701" s="108"/>
      <c r="U30701" s="108"/>
      <c r="W30701" s="108"/>
      <c r="Y30701" s="108"/>
      <c r="AA30701" s="108"/>
      <c r="AC30701" s="108"/>
    </row>
    <row r="30702" spans="19:29" x14ac:dyDescent="0.25">
      <c r="S30702" s="110"/>
      <c r="U30702" s="110"/>
      <c r="W30702" s="110"/>
      <c r="Y30702" s="110"/>
      <c r="AA30702" s="110"/>
      <c r="AC30702" s="110"/>
    </row>
    <row r="30703" spans="19:29" x14ac:dyDescent="0.25">
      <c r="S30703" s="110"/>
      <c r="U30703" s="110"/>
      <c r="W30703" s="110"/>
      <c r="Y30703" s="110"/>
      <c r="AA30703" s="110"/>
      <c r="AC30703" s="110"/>
    </row>
    <row r="30704" spans="19:29" x14ac:dyDescent="0.25">
      <c r="S30704" s="110"/>
      <c r="U30704" s="110"/>
      <c r="W30704" s="110"/>
      <c r="Y30704" s="110"/>
      <c r="AA30704" s="110"/>
      <c r="AC30704" s="110"/>
    </row>
    <row r="30705" spans="19:29" x14ac:dyDescent="0.25">
      <c r="S30705" s="110"/>
      <c r="U30705" s="110"/>
      <c r="W30705" s="110"/>
      <c r="Y30705" s="110"/>
      <c r="AA30705" s="110"/>
      <c r="AC30705" s="110"/>
    </row>
    <row r="30706" spans="19:29" x14ac:dyDescent="0.25">
      <c r="S30706" s="111"/>
      <c r="U30706" s="111"/>
      <c r="W30706" s="111"/>
      <c r="Y30706" s="111"/>
      <c r="AA30706" s="111"/>
      <c r="AC30706" s="111"/>
    </row>
    <row r="30707" spans="19:29" x14ac:dyDescent="0.25">
      <c r="S30707" s="107"/>
      <c r="U30707" s="107"/>
      <c r="W30707" s="107"/>
      <c r="Y30707" s="107"/>
      <c r="AA30707" s="107"/>
      <c r="AC30707" s="107"/>
    </row>
    <row r="30708" spans="19:29" x14ac:dyDescent="0.25">
      <c r="S30708" s="108"/>
      <c r="U30708" s="108"/>
      <c r="W30708" s="108"/>
      <c r="Y30708" s="108"/>
      <c r="AA30708" s="108"/>
      <c r="AC30708" s="108"/>
    </row>
    <row r="30709" spans="19:29" x14ac:dyDescent="0.25">
      <c r="S30709" s="108"/>
      <c r="U30709" s="108"/>
      <c r="W30709" s="108"/>
      <c r="Y30709" s="108"/>
      <c r="AA30709" s="108"/>
      <c r="AC30709" s="108"/>
    </row>
    <row r="30710" spans="19:29" x14ac:dyDescent="0.25">
      <c r="S30710" s="109"/>
      <c r="U30710" s="109"/>
      <c r="W30710" s="109"/>
      <c r="Y30710" s="109"/>
      <c r="AA30710" s="109"/>
      <c r="AC30710" s="109"/>
    </row>
    <row r="30711" spans="19:29" x14ac:dyDescent="0.25">
      <c r="S30711" s="108"/>
      <c r="U30711" s="108"/>
      <c r="W30711" s="108"/>
      <c r="Y30711" s="108"/>
      <c r="AA30711" s="108"/>
      <c r="AC30711" s="108"/>
    </row>
    <row r="30712" spans="19:29" x14ac:dyDescent="0.25">
      <c r="S30712" s="108"/>
      <c r="U30712" s="108"/>
      <c r="W30712" s="108"/>
      <c r="Y30712" s="108"/>
      <c r="AA30712" s="108"/>
      <c r="AC30712" s="108"/>
    </row>
    <row r="30713" spans="19:29" x14ac:dyDescent="0.25">
      <c r="S30713" s="109"/>
      <c r="U30713" s="109"/>
      <c r="W30713" s="109"/>
      <c r="Y30713" s="109"/>
      <c r="AA30713" s="109"/>
      <c r="AC30713" s="109"/>
    </row>
    <row r="30714" spans="19:29" x14ac:dyDescent="0.25">
      <c r="S30714" s="108"/>
      <c r="U30714" s="108"/>
      <c r="W30714" s="108"/>
      <c r="Y30714" s="108"/>
      <c r="AA30714" s="108"/>
      <c r="AC30714" s="108"/>
    </row>
    <row r="30715" spans="19:29" x14ac:dyDescent="0.25">
      <c r="S30715" s="109"/>
      <c r="U30715" s="109"/>
      <c r="W30715" s="109"/>
      <c r="Y30715" s="109"/>
      <c r="AA30715" s="109"/>
      <c r="AC30715" s="109"/>
    </row>
    <row r="30716" spans="19:29" x14ac:dyDescent="0.25">
      <c r="S30716" s="108"/>
      <c r="U30716" s="108"/>
      <c r="W30716" s="108"/>
      <c r="Y30716" s="108"/>
      <c r="AA30716" s="108"/>
      <c r="AC30716" s="108"/>
    </row>
    <row r="30717" spans="19:29" x14ac:dyDescent="0.25">
      <c r="S30717" s="108"/>
      <c r="U30717" s="108"/>
      <c r="W30717" s="108"/>
      <c r="Y30717" s="108"/>
      <c r="AA30717" s="108"/>
      <c r="AC30717" s="108"/>
    </row>
    <row r="30718" spans="19:29" x14ac:dyDescent="0.25">
      <c r="S30718" s="108"/>
      <c r="U30718" s="108"/>
      <c r="W30718" s="108"/>
      <c r="Y30718" s="108"/>
      <c r="AA30718" s="108"/>
      <c r="AC30718" s="108"/>
    </row>
    <row r="30719" spans="19:29" x14ac:dyDescent="0.25">
      <c r="S30719" s="110"/>
      <c r="U30719" s="110"/>
      <c r="W30719" s="110"/>
      <c r="Y30719" s="110"/>
      <c r="AA30719" s="110"/>
      <c r="AC30719" s="110"/>
    </row>
    <row r="30720" spans="19:29" x14ac:dyDescent="0.25">
      <c r="S30720" s="110"/>
      <c r="U30720" s="110"/>
      <c r="W30720" s="110"/>
      <c r="Y30720" s="110"/>
      <c r="AA30720" s="110"/>
      <c r="AC30720" s="110"/>
    </row>
    <row r="30721" spans="19:29" x14ac:dyDescent="0.25">
      <c r="S30721" s="110"/>
      <c r="U30721" s="110"/>
      <c r="W30721" s="110"/>
      <c r="Y30721" s="110"/>
      <c r="AA30721" s="110"/>
      <c r="AC30721" s="110"/>
    </row>
    <row r="30722" spans="19:29" x14ac:dyDescent="0.25">
      <c r="S30722" s="110"/>
      <c r="U30722" s="110"/>
      <c r="W30722" s="110"/>
      <c r="Y30722" s="110"/>
      <c r="AA30722" s="110"/>
      <c r="AC30722" s="110"/>
    </row>
    <row r="30723" spans="19:29" x14ac:dyDescent="0.25">
      <c r="S30723" s="111"/>
      <c r="U30723" s="111"/>
      <c r="W30723" s="111"/>
      <c r="Y30723" s="111"/>
      <c r="AA30723" s="111"/>
      <c r="AC30723" s="111"/>
    </row>
    <row r="30724" spans="19:29" x14ac:dyDescent="0.25">
      <c r="S30724" s="107"/>
      <c r="U30724" s="107"/>
      <c r="W30724" s="107"/>
      <c r="Y30724" s="107"/>
      <c r="AA30724" s="107"/>
      <c r="AC30724" s="107"/>
    </row>
    <row r="30725" spans="19:29" x14ac:dyDescent="0.25">
      <c r="S30725" s="108"/>
      <c r="U30725" s="108"/>
      <c r="W30725" s="108"/>
      <c r="Y30725" s="108"/>
      <c r="AA30725" s="108"/>
      <c r="AC30725" s="108"/>
    </row>
    <row r="30726" spans="19:29" x14ac:dyDescent="0.25">
      <c r="S30726" s="108"/>
      <c r="U30726" s="108"/>
      <c r="W30726" s="108"/>
      <c r="Y30726" s="108"/>
      <c r="AA30726" s="108"/>
      <c r="AC30726" s="108"/>
    </row>
    <row r="30727" spans="19:29" x14ac:dyDescent="0.25">
      <c r="S30727" s="109"/>
      <c r="U30727" s="109"/>
      <c r="W30727" s="109"/>
      <c r="Y30727" s="109"/>
      <c r="AA30727" s="109"/>
      <c r="AC30727" s="109"/>
    </row>
    <row r="30728" spans="19:29" x14ac:dyDescent="0.25">
      <c r="S30728" s="108"/>
      <c r="U30728" s="108"/>
      <c r="W30728" s="108"/>
      <c r="Y30728" s="108"/>
      <c r="AA30728" s="108"/>
      <c r="AC30728" s="108"/>
    </row>
    <row r="30729" spans="19:29" x14ac:dyDescent="0.25">
      <c r="S30729" s="108"/>
      <c r="U30729" s="108"/>
      <c r="W30729" s="108"/>
      <c r="Y30729" s="108"/>
      <c r="AA30729" s="108"/>
      <c r="AC30729" s="108"/>
    </row>
    <row r="30730" spans="19:29" x14ac:dyDescent="0.25">
      <c r="S30730" s="109"/>
      <c r="U30730" s="109"/>
      <c r="W30730" s="109"/>
      <c r="Y30730" s="109"/>
      <c r="AA30730" s="109"/>
      <c r="AC30730" s="109"/>
    </row>
    <row r="30731" spans="19:29" x14ac:dyDescent="0.25">
      <c r="S30731" s="108"/>
      <c r="U30731" s="108"/>
      <c r="W30731" s="108"/>
      <c r="Y30731" s="108"/>
      <c r="AA30731" s="108"/>
      <c r="AC30731" s="108"/>
    </row>
    <row r="30732" spans="19:29" x14ac:dyDescent="0.25">
      <c r="S30732" s="109"/>
      <c r="U30732" s="109"/>
      <c r="W30732" s="109"/>
      <c r="Y30732" s="109"/>
      <c r="AA30732" s="109"/>
      <c r="AC30732" s="109"/>
    </row>
    <row r="30733" spans="19:29" x14ac:dyDescent="0.25">
      <c r="S30733" s="108"/>
      <c r="U30733" s="108"/>
      <c r="W30733" s="108"/>
      <c r="Y30733" s="108"/>
      <c r="AA30733" s="108"/>
      <c r="AC30733" s="108"/>
    </row>
    <row r="30734" spans="19:29" x14ac:dyDescent="0.25">
      <c r="S30734" s="108"/>
      <c r="U30734" s="108"/>
      <c r="W30734" s="108"/>
      <c r="Y30734" s="108"/>
      <c r="AA30734" s="108"/>
      <c r="AC30734" s="108"/>
    </row>
    <row r="30735" spans="19:29" x14ac:dyDescent="0.25">
      <c r="S30735" s="108"/>
      <c r="U30735" s="108"/>
      <c r="W30735" s="108"/>
      <c r="Y30735" s="108"/>
      <c r="AA30735" s="108"/>
      <c r="AC30735" s="108"/>
    </row>
    <row r="30736" spans="19:29" x14ac:dyDescent="0.25">
      <c r="S30736" s="110"/>
      <c r="U30736" s="110"/>
      <c r="W30736" s="110"/>
      <c r="Y30736" s="110"/>
      <c r="AA30736" s="110"/>
      <c r="AC30736" s="110"/>
    </row>
    <row r="30737" spans="19:29" x14ac:dyDescent="0.25">
      <c r="S30737" s="110"/>
      <c r="U30737" s="110"/>
      <c r="W30737" s="110"/>
      <c r="Y30737" s="110"/>
      <c r="AA30737" s="110"/>
      <c r="AC30737" s="110"/>
    </row>
    <row r="30738" spans="19:29" x14ac:dyDescent="0.25">
      <c r="S30738" s="110"/>
      <c r="U30738" s="110"/>
      <c r="W30738" s="110"/>
      <c r="Y30738" s="110"/>
      <c r="AA30738" s="110"/>
      <c r="AC30738" s="110"/>
    </row>
    <row r="30739" spans="19:29" x14ac:dyDescent="0.25">
      <c r="S30739" s="110"/>
      <c r="U30739" s="110"/>
      <c r="W30739" s="110"/>
      <c r="Y30739" s="110"/>
      <c r="AA30739" s="110"/>
      <c r="AC30739" s="110"/>
    </row>
    <row r="30740" spans="19:29" x14ac:dyDescent="0.25">
      <c r="S30740" s="111"/>
      <c r="U30740" s="111"/>
      <c r="W30740" s="111"/>
      <c r="Y30740" s="111"/>
      <c r="AA30740" s="111"/>
      <c r="AC30740" s="111"/>
    </row>
    <row r="30741" spans="19:29" x14ac:dyDescent="0.25">
      <c r="S30741" s="107"/>
      <c r="U30741" s="107"/>
      <c r="W30741" s="107"/>
      <c r="Y30741" s="107"/>
      <c r="AA30741" s="107"/>
      <c r="AC30741" s="107"/>
    </row>
    <row r="30742" spans="19:29" x14ac:dyDescent="0.25">
      <c r="S30742" s="108"/>
      <c r="U30742" s="108"/>
      <c r="W30742" s="108"/>
      <c r="Y30742" s="108"/>
      <c r="AA30742" s="108"/>
      <c r="AC30742" s="108"/>
    </row>
    <row r="30743" spans="19:29" x14ac:dyDescent="0.25">
      <c r="S30743" s="108"/>
      <c r="U30743" s="108"/>
      <c r="W30743" s="108"/>
      <c r="Y30743" s="108"/>
      <c r="AA30743" s="108"/>
      <c r="AC30743" s="108"/>
    </row>
    <row r="30744" spans="19:29" x14ac:dyDescent="0.25">
      <c r="S30744" s="109"/>
      <c r="U30744" s="109"/>
      <c r="W30744" s="109"/>
      <c r="Y30744" s="109"/>
      <c r="AA30744" s="109"/>
      <c r="AC30744" s="109"/>
    </row>
    <row r="30745" spans="19:29" x14ac:dyDescent="0.25">
      <c r="S30745" s="108"/>
      <c r="U30745" s="108"/>
      <c r="W30745" s="108"/>
      <c r="Y30745" s="108"/>
      <c r="AA30745" s="108"/>
      <c r="AC30745" s="108"/>
    </row>
    <row r="30746" spans="19:29" x14ac:dyDescent="0.25">
      <c r="S30746" s="108"/>
      <c r="U30746" s="108"/>
      <c r="W30746" s="108"/>
      <c r="Y30746" s="108"/>
      <c r="AA30746" s="108"/>
      <c r="AC30746" s="108"/>
    </row>
    <row r="30747" spans="19:29" x14ac:dyDescent="0.25">
      <c r="S30747" s="109"/>
      <c r="U30747" s="109"/>
      <c r="W30747" s="109"/>
      <c r="Y30747" s="109"/>
      <c r="AA30747" s="109"/>
      <c r="AC30747" s="109"/>
    </row>
    <row r="30748" spans="19:29" x14ac:dyDescent="0.25">
      <c r="S30748" s="108"/>
      <c r="U30748" s="108"/>
      <c r="W30748" s="108"/>
      <c r="Y30748" s="108"/>
      <c r="AA30748" s="108"/>
      <c r="AC30748" s="108"/>
    </row>
    <row r="30749" spans="19:29" x14ac:dyDescent="0.25">
      <c r="S30749" s="109"/>
      <c r="U30749" s="109"/>
      <c r="W30749" s="109"/>
      <c r="Y30749" s="109"/>
      <c r="AA30749" s="109"/>
      <c r="AC30749" s="109"/>
    </row>
    <row r="30750" spans="19:29" x14ac:dyDescent="0.25">
      <c r="S30750" s="108"/>
      <c r="U30750" s="108"/>
      <c r="W30750" s="108"/>
      <c r="Y30750" s="108"/>
      <c r="AA30750" s="108"/>
      <c r="AC30750" s="108"/>
    </row>
    <row r="30751" spans="19:29" x14ac:dyDescent="0.25">
      <c r="S30751" s="108"/>
      <c r="U30751" s="108"/>
      <c r="W30751" s="108"/>
      <c r="Y30751" s="108"/>
      <c r="AA30751" s="108"/>
      <c r="AC30751" s="108"/>
    </row>
    <row r="30752" spans="19:29" x14ac:dyDescent="0.25">
      <c r="S30752" s="108"/>
      <c r="U30752" s="108"/>
      <c r="W30752" s="108"/>
      <c r="Y30752" s="108"/>
      <c r="AA30752" s="108"/>
      <c r="AC30752" s="108"/>
    </row>
    <row r="30753" spans="19:29" x14ac:dyDescent="0.25">
      <c r="S30753" s="110"/>
      <c r="U30753" s="110"/>
      <c r="W30753" s="110"/>
      <c r="Y30753" s="110"/>
      <c r="AA30753" s="110"/>
      <c r="AC30753" s="110"/>
    </row>
    <row r="30754" spans="19:29" x14ac:dyDescent="0.25">
      <c r="S30754" s="110"/>
      <c r="U30754" s="110"/>
      <c r="W30754" s="110"/>
      <c r="Y30754" s="110"/>
      <c r="AA30754" s="110"/>
      <c r="AC30754" s="110"/>
    </row>
    <row r="30755" spans="19:29" x14ac:dyDescent="0.25">
      <c r="S30755" s="110"/>
      <c r="U30755" s="110"/>
      <c r="W30755" s="110"/>
      <c r="Y30755" s="110"/>
      <c r="AA30755" s="110"/>
      <c r="AC30755" s="110"/>
    </row>
    <row r="30756" spans="19:29" x14ac:dyDescent="0.25">
      <c r="S30756" s="110"/>
      <c r="U30756" s="110"/>
      <c r="W30756" s="110"/>
      <c r="Y30756" s="110"/>
      <c r="AA30756" s="110"/>
      <c r="AC30756" s="110"/>
    </row>
    <row r="30757" spans="19:29" x14ac:dyDescent="0.25">
      <c r="S30757" s="111"/>
      <c r="U30757" s="111"/>
      <c r="W30757" s="111"/>
      <c r="Y30757" s="111"/>
      <c r="AA30757" s="111"/>
      <c r="AC30757" s="111"/>
    </row>
    <row r="30758" spans="19:29" x14ac:dyDescent="0.25">
      <c r="S30758" s="107"/>
      <c r="U30758" s="107"/>
      <c r="W30758" s="107"/>
      <c r="Y30758" s="107"/>
      <c r="AA30758" s="107"/>
      <c r="AC30758" s="107"/>
    </row>
    <row r="30759" spans="19:29" x14ac:dyDescent="0.25">
      <c r="S30759" s="108"/>
      <c r="U30759" s="108"/>
      <c r="W30759" s="108"/>
      <c r="Y30759" s="108"/>
      <c r="AA30759" s="108"/>
      <c r="AC30759" s="108"/>
    </row>
    <row r="30760" spans="19:29" x14ac:dyDescent="0.25">
      <c r="S30760" s="108"/>
      <c r="U30760" s="108"/>
      <c r="W30760" s="108"/>
      <c r="Y30760" s="108"/>
      <c r="AA30760" s="108"/>
      <c r="AC30760" s="108"/>
    </row>
    <row r="30761" spans="19:29" x14ac:dyDescent="0.25">
      <c r="S30761" s="109"/>
      <c r="U30761" s="109"/>
      <c r="W30761" s="109"/>
      <c r="Y30761" s="109"/>
      <c r="AA30761" s="109"/>
      <c r="AC30761" s="109"/>
    </row>
    <row r="30762" spans="19:29" x14ac:dyDescent="0.25">
      <c r="S30762" s="108"/>
      <c r="U30762" s="108"/>
      <c r="W30762" s="108"/>
      <c r="Y30762" s="108"/>
      <c r="AA30762" s="108"/>
      <c r="AC30762" s="108"/>
    </row>
    <row r="30763" spans="19:29" x14ac:dyDescent="0.25">
      <c r="S30763" s="108"/>
      <c r="U30763" s="108"/>
      <c r="W30763" s="108"/>
      <c r="Y30763" s="108"/>
      <c r="AA30763" s="108"/>
      <c r="AC30763" s="108"/>
    </row>
    <row r="30764" spans="19:29" x14ac:dyDescent="0.25">
      <c r="S30764" s="109"/>
      <c r="U30764" s="109"/>
      <c r="W30764" s="109"/>
      <c r="Y30764" s="109"/>
      <c r="AA30764" s="109"/>
      <c r="AC30764" s="109"/>
    </row>
    <row r="30765" spans="19:29" x14ac:dyDescent="0.25">
      <c r="S30765" s="108"/>
      <c r="U30765" s="108"/>
      <c r="W30765" s="108"/>
      <c r="Y30765" s="108"/>
      <c r="AA30765" s="108"/>
      <c r="AC30765" s="108"/>
    </row>
    <row r="30766" spans="19:29" x14ac:dyDescent="0.25">
      <c r="S30766" s="109"/>
      <c r="U30766" s="109"/>
      <c r="W30766" s="109"/>
      <c r="Y30766" s="109"/>
      <c r="AA30766" s="109"/>
      <c r="AC30766" s="109"/>
    </row>
    <row r="30767" spans="19:29" x14ac:dyDescent="0.25">
      <c r="S30767" s="108"/>
      <c r="U30767" s="108"/>
      <c r="W30767" s="108"/>
      <c r="Y30767" s="108"/>
      <c r="AA30767" s="108"/>
      <c r="AC30767" s="108"/>
    </row>
    <row r="30768" spans="19:29" x14ac:dyDescent="0.25">
      <c r="S30768" s="108"/>
      <c r="U30768" s="108"/>
      <c r="W30768" s="108"/>
      <c r="Y30768" s="108"/>
      <c r="AA30768" s="108"/>
      <c r="AC30768" s="108"/>
    </row>
    <row r="30769" spans="19:29" x14ac:dyDescent="0.25">
      <c r="S30769" s="108"/>
      <c r="U30769" s="108"/>
      <c r="W30769" s="108"/>
      <c r="Y30769" s="108"/>
      <c r="AA30769" s="108"/>
      <c r="AC30769" s="108"/>
    </row>
    <row r="30770" spans="19:29" x14ac:dyDescent="0.25">
      <c r="S30770" s="110"/>
      <c r="U30770" s="110"/>
      <c r="W30770" s="110"/>
      <c r="Y30770" s="110"/>
      <c r="AA30770" s="110"/>
      <c r="AC30770" s="110"/>
    </row>
    <row r="30771" spans="19:29" x14ac:dyDescent="0.25">
      <c r="S30771" s="110"/>
      <c r="U30771" s="110"/>
      <c r="W30771" s="110"/>
      <c r="Y30771" s="110"/>
      <c r="AA30771" s="110"/>
      <c r="AC30771" s="110"/>
    </row>
    <row r="30772" spans="19:29" x14ac:dyDescent="0.25">
      <c r="S30772" s="110"/>
      <c r="U30772" s="110"/>
      <c r="W30772" s="110"/>
      <c r="Y30772" s="110"/>
      <c r="AA30772" s="110"/>
      <c r="AC30772" s="110"/>
    </row>
    <row r="30773" spans="19:29" x14ac:dyDescent="0.25">
      <c r="S30773" s="110"/>
      <c r="U30773" s="110"/>
      <c r="W30773" s="110"/>
      <c r="Y30773" s="110"/>
      <c r="AA30773" s="110"/>
      <c r="AC30773" s="110"/>
    </row>
    <row r="30774" spans="19:29" x14ac:dyDescent="0.25">
      <c r="S30774" s="111"/>
      <c r="U30774" s="111"/>
      <c r="W30774" s="111"/>
      <c r="Y30774" s="111"/>
      <c r="AA30774" s="111"/>
      <c r="AC30774" s="111"/>
    </row>
    <row r="30775" spans="19:29" x14ac:dyDescent="0.25">
      <c r="S30775" s="107"/>
      <c r="U30775" s="107"/>
      <c r="W30775" s="107"/>
      <c r="Y30775" s="107"/>
      <c r="AA30775" s="107"/>
      <c r="AC30775" s="107"/>
    </row>
    <row r="30776" spans="19:29" x14ac:dyDescent="0.25">
      <c r="S30776" s="108"/>
      <c r="U30776" s="108"/>
      <c r="W30776" s="108"/>
      <c r="Y30776" s="108"/>
      <c r="AA30776" s="108"/>
      <c r="AC30776" s="108"/>
    </row>
    <row r="30777" spans="19:29" x14ac:dyDescent="0.25">
      <c r="S30777" s="108"/>
      <c r="U30777" s="108"/>
      <c r="W30777" s="108"/>
      <c r="Y30777" s="108"/>
      <c r="AA30777" s="108"/>
      <c r="AC30777" s="108"/>
    </row>
    <row r="30778" spans="19:29" x14ac:dyDescent="0.25">
      <c r="S30778" s="109"/>
      <c r="U30778" s="109"/>
      <c r="W30778" s="109"/>
      <c r="Y30778" s="109"/>
      <c r="AA30778" s="109"/>
      <c r="AC30778" s="109"/>
    </row>
    <row r="30779" spans="19:29" x14ac:dyDescent="0.25">
      <c r="S30779" s="108"/>
      <c r="U30779" s="108"/>
      <c r="W30779" s="108"/>
      <c r="Y30779" s="108"/>
      <c r="AA30779" s="108"/>
      <c r="AC30779" s="108"/>
    </row>
    <row r="30780" spans="19:29" x14ac:dyDescent="0.25">
      <c r="S30780" s="108"/>
      <c r="U30780" s="108"/>
      <c r="W30780" s="108"/>
      <c r="Y30780" s="108"/>
      <c r="AA30780" s="108"/>
      <c r="AC30780" s="108"/>
    </row>
    <row r="30781" spans="19:29" x14ac:dyDescent="0.25">
      <c r="S30781" s="109"/>
      <c r="U30781" s="109"/>
      <c r="W30781" s="109"/>
      <c r="Y30781" s="109"/>
      <c r="AA30781" s="109"/>
      <c r="AC30781" s="109"/>
    </row>
    <row r="30782" spans="19:29" x14ac:dyDescent="0.25">
      <c r="S30782" s="108"/>
      <c r="U30782" s="108"/>
      <c r="W30782" s="108"/>
      <c r="Y30782" s="108"/>
      <c r="AA30782" s="108"/>
      <c r="AC30782" s="108"/>
    </row>
    <row r="30783" spans="19:29" x14ac:dyDescent="0.25">
      <c r="S30783" s="109"/>
      <c r="U30783" s="109"/>
      <c r="W30783" s="109"/>
      <c r="Y30783" s="109"/>
      <c r="AA30783" s="109"/>
      <c r="AC30783" s="109"/>
    </row>
    <row r="30784" spans="19:29" x14ac:dyDescent="0.25">
      <c r="S30784" s="108"/>
      <c r="U30784" s="108"/>
      <c r="W30784" s="108"/>
      <c r="Y30784" s="108"/>
      <c r="AA30784" s="108"/>
      <c r="AC30784" s="108"/>
    </row>
    <row r="30785" spans="19:29" x14ac:dyDescent="0.25">
      <c r="S30785" s="108"/>
      <c r="U30785" s="108"/>
      <c r="W30785" s="108"/>
      <c r="Y30785" s="108"/>
      <c r="AA30785" s="108"/>
      <c r="AC30785" s="108"/>
    </row>
    <row r="30786" spans="19:29" x14ac:dyDescent="0.25">
      <c r="S30786" s="108"/>
      <c r="U30786" s="108"/>
      <c r="W30786" s="108"/>
      <c r="Y30786" s="108"/>
      <c r="AA30786" s="108"/>
      <c r="AC30786" s="108"/>
    </row>
    <row r="30787" spans="19:29" x14ac:dyDescent="0.25">
      <c r="S30787" s="110"/>
      <c r="U30787" s="110"/>
      <c r="W30787" s="110"/>
      <c r="Y30787" s="110"/>
      <c r="AA30787" s="110"/>
      <c r="AC30787" s="110"/>
    </row>
    <row r="30788" spans="19:29" x14ac:dyDescent="0.25">
      <c r="S30788" s="110"/>
      <c r="U30788" s="110"/>
      <c r="W30788" s="110"/>
      <c r="Y30788" s="110"/>
      <c r="AA30788" s="110"/>
      <c r="AC30788" s="110"/>
    </row>
    <row r="30789" spans="19:29" x14ac:dyDescent="0.25">
      <c r="S30789" s="110"/>
      <c r="U30789" s="110"/>
      <c r="W30789" s="110"/>
      <c r="Y30789" s="110"/>
      <c r="AA30789" s="110"/>
      <c r="AC30789" s="110"/>
    </row>
    <row r="30790" spans="19:29" x14ac:dyDescent="0.25">
      <c r="S30790" s="110"/>
      <c r="U30790" s="110"/>
      <c r="W30790" s="110"/>
      <c r="Y30790" s="110"/>
      <c r="AA30790" s="110"/>
      <c r="AC30790" s="110"/>
    </row>
    <row r="30791" spans="19:29" x14ac:dyDescent="0.25">
      <c r="S30791" s="111"/>
      <c r="U30791" s="111"/>
      <c r="W30791" s="111"/>
      <c r="Y30791" s="111"/>
      <c r="AA30791" s="111"/>
      <c r="AC30791" s="111"/>
    </row>
    <row r="30792" spans="19:29" x14ac:dyDescent="0.25">
      <c r="S30792" s="107"/>
      <c r="U30792" s="107"/>
      <c r="W30792" s="107"/>
      <c r="Y30792" s="107"/>
      <c r="AA30792" s="107"/>
      <c r="AC30792" s="107"/>
    </row>
    <row r="30793" spans="19:29" x14ac:dyDescent="0.25">
      <c r="S30793" s="108"/>
      <c r="U30793" s="108"/>
      <c r="W30793" s="108"/>
      <c r="Y30793" s="108"/>
      <c r="AA30793" s="108"/>
      <c r="AC30793" s="108"/>
    </row>
    <row r="30794" spans="19:29" x14ac:dyDescent="0.25">
      <c r="S30794" s="108"/>
      <c r="U30794" s="108"/>
      <c r="W30794" s="108"/>
      <c r="Y30794" s="108"/>
      <c r="AA30794" s="108"/>
      <c r="AC30794" s="108"/>
    </row>
    <row r="30795" spans="19:29" x14ac:dyDescent="0.25">
      <c r="S30795" s="109"/>
      <c r="U30795" s="109"/>
      <c r="W30795" s="109"/>
      <c r="Y30795" s="109"/>
      <c r="AA30795" s="109"/>
      <c r="AC30795" s="109"/>
    </row>
    <row r="30796" spans="19:29" x14ac:dyDescent="0.25">
      <c r="S30796" s="108"/>
      <c r="U30796" s="108"/>
      <c r="W30796" s="108"/>
      <c r="Y30796" s="108"/>
      <c r="AA30796" s="108"/>
      <c r="AC30796" s="108"/>
    </row>
    <row r="30797" spans="19:29" x14ac:dyDescent="0.25">
      <c r="S30797" s="108"/>
      <c r="U30797" s="108"/>
      <c r="W30797" s="108"/>
      <c r="Y30797" s="108"/>
      <c r="AA30797" s="108"/>
      <c r="AC30797" s="108"/>
    </row>
    <row r="30798" spans="19:29" x14ac:dyDescent="0.25">
      <c r="S30798" s="109"/>
      <c r="U30798" s="109"/>
      <c r="W30798" s="109"/>
      <c r="Y30798" s="109"/>
      <c r="AA30798" s="109"/>
      <c r="AC30798" s="109"/>
    </row>
    <row r="30799" spans="19:29" x14ac:dyDescent="0.25">
      <c r="S30799" s="108"/>
      <c r="U30799" s="108"/>
      <c r="W30799" s="108"/>
      <c r="Y30799" s="108"/>
      <c r="AA30799" s="108"/>
      <c r="AC30799" s="108"/>
    </row>
    <row r="30800" spans="19:29" x14ac:dyDescent="0.25">
      <c r="S30800" s="109"/>
      <c r="U30800" s="109"/>
      <c r="W30800" s="109"/>
      <c r="Y30800" s="109"/>
      <c r="AA30800" s="109"/>
      <c r="AC30800" s="109"/>
    </row>
    <row r="30801" spans="19:29" x14ac:dyDescent="0.25">
      <c r="S30801" s="108"/>
      <c r="U30801" s="108"/>
      <c r="W30801" s="108"/>
      <c r="Y30801" s="108"/>
      <c r="AA30801" s="108"/>
      <c r="AC30801" s="108"/>
    </row>
    <row r="30802" spans="19:29" x14ac:dyDescent="0.25">
      <c r="S30802" s="108"/>
      <c r="U30802" s="108"/>
      <c r="W30802" s="108"/>
      <c r="Y30802" s="108"/>
      <c r="AA30802" s="108"/>
      <c r="AC30802" s="108"/>
    </row>
    <row r="30803" spans="19:29" x14ac:dyDescent="0.25">
      <c r="S30803" s="108"/>
      <c r="U30803" s="108"/>
      <c r="W30803" s="108"/>
      <c r="Y30803" s="108"/>
      <c r="AA30803" s="108"/>
      <c r="AC30803" s="108"/>
    </row>
    <row r="30804" spans="19:29" x14ac:dyDescent="0.25">
      <c r="S30804" s="110"/>
      <c r="U30804" s="110"/>
      <c r="W30804" s="110"/>
      <c r="Y30804" s="110"/>
      <c r="AA30804" s="110"/>
      <c r="AC30804" s="110"/>
    </row>
    <row r="30805" spans="19:29" x14ac:dyDescent="0.25">
      <c r="S30805" s="110"/>
      <c r="U30805" s="110"/>
      <c r="W30805" s="110"/>
      <c r="Y30805" s="110"/>
      <c r="AA30805" s="110"/>
      <c r="AC30805" s="110"/>
    </row>
    <row r="30806" spans="19:29" x14ac:dyDescent="0.25">
      <c r="S30806" s="110"/>
      <c r="U30806" s="110"/>
      <c r="W30806" s="110"/>
      <c r="Y30806" s="110"/>
      <c r="AA30806" s="110"/>
      <c r="AC30806" s="110"/>
    </row>
    <row r="30807" spans="19:29" x14ac:dyDescent="0.25">
      <c r="S30807" s="110"/>
      <c r="U30807" s="110"/>
      <c r="W30807" s="110"/>
      <c r="Y30807" s="110"/>
      <c r="AA30807" s="110"/>
      <c r="AC30807" s="110"/>
    </row>
    <row r="30808" spans="19:29" x14ac:dyDescent="0.25">
      <c r="S30808" s="111"/>
      <c r="U30808" s="111"/>
      <c r="W30808" s="111"/>
      <c r="Y30808" s="111"/>
      <c r="AA30808" s="111"/>
      <c r="AC30808" s="111"/>
    </row>
    <row r="30809" spans="19:29" x14ac:dyDescent="0.25">
      <c r="S30809" s="107"/>
      <c r="U30809" s="107"/>
      <c r="W30809" s="107"/>
      <c r="Y30809" s="107"/>
      <c r="AA30809" s="107"/>
      <c r="AC30809" s="107"/>
    </row>
    <row r="30810" spans="19:29" x14ac:dyDescent="0.25">
      <c r="S30810" s="108"/>
      <c r="U30810" s="108"/>
      <c r="W30810" s="108"/>
      <c r="Y30810" s="108"/>
      <c r="AA30810" s="108"/>
      <c r="AC30810" s="108"/>
    </row>
    <row r="30811" spans="19:29" x14ac:dyDescent="0.25">
      <c r="S30811" s="108"/>
      <c r="U30811" s="108"/>
      <c r="W30811" s="108"/>
      <c r="Y30811" s="108"/>
      <c r="AA30811" s="108"/>
      <c r="AC30811" s="108"/>
    </row>
    <row r="30812" spans="19:29" x14ac:dyDescent="0.25">
      <c r="S30812" s="109"/>
      <c r="U30812" s="109"/>
      <c r="W30812" s="109"/>
      <c r="Y30812" s="109"/>
      <c r="AA30812" s="109"/>
      <c r="AC30812" s="109"/>
    </row>
    <row r="30813" spans="19:29" x14ac:dyDescent="0.25">
      <c r="S30813" s="108"/>
      <c r="U30813" s="108"/>
      <c r="W30813" s="108"/>
      <c r="Y30813" s="108"/>
      <c r="AA30813" s="108"/>
      <c r="AC30813" s="108"/>
    </row>
    <row r="30814" spans="19:29" x14ac:dyDescent="0.25">
      <c r="S30814" s="108"/>
      <c r="U30814" s="108"/>
      <c r="W30814" s="108"/>
      <c r="Y30814" s="108"/>
      <c r="AA30814" s="108"/>
      <c r="AC30814" s="108"/>
    </row>
    <row r="30815" spans="19:29" x14ac:dyDescent="0.25">
      <c r="S30815" s="109"/>
      <c r="U30815" s="109"/>
      <c r="W30815" s="109"/>
      <c r="Y30815" s="109"/>
      <c r="AA30815" s="109"/>
      <c r="AC30815" s="109"/>
    </row>
    <row r="30816" spans="19:29" x14ac:dyDescent="0.25">
      <c r="S30816" s="108"/>
      <c r="U30816" s="108"/>
      <c r="W30816" s="108"/>
      <c r="Y30816" s="108"/>
      <c r="AA30816" s="108"/>
      <c r="AC30816" s="108"/>
    </row>
    <row r="30817" spans="19:29" x14ac:dyDescent="0.25">
      <c r="S30817" s="109"/>
      <c r="U30817" s="109"/>
      <c r="W30817" s="109"/>
      <c r="Y30817" s="109"/>
      <c r="AA30817" s="109"/>
      <c r="AC30817" s="109"/>
    </row>
    <row r="30818" spans="19:29" x14ac:dyDescent="0.25">
      <c r="S30818" s="108"/>
      <c r="U30818" s="108"/>
      <c r="W30818" s="108"/>
      <c r="Y30818" s="108"/>
      <c r="AA30818" s="108"/>
      <c r="AC30818" s="108"/>
    </row>
    <row r="30819" spans="19:29" x14ac:dyDescent="0.25">
      <c r="S30819" s="108"/>
      <c r="U30819" s="108"/>
      <c r="W30819" s="108"/>
      <c r="Y30819" s="108"/>
      <c r="AA30819" s="108"/>
      <c r="AC30819" s="108"/>
    </row>
    <row r="30820" spans="19:29" x14ac:dyDescent="0.25">
      <c r="S30820" s="108"/>
      <c r="U30820" s="108"/>
      <c r="W30820" s="108"/>
      <c r="Y30820" s="108"/>
      <c r="AA30820" s="108"/>
      <c r="AC30820" s="108"/>
    </row>
    <row r="30821" spans="19:29" x14ac:dyDescent="0.25">
      <c r="S30821" s="110"/>
      <c r="U30821" s="110"/>
      <c r="W30821" s="110"/>
      <c r="Y30821" s="110"/>
      <c r="AA30821" s="110"/>
      <c r="AC30821" s="110"/>
    </row>
    <row r="30822" spans="19:29" x14ac:dyDescent="0.25">
      <c r="S30822" s="110"/>
      <c r="U30822" s="110"/>
      <c r="W30822" s="110"/>
      <c r="Y30822" s="110"/>
      <c r="AA30822" s="110"/>
      <c r="AC30822" s="110"/>
    </row>
    <row r="30823" spans="19:29" x14ac:dyDescent="0.25">
      <c r="S30823" s="110"/>
      <c r="U30823" s="110"/>
      <c r="W30823" s="110"/>
      <c r="Y30823" s="110"/>
      <c r="AA30823" s="110"/>
      <c r="AC30823" s="110"/>
    </row>
    <row r="30824" spans="19:29" x14ac:dyDescent="0.25">
      <c r="S30824" s="110"/>
      <c r="U30824" s="110"/>
      <c r="W30824" s="110"/>
      <c r="Y30824" s="110"/>
      <c r="AA30824" s="110"/>
      <c r="AC30824" s="110"/>
    </row>
    <row r="30825" spans="19:29" x14ac:dyDescent="0.25">
      <c r="S30825" s="111"/>
      <c r="U30825" s="111"/>
      <c r="W30825" s="111"/>
      <c r="Y30825" s="111"/>
      <c r="AA30825" s="111"/>
      <c r="AC30825" s="111"/>
    </row>
    <row r="30826" spans="19:29" x14ac:dyDescent="0.25">
      <c r="S30826" s="107"/>
      <c r="U30826" s="107"/>
      <c r="W30826" s="107"/>
      <c r="Y30826" s="107"/>
      <c r="AA30826" s="107"/>
      <c r="AC30826" s="107"/>
    </row>
    <row r="30827" spans="19:29" x14ac:dyDescent="0.25">
      <c r="S30827" s="108"/>
      <c r="U30827" s="108"/>
      <c r="W30827" s="108"/>
      <c r="Y30827" s="108"/>
      <c r="AA30827" s="108"/>
      <c r="AC30827" s="108"/>
    </row>
    <row r="30828" spans="19:29" x14ac:dyDescent="0.25">
      <c r="S30828" s="108"/>
      <c r="U30828" s="108"/>
      <c r="W30828" s="108"/>
      <c r="Y30828" s="108"/>
      <c r="AA30828" s="108"/>
      <c r="AC30828" s="108"/>
    </row>
    <row r="30829" spans="19:29" x14ac:dyDescent="0.25">
      <c r="S30829" s="109"/>
      <c r="U30829" s="109"/>
      <c r="W30829" s="109"/>
      <c r="Y30829" s="109"/>
      <c r="AA30829" s="109"/>
      <c r="AC30829" s="109"/>
    </row>
    <row r="30830" spans="19:29" x14ac:dyDescent="0.25">
      <c r="S30830" s="108"/>
      <c r="U30830" s="108"/>
      <c r="W30830" s="108"/>
      <c r="Y30830" s="108"/>
      <c r="AA30830" s="108"/>
      <c r="AC30830" s="108"/>
    </row>
    <row r="30831" spans="19:29" x14ac:dyDescent="0.25">
      <c r="S30831" s="108"/>
      <c r="U30831" s="108"/>
      <c r="W30831" s="108"/>
      <c r="Y30831" s="108"/>
      <c r="AA30831" s="108"/>
      <c r="AC30831" s="108"/>
    </row>
    <row r="30832" spans="19:29" x14ac:dyDescent="0.25">
      <c r="S30832" s="109"/>
      <c r="U30832" s="109"/>
      <c r="W30832" s="109"/>
      <c r="Y30832" s="109"/>
      <c r="AA30832" s="109"/>
      <c r="AC30832" s="109"/>
    </row>
    <row r="30833" spans="19:29" x14ac:dyDescent="0.25">
      <c r="S30833" s="108"/>
      <c r="U30833" s="108"/>
      <c r="W30833" s="108"/>
      <c r="Y30833" s="108"/>
      <c r="AA30833" s="108"/>
      <c r="AC30833" s="108"/>
    </row>
    <row r="30834" spans="19:29" x14ac:dyDescent="0.25">
      <c r="S30834" s="109"/>
      <c r="U30834" s="109"/>
      <c r="W30834" s="109"/>
      <c r="Y30834" s="109"/>
      <c r="AA30834" s="109"/>
      <c r="AC30834" s="109"/>
    </row>
    <row r="30835" spans="19:29" x14ac:dyDescent="0.25">
      <c r="S30835" s="108"/>
      <c r="U30835" s="108"/>
      <c r="W30835" s="108"/>
      <c r="Y30835" s="108"/>
      <c r="AA30835" s="108"/>
      <c r="AC30835" s="108"/>
    </row>
    <row r="30836" spans="19:29" x14ac:dyDescent="0.25">
      <c r="S30836" s="108"/>
      <c r="U30836" s="108"/>
      <c r="W30836" s="108"/>
      <c r="Y30836" s="108"/>
      <c r="AA30836" s="108"/>
      <c r="AC30836" s="108"/>
    </row>
    <row r="30837" spans="19:29" x14ac:dyDescent="0.25">
      <c r="S30837" s="108"/>
      <c r="U30837" s="108"/>
      <c r="W30837" s="108"/>
      <c r="Y30837" s="108"/>
      <c r="AA30837" s="108"/>
      <c r="AC30837" s="108"/>
    </row>
    <row r="30838" spans="19:29" x14ac:dyDescent="0.25">
      <c r="S30838" s="110"/>
      <c r="U30838" s="110"/>
      <c r="W30838" s="110"/>
      <c r="Y30838" s="110"/>
      <c r="AA30838" s="110"/>
      <c r="AC30838" s="110"/>
    </row>
    <row r="30839" spans="19:29" x14ac:dyDescent="0.25">
      <c r="S30839" s="110"/>
      <c r="U30839" s="110"/>
      <c r="W30839" s="110"/>
      <c r="Y30839" s="110"/>
      <c r="AA30839" s="110"/>
      <c r="AC30839" s="110"/>
    </row>
    <row r="30840" spans="19:29" x14ac:dyDescent="0.25">
      <c r="S30840" s="110"/>
      <c r="U30840" s="110"/>
      <c r="W30840" s="110"/>
      <c r="Y30840" s="110"/>
      <c r="AA30840" s="110"/>
      <c r="AC30840" s="110"/>
    </row>
    <row r="30841" spans="19:29" x14ac:dyDescent="0.25">
      <c r="S30841" s="110"/>
      <c r="U30841" s="110"/>
      <c r="W30841" s="110"/>
      <c r="Y30841" s="110"/>
      <c r="AA30841" s="110"/>
      <c r="AC30841" s="110"/>
    </row>
    <row r="30842" spans="19:29" x14ac:dyDescent="0.25">
      <c r="S30842" s="111"/>
      <c r="U30842" s="111"/>
      <c r="W30842" s="111"/>
      <c r="Y30842" s="111"/>
      <c r="AA30842" s="111"/>
      <c r="AC30842" s="111"/>
    </row>
    <row r="30843" spans="19:29" x14ac:dyDescent="0.25">
      <c r="S30843" s="107"/>
      <c r="U30843" s="107"/>
      <c r="W30843" s="107"/>
      <c r="Y30843" s="107"/>
      <c r="AA30843" s="107"/>
      <c r="AC30843" s="107"/>
    </row>
    <row r="30844" spans="19:29" x14ac:dyDescent="0.25">
      <c r="S30844" s="108"/>
      <c r="U30844" s="108"/>
      <c r="W30844" s="108"/>
      <c r="Y30844" s="108"/>
      <c r="AA30844" s="108"/>
      <c r="AC30844" s="108"/>
    </row>
    <row r="30845" spans="19:29" x14ac:dyDescent="0.25">
      <c r="S30845" s="108"/>
      <c r="U30845" s="108"/>
      <c r="W30845" s="108"/>
      <c r="Y30845" s="108"/>
      <c r="AA30845" s="108"/>
      <c r="AC30845" s="108"/>
    </row>
    <row r="30846" spans="19:29" x14ac:dyDescent="0.25">
      <c r="S30846" s="109"/>
      <c r="U30846" s="109"/>
      <c r="W30846" s="109"/>
      <c r="Y30846" s="109"/>
      <c r="AA30846" s="109"/>
      <c r="AC30846" s="109"/>
    </row>
    <row r="30847" spans="19:29" x14ac:dyDescent="0.25">
      <c r="S30847" s="108"/>
      <c r="U30847" s="108"/>
      <c r="W30847" s="108"/>
      <c r="Y30847" s="108"/>
      <c r="AA30847" s="108"/>
      <c r="AC30847" s="108"/>
    </row>
    <row r="30848" spans="19:29" x14ac:dyDescent="0.25">
      <c r="S30848" s="108"/>
      <c r="U30848" s="108"/>
      <c r="W30848" s="108"/>
      <c r="Y30848" s="108"/>
      <c r="AA30848" s="108"/>
      <c r="AC30848" s="108"/>
    </row>
    <row r="30849" spans="19:29" x14ac:dyDescent="0.25">
      <c r="S30849" s="109"/>
      <c r="U30849" s="109"/>
      <c r="W30849" s="109"/>
      <c r="Y30849" s="109"/>
      <c r="AA30849" s="109"/>
      <c r="AC30849" s="109"/>
    </row>
    <row r="30850" spans="19:29" x14ac:dyDescent="0.25">
      <c r="S30850" s="108"/>
      <c r="U30850" s="108"/>
      <c r="W30850" s="108"/>
      <c r="Y30850" s="108"/>
      <c r="AA30850" s="108"/>
      <c r="AC30850" s="108"/>
    </row>
    <row r="30851" spans="19:29" x14ac:dyDescent="0.25">
      <c r="S30851" s="109"/>
      <c r="U30851" s="109"/>
      <c r="W30851" s="109"/>
      <c r="Y30851" s="109"/>
      <c r="AA30851" s="109"/>
      <c r="AC30851" s="109"/>
    </row>
    <row r="30852" spans="19:29" x14ac:dyDescent="0.25">
      <c r="S30852" s="108"/>
      <c r="U30852" s="108"/>
      <c r="W30852" s="108"/>
      <c r="Y30852" s="108"/>
      <c r="AA30852" s="108"/>
      <c r="AC30852" s="108"/>
    </row>
    <row r="30853" spans="19:29" x14ac:dyDescent="0.25">
      <c r="S30853" s="108"/>
      <c r="U30853" s="108"/>
      <c r="W30853" s="108"/>
      <c r="Y30853" s="108"/>
      <c r="AA30853" s="108"/>
      <c r="AC30853" s="108"/>
    </row>
    <row r="30854" spans="19:29" x14ac:dyDescent="0.25">
      <c r="S30854" s="108"/>
      <c r="U30854" s="108"/>
      <c r="W30854" s="108"/>
      <c r="Y30854" s="108"/>
      <c r="AA30854" s="108"/>
      <c r="AC30854" s="108"/>
    </row>
    <row r="30855" spans="19:29" x14ac:dyDescent="0.25">
      <c r="S30855" s="110"/>
      <c r="U30855" s="110"/>
      <c r="W30855" s="110"/>
      <c r="Y30855" s="110"/>
      <c r="AA30855" s="110"/>
      <c r="AC30855" s="110"/>
    </row>
    <row r="30856" spans="19:29" x14ac:dyDescent="0.25">
      <c r="S30856" s="110"/>
      <c r="U30856" s="110"/>
      <c r="W30856" s="110"/>
      <c r="Y30856" s="110"/>
      <c r="AA30856" s="110"/>
      <c r="AC30856" s="110"/>
    </row>
    <row r="30857" spans="19:29" x14ac:dyDescent="0.25">
      <c r="S30857" s="110"/>
      <c r="U30857" s="110"/>
      <c r="W30857" s="110"/>
      <c r="Y30857" s="110"/>
      <c r="AA30857" s="110"/>
      <c r="AC30857" s="110"/>
    </row>
    <row r="30858" spans="19:29" x14ac:dyDescent="0.25">
      <c r="S30858" s="110"/>
      <c r="U30858" s="110"/>
      <c r="W30858" s="110"/>
      <c r="Y30858" s="110"/>
      <c r="AA30858" s="110"/>
      <c r="AC30858" s="110"/>
    </row>
    <row r="30859" spans="19:29" x14ac:dyDescent="0.25">
      <c r="S30859" s="111"/>
      <c r="U30859" s="111"/>
      <c r="W30859" s="111"/>
      <c r="Y30859" s="111"/>
      <c r="AA30859" s="111"/>
      <c r="AC30859" s="111"/>
    </row>
    <row r="30860" spans="19:29" x14ac:dyDescent="0.25">
      <c r="S30860" s="107"/>
      <c r="U30860" s="107"/>
      <c r="W30860" s="107"/>
      <c r="Y30860" s="107"/>
      <c r="AA30860" s="107"/>
      <c r="AC30860" s="107"/>
    </row>
    <row r="30861" spans="19:29" x14ac:dyDescent="0.25">
      <c r="S30861" s="108"/>
      <c r="U30861" s="108"/>
      <c r="W30861" s="108"/>
      <c r="Y30861" s="108"/>
      <c r="AA30861" s="108"/>
      <c r="AC30861" s="108"/>
    </row>
    <row r="30862" spans="19:29" x14ac:dyDescent="0.25">
      <c r="S30862" s="108"/>
      <c r="U30862" s="108"/>
      <c r="W30862" s="108"/>
      <c r="Y30862" s="108"/>
      <c r="AA30862" s="108"/>
      <c r="AC30862" s="108"/>
    </row>
    <row r="30863" spans="19:29" x14ac:dyDescent="0.25">
      <c r="S30863" s="109"/>
      <c r="U30863" s="109"/>
      <c r="W30863" s="109"/>
      <c r="Y30863" s="109"/>
      <c r="AA30863" s="109"/>
      <c r="AC30863" s="109"/>
    </row>
    <row r="30864" spans="19:29" x14ac:dyDescent="0.25">
      <c r="S30864" s="108"/>
      <c r="U30864" s="108"/>
      <c r="W30864" s="108"/>
      <c r="Y30864" s="108"/>
      <c r="AA30864" s="108"/>
      <c r="AC30864" s="108"/>
    </row>
    <row r="30865" spans="19:29" x14ac:dyDescent="0.25">
      <c r="S30865" s="108"/>
      <c r="U30865" s="108"/>
      <c r="W30865" s="108"/>
      <c r="Y30865" s="108"/>
      <c r="AA30865" s="108"/>
      <c r="AC30865" s="108"/>
    </row>
    <row r="30866" spans="19:29" x14ac:dyDescent="0.25">
      <c r="S30866" s="109"/>
      <c r="U30866" s="109"/>
      <c r="W30866" s="109"/>
      <c r="Y30866" s="109"/>
      <c r="AA30866" s="109"/>
      <c r="AC30866" s="109"/>
    </row>
    <row r="30867" spans="19:29" x14ac:dyDescent="0.25">
      <c r="S30867" s="108"/>
      <c r="U30867" s="108"/>
      <c r="W30867" s="108"/>
      <c r="Y30867" s="108"/>
      <c r="AA30867" s="108"/>
      <c r="AC30867" s="108"/>
    </row>
    <row r="30868" spans="19:29" x14ac:dyDescent="0.25">
      <c r="S30868" s="109"/>
      <c r="U30868" s="109"/>
      <c r="W30868" s="109"/>
      <c r="Y30868" s="109"/>
      <c r="AA30868" s="109"/>
      <c r="AC30868" s="109"/>
    </row>
    <row r="30869" spans="19:29" x14ac:dyDescent="0.25">
      <c r="S30869" s="108"/>
      <c r="U30869" s="108"/>
      <c r="W30869" s="108"/>
      <c r="Y30869" s="108"/>
      <c r="AA30869" s="108"/>
      <c r="AC30869" s="108"/>
    </row>
    <row r="30870" spans="19:29" x14ac:dyDescent="0.25">
      <c r="S30870" s="108"/>
      <c r="U30870" s="108"/>
      <c r="W30870" s="108"/>
      <c r="Y30870" s="108"/>
      <c r="AA30870" s="108"/>
      <c r="AC30870" s="108"/>
    </row>
    <row r="30871" spans="19:29" x14ac:dyDescent="0.25">
      <c r="S30871" s="108"/>
      <c r="U30871" s="108"/>
      <c r="W30871" s="108"/>
      <c r="Y30871" s="108"/>
      <c r="AA30871" s="108"/>
      <c r="AC30871" s="108"/>
    </row>
    <row r="30872" spans="19:29" x14ac:dyDescent="0.25">
      <c r="S30872" s="110"/>
      <c r="U30872" s="110"/>
      <c r="W30872" s="110"/>
      <c r="Y30872" s="110"/>
      <c r="AA30872" s="110"/>
      <c r="AC30872" s="110"/>
    </row>
    <row r="30873" spans="19:29" x14ac:dyDescent="0.25">
      <c r="S30873" s="110"/>
      <c r="U30873" s="110"/>
      <c r="W30873" s="110"/>
      <c r="Y30873" s="110"/>
      <c r="AA30873" s="110"/>
      <c r="AC30873" s="110"/>
    </row>
    <row r="30874" spans="19:29" x14ac:dyDescent="0.25">
      <c r="S30874" s="110"/>
      <c r="U30874" s="110"/>
      <c r="W30874" s="110"/>
      <c r="Y30874" s="110"/>
      <c r="AA30874" s="110"/>
      <c r="AC30874" s="110"/>
    </row>
    <row r="30875" spans="19:29" x14ac:dyDescent="0.25">
      <c r="S30875" s="110"/>
      <c r="U30875" s="110"/>
      <c r="W30875" s="110"/>
      <c r="Y30875" s="110"/>
      <c r="AA30875" s="110"/>
      <c r="AC30875" s="110"/>
    </row>
    <row r="30876" spans="19:29" x14ac:dyDescent="0.25">
      <c r="S30876" s="111"/>
      <c r="U30876" s="111"/>
      <c r="W30876" s="111"/>
      <c r="Y30876" s="111"/>
      <c r="AA30876" s="111"/>
      <c r="AC30876" s="111"/>
    </row>
    <row r="30877" spans="19:29" x14ac:dyDescent="0.25">
      <c r="S30877" s="107"/>
      <c r="U30877" s="107"/>
      <c r="W30877" s="107"/>
      <c r="Y30877" s="107"/>
      <c r="AA30877" s="107"/>
      <c r="AC30877" s="107"/>
    </row>
    <row r="30878" spans="19:29" x14ac:dyDescent="0.25">
      <c r="S30878" s="108"/>
      <c r="U30878" s="108"/>
      <c r="W30878" s="108"/>
      <c r="Y30878" s="108"/>
      <c r="AA30878" s="108"/>
      <c r="AC30878" s="108"/>
    </row>
    <row r="30879" spans="19:29" x14ac:dyDescent="0.25">
      <c r="S30879" s="108"/>
      <c r="U30879" s="108"/>
      <c r="W30879" s="108"/>
      <c r="Y30879" s="108"/>
      <c r="AA30879" s="108"/>
      <c r="AC30879" s="108"/>
    </row>
    <row r="30880" spans="19:29" x14ac:dyDescent="0.25">
      <c r="S30880" s="109"/>
      <c r="U30880" s="109"/>
      <c r="W30880" s="109"/>
      <c r="Y30880" s="109"/>
      <c r="AA30880" s="109"/>
      <c r="AC30880" s="109"/>
    </row>
    <row r="30881" spans="19:29" x14ac:dyDescent="0.25">
      <c r="S30881" s="108"/>
      <c r="U30881" s="108"/>
      <c r="W30881" s="108"/>
      <c r="Y30881" s="108"/>
      <c r="AA30881" s="108"/>
      <c r="AC30881" s="108"/>
    </row>
    <row r="30882" spans="19:29" x14ac:dyDescent="0.25">
      <c r="S30882" s="108"/>
      <c r="U30882" s="108"/>
      <c r="W30882" s="108"/>
      <c r="Y30882" s="108"/>
      <c r="AA30882" s="108"/>
      <c r="AC30882" s="108"/>
    </row>
    <row r="30883" spans="19:29" x14ac:dyDescent="0.25">
      <c r="S30883" s="109"/>
      <c r="U30883" s="109"/>
      <c r="W30883" s="109"/>
      <c r="Y30883" s="109"/>
      <c r="AA30883" s="109"/>
      <c r="AC30883" s="109"/>
    </row>
    <row r="30884" spans="19:29" x14ac:dyDescent="0.25">
      <c r="S30884" s="108"/>
      <c r="U30884" s="108"/>
      <c r="W30884" s="108"/>
      <c r="Y30884" s="108"/>
      <c r="AA30884" s="108"/>
      <c r="AC30884" s="108"/>
    </row>
    <row r="30885" spans="19:29" x14ac:dyDescent="0.25">
      <c r="S30885" s="109"/>
      <c r="U30885" s="109"/>
      <c r="W30885" s="109"/>
      <c r="Y30885" s="109"/>
      <c r="AA30885" s="109"/>
      <c r="AC30885" s="109"/>
    </row>
    <row r="30886" spans="19:29" x14ac:dyDescent="0.25">
      <c r="S30886" s="108"/>
      <c r="U30886" s="108"/>
      <c r="W30886" s="108"/>
      <c r="Y30886" s="108"/>
      <c r="AA30886" s="108"/>
      <c r="AC30886" s="108"/>
    </row>
    <row r="30887" spans="19:29" x14ac:dyDescent="0.25">
      <c r="S30887" s="108"/>
      <c r="U30887" s="108"/>
      <c r="W30887" s="108"/>
      <c r="Y30887" s="108"/>
      <c r="AA30887" s="108"/>
      <c r="AC30887" s="108"/>
    </row>
    <row r="30888" spans="19:29" x14ac:dyDescent="0.25">
      <c r="S30888" s="108"/>
      <c r="U30888" s="108"/>
      <c r="W30888" s="108"/>
      <c r="Y30888" s="108"/>
      <c r="AA30888" s="108"/>
      <c r="AC30888" s="108"/>
    </row>
    <row r="30889" spans="19:29" x14ac:dyDescent="0.25">
      <c r="S30889" s="110"/>
      <c r="U30889" s="110"/>
      <c r="W30889" s="110"/>
      <c r="Y30889" s="110"/>
      <c r="AA30889" s="110"/>
      <c r="AC30889" s="110"/>
    </row>
    <row r="30890" spans="19:29" x14ac:dyDescent="0.25">
      <c r="S30890" s="110"/>
      <c r="U30890" s="110"/>
      <c r="W30890" s="110"/>
      <c r="Y30890" s="110"/>
      <c r="AA30890" s="110"/>
      <c r="AC30890" s="110"/>
    </row>
    <row r="30891" spans="19:29" x14ac:dyDescent="0.25">
      <c r="S30891" s="110"/>
      <c r="U30891" s="110"/>
      <c r="W30891" s="110"/>
      <c r="Y30891" s="110"/>
      <c r="AA30891" s="110"/>
      <c r="AC30891" s="110"/>
    </row>
    <row r="30892" spans="19:29" x14ac:dyDescent="0.25">
      <c r="S30892" s="110"/>
      <c r="U30892" s="110"/>
      <c r="W30892" s="110"/>
      <c r="Y30892" s="110"/>
      <c r="AA30892" s="110"/>
      <c r="AC30892" s="110"/>
    </row>
    <row r="30893" spans="19:29" x14ac:dyDescent="0.25">
      <c r="S30893" s="111"/>
      <c r="U30893" s="111"/>
      <c r="W30893" s="111"/>
      <c r="Y30893" s="111"/>
      <c r="AA30893" s="111"/>
      <c r="AC30893" s="111"/>
    </row>
    <row r="30894" spans="19:29" x14ac:dyDescent="0.25">
      <c r="S30894" s="107"/>
      <c r="U30894" s="107"/>
      <c r="W30894" s="107"/>
      <c r="Y30894" s="107"/>
      <c r="AA30894" s="107"/>
      <c r="AC30894" s="107"/>
    </row>
    <row r="30895" spans="19:29" x14ac:dyDescent="0.25">
      <c r="S30895" s="108"/>
      <c r="U30895" s="108"/>
      <c r="W30895" s="108"/>
      <c r="Y30895" s="108"/>
      <c r="AA30895" s="108"/>
      <c r="AC30895" s="108"/>
    </row>
    <row r="30896" spans="19:29" x14ac:dyDescent="0.25">
      <c r="S30896" s="108"/>
      <c r="U30896" s="108"/>
      <c r="W30896" s="108"/>
      <c r="Y30896" s="108"/>
      <c r="AA30896" s="108"/>
      <c r="AC30896" s="108"/>
    </row>
    <row r="30897" spans="19:29" x14ac:dyDescent="0.25">
      <c r="S30897" s="109"/>
      <c r="U30897" s="109"/>
      <c r="W30897" s="109"/>
      <c r="Y30897" s="109"/>
      <c r="AA30897" s="109"/>
      <c r="AC30897" s="109"/>
    </row>
    <row r="30898" spans="19:29" x14ac:dyDescent="0.25">
      <c r="S30898" s="108"/>
      <c r="U30898" s="108"/>
      <c r="W30898" s="108"/>
      <c r="Y30898" s="108"/>
      <c r="AA30898" s="108"/>
      <c r="AC30898" s="108"/>
    </row>
    <row r="30899" spans="19:29" x14ac:dyDescent="0.25">
      <c r="S30899" s="108"/>
      <c r="U30899" s="108"/>
      <c r="W30899" s="108"/>
      <c r="Y30899" s="108"/>
      <c r="AA30899" s="108"/>
      <c r="AC30899" s="108"/>
    </row>
    <row r="30900" spans="19:29" x14ac:dyDescent="0.25">
      <c r="S30900" s="109"/>
      <c r="U30900" s="109"/>
      <c r="W30900" s="109"/>
      <c r="Y30900" s="109"/>
      <c r="AA30900" s="109"/>
      <c r="AC30900" s="109"/>
    </row>
    <row r="30901" spans="19:29" x14ac:dyDescent="0.25">
      <c r="S30901" s="108"/>
      <c r="U30901" s="108"/>
      <c r="W30901" s="108"/>
      <c r="Y30901" s="108"/>
      <c r="AA30901" s="108"/>
      <c r="AC30901" s="108"/>
    </row>
    <row r="30902" spans="19:29" x14ac:dyDescent="0.25">
      <c r="S30902" s="109"/>
      <c r="U30902" s="109"/>
      <c r="W30902" s="109"/>
      <c r="Y30902" s="109"/>
      <c r="AA30902" s="109"/>
      <c r="AC30902" s="109"/>
    </row>
    <row r="30903" spans="19:29" x14ac:dyDescent="0.25">
      <c r="S30903" s="108"/>
      <c r="U30903" s="108"/>
      <c r="W30903" s="108"/>
      <c r="Y30903" s="108"/>
      <c r="AA30903" s="108"/>
      <c r="AC30903" s="108"/>
    </row>
    <row r="30904" spans="19:29" x14ac:dyDescent="0.25">
      <c r="S30904" s="108"/>
      <c r="U30904" s="108"/>
      <c r="W30904" s="108"/>
      <c r="Y30904" s="108"/>
      <c r="AA30904" s="108"/>
      <c r="AC30904" s="108"/>
    </row>
    <row r="30905" spans="19:29" x14ac:dyDescent="0.25">
      <c r="S30905" s="108"/>
      <c r="U30905" s="108"/>
      <c r="W30905" s="108"/>
      <c r="Y30905" s="108"/>
      <c r="AA30905" s="108"/>
      <c r="AC30905" s="108"/>
    </row>
    <row r="30906" spans="19:29" x14ac:dyDescent="0.25">
      <c r="S30906" s="110"/>
      <c r="U30906" s="110"/>
      <c r="W30906" s="110"/>
      <c r="Y30906" s="110"/>
      <c r="AA30906" s="110"/>
      <c r="AC30906" s="110"/>
    </row>
    <row r="30907" spans="19:29" x14ac:dyDescent="0.25">
      <c r="S30907" s="110"/>
      <c r="U30907" s="110"/>
      <c r="W30907" s="110"/>
      <c r="Y30907" s="110"/>
      <c r="AA30907" s="110"/>
      <c r="AC30907" s="110"/>
    </row>
    <row r="30908" spans="19:29" x14ac:dyDescent="0.25">
      <c r="S30908" s="110"/>
      <c r="U30908" s="110"/>
      <c r="W30908" s="110"/>
      <c r="Y30908" s="110"/>
      <c r="AA30908" s="110"/>
      <c r="AC30908" s="110"/>
    </row>
    <row r="30909" spans="19:29" x14ac:dyDescent="0.25">
      <c r="S30909" s="110"/>
      <c r="U30909" s="110"/>
      <c r="W30909" s="110"/>
      <c r="Y30909" s="110"/>
      <c r="AA30909" s="110"/>
      <c r="AC30909" s="110"/>
    </row>
    <row r="30910" spans="19:29" x14ac:dyDescent="0.25">
      <c r="S30910" s="111"/>
      <c r="U30910" s="111"/>
      <c r="W30910" s="111"/>
      <c r="Y30910" s="111"/>
      <c r="AA30910" s="111"/>
      <c r="AC30910" s="111"/>
    </row>
    <row r="30911" spans="19:29" x14ac:dyDescent="0.25">
      <c r="S30911" s="107"/>
      <c r="U30911" s="107"/>
      <c r="W30911" s="107"/>
      <c r="Y30911" s="107"/>
      <c r="AA30911" s="107"/>
      <c r="AC30911" s="107"/>
    </row>
    <row r="30912" spans="19:29" x14ac:dyDescent="0.25">
      <c r="S30912" s="108"/>
      <c r="U30912" s="108"/>
      <c r="W30912" s="108"/>
      <c r="Y30912" s="108"/>
      <c r="AA30912" s="108"/>
      <c r="AC30912" s="108"/>
    </row>
    <row r="30913" spans="19:29" x14ac:dyDescent="0.25">
      <c r="S30913" s="108"/>
      <c r="U30913" s="108"/>
      <c r="W30913" s="108"/>
      <c r="Y30913" s="108"/>
      <c r="AA30913" s="108"/>
      <c r="AC30913" s="108"/>
    </row>
    <row r="30914" spans="19:29" x14ac:dyDescent="0.25">
      <c r="S30914" s="109"/>
      <c r="U30914" s="109"/>
      <c r="W30914" s="109"/>
      <c r="Y30914" s="109"/>
      <c r="AA30914" s="109"/>
      <c r="AC30914" s="109"/>
    </row>
    <row r="30915" spans="19:29" x14ac:dyDescent="0.25">
      <c r="S30915" s="108"/>
      <c r="U30915" s="108"/>
      <c r="W30915" s="108"/>
      <c r="Y30915" s="108"/>
      <c r="AA30915" s="108"/>
      <c r="AC30915" s="108"/>
    </row>
    <row r="30916" spans="19:29" x14ac:dyDescent="0.25">
      <c r="S30916" s="108"/>
      <c r="U30916" s="108"/>
      <c r="W30916" s="108"/>
      <c r="Y30916" s="108"/>
      <c r="AA30916" s="108"/>
      <c r="AC30916" s="108"/>
    </row>
    <row r="30917" spans="19:29" x14ac:dyDescent="0.25">
      <c r="S30917" s="109"/>
      <c r="U30917" s="109"/>
      <c r="W30917" s="109"/>
      <c r="Y30917" s="109"/>
      <c r="AA30917" s="109"/>
      <c r="AC30917" s="109"/>
    </row>
    <row r="30918" spans="19:29" x14ac:dyDescent="0.25">
      <c r="S30918" s="108"/>
      <c r="U30918" s="108"/>
      <c r="W30918" s="108"/>
      <c r="Y30918" s="108"/>
      <c r="AA30918" s="108"/>
      <c r="AC30918" s="108"/>
    </row>
    <row r="30919" spans="19:29" x14ac:dyDescent="0.25">
      <c r="S30919" s="109"/>
      <c r="U30919" s="109"/>
      <c r="W30919" s="109"/>
      <c r="Y30919" s="109"/>
      <c r="AA30919" s="109"/>
      <c r="AC30919" s="109"/>
    </row>
    <row r="30920" spans="19:29" x14ac:dyDescent="0.25">
      <c r="S30920" s="108"/>
      <c r="U30920" s="108"/>
      <c r="W30920" s="108"/>
      <c r="Y30920" s="108"/>
      <c r="AA30920" s="108"/>
      <c r="AC30920" s="108"/>
    </row>
    <row r="30921" spans="19:29" x14ac:dyDescent="0.25">
      <c r="S30921" s="108"/>
      <c r="U30921" s="108"/>
      <c r="W30921" s="108"/>
      <c r="Y30921" s="108"/>
      <c r="AA30921" s="108"/>
      <c r="AC30921" s="108"/>
    </row>
    <row r="30922" spans="19:29" x14ac:dyDescent="0.25">
      <c r="S30922" s="108"/>
      <c r="U30922" s="108"/>
      <c r="W30922" s="108"/>
      <c r="Y30922" s="108"/>
      <c r="AA30922" s="108"/>
      <c r="AC30922" s="108"/>
    </row>
    <row r="30923" spans="19:29" x14ac:dyDescent="0.25">
      <c r="S30923" s="110"/>
      <c r="U30923" s="110"/>
      <c r="W30923" s="110"/>
      <c r="Y30923" s="110"/>
      <c r="AA30923" s="110"/>
      <c r="AC30923" s="110"/>
    </row>
    <row r="30924" spans="19:29" x14ac:dyDescent="0.25">
      <c r="S30924" s="110"/>
      <c r="U30924" s="110"/>
      <c r="W30924" s="110"/>
      <c r="Y30924" s="110"/>
      <c r="AA30924" s="110"/>
      <c r="AC30924" s="110"/>
    </row>
    <row r="30925" spans="19:29" x14ac:dyDescent="0.25">
      <c r="S30925" s="110"/>
      <c r="U30925" s="110"/>
      <c r="W30925" s="110"/>
      <c r="Y30925" s="110"/>
      <c r="AA30925" s="110"/>
      <c r="AC30925" s="110"/>
    </row>
    <row r="30926" spans="19:29" x14ac:dyDescent="0.25">
      <c r="S30926" s="110"/>
      <c r="U30926" s="110"/>
      <c r="W30926" s="110"/>
      <c r="Y30926" s="110"/>
      <c r="AA30926" s="110"/>
      <c r="AC30926" s="110"/>
    </row>
    <row r="30927" spans="19:29" x14ac:dyDescent="0.25">
      <c r="S30927" s="111"/>
      <c r="U30927" s="111"/>
      <c r="W30927" s="111"/>
      <c r="Y30927" s="111"/>
      <c r="AA30927" s="111"/>
      <c r="AC30927" s="111"/>
    </row>
    <row r="30928" spans="19:29" x14ac:dyDescent="0.25">
      <c r="S30928" s="107"/>
      <c r="U30928" s="107"/>
      <c r="W30928" s="107"/>
      <c r="Y30928" s="107"/>
      <c r="AA30928" s="107"/>
      <c r="AC30928" s="107"/>
    </row>
    <row r="30929" spans="19:29" x14ac:dyDescent="0.25">
      <c r="S30929" s="108"/>
      <c r="U30929" s="108"/>
      <c r="W30929" s="108"/>
      <c r="Y30929" s="108"/>
      <c r="AA30929" s="108"/>
      <c r="AC30929" s="108"/>
    </row>
    <row r="30930" spans="19:29" x14ac:dyDescent="0.25">
      <c r="S30930" s="108"/>
      <c r="U30930" s="108"/>
      <c r="W30930" s="108"/>
      <c r="Y30930" s="108"/>
      <c r="AA30930" s="108"/>
      <c r="AC30930" s="108"/>
    </row>
    <row r="30931" spans="19:29" x14ac:dyDescent="0.25">
      <c r="S30931" s="109"/>
      <c r="U30931" s="109"/>
      <c r="W30931" s="109"/>
      <c r="Y30931" s="109"/>
      <c r="AA30931" s="109"/>
      <c r="AC30931" s="109"/>
    </row>
    <row r="30932" spans="19:29" x14ac:dyDescent="0.25">
      <c r="S30932" s="108"/>
      <c r="U30932" s="108"/>
      <c r="W30932" s="108"/>
      <c r="Y30932" s="108"/>
      <c r="AA30932" s="108"/>
      <c r="AC30932" s="108"/>
    </row>
    <row r="30933" spans="19:29" x14ac:dyDescent="0.25">
      <c r="S30933" s="108"/>
      <c r="U30933" s="108"/>
      <c r="W30933" s="108"/>
      <c r="Y30933" s="108"/>
      <c r="AA30933" s="108"/>
      <c r="AC30933" s="108"/>
    </row>
    <row r="30934" spans="19:29" x14ac:dyDescent="0.25">
      <c r="S30934" s="109"/>
      <c r="U30934" s="109"/>
      <c r="W30934" s="109"/>
      <c r="Y30934" s="109"/>
      <c r="AA30934" s="109"/>
      <c r="AC30934" s="109"/>
    </row>
    <row r="30935" spans="19:29" x14ac:dyDescent="0.25">
      <c r="S30935" s="108"/>
      <c r="U30935" s="108"/>
      <c r="W30935" s="108"/>
      <c r="Y30935" s="108"/>
      <c r="AA30935" s="108"/>
      <c r="AC30935" s="108"/>
    </row>
    <row r="30936" spans="19:29" x14ac:dyDescent="0.25">
      <c r="S30936" s="109"/>
      <c r="U30936" s="109"/>
      <c r="W30936" s="109"/>
      <c r="Y30936" s="109"/>
      <c r="AA30936" s="109"/>
      <c r="AC30936" s="109"/>
    </row>
    <row r="30937" spans="19:29" x14ac:dyDescent="0.25">
      <c r="S30937" s="108"/>
      <c r="U30937" s="108"/>
      <c r="W30937" s="108"/>
      <c r="Y30937" s="108"/>
      <c r="AA30937" s="108"/>
      <c r="AC30937" s="108"/>
    </row>
    <row r="30938" spans="19:29" x14ac:dyDescent="0.25">
      <c r="S30938" s="108"/>
      <c r="U30938" s="108"/>
      <c r="W30938" s="108"/>
      <c r="Y30938" s="108"/>
      <c r="AA30938" s="108"/>
      <c r="AC30938" s="108"/>
    </row>
    <row r="30939" spans="19:29" x14ac:dyDescent="0.25">
      <c r="S30939" s="108"/>
      <c r="U30939" s="108"/>
      <c r="W30939" s="108"/>
      <c r="Y30939" s="108"/>
      <c r="AA30939" s="108"/>
      <c r="AC30939" s="108"/>
    </row>
    <row r="30940" spans="19:29" x14ac:dyDescent="0.25">
      <c r="S30940" s="110"/>
      <c r="U30940" s="110"/>
      <c r="W30940" s="110"/>
      <c r="Y30940" s="110"/>
      <c r="AA30940" s="110"/>
      <c r="AC30940" s="110"/>
    </row>
    <row r="30941" spans="19:29" x14ac:dyDescent="0.25">
      <c r="S30941" s="110"/>
      <c r="U30941" s="110"/>
      <c r="W30941" s="110"/>
      <c r="Y30941" s="110"/>
      <c r="AA30941" s="110"/>
      <c r="AC30941" s="110"/>
    </row>
    <row r="30942" spans="19:29" x14ac:dyDescent="0.25">
      <c r="S30942" s="110"/>
      <c r="U30942" s="110"/>
      <c r="W30942" s="110"/>
      <c r="Y30942" s="110"/>
      <c r="AA30942" s="110"/>
      <c r="AC30942" s="110"/>
    </row>
    <row r="30943" spans="19:29" x14ac:dyDescent="0.25">
      <c r="S30943" s="110"/>
      <c r="U30943" s="110"/>
      <c r="W30943" s="110"/>
      <c r="Y30943" s="110"/>
      <c r="AA30943" s="110"/>
      <c r="AC30943" s="110"/>
    </row>
    <row r="30944" spans="19:29" x14ac:dyDescent="0.25">
      <c r="S30944" s="111"/>
      <c r="U30944" s="111"/>
      <c r="W30944" s="111"/>
      <c r="Y30944" s="111"/>
      <c r="AA30944" s="111"/>
      <c r="AC30944" s="111"/>
    </row>
    <row r="30945" spans="19:29" x14ac:dyDescent="0.25">
      <c r="S30945" s="107"/>
      <c r="U30945" s="107"/>
      <c r="W30945" s="107"/>
      <c r="Y30945" s="107"/>
      <c r="AA30945" s="107"/>
      <c r="AC30945" s="107"/>
    </row>
    <row r="30946" spans="19:29" x14ac:dyDescent="0.25">
      <c r="S30946" s="108"/>
      <c r="U30946" s="108"/>
      <c r="W30946" s="108"/>
      <c r="Y30946" s="108"/>
      <c r="AA30946" s="108"/>
      <c r="AC30946" s="108"/>
    </row>
    <row r="30947" spans="19:29" x14ac:dyDescent="0.25">
      <c r="S30947" s="108"/>
      <c r="U30947" s="108"/>
      <c r="W30947" s="108"/>
      <c r="Y30947" s="108"/>
      <c r="AA30947" s="108"/>
      <c r="AC30947" s="108"/>
    </row>
    <row r="30948" spans="19:29" x14ac:dyDescent="0.25">
      <c r="S30948" s="109"/>
      <c r="U30948" s="109"/>
      <c r="W30948" s="109"/>
      <c r="Y30948" s="109"/>
      <c r="AA30948" s="109"/>
      <c r="AC30948" s="109"/>
    </row>
    <row r="30949" spans="19:29" x14ac:dyDescent="0.25">
      <c r="S30949" s="108"/>
      <c r="U30949" s="108"/>
      <c r="W30949" s="108"/>
      <c r="Y30949" s="108"/>
      <c r="AA30949" s="108"/>
      <c r="AC30949" s="108"/>
    </row>
    <row r="30950" spans="19:29" x14ac:dyDescent="0.25">
      <c r="S30950" s="108"/>
      <c r="U30950" s="108"/>
      <c r="W30950" s="108"/>
      <c r="Y30950" s="108"/>
      <c r="AA30950" s="108"/>
      <c r="AC30950" s="108"/>
    </row>
    <row r="30951" spans="19:29" x14ac:dyDescent="0.25">
      <c r="S30951" s="109"/>
      <c r="U30951" s="109"/>
      <c r="W30951" s="109"/>
      <c r="Y30951" s="109"/>
      <c r="AA30951" s="109"/>
      <c r="AC30951" s="109"/>
    </row>
    <row r="30952" spans="19:29" x14ac:dyDescent="0.25">
      <c r="S30952" s="108"/>
      <c r="U30952" s="108"/>
      <c r="W30952" s="108"/>
      <c r="Y30952" s="108"/>
      <c r="AA30952" s="108"/>
      <c r="AC30952" s="108"/>
    </row>
    <row r="30953" spans="19:29" x14ac:dyDescent="0.25">
      <c r="S30953" s="109"/>
      <c r="U30953" s="109"/>
      <c r="W30953" s="109"/>
      <c r="Y30953" s="109"/>
      <c r="AA30953" s="109"/>
      <c r="AC30953" s="109"/>
    </row>
    <row r="30954" spans="19:29" x14ac:dyDescent="0.25">
      <c r="S30954" s="108"/>
      <c r="U30954" s="108"/>
      <c r="W30954" s="108"/>
      <c r="Y30954" s="108"/>
      <c r="AA30954" s="108"/>
      <c r="AC30954" s="108"/>
    </row>
    <row r="30955" spans="19:29" x14ac:dyDescent="0.25">
      <c r="S30955" s="108"/>
      <c r="U30955" s="108"/>
      <c r="W30955" s="108"/>
      <c r="Y30955" s="108"/>
      <c r="AA30955" s="108"/>
      <c r="AC30955" s="108"/>
    </row>
    <row r="30956" spans="19:29" x14ac:dyDescent="0.25">
      <c r="S30956" s="108"/>
      <c r="U30956" s="108"/>
      <c r="W30956" s="108"/>
      <c r="Y30956" s="108"/>
      <c r="AA30956" s="108"/>
      <c r="AC30956" s="108"/>
    </row>
    <row r="30957" spans="19:29" x14ac:dyDescent="0.25">
      <c r="S30957" s="110"/>
      <c r="U30957" s="110"/>
      <c r="W30957" s="110"/>
      <c r="Y30957" s="110"/>
      <c r="AA30957" s="110"/>
      <c r="AC30957" s="110"/>
    </row>
    <row r="30958" spans="19:29" x14ac:dyDescent="0.25">
      <c r="S30958" s="110"/>
      <c r="U30958" s="110"/>
      <c r="W30958" s="110"/>
      <c r="Y30958" s="110"/>
      <c r="AA30958" s="110"/>
      <c r="AC30958" s="110"/>
    </row>
    <row r="30959" spans="19:29" x14ac:dyDescent="0.25">
      <c r="S30959" s="110"/>
      <c r="U30959" s="110"/>
      <c r="W30959" s="110"/>
      <c r="Y30959" s="110"/>
      <c r="AA30959" s="110"/>
      <c r="AC30959" s="110"/>
    </row>
    <row r="30960" spans="19:29" x14ac:dyDescent="0.25">
      <c r="S30960" s="110"/>
      <c r="U30960" s="110"/>
      <c r="W30960" s="110"/>
      <c r="Y30960" s="110"/>
      <c r="AA30960" s="110"/>
      <c r="AC30960" s="110"/>
    </row>
    <row r="30961" spans="19:29" x14ac:dyDescent="0.25">
      <c r="S30961" s="111"/>
      <c r="U30961" s="111"/>
      <c r="W30961" s="111"/>
      <c r="Y30961" s="111"/>
      <c r="AA30961" s="111"/>
      <c r="AC30961" s="111"/>
    </row>
    <row r="30962" spans="19:29" x14ac:dyDescent="0.25">
      <c r="S30962" s="107"/>
      <c r="U30962" s="107"/>
      <c r="W30962" s="107"/>
      <c r="Y30962" s="107"/>
      <c r="AA30962" s="107"/>
      <c r="AC30962" s="107"/>
    </row>
    <row r="30963" spans="19:29" x14ac:dyDescent="0.25">
      <c r="S30963" s="108"/>
      <c r="U30963" s="108"/>
      <c r="W30963" s="108"/>
      <c r="Y30963" s="108"/>
      <c r="AA30963" s="108"/>
      <c r="AC30963" s="108"/>
    </row>
    <row r="30964" spans="19:29" x14ac:dyDescent="0.25">
      <c r="S30964" s="108"/>
      <c r="U30964" s="108"/>
      <c r="W30964" s="108"/>
      <c r="Y30964" s="108"/>
      <c r="AA30964" s="108"/>
      <c r="AC30964" s="108"/>
    </row>
    <row r="30965" spans="19:29" x14ac:dyDescent="0.25">
      <c r="S30965" s="109"/>
      <c r="U30965" s="109"/>
      <c r="W30965" s="109"/>
      <c r="Y30965" s="109"/>
      <c r="AA30965" s="109"/>
      <c r="AC30965" s="109"/>
    </row>
    <row r="30966" spans="19:29" x14ac:dyDescent="0.25">
      <c r="S30966" s="108"/>
      <c r="U30966" s="108"/>
      <c r="W30966" s="108"/>
      <c r="Y30966" s="108"/>
      <c r="AA30966" s="108"/>
      <c r="AC30966" s="108"/>
    </row>
    <row r="30967" spans="19:29" x14ac:dyDescent="0.25">
      <c r="S30967" s="108"/>
      <c r="U30967" s="108"/>
      <c r="W30967" s="108"/>
      <c r="Y30967" s="108"/>
      <c r="AA30967" s="108"/>
      <c r="AC30967" s="108"/>
    </row>
    <row r="30968" spans="19:29" x14ac:dyDescent="0.25">
      <c r="S30968" s="109"/>
      <c r="U30968" s="109"/>
      <c r="W30968" s="109"/>
      <c r="Y30968" s="109"/>
      <c r="AA30968" s="109"/>
      <c r="AC30968" s="109"/>
    </row>
    <row r="30969" spans="19:29" x14ac:dyDescent="0.25">
      <c r="S30969" s="108"/>
      <c r="U30969" s="108"/>
      <c r="W30969" s="108"/>
      <c r="Y30969" s="108"/>
      <c r="AA30969" s="108"/>
      <c r="AC30969" s="108"/>
    </row>
    <row r="30970" spans="19:29" x14ac:dyDescent="0.25">
      <c r="S30970" s="109"/>
      <c r="U30970" s="109"/>
      <c r="W30970" s="109"/>
      <c r="Y30970" s="109"/>
      <c r="AA30970" s="109"/>
      <c r="AC30970" s="109"/>
    </row>
    <row r="30971" spans="19:29" x14ac:dyDescent="0.25">
      <c r="S30971" s="108"/>
      <c r="U30971" s="108"/>
      <c r="W30971" s="108"/>
      <c r="Y30971" s="108"/>
      <c r="AA30971" s="108"/>
      <c r="AC30971" s="108"/>
    </row>
    <row r="30972" spans="19:29" x14ac:dyDescent="0.25">
      <c r="S30972" s="108"/>
      <c r="U30972" s="108"/>
      <c r="W30972" s="108"/>
      <c r="Y30972" s="108"/>
      <c r="AA30972" s="108"/>
      <c r="AC30972" s="108"/>
    </row>
    <row r="30973" spans="19:29" x14ac:dyDescent="0.25">
      <c r="S30973" s="108"/>
      <c r="U30973" s="108"/>
      <c r="W30973" s="108"/>
      <c r="Y30973" s="108"/>
      <c r="AA30973" s="108"/>
      <c r="AC30973" s="108"/>
    </row>
    <row r="30974" spans="19:29" x14ac:dyDescent="0.25">
      <c r="S30974" s="110"/>
      <c r="U30974" s="110"/>
      <c r="W30974" s="110"/>
      <c r="Y30974" s="110"/>
      <c r="AA30974" s="110"/>
      <c r="AC30974" s="110"/>
    </row>
    <row r="30975" spans="19:29" x14ac:dyDescent="0.25">
      <c r="S30975" s="110"/>
      <c r="U30975" s="110"/>
      <c r="W30975" s="110"/>
      <c r="Y30975" s="110"/>
      <c r="AA30975" s="110"/>
      <c r="AC30975" s="110"/>
    </row>
    <row r="30976" spans="19:29" x14ac:dyDescent="0.25">
      <c r="S30976" s="110"/>
      <c r="U30976" s="110"/>
      <c r="W30976" s="110"/>
      <c r="Y30976" s="110"/>
      <c r="AA30976" s="110"/>
      <c r="AC30976" s="110"/>
    </row>
    <row r="30977" spans="19:29" x14ac:dyDescent="0.25">
      <c r="S30977" s="110"/>
      <c r="U30977" s="110"/>
      <c r="W30977" s="110"/>
      <c r="Y30977" s="110"/>
      <c r="AA30977" s="110"/>
      <c r="AC30977" s="110"/>
    </row>
    <row r="30978" spans="19:29" x14ac:dyDescent="0.25">
      <c r="S30978" s="111"/>
      <c r="U30978" s="111"/>
      <c r="W30978" s="111"/>
      <c r="Y30978" s="111"/>
      <c r="AA30978" s="111"/>
      <c r="AC30978" s="111"/>
    </row>
    <row r="30979" spans="19:29" x14ac:dyDescent="0.25">
      <c r="S30979" s="107"/>
      <c r="U30979" s="107"/>
      <c r="W30979" s="107"/>
      <c r="Y30979" s="107"/>
      <c r="AA30979" s="107"/>
      <c r="AC30979" s="107"/>
    </row>
    <row r="30980" spans="19:29" x14ac:dyDescent="0.25">
      <c r="S30980" s="108"/>
      <c r="U30980" s="108"/>
      <c r="W30980" s="108"/>
      <c r="Y30980" s="108"/>
      <c r="AA30980" s="108"/>
      <c r="AC30980" s="108"/>
    </row>
    <row r="30981" spans="19:29" x14ac:dyDescent="0.25">
      <c r="S30981" s="108"/>
      <c r="U30981" s="108"/>
      <c r="W30981" s="108"/>
      <c r="Y30981" s="108"/>
      <c r="AA30981" s="108"/>
      <c r="AC30981" s="108"/>
    </row>
    <row r="30982" spans="19:29" x14ac:dyDescent="0.25">
      <c r="S30982" s="109"/>
      <c r="U30982" s="109"/>
      <c r="W30982" s="109"/>
      <c r="Y30982" s="109"/>
      <c r="AA30982" s="109"/>
      <c r="AC30982" s="109"/>
    </row>
    <row r="30983" spans="19:29" x14ac:dyDescent="0.25">
      <c r="S30983" s="108"/>
      <c r="U30983" s="108"/>
      <c r="W30983" s="108"/>
      <c r="Y30983" s="108"/>
      <c r="AA30983" s="108"/>
      <c r="AC30983" s="108"/>
    </row>
    <row r="30984" spans="19:29" x14ac:dyDescent="0.25">
      <c r="S30984" s="108"/>
      <c r="U30984" s="108"/>
      <c r="W30984" s="108"/>
      <c r="Y30984" s="108"/>
      <c r="AA30984" s="108"/>
      <c r="AC30984" s="108"/>
    </row>
    <row r="30985" spans="19:29" x14ac:dyDescent="0.25">
      <c r="S30985" s="109"/>
      <c r="U30985" s="109"/>
      <c r="W30985" s="109"/>
      <c r="Y30985" s="109"/>
      <c r="AA30985" s="109"/>
      <c r="AC30985" s="109"/>
    </row>
    <row r="30986" spans="19:29" x14ac:dyDescent="0.25">
      <c r="S30986" s="108"/>
      <c r="U30986" s="108"/>
      <c r="W30986" s="108"/>
      <c r="Y30986" s="108"/>
      <c r="AA30986" s="108"/>
      <c r="AC30986" s="108"/>
    </row>
    <row r="30987" spans="19:29" x14ac:dyDescent="0.25">
      <c r="S30987" s="109"/>
      <c r="U30987" s="109"/>
      <c r="W30987" s="109"/>
      <c r="Y30987" s="109"/>
      <c r="AA30987" s="109"/>
      <c r="AC30987" s="109"/>
    </row>
    <row r="30988" spans="19:29" x14ac:dyDescent="0.25">
      <c r="S30988" s="108"/>
      <c r="U30988" s="108"/>
      <c r="W30988" s="108"/>
      <c r="Y30988" s="108"/>
      <c r="AA30988" s="108"/>
      <c r="AC30988" s="108"/>
    </row>
    <row r="30989" spans="19:29" x14ac:dyDescent="0.25">
      <c r="S30989" s="108"/>
      <c r="U30989" s="108"/>
      <c r="W30989" s="108"/>
      <c r="Y30989" s="108"/>
      <c r="AA30989" s="108"/>
      <c r="AC30989" s="108"/>
    </row>
    <row r="30990" spans="19:29" x14ac:dyDescent="0.25">
      <c r="S30990" s="108"/>
      <c r="U30990" s="108"/>
      <c r="W30990" s="108"/>
      <c r="Y30990" s="108"/>
      <c r="AA30990" s="108"/>
      <c r="AC30990" s="108"/>
    </row>
    <row r="30991" spans="19:29" x14ac:dyDescent="0.25">
      <c r="S30991" s="110"/>
      <c r="U30991" s="110"/>
      <c r="W30991" s="110"/>
      <c r="Y30991" s="110"/>
      <c r="AA30991" s="110"/>
      <c r="AC30991" s="110"/>
    </row>
    <row r="30992" spans="19:29" x14ac:dyDescent="0.25">
      <c r="S30992" s="110"/>
      <c r="U30992" s="110"/>
      <c r="W30992" s="110"/>
      <c r="Y30992" s="110"/>
      <c r="AA30992" s="110"/>
      <c r="AC30992" s="110"/>
    </row>
    <row r="30993" spans="19:29" x14ac:dyDescent="0.25">
      <c r="S30993" s="110"/>
      <c r="U30993" s="110"/>
      <c r="W30993" s="110"/>
      <c r="Y30993" s="110"/>
      <c r="AA30993" s="110"/>
      <c r="AC30993" s="110"/>
    </row>
    <row r="30994" spans="19:29" x14ac:dyDescent="0.25">
      <c r="S30994" s="110"/>
      <c r="U30994" s="110"/>
      <c r="W30994" s="110"/>
      <c r="Y30994" s="110"/>
      <c r="AA30994" s="110"/>
      <c r="AC30994" s="110"/>
    </row>
    <row r="30995" spans="19:29" x14ac:dyDescent="0.25">
      <c r="S30995" s="111"/>
      <c r="U30995" s="111"/>
      <c r="W30995" s="111"/>
      <c r="Y30995" s="111"/>
      <c r="AA30995" s="111"/>
      <c r="AC30995" s="111"/>
    </row>
    <row r="30996" spans="19:29" x14ac:dyDescent="0.25">
      <c r="S30996" s="107"/>
      <c r="U30996" s="107"/>
      <c r="W30996" s="107"/>
      <c r="Y30996" s="107"/>
      <c r="AA30996" s="107"/>
      <c r="AC30996" s="107"/>
    </row>
    <row r="30997" spans="19:29" x14ac:dyDescent="0.25">
      <c r="S30997" s="108"/>
      <c r="U30997" s="108"/>
      <c r="W30997" s="108"/>
      <c r="Y30997" s="108"/>
      <c r="AA30997" s="108"/>
      <c r="AC30997" s="108"/>
    </row>
    <row r="30998" spans="19:29" x14ac:dyDescent="0.25">
      <c r="S30998" s="108"/>
      <c r="U30998" s="108"/>
      <c r="W30998" s="108"/>
      <c r="Y30998" s="108"/>
      <c r="AA30998" s="108"/>
      <c r="AC30998" s="108"/>
    </row>
    <row r="30999" spans="19:29" x14ac:dyDescent="0.25">
      <c r="S30999" s="109"/>
      <c r="U30999" s="109"/>
      <c r="W30999" s="109"/>
      <c r="Y30999" s="109"/>
      <c r="AA30999" s="109"/>
      <c r="AC30999" s="109"/>
    </row>
    <row r="31000" spans="19:29" x14ac:dyDescent="0.25">
      <c r="S31000" s="108"/>
      <c r="U31000" s="108"/>
      <c r="W31000" s="108"/>
      <c r="Y31000" s="108"/>
      <c r="AA31000" s="108"/>
      <c r="AC31000" s="108"/>
    </row>
    <row r="31001" spans="19:29" x14ac:dyDescent="0.25">
      <c r="S31001" s="108"/>
      <c r="U31001" s="108"/>
      <c r="W31001" s="108"/>
      <c r="Y31001" s="108"/>
      <c r="AA31001" s="108"/>
      <c r="AC31001" s="108"/>
    </row>
    <row r="31002" spans="19:29" x14ac:dyDescent="0.25">
      <c r="S31002" s="109"/>
      <c r="U31002" s="109"/>
      <c r="W31002" s="109"/>
      <c r="Y31002" s="109"/>
      <c r="AA31002" s="109"/>
      <c r="AC31002" s="109"/>
    </row>
    <row r="31003" spans="19:29" x14ac:dyDescent="0.25">
      <c r="S31003" s="108"/>
      <c r="U31003" s="108"/>
      <c r="W31003" s="108"/>
      <c r="Y31003" s="108"/>
      <c r="AA31003" s="108"/>
      <c r="AC31003" s="108"/>
    </row>
    <row r="31004" spans="19:29" x14ac:dyDescent="0.25">
      <c r="S31004" s="109"/>
      <c r="U31004" s="109"/>
      <c r="W31004" s="109"/>
      <c r="Y31004" s="109"/>
      <c r="AA31004" s="109"/>
      <c r="AC31004" s="109"/>
    </row>
    <row r="31005" spans="19:29" x14ac:dyDescent="0.25">
      <c r="S31005" s="108"/>
      <c r="U31005" s="108"/>
      <c r="W31005" s="108"/>
      <c r="Y31005" s="108"/>
      <c r="AA31005" s="108"/>
      <c r="AC31005" s="108"/>
    </row>
    <row r="31006" spans="19:29" x14ac:dyDescent="0.25">
      <c r="S31006" s="108"/>
      <c r="U31006" s="108"/>
      <c r="W31006" s="108"/>
      <c r="Y31006" s="108"/>
      <c r="AA31006" s="108"/>
      <c r="AC31006" s="108"/>
    </row>
    <row r="31007" spans="19:29" x14ac:dyDescent="0.25">
      <c r="S31007" s="108"/>
      <c r="U31007" s="108"/>
      <c r="W31007" s="108"/>
      <c r="Y31007" s="108"/>
      <c r="AA31007" s="108"/>
      <c r="AC31007" s="108"/>
    </row>
    <row r="31008" spans="19:29" x14ac:dyDescent="0.25">
      <c r="S31008" s="110"/>
      <c r="U31008" s="110"/>
      <c r="W31008" s="110"/>
      <c r="Y31008" s="110"/>
      <c r="AA31008" s="110"/>
      <c r="AC31008" s="110"/>
    </row>
    <row r="31009" spans="19:29" x14ac:dyDescent="0.25">
      <c r="S31009" s="110"/>
      <c r="U31009" s="110"/>
      <c r="W31009" s="110"/>
      <c r="Y31009" s="110"/>
      <c r="AA31009" s="110"/>
      <c r="AC31009" s="110"/>
    </row>
    <row r="31010" spans="19:29" x14ac:dyDescent="0.25">
      <c r="S31010" s="110"/>
      <c r="U31010" s="110"/>
      <c r="W31010" s="110"/>
      <c r="Y31010" s="110"/>
      <c r="AA31010" s="110"/>
      <c r="AC31010" s="110"/>
    </row>
    <row r="31011" spans="19:29" x14ac:dyDescent="0.25">
      <c r="S31011" s="110"/>
      <c r="U31011" s="110"/>
      <c r="W31011" s="110"/>
      <c r="Y31011" s="110"/>
      <c r="AA31011" s="110"/>
      <c r="AC31011" s="110"/>
    </row>
    <row r="31012" spans="19:29" x14ac:dyDescent="0.25">
      <c r="S31012" s="111"/>
      <c r="U31012" s="111"/>
      <c r="W31012" s="111"/>
      <c r="Y31012" s="111"/>
      <c r="AA31012" s="111"/>
      <c r="AC31012" s="111"/>
    </row>
    <row r="31013" spans="19:29" x14ac:dyDescent="0.25">
      <c r="S31013" s="107"/>
      <c r="U31013" s="107"/>
      <c r="W31013" s="107"/>
      <c r="Y31013" s="107"/>
      <c r="AA31013" s="107"/>
      <c r="AC31013" s="107"/>
    </row>
    <row r="31014" spans="19:29" x14ac:dyDescent="0.25">
      <c r="S31014" s="108"/>
      <c r="U31014" s="108"/>
      <c r="W31014" s="108"/>
      <c r="Y31014" s="108"/>
      <c r="AA31014" s="108"/>
      <c r="AC31014" s="108"/>
    </row>
    <row r="31015" spans="19:29" x14ac:dyDescent="0.25">
      <c r="S31015" s="108"/>
      <c r="U31015" s="108"/>
      <c r="W31015" s="108"/>
      <c r="Y31015" s="108"/>
      <c r="AA31015" s="108"/>
      <c r="AC31015" s="108"/>
    </row>
    <row r="31016" spans="19:29" x14ac:dyDescent="0.25">
      <c r="S31016" s="109"/>
      <c r="U31016" s="109"/>
      <c r="W31016" s="109"/>
      <c r="Y31016" s="109"/>
      <c r="AA31016" s="109"/>
      <c r="AC31016" s="109"/>
    </row>
    <row r="31017" spans="19:29" x14ac:dyDescent="0.25">
      <c r="S31017" s="108"/>
      <c r="U31017" s="108"/>
      <c r="W31017" s="108"/>
      <c r="Y31017" s="108"/>
      <c r="AA31017" s="108"/>
      <c r="AC31017" s="108"/>
    </row>
    <row r="31018" spans="19:29" x14ac:dyDescent="0.25">
      <c r="S31018" s="108"/>
      <c r="U31018" s="108"/>
      <c r="W31018" s="108"/>
      <c r="Y31018" s="108"/>
      <c r="AA31018" s="108"/>
      <c r="AC31018" s="108"/>
    </row>
    <row r="31019" spans="19:29" x14ac:dyDescent="0.25">
      <c r="S31019" s="109"/>
      <c r="U31019" s="109"/>
      <c r="W31019" s="109"/>
      <c r="Y31019" s="109"/>
      <c r="AA31019" s="109"/>
      <c r="AC31019" s="109"/>
    </row>
    <row r="31020" spans="19:29" x14ac:dyDescent="0.25">
      <c r="S31020" s="108"/>
      <c r="U31020" s="108"/>
      <c r="W31020" s="108"/>
      <c r="Y31020" s="108"/>
      <c r="AA31020" s="108"/>
      <c r="AC31020" s="108"/>
    </row>
    <row r="31021" spans="19:29" x14ac:dyDescent="0.25">
      <c r="S31021" s="109"/>
      <c r="U31021" s="109"/>
      <c r="W31021" s="109"/>
      <c r="Y31021" s="109"/>
      <c r="AA31021" s="109"/>
      <c r="AC31021" s="109"/>
    </row>
    <row r="31022" spans="19:29" x14ac:dyDescent="0.25">
      <c r="S31022" s="108"/>
      <c r="U31022" s="108"/>
      <c r="W31022" s="108"/>
      <c r="Y31022" s="108"/>
      <c r="AA31022" s="108"/>
      <c r="AC31022" s="108"/>
    </row>
    <row r="31023" spans="19:29" x14ac:dyDescent="0.25">
      <c r="S31023" s="108"/>
      <c r="U31023" s="108"/>
      <c r="W31023" s="108"/>
      <c r="Y31023" s="108"/>
      <c r="AA31023" s="108"/>
      <c r="AC31023" s="108"/>
    </row>
    <row r="31024" spans="19:29" x14ac:dyDescent="0.25">
      <c r="S31024" s="108"/>
      <c r="U31024" s="108"/>
      <c r="W31024" s="108"/>
      <c r="Y31024" s="108"/>
      <c r="AA31024" s="108"/>
      <c r="AC31024" s="108"/>
    </row>
    <row r="31025" spans="19:29" x14ac:dyDescent="0.25">
      <c r="S31025" s="110"/>
      <c r="U31025" s="110"/>
      <c r="W31025" s="110"/>
      <c r="Y31025" s="110"/>
      <c r="AA31025" s="110"/>
      <c r="AC31025" s="110"/>
    </row>
    <row r="31026" spans="19:29" x14ac:dyDescent="0.25">
      <c r="S31026" s="110"/>
      <c r="U31026" s="110"/>
      <c r="W31026" s="110"/>
      <c r="Y31026" s="110"/>
      <c r="AA31026" s="110"/>
      <c r="AC31026" s="110"/>
    </row>
    <row r="31027" spans="19:29" x14ac:dyDescent="0.25">
      <c r="S31027" s="110"/>
      <c r="U31027" s="110"/>
      <c r="W31027" s="110"/>
      <c r="Y31027" s="110"/>
      <c r="AA31027" s="110"/>
      <c r="AC31027" s="110"/>
    </row>
    <row r="31028" spans="19:29" x14ac:dyDescent="0.25">
      <c r="S31028" s="110"/>
      <c r="U31028" s="110"/>
      <c r="W31028" s="110"/>
      <c r="Y31028" s="110"/>
      <c r="AA31028" s="110"/>
      <c r="AC31028" s="110"/>
    </row>
    <row r="31029" spans="19:29" x14ac:dyDescent="0.25">
      <c r="S31029" s="111"/>
      <c r="U31029" s="111"/>
      <c r="W31029" s="111"/>
      <c r="Y31029" s="111"/>
      <c r="AA31029" s="111"/>
      <c r="AC31029" s="111"/>
    </row>
    <row r="31030" spans="19:29" x14ac:dyDescent="0.25">
      <c r="S31030" s="107"/>
      <c r="U31030" s="107"/>
      <c r="W31030" s="107"/>
      <c r="Y31030" s="107"/>
      <c r="AA31030" s="107"/>
      <c r="AC31030" s="107"/>
    </row>
    <row r="31031" spans="19:29" x14ac:dyDescent="0.25">
      <c r="S31031" s="108"/>
      <c r="U31031" s="108"/>
      <c r="W31031" s="108"/>
      <c r="Y31031" s="108"/>
      <c r="AA31031" s="108"/>
      <c r="AC31031" s="108"/>
    </row>
    <row r="31032" spans="19:29" x14ac:dyDescent="0.25">
      <c r="S31032" s="108"/>
      <c r="U31032" s="108"/>
      <c r="W31032" s="108"/>
      <c r="Y31032" s="108"/>
      <c r="AA31032" s="108"/>
      <c r="AC31032" s="108"/>
    </row>
    <row r="31033" spans="19:29" x14ac:dyDescent="0.25">
      <c r="S31033" s="109"/>
      <c r="U31033" s="109"/>
      <c r="W31033" s="109"/>
      <c r="Y31033" s="109"/>
      <c r="AA31033" s="109"/>
      <c r="AC31033" s="109"/>
    </row>
    <row r="31034" spans="19:29" x14ac:dyDescent="0.25">
      <c r="S31034" s="108"/>
      <c r="U31034" s="108"/>
      <c r="W31034" s="108"/>
      <c r="Y31034" s="108"/>
      <c r="AA31034" s="108"/>
      <c r="AC31034" s="108"/>
    </row>
    <row r="31035" spans="19:29" x14ac:dyDescent="0.25">
      <c r="S31035" s="108"/>
      <c r="U31035" s="108"/>
      <c r="W31035" s="108"/>
      <c r="Y31035" s="108"/>
      <c r="AA31035" s="108"/>
      <c r="AC31035" s="108"/>
    </row>
    <row r="31036" spans="19:29" x14ac:dyDescent="0.25">
      <c r="S31036" s="109"/>
      <c r="U31036" s="109"/>
      <c r="W31036" s="109"/>
      <c r="Y31036" s="109"/>
      <c r="AA31036" s="109"/>
      <c r="AC31036" s="109"/>
    </row>
    <row r="31037" spans="19:29" x14ac:dyDescent="0.25">
      <c r="S31037" s="108"/>
      <c r="U31037" s="108"/>
      <c r="W31037" s="108"/>
      <c r="Y31037" s="108"/>
      <c r="AA31037" s="108"/>
      <c r="AC31037" s="108"/>
    </row>
    <row r="31038" spans="19:29" x14ac:dyDescent="0.25">
      <c r="S31038" s="109"/>
      <c r="U31038" s="109"/>
      <c r="W31038" s="109"/>
      <c r="Y31038" s="109"/>
      <c r="AA31038" s="109"/>
      <c r="AC31038" s="109"/>
    </row>
    <row r="31039" spans="19:29" x14ac:dyDescent="0.25">
      <c r="S31039" s="108"/>
      <c r="U31039" s="108"/>
      <c r="W31039" s="108"/>
      <c r="Y31039" s="108"/>
      <c r="AA31039" s="108"/>
      <c r="AC31039" s="108"/>
    </row>
    <row r="31040" spans="19:29" x14ac:dyDescent="0.25">
      <c r="S31040" s="108"/>
      <c r="U31040" s="108"/>
      <c r="W31040" s="108"/>
      <c r="Y31040" s="108"/>
      <c r="AA31040" s="108"/>
      <c r="AC31040" s="108"/>
    </row>
    <row r="31041" spans="19:29" x14ac:dyDescent="0.25">
      <c r="S31041" s="108"/>
      <c r="U31041" s="108"/>
      <c r="W31041" s="108"/>
      <c r="Y31041" s="108"/>
      <c r="AA31041" s="108"/>
      <c r="AC31041" s="108"/>
    </row>
    <row r="31042" spans="19:29" x14ac:dyDescent="0.25">
      <c r="S31042" s="110"/>
      <c r="U31042" s="110"/>
      <c r="W31042" s="110"/>
      <c r="Y31042" s="110"/>
      <c r="AA31042" s="110"/>
      <c r="AC31042" s="110"/>
    </row>
    <row r="31043" spans="19:29" x14ac:dyDescent="0.25">
      <c r="S31043" s="110"/>
      <c r="U31043" s="110"/>
      <c r="W31043" s="110"/>
      <c r="Y31043" s="110"/>
      <c r="AA31043" s="110"/>
      <c r="AC31043" s="110"/>
    </row>
    <row r="31044" spans="19:29" x14ac:dyDescent="0.25">
      <c r="S31044" s="110"/>
      <c r="U31044" s="110"/>
      <c r="W31044" s="110"/>
      <c r="Y31044" s="110"/>
      <c r="AA31044" s="110"/>
      <c r="AC31044" s="110"/>
    </row>
    <row r="31045" spans="19:29" x14ac:dyDescent="0.25">
      <c r="S31045" s="110"/>
      <c r="U31045" s="110"/>
      <c r="W31045" s="110"/>
      <c r="Y31045" s="110"/>
      <c r="AA31045" s="110"/>
      <c r="AC31045" s="110"/>
    </row>
    <row r="31046" spans="19:29" x14ac:dyDescent="0.25">
      <c r="S31046" s="111"/>
      <c r="U31046" s="111"/>
      <c r="W31046" s="111"/>
      <c r="Y31046" s="111"/>
      <c r="AA31046" s="111"/>
      <c r="AC31046" s="111"/>
    </row>
    <row r="31047" spans="19:29" x14ac:dyDescent="0.25">
      <c r="S31047" s="107"/>
      <c r="U31047" s="107"/>
      <c r="W31047" s="107"/>
      <c r="Y31047" s="107"/>
      <c r="AA31047" s="107"/>
      <c r="AC31047" s="107"/>
    </row>
    <row r="31048" spans="19:29" x14ac:dyDescent="0.25">
      <c r="S31048" s="108"/>
      <c r="U31048" s="108"/>
      <c r="W31048" s="108"/>
      <c r="Y31048" s="108"/>
      <c r="AA31048" s="108"/>
      <c r="AC31048" s="108"/>
    </row>
    <row r="31049" spans="19:29" x14ac:dyDescent="0.25">
      <c r="S31049" s="108"/>
      <c r="U31049" s="108"/>
      <c r="W31049" s="108"/>
      <c r="Y31049" s="108"/>
      <c r="AA31049" s="108"/>
      <c r="AC31049" s="108"/>
    </row>
    <row r="31050" spans="19:29" x14ac:dyDescent="0.25">
      <c r="S31050" s="109"/>
      <c r="U31050" s="109"/>
      <c r="W31050" s="109"/>
      <c r="Y31050" s="109"/>
      <c r="AA31050" s="109"/>
      <c r="AC31050" s="109"/>
    </row>
    <row r="31051" spans="19:29" x14ac:dyDescent="0.25">
      <c r="S31051" s="108"/>
      <c r="U31051" s="108"/>
      <c r="W31051" s="108"/>
      <c r="Y31051" s="108"/>
      <c r="AA31051" s="108"/>
      <c r="AC31051" s="108"/>
    </row>
    <row r="31052" spans="19:29" x14ac:dyDescent="0.25">
      <c r="S31052" s="108"/>
      <c r="U31052" s="108"/>
      <c r="W31052" s="108"/>
      <c r="Y31052" s="108"/>
      <c r="AA31052" s="108"/>
      <c r="AC31052" s="108"/>
    </row>
    <row r="31053" spans="19:29" x14ac:dyDescent="0.25">
      <c r="S31053" s="109"/>
      <c r="U31053" s="109"/>
      <c r="W31053" s="109"/>
      <c r="Y31053" s="109"/>
      <c r="AA31053" s="109"/>
      <c r="AC31053" s="109"/>
    </row>
    <row r="31054" spans="19:29" x14ac:dyDescent="0.25">
      <c r="S31054" s="108"/>
      <c r="U31054" s="108"/>
      <c r="W31054" s="108"/>
      <c r="Y31054" s="108"/>
      <c r="AA31054" s="108"/>
      <c r="AC31054" s="108"/>
    </row>
    <row r="31055" spans="19:29" x14ac:dyDescent="0.25">
      <c r="S31055" s="109"/>
      <c r="U31055" s="109"/>
      <c r="W31055" s="109"/>
      <c r="Y31055" s="109"/>
      <c r="AA31055" s="109"/>
      <c r="AC31055" s="109"/>
    </row>
    <row r="31056" spans="19:29" x14ac:dyDescent="0.25">
      <c r="S31056" s="108"/>
      <c r="U31056" s="108"/>
      <c r="W31056" s="108"/>
      <c r="Y31056" s="108"/>
      <c r="AA31056" s="108"/>
      <c r="AC31056" s="108"/>
    </row>
    <row r="31057" spans="19:29" x14ac:dyDescent="0.25">
      <c r="S31057" s="108"/>
      <c r="U31057" s="108"/>
      <c r="W31057" s="108"/>
      <c r="Y31057" s="108"/>
      <c r="AA31057" s="108"/>
      <c r="AC31057" s="108"/>
    </row>
    <row r="31058" spans="19:29" x14ac:dyDescent="0.25">
      <c r="S31058" s="108"/>
      <c r="U31058" s="108"/>
      <c r="W31058" s="108"/>
      <c r="Y31058" s="108"/>
      <c r="AA31058" s="108"/>
      <c r="AC31058" s="108"/>
    </row>
    <row r="31059" spans="19:29" x14ac:dyDescent="0.25">
      <c r="S31059" s="110"/>
      <c r="U31059" s="110"/>
      <c r="W31059" s="110"/>
      <c r="Y31059" s="110"/>
      <c r="AA31059" s="110"/>
      <c r="AC31059" s="110"/>
    </row>
    <row r="31060" spans="19:29" x14ac:dyDescent="0.25">
      <c r="S31060" s="110"/>
      <c r="U31060" s="110"/>
      <c r="W31060" s="110"/>
      <c r="Y31060" s="110"/>
      <c r="AA31060" s="110"/>
      <c r="AC31060" s="110"/>
    </row>
    <row r="31061" spans="19:29" x14ac:dyDescent="0.25">
      <c r="S31061" s="110"/>
      <c r="U31061" s="110"/>
      <c r="W31061" s="110"/>
      <c r="Y31061" s="110"/>
      <c r="AA31061" s="110"/>
      <c r="AC31061" s="110"/>
    </row>
    <row r="31062" spans="19:29" x14ac:dyDescent="0.25">
      <c r="S31062" s="110"/>
      <c r="U31062" s="110"/>
      <c r="W31062" s="110"/>
      <c r="Y31062" s="110"/>
      <c r="AA31062" s="110"/>
      <c r="AC31062" s="110"/>
    </row>
    <row r="31063" spans="19:29" x14ac:dyDescent="0.25">
      <c r="S31063" s="111"/>
      <c r="U31063" s="111"/>
      <c r="W31063" s="111"/>
      <c r="Y31063" s="111"/>
      <c r="AA31063" s="111"/>
      <c r="AC31063" s="111"/>
    </row>
    <row r="31064" spans="19:29" x14ac:dyDescent="0.25">
      <c r="S31064" s="107"/>
      <c r="U31064" s="107"/>
      <c r="W31064" s="107"/>
      <c r="Y31064" s="107"/>
      <c r="AA31064" s="107"/>
      <c r="AC31064" s="107"/>
    </row>
    <row r="31065" spans="19:29" x14ac:dyDescent="0.25">
      <c r="S31065" s="108"/>
      <c r="U31065" s="108"/>
      <c r="W31065" s="108"/>
      <c r="Y31065" s="108"/>
      <c r="AA31065" s="108"/>
      <c r="AC31065" s="108"/>
    </row>
    <row r="31066" spans="19:29" x14ac:dyDescent="0.25">
      <c r="S31066" s="108"/>
      <c r="U31066" s="108"/>
      <c r="W31066" s="108"/>
      <c r="Y31066" s="108"/>
      <c r="AA31066" s="108"/>
      <c r="AC31066" s="108"/>
    </row>
    <row r="31067" spans="19:29" x14ac:dyDescent="0.25">
      <c r="S31067" s="109"/>
      <c r="U31067" s="109"/>
      <c r="W31067" s="109"/>
      <c r="Y31067" s="109"/>
      <c r="AA31067" s="109"/>
      <c r="AC31067" s="109"/>
    </row>
    <row r="31068" spans="19:29" x14ac:dyDescent="0.25">
      <c r="S31068" s="108"/>
      <c r="U31068" s="108"/>
      <c r="W31068" s="108"/>
      <c r="Y31068" s="108"/>
      <c r="AA31068" s="108"/>
      <c r="AC31068" s="108"/>
    </row>
    <row r="31069" spans="19:29" x14ac:dyDescent="0.25">
      <c r="S31069" s="108"/>
      <c r="U31069" s="108"/>
      <c r="W31069" s="108"/>
      <c r="Y31069" s="108"/>
      <c r="AA31069" s="108"/>
      <c r="AC31069" s="108"/>
    </row>
    <row r="31070" spans="19:29" x14ac:dyDescent="0.25">
      <c r="S31070" s="109"/>
      <c r="U31070" s="109"/>
      <c r="W31070" s="109"/>
      <c r="Y31070" s="109"/>
      <c r="AA31070" s="109"/>
      <c r="AC31070" s="109"/>
    </row>
    <row r="31071" spans="19:29" x14ac:dyDescent="0.25">
      <c r="S31071" s="108"/>
      <c r="U31071" s="108"/>
      <c r="W31071" s="108"/>
      <c r="Y31071" s="108"/>
      <c r="AA31071" s="108"/>
      <c r="AC31071" s="108"/>
    </row>
    <row r="31072" spans="19:29" x14ac:dyDescent="0.25">
      <c r="S31072" s="109"/>
      <c r="U31072" s="109"/>
      <c r="W31072" s="109"/>
      <c r="Y31072" s="109"/>
      <c r="AA31072" s="109"/>
      <c r="AC31072" s="109"/>
    </row>
    <row r="31073" spans="19:29" x14ac:dyDescent="0.25">
      <c r="S31073" s="108"/>
      <c r="U31073" s="108"/>
      <c r="W31073" s="108"/>
      <c r="Y31073" s="108"/>
      <c r="AA31073" s="108"/>
      <c r="AC31073" s="108"/>
    </row>
    <row r="31074" spans="19:29" x14ac:dyDescent="0.25">
      <c r="S31074" s="108"/>
      <c r="U31074" s="108"/>
      <c r="W31074" s="108"/>
      <c r="Y31074" s="108"/>
      <c r="AA31074" s="108"/>
      <c r="AC31074" s="108"/>
    </row>
    <row r="31075" spans="19:29" x14ac:dyDescent="0.25">
      <c r="S31075" s="108"/>
      <c r="U31075" s="108"/>
      <c r="W31075" s="108"/>
      <c r="Y31075" s="108"/>
      <c r="AA31075" s="108"/>
      <c r="AC31075" s="108"/>
    </row>
    <row r="31076" spans="19:29" x14ac:dyDescent="0.25">
      <c r="S31076" s="110"/>
      <c r="U31076" s="110"/>
      <c r="W31076" s="110"/>
      <c r="Y31076" s="110"/>
      <c r="AA31076" s="110"/>
      <c r="AC31076" s="110"/>
    </row>
    <row r="31077" spans="19:29" x14ac:dyDescent="0.25">
      <c r="S31077" s="110"/>
      <c r="U31077" s="110"/>
      <c r="W31077" s="110"/>
      <c r="Y31077" s="110"/>
      <c r="AA31077" s="110"/>
      <c r="AC31077" s="110"/>
    </row>
    <row r="31078" spans="19:29" x14ac:dyDescent="0.25">
      <c r="S31078" s="110"/>
      <c r="U31078" s="110"/>
      <c r="W31078" s="110"/>
      <c r="Y31078" s="110"/>
      <c r="AA31078" s="110"/>
      <c r="AC31078" s="110"/>
    </row>
    <row r="31079" spans="19:29" x14ac:dyDescent="0.25">
      <c r="S31079" s="110"/>
      <c r="U31079" s="110"/>
      <c r="W31079" s="110"/>
      <c r="Y31079" s="110"/>
      <c r="AA31079" s="110"/>
      <c r="AC31079" s="110"/>
    </row>
    <row r="31080" spans="19:29" x14ac:dyDescent="0.25">
      <c r="S31080" s="111"/>
      <c r="U31080" s="111"/>
      <c r="W31080" s="111"/>
      <c r="Y31080" s="111"/>
      <c r="AA31080" s="111"/>
      <c r="AC31080" s="111"/>
    </row>
    <row r="31081" spans="19:29" x14ac:dyDescent="0.25">
      <c r="S31081" s="107"/>
      <c r="U31081" s="107"/>
      <c r="W31081" s="107"/>
      <c r="Y31081" s="107"/>
      <c r="AA31081" s="107"/>
      <c r="AC31081" s="107"/>
    </row>
    <row r="31082" spans="19:29" x14ac:dyDescent="0.25">
      <c r="S31082" s="108"/>
      <c r="U31082" s="108"/>
      <c r="W31082" s="108"/>
      <c r="Y31082" s="108"/>
      <c r="AA31082" s="108"/>
      <c r="AC31082" s="108"/>
    </row>
    <row r="31083" spans="19:29" x14ac:dyDescent="0.25">
      <c r="S31083" s="108"/>
      <c r="U31083" s="108"/>
      <c r="W31083" s="108"/>
      <c r="Y31083" s="108"/>
      <c r="AA31083" s="108"/>
      <c r="AC31083" s="108"/>
    </row>
    <row r="31084" spans="19:29" x14ac:dyDescent="0.25">
      <c r="S31084" s="109"/>
      <c r="U31084" s="109"/>
      <c r="W31084" s="109"/>
      <c r="Y31084" s="109"/>
      <c r="AA31084" s="109"/>
      <c r="AC31084" s="109"/>
    </row>
    <row r="31085" spans="19:29" x14ac:dyDescent="0.25">
      <c r="S31085" s="108"/>
      <c r="U31085" s="108"/>
      <c r="W31085" s="108"/>
      <c r="Y31085" s="108"/>
      <c r="AA31085" s="108"/>
      <c r="AC31085" s="108"/>
    </row>
    <row r="31086" spans="19:29" x14ac:dyDescent="0.25">
      <c r="S31086" s="108"/>
      <c r="U31086" s="108"/>
      <c r="W31086" s="108"/>
      <c r="Y31086" s="108"/>
      <c r="AA31086" s="108"/>
      <c r="AC31086" s="108"/>
    </row>
    <row r="31087" spans="19:29" x14ac:dyDescent="0.25">
      <c r="S31087" s="109"/>
      <c r="U31087" s="109"/>
      <c r="W31087" s="109"/>
      <c r="Y31087" s="109"/>
      <c r="AA31087" s="109"/>
      <c r="AC31087" s="109"/>
    </row>
    <row r="31088" spans="19:29" x14ac:dyDescent="0.25">
      <c r="S31088" s="108"/>
      <c r="U31088" s="108"/>
      <c r="W31088" s="108"/>
      <c r="Y31088" s="108"/>
      <c r="AA31088" s="108"/>
      <c r="AC31088" s="108"/>
    </row>
    <row r="31089" spans="19:29" x14ac:dyDescent="0.25">
      <c r="S31089" s="109"/>
      <c r="U31089" s="109"/>
      <c r="W31089" s="109"/>
      <c r="Y31089" s="109"/>
      <c r="AA31089" s="109"/>
      <c r="AC31089" s="109"/>
    </row>
    <row r="31090" spans="19:29" x14ac:dyDescent="0.25">
      <c r="S31090" s="108"/>
      <c r="U31090" s="108"/>
      <c r="W31090" s="108"/>
      <c r="Y31090" s="108"/>
      <c r="AA31090" s="108"/>
      <c r="AC31090" s="108"/>
    </row>
    <row r="31091" spans="19:29" x14ac:dyDescent="0.25">
      <c r="S31091" s="108"/>
      <c r="U31091" s="108"/>
      <c r="W31091" s="108"/>
      <c r="Y31091" s="108"/>
      <c r="AA31091" s="108"/>
      <c r="AC31091" s="108"/>
    </row>
    <row r="31092" spans="19:29" x14ac:dyDescent="0.25">
      <c r="S31092" s="108"/>
      <c r="U31092" s="108"/>
      <c r="W31092" s="108"/>
      <c r="Y31092" s="108"/>
      <c r="AA31092" s="108"/>
      <c r="AC31092" s="108"/>
    </row>
    <row r="31093" spans="19:29" x14ac:dyDescent="0.25">
      <c r="S31093" s="110"/>
      <c r="U31093" s="110"/>
      <c r="W31093" s="110"/>
      <c r="Y31093" s="110"/>
      <c r="AA31093" s="110"/>
      <c r="AC31093" s="110"/>
    </row>
    <row r="31094" spans="19:29" x14ac:dyDescent="0.25">
      <c r="S31094" s="110"/>
      <c r="U31094" s="110"/>
      <c r="W31094" s="110"/>
      <c r="Y31094" s="110"/>
      <c r="AA31094" s="110"/>
      <c r="AC31094" s="110"/>
    </row>
    <row r="31095" spans="19:29" x14ac:dyDescent="0.25">
      <c r="S31095" s="110"/>
      <c r="U31095" s="110"/>
      <c r="W31095" s="110"/>
      <c r="Y31095" s="110"/>
      <c r="AA31095" s="110"/>
      <c r="AC31095" s="110"/>
    </row>
    <row r="31096" spans="19:29" x14ac:dyDescent="0.25">
      <c r="S31096" s="110"/>
      <c r="U31096" s="110"/>
      <c r="W31096" s="110"/>
      <c r="Y31096" s="110"/>
      <c r="AA31096" s="110"/>
      <c r="AC31096" s="110"/>
    </row>
    <row r="31097" spans="19:29" x14ac:dyDescent="0.25">
      <c r="S31097" s="111"/>
      <c r="U31097" s="111"/>
      <c r="W31097" s="111"/>
      <c r="Y31097" s="111"/>
      <c r="AA31097" s="111"/>
      <c r="AC31097" s="111"/>
    </row>
    <row r="31098" spans="19:29" x14ac:dyDescent="0.25">
      <c r="S31098" s="107"/>
      <c r="U31098" s="107"/>
      <c r="W31098" s="107"/>
      <c r="Y31098" s="107"/>
      <c r="AA31098" s="107"/>
      <c r="AC31098" s="107"/>
    </row>
    <row r="31099" spans="19:29" x14ac:dyDescent="0.25">
      <c r="S31099" s="108"/>
      <c r="U31099" s="108"/>
      <c r="W31099" s="108"/>
      <c r="Y31099" s="108"/>
      <c r="AA31099" s="108"/>
      <c r="AC31099" s="108"/>
    </row>
    <row r="31100" spans="19:29" x14ac:dyDescent="0.25">
      <c r="S31100" s="108"/>
      <c r="U31100" s="108"/>
      <c r="W31100" s="108"/>
      <c r="Y31100" s="108"/>
      <c r="AA31100" s="108"/>
      <c r="AC31100" s="108"/>
    </row>
    <row r="31101" spans="19:29" x14ac:dyDescent="0.25">
      <c r="S31101" s="109"/>
      <c r="U31101" s="109"/>
      <c r="W31101" s="109"/>
      <c r="Y31101" s="109"/>
      <c r="AA31101" s="109"/>
      <c r="AC31101" s="109"/>
    </row>
    <row r="31102" spans="19:29" x14ac:dyDescent="0.25">
      <c r="S31102" s="108"/>
      <c r="U31102" s="108"/>
      <c r="W31102" s="108"/>
      <c r="Y31102" s="108"/>
      <c r="AA31102" s="108"/>
      <c r="AC31102" s="108"/>
    </row>
    <row r="31103" spans="19:29" x14ac:dyDescent="0.25">
      <c r="S31103" s="108"/>
      <c r="U31103" s="108"/>
      <c r="W31103" s="108"/>
      <c r="Y31103" s="108"/>
      <c r="AA31103" s="108"/>
      <c r="AC31103" s="108"/>
    </row>
    <row r="31104" spans="19:29" x14ac:dyDescent="0.25">
      <c r="S31104" s="109"/>
      <c r="U31104" s="109"/>
      <c r="W31104" s="109"/>
      <c r="Y31104" s="109"/>
      <c r="AA31104" s="109"/>
      <c r="AC31104" s="109"/>
    </row>
    <row r="31105" spans="19:29" x14ac:dyDescent="0.25">
      <c r="S31105" s="108"/>
      <c r="U31105" s="108"/>
      <c r="W31105" s="108"/>
      <c r="Y31105" s="108"/>
      <c r="AA31105" s="108"/>
      <c r="AC31105" s="108"/>
    </row>
    <row r="31106" spans="19:29" x14ac:dyDescent="0.25">
      <c r="S31106" s="109"/>
      <c r="U31106" s="109"/>
      <c r="W31106" s="109"/>
      <c r="Y31106" s="109"/>
      <c r="AA31106" s="109"/>
      <c r="AC31106" s="109"/>
    </row>
    <row r="31107" spans="19:29" x14ac:dyDescent="0.25">
      <c r="S31107" s="108"/>
      <c r="U31107" s="108"/>
      <c r="W31107" s="108"/>
      <c r="Y31107" s="108"/>
      <c r="AA31107" s="108"/>
      <c r="AC31107" s="108"/>
    </row>
    <row r="31108" spans="19:29" x14ac:dyDescent="0.25">
      <c r="S31108" s="108"/>
      <c r="U31108" s="108"/>
      <c r="W31108" s="108"/>
      <c r="Y31108" s="108"/>
      <c r="AA31108" s="108"/>
      <c r="AC31108" s="108"/>
    </row>
    <row r="31109" spans="19:29" x14ac:dyDescent="0.25">
      <c r="S31109" s="108"/>
      <c r="U31109" s="108"/>
      <c r="W31109" s="108"/>
      <c r="Y31109" s="108"/>
      <c r="AA31109" s="108"/>
      <c r="AC31109" s="108"/>
    </row>
    <row r="31110" spans="19:29" x14ac:dyDescent="0.25">
      <c r="S31110" s="110"/>
      <c r="U31110" s="110"/>
      <c r="W31110" s="110"/>
      <c r="Y31110" s="110"/>
      <c r="AA31110" s="110"/>
      <c r="AC31110" s="110"/>
    </row>
    <row r="31111" spans="19:29" x14ac:dyDescent="0.25">
      <c r="S31111" s="110"/>
      <c r="U31111" s="110"/>
      <c r="W31111" s="110"/>
      <c r="Y31111" s="110"/>
      <c r="AA31111" s="110"/>
      <c r="AC31111" s="110"/>
    </row>
    <row r="31112" spans="19:29" x14ac:dyDescent="0.25">
      <c r="S31112" s="110"/>
      <c r="U31112" s="110"/>
      <c r="W31112" s="110"/>
      <c r="Y31112" s="110"/>
      <c r="AA31112" s="110"/>
      <c r="AC31112" s="110"/>
    </row>
    <row r="31113" spans="19:29" x14ac:dyDescent="0.25">
      <c r="S31113" s="110"/>
      <c r="U31113" s="110"/>
      <c r="W31113" s="110"/>
      <c r="Y31113" s="110"/>
      <c r="AA31113" s="110"/>
      <c r="AC31113" s="110"/>
    </row>
    <row r="31114" spans="19:29" x14ac:dyDescent="0.25">
      <c r="S31114" s="111"/>
      <c r="U31114" s="111"/>
      <c r="W31114" s="111"/>
      <c r="Y31114" s="111"/>
      <c r="AA31114" s="111"/>
      <c r="AC31114" s="111"/>
    </row>
    <row r="31115" spans="19:29" x14ac:dyDescent="0.25">
      <c r="S31115" s="107"/>
      <c r="U31115" s="107"/>
      <c r="W31115" s="107"/>
      <c r="Y31115" s="107"/>
      <c r="AA31115" s="107"/>
      <c r="AC31115" s="107"/>
    </row>
    <row r="31116" spans="19:29" x14ac:dyDescent="0.25">
      <c r="S31116" s="108"/>
      <c r="U31116" s="108"/>
      <c r="W31116" s="108"/>
      <c r="Y31116" s="108"/>
      <c r="AA31116" s="108"/>
      <c r="AC31116" s="108"/>
    </row>
    <row r="31117" spans="19:29" x14ac:dyDescent="0.25">
      <c r="S31117" s="108"/>
      <c r="U31117" s="108"/>
      <c r="W31117" s="108"/>
      <c r="Y31117" s="108"/>
      <c r="AA31117" s="108"/>
      <c r="AC31117" s="108"/>
    </row>
    <row r="31118" spans="19:29" x14ac:dyDescent="0.25">
      <c r="S31118" s="109"/>
      <c r="U31118" s="109"/>
      <c r="W31118" s="109"/>
      <c r="Y31118" s="109"/>
      <c r="AA31118" s="109"/>
      <c r="AC31118" s="109"/>
    </row>
    <row r="31119" spans="19:29" x14ac:dyDescent="0.25">
      <c r="S31119" s="108"/>
      <c r="U31119" s="108"/>
      <c r="W31119" s="108"/>
      <c r="Y31119" s="108"/>
      <c r="AA31119" s="108"/>
      <c r="AC31119" s="108"/>
    </row>
    <row r="31120" spans="19:29" x14ac:dyDescent="0.25">
      <c r="S31120" s="108"/>
      <c r="U31120" s="108"/>
      <c r="W31120" s="108"/>
      <c r="Y31120" s="108"/>
      <c r="AA31120" s="108"/>
      <c r="AC31120" s="108"/>
    </row>
    <row r="31121" spans="19:29" x14ac:dyDescent="0.25">
      <c r="S31121" s="109"/>
      <c r="U31121" s="109"/>
      <c r="W31121" s="109"/>
      <c r="Y31121" s="109"/>
      <c r="AA31121" s="109"/>
      <c r="AC31121" s="109"/>
    </row>
    <row r="31122" spans="19:29" x14ac:dyDescent="0.25">
      <c r="S31122" s="108"/>
      <c r="U31122" s="108"/>
      <c r="W31122" s="108"/>
      <c r="Y31122" s="108"/>
      <c r="AA31122" s="108"/>
      <c r="AC31122" s="108"/>
    </row>
    <row r="31123" spans="19:29" x14ac:dyDescent="0.25">
      <c r="S31123" s="109"/>
      <c r="U31123" s="109"/>
      <c r="W31123" s="109"/>
      <c r="Y31123" s="109"/>
      <c r="AA31123" s="109"/>
      <c r="AC31123" s="109"/>
    </row>
    <row r="31124" spans="19:29" x14ac:dyDescent="0.25">
      <c r="S31124" s="108"/>
      <c r="U31124" s="108"/>
      <c r="W31124" s="108"/>
      <c r="Y31124" s="108"/>
      <c r="AA31124" s="108"/>
      <c r="AC31124" s="108"/>
    </row>
    <row r="31125" spans="19:29" x14ac:dyDescent="0.25">
      <c r="S31125" s="108"/>
      <c r="U31125" s="108"/>
      <c r="W31125" s="108"/>
      <c r="Y31125" s="108"/>
      <c r="AA31125" s="108"/>
      <c r="AC31125" s="108"/>
    </row>
    <row r="31126" spans="19:29" x14ac:dyDescent="0.25">
      <c r="S31126" s="108"/>
      <c r="U31126" s="108"/>
      <c r="W31126" s="108"/>
      <c r="Y31126" s="108"/>
      <c r="AA31126" s="108"/>
      <c r="AC31126" s="108"/>
    </row>
    <row r="31127" spans="19:29" x14ac:dyDescent="0.25">
      <c r="S31127" s="110"/>
      <c r="U31127" s="110"/>
      <c r="W31127" s="110"/>
      <c r="Y31127" s="110"/>
      <c r="AA31127" s="110"/>
      <c r="AC31127" s="110"/>
    </row>
    <row r="31128" spans="19:29" x14ac:dyDescent="0.25">
      <c r="S31128" s="110"/>
      <c r="U31128" s="110"/>
      <c r="W31128" s="110"/>
      <c r="Y31128" s="110"/>
      <c r="AA31128" s="110"/>
      <c r="AC31128" s="110"/>
    </row>
    <row r="31129" spans="19:29" x14ac:dyDescent="0.25">
      <c r="S31129" s="110"/>
      <c r="U31129" s="110"/>
      <c r="W31129" s="110"/>
      <c r="Y31129" s="110"/>
      <c r="AA31129" s="110"/>
      <c r="AC31129" s="110"/>
    </row>
    <row r="31130" spans="19:29" x14ac:dyDescent="0.25">
      <c r="S31130" s="110"/>
      <c r="U31130" s="110"/>
      <c r="W31130" s="110"/>
      <c r="Y31130" s="110"/>
      <c r="AA31130" s="110"/>
      <c r="AC31130" s="110"/>
    </row>
    <row r="31131" spans="19:29" x14ac:dyDescent="0.25">
      <c r="S31131" s="111"/>
      <c r="U31131" s="111"/>
      <c r="W31131" s="111"/>
      <c r="Y31131" s="111"/>
      <c r="AA31131" s="111"/>
      <c r="AC31131" s="111"/>
    </row>
    <row r="31132" spans="19:29" x14ac:dyDescent="0.25">
      <c r="S31132" s="107"/>
      <c r="U31132" s="107"/>
      <c r="W31132" s="107"/>
      <c r="Y31132" s="107"/>
      <c r="AA31132" s="107"/>
      <c r="AC31132" s="107"/>
    </row>
    <row r="31133" spans="19:29" x14ac:dyDescent="0.25">
      <c r="S31133" s="108"/>
      <c r="U31133" s="108"/>
      <c r="W31133" s="108"/>
      <c r="Y31133" s="108"/>
      <c r="AA31133" s="108"/>
      <c r="AC31133" s="108"/>
    </row>
    <row r="31134" spans="19:29" x14ac:dyDescent="0.25">
      <c r="S31134" s="108"/>
      <c r="U31134" s="108"/>
      <c r="W31134" s="108"/>
      <c r="Y31134" s="108"/>
      <c r="AA31134" s="108"/>
      <c r="AC31134" s="108"/>
    </row>
    <row r="31135" spans="19:29" x14ac:dyDescent="0.25">
      <c r="S31135" s="109"/>
      <c r="U31135" s="109"/>
      <c r="W31135" s="109"/>
      <c r="Y31135" s="109"/>
      <c r="AA31135" s="109"/>
      <c r="AC31135" s="109"/>
    </row>
    <row r="31136" spans="19:29" x14ac:dyDescent="0.25">
      <c r="S31136" s="108"/>
      <c r="U31136" s="108"/>
      <c r="W31136" s="108"/>
      <c r="Y31136" s="108"/>
      <c r="AA31136" s="108"/>
      <c r="AC31136" s="108"/>
    </row>
    <row r="31137" spans="19:29" x14ac:dyDescent="0.25">
      <c r="S31137" s="108"/>
      <c r="U31137" s="108"/>
      <c r="W31137" s="108"/>
      <c r="Y31137" s="108"/>
      <c r="AA31137" s="108"/>
      <c r="AC31137" s="108"/>
    </row>
    <row r="31138" spans="19:29" x14ac:dyDescent="0.25">
      <c r="S31138" s="109"/>
      <c r="U31138" s="109"/>
      <c r="W31138" s="109"/>
      <c r="Y31138" s="109"/>
      <c r="AA31138" s="109"/>
      <c r="AC31138" s="109"/>
    </row>
    <row r="31139" spans="19:29" x14ac:dyDescent="0.25">
      <c r="S31139" s="108"/>
      <c r="U31139" s="108"/>
      <c r="W31139" s="108"/>
      <c r="Y31139" s="108"/>
      <c r="AA31139" s="108"/>
      <c r="AC31139" s="108"/>
    </row>
    <row r="31140" spans="19:29" x14ac:dyDescent="0.25">
      <c r="S31140" s="109"/>
      <c r="U31140" s="109"/>
      <c r="W31140" s="109"/>
      <c r="Y31140" s="109"/>
      <c r="AA31140" s="109"/>
      <c r="AC31140" s="109"/>
    </row>
    <row r="31141" spans="19:29" x14ac:dyDescent="0.25">
      <c r="S31141" s="108"/>
      <c r="U31141" s="108"/>
      <c r="W31141" s="108"/>
      <c r="Y31141" s="108"/>
      <c r="AA31141" s="108"/>
      <c r="AC31141" s="108"/>
    </row>
    <row r="31142" spans="19:29" x14ac:dyDescent="0.25">
      <c r="S31142" s="108"/>
      <c r="U31142" s="108"/>
      <c r="W31142" s="108"/>
      <c r="Y31142" s="108"/>
      <c r="AA31142" s="108"/>
      <c r="AC31142" s="108"/>
    </row>
    <row r="31143" spans="19:29" x14ac:dyDescent="0.25">
      <c r="S31143" s="108"/>
      <c r="U31143" s="108"/>
      <c r="W31143" s="108"/>
      <c r="Y31143" s="108"/>
      <c r="AA31143" s="108"/>
      <c r="AC31143" s="108"/>
    </row>
    <row r="31144" spans="19:29" x14ac:dyDescent="0.25">
      <c r="S31144" s="110"/>
      <c r="U31144" s="110"/>
      <c r="W31144" s="110"/>
      <c r="Y31144" s="110"/>
      <c r="AA31144" s="110"/>
      <c r="AC31144" s="110"/>
    </row>
    <row r="31145" spans="19:29" x14ac:dyDescent="0.25">
      <c r="S31145" s="110"/>
      <c r="U31145" s="110"/>
      <c r="W31145" s="110"/>
      <c r="Y31145" s="110"/>
      <c r="AA31145" s="110"/>
      <c r="AC31145" s="110"/>
    </row>
    <row r="31146" spans="19:29" x14ac:dyDescent="0.25">
      <c r="S31146" s="110"/>
      <c r="U31146" s="110"/>
      <c r="W31146" s="110"/>
      <c r="Y31146" s="110"/>
      <c r="AA31146" s="110"/>
      <c r="AC31146" s="110"/>
    </row>
    <row r="31147" spans="19:29" x14ac:dyDescent="0.25">
      <c r="S31147" s="110"/>
      <c r="U31147" s="110"/>
      <c r="W31147" s="110"/>
      <c r="Y31147" s="110"/>
      <c r="AA31147" s="110"/>
      <c r="AC31147" s="110"/>
    </row>
    <row r="31148" spans="19:29" x14ac:dyDescent="0.25">
      <c r="S31148" s="111"/>
      <c r="U31148" s="111"/>
      <c r="W31148" s="111"/>
      <c r="Y31148" s="111"/>
      <c r="AA31148" s="111"/>
      <c r="AC31148" s="111"/>
    </row>
    <row r="31149" spans="19:29" x14ac:dyDescent="0.25">
      <c r="S31149" s="107"/>
      <c r="U31149" s="107"/>
      <c r="W31149" s="107"/>
      <c r="Y31149" s="107"/>
      <c r="AA31149" s="107"/>
      <c r="AC31149" s="107"/>
    </row>
    <row r="31150" spans="19:29" x14ac:dyDescent="0.25">
      <c r="S31150" s="108"/>
      <c r="U31150" s="108"/>
      <c r="W31150" s="108"/>
      <c r="Y31150" s="108"/>
      <c r="AA31150" s="108"/>
      <c r="AC31150" s="108"/>
    </row>
    <row r="31151" spans="19:29" x14ac:dyDescent="0.25">
      <c r="S31151" s="108"/>
      <c r="U31151" s="108"/>
      <c r="W31151" s="108"/>
      <c r="Y31151" s="108"/>
      <c r="AA31151" s="108"/>
      <c r="AC31151" s="108"/>
    </row>
    <row r="31152" spans="19:29" x14ac:dyDescent="0.25">
      <c r="S31152" s="109"/>
      <c r="U31152" s="109"/>
      <c r="W31152" s="109"/>
      <c r="Y31152" s="109"/>
      <c r="AA31152" s="109"/>
      <c r="AC31152" s="109"/>
    </row>
    <row r="31153" spans="19:29" x14ac:dyDescent="0.25">
      <c r="S31153" s="108"/>
      <c r="U31153" s="108"/>
      <c r="W31153" s="108"/>
      <c r="Y31153" s="108"/>
      <c r="AA31153" s="108"/>
      <c r="AC31153" s="108"/>
    </row>
    <row r="31154" spans="19:29" x14ac:dyDescent="0.25">
      <c r="S31154" s="108"/>
      <c r="U31154" s="108"/>
      <c r="W31154" s="108"/>
      <c r="Y31154" s="108"/>
      <c r="AA31154" s="108"/>
      <c r="AC31154" s="108"/>
    </row>
    <row r="31155" spans="19:29" x14ac:dyDescent="0.25">
      <c r="S31155" s="109"/>
      <c r="U31155" s="109"/>
      <c r="W31155" s="109"/>
      <c r="Y31155" s="109"/>
      <c r="AA31155" s="109"/>
      <c r="AC31155" s="109"/>
    </row>
    <row r="31156" spans="19:29" x14ac:dyDescent="0.25">
      <c r="S31156" s="108"/>
      <c r="U31156" s="108"/>
      <c r="W31156" s="108"/>
      <c r="Y31156" s="108"/>
      <c r="AA31156" s="108"/>
      <c r="AC31156" s="108"/>
    </row>
    <row r="31157" spans="19:29" x14ac:dyDescent="0.25">
      <c r="S31157" s="109"/>
      <c r="U31157" s="109"/>
      <c r="W31157" s="109"/>
      <c r="Y31157" s="109"/>
      <c r="AA31157" s="109"/>
      <c r="AC31157" s="109"/>
    </row>
    <row r="31158" spans="19:29" x14ac:dyDescent="0.25">
      <c r="S31158" s="108"/>
      <c r="U31158" s="108"/>
      <c r="W31158" s="108"/>
      <c r="Y31158" s="108"/>
      <c r="AA31158" s="108"/>
      <c r="AC31158" s="108"/>
    </row>
    <row r="31159" spans="19:29" x14ac:dyDescent="0.25">
      <c r="S31159" s="108"/>
      <c r="U31159" s="108"/>
      <c r="W31159" s="108"/>
      <c r="Y31159" s="108"/>
      <c r="AA31159" s="108"/>
      <c r="AC31159" s="108"/>
    </row>
    <row r="31160" spans="19:29" x14ac:dyDescent="0.25">
      <c r="S31160" s="108"/>
      <c r="U31160" s="108"/>
      <c r="W31160" s="108"/>
      <c r="Y31160" s="108"/>
      <c r="AA31160" s="108"/>
      <c r="AC31160" s="108"/>
    </row>
    <row r="31161" spans="19:29" x14ac:dyDescent="0.25">
      <c r="S31161" s="110"/>
      <c r="U31161" s="110"/>
      <c r="W31161" s="110"/>
      <c r="Y31161" s="110"/>
      <c r="AA31161" s="110"/>
      <c r="AC31161" s="110"/>
    </row>
    <row r="31162" spans="19:29" x14ac:dyDescent="0.25">
      <c r="S31162" s="110"/>
      <c r="U31162" s="110"/>
      <c r="W31162" s="110"/>
      <c r="Y31162" s="110"/>
      <c r="AA31162" s="110"/>
      <c r="AC31162" s="110"/>
    </row>
    <row r="31163" spans="19:29" x14ac:dyDescent="0.25">
      <c r="S31163" s="110"/>
      <c r="U31163" s="110"/>
      <c r="W31163" s="110"/>
      <c r="Y31163" s="110"/>
      <c r="AA31163" s="110"/>
      <c r="AC31163" s="110"/>
    </row>
    <row r="31164" spans="19:29" x14ac:dyDescent="0.25">
      <c r="S31164" s="110"/>
      <c r="U31164" s="110"/>
      <c r="W31164" s="110"/>
      <c r="Y31164" s="110"/>
      <c r="AA31164" s="110"/>
      <c r="AC31164" s="110"/>
    </row>
    <row r="31165" spans="19:29" x14ac:dyDescent="0.25">
      <c r="S31165" s="111"/>
      <c r="U31165" s="111"/>
      <c r="W31165" s="111"/>
      <c r="Y31165" s="111"/>
      <c r="AA31165" s="111"/>
      <c r="AC31165" s="111"/>
    </row>
    <row r="31166" spans="19:29" x14ac:dyDescent="0.25">
      <c r="S31166" s="107"/>
      <c r="U31166" s="107"/>
      <c r="W31166" s="107"/>
      <c r="Y31166" s="107"/>
      <c r="AA31166" s="107"/>
      <c r="AC31166" s="107"/>
    </row>
    <row r="31167" spans="19:29" x14ac:dyDescent="0.25">
      <c r="S31167" s="108"/>
      <c r="U31167" s="108"/>
      <c r="W31167" s="108"/>
      <c r="Y31167" s="108"/>
      <c r="AA31167" s="108"/>
      <c r="AC31167" s="108"/>
    </row>
    <row r="31168" spans="19:29" x14ac:dyDescent="0.25">
      <c r="S31168" s="108"/>
      <c r="U31168" s="108"/>
      <c r="W31168" s="108"/>
      <c r="Y31168" s="108"/>
      <c r="AA31168" s="108"/>
      <c r="AC31168" s="108"/>
    </row>
    <row r="31169" spans="19:29" x14ac:dyDescent="0.25">
      <c r="S31169" s="109"/>
      <c r="U31169" s="109"/>
      <c r="W31169" s="109"/>
      <c r="Y31169" s="109"/>
      <c r="AA31169" s="109"/>
      <c r="AC31169" s="109"/>
    </row>
    <row r="31170" spans="19:29" x14ac:dyDescent="0.25">
      <c r="S31170" s="108"/>
      <c r="U31170" s="108"/>
      <c r="W31170" s="108"/>
      <c r="Y31170" s="108"/>
      <c r="AA31170" s="108"/>
      <c r="AC31170" s="108"/>
    </row>
    <row r="31171" spans="19:29" x14ac:dyDescent="0.25">
      <c r="S31171" s="108"/>
      <c r="U31171" s="108"/>
      <c r="W31171" s="108"/>
      <c r="Y31171" s="108"/>
      <c r="AA31171" s="108"/>
      <c r="AC31171" s="108"/>
    </row>
    <row r="31172" spans="19:29" x14ac:dyDescent="0.25">
      <c r="S31172" s="109"/>
      <c r="U31172" s="109"/>
      <c r="W31172" s="109"/>
      <c r="Y31172" s="109"/>
      <c r="AA31172" s="109"/>
      <c r="AC31172" s="109"/>
    </row>
    <row r="31173" spans="19:29" x14ac:dyDescent="0.25">
      <c r="S31173" s="108"/>
      <c r="U31173" s="108"/>
      <c r="W31173" s="108"/>
      <c r="Y31173" s="108"/>
      <c r="AA31173" s="108"/>
      <c r="AC31173" s="108"/>
    </row>
    <row r="31174" spans="19:29" x14ac:dyDescent="0.25">
      <c r="S31174" s="109"/>
      <c r="U31174" s="109"/>
      <c r="W31174" s="109"/>
      <c r="Y31174" s="109"/>
      <c r="AA31174" s="109"/>
      <c r="AC31174" s="109"/>
    </row>
    <row r="31175" spans="19:29" x14ac:dyDescent="0.25">
      <c r="S31175" s="108"/>
      <c r="U31175" s="108"/>
      <c r="W31175" s="108"/>
      <c r="Y31175" s="108"/>
      <c r="AA31175" s="108"/>
      <c r="AC31175" s="108"/>
    </row>
    <row r="31176" spans="19:29" x14ac:dyDescent="0.25">
      <c r="S31176" s="108"/>
      <c r="U31176" s="108"/>
      <c r="W31176" s="108"/>
      <c r="Y31176" s="108"/>
      <c r="AA31176" s="108"/>
      <c r="AC31176" s="108"/>
    </row>
    <row r="31177" spans="19:29" x14ac:dyDescent="0.25">
      <c r="S31177" s="108"/>
      <c r="U31177" s="108"/>
      <c r="W31177" s="108"/>
      <c r="Y31177" s="108"/>
      <c r="AA31177" s="108"/>
      <c r="AC31177" s="108"/>
    </row>
    <row r="31178" spans="19:29" x14ac:dyDescent="0.25">
      <c r="S31178" s="110"/>
      <c r="U31178" s="110"/>
      <c r="W31178" s="110"/>
      <c r="Y31178" s="110"/>
      <c r="AA31178" s="110"/>
      <c r="AC31178" s="110"/>
    </row>
    <row r="31179" spans="19:29" x14ac:dyDescent="0.25">
      <c r="S31179" s="110"/>
      <c r="U31179" s="110"/>
      <c r="W31179" s="110"/>
      <c r="Y31179" s="110"/>
      <c r="AA31179" s="110"/>
      <c r="AC31179" s="110"/>
    </row>
    <row r="31180" spans="19:29" x14ac:dyDescent="0.25">
      <c r="S31180" s="110"/>
      <c r="U31180" s="110"/>
      <c r="W31180" s="110"/>
      <c r="Y31180" s="110"/>
      <c r="AA31180" s="110"/>
      <c r="AC31180" s="110"/>
    </row>
    <row r="31181" spans="19:29" x14ac:dyDescent="0.25">
      <c r="S31181" s="110"/>
      <c r="U31181" s="110"/>
      <c r="W31181" s="110"/>
      <c r="Y31181" s="110"/>
      <c r="AA31181" s="110"/>
      <c r="AC31181" s="110"/>
    </row>
    <row r="31182" spans="19:29" x14ac:dyDescent="0.25">
      <c r="S31182" s="111"/>
      <c r="U31182" s="111"/>
      <c r="W31182" s="111"/>
      <c r="Y31182" s="111"/>
      <c r="AA31182" s="111"/>
      <c r="AC31182" s="111"/>
    </row>
    <row r="31183" spans="19:29" x14ac:dyDescent="0.25">
      <c r="S31183" s="107"/>
      <c r="U31183" s="107"/>
      <c r="W31183" s="107"/>
      <c r="Y31183" s="107"/>
      <c r="AA31183" s="107"/>
      <c r="AC31183" s="107"/>
    </row>
    <row r="31184" spans="19:29" x14ac:dyDescent="0.25">
      <c r="S31184" s="108"/>
      <c r="U31184" s="108"/>
      <c r="W31184" s="108"/>
      <c r="Y31184" s="108"/>
      <c r="AA31184" s="108"/>
      <c r="AC31184" s="108"/>
    </row>
    <row r="31185" spans="19:29" x14ac:dyDescent="0.25">
      <c r="S31185" s="108"/>
      <c r="U31185" s="108"/>
      <c r="W31185" s="108"/>
      <c r="Y31185" s="108"/>
      <c r="AA31185" s="108"/>
      <c r="AC31185" s="108"/>
    </row>
    <row r="31186" spans="19:29" x14ac:dyDescent="0.25">
      <c r="S31186" s="109"/>
      <c r="U31186" s="109"/>
      <c r="W31186" s="109"/>
      <c r="Y31186" s="109"/>
      <c r="AA31186" s="109"/>
      <c r="AC31186" s="109"/>
    </row>
    <row r="31187" spans="19:29" x14ac:dyDescent="0.25">
      <c r="S31187" s="108"/>
      <c r="U31187" s="108"/>
      <c r="W31187" s="108"/>
      <c r="Y31187" s="108"/>
      <c r="AA31187" s="108"/>
      <c r="AC31187" s="108"/>
    </row>
    <row r="31188" spans="19:29" x14ac:dyDescent="0.25">
      <c r="S31188" s="108"/>
      <c r="U31188" s="108"/>
      <c r="W31188" s="108"/>
      <c r="Y31188" s="108"/>
      <c r="AA31188" s="108"/>
      <c r="AC31188" s="108"/>
    </row>
    <row r="31189" spans="19:29" x14ac:dyDescent="0.25">
      <c r="S31189" s="109"/>
      <c r="U31189" s="109"/>
      <c r="W31189" s="109"/>
      <c r="Y31189" s="109"/>
      <c r="AA31189" s="109"/>
      <c r="AC31189" s="109"/>
    </row>
    <row r="31190" spans="19:29" x14ac:dyDescent="0.25">
      <c r="S31190" s="108"/>
      <c r="U31190" s="108"/>
      <c r="W31190" s="108"/>
      <c r="Y31190" s="108"/>
      <c r="AA31190" s="108"/>
      <c r="AC31190" s="108"/>
    </row>
    <row r="31191" spans="19:29" x14ac:dyDescent="0.25">
      <c r="S31191" s="109"/>
      <c r="U31191" s="109"/>
      <c r="W31191" s="109"/>
      <c r="Y31191" s="109"/>
      <c r="AA31191" s="109"/>
      <c r="AC31191" s="109"/>
    </row>
    <row r="31192" spans="19:29" x14ac:dyDescent="0.25">
      <c r="S31192" s="108"/>
      <c r="U31192" s="108"/>
      <c r="W31192" s="108"/>
      <c r="Y31192" s="108"/>
      <c r="AA31192" s="108"/>
      <c r="AC31192" s="108"/>
    </row>
    <row r="31193" spans="19:29" x14ac:dyDescent="0.25">
      <c r="S31193" s="108"/>
      <c r="U31193" s="108"/>
      <c r="W31193" s="108"/>
      <c r="Y31193" s="108"/>
      <c r="AA31193" s="108"/>
      <c r="AC31193" s="108"/>
    </row>
    <row r="31194" spans="19:29" x14ac:dyDescent="0.25">
      <c r="S31194" s="108"/>
      <c r="U31194" s="108"/>
      <c r="W31194" s="108"/>
      <c r="Y31194" s="108"/>
      <c r="AA31194" s="108"/>
      <c r="AC31194" s="108"/>
    </row>
    <row r="31195" spans="19:29" x14ac:dyDescent="0.25">
      <c r="S31195" s="110"/>
      <c r="U31195" s="110"/>
      <c r="W31195" s="110"/>
      <c r="Y31195" s="110"/>
      <c r="AA31195" s="110"/>
      <c r="AC31195" s="110"/>
    </row>
    <row r="31196" spans="19:29" x14ac:dyDescent="0.25">
      <c r="S31196" s="110"/>
      <c r="U31196" s="110"/>
      <c r="W31196" s="110"/>
      <c r="Y31196" s="110"/>
      <c r="AA31196" s="110"/>
      <c r="AC31196" s="110"/>
    </row>
    <row r="31197" spans="19:29" x14ac:dyDescent="0.25">
      <c r="S31197" s="110"/>
      <c r="U31197" s="110"/>
      <c r="W31197" s="110"/>
      <c r="Y31197" s="110"/>
      <c r="AA31197" s="110"/>
      <c r="AC31197" s="110"/>
    </row>
    <row r="31198" spans="19:29" x14ac:dyDescent="0.25">
      <c r="S31198" s="110"/>
      <c r="U31198" s="110"/>
      <c r="W31198" s="110"/>
      <c r="Y31198" s="110"/>
      <c r="AA31198" s="110"/>
      <c r="AC31198" s="110"/>
    </row>
    <row r="31199" spans="19:29" x14ac:dyDescent="0.25">
      <c r="S31199" s="111"/>
      <c r="U31199" s="111"/>
      <c r="W31199" s="111"/>
      <c r="Y31199" s="111"/>
      <c r="AA31199" s="111"/>
      <c r="AC31199" s="111"/>
    </row>
    <row r="31200" spans="19:29" x14ac:dyDescent="0.25">
      <c r="S31200" s="107"/>
      <c r="U31200" s="107"/>
      <c r="W31200" s="107"/>
      <c r="Y31200" s="107"/>
      <c r="AA31200" s="107"/>
      <c r="AC31200" s="107"/>
    </row>
    <row r="31201" spans="19:29" x14ac:dyDescent="0.25">
      <c r="S31201" s="108"/>
      <c r="U31201" s="108"/>
      <c r="W31201" s="108"/>
      <c r="Y31201" s="108"/>
      <c r="AA31201" s="108"/>
      <c r="AC31201" s="108"/>
    </row>
    <row r="31202" spans="19:29" x14ac:dyDescent="0.25">
      <c r="S31202" s="108"/>
      <c r="U31202" s="108"/>
      <c r="W31202" s="108"/>
      <c r="Y31202" s="108"/>
      <c r="AA31202" s="108"/>
      <c r="AC31202" s="108"/>
    </row>
    <row r="31203" spans="19:29" x14ac:dyDescent="0.25">
      <c r="S31203" s="109"/>
      <c r="U31203" s="109"/>
      <c r="W31203" s="109"/>
      <c r="Y31203" s="109"/>
      <c r="AA31203" s="109"/>
      <c r="AC31203" s="109"/>
    </row>
    <row r="31204" spans="19:29" x14ac:dyDescent="0.25">
      <c r="S31204" s="108"/>
      <c r="U31204" s="108"/>
      <c r="W31204" s="108"/>
      <c r="Y31204" s="108"/>
      <c r="AA31204" s="108"/>
      <c r="AC31204" s="108"/>
    </row>
    <row r="31205" spans="19:29" x14ac:dyDescent="0.25">
      <c r="S31205" s="108"/>
      <c r="U31205" s="108"/>
      <c r="W31205" s="108"/>
      <c r="Y31205" s="108"/>
      <c r="AA31205" s="108"/>
      <c r="AC31205" s="108"/>
    </row>
    <row r="31206" spans="19:29" x14ac:dyDescent="0.25">
      <c r="S31206" s="109"/>
      <c r="U31206" s="109"/>
      <c r="W31206" s="109"/>
      <c r="Y31206" s="109"/>
      <c r="AA31206" s="109"/>
      <c r="AC31206" s="109"/>
    </row>
    <row r="31207" spans="19:29" x14ac:dyDescent="0.25">
      <c r="S31207" s="108"/>
      <c r="U31207" s="108"/>
      <c r="W31207" s="108"/>
      <c r="Y31207" s="108"/>
      <c r="AA31207" s="108"/>
      <c r="AC31207" s="108"/>
    </row>
    <row r="31208" spans="19:29" x14ac:dyDescent="0.25">
      <c r="S31208" s="109"/>
      <c r="U31208" s="109"/>
      <c r="W31208" s="109"/>
      <c r="Y31208" s="109"/>
      <c r="AA31208" s="109"/>
      <c r="AC31208" s="109"/>
    </row>
    <row r="31209" spans="19:29" x14ac:dyDescent="0.25">
      <c r="S31209" s="108"/>
      <c r="U31209" s="108"/>
      <c r="W31209" s="108"/>
      <c r="Y31209" s="108"/>
      <c r="AA31209" s="108"/>
      <c r="AC31209" s="108"/>
    </row>
    <row r="31210" spans="19:29" x14ac:dyDescent="0.25">
      <c r="S31210" s="108"/>
      <c r="U31210" s="108"/>
      <c r="W31210" s="108"/>
      <c r="Y31210" s="108"/>
      <c r="AA31210" s="108"/>
      <c r="AC31210" s="108"/>
    </row>
    <row r="31211" spans="19:29" x14ac:dyDescent="0.25">
      <c r="S31211" s="108"/>
      <c r="U31211" s="108"/>
      <c r="W31211" s="108"/>
      <c r="Y31211" s="108"/>
      <c r="AA31211" s="108"/>
      <c r="AC31211" s="108"/>
    </row>
    <row r="31212" spans="19:29" x14ac:dyDescent="0.25">
      <c r="S31212" s="110"/>
      <c r="U31212" s="110"/>
      <c r="W31212" s="110"/>
      <c r="Y31212" s="110"/>
      <c r="AA31212" s="110"/>
      <c r="AC31212" s="110"/>
    </row>
    <row r="31213" spans="19:29" x14ac:dyDescent="0.25">
      <c r="S31213" s="110"/>
      <c r="U31213" s="110"/>
      <c r="W31213" s="110"/>
      <c r="Y31213" s="110"/>
      <c r="AA31213" s="110"/>
      <c r="AC31213" s="110"/>
    </row>
    <row r="31214" spans="19:29" x14ac:dyDescent="0.25">
      <c r="S31214" s="110"/>
      <c r="U31214" s="110"/>
      <c r="W31214" s="110"/>
      <c r="Y31214" s="110"/>
      <c r="AA31214" s="110"/>
      <c r="AC31214" s="110"/>
    </row>
    <row r="31215" spans="19:29" x14ac:dyDescent="0.25">
      <c r="S31215" s="110"/>
      <c r="U31215" s="110"/>
      <c r="W31215" s="110"/>
      <c r="Y31215" s="110"/>
      <c r="AA31215" s="110"/>
      <c r="AC31215" s="110"/>
    </row>
    <row r="31216" spans="19:29" x14ac:dyDescent="0.25">
      <c r="S31216" s="111"/>
      <c r="U31216" s="111"/>
      <c r="W31216" s="111"/>
      <c r="Y31216" s="111"/>
      <c r="AA31216" s="111"/>
      <c r="AC31216" s="111"/>
    </row>
    <row r="31217" spans="19:29" x14ac:dyDescent="0.25">
      <c r="S31217" s="107"/>
      <c r="U31217" s="107"/>
      <c r="W31217" s="107"/>
      <c r="Y31217" s="107"/>
      <c r="AA31217" s="107"/>
      <c r="AC31217" s="107"/>
    </row>
    <row r="31218" spans="19:29" x14ac:dyDescent="0.25">
      <c r="S31218" s="108"/>
      <c r="U31218" s="108"/>
      <c r="W31218" s="108"/>
      <c r="Y31218" s="108"/>
      <c r="AA31218" s="108"/>
      <c r="AC31218" s="108"/>
    </row>
    <row r="31219" spans="19:29" x14ac:dyDescent="0.25">
      <c r="S31219" s="108"/>
      <c r="U31219" s="108"/>
      <c r="W31219" s="108"/>
      <c r="Y31219" s="108"/>
      <c r="AA31219" s="108"/>
      <c r="AC31219" s="108"/>
    </row>
    <row r="31220" spans="19:29" x14ac:dyDescent="0.25">
      <c r="S31220" s="109"/>
      <c r="U31220" s="109"/>
      <c r="W31220" s="109"/>
      <c r="Y31220" s="109"/>
      <c r="AA31220" s="109"/>
      <c r="AC31220" s="109"/>
    </row>
    <row r="31221" spans="19:29" x14ac:dyDescent="0.25">
      <c r="S31221" s="108"/>
      <c r="U31221" s="108"/>
      <c r="W31221" s="108"/>
      <c r="Y31221" s="108"/>
      <c r="AA31221" s="108"/>
      <c r="AC31221" s="108"/>
    </row>
    <row r="31222" spans="19:29" x14ac:dyDescent="0.25">
      <c r="S31222" s="108"/>
      <c r="U31222" s="108"/>
      <c r="W31222" s="108"/>
      <c r="Y31222" s="108"/>
      <c r="AA31222" s="108"/>
      <c r="AC31222" s="108"/>
    </row>
    <row r="31223" spans="19:29" x14ac:dyDescent="0.25">
      <c r="S31223" s="109"/>
      <c r="U31223" s="109"/>
      <c r="W31223" s="109"/>
      <c r="Y31223" s="109"/>
      <c r="AA31223" s="109"/>
      <c r="AC31223" s="109"/>
    </row>
    <row r="31224" spans="19:29" x14ac:dyDescent="0.25">
      <c r="S31224" s="108"/>
      <c r="U31224" s="108"/>
      <c r="W31224" s="108"/>
      <c r="Y31224" s="108"/>
      <c r="AA31224" s="108"/>
      <c r="AC31224" s="108"/>
    </row>
    <row r="31225" spans="19:29" x14ac:dyDescent="0.25">
      <c r="S31225" s="109"/>
      <c r="U31225" s="109"/>
      <c r="W31225" s="109"/>
      <c r="Y31225" s="109"/>
      <c r="AA31225" s="109"/>
      <c r="AC31225" s="109"/>
    </row>
    <row r="31226" spans="19:29" x14ac:dyDescent="0.25">
      <c r="S31226" s="108"/>
      <c r="U31226" s="108"/>
      <c r="W31226" s="108"/>
      <c r="Y31226" s="108"/>
      <c r="AA31226" s="108"/>
      <c r="AC31226" s="108"/>
    </row>
    <row r="31227" spans="19:29" x14ac:dyDescent="0.25">
      <c r="S31227" s="108"/>
      <c r="U31227" s="108"/>
      <c r="W31227" s="108"/>
      <c r="Y31227" s="108"/>
      <c r="AA31227" s="108"/>
      <c r="AC31227" s="108"/>
    </row>
    <row r="31228" spans="19:29" x14ac:dyDescent="0.25">
      <c r="S31228" s="108"/>
      <c r="U31228" s="108"/>
      <c r="W31228" s="108"/>
      <c r="Y31228" s="108"/>
      <c r="AA31228" s="108"/>
      <c r="AC31228" s="108"/>
    </row>
    <row r="31229" spans="19:29" x14ac:dyDescent="0.25">
      <c r="S31229" s="110"/>
      <c r="U31229" s="110"/>
      <c r="W31229" s="110"/>
      <c r="Y31229" s="110"/>
      <c r="AA31229" s="110"/>
      <c r="AC31229" s="110"/>
    </row>
    <row r="31230" spans="19:29" x14ac:dyDescent="0.25">
      <c r="S31230" s="110"/>
      <c r="U31230" s="110"/>
      <c r="W31230" s="110"/>
      <c r="Y31230" s="110"/>
      <c r="AA31230" s="110"/>
      <c r="AC31230" s="110"/>
    </row>
    <row r="31231" spans="19:29" x14ac:dyDescent="0.25">
      <c r="S31231" s="110"/>
      <c r="U31231" s="110"/>
      <c r="W31231" s="110"/>
      <c r="Y31231" s="110"/>
      <c r="AA31231" s="110"/>
      <c r="AC31231" s="110"/>
    </row>
    <row r="31232" spans="19:29" x14ac:dyDescent="0.25">
      <c r="S31232" s="110"/>
      <c r="U31232" s="110"/>
      <c r="W31232" s="110"/>
      <c r="Y31232" s="110"/>
      <c r="AA31232" s="110"/>
      <c r="AC31232" s="110"/>
    </row>
    <row r="31233" spans="19:29" x14ac:dyDescent="0.25">
      <c r="S31233" s="111"/>
      <c r="U31233" s="111"/>
      <c r="W31233" s="111"/>
      <c r="Y31233" s="111"/>
      <c r="AA31233" s="111"/>
      <c r="AC31233" s="111"/>
    </row>
    <row r="31234" spans="19:29" x14ac:dyDescent="0.25">
      <c r="S31234" s="107"/>
      <c r="U31234" s="107"/>
      <c r="W31234" s="107"/>
      <c r="Y31234" s="107"/>
      <c r="AA31234" s="107"/>
      <c r="AC31234" s="107"/>
    </row>
    <row r="31235" spans="19:29" x14ac:dyDescent="0.25">
      <c r="S31235" s="108"/>
      <c r="U31235" s="108"/>
      <c r="W31235" s="108"/>
      <c r="Y31235" s="108"/>
      <c r="AA31235" s="108"/>
      <c r="AC31235" s="108"/>
    </row>
    <row r="31236" spans="19:29" x14ac:dyDescent="0.25">
      <c r="S31236" s="108"/>
      <c r="U31236" s="108"/>
      <c r="W31236" s="108"/>
      <c r="Y31236" s="108"/>
      <c r="AA31236" s="108"/>
      <c r="AC31236" s="108"/>
    </row>
    <row r="31237" spans="19:29" x14ac:dyDescent="0.25">
      <c r="S31237" s="109"/>
      <c r="U31237" s="109"/>
      <c r="W31237" s="109"/>
      <c r="Y31237" s="109"/>
      <c r="AA31237" s="109"/>
      <c r="AC31237" s="109"/>
    </row>
    <row r="31238" spans="19:29" x14ac:dyDescent="0.25">
      <c r="S31238" s="108"/>
      <c r="U31238" s="108"/>
      <c r="W31238" s="108"/>
      <c r="Y31238" s="108"/>
      <c r="AA31238" s="108"/>
      <c r="AC31238" s="108"/>
    </row>
    <row r="31239" spans="19:29" x14ac:dyDescent="0.25">
      <c r="S31239" s="108"/>
      <c r="U31239" s="108"/>
      <c r="W31239" s="108"/>
      <c r="Y31239" s="108"/>
      <c r="AA31239" s="108"/>
      <c r="AC31239" s="108"/>
    </row>
    <row r="31240" spans="19:29" x14ac:dyDescent="0.25">
      <c r="S31240" s="109"/>
      <c r="U31240" s="109"/>
      <c r="W31240" s="109"/>
      <c r="Y31240" s="109"/>
      <c r="AA31240" s="109"/>
      <c r="AC31240" s="109"/>
    </row>
    <row r="31241" spans="19:29" x14ac:dyDescent="0.25">
      <c r="S31241" s="108"/>
      <c r="U31241" s="108"/>
      <c r="W31241" s="108"/>
      <c r="Y31241" s="108"/>
      <c r="AA31241" s="108"/>
      <c r="AC31241" s="108"/>
    </row>
    <row r="31242" spans="19:29" x14ac:dyDescent="0.25">
      <c r="S31242" s="109"/>
      <c r="U31242" s="109"/>
      <c r="W31242" s="109"/>
      <c r="Y31242" s="109"/>
      <c r="AA31242" s="109"/>
      <c r="AC31242" s="109"/>
    </row>
    <row r="31243" spans="19:29" x14ac:dyDescent="0.25">
      <c r="S31243" s="108"/>
      <c r="U31243" s="108"/>
      <c r="W31243" s="108"/>
      <c r="Y31243" s="108"/>
      <c r="AA31243" s="108"/>
      <c r="AC31243" s="108"/>
    </row>
    <row r="31244" spans="19:29" x14ac:dyDescent="0.25">
      <c r="S31244" s="108"/>
      <c r="U31244" s="108"/>
      <c r="W31244" s="108"/>
      <c r="Y31244" s="108"/>
      <c r="AA31244" s="108"/>
      <c r="AC31244" s="108"/>
    </row>
    <row r="31245" spans="19:29" x14ac:dyDescent="0.25">
      <c r="S31245" s="108"/>
      <c r="U31245" s="108"/>
      <c r="W31245" s="108"/>
      <c r="Y31245" s="108"/>
      <c r="AA31245" s="108"/>
      <c r="AC31245" s="108"/>
    </row>
    <row r="31246" spans="19:29" x14ac:dyDescent="0.25">
      <c r="S31246" s="110"/>
      <c r="U31246" s="110"/>
      <c r="W31246" s="110"/>
      <c r="Y31246" s="110"/>
      <c r="AA31246" s="110"/>
      <c r="AC31246" s="110"/>
    </row>
    <row r="31247" spans="19:29" x14ac:dyDescent="0.25">
      <c r="S31247" s="110"/>
      <c r="U31247" s="110"/>
      <c r="W31247" s="110"/>
      <c r="Y31247" s="110"/>
      <c r="AA31247" s="110"/>
      <c r="AC31247" s="110"/>
    </row>
    <row r="31248" spans="19:29" x14ac:dyDescent="0.25">
      <c r="S31248" s="110"/>
      <c r="U31248" s="110"/>
      <c r="W31248" s="110"/>
      <c r="Y31248" s="110"/>
      <c r="AA31248" s="110"/>
      <c r="AC31248" s="110"/>
    </row>
    <row r="31249" spans="19:29" x14ac:dyDescent="0.25">
      <c r="S31249" s="110"/>
      <c r="U31249" s="110"/>
      <c r="W31249" s="110"/>
      <c r="Y31249" s="110"/>
      <c r="AA31249" s="110"/>
      <c r="AC31249" s="110"/>
    </row>
    <row r="31250" spans="19:29" x14ac:dyDescent="0.25">
      <c r="S31250" s="111"/>
      <c r="U31250" s="111"/>
      <c r="W31250" s="111"/>
      <c r="Y31250" s="111"/>
      <c r="AA31250" s="111"/>
      <c r="AC31250" s="111"/>
    </row>
    <row r="31251" spans="19:29" x14ac:dyDescent="0.25">
      <c r="S31251" s="107"/>
      <c r="U31251" s="107"/>
      <c r="W31251" s="107"/>
      <c r="Y31251" s="107"/>
      <c r="AA31251" s="107"/>
      <c r="AC31251" s="107"/>
    </row>
    <row r="31252" spans="19:29" x14ac:dyDescent="0.25">
      <c r="S31252" s="108"/>
      <c r="U31252" s="108"/>
      <c r="W31252" s="108"/>
      <c r="Y31252" s="108"/>
      <c r="AA31252" s="108"/>
      <c r="AC31252" s="108"/>
    </row>
    <row r="31253" spans="19:29" x14ac:dyDescent="0.25">
      <c r="S31253" s="108"/>
      <c r="U31253" s="108"/>
      <c r="W31253" s="108"/>
      <c r="Y31253" s="108"/>
      <c r="AA31253" s="108"/>
      <c r="AC31253" s="108"/>
    </row>
    <row r="31254" spans="19:29" x14ac:dyDescent="0.25">
      <c r="S31254" s="109"/>
      <c r="U31254" s="109"/>
      <c r="W31254" s="109"/>
      <c r="Y31254" s="109"/>
      <c r="AA31254" s="109"/>
      <c r="AC31254" s="109"/>
    </row>
    <row r="31255" spans="19:29" x14ac:dyDescent="0.25">
      <c r="S31255" s="108"/>
      <c r="U31255" s="108"/>
      <c r="W31255" s="108"/>
      <c r="Y31255" s="108"/>
      <c r="AA31255" s="108"/>
      <c r="AC31255" s="108"/>
    </row>
    <row r="31256" spans="19:29" x14ac:dyDescent="0.25">
      <c r="S31256" s="108"/>
      <c r="U31256" s="108"/>
      <c r="W31256" s="108"/>
      <c r="Y31256" s="108"/>
      <c r="AA31256" s="108"/>
      <c r="AC31256" s="108"/>
    </row>
    <row r="31257" spans="19:29" x14ac:dyDescent="0.25">
      <c r="S31257" s="109"/>
      <c r="U31257" s="109"/>
      <c r="W31257" s="109"/>
      <c r="Y31257" s="109"/>
      <c r="AA31257" s="109"/>
      <c r="AC31257" s="109"/>
    </row>
    <row r="31258" spans="19:29" x14ac:dyDescent="0.25">
      <c r="S31258" s="108"/>
      <c r="U31258" s="108"/>
      <c r="W31258" s="108"/>
      <c r="Y31258" s="108"/>
      <c r="AA31258" s="108"/>
      <c r="AC31258" s="108"/>
    </row>
    <row r="31259" spans="19:29" x14ac:dyDescent="0.25">
      <c r="S31259" s="109"/>
      <c r="U31259" s="109"/>
      <c r="W31259" s="109"/>
      <c r="Y31259" s="109"/>
      <c r="AA31259" s="109"/>
      <c r="AC31259" s="109"/>
    </row>
    <row r="31260" spans="19:29" x14ac:dyDescent="0.25">
      <c r="S31260" s="108"/>
      <c r="U31260" s="108"/>
      <c r="W31260" s="108"/>
      <c r="Y31260" s="108"/>
      <c r="AA31260" s="108"/>
      <c r="AC31260" s="108"/>
    </row>
    <row r="31261" spans="19:29" x14ac:dyDescent="0.25">
      <c r="S31261" s="108"/>
      <c r="U31261" s="108"/>
      <c r="W31261" s="108"/>
      <c r="Y31261" s="108"/>
      <c r="AA31261" s="108"/>
      <c r="AC31261" s="108"/>
    </row>
    <row r="31262" spans="19:29" x14ac:dyDescent="0.25">
      <c r="S31262" s="108"/>
      <c r="U31262" s="108"/>
      <c r="W31262" s="108"/>
      <c r="Y31262" s="108"/>
      <c r="AA31262" s="108"/>
      <c r="AC31262" s="108"/>
    </row>
    <row r="31263" spans="19:29" x14ac:dyDescent="0.25">
      <c r="S31263" s="110"/>
      <c r="U31263" s="110"/>
      <c r="W31263" s="110"/>
      <c r="Y31263" s="110"/>
      <c r="AA31263" s="110"/>
      <c r="AC31263" s="110"/>
    </row>
    <row r="31264" spans="19:29" x14ac:dyDescent="0.25">
      <c r="S31264" s="110"/>
      <c r="U31264" s="110"/>
      <c r="W31264" s="110"/>
      <c r="Y31264" s="110"/>
      <c r="AA31264" s="110"/>
      <c r="AC31264" s="110"/>
    </row>
    <row r="31265" spans="19:29" x14ac:dyDescent="0.25">
      <c r="S31265" s="110"/>
      <c r="U31265" s="110"/>
      <c r="W31265" s="110"/>
      <c r="Y31265" s="110"/>
      <c r="AA31265" s="110"/>
      <c r="AC31265" s="110"/>
    </row>
    <row r="31266" spans="19:29" x14ac:dyDescent="0.25">
      <c r="S31266" s="110"/>
      <c r="U31266" s="110"/>
      <c r="W31266" s="110"/>
      <c r="Y31266" s="110"/>
      <c r="AA31266" s="110"/>
      <c r="AC31266" s="110"/>
    </row>
    <row r="31267" spans="19:29" x14ac:dyDescent="0.25">
      <c r="S31267" s="111"/>
      <c r="U31267" s="111"/>
      <c r="W31267" s="111"/>
      <c r="Y31267" s="111"/>
      <c r="AA31267" s="111"/>
      <c r="AC31267" s="111"/>
    </row>
    <row r="31268" spans="19:29" x14ac:dyDescent="0.25">
      <c r="S31268" s="107"/>
      <c r="U31268" s="107"/>
      <c r="W31268" s="107"/>
      <c r="Y31268" s="107"/>
      <c r="AA31268" s="107"/>
      <c r="AC31268" s="107"/>
    </row>
    <row r="31269" spans="19:29" x14ac:dyDescent="0.25">
      <c r="S31269" s="108"/>
      <c r="U31269" s="108"/>
      <c r="W31269" s="108"/>
      <c r="Y31269" s="108"/>
      <c r="AA31269" s="108"/>
      <c r="AC31269" s="108"/>
    </row>
    <row r="31270" spans="19:29" x14ac:dyDescent="0.25">
      <c r="S31270" s="108"/>
      <c r="U31270" s="108"/>
      <c r="W31270" s="108"/>
      <c r="Y31270" s="108"/>
      <c r="AA31270" s="108"/>
      <c r="AC31270" s="108"/>
    </row>
    <row r="31271" spans="19:29" x14ac:dyDescent="0.25">
      <c r="S31271" s="109"/>
      <c r="U31271" s="109"/>
      <c r="W31271" s="109"/>
      <c r="Y31271" s="109"/>
      <c r="AA31271" s="109"/>
      <c r="AC31271" s="109"/>
    </row>
    <row r="31272" spans="19:29" x14ac:dyDescent="0.25">
      <c r="S31272" s="108"/>
      <c r="U31272" s="108"/>
      <c r="W31272" s="108"/>
      <c r="Y31272" s="108"/>
      <c r="AA31272" s="108"/>
      <c r="AC31272" s="108"/>
    </row>
    <row r="31273" spans="19:29" x14ac:dyDescent="0.25">
      <c r="S31273" s="108"/>
      <c r="U31273" s="108"/>
      <c r="W31273" s="108"/>
      <c r="Y31273" s="108"/>
      <c r="AA31273" s="108"/>
      <c r="AC31273" s="108"/>
    </row>
    <row r="31274" spans="19:29" x14ac:dyDescent="0.25">
      <c r="S31274" s="109"/>
      <c r="U31274" s="109"/>
      <c r="W31274" s="109"/>
      <c r="Y31274" s="109"/>
      <c r="AA31274" s="109"/>
      <c r="AC31274" s="109"/>
    </row>
    <row r="31275" spans="19:29" x14ac:dyDescent="0.25">
      <c r="S31275" s="108"/>
      <c r="U31275" s="108"/>
      <c r="W31275" s="108"/>
      <c r="Y31275" s="108"/>
      <c r="AA31275" s="108"/>
      <c r="AC31275" s="108"/>
    </row>
    <row r="31276" spans="19:29" x14ac:dyDescent="0.25">
      <c r="S31276" s="109"/>
      <c r="U31276" s="109"/>
      <c r="W31276" s="109"/>
      <c r="Y31276" s="109"/>
      <c r="AA31276" s="109"/>
      <c r="AC31276" s="109"/>
    </row>
    <row r="31277" spans="19:29" x14ac:dyDescent="0.25">
      <c r="S31277" s="108"/>
      <c r="U31277" s="108"/>
      <c r="W31277" s="108"/>
      <c r="Y31277" s="108"/>
      <c r="AA31277" s="108"/>
      <c r="AC31277" s="108"/>
    </row>
    <row r="31278" spans="19:29" x14ac:dyDescent="0.25">
      <c r="S31278" s="108"/>
      <c r="U31278" s="108"/>
      <c r="W31278" s="108"/>
      <c r="Y31278" s="108"/>
      <c r="AA31278" s="108"/>
      <c r="AC31278" s="108"/>
    </row>
    <row r="31279" spans="19:29" x14ac:dyDescent="0.25">
      <c r="S31279" s="108"/>
      <c r="U31279" s="108"/>
      <c r="W31279" s="108"/>
      <c r="Y31279" s="108"/>
      <c r="AA31279" s="108"/>
      <c r="AC31279" s="108"/>
    </row>
    <row r="31280" spans="19:29" x14ac:dyDescent="0.25">
      <c r="S31280" s="110"/>
      <c r="U31280" s="110"/>
      <c r="W31280" s="110"/>
      <c r="Y31280" s="110"/>
      <c r="AA31280" s="110"/>
      <c r="AC31280" s="110"/>
    </row>
    <row r="31281" spans="19:29" x14ac:dyDescent="0.25">
      <c r="S31281" s="110"/>
      <c r="U31281" s="110"/>
      <c r="W31281" s="110"/>
      <c r="Y31281" s="110"/>
      <c r="AA31281" s="110"/>
      <c r="AC31281" s="110"/>
    </row>
    <row r="31282" spans="19:29" x14ac:dyDescent="0.25">
      <c r="S31282" s="110"/>
      <c r="U31282" s="110"/>
      <c r="W31282" s="110"/>
      <c r="Y31282" s="110"/>
      <c r="AA31282" s="110"/>
      <c r="AC31282" s="110"/>
    </row>
    <row r="31283" spans="19:29" x14ac:dyDescent="0.25">
      <c r="S31283" s="110"/>
      <c r="U31283" s="110"/>
      <c r="W31283" s="110"/>
      <c r="Y31283" s="110"/>
      <c r="AA31283" s="110"/>
      <c r="AC31283" s="110"/>
    </row>
    <row r="31284" spans="19:29" x14ac:dyDescent="0.25">
      <c r="S31284" s="111"/>
      <c r="U31284" s="111"/>
      <c r="W31284" s="111"/>
      <c r="Y31284" s="111"/>
      <c r="AA31284" s="111"/>
      <c r="AC31284" s="111"/>
    </row>
    <row r="31285" spans="19:29" x14ac:dyDescent="0.25">
      <c r="S31285" s="107"/>
      <c r="U31285" s="107"/>
      <c r="W31285" s="107"/>
      <c r="Y31285" s="107"/>
      <c r="AA31285" s="107"/>
      <c r="AC31285" s="107"/>
    </row>
    <row r="31286" spans="19:29" x14ac:dyDescent="0.25">
      <c r="S31286" s="108"/>
      <c r="U31286" s="108"/>
      <c r="W31286" s="108"/>
      <c r="Y31286" s="108"/>
      <c r="AA31286" s="108"/>
      <c r="AC31286" s="108"/>
    </row>
    <row r="31287" spans="19:29" x14ac:dyDescent="0.25">
      <c r="S31287" s="108"/>
      <c r="U31287" s="108"/>
      <c r="W31287" s="108"/>
      <c r="Y31287" s="108"/>
      <c r="AA31287" s="108"/>
      <c r="AC31287" s="108"/>
    </row>
    <row r="31288" spans="19:29" x14ac:dyDescent="0.25">
      <c r="S31288" s="109"/>
      <c r="U31288" s="109"/>
      <c r="W31288" s="109"/>
      <c r="Y31288" s="109"/>
      <c r="AA31288" s="109"/>
      <c r="AC31288" s="109"/>
    </row>
    <row r="31289" spans="19:29" x14ac:dyDescent="0.25">
      <c r="S31289" s="108"/>
      <c r="U31289" s="108"/>
      <c r="W31289" s="108"/>
      <c r="Y31289" s="108"/>
      <c r="AA31289" s="108"/>
      <c r="AC31289" s="108"/>
    </row>
    <row r="31290" spans="19:29" x14ac:dyDescent="0.25">
      <c r="S31290" s="108"/>
      <c r="U31290" s="108"/>
      <c r="W31290" s="108"/>
      <c r="Y31290" s="108"/>
      <c r="AA31290" s="108"/>
      <c r="AC31290" s="108"/>
    </row>
    <row r="31291" spans="19:29" x14ac:dyDescent="0.25">
      <c r="S31291" s="109"/>
      <c r="U31291" s="109"/>
      <c r="W31291" s="109"/>
      <c r="Y31291" s="109"/>
      <c r="AA31291" s="109"/>
      <c r="AC31291" s="109"/>
    </row>
    <row r="31292" spans="19:29" x14ac:dyDescent="0.25">
      <c r="S31292" s="108"/>
      <c r="U31292" s="108"/>
      <c r="W31292" s="108"/>
      <c r="Y31292" s="108"/>
      <c r="AA31292" s="108"/>
      <c r="AC31292" s="108"/>
    </row>
    <row r="31293" spans="19:29" x14ac:dyDescent="0.25">
      <c r="S31293" s="109"/>
      <c r="U31293" s="109"/>
      <c r="W31293" s="109"/>
      <c r="Y31293" s="109"/>
      <c r="AA31293" s="109"/>
      <c r="AC31293" s="109"/>
    </row>
    <row r="31294" spans="19:29" x14ac:dyDescent="0.25">
      <c r="S31294" s="108"/>
      <c r="U31294" s="108"/>
      <c r="W31294" s="108"/>
      <c r="Y31294" s="108"/>
      <c r="AA31294" s="108"/>
      <c r="AC31294" s="108"/>
    </row>
    <row r="31295" spans="19:29" x14ac:dyDescent="0.25">
      <c r="S31295" s="108"/>
      <c r="U31295" s="108"/>
      <c r="W31295" s="108"/>
      <c r="Y31295" s="108"/>
      <c r="AA31295" s="108"/>
      <c r="AC31295" s="108"/>
    </row>
    <row r="31296" spans="19:29" x14ac:dyDescent="0.25">
      <c r="S31296" s="108"/>
      <c r="U31296" s="108"/>
      <c r="W31296" s="108"/>
      <c r="Y31296" s="108"/>
      <c r="AA31296" s="108"/>
      <c r="AC31296" s="108"/>
    </row>
    <row r="31297" spans="19:29" x14ac:dyDescent="0.25">
      <c r="S31297" s="110"/>
      <c r="U31297" s="110"/>
      <c r="W31297" s="110"/>
      <c r="Y31297" s="110"/>
      <c r="AA31297" s="110"/>
      <c r="AC31297" s="110"/>
    </row>
    <row r="31298" spans="19:29" x14ac:dyDescent="0.25">
      <c r="S31298" s="110"/>
      <c r="U31298" s="110"/>
      <c r="W31298" s="110"/>
      <c r="Y31298" s="110"/>
      <c r="AA31298" s="110"/>
      <c r="AC31298" s="110"/>
    </row>
    <row r="31299" spans="19:29" x14ac:dyDescent="0.25">
      <c r="S31299" s="110"/>
      <c r="U31299" s="110"/>
      <c r="W31299" s="110"/>
      <c r="Y31299" s="110"/>
      <c r="AA31299" s="110"/>
      <c r="AC31299" s="110"/>
    </row>
    <row r="31300" spans="19:29" x14ac:dyDescent="0.25">
      <c r="S31300" s="110"/>
      <c r="U31300" s="110"/>
      <c r="W31300" s="110"/>
      <c r="Y31300" s="110"/>
      <c r="AA31300" s="110"/>
      <c r="AC31300" s="110"/>
    </row>
    <row r="31301" spans="19:29" x14ac:dyDescent="0.25">
      <c r="S31301" s="111"/>
      <c r="U31301" s="111"/>
      <c r="W31301" s="111"/>
      <c r="Y31301" s="111"/>
      <c r="AA31301" s="111"/>
      <c r="AC31301" s="111"/>
    </row>
    <row r="31302" spans="19:29" x14ac:dyDescent="0.25">
      <c r="S31302" s="107"/>
      <c r="U31302" s="107"/>
      <c r="W31302" s="107"/>
      <c r="Y31302" s="107"/>
      <c r="AA31302" s="107"/>
      <c r="AC31302" s="107"/>
    </row>
    <row r="31303" spans="19:29" x14ac:dyDescent="0.25">
      <c r="S31303" s="108"/>
      <c r="U31303" s="108"/>
      <c r="W31303" s="108"/>
      <c r="Y31303" s="108"/>
      <c r="AA31303" s="108"/>
      <c r="AC31303" s="108"/>
    </row>
    <row r="31304" spans="19:29" x14ac:dyDescent="0.25">
      <c r="S31304" s="108"/>
      <c r="U31304" s="108"/>
      <c r="W31304" s="108"/>
      <c r="Y31304" s="108"/>
      <c r="AA31304" s="108"/>
      <c r="AC31304" s="108"/>
    </row>
    <row r="31305" spans="19:29" x14ac:dyDescent="0.25">
      <c r="S31305" s="109"/>
      <c r="U31305" s="109"/>
      <c r="W31305" s="109"/>
      <c r="Y31305" s="109"/>
      <c r="AA31305" s="109"/>
      <c r="AC31305" s="109"/>
    </row>
    <row r="31306" spans="19:29" x14ac:dyDescent="0.25">
      <c r="S31306" s="108"/>
      <c r="U31306" s="108"/>
      <c r="W31306" s="108"/>
      <c r="Y31306" s="108"/>
      <c r="AA31306" s="108"/>
      <c r="AC31306" s="108"/>
    </row>
    <row r="31307" spans="19:29" x14ac:dyDescent="0.25">
      <c r="S31307" s="108"/>
      <c r="U31307" s="108"/>
      <c r="W31307" s="108"/>
      <c r="Y31307" s="108"/>
      <c r="AA31307" s="108"/>
      <c r="AC31307" s="108"/>
    </row>
    <row r="31308" spans="19:29" x14ac:dyDescent="0.25">
      <c r="S31308" s="109"/>
      <c r="U31308" s="109"/>
      <c r="W31308" s="109"/>
      <c r="Y31308" s="109"/>
      <c r="AA31308" s="109"/>
      <c r="AC31308" s="109"/>
    </row>
    <row r="31309" spans="19:29" x14ac:dyDescent="0.25">
      <c r="S31309" s="108"/>
      <c r="U31309" s="108"/>
      <c r="W31309" s="108"/>
      <c r="Y31309" s="108"/>
      <c r="AA31309" s="108"/>
      <c r="AC31309" s="108"/>
    </row>
    <row r="31310" spans="19:29" x14ac:dyDescent="0.25">
      <c r="S31310" s="109"/>
      <c r="U31310" s="109"/>
      <c r="W31310" s="109"/>
      <c r="Y31310" s="109"/>
      <c r="AA31310" s="109"/>
      <c r="AC31310" s="109"/>
    </row>
    <row r="31311" spans="19:29" x14ac:dyDescent="0.25">
      <c r="S31311" s="108"/>
      <c r="U31311" s="108"/>
      <c r="W31311" s="108"/>
      <c r="Y31311" s="108"/>
      <c r="AA31311" s="108"/>
      <c r="AC31311" s="108"/>
    </row>
    <row r="31312" spans="19:29" x14ac:dyDescent="0.25">
      <c r="S31312" s="108"/>
      <c r="U31312" s="108"/>
      <c r="W31312" s="108"/>
      <c r="Y31312" s="108"/>
      <c r="AA31312" s="108"/>
      <c r="AC31312" s="108"/>
    </row>
    <row r="31313" spans="19:29" x14ac:dyDescent="0.25">
      <c r="S31313" s="108"/>
      <c r="U31313" s="108"/>
      <c r="W31313" s="108"/>
      <c r="Y31313" s="108"/>
      <c r="AA31313" s="108"/>
      <c r="AC31313" s="108"/>
    </row>
    <row r="31314" spans="19:29" x14ac:dyDescent="0.25">
      <c r="S31314" s="110"/>
      <c r="U31314" s="110"/>
      <c r="W31314" s="110"/>
      <c r="Y31314" s="110"/>
      <c r="AA31314" s="110"/>
      <c r="AC31314" s="110"/>
    </row>
    <row r="31315" spans="19:29" x14ac:dyDescent="0.25">
      <c r="S31315" s="110"/>
      <c r="U31315" s="110"/>
      <c r="W31315" s="110"/>
      <c r="Y31315" s="110"/>
      <c r="AA31315" s="110"/>
      <c r="AC31315" s="110"/>
    </row>
    <row r="31316" spans="19:29" x14ac:dyDescent="0.25">
      <c r="S31316" s="110"/>
      <c r="U31316" s="110"/>
      <c r="W31316" s="110"/>
      <c r="Y31316" s="110"/>
      <c r="AA31316" s="110"/>
      <c r="AC31316" s="110"/>
    </row>
    <row r="31317" spans="19:29" x14ac:dyDescent="0.25">
      <c r="S31317" s="110"/>
      <c r="U31317" s="110"/>
      <c r="W31317" s="110"/>
      <c r="Y31317" s="110"/>
      <c r="AA31317" s="110"/>
      <c r="AC31317" s="110"/>
    </row>
    <row r="31318" spans="19:29" x14ac:dyDescent="0.25">
      <c r="S31318" s="111"/>
      <c r="U31318" s="111"/>
      <c r="W31318" s="111"/>
      <c r="Y31318" s="111"/>
      <c r="AA31318" s="111"/>
      <c r="AC31318" s="111"/>
    </row>
    <row r="31319" spans="19:29" x14ac:dyDescent="0.25">
      <c r="S31319" s="107"/>
      <c r="U31319" s="107"/>
      <c r="W31319" s="107"/>
      <c r="Y31319" s="107"/>
      <c r="AA31319" s="107"/>
      <c r="AC31319" s="107"/>
    </row>
    <row r="31320" spans="19:29" x14ac:dyDescent="0.25">
      <c r="S31320" s="108"/>
      <c r="U31320" s="108"/>
      <c r="W31320" s="108"/>
      <c r="Y31320" s="108"/>
      <c r="AA31320" s="108"/>
      <c r="AC31320" s="108"/>
    </row>
    <row r="31321" spans="19:29" x14ac:dyDescent="0.25">
      <c r="S31321" s="108"/>
      <c r="U31321" s="108"/>
      <c r="W31321" s="108"/>
      <c r="Y31321" s="108"/>
      <c r="AA31321" s="108"/>
      <c r="AC31321" s="108"/>
    </row>
    <row r="31322" spans="19:29" x14ac:dyDescent="0.25">
      <c r="S31322" s="109"/>
      <c r="U31322" s="109"/>
      <c r="W31322" s="109"/>
      <c r="Y31322" s="109"/>
      <c r="AA31322" s="109"/>
      <c r="AC31322" s="109"/>
    </row>
    <row r="31323" spans="19:29" x14ac:dyDescent="0.25">
      <c r="S31323" s="108"/>
      <c r="U31323" s="108"/>
      <c r="W31323" s="108"/>
      <c r="Y31323" s="108"/>
      <c r="AA31323" s="108"/>
      <c r="AC31323" s="108"/>
    </row>
    <row r="31324" spans="19:29" x14ac:dyDescent="0.25">
      <c r="S31324" s="108"/>
      <c r="U31324" s="108"/>
      <c r="W31324" s="108"/>
      <c r="Y31324" s="108"/>
      <c r="AA31324" s="108"/>
      <c r="AC31324" s="108"/>
    </row>
    <row r="31325" spans="19:29" x14ac:dyDescent="0.25">
      <c r="S31325" s="109"/>
      <c r="U31325" s="109"/>
      <c r="W31325" s="109"/>
      <c r="Y31325" s="109"/>
      <c r="AA31325" s="109"/>
      <c r="AC31325" s="109"/>
    </row>
    <row r="31326" spans="19:29" x14ac:dyDescent="0.25">
      <c r="S31326" s="108"/>
      <c r="U31326" s="108"/>
      <c r="W31326" s="108"/>
      <c r="Y31326" s="108"/>
      <c r="AA31326" s="108"/>
      <c r="AC31326" s="108"/>
    </row>
    <row r="31327" spans="19:29" x14ac:dyDescent="0.25">
      <c r="S31327" s="109"/>
      <c r="U31327" s="109"/>
      <c r="W31327" s="109"/>
      <c r="Y31327" s="109"/>
      <c r="AA31327" s="109"/>
      <c r="AC31327" s="109"/>
    </row>
    <row r="31328" spans="19:29" x14ac:dyDescent="0.25">
      <c r="S31328" s="108"/>
      <c r="U31328" s="108"/>
      <c r="W31328" s="108"/>
      <c r="Y31328" s="108"/>
      <c r="AA31328" s="108"/>
      <c r="AC31328" s="108"/>
    </row>
    <row r="31329" spans="19:29" x14ac:dyDescent="0.25">
      <c r="S31329" s="108"/>
      <c r="U31329" s="108"/>
      <c r="W31329" s="108"/>
      <c r="Y31329" s="108"/>
      <c r="AA31329" s="108"/>
      <c r="AC31329" s="108"/>
    </row>
    <row r="31330" spans="19:29" x14ac:dyDescent="0.25">
      <c r="S31330" s="108"/>
      <c r="U31330" s="108"/>
      <c r="W31330" s="108"/>
      <c r="Y31330" s="108"/>
      <c r="AA31330" s="108"/>
      <c r="AC31330" s="108"/>
    </row>
    <row r="31331" spans="19:29" x14ac:dyDescent="0.25">
      <c r="S31331" s="110"/>
      <c r="U31331" s="110"/>
      <c r="W31331" s="110"/>
      <c r="Y31331" s="110"/>
      <c r="AA31331" s="110"/>
      <c r="AC31331" s="110"/>
    </row>
    <row r="31332" spans="19:29" x14ac:dyDescent="0.25">
      <c r="S31332" s="110"/>
      <c r="U31332" s="110"/>
      <c r="W31332" s="110"/>
      <c r="Y31332" s="110"/>
      <c r="AA31332" s="110"/>
      <c r="AC31332" s="110"/>
    </row>
    <row r="31333" spans="19:29" x14ac:dyDescent="0.25">
      <c r="S31333" s="110"/>
      <c r="U31333" s="110"/>
      <c r="W31333" s="110"/>
      <c r="Y31333" s="110"/>
      <c r="AA31333" s="110"/>
      <c r="AC31333" s="110"/>
    </row>
    <row r="31334" spans="19:29" x14ac:dyDescent="0.25">
      <c r="S31334" s="110"/>
      <c r="U31334" s="110"/>
      <c r="W31334" s="110"/>
      <c r="Y31334" s="110"/>
      <c r="AA31334" s="110"/>
      <c r="AC31334" s="110"/>
    </row>
    <row r="31335" spans="19:29" x14ac:dyDescent="0.25">
      <c r="S31335" s="111"/>
      <c r="U31335" s="111"/>
      <c r="W31335" s="111"/>
      <c r="Y31335" s="111"/>
      <c r="AA31335" s="111"/>
      <c r="AC31335" s="111"/>
    </row>
    <row r="31336" spans="19:29" x14ac:dyDescent="0.25">
      <c r="S31336" s="107"/>
      <c r="U31336" s="107"/>
      <c r="W31336" s="107"/>
      <c r="Y31336" s="107"/>
      <c r="AA31336" s="107"/>
      <c r="AC31336" s="107"/>
    </row>
    <row r="31337" spans="19:29" x14ac:dyDescent="0.25">
      <c r="S31337" s="108"/>
      <c r="U31337" s="108"/>
      <c r="W31337" s="108"/>
      <c r="Y31337" s="108"/>
      <c r="AA31337" s="108"/>
      <c r="AC31337" s="108"/>
    </row>
    <row r="31338" spans="19:29" x14ac:dyDescent="0.25">
      <c r="S31338" s="108"/>
      <c r="U31338" s="108"/>
      <c r="W31338" s="108"/>
      <c r="Y31338" s="108"/>
      <c r="AA31338" s="108"/>
      <c r="AC31338" s="108"/>
    </row>
    <row r="31339" spans="19:29" x14ac:dyDescent="0.25">
      <c r="S31339" s="109"/>
      <c r="U31339" s="109"/>
      <c r="W31339" s="109"/>
      <c r="Y31339" s="109"/>
      <c r="AA31339" s="109"/>
      <c r="AC31339" s="109"/>
    </row>
    <row r="31340" spans="19:29" x14ac:dyDescent="0.25">
      <c r="S31340" s="108"/>
      <c r="U31340" s="108"/>
      <c r="W31340" s="108"/>
      <c r="Y31340" s="108"/>
      <c r="AA31340" s="108"/>
      <c r="AC31340" s="108"/>
    </row>
    <row r="31341" spans="19:29" x14ac:dyDescent="0.25">
      <c r="S31341" s="108"/>
      <c r="U31341" s="108"/>
      <c r="W31341" s="108"/>
      <c r="Y31341" s="108"/>
      <c r="AA31341" s="108"/>
      <c r="AC31341" s="108"/>
    </row>
    <row r="31342" spans="19:29" x14ac:dyDescent="0.25">
      <c r="S31342" s="109"/>
      <c r="U31342" s="109"/>
      <c r="W31342" s="109"/>
      <c r="Y31342" s="109"/>
      <c r="AA31342" s="109"/>
      <c r="AC31342" s="109"/>
    </row>
    <row r="31343" spans="19:29" x14ac:dyDescent="0.25">
      <c r="S31343" s="108"/>
      <c r="U31343" s="108"/>
      <c r="W31343" s="108"/>
      <c r="Y31343" s="108"/>
      <c r="AA31343" s="108"/>
      <c r="AC31343" s="108"/>
    </row>
    <row r="31344" spans="19:29" x14ac:dyDescent="0.25">
      <c r="S31344" s="109"/>
      <c r="U31344" s="109"/>
      <c r="W31344" s="109"/>
      <c r="Y31344" s="109"/>
      <c r="AA31344" s="109"/>
      <c r="AC31344" s="109"/>
    </row>
    <row r="31345" spans="19:29" x14ac:dyDescent="0.25">
      <c r="S31345" s="108"/>
      <c r="U31345" s="108"/>
      <c r="W31345" s="108"/>
      <c r="Y31345" s="108"/>
      <c r="AA31345" s="108"/>
      <c r="AC31345" s="108"/>
    </row>
    <row r="31346" spans="19:29" x14ac:dyDescent="0.25">
      <c r="S31346" s="108"/>
      <c r="U31346" s="108"/>
      <c r="W31346" s="108"/>
      <c r="Y31346" s="108"/>
      <c r="AA31346" s="108"/>
      <c r="AC31346" s="108"/>
    </row>
    <row r="31347" spans="19:29" x14ac:dyDescent="0.25">
      <c r="S31347" s="108"/>
      <c r="U31347" s="108"/>
      <c r="W31347" s="108"/>
      <c r="Y31347" s="108"/>
      <c r="AA31347" s="108"/>
      <c r="AC31347" s="108"/>
    </row>
    <row r="31348" spans="19:29" x14ac:dyDescent="0.25">
      <c r="S31348" s="110"/>
      <c r="U31348" s="110"/>
      <c r="W31348" s="110"/>
      <c r="Y31348" s="110"/>
      <c r="AA31348" s="110"/>
      <c r="AC31348" s="110"/>
    </row>
    <row r="31349" spans="19:29" x14ac:dyDescent="0.25">
      <c r="S31349" s="110"/>
      <c r="U31349" s="110"/>
      <c r="W31349" s="110"/>
      <c r="Y31349" s="110"/>
      <c r="AA31349" s="110"/>
      <c r="AC31349" s="110"/>
    </row>
    <row r="31350" spans="19:29" x14ac:dyDescent="0.25">
      <c r="S31350" s="110"/>
      <c r="U31350" s="110"/>
      <c r="W31350" s="110"/>
      <c r="Y31350" s="110"/>
      <c r="AA31350" s="110"/>
      <c r="AC31350" s="110"/>
    </row>
    <row r="31351" spans="19:29" x14ac:dyDescent="0.25">
      <c r="S31351" s="110"/>
      <c r="U31351" s="110"/>
      <c r="W31351" s="110"/>
      <c r="Y31351" s="110"/>
      <c r="AA31351" s="110"/>
      <c r="AC31351" s="110"/>
    </row>
    <row r="31352" spans="19:29" x14ac:dyDescent="0.25">
      <c r="S31352" s="111"/>
      <c r="U31352" s="111"/>
      <c r="W31352" s="111"/>
      <c r="Y31352" s="111"/>
      <c r="AA31352" s="111"/>
      <c r="AC31352" s="111"/>
    </row>
    <row r="31353" spans="19:29" x14ac:dyDescent="0.25">
      <c r="S31353" s="107"/>
      <c r="U31353" s="107"/>
      <c r="W31353" s="107"/>
      <c r="Y31353" s="107"/>
      <c r="AA31353" s="107"/>
      <c r="AC31353" s="107"/>
    </row>
    <row r="31354" spans="19:29" x14ac:dyDescent="0.25">
      <c r="S31354" s="108"/>
      <c r="U31354" s="108"/>
      <c r="W31354" s="108"/>
      <c r="Y31354" s="108"/>
      <c r="AA31354" s="108"/>
      <c r="AC31354" s="108"/>
    </row>
    <row r="31355" spans="19:29" x14ac:dyDescent="0.25">
      <c r="S31355" s="108"/>
      <c r="U31355" s="108"/>
      <c r="W31355" s="108"/>
      <c r="Y31355" s="108"/>
      <c r="AA31355" s="108"/>
      <c r="AC31355" s="108"/>
    </row>
    <row r="31356" spans="19:29" x14ac:dyDescent="0.25">
      <c r="S31356" s="109"/>
      <c r="U31356" s="109"/>
      <c r="W31356" s="109"/>
      <c r="Y31356" s="109"/>
      <c r="AA31356" s="109"/>
      <c r="AC31356" s="109"/>
    </row>
    <row r="31357" spans="19:29" x14ac:dyDescent="0.25">
      <c r="S31357" s="108"/>
      <c r="U31357" s="108"/>
      <c r="W31357" s="108"/>
      <c r="Y31357" s="108"/>
      <c r="AA31357" s="108"/>
      <c r="AC31357" s="108"/>
    </row>
    <row r="31358" spans="19:29" x14ac:dyDescent="0.25">
      <c r="S31358" s="108"/>
      <c r="U31358" s="108"/>
      <c r="W31358" s="108"/>
      <c r="Y31358" s="108"/>
      <c r="AA31358" s="108"/>
      <c r="AC31358" s="108"/>
    </row>
    <row r="31359" spans="19:29" x14ac:dyDescent="0.25">
      <c r="S31359" s="109"/>
      <c r="U31359" s="109"/>
      <c r="W31359" s="109"/>
      <c r="Y31359" s="109"/>
      <c r="AA31359" s="109"/>
      <c r="AC31359" s="109"/>
    </row>
    <row r="31360" spans="19:29" x14ac:dyDescent="0.25">
      <c r="S31360" s="108"/>
      <c r="U31360" s="108"/>
      <c r="W31360" s="108"/>
      <c r="Y31360" s="108"/>
      <c r="AA31360" s="108"/>
      <c r="AC31360" s="108"/>
    </row>
    <row r="31361" spans="19:29" x14ac:dyDescent="0.25">
      <c r="S31361" s="109"/>
      <c r="U31361" s="109"/>
      <c r="W31361" s="109"/>
      <c r="Y31361" s="109"/>
      <c r="AA31361" s="109"/>
      <c r="AC31361" s="109"/>
    </row>
    <row r="31362" spans="19:29" x14ac:dyDescent="0.25">
      <c r="S31362" s="108"/>
      <c r="U31362" s="108"/>
      <c r="W31362" s="108"/>
      <c r="Y31362" s="108"/>
      <c r="AA31362" s="108"/>
      <c r="AC31362" s="108"/>
    </row>
    <row r="31363" spans="19:29" x14ac:dyDescent="0.25">
      <c r="S31363" s="108"/>
      <c r="U31363" s="108"/>
      <c r="W31363" s="108"/>
      <c r="Y31363" s="108"/>
      <c r="AA31363" s="108"/>
      <c r="AC31363" s="108"/>
    </row>
    <row r="31364" spans="19:29" x14ac:dyDescent="0.25">
      <c r="S31364" s="108"/>
      <c r="U31364" s="108"/>
      <c r="W31364" s="108"/>
      <c r="Y31364" s="108"/>
      <c r="AA31364" s="108"/>
      <c r="AC31364" s="108"/>
    </row>
    <row r="31365" spans="19:29" x14ac:dyDescent="0.25">
      <c r="S31365" s="110"/>
      <c r="U31365" s="110"/>
      <c r="W31365" s="110"/>
      <c r="Y31365" s="110"/>
      <c r="AA31365" s="110"/>
      <c r="AC31365" s="110"/>
    </row>
    <row r="31366" spans="19:29" x14ac:dyDescent="0.25">
      <c r="S31366" s="110"/>
      <c r="U31366" s="110"/>
      <c r="W31366" s="110"/>
      <c r="Y31366" s="110"/>
      <c r="AA31366" s="110"/>
      <c r="AC31366" s="110"/>
    </row>
    <row r="31367" spans="19:29" x14ac:dyDescent="0.25">
      <c r="S31367" s="110"/>
      <c r="U31367" s="110"/>
      <c r="W31367" s="110"/>
      <c r="Y31367" s="110"/>
      <c r="AA31367" s="110"/>
      <c r="AC31367" s="110"/>
    </row>
    <row r="31368" spans="19:29" x14ac:dyDescent="0.25">
      <c r="S31368" s="110"/>
      <c r="U31368" s="110"/>
      <c r="W31368" s="110"/>
      <c r="Y31368" s="110"/>
      <c r="AA31368" s="110"/>
      <c r="AC31368" s="110"/>
    </row>
    <row r="31369" spans="19:29" x14ac:dyDescent="0.25">
      <c r="S31369" s="111"/>
      <c r="U31369" s="111"/>
      <c r="W31369" s="111"/>
      <c r="Y31369" s="111"/>
      <c r="AA31369" s="111"/>
      <c r="AC31369" s="111"/>
    </row>
    <row r="31370" spans="19:29" x14ac:dyDescent="0.25">
      <c r="S31370" s="107"/>
      <c r="U31370" s="107"/>
      <c r="W31370" s="107"/>
      <c r="Y31370" s="107"/>
      <c r="AA31370" s="107"/>
      <c r="AC31370" s="107"/>
    </row>
    <row r="31371" spans="19:29" x14ac:dyDescent="0.25">
      <c r="S31371" s="108"/>
      <c r="U31371" s="108"/>
      <c r="W31371" s="108"/>
      <c r="Y31371" s="108"/>
      <c r="AA31371" s="108"/>
      <c r="AC31371" s="108"/>
    </row>
    <row r="31372" spans="19:29" x14ac:dyDescent="0.25">
      <c r="S31372" s="108"/>
      <c r="U31372" s="108"/>
      <c r="W31372" s="108"/>
      <c r="Y31372" s="108"/>
      <c r="AA31372" s="108"/>
      <c r="AC31372" s="108"/>
    </row>
    <row r="31373" spans="19:29" x14ac:dyDescent="0.25">
      <c r="S31373" s="109"/>
      <c r="U31373" s="109"/>
      <c r="W31373" s="109"/>
      <c r="Y31373" s="109"/>
      <c r="AA31373" s="109"/>
      <c r="AC31373" s="109"/>
    </row>
    <row r="31374" spans="19:29" x14ac:dyDescent="0.25">
      <c r="S31374" s="108"/>
      <c r="U31374" s="108"/>
      <c r="W31374" s="108"/>
      <c r="Y31374" s="108"/>
      <c r="AA31374" s="108"/>
      <c r="AC31374" s="108"/>
    </row>
    <row r="31375" spans="19:29" x14ac:dyDescent="0.25">
      <c r="S31375" s="108"/>
      <c r="U31375" s="108"/>
      <c r="W31375" s="108"/>
      <c r="Y31375" s="108"/>
      <c r="AA31375" s="108"/>
      <c r="AC31375" s="108"/>
    </row>
    <row r="31376" spans="19:29" x14ac:dyDescent="0.25">
      <c r="S31376" s="109"/>
      <c r="U31376" s="109"/>
      <c r="W31376" s="109"/>
      <c r="Y31376" s="109"/>
      <c r="AA31376" s="109"/>
      <c r="AC31376" s="109"/>
    </row>
    <row r="31377" spans="19:29" x14ac:dyDescent="0.25">
      <c r="S31377" s="108"/>
      <c r="U31377" s="108"/>
      <c r="W31377" s="108"/>
      <c r="Y31377" s="108"/>
      <c r="AA31377" s="108"/>
      <c r="AC31377" s="108"/>
    </row>
    <row r="31378" spans="19:29" x14ac:dyDescent="0.25">
      <c r="S31378" s="109"/>
      <c r="U31378" s="109"/>
      <c r="W31378" s="109"/>
      <c r="Y31378" s="109"/>
      <c r="AA31378" s="109"/>
      <c r="AC31378" s="109"/>
    </row>
    <row r="31379" spans="19:29" x14ac:dyDescent="0.25">
      <c r="S31379" s="108"/>
      <c r="U31379" s="108"/>
      <c r="W31379" s="108"/>
      <c r="Y31379" s="108"/>
      <c r="AA31379" s="108"/>
      <c r="AC31379" s="108"/>
    </row>
    <row r="31380" spans="19:29" x14ac:dyDescent="0.25">
      <c r="S31380" s="108"/>
      <c r="U31380" s="108"/>
      <c r="W31380" s="108"/>
      <c r="Y31380" s="108"/>
      <c r="AA31380" s="108"/>
      <c r="AC31380" s="108"/>
    </row>
    <row r="31381" spans="19:29" x14ac:dyDescent="0.25">
      <c r="S31381" s="108"/>
      <c r="U31381" s="108"/>
      <c r="W31381" s="108"/>
      <c r="Y31381" s="108"/>
      <c r="AA31381" s="108"/>
      <c r="AC31381" s="108"/>
    </row>
    <row r="31382" spans="19:29" x14ac:dyDescent="0.25">
      <c r="S31382" s="110"/>
      <c r="U31382" s="110"/>
      <c r="W31382" s="110"/>
      <c r="Y31382" s="110"/>
      <c r="AA31382" s="110"/>
      <c r="AC31382" s="110"/>
    </row>
    <row r="31383" spans="19:29" x14ac:dyDescent="0.25">
      <c r="S31383" s="110"/>
      <c r="U31383" s="110"/>
      <c r="W31383" s="110"/>
      <c r="Y31383" s="110"/>
      <c r="AA31383" s="110"/>
      <c r="AC31383" s="110"/>
    </row>
    <row r="31384" spans="19:29" x14ac:dyDescent="0.25">
      <c r="S31384" s="110"/>
      <c r="U31384" s="110"/>
      <c r="W31384" s="110"/>
      <c r="Y31384" s="110"/>
      <c r="AA31384" s="110"/>
      <c r="AC31384" s="110"/>
    </row>
    <row r="31385" spans="19:29" x14ac:dyDescent="0.25">
      <c r="S31385" s="110"/>
      <c r="U31385" s="110"/>
      <c r="W31385" s="110"/>
      <c r="Y31385" s="110"/>
      <c r="AA31385" s="110"/>
      <c r="AC31385" s="110"/>
    </row>
    <row r="31386" spans="19:29" x14ac:dyDescent="0.25">
      <c r="S31386" s="111"/>
      <c r="U31386" s="111"/>
      <c r="W31386" s="111"/>
      <c r="Y31386" s="111"/>
      <c r="AA31386" s="111"/>
      <c r="AC31386" s="111"/>
    </row>
    <row r="31387" spans="19:29" x14ac:dyDescent="0.25">
      <c r="S31387" s="107"/>
      <c r="U31387" s="107"/>
      <c r="W31387" s="107"/>
      <c r="Y31387" s="107"/>
      <c r="AA31387" s="107"/>
      <c r="AC31387" s="107"/>
    </row>
    <row r="31388" spans="19:29" x14ac:dyDescent="0.25">
      <c r="S31388" s="108"/>
      <c r="U31388" s="108"/>
      <c r="W31388" s="108"/>
      <c r="Y31388" s="108"/>
      <c r="AA31388" s="108"/>
      <c r="AC31388" s="108"/>
    </row>
    <row r="31389" spans="19:29" x14ac:dyDescent="0.25">
      <c r="S31389" s="108"/>
      <c r="U31389" s="108"/>
      <c r="W31389" s="108"/>
      <c r="Y31389" s="108"/>
      <c r="AA31389" s="108"/>
      <c r="AC31389" s="108"/>
    </row>
    <row r="31390" spans="19:29" x14ac:dyDescent="0.25">
      <c r="S31390" s="109"/>
      <c r="U31390" s="109"/>
      <c r="W31390" s="109"/>
      <c r="Y31390" s="109"/>
      <c r="AA31390" s="109"/>
      <c r="AC31390" s="109"/>
    </row>
    <row r="31391" spans="19:29" x14ac:dyDescent="0.25">
      <c r="S31391" s="108"/>
      <c r="U31391" s="108"/>
      <c r="W31391" s="108"/>
      <c r="Y31391" s="108"/>
      <c r="AA31391" s="108"/>
      <c r="AC31391" s="108"/>
    </row>
    <row r="31392" spans="19:29" x14ac:dyDescent="0.25">
      <c r="S31392" s="108"/>
      <c r="U31392" s="108"/>
      <c r="W31392" s="108"/>
      <c r="Y31392" s="108"/>
      <c r="AA31392" s="108"/>
      <c r="AC31392" s="108"/>
    </row>
    <row r="31393" spans="19:29" x14ac:dyDescent="0.25">
      <c r="S31393" s="109"/>
      <c r="U31393" s="109"/>
      <c r="W31393" s="109"/>
      <c r="Y31393" s="109"/>
      <c r="AA31393" s="109"/>
      <c r="AC31393" s="109"/>
    </row>
    <row r="31394" spans="19:29" x14ac:dyDescent="0.25">
      <c r="S31394" s="108"/>
      <c r="U31394" s="108"/>
      <c r="W31394" s="108"/>
      <c r="Y31394" s="108"/>
      <c r="AA31394" s="108"/>
      <c r="AC31394" s="108"/>
    </row>
    <row r="31395" spans="19:29" x14ac:dyDescent="0.25">
      <c r="S31395" s="109"/>
      <c r="U31395" s="109"/>
      <c r="W31395" s="109"/>
      <c r="Y31395" s="109"/>
      <c r="AA31395" s="109"/>
      <c r="AC31395" s="109"/>
    </row>
    <row r="31396" spans="19:29" x14ac:dyDescent="0.25">
      <c r="S31396" s="108"/>
      <c r="U31396" s="108"/>
      <c r="W31396" s="108"/>
      <c r="Y31396" s="108"/>
      <c r="AA31396" s="108"/>
      <c r="AC31396" s="108"/>
    </row>
    <row r="31397" spans="19:29" x14ac:dyDescent="0.25">
      <c r="S31397" s="108"/>
      <c r="U31397" s="108"/>
      <c r="W31397" s="108"/>
      <c r="Y31397" s="108"/>
      <c r="AA31397" s="108"/>
      <c r="AC31397" s="108"/>
    </row>
    <row r="31398" spans="19:29" x14ac:dyDescent="0.25">
      <c r="S31398" s="108"/>
      <c r="U31398" s="108"/>
      <c r="W31398" s="108"/>
      <c r="Y31398" s="108"/>
      <c r="AA31398" s="108"/>
      <c r="AC31398" s="108"/>
    </row>
    <row r="31399" spans="19:29" x14ac:dyDescent="0.25">
      <c r="S31399" s="110"/>
      <c r="U31399" s="110"/>
      <c r="W31399" s="110"/>
      <c r="Y31399" s="110"/>
      <c r="AA31399" s="110"/>
      <c r="AC31399" s="110"/>
    </row>
    <row r="31400" spans="19:29" x14ac:dyDescent="0.25">
      <c r="S31400" s="110"/>
      <c r="U31400" s="110"/>
      <c r="W31400" s="110"/>
      <c r="Y31400" s="110"/>
      <c r="AA31400" s="110"/>
      <c r="AC31400" s="110"/>
    </row>
    <row r="31401" spans="19:29" x14ac:dyDescent="0.25">
      <c r="S31401" s="110"/>
      <c r="U31401" s="110"/>
      <c r="W31401" s="110"/>
      <c r="Y31401" s="110"/>
      <c r="AA31401" s="110"/>
      <c r="AC31401" s="110"/>
    </row>
    <row r="31402" spans="19:29" x14ac:dyDescent="0.25">
      <c r="S31402" s="110"/>
      <c r="U31402" s="110"/>
      <c r="W31402" s="110"/>
      <c r="Y31402" s="110"/>
      <c r="AA31402" s="110"/>
      <c r="AC31402" s="110"/>
    </row>
    <row r="31403" spans="19:29" x14ac:dyDescent="0.25">
      <c r="S31403" s="111"/>
      <c r="U31403" s="111"/>
      <c r="W31403" s="111"/>
      <c r="Y31403" s="111"/>
      <c r="AA31403" s="111"/>
      <c r="AC31403" s="111"/>
    </row>
    <row r="31404" spans="19:29" x14ac:dyDescent="0.25">
      <c r="S31404" s="107"/>
      <c r="U31404" s="107"/>
      <c r="W31404" s="107"/>
      <c r="Y31404" s="107"/>
      <c r="AA31404" s="107"/>
      <c r="AC31404" s="107"/>
    </row>
    <row r="31405" spans="19:29" x14ac:dyDescent="0.25">
      <c r="S31405" s="108"/>
      <c r="U31405" s="108"/>
      <c r="W31405" s="108"/>
      <c r="Y31405" s="108"/>
      <c r="AA31405" s="108"/>
      <c r="AC31405" s="108"/>
    </row>
    <row r="31406" spans="19:29" x14ac:dyDescent="0.25">
      <c r="S31406" s="108"/>
      <c r="U31406" s="108"/>
      <c r="W31406" s="108"/>
      <c r="Y31406" s="108"/>
      <c r="AA31406" s="108"/>
      <c r="AC31406" s="108"/>
    </row>
    <row r="31407" spans="19:29" x14ac:dyDescent="0.25">
      <c r="S31407" s="109"/>
      <c r="U31407" s="109"/>
      <c r="W31407" s="109"/>
      <c r="Y31407" s="109"/>
      <c r="AA31407" s="109"/>
      <c r="AC31407" s="109"/>
    </row>
    <row r="31408" spans="19:29" x14ac:dyDescent="0.25">
      <c r="S31408" s="108"/>
      <c r="U31408" s="108"/>
      <c r="W31408" s="108"/>
      <c r="Y31408" s="108"/>
      <c r="AA31408" s="108"/>
      <c r="AC31408" s="108"/>
    </row>
    <row r="31409" spans="19:29" x14ac:dyDescent="0.25">
      <c r="S31409" s="108"/>
      <c r="U31409" s="108"/>
      <c r="W31409" s="108"/>
      <c r="Y31409" s="108"/>
      <c r="AA31409" s="108"/>
      <c r="AC31409" s="108"/>
    </row>
    <row r="31410" spans="19:29" x14ac:dyDescent="0.25">
      <c r="S31410" s="109"/>
      <c r="U31410" s="109"/>
      <c r="W31410" s="109"/>
      <c r="Y31410" s="109"/>
      <c r="AA31410" s="109"/>
      <c r="AC31410" s="109"/>
    </row>
    <row r="31411" spans="19:29" x14ac:dyDescent="0.25">
      <c r="S31411" s="108"/>
      <c r="U31411" s="108"/>
      <c r="W31411" s="108"/>
      <c r="Y31411" s="108"/>
      <c r="AA31411" s="108"/>
      <c r="AC31411" s="108"/>
    </row>
    <row r="31412" spans="19:29" x14ac:dyDescent="0.25">
      <c r="S31412" s="109"/>
      <c r="U31412" s="109"/>
      <c r="W31412" s="109"/>
      <c r="Y31412" s="109"/>
      <c r="AA31412" s="109"/>
      <c r="AC31412" s="109"/>
    </row>
    <row r="31413" spans="19:29" x14ac:dyDescent="0.25">
      <c r="S31413" s="108"/>
      <c r="U31413" s="108"/>
      <c r="W31413" s="108"/>
      <c r="Y31413" s="108"/>
      <c r="AA31413" s="108"/>
      <c r="AC31413" s="108"/>
    </row>
    <row r="31414" spans="19:29" x14ac:dyDescent="0.25">
      <c r="S31414" s="108"/>
      <c r="U31414" s="108"/>
      <c r="W31414" s="108"/>
      <c r="Y31414" s="108"/>
      <c r="AA31414" s="108"/>
      <c r="AC31414" s="108"/>
    </row>
    <row r="31415" spans="19:29" x14ac:dyDescent="0.25">
      <c r="S31415" s="108"/>
      <c r="U31415" s="108"/>
      <c r="W31415" s="108"/>
      <c r="Y31415" s="108"/>
      <c r="AA31415" s="108"/>
      <c r="AC31415" s="108"/>
    </row>
    <row r="31416" spans="19:29" x14ac:dyDescent="0.25">
      <c r="S31416" s="110"/>
      <c r="U31416" s="110"/>
      <c r="W31416" s="110"/>
      <c r="Y31416" s="110"/>
      <c r="AA31416" s="110"/>
      <c r="AC31416" s="110"/>
    </row>
    <row r="31417" spans="19:29" x14ac:dyDescent="0.25">
      <c r="S31417" s="110"/>
      <c r="U31417" s="110"/>
      <c r="W31417" s="110"/>
      <c r="Y31417" s="110"/>
      <c r="AA31417" s="110"/>
      <c r="AC31417" s="110"/>
    </row>
    <row r="31418" spans="19:29" x14ac:dyDescent="0.25">
      <c r="S31418" s="110"/>
      <c r="U31418" s="110"/>
      <c r="W31418" s="110"/>
      <c r="Y31418" s="110"/>
      <c r="AA31418" s="110"/>
      <c r="AC31418" s="110"/>
    </row>
    <row r="31419" spans="19:29" x14ac:dyDescent="0.25">
      <c r="S31419" s="110"/>
      <c r="U31419" s="110"/>
      <c r="W31419" s="110"/>
      <c r="Y31419" s="110"/>
      <c r="AA31419" s="110"/>
      <c r="AC31419" s="110"/>
    </row>
    <row r="31420" spans="19:29" x14ac:dyDescent="0.25">
      <c r="S31420" s="111"/>
      <c r="U31420" s="111"/>
      <c r="W31420" s="111"/>
      <c r="Y31420" s="111"/>
      <c r="AA31420" s="111"/>
      <c r="AC31420" s="111"/>
    </row>
    <row r="31421" spans="19:29" x14ac:dyDescent="0.25">
      <c r="S31421" s="107"/>
      <c r="U31421" s="107"/>
      <c r="W31421" s="107"/>
      <c r="Y31421" s="107"/>
      <c r="AA31421" s="107"/>
      <c r="AC31421" s="107"/>
    </row>
    <row r="31422" spans="19:29" x14ac:dyDescent="0.25">
      <c r="S31422" s="108"/>
      <c r="U31422" s="108"/>
      <c r="W31422" s="108"/>
      <c r="Y31422" s="108"/>
      <c r="AA31422" s="108"/>
      <c r="AC31422" s="108"/>
    </row>
    <row r="31423" spans="19:29" x14ac:dyDescent="0.25">
      <c r="S31423" s="108"/>
      <c r="U31423" s="108"/>
      <c r="W31423" s="108"/>
      <c r="Y31423" s="108"/>
      <c r="AA31423" s="108"/>
      <c r="AC31423" s="108"/>
    </row>
    <row r="31424" spans="19:29" x14ac:dyDescent="0.25">
      <c r="S31424" s="109"/>
      <c r="U31424" s="109"/>
      <c r="W31424" s="109"/>
      <c r="Y31424" s="109"/>
      <c r="AA31424" s="109"/>
      <c r="AC31424" s="109"/>
    </row>
    <row r="31425" spans="19:29" x14ac:dyDescent="0.25">
      <c r="S31425" s="108"/>
      <c r="U31425" s="108"/>
      <c r="W31425" s="108"/>
      <c r="Y31425" s="108"/>
      <c r="AA31425" s="108"/>
      <c r="AC31425" s="108"/>
    </row>
    <row r="31426" spans="19:29" x14ac:dyDescent="0.25">
      <c r="S31426" s="108"/>
      <c r="U31426" s="108"/>
      <c r="W31426" s="108"/>
      <c r="Y31426" s="108"/>
      <c r="AA31426" s="108"/>
      <c r="AC31426" s="108"/>
    </row>
    <row r="31427" spans="19:29" x14ac:dyDescent="0.25">
      <c r="S31427" s="109"/>
      <c r="U31427" s="109"/>
      <c r="W31427" s="109"/>
      <c r="Y31427" s="109"/>
      <c r="AA31427" s="109"/>
      <c r="AC31427" s="109"/>
    </row>
    <row r="31428" spans="19:29" x14ac:dyDescent="0.25">
      <c r="S31428" s="108"/>
      <c r="U31428" s="108"/>
      <c r="W31428" s="108"/>
      <c r="Y31428" s="108"/>
      <c r="AA31428" s="108"/>
      <c r="AC31428" s="108"/>
    </row>
    <row r="31429" spans="19:29" x14ac:dyDescent="0.25">
      <c r="S31429" s="109"/>
      <c r="U31429" s="109"/>
      <c r="W31429" s="109"/>
      <c r="Y31429" s="109"/>
      <c r="AA31429" s="109"/>
      <c r="AC31429" s="109"/>
    </row>
    <row r="31430" spans="19:29" x14ac:dyDescent="0.25">
      <c r="S31430" s="108"/>
      <c r="U31430" s="108"/>
      <c r="W31430" s="108"/>
      <c r="Y31430" s="108"/>
      <c r="AA31430" s="108"/>
      <c r="AC31430" s="108"/>
    </row>
    <row r="31431" spans="19:29" x14ac:dyDescent="0.25">
      <c r="S31431" s="108"/>
      <c r="U31431" s="108"/>
      <c r="W31431" s="108"/>
      <c r="Y31431" s="108"/>
      <c r="AA31431" s="108"/>
      <c r="AC31431" s="108"/>
    </row>
    <row r="31432" spans="19:29" x14ac:dyDescent="0.25">
      <c r="S31432" s="108"/>
      <c r="U31432" s="108"/>
      <c r="W31432" s="108"/>
      <c r="Y31432" s="108"/>
      <c r="AA31432" s="108"/>
      <c r="AC31432" s="108"/>
    </row>
    <row r="31433" spans="19:29" x14ac:dyDescent="0.25">
      <c r="S31433" s="110"/>
      <c r="U31433" s="110"/>
      <c r="W31433" s="110"/>
      <c r="Y31433" s="110"/>
      <c r="AA31433" s="110"/>
      <c r="AC31433" s="110"/>
    </row>
    <row r="31434" spans="19:29" x14ac:dyDescent="0.25">
      <c r="S31434" s="110"/>
      <c r="U31434" s="110"/>
      <c r="W31434" s="110"/>
      <c r="Y31434" s="110"/>
      <c r="AA31434" s="110"/>
      <c r="AC31434" s="110"/>
    </row>
    <row r="31435" spans="19:29" x14ac:dyDescent="0.25">
      <c r="S31435" s="110"/>
      <c r="U31435" s="110"/>
      <c r="W31435" s="110"/>
      <c r="Y31435" s="110"/>
      <c r="AA31435" s="110"/>
      <c r="AC31435" s="110"/>
    </row>
    <row r="31436" spans="19:29" x14ac:dyDescent="0.25">
      <c r="S31436" s="110"/>
      <c r="U31436" s="110"/>
      <c r="W31436" s="110"/>
      <c r="Y31436" s="110"/>
      <c r="AA31436" s="110"/>
      <c r="AC31436" s="110"/>
    </row>
    <row r="31437" spans="19:29" x14ac:dyDescent="0.25">
      <c r="S31437" s="111"/>
      <c r="U31437" s="111"/>
      <c r="W31437" s="111"/>
      <c r="Y31437" s="111"/>
      <c r="AA31437" s="111"/>
      <c r="AC31437" s="111"/>
    </row>
    <row r="31438" spans="19:29" x14ac:dyDescent="0.25">
      <c r="S31438" s="107"/>
      <c r="U31438" s="107"/>
      <c r="W31438" s="107"/>
      <c r="Y31438" s="107"/>
      <c r="AA31438" s="107"/>
      <c r="AC31438" s="107"/>
    </row>
    <row r="31439" spans="19:29" x14ac:dyDescent="0.25">
      <c r="S31439" s="108"/>
      <c r="U31439" s="108"/>
      <c r="W31439" s="108"/>
      <c r="Y31439" s="108"/>
      <c r="AA31439" s="108"/>
      <c r="AC31439" s="108"/>
    </row>
    <row r="31440" spans="19:29" x14ac:dyDescent="0.25">
      <c r="S31440" s="108"/>
      <c r="U31440" s="108"/>
      <c r="W31440" s="108"/>
      <c r="Y31440" s="108"/>
      <c r="AA31440" s="108"/>
      <c r="AC31440" s="108"/>
    </row>
    <row r="31441" spans="19:29" x14ac:dyDescent="0.25">
      <c r="S31441" s="109"/>
      <c r="U31441" s="109"/>
      <c r="W31441" s="109"/>
      <c r="Y31441" s="109"/>
      <c r="AA31441" s="109"/>
      <c r="AC31441" s="109"/>
    </row>
    <row r="31442" spans="19:29" x14ac:dyDescent="0.25">
      <c r="S31442" s="108"/>
      <c r="U31442" s="108"/>
      <c r="W31442" s="108"/>
      <c r="Y31442" s="108"/>
      <c r="AA31442" s="108"/>
      <c r="AC31442" s="108"/>
    </row>
    <row r="31443" spans="19:29" x14ac:dyDescent="0.25">
      <c r="S31443" s="108"/>
      <c r="U31443" s="108"/>
      <c r="W31443" s="108"/>
      <c r="Y31443" s="108"/>
      <c r="AA31443" s="108"/>
      <c r="AC31443" s="108"/>
    </row>
    <row r="31444" spans="19:29" x14ac:dyDescent="0.25">
      <c r="S31444" s="109"/>
      <c r="U31444" s="109"/>
      <c r="W31444" s="109"/>
      <c r="Y31444" s="109"/>
      <c r="AA31444" s="109"/>
      <c r="AC31444" s="109"/>
    </row>
    <row r="31445" spans="19:29" x14ac:dyDescent="0.25">
      <c r="S31445" s="108"/>
      <c r="U31445" s="108"/>
      <c r="W31445" s="108"/>
      <c r="Y31445" s="108"/>
      <c r="AA31445" s="108"/>
      <c r="AC31445" s="108"/>
    </row>
    <row r="31446" spans="19:29" x14ac:dyDescent="0.25">
      <c r="S31446" s="109"/>
      <c r="U31446" s="109"/>
      <c r="W31446" s="109"/>
      <c r="Y31446" s="109"/>
      <c r="AA31446" s="109"/>
      <c r="AC31446" s="109"/>
    </row>
    <row r="31447" spans="19:29" x14ac:dyDescent="0.25">
      <c r="S31447" s="108"/>
      <c r="U31447" s="108"/>
      <c r="W31447" s="108"/>
      <c r="Y31447" s="108"/>
      <c r="AA31447" s="108"/>
      <c r="AC31447" s="108"/>
    </row>
    <row r="31448" spans="19:29" x14ac:dyDescent="0.25">
      <c r="S31448" s="108"/>
      <c r="U31448" s="108"/>
      <c r="W31448" s="108"/>
      <c r="Y31448" s="108"/>
      <c r="AA31448" s="108"/>
      <c r="AC31448" s="108"/>
    </row>
    <row r="31449" spans="19:29" x14ac:dyDescent="0.25">
      <c r="S31449" s="108"/>
      <c r="U31449" s="108"/>
      <c r="W31449" s="108"/>
      <c r="Y31449" s="108"/>
      <c r="AA31449" s="108"/>
      <c r="AC31449" s="108"/>
    </row>
    <row r="31450" spans="19:29" x14ac:dyDescent="0.25">
      <c r="S31450" s="110"/>
      <c r="U31450" s="110"/>
      <c r="W31450" s="110"/>
      <c r="Y31450" s="110"/>
      <c r="AA31450" s="110"/>
      <c r="AC31450" s="110"/>
    </row>
    <row r="31451" spans="19:29" x14ac:dyDescent="0.25">
      <c r="S31451" s="110"/>
      <c r="U31451" s="110"/>
      <c r="W31451" s="110"/>
      <c r="Y31451" s="110"/>
      <c r="AA31451" s="110"/>
      <c r="AC31451" s="110"/>
    </row>
    <row r="31452" spans="19:29" x14ac:dyDescent="0.25">
      <c r="S31452" s="110"/>
      <c r="U31452" s="110"/>
      <c r="W31452" s="110"/>
      <c r="Y31452" s="110"/>
      <c r="AA31452" s="110"/>
      <c r="AC31452" s="110"/>
    </row>
    <row r="31453" spans="19:29" x14ac:dyDescent="0.25">
      <c r="S31453" s="110"/>
      <c r="U31453" s="110"/>
      <c r="W31453" s="110"/>
      <c r="Y31453" s="110"/>
      <c r="AA31453" s="110"/>
      <c r="AC31453" s="110"/>
    </row>
    <row r="31454" spans="19:29" x14ac:dyDescent="0.25">
      <c r="S31454" s="111"/>
      <c r="U31454" s="111"/>
      <c r="W31454" s="111"/>
      <c r="Y31454" s="111"/>
      <c r="AA31454" s="111"/>
      <c r="AC31454" s="111"/>
    </row>
    <row r="31455" spans="19:29" x14ac:dyDescent="0.25">
      <c r="S31455" s="107"/>
      <c r="U31455" s="107"/>
      <c r="W31455" s="107"/>
      <c r="Y31455" s="107"/>
      <c r="AA31455" s="107"/>
      <c r="AC31455" s="107"/>
    </row>
    <row r="31456" spans="19:29" x14ac:dyDescent="0.25">
      <c r="S31456" s="108"/>
      <c r="U31456" s="108"/>
      <c r="W31456" s="108"/>
      <c r="Y31456" s="108"/>
      <c r="AA31456" s="108"/>
      <c r="AC31456" s="108"/>
    </row>
    <row r="31457" spans="19:29" x14ac:dyDescent="0.25">
      <c r="S31457" s="108"/>
      <c r="U31457" s="108"/>
      <c r="W31457" s="108"/>
      <c r="Y31457" s="108"/>
      <c r="AA31457" s="108"/>
      <c r="AC31457" s="108"/>
    </row>
    <row r="31458" spans="19:29" x14ac:dyDescent="0.25">
      <c r="S31458" s="109"/>
      <c r="U31458" s="109"/>
      <c r="W31458" s="109"/>
      <c r="Y31458" s="109"/>
      <c r="AA31458" s="109"/>
      <c r="AC31458" s="109"/>
    </row>
    <row r="31459" spans="19:29" x14ac:dyDescent="0.25">
      <c r="S31459" s="108"/>
      <c r="U31459" s="108"/>
      <c r="W31459" s="108"/>
      <c r="Y31459" s="108"/>
      <c r="AA31459" s="108"/>
      <c r="AC31459" s="108"/>
    </row>
    <row r="31460" spans="19:29" x14ac:dyDescent="0.25">
      <c r="S31460" s="108"/>
      <c r="U31460" s="108"/>
      <c r="W31460" s="108"/>
      <c r="Y31460" s="108"/>
      <c r="AA31460" s="108"/>
      <c r="AC31460" s="108"/>
    </row>
    <row r="31461" spans="19:29" x14ac:dyDescent="0.25">
      <c r="S31461" s="109"/>
      <c r="U31461" s="109"/>
      <c r="W31461" s="109"/>
      <c r="Y31461" s="109"/>
      <c r="AA31461" s="109"/>
      <c r="AC31461" s="109"/>
    </row>
    <row r="31462" spans="19:29" x14ac:dyDescent="0.25">
      <c r="S31462" s="108"/>
      <c r="U31462" s="108"/>
      <c r="W31462" s="108"/>
      <c r="Y31462" s="108"/>
      <c r="AA31462" s="108"/>
      <c r="AC31462" s="108"/>
    </row>
    <row r="31463" spans="19:29" x14ac:dyDescent="0.25">
      <c r="S31463" s="109"/>
      <c r="U31463" s="109"/>
      <c r="W31463" s="109"/>
      <c r="Y31463" s="109"/>
      <c r="AA31463" s="109"/>
      <c r="AC31463" s="109"/>
    </row>
    <row r="31464" spans="19:29" x14ac:dyDescent="0.25">
      <c r="S31464" s="108"/>
      <c r="U31464" s="108"/>
      <c r="W31464" s="108"/>
      <c r="Y31464" s="108"/>
      <c r="AA31464" s="108"/>
      <c r="AC31464" s="108"/>
    </row>
    <row r="31465" spans="19:29" x14ac:dyDescent="0.25">
      <c r="S31465" s="108"/>
      <c r="U31465" s="108"/>
      <c r="W31465" s="108"/>
      <c r="Y31465" s="108"/>
      <c r="AA31465" s="108"/>
      <c r="AC31465" s="108"/>
    </row>
    <row r="31466" spans="19:29" x14ac:dyDescent="0.25">
      <c r="S31466" s="108"/>
      <c r="U31466" s="108"/>
      <c r="W31466" s="108"/>
      <c r="Y31466" s="108"/>
      <c r="AA31466" s="108"/>
      <c r="AC31466" s="108"/>
    </row>
    <row r="31467" spans="19:29" x14ac:dyDescent="0.25">
      <c r="S31467" s="110"/>
      <c r="U31467" s="110"/>
      <c r="W31467" s="110"/>
      <c r="Y31467" s="110"/>
      <c r="AA31467" s="110"/>
      <c r="AC31467" s="110"/>
    </row>
    <row r="31468" spans="19:29" x14ac:dyDescent="0.25">
      <c r="S31468" s="110"/>
      <c r="U31468" s="110"/>
      <c r="W31468" s="110"/>
      <c r="Y31468" s="110"/>
      <c r="AA31468" s="110"/>
      <c r="AC31468" s="110"/>
    </row>
    <row r="31469" spans="19:29" x14ac:dyDescent="0.25">
      <c r="S31469" s="110"/>
      <c r="U31469" s="110"/>
      <c r="W31469" s="110"/>
      <c r="Y31469" s="110"/>
      <c r="AA31469" s="110"/>
      <c r="AC31469" s="110"/>
    </row>
    <row r="31470" spans="19:29" x14ac:dyDescent="0.25">
      <c r="S31470" s="110"/>
      <c r="U31470" s="110"/>
      <c r="W31470" s="110"/>
      <c r="Y31470" s="110"/>
      <c r="AA31470" s="110"/>
      <c r="AC31470" s="110"/>
    </row>
    <row r="31471" spans="19:29" x14ac:dyDescent="0.25">
      <c r="S31471" s="111"/>
      <c r="U31471" s="111"/>
      <c r="W31471" s="111"/>
      <c r="Y31471" s="111"/>
      <c r="AA31471" s="111"/>
      <c r="AC31471" s="111"/>
    </row>
    <row r="31472" spans="19:29" x14ac:dyDescent="0.25">
      <c r="S31472" s="107"/>
      <c r="U31472" s="107"/>
      <c r="W31472" s="107"/>
      <c r="Y31472" s="107"/>
      <c r="AA31472" s="107"/>
      <c r="AC31472" s="107"/>
    </row>
    <row r="31473" spans="19:29" x14ac:dyDescent="0.25">
      <c r="S31473" s="108"/>
      <c r="U31473" s="108"/>
      <c r="W31473" s="108"/>
      <c r="Y31473" s="108"/>
      <c r="AA31473" s="108"/>
      <c r="AC31473" s="108"/>
    </row>
    <row r="31474" spans="19:29" x14ac:dyDescent="0.25">
      <c r="S31474" s="108"/>
      <c r="U31474" s="108"/>
      <c r="W31474" s="108"/>
      <c r="Y31474" s="108"/>
      <c r="AA31474" s="108"/>
      <c r="AC31474" s="108"/>
    </row>
    <row r="31475" spans="19:29" x14ac:dyDescent="0.25">
      <c r="S31475" s="109"/>
      <c r="U31475" s="109"/>
      <c r="W31475" s="109"/>
      <c r="Y31475" s="109"/>
      <c r="AA31475" s="109"/>
      <c r="AC31475" s="109"/>
    </row>
    <row r="31476" spans="19:29" x14ac:dyDescent="0.25">
      <c r="S31476" s="108"/>
      <c r="U31476" s="108"/>
      <c r="W31476" s="108"/>
      <c r="Y31476" s="108"/>
      <c r="AA31476" s="108"/>
      <c r="AC31476" s="108"/>
    </row>
    <row r="31477" spans="19:29" x14ac:dyDescent="0.25">
      <c r="S31477" s="108"/>
      <c r="U31477" s="108"/>
      <c r="W31477" s="108"/>
      <c r="Y31477" s="108"/>
      <c r="AA31477" s="108"/>
      <c r="AC31477" s="108"/>
    </row>
    <row r="31478" spans="19:29" x14ac:dyDescent="0.25">
      <c r="S31478" s="109"/>
      <c r="U31478" s="109"/>
      <c r="W31478" s="109"/>
      <c r="Y31478" s="109"/>
      <c r="AA31478" s="109"/>
      <c r="AC31478" s="109"/>
    </row>
    <row r="31479" spans="19:29" x14ac:dyDescent="0.25">
      <c r="S31479" s="108"/>
      <c r="U31479" s="108"/>
      <c r="W31479" s="108"/>
      <c r="Y31479" s="108"/>
      <c r="AA31479" s="108"/>
      <c r="AC31479" s="108"/>
    </row>
    <row r="31480" spans="19:29" x14ac:dyDescent="0.25">
      <c r="S31480" s="109"/>
      <c r="U31480" s="109"/>
      <c r="W31480" s="109"/>
      <c r="Y31480" s="109"/>
      <c r="AA31480" s="109"/>
      <c r="AC31480" s="109"/>
    </row>
    <row r="31481" spans="19:29" x14ac:dyDescent="0.25">
      <c r="S31481" s="108"/>
      <c r="U31481" s="108"/>
      <c r="W31481" s="108"/>
      <c r="Y31481" s="108"/>
      <c r="AA31481" s="108"/>
      <c r="AC31481" s="108"/>
    </row>
    <row r="31482" spans="19:29" x14ac:dyDescent="0.25">
      <c r="S31482" s="108"/>
      <c r="U31482" s="108"/>
      <c r="W31482" s="108"/>
      <c r="Y31482" s="108"/>
      <c r="AA31482" s="108"/>
      <c r="AC31482" s="108"/>
    </row>
    <row r="31483" spans="19:29" x14ac:dyDescent="0.25">
      <c r="S31483" s="108"/>
      <c r="U31483" s="108"/>
      <c r="W31483" s="108"/>
      <c r="Y31483" s="108"/>
      <c r="AA31483" s="108"/>
      <c r="AC31483" s="108"/>
    </row>
    <row r="31484" spans="19:29" x14ac:dyDescent="0.25">
      <c r="S31484" s="110"/>
      <c r="U31484" s="110"/>
      <c r="W31484" s="110"/>
      <c r="Y31484" s="110"/>
      <c r="AA31484" s="110"/>
      <c r="AC31484" s="110"/>
    </row>
    <row r="31485" spans="19:29" x14ac:dyDescent="0.25">
      <c r="S31485" s="110"/>
      <c r="U31485" s="110"/>
      <c r="W31485" s="110"/>
      <c r="Y31485" s="110"/>
      <c r="AA31485" s="110"/>
      <c r="AC31485" s="110"/>
    </row>
    <row r="31486" spans="19:29" x14ac:dyDescent="0.25">
      <c r="S31486" s="110"/>
      <c r="U31486" s="110"/>
      <c r="W31486" s="110"/>
      <c r="Y31486" s="110"/>
      <c r="AA31486" s="110"/>
      <c r="AC31486" s="110"/>
    </row>
    <row r="31487" spans="19:29" x14ac:dyDescent="0.25">
      <c r="S31487" s="110"/>
      <c r="U31487" s="110"/>
      <c r="W31487" s="110"/>
      <c r="Y31487" s="110"/>
      <c r="AA31487" s="110"/>
      <c r="AC31487" s="110"/>
    </row>
    <row r="31488" spans="19:29" x14ac:dyDescent="0.25">
      <c r="S31488" s="111"/>
      <c r="U31488" s="111"/>
      <c r="W31488" s="111"/>
      <c r="Y31488" s="111"/>
      <c r="AA31488" s="111"/>
      <c r="AC31488" s="111"/>
    </row>
    <row r="31489" spans="19:29" x14ac:dyDescent="0.25">
      <c r="S31489" s="107"/>
      <c r="U31489" s="107"/>
      <c r="W31489" s="107"/>
      <c r="Y31489" s="107"/>
      <c r="AA31489" s="107"/>
      <c r="AC31489" s="107"/>
    </row>
    <row r="31490" spans="19:29" x14ac:dyDescent="0.25">
      <c r="S31490" s="108"/>
      <c r="U31490" s="108"/>
      <c r="W31490" s="108"/>
      <c r="Y31490" s="108"/>
      <c r="AA31490" s="108"/>
      <c r="AC31490" s="108"/>
    </row>
    <row r="31491" spans="19:29" x14ac:dyDescent="0.25">
      <c r="S31491" s="108"/>
      <c r="U31491" s="108"/>
      <c r="W31491" s="108"/>
      <c r="Y31491" s="108"/>
      <c r="AA31491" s="108"/>
      <c r="AC31491" s="108"/>
    </row>
    <row r="31492" spans="19:29" x14ac:dyDescent="0.25">
      <c r="S31492" s="109"/>
      <c r="U31492" s="109"/>
      <c r="W31492" s="109"/>
      <c r="Y31492" s="109"/>
      <c r="AA31492" s="109"/>
      <c r="AC31492" s="109"/>
    </row>
    <row r="31493" spans="19:29" x14ac:dyDescent="0.25">
      <c r="S31493" s="108"/>
      <c r="U31493" s="108"/>
      <c r="W31493" s="108"/>
      <c r="Y31493" s="108"/>
      <c r="AA31493" s="108"/>
      <c r="AC31493" s="108"/>
    </row>
    <row r="31494" spans="19:29" x14ac:dyDescent="0.25">
      <c r="S31494" s="108"/>
      <c r="U31494" s="108"/>
      <c r="W31494" s="108"/>
      <c r="Y31494" s="108"/>
      <c r="AA31494" s="108"/>
      <c r="AC31494" s="108"/>
    </row>
    <row r="31495" spans="19:29" x14ac:dyDescent="0.25">
      <c r="S31495" s="109"/>
      <c r="U31495" s="109"/>
      <c r="W31495" s="109"/>
      <c r="Y31495" s="109"/>
      <c r="AA31495" s="109"/>
      <c r="AC31495" s="109"/>
    </row>
    <row r="31496" spans="19:29" x14ac:dyDescent="0.25">
      <c r="S31496" s="108"/>
      <c r="U31496" s="108"/>
      <c r="W31496" s="108"/>
      <c r="Y31496" s="108"/>
      <c r="AA31496" s="108"/>
      <c r="AC31496" s="108"/>
    </row>
    <row r="31497" spans="19:29" x14ac:dyDescent="0.25">
      <c r="S31497" s="109"/>
      <c r="U31497" s="109"/>
      <c r="W31497" s="109"/>
      <c r="Y31497" s="109"/>
      <c r="AA31497" s="109"/>
      <c r="AC31497" s="109"/>
    </row>
    <row r="31498" spans="19:29" x14ac:dyDescent="0.25">
      <c r="S31498" s="108"/>
      <c r="U31498" s="108"/>
      <c r="W31498" s="108"/>
      <c r="Y31498" s="108"/>
      <c r="AA31498" s="108"/>
      <c r="AC31498" s="108"/>
    </row>
    <row r="31499" spans="19:29" x14ac:dyDescent="0.25">
      <c r="S31499" s="108"/>
      <c r="U31499" s="108"/>
      <c r="W31499" s="108"/>
      <c r="Y31499" s="108"/>
      <c r="AA31499" s="108"/>
      <c r="AC31499" s="108"/>
    </row>
    <row r="31500" spans="19:29" x14ac:dyDescent="0.25">
      <c r="S31500" s="108"/>
      <c r="U31500" s="108"/>
      <c r="W31500" s="108"/>
      <c r="Y31500" s="108"/>
      <c r="AA31500" s="108"/>
      <c r="AC31500" s="108"/>
    </row>
    <row r="31501" spans="19:29" x14ac:dyDescent="0.25">
      <c r="S31501" s="110"/>
      <c r="U31501" s="110"/>
      <c r="W31501" s="110"/>
      <c r="Y31501" s="110"/>
      <c r="AA31501" s="110"/>
      <c r="AC31501" s="110"/>
    </row>
    <row r="31502" spans="19:29" x14ac:dyDescent="0.25">
      <c r="S31502" s="110"/>
      <c r="U31502" s="110"/>
      <c r="W31502" s="110"/>
      <c r="Y31502" s="110"/>
      <c r="AA31502" s="110"/>
      <c r="AC31502" s="110"/>
    </row>
    <row r="31503" spans="19:29" x14ac:dyDescent="0.25">
      <c r="S31503" s="110"/>
      <c r="U31503" s="110"/>
      <c r="W31503" s="110"/>
      <c r="Y31503" s="110"/>
      <c r="AA31503" s="110"/>
      <c r="AC31503" s="110"/>
    </row>
    <row r="31504" spans="19:29" x14ac:dyDescent="0.25">
      <c r="S31504" s="110"/>
      <c r="U31504" s="110"/>
      <c r="W31504" s="110"/>
      <c r="Y31504" s="110"/>
      <c r="AA31504" s="110"/>
      <c r="AC31504" s="110"/>
    </row>
    <row r="31505" spans="19:29" x14ac:dyDescent="0.25">
      <c r="S31505" s="111"/>
      <c r="U31505" s="111"/>
      <c r="W31505" s="111"/>
      <c r="Y31505" s="111"/>
      <c r="AA31505" s="111"/>
      <c r="AC31505" s="111"/>
    </row>
    <row r="31506" spans="19:29" x14ac:dyDescent="0.25">
      <c r="S31506" s="107"/>
      <c r="U31506" s="107"/>
      <c r="W31506" s="107"/>
      <c r="Y31506" s="107"/>
      <c r="AA31506" s="107"/>
      <c r="AC31506" s="107"/>
    </row>
    <row r="31507" spans="19:29" x14ac:dyDescent="0.25">
      <c r="S31507" s="108"/>
      <c r="U31507" s="108"/>
      <c r="W31507" s="108"/>
      <c r="Y31507" s="108"/>
      <c r="AA31507" s="108"/>
      <c r="AC31507" s="108"/>
    </row>
    <row r="31508" spans="19:29" x14ac:dyDescent="0.25">
      <c r="S31508" s="108"/>
      <c r="U31508" s="108"/>
      <c r="W31508" s="108"/>
      <c r="Y31508" s="108"/>
      <c r="AA31508" s="108"/>
      <c r="AC31508" s="108"/>
    </row>
    <row r="31509" spans="19:29" x14ac:dyDescent="0.25">
      <c r="S31509" s="109"/>
      <c r="U31509" s="109"/>
      <c r="W31509" s="109"/>
      <c r="Y31509" s="109"/>
      <c r="AA31509" s="109"/>
      <c r="AC31509" s="109"/>
    </row>
    <row r="31510" spans="19:29" x14ac:dyDescent="0.25">
      <c r="S31510" s="108"/>
      <c r="U31510" s="108"/>
      <c r="W31510" s="108"/>
      <c r="Y31510" s="108"/>
      <c r="AA31510" s="108"/>
      <c r="AC31510" s="108"/>
    </row>
    <row r="31511" spans="19:29" x14ac:dyDescent="0.25">
      <c r="S31511" s="108"/>
      <c r="U31511" s="108"/>
      <c r="W31511" s="108"/>
      <c r="Y31511" s="108"/>
      <c r="AA31511" s="108"/>
      <c r="AC31511" s="108"/>
    </row>
    <row r="31512" spans="19:29" x14ac:dyDescent="0.25">
      <c r="S31512" s="109"/>
      <c r="U31512" s="109"/>
      <c r="W31512" s="109"/>
      <c r="Y31512" s="109"/>
      <c r="AA31512" s="109"/>
      <c r="AC31512" s="109"/>
    </row>
    <row r="31513" spans="19:29" x14ac:dyDescent="0.25">
      <c r="S31513" s="108"/>
      <c r="U31513" s="108"/>
      <c r="W31513" s="108"/>
      <c r="Y31513" s="108"/>
      <c r="AA31513" s="108"/>
      <c r="AC31513" s="108"/>
    </row>
    <row r="31514" spans="19:29" x14ac:dyDescent="0.25">
      <c r="S31514" s="109"/>
      <c r="U31514" s="109"/>
      <c r="W31514" s="109"/>
      <c r="Y31514" s="109"/>
      <c r="AA31514" s="109"/>
      <c r="AC31514" s="109"/>
    </row>
    <row r="31515" spans="19:29" x14ac:dyDescent="0.25">
      <c r="S31515" s="108"/>
      <c r="U31515" s="108"/>
      <c r="W31515" s="108"/>
      <c r="Y31515" s="108"/>
      <c r="AA31515" s="108"/>
      <c r="AC31515" s="108"/>
    </row>
    <row r="31516" spans="19:29" x14ac:dyDescent="0.25">
      <c r="S31516" s="108"/>
      <c r="U31516" s="108"/>
      <c r="W31516" s="108"/>
      <c r="Y31516" s="108"/>
      <c r="AA31516" s="108"/>
      <c r="AC31516" s="108"/>
    </row>
    <row r="31517" spans="19:29" x14ac:dyDescent="0.25">
      <c r="S31517" s="108"/>
      <c r="U31517" s="108"/>
      <c r="W31517" s="108"/>
      <c r="Y31517" s="108"/>
      <c r="AA31517" s="108"/>
      <c r="AC31517" s="108"/>
    </row>
    <row r="31518" spans="19:29" x14ac:dyDescent="0.25">
      <c r="S31518" s="110"/>
      <c r="U31518" s="110"/>
      <c r="W31518" s="110"/>
      <c r="Y31518" s="110"/>
      <c r="AA31518" s="110"/>
      <c r="AC31518" s="110"/>
    </row>
    <row r="31519" spans="19:29" x14ac:dyDescent="0.25">
      <c r="S31519" s="110"/>
      <c r="U31519" s="110"/>
      <c r="W31519" s="110"/>
      <c r="Y31519" s="110"/>
      <c r="AA31519" s="110"/>
      <c r="AC31519" s="110"/>
    </row>
    <row r="31520" spans="19:29" x14ac:dyDescent="0.25">
      <c r="S31520" s="110"/>
      <c r="U31520" s="110"/>
      <c r="W31520" s="110"/>
      <c r="Y31520" s="110"/>
      <c r="AA31520" s="110"/>
      <c r="AC31520" s="110"/>
    </row>
    <row r="31521" spans="19:29" x14ac:dyDescent="0.25">
      <c r="S31521" s="110"/>
      <c r="U31521" s="110"/>
      <c r="W31521" s="110"/>
      <c r="Y31521" s="110"/>
      <c r="AA31521" s="110"/>
      <c r="AC31521" s="110"/>
    </row>
    <row r="31522" spans="19:29" x14ac:dyDescent="0.25">
      <c r="S31522" s="111"/>
      <c r="U31522" s="111"/>
      <c r="W31522" s="111"/>
      <c r="Y31522" s="111"/>
      <c r="AA31522" s="111"/>
      <c r="AC31522" s="111"/>
    </row>
    <row r="31523" spans="19:29" x14ac:dyDescent="0.25">
      <c r="S31523" s="107"/>
      <c r="U31523" s="107"/>
      <c r="W31523" s="107"/>
      <c r="Y31523" s="107"/>
      <c r="AA31523" s="107"/>
      <c r="AC31523" s="107"/>
    </row>
    <row r="31524" spans="19:29" x14ac:dyDescent="0.25">
      <c r="S31524" s="108"/>
      <c r="U31524" s="108"/>
      <c r="W31524" s="108"/>
      <c r="Y31524" s="108"/>
      <c r="AA31524" s="108"/>
      <c r="AC31524" s="108"/>
    </row>
    <row r="31525" spans="19:29" x14ac:dyDescent="0.25">
      <c r="S31525" s="108"/>
      <c r="U31525" s="108"/>
      <c r="W31525" s="108"/>
      <c r="Y31525" s="108"/>
      <c r="AA31525" s="108"/>
      <c r="AC31525" s="108"/>
    </row>
    <row r="31526" spans="19:29" x14ac:dyDescent="0.25">
      <c r="S31526" s="109"/>
      <c r="U31526" s="109"/>
      <c r="W31526" s="109"/>
      <c r="Y31526" s="109"/>
      <c r="AA31526" s="109"/>
      <c r="AC31526" s="109"/>
    </row>
    <row r="31527" spans="19:29" x14ac:dyDescent="0.25">
      <c r="S31527" s="108"/>
      <c r="U31527" s="108"/>
      <c r="W31527" s="108"/>
      <c r="Y31527" s="108"/>
      <c r="AA31527" s="108"/>
      <c r="AC31527" s="108"/>
    </row>
    <row r="31528" spans="19:29" x14ac:dyDescent="0.25">
      <c r="S31528" s="108"/>
      <c r="U31528" s="108"/>
      <c r="W31528" s="108"/>
      <c r="Y31528" s="108"/>
      <c r="AA31528" s="108"/>
      <c r="AC31528" s="108"/>
    </row>
    <row r="31529" spans="19:29" x14ac:dyDescent="0.25">
      <c r="S31529" s="109"/>
      <c r="U31529" s="109"/>
      <c r="W31529" s="109"/>
      <c r="Y31529" s="109"/>
      <c r="AA31529" s="109"/>
      <c r="AC31529" s="109"/>
    </row>
    <row r="31530" spans="19:29" x14ac:dyDescent="0.25">
      <c r="S31530" s="108"/>
      <c r="U31530" s="108"/>
      <c r="W31530" s="108"/>
      <c r="Y31530" s="108"/>
      <c r="AA31530" s="108"/>
      <c r="AC31530" s="108"/>
    </row>
    <row r="31531" spans="19:29" x14ac:dyDescent="0.25">
      <c r="S31531" s="109"/>
      <c r="U31531" s="109"/>
      <c r="W31531" s="109"/>
      <c r="Y31531" s="109"/>
      <c r="AA31531" s="109"/>
      <c r="AC31531" s="109"/>
    </row>
    <row r="31532" spans="19:29" x14ac:dyDescent="0.25">
      <c r="S31532" s="108"/>
      <c r="U31532" s="108"/>
      <c r="W31532" s="108"/>
      <c r="Y31532" s="108"/>
      <c r="AA31532" s="108"/>
      <c r="AC31532" s="108"/>
    </row>
    <row r="31533" spans="19:29" x14ac:dyDescent="0.25">
      <c r="S31533" s="108"/>
      <c r="U31533" s="108"/>
      <c r="W31533" s="108"/>
      <c r="Y31533" s="108"/>
      <c r="AA31533" s="108"/>
      <c r="AC31533" s="108"/>
    </row>
    <row r="31534" spans="19:29" x14ac:dyDescent="0.25">
      <c r="S31534" s="108"/>
      <c r="U31534" s="108"/>
      <c r="W31534" s="108"/>
      <c r="Y31534" s="108"/>
      <c r="AA31534" s="108"/>
      <c r="AC31534" s="108"/>
    </row>
    <row r="31535" spans="19:29" x14ac:dyDescent="0.25">
      <c r="S31535" s="110"/>
      <c r="U31535" s="110"/>
      <c r="W31535" s="110"/>
      <c r="Y31535" s="110"/>
      <c r="AA31535" s="110"/>
      <c r="AC31535" s="110"/>
    </row>
    <row r="31536" spans="19:29" x14ac:dyDescent="0.25">
      <c r="S31536" s="110"/>
      <c r="U31536" s="110"/>
      <c r="W31536" s="110"/>
      <c r="Y31536" s="110"/>
      <c r="AA31536" s="110"/>
      <c r="AC31536" s="110"/>
    </row>
    <row r="31537" spans="19:29" x14ac:dyDescent="0.25">
      <c r="S31537" s="110"/>
      <c r="U31537" s="110"/>
      <c r="W31537" s="110"/>
      <c r="Y31537" s="110"/>
      <c r="AA31537" s="110"/>
      <c r="AC31537" s="110"/>
    </row>
    <row r="31538" spans="19:29" x14ac:dyDescent="0.25">
      <c r="S31538" s="110"/>
      <c r="U31538" s="110"/>
      <c r="W31538" s="110"/>
      <c r="Y31538" s="110"/>
      <c r="AA31538" s="110"/>
      <c r="AC31538" s="110"/>
    </row>
    <row r="31539" spans="19:29" x14ac:dyDescent="0.25">
      <c r="S31539" s="111"/>
      <c r="U31539" s="111"/>
      <c r="W31539" s="111"/>
      <c r="Y31539" s="111"/>
      <c r="AA31539" s="111"/>
      <c r="AC31539" s="111"/>
    </row>
    <row r="31540" spans="19:29" x14ac:dyDescent="0.25">
      <c r="S31540" s="107"/>
      <c r="U31540" s="107"/>
      <c r="W31540" s="107"/>
      <c r="Y31540" s="107"/>
      <c r="AA31540" s="107"/>
      <c r="AC31540" s="107"/>
    </row>
    <row r="31541" spans="19:29" x14ac:dyDescent="0.25">
      <c r="S31541" s="108"/>
      <c r="U31541" s="108"/>
      <c r="W31541" s="108"/>
      <c r="Y31541" s="108"/>
      <c r="AA31541" s="108"/>
      <c r="AC31541" s="108"/>
    </row>
    <row r="31542" spans="19:29" x14ac:dyDescent="0.25">
      <c r="S31542" s="108"/>
      <c r="U31542" s="108"/>
      <c r="W31542" s="108"/>
      <c r="Y31542" s="108"/>
      <c r="AA31542" s="108"/>
      <c r="AC31542" s="108"/>
    </row>
    <row r="31543" spans="19:29" x14ac:dyDescent="0.25">
      <c r="S31543" s="109"/>
      <c r="U31543" s="109"/>
      <c r="W31543" s="109"/>
      <c r="Y31543" s="109"/>
      <c r="AA31543" s="109"/>
      <c r="AC31543" s="109"/>
    </row>
    <row r="31544" spans="19:29" x14ac:dyDescent="0.25">
      <c r="S31544" s="108"/>
      <c r="U31544" s="108"/>
      <c r="W31544" s="108"/>
      <c r="Y31544" s="108"/>
      <c r="AA31544" s="108"/>
      <c r="AC31544" s="108"/>
    </row>
    <row r="31545" spans="19:29" x14ac:dyDescent="0.25">
      <c r="S31545" s="108"/>
      <c r="U31545" s="108"/>
      <c r="W31545" s="108"/>
      <c r="Y31545" s="108"/>
      <c r="AA31545" s="108"/>
      <c r="AC31545" s="108"/>
    </row>
    <row r="31546" spans="19:29" x14ac:dyDescent="0.25">
      <c r="S31546" s="109"/>
      <c r="U31546" s="109"/>
      <c r="W31546" s="109"/>
      <c r="Y31546" s="109"/>
      <c r="AA31546" s="109"/>
      <c r="AC31546" s="109"/>
    </row>
    <row r="31547" spans="19:29" x14ac:dyDescent="0.25">
      <c r="S31547" s="108"/>
      <c r="U31547" s="108"/>
      <c r="W31547" s="108"/>
      <c r="Y31547" s="108"/>
      <c r="AA31547" s="108"/>
      <c r="AC31547" s="108"/>
    </row>
    <row r="31548" spans="19:29" x14ac:dyDescent="0.25">
      <c r="S31548" s="109"/>
      <c r="U31548" s="109"/>
      <c r="W31548" s="109"/>
      <c r="Y31548" s="109"/>
      <c r="AA31548" s="109"/>
      <c r="AC31548" s="109"/>
    </row>
    <row r="31549" spans="19:29" x14ac:dyDescent="0.25">
      <c r="S31549" s="108"/>
      <c r="U31549" s="108"/>
      <c r="W31549" s="108"/>
      <c r="Y31549" s="108"/>
      <c r="AA31549" s="108"/>
      <c r="AC31549" s="108"/>
    </row>
    <row r="31550" spans="19:29" x14ac:dyDescent="0.25">
      <c r="S31550" s="108"/>
      <c r="U31550" s="108"/>
      <c r="W31550" s="108"/>
      <c r="Y31550" s="108"/>
      <c r="AA31550" s="108"/>
      <c r="AC31550" s="108"/>
    </row>
    <row r="31551" spans="19:29" x14ac:dyDescent="0.25">
      <c r="S31551" s="108"/>
      <c r="U31551" s="108"/>
      <c r="W31551" s="108"/>
      <c r="Y31551" s="108"/>
      <c r="AA31551" s="108"/>
      <c r="AC31551" s="108"/>
    </row>
    <row r="31552" spans="19:29" x14ac:dyDescent="0.25">
      <c r="S31552" s="110"/>
      <c r="U31552" s="110"/>
      <c r="W31552" s="110"/>
      <c r="Y31552" s="110"/>
      <c r="AA31552" s="110"/>
      <c r="AC31552" s="110"/>
    </row>
    <row r="31553" spans="19:29" x14ac:dyDescent="0.25">
      <c r="S31553" s="110"/>
      <c r="U31553" s="110"/>
      <c r="W31553" s="110"/>
      <c r="Y31553" s="110"/>
      <c r="AA31553" s="110"/>
      <c r="AC31553" s="110"/>
    </row>
    <row r="31554" spans="19:29" x14ac:dyDescent="0.25">
      <c r="S31554" s="110"/>
      <c r="U31554" s="110"/>
      <c r="W31554" s="110"/>
      <c r="Y31554" s="110"/>
      <c r="AA31554" s="110"/>
      <c r="AC31554" s="110"/>
    </row>
    <row r="31555" spans="19:29" x14ac:dyDescent="0.25">
      <c r="S31555" s="110"/>
      <c r="U31555" s="110"/>
      <c r="W31555" s="110"/>
      <c r="Y31555" s="110"/>
      <c r="AA31555" s="110"/>
      <c r="AC31555" s="110"/>
    </row>
    <row r="31556" spans="19:29" x14ac:dyDescent="0.25">
      <c r="S31556" s="111"/>
      <c r="U31556" s="111"/>
      <c r="W31556" s="111"/>
      <c r="Y31556" s="111"/>
      <c r="AA31556" s="111"/>
      <c r="AC31556" s="111"/>
    </row>
    <row r="31557" spans="19:29" x14ac:dyDescent="0.25">
      <c r="S31557" s="107"/>
      <c r="U31557" s="107"/>
      <c r="W31557" s="107"/>
      <c r="Y31557" s="107"/>
      <c r="AA31557" s="107"/>
      <c r="AC31557" s="107"/>
    </row>
    <row r="31558" spans="19:29" x14ac:dyDescent="0.25">
      <c r="S31558" s="108"/>
      <c r="U31558" s="108"/>
      <c r="W31558" s="108"/>
      <c r="Y31558" s="108"/>
      <c r="AA31558" s="108"/>
      <c r="AC31558" s="108"/>
    </row>
    <row r="31559" spans="19:29" x14ac:dyDescent="0.25">
      <c r="S31559" s="108"/>
      <c r="U31559" s="108"/>
      <c r="W31559" s="108"/>
      <c r="Y31559" s="108"/>
      <c r="AA31559" s="108"/>
      <c r="AC31559" s="108"/>
    </row>
    <row r="31560" spans="19:29" x14ac:dyDescent="0.25">
      <c r="S31560" s="109"/>
      <c r="U31560" s="109"/>
      <c r="W31560" s="109"/>
      <c r="Y31560" s="109"/>
      <c r="AA31560" s="109"/>
      <c r="AC31560" s="109"/>
    </row>
    <row r="31561" spans="19:29" x14ac:dyDescent="0.25">
      <c r="S31561" s="108"/>
      <c r="U31561" s="108"/>
      <c r="W31561" s="108"/>
      <c r="Y31561" s="108"/>
      <c r="AA31561" s="108"/>
      <c r="AC31561" s="108"/>
    </row>
    <row r="31562" spans="19:29" x14ac:dyDescent="0.25">
      <c r="S31562" s="108"/>
      <c r="U31562" s="108"/>
      <c r="W31562" s="108"/>
      <c r="Y31562" s="108"/>
      <c r="AA31562" s="108"/>
      <c r="AC31562" s="108"/>
    </row>
    <row r="31563" spans="19:29" x14ac:dyDescent="0.25">
      <c r="S31563" s="109"/>
      <c r="U31563" s="109"/>
      <c r="W31563" s="109"/>
      <c r="Y31563" s="109"/>
      <c r="AA31563" s="109"/>
      <c r="AC31563" s="109"/>
    </row>
    <row r="31564" spans="19:29" x14ac:dyDescent="0.25">
      <c r="S31564" s="108"/>
      <c r="U31564" s="108"/>
      <c r="W31564" s="108"/>
      <c r="Y31564" s="108"/>
      <c r="AA31564" s="108"/>
      <c r="AC31564" s="108"/>
    </row>
    <row r="31565" spans="19:29" x14ac:dyDescent="0.25">
      <c r="S31565" s="109"/>
      <c r="U31565" s="109"/>
      <c r="W31565" s="109"/>
      <c r="Y31565" s="109"/>
      <c r="AA31565" s="109"/>
      <c r="AC31565" s="109"/>
    </row>
    <row r="31566" spans="19:29" x14ac:dyDescent="0.25">
      <c r="S31566" s="108"/>
      <c r="U31566" s="108"/>
      <c r="W31566" s="108"/>
      <c r="Y31566" s="108"/>
      <c r="AA31566" s="108"/>
      <c r="AC31566" s="108"/>
    </row>
    <row r="31567" spans="19:29" x14ac:dyDescent="0.25">
      <c r="S31567" s="108"/>
      <c r="U31567" s="108"/>
      <c r="W31567" s="108"/>
      <c r="Y31567" s="108"/>
      <c r="AA31567" s="108"/>
      <c r="AC31567" s="108"/>
    </row>
    <row r="31568" spans="19:29" x14ac:dyDescent="0.25">
      <c r="S31568" s="108"/>
      <c r="U31568" s="108"/>
      <c r="W31568" s="108"/>
      <c r="Y31568" s="108"/>
      <c r="AA31568" s="108"/>
      <c r="AC31568" s="108"/>
    </row>
    <row r="31569" spans="19:29" x14ac:dyDescent="0.25">
      <c r="S31569" s="110"/>
      <c r="U31569" s="110"/>
      <c r="W31569" s="110"/>
      <c r="Y31569" s="110"/>
      <c r="AA31569" s="110"/>
      <c r="AC31569" s="110"/>
    </row>
    <row r="31570" spans="19:29" x14ac:dyDescent="0.25">
      <c r="S31570" s="110"/>
      <c r="U31570" s="110"/>
      <c r="W31570" s="110"/>
      <c r="Y31570" s="110"/>
      <c r="AA31570" s="110"/>
      <c r="AC31570" s="110"/>
    </row>
    <row r="31571" spans="19:29" x14ac:dyDescent="0.25">
      <c r="S31571" s="110"/>
      <c r="U31571" s="110"/>
      <c r="W31571" s="110"/>
      <c r="Y31571" s="110"/>
      <c r="AA31571" s="110"/>
      <c r="AC31571" s="110"/>
    </row>
    <row r="31572" spans="19:29" x14ac:dyDescent="0.25">
      <c r="S31572" s="110"/>
      <c r="U31572" s="110"/>
      <c r="W31572" s="110"/>
      <c r="Y31572" s="110"/>
      <c r="AA31572" s="110"/>
      <c r="AC31572" s="110"/>
    </row>
    <row r="31573" spans="19:29" x14ac:dyDescent="0.25">
      <c r="S31573" s="111"/>
      <c r="U31573" s="111"/>
      <c r="W31573" s="111"/>
      <c r="Y31573" s="111"/>
      <c r="AA31573" s="111"/>
      <c r="AC31573" s="111"/>
    </row>
    <row r="31574" spans="19:29" x14ac:dyDescent="0.25">
      <c r="S31574" s="107"/>
      <c r="U31574" s="107"/>
      <c r="W31574" s="107"/>
      <c r="Y31574" s="107"/>
      <c r="AA31574" s="107"/>
      <c r="AC31574" s="107"/>
    </row>
    <row r="31575" spans="19:29" x14ac:dyDescent="0.25">
      <c r="S31575" s="108"/>
      <c r="U31575" s="108"/>
      <c r="W31575" s="108"/>
      <c r="Y31575" s="108"/>
      <c r="AA31575" s="108"/>
      <c r="AC31575" s="108"/>
    </row>
    <row r="31576" spans="19:29" x14ac:dyDescent="0.25">
      <c r="S31576" s="108"/>
      <c r="U31576" s="108"/>
      <c r="W31576" s="108"/>
      <c r="Y31576" s="108"/>
      <c r="AA31576" s="108"/>
      <c r="AC31576" s="108"/>
    </row>
    <row r="31577" spans="19:29" x14ac:dyDescent="0.25">
      <c r="S31577" s="109"/>
      <c r="U31577" s="109"/>
      <c r="W31577" s="109"/>
      <c r="Y31577" s="109"/>
      <c r="AA31577" s="109"/>
      <c r="AC31577" s="109"/>
    </row>
    <row r="31578" spans="19:29" x14ac:dyDescent="0.25">
      <c r="S31578" s="108"/>
      <c r="U31578" s="108"/>
      <c r="W31578" s="108"/>
      <c r="Y31578" s="108"/>
      <c r="AA31578" s="108"/>
      <c r="AC31578" s="108"/>
    </row>
    <row r="31579" spans="19:29" x14ac:dyDescent="0.25">
      <c r="S31579" s="108"/>
      <c r="U31579" s="108"/>
      <c r="W31579" s="108"/>
      <c r="Y31579" s="108"/>
      <c r="AA31579" s="108"/>
      <c r="AC31579" s="108"/>
    </row>
    <row r="31580" spans="19:29" x14ac:dyDescent="0.25">
      <c r="S31580" s="109"/>
      <c r="U31580" s="109"/>
      <c r="W31580" s="109"/>
      <c r="Y31580" s="109"/>
      <c r="AA31580" s="109"/>
      <c r="AC31580" s="109"/>
    </row>
    <row r="31581" spans="19:29" x14ac:dyDescent="0.25">
      <c r="S31581" s="108"/>
      <c r="U31581" s="108"/>
      <c r="W31581" s="108"/>
      <c r="Y31581" s="108"/>
      <c r="AA31581" s="108"/>
      <c r="AC31581" s="108"/>
    </row>
    <row r="31582" spans="19:29" x14ac:dyDescent="0.25">
      <c r="S31582" s="109"/>
      <c r="U31582" s="109"/>
      <c r="W31582" s="109"/>
      <c r="Y31582" s="109"/>
      <c r="AA31582" s="109"/>
      <c r="AC31582" s="109"/>
    </row>
    <row r="31583" spans="19:29" x14ac:dyDescent="0.25">
      <c r="S31583" s="108"/>
      <c r="U31583" s="108"/>
      <c r="W31583" s="108"/>
      <c r="Y31583" s="108"/>
      <c r="AA31583" s="108"/>
      <c r="AC31583" s="108"/>
    </row>
    <row r="31584" spans="19:29" x14ac:dyDescent="0.25">
      <c r="S31584" s="108"/>
      <c r="U31584" s="108"/>
      <c r="W31584" s="108"/>
      <c r="Y31584" s="108"/>
      <c r="AA31584" s="108"/>
      <c r="AC31584" s="108"/>
    </row>
    <row r="31585" spans="19:29" x14ac:dyDescent="0.25">
      <c r="S31585" s="108"/>
      <c r="U31585" s="108"/>
      <c r="W31585" s="108"/>
      <c r="Y31585" s="108"/>
      <c r="AA31585" s="108"/>
      <c r="AC31585" s="108"/>
    </row>
    <row r="31586" spans="19:29" x14ac:dyDescent="0.25">
      <c r="S31586" s="110"/>
      <c r="U31586" s="110"/>
      <c r="W31586" s="110"/>
      <c r="Y31586" s="110"/>
      <c r="AA31586" s="110"/>
      <c r="AC31586" s="110"/>
    </row>
    <row r="31587" spans="19:29" x14ac:dyDescent="0.25">
      <c r="S31587" s="110"/>
      <c r="U31587" s="110"/>
      <c r="W31587" s="110"/>
      <c r="Y31587" s="110"/>
      <c r="AA31587" s="110"/>
      <c r="AC31587" s="110"/>
    </row>
    <row r="31588" spans="19:29" x14ac:dyDescent="0.25">
      <c r="S31588" s="110"/>
      <c r="U31588" s="110"/>
      <c r="W31588" s="110"/>
      <c r="Y31588" s="110"/>
      <c r="AA31588" s="110"/>
      <c r="AC31588" s="110"/>
    </row>
    <row r="31589" spans="19:29" x14ac:dyDescent="0.25">
      <c r="S31589" s="110"/>
      <c r="U31589" s="110"/>
      <c r="W31589" s="110"/>
      <c r="Y31589" s="110"/>
      <c r="AA31589" s="110"/>
      <c r="AC31589" s="110"/>
    </row>
    <row r="31590" spans="19:29" x14ac:dyDescent="0.25">
      <c r="S31590" s="111"/>
      <c r="U31590" s="111"/>
      <c r="W31590" s="111"/>
      <c r="Y31590" s="111"/>
      <c r="AA31590" s="111"/>
      <c r="AC31590" s="111"/>
    </row>
    <row r="31591" spans="19:29" x14ac:dyDescent="0.25">
      <c r="S31591" s="107"/>
      <c r="U31591" s="107"/>
      <c r="W31591" s="107"/>
      <c r="Y31591" s="107"/>
      <c r="AA31591" s="107"/>
      <c r="AC31591" s="107"/>
    </row>
    <row r="31592" spans="19:29" x14ac:dyDescent="0.25">
      <c r="S31592" s="108"/>
      <c r="U31592" s="108"/>
      <c r="W31592" s="108"/>
      <c r="Y31592" s="108"/>
      <c r="AA31592" s="108"/>
      <c r="AC31592" s="108"/>
    </row>
    <row r="31593" spans="19:29" x14ac:dyDescent="0.25">
      <c r="S31593" s="108"/>
      <c r="U31593" s="108"/>
      <c r="W31593" s="108"/>
      <c r="Y31593" s="108"/>
      <c r="AA31593" s="108"/>
      <c r="AC31593" s="108"/>
    </row>
    <row r="31594" spans="19:29" x14ac:dyDescent="0.25">
      <c r="S31594" s="109"/>
      <c r="U31594" s="109"/>
      <c r="W31594" s="109"/>
      <c r="Y31594" s="109"/>
      <c r="AA31594" s="109"/>
      <c r="AC31594" s="109"/>
    </row>
    <row r="31595" spans="19:29" x14ac:dyDescent="0.25">
      <c r="S31595" s="108"/>
      <c r="U31595" s="108"/>
      <c r="W31595" s="108"/>
      <c r="Y31595" s="108"/>
      <c r="AA31595" s="108"/>
      <c r="AC31595" s="108"/>
    </row>
    <row r="31596" spans="19:29" x14ac:dyDescent="0.25">
      <c r="S31596" s="108"/>
      <c r="U31596" s="108"/>
      <c r="W31596" s="108"/>
      <c r="Y31596" s="108"/>
      <c r="AA31596" s="108"/>
      <c r="AC31596" s="108"/>
    </row>
    <row r="31597" spans="19:29" x14ac:dyDescent="0.25">
      <c r="S31597" s="109"/>
      <c r="U31597" s="109"/>
      <c r="W31597" s="109"/>
      <c r="Y31597" s="109"/>
      <c r="AA31597" s="109"/>
      <c r="AC31597" s="109"/>
    </row>
    <row r="31598" spans="19:29" x14ac:dyDescent="0.25">
      <c r="S31598" s="108"/>
      <c r="U31598" s="108"/>
      <c r="W31598" s="108"/>
      <c r="Y31598" s="108"/>
      <c r="AA31598" s="108"/>
      <c r="AC31598" s="108"/>
    </row>
    <row r="31599" spans="19:29" x14ac:dyDescent="0.25">
      <c r="S31599" s="109"/>
      <c r="U31599" s="109"/>
      <c r="W31599" s="109"/>
      <c r="Y31599" s="109"/>
      <c r="AA31599" s="109"/>
      <c r="AC31599" s="109"/>
    </row>
    <row r="31600" spans="19:29" x14ac:dyDescent="0.25">
      <c r="S31600" s="108"/>
      <c r="U31600" s="108"/>
      <c r="W31600" s="108"/>
      <c r="Y31600" s="108"/>
      <c r="AA31600" s="108"/>
      <c r="AC31600" s="108"/>
    </row>
    <row r="31601" spans="19:29" x14ac:dyDescent="0.25">
      <c r="S31601" s="108"/>
      <c r="U31601" s="108"/>
      <c r="W31601" s="108"/>
      <c r="Y31601" s="108"/>
      <c r="AA31601" s="108"/>
      <c r="AC31601" s="108"/>
    </row>
    <row r="31602" spans="19:29" x14ac:dyDescent="0.25">
      <c r="S31602" s="108"/>
      <c r="U31602" s="108"/>
      <c r="W31602" s="108"/>
      <c r="Y31602" s="108"/>
      <c r="AA31602" s="108"/>
      <c r="AC31602" s="108"/>
    </row>
    <row r="31603" spans="19:29" x14ac:dyDescent="0.25">
      <c r="S31603" s="110"/>
      <c r="U31603" s="110"/>
      <c r="W31603" s="110"/>
      <c r="Y31603" s="110"/>
      <c r="AA31603" s="110"/>
      <c r="AC31603" s="110"/>
    </row>
    <row r="31604" spans="19:29" x14ac:dyDescent="0.25">
      <c r="S31604" s="110"/>
      <c r="U31604" s="110"/>
      <c r="W31604" s="110"/>
      <c r="Y31604" s="110"/>
      <c r="AA31604" s="110"/>
      <c r="AC31604" s="110"/>
    </row>
    <row r="31605" spans="19:29" x14ac:dyDescent="0.25">
      <c r="S31605" s="110"/>
      <c r="U31605" s="110"/>
      <c r="W31605" s="110"/>
      <c r="Y31605" s="110"/>
      <c r="AA31605" s="110"/>
      <c r="AC31605" s="110"/>
    </row>
    <row r="31606" spans="19:29" x14ac:dyDescent="0.25">
      <c r="S31606" s="110"/>
      <c r="U31606" s="110"/>
      <c r="W31606" s="110"/>
      <c r="Y31606" s="110"/>
      <c r="AA31606" s="110"/>
      <c r="AC31606" s="110"/>
    </row>
    <row r="31607" spans="19:29" x14ac:dyDescent="0.25">
      <c r="S31607" s="111"/>
      <c r="U31607" s="111"/>
      <c r="W31607" s="111"/>
      <c r="Y31607" s="111"/>
      <c r="AA31607" s="111"/>
      <c r="AC31607" s="111"/>
    </row>
    <row r="31608" spans="19:29" x14ac:dyDescent="0.25">
      <c r="S31608" s="107"/>
      <c r="U31608" s="107"/>
      <c r="W31608" s="107"/>
      <c r="Y31608" s="107"/>
      <c r="AA31608" s="107"/>
      <c r="AC31608" s="107"/>
    </row>
    <row r="31609" spans="19:29" x14ac:dyDescent="0.25">
      <c r="S31609" s="108"/>
      <c r="U31609" s="108"/>
      <c r="W31609" s="108"/>
      <c r="Y31609" s="108"/>
      <c r="AA31609" s="108"/>
      <c r="AC31609" s="108"/>
    </row>
    <row r="31610" spans="19:29" x14ac:dyDescent="0.25">
      <c r="S31610" s="108"/>
      <c r="U31610" s="108"/>
      <c r="W31610" s="108"/>
      <c r="Y31610" s="108"/>
      <c r="AA31610" s="108"/>
      <c r="AC31610" s="108"/>
    </row>
    <row r="31611" spans="19:29" x14ac:dyDescent="0.25">
      <c r="S31611" s="109"/>
      <c r="U31611" s="109"/>
      <c r="W31611" s="109"/>
      <c r="Y31611" s="109"/>
      <c r="AA31611" s="109"/>
      <c r="AC31611" s="109"/>
    </row>
    <row r="31612" spans="19:29" x14ac:dyDescent="0.25">
      <c r="S31612" s="108"/>
      <c r="U31612" s="108"/>
      <c r="W31612" s="108"/>
      <c r="Y31612" s="108"/>
      <c r="AA31612" s="108"/>
      <c r="AC31612" s="108"/>
    </row>
    <row r="31613" spans="19:29" x14ac:dyDescent="0.25">
      <c r="S31613" s="108"/>
      <c r="U31613" s="108"/>
      <c r="W31613" s="108"/>
      <c r="Y31613" s="108"/>
      <c r="AA31613" s="108"/>
      <c r="AC31613" s="108"/>
    </row>
    <row r="31614" spans="19:29" x14ac:dyDescent="0.25">
      <c r="S31614" s="109"/>
      <c r="U31614" s="109"/>
      <c r="W31614" s="109"/>
      <c r="Y31614" s="109"/>
      <c r="AA31614" s="109"/>
      <c r="AC31614" s="109"/>
    </row>
    <row r="31615" spans="19:29" x14ac:dyDescent="0.25">
      <c r="S31615" s="108"/>
      <c r="U31615" s="108"/>
      <c r="W31615" s="108"/>
      <c r="Y31615" s="108"/>
      <c r="AA31615" s="108"/>
      <c r="AC31615" s="108"/>
    </row>
    <row r="31616" spans="19:29" x14ac:dyDescent="0.25">
      <c r="S31616" s="109"/>
      <c r="U31616" s="109"/>
      <c r="W31616" s="109"/>
      <c r="Y31616" s="109"/>
      <c r="AA31616" s="109"/>
      <c r="AC31616" s="109"/>
    </row>
    <row r="31617" spans="19:29" x14ac:dyDescent="0.25">
      <c r="S31617" s="108"/>
      <c r="U31617" s="108"/>
      <c r="W31617" s="108"/>
      <c r="Y31617" s="108"/>
      <c r="AA31617" s="108"/>
      <c r="AC31617" s="108"/>
    </row>
    <row r="31618" spans="19:29" x14ac:dyDescent="0.25">
      <c r="S31618" s="108"/>
      <c r="U31618" s="108"/>
      <c r="W31618" s="108"/>
      <c r="Y31618" s="108"/>
      <c r="AA31618" s="108"/>
      <c r="AC31618" s="108"/>
    </row>
    <row r="31619" spans="19:29" x14ac:dyDescent="0.25">
      <c r="S31619" s="108"/>
      <c r="U31619" s="108"/>
      <c r="W31619" s="108"/>
      <c r="Y31619" s="108"/>
      <c r="AA31619" s="108"/>
      <c r="AC31619" s="108"/>
    </row>
    <row r="31620" spans="19:29" x14ac:dyDescent="0.25">
      <c r="S31620" s="110"/>
      <c r="U31620" s="110"/>
      <c r="W31620" s="110"/>
      <c r="Y31620" s="110"/>
      <c r="AA31620" s="110"/>
      <c r="AC31620" s="110"/>
    </row>
    <row r="31621" spans="19:29" x14ac:dyDescent="0.25">
      <c r="S31621" s="110"/>
      <c r="U31621" s="110"/>
      <c r="W31621" s="110"/>
      <c r="Y31621" s="110"/>
      <c r="AA31621" s="110"/>
      <c r="AC31621" s="110"/>
    </row>
    <row r="31622" spans="19:29" x14ac:dyDescent="0.25">
      <c r="S31622" s="110"/>
      <c r="U31622" s="110"/>
      <c r="W31622" s="110"/>
      <c r="Y31622" s="110"/>
      <c r="AA31622" s="110"/>
      <c r="AC31622" s="110"/>
    </row>
    <row r="31623" spans="19:29" x14ac:dyDescent="0.25">
      <c r="S31623" s="110"/>
      <c r="U31623" s="110"/>
      <c r="W31623" s="110"/>
      <c r="Y31623" s="110"/>
      <c r="AA31623" s="110"/>
      <c r="AC31623" s="110"/>
    </row>
    <row r="31624" spans="19:29" x14ac:dyDescent="0.25">
      <c r="S31624" s="111"/>
      <c r="U31624" s="111"/>
      <c r="W31624" s="111"/>
      <c r="Y31624" s="111"/>
      <c r="AA31624" s="111"/>
      <c r="AC31624" s="111"/>
    </row>
    <row r="31625" spans="19:29" x14ac:dyDescent="0.25">
      <c r="S31625" s="107"/>
      <c r="U31625" s="107"/>
      <c r="W31625" s="107"/>
      <c r="Y31625" s="107"/>
      <c r="AA31625" s="107"/>
      <c r="AC31625" s="107"/>
    </row>
    <row r="31626" spans="19:29" x14ac:dyDescent="0.25">
      <c r="S31626" s="108"/>
      <c r="U31626" s="108"/>
      <c r="W31626" s="108"/>
      <c r="Y31626" s="108"/>
      <c r="AA31626" s="108"/>
      <c r="AC31626" s="108"/>
    </row>
    <row r="31627" spans="19:29" x14ac:dyDescent="0.25">
      <c r="S31627" s="108"/>
      <c r="U31627" s="108"/>
      <c r="W31627" s="108"/>
      <c r="Y31627" s="108"/>
      <c r="AA31627" s="108"/>
      <c r="AC31627" s="108"/>
    </row>
    <row r="31628" spans="19:29" x14ac:dyDescent="0.25">
      <c r="S31628" s="109"/>
      <c r="U31628" s="109"/>
      <c r="W31628" s="109"/>
      <c r="Y31628" s="109"/>
      <c r="AA31628" s="109"/>
      <c r="AC31628" s="109"/>
    </row>
    <row r="31629" spans="19:29" x14ac:dyDescent="0.25">
      <c r="S31629" s="108"/>
      <c r="U31629" s="108"/>
      <c r="W31629" s="108"/>
      <c r="Y31629" s="108"/>
      <c r="AA31629" s="108"/>
      <c r="AC31629" s="108"/>
    </row>
    <row r="31630" spans="19:29" x14ac:dyDescent="0.25">
      <c r="S31630" s="108"/>
      <c r="U31630" s="108"/>
      <c r="W31630" s="108"/>
      <c r="Y31630" s="108"/>
      <c r="AA31630" s="108"/>
      <c r="AC31630" s="108"/>
    </row>
    <row r="31631" spans="19:29" x14ac:dyDescent="0.25">
      <c r="S31631" s="109"/>
      <c r="U31631" s="109"/>
      <c r="W31631" s="109"/>
      <c r="Y31631" s="109"/>
      <c r="AA31631" s="109"/>
      <c r="AC31631" s="109"/>
    </row>
    <row r="31632" spans="19:29" x14ac:dyDescent="0.25">
      <c r="S31632" s="108"/>
      <c r="U31632" s="108"/>
      <c r="W31632" s="108"/>
      <c r="Y31632" s="108"/>
      <c r="AA31632" s="108"/>
      <c r="AC31632" s="108"/>
    </row>
    <row r="31633" spans="19:29" x14ac:dyDescent="0.25">
      <c r="S31633" s="109"/>
      <c r="U31633" s="109"/>
      <c r="W31633" s="109"/>
      <c r="Y31633" s="109"/>
      <c r="AA31633" s="109"/>
      <c r="AC31633" s="109"/>
    </row>
    <row r="31634" spans="19:29" x14ac:dyDescent="0.25">
      <c r="S31634" s="108"/>
      <c r="U31634" s="108"/>
      <c r="W31634" s="108"/>
      <c r="Y31634" s="108"/>
      <c r="AA31634" s="108"/>
      <c r="AC31634" s="108"/>
    </row>
    <row r="31635" spans="19:29" x14ac:dyDescent="0.25">
      <c r="S31635" s="108"/>
      <c r="U31635" s="108"/>
      <c r="W31635" s="108"/>
      <c r="Y31635" s="108"/>
      <c r="AA31635" s="108"/>
      <c r="AC31635" s="108"/>
    </row>
    <row r="31636" spans="19:29" x14ac:dyDescent="0.25">
      <c r="S31636" s="108"/>
      <c r="U31636" s="108"/>
      <c r="W31636" s="108"/>
      <c r="Y31636" s="108"/>
      <c r="AA31636" s="108"/>
      <c r="AC31636" s="108"/>
    </row>
    <row r="31637" spans="19:29" x14ac:dyDescent="0.25">
      <c r="S31637" s="110"/>
      <c r="U31637" s="110"/>
      <c r="W31637" s="110"/>
      <c r="Y31637" s="110"/>
      <c r="AA31637" s="110"/>
      <c r="AC31637" s="110"/>
    </row>
    <row r="31638" spans="19:29" x14ac:dyDescent="0.25">
      <c r="S31638" s="110"/>
      <c r="U31638" s="110"/>
      <c r="W31638" s="110"/>
      <c r="Y31638" s="110"/>
      <c r="AA31638" s="110"/>
      <c r="AC31638" s="110"/>
    </row>
    <row r="31639" spans="19:29" x14ac:dyDescent="0.25">
      <c r="S31639" s="110"/>
      <c r="U31639" s="110"/>
      <c r="W31639" s="110"/>
      <c r="Y31639" s="110"/>
      <c r="AA31639" s="110"/>
      <c r="AC31639" s="110"/>
    </row>
    <row r="31640" spans="19:29" x14ac:dyDescent="0.25">
      <c r="S31640" s="110"/>
      <c r="U31640" s="110"/>
      <c r="W31640" s="110"/>
      <c r="Y31640" s="110"/>
      <c r="AA31640" s="110"/>
      <c r="AC31640" s="110"/>
    </row>
    <row r="31641" spans="19:29" x14ac:dyDescent="0.25">
      <c r="S31641" s="111"/>
      <c r="U31641" s="111"/>
      <c r="W31641" s="111"/>
      <c r="Y31641" s="111"/>
      <c r="AA31641" s="111"/>
      <c r="AC31641" s="111"/>
    </row>
    <row r="31642" spans="19:29" x14ac:dyDescent="0.25">
      <c r="S31642" s="107"/>
      <c r="U31642" s="107"/>
      <c r="W31642" s="107"/>
      <c r="Y31642" s="107"/>
      <c r="AA31642" s="107"/>
      <c r="AC31642" s="107"/>
    </row>
    <row r="31643" spans="19:29" x14ac:dyDescent="0.25">
      <c r="S31643" s="108"/>
      <c r="U31643" s="108"/>
      <c r="W31643" s="108"/>
      <c r="Y31643" s="108"/>
      <c r="AA31643" s="108"/>
      <c r="AC31643" s="108"/>
    </row>
    <row r="31644" spans="19:29" x14ac:dyDescent="0.25">
      <c r="S31644" s="108"/>
      <c r="U31644" s="108"/>
      <c r="W31644" s="108"/>
      <c r="Y31644" s="108"/>
      <c r="AA31644" s="108"/>
      <c r="AC31644" s="108"/>
    </row>
    <row r="31645" spans="19:29" x14ac:dyDescent="0.25">
      <c r="S31645" s="109"/>
      <c r="U31645" s="109"/>
      <c r="W31645" s="109"/>
      <c r="Y31645" s="109"/>
      <c r="AA31645" s="109"/>
      <c r="AC31645" s="109"/>
    </row>
    <row r="31646" spans="19:29" x14ac:dyDescent="0.25">
      <c r="S31646" s="108"/>
      <c r="U31646" s="108"/>
      <c r="W31646" s="108"/>
      <c r="Y31646" s="108"/>
      <c r="AA31646" s="108"/>
      <c r="AC31646" s="108"/>
    </row>
    <row r="31647" spans="19:29" x14ac:dyDescent="0.25">
      <c r="S31647" s="108"/>
      <c r="U31647" s="108"/>
      <c r="W31647" s="108"/>
      <c r="Y31647" s="108"/>
      <c r="AA31647" s="108"/>
      <c r="AC31647" s="108"/>
    </row>
    <row r="31648" spans="19:29" x14ac:dyDescent="0.25">
      <c r="S31648" s="109"/>
      <c r="U31648" s="109"/>
      <c r="W31648" s="109"/>
      <c r="Y31648" s="109"/>
      <c r="AA31648" s="109"/>
      <c r="AC31648" s="109"/>
    </row>
    <row r="31649" spans="19:29" x14ac:dyDescent="0.25">
      <c r="S31649" s="108"/>
      <c r="U31649" s="108"/>
      <c r="W31649" s="108"/>
      <c r="Y31649" s="108"/>
      <c r="AA31649" s="108"/>
      <c r="AC31649" s="108"/>
    </row>
    <row r="31650" spans="19:29" x14ac:dyDescent="0.25">
      <c r="S31650" s="109"/>
      <c r="U31650" s="109"/>
      <c r="W31650" s="109"/>
      <c r="Y31650" s="109"/>
      <c r="AA31650" s="109"/>
      <c r="AC31650" s="109"/>
    </row>
    <row r="31651" spans="19:29" x14ac:dyDescent="0.25">
      <c r="S31651" s="108"/>
      <c r="U31651" s="108"/>
      <c r="W31651" s="108"/>
      <c r="Y31651" s="108"/>
      <c r="AA31651" s="108"/>
      <c r="AC31651" s="108"/>
    </row>
    <row r="31652" spans="19:29" x14ac:dyDescent="0.25">
      <c r="S31652" s="108"/>
      <c r="U31652" s="108"/>
      <c r="W31652" s="108"/>
      <c r="Y31652" s="108"/>
      <c r="AA31652" s="108"/>
      <c r="AC31652" s="108"/>
    </row>
    <row r="31653" spans="19:29" x14ac:dyDescent="0.25">
      <c r="S31653" s="108"/>
      <c r="U31653" s="108"/>
      <c r="W31653" s="108"/>
      <c r="Y31653" s="108"/>
      <c r="AA31653" s="108"/>
      <c r="AC31653" s="108"/>
    </row>
    <row r="31654" spans="19:29" x14ac:dyDescent="0.25">
      <c r="S31654" s="110"/>
      <c r="U31654" s="110"/>
      <c r="W31654" s="110"/>
      <c r="Y31654" s="110"/>
      <c r="AA31654" s="110"/>
      <c r="AC31654" s="110"/>
    </row>
    <row r="31655" spans="19:29" x14ac:dyDescent="0.25">
      <c r="S31655" s="110"/>
      <c r="U31655" s="110"/>
      <c r="W31655" s="110"/>
      <c r="Y31655" s="110"/>
      <c r="AA31655" s="110"/>
      <c r="AC31655" s="110"/>
    </row>
    <row r="31656" spans="19:29" x14ac:dyDescent="0.25">
      <c r="S31656" s="110"/>
      <c r="U31656" s="110"/>
      <c r="W31656" s="110"/>
      <c r="Y31656" s="110"/>
      <c r="AA31656" s="110"/>
      <c r="AC31656" s="110"/>
    </row>
    <row r="31657" spans="19:29" x14ac:dyDescent="0.25">
      <c r="S31657" s="110"/>
      <c r="U31657" s="110"/>
      <c r="W31657" s="110"/>
      <c r="Y31657" s="110"/>
      <c r="AA31657" s="110"/>
      <c r="AC31657" s="110"/>
    </row>
    <row r="31658" spans="19:29" x14ac:dyDescent="0.25">
      <c r="S31658" s="111"/>
      <c r="U31658" s="111"/>
      <c r="W31658" s="111"/>
      <c r="Y31658" s="111"/>
      <c r="AA31658" s="111"/>
      <c r="AC31658" s="111"/>
    </row>
    <row r="31659" spans="19:29" x14ac:dyDescent="0.25">
      <c r="S31659" s="107"/>
      <c r="U31659" s="107"/>
      <c r="W31659" s="107"/>
      <c r="Y31659" s="107"/>
      <c r="AA31659" s="107"/>
      <c r="AC31659" s="107"/>
    </row>
    <row r="31660" spans="19:29" x14ac:dyDescent="0.25">
      <c r="S31660" s="108"/>
      <c r="U31660" s="108"/>
      <c r="W31660" s="108"/>
      <c r="Y31660" s="108"/>
      <c r="AA31660" s="108"/>
      <c r="AC31660" s="108"/>
    </row>
    <row r="31661" spans="19:29" x14ac:dyDescent="0.25">
      <c r="S31661" s="108"/>
      <c r="U31661" s="108"/>
      <c r="W31661" s="108"/>
      <c r="Y31661" s="108"/>
      <c r="AA31661" s="108"/>
      <c r="AC31661" s="108"/>
    </row>
    <row r="31662" spans="19:29" x14ac:dyDescent="0.25">
      <c r="S31662" s="109"/>
      <c r="U31662" s="109"/>
      <c r="W31662" s="109"/>
      <c r="Y31662" s="109"/>
      <c r="AA31662" s="109"/>
      <c r="AC31662" s="109"/>
    </row>
    <row r="31663" spans="19:29" x14ac:dyDescent="0.25">
      <c r="S31663" s="108"/>
      <c r="U31663" s="108"/>
      <c r="W31663" s="108"/>
      <c r="Y31663" s="108"/>
      <c r="AA31663" s="108"/>
      <c r="AC31663" s="108"/>
    </row>
    <row r="31664" spans="19:29" x14ac:dyDescent="0.25">
      <c r="S31664" s="108"/>
      <c r="U31664" s="108"/>
      <c r="W31664" s="108"/>
      <c r="Y31664" s="108"/>
      <c r="AA31664" s="108"/>
      <c r="AC31664" s="108"/>
    </row>
    <row r="31665" spans="19:29" x14ac:dyDescent="0.25">
      <c r="S31665" s="109"/>
      <c r="U31665" s="109"/>
      <c r="W31665" s="109"/>
      <c r="Y31665" s="109"/>
      <c r="AA31665" s="109"/>
      <c r="AC31665" s="109"/>
    </row>
    <row r="31666" spans="19:29" x14ac:dyDescent="0.25">
      <c r="S31666" s="108"/>
      <c r="U31666" s="108"/>
      <c r="W31666" s="108"/>
      <c r="Y31666" s="108"/>
      <c r="AA31666" s="108"/>
      <c r="AC31666" s="108"/>
    </row>
    <row r="31667" spans="19:29" x14ac:dyDescent="0.25">
      <c r="S31667" s="109"/>
      <c r="U31667" s="109"/>
      <c r="W31667" s="109"/>
      <c r="Y31667" s="109"/>
      <c r="AA31667" s="109"/>
      <c r="AC31667" s="109"/>
    </row>
    <row r="31668" spans="19:29" x14ac:dyDescent="0.25">
      <c r="S31668" s="108"/>
      <c r="U31668" s="108"/>
      <c r="W31668" s="108"/>
      <c r="Y31668" s="108"/>
      <c r="AA31668" s="108"/>
      <c r="AC31668" s="108"/>
    </row>
    <row r="31669" spans="19:29" x14ac:dyDescent="0.25">
      <c r="S31669" s="108"/>
      <c r="U31669" s="108"/>
      <c r="W31669" s="108"/>
      <c r="Y31669" s="108"/>
      <c r="AA31669" s="108"/>
      <c r="AC31669" s="108"/>
    </row>
    <row r="31670" spans="19:29" x14ac:dyDescent="0.25">
      <c r="S31670" s="108"/>
      <c r="U31670" s="108"/>
      <c r="W31670" s="108"/>
      <c r="Y31670" s="108"/>
      <c r="AA31670" s="108"/>
      <c r="AC31670" s="108"/>
    </row>
    <row r="31671" spans="19:29" x14ac:dyDescent="0.25">
      <c r="S31671" s="110"/>
      <c r="U31671" s="110"/>
      <c r="W31671" s="110"/>
      <c r="Y31671" s="110"/>
      <c r="AA31671" s="110"/>
      <c r="AC31671" s="110"/>
    </row>
    <row r="31672" spans="19:29" x14ac:dyDescent="0.25">
      <c r="S31672" s="110"/>
      <c r="U31672" s="110"/>
      <c r="W31672" s="110"/>
      <c r="Y31672" s="110"/>
      <c r="AA31672" s="110"/>
      <c r="AC31672" s="110"/>
    </row>
    <row r="31673" spans="19:29" x14ac:dyDescent="0.25">
      <c r="S31673" s="110"/>
      <c r="U31673" s="110"/>
      <c r="W31673" s="110"/>
      <c r="Y31673" s="110"/>
      <c r="AA31673" s="110"/>
      <c r="AC31673" s="110"/>
    </row>
    <row r="31674" spans="19:29" x14ac:dyDescent="0.25">
      <c r="S31674" s="110"/>
      <c r="U31674" s="110"/>
      <c r="W31674" s="110"/>
      <c r="Y31674" s="110"/>
      <c r="AA31674" s="110"/>
      <c r="AC31674" s="110"/>
    </row>
    <row r="31675" spans="19:29" x14ac:dyDescent="0.25">
      <c r="S31675" s="111"/>
      <c r="U31675" s="111"/>
      <c r="W31675" s="111"/>
      <c r="Y31675" s="111"/>
      <c r="AA31675" s="111"/>
      <c r="AC31675" s="111"/>
    </row>
    <row r="31676" spans="19:29" x14ac:dyDescent="0.25">
      <c r="S31676" s="107"/>
      <c r="U31676" s="107"/>
      <c r="W31676" s="107"/>
      <c r="Y31676" s="107"/>
      <c r="AA31676" s="107"/>
      <c r="AC31676" s="107"/>
    </row>
    <row r="31677" spans="19:29" x14ac:dyDescent="0.25">
      <c r="S31677" s="108"/>
      <c r="U31677" s="108"/>
      <c r="W31677" s="108"/>
      <c r="Y31677" s="108"/>
      <c r="AA31677" s="108"/>
      <c r="AC31677" s="108"/>
    </row>
    <row r="31678" spans="19:29" x14ac:dyDescent="0.25">
      <c r="S31678" s="108"/>
      <c r="U31678" s="108"/>
      <c r="W31678" s="108"/>
      <c r="Y31678" s="108"/>
      <c r="AA31678" s="108"/>
      <c r="AC31678" s="108"/>
    </row>
    <row r="31679" spans="19:29" x14ac:dyDescent="0.25">
      <c r="S31679" s="109"/>
      <c r="U31679" s="109"/>
      <c r="W31679" s="109"/>
      <c r="Y31679" s="109"/>
      <c r="AA31679" s="109"/>
      <c r="AC31679" s="109"/>
    </row>
    <row r="31680" spans="19:29" x14ac:dyDescent="0.25">
      <c r="S31680" s="108"/>
      <c r="U31680" s="108"/>
      <c r="W31680" s="108"/>
      <c r="Y31680" s="108"/>
      <c r="AA31680" s="108"/>
      <c r="AC31680" s="108"/>
    </row>
    <row r="31681" spans="19:29" x14ac:dyDescent="0.25">
      <c r="S31681" s="108"/>
      <c r="U31681" s="108"/>
      <c r="W31681" s="108"/>
      <c r="Y31681" s="108"/>
      <c r="AA31681" s="108"/>
      <c r="AC31681" s="108"/>
    </row>
    <row r="31682" spans="19:29" x14ac:dyDescent="0.25">
      <c r="S31682" s="109"/>
      <c r="U31682" s="109"/>
      <c r="W31682" s="109"/>
      <c r="Y31682" s="109"/>
      <c r="AA31682" s="109"/>
      <c r="AC31682" s="109"/>
    </row>
    <row r="31683" spans="19:29" x14ac:dyDescent="0.25">
      <c r="S31683" s="108"/>
      <c r="U31683" s="108"/>
      <c r="W31683" s="108"/>
      <c r="Y31683" s="108"/>
      <c r="AA31683" s="108"/>
      <c r="AC31683" s="108"/>
    </row>
    <row r="31684" spans="19:29" x14ac:dyDescent="0.25">
      <c r="S31684" s="109"/>
      <c r="U31684" s="109"/>
      <c r="W31684" s="109"/>
      <c r="Y31684" s="109"/>
      <c r="AA31684" s="109"/>
      <c r="AC31684" s="109"/>
    </row>
    <row r="31685" spans="19:29" x14ac:dyDescent="0.25">
      <c r="S31685" s="108"/>
      <c r="U31685" s="108"/>
      <c r="W31685" s="108"/>
      <c r="Y31685" s="108"/>
      <c r="AA31685" s="108"/>
      <c r="AC31685" s="108"/>
    </row>
    <row r="31686" spans="19:29" x14ac:dyDescent="0.25">
      <c r="S31686" s="108"/>
      <c r="U31686" s="108"/>
      <c r="W31686" s="108"/>
      <c r="Y31686" s="108"/>
      <c r="AA31686" s="108"/>
      <c r="AC31686" s="108"/>
    </row>
    <row r="31687" spans="19:29" x14ac:dyDescent="0.25">
      <c r="S31687" s="108"/>
      <c r="U31687" s="108"/>
      <c r="W31687" s="108"/>
      <c r="Y31687" s="108"/>
      <c r="AA31687" s="108"/>
      <c r="AC31687" s="108"/>
    </row>
    <row r="31688" spans="19:29" x14ac:dyDescent="0.25">
      <c r="S31688" s="110"/>
      <c r="U31688" s="110"/>
      <c r="W31688" s="110"/>
      <c r="Y31688" s="110"/>
      <c r="AA31688" s="110"/>
      <c r="AC31688" s="110"/>
    </row>
    <row r="31689" spans="19:29" x14ac:dyDescent="0.25">
      <c r="S31689" s="110"/>
      <c r="U31689" s="110"/>
      <c r="W31689" s="110"/>
      <c r="Y31689" s="110"/>
      <c r="AA31689" s="110"/>
      <c r="AC31689" s="110"/>
    </row>
    <row r="31690" spans="19:29" x14ac:dyDescent="0.25">
      <c r="S31690" s="110"/>
      <c r="U31690" s="110"/>
      <c r="W31690" s="110"/>
      <c r="Y31690" s="110"/>
      <c r="AA31690" s="110"/>
      <c r="AC31690" s="110"/>
    </row>
    <row r="31691" spans="19:29" x14ac:dyDescent="0.25">
      <c r="S31691" s="110"/>
      <c r="U31691" s="110"/>
      <c r="W31691" s="110"/>
      <c r="Y31691" s="110"/>
      <c r="AA31691" s="110"/>
      <c r="AC31691" s="110"/>
    </row>
    <row r="31692" spans="19:29" x14ac:dyDescent="0.25">
      <c r="S31692" s="111"/>
      <c r="U31692" s="111"/>
      <c r="W31692" s="111"/>
      <c r="Y31692" s="111"/>
      <c r="AA31692" s="111"/>
      <c r="AC31692" s="111"/>
    </row>
    <row r="31693" spans="19:29" x14ac:dyDescent="0.25">
      <c r="S31693" s="107"/>
      <c r="U31693" s="107"/>
      <c r="W31693" s="107"/>
      <c r="Y31693" s="107"/>
      <c r="AA31693" s="107"/>
      <c r="AC31693" s="107"/>
    </row>
    <row r="31694" spans="19:29" x14ac:dyDescent="0.25">
      <c r="S31694" s="108"/>
      <c r="U31694" s="108"/>
      <c r="W31694" s="108"/>
      <c r="Y31694" s="108"/>
      <c r="AA31694" s="108"/>
      <c r="AC31694" s="108"/>
    </row>
    <row r="31695" spans="19:29" x14ac:dyDescent="0.25">
      <c r="S31695" s="108"/>
      <c r="U31695" s="108"/>
      <c r="W31695" s="108"/>
      <c r="Y31695" s="108"/>
      <c r="AA31695" s="108"/>
      <c r="AC31695" s="108"/>
    </row>
    <row r="31696" spans="19:29" x14ac:dyDescent="0.25">
      <c r="S31696" s="109"/>
      <c r="U31696" s="109"/>
      <c r="W31696" s="109"/>
      <c r="Y31696" s="109"/>
      <c r="AA31696" s="109"/>
      <c r="AC31696" s="109"/>
    </row>
    <row r="31697" spans="19:29" x14ac:dyDescent="0.25">
      <c r="S31697" s="108"/>
      <c r="U31697" s="108"/>
      <c r="W31697" s="108"/>
      <c r="Y31697" s="108"/>
      <c r="AA31697" s="108"/>
      <c r="AC31697" s="108"/>
    </row>
    <row r="31698" spans="19:29" x14ac:dyDescent="0.25">
      <c r="S31698" s="108"/>
      <c r="U31698" s="108"/>
      <c r="W31698" s="108"/>
      <c r="Y31698" s="108"/>
      <c r="AA31698" s="108"/>
      <c r="AC31698" s="108"/>
    </row>
    <row r="31699" spans="19:29" x14ac:dyDescent="0.25">
      <c r="S31699" s="109"/>
      <c r="U31699" s="109"/>
      <c r="W31699" s="109"/>
      <c r="Y31699" s="109"/>
      <c r="AA31699" s="109"/>
      <c r="AC31699" s="109"/>
    </row>
    <row r="31700" spans="19:29" x14ac:dyDescent="0.25">
      <c r="S31700" s="108"/>
      <c r="U31700" s="108"/>
      <c r="W31700" s="108"/>
      <c r="Y31700" s="108"/>
      <c r="AA31700" s="108"/>
      <c r="AC31700" s="108"/>
    </row>
    <row r="31701" spans="19:29" x14ac:dyDescent="0.25">
      <c r="S31701" s="109"/>
      <c r="U31701" s="109"/>
      <c r="W31701" s="109"/>
      <c r="Y31701" s="109"/>
      <c r="AA31701" s="109"/>
      <c r="AC31701" s="109"/>
    </row>
    <row r="31702" spans="19:29" x14ac:dyDescent="0.25">
      <c r="S31702" s="108"/>
      <c r="U31702" s="108"/>
      <c r="W31702" s="108"/>
      <c r="Y31702" s="108"/>
      <c r="AA31702" s="108"/>
      <c r="AC31702" s="108"/>
    </row>
    <row r="31703" spans="19:29" x14ac:dyDescent="0.25">
      <c r="S31703" s="108"/>
      <c r="U31703" s="108"/>
      <c r="W31703" s="108"/>
      <c r="Y31703" s="108"/>
      <c r="AA31703" s="108"/>
      <c r="AC31703" s="108"/>
    </row>
    <row r="31704" spans="19:29" x14ac:dyDescent="0.25">
      <c r="S31704" s="108"/>
      <c r="U31704" s="108"/>
      <c r="W31704" s="108"/>
      <c r="Y31704" s="108"/>
      <c r="AA31704" s="108"/>
      <c r="AC31704" s="108"/>
    </row>
    <row r="31705" spans="19:29" x14ac:dyDescent="0.25">
      <c r="S31705" s="110"/>
      <c r="U31705" s="110"/>
      <c r="W31705" s="110"/>
      <c r="Y31705" s="110"/>
      <c r="AA31705" s="110"/>
      <c r="AC31705" s="110"/>
    </row>
    <row r="31706" spans="19:29" x14ac:dyDescent="0.25">
      <c r="S31706" s="110"/>
      <c r="U31706" s="110"/>
      <c r="W31706" s="110"/>
      <c r="Y31706" s="110"/>
      <c r="AA31706" s="110"/>
      <c r="AC31706" s="110"/>
    </row>
    <row r="31707" spans="19:29" x14ac:dyDescent="0.25">
      <c r="S31707" s="110"/>
      <c r="U31707" s="110"/>
      <c r="W31707" s="110"/>
      <c r="Y31707" s="110"/>
      <c r="AA31707" s="110"/>
      <c r="AC31707" s="110"/>
    </row>
    <row r="31708" spans="19:29" x14ac:dyDescent="0.25">
      <c r="S31708" s="110"/>
      <c r="U31708" s="110"/>
      <c r="W31708" s="110"/>
      <c r="Y31708" s="110"/>
      <c r="AA31708" s="110"/>
      <c r="AC31708" s="110"/>
    </row>
    <row r="31709" spans="19:29" x14ac:dyDescent="0.25">
      <c r="S31709" s="111"/>
      <c r="U31709" s="111"/>
      <c r="W31709" s="111"/>
      <c r="Y31709" s="111"/>
      <c r="AA31709" s="111"/>
      <c r="AC31709" s="111"/>
    </row>
    <row r="31710" spans="19:29" x14ac:dyDescent="0.25">
      <c r="S31710" s="107"/>
      <c r="U31710" s="107"/>
      <c r="W31710" s="107"/>
      <c r="Y31710" s="107"/>
      <c r="AA31710" s="107"/>
      <c r="AC31710" s="107"/>
    </row>
    <row r="31711" spans="19:29" x14ac:dyDescent="0.25">
      <c r="S31711" s="108"/>
      <c r="U31711" s="108"/>
      <c r="W31711" s="108"/>
      <c r="Y31711" s="108"/>
      <c r="AA31711" s="108"/>
      <c r="AC31711" s="108"/>
    </row>
    <row r="31712" spans="19:29" x14ac:dyDescent="0.25">
      <c r="S31712" s="108"/>
      <c r="U31712" s="108"/>
      <c r="W31712" s="108"/>
      <c r="Y31712" s="108"/>
      <c r="AA31712" s="108"/>
      <c r="AC31712" s="108"/>
    </row>
    <row r="31713" spans="19:29" x14ac:dyDescent="0.25">
      <c r="S31713" s="109"/>
      <c r="U31713" s="109"/>
      <c r="W31713" s="109"/>
      <c r="Y31713" s="109"/>
      <c r="AA31713" s="109"/>
      <c r="AC31713" s="109"/>
    </row>
    <row r="31714" spans="19:29" x14ac:dyDescent="0.25">
      <c r="S31714" s="108"/>
      <c r="U31714" s="108"/>
      <c r="W31714" s="108"/>
      <c r="Y31714" s="108"/>
      <c r="AA31714" s="108"/>
      <c r="AC31714" s="108"/>
    </row>
    <row r="31715" spans="19:29" x14ac:dyDescent="0.25">
      <c r="S31715" s="108"/>
      <c r="U31715" s="108"/>
      <c r="W31715" s="108"/>
      <c r="Y31715" s="108"/>
      <c r="AA31715" s="108"/>
      <c r="AC31715" s="108"/>
    </row>
    <row r="31716" spans="19:29" x14ac:dyDescent="0.25">
      <c r="S31716" s="109"/>
      <c r="U31716" s="109"/>
      <c r="W31716" s="109"/>
      <c r="Y31716" s="109"/>
      <c r="AA31716" s="109"/>
      <c r="AC31716" s="109"/>
    </row>
    <row r="31717" spans="19:29" x14ac:dyDescent="0.25">
      <c r="S31717" s="108"/>
      <c r="U31717" s="108"/>
      <c r="W31717" s="108"/>
      <c r="Y31717" s="108"/>
      <c r="AA31717" s="108"/>
      <c r="AC31717" s="108"/>
    </row>
    <row r="31718" spans="19:29" x14ac:dyDescent="0.25">
      <c r="S31718" s="109"/>
      <c r="U31718" s="109"/>
      <c r="W31718" s="109"/>
      <c r="Y31718" s="109"/>
      <c r="AA31718" s="109"/>
      <c r="AC31718" s="109"/>
    </row>
    <row r="31719" spans="19:29" x14ac:dyDescent="0.25">
      <c r="S31719" s="108"/>
      <c r="U31719" s="108"/>
      <c r="W31719" s="108"/>
      <c r="Y31719" s="108"/>
      <c r="AA31719" s="108"/>
      <c r="AC31719" s="108"/>
    </row>
    <row r="31720" spans="19:29" x14ac:dyDescent="0.25">
      <c r="S31720" s="108"/>
      <c r="U31720" s="108"/>
      <c r="W31720" s="108"/>
      <c r="Y31720" s="108"/>
      <c r="AA31720" s="108"/>
      <c r="AC31720" s="108"/>
    </row>
    <row r="31721" spans="19:29" x14ac:dyDescent="0.25">
      <c r="S31721" s="108"/>
      <c r="U31721" s="108"/>
      <c r="W31721" s="108"/>
      <c r="Y31721" s="108"/>
      <c r="AA31721" s="108"/>
      <c r="AC31721" s="108"/>
    </row>
    <row r="31722" spans="19:29" x14ac:dyDescent="0.25">
      <c r="S31722" s="110"/>
      <c r="U31722" s="110"/>
      <c r="W31722" s="110"/>
      <c r="Y31722" s="110"/>
      <c r="AA31722" s="110"/>
      <c r="AC31722" s="110"/>
    </row>
    <row r="31723" spans="19:29" x14ac:dyDescent="0.25">
      <c r="S31723" s="110"/>
      <c r="U31723" s="110"/>
      <c r="W31723" s="110"/>
      <c r="Y31723" s="110"/>
      <c r="AA31723" s="110"/>
      <c r="AC31723" s="110"/>
    </row>
    <row r="31724" spans="19:29" x14ac:dyDescent="0.25">
      <c r="S31724" s="110"/>
      <c r="U31724" s="110"/>
      <c r="W31724" s="110"/>
      <c r="Y31724" s="110"/>
      <c r="AA31724" s="110"/>
      <c r="AC31724" s="110"/>
    </row>
    <row r="31725" spans="19:29" x14ac:dyDescent="0.25">
      <c r="S31725" s="110"/>
      <c r="U31725" s="110"/>
      <c r="W31725" s="110"/>
      <c r="Y31725" s="110"/>
      <c r="AA31725" s="110"/>
      <c r="AC31725" s="110"/>
    </row>
    <row r="31726" spans="19:29" x14ac:dyDescent="0.25">
      <c r="S31726" s="111"/>
      <c r="U31726" s="111"/>
      <c r="W31726" s="111"/>
      <c r="Y31726" s="111"/>
      <c r="AA31726" s="111"/>
      <c r="AC31726" s="111"/>
    </row>
    <row r="31727" spans="19:29" x14ac:dyDescent="0.25">
      <c r="S31727" s="107"/>
      <c r="U31727" s="107"/>
      <c r="W31727" s="107"/>
      <c r="Y31727" s="107"/>
      <c r="AA31727" s="107"/>
      <c r="AC31727" s="107"/>
    </row>
    <row r="31728" spans="19:29" x14ac:dyDescent="0.25">
      <c r="S31728" s="108"/>
      <c r="U31728" s="108"/>
      <c r="W31728" s="108"/>
      <c r="Y31728" s="108"/>
      <c r="AA31728" s="108"/>
      <c r="AC31728" s="108"/>
    </row>
    <row r="31729" spans="19:29" x14ac:dyDescent="0.25">
      <c r="S31729" s="108"/>
      <c r="U31729" s="108"/>
      <c r="W31729" s="108"/>
      <c r="Y31729" s="108"/>
      <c r="AA31729" s="108"/>
      <c r="AC31729" s="108"/>
    </row>
    <row r="31730" spans="19:29" x14ac:dyDescent="0.25">
      <c r="S31730" s="109"/>
      <c r="U31730" s="109"/>
      <c r="W31730" s="109"/>
      <c r="Y31730" s="109"/>
      <c r="AA31730" s="109"/>
      <c r="AC31730" s="109"/>
    </row>
    <row r="31731" spans="19:29" x14ac:dyDescent="0.25">
      <c r="S31731" s="108"/>
      <c r="U31731" s="108"/>
      <c r="W31731" s="108"/>
      <c r="Y31731" s="108"/>
      <c r="AA31731" s="108"/>
      <c r="AC31731" s="108"/>
    </row>
    <row r="31732" spans="19:29" x14ac:dyDescent="0.25">
      <c r="S31732" s="108"/>
      <c r="U31732" s="108"/>
      <c r="W31732" s="108"/>
      <c r="Y31732" s="108"/>
      <c r="AA31732" s="108"/>
      <c r="AC31732" s="108"/>
    </row>
    <row r="31733" spans="19:29" x14ac:dyDescent="0.25">
      <c r="S31733" s="109"/>
      <c r="U31733" s="109"/>
      <c r="W31733" s="109"/>
      <c r="Y31733" s="109"/>
      <c r="AA31733" s="109"/>
      <c r="AC31733" s="109"/>
    </row>
    <row r="31734" spans="19:29" x14ac:dyDescent="0.25">
      <c r="S31734" s="108"/>
      <c r="U31734" s="108"/>
      <c r="W31734" s="108"/>
      <c r="Y31734" s="108"/>
      <c r="AA31734" s="108"/>
      <c r="AC31734" s="108"/>
    </row>
    <row r="31735" spans="19:29" x14ac:dyDescent="0.25">
      <c r="S31735" s="109"/>
      <c r="U31735" s="109"/>
      <c r="W31735" s="109"/>
      <c r="Y31735" s="109"/>
      <c r="AA31735" s="109"/>
      <c r="AC31735" s="109"/>
    </row>
    <row r="31736" spans="19:29" x14ac:dyDescent="0.25">
      <c r="S31736" s="108"/>
      <c r="U31736" s="108"/>
      <c r="W31736" s="108"/>
      <c r="Y31736" s="108"/>
      <c r="AA31736" s="108"/>
      <c r="AC31736" s="108"/>
    </row>
    <row r="31737" spans="19:29" x14ac:dyDescent="0.25">
      <c r="S31737" s="108"/>
      <c r="U31737" s="108"/>
      <c r="W31737" s="108"/>
      <c r="Y31737" s="108"/>
      <c r="AA31737" s="108"/>
      <c r="AC31737" s="108"/>
    </row>
    <row r="31738" spans="19:29" x14ac:dyDescent="0.25">
      <c r="S31738" s="108"/>
      <c r="U31738" s="108"/>
      <c r="W31738" s="108"/>
      <c r="Y31738" s="108"/>
      <c r="AA31738" s="108"/>
      <c r="AC31738" s="108"/>
    </row>
    <row r="31739" spans="19:29" x14ac:dyDescent="0.25">
      <c r="S31739" s="110"/>
      <c r="U31739" s="110"/>
      <c r="W31739" s="110"/>
      <c r="Y31739" s="110"/>
      <c r="AA31739" s="110"/>
      <c r="AC31739" s="110"/>
    </row>
    <row r="31740" spans="19:29" x14ac:dyDescent="0.25">
      <c r="S31740" s="110"/>
      <c r="U31740" s="110"/>
      <c r="W31740" s="110"/>
      <c r="Y31740" s="110"/>
      <c r="AA31740" s="110"/>
      <c r="AC31740" s="110"/>
    </row>
    <row r="31741" spans="19:29" x14ac:dyDescent="0.25">
      <c r="S31741" s="110"/>
      <c r="U31741" s="110"/>
      <c r="W31741" s="110"/>
      <c r="Y31741" s="110"/>
      <c r="AA31741" s="110"/>
      <c r="AC31741" s="110"/>
    </row>
    <row r="31742" spans="19:29" x14ac:dyDescent="0.25">
      <c r="S31742" s="110"/>
      <c r="U31742" s="110"/>
      <c r="W31742" s="110"/>
      <c r="Y31742" s="110"/>
      <c r="AA31742" s="110"/>
      <c r="AC31742" s="110"/>
    </row>
    <row r="31743" spans="19:29" x14ac:dyDescent="0.25">
      <c r="S31743" s="111"/>
      <c r="U31743" s="111"/>
      <c r="W31743" s="111"/>
      <c r="Y31743" s="111"/>
      <c r="AA31743" s="111"/>
      <c r="AC31743" s="111"/>
    </row>
    <row r="31744" spans="19:29" x14ac:dyDescent="0.25">
      <c r="S31744" s="107"/>
      <c r="U31744" s="107"/>
      <c r="W31744" s="107"/>
      <c r="Y31744" s="107"/>
      <c r="AA31744" s="107"/>
      <c r="AC31744" s="107"/>
    </row>
    <row r="31745" spans="19:29" x14ac:dyDescent="0.25">
      <c r="S31745" s="108"/>
      <c r="U31745" s="108"/>
      <c r="W31745" s="108"/>
      <c r="Y31745" s="108"/>
      <c r="AA31745" s="108"/>
      <c r="AC31745" s="108"/>
    </row>
    <row r="31746" spans="19:29" x14ac:dyDescent="0.25">
      <c r="S31746" s="108"/>
      <c r="U31746" s="108"/>
      <c r="W31746" s="108"/>
      <c r="Y31746" s="108"/>
      <c r="AA31746" s="108"/>
      <c r="AC31746" s="108"/>
    </row>
    <row r="31747" spans="19:29" x14ac:dyDescent="0.25">
      <c r="S31747" s="109"/>
      <c r="U31747" s="109"/>
      <c r="W31747" s="109"/>
      <c r="Y31747" s="109"/>
      <c r="AA31747" s="109"/>
      <c r="AC31747" s="109"/>
    </row>
    <row r="31748" spans="19:29" x14ac:dyDescent="0.25">
      <c r="S31748" s="108"/>
      <c r="U31748" s="108"/>
      <c r="W31748" s="108"/>
      <c r="Y31748" s="108"/>
      <c r="AA31748" s="108"/>
      <c r="AC31748" s="108"/>
    </row>
    <row r="31749" spans="19:29" x14ac:dyDescent="0.25">
      <c r="S31749" s="108"/>
      <c r="U31749" s="108"/>
      <c r="W31749" s="108"/>
      <c r="Y31749" s="108"/>
      <c r="AA31749" s="108"/>
      <c r="AC31749" s="108"/>
    </row>
    <row r="31750" spans="19:29" x14ac:dyDescent="0.25">
      <c r="S31750" s="109"/>
      <c r="U31750" s="109"/>
      <c r="W31750" s="109"/>
      <c r="Y31750" s="109"/>
      <c r="AA31750" s="109"/>
      <c r="AC31750" s="109"/>
    </row>
    <row r="31751" spans="19:29" x14ac:dyDescent="0.25">
      <c r="S31751" s="108"/>
      <c r="U31751" s="108"/>
      <c r="W31751" s="108"/>
      <c r="Y31751" s="108"/>
      <c r="AA31751" s="108"/>
      <c r="AC31751" s="108"/>
    </row>
    <row r="31752" spans="19:29" x14ac:dyDescent="0.25">
      <c r="S31752" s="109"/>
      <c r="U31752" s="109"/>
      <c r="W31752" s="109"/>
      <c r="Y31752" s="109"/>
      <c r="AA31752" s="109"/>
      <c r="AC31752" s="109"/>
    </row>
    <row r="31753" spans="19:29" x14ac:dyDescent="0.25">
      <c r="S31753" s="108"/>
      <c r="U31753" s="108"/>
      <c r="W31753" s="108"/>
      <c r="Y31753" s="108"/>
      <c r="AA31753" s="108"/>
      <c r="AC31753" s="108"/>
    </row>
    <row r="31754" spans="19:29" x14ac:dyDescent="0.25">
      <c r="S31754" s="108"/>
      <c r="U31754" s="108"/>
      <c r="W31754" s="108"/>
      <c r="Y31754" s="108"/>
      <c r="AA31754" s="108"/>
      <c r="AC31754" s="108"/>
    </row>
    <row r="31755" spans="19:29" x14ac:dyDescent="0.25">
      <c r="S31755" s="108"/>
      <c r="U31755" s="108"/>
      <c r="W31755" s="108"/>
      <c r="Y31755" s="108"/>
      <c r="AA31755" s="108"/>
      <c r="AC31755" s="108"/>
    </row>
    <row r="31756" spans="19:29" x14ac:dyDescent="0.25">
      <c r="S31756" s="110"/>
      <c r="U31756" s="110"/>
      <c r="W31756" s="110"/>
      <c r="Y31756" s="110"/>
      <c r="AA31756" s="110"/>
      <c r="AC31756" s="110"/>
    </row>
    <row r="31757" spans="19:29" x14ac:dyDescent="0.25">
      <c r="S31757" s="110"/>
      <c r="U31757" s="110"/>
      <c r="W31757" s="110"/>
      <c r="Y31757" s="110"/>
      <c r="AA31757" s="110"/>
      <c r="AC31757" s="110"/>
    </row>
    <row r="31758" spans="19:29" x14ac:dyDescent="0.25">
      <c r="S31758" s="110"/>
      <c r="U31758" s="110"/>
      <c r="W31758" s="110"/>
      <c r="Y31758" s="110"/>
      <c r="AA31758" s="110"/>
      <c r="AC31758" s="110"/>
    </row>
    <row r="31759" spans="19:29" x14ac:dyDescent="0.25">
      <c r="S31759" s="110"/>
      <c r="U31759" s="110"/>
      <c r="W31759" s="110"/>
      <c r="Y31759" s="110"/>
      <c r="AA31759" s="110"/>
      <c r="AC31759" s="110"/>
    </row>
    <row r="31760" spans="19:29" x14ac:dyDescent="0.25">
      <c r="S31760" s="111"/>
      <c r="U31760" s="111"/>
      <c r="W31760" s="111"/>
      <c r="Y31760" s="111"/>
      <c r="AA31760" s="111"/>
      <c r="AC31760" s="111"/>
    </row>
    <row r="31761" spans="19:29" x14ac:dyDescent="0.25">
      <c r="S31761" s="107"/>
      <c r="U31761" s="107"/>
      <c r="W31761" s="107"/>
      <c r="Y31761" s="107"/>
      <c r="AA31761" s="107"/>
      <c r="AC31761" s="107"/>
    </row>
    <row r="31762" spans="19:29" x14ac:dyDescent="0.25">
      <c r="S31762" s="108"/>
      <c r="U31762" s="108"/>
      <c r="W31762" s="108"/>
      <c r="Y31762" s="108"/>
      <c r="AA31762" s="108"/>
      <c r="AC31762" s="108"/>
    </row>
    <row r="31763" spans="19:29" x14ac:dyDescent="0.25">
      <c r="S31763" s="108"/>
      <c r="U31763" s="108"/>
      <c r="W31763" s="108"/>
      <c r="Y31763" s="108"/>
      <c r="AA31763" s="108"/>
      <c r="AC31763" s="108"/>
    </row>
    <row r="31764" spans="19:29" x14ac:dyDescent="0.25">
      <c r="S31764" s="109"/>
      <c r="U31764" s="109"/>
      <c r="W31764" s="109"/>
      <c r="Y31764" s="109"/>
      <c r="AA31764" s="109"/>
      <c r="AC31764" s="109"/>
    </row>
    <row r="31765" spans="19:29" x14ac:dyDescent="0.25">
      <c r="S31765" s="108"/>
      <c r="U31765" s="108"/>
      <c r="W31765" s="108"/>
      <c r="Y31765" s="108"/>
      <c r="AA31765" s="108"/>
      <c r="AC31765" s="108"/>
    </row>
    <row r="31766" spans="19:29" x14ac:dyDescent="0.25">
      <c r="S31766" s="108"/>
      <c r="U31766" s="108"/>
      <c r="W31766" s="108"/>
      <c r="Y31766" s="108"/>
      <c r="AA31766" s="108"/>
      <c r="AC31766" s="108"/>
    </row>
    <row r="31767" spans="19:29" x14ac:dyDescent="0.25">
      <c r="S31767" s="109"/>
      <c r="U31767" s="109"/>
      <c r="W31767" s="109"/>
      <c r="Y31767" s="109"/>
      <c r="AA31767" s="109"/>
      <c r="AC31767" s="109"/>
    </row>
    <row r="31768" spans="19:29" x14ac:dyDescent="0.25">
      <c r="S31768" s="108"/>
      <c r="U31768" s="108"/>
      <c r="W31768" s="108"/>
      <c r="Y31768" s="108"/>
      <c r="AA31768" s="108"/>
      <c r="AC31768" s="108"/>
    </row>
    <row r="31769" spans="19:29" x14ac:dyDescent="0.25">
      <c r="S31769" s="109"/>
      <c r="U31769" s="109"/>
      <c r="W31769" s="109"/>
      <c r="Y31769" s="109"/>
      <c r="AA31769" s="109"/>
      <c r="AC31769" s="109"/>
    </row>
    <row r="31770" spans="19:29" x14ac:dyDescent="0.25">
      <c r="S31770" s="108"/>
      <c r="U31770" s="108"/>
      <c r="W31770" s="108"/>
      <c r="Y31770" s="108"/>
      <c r="AA31770" s="108"/>
      <c r="AC31770" s="108"/>
    </row>
    <row r="31771" spans="19:29" x14ac:dyDescent="0.25">
      <c r="S31771" s="108"/>
      <c r="U31771" s="108"/>
      <c r="W31771" s="108"/>
      <c r="Y31771" s="108"/>
      <c r="AA31771" s="108"/>
      <c r="AC31771" s="108"/>
    </row>
    <row r="31772" spans="19:29" x14ac:dyDescent="0.25">
      <c r="S31772" s="108"/>
      <c r="U31772" s="108"/>
      <c r="W31772" s="108"/>
      <c r="Y31772" s="108"/>
      <c r="AA31772" s="108"/>
      <c r="AC31772" s="108"/>
    </row>
    <row r="31773" spans="19:29" x14ac:dyDescent="0.25">
      <c r="S31773" s="110"/>
      <c r="U31773" s="110"/>
      <c r="W31773" s="110"/>
      <c r="Y31773" s="110"/>
      <c r="AA31773" s="110"/>
      <c r="AC31773" s="110"/>
    </row>
    <row r="31774" spans="19:29" x14ac:dyDescent="0.25">
      <c r="S31774" s="110"/>
      <c r="U31774" s="110"/>
      <c r="W31774" s="110"/>
      <c r="Y31774" s="110"/>
      <c r="AA31774" s="110"/>
      <c r="AC31774" s="110"/>
    </row>
    <row r="31775" spans="19:29" x14ac:dyDescent="0.25">
      <c r="S31775" s="110"/>
      <c r="U31775" s="110"/>
      <c r="W31775" s="110"/>
      <c r="Y31775" s="110"/>
      <c r="AA31775" s="110"/>
      <c r="AC31775" s="110"/>
    </row>
    <row r="31776" spans="19:29" x14ac:dyDescent="0.25">
      <c r="S31776" s="110"/>
      <c r="U31776" s="110"/>
      <c r="W31776" s="110"/>
      <c r="Y31776" s="110"/>
      <c r="AA31776" s="110"/>
      <c r="AC31776" s="110"/>
    </row>
    <row r="31777" spans="19:29" x14ac:dyDescent="0.25">
      <c r="S31777" s="111"/>
      <c r="U31777" s="111"/>
      <c r="W31777" s="111"/>
      <c r="Y31777" s="111"/>
      <c r="AA31777" s="111"/>
      <c r="AC31777" s="111"/>
    </row>
    <row r="31778" spans="19:29" x14ac:dyDescent="0.25">
      <c r="S31778" s="107"/>
      <c r="U31778" s="107"/>
      <c r="W31778" s="107"/>
      <c r="Y31778" s="107"/>
      <c r="AA31778" s="107"/>
      <c r="AC31778" s="107"/>
    </row>
    <row r="31779" spans="19:29" x14ac:dyDescent="0.25">
      <c r="S31779" s="108"/>
      <c r="U31779" s="108"/>
      <c r="W31779" s="108"/>
      <c r="Y31779" s="108"/>
      <c r="AA31779" s="108"/>
      <c r="AC31779" s="108"/>
    </row>
    <row r="31780" spans="19:29" x14ac:dyDescent="0.25">
      <c r="S31780" s="108"/>
      <c r="U31780" s="108"/>
      <c r="W31780" s="108"/>
      <c r="Y31780" s="108"/>
      <c r="AA31780" s="108"/>
      <c r="AC31780" s="108"/>
    </row>
    <row r="31781" spans="19:29" x14ac:dyDescent="0.25">
      <c r="S31781" s="109"/>
      <c r="U31781" s="109"/>
      <c r="W31781" s="109"/>
      <c r="Y31781" s="109"/>
      <c r="AA31781" s="109"/>
      <c r="AC31781" s="109"/>
    </row>
    <row r="31782" spans="19:29" x14ac:dyDescent="0.25">
      <c r="S31782" s="108"/>
      <c r="U31782" s="108"/>
      <c r="W31782" s="108"/>
      <c r="Y31782" s="108"/>
      <c r="AA31782" s="108"/>
      <c r="AC31782" s="108"/>
    </row>
    <row r="31783" spans="19:29" x14ac:dyDescent="0.25">
      <c r="S31783" s="108"/>
      <c r="U31783" s="108"/>
      <c r="W31783" s="108"/>
      <c r="Y31783" s="108"/>
      <c r="AA31783" s="108"/>
      <c r="AC31783" s="108"/>
    </row>
    <row r="31784" spans="19:29" x14ac:dyDescent="0.25">
      <c r="S31784" s="109"/>
      <c r="U31784" s="109"/>
      <c r="W31784" s="109"/>
      <c r="Y31784" s="109"/>
      <c r="AA31784" s="109"/>
      <c r="AC31784" s="109"/>
    </row>
    <row r="31785" spans="19:29" x14ac:dyDescent="0.25">
      <c r="S31785" s="108"/>
      <c r="U31785" s="108"/>
      <c r="W31785" s="108"/>
      <c r="Y31785" s="108"/>
      <c r="AA31785" s="108"/>
      <c r="AC31785" s="108"/>
    </row>
    <row r="31786" spans="19:29" x14ac:dyDescent="0.25">
      <c r="S31786" s="109"/>
      <c r="U31786" s="109"/>
      <c r="W31786" s="109"/>
      <c r="Y31786" s="109"/>
      <c r="AA31786" s="109"/>
      <c r="AC31786" s="109"/>
    </row>
    <row r="31787" spans="19:29" x14ac:dyDescent="0.25">
      <c r="S31787" s="108"/>
      <c r="U31787" s="108"/>
      <c r="W31787" s="108"/>
      <c r="Y31787" s="108"/>
      <c r="AA31787" s="108"/>
      <c r="AC31787" s="108"/>
    </row>
    <row r="31788" spans="19:29" x14ac:dyDescent="0.25">
      <c r="S31788" s="108"/>
      <c r="U31788" s="108"/>
      <c r="W31788" s="108"/>
      <c r="Y31788" s="108"/>
      <c r="AA31788" s="108"/>
      <c r="AC31788" s="108"/>
    </row>
    <row r="31789" spans="19:29" x14ac:dyDescent="0.25">
      <c r="S31789" s="108"/>
      <c r="U31789" s="108"/>
      <c r="W31789" s="108"/>
      <c r="Y31789" s="108"/>
      <c r="AA31789" s="108"/>
      <c r="AC31789" s="108"/>
    </row>
    <row r="31790" spans="19:29" x14ac:dyDescent="0.25">
      <c r="S31790" s="110"/>
      <c r="U31790" s="110"/>
      <c r="W31790" s="110"/>
      <c r="Y31790" s="110"/>
      <c r="AA31790" s="110"/>
      <c r="AC31790" s="110"/>
    </row>
    <row r="31791" spans="19:29" x14ac:dyDescent="0.25">
      <c r="S31791" s="110"/>
      <c r="U31791" s="110"/>
      <c r="W31791" s="110"/>
      <c r="Y31791" s="110"/>
      <c r="AA31791" s="110"/>
      <c r="AC31791" s="110"/>
    </row>
    <row r="31792" spans="19:29" x14ac:dyDescent="0.25">
      <c r="S31792" s="110"/>
      <c r="U31792" s="110"/>
      <c r="W31792" s="110"/>
      <c r="Y31792" s="110"/>
      <c r="AA31792" s="110"/>
      <c r="AC31792" s="110"/>
    </row>
    <row r="31793" spans="19:29" x14ac:dyDescent="0.25">
      <c r="S31793" s="110"/>
      <c r="U31793" s="110"/>
      <c r="W31793" s="110"/>
      <c r="Y31793" s="110"/>
      <c r="AA31793" s="110"/>
      <c r="AC31793" s="110"/>
    </row>
    <row r="31794" spans="19:29" x14ac:dyDescent="0.25">
      <c r="S31794" s="111"/>
      <c r="U31794" s="111"/>
      <c r="W31794" s="111"/>
      <c r="Y31794" s="111"/>
      <c r="AA31794" s="111"/>
      <c r="AC31794" s="111"/>
    </row>
    <row r="31795" spans="19:29" x14ac:dyDescent="0.25">
      <c r="S31795" s="107"/>
      <c r="U31795" s="107"/>
      <c r="W31795" s="107"/>
      <c r="Y31795" s="107"/>
      <c r="AA31795" s="107"/>
      <c r="AC31795" s="107"/>
    </row>
    <row r="31796" spans="19:29" x14ac:dyDescent="0.25">
      <c r="S31796" s="108"/>
      <c r="U31796" s="108"/>
      <c r="W31796" s="108"/>
      <c r="Y31796" s="108"/>
      <c r="AA31796" s="108"/>
      <c r="AC31796" s="108"/>
    </row>
    <row r="31797" spans="19:29" x14ac:dyDescent="0.25">
      <c r="S31797" s="108"/>
      <c r="U31797" s="108"/>
      <c r="W31797" s="108"/>
      <c r="Y31797" s="108"/>
      <c r="AA31797" s="108"/>
      <c r="AC31797" s="108"/>
    </row>
    <row r="31798" spans="19:29" x14ac:dyDescent="0.25">
      <c r="S31798" s="109"/>
      <c r="U31798" s="109"/>
      <c r="W31798" s="109"/>
      <c r="Y31798" s="109"/>
      <c r="AA31798" s="109"/>
      <c r="AC31798" s="109"/>
    </row>
    <row r="31799" spans="19:29" x14ac:dyDescent="0.25">
      <c r="S31799" s="108"/>
      <c r="U31799" s="108"/>
      <c r="W31799" s="108"/>
      <c r="Y31799" s="108"/>
      <c r="AA31799" s="108"/>
      <c r="AC31799" s="108"/>
    </row>
    <row r="31800" spans="19:29" x14ac:dyDescent="0.25">
      <c r="S31800" s="108"/>
      <c r="U31800" s="108"/>
      <c r="W31800" s="108"/>
      <c r="Y31800" s="108"/>
      <c r="AA31800" s="108"/>
      <c r="AC31800" s="108"/>
    </row>
    <row r="31801" spans="19:29" x14ac:dyDescent="0.25">
      <c r="S31801" s="109"/>
      <c r="U31801" s="109"/>
      <c r="W31801" s="109"/>
      <c r="Y31801" s="109"/>
      <c r="AA31801" s="109"/>
      <c r="AC31801" s="109"/>
    </row>
    <row r="31802" spans="19:29" x14ac:dyDescent="0.25">
      <c r="S31802" s="108"/>
      <c r="U31802" s="108"/>
      <c r="W31802" s="108"/>
      <c r="Y31802" s="108"/>
      <c r="AA31802" s="108"/>
      <c r="AC31802" s="108"/>
    </row>
    <row r="31803" spans="19:29" x14ac:dyDescent="0.25">
      <c r="S31803" s="109"/>
      <c r="U31803" s="109"/>
      <c r="W31803" s="109"/>
      <c r="Y31803" s="109"/>
      <c r="AA31803" s="109"/>
      <c r="AC31803" s="109"/>
    </row>
    <row r="31804" spans="19:29" x14ac:dyDescent="0.25">
      <c r="S31804" s="108"/>
      <c r="U31804" s="108"/>
      <c r="W31804" s="108"/>
      <c r="Y31804" s="108"/>
      <c r="AA31804" s="108"/>
      <c r="AC31804" s="108"/>
    </row>
    <row r="31805" spans="19:29" x14ac:dyDescent="0.25">
      <c r="S31805" s="108"/>
      <c r="U31805" s="108"/>
      <c r="W31805" s="108"/>
      <c r="Y31805" s="108"/>
      <c r="AA31805" s="108"/>
      <c r="AC31805" s="108"/>
    </row>
    <row r="31806" spans="19:29" x14ac:dyDescent="0.25">
      <c r="S31806" s="108"/>
      <c r="U31806" s="108"/>
      <c r="W31806" s="108"/>
      <c r="Y31806" s="108"/>
      <c r="AA31806" s="108"/>
      <c r="AC31806" s="108"/>
    </row>
    <row r="31807" spans="19:29" x14ac:dyDescent="0.25">
      <c r="S31807" s="110"/>
      <c r="U31807" s="110"/>
      <c r="W31807" s="110"/>
      <c r="Y31807" s="110"/>
      <c r="AA31807" s="110"/>
      <c r="AC31807" s="110"/>
    </row>
    <row r="31808" spans="19:29" x14ac:dyDescent="0.25">
      <c r="S31808" s="110"/>
      <c r="U31808" s="110"/>
      <c r="W31808" s="110"/>
      <c r="Y31808" s="110"/>
      <c r="AA31808" s="110"/>
      <c r="AC31808" s="110"/>
    </row>
    <row r="31809" spans="19:29" x14ac:dyDescent="0.25">
      <c r="S31809" s="110"/>
      <c r="U31809" s="110"/>
      <c r="W31809" s="110"/>
      <c r="Y31809" s="110"/>
      <c r="AA31809" s="110"/>
      <c r="AC31809" s="110"/>
    </row>
    <row r="31810" spans="19:29" x14ac:dyDescent="0.25">
      <c r="S31810" s="110"/>
      <c r="U31810" s="110"/>
      <c r="W31810" s="110"/>
      <c r="Y31810" s="110"/>
      <c r="AA31810" s="110"/>
      <c r="AC31810" s="110"/>
    </row>
    <row r="31811" spans="19:29" x14ac:dyDescent="0.25">
      <c r="S31811" s="111"/>
      <c r="U31811" s="111"/>
      <c r="W31811" s="111"/>
      <c r="Y31811" s="111"/>
      <c r="AA31811" s="111"/>
      <c r="AC31811" s="111"/>
    </row>
    <row r="31812" spans="19:29" x14ac:dyDescent="0.25">
      <c r="S31812" s="107"/>
      <c r="U31812" s="107"/>
      <c r="W31812" s="107"/>
      <c r="Y31812" s="107"/>
      <c r="AA31812" s="107"/>
      <c r="AC31812" s="107"/>
    </row>
    <row r="31813" spans="19:29" x14ac:dyDescent="0.25">
      <c r="S31813" s="108"/>
      <c r="U31813" s="108"/>
      <c r="W31813" s="108"/>
      <c r="Y31813" s="108"/>
      <c r="AA31813" s="108"/>
      <c r="AC31813" s="108"/>
    </row>
    <row r="31814" spans="19:29" x14ac:dyDescent="0.25">
      <c r="S31814" s="108"/>
      <c r="U31814" s="108"/>
      <c r="W31814" s="108"/>
      <c r="Y31814" s="108"/>
      <c r="AA31814" s="108"/>
      <c r="AC31814" s="108"/>
    </row>
    <row r="31815" spans="19:29" x14ac:dyDescent="0.25">
      <c r="S31815" s="109"/>
      <c r="U31815" s="109"/>
      <c r="W31815" s="109"/>
      <c r="Y31815" s="109"/>
      <c r="AA31815" s="109"/>
      <c r="AC31815" s="109"/>
    </row>
    <row r="31816" spans="19:29" x14ac:dyDescent="0.25">
      <c r="S31816" s="108"/>
      <c r="U31816" s="108"/>
      <c r="W31816" s="108"/>
      <c r="Y31816" s="108"/>
      <c r="AA31816" s="108"/>
      <c r="AC31816" s="108"/>
    </row>
    <row r="31817" spans="19:29" x14ac:dyDescent="0.25">
      <c r="S31817" s="108"/>
      <c r="U31817" s="108"/>
      <c r="W31817" s="108"/>
      <c r="Y31817" s="108"/>
      <c r="AA31817" s="108"/>
      <c r="AC31817" s="108"/>
    </row>
    <row r="31818" spans="19:29" x14ac:dyDescent="0.25">
      <c r="S31818" s="109"/>
      <c r="U31818" s="109"/>
      <c r="W31818" s="109"/>
      <c r="Y31818" s="109"/>
      <c r="AA31818" s="109"/>
      <c r="AC31818" s="109"/>
    </row>
    <row r="31819" spans="19:29" x14ac:dyDescent="0.25">
      <c r="S31819" s="108"/>
      <c r="U31819" s="108"/>
      <c r="W31819" s="108"/>
      <c r="Y31819" s="108"/>
      <c r="AA31819" s="108"/>
      <c r="AC31819" s="108"/>
    </row>
    <row r="31820" spans="19:29" x14ac:dyDescent="0.25">
      <c r="S31820" s="109"/>
      <c r="U31820" s="109"/>
      <c r="W31820" s="109"/>
      <c r="Y31820" s="109"/>
      <c r="AA31820" s="109"/>
      <c r="AC31820" s="109"/>
    </row>
    <row r="31821" spans="19:29" x14ac:dyDescent="0.25">
      <c r="S31821" s="108"/>
      <c r="U31821" s="108"/>
      <c r="W31821" s="108"/>
      <c r="Y31821" s="108"/>
      <c r="AA31821" s="108"/>
      <c r="AC31821" s="108"/>
    </row>
    <row r="31822" spans="19:29" x14ac:dyDescent="0.25">
      <c r="S31822" s="108"/>
      <c r="U31822" s="108"/>
      <c r="W31822" s="108"/>
      <c r="Y31822" s="108"/>
      <c r="AA31822" s="108"/>
      <c r="AC31822" s="108"/>
    </row>
    <row r="31823" spans="19:29" x14ac:dyDescent="0.25">
      <c r="S31823" s="108"/>
      <c r="U31823" s="108"/>
      <c r="W31823" s="108"/>
      <c r="Y31823" s="108"/>
      <c r="AA31823" s="108"/>
      <c r="AC31823" s="108"/>
    </row>
    <row r="31824" spans="19:29" x14ac:dyDescent="0.25">
      <c r="S31824" s="110"/>
      <c r="U31824" s="110"/>
      <c r="W31824" s="110"/>
      <c r="Y31824" s="110"/>
      <c r="AA31824" s="110"/>
      <c r="AC31824" s="110"/>
    </row>
    <row r="31825" spans="19:29" x14ac:dyDescent="0.25">
      <c r="S31825" s="110"/>
      <c r="U31825" s="110"/>
      <c r="W31825" s="110"/>
      <c r="Y31825" s="110"/>
      <c r="AA31825" s="110"/>
      <c r="AC31825" s="110"/>
    </row>
    <row r="31826" spans="19:29" x14ac:dyDescent="0.25">
      <c r="S31826" s="110"/>
      <c r="U31826" s="110"/>
      <c r="W31826" s="110"/>
      <c r="Y31826" s="110"/>
      <c r="AA31826" s="110"/>
      <c r="AC31826" s="110"/>
    </row>
    <row r="31827" spans="19:29" x14ac:dyDescent="0.25">
      <c r="S31827" s="110"/>
      <c r="U31827" s="110"/>
      <c r="W31827" s="110"/>
      <c r="Y31827" s="110"/>
      <c r="AA31827" s="110"/>
      <c r="AC31827" s="110"/>
    </row>
    <row r="31828" spans="19:29" x14ac:dyDescent="0.25">
      <c r="S31828" s="111"/>
      <c r="U31828" s="111"/>
      <c r="W31828" s="111"/>
      <c r="Y31828" s="111"/>
      <c r="AA31828" s="111"/>
      <c r="AC31828" s="111"/>
    </row>
    <row r="31829" spans="19:29" x14ac:dyDescent="0.25">
      <c r="S31829" s="107"/>
      <c r="U31829" s="107"/>
      <c r="W31829" s="107"/>
      <c r="Y31829" s="107"/>
      <c r="AA31829" s="107"/>
      <c r="AC31829" s="107"/>
    </row>
    <row r="31830" spans="19:29" x14ac:dyDescent="0.25">
      <c r="S31830" s="108"/>
      <c r="U31830" s="108"/>
      <c r="W31830" s="108"/>
      <c r="Y31830" s="108"/>
      <c r="AA31830" s="108"/>
      <c r="AC31830" s="108"/>
    </row>
    <row r="31831" spans="19:29" x14ac:dyDescent="0.25">
      <c r="S31831" s="108"/>
      <c r="U31831" s="108"/>
      <c r="W31831" s="108"/>
      <c r="Y31831" s="108"/>
      <c r="AA31831" s="108"/>
      <c r="AC31831" s="108"/>
    </row>
    <row r="31832" spans="19:29" x14ac:dyDescent="0.25">
      <c r="S31832" s="109"/>
      <c r="U31832" s="109"/>
      <c r="W31832" s="109"/>
      <c r="Y31832" s="109"/>
      <c r="AA31832" s="109"/>
      <c r="AC31832" s="109"/>
    </row>
    <row r="31833" spans="19:29" x14ac:dyDescent="0.25">
      <c r="S31833" s="108"/>
      <c r="U31833" s="108"/>
      <c r="W31833" s="108"/>
      <c r="Y31833" s="108"/>
      <c r="AA31833" s="108"/>
      <c r="AC31833" s="108"/>
    </row>
    <row r="31834" spans="19:29" x14ac:dyDescent="0.25">
      <c r="S31834" s="108"/>
      <c r="U31834" s="108"/>
      <c r="W31834" s="108"/>
      <c r="Y31834" s="108"/>
      <c r="AA31834" s="108"/>
      <c r="AC31834" s="108"/>
    </row>
    <row r="31835" spans="19:29" x14ac:dyDescent="0.25">
      <c r="S31835" s="109"/>
      <c r="U31835" s="109"/>
      <c r="W31835" s="109"/>
      <c r="Y31835" s="109"/>
      <c r="AA31835" s="109"/>
      <c r="AC31835" s="109"/>
    </row>
    <row r="31836" spans="19:29" x14ac:dyDescent="0.25">
      <c r="S31836" s="108"/>
      <c r="U31836" s="108"/>
      <c r="W31836" s="108"/>
      <c r="Y31836" s="108"/>
      <c r="AA31836" s="108"/>
      <c r="AC31836" s="108"/>
    </row>
    <row r="31837" spans="19:29" x14ac:dyDescent="0.25">
      <c r="S31837" s="109"/>
      <c r="U31837" s="109"/>
      <c r="W31837" s="109"/>
      <c r="Y31837" s="109"/>
      <c r="AA31837" s="109"/>
      <c r="AC31837" s="109"/>
    </row>
    <row r="31838" spans="19:29" x14ac:dyDescent="0.25">
      <c r="S31838" s="108"/>
      <c r="U31838" s="108"/>
      <c r="W31838" s="108"/>
      <c r="Y31838" s="108"/>
      <c r="AA31838" s="108"/>
      <c r="AC31838" s="108"/>
    </row>
    <row r="31839" spans="19:29" x14ac:dyDescent="0.25">
      <c r="S31839" s="108"/>
      <c r="U31839" s="108"/>
      <c r="W31839" s="108"/>
      <c r="Y31839" s="108"/>
      <c r="AA31839" s="108"/>
      <c r="AC31839" s="108"/>
    </row>
    <row r="31840" spans="19:29" x14ac:dyDescent="0.25">
      <c r="S31840" s="108"/>
      <c r="U31840" s="108"/>
      <c r="W31840" s="108"/>
      <c r="Y31840" s="108"/>
      <c r="AA31840" s="108"/>
      <c r="AC31840" s="108"/>
    </row>
    <row r="31841" spans="19:29" x14ac:dyDescent="0.25">
      <c r="S31841" s="110"/>
      <c r="U31841" s="110"/>
      <c r="W31841" s="110"/>
      <c r="Y31841" s="110"/>
      <c r="AA31841" s="110"/>
      <c r="AC31841" s="110"/>
    </row>
    <row r="31842" spans="19:29" x14ac:dyDescent="0.25">
      <c r="S31842" s="110"/>
      <c r="U31842" s="110"/>
      <c r="W31842" s="110"/>
      <c r="Y31842" s="110"/>
      <c r="AA31842" s="110"/>
      <c r="AC31842" s="110"/>
    </row>
    <row r="31843" spans="19:29" x14ac:dyDescent="0.25">
      <c r="S31843" s="110"/>
      <c r="U31843" s="110"/>
      <c r="W31843" s="110"/>
      <c r="Y31843" s="110"/>
      <c r="AA31843" s="110"/>
      <c r="AC31843" s="110"/>
    </row>
    <row r="31844" spans="19:29" x14ac:dyDescent="0.25">
      <c r="S31844" s="110"/>
      <c r="U31844" s="110"/>
      <c r="W31844" s="110"/>
      <c r="Y31844" s="110"/>
      <c r="AA31844" s="110"/>
      <c r="AC31844" s="110"/>
    </row>
    <row r="31845" spans="19:29" x14ac:dyDescent="0.25">
      <c r="S31845" s="111"/>
      <c r="U31845" s="111"/>
      <c r="W31845" s="111"/>
      <c r="Y31845" s="111"/>
      <c r="AA31845" s="111"/>
      <c r="AC31845" s="111"/>
    </row>
    <row r="31846" spans="19:29" x14ac:dyDescent="0.25">
      <c r="S31846" s="107"/>
      <c r="U31846" s="107"/>
      <c r="W31846" s="107"/>
      <c r="Y31846" s="107"/>
      <c r="AA31846" s="107"/>
      <c r="AC31846" s="107"/>
    </row>
    <row r="31847" spans="19:29" x14ac:dyDescent="0.25">
      <c r="S31847" s="108"/>
      <c r="U31847" s="108"/>
      <c r="W31847" s="108"/>
      <c r="Y31847" s="108"/>
      <c r="AA31847" s="108"/>
      <c r="AC31847" s="108"/>
    </row>
    <row r="31848" spans="19:29" x14ac:dyDescent="0.25">
      <c r="S31848" s="108"/>
      <c r="U31848" s="108"/>
      <c r="W31848" s="108"/>
      <c r="Y31848" s="108"/>
      <c r="AA31848" s="108"/>
      <c r="AC31848" s="108"/>
    </row>
    <row r="31849" spans="19:29" x14ac:dyDescent="0.25">
      <c r="S31849" s="109"/>
      <c r="U31849" s="109"/>
      <c r="W31849" s="109"/>
      <c r="Y31849" s="109"/>
      <c r="AA31849" s="109"/>
      <c r="AC31849" s="109"/>
    </row>
    <row r="31850" spans="19:29" x14ac:dyDescent="0.25">
      <c r="S31850" s="108"/>
      <c r="U31850" s="108"/>
      <c r="W31850" s="108"/>
      <c r="Y31850" s="108"/>
      <c r="AA31850" s="108"/>
      <c r="AC31850" s="108"/>
    </row>
    <row r="31851" spans="19:29" x14ac:dyDescent="0.25">
      <c r="S31851" s="108"/>
      <c r="U31851" s="108"/>
      <c r="W31851" s="108"/>
      <c r="Y31851" s="108"/>
      <c r="AA31851" s="108"/>
      <c r="AC31851" s="108"/>
    </row>
    <row r="31852" spans="19:29" x14ac:dyDescent="0.25">
      <c r="S31852" s="109"/>
      <c r="U31852" s="109"/>
      <c r="W31852" s="109"/>
      <c r="Y31852" s="109"/>
      <c r="AA31852" s="109"/>
      <c r="AC31852" s="109"/>
    </row>
    <row r="31853" spans="19:29" x14ac:dyDescent="0.25">
      <c r="S31853" s="108"/>
      <c r="U31853" s="108"/>
      <c r="W31853" s="108"/>
      <c r="Y31853" s="108"/>
      <c r="AA31853" s="108"/>
      <c r="AC31853" s="108"/>
    </row>
    <row r="31854" spans="19:29" x14ac:dyDescent="0.25">
      <c r="S31854" s="109"/>
      <c r="U31854" s="109"/>
      <c r="W31854" s="109"/>
      <c r="Y31854" s="109"/>
      <c r="AA31854" s="109"/>
      <c r="AC31854" s="109"/>
    </row>
    <row r="31855" spans="19:29" x14ac:dyDescent="0.25">
      <c r="S31855" s="108"/>
      <c r="U31855" s="108"/>
      <c r="W31855" s="108"/>
      <c r="Y31855" s="108"/>
      <c r="AA31855" s="108"/>
      <c r="AC31855" s="108"/>
    </row>
    <row r="31856" spans="19:29" x14ac:dyDescent="0.25">
      <c r="S31856" s="108"/>
      <c r="U31856" s="108"/>
      <c r="W31856" s="108"/>
      <c r="Y31856" s="108"/>
      <c r="AA31856" s="108"/>
      <c r="AC31856" s="108"/>
    </row>
    <row r="31857" spans="19:29" x14ac:dyDescent="0.25">
      <c r="S31857" s="108"/>
      <c r="U31857" s="108"/>
      <c r="W31857" s="108"/>
      <c r="Y31857" s="108"/>
      <c r="AA31857" s="108"/>
      <c r="AC31857" s="108"/>
    </row>
    <row r="31858" spans="19:29" x14ac:dyDescent="0.25">
      <c r="S31858" s="110"/>
      <c r="U31858" s="110"/>
      <c r="W31858" s="110"/>
      <c r="Y31858" s="110"/>
      <c r="AA31858" s="110"/>
      <c r="AC31858" s="110"/>
    </row>
    <row r="31859" spans="19:29" x14ac:dyDescent="0.25">
      <c r="S31859" s="110"/>
      <c r="U31859" s="110"/>
      <c r="W31859" s="110"/>
      <c r="Y31859" s="110"/>
      <c r="AA31859" s="110"/>
      <c r="AC31859" s="110"/>
    </row>
    <row r="31860" spans="19:29" x14ac:dyDescent="0.25">
      <c r="S31860" s="110"/>
      <c r="U31860" s="110"/>
      <c r="W31860" s="110"/>
      <c r="Y31860" s="110"/>
      <c r="AA31860" s="110"/>
      <c r="AC31860" s="110"/>
    </row>
    <row r="31861" spans="19:29" x14ac:dyDescent="0.25">
      <c r="S31861" s="110"/>
      <c r="U31861" s="110"/>
      <c r="W31861" s="110"/>
      <c r="Y31861" s="110"/>
      <c r="AA31861" s="110"/>
      <c r="AC31861" s="110"/>
    </row>
    <row r="31862" spans="19:29" x14ac:dyDescent="0.25">
      <c r="S31862" s="111"/>
      <c r="U31862" s="111"/>
      <c r="W31862" s="111"/>
      <c r="Y31862" s="111"/>
      <c r="AA31862" s="111"/>
      <c r="AC31862" s="111"/>
    </row>
    <row r="31863" spans="19:29" x14ac:dyDescent="0.25">
      <c r="S31863" s="107"/>
      <c r="U31863" s="107"/>
      <c r="W31863" s="107"/>
      <c r="Y31863" s="107"/>
      <c r="AA31863" s="107"/>
      <c r="AC31863" s="107"/>
    </row>
    <row r="31864" spans="19:29" x14ac:dyDescent="0.25">
      <c r="S31864" s="108"/>
      <c r="U31864" s="108"/>
      <c r="W31864" s="108"/>
      <c r="Y31864" s="108"/>
      <c r="AA31864" s="108"/>
      <c r="AC31864" s="108"/>
    </row>
    <row r="31865" spans="19:29" x14ac:dyDescent="0.25">
      <c r="S31865" s="108"/>
      <c r="U31865" s="108"/>
      <c r="W31865" s="108"/>
      <c r="Y31865" s="108"/>
      <c r="AA31865" s="108"/>
      <c r="AC31865" s="108"/>
    </row>
    <row r="31866" spans="19:29" x14ac:dyDescent="0.25">
      <c r="S31866" s="109"/>
      <c r="U31866" s="109"/>
      <c r="W31866" s="109"/>
      <c r="Y31866" s="109"/>
      <c r="AA31866" s="109"/>
      <c r="AC31866" s="109"/>
    </row>
    <row r="31867" spans="19:29" x14ac:dyDescent="0.25">
      <c r="S31867" s="108"/>
      <c r="U31867" s="108"/>
      <c r="W31867" s="108"/>
      <c r="Y31867" s="108"/>
      <c r="AA31867" s="108"/>
      <c r="AC31867" s="108"/>
    </row>
    <row r="31868" spans="19:29" x14ac:dyDescent="0.25">
      <c r="S31868" s="108"/>
      <c r="U31868" s="108"/>
      <c r="W31868" s="108"/>
      <c r="Y31868" s="108"/>
      <c r="AA31868" s="108"/>
      <c r="AC31868" s="108"/>
    </row>
    <row r="31869" spans="19:29" x14ac:dyDescent="0.25">
      <c r="S31869" s="109"/>
      <c r="U31869" s="109"/>
      <c r="W31869" s="109"/>
      <c r="Y31869" s="109"/>
      <c r="AA31869" s="109"/>
      <c r="AC31869" s="109"/>
    </row>
    <row r="31870" spans="19:29" x14ac:dyDescent="0.25">
      <c r="S31870" s="108"/>
      <c r="U31870" s="108"/>
      <c r="W31870" s="108"/>
      <c r="Y31870" s="108"/>
      <c r="AA31870" s="108"/>
      <c r="AC31870" s="108"/>
    </row>
    <row r="31871" spans="19:29" x14ac:dyDescent="0.25">
      <c r="S31871" s="109"/>
      <c r="U31871" s="109"/>
      <c r="W31871" s="109"/>
      <c r="Y31871" s="109"/>
      <c r="AA31871" s="109"/>
      <c r="AC31871" s="109"/>
    </row>
    <row r="31872" spans="19:29" x14ac:dyDescent="0.25">
      <c r="S31872" s="108"/>
      <c r="U31872" s="108"/>
      <c r="W31872" s="108"/>
      <c r="Y31872" s="108"/>
      <c r="AA31872" s="108"/>
      <c r="AC31872" s="108"/>
    </row>
    <row r="31873" spans="19:29" x14ac:dyDescent="0.25">
      <c r="S31873" s="108"/>
      <c r="U31873" s="108"/>
      <c r="W31873" s="108"/>
      <c r="Y31873" s="108"/>
      <c r="AA31873" s="108"/>
      <c r="AC31873" s="108"/>
    </row>
    <row r="31874" spans="19:29" x14ac:dyDescent="0.25">
      <c r="S31874" s="108"/>
      <c r="U31874" s="108"/>
      <c r="W31874" s="108"/>
      <c r="Y31874" s="108"/>
      <c r="AA31874" s="108"/>
      <c r="AC31874" s="108"/>
    </row>
    <row r="31875" spans="19:29" x14ac:dyDescent="0.25">
      <c r="S31875" s="110"/>
      <c r="U31875" s="110"/>
      <c r="W31875" s="110"/>
      <c r="Y31875" s="110"/>
      <c r="AA31875" s="110"/>
      <c r="AC31875" s="110"/>
    </row>
    <row r="31876" spans="19:29" x14ac:dyDescent="0.25">
      <c r="S31876" s="110"/>
      <c r="U31876" s="110"/>
      <c r="W31876" s="110"/>
      <c r="Y31876" s="110"/>
      <c r="AA31876" s="110"/>
      <c r="AC31876" s="110"/>
    </row>
    <row r="31877" spans="19:29" x14ac:dyDescent="0.25">
      <c r="S31877" s="110"/>
      <c r="U31877" s="110"/>
      <c r="W31877" s="110"/>
      <c r="Y31877" s="110"/>
      <c r="AA31877" s="110"/>
      <c r="AC31877" s="110"/>
    </row>
    <row r="31878" spans="19:29" x14ac:dyDescent="0.25">
      <c r="S31878" s="110"/>
      <c r="U31878" s="110"/>
      <c r="W31878" s="110"/>
      <c r="Y31878" s="110"/>
      <c r="AA31878" s="110"/>
      <c r="AC31878" s="110"/>
    </row>
    <row r="31879" spans="19:29" x14ac:dyDescent="0.25">
      <c r="S31879" s="111"/>
      <c r="U31879" s="111"/>
      <c r="W31879" s="111"/>
      <c r="Y31879" s="111"/>
      <c r="AA31879" s="111"/>
      <c r="AC31879" s="111"/>
    </row>
    <row r="31880" spans="19:29" x14ac:dyDescent="0.25">
      <c r="S31880" s="107"/>
      <c r="U31880" s="107"/>
      <c r="W31880" s="107"/>
      <c r="Y31880" s="107"/>
      <c r="AA31880" s="107"/>
      <c r="AC31880" s="107"/>
    </row>
    <row r="31881" spans="19:29" x14ac:dyDescent="0.25">
      <c r="S31881" s="108"/>
      <c r="U31881" s="108"/>
      <c r="W31881" s="108"/>
      <c r="Y31881" s="108"/>
      <c r="AA31881" s="108"/>
      <c r="AC31881" s="108"/>
    </row>
    <row r="31882" spans="19:29" x14ac:dyDescent="0.25">
      <c r="S31882" s="108"/>
      <c r="U31882" s="108"/>
      <c r="W31882" s="108"/>
      <c r="Y31882" s="108"/>
      <c r="AA31882" s="108"/>
      <c r="AC31882" s="108"/>
    </row>
    <row r="31883" spans="19:29" x14ac:dyDescent="0.25">
      <c r="S31883" s="109"/>
      <c r="U31883" s="109"/>
      <c r="W31883" s="109"/>
      <c r="Y31883" s="109"/>
      <c r="AA31883" s="109"/>
      <c r="AC31883" s="109"/>
    </row>
    <row r="31884" spans="19:29" x14ac:dyDescent="0.25">
      <c r="S31884" s="108"/>
      <c r="U31884" s="108"/>
      <c r="W31884" s="108"/>
      <c r="Y31884" s="108"/>
      <c r="AA31884" s="108"/>
      <c r="AC31884" s="108"/>
    </row>
    <row r="31885" spans="19:29" x14ac:dyDescent="0.25">
      <c r="S31885" s="108"/>
      <c r="U31885" s="108"/>
      <c r="W31885" s="108"/>
      <c r="Y31885" s="108"/>
      <c r="AA31885" s="108"/>
      <c r="AC31885" s="108"/>
    </row>
    <row r="31886" spans="19:29" x14ac:dyDescent="0.25">
      <c r="S31886" s="109"/>
      <c r="U31886" s="109"/>
      <c r="W31886" s="109"/>
      <c r="Y31886" s="109"/>
      <c r="AA31886" s="109"/>
      <c r="AC31886" s="109"/>
    </row>
    <row r="31887" spans="19:29" x14ac:dyDescent="0.25">
      <c r="S31887" s="108"/>
      <c r="U31887" s="108"/>
      <c r="W31887" s="108"/>
      <c r="Y31887" s="108"/>
      <c r="AA31887" s="108"/>
      <c r="AC31887" s="108"/>
    </row>
    <row r="31888" spans="19:29" x14ac:dyDescent="0.25">
      <c r="S31888" s="109"/>
      <c r="U31888" s="109"/>
      <c r="W31888" s="109"/>
      <c r="Y31888" s="109"/>
      <c r="AA31888" s="109"/>
      <c r="AC31888" s="109"/>
    </row>
    <row r="31889" spans="19:29" x14ac:dyDescent="0.25">
      <c r="S31889" s="108"/>
      <c r="U31889" s="108"/>
      <c r="W31889" s="108"/>
      <c r="Y31889" s="108"/>
      <c r="AA31889" s="108"/>
      <c r="AC31889" s="108"/>
    </row>
    <row r="31890" spans="19:29" x14ac:dyDescent="0.25">
      <c r="S31890" s="108"/>
      <c r="U31890" s="108"/>
      <c r="W31890" s="108"/>
      <c r="Y31890" s="108"/>
      <c r="AA31890" s="108"/>
      <c r="AC31890" s="108"/>
    </row>
    <row r="31891" spans="19:29" x14ac:dyDescent="0.25">
      <c r="S31891" s="108"/>
      <c r="U31891" s="108"/>
      <c r="W31891" s="108"/>
      <c r="Y31891" s="108"/>
      <c r="AA31891" s="108"/>
      <c r="AC31891" s="108"/>
    </row>
    <row r="31892" spans="19:29" x14ac:dyDescent="0.25">
      <c r="S31892" s="110"/>
      <c r="U31892" s="110"/>
      <c r="W31892" s="110"/>
      <c r="Y31892" s="110"/>
      <c r="AA31892" s="110"/>
      <c r="AC31892" s="110"/>
    </row>
    <row r="31893" spans="19:29" x14ac:dyDescent="0.25">
      <c r="S31893" s="110"/>
      <c r="U31893" s="110"/>
      <c r="W31893" s="110"/>
      <c r="Y31893" s="110"/>
      <c r="AA31893" s="110"/>
      <c r="AC31893" s="110"/>
    </row>
    <row r="31894" spans="19:29" x14ac:dyDescent="0.25">
      <c r="S31894" s="110"/>
      <c r="U31894" s="110"/>
      <c r="W31894" s="110"/>
      <c r="Y31894" s="110"/>
      <c r="AA31894" s="110"/>
      <c r="AC31894" s="110"/>
    </row>
    <row r="31895" spans="19:29" x14ac:dyDescent="0.25">
      <c r="S31895" s="110"/>
      <c r="U31895" s="110"/>
      <c r="W31895" s="110"/>
      <c r="Y31895" s="110"/>
      <c r="AA31895" s="110"/>
      <c r="AC31895" s="110"/>
    </row>
    <row r="31896" spans="19:29" x14ac:dyDescent="0.25">
      <c r="S31896" s="111"/>
      <c r="U31896" s="111"/>
      <c r="W31896" s="111"/>
      <c r="Y31896" s="111"/>
      <c r="AA31896" s="111"/>
      <c r="AC31896" s="111"/>
    </row>
    <row r="31897" spans="19:29" x14ac:dyDescent="0.25">
      <c r="S31897" s="107"/>
      <c r="U31897" s="107"/>
      <c r="W31897" s="107"/>
      <c r="Y31897" s="107"/>
      <c r="AA31897" s="107"/>
      <c r="AC31897" s="107"/>
    </row>
    <row r="31898" spans="19:29" x14ac:dyDescent="0.25">
      <c r="S31898" s="108"/>
      <c r="U31898" s="108"/>
      <c r="W31898" s="108"/>
      <c r="Y31898" s="108"/>
      <c r="AA31898" s="108"/>
      <c r="AC31898" s="108"/>
    </row>
    <row r="31899" spans="19:29" x14ac:dyDescent="0.25">
      <c r="S31899" s="108"/>
      <c r="U31899" s="108"/>
      <c r="W31899" s="108"/>
      <c r="Y31899" s="108"/>
      <c r="AA31899" s="108"/>
      <c r="AC31899" s="108"/>
    </row>
    <row r="31900" spans="19:29" x14ac:dyDescent="0.25">
      <c r="S31900" s="109"/>
      <c r="U31900" s="109"/>
      <c r="W31900" s="109"/>
      <c r="Y31900" s="109"/>
      <c r="AA31900" s="109"/>
      <c r="AC31900" s="109"/>
    </row>
    <row r="31901" spans="19:29" x14ac:dyDescent="0.25">
      <c r="S31901" s="108"/>
      <c r="U31901" s="108"/>
      <c r="W31901" s="108"/>
      <c r="Y31901" s="108"/>
      <c r="AA31901" s="108"/>
      <c r="AC31901" s="108"/>
    </row>
    <row r="31902" spans="19:29" x14ac:dyDescent="0.25">
      <c r="S31902" s="108"/>
      <c r="U31902" s="108"/>
      <c r="W31902" s="108"/>
      <c r="Y31902" s="108"/>
      <c r="AA31902" s="108"/>
      <c r="AC31902" s="108"/>
    </row>
    <row r="31903" spans="19:29" x14ac:dyDescent="0.25">
      <c r="S31903" s="109"/>
      <c r="U31903" s="109"/>
      <c r="W31903" s="109"/>
      <c r="Y31903" s="109"/>
      <c r="AA31903" s="109"/>
      <c r="AC31903" s="109"/>
    </row>
    <row r="31904" spans="19:29" x14ac:dyDescent="0.25">
      <c r="S31904" s="108"/>
      <c r="U31904" s="108"/>
      <c r="W31904" s="108"/>
      <c r="Y31904" s="108"/>
      <c r="AA31904" s="108"/>
      <c r="AC31904" s="108"/>
    </row>
    <row r="31905" spans="19:29" x14ac:dyDescent="0.25">
      <c r="S31905" s="109"/>
      <c r="U31905" s="109"/>
      <c r="W31905" s="109"/>
      <c r="Y31905" s="109"/>
      <c r="AA31905" s="109"/>
      <c r="AC31905" s="109"/>
    </row>
    <row r="31906" spans="19:29" x14ac:dyDescent="0.25">
      <c r="S31906" s="108"/>
      <c r="U31906" s="108"/>
      <c r="W31906" s="108"/>
      <c r="Y31906" s="108"/>
      <c r="AA31906" s="108"/>
      <c r="AC31906" s="108"/>
    </row>
    <row r="31907" spans="19:29" x14ac:dyDescent="0.25">
      <c r="S31907" s="108"/>
      <c r="U31907" s="108"/>
      <c r="W31907" s="108"/>
      <c r="Y31907" s="108"/>
      <c r="AA31907" s="108"/>
      <c r="AC31907" s="108"/>
    </row>
    <row r="31908" spans="19:29" x14ac:dyDescent="0.25">
      <c r="S31908" s="108"/>
      <c r="U31908" s="108"/>
      <c r="W31908" s="108"/>
      <c r="Y31908" s="108"/>
      <c r="AA31908" s="108"/>
      <c r="AC31908" s="108"/>
    </row>
    <row r="31909" spans="19:29" x14ac:dyDescent="0.25">
      <c r="S31909" s="110"/>
      <c r="U31909" s="110"/>
      <c r="W31909" s="110"/>
      <c r="Y31909" s="110"/>
      <c r="AA31909" s="110"/>
      <c r="AC31909" s="110"/>
    </row>
    <row r="31910" spans="19:29" x14ac:dyDescent="0.25">
      <c r="S31910" s="110"/>
      <c r="U31910" s="110"/>
      <c r="W31910" s="110"/>
      <c r="Y31910" s="110"/>
      <c r="AA31910" s="110"/>
      <c r="AC31910" s="110"/>
    </row>
    <row r="31911" spans="19:29" x14ac:dyDescent="0.25">
      <c r="S31911" s="110"/>
      <c r="U31911" s="110"/>
      <c r="W31911" s="110"/>
      <c r="Y31911" s="110"/>
      <c r="AA31911" s="110"/>
      <c r="AC31911" s="110"/>
    </row>
    <row r="31912" spans="19:29" x14ac:dyDescent="0.25">
      <c r="S31912" s="110"/>
      <c r="U31912" s="110"/>
      <c r="W31912" s="110"/>
      <c r="Y31912" s="110"/>
      <c r="AA31912" s="110"/>
      <c r="AC31912" s="110"/>
    </row>
    <row r="31913" spans="19:29" x14ac:dyDescent="0.25">
      <c r="S31913" s="111"/>
      <c r="U31913" s="111"/>
      <c r="W31913" s="111"/>
      <c r="Y31913" s="111"/>
      <c r="AA31913" s="111"/>
      <c r="AC31913" s="111"/>
    </row>
    <row r="31914" spans="19:29" x14ac:dyDescent="0.25">
      <c r="S31914" s="107"/>
      <c r="U31914" s="107"/>
      <c r="W31914" s="107"/>
      <c r="Y31914" s="107"/>
      <c r="AA31914" s="107"/>
      <c r="AC31914" s="107"/>
    </row>
    <row r="31915" spans="19:29" x14ac:dyDescent="0.25">
      <c r="S31915" s="108"/>
      <c r="U31915" s="108"/>
      <c r="W31915" s="108"/>
      <c r="Y31915" s="108"/>
      <c r="AA31915" s="108"/>
      <c r="AC31915" s="108"/>
    </row>
    <row r="31916" spans="19:29" x14ac:dyDescent="0.25">
      <c r="S31916" s="108"/>
      <c r="U31916" s="108"/>
      <c r="W31916" s="108"/>
      <c r="Y31916" s="108"/>
      <c r="AA31916" s="108"/>
      <c r="AC31916" s="108"/>
    </row>
    <row r="31917" spans="19:29" x14ac:dyDescent="0.25">
      <c r="S31917" s="109"/>
      <c r="U31917" s="109"/>
      <c r="W31917" s="109"/>
      <c r="Y31917" s="109"/>
      <c r="AA31917" s="109"/>
      <c r="AC31917" s="109"/>
    </row>
    <row r="31918" spans="19:29" x14ac:dyDescent="0.25">
      <c r="S31918" s="108"/>
      <c r="U31918" s="108"/>
      <c r="W31918" s="108"/>
      <c r="Y31918" s="108"/>
      <c r="AA31918" s="108"/>
      <c r="AC31918" s="108"/>
    </row>
    <row r="31919" spans="19:29" x14ac:dyDescent="0.25">
      <c r="S31919" s="108"/>
      <c r="U31919" s="108"/>
      <c r="W31919" s="108"/>
      <c r="Y31919" s="108"/>
      <c r="AA31919" s="108"/>
      <c r="AC31919" s="108"/>
    </row>
    <row r="31920" spans="19:29" x14ac:dyDescent="0.25">
      <c r="S31920" s="109"/>
      <c r="U31920" s="109"/>
      <c r="W31920" s="109"/>
      <c r="Y31920" s="109"/>
      <c r="AA31920" s="109"/>
      <c r="AC31920" s="109"/>
    </row>
    <row r="31921" spans="19:29" x14ac:dyDescent="0.25">
      <c r="S31921" s="108"/>
      <c r="U31921" s="108"/>
      <c r="W31921" s="108"/>
      <c r="Y31921" s="108"/>
      <c r="AA31921" s="108"/>
      <c r="AC31921" s="108"/>
    </row>
    <row r="31922" spans="19:29" x14ac:dyDescent="0.25">
      <c r="S31922" s="109"/>
      <c r="U31922" s="109"/>
      <c r="W31922" s="109"/>
      <c r="Y31922" s="109"/>
      <c r="AA31922" s="109"/>
      <c r="AC31922" s="109"/>
    </row>
    <row r="31923" spans="19:29" x14ac:dyDescent="0.25">
      <c r="S31923" s="108"/>
      <c r="U31923" s="108"/>
      <c r="W31923" s="108"/>
      <c r="Y31923" s="108"/>
      <c r="AA31923" s="108"/>
      <c r="AC31923" s="108"/>
    </row>
    <row r="31924" spans="19:29" x14ac:dyDescent="0.25">
      <c r="S31924" s="108"/>
      <c r="U31924" s="108"/>
      <c r="W31924" s="108"/>
      <c r="Y31924" s="108"/>
      <c r="AA31924" s="108"/>
      <c r="AC31924" s="108"/>
    </row>
    <row r="31925" spans="19:29" x14ac:dyDescent="0.25">
      <c r="S31925" s="108"/>
      <c r="U31925" s="108"/>
      <c r="W31925" s="108"/>
      <c r="Y31925" s="108"/>
      <c r="AA31925" s="108"/>
      <c r="AC31925" s="108"/>
    </row>
    <row r="31926" spans="19:29" x14ac:dyDescent="0.25">
      <c r="S31926" s="110"/>
      <c r="U31926" s="110"/>
      <c r="W31926" s="110"/>
      <c r="Y31926" s="110"/>
      <c r="AA31926" s="110"/>
      <c r="AC31926" s="110"/>
    </row>
    <row r="31927" spans="19:29" x14ac:dyDescent="0.25">
      <c r="S31927" s="110"/>
      <c r="U31927" s="110"/>
      <c r="W31927" s="110"/>
      <c r="Y31927" s="110"/>
      <c r="AA31927" s="110"/>
      <c r="AC31927" s="110"/>
    </row>
    <row r="31928" spans="19:29" x14ac:dyDescent="0.25">
      <c r="S31928" s="110"/>
      <c r="U31928" s="110"/>
      <c r="W31928" s="110"/>
      <c r="Y31928" s="110"/>
      <c r="AA31928" s="110"/>
      <c r="AC31928" s="110"/>
    </row>
    <row r="31929" spans="19:29" x14ac:dyDescent="0.25">
      <c r="S31929" s="110"/>
      <c r="U31929" s="110"/>
      <c r="W31929" s="110"/>
      <c r="Y31929" s="110"/>
      <c r="AA31929" s="110"/>
      <c r="AC31929" s="110"/>
    </row>
    <row r="31930" spans="19:29" x14ac:dyDescent="0.25">
      <c r="S31930" s="111"/>
      <c r="U31930" s="111"/>
      <c r="W31930" s="111"/>
      <c r="Y31930" s="111"/>
      <c r="AA31930" s="111"/>
      <c r="AC31930" s="111"/>
    </row>
    <row r="31931" spans="19:29" x14ac:dyDescent="0.25">
      <c r="S31931" s="107"/>
      <c r="U31931" s="107"/>
      <c r="W31931" s="107"/>
      <c r="Y31931" s="107"/>
      <c r="AA31931" s="107"/>
      <c r="AC31931" s="107"/>
    </row>
    <row r="31932" spans="19:29" x14ac:dyDescent="0.25">
      <c r="S31932" s="108"/>
      <c r="U31932" s="108"/>
      <c r="W31932" s="108"/>
      <c r="Y31932" s="108"/>
      <c r="AA31932" s="108"/>
      <c r="AC31932" s="108"/>
    </row>
    <row r="31933" spans="19:29" x14ac:dyDescent="0.25">
      <c r="S31933" s="108"/>
      <c r="U31933" s="108"/>
      <c r="W31933" s="108"/>
      <c r="Y31933" s="108"/>
      <c r="AA31933" s="108"/>
      <c r="AC31933" s="108"/>
    </row>
    <row r="31934" spans="19:29" x14ac:dyDescent="0.25">
      <c r="S31934" s="109"/>
      <c r="U31934" s="109"/>
      <c r="W31934" s="109"/>
      <c r="Y31934" s="109"/>
      <c r="AA31934" s="109"/>
      <c r="AC31934" s="109"/>
    </row>
    <row r="31935" spans="19:29" x14ac:dyDescent="0.25">
      <c r="S31935" s="108"/>
      <c r="U31935" s="108"/>
      <c r="W31935" s="108"/>
      <c r="Y31935" s="108"/>
      <c r="AA31935" s="108"/>
      <c r="AC31935" s="108"/>
    </row>
    <row r="31936" spans="19:29" x14ac:dyDescent="0.25">
      <c r="S31936" s="108"/>
      <c r="U31936" s="108"/>
      <c r="W31936" s="108"/>
      <c r="Y31936" s="108"/>
      <c r="AA31936" s="108"/>
      <c r="AC31936" s="108"/>
    </row>
    <row r="31937" spans="19:29" x14ac:dyDescent="0.25">
      <c r="S31937" s="109"/>
      <c r="U31937" s="109"/>
      <c r="W31937" s="109"/>
      <c r="Y31937" s="109"/>
      <c r="AA31937" s="109"/>
      <c r="AC31937" s="109"/>
    </row>
    <row r="31938" spans="19:29" x14ac:dyDescent="0.25">
      <c r="S31938" s="108"/>
      <c r="U31938" s="108"/>
      <c r="W31938" s="108"/>
      <c r="Y31938" s="108"/>
      <c r="AA31938" s="108"/>
      <c r="AC31938" s="108"/>
    </row>
    <row r="31939" spans="19:29" x14ac:dyDescent="0.25">
      <c r="S31939" s="109"/>
      <c r="U31939" s="109"/>
      <c r="W31939" s="109"/>
      <c r="Y31939" s="109"/>
      <c r="AA31939" s="109"/>
      <c r="AC31939" s="109"/>
    </row>
    <row r="31940" spans="19:29" x14ac:dyDescent="0.25">
      <c r="S31940" s="108"/>
      <c r="U31940" s="108"/>
      <c r="W31940" s="108"/>
      <c r="Y31940" s="108"/>
      <c r="AA31940" s="108"/>
      <c r="AC31940" s="108"/>
    </row>
    <row r="31941" spans="19:29" x14ac:dyDescent="0.25">
      <c r="S31941" s="108"/>
      <c r="U31941" s="108"/>
      <c r="W31941" s="108"/>
      <c r="Y31941" s="108"/>
      <c r="AA31941" s="108"/>
      <c r="AC31941" s="108"/>
    </row>
    <row r="31942" spans="19:29" x14ac:dyDescent="0.25">
      <c r="S31942" s="108"/>
      <c r="U31942" s="108"/>
      <c r="W31942" s="108"/>
      <c r="Y31942" s="108"/>
      <c r="AA31942" s="108"/>
      <c r="AC31942" s="108"/>
    </row>
    <row r="31943" spans="19:29" x14ac:dyDescent="0.25">
      <c r="S31943" s="110"/>
      <c r="U31943" s="110"/>
      <c r="W31943" s="110"/>
      <c r="Y31943" s="110"/>
      <c r="AA31943" s="110"/>
      <c r="AC31943" s="110"/>
    </row>
    <row r="31944" spans="19:29" x14ac:dyDescent="0.25">
      <c r="S31944" s="110"/>
      <c r="U31944" s="110"/>
      <c r="W31944" s="110"/>
      <c r="Y31944" s="110"/>
      <c r="AA31944" s="110"/>
      <c r="AC31944" s="110"/>
    </row>
    <row r="31945" spans="19:29" x14ac:dyDescent="0.25">
      <c r="S31945" s="110"/>
      <c r="U31945" s="110"/>
      <c r="W31945" s="110"/>
      <c r="Y31945" s="110"/>
      <c r="AA31945" s="110"/>
      <c r="AC31945" s="110"/>
    </row>
    <row r="31946" spans="19:29" x14ac:dyDescent="0.25">
      <c r="S31946" s="110"/>
      <c r="U31946" s="110"/>
      <c r="W31946" s="110"/>
      <c r="Y31946" s="110"/>
      <c r="AA31946" s="110"/>
      <c r="AC31946" s="110"/>
    </row>
    <row r="31947" spans="19:29" x14ac:dyDescent="0.25">
      <c r="S31947" s="111"/>
      <c r="U31947" s="111"/>
      <c r="W31947" s="111"/>
      <c r="Y31947" s="111"/>
      <c r="AA31947" s="111"/>
      <c r="AC31947" s="111"/>
    </row>
    <row r="31948" spans="19:29" x14ac:dyDescent="0.25">
      <c r="S31948" s="107"/>
      <c r="U31948" s="107"/>
      <c r="W31948" s="107"/>
      <c r="Y31948" s="107"/>
      <c r="AA31948" s="107"/>
      <c r="AC31948" s="107"/>
    </row>
    <row r="31949" spans="19:29" x14ac:dyDescent="0.25">
      <c r="S31949" s="108"/>
      <c r="U31949" s="108"/>
      <c r="W31949" s="108"/>
      <c r="Y31949" s="108"/>
      <c r="AA31949" s="108"/>
      <c r="AC31949" s="108"/>
    </row>
    <row r="31950" spans="19:29" x14ac:dyDescent="0.25">
      <c r="S31950" s="108"/>
      <c r="U31950" s="108"/>
      <c r="W31950" s="108"/>
      <c r="Y31950" s="108"/>
      <c r="AA31950" s="108"/>
      <c r="AC31950" s="108"/>
    </row>
    <row r="31951" spans="19:29" x14ac:dyDescent="0.25">
      <c r="S31951" s="109"/>
      <c r="U31951" s="109"/>
      <c r="W31951" s="109"/>
      <c r="Y31951" s="109"/>
      <c r="AA31951" s="109"/>
      <c r="AC31951" s="109"/>
    </row>
    <row r="31952" spans="19:29" x14ac:dyDescent="0.25">
      <c r="S31952" s="108"/>
      <c r="U31952" s="108"/>
      <c r="W31952" s="108"/>
      <c r="Y31952" s="108"/>
      <c r="AA31952" s="108"/>
      <c r="AC31952" s="108"/>
    </row>
    <row r="31953" spans="19:29" x14ac:dyDescent="0.25">
      <c r="S31953" s="108"/>
      <c r="U31953" s="108"/>
      <c r="W31953" s="108"/>
      <c r="Y31953" s="108"/>
      <c r="AA31953" s="108"/>
      <c r="AC31953" s="108"/>
    </row>
    <row r="31954" spans="19:29" x14ac:dyDescent="0.25">
      <c r="S31954" s="109"/>
      <c r="U31954" s="109"/>
      <c r="W31954" s="109"/>
      <c r="Y31954" s="109"/>
      <c r="AA31954" s="109"/>
      <c r="AC31954" s="109"/>
    </row>
    <row r="31955" spans="19:29" x14ac:dyDescent="0.25">
      <c r="S31955" s="108"/>
      <c r="U31955" s="108"/>
      <c r="W31955" s="108"/>
      <c r="Y31955" s="108"/>
      <c r="AA31955" s="108"/>
      <c r="AC31955" s="108"/>
    </row>
    <row r="31956" spans="19:29" x14ac:dyDescent="0.25">
      <c r="S31956" s="109"/>
      <c r="U31956" s="109"/>
      <c r="W31956" s="109"/>
      <c r="Y31956" s="109"/>
      <c r="AA31956" s="109"/>
      <c r="AC31956" s="109"/>
    </row>
    <row r="31957" spans="19:29" x14ac:dyDescent="0.25">
      <c r="S31957" s="108"/>
      <c r="U31957" s="108"/>
      <c r="W31957" s="108"/>
      <c r="Y31957" s="108"/>
      <c r="AA31957" s="108"/>
      <c r="AC31957" s="108"/>
    </row>
    <row r="31958" spans="19:29" x14ac:dyDescent="0.25">
      <c r="S31958" s="108"/>
      <c r="U31958" s="108"/>
      <c r="W31958" s="108"/>
      <c r="Y31958" s="108"/>
      <c r="AA31958" s="108"/>
      <c r="AC31958" s="108"/>
    </row>
    <row r="31959" spans="19:29" x14ac:dyDescent="0.25">
      <c r="S31959" s="108"/>
      <c r="U31959" s="108"/>
      <c r="W31959" s="108"/>
      <c r="Y31959" s="108"/>
      <c r="AA31959" s="108"/>
      <c r="AC31959" s="108"/>
    </row>
    <row r="31960" spans="19:29" x14ac:dyDescent="0.25">
      <c r="S31960" s="110"/>
      <c r="U31960" s="110"/>
      <c r="W31960" s="110"/>
      <c r="Y31960" s="110"/>
      <c r="AA31960" s="110"/>
      <c r="AC31960" s="110"/>
    </row>
    <row r="31961" spans="19:29" x14ac:dyDescent="0.25">
      <c r="S31961" s="110"/>
      <c r="U31961" s="110"/>
      <c r="W31961" s="110"/>
      <c r="Y31961" s="110"/>
      <c r="AA31961" s="110"/>
      <c r="AC31961" s="110"/>
    </row>
    <row r="31962" spans="19:29" x14ac:dyDescent="0.25">
      <c r="S31962" s="110"/>
      <c r="U31962" s="110"/>
      <c r="W31962" s="110"/>
      <c r="Y31962" s="110"/>
      <c r="AA31962" s="110"/>
      <c r="AC31962" s="110"/>
    </row>
    <row r="31963" spans="19:29" x14ac:dyDescent="0.25">
      <c r="S31963" s="110"/>
      <c r="U31963" s="110"/>
      <c r="W31963" s="110"/>
      <c r="Y31963" s="110"/>
      <c r="AA31963" s="110"/>
      <c r="AC31963" s="110"/>
    </row>
    <row r="31964" spans="19:29" x14ac:dyDescent="0.25">
      <c r="S31964" s="111"/>
      <c r="U31964" s="111"/>
      <c r="W31964" s="111"/>
      <c r="Y31964" s="111"/>
      <c r="AA31964" s="111"/>
      <c r="AC31964" s="111"/>
    </row>
    <row r="31965" spans="19:29" x14ac:dyDescent="0.25">
      <c r="S31965" s="107"/>
      <c r="U31965" s="107"/>
      <c r="W31965" s="107"/>
      <c r="Y31965" s="107"/>
      <c r="AA31965" s="107"/>
      <c r="AC31965" s="107"/>
    </row>
    <row r="31966" spans="19:29" x14ac:dyDescent="0.25">
      <c r="S31966" s="108"/>
      <c r="U31966" s="108"/>
      <c r="W31966" s="108"/>
      <c r="Y31966" s="108"/>
      <c r="AA31966" s="108"/>
      <c r="AC31966" s="108"/>
    </row>
    <row r="31967" spans="19:29" x14ac:dyDescent="0.25">
      <c r="S31967" s="108"/>
      <c r="U31967" s="108"/>
      <c r="W31967" s="108"/>
      <c r="Y31967" s="108"/>
      <c r="AA31967" s="108"/>
      <c r="AC31967" s="108"/>
    </row>
    <row r="31968" spans="19:29" x14ac:dyDescent="0.25">
      <c r="S31968" s="109"/>
      <c r="U31968" s="109"/>
      <c r="W31968" s="109"/>
      <c r="Y31968" s="109"/>
      <c r="AA31968" s="109"/>
      <c r="AC31968" s="109"/>
    </row>
    <row r="31969" spans="19:29" x14ac:dyDescent="0.25">
      <c r="S31969" s="108"/>
      <c r="U31969" s="108"/>
      <c r="W31969" s="108"/>
      <c r="Y31969" s="108"/>
      <c r="AA31969" s="108"/>
      <c r="AC31969" s="108"/>
    </row>
    <row r="31970" spans="19:29" x14ac:dyDescent="0.25">
      <c r="S31970" s="108"/>
      <c r="U31970" s="108"/>
      <c r="W31970" s="108"/>
      <c r="Y31970" s="108"/>
      <c r="AA31970" s="108"/>
      <c r="AC31970" s="108"/>
    </row>
    <row r="31971" spans="19:29" x14ac:dyDescent="0.25">
      <c r="S31971" s="109"/>
      <c r="U31971" s="109"/>
      <c r="W31971" s="109"/>
      <c r="Y31971" s="109"/>
      <c r="AA31971" s="109"/>
      <c r="AC31971" s="109"/>
    </row>
    <row r="31972" spans="19:29" x14ac:dyDescent="0.25">
      <c r="S31972" s="108"/>
      <c r="U31972" s="108"/>
      <c r="W31972" s="108"/>
      <c r="Y31972" s="108"/>
      <c r="AA31972" s="108"/>
      <c r="AC31972" s="108"/>
    </row>
    <row r="31973" spans="19:29" x14ac:dyDescent="0.25">
      <c r="S31973" s="109"/>
      <c r="U31973" s="109"/>
      <c r="W31973" s="109"/>
      <c r="Y31973" s="109"/>
      <c r="AA31973" s="109"/>
      <c r="AC31973" s="109"/>
    </row>
    <row r="31974" spans="19:29" x14ac:dyDescent="0.25">
      <c r="S31974" s="108"/>
      <c r="U31974" s="108"/>
      <c r="W31974" s="108"/>
      <c r="Y31974" s="108"/>
      <c r="AA31974" s="108"/>
      <c r="AC31974" s="108"/>
    </row>
    <row r="31975" spans="19:29" x14ac:dyDescent="0.25">
      <c r="S31975" s="108"/>
      <c r="U31975" s="108"/>
      <c r="W31975" s="108"/>
      <c r="Y31975" s="108"/>
      <c r="AA31975" s="108"/>
      <c r="AC31975" s="108"/>
    </row>
    <row r="31976" spans="19:29" x14ac:dyDescent="0.25">
      <c r="S31976" s="108"/>
      <c r="U31976" s="108"/>
      <c r="W31976" s="108"/>
      <c r="Y31976" s="108"/>
      <c r="AA31976" s="108"/>
      <c r="AC31976" s="108"/>
    </row>
    <row r="31977" spans="19:29" x14ac:dyDescent="0.25">
      <c r="S31977" s="110"/>
      <c r="U31977" s="110"/>
      <c r="W31977" s="110"/>
      <c r="Y31977" s="110"/>
      <c r="AA31977" s="110"/>
      <c r="AC31977" s="110"/>
    </row>
    <row r="31978" spans="19:29" x14ac:dyDescent="0.25">
      <c r="S31978" s="110"/>
      <c r="U31978" s="110"/>
      <c r="W31978" s="110"/>
      <c r="Y31978" s="110"/>
      <c r="AA31978" s="110"/>
      <c r="AC31978" s="110"/>
    </row>
    <row r="31979" spans="19:29" x14ac:dyDescent="0.25">
      <c r="S31979" s="110"/>
      <c r="U31979" s="110"/>
      <c r="W31979" s="110"/>
      <c r="Y31979" s="110"/>
      <c r="AA31979" s="110"/>
      <c r="AC31979" s="110"/>
    </row>
    <row r="31980" spans="19:29" x14ac:dyDescent="0.25">
      <c r="S31980" s="110"/>
      <c r="U31980" s="110"/>
      <c r="W31980" s="110"/>
      <c r="Y31980" s="110"/>
      <c r="AA31980" s="110"/>
      <c r="AC31980" s="110"/>
    </row>
    <row r="31981" spans="19:29" x14ac:dyDescent="0.25">
      <c r="S31981" s="111"/>
      <c r="U31981" s="111"/>
      <c r="W31981" s="111"/>
      <c r="Y31981" s="111"/>
      <c r="AA31981" s="111"/>
      <c r="AC31981" s="111"/>
    </row>
    <row r="31982" spans="19:29" x14ac:dyDescent="0.25">
      <c r="S31982" s="107"/>
      <c r="U31982" s="107"/>
      <c r="W31982" s="107"/>
      <c r="Y31982" s="107"/>
      <c r="AA31982" s="107"/>
      <c r="AC31982" s="107"/>
    </row>
    <row r="31983" spans="19:29" x14ac:dyDescent="0.25">
      <c r="S31983" s="108"/>
      <c r="U31983" s="108"/>
      <c r="W31983" s="108"/>
      <c r="Y31983" s="108"/>
      <c r="AA31983" s="108"/>
      <c r="AC31983" s="108"/>
    </row>
    <row r="31984" spans="19:29" x14ac:dyDescent="0.25">
      <c r="S31984" s="108"/>
      <c r="U31984" s="108"/>
      <c r="W31984" s="108"/>
      <c r="Y31984" s="108"/>
      <c r="AA31984" s="108"/>
      <c r="AC31984" s="108"/>
    </row>
    <row r="31985" spans="19:29" x14ac:dyDescent="0.25">
      <c r="S31985" s="109"/>
      <c r="U31985" s="109"/>
      <c r="W31985" s="109"/>
      <c r="Y31985" s="109"/>
      <c r="AA31985" s="109"/>
      <c r="AC31985" s="109"/>
    </row>
    <row r="31986" spans="19:29" x14ac:dyDescent="0.25">
      <c r="S31986" s="108"/>
      <c r="U31986" s="108"/>
      <c r="W31986" s="108"/>
      <c r="Y31986" s="108"/>
      <c r="AA31986" s="108"/>
      <c r="AC31986" s="108"/>
    </row>
    <row r="31987" spans="19:29" x14ac:dyDescent="0.25">
      <c r="S31987" s="108"/>
      <c r="U31987" s="108"/>
      <c r="W31987" s="108"/>
      <c r="Y31987" s="108"/>
      <c r="AA31987" s="108"/>
      <c r="AC31987" s="108"/>
    </row>
    <row r="31988" spans="19:29" x14ac:dyDescent="0.25">
      <c r="S31988" s="109"/>
      <c r="U31988" s="109"/>
      <c r="W31988" s="109"/>
      <c r="Y31988" s="109"/>
      <c r="AA31988" s="109"/>
      <c r="AC31988" s="109"/>
    </row>
    <row r="31989" spans="19:29" x14ac:dyDescent="0.25">
      <c r="S31989" s="108"/>
      <c r="U31989" s="108"/>
      <c r="W31989" s="108"/>
      <c r="Y31989" s="108"/>
      <c r="AA31989" s="108"/>
      <c r="AC31989" s="108"/>
    </row>
    <row r="31990" spans="19:29" x14ac:dyDescent="0.25">
      <c r="S31990" s="109"/>
      <c r="U31990" s="109"/>
      <c r="W31990" s="109"/>
      <c r="Y31990" s="109"/>
      <c r="AA31990" s="109"/>
      <c r="AC31990" s="109"/>
    </row>
    <row r="31991" spans="19:29" x14ac:dyDescent="0.25">
      <c r="S31991" s="108"/>
      <c r="U31991" s="108"/>
      <c r="W31991" s="108"/>
      <c r="Y31991" s="108"/>
      <c r="AA31991" s="108"/>
      <c r="AC31991" s="108"/>
    </row>
    <row r="31992" spans="19:29" x14ac:dyDescent="0.25">
      <c r="S31992" s="108"/>
      <c r="U31992" s="108"/>
      <c r="W31992" s="108"/>
      <c r="Y31992" s="108"/>
      <c r="AA31992" s="108"/>
      <c r="AC31992" s="108"/>
    </row>
    <row r="31993" spans="19:29" x14ac:dyDescent="0.25">
      <c r="S31993" s="108"/>
      <c r="U31993" s="108"/>
      <c r="W31993" s="108"/>
      <c r="Y31993" s="108"/>
      <c r="AA31993" s="108"/>
      <c r="AC31993" s="108"/>
    </row>
    <row r="31994" spans="19:29" x14ac:dyDescent="0.25">
      <c r="S31994" s="110"/>
      <c r="U31994" s="110"/>
      <c r="W31994" s="110"/>
      <c r="Y31994" s="110"/>
      <c r="AA31994" s="110"/>
      <c r="AC31994" s="110"/>
    </row>
    <row r="31995" spans="19:29" x14ac:dyDescent="0.25">
      <c r="S31995" s="110"/>
      <c r="U31995" s="110"/>
      <c r="W31995" s="110"/>
      <c r="Y31995" s="110"/>
      <c r="AA31995" s="110"/>
      <c r="AC31995" s="110"/>
    </row>
    <row r="31996" spans="19:29" x14ac:dyDescent="0.25">
      <c r="S31996" s="110"/>
      <c r="U31996" s="110"/>
      <c r="W31996" s="110"/>
      <c r="Y31996" s="110"/>
      <c r="AA31996" s="110"/>
      <c r="AC31996" s="110"/>
    </row>
    <row r="31997" spans="19:29" x14ac:dyDescent="0.25">
      <c r="S31997" s="110"/>
      <c r="U31997" s="110"/>
      <c r="W31997" s="110"/>
      <c r="Y31997" s="110"/>
      <c r="AA31997" s="110"/>
      <c r="AC31997" s="110"/>
    </row>
    <row r="31998" spans="19:29" x14ac:dyDescent="0.25">
      <c r="S31998" s="111"/>
      <c r="U31998" s="111"/>
      <c r="W31998" s="111"/>
      <c r="Y31998" s="111"/>
      <c r="AA31998" s="111"/>
      <c r="AC31998" s="111"/>
    </row>
    <row r="31999" spans="19:29" x14ac:dyDescent="0.25">
      <c r="S31999" s="107"/>
      <c r="U31999" s="107"/>
      <c r="W31999" s="107"/>
      <c r="Y31999" s="107"/>
      <c r="AA31999" s="107"/>
      <c r="AC31999" s="107"/>
    </row>
    <row r="32000" spans="19:29" x14ac:dyDescent="0.25">
      <c r="S32000" s="108"/>
      <c r="U32000" s="108"/>
      <c r="W32000" s="108"/>
      <c r="Y32000" s="108"/>
      <c r="AA32000" s="108"/>
      <c r="AC32000" s="108"/>
    </row>
    <row r="32001" spans="19:29" x14ac:dyDescent="0.25">
      <c r="S32001" s="108"/>
      <c r="U32001" s="108"/>
      <c r="W32001" s="108"/>
      <c r="Y32001" s="108"/>
      <c r="AA32001" s="108"/>
      <c r="AC32001" s="108"/>
    </row>
    <row r="32002" spans="19:29" x14ac:dyDescent="0.25">
      <c r="S32002" s="109"/>
      <c r="U32002" s="109"/>
      <c r="W32002" s="109"/>
      <c r="Y32002" s="109"/>
      <c r="AA32002" s="109"/>
      <c r="AC32002" s="109"/>
    </row>
    <row r="32003" spans="19:29" x14ac:dyDescent="0.25">
      <c r="S32003" s="108"/>
      <c r="U32003" s="108"/>
      <c r="W32003" s="108"/>
      <c r="Y32003" s="108"/>
      <c r="AA32003" s="108"/>
      <c r="AC32003" s="108"/>
    </row>
    <row r="32004" spans="19:29" x14ac:dyDescent="0.25">
      <c r="S32004" s="108"/>
      <c r="U32004" s="108"/>
      <c r="W32004" s="108"/>
      <c r="Y32004" s="108"/>
      <c r="AA32004" s="108"/>
      <c r="AC32004" s="108"/>
    </row>
    <row r="32005" spans="19:29" x14ac:dyDescent="0.25">
      <c r="S32005" s="109"/>
      <c r="U32005" s="109"/>
      <c r="W32005" s="109"/>
      <c r="Y32005" s="109"/>
      <c r="AA32005" s="109"/>
      <c r="AC32005" s="109"/>
    </row>
    <row r="32006" spans="19:29" x14ac:dyDescent="0.25">
      <c r="S32006" s="108"/>
      <c r="U32006" s="108"/>
      <c r="W32006" s="108"/>
      <c r="Y32006" s="108"/>
      <c r="AA32006" s="108"/>
      <c r="AC32006" s="108"/>
    </row>
    <row r="32007" spans="19:29" x14ac:dyDescent="0.25">
      <c r="S32007" s="109"/>
      <c r="U32007" s="109"/>
      <c r="W32007" s="109"/>
      <c r="Y32007" s="109"/>
      <c r="AA32007" s="109"/>
      <c r="AC32007" s="109"/>
    </row>
    <row r="32008" spans="19:29" x14ac:dyDescent="0.25">
      <c r="S32008" s="108"/>
      <c r="U32008" s="108"/>
      <c r="W32008" s="108"/>
      <c r="Y32008" s="108"/>
      <c r="AA32008" s="108"/>
      <c r="AC32008" s="108"/>
    </row>
    <row r="32009" spans="19:29" x14ac:dyDescent="0.25">
      <c r="S32009" s="108"/>
      <c r="U32009" s="108"/>
      <c r="W32009" s="108"/>
      <c r="Y32009" s="108"/>
      <c r="AA32009" s="108"/>
      <c r="AC32009" s="108"/>
    </row>
    <row r="32010" spans="19:29" x14ac:dyDescent="0.25">
      <c r="S32010" s="108"/>
      <c r="U32010" s="108"/>
      <c r="W32010" s="108"/>
      <c r="Y32010" s="108"/>
      <c r="AA32010" s="108"/>
      <c r="AC32010" s="108"/>
    </row>
    <row r="32011" spans="19:29" x14ac:dyDescent="0.25">
      <c r="S32011" s="110"/>
      <c r="U32011" s="110"/>
      <c r="W32011" s="110"/>
      <c r="Y32011" s="110"/>
      <c r="AA32011" s="110"/>
      <c r="AC32011" s="110"/>
    </row>
    <row r="32012" spans="19:29" x14ac:dyDescent="0.25">
      <c r="S32012" s="110"/>
      <c r="U32012" s="110"/>
      <c r="W32012" s="110"/>
      <c r="Y32012" s="110"/>
      <c r="AA32012" s="110"/>
      <c r="AC32012" s="110"/>
    </row>
    <row r="32013" spans="19:29" x14ac:dyDescent="0.25">
      <c r="S32013" s="110"/>
      <c r="U32013" s="110"/>
      <c r="W32013" s="110"/>
      <c r="Y32013" s="110"/>
      <c r="AA32013" s="110"/>
      <c r="AC32013" s="110"/>
    </row>
    <row r="32014" spans="19:29" x14ac:dyDescent="0.25">
      <c r="S32014" s="110"/>
      <c r="U32014" s="110"/>
      <c r="W32014" s="110"/>
      <c r="Y32014" s="110"/>
      <c r="AA32014" s="110"/>
      <c r="AC32014" s="110"/>
    </row>
    <row r="32015" spans="19:29" x14ac:dyDescent="0.25">
      <c r="S32015" s="111"/>
      <c r="U32015" s="111"/>
      <c r="W32015" s="111"/>
      <c r="Y32015" s="111"/>
      <c r="AA32015" s="111"/>
      <c r="AC32015" s="111"/>
    </row>
    <row r="32016" spans="19:29" x14ac:dyDescent="0.25">
      <c r="S32016" s="107"/>
      <c r="U32016" s="107"/>
      <c r="W32016" s="107"/>
      <c r="Y32016" s="107"/>
      <c r="AA32016" s="107"/>
      <c r="AC32016" s="107"/>
    </row>
    <row r="32017" spans="19:29" x14ac:dyDescent="0.25">
      <c r="S32017" s="108"/>
      <c r="U32017" s="108"/>
      <c r="W32017" s="108"/>
      <c r="Y32017" s="108"/>
      <c r="AA32017" s="108"/>
      <c r="AC32017" s="108"/>
    </row>
    <row r="32018" spans="19:29" x14ac:dyDescent="0.25">
      <c r="S32018" s="108"/>
      <c r="U32018" s="108"/>
      <c r="W32018" s="108"/>
      <c r="Y32018" s="108"/>
      <c r="AA32018" s="108"/>
      <c r="AC32018" s="108"/>
    </row>
    <row r="32019" spans="19:29" x14ac:dyDescent="0.25">
      <c r="S32019" s="109"/>
      <c r="U32019" s="109"/>
      <c r="W32019" s="109"/>
      <c r="Y32019" s="109"/>
      <c r="AA32019" s="109"/>
      <c r="AC32019" s="109"/>
    </row>
    <row r="32020" spans="19:29" x14ac:dyDescent="0.25">
      <c r="S32020" s="108"/>
      <c r="U32020" s="108"/>
      <c r="W32020" s="108"/>
      <c r="Y32020" s="108"/>
      <c r="AA32020" s="108"/>
      <c r="AC32020" s="108"/>
    </row>
    <row r="32021" spans="19:29" x14ac:dyDescent="0.25">
      <c r="S32021" s="108"/>
      <c r="U32021" s="108"/>
      <c r="W32021" s="108"/>
      <c r="Y32021" s="108"/>
      <c r="AA32021" s="108"/>
      <c r="AC32021" s="108"/>
    </row>
    <row r="32022" spans="19:29" x14ac:dyDescent="0.25">
      <c r="S32022" s="109"/>
      <c r="U32022" s="109"/>
      <c r="W32022" s="109"/>
      <c r="Y32022" s="109"/>
      <c r="AA32022" s="109"/>
      <c r="AC32022" s="109"/>
    </row>
    <row r="32023" spans="19:29" x14ac:dyDescent="0.25">
      <c r="S32023" s="108"/>
      <c r="U32023" s="108"/>
      <c r="W32023" s="108"/>
      <c r="Y32023" s="108"/>
      <c r="AA32023" s="108"/>
      <c r="AC32023" s="108"/>
    </row>
    <row r="32024" spans="19:29" x14ac:dyDescent="0.25">
      <c r="S32024" s="109"/>
      <c r="U32024" s="109"/>
      <c r="W32024" s="109"/>
      <c r="Y32024" s="109"/>
      <c r="AA32024" s="109"/>
      <c r="AC32024" s="109"/>
    </row>
    <row r="32025" spans="19:29" x14ac:dyDescent="0.25">
      <c r="S32025" s="108"/>
      <c r="U32025" s="108"/>
      <c r="W32025" s="108"/>
      <c r="Y32025" s="108"/>
      <c r="AA32025" s="108"/>
      <c r="AC32025" s="108"/>
    </row>
    <row r="32026" spans="19:29" x14ac:dyDescent="0.25">
      <c r="S32026" s="108"/>
      <c r="U32026" s="108"/>
      <c r="W32026" s="108"/>
      <c r="Y32026" s="108"/>
      <c r="AA32026" s="108"/>
      <c r="AC32026" s="108"/>
    </row>
    <row r="32027" spans="19:29" x14ac:dyDescent="0.25">
      <c r="S32027" s="108"/>
      <c r="U32027" s="108"/>
      <c r="W32027" s="108"/>
      <c r="Y32027" s="108"/>
      <c r="AA32027" s="108"/>
      <c r="AC32027" s="108"/>
    </row>
    <row r="32028" spans="19:29" x14ac:dyDescent="0.25">
      <c r="S32028" s="110"/>
      <c r="U32028" s="110"/>
      <c r="W32028" s="110"/>
      <c r="Y32028" s="110"/>
      <c r="AA32028" s="110"/>
      <c r="AC32028" s="110"/>
    </row>
    <row r="32029" spans="19:29" x14ac:dyDescent="0.25">
      <c r="S32029" s="110"/>
      <c r="U32029" s="110"/>
      <c r="W32029" s="110"/>
      <c r="Y32029" s="110"/>
      <c r="AA32029" s="110"/>
      <c r="AC32029" s="110"/>
    </row>
    <row r="32030" spans="19:29" x14ac:dyDescent="0.25">
      <c r="S32030" s="110"/>
      <c r="U32030" s="110"/>
      <c r="W32030" s="110"/>
      <c r="Y32030" s="110"/>
      <c r="AA32030" s="110"/>
      <c r="AC32030" s="110"/>
    </row>
    <row r="32031" spans="19:29" x14ac:dyDescent="0.25">
      <c r="S32031" s="110"/>
      <c r="U32031" s="110"/>
      <c r="W32031" s="110"/>
      <c r="Y32031" s="110"/>
      <c r="AA32031" s="110"/>
      <c r="AC32031" s="110"/>
    </row>
    <row r="32032" spans="19:29" x14ac:dyDescent="0.25">
      <c r="S32032" s="111"/>
      <c r="U32032" s="111"/>
      <c r="W32032" s="111"/>
      <c r="Y32032" s="111"/>
      <c r="AA32032" s="111"/>
      <c r="AC32032" s="111"/>
    </row>
    <row r="32033" spans="19:29" x14ac:dyDescent="0.25">
      <c r="S32033" s="107"/>
      <c r="U32033" s="107"/>
      <c r="W32033" s="107"/>
      <c r="Y32033" s="107"/>
      <c r="AA32033" s="107"/>
      <c r="AC32033" s="107"/>
    </row>
    <row r="32034" spans="19:29" x14ac:dyDescent="0.25">
      <c r="S32034" s="108"/>
      <c r="U32034" s="108"/>
      <c r="W32034" s="108"/>
      <c r="Y32034" s="108"/>
      <c r="AA32034" s="108"/>
      <c r="AC32034" s="108"/>
    </row>
    <row r="32035" spans="19:29" x14ac:dyDescent="0.25">
      <c r="S32035" s="108"/>
      <c r="U32035" s="108"/>
      <c r="W32035" s="108"/>
      <c r="Y32035" s="108"/>
      <c r="AA32035" s="108"/>
      <c r="AC32035" s="108"/>
    </row>
    <row r="32036" spans="19:29" x14ac:dyDescent="0.25">
      <c r="S32036" s="109"/>
      <c r="U32036" s="109"/>
      <c r="W32036" s="109"/>
      <c r="Y32036" s="109"/>
      <c r="AA32036" s="109"/>
      <c r="AC32036" s="109"/>
    </row>
    <row r="32037" spans="19:29" x14ac:dyDescent="0.25">
      <c r="S32037" s="108"/>
      <c r="U32037" s="108"/>
      <c r="W32037" s="108"/>
      <c r="Y32037" s="108"/>
      <c r="AA32037" s="108"/>
      <c r="AC32037" s="108"/>
    </row>
    <row r="32038" spans="19:29" x14ac:dyDescent="0.25">
      <c r="S32038" s="108"/>
      <c r="U32038" s="108"/>
      <c r="W32038" s="108"/>
      <c r="Y32038" s="108"/>
      <c r="AA32038" s="108"/>
      <c r="AC32038" s="108"/>
    </row>
    <row r="32039" spans="19:29" x14ac:dyDescent="0.25">
      <c r="S32039" s="109"/>
      <c r="U32039" s="109"/>
      <c r="W32039" s="109"/>
      <c r="Y32039" s="109"/>
      <c r="AA32039" s="109"/>
      <c r="AC32039" s="109"/>
    </row>
    <row r="32040" spans="19:29" x14ac:dyDescent="0.25">
      <c r="S32040" s="108"/>
      <c r="U32040" s="108"/>
      <c r="W32040" s="108"/>
      <c r="Y32040" s="108"/>
      <c r="AA32040" s="108"/>
      <c r="AC32040" s="108"/>
    </row>
    <row r="32041" spans="19:29" x14ac:dyDescent="0.25">
      <c r="S32041" s="109"/>
      <c r="U32041" s="109"/>
      <c r="W32041" s="109"/>
      <c r="Y32041" s="109"/>
      <c r="AA32041" s="109"/>
      <c r="AC32041" s="109"/>
    </row>
    <row r="32042" spans="19:29" x14ac:dyDescent="0.25">
      <c r="S32042" s="108"/>
      <c r="U32042" s="108"/>
      <c r="W32042" s="108"/>
      <c r="Y32042" s="108"/>
      <c r="AA32042" s="108"/>
      <c r="AC32042" s="108"/>
    </row>
    <row r="32043" spans="19:29" x14ac:dyDescent="0.25">
      <c r="S32043" s="108"/>
      <c r="U32043" s="108"/>
      <c r="W32043" s="108"/>
      <c r="Y32043" s="108"/>
      <c r="AA32043" s="108"/>
      <c r="AC32043" s="108"/>
    </row>
    <row r="32044" spans="19:29" x14ac:dyDescent="0.25">
      <c r="S32044" s="108"/>
      <c r="U32044" s="108"/>
      <c r="W32044" s="108"/>
      <c r="Y32044" s="108"/>
      <c r="AA32044" s="108"/>
      <c r="AC32044" s="108"/>
    </row>
    <row r="32045" spans="19:29" x14ac:dyDescent="0.25">
      <c r="S32045" s="110"/>
      <c r="U32045" s="110"/>
      <c r="W32045" s="110"/>
      <c r="Y32045" s="110"/>
      <c r="AA32045" s="110"/>
      <c r="AC32045" s="110"/>
    </row>
    <row r="32046" spans="19:29" x14ac:dyDescent="0.25">
      <c r="S32046" s="110"/>
      <c r="U32046" s="110"/>
      <c r="W32046" s="110"/>
      <c r="Y32046" s="110"/>
      <c r="AA32046" s="110"/>
      <c r="AC32046" s="110"/>
    </row>
    <row r="32047" spans="19:29" x14ac:dyDescent="0.25">
      <c r="S32047" s="110"/>
      <c r="U32047" s="110"/>
      <c r="W32047" s="110"/>
      <c r="Y32047" s="110"/>
      <c r="AA32047" s="110"/>
      <c r="AC32047" s="110"/>
    </row>
    <row r="32048" spans="19:29" x14ac:dyDescent="0.25">
      <c r="S32048" s="110"/>
      <c r="U32048" s="110"/>
      <c r="W32048" s="110"/>
      <c r="Y32048" s="110"/>
      <c r="AA32048" s="110"/>
      <c r="AC32048" s="110"/>
    </row>
    <row r="32049" spans="19:29" x14ac:dyDescent="0.25">
      <c r="S32049" s="111"/>
      <c r="U32049" s="111"/>
      <c r="W32049" s="111"/>
      <c r="Y32049" s="111"/>
      <c r="AA32049" s="111"/>
      <c r="AC32049" s="111"/>
    </row>
    <row r="32050" spans="19:29" x14ac:dyDescent="0.25">
      <c r="S32050" s="107"/>
      <c r="U32050" s="107"/>
      <c r="W32050" s="107"/>
      <c r="Y32050" s="107"/>
      <c r="AA32050" s="107"/>
      <c r="AC32050" s="107"/>
    </row>
    <row r="32051" spans="19:29" x14ac:dyDescent="0.25">
      <c r="S32051" s="108"/>
      <c r="U32051" s="108"/>
      <c r="W32051" s="108"/>
      <c r="Y32051" s="108"/>
      <c r="AA32051" s="108"/>
      <c r="AC32051" s="108"/>
    </row>
    <row r="32052" spans="19:29" x14ac:dyDescent="0.25">
      <c r="S32052" s="108"/>
      <c r="U32052" s="108"/>
      <c r="W32052" s="108"/>
      <c r="Y32052" s="108"/>
      <c r="AA32052" s="108"/>
      <c r="AC32052" s="108"/>
    </row>
    <row r="32053" spans="19:29" x14ac:dyDescent="0.25">
      <c r="S32053" s="109"/>
      <c r="U32053" s="109"/>
      <c r="W32053" s="109"/>
      <c r="Y32053" s="109"/>
      <c r="AA32053" s="109"/>
      <c r="AC32053" s="109"/>
    </row>
    <row r="32054" spans="19:29" x14ac:dyDescent="0.25">
      <c r="S32054" s="108"/>
      <c r="U32054" s="108"/>
      <c r="W32054" s="108"/>
      <c r="Y32054" s="108"/>
      <c r="AA32054" s="108"/>
      <c r="AC32054" s="108"/>
    </row>
    <row r="32055" spans="19:29" x14ac:dyDescent="0.25">
      <c r="S32055" s="108"/>
      <c r="U32055" s="108"/>
      <c r="W32055" s="108"/>
      <c r="Y32055" s="108"/>
      <c r="AA32055" s="108"/>
      <c r="AC32055" s="108"/>
    </row>
    <row r="32056" spans="19:29" x14ac:dyDescent="0.25">
      <c r="S32056" s="109"/>
      <c r="U32056" s="109"/>
      <c r="W32056" s="109"/>
      <c r="Y32056" s="109"/>
      <c r="AA32056" s="109"/>
      <c r="AC32056" s="109"/>
    </row>
    <row r="32057" spans="19:29" x14ac:dyDescent="0.25">
      <c r="S32057" s="108"/>
      <c r="U32057" s="108"/>
      <c r="W32057" s="108"/>
      <c r="Y32057" s="108"/>
      <c r="AA32057" s="108"/>
      <c r="AC32057" s="108"/>
    </row>
    <row r="32058" spans="19:29" x14ac:dyDescent="0.25">
      <c r="S32058" s="109"/>
      <c r="U32058" s="109"/>
      <c r="W32058" s="109"/>
      <c r="Y32058" s="109"/>
      <c r="AA32058" s="109"/>
      <c r="AC32058" s="109"/>
    </row>
    <row r="32059" spans="19:29" x14ac:dyDescent="0.25">
      <c r="S32059" s="108"/>
      <c r="U32059" s="108"/>
      <c r="W32059" s="108"/>
      <c r="Y32059" s="108"/>
      <c r="AA32059" s="108"/>
      <c r="AC32059" s="108"/>
    </row>
    <row r="32060" spans="19:29" x14ac:dyDescent="0.25">
      <c r="S32060" s="108"/>
      <c r="U32060" s="108"/>
      <c r="W32060" s="108"/>
      <c r="Y32060" s="108"/>
      <c r="AA32060" s="108"/>
      <c r="AC32060" s="108"/>
    </row>
    <row r="32061" spans="19:29" x14ac:dyDescent="0.25">
      <c r="S32061" s="108"/>
      <c r="U32061" s="108"/>
      <c r="W32061" s="108"/>
      <c r="Y32061" s="108"/>
      <c r="AA32061" s="108"/>
      <c r="AC32061" s="108"/>
    </row>
    <row r="32062" spans="19:29" x14ac:dyDescent="0.25">
      <c r="S32062" s="110"/>
      <c r="U32062" s="110"/>
      <c r="W32062" s="110"/>
      <c r="Y32062" s="110"/>
      <c r="AA32062" s="110"/>
      <c r="AC32062" s="110"/>
    </row>
    <row r="32063" spans="19:29" x14ac:dyDescent="0.25">
      <c r="S32063" s="110"/>
      <c r="U32063" s="110"/>
      <c r="W32063" s="110"/>
      <c r="Y32063" s="110"/>
      <c r="AA32063" s="110"/>
      <c r="AC32063" s="110"/>
    </row>
    <row r="32064" spans="19:29" x14ac:dyDescent="0.25">
      <c r="S32064" s="110"/>
      <c r="U32064" s="110"/>
      <c r="W32064" s="110"/>
      <c r="Y32064" s="110"/>
      <c r="AA32064" s="110"/>
      <c r="AC32064" s="110"/>
    </row>
    <row r="32065" spans="19:29" x14ac:dyDescent="0.25">
      <c r="S32065" s="110"/>
      <c r="U32065" s="110"/>
      <c r="W32065" s="110"/>
      <c r="Y32065" s="110"/>
      <c r="AA32065" s="110"/>
      <c r="AC32065" s="110"/>
    </row>
    <row r="32066" spans="19:29" x14ac:dyDescent="0.25">
      <c r="S32066" s="111"/>
      <c r="U32066" s="111"/>
      <c r="W32066" s="111"/>
      <c r="Y32066" s="111"/>
      <c r="AA32066" s="111"/>
      <c r="AC32066" s="111"/>
    </row>
    <row r="32067" spans="19:29" x14ac:dyDescent="0.25">
      <c r="S32067" s="107"/>
      <c r="U32067" s="107"/>
      <c r="W32067" s="107"/>
      <c r="Y32067" s="107"/>
      <c r="AA32067" s="107"/>
      <c r="AC32067" s="107"/>
    </row>
    <row r="32068" spans="19:29" x14ac:dyDescent="0.25">
      <c r="S32068" s="108"/>
      <c r="U32068" s="108"/>
      <c r="W32068" s="108"/>
      <c r="Y32068" s="108"/>
      <c r="AA32068" s="108"/>
      <c r="AC32068" s="108"/>
    </row>
    <row r="32069" spans="19:29" x14ac:dyDescent="0.25">
      <c r="S32069" s="108"/>
      <c r="U32069" s="108"/>
      <c r="W32069" s="108"/>
      <c r="Y32069" s="108"/>
      <c r="AA32069" s="108"/>
      <c r="AC32069" s="108"/>
    </row>
    <row r="32070" spans="19:29" x14ac:dyDescent="0.25">
      <c r="S32070" s="109"/>
      <c r="U32070" s="109"/>
      <c r="W32070" s="109"/>
      <c r="Y32070" s="109"/>
      <c r="AA32070" s="109"/>
      <c r="AC32070" s="109"/>
    </row>
    <row r="32071" spans="19:29" x14ac:dyDescent="0.25">
      <c r="S32071" s="108"/>
      <c r="U32071" s="108"/>
      <c r="W32071" s="108"/>
      <c r="Y32071" s="108"/>
      <c r="AA32071" s="108"/>
      <c r="AC32071" s="108"/>
    </row>
    <row r="32072" spans="19:29" x14ac:dyDescent="0.25">
      <c r="S32072" s="108"/>
      <c r="U32072" s="108"/>
      <c r="W32072" s="108"/>
      <c r="Y32072" s="108"/>
      <c r="AA32072" s="108"/>
      <c r="AC32072" s="108"/>
    </row>
    <row r="32073" spans="19:29" x14ac:dyDescent="0.25">
      <c r="S32073" s="109"/>
      <c r="U32073" s="109"/>
      <c r="W32073" s="109"/>
      <c r="Y32073" s="109"/>
      <c r="AA32073" s="109"/>
      <c r="AC32073" s="109"/>
    </row>
    <row r="32074" spans="19:29" x14ac:dyDescent="0.25">
      <c r="S32074" s="108"/>
      <c r="U32074" s="108"/>
      <c r="W32074" s="108"/>
      <c r="Y32074" s="108"/>
      <c r="AA32074" s="108"/>
      <c r="AC32074" s="108"/>
    </row>
    <row r="32075" spans="19:29" x14ac:dyDescent="0.25">
      <c r="S32075" s="109"/>
      <c r="U32075" s="109"/>
      <c r="W32075" s="109"/>
      <c r="Y32075" s="109"/>
      <c r="AA32075" s="109"/>
      <c r="AC32075" s="109"/>
    </row>
    <row r="32076" spans="19:29" x14ac:dyDescent="0.25">
      <c r="S32076" s="108"/>
      <c r="U32076" s="108"/>
      <c r="W32076" s="108"/>
      <c r="Y32076" s="108"/>
      <c r="AA32076" s="108"/>
      <c r="AC32076" s="108"/>
    </row>
    <row r="32077" spans="19:29" x14ac:dyDescent="0.25">
      <c r="S32077" s="108"/>
      <c r="U32077" s="108"/>
      <c r="W32077" s="108"/>
      <c r="Y32077" s="108"/>
      <c r="AA32077" s="108"/>
      <c r="AC32077" s="108"/>
    </row>
    <row r="32078" spans="19:29" x14ac:dyDescent="0.25">
      <c r="S32078" s="108"/>
      <c r="U32078" s="108"/>
      <c r="W32078" s="108"/>
      <c r="Y32078" s="108"/>
      <c r="AA32078" s="108"/>
      <c r="AC32078" s="108"/>
    </row>
    <row r="32079" spans="19:29" x14ac:dyDescent="0.25">
      <c r="S32079" s="110"/>
      <c r="U32079" s="110"/>
      <c r="W32079" s="110"/>
      <c r="Y32079" s="110"/>
      <c r="AA32079" s="110"/>
      <c r="AC32079" s="110"/>
    </row>
    <row r="32080" spans="19:29" x14ac:dyDescent="0.25">
      <c r="S32080" s="110"/>
      <c r="U32080" s="110"/>
      <c r="W32080" s="110"/>
      <c r="Y32080" s="110"/>
      <c r="AA32080" s="110"/>
      <c r="AC32080" s="110"/>
    </row>
    <row r="32081" spans="19:29" x14ac:dyDescent="0.25">
      <c r="S32081" s="110"/>
      <c r="U32081" s="110"/>
      <c r="W32081" s="110"/>
      <c r="Y32081" s="110"/>
      <c r="AA32081" s="110"/>
      <c r="AC32081" s="110"/>
    </row>
    <row r="32082" spans="19:29" x14ac:dyDescent="0.25">
      <c r="S32082" s="110"/>
      <c r="U32082" s="110"/>
      <c r="W32082" s="110"/>
      <c r="Y32082" s="110"/>
      <c r="AA32082" s="110"/>
      <c r="AC32082" s="110"/>
    </row>
    <row r="32083" spans="19:29" x14ac:dyDescent="0.25">
      <c r="S32083" s="111"/>
      <c r="U32083" s="111"/>
      <c r="W32083" s="111"/>
      <c r="Y32083" s="111"/>
      <c r="AA32083" s="111"/>
      <c r="AC32083" s="111"/>
    </row>
    <row r="32084" spans="19:29" x14ac:dyDescent="0.25">
      <c r="S32084" s="107"/>
      <c r="U32084" s="107"/>
      <c r="W32084" s="107"/>
      <c r="Y32084" s="107"/>
      <c r="AA32084" s="107"/>
      <c r="AC32084" s="107"/>
    </row>
    <row r="32085" spans="19:29" x14ac:dyDescent="0.25">
      <c r="S32085" s="108"/>
      <c r="U32085" s="108"/>
      <c r="W32085" s="108"/>
      <c r="Y32085" s="108"/>
      <c r="AA32085" s="108"/>
      <c r="AC32085" s="108"/>
    </row>
    <row r="32086" spans="19:29" x14ac:dyDescent="0.25">
      <c r="S32086" s="108"/>
      <c r="U32086" s="108"/>
      <c r="W32086" s="108"/>
      <c r="Y32086" s="108"/>
      <c r="AA32086" s="108"/>
      <c r="AC32086" s="108"/>
    </row>
    <row r="32087" spans="19:29" x14ac:dyDescent="0.25">
      <c r="S32087" s="109"/>
      <c r="U32087" s="109"/>
      <c r="W32087" s="109"/>
      <c r="Y32087" s="109"/>
      <c r="AA32087" s="109"/>
      <c r="AC32087" s="109"/>
    </row>
    <row r="32088" spans="19:29" x14ac:dyDescent="0.25">
      <c r="S32088" s="108"/>
      <c r="U32088" s="108"/>
      <c r="W32088" s="108"/>
      <c r="Y32088" s="108"/>
      <c r="AA32088" s="108"/>
      <c r="AC32088" s="108"/>
    </row>
    <row r="32089" spans="19:29" x14ac:dyDescent="0.25">
      <c r="S32089" s="108"/>
      <c r="U32089" s="108"/>
      <c r="W32089" s="108"/>
      <c r="Y32089" s="108"/>
      <c r="AA32089" s="108"/>
      <c r="AC32089" s="108"/>
    </row>
    <row r="32090" spans="19:29" x14ac:dyDescent="0.25">
      <c r="S32090" s="109"/>
      <c r="U32090" s="109"/>
      <c r="W32090" s="109"/>
      <c r="Y32090" s="109"/>
      <c r="AA32090" s="109"/>
      <c r="AC32090" s="109"/>
    </row>
    <row r="32091" spans="19:29" x14ac:dyDescent="0.25">
      <c r="S32091" s="108"/>
      <c r="U32091" s="108"/>
      <c r="W32091" s="108"/>
      <c r="Y32091" s="108"/>
      <c r="AA32091" s="108"/>
      <c r="AC32091" s="108"/>
    </row>
    <row r="32092" spans="19:29" x14ac:dyDescent="0.25">
      <c r="S32092" s="109"/>
      <c r="U32092" s="109"/>
      <c r="W32092" s="109"/>
      <c r="Y32092" s="109"/>
      <c r="AA32092" s="109"/>
      <c r="AC32092" s="109"/>
    </row>
    <row r="32093" spans="19:29" x14ac:dyDescent="0.25">
      <c r="S32093" s="108"/>
      <c r="U32093" s="108"/>
      <c r="W32093" s="108"/>
      <c r="Y32093" s="108"/>
      <c r="AA32093" s="108"/>
      <c r="AC32093" s="108"/>
    </row>
    <row r="32094" spans="19:29" x14ac:dyDescent="0.25">
      <c r="S32094" s="108"/>
      <c r="U32094" s="108"/>
      <c r="W32094" s="108"/>
      <c r="Y32094" s="108"/>
      <c r="AA32094" s="108"/>
      <c r="AC32094" s="108"/>
    </row>
    <row r="32095" spans="19:29" x14ac:dyDescent="0.25">
      <c r="S32095" s="108"/>
      <c r="U32095" s="108"/>
      <c r="W32095" s="108"/>
      <c r="Y32095" s="108"/>
      <c r="AA32095" s="108"/>
      <c r="AC32095" s="108"/>
    </row>
    <row r="32096" spans="19:29" x14ac:dyDescent="0.25">
      <c r="S32096" s="110"/>
      <c r="U32096" s="110"/>
      <c r="W32096" s="110"/>
      <c r="Y32096" s="110"/>
      <c r="AA32096" s="110"/>
      <c r="AC32096" s="110"/>
    </row>
    <row r="32097" spans="19:29" x14ac:dyDescent="0.25">
      <c r="S32097" s="110"/>
      <c r="U32097" s="110"/>
      <c r="W32097" s="110"/>
      <c r="Y32097" s="110"/>
      <c r="AA32097" s="110"/>
      <c r="AC32097" s="110"/>
    </row>
    <row r="32098" spans="19:29" x14ac:dyDescent="0.25">
      <c r="S32098" s="110"/>
      <c r="U32098" s="110"/>
      <c r="W32098" s="110"/>
      <c r="Y32098" s="110"/>
      <c r="AA32098" s="110"/>
      <c r="AC32098" s="110"/>
    </row>
    <row r="32099" spans="19:29" x14ac:dyDescent="0.25">
      <c r="S32099" s="110"/>
      <c r="U32099" s="110"/>
      <c r="W32099" s="110"/>
      <c r="Y32099" s="110"/>
      <c r="AA32099" s="110"/>
      <c r="AC32099" s="110"/>
    </row>
    <row r="32100" spans="19:29" x14ac:dyDescent="0.25">
      <c r="S32100" s="111"/>
      <c r="U32100" s="111"/>
      <c r="W32100" s="111"/>
      <c r="Y32100" s="111"/>
      <c r="AA32100" s="111"/>
      <c r="AC32100" s="111"/>
    </row>
    <row r="32101" spans="19:29" x14ac:dyDescent="0.25">
      <c r="S32101" s="107"/>
      <c r="U32101" s="107"/>
      <c r="W32101" s="107"/>
      <c r="Y32101" s="107"/>
      <c r="AA32101" s="107"/>
      <c r="AC32101" s="107"/>
    </row>
    <row r="32102" spans="19:29" x14ac:dyDescent="0.25">
      <c r="S32102" s="108"/>
      <c r="U32102" s="108"/>
      <c r="W32102" s="108"/>
      <c r="Y32102" s="108"/>
      <c r="AA32102" s="108"/>
      <c r="AC32102" s="108"/>
    </row>
    <row r="32103" spans="19:29" x14ac:dyDescent="0.25">
      <c r="S32103" s="108"/>
      <c r="U32103" s="108"/>
      <c r="W32103" s="108"/>
      <c r="Y32103" s="108"/>
      <c r="AA32103" s="108"/>
      <c r="AC32103" s="108"/>
    </row>
    <row r="32104" spans="19:29" x14ac:dyDescent="0.25">
      <c r="S32104" s="109"/>
      <c r="U32104" s="109"/>
      <c r="W32104" s="109"/>
      <c r="Y32104" s="109"/>
      <c r="AA32104" s="109"/>
      <c r="AC32104" s="109"/>
    </row>
    <row r="32105" spans="19:29" x14ac:dyDescent="0.25">
      <c r="S32105" s="108"/>
      <c r="U32105" s="108"/>
      <c r="W32105" s="108"/>
      <c r="Y32105" s="108"/>
      <c r="AA32105" s="108"/>
      <c r="AC32105" s="108"/>
    </row>
    <row r="32106" spans="19:29" x14ac:dyDescent="0.25">
      <c r="S32106" s="108"/>
      <c r="U32106" s="108"/>
      <c r="W32106" s="108"/>
      <c r="Y32106" s="108"/>
      <c r="AA32106" s="108"/>
      <c r="AC32106" s="108"/>
    </row>
    <row r="32107" spans="19:29" x14ac:dyDescent="0.25">
      <c r="S32107" s="109"/>
      <c r="U32107" s="109"/>
      <c r="W32107" s="109"/>
      <c r="Y32107" s="109"/>
      <c r="AA32107" s="109"/>
      <c r="AC32107" s="109"/>
    </row>
    <row r="32108" spans="19:29" x14ac:dyDescent="0.25">
      <c r="S32108" s="108"/>
      <c r="U32108" s="108"/>
      <c r="W32108" s="108"/>
      <c r="Y32108" s="108"/>
      <c r="AA32108" s="108"/>
      <c r="AC32108" s="108"/>
    </row>
    <row r="32109" spans="19:29" x14ac:dyDescent="0.25">
      <c r="S32109" s="109"/>
      <c r="U32109" s="109"/>
      <c r="W32109" s="109"/>
      <c r="Y32109" s="109"/>
      <c r="AA32109" s="109"/>
      <c r="AC32109" s="109"/>
    </row>
    <row r="32110" spans="19:29" x14ac:dyDescent="0.25">
      <c r="S32110" s="108"/>
      <c r="U32110" s="108"/>
      <c r="W32110" s="108"/>
      <c r="Y32110" s="108"/>
      <c r="AA32110" s="108"/>
      <c r="AC32110" s="108"/>
    </row>
    <row r="32111" spans="19:29" x14ac:dyDescent="0.25">
      <c r="S32111" s="108"/>
      <c r="U32111" s="108"/>
      <c r="W32111" s="108"/>
      <c r="Y32111" s="108"/>
      <c r="AA32111" s="108"/>
      <c r="AC32111" s="108"/>
    </row>
    <row r="32112" spans="19:29" x14ac:dyDescent="0.25">
      <c r="S32112" s="108"/>
      <c r="U32112" s="108"/>
      <c r="W32112" s="108"/>
      <c r="Y32112" s="108"/>
      <c r="AA32112" s="108"/>
      <c r="AC32112" s="108"/>
    </row>
    <row r="32113" spans="19:29" x14ac:dyDescent="0.25">
      <c r="S32113" s="110"/>
      <c r="U32113" s="110"/>
      <c r="W32113" s="110"/>
      <c r="Y32113" s="110"/>
      <c r="AA32113" s="110"/>
      <c r="AC32113" s="110"/>
    </row>
    <row r="32114" spans="19:29" x14ac:dyDescent="0.25">
      <c r="S32114" s="110"/>
      <c r="U32114" s="110"/>
      <c r="W32114" s="110"/>
      <c r="Y32114" s="110"/>
      <c r="AA32114" s="110"/>
      <c r="AC32114" s="110"/>
    </row>
    <row r="32115" spans="19:29" x14ac:dyDescent="0.25">
      <c r="S32115" s="110"/>
      <c r="U32115" s="110"/>
      <c r="W32115" s="110"/>
      <c r="Y32115" s="110"/>
      <c r="AA32115" s="110"/>
      <c r="AC32115" s="110"/>
    </row>
    <row r="32116" spans="19:29" x14ac:dyDescent="0.25">
      <c r="S32116" s="110"/>
      <c r="U32116" s="110"/>
      <c r="W32116" s="110"/>
      <c r="Y32116" s="110"/>
      <c r="AA32116" s="110"/>
      <c r="AC32116" s="110"/>
    </row>
    <row r="32117" spans="19:29" x14ac:dyDescent="0.25">
      <c r="S32117" s="111"/>
      <c r="U32117" s="111"/>
      <c r="W32117" s="111"/>
      <c r="Y32117" s="111"/>
      <c r="AA32117" s="111"/>
      <c r="AC32117" s="111"/>
    </row>
    <row r="32118" spans="19:29" x14ac:dyDescent="0.25">
      <c r="S32118" s="107"/>
      <c r="U32118" s="107"/>
      <c r="W32118" s="107"/>
      <c r="Y32118" s="107"/>
      <c r="AA32118" s="107"/>
      <c r="AC32118" s="107"/>
    </row>
    <row r="32119" spans="19:29" x14ac:dyDescent="0.25">
      <c r="S32119" s="108"/>
      <c r="U32119" s="108"/>
      <c r="W32119" s="108"/>
      <c r="Y32119" s="108"/>
      <c r="AA32119" s="108"/>
      <c r="AC32119" s="108"/>
    </row>
    <row r="32120" spans="19:29" x14ac:dyDescent="0.25">
      <c r="S32120" s="108"/>
      <c r="U32120" s="108"/>
      <c r="W32120" s="108"/>
      <c r="Y32120" s="108"/>
      <c r="AA32120" s="108"/>
      <c r="AC32120" s="108"/>
    </row>
    <row r="32121" spans="19:29" x14ac:dyDescent="0.25">
      <c r="S32121" s="109"/>
      <c r="U32121" s="109"/>
      <c r="W32121" s="109"/>
      <c r="Y32121" s="109"/>
      <c r="AA32121" s="109"/>
      <c r="AC32121" s="109"/>
    </row>
    <row r="32122" spans="19:29" x14ac:dyDescent="0.25">
      <c r="S32122" s="108"/>
      <c r="U32122" s="108"/>
      <c r="W32122" s="108"/>
      <c r="Y32122" s="108"/>
      <c r="AA32122" s="108"/>
      <c r="AC32122" s="108"/>
    </row>
    <row r="32123" spans="19:29" x14ac:dyDescent="0.25">
      <c r="S32123" s="108"/>
      <c r="U32123" s="108"/>
      <c r="W32123" s="108"/>
      <c r="Y32123" s="108"/>
      <c r="AA32123" s="108"/>
      <c r="AC32123" s="108"/>
    </row>
    <row r="32124" spans="19:29" x14ac:dyDescent="0.25">
      <c r="S32124" s="109"/>
      <c r="U32124" s="109"/>
      <c r="W32124" s="109"/>
      <c r="Y32124" s="109"/>
      <c r="AA32124" s="109"/>
      <c r="AC32124" s="109"/>
    </row>
    <row r="32125" spans="19:29" x14ac:dyDescent="0.25">
      <c r="S32125" s="108"/>
      <c r="U32125" s="108"/>
      <c r="W32125" s="108"/>
      <c r="Y32125" s="108"/>
      <c r="AA32125" s="108"/>
      <c r="AC32125" s="108"/>
    </row>
    <row r="32126" spans="19:29" x14ac:dyDescent="0.25">
      <c r="S32126" s="109"/>
      <c r="U32126" s="109"/>
      <c r="W32126" s="109"/>
      <c r="Y32126" s="109"/>
      <c r="AA32126" s="109"/>
      <c r="AC32126" s="109"/>
    </row>
    <row r="32127" spans="19:29" x14ac:dyDescent="0.25">
      <c r="S32127" s="108"/>
      <c r="U32127" s="108"/>
      <c r="W32127" s="108"/>
      <c r="Y32127" s="108"/>
      <c r="AA32127" s="108"/>
      <c r="AC32127" s="108"/>
    </row>
    <row r="32128" spans="19:29" x14ac:dyDescent="0.25">
      <c r="S32128" s="108"/>
      <c r="U32128" s="108"/>
      <c r="W32128" s="108"/>
      <c r="Y32128" s="108"/>
      <c r="AA32128" s="108"/>
      <c r="AC32128" s="108"/>
    </row>
    <row r="32129" spans="19:29" x14ac:dyDescent="0.25">
      <c r="S32129" s="108"/>
      <c r="U32129" s="108"/>
      <c r="W32129" s="108"/>
      <c r="Y32129" s="108"/>
      <c r="AA32129" s="108"/>
      <c r="AC32129" s="108"/>
    </row>
    <row r="32130" spans="19:29" x14ac:dyDescent="0.25">
      <c r="S32130" s="110"/>
      <c r="U32130" s="110"/>
      <c r="W32130" s="110"/>
      <c r="Y32130" s="110"/>
      <c r="AA32130" s="110"/>
      <c r="AC32130" s="110"/>
    </row>
    <row r="32131" spans="19:29" x14ac:dyDescent="0.25">
      <c r="S32131" s="110"/>
      <c r="U32131" s="110"/>
      <c r="W32131" s="110"/>
      <c r="Y32131" s="110"/>
      <c r="AA32131" s="110"/>
      <c r="AC32131" s="110"/>
    </row>
    <row r="32132" spans="19:29" x14ac:dyDescent="0.25">
      <c r="S32132" s="110"/>
      <c r="U32132" s="110"/>
      <c r="W32132" s="110"/>
      <c r="Y32132" s="110"/>
      <c r="AA32132" s="110"/>
      <c r="AC32132" s="110"/>
    </row>
    <row r="32133" spans="19:29" x14ac:dyDescent="0.25">
      <c r="S32133" s="110"/>
      <c r="U32133" s="110"/>
      <c r="W32133" s="110"/>
      <c r="Y32133" s="110"/>
      <c r="AA32133" s="110"/>
      <c r="AC32133" s="110"/>
    </row>
    <row r="32134" spans="19:29" x14ac:dyDescent="0.25">
      <c r="S32134" s="111"/>
      <c r="U32134" s="111"/>
      <c r="W32134" s="111"/>
      <c r="Y32134" s="111"/>
      <c r="AA32134" s="111"/>
      <c r="AC32134" s="111"/>
    </row>
    <row r="32135" spans="19:29" x14ac:dyDescent="0.25">
      <c r="S32135" s="107"/>
      <c r="U32135" s="107"/>
      <c r="W32135" s="107"/>
      <c r="Y32135" s="107"/>
      <c r="AA32135" s="107"/>
      <c r="AC32135" s="107"/>
    </row>
    <row r="32136" spans="19:29" x14ac:dyDescent="0.25">
      <c r="S32136" s="108"/>
      <c r="U32136" s="108"/>
      <c r="W32136" s="108"/>
      <c r="Y32136" s="108"/>
      <c r="AA32136" s="108"/>
      <c r="AC32136" s="108"/>
    </row>
    <row r="32137" spans="19:29" x14ac:dyDescent="0.25">
      <c r="S32137" s="108"/>
      <c r="U32137" s="108"/>
      <c r="W32137" s="108"/>
      <c r="Y32137" s="108"/>
      <c r="AA32137" s="108"/>
      <c r="AC32137" s="108"/>
    </row>
    <row r="32138" spans="19:29" x14ac:dyDescent="0.25">
      <c r="S32138" s="109"/>
      <c r="U32138" s="109"/>
      <c r="W32138" s="109"/>
      <c r="Y32138" s="109"/>
      <c r="AA32138" s="109"/>
      <c r="AC32138" s="109"/>
    </row>
    <row r="32139" spans="19:29" x14ac:dyDescent="0.25">
      <c r="S32139" s="108"/>
      <c r="U32139" s="108"/>
      <c r="W32139" s="108"/>
      <c r="Y32139" s="108"/>
      <c r="AA32139" s="108"/>
      <c r="AC32139" s="108"/>
    </row>
    <row r="32140" spans="19:29" x14ac:dyDescent="0.25">
      <c r="S32140" s="108"/>
      <c r="U32140" s="108"/>
      <c r="W32140" s="108"/>
      <c r="Y32140" s="108"/>
      <c r="AA32140" s="108"/>
      <c r="AC32140" s="108"/>
    </row>
    <row r="32141" spans="19:29" x14ac:dyDescent="0.25">
      <c r="S32141" s="109"/>
      <c r="U32141" s="109"/>
      <c r="W32141" s="109"/>
      <c r="Y32141" s="109"/>
      <c r="AA32141" s="109"/>
      <c r="AC32141" s="109"/>
    </row>
    <row r="32142" spans="19:29" x14ac:dyDescent="0.25">
      <c r="S32142" s="108"/>
      <c r="U32142" s="108"/>
      <c r="W32142" s="108"/>
      <c r="Y32142" s="108"/>
      <c r="AA32142" s="108"/>
      <c r="AC32142" s="108"/>
    </row>
    <row r="32143" spans="19:29" x14ac:dyDescent="0.25">
      <c r="S32143" s="109"/>
      <c r="U32143" s="109"/>
      <c r="W32143" s="109"/>
      <c r="Y32143" s="109"/>
      <c r="AA32143" s="109"/>
      <c r="AC32143" s="109"/>
    </row>
    <row r="32144" spans="19:29" x14ac:dyDescent="0.25">
      <c r="S32144" s="108"/>
      <c r="U32144" s="108"/>
      <c r="W32144" s="108"/>
      <c r="Y32144" s="108"/>
      <c r="AA32144" s="108"/>
      <c r="AC32144" s="108"/>
    </row>
    <row r="32145" spans="19:29" x14ac:dyDescent="0.25">
      <c r="S32145" s="108"/>
      <c r="U32145" s="108"/>
      <c r="W32145" s="108"/>
      <c r="Y32145" s="108"/>
      <c r="AA32145" s="108"/>
      <c r="AC32145" s="108"/>
    </row>
    <row r="32146" spans="19:29" x14ac:dyDescent="0.25">
      <c r="S32146" s="108"/>
      <c r="U32146" s="108"/>
      <c r="W32146" s="108"/>
      <c r="Y32146" s="108"/>
      <c r="AA32146" s="108"/>
      <c r="AC32146" s="108"/>
    </row>
    <row r="32147" spans="19:29" x14ac:dyDescent="0.25">
      <c r="S32147" s="110"/>
      <c r="U32147" s="110"/>
      <c r="W32147" s="110"/>
      <c r="Y32147" s="110"/>
      <c r="AA32147" s="110"/>
      <c r="AC32147" s="110"/>
    </row>
    <row r="32148" spans="19:29" x14ac:dyDescent="0.25">
      <c r="S32148" s="110"/>
      <c r="U32148" s="110"/>
      <c r="W32148" s="110"/>
      <c r="Y32148" s="110"/>
      <c r="AA32148" s="110"/>
      <c r="AC32148" s="110"/>
    </row>
    <row r="32149" spans="19:29" x14ac:dyDescent="0.25">
      <c r="S32149" s="110"/>
      <c r="U32149" s="110"/>
      <c r="W32149" s="110"/>
      <c r="Y32149" s="110"/>
      <c r="AA32149" s="110"/>
      <c r="AC32149" s="110"/>
    </row>
    <row r="32150" spans="19:29" x14ac:dyDescent="0.25">
      <c r="S32150" s="110"/>
      <c r="U32150" s="110"/>
      <c r="W32150" s="110"/>
      <c r="Y32150" s="110"/>
      <c r="AA32150" s="110"/>
      <c r="AC32150" s="110"/>
    </row>
    <row r="32151" spans="19:29" x14ac:dyDescent="0.25">
      <c r="S32151" s="111"/>
      <c r="U32151" s="111"/>
      <c r="W32151" s="111"/>
      <c r="Y32151" s="111"/>
      <c r="AA32151" s="111"/>
      <c r="AC32151" s="111"/>
    </row>
    <row r="32152" spans="19:29" x14ac:dyDescent="0.25">
      <c r="S32152" s="107"/>
      <c r="U32152" s="107"/>
      <c r="W32152" s="107"/>
      <c r="Y32152" s="107"/>
      <c r="AA32152" s="107"/>
      <c r="AC32152" s="107"/>
    </row>
    <row r="32153" spans="19:29" x14ac:dyDescent="0.25">
      <c r="S32153" s="108"/>
      <c r="U32153" s="108"/>
      <c r="W32153" s="108"/>
      <c r="Y32153" s="108"/>
      <c r="AA32153" s="108"/>
      <c r="AC32153" s="108"/>
    </row>
    <row r="32154" spans="19:29" x14ac:dyDescent="0.25">
      <c r="S32154" s="108"/>
      <c r="U32154" s="108"/>
      <c r="W32154" s="108"/>
      <c r="Y32154" s="108"/>
      <c r="AA32154" s="108"/>
      <c r="AC32154" s="108"/>
    </row>
    <row r="32155" spans="19:29" x14ac:dyDescent="0.25">
      <c r="S32155" s="109"/>
      <c r="U32155" s="109"/>
      <c r="W32155" s="109"/>
      <c r="Y32155" s="109"/>
      <c r="AA32155" s="109"/>
      <c r="AC32155" s="109"/>
    </row>
    <row r="32156" spans="19:29" x14ac:dyDescent="0.25">
      <c r="S32156" s="108"/>
      <c r="U32156" s="108"/>
      <c r="W32156" s="108"/>
      <c r="Y32156" s="108"/>
      <c r="AA32156" s="108"/>
      <c r="AC32156" s="108"/>
    </row>
    <row r="32157" spans="19:29" x14ac:dyDescent="0.25">
      <c r="S32157" s="108"/>
      <c r="U32157" s="108"/>
      <c r="W32157" s="108"/>
      <c r="Y32157" s="108"/>
      <c r="AA32157" s="108"/>
      <c r="AC32157" s="108"/>
    </row>
    <row r="32158" spans="19:29" x14ac:dyDescent="0.25">
      <c r="S32158" s="109"/>
      <c r="U32158" s="109"/>
      <c r="W32158" s="109"/>
      <c r="Y32158" s="109"/>
      <c r="AA32158" s="109"/>
      <c r="AC32158" s="109"/>
    </row>
    <row r="32159" spans="19:29" x14ac:dyDescent="0.25">
      <c r="S32159" s="108"/>
      <c r="U32159" s="108"/>
      <c r="W32159" s="108"/>
      <c r="Y32159" s="108"/>
      <c r="AA32159" s="108"/>
      <c r="AC32159" s="108"/>
    </row>
    <row r="32160" spans="19:29" x14ac:dyDescent="0.25">
      <c r="S32160" s="109"/>
      <c r="U32160" s="109"/>
      <c r="W32160" s="109"/>
      <c r="Y32160" s="109"/>
      <c r="AA32160" s="109"/>
      <c r="AC32160" s="109"/>
    </row>
    <row r="32161" spans="19:29" x14ac:dyDescent="0.25">
      <c r="S32161" s="108"/>
      <c r="U32161" s="108"/>
      <c r="W32161" s="108"/>
      <c r="Y32161" s="108"/>
      <c r="AA32161" s="108"/>
      <c r="AC32161" s="108"/>
    </row>
    <row r="32162" spans="19:29" x14ac:dyDescent="0.25">
      <c r="S32162" s="108"/>
      <c r="U32162" s="108"/>
      <c r="W32162" s="108"/>
      <c r="Y32162" s="108"/>
      <c r="AA32162" s="108"/>
      <c r="AC32162" s="108"/>
    </row>
    <row r="32163" spans="19:29" x14ac:dyDescent="0.25">
      <c r="S32163" s="108"/>
      <c r="U32163" s="108"/>
      <c r="W32163" s="108"/>
      <c r="Y32163" s="108"/>
      <c r="AA32163" s="108"/>
      <c r="AC32163" s="108"/>
    </row>
    <row r="32164" spans="19:29" x14ac:dyDescent="0.25">
      <c r="S32164" s="110"/>
      <c r="U32164" s="110"/>
      <c r="W32164" s="110"/>
      <c r="Y32164" s="110"/>
      <c r="AA32164" s="110"/>
      <c r="AC32164" s="110"/>
    </row>
    <row r="32165" spans="19:29" x14ac:dyDescent="0.25">
      <c r="S32165" s="110"/>
      <c r="U32165" s="110"/>
      <c r="W32165" s="110"/>
      <c r="Y32165" s="110"/>
      <c r="AA32165" s="110"/>
      <c r="AC32165" s="110"/>
    </row>
    <row r="32166" spans="19:29" x14ac:dyDescent="0.25">
      <c r="S32166" s="110"/>
      <c r="U32166" s="110"/>
      <c r="W32166" s="110"/>
      <c r="Y32166" s="110"/>
      <c r="AA32166" s="110"/>
      <c r="AC32166" s="110"/>
    </row>
    <row r="32167" spans="19:29" x14ac:dyDescent="0.25">
      <c r="S32167" s="110"/>
      <c r="U32167" s="110"/>
      <c r="W32167" s="110"/>
      <c r="Y32167" s="110"/>
      <c r="AA32167" s="110"/>
      <c r="AC32167" s="110"/>
    </row>
    <row r="32168" spans="19:29" x14ac:dyDescent="0.25">
      <c r="S32168" s="111"/>
      <c r="U32168" s="111"/>
      <c r="W32168" s="111"/>
      <c r="Y32168" s="111"/>
      <c r="AA32168" s="111"/>
      <c r="AC32168" s="111"/>
    </row>
    <row r="32169" spans="19:29" x14ac:dyDescent="0.25">
      <c r="S32169" s="107"/>
      <c r="U32169" s="107"/>
      <c r="W32169" s="107"/>
      <c r="Y32169" s="107"/>
      <c r="AA32169" s="107"/>
      <c r="AC32169" s="107"/>
    </row>
    <row r="32170" spans="19:29" x14ac:dyDescent="0.25">
      <c r="S32170" s="108"/>
      <c r="U32170" s="108"/>
      <c r="W32170" s="108"/>
      <c r="Y32170" s="108"/>
      <c r="AA32170" s="108"/>
      <c r="AC32170" s="108"/>
    </row>
    <row r="32171" spans="19:29" x14ac:dyDescent="0.25">
      <c r="S32171" s="108"/>
      <c r="U32171" s="108"/>
      <c r="W32171" s="108"/>
      <c r="Y32171" s="108"/>
      <c r="AA32171" s="108"/>
      <c r="AC32171" s="108"/>
    </row>
    <row r="32172" spans="19:29" x14ac:dyDescent="0.25">
      <c r="S32172" s="109"/>
      <c r="U32172" s="109"/>
      <c r="W32172" s="109"/>
      <c r="Y32172" s="109"/>
      <c r="AA32172" s="109"/>
      <c r="AC32172" s="109"/>
    </row>
    <row r="32173" spans="19:29" x14ac:dyDescent="0.25">
      <c r="S32173" s="108"/>
      <c r="U32173" s="108"/>
      <c r="W32173" s="108"/>
      <c r="Y32173" s="108"/>
      <c r="AA32173" s="108"/>
      <c r="AC32173" s="108"/>
    </row>
    <row r="32174" spans="19:29" x14ac:dyDescent="0.25">
      <c r="S32174" s="108"/>
      <c r="U32174" s="108"/>
      <c r="W32174" s="108"/>
      <c r="Y32174" s="108"/>
      <c r="AA32174" s="108"/>
      <c r="AC32174" s="108"/>
    </row>
    <row r="32175" spans="19:29" x14ac:dyDescent="0.25">
      <c r="S32175" s="109"/>
      <c r="U32175" s="109"/>
      <c r="W32175" s="109"/>
      <c r="Y32175" s="109"/>
      <c r="AA32175" s="109"/>
      <c r="AC32175" s="109"/>
    </row>
    <row r="32176" spans="19:29" x14ac:dyDescent="0.25">
      <c r="S32176" s="108"/>
      <c r="U32176" s="108"/>
      <c r="W32176" s="108"/>
      <c r="Y32176" s="108"/>
      <c r="AA32176" s="108"/>
      <c r="AC32176" s="108"/>
    </row>
    <row r="32177" spans="19:29" x14ac:dyDescent="0.25">
      <c r="S32177" s="109"/>
      <c r="U32177" s="109"/>
      <c r="W32177" s="109"/>
      <c r="Y32177" s="109"/>
      <c r="AA32177" s="109"/>
      <c r="AC32177" s="109"/>
    </row>
    <row r="32178" spans="19:29" x14ac:dyDescent="0.25">
      <c r="S32178" s="108"/>
      <c r="U32178" s="108"/>
      <c r="W32178" s="108"/>
      <c r="Y32178" s="108"/>
      <c r="AA32178" s="108"/>
      <c r="AC32178" s="108"/>
    </row>
    <row r="32179" spans="19:29" x14ac:dyDescent="0.25">
      <c r="S32179" s="108"/>
      <c r="U32179" s="108"/>
      <c r="W32179" s="108"/>
      <c r="Y32179" s="108"/>
      <c r="AA32179" s="108"/>
      <c r="AC32179" s="108"/>
    </row>
    <row r="32180" spans="19:29" x14ac:dyDescent="0.25">
      <c r="S32180" s="108"/>
      <c r="U32180" s="108"/>
      <c r="W32180" s="108"/>
      <c r="Y32180" s="108"/>
      <c r="AA32180" s="108"/>
      <c r="AC32180" s="108"/>
    </row>
    <row r="32181" spans="19:29" x14ac:dyDescent="0.25">
      <c r="S32181" s="110"/>
      <c r="U32181" s="110"/>
      <c r="W32181" s="110"/>
      <c r="Y32181" s="110"/>
      <c r="AA32181" s="110"/>
      <c r="AC32181" s="110"/>
    </row>
    <row r="32182" spans="19:29" x14ac:dyDescent="0.25">
      <c r="S32182" s="110"/>
      <c r="U32182" s="110"/>
      <c r="W32182" s="110"/>
      <c r="Y32182" s="110"/>
      <c r="AA32182" s="110"/>
      <c r="AC32182" s="110"/>
    </row>
    <row r="32183" spans="19:29" x14ac:dyDescent="0.25">
      <c r="S32183" s="110"/>
      <c r="U32183" s="110"/>
      <c r="W32183" s="110"/>
      <c r="Y32183" s="110"/>
      <c r="AA32183" s="110"/>
      <c r="AC32183" s="110"/>
    </row>
    <row r="32184" spans="19:29" x14ac:dyDescent="0.25">
      <c r="S32184" s="110"/>
      <c r="U32184" s="110"/>
      <c r="W32184" s="110"/>
      <c r="Y32184" s="110"/>
      <c r="AA32184" s="110"/>
      <c r="AC32184" s="110"/>
    </row>
    <row r="32185" spans="19:29" x14ac:dyDescent="0.25">
      <c r="S32185" s="111"/>
      <c r="U32185" s="111"/>
      <c r="W32185" s="111"/>
      <c r="Y32185" s="111"/>
      <c r="AA32185" s="111"/>
      <c r="AC32185" s="111"/>
    </row>
    <row r="32186" spans="19:29" x14ac:dyDescent="0.25">
      <c r="S32186" s="107"/>
      <c r="U32186" s="107"/>
      <c r="W32186" s="107"/>
      <c r="Y32186" s="107"/>
      <c r="AA32186" s="107"/>
      <c r="AC32186" s="107"/>
    </row>
    <row r="32187" spans="19:29" x14ac:dyDescent="0.25">
      <c r="S32187" s="108"/>
      <c r="U32187" s="108"/>
      <c r="W32187" s="108"/>
      <c r="Y32187" s="108"/>
      <c r="AA32187" s="108"/>
      <c r="AC32187" s="108"/>
    </row>
    <row r="32188" spans="19:29" x14ac:dyDescent="0.25">
      <c r="S32188" s="108"/>
      <c r="U32188" s="108"/>
      <c r="W32188" s="108"/>
      <c r="Y32188" s="108"/>
      <c r="AA32188" s="108"/>
      <c r="AC32188" s="108"/>
    </row>
    <row r="32189" spans="19:29" x14ac:dyDescent="0.25">
      <c r="S32189" s="109"/>
      <c r="U32189" s="109"/>
      <c r="W32189" s="109"/>
      <c r="Y32189" s="109"/>
      <c r="AA32189" s="109"/>
      <c r="AC32189" s="109"/>
    </row>
    <row r="32190" spans="19:29" x14ac:dyDescent="0.25">
      <c r="S32190" s="108"/>
      <c r="U32190" s="108"/>
      <c r="W32190" s="108"/>
      <c r="Y32190" s="108"/>
      <c r="AA32190" s="108"/>
      <c r="AC32190" s="108"/>
    </row>
    <row r="32191" spans="19:29" x14ac:dyDescent="0.25">
      <c r="S32191" s="108"/>
      <c r="U32191" s="108"/>
      <c r="W32191" s="108"/>
      <c r="Y32191" s="108"/>
      <c r="AA32191" s="108"/>
      <c r="AC32191" s="108"/>
    </row>
    <row r="32192" spans="19:29" x14ac:dyDescent="0.25">
      <c r="S32192" s="109"/>
      <c r="U32192" s="109"/>
      <c r="W32192" s="109"/>
      <c r="Y32192" s="109"/>
      <c r="AA32192" s="109"/>
      <c r="AC32192" s="109"/>
    </row>
    <row r="32193" spans="19:29" x14ac:dyDescent="0.25">
      <c r="S32193" s="108"/>
      <c r="U32193" s="108"/>
      <c r="W32193" s="108"/>
      <c r="Y32193" s="108"/>
      <c r="AA32193" s="108"/>
      <c r="AC32193" s="108"/>
    </row>
    <row r="32194" spans="19:29" x14ac:dyDescent="0.25">
      <c r="S32194" s="109"/>
      <c r="U32194" s="109"/>
      <c r="W32194" s="109"/>
      <c r="Y32194" s="109"/>
      <c r="AA32194" s="109"/>
      <c r="AC32194" s="109"/>
    </row>
    <row r="32195" spans="19:29" x14ac:dyDescent="0.25">
      <c r="S32195" s="108"/>
      <c r="U32195" s="108"/>
      <c r="W32195" s="108"/>
      <c r="Y32195" s="108"/>
      <c r="AA32195" s="108"/>
      <c r="AC32195" s="108"/>
    </row>
    <row r="32196" spans="19:29" x14ac:dyDescent="0.25">
      <c r="S32196" s="108"/>
      <c r="U32196" s="108"/>
      <c r="W32196" s="108"/>
      <c r="Y32196" s="108"/>
      <c r="AA32196" s="108"/>
      <c r="AC32196" s="108"/>
    </row>
    <row r="32197" spans="19:29" x14ac:dyDescent="0.25">
      <c r="S32197" s="108"/>
      <c r="U32197" s="108"/>
      <c r="W32197" s="108"/>
      <c r="Y32197" s="108"/>
      <c r="AA32197" s="108"/>
      <c r="AC32197" s="108"/>
    </row>
    <row r="32198" spans="19:29" x14ac:dyDescent="0.25">
      <c r="S32198" s="110"/>
      <c r="U32198" s="110"/>
      <c r="W32198" s="110"/>
      <c r="Y32198" s="110"/>
      <c r="AA32198" s="110"/>
      <c r="AC32198" s="110"/>
    </row>
    <row r="32199" spans="19:29" x14ac:dyDescent="0.25">
      <c r="S32199" s="110"/>
      <c r="U32199" s="110"/>
      <c r="W32199" s="110"/>
      <c r="Y32199" s="110"/>
      <c r="AA32199" s="110"/>
      <c r="AC32199" s="110"/>
    </row>
    <row r="32200" spans="19:29" x14ac:dyDescent="0.25">
      <c r="S32200" s="110"/>
      <c r="U32200" s="110"/>
      <c r="W32200" s="110"/>
      <c r="Y32200" s="110"/>
      <c r="AA32200" s="110"/>
      <c r="AC32200" s="110"/>
    </row>
    <row r="32201" spans="19:29" x14ac:dyDescent="0.25">
      <c r="S32201" s="110"/>
      <c r="U32201" s="110"/>
      <c r="W32201" s="110"/>
      <c r="Y32201" s="110"/>
      <c r="AA32201" s="110"/>
      <c r="AC32201" s="110"/>
    </row>
    <row r="32202" spans="19:29" x14ac:dyDescent="0.25">
      <c r="S32202" s="111"/>
      <c r="U32202" s="111"/>
      <c r="W32202" s="111"/>
      <c r="Y32202" s="111"/>
      <c r="AA32202" s="111"/>
      <c r="AC32202" s="111"/>
    </row>
    <row r="32203" spans="19:29" x14ac:dyDescent="0.25">
      <c r="S32203" s="107"/>
      <c r="U32203" s="107"/>
      <c r="W32203" s="107"/>
      <c r="Y32203" s="107"/>
      <c r="AA32203" s="107"/>
      <c r="AC32203" s="107"/>
    </row>
    <row r="32204" spans="19:29" x14ac:dyDescent="0.25">
      <c r="S32204" s="108"/>
      <c r="U32204" s="108"/>
      <c r="W32204" s="108"/>
      <c r="Y32204" s="108"/>
      <c r="AA32204" s="108"/>
      <c r="AC32204" s="108"/>
    </row>
    <row r="32205" spans="19:29" x14ac:dyDescent="0.25">
      <c r="S32205" s="108"/>
      <c r="U32205" s="108"/>
      <c r="W32205" s="108"/>
      <c r="Y32205" s="108"/>
      <c r="AA32205" s="108"/>
      <c r="AC32205" s="108"/>
    </row>
    <row r="32206" spans="19:29" x14ac:dyDescent="0.25">
      <c r="S32206" s="109"/>
      <c r="U32206" s="109"/>
      <c r="W32206" s="109"/>
      <c r="Y32206" s="109"/>
      <c r="AA32206" s="109"/>
      <c r="AC32206" s="109"/>
    </row>
    <row r="32207" spans="19:29" x14ac:dyDescent="0.25">
      <c r="S32207" s="108"/>
      <c r="U32207" s="108"/>
      <c r="W32207" s="108"/>
      <c r="Y32207" s="108"/>
      <c r="AA32207" s="108"/>
      <c r="AC32207" s="108"/>
    </row>
    <row r="32208" spans="19:29" x14ac:dyDescent="0.25">
      <c r="S32208" s="108"/>
      <c r="U32208" s="108"/>
      <c r="W32208" s="108"/>
      <c r="Y32208" s="108"/>
      <c r="AA32208" s="108"/>
      <c r="AC32208" s="108"/>
    </row>
    <row r="32209" spans="19:29" x14ac:dyDescent="0.25">
      <c r="S32209" s="109"/>
      <c r="U32209" s="109"/>
      <c r="W32209" s="109"/>
      <c r="Y32209" s="109"/>
      <c r="AA32209" s="109"/>
      <c r="AC32209" s="109"/>
    </row>
    <row r="32210" spans="19:29" x14ac:dyDescent="0.25">
      <c r="S32210" s="108"/>
      <c r="U32210" s="108"/>
      <c r="W32210" s="108"/>
      <c r="Y32210" s="108"/>
      <c r="AA32210" s="108"/>
      <c r="AC32210" s="108"/>
    </row>
    <row r="32211" spans="19:29" x14ac:dyDescent="0.25">
      <c r="S32211" s="109"/>
      <c r="U32211" s="109"/>
      <c r="W32211" s="109"/>
      <c r="Y32211" s="109"/>
      <c r="AA32211" s="109"/>
      <c r="AC32211" s="109"/>
    </row>
    <row r="32212" spans="19:29" x14ac:dyDescent="0.25">
      <c r="S32212" s="108"/>
      <c r="U32212" s="108"/>
      <c r="W32212" s="108"/>
      <c r="Y32212" s="108"/>
      <c r="AA32212" s="108"/>
      <c r="AC32212" s="108"/>
    </row>
    <row r="32213" spans="19:29" x14ac:dyDescent="0.25">
      <c r="S32213" s="108"/>
      <c r="U32213" s="108"/>
      <c r="W32213" s="108"/>
      <c r="Y32213" s="108"/>
      <c r="AA32213" s="108"/>
      <c r="AC32213" s="108"/>
    </row>
    <row r="32214" spans="19:29" x14ac:dyDescent="0.25">
      <c r="S32214" s="108"/>
      <c r="U32214" s="108"/>
      <c r="W32214" s="108"/>
      <c r="Y32214" s="108"/>
      <c r="AA32214" s="108"/>
      <c r="AC32214" s="108"/>
    </row>
    <row r="32215" spans="19:29" x14ac:dyDescent="0.25">
      <c r="S32215" s="110"/>
      <c r="U32215" s="110"/>
      <c r="W32215" s="110"/>
      <c r="Y32215" s="110"/>
      <c r="AA32215" s="110"/>
      <c r="AC32215" s="110"/>
    </row>
    <row r="32216" spans="19:29" x14ac:dyDescent="0.25">
      <c r="S32216" s="110"/>
      <c r="U32216" s="110"/>
      <c r="W32216" s="110"/>
      <c r="Y32216" s="110"/>
      <c r="AA32216" s="110"/>
      <c r="AC32216" s="110"/>
    </row>
    <row r="32217" spans="19:29" x14ac:dyDescent="0.25">
      <c r="S32217" s="110"/>
      <c r="U32217" s="110"/>
      <c r="W32217" s="110"/>
      <c r="Y32217" s="110"/>
      <c r="AA32217" s="110"/>
      <c r="AC32217" s="110"/>
    </row>
    <row r="32218" spans="19:29" x14ac:dyDescent="0.25">
      <c r="S32218" s="110"/>
      <c r="U32218" s="110"/>
      <c r="W32218" s="110"/>
      <c r="Y32218" s="110"/>
      <c r="AA32218" s="110"/>
      <c r="AC32218" s="110"/>
    </row>
    <row r="32219" spans="19:29" x14ac:dyDescent="0.25">
      <c r="S32219" s="111"/>
      <c r="U32219" s="111"/>
      <c r="W32219" s="111"/>
      <c r="Y32219" s="111"/>
      <c r="AA32219" s="111"/>
      <c r="AC32219" s="111"/>
    </row>
    <row r="32220" spans="19:29" x14ac:dyDescent="0.25">
      <c r="S32220" s="107"/>
      <c r="U32220" s="107"/>
      <c r="W32220" s="107"/>
      <c r="Y32220" s="107"/>
      <c r="AA32220" s="107"/>
      <c r="AC32220" s="107"/>
    </row>
    <row r="32221" spans="19:29" x14ac:dyDescent="0.25">
      <c r="S32221" s="108"/>
      <c r="U32221" s="108"/>
      <c r="W32221" s="108"/>
      <c r="Y32221" s="108"/>
      <c r="AA32221" s="108"/>
      <c r="AC32221" s="108"/>
    </row>
    <row r="32222" spans="19:29" x14ac:dyDescent="0.25">
      <c r="S32222" s="108"/>
      <c r="U32222" s="108"/>
      <c r="W32222" s="108"/>
      <c r="Y32222" s="108"/>
      <c r="AA32222" s="108"/>
      <c r="AC32222" s="108"/>
    </row>
    <row r="32223" spans="19:29" x14ac:dyDescent="0.25">
      <c r="S32223" s="109"/>
      <c r="U32223" s="109"/>
      <c r="W32223" s="109"/>
      <c r="Y32223" s="109"/>
      <c r="AA32223" s="109"/>
      <c r="AC32223" s="109"/>
    </row>
    <row r="32224" spans="19:29" x14ac:dyDescent="0.25">
      <c r="S32224" s="108"/>
      <c r="U32224" s="108"/>
      <c r="W32224" s="108"/>
      <c r="Y32224" s="108"/>
      <c r="AA32224" s="108"/>
      <c r="AC32224" s="108"/>
    </row>
    <row r="32225" spans="19:29" x14ac:dyDescent="0.25">
      <c r="S32225" s="108"/>
      <c r="U32225" s="108"/>
      <c r="W32225" s="108"/>
      <c r="Y32225" s="108"/>
      <c r="AA32225" s="108"/>
      <c r="AC32225" s="108"/>
    </row>
    <row r="32226" spans="19:29" x14ac:dyDescent="0.25">
      <c r="S32226" s="109"/>
      <c r="U32226" s="109"/>
      <c r="W32226" s="109"/>
      <c r="Y32226" s="109"/>
      <c r="AA32226" s="109"/>
      <c r="AC32226" s="109"/>
    </row>
    <row r="32227" spans="19:29" x14ac:dyDescent="0.25">
      <c r="S32227" s="108"/>
      <c r="U32227" s="108"/>
      <c r="W32227" s="108"/>
      <c r="Y32227" s="108"/>
      <c r="AA32227" s="108"/>
      <c r="AC32227" s="108"/>
    </row>
    <row r="32228" spans="19:29" x14ac:dyDescent="0.25">
      <c r="S32228" s="109"/>
      <c r="U32228" s="109"/>
      <c r="W32228" s="109"/>
      <c r="Y32228" s="109"/>
      <c r="AA32228" s="109"/>
      <c r="AC32228" s="109"/>
    </row>
    <row r="32229" spans="19:29" x14ac:dyDescent="0.25">
      <c r="S32229" s="108"/>
      <c r="U32229" s="108"/>
      <c r="W32229" s="108"/>
      <c r="Y32229" s="108"/>
      <c r="AA32229" s="108"/>
      <c r="AC32229" s="108"/>
    </row>
    <row r="32230" spans="19:29" x14ac:dyDescent="0.25">
      <c r="S32230" s="108"/>
      <c r="U32230" s="108"/>
      <c r="W32230" s="108"/>
      <c r="Y32230" s="108"/>
      <c r="AA32230" s="108"/>
      <c r="AC32230" s="108"/>
    </row>
    <row r="32231" spans="19:29" x14ac:dyDescent="0.25">
      <c r="S32231" s="108"/>
      <c r="U32231" s="108"/>
      <c r="W32231" s="108"/>
      <c r="Y32231" s="108"/>
      <c r="AA32231" s="108"/>
      <c r="AC32231" s="108"/>
    </row>
    <row r="32232" spans="19:29" x14ac:dyDescent="0.25">
      <c r="S32232" s="110"/>
      <c r="U32232" s="110"/>
      <c r="W32232" s="110"/>
      <c r="Y32232" s="110"/>
      <c r="AA32232" s="110"/>
      <c r="AC32232" s="110"/>
    </row>
    <row r="32233" spans="19:29" x14ac:dyDescent="0.25">
      <c r="S32233" s="110"/>
      <c r="U32233" s="110"/>
      <c r="W32233" s="110"/>
      <c r="Y32233" s="110"/>
      <c r="AA32233" s="110"/>
      <c r="AC32233" s="110"/>
    </row>
    <row r="32234" spans="19:29" x14ac:dyDescent="0.25">
      <c r="S32234" s="110"/>
      <c r="U32234" s="110"/>
      <c r="W32234" s="110"/>
      <c r="Y32234" s="110"/>
      <c r="AA32234" s="110"/>
      <c r="AC32234" s="110"/>
    </row>
    <row r="32235" spans="19:29" x14ac:dyDescent="0.25">
      <c r="S32235" s="110"/>
      <c r="U32235" s="110"/>
      <c r="W32235" s="110"/>
      <c r="Y32235" s="110"/>
      <c r="AA32235" s="110"/>
      <c r="AC32235" s="110"/>
    </row>
    <row r="32236" spans="19:29" x14ac:dyDescent="0.25">
      <c r="S32236" s="111"/>
      <c r="U32236" s="111"/>
      <c r="W32236" s="111"/>
      <c r="Y32236" s="111"/>
      <c r="AA32236" s="111"/>
      <c r="AC32236" s="111"/>
    </row>
    <row r="32237" spans="19:29" x14ac:dyDescent="0.25">
      <c r="S32237" s="107"/>
      <c r="U32237" s="107"/>
      <c r="W32237" s="107"/>
      <c r="Y32237" s="107"/>
      <c r="AA32237" s="107"/>
      <c r="AC32237" s="107"/>
    </row>
    <row r="32238" spans="19:29" x14ac:dyDescent="0.25">
      <c r="S32238" s="108"/>
      <c r="U32238" s="108"/>
      <c r="W32238" s="108"/>
      <c r="Y32238" s="108"/>
      <c r="AA32238" s="108"/>
      <c r="AC32238" s="108"/>
    </row>
    <row r="32239" spans="19:29" x14ac:dyDescent="0.25">
      <c r="S32239" s="108"/>
      <c r="U32239" s="108"/>
      <c r="W32239" s="108"/>
      <c r="Y32239" s="108"/>
      <c r="AA32239" s="108"/>
      <c r="AC32239" s="108"/>
    </row>
    <row r="32240" spans="19:29" x14ac:dyDescent="0.25">
      <c r="S32240" s="109"/>
      <c r="U32240" s="109"/>
      <c r="W32240" s="109"/>
      <c r="Y32240" s="109"/>
      <c r="AA32240" s="109"/>
      <c r="AC32240" s="109"/>
    </row>
    <row r="32241" spans="19:29" x14ac:dyDescent="0.25">
      <c r="S32241" s="108"/>
      <c r="U32241" s="108"/>
      <c r="W32241" s="108"/>
      <c r="Y32241" s="108"/>
      <c r="AA32241" s="108"/>
      <c r="AC32241" s="108"/>
    </row>
    <row r="32242" spans="19:29" x14ac:dyDescent="0.25">
      <c r="S32242" s="108"/>
      <c r="U32242" s="108"/>
      <c r="W32242" s="108"/>
      <c r="Y32242" s="108"/>
      <c r="AA32242" s="108"/>
      <c r="AC32242" s="108"/>
    </row>
    <row r="32243" spans="19:29" x14ac:dyDescent="0.25">
      <c r="S32243" s="109"/>
      <c r="U32243" s="109"/>
      <c r="W32243" s="109"/>
      <c r="Y32243" s="109"/>
      <c r="AA32243" s="109"/>
      <c r="AC32243" s="109"/>
    </row>
    <row r="32244" spans="19:29" x14ac:dyDescent="0.25">
      <c r="S32244" s="108"/>
      <c r="U32244" s="108"/>
      <c r="W32244" s="108"/>
      <c r="Y32244" s="108"/>
      <c r="AA32244" s="108"/>
      <c r="AC32244" s="108"/>
    </row>
    <row r="32245" spans="19:29" x14ac:dyDescent="0.25">
      <c r="S32245" s="109"/>
      <c r="U32245" s="109"/>
      <c r="W32245" s="109"/>
      <c r="Y32245" s="109"/>
      <c r="AA32245" s="109"/>
      <c r="AC32245" s="109"/>
    </row>
    <row r="32246" spans="19:29" x14ac:dyDescent="0.25">
      <c r="S32246" s="108"/>
      <c r="U32246" s="108"/>
      <c r="W32246" s="108"/>
      <c r="Y32246" s="108"/>
      <c r="AA32246" s="108"/>
      <c r="AC32246" s="108"/>
    </row>
    <row r="32247" spans="19:29" x14ac:dyDescent="0.25">
      <c r="S32247" s="108"/>
      <c r="U32247" s="108"/>
      <c r="W32247" s="108"/>
      <c r="Y32247" s="108"/>
      <c r="AA32247" s="108"/>
      <c r="AC32247" s="108"/>
    </row>
    <row r="32248" spans="19:29" x14ac:dyDescent="0.25">
      <c r="S32248" s="108"/>
      <c r="U32248" s="108"/>
      <c r="W32248" s="108"/>
      <c r="Y32248" s="108"/>
      <c r="AA32248" s="108"/>
      <c r="AC32248" s="108"/>
    </row>
    <row r="32249" spans="19:29" x14ac:dyDescent="0.25">
      <c r="S32249" s="110"/>
      <c r="U32249" s="110"/>
      <c r="W32249" s="110"/>
      <c r="Y32249" s="110"/>
      <c r="AA32249" s="110"/>
      <c r="AC32249" s="110"/>
    </row>
    <row r="32250" spans="19:29" x14ac:dyDescent="0.25">
      <c r="S32250" s="110"/>
      <c r="U32250" s="110"/>
      <c r="W32250" s="110"/>
      <c r="Y32250" s="110"/>
      <c r="AA32250" s="110"/>
      <c r="AC32250" s="110"/>
    </row>
    <row r="32251" spans="19:29" x14ac:dyDescent="0.25">
      <c r="S32251" s="110"/>
      <c r="U32251" s="110"/>
      <c r="W32251" s="110"/>
      <c r="Y32251" s="110"/>
      <c r="AA32251" s="110"/>
      <c r="AC32251" s="110"/>
    </row>
    <row r="32252" spans="19:29" x14ac:dyDescent="0.25">
      <c r="S32252" s="110"/>
      <c r="U32252" s="110"/>
      <c r="W32252" s="110"/>
      <c r="Y32252" s="110"/>
      <c r="AA32252" s="110"/>
      <c r="AC32252" s="110"/>
    </row>
    <row r="32253" spans="19:29" x14ac:dyDescent="0.25">
      <c r="S32253" s="111"/>
      <c r="U32253" s="111"/>
      <c r="W32253" s="111"/>
      <c r="Y32253" s="111"/>
      <c r="AA32253" s="111"/>
      <c r="AC32253" s="111"/>
    </row>
    <row r="32254" spans="19:29" x14ac:dyDescent="0.25">
      <c r="S32254" s="107"/>
      <c r="U32254" s="107"/>
      <c r="W32254" s="107"/>
      <c r="Y32254" s="107"/>
      <c r="AA32254" s="107"/>
      <c r="AC32254" s="107"/>
    </row>
    <row r="32255" spans="19:29" x14ac:dyDescent="0.25">
      <c r="S32255" s="108"/>
      <c r="U32255" s="108"/>
      <c r="W32255" s="108"/>
      <c r="Y32255" s="108"/>
      <c r="AA32255" s="108"/>
      <c r="AC32255" s="108"/>
    </row>
    <row r="32256" spans="19:29" x14ac:dyDescent="0.25">
      <c r="S32256" s="108"/>
      <c r="U32256" s="108"/>
      <c r="W32256" s="108"/>
      <c r="Y32256" s="108"/>
      <c r="AA32256" s="108"/>
      <c r="AC32256" s="108"/>
    </row>
    <row r="32257" spans="19:29" x14ac:dyDescent="0.25">
      <c r="S32257" s="109"/>
      <c r="U32257" s="109"/>
      <c r="W32257" s="109"/>
      <c r="Y32257" s="109"/>
      <c r="AA32257" s="109"/>
      <c r="AC32257" s="109"/>
    </row>
    <row r="32258" spans="19:29" x14ac:dyDescent="0.25">
      <c r="S32258" s="108"/>
      <c r="U32258" s="108"/>
      <c r="W32258" s="108"/>
      <c r="Y32258" s="108"/>
      <c r="AA32258" s="108"/>
      <c r="AC32258" s="108"/>
    </row>
    <row r="32259" spans="19:29" x14ac:dyDescent="0.25">
      <c r="S32259" s="108"/>
      <c r="U32259" s="108"/>
      <c r="W32259" s="108"/>
      <c r="Y32259" s="108"/>
      <c r="AA32259" s="108"/>
      <c r="AC32259" s="108"/>
    </row>
    <row r="32260" spans="19:29" x14ac:dyDescent="0.25">
      <c r="S32260" s="109"/>
      <c r="U32260" s="109"/>
      <c r="W32260" s="109"/>
      <c r="Y32260" s="109"/>
      <c r="AA32260" s="109"/>
      <c r="AC32260" s="109"/>
    </row>
    <row r="32261" spans="19:29" x14ac:dyDescent="0.25">
      <c r="S32261" s="108"/>
      <c r="U32261" s="108"/>
      <c r="W32261" s="108"/>
      <c r="Y32261" s="108"/>
      <c r="AA32261" s="108"/>
      <c r="AC32261" s="108"/>
    </row>
    <row r="32262" spans="19:29" x14ac:dyDescent="0.25">
      <c r="S32262" s="109"/>
      <c r="U32262" s="109"/>
      <c r="W32262" s="109"/>
      <c r="Y32262" s="109"/>
      <c r="AA32262" s="109"/>
      <c r="AC32262" s="109"/>
    </row>
    <row r="32263" spans="19:29" x14ac:dyDescent="0.25">
      <c r="S32263" s="108"/>
      <c r="U32263" s="108"/>
      <c r="W32263" s="108"/>
      <c r="Y32263" s="108"/>
      <c r="AA32263" s="108"/>
      <c r="AC32263" s="108"/>
    </row>
    <row r="32264" spans="19:29" x14ac:dyDescent="0.25">
      <c r="S32264" s="108"/>
      <c r="U32264" s="108"/>
      <c r="W32264" s="108"/>
      <c r="Y32264" s="108"/>
      <c r="AA32264" s="108"/>
      <c r="AC32264" s="108"/>
    </row>
    <row r="32265" spans="19:29" x14ac:dyDescent="0.25">
      <c r="S32265" s="108"/>
      <c r="U32265" s="108"/>
      <c r="W32265" s="108"/>
      <c r="Y32265" s="108"/>
      <c r="AA32265" s="108"/>
      <c r="AC32265" s="108"/>
    </row>
    <row r="32266" spans="19:29" x14ac:dyDescent="0.25">
      <c r="S32266" s="110"/>
      <c r="U32266" s="110"/>
      <c r="W32266" s="110"/>
      <c r="Y32266" s="110"/>
      <c r="AA32266" s="110"/>
      <c r="AC32266" s="110"/>
    </row>
    <row r="32267" spans="19:29" x14ac:dyDescent="0.25">
      <c r="S32267" s="110"/>
      <c r="U32267" s="110"/>
      <c r="W32267" s="110"/>
      <c r="Y32267" s="110"/>
      <c r="AA32267" s="110"/>
      <c r="AC32267" s="110"/>
    </row>
    <row r="32268" spans="19:29" x14ac:dyDescent="0.25">
      <c r="S32268" s="110"/>
      <c r="U32268" s="110"/>
      <c r="W32268" s="110"/>
      <c r="Y32268" s="110"/>
      <c r="AA32268" s="110"/>
      <c r="AC32268" s="110"/>
    </row>
    <row r="32269" spans="19:29" x14ac:dyDescent="0.25">
      <c r="S32269" s="110"/>
      <c r="U32269" s="110"/>
      <c r="W32269" s="110"/>
      <c r="Y32269" s="110"/>
      <c r="AA32269" s="110"/>
      <c r="AC32269" s="110"/>
    </row>
    <row r="32270" spans="19:29" x14ac:dyDescent="0.25">
      <c r="S32270" s="111"/>
      <c r="U32270" s="111"/>
      <c r="W32270" s="111"/>
      <c r="Y32270" s="111"/>
      <c r="AA32270" s="111"/>
      <c r="AC32270" s="111"/>
    </row>
    <row r="32271" spans="19:29" x14ac:dyDescent="0.25">
      <c r="S32271" s="107"/>
      <c r="U32271" s="107"/>
      <c r="W32271" s="107"/>
      <c r="Y32271" s="107"/>
      <c r="AA32271" s="107"/>
      <c r="AC32271" s="107"/>
    </row>
    <row r="32272" spans="19:29" x14ac:dyDescent="0.25">
      <c r="S32272" s="108"/>
      <c r="U32272" s="108"/>
      <c r="W32272" s="108"/>
      <c r="Y32272" s="108"/>
      <c r="AA32272" s="108"/>
      <c r="AC32272" s="108"/>
    </row>
    <row r="32273" spans="19:29" x14ac:dyDescent="0.25">
      <c r="S32273" s="108"/>
      <c r="U32273" s="108"/>
      <c r="W32273" s="108"/>
      <c r="Y32273" s="108"/>
      <c r="AA32273" s="108"/>
      <c r="AC32273" s="108"/>
    </row>
    <row r="32274" spans="19:29" x14ac:dyDescent="0.25">
      <c r="S32274" s="109"/>
      <c r="U32274" s="109"/>
      <c r="W32274" s="109"/>
      <c r="Y32274" s="109"/>
      <c r="AA32274" s="109"/>
      <c r="AC32274" s="109"/>
    </row>
    <row r="32275" spans="19:29" x14ac:dyDescent="0.25">
      <c r="S32275" s="108"/>
      <c r="U32275" s="108"/>
      <c r="W32275" s="108"/>
      <c r="Y32275" s="108"/>
      <c r="AA32275" s="108"/>
      <c r="AC32275" s="108"/>
    </row>
    <row r="32276" spans="19:29" x14ac:dyDescent="0.25">
      <c r="S32276" s="108"/>
      <c r="U32276" s="108"/>
      <c r="W32276" s="108"/>
      <c r="Y32276" s="108"/>
      <c r="AA32276" s="108"/>
      <c r="AC32276" s="108"/>
    </row>
    <row r="32277" spans="19:29" x14ac:dyDescent="0.25">
      <c r="S32277" s="109"/>
      <c r="U32277" s="109"/>
      <c r="W32277" s="109"/>
      <c r="Y32277" s="109"/>
      <c r="AA32277" s="109"/>
      <c r="AC32277" s="109"/>
    </row>
    <row r="32278" spans="19:29" x14ac:dyDescent="0.25">
      <c r="S32278" s="108"/>
      <c r="U32278" s="108"/>
      <c r="W32278" s="108"/>
      <c r="Y32278" s="108"/>
      <c r="AA32278" s="108"/>
      <c r="AC32278" s="108"/>
    </row>
    <row r="32279" spans="19:29" x14ac:dyDescent="0.25">
      <c r="S32279" s="109"/>
      <c r="U32279" s="109"/>
      <c r="W32279" s="109"/>
      <c r="Y32279" s="109"/>
      <c r="AA32279" s="109"/>
      <c r="AC32279" s="109"/>
    </row>
    <row r="32280" spans="19:29" x14ac:dyDescent="0.25">
      <c r="S32280" s="108"/>
      <c r="U32280" s="108"/>
      <c r="W32280" s="108"/>
      <c r="Y32280" s="108"/>
      <c r="AA32280" s="108"/>
      <c r="AC32280" s="108"/>
    </row>
    <row r="32281" spans="19:29" x14ac:dyDescent="0.25">
      <c r="S32281" s="108"/>
      <c r="U32281" s="108"/>
      <c r="W32281" s="108"/>
      <c r="Y32281" s="108"/>
      <c r="AA32281" s="108"/>
      <c r="AC32281" s="108"/>
    </row>
    <row r="32282" spans="19:29" x14ac:dyDescent="0.25">
      <c r="S32282" s="108"/>
      <c r="U32282" s="108"/>
      <c r="W32282" s="108"/>
      <c r="Y32282" s="108"/>
      <c r="AA32282" s="108"/>
      <c r="AC32282" s="108"/>
    </row>
    <row r="32283" spans="19:29" x14ac:dyDescent="0.25">
      <c r="S32283" s="110"/>
      <c r="U32283" s="110"/>
      <c r="W32283" s="110"/>
      <c r="Y32283" s="110"/>
      <c r="AA32283" s="110"/>
      <c r="AC32283" s="110"/>
    </row>
    <row r="32284" spans="19:29" x14ac:dyDescent="0.25">
      <c r="S32284" s="110"/>
      <c r="U32284" s="110"/>
      <c r="W32284" s="110"/>
      <c r="Y32284" s="110"/>
      <c r="AA32284" s="110"/>
      <c r="AC32284" s="110"/>
    </row>
    <row r="32285" spans="19:29" x14ac:dyDescent="0.25">
      <c r="S32285" s="110"/>
      <c r="U32285" s="110"/>
      <c r="W32285" s="110"/>
      <c r="Y32285" s="110"/>
      <c r="AA32285" s="110"/>
      <c r="AC32285" s="110"/>
    </row>
    <row r="32286" spans="19:29" x14ac:dyDescent="0.25">
      <c r="S32286" s="110"/>
      <c r="U32286" s="110"/>
      <c r="W32286" s="110"/>
      <c r="Y32286" s="110"/>
      <c r="AA32286" s="110"/>
      <c r="AC32286" s="110"/>
    </row>
    <row r="32287" spans="19:29" x14ac:dyDescent="0.25">
      <c r="S32287" s="111"/>
      <c r="U32287" s="111"/>
      <c r="W32287" s="111"/>
      <c r="Y32287" s="111"/>
      <c r="AA32287" s="111"/>
      <c r="AC32287" s="111"/>
    </row>
    <row r="32288" spans="19:29" x14ac:dyDescent="0.25">
      <c r="S32288" s="107"/>
      <c r="U32288" s="107"/>
      <c r="W32288" s="107"/>
      <c r="Y32288" s="107"/>
      <c r="AA32288" s="107"/>
      <c r="AC32288" s="107"/>
    </row>
    <row r="32289" spans="19:29" x14ac:dyDescent="0.25">
      <c r="S32289" s="108"/>
      <c r="U32289" s="108"/>
      <c r="W32289" s="108"/>
      <c r="Y32289" s="108"/>
      <c r="AA32289" s="108"/>
      <c r="AC32289" s="108"/>
    </row>
    <row r="32290" spans="19:29" x14ac:dyDescent="0.25">
      <c r="S32290" s="108"/>
      <c r="U32290" s="108"/>
      <c r="W32290" s="108"/>
      <c r="Y32290" s="108"/>
      <c r="AA32290" s="108"/>
      <c r="AC32290" s="108"/>
    </row>
    <row r="32291" spans="19:29" x14ac:dyDescent="0.25">
      <c r="S32291" s="109"/>
      <c r="U32291" s="109"/>
      <c r="W32291" s="109"/>
      <c r="Y32291" s="109"/>
      <c r="AA32291" s="109"/>
      <c r="AC32291" s="109"/>
    </row>
    <row r="32292" spans="19:29" x14ac:dyDescent="0.25">
      <c r="S32292" s="108"/>
      <c r="U32292" s="108"/>
      <c r="W32292" s="108"/>
      <c r="Y32292" s="108"/>
      <c r="AA32292" s="108"/>
      <c r="AC32292" s="108"/>
    </row>
    <row r="32293" spans="19:29" x14ac:dyDescent="0.25">
      <c r="S32293" s="108"/>
      <c r="U32293" s="108"/>
      <c r="W32293" s="108"/>
      <c r="Y32293" s="108"/>
      <c r="AA32293" s="108"/>
      <c r="AC32293" s="108"/>
    </row>
    <row r="32294" spans="19:29" x14ac:dyDescent="0.25">
      <c r="S32294" s="109"/>
      <c r="U32294" s="109"/>
      <c r="W32294" s="109"/>
      <c r="Y32294" s="109"/>
      <c r="AA32294" s="109"/>
      <c r="AC32294" s="109"/>
    </row>
    <row r="32295" spans="19:29" x14ac:dyDescent="0.25">
      <c r="S32295" s="108"/>
      <c r="U32295" s="108"/>
      <c r="W32295" s="108"/>
      <c r="Y32295" s="108"/>
      <c r="AA32295" s="108"/>
      <c r="AC32295" s="108"/>
    </row>
    <row r="32296" spans="19:29" x14ac:dyDescent="0.25">
      <c r="S32296" s="109"/>
      <c r="U32296" s="109"/>
      <c r="W32296" s="109"/>
      <c r="Y32296" s="109"/>
      <c r="AA32296" s="109"/>
      <c r="AC32296" s="109"/>
    </row>
    <row r="32297" spans="19:29" x14ac:dyDescent="0.25">
      <c r="S32297" s="108"/>
      <c r="U32297" s="108"/>
      <c r="W32297" s="108"/>
      <c r="Y32297" s="108"/>
      <c r="AA32297" s="108"/>
      <c r="AC32297" s="108"/>
    </row>
    <row r="32298" spans="19:29" x14ac:dyDescent="0.25">
      <c r="S32298" s="108"/>
      <c r="U32298" s="108"/>
      <c r="W32298" s="108"/>
      <c r="Y32298" s="108"/>
      <c r="AA32298" s="108"/>
      <c r="AC32298" s="108"/>
    </row>
    <row r="32299" spans="19:29" x14ac:dyDescent="0.25">
      <c r="S32299" s="108"/>
      <c r="U32299" s="108"/>
      <c r="W32299" s="108"/>
      <c r="Y32299" s="108"/>
      <c r="AA32299" s="108"/>
      <c r="AC32299" s="108"/>
    </row>
    <row r="32300" spans="19:29" x14ac:dyDescent="0.25">
      <c r="S32300" s="110"/>
      <c r="U32300" s="110"/>
      <c r="W32300" s="110"/>
      <c r="Y32300" s="110"/>
      <c r="AA32300" s="110"/>
      <c r="AC32300" s="110"/>
    </row>
    <row r="32301" spans="19:29" x14ac:dyDescent="0.25">
      <c r="S32301" s="110"/>
      <c r="U32301" s="110"/>
      <c r="W32301" s="110"/>
      <c r="Y32301" s="110"/>
      <c r="AA32301" s="110"/>
      <c r="AC32301" s="110"/>
    </row>
    <row r="32302" spans="19:29" x14ac:dyDescent="0.25">
      <c r="S32302" s="110"/>
      <c r="U32302" s="110"/>
      <c r="W32302" s="110"/>
      <c r="Y32302" s="110"/>
      <c r="AA32302" s="110"/>
      <c r="AC32302" s="110"/>
    </row>
    <row r="32303" spans="19:29" x14ac:dyDescent="0.25">
      <c r="S32303" s="110"/>
      <c r="U32303" s="110"/>
      <c r="W32303" s="110"/>
      <c r="Y32303" s="110"/>
      <c r="AA32303" s="110"/>
      <c r="AC32303" s="110"/>
    </row>
    <row r="32304" spans="19:29" x14ac:dyDescent="0.25">
      <c r="S32304" s="111"/>
      <c r="U32304" s="111"/>
      <c r="W32304" s="111"/>
      <c r="Y32304" s="111"/>
      <c r="AA32304" s="111"/>
      <c r="AC32304" s="111"/>
    </row>
    <row r="32305" spans="19:29" x14ac:dyDescent="0.25">
      <c r="S32305" s="107"/>
      <c r="U32305" s="107"/>
      <c r="W32305" s="107"/>
      <c r="Y32305" s="107"/>
      <c r="AA32305" s="107"/>
      <c r="AC32305" s="107"/>
    </row>
    <row r="32306" spans="19:29" x14ac:dyDescent="0.25">
      <c r="S32306" s="108"/>
      <c r="U32306" s="108"/>
      <c r="W32306" s="108"/>
      <c r="Y32306" s="108"/>
      <c r="AA32306" s="108"/>
      <c r="AC32306" s="108"/>
    </row>
    <row r="32307" spans="19:29" x14ac:dyDescent="0.25">
      <c r="S32307" s="108"/>
      <c r="U32307" s="108"/>
      <c r="W32307" s="108"/>
      <c r="Y32307" s="108"/>
      <c r="AA32307" s="108"/>
      <c r="AC32307" s="108"/>
    </row>
    <row r="32308" spans="19:29" x14ac:dyDescent="0.25">
      <c r="S32308" s="109"/>
      <c r="U32308" s="109"/>
      <c r="W32308" s="109"/>
      <c r="Y32308" s="109"/>
      <c r="AA32308" s="109"/>
      <c r="AC32308" s="109"/>
    </row>
    <row r="32309" spans="19:29" x14ac:dyDescent="0.25">
      <c r="S32309" s="108"/>
      <c r="U32309" s="108"/>
      <c r="W32309" s="108"/>
      <c r="Y32309" s="108"/>
      <c r="AA32309" s="108"/>
      <c r="AC32309" s="108"/>
    </row>
    <row r="32310" spans="19:29" x14ac:dyDescent="0.25">
      <c r="S32310" s="108"/>
      <c r="U32310" s="108"/>
      <c r="W32310" s="108"/>
      <c r="Y32310" s="108"/>
      <c r="AA32310" s="108"/>
      <c r="AC32310" s="108"/>
    </row>
    <row r="32311" spans="19:29" x14ac:dyDescent="0.25">
      <c r="S32311" s="109"/>
      <c r="U32311" s="109"/>
      <c r="W32311" s="109"/>
      <c r="Y32311" s="109"/>
      <c r="AA32311" s="109"/>
      <c r="AC32311" s="109"/>
    </row>
    <row r="32312" spans="19:29" x14ac:dyDescent="0.25">
      <c r="S32312" s="108"/>
      <c r="U32312" s="108"/>
      <c r="W32312" s="108"/>
      <c r="Y32312" s="108"/>
      <c r="AA32312" s="108"/>
      <c r="AC32312" s="108"/>
    </row>
    <row r="32313" spans="19:29" x14ac:dyDescent="0.25">
      <c r="S32313" s="109"/>
      <c r="U32313" s="109"/>
      <c r="W32313" s="109"/>
      <c r="Y32313" s="109"/>
      <c r="AA32313" s="109"/>
      <c r="AC32313" s="109"/>
    </row>
    <row r="32314" spans="19:29" x14ac:dyDescent="0.25">
      <c r="S32314" s="108"/>
      <c r="U32314" s="108"/>
      <c r="W32314" s="108"/>
      <c r="Y32314" s="108"/>
      <c r="AA32314" s="108"/>
      <c r="AC32314" s="108"/>
    </row>
    <row r="32315" spans="19:29" x14ac:dyDescent="0.25">
      <c r="S32315" s="108"/>
      <c r="U32315" s="108"/>
      <c r="W32315" s="108"/>
      <c r="Y32315" s="108"/>
      <c r="AA32315" s="108"/>
      <c r="AC32315" s="108"/>
    </row>
    <row r="32316" spans="19:29" x14ac:dyDescent="0.25">
      <c r="S32316" s="108"/>
      <c r="U32316" s="108"/>
      <c r="W32316" s="108"/>
      <c r="Y32316" s="108"/>
      <c r="AA32316" s="108"/>
      <c r="AC32316" s="108"/>
    </row>
    <row r="32317" spans="19:29" x14ac:dyDescent="0.25">
      <c r="S32317" s="110"/>
      <c r="U32317" s="110"/>
      <c r="W32317" s="110"/>
      <c r="Y32317" s="110"/>
      <c r="AA32317" s="110"/>
      <c r="AC32317" s="110"/>
    </row>
    <row r="32318" spans="19:29" x14ac:dyDescent="0.25">
      <c r="S32318" s="110"/>
      <c r="U32318" s="110"/>
      <c r="W32318" s="110"/>
      <c r="Y32318" s="110"/>
      <c r="AA32318" s="110"/>
      <c r="AC32318" s="110"/>
    </row>
    <row r="32319" spans="19:29" x14ac:dyDescent="0.25">
      <c r="S32319" s="110"/>
      <c r="U32319" s="110"/>
      <c r="W32319" s="110"/>
      <c r="Y32319" s="110"/>
      <c r="AA32319" s="110"/>
      <c r="AC32319" s="110"/>
    </row>
    <row r="32320" spans="19:29" x14ac:dyDescent="0.25">
      <c r="S32320" s="110"/>
      <c r="U32320" s="110"/>
      <c r="W32320" s="110"/>
      <c r="Y32320" s="110"/>
      <c r="AA32320" s="110"/>
      <c r="AC32320" s="110"/>
    </row>
    <row r="32321" spans="19:29" x14ac:dyDescent="0.25">
      <c r="S32321" s="111"/>
      <c r="U32321" s="111"/>
      <c r="W32321" s="111"/>
      <c r="Y32321" s="111"/>
      <c r="AA32321" s="111"/>
      <c r="AC32321" s="111"/>
    </row>
    <row r="32322" spans="19:29" x14ac:dyDescent="0.25">
      <c r="S32322" s="107"/>
      <c r="U32322" s="107"/>
      <c r="W32322" s="107"/>
      <c r="Y32322" s="107"/>
      <c r="AA32322" s="107"/>
      <c r="AC32322" s="107"/>
    </row>
    <row r="32323" spans="19:29" x14ac:dyDescent="0.25">
      <c r="S32323" s="108"/>
      <c r="U32323" s="108"/>
      <c r="W32323" s="108"/>
      <c r="Y32323" s="108"/>
      <c r="AA32323" s="108"/>
      <c r="AC32323" s="108"/>
    </row>
    <row r="32324" spans="19:29" x14ac:dyDescent="0.25">
      <c r="S32324" s="108"/>
      <c r="U32324" s="108"/>
      <c r="W32324" s="108"/>
      <c r="Y32324" s="108"/>
      <c r="AA32324" s="108"/>
      <c r="AC32324" s="108"/>
    </row>
    <row r="32325" spans="19:29" x14ac:dyDescent="0.25">
      <c r="S32325" s="109"/>
      <c r="U32325" s="109"/>
      <c r="W32325" s="109"/>
      <c r="Y32325" s="109"/>
      <c r="AA32325" s="109"/>
      <c r="AC32325" s="109"/>
    </row>
    <row r="32326" spans="19:29" x14ac:dyDescent="0.25">
      <c r="S32326" s="108"/>
      <c r="U32326" s="108"/>
      <c r="W32326" s="108"/>
      <c r="Y32326" s="108"/>
      <c r="AA32326" s="108"/>
      <c r="AC32326" s="108"/>
    </row>
    <row r="32327" spans="19:29" x14ac:dyDescent="0.25">
      <c r="S32327" s="108"/>
      <c r="U32327" s="108"/>
      <c r="W32327" s="108"/>
      <c r="Y32327" s="108"/>
      <c r="AA32327" s="108"/>
      <c r="AC32327" s="108"/>
    </row>
    <row r="32328" spans="19:29" x14ac:dyDescent="0.25">
      <c r="S32328" s="109"/>
      <c r="U32328" s="109"/>
      <c r="W32328" s="109"/>
      <c r="Y32328" s="109"/>
      <c r="AA32328" s="109"/>
      <c r="AC32328" s="109"/>
    </row>
    <row r="32329" spans="19:29" x14ac:dyDescent="0.25">
      <c r="S32329" s="108"/>
      <c r="U32329" s="108"/>
      <c r="W32329" s="108"/>
      <c r="Y32329" s="108"/>
      <c r="AA32329" s="108"/>
      <c r="AC32329" s="108"/>
    </row>
    <row r="32330" spans="19:29" x14ac:dyDescent="0.25">
      <c r="S32330" s="109"/>
      <c r="U32330" s="109"/>
      <c r="W32330" s="109"/>
      <c r="Y32330" s="109"/>
      <c r="AA32330" s="109"/>
      <c r="AC32330" s="109"/>
    </row>
    <row r="32331" spans="19:29" x14ac:dyDescent="0.25">
      <c r="S32331" s="108"/>
      <c r="U32331" s="108"/>
      <c r="W32331" s="108"/>
      <c r="Y32331" s="108"/>
      <c r="AA32331" s="108"/>
      <c r="AC32331" s="108"/>
    </row>
    <row r="32332" spans="19:29" x14ac:dyDescent="0.25">
      <c r="S32332" s="108"/>
      <c r="U32332" s="108"/>
      <c r="W32332" s="108"/>
      <c r="Y32332" s="108"/>
      <c r="AA32332" s="108"/>
      <c r="AC32332" s="108"/>
    </row>
    <row r="32333" spans="19:29" x14ac:dyDescent="0.25">
      <c r="S32333" s="108"/>
      <c r="U32333" s="108"/>
      <c r="W32333" s="108"/>
      <c r="Y32333" s="108"/>
      <c r="AA32333" s="108"/>
      <c r="AC32333" s="108"/>
    </row>
    <row r="32334" spans="19:29" x14ac:dyDescent="0.25">
      <c r="S32334" s="110"/>
      <c r="U32334" s="110"/>
      <c r="W32334" s="110"/>
      <c r="Y32334" s="110"/>
      <c r="AA32334" s="110"/>
      <c r="AC32334" s="110"/>
    </row>
    <row r="32335" spans="19:29" x14ac:dyDescent="0.25">
      <c r="S32335" s="110"/>
      <c r="U32335" s="110"/>
      <c r="W32335" s="110"/>
      <c r="Y32335" s="110"/>
      <c r="AA32335" s="110"/>
      <c r="AC32335" s="110"/>
    </row>
    <row r="32336" spans="19:29" x14ac:dyDescent="0.25">
      <c r="S32336" s="110"/>
      <c r="U32336" s="110"/>
      <c r="W32336" s="110"/>
      <c r="Y32336" s="110"/>
      <c r="AA32336" s="110"/>
      <c r="AC32336" s="110"/>
    </row>
    <row r="32337" spans="19:29" x14ac:dyDescent="0.25">
      <c r="S32337" s="110"/>
      <c r="U32337" s="110"/>
      <c r="W32337" s="110"/>
      <c r="Y32337" s="110"/>
      <c r="AA32337" s="110"/>
      <c r="AC32337" s="110"/>
    </row>
    <row r="32338" spans="19:29" x14ac:dyDescent="0.25">
      <c r="S32338" s="111"/>
      <c r="U32338" s="111"/>
      <c r="W32338" s="111"/>
      <c r="Y32338" s="111"/>
      <c r="AA32338" s="111"/>
      <c r="AC32338" s="111"/>
    </row>
    <row r="32339" spans="19:29" x14ac:dyDescent="0.25">
      <c r="S32339" s="107"/>
      <c r="U32339" s="107"/>
      <c r="W32339" s="107"/>
      <c r="Y32339" s="107"/>
      <c r="AA32339" s="107"/>
      <c r="AC32339" s="107"/>
    </row>
    <row r="32340" spans="19:29" x14ac:dyDescent="0.25">
      <c r="S32340" s="108"/>
      <c r="U32340" s="108"/>
      <c r="W32340" s="108"/>
      <c r="Y32340" s="108"/>
      <c r="AA32340" s="108"/>
      <c r="AC32340" s="108"/>
    </row>
    <row r="32341" spans="19:29" x14ac:dyDescent="0.25">
      <c r="S32341" s="108"/>
      <c r="U32341" s="108"/>
      <c r="W32341" s="108"/>
      <c r="Y32341" s="108"/>
      <c r="AA32341" s="108"/>
      <c r="AC32341" s="108"/>
    </row>
    <row r="32342" spans="19:29" x14ac:dyDescent="0.25">
      <c r="S32342" s="109"/>
      <c r="U32342" s="109"/>
      <c r="W32342" s="109"/>
      <c r="Y32342" s="109"/>
      <c r="AA32342" s="109"/>
      <c r="AC32342" s="109"/>
    </row>
    <row r="32343" spans="19:29" x14ac:dyDescent="0.25">
      <c r="S32343" s="108"/>
      <c r="U32343" s="108"/>
      <c r="W32343" s="108"/>
      <c r="Y32343" s="108"/>
      <c r="AA32343" s="108"/>
      <c r="AC32343" s="108"/>
    </row>
    <row r="32344" spans="19:29" x14ac:dyDescent="0.25">
      <c r="S32344" s="108"/>
      <c r="U32344" s="108"/>
      <c r="W32344" s="108"/>
      <c r="Y32344" s="108"/>
      <c r="AA32344" s="108"/>
      <c r="AC32344" s="108"/>
    </row>
    <row r="32345" spans="19:29" x14ac:dyDescent="0.25">
      <c r="S32345" s="109"/>
      <c r="U32345" s="109"/>
      <c r="W32345" s="109"/>
      <c r="Y32345" s="109"/>
      <c r="AA32345" s="109"/>
      <c r="AC32345" s="109"/>
    </row>
    <row r="32346" spans="19:29" x14ac:dyDescent="0.25">
      <c r="S32346" s="108"/>
      <c r="U32346" s="108"/>
      <c r="W32346" s="108"/>
      <c r="Y32346" s="108"/>
      <c r="AA32346" s="108"/>
      <c r="AC32346" s="108"/>
    </row>
    <row r="32347" spans="19:29" x14ac:dyDescent="0.25">
      <c r="S32347" s="109"/>
      <c r="U32347" s="109"/>
      <c r="W32347" s="109"/>
      <c r="Y32347" s="109"/>
      <c r="AA32347" s="109"/>
      <c r="AC32347" s="109"/>
    </row>
    <row r="32348" spans="19:29" x14ac:dyDescent="0.25">
      <c r="S32348" s="108"/>
      <c r="U32348" s="108"/>
      <c r="W32348" s="108"/>
      <c r="Y32348" s="108"/>
      <c r="AA32348" s="108"/>
      <c r="AC32348" s="108"/>
    </row>
    <row r="32349" spans="19:29" x14ac:dyDescent="0.25">
      <c r="S32349" s="108"/>
      <c r="U32349" s="108"/>
      <c r="W32349" s="108"/>
      <c r="Y32349" s="108"/>
      <c r="AA32349" s="108"/>
      <c r="AC32349" s="108"/>
    </row>
    <row r="32350" spans="19:29" x14ac:dyDescent="0.25">
      <c r="S32350" s="108"/>
      <c r="U32350" s="108"/>
      <c r="W32350" s="108"/>
      <c r="Y32350" s="108"/>
      <c r="AA32350" s="108"/>
      <c r="AC32350" s="108"/>
    </row>
    <row r="32351" spans="19:29" x14ac:dyDescent="0.25">
      <c r="S32351" s="110"/>
      <c r="U32351" s="110"/>
      <c r="W32351" s="110"/>
      <c r="Y32351" s="110"/>
      <c r="AA32351" s="110"/>
      <c r="AC32351" s="110"/>
    </row>
    <row r="32352" spans="19:29" x14ac:dyDescent="0.25">
      <c r="S32352" s="110"/>
      <c r="U32352" s="110"/>
      <c r="W32352" s="110"/>
      <c r="Y32352" s="110"/>
      <c r="AA32352" s="110"/>
      <c r="AC32352" s="110"/>
    </row>
    <row r="32353" spans="19:29" x14ac:dyDescent="0.25">
      <c r="S32353" s="110"/>
      <c r="U32353" s="110"/>
      <c r="W32353" s="110"/>
      <c r="Y32353" s="110"/>
      <c r="AA32353" s="110"/>
      <c r="AC32353" s="110"/>
    </row>
    <row r="32354" spans="19:29" x14ac:dyDescent="0.25">
      <c r="S32354" s="110"/>
      <c r="U32354" s="110"/>
      <c r="W32354" s="110"/>
      <c r="Y32354" s="110"/>
      <c r="AA32354" s="110"/>
      <c r="AC32354" s="110"/>
    </row>
    <row r="32355" spans="19:29" x14ac:dyDescent="0.25">
      <c r="S32355" s="111"/>
      <c r="U32355" s="111"/>
      <c r="W32355" s="111"/>
      <c r="Y32355" s="111"/>
      <c r="AA32355" s="111"/>
      <c r="AC32355" s="111"/>
    </row>
    <row r="32356" spans="19:29" x14ac:dyDescent="0.25">
      <c r="S32356" s="107"/>
      <c r="U32356" s="107"/>
      <c r="W32356" s="107"/>
      <c r="Y32356" s="107"/>
      <c r="AA32356" s="107"/>
      <c r="AC32356" s="107"/>
    </row>
    <row r="32357" spans="19:29" x14ac:dyDescent="0.25">
      <c r="S32357" s="108"/>
      <c r="U32357" s="108"/>
      <c r="W32357" s="108"/>
      <c r="Y32357" s="108"/>
      <c r="AA32357" s="108"/>
      <c r="AC32357" s="108"/>
    </row>
    <row r="32358" spans="19:29" x14ac:dyDescent="0.25">
      <c r="S32358" s="108"/>
      <c r="U32358" s="108"/>
      <c r="W32358" s="108"/>
      <c r="Y32358" s="108"/>
      <c r="AA32358" s="108"/>
      <c r="AC32358" s="108"/>
    </row>
    <row r="32359" spans="19:29" x14ac:dyDescent="0.25">
      <c r="S32359" s="109"/>
      <c r="U32359" s="109"/>
      <c r="W32359" s="109"/>
      <c r="Y32359" s="109"/>
      <c r="AA32359" s="109"/>
      <c r="AC32359" s="109"/>
    </row>
    <row r="32360" spans="19:29" x14ac:dyDescent="0.25">
      <c r="S32360" s="108"/>
      <c r="U32360" s="108"/>
      <c r="W32360" s="108"/>
      <c r="Y32360" s="108"/>
      <c r="AA32360" s="108"/>
      <c r="AC32360" s="108"/>
    </row>
    <row r="32361" spans="19:29" x14ac:dyDescent="0.25">
      <c r="S32361" s="108"/>
      <c r="U32361" s="108"/>
      <c r="W32361" s="108"/>
      <c r="Y32361" s="108"/>
      <c r="AA32361" s="108"/>
      <c r="AC32361" s="108"/>
    </row>
    <row r="32362" spans="19:29" x14ac:dyDescent="0.25">
      <c r="S32362" s="109"/>
      <c r="U32362" s="109"/>
      <c r="W32362" s="109"/>
      <c r="Y32362" s="109"/>
      <c r="AA32362" s="109"/>
      <c r="AC32362" s="109"/>
    </row>
    <row r="32363" spans="19:29" x14ac:dyDescent="0.25">
      <c r="S32363" s="108"/>
      <c r="U32363" s="108"/>
      <c r="W32363" s="108"/>
      <c r="Y32363" s="108"/>
      <c r="AA32363" s="108"/>
      <c r="AC32363" s="108"/>
    </row>
    <row r="32364" spans="19:29" x14ac:dyDescent="0.25">
      <c r="S32364" s="109"/>
      <c r="U32364" s="109"/>
      <c r="W32364" s="109"/>
      <c r="Y32364" s="109"/>
      <c r="AA32364" s="109"/>
      <c r="AC32364" s="109"/>
    </row>
    <row r="32365" spans="19:29" x14ac:dyDescent="0.25">
      <c r="S32365" s="108"/>
      <c r="U32365" s="108"/>
      <c r="W32365" s="108"/>
      <c r="Y32365" s="108"/>
      <c r="AA32365" s="108"/>
      <c r="AC32365" s="108"/>
    </row>
    <row r="32366" spans="19:29" x14ac:dyDescent="0.25">
      <c r="S32366" s="108"/>
      <c r="U32366" s="108"/>
      <c r="W32366" s="108"/>
      <c r="Y32366" s="108"/>
      <c r="AA32366" s="108"/>
      <c r="AC32366" s="108"/>
    </row>
    <row r="32367" spans="19:29" x14ac:dyDescent="0.25">
      <c r="S32367" s="108"/>
      <c r="U32367" s="108"/>
      <c r="W32367" s="108"/>
      <c r="Y32367" s="108"/>
      <c r="AA32367" s="108"/>
      <c r="AC32367" s="108"/>
    </row>
    <row r="32368" spans="19:29" x14ac:dyDescent="0.25">
      <c r="S32368" s="110"/>
      <c r="U32368" s="110"/>
      <c r="W32368" s="110"/>
      <c r="Y32368" s="110"/>
      <c r="AA32368" s="110"/>
      <c r="AC32368" s="110"/>
    </row>
    <row r="32369" spans="19:29" x14ac:dyDescent="0.25">
      <c r="S32369" s="110"/>
      <c r="U32369" s="110"/>
      <c r="W32369" s="110"/>
      <c r="Y32369" s="110"/>
      <c r="AA32369" s="110"/>
      <c r="AC32369" s="110"/>
    </row>
    <row r="32370" spans="19:29" x14ac:dyDescent="0.25">
      <c r="S32370" s="110"/>
      <c r="U32370" s="110"/>
      <c r="W32370" s="110"/>
      <c r="Y32370" s="110"/>
      <c r="AA32370" s="110"/>
      <c r="AC32370" s="110"/>
    </row>
    <row r="32371" spans="19:29" x14ac:dyDescent="0.25">
      <c r="S32371" s="110"/>
      <c r="U32371" s="110"/>
      <c r="W32371" s="110"/>
      <c r="Y32371" s="110"/>
      <c r="AA32371" s="110"/>
      <c r="AC32371" s="110"/>
    </row>
    <row r="32372" spans="19:29" x14ac:dyDescent="0.25">
      <c r="S32372" s="111"/>
      <c r="U32372" s="111"/>
      <c r="W32372" s="111"/>
      <c r="Y32372" s="111"/>
      <c r="AA32372" s="111"/>
      <c r="AC32372" s="111"/>
    </row>
    <row r="32373" spans="19:29" x14ac:dyDescent="0.25">
      <c r="S32373" s="107"/>
      <c r="U32373" s="107"/>
      <c r="W32373" s="107"/>
      <c r="Y32373" s="107"/>
      <c r="AA32373" s="107"/>
      <c r="AC32373" s="107"/>
    </row>
    <row r="32374" spans="19:29" x14ac:dyDescent="0.25">
      <c r="S32374" s="108"/>
      <c r="U32374" s="108"/>
      <c r="W32374" s="108"/>
      <c r="Y32374" s="108"/>
      <c r="AA32374" s="108"/>
      <c r="AC32374" s="108"/>
    </row>
    <row r="32375" spans="19:29" x14ac:dyDescent="0.25">
      <c r="S32375" s="108"/>
      <c r="U32375" s="108"/>
      <c r="W32375" s="108"/>
      <c r="Y32375" s="108"/>
      <c r="AA32375" s="108"/>
      <c r="AC32375" s="108"/>
    </row>
    <row r="32376" spans="19:29" x14ac:dyDescent="0.25">
      <c r="S32376" s="109"/>
      <c r="U32376" s="109"/>
      <c r="W32376" s="109"/>
      <c r="Y32376" s="109"/>
      <c r="AA32376" s="109"/>
      <c r="AC32376" s="109"/>
    </row>
    <row r="32377" spans="19:29" x14ac:dyDescent="0.25">
      <c r="S32377" s="108"/>
      <c r="U32377" s="108"/>
      <c r="W32377" s="108"/>
      <c r="Y32377" s="108"/>
      <c r="AA32377" s="108"/>
      <c r="AC32377" s="108"/>
    </row>
    <row r="32378" spans="19:29" x14ac:dyDescent="0.25">
      <c r="S32378" s="108"/>
      <c r="U32378" s="108"/>
      <c r="W32378" s="108"/>
      <c r="Y32378" s="108"/>
      <c r="AA32378" s="108"/>
      <c r="AC32378" s="108"/>
    </row>
    <row r="32379" spans="19:29" x14ac:dyDescent="0.25">
      <c r="S32379" s="109"/>
      <c r="U32379" s="109"/>
      <c r="W32379" s="109"/>
      <c r="Y32379" s="109"/>
      <c r="AA32379" s="109"/>
      <c r="AC32379" s="109"/>
    </row>
    <row r="32380" spans="19:29" x14ac:dyDescent="0.25">
      <c r="S32380" s="108"/>
      <c r="U32380" s="108"/>
      <c r="W32380" s="108"/>
      <c r="Y32380" s="108"/>
      <c r="AA32380" s="108"/>
      <c r="AC32380" s="108"/>
    </row>
    <row r="32381" spans="19:29" x14ac:dyDescent="0.25">
      <c r="S32381" s="109"/>
      <c r="U32381" s="109"/>
      <c r="W32381" s="109"/>
      <c r="Y32381" s="109"/>
      <c r="AA32381" s="109"/>
      <c r="AC32381" s="109"/>
    </row>
    <row r="32382" spans="19:29" x14ac:dyDescent="0.25">
      <c r="S32382" s="108"/>
      <c r="U32382" s="108"/>
      <c r="W32382" s="108"/>
      <c r="Y32382" s="108"/>
      <c r="AA32382" s="108"/>
      <c r="AC32382" s="108"/>
    </row>
    <row r="32383" spans="19:29" x14ac:dyDescent="0.25">
      <c r="S32383" s="108"/>
      <c r="U32383" s="108"/>
      <c r="W32383" s="108"/>
      <c r="Y32383" s="108"/>
      <c r="AA32383" s="108"/>
      <c r="AC32383" s="108"/>
    </row>
    <row r="32384" spans="19:29" x14ac:dyDescent="0.25">
      <c r="S32384" s="108"/>
      <c r="U32384" s="108"/>
      <c r="W32384" s="108"/>
      <c r="Y32384" s="108"/>
      <c r="AA32384" s="108"/>
      <c r="AC32384" s="108"/>
    </row>
    <row r="32385" spans="19:29" x14ac:dyDescent="0.25">
      <c r="S32385" s="110"/>
      <c r="U32385" s="110"/>
      <c r="W32385" s="110"/>
      <c r="Y32385" s="110"/>
      <c r="AA32385" s="110"/>
      <c r="AC32385" s="110"/>
    </row>
    <row r="32386" spans="19:29" x14ac:dyDescent="0.25">
      <c r="S32386" s="110"/>
      <c r="U32386" s="110"/>
      <c r="W32386" s="110"/>
      <c r="Y32386" s="110"/>
      <c r="AA32386" s="110"/>
      <c r="AC32386" s="110"/>
    </row>
    <row r="32387" spans="19:29" x14ac:dyDescent="0.25">
      <c r="S32387" s="110"/>
      <c r="U32387" s="110"/>
      <c r="W32387" s="110"/>
      <c r="Y32387" s="110"/>
      <c r="AA32387" s="110"/>
      <c r="AC32387" s="110"/>
    </row>
    <row r="32388" spans="19:29" x14ac:dyDescent="0.25">
      <c r="S32388" s="110"/>
      <c r="U32388" s="110"/>
      <c r="W32388" s="110"/>
      <c r="Y32388" s="110"/>
      <c r="AA32388" s="110"/>
      <c r="AC32388" s="110"/>
    </row>
    <row r="32389" spans="19:29" x14ac:dyDescent="0.25">
      <c r="S32389" s="111"/>
      <c r="U32389" s="111"/>
      <c r="W32389" s="111"/>
      <c r="Y32389" s="111"/>
      <c r="AA32389" s="111"/>
      <c r="AC32389" s="111"/>
    </row>
    <row r="32390" spans="19:29" x14ac:dyDescent="0.25">
      <c r="S32390" s="107"/>
      <c r="U32390" s="107"/>
      <c r="W32390" s="107"/>
      <c r="Y32390" s="107"/>
      <c r="AA32390" s="107"/>
      <c r="AC32390" s="107"/>
    </row>
    <row r="32391" spans="19:29" x14ac:dyDescent="0.25">
      <c r="S32391" s="108"/>
      <c r="U32391" s="108"/>
      <c r="W32391" s="108"/>
      <c r="Y32391" s="108"/>
      <c r="AA32391" s="108"/>
      <c r="AC32391" s="108"/>
    </row>
    <row r="32392" spans="19:29" x14ac:dyDescent="0.25">
      <c r="S32392" s="108"/>
      <c r="U32392" s="108"/>
      <c r="W32392" s="108"/>
      <c r="Y32392" s="108"/>
      <c r="AA32392" s="108"/>
      <c r="AC32392" s="108"/>
    </row>
    <row r="32393" spans="19:29" x14ac:dyDescent="0.25">
      <c r="S32393" s="109"/>
      <c r="U32393" s="109"/>
      <c r="W32393" s="109"/>
      <c r="Y32393" s="109"/>
      <c r="AA32393" s="109"/>
      <c r="AC32393" s="109"/>
    </row>
    <row r="32394" spans="19:29" x14ac:dyDescent="0.25">
      <c r="S32394" s="108"/>
      <c r="U32394" s="108"/>
      <c r="W32394" s="108"/>
      <c r="Y32394" s="108"/>
      <c r="AA32394" s="108"/>
      <c r="AC32394" s="108"/>
    </row>
    <row r="32395" spans="19:29" x14ac:dyDescent="0.25">
      <c r="S32395" s="108"/>
      <c r="U32395" s="108"/>
      <c r="W32395" s="108"/>
      <c r="Y32395" s="108"/>
      <c r="AA32395" s="108"/>
      <c r="AC32395" s="108"/>
    </row>
    <row r="32396" spans="19:29" x14ac:dyDescent="0.25">
      <c r="S32396" s="109"/>
      <c r="U32396" s="109"/>
      <c r="W32396" s="109"/>
      <c r="Y32396" s="109"/>
      <c r="AA32396" s="109"/>
      <c r="AC32396" s="109"/>
    </row>
    <row r="32397" spans="19:29" x14ac:dyDescent="0.25">
      <c r="S32397" s="108"/>
      <c r="U32397" s="108"/>
      <c r="W32397" s="108"/>
      <c r="Y32397" s="108"/>
      <c r="AA32397" s="108"/>
      <c r="AC32397" s="108"/>
    </row>
    <row r="32398" spans="19:29" x14ac:dyDescent="0.25">
      <c r="S32398" s="109"/>
      <c r="U32398" s="109"/>
      <c r="W32398" s="109"/>
      <c r="Y32398" s="109"/>
      <c r="AA32398" s="109"/>
      <c r="AC32398" s="109"/>
    </row>
    <row r="32399" spans="19:29" x14ac:dyDescent="0.25">
      <c r="S32399" s="108"/>
      <c r="U32399" s="108"/>
      <c r="W32399" s="108"/>
      <c r="Y32399" s="108"/>
      <c r="AA32399" s="108"/>
      <c r="AC32399" s="108"/>
    </row>
    <row r="32400" spans="19:29" x14ac:dyDescent="0.25">
      <c r="S32400" s="108"/>
      <c r="U32400" s="108"/>
      <c r="W32400" s="108"/>
      <c r="Y32400" s="108"/>
      <c r="AA32400" s="108"/>
      <c r="AC32400" s="108"/>
    </row>
    <row r="32401" spans="19:29" x14ac:dyDescent="0.25">
      <c r="S32401" s="108"/>
      <c r="U32401" s="108"/>
      <c r="W32401" s="108"/>
      <c r="Y32401" s="108"/>
      <c r="AA32401" s="108"/>
      <c r="AC32401" s="108"/>
    </row>
    <row r="32402" spans="19:29" x14ac:dyDescent="0.25">
      <c r="S32402" s="110"/>
      <c r="U32402" s="110"/>
      <c r="W32402" s="110"/>
      <c r="Y32402" s="110"/>
      <c r="AA32402" s="110"/>
      <c r="AC32402" s="110"/>
    </row>
    <row r="32403" spans="19:29" x14ac:dyDescent="0.25">
      <c r="S32403" s="110"/>
      <c r="U32403" s="110"/>
      <c r="W32403" s="110"/>
      <c r="Y32403" s="110"/>
      <c r="AA32403" s="110"/>
      <c r="AC32403" s="110"/>
    </row>
    <row r="32404" spans="19:29" x14ac:dyDescent="0.25">
      <c r="S32404" s="110"/>
      <c r="U32404" s="110"/>
      <c r="W32404" s="110"/>
      <c r="Y32404" s="110"/>
      <c r="AA32404" s="110"/>
      <c r="AC32404" s="110"/>
    </row>
    <row r="32405" spans="19:29" x14ac:dyDescent="0.25">
      <c r="S32405" s="110"/>
      <c r="U32405" s="110"/>
      <c r="W32405" s="110"/>
      <c r="Y32405" s="110"/>
      <c r="AA32405" s="110"/>
      <c r="AC32405" s="110"/>
    </row>
    <row r="32406" spans="19:29" x14ac:dyDescent="0.25">
      <c r="S32406" s="111"/>
      <c r="U32406" s="111"/>
      <c r="W32406" s="111"/>
      <c r="Y32406" s="111"/>
      <c r="AA32406" s="111"/>
      <c r="AC32406" s="111"/>
    </row>
    <row r="32407" spans="19:29" x14ac:dyDescent="0.25">
      <c r="S32407" s="107"/>
      <c r="U32407" s="107"/>
      <c r="W32407" s="107"/>
      <c r="Y32407" s="107"/>
      <c r="AA32407" s="107"/>
      <c r="AC32407" s="107"/>
    </row>
    <row r="32408" spans="19:29" x14ac:dyDescent="0.25">
      <c r="S32408" s="108"/>
      <c r="U32408" s="108"/>
      <c r="W32408" s="108"/>
      <c r="Y32408" s="108"/>
      <c r="AA32408" s="108"/>
      <c r="AC32408" s="108"/>
    </row>
    <row r="32409" spans="19:29" x14ac:dyDescent="0.25">
      <c r="S32409" s="108"/>
      <c r="U32409" s="108"/>
      <c r="W32409" s="108"/>
      <c r="Y32409" s="108"/>
      <c r="AA32409" s="108"/>
      <c r="AC32409" s="108"/>
    </row>
    <row r="32410" spans="19:29" x14ac:dyDescent="0.25">
      <c r="S32410" s="109"/>
      <c r="U32410" s="109"/>
      <c r="W32410" s="109"/>
      <c r="Y32410" s="109"/>
      <c r="AA32410" s="109"/>
      <c r="AC32410" s="109"/>
    </row>
    <row r="32411" spans="19:29" x14ac:dyDescent="0.25">
      <c r="S32411" s="108"/>
      <c r="U32411" s="108"/>
      <c r="W32411" s="108"/>
      <c r="Y32411" s="108"/>
      <c r="AA32411" s="108"/>
      <c r="AC32411" s="108"/>
    </row>
    <row r="32412" spans="19:29" x14ac:dyDescent="0.25">
      <c r="S32412" s="108"/>
      <c r="U32412" s="108"/>
      <c r="W32412" s="108"/>
      <c r="Y32412" s="108"/>
      <c r="AA32412" s="108"/>
      <c r="AC32412" s="108"/>
    </row>
    <row r="32413" spans="19:29" x14ac:dyDescent="0.25">
      <c r="S32413" s="109"/>
      <c r="U32413" s="109"/>
      <c r="W32413" s="109"/>
      <c r="Y32413" s="109"/>
      <c r="AA32413" s="109"/>
      <c r="AC32413" s="109"/>
    </row>
    <row r="32414" spans="19:29" x14ac:dyDescent="0.25">
      <c r="S32414" s="108"/>
      <c r="U32414" s="108"/>
      <c r="W32414" s="108"/>
      <c r="Y32414" s="108"/>
      <c r="AA32414" s="108"/>
      <c r="AC32414" s="108"/>
    </row>
    <row r="32415" spans="19:29" x14ac:dyDescent="0.25">
      <c r="S32415" s="109"/>
      <c r="U32415" s="109"/>
      <c r="W32415" s="109"/>
      <c r="Y32415" s="109"/>
      <c r="AA32415" s="109"/>
      <c r="AC32415" s="109"/>
    </row>
    <row r="32416" spans="19:29" x14ac:dyDescent="0.25">
      <c r="S32416" s="108"/>
      <c r="U32416" s="108"/>
      <c r="W32416" s="108"/>
      <c r="Y32416" s="108"/>
      <c r="AA32416" s="108"/>
      <c r="AC32416" s="108"/>
    </row>
    <row r="32417" spans="19:29" x14ac:dyDescent="0.25">
      <c r="S32417" s="108"/>
      <c r="U32417" s="108"/>
      <c r="W32417" s="108"/>
      <c r="Y32417" s="108"/>
      <c r="AA32417" s="108"/>
      <c r="AC32417" s="108"/>
    </row>
    <row r="32418" spans="19:29" x14ac:dyDescent="0.25">
      <c r="S32418" s="108"/>
      <c r="U32418" s="108"/>
      <c r="W32418" s="108"/>
      <c r="Y32418" s="108"/>
      <c r="AA32418" s="108"/>
      <c r="AC32418" s="108"/>
    </row>
    <row r="32419" spans="19:29" x14ac:dyDescent="0.25">
      <c r="S32419" s="110"/>
      <c r="U32419" s="110"/>
      <c r="W32419" s="110"/>
      <c r="Y32419" s="110"/>
      <c r="AA32419" s="110"/>
      <c r="AC32419" s="110"/>
    </row>
    <row r="32420" spans="19:29" x14ac:dyDescent="0.25">
      <c r="S32420" s="110"/>
      <c r="U32420" s="110"/>
      <c r="W32420" s="110"/>
      <c r="Y32420" s="110"/>
      <c r="AA32420" s="110"/>
      <c r="AC32420" s="110"/>
    </row>
    <row r="32421" spans="19:29" x14ac:dyDescent="0.25">
      <c r="S32421" s="110"/>
      <c r="U32421" s="110"/>
      <c r="W32421" s="110"/>
      <c r="Y32421" s="110"/>
      <c r="AA32421" s="110"/>
      <c r="AC32421" s="110"/>
    </row>
    <row r="32422" spans="19:29" x14ac:dyDescent="0.25">
      <c r="S32422" s="110"/>
      <c r="U32422" s="110"/>
      <c r="W32422" s="110"/>
      <c r="Y32422" s="110"/>
      <c r="AA32422" s="110"/>
      <c r="AC32422" s="110"/>
    </row>
    <row r="32423" spans="19:29" x14ac:dyDescent="0.25">
      <c r="S32423" s="111"/>
      <c r="U32423" s="111"/>
      <c r="W32423" s="111"/>
      <c r="Y32423" s="111"/>
      <c r="AA32423" s="111"/>
      <c r="AC32423" s="111"/>
    </row>
    <row r="32424" spans="19:29" x14ac:dyDescent="0.25">
      <c r="S32424" s="107"/>
      <c r="U32424" s="107"/>
      <c r="W32424" s="107"/>
      <c r="Y32424" s="107"/>
      <c r="AA32424" s="107"/>
      <c r="AC32424" s="107"/>
    </row>
    <row r="32425" spans="19:29" x14ac:dyDescent="0.25">
      <c r="S32425" s="108"/>
      <c r="U32425" s="108"/>
      <c r="W32425" s="108"/>
      <c r="Y32425" s="108"/>
      <c r="AA32425" s="108"/>
      <c r="AC32425" s="108"/>
    </row>
    <row r="32426" spans="19:29" x14ac:dyDescent="0.25">
      <c r="S32426" s="108"/>
      <c r="U32426" s="108"/>
      <c r="W32426" s="108"/>
      <c r="Y32426" s="108"/>
      <c r="AA32426" s="108"/>
      <c r="AC32426" s="108"/>
    </row>
    <row r="32427" spans="19:29" x14ac:dyDescent="0.25">
      <c r="S32427" s="109"/>
      <c r="U32427" s="109"/>
      <c r="W32427" s="109"/>
      <c r="Y32427" s="109"/>
      <c r="AA32427" s="109"/>
      <c r="AC32427" s="109"/>
    </row>
    <row r="32428" spans="19:29" x14ac:dyDescent="0.25">
      <c r="S32428" s="108"/>
      <c r="U32428" s="108"/>
      <c r="W32428" s="108"/>
      <c r="Y32428" s="108"/>
      <c r="AA32428" s="108"/>
      <c r="AC32428" s="108"/>
    </row>
    <row r="32429" spans="19:29" x14ac:dyDescent="0.25">
      <c r="S32429" s="108"/>
      <c r="U32429" s="108"/>
      <c r="W32429" s="108"/>
      <c r="Y32429" s="108"/>
      <c r="AA32429" s="108"/>
      <c r="AC32429" s="108"/>
    </row>
    <row r="32430" spans="19:29" x14ac:dyDescent="0.25">
      <c r="S32430" s="109"/>
      <c r="U32430" s="109"/>
      <c r="W32430" s="109"/>
      <c r="Y32430" s="109"/>
      <c r="AA32430" s="109"/>
      <c r="AC32430" s="109"/>
    </row>
    <row r="32431" spans="19:29" x14ac:dyDescent="0.25">
      <c r="S32431" s="108"/>
      <c r="U32431" s="108"/>
      <c r="W32431" s="108"/>
      <c r="Y32431" s="108"/>
      <c r="AA32431" s="108"/>
      <c r="AC32431" s="108"/>
    </row>
    <row r="32432" spans="19:29" x14ac:dyDescent="0.25">
      <c r="S32432" s="109"/>
      <c r="U32432" s="109"/>
      <c r="W32432" s="109"/>
      <c r="Y32432" s="109"/>
      <c r="AA32432" s="109"/>
      <c r="AC32432" s="109"/>
    </row>
    <row r="32433" spans="19:29" x14ac:dyDescent="0.25">
      <c r="S32433" s="108"/>
      <c r="U32433" s="108"/>
      <c r="W32433" s="108"/>
      <c r="Y32433" s="108"/>
      <c r="AA32433" s="108"/>
      <c r="AC32433" s="108"/>
    </row>
    <row r="32434" spans="19:29" x14ac:dyDescent="0.25">
      <c r="S32434" s="108"/>
      <c r="U32434" s="108"/>
      <c r="W32434" s="108"/>
      <c r="Y32434" s="108"/>
      <c r="AA32434" s="108"/>
      <c r="AC32434" s="108"/>
    </row>
    <row r="32435" spans="19:29" x14ac:dyDescent="0.25">
      <c r="S32435" s="108"/>
      <c r="U32435" s="108"/>
      <c r="W32435" s="108"/>
      <c r="Y32435" s="108"/>
      <c r="AA32435" s="108"/>
      <c r="AC32435" s="108"/>
    </row>
    <row r="32436" spans="19:29" x14ac:dyDescent="0.25">
      <c r="S32436" s="110"/>
      <c r="U32436" s="110"/>
      <c r="W32436" s="110"/>
      <c r="Y32436" s="110"/>
      <c r="AA32436" s="110"/>
      <c r="AC32436" s="110"/>
    </row>
    <row r="32437" spans="19:29" x14ac:dyDescent="0.25">
      <c r="S32437" s="110"/>
      <c r="U32437" s="110"/>
      <c r="W32437" s="110"/>
      <c r="Y32437" s="110"/>
      <c r="AA32437" s="110"/>
      <c r="AC32437" s="110"/>
    </row>
    <row r="32438" spans="19:29" x14ac:dyDescent="0.25">
      <c r="S32438" s="110"/>
      <c r="U32438" s="110"/>
      <c r="W32438" s="110"/>
      <c r="Y32438" s="110"/>
      <c r="AA32438" s="110"/>
      <c r="AC32438" s="110"/>
    </row>
    <row r="32439" spans="19:29" x14ac:dyDescent="0.25">
      <c r="S32439" s="110"/>
      <c r="U32439" s="110"/>
      <c r="W32439" s="110"/>
      <c r="Y32439" s="110"/>
      <c r="AA32439" s="110"/>
      <c r="AC32439" s="110"/>
    </row>
    <row r="32440" spans="19:29" x14ac:dyDescent="0.25">
      <c r="S32440" s="111"/>
      <c r="U32440" s="111"/>
      <c r="W32440" s="111"/>
      <c r="Y32440" s="111"/>
      <c r="AA32440" s="111"/>
      <c r="AC32440" s="111"/>
    </row>
    <row r="32441" spans="19:29" x14ac:dyDescent="0.25">
      <c r="S32441" s="107"/>
      <c r="U32441" s="107"/>
      <c r="W32441" s="107"/>
      <c r="Y32441" s="107"/>
      <c r="AA32441" s="107"/>
      <c r="AC32441" s="107"/>
    </row>
    <row r="32442" spans="19:29" x14ac:dyDescent="0.25">
      <c r="S32442" s="108"/>
      <c r="U32442" s="108"/>
      <c r="W32442" s="108"/>
      <c r="Y32442" s="108"/>
      <c r="AA32442" s="108"/>
      <c r="AC32442" s="108"/>
    </row>
    <row r="32443" spans="19:29" x14ac:dyDescent="0.25">
      <c r="S32443" s="108"/>
      <c r="U32443" s="108"/>
      <c r="W32443" s="108"/>
      <c r="Y32443" s="108"/>
      <c r="AA32443" s="108"/>
      <c r="AC32443" s="108"/>
    </row>
    <row r="32444" spans="19:29" x14ac:dyDescent="0.25">
      <c r="S32444" s="109"/>
      <c r="U32444" s="109"/>
      <c r="W32444" s="109"/>
      <c r="Y32444" s="109"/>
      <c r="AA32444" s="109"/>
      <c r="AC32444" s="109"/>
    </row>
    <row r="32445" spans="19:29" x14ac:dyDescent="0.25">
      <c r="S32445" s="108"/>
      <c r="U32445" s="108"/>
      <c r="W32445" s="108"/>
      <c r="Y32445" s="108"/>
      <c r="AA32445" s="108"/>
      <c r="AC32445" s="108"/>
    </row>
    <row r="32446" spans="19:29" x14ac:dyDescent="0.25">
      <c r="S32446" s="108"/>
      <c r="U32446" s="108"/>
      <c r="W32446" s="108"/>
      <c r="Y32446" s="108"/>
      <c r="AA32446" s="108"/>
      <c r="AC32446" s="108"/>
    </row>
    <row r="32447" spans="19:29" x14ac:dyDescent="0.25">
      <c r="S32447" s="109"/>
      <c r="U32447" s="109"/>
      <c r="W32447" s="109"/>
      <c r="Y32447" s="109"/>
      <c r="AA32447" s="109"/>
      <c r="AC32447" s="109"/>
    </row>
    <row r="32448" spans="19:29" x14ac:dyDescent="0.25">
      <c r="S32448" s="108"/>
      <c r="U32448" s="108"/>
      <c r="W32448" s="108"/>
      <c r="Y32448" s="108"/>
      <c r="AA32448" s="108"/>
      <c r="AC32448" s="108"/>
    </row>
    <row r="32449" spans="19:29" x14ac:dyDescent="0.25">
      <c r="S32449" s="109"/>
      <c r="U32449" s="109"/>
      <c r="W32449" s="109"/>
      <c r="Y32449" s="109"/>
      <c r="AA32449" s="109"/>
      <c r="AC32449" s="109"/>
    </row>
    <row r="32450" spans="19:29" x14ac:dyDescent="0.25">
      <c r="S32450" s="108"/>
      <c r="U32450" s="108"/>
      <c r="W32450" s="108"/>
      <c r="Y32450" s="108"/>
      <c r="AA32450" s="108"/>
      <c r="AC32450" s="108"/>
    </row>
    <row r="32451" spans="19:29" x14ac:dyDescent="0.25">
      <c r="S32451" s="108"/>
      <c r="U32451" s="108"/>
      <c r="W32451" s="108"/>
      <c r="Y32451" s="108"/>
      <c r="AA32451" s="108"/>
      <c r="AC32451" s="108"/>
    </row>
    <row r="32452" spans="19:29" x14ac:dyDescent="0.25">
      <c r="S32452" s="108"/>
      <c r="U32452" s="108"/>
      <c r="W32452" s="108"/>
      <c r="Y32452" s="108"/>
      <c r="AA32452" s="108"/>
      <c r="AC32452" s="108"/>
    </row>
    <row r="32453" spans="19:29" x14ac:dyDescent="0.25">
      <c r="S32453" s="110"/>
      <c r="U32453" s="110"/>
      <c r="W32453" s="110"/>
      <c r="Y32453" s="110"/>
      <c r="AA32453" s="110"/>
      <c r="AC32453" s="110"/>
    </row>
    <row r="32454" spans="19:29" x14ac:dyDescent="0.25">
      <c r="S32454" s="110"/>
      <c r="U32454" s="110"/>
      <c r="W32454" s="110"/>
      <c r="Y32454" s="110"/>
      <c r="AA32454" s="110"/>
      <c r="AC32454" s="110"/>
    </row>
    <row r="32455" spans="19:29" x14ac:dyDescent="0.25">
      <c r="S32455" s="110"/>
      <c r="U32455" s="110"/>
      <c r="W32455" s="110"/>
      <c r="Y32455" s="110"/>
      <c r="AA32455" s="110"/>
      <c r="AC32455" s="110"/>
    </row>
    <row r="32456" spans="19:29" x14ac:dyDescent="0.25">
      <c r="S32456" s="110"/>
      <c r="U32456" s="110"/>
      <c r="W32456" s="110"/>
      <c r="Y32456" s="110"/>
      <c r="AA32456" s="110"/>
      <c r="AC32456" s="110"/>
    </row>
    <row r="32457" spans="19:29" x14ac:dyDescent="0.25">
      <c r="S32457" s="111"/>
      <c r="U32457" s="111"/>
      <c r="W32457" s="111"/>
      <c r="Y32457" s="111"/>
      <c r="AA32457" s="111"/>
      <c r="AC32457" s="111"/>
    </row>
    <row r="32458" spans="19:29" x14ac:dyDescent="0.25">
      <c r="S32458" s="107"/>
      <c r="U32458" s="107"/>
      <c r="W32458" s="107"/>
      <c r="Y32458" s="107"/>
      <c r="AA32458" s="107"/>
      <c r="AC32458" s="107"/>
    </row>
    <row r="32459" spans="19:29" x14ac:dyDescent="0.25">
      <c r="S32459" s="108"/>
      <c r="U32459" s="108"/>
      <c r="W32459" s="108"/>
      <c r="Y32459" s="108"/>
      <c r="AA32459" s="108"/>
      <c r="AC32459" s="108"/>
    </row>
    <row r="32460" spans="19:29" x14ac:dyDescent="0.25">
      <c r="S32460" s="108"/>
      <c r="U32460" s="108"/>
      <c r="W32460" s="108"/>
      <c r="Y32460" s="108"/>
      <c r="AA32460" s="108"/>
      <c r="AC32460" s="108"/>
    </row>
    <row r="32461" spans="19:29" x14ac:dyDescent="0.25">
      <c r="S32461" s="109"/>
      <c r="U32461" s="109"/>
      <c r="W32461" s="109"/>
      <c r="Y32461" s="109"/>
      <c r="AA32461" s="109"/>
      <c r="AC32461" s="109"/>
    </row>
    <row r="32462" spans="19:29" x14ac:dyDescent="0.25">
      <c r="S32462" s="108"/>
      <c r="U32462" s="108"/>
      <c r="W32462" s="108"/>
      <c r="Y32462" s="108"/>
      <c r="AA32462" s="108"/>
      <c r="AC32462" s="108"/>
    </row>
    <row r="32463" spans="19:29" x14ac:dyDescent="0.25">
      <c r="S32463" s="108"/>
      <c r="U32463" s="108"/>
      <c r="W32463" s="108"/>
      <c r="Y32463" s="108"/>
      <c r="AA32463" s="108"/>
      <c r="AC32463" s="108"/>
    </row>
    <row r="32464" spans="19:29" x14ac:dyDescent="0.25">
      <c r="S32464" s="109"/>
      <c r="U32464" s="109"/>
      <c r="W32464" s="109"/>
      <c r="Y32464" s="109"/>
      <c r="AA32464" s="109"/>
      <c r="AC32464" s="109"/>
    </row>
    <row r="32465" spans="19:29" x14ac:dyDescent="0.25">
      <c r="S32465" s="108"/>
      <c r="U32465" s="108"/>
      <c r="W32465" s="108"/>
      <c r="Y32465" s="108"/>
      <c r="AA32465" s="108"/>
      <c r="AC32465" s="108"/>
    </row>
    <row r="32466" spans="19:29" x14ac:dyDescent="0.25">
      <c r="S32466" s="109"/>
      <c r="U32466" s="109"/>
      <c r="W32466" s="109"/>
      <c r="Y32466" s="109"/>
      <c r="AA32466" s="109"/>
      <c r="AC32466" s="109"/>
    </row>
    <row r="32467" spans="19:29" x14ac:dyDescent="0.25">
      <c r="S32467" s="108"/>
      <c r="U32467" s="108"/>
      <c r="W32467" s="108"/>
      <c r="Y32467" s="108"/>
      <c r="AA32467" s="108"/>
      <c r="AC32467" s="108"/>
    </row>
    <row r="32468" spans="19:29" x14ac:dyDescent="0.25">
      <c r="S32468" s="108"/>
      <c r="U32468" s="108"/>
      <c r="W32468" s="108"/>
      <c r="Y32468" s="108"/>
      <c r="AA32468" s="108"/>
      <c r="AC32468" s="108"/>
    </row>
    <row r="32469" spans="19:29" x14ac:dyDescent="0.25">
      <c r="S32469" s="108"/>
      <c r="U32469" s="108"/>
      <c r="W32469" s="108"/>
      <c r="Y32469" s="108"/>
      <c r="AA32469" s="108"/>
      <c r="AC32469" s="108"/>
    </row>
    <row r="32470" spans="19:29" x14ac:dyDescent="0.25">
      <c r="S32470" s="110"/>
      <c r="U32470" s="110"/>
      <c r="W32470" s="110"/>
      <c r="Y32470" s="110"/>
      <c r="AA32470" s="110"/>
      <c r="AC32470" s="110"/>
    </row>
    <row r="32471" spans="19:29" x14ac:dyDescent="0.25">
      <c r="S32471" s="110"/>
      <c r="U32471" s="110"/>
      <c r="W32471" s="110"/>
      <c r="Y32471" s="110"/>
      <c r="AA32471" s="110"/>
      <c r="AC32471" s="110"/>
    </row>
    <row r="32472" spans="19:29" x14ac:dyDescent="0.25">
      <c r="S32472" s="110"/>
      <c r="U32472" s="110"/>
      <c r="W32472" s="110"/>
      <c r="Y32472" s="110"/>
      <c r="AA32472" s="110"/>
      <c r="AC32472" s="110"/>
    </row>
    <row r="32473" spans="19:29" x14ac:dyDescent="0.25">
      <c r="S32473" s="110"/>
      <c r="U32473" s="110"/>
      <c r="W32473" s="110"/>
      <c r="Y32473" s="110"/>
      <c r="AA32473" s="110"/>
      <c r="AC32473" s="110"/>
    </row>
    <row r="32474" spans="19:29" x14ac:dyDescent="0.25">
      <c r="S32474" s="111"/>
      <c r="U32474" s="111"/>
      <c r="W32474" s="111"/>
      <c r="Y32474" s="111"/>
      <c r="AA32474" s="111"/>
      <c r="AC32474" s="111"/>
    </row>
    <row r="32475" spans="19:29" x14ac:dyDescent="0.25">
      <c r="S32475" s="107"/>
      <c r="U32475" s="107"/>
      <c r="W32475" s="107"/>
      <c r="Y32475" s="107"/>
      <c r="AA32475" s="107"/>
      <c r="AC32475" s="107"/>
    </row>
    <row r="32476" spans="19:29" x14ac:dyDescent="0.25">
      <c r="S32476" s="108"/>
      <c r="U32476" s="108"/>
      <c r="W32476" s="108"/>
      <c r="Y32476" s="108"/>
      <c r="AA32476" s="108"/>
      <c r="AC32476" s="108"/>
    </row>
    <row r="32477" spans="19:29" x14ac:dyDescent="0.25">
      <c r="S32477" s="108"/>
      <c r="U32477" s="108"/>
      <c r="W32477" s="108"/>
      <c r="Y32477" s="108"/>
      <c r="AA32477" s="108"/>
      <c r="AC32477" s="108"/>
    </row>
    <row r="32478" spans="19:29" x14ac:dyDescent="0.25">
      <c r="S32478" s="109"/>
      <c r="U32478" s="109"/>
      <c r="W32478" s="109"/>
      <c r="Y32478" s="109"/>
      <c r="AA32478" s="109"/>
      <c r="AC32478" s="109"/>
    </row>
    <row r="32479" spans="19:29" x14ac:dyDescent="0.25">
      <c r="S32479" s="108"/>
      <c r="U32479" s="108"/>
      <c r="W32479" s="108"/>
      <c r="Y32479" s="108"/>
      <c r="AA32479" s="108"/>
      <c r="AC32479" s="108"/>
    </row>
    <row r="32480" spans="19:29" x14ac:dyDescent="0.25">
      <c r="S32480" s="108"/>
      <c r="U32480" s="108"/>
      <c r="W32480" s="108"/>
      <c r="Y32480" s="108"/>
      <c r="AA32480" s="108"/>
      <c r="AC32480" s="108"/>
    </row>
    <row r="32481" spans="19:29" x14ac:dyDescent="0.25">
      <c r="S32481" s="109"/>
      <c r="U32481" s="109"/>
      <c r="W32481" s="109"/>
      <c r="Y32481" s="109"/>
      <c r="AA32481" s="109"/>
      <c r="AC32481" s="109"/>
    </row>
    <row r="32482" spans="19:29" x14ac:dyDescent="0.25">
      <c r="S32482" s="108"/>
      <c r="U32482" s="108"/>
      <c r="W32482" s="108"/>
      <c r="Y32482" s="108"/>
      <c r="AA32482" s="108"/>
      <c r="AC32482" s="108"/>
    </row>
    <row r="32483" spans="19:29" x14ac:dyDescent="0.25">
      <c r="S32483" s="109"/>
      <c r="U32483" s="109"/>
      <c r="W32483" s="109"/>
      <c r="Y32483" s="109"/>
      <c r="AA32483" s="109"/>
      <c r="AC32483" s="109"/>
    </row>
    <row r="32484" spans="19:29" x14ac:dyDescent="0.25">
      <c r="S32484" s="108"/>
      <c r="U32484" s="108"/>
      <c r="W32484" s="108"/>
      <c r="Y32484" s="108"/>
      <c r="AA32484" s="108"/>
      <c r="AC32484" s="108"/>
    </row>
    <row r="32485" spans="19:29" x14ac:dyDescent="0.25">
      <c r="S32485" s="108"/>
      <c r="U32485" s="108"/>
      <c r="W32485" s="108"/>
      <c r="Y32485" s="108"/>
      <c r="AA32485" s="108"/>
      <c r="AC32485" s="108"/>
    </row>
    <row r="32486" spans="19:29" x14ac:dyDescent="0.25">
      <c r="S32486" s="108"/>
      <c r="U32486" s="108"/>
      <c r="W32486" s="108"/>
      <c r="Y32486" s="108"/>
      <c r="AA32486" s="108"/>
      <c r="AC32486" s="108"/>
    </row>
    <row r="32487" spans="19:29" x14ac:dyDescent="0.25">
      <c r="S32487" s="110"/>
      <c r="U32487" s="110"/>
      <c r="W32487" s="110"/>
      <c r="Y32487" s="110"/>
      <c r="AA32487" s="110"/>
      <c r="AC32487" s="110"/>
    </row>
    <row r="32488" spans="19:29" x14ac:dyDescent="0.25">
      <c r="S32488" s="110"/>
      <c r="U32488" s="110"/>
      <c r="W32488" s="110"/>
      <c r="Y32488" s="110"/>
      <c r="AA32488" s="110"/>
      <c r="AC32488" s="110"/>
    </row>
    <row r="32489" spans="19:29" x14ac:dyDescent="0.25">
      <c r="S32489" s="110"/>
      <c r="U32489" s="110"/>
      <c r="W32489" s="110"/>
      <c r="Y32489" s="110"/>
      <c r="AA32489" s="110"/>
      <c r="AC32489" s="110"/>
    </row>
    <row r="32490" spans="19:29" x14ac:dyDescent="0.25">
      <c r="S32490" s="110"/>
      <c r="U32490" s="110"/>
      <c r="W32490" s="110"/>
      <c r="Y32490" s="110"/>
      <c r="AA32490" s="110"/>
      <c r="AC32490" s="110"/>
    </row>
    <row r="32491" spans="19:29" x14ac:dyDescent="0.25">
      <c r="S32491" s="111"/>
      <c r="U32491" s="111"/>
      <c r="W32491" s="111"/>
      <c r="Y32491" s="111"/>
      <c r="AA32491" s="111"/>
      <c r="AC32491" s="111"/>
    </row>
    <row r="32492" spans="19:29" x14ac:dyDescent="0.25">
      <c r="S32492" s="107"/>
      <c r="U32492" s="107"/>
      <c r="W32492" s="107"/>
      <c r="Y32492" s="107"/>
      <c r="AA32492" s="107"/>
      <c r="AC32492" s="107"/>
    </row>
    <row r="32493" spans="19:29" x14ac:dyDescent="0.25">
      <c r="S32493" s="108"/>
      <c r="U32493" s="108"/>
      <c r="W32493" s="108"/>
      <c r="Y32493" s="108"/>
      <c r="AA32493" s="108"/>
      <c r="AC32493" s="108"/>
    </row>
    <row r="32494" spans="19:29" x14ac:dyDescent="0.25">
      <c r="S32494" s="108"/>
      <c r="U32494" s="108"/>
      <c r="W32494" s="108"/>
      <c r="Y32494" s="108"/>
      <c r="AA32494" s="108"/>
      <c r="AC32494" s="108"/>
    </row>
    <row r="32495" spans="19:29" x14ac:dyDescent="0.25">
      <c r="S32495" s="109"/>
      <c r="U32495" s="109"/>
      <c r="W32495" s="109"/>
      <c r="Y32495" s="109"/>
      <c r="AA32495" s="109"/>
      <c r="AC32495" s="109"/>
    </row>
    <row r="32496" spans="19:29" x14ac:dyDescent="0.25">
      <c r="S32496" s="108"/>
      <c r="U32496" s="108"/>
      <c r="W32496" s="108"/>
      <c r="Y32496" s="108"/>
      <c r="AA32496" s="108"/>
      <c r="AC32496" s="108"/>
    </row>
    <row r="32497" spans="19:29" x14ac:dyDescent="0.25">
      <c r="S32497" s="108"/>
      <c r="U32497" s="108"/>
      <c r="W32497" s="108"/>
      <c r="Y32497" s="108"/>
      <c r="AA32497" s="108"/>
      <c r="AC32497" s="108"/>
    </row>
    <row r="32498" spans="19:29" x14ac:dyDescent="0.25">
      <c r="S32498" s="109"/>
      <c r="U32498" s="109"/>
      <c r="W32498" s="109"/>
      <c r="Y32498" s="109"/>
      <c r="AA32498" s="109"/>
      <c r="AC32498" s="109"/>
    </row>
    <row r="32499" spans="19:29" x14ac:dyDescent="0.25">
      <c r="S32499" s="108"/>
      <c r="U32499" s="108"/>
      <c r="W32499" s="108"/>
      <c r="Y32499" s="108"/>
      <c r="AA32499" s="108"/>
      <c r="AC32499" s="108"/>
    </row>
    <row r="32500" spans="19:29" x14ac:dyDescent="0.25">
      <c r="S32500" s="109"/>
      <c r="U32500" s="109"/>
      <c r="W32500" s="109"/>
      <c r="Y32500" s="109"/>
      <c r="AA32500" s="109"/>
      <c r="AC32500" s="109"/>
    </row>
    <row r="32501" spans="19:29" x14ac:dyDescent="0.25">
      <c r="S32501" s="108"/>
      <c r="U32501" s="108"/>
      <c r="W32501" s="108"/>
      <c r="Y32501" s="108"/>
      <c r="AA32501" s="108"/>
      <c r="AC32501" s="108"/>
    </row>
    <row r="32502" spans="19:29" x14ac:dyDescent="0.25">
      <c r="S32502" s="108"/>
      <c r="U32502" s="108"/>
      <c r="W32502" s="108"/>
      <c r="Y32502" s="108"/>
      <c r="AA32502" s="108"/>
      <c r="AC32502" s="108"/>
    </row>
    <row r="32503" spans="19:29" x14ac:dyDescent="0.25">
      <c r="S32503" s="108"/>
      <c r="U32503" s="108"/>
      <c r="W32503" s="108"/>
      <c r="Y32503" s="108"/>
      <c r="AA32503" s="108"/>
      <c r="AC32503" s="108"/>
    </row>
    <row r="32504" spans="19:29" x14ac:dyDescent="0.25">
      <c r="S32504" s="110"/>
      <c r="U32504" s="110"/>
      <c r="W32504" s="110"/>
      <c r="Y32504" s="110"/>
      <c r="AA32504" s="110"/>
      <c r="AC32504" s="110"/>
    </row>
    <row r="32505" spans="19:29" x14ac:dyDescent="0.25">
      <c r="S32505" s="110"/>
      <c r="U32505" s="110"/>
      <c r="W32505" s="110"/>
      <c r="Y32505" s="110"/>
      <c r="AA32505" s="110"/>
      <c r="AC32505" s="110"/>
    </row>
    <row r="32506" spans="19:29" x14ac:dyDescent="0.25">
      <c r="S32506" s="110"/>
      <c r="U32506" s="110"/>
      <c r="W32506" s="110"/>
      <c r="Y32506" s="110"/>
      <c r="AA32506" s="110"/>
      <c r="AC32506" s="110"/>
    </row>
    <row r="32507" spans="19:29" x14ac:dyDescent="0.25">
      <c r="S32507" s="110"/>
      <c r="U32507" s="110"/>
      <c r="W32507" s="110"/>
      <c r="Y32507" s="110"/>
      <c r="AA32507" s="110"/>
      <c r="AC32507" s="110"/>
    </row>
    <row r="32508" spans="19:29" x14ac:dyDescent="0.25">
      <c r="S32508" s="111"/>
      <c r="U32508" s="111"/>
      <c r="W32508" s="111"/>
      <c r="Y32508" s="111"/>
      <c r="AA32508" s="111"/>
      <c r="AC32508" s="111"/>
    </row>
    <row r="32509" spans="19:29" x14ac:dyDescent="0.25">
      <c r="S32509" s="107"/>
      <c r="U32509" s="107"/>
      <c r="W32509" s="107"/>
      <c r="Y32509" s="107"/>
      <c r="AA32509" s="107"/>
      <c r="AC32509" s="107"/>
    </row>
    <row r="32510" spans="19:29" x14ac:dyDescent="0.25">
      <c r="S32510" s="108"/>
      <c r="U32510" s="108"/>
      <c r="W32510" s="108"/>
      <c r="Y32510" s="108"/>
      <c r="AA32510" s="108"/>
      <c r="AC32510" s="108"/>
    </row>
    <row r="32511" spans="19:29" x14ac:dyDescent="0.25">
      <c r="S32511" s="108"/>
      <c r="U32511" s="108"/>
      <c r="W32511" s="108"/>
      <c r="Y32511" s="108"/>
      <c r="AA32511" s="108"/>
      <c r="AC32511" s="108"/>
    </row>
    <row r="32512" spans="19:29" x14ac:dyDescent="0.25">
      <c r="S32512" s="109"/>
      <c r="U32512" s="109"/>
      <c r="W32512" s="109"/>
      <c r="Y32512" s="109"/>
      <c r="AA32512" s="109"/>
      <c r="AC32512" s="109"/>
    </row>
    <row r="32513" spans="19:29" x14ac:dyDescent="0.25">
      <c r="S32513" s="108"/>
      <c r="U32513" s="108"/>
      <c r="W32513" s="108"/>
      <c r="Y32513" s="108"/>
      <c r="AA32513" s="108"/>
      <c r="AC32513" s="108"/>
    </row>
    <row r="32514" spans="19:29" x14ac:dyDescent="0.25">
      <c r="S32514" s="108"/>
      <c r="U32514" s="108"/>
      <c r="W32514" s="108"/>
      <c r="Y32514" s="108"/>
      <c r="AA32514" s="108"/>
      <c r="AC32514" s="108"/>
    </row>
    <row r="32515" spans="19:29" x14ac:dyDescent="0.25">
      <c r="S32515" s="109"/>
      <c r="U32515" s="109"/>
      <c r="W32515" s="109"/>
      <c r="Y32515" s="109"/>
      <c r="AA32515" s="109"/>
      <c r="AC32515" s="109"/>
    </row>
    <row r="32516" spans="19:29" x14ac:dyDescent="0.25">
      <c r="S32516" s="108"/>
      <c r="U32516" s="108"/>
      <c r="W32516" s="108"/>
      <c r="Y32516" s="108"/>
      <c r="AA32516" s="108"/>
      <c r="AC32516" s="108"/>
    </row>
    <row r="32517" spans="19:29" x14ac:dyDescent="0.25">
      <c r="S32517" s="109"/>
      <c r="U32517" s="109"/>
      <c r="W32517" s="109"/>
      <c r="Y32517" s="109"/>
      <c r="AA32517" s="109"/>
      <c r="AC32517" s="109"/>
    </row>
    <row r="32518" spans="19:29" x14ac:dyDescent="0.25">
      <c r="S32518" s="108"/>
      <c r="U32518" s="108"/>
      <c r="W32518" s="108"/>
      <c r="Y32518" s="108"/>
      <c r="AA32518" s="108"/>
      <c r="AC32518" s="108"/>
    </row>
    <row r="32519" spans="19:29" x14ac:dyDescent="0.25">
      <c r="S32519" s="108"/>
      <c r="U32519" s="108"/>
      <c r="W32519" s="108"/>
      <c r="Y32519" s="108"/>
      <c r="AA32519" s="108"/>
      <c r="AC32519" s="108"/>
    </row>
    <row r="32520" spans="19:29" x14ac:dyDescent="0.25">
      <c r="S32520" s="108"/>
      <c r="U32520" s="108"/>
      <c r="W32520" s="108"/>
      <c r="Y32520" s="108"/>
      <c r="AA32520" s="108"/>
      <c r="AC32520" s="108"/>
    </row>
    <row r="32521" spans="19:29" x14ac:dyDescent="0.25">
      <c r="S32521" s="110"/>
      <c r="U32521" s="110"/>
      <c r="W32521" s="110"/>
      <c r="Y32521" s="110"/>
      <c r="AA32521" s="110"/>
      <c r="AC32521" s="110"/>
    </row>
    <row r="32522" spans="19:29" x14ac:dyDescent="0.25">
      <c r="S32522" s="110"/>
      <c r="U32522" s="110"/>
      <c r="W32522" s="110"/>
      <c r="Y32522" s="110"/>
      <c r="AA32522" s="110"/>
      <c r="AC32522" s="110"/>
    </row>
    <row r="32523" spans="19:29" x14ac:dyDescent="0.25">
      <c r="S32523" s="110"/>
      <c r="U32523" s="110"/>
      <c r="W32523" s="110"/>
      <c r="Y32523" s="110"/>
      <c r="AA32523" s="110"/>
      <c r="AC32523" s="110"/>
    </row>
    <row r="32524" spans="19:29" x14ac:dyDescent="0.25">
      <c r="S32524" s="110"/>
      <c r="U32524" s="110"/>
      <c r="W32524" s="110"/>
      <c r="Y32524" s="110"/>
      <c r="AA32524" s="110"/>
      <c r="AC32524" s="110"/>
    </row>
    <row r="32525" spans="19:29" x14ac:dyDescent="0.25">
      <c r="S32525" s="111"/>
      <c r="U32525" s="111"/>
      <c r="W32525" s="111"/>
      <c r="Y32525" s="111"/>
      <c r="AA32525" s="111"/>
      <c r="AC32525" s="111"/>
    </row>
    <row r="32526" spans="19:29" x14ac:dyDescent="0.25">
      <c r="S32526" s="107"/>
      <c r="U32526" s="107"/>
      <c r="W32526" s="107"/>
      <c r="Y32526" s="107"/>
      <c r="AA32526" s="107"/>
      <c r="AC32526" s="107"/>
    </row>
    <row r="32527" spans="19:29" x14ac:dyDescent="0.25">
      <c r="S32527" s="108"/>
      <c r="U32527" s="108"/>
      <c r="W32527" s="108"/>
      <c r="Y32527" s="108"/>
      <c r="AA32527" s="108"/>
      <c r="AC32527" s="108"/>
    </row>
    <row r="32528" spans="19:29" x14ac:dyDescent="0.25">
      <c r="S32528" s="108"/>
      <c r="U32528" s="108"/>
      <c r="W32528" s="108"/>
      <c r="Y32528" s="108"/>
      <c r="AA32528" s="108"/>
      <c r="AC32528" s="108"/>
    </row>
    <row r="32529" spans="19:29" x14ac:dyDescent="0.25">
      <c r="S32529" s="109"/>
      <c r="U32529" s="109"/>
      <c r="W32529" s="109"/>
      <c r="Y32529" s="109"/>
      <c r="AA32529" s="109"/>
      <c r="AC32529" s="109"/>
    </row>
    <row r="32530" spans="19:29" x14ac:dyDescent="0.25">
      <c r="S32530" s="108"/>
      <c r="U32530" s="108"/>
      <c r="W32530" s="108"/>
      <c r="Y32530" s="108"/>
      <c r="AA32530" s="108"/>
      <c r="AC32530" s="108"/>
    </row>
    <row r="32531" spans="19:29" x14ac:dyDescent="0.25">
      <c r="S32531" s="108"/>
      <c r="U32531" s="108"/>
      <c r="W32531" s="108"/>
      <c r="Y32531" s="108"/>
      <c r="AA32531" s="108"/>
      <c r="AC32531" s="108"/>
    </row>
    <row r="32532" spans="19:29" x14ac:dyDescent="0.25">
      <c r="S32532" s="109"/>
      <c r="U32532" s="109"/>
      <c r="W32532" s="109"/>
      <c r="Y32532" s="109"/>
      <c r="AA32532" s="109"/>
      <c r="AC32532" s="109"/>
    </row>
    <row r="32533" spans="19:29" x14ac:dyDescent="0.25">
      <c r="S32533" s="108"/>
      <c r="U32533" s="108"/>
      <c r="W32533" s="108"/>
      <c r="Y32533" s="108"/>
      <c r="AA32533" s="108"/>
      <c r="AC32533" s="108"/>
    </row>
    <row r="32534" spans="19:29" x14ac:dyDescent="0.25">
      <c r="S32534" s="109"/>
      <c r="U32534" s="109"/>
      <c r="W32534" s="109"/>
      <c r="Y32534" s="109"/>
      <c r="AA32534" s="109"/>
      <c r="AC32534" s="109"/>
    </row>
    <row r="32535" spans="19:29" x14ac:dyDescent="0.25">
      <c r="S32535" s="108"/>
      <c r="U32535" s="108"/>
      <c r="W32535" s="108"/>
      <c r="Y32535" s="108"/>
      <c r="AA32535" s="108"/>
      <c r="AC32535" s="108"/>
    </row>
    <row r="32536" spans="19:29" x14ac:dyDescent="0.25">
      <c r="S32536" s="108"/>
      <c r="U32536" s="108"/>
      <c r="W32536" s="108"/>
      <c r="Y32536" s="108"/>
      <c r="AA32536" s="108"/>
      <c r="AC32536" s="108"/>
    </row>
    <row r="32537" spans="19:29" x14ac:dyDescent="0.25">
      <c r="S32537" s="108"/>
      <c r="U32537" s="108"/>
      <c r="W32537" s="108"/>
      <c r="Y32537" s="108"/>
      <c r="AA32537" s="108"/>
      <c r="AC32537" s="108"/>
    </row>
    <row r="32538" spans="19:29" x14ac:dyDescent="0.25">
      <c r="S32538" s="110"/>
      <c r="U32538" s="110"/>
      <c r="W32538" s="110"/>
      <c r="Y32538" s="110"/>
      <c r="AA32538" s="110"/>
      <c r="AC32538" s="110"/>
    </row>
    <row r="32539" spans="19:29" x14ac:dyDescent="0.25">
      <c r="S32539" s="110"/>
      <c r="U32539" s="110"/>
      <c r="W32539" s="110"/>
      <c r="Y32539" s="110"/>
      <c r="AA32539" s="110"/>
      <c r="AC32539" s="110"/>
    </row>
    <row r="32540" spans="19:29" x14ac:dyDescent="0.25">
      <c r="S32540" s="110"/>
      <c r="U32540" s="110"/>
      <c r="W32540" s="110"/>
      <c r="Y32540" s="110"/>
      <c r="AA32540" s="110"/>
      <c r="AC32540" s="110"/>
    </row>
    <row r="32541" spans="19:29" x14ac:dyDescent="0.25">
      <c r="S32541" s="110"/>
      <c r="U32541" s="110"/>
      <c r="W32541" s="110"/>
      <c r="Y32541" s="110"/>
      <c r="AA32541" s="110"/>
      <c r="AC32541" s="110"/>
    </row>
    <row r="32542" spans="19:29" x14ac:dyDescent="0.25">
      <c r="S32542" s="111"/>
      <c r="U32542" s="111"/>
      <c r="W32542" s="111"/>
      <c r="Y32542" s="111"/>
      <c r="AA32542" s="111"/>
      <c r="AC32542" s="111"/>
    </row>
    <row r="32543" spans="19:29" x14ac:dyDescent="0.25">
      <c r="S32543" s="107"/>
      <c r="U32543" s="107"/>
      <c r="W32543" s="107"/>
      <c r="Y32543" s="107"/>
      <c r="AA32543" s="107"/>
      <c r="AC32543" s="107"/>
    </row>
    <row r="32544" spans="19:29" x14ac:dyDescent="0.25">
      <c r="S32544" s="108"/>
      <c r="U32544" s="108"/>
      <c r="W32544" s="108"/>
      <c r="Y32544" s="108"/>
      <c r="AA32544" s="108"/>
      <c r="AC32544" s="108"/>
    </row>
    <row r="32545" spans="19:29" x14ac:dyDescent="0.25">
      <c r="S32545" s="108"/>
      <c r="U32545" s="108"/>
      <c r="W32545" s="108"/>
      <c r="Y32545" s="108"/>
      <c r="AA32545" s="108"/>
      <c r="AC32545" s="108"/>
    </row>
    <row r="32546" spans="19:29" x14ac:dyDescent="0.25">
      <c r="S32546" s="109"/>
      <c r="U32546" s="109"/>
      <c r="W32546" s="109"/>
      <c r="Y32546" s="109"/>
      <c r="AA32546" s="109"/>
      <c r="AC32546" s="109"/>
    </row>
    <row r="32547" spans="19:29" x14ac:dyDescent="0.25">
      <c r="S32547" s="108"/>
      <c r="U32547" s="108"/>
      <c r="W32547" s="108"/>
      <c r="Y32547" s="108"/>
      <c r="AA32547" s="108"/>
      <c r="AC32547" s="108"/>
    </row>
    <row r="32548" spans="19:29" x14ac:dyDescent="0.25">
      <c r="S32548" s="108"/>
      <c r="U32548" s="108"/>
      <c r="W32548" s="108"/>
      <c r="Y32548" s="108"/>
      <c r="AA32548" s="108"/>
      <c r="AC32548" s="108"/>
    </row>
    <row r="32549" spans="19:29" x14ac:dyDescent="0.25">
      <c r="S32549" s="109"/>
      <c r="U32549" s="109"/>
      <c r="W32549" s="109"/>
      <c r="Y32549" s="109"/>
      <c r="AA32549" s="109"/>
      <c r="AC32549" s="109"/>
    </row>
    <row r="32550" spans="19:29" x14ac:dyDescent="0.25">
      <c r="S32550" s="108"/>
      <c r="U32550" s="108"/>
      <c r="W32550" s="108"/>
      <c r="Y32550" s="108"/>
      <c r="AA32550" s="108"/>
      <c r="AC32550" s="108"/>
    </row>
    <row r="32551" spans="19:29" x14ac:dyDescent="0.25">
      <c r="S32551" s="109"/>
      <c r="U32551" s="109"/>
      <c r="W32551" s="109"/>
      <c r="Y32551" s="109"/>
      <c r="AA32551" s="109"/>
      <c r="AC32551" s="109"/>
    </row>
    <row r="32552" spans="19:29" x14ac:dyDescent="0.25">
      <c r="S32552" s="108"/>
      <c r="U32552" s="108"/>
      <c r="W32552" s="108"/>
      <c r="Y32552" s="108"/>
      <c r="AA32552" s="108"/>
      <c r="AC32552" s="108"/>
    </row>
    <row r="32553" spans="19:29" x14ac:dyDescent="0.25">
      <c r="S32553" s="108"/>
      <c r="U32553" s="108"/>
      <c r="W32553" s="108"/>
      <c r="Y32553" s="108"/>
      <c r="AA32553" s="108"/>
      <c r="AC32553" s="108"/>
    </row>
    <row r="32554" spans="19:29" x14ac:dyDescent="0.25">
      <c r="S32554" s="108"/>
      <c r="U32554" s="108"/>
      <c r="W32554" s="108"/>
      <c r="Y32554" s="108"/>
      <c r="AA32554" s="108"/>
      <c r="AC32554" s="108"/>
    </row>
    <row r="32555" spans="19:29" x14ac:dyDescent="0.25">
      <c r="S32555" s="110"/>
      <c r="U32555" s="110"/>
      <c r="W32555" s="110"/>
      <c r="Y32555" s="110"/>
      <c r="AA32555" s="110"/>
      <c r="AC32555" s="110"/>
    </row>
    <row r="32556" spans="19:29" x14ac:dyDescent="0.25">
      <c r="S32556" s="110"/>
      <c r="U32556" s="110"/>
      <c r="W32556" s="110"/>
      <c r="Y32556" s="110"/>
      <c r="AA32556" s="110"/>
      <c r="AC32556" s="110"/>
    </row>
    <row r="32557" spans="19:29" x14ac:dyDescent="0.25">
      <c r="S32557" s="110"/>
      <c r="U32557" s="110"/>
      <c r="W32557" s="110"/>
      <c r="Y32557" s="110"/>
      <c r="AA32557" s="110"/>
      <c r="AC32557" s="110"/>
    </row>
    <row r="32558" spans="19:29" x14ac:dyDescent="0.25">
      <c r="S32558" s="110"/>
      <c r="U32558" s="110"/>
      <c r="W32558" s="110"/>
      <c r="Y32558" s="110"/>
      <c r="AA32558" s="110"/>
      <c r="AC32558" s="110"/>
    </row>
    <row r="32559" spans="19:29" x14ac:dyDescent="0.25">
      <c r="S32559" s="111"/>
      <c r="U32559" s="111"/>
      <c r="W32559" s="111"/>
      <c r="Y32559" s="111"/>
      <c r="AA32559" s="111"/>
      <c r="AC32559" s="111"/>
    </row>
    <row r="32560" spans="19:29" x14ac:dyDescent="0.25">
      <c r="S32560" s="107"/>
      <c r="U32560" s="107"/>
      <c r="W32560" s="107"/>
      <c r="Y32560" s="107"/>
      <c r="AA32560" s="107"/>
      <c r="AC32560" s="107"/>
    </row>
    <row r="32561" spans="19:29" x14ac:dyDescent="0.25">
      <c r="S32561" s="108"/>
      <c r="U32561" s="108"/>
      <c r="W32561" s="108"/>
      <c r="Y32561" s="108"/>
      <c r="AA32561" s="108"/>
      <c r="AC32561" s="108"/>
    </row>
    <row r="32562" spans="19:29" x14ac:dyDescent="0.25">
      <c r="S32562" s="108"/>
      <c r="U32562" s="108"/>
      <c r="W32562" s="108"/>
      <c r="Y32562" s="108"/>
      <c r="AA32562" s="108"/>
      <c r="AC32562" s="108"/>
    </row>
    <row r="32563" spans="19:29" x14ac:dyDescent="0.25">
      <c r="S32563" s="109"/>
      <c r="U32563" s="109"/>
      <c r="W32563" s="109"/>
      <c r="Y32563" s="109"/>
      <c r="AA32563" s="109"/>
      <c r="AC32563" s="109"/>
    </row>
    <row r="32564" spans="19:29" x14ac:dyDescent="0.25">
      <c r="S32564" s="108"/>
      <c r="U32564" s="108"/>
      <c r="W32564" s="108"/>
      <c r="Y32564" s="108"/>
      <c r="AA32564" s="108"/>
      <c r="AC32564" s="108"/>
    </row>
    <row r="32565" spans="19:29" x14ac:dyDescent="0.25">
      <c r="S32565" s="108"/>
      <c r="U32565" s="108"/>
      <c r="W32565" s="108"/>
      <c r="Y32565" s="108"/>
      <c r="AA32565" s="108"/>
      <c r="AC32565" s="108"/>
    </row>
    <row r="32566" spans="19:29" x14ac:dyDescent="0.25">
      <c r="S32566" s="109"/>
      <c r="U32566" s="109"/>
      <c r="W32566" s="109"/>
      <c r="Y32566" s="109"/>
      <c r="AA32566" s="109"/>
      <c r="AC32566" s="109"/>
    </row>
    <row r="32567" spans="19:29" x14ac:dyDescent="0.25">
      <c r="S32567" s="108"/>
      <c r="U32567" s="108"/>
      <c r="W32567" s="108"/>
      <c r="Y32567" s="108"/>
      <c r="AA32567" s="108"/>
      <c r="AC32567" s="108"/>
    </row>
    <row r="32568" spans="19:29" x14ac:dyDescent="0.25">
      <c r="S32568" s="109"/>
      <c r="U32568" s="109"/>
      <c r="W32568" s="109"/>
      <c r="Y32568" s="109"/>
      <c r="AA32568" s="109"/>
      <c r="AC32568" s="109"/>
    </row>
    <row r="32569" spans="19:29" x14ac:dyDescent="0.25">
      <c r="S32569" s="108"/>
      <c r="U32569" s="108"/>
      <c r="W32569" s="108"/>
      <c r="Y32569" s="108"/>
      <c r="AA32569" s="108"/>
      <c r="AC32569" s="108"/>
    </row>
    <row r="32570" spans="19:29" x14ac:dyDescent="0.25">
      <c r="S32570" s="108"/>
      <c r="U32570" s="108"/>
      <c r="W32570" s="108"/>
      <c r="Y32570" s="108"/>
      <c r="AA32570" s="108"/>
      <c r="AC32570" s="108"/>
    </row>
    <row r="32571" spans="19:29" x14ac:dyDescent="0.25">
      <c r="S32571" s="108"/>
      <c r="U32571" s="108"/>
      <c r="W32571" s="108"/>
      <c r="Y32571" s="108"/>
      <c r="AA32571" s="108"/>
      <c r="AC32571" s="108"/>
    </row>
    <row r="32572" spans="19:29" x14ac:dyDescent="0.25">
      <c r="S32572" s="110"/>
      <c r="U32572" s="110"/>
      <c r="W32572" s="110"/>
      <c r="Y32572" s="110"/>
      <c r="AA32572" s="110"/>
      <c r="AC32572" s="110"/>
    </row>
    <row r="32573" spans="19:29" x14ac:dyDescent="0.25">
      <c r="S32573" s="110"/>
      <c r="U32573" s="110"/>
      <c r="W32573" s="110"/>
      <c r="Y32573" s="110"/>
      <c r="AA32573" s="110"/>
      <c r="AC32573" s="110"/>
    </row>
    <row r="32574" spans="19:29" x14ac:dyDescent="0.25">
      <c r="S32574" s="110"/>
      <c r="U32574" s="110"/>
      <c r="W32574" s="110"/>
      <c r="Y32574" s="110"/>
      <c r="AA32574" s="110"/>
      <c r="AC32574" s="110"/>
    </row>
    <row r="32575" spans="19:29" x14ac:dyDescent="0.25">
      <c r="S32575" s="110"/>
      <c r="U32575" s="110"/>
      <c r="W32575" s="110"/>
      <c r="Y32575" s="110"/>
      <c r="AA32575" s="110"/>
      <c r="AC32575" s="110"/>
    </row>
    <row r="32576" spans="19:29" x14ac:dyDescent="0.25">
      <c r="S32576" s="111"/>
      <c r="U32576" s="111"/>
      <c r="W32576" s="111"/>
      <c r="Y32576" s="111"/>
      <c r="AA32576" s="111"/>
      <c r="AC32576" s="111"/>
    </row>
    <row r="32577" spans="19:29" x14ac:dyDescent="0.25">
      <c r="S32577" s="107"/>
      <c r="U32577" s="107"/>
      <c r="W32577" s="107"/>
      <c r="Y32577" s="107"/>
      <c r="AA32577" s="107"/>
      <c r="AC32577" s="107"/>
    </row>
    <row r="32578" spans="19:29" x14ac:dyDescent="0.25">
      <c r="S32578" s="108"/>
      <c r="U32578" s="108"/>
      <c r="W32578" s="108"/>
      <c r="Y32578" s="108"/>
      <c r="AA32578" s="108"/>
      <c r="AC32578" s="108"/>
    </row>
    <row r="32579" spans="19:29" x14ac:dyDescent="0.25">
      <c r="S32579" s="108"/>
      <c r="U32579" s="108"/>
      <c r="W32579" s="108"/>
      <c r="Y32579" s="108"/>
      <c r="AA32579" s="108"/>
      <c r="AC32579" s="108"/>
    </row>
    <row r="32580" spans="19:29" x14ac:dyDescent="0.25">
      <c r="S32580" s="109"/>
      <c r="U32580" s="109"/>
      <c r="W32580" s="109"/>
      <c r="Y32580" s="109"/>
      <c r="AA32580" s="109"/>
      <c r="AC32580" s="109"/>
    </row>
    <row r="32581" spans="19:29" x14ac:dyDescent="0.25">
      <c r="S32581" s="108"/>
      <c r="U32581" s="108"/>
      <c r="W32581" s="108"/>
      <c r="Y32581" s="108"/>
      <c r="AA32581" s="108"/>
      <c r="AC32581" s="108"/>
    </row>
    <row r="32582" spans="19:29" x14ac:dyDescent="0.25">
      <c r="S32582" s="108"/>
      <c r="U32582" s="108"/>
      <c r="W32582" s="108"/>
      <c r="Y32582" s="108"/>
      <c r="AA32582" s="108"/>
      <c r="AC32582" s="108"/>
    </row>
    <row r="32583" spans="19:29" x14ac:dyDescent="0.25">
      <c r="S32583" s="109"/>
      <c r="U32583" s="109"/>
      <c r="W32583" s="109"/>
      <c r="Y32583" s="109"/>
      <c r="AA32583" s="109"/>
      <c r="AC32583" s="109"/>
    </row>
    <row r="32584" spans="19:29" x14ac:dyDescent="0.25">
      <c r="S32584" s="108"/>
      <c r="U32584" s="108"/>
      <c r="W32584" s="108"/>
      <c r="Y32584" s="108"/>
      <c r="AA32584" s="108"/>
      <c r="AC32584" s="108"/>
    </row>
    <row r="32585" spans="19:29" x14ac:dyDescent="0.25">
      <c r="S32585" s="109"/>
      <c r="U32585" s="109"/>
      <c r="W32585" s="109"/>
      <c r="Y32585" s="109"/>
      <c r="AA32585" s="109"/>
      <c r="AC32585" s="109"/>
    </row>
    <row r="32586" spans="19:29" x14ac:dyDescent="0.25">
      <c r="S32586" s="108"/>
      <c r="U32586" s="108"/>
      <c r="W32586" s="108"/>
      <c r="Y32586" s="108"/>
      <c r="AA32586" s="108"/>
      <c r="AC32586" s="108"/>
    </row>
    <row r="32587" spans="19:29" x14ac:dyDescent="0.25">
      <c r="S32587" s="108"/>
      <c r="U32587" s="108"/>
      <c r="W32587" s="108"/>
      <c r="Y32587" s="108"/>
      <c r="AA32587" s="108"/>
      <c r="AC32587" s="108"/>
    </row>
    <row r="32588" spans="19:29" x14ac:dyDescent="0.25">
      <c r="S32588" s="108"/>
      <c r="U32588" s="108"/>
      <c r="W32588" s="108"/>
      <c r="Y32588" s="108"/>
      <c r="AA32588" s="108"/>
      <c r="AC32588" s="108"/>
    </row>
    <row r="32589" spans="19:29" x14ac:dyDescent="0.25">
      <c r="S32589" s="110"/>
      <c r="U32589" s="110"/>
      <c r="W32589" s="110"/>
      <c r="Y32589" s="110"/>
      <c r="AA32589" s="110"/>
      <c r="AC32589" s="110"/>
    </row>
    <row r="32590" spans="19:29" x14ac:dyDescent="0.25">
      <c r="S32590" s="110"/>
      <c r="U32590" s="110"/>
      <c r="W32590" s="110"/>
      <c r="Y32590" s="110"/>
      <c r="AA32590" s="110"/>
      <c r="AC32590" s="110"/>
    </row>
    <row r="32591" spans="19:29" x14ac:dyDescent="0.25">
      <c r="S32591" s="110"/>
      <c r="U32591" s="110"/>
      <c r="W32591" s="110"/>
      <c r="Y32591" s="110"/>
      <c r="AA32591" s="110"/>
      <c r="AC32591" s="110"/>
    </row>
    <row r="32592" spans="19:29" x14ac:dyDescent="0.25">
      <c r="S32592" s="110"/>
      <c r="U32592" s="110"/>
      <c r="W32592" s="110"/>
      <c r="Y32592" s="110"/>
      <c r="AA32592" s="110"/>
      <c r="AC32592" s="110"/>
    </row>
    <row r="32593" spans="19:29" x14ac:dyDescent="0.25">
      <c r="S32593" s="111"/>
      <c r="U32593" s="111"/>
      <c r="W32593" s="111"/>
      <c r="Y32593" s="111"/>
      <c r="AA32593" s="111"/>
      <c r="AC32593" s="111"/>
    </row>
    <row r="32594" spans="19:29" x14ac:dyDescent="0.25">
      <c r="S32594" s="107"/>
      <c r="U32594" s="107"/>
      <c r="W32594" s="107"/>
      <c r="Y32594" s="107"/>
      <c r="AA32594" s="107"/>
      <c r="AC32594" s="107"/>
    </row>
    <row r="32595" spans="19:29" x14ac:dyDescent="0.25">
      <c r="S32595" s="108"/>
      <c r="U32595" s="108"/>
      <c r="W32595" s="108"/>
      <c r="Y32595" s="108"/>
      <c r="AA32595" s="108"/>
      <c r="AC32595" s="108"/>
    </row>
    <row r="32596" spans="19:29" x14ac:dyDescent="0.25">
      <c r="S32596" s="108"/>
      <c r="U32596" s="108"/>
      <c r="W32596" s="108"/>
      <c r="Y32596" s="108"/>
      <c r="AA32596" s="108"/>
      <c r="AC32596" s="108"/>
    </row>
    <row r="32597" spans="19:29" x14ac:dyDescent="0.25">
      <c r="S32597" s="109"/>
      <c r="U32597" s="109"/>
      <c r="W32597" s="109"/>
      <c r="Y32597" s="109"/>
      <c r="AA32597" s="109"/>
      <c r="AC32597" s="109"/>
    </row>
    <row r="32598" spans="19:29" x14ac:dyDescent="0.25">
      <c r="S32598" s="108"/>
      <c r="U32598" s="108"/>
      <c r="W32598" s="108"/>
      <c r="Y32598" s="108"/>
      <c r="AA32598" s="108"/>
      <c r="AC32598" s="108"/>
    </row>
    <row r="32599" spans="19:29" x14ac:dyDescent="0.25">
      <c r="S32599" s="108"/>
      <c r="U32599" s="108"/>
      <c r="W32599" s="108"/>
      <c r="Y32599" s="108"/>
      <c r="AA32599" s="108"/>
      <c r="AC32599" s="108"/>
    </row>
    <row r="32600" spans="19:29" x14ac:dyDescent="0.25">
      <c r="S32600" s="109"/>
      <c r="U32600" s="109"/>
      <c r="W32600" s="109"/>
      <c r="Y32600" s="109"/>
      <c r="AA32600" s="109"/>
      <c r="AC32600" s="109"/>
    </row>
    <row r="32601" spans="19:29" x14ac:dyDescent="0.25">
      <c r="S32601" s="108"/>
      <c r="U32601" s="108"/>
      <c r="W32601" s="108"/>
      <c r="Y32601" s="108"/>
      <c r="AA32601" s="108"/>
      <c r="AC32601" s="108"/>
    </row>
    <row r="32602" spans="19:29" x14ac:dyDescent="0.25">
      <c r="S32602" s="109"/>
      <c r="U32602" s="109"/>
      <c r="W32602" s="109"/>
      <c r="Y32602" s="109"/>
      <c r="AA32602" s="109"/>
      <c r="AC32602" s="109"/>
    </row>
    <row r="32603" spans="19:29" x14ac:dyDescent="0.25">
      <c r="S32603" s="108"/>
      <c r="U32603" s="108"/>
      <c r="W32603" s="108"/>
      <c r="Y32603" s="108"/>
      <c r="AA32603" s="108"/>
      <c r="AC32603" s="108"/>
    </row>
    <row r="32604" spans="19:29" x14ac:dyDescent="0.25">
      <c r="S32604" s="108"/>
      <c r="U32604" s="108"/>
      <c r="W32604" s="108"/>
      <c r="Y32604" s="108"/>
      <c r="AA32604" s="108"/>
      <c r="AC32604" s="108"/>
    </row>
    <row r="32605" spans="19:29" x14ac:dyDescent="0.25">
      <c r="S32605" s="108"/>
      <c r="U32605" s="108"/>
      <c r="W32605" s="108"/>
      <c r="Y32605" s="108"/>
      <c r="AA32605" s="108"/>
      <c r="AC32605" s="108"/>
    </row>
    <row r="32606" spans="19:29" x14ac:dyDescent="0.25">
      <c r="S32606" s="110"/>
      <c r="U32606" s="110"/>
      <c r="W32606" s="110"/>
      <c r="Y32606" s="110"/>
      <c r="AA32606" s="110"/>
      <c r="AC32606" s="110"/>
    </row>
    <row r="32607" spans="19:29" x14ac:dyDescent="0.25">
      <c r="S32607" s="110"/>
      <c r="U32607" s="110"/>
      <c r="W32607" s="110"/>
      <c r="Y32607" s="110"/>
      <c r="AA32607" s="110"/>
      <c r="AC32607" s="110"/>
    </row>
    <row r="32608" spans="19:29" x14ac:dyDescent="0.25">
      <c r="S32608" s="110"/>
      <c r="U32608" s="110"/>
      <c r="W32608" s="110"/>
      <c r="Y32608" s="110"/>
      <c r="AA32608" s="110"/>
      <c r="AC32608" s="110"/>
    </row>
    <row r="32609" spans="19:29" x14ac:dyDescent="0.25">
      <c r="S32609" s="110"/>
      <c r="U32609" s="110"/>
      <c r="W32609" s="110"/>
      <c r="Y32609" s="110"/>
      <c r="AA32609" s="110"/>
      <c r="AC32609" s="110"/>
    </row>
    <row r="32610" spans="19:29" x14ac:dyDescent="0.25">
      <c r="S32610" s="111"/>
      <c r="U32610" s="111"/>
      <c r="W32610" s="111"/>
      <c r="Y32610" s="111"/>
      <c r="AA32610" s="111"/>
      <c r="AC32610" s="111"/>
    </row>
    <row r="32611" spans="19:29" x14ac:dyDescent="0.25">
      <c r="S32611" s="107"/>
      <c r="U32611" s="107"/>
      <c r="W32611" s="107"/>
      <c r="Y32611" s="107"/>
      <c r="AA32611" s="107"/>
      <c r="AC32611" s="107"/>
    </row>
    <row r="32612" spans="19:29" x14ac:dyDescent="0.25">
      <c r="S32612" s="108"/>
      <c r="U32612" s="108"/>
      <c r="W32612" s="108"/>
      <c r="Y32612" s="108"/>
      <c r="AA32612" s="108"/>
      <c r="AC32612" s="108"/>
    </row>
    <row r="32613" spans="19:29" x14ac:dyDescent="0.25">
      <c r="S32613" s="108"/>
      <c r="U32613" s="108"/>
      <c r="W32613" s="108"/>
      <c r="Y32613" s="108"/>
      <c r="AA32613" s="108"/>
      <c r="AC32613" s="108"/>
    </row>
    <row r="32614" spans="19:29" x14ac:dyDescent="0.25">
      <c r="S32614" s="109"/>
      <c r="U32614" s="109"/>
      <c r="W32614" s="109"/>
      <c r="Y32614" s="109"/>
      <c r="AA32614" s="109"/>
      <c r="AC32614" s="109"/>
    </row>
    <row r="32615" spans="19:29" x14ac:dyDescent="0.25">
      <c r="S32615" s="108"/>
      <c r="U32615" s="108"/>
      <c r="W32615" s="108"/>
      <c r="Y32615" s="108"/>
      <c r="AA32615" s="108"/>
      <c r="AC32615" s="108"/>
    </row>
    <row r="32616" spans="19:29" x14ac:dyDescent="0.25">
      <c r="S32616" s="108"/>
      <c r="U32616" s="108"/>
      <c r="W32616" s="108"/>
      <c r="Y32616" s="108"/>
      <c r="AA32616" s="108"/>
      <c r="AC32616" s="108"/>
    </row>
    <row r="32617" spans="19:29" x14ac:dyDescent="0.25">
      <c r="S32617" s="109"/>
      <c r="U32617" s="109"/>
      <c r="W32617" s="109"/>
      <c r="Y32617" s="109"/>
      <c r="AA32617" s="109"/>
      <c r="AC32617" s="109"/>
    </row>
    <row r="32618" spans="19:29" x14ac:dyDescent="0.25">
      <c r="S32618" s="108"/>
      <c r="U32618" s="108"/>
      <c r="W32618" s="108"/>
      <c r="Y32618" s="108"/>
      <c r="AA32618" s="108"/>
      <c r="AC32618" s="108"/>
    </row>
    <row r="32619" spans="19:29" x14ac:dyDescent="0.25">
      <c r="S32619" s="109"/>
      <c r="U32619" s="109"/>
      <c r="W32619" s="109"/>
      <c r="Y32619" s="109"/>
      <c r="AA32619" s="109"/>
      <c r="AC32619" s="109"/>
    </row>
    <row r="32620" spans="19:29" x14ac:dyDescent="0.25">
      <c r="S32620" s="108"/>
      <c r="U32620" s="108"/>
      <c r="W32620" s="108"/>
      <c r="Y32620" s="108"/>
      <c r="AA32620" s="108"/>
      <c r="AC32620" s="108"/>
    </row>
    <row r="32621" spans="19:29" x14ac:dyDescent="0.25">
      <c r="S32621" s="108"/>
      <c r="U32621" s="108"/>
      <c r="W32621" s="108"/>
      <c r="Y32621" s="108"/>
      <c r="AA32621" s="108"/>
      <c r="AC32621" s="108"/>
    </row>
    <row r="32622" spans="19:29" x14ac:dyDescent="0.25">
      <c r="S32622" s="108"/>
      <c r="U32622" s="108"/>
      <c r="W32622" s="108"/>
      <c r="Y32622" s="108"/>
      <c r="AA32622" s="108"/>
      <c r="AC32622" s="108"/>
    </row>
    <row r="32623" spans="19:29" x14ac:dyDescent="0.25">
      <c r="S32623" s="110"/>
      <c r="U32623" s="110"/>
      <c r="W32623" s="110"/>
      <c r="Y32623" s="110"/>
      <c r="AA32623" s="110"/>
      <c r="AC32623" s="110"/>
    </row>
    <row r="32624" spans="19:29" x14ac:dyDescent="0.25">
      <c r="S32624" s="110"/>
      <c r="U32624" s="110"/>
      <c r="W32624" s="110"/>
      <c r="Y32624" s="110"/>
      <c r="AA32624" s="110"/>
      <c r="AC32624" s="110"/>
    </row>
    <row r="32625" spans="19:29" x14ac:dyDescent="0.25">
      <c r="S32625" s="110"/>
      <c r="U32625" s="110"/>
      <c r="W32625" s="110"/>
      <c r="Y32625" s="110"/>
      <c r="AA32625" s="110"/>
      <c r="AC32625" s="110"/>
    </row>
    <row r="32626" spans="19:29" x14ac:dyDescent="0.25">
      <c r="S32626" s="110"/>
      <c r="U32626" s="110"/>
      <c r="W32626" s="110"/>
      <c r="Y32626" s="110"/>
      <c r="AA32626" s="110"/>
      <c r="AC32626" s="110"/>
    </row>
    <row r="32627" spans="19:29" x14ac:dyDescent="0.25">
      <c r="S32627" s="111"/>
      <c r="U32627" s="111"/>
      <c r="W32627" s="111"/>
      <c r="Y32627" s="111"/>
      <c r="AA32627" s="111"/>
      <c r="AC32627" s="111"/>
    </row>
    <row r="32628" spans="19:29" x14ac:dyDescent="0.25">
      <c r="S32628" s="107"/>
      <c r="U32628" s="107"/>
      <c r="W32628" s="107"/>
      <c r="Y32628" s="107"/>
      <c r="AA32628" s="107"/>
      <c r="AC32628" s="107"/>
    </row>
    <row r="32629" spans="19:29" x14ac:dyDescent="0.25">
      <c r="S32629" s="108"/>
      <c r="U32629" s="108"/>
      <c r="W32629" s="108"/>
      <c r="Y32629" s="108"/>
      <c r="AA32629" s="108"/>
      <c r="AC32629" s="108"/>
    </row>
    <row r="32630" spans="19:29" x14ac:dyDescent="0.25">
      <c r="S32630" s="108"/>
      <c r="U32630" s="108"/>
      <c r="W32630" s="108"/>
      <c r="Y32630" s="108"/>
      <c r="AA32630" s="108"/>
      <c r="AC32630" s="108"/>
    </row>
    <row r="32631" spans="19:29" x14ac:dyDescent="0.25">
      <c r="S32631" s="109"/>
      <c r="U32631" s="109"/>
      <c r="W32631" s="109"/>
      <c r="Y32631" s="109"/>
      <c r="AA32631" s="109"/>
      <c r="AC32631" s="109"/>
    </row>
    <row r="32632" spans="19:29" x14ac:dyDescent="0.25">
      <c r="S32632" s="108"/>
      <c r="U32632" s="108"/>
      <c r="W32632" s="108"/>
      <c r="Y32632" s="108"/>
      <c r="AA32632" s="108"/>
      <c r="AC32632" s="108"/>
    </row>
    <row r="32633" spans="19:29" x14ac:dyDescent="0.25">
      <c r="S32633" s="108"/>
      <c r="U32633" s="108"/>
      <c r="W32633" s="108"/>
      <c r="Y32633" s="108"/>
      <c r="AA32633" s="108"/>
      <c r="AC32633" s="108"/>
    </row>
    <row r="32634" spans="19:29" x14ac:dyDescent="0.25">
      <c r="S32634" s="109"/>
      <c r="U32634" s="109"/>
      <c r="W32634" s="109"/>
      <c r="Y32634" s="109"/>
      <c r="AA32634" s="109"/>
      <c r="AC32634" s="109"/>
    </row>
    <row r="32635" spans="19:29" x14ac:dyDescent="0.25">
      <c r="S32635" s="108"/>
      <c r="U32635" s="108"/>
      <c r="W32635" s="108"/>
      <c r="Y32635" s="108"/>
      <c r="AA32635" s="108"/>
      <c r="AC32635" s="108"/>
    </row>
    <row r="32636" spans="19:29" x14ac:dyDescent="0.25">
      <c r="S32636" s="109"/>
      <c r="U32636" s="109"/>
      <c r="W32636" s="109"/>
      <c r="Y32636" s="109"/>
      <c r="AA32636" s="109"/>
      <c r="AC32636" s="109"/>
    </row>
    <row r="32637" spans="19:29" x14ac:dyDescent="0.25">
      <c r="S32637" s="108"/>
      <c r="U32637" s="108"/>
      <c r="W32637" s="108"/>
      <c r="Y32637" s="108"/>
      <c r="AA32637" s="108"/>
      <c r="AC32637" s="108"/>
    </row>
    <row r="32638" spans="19:29" x14ac:dyDescent="0.25">
      <c r="S32638" s="108"/>
      <c r="U32638" s="108"/>
      <c r="W32638" s="108"/>
      <c r="Y32638" s="108"/>
      <c r="AA32638" s="108"/>
      <c r="AC32638" s="108"/>
    </row>
    <row r="32639" spans="19:29" x14ac:dyDescent="0.25">
      <c r="S32639" s="108"/>
      <c r="U32639" s="108"/>
      <c r="W32639" s="108"/>
      <c r="Y32639" s="108"/>
      <c r="AA32639" s="108"/>
      <c r="AC32639" s="108"/>
    </row>
    <row r="32640" spans="19:29" x14ac:dyDescent="0.25">
      <c r="S32640" s="110"/>
      <c r="U32640" s="110"/>
      <c r="W32640" s="110"/>
      <c r="Y32640" s="110"/>
      <c r="AA32640" s="110"/>
      <c r="AC32640" s="110"/>
    </row>
    <row r="32641" spans="19:29" x14ac:dyDescent="0.25">
      <c r="S32641" s="110"/>
      <c r="U32641" s="110"/>
      <c r="W32641" s="110"/>
      <c r="Y32641" s="110"/>
      <c r="AA32641" s="110"/>
      <c r="AC32641" s="110"/>
    </row>
    <row r="32642" spans="19:29" x14ac:dyDescent="0.25">
      <c r="S32642" s="110"/>
      <c r="U32642" s="110"/>
      <c r="W32642" s="110"/>
      <c r="Y32642" s="110"/>
      <c r="AA32642" s="110"/>
      <c r="AC32642" s="110"/>
    </row>
    <row r="32643" spans="19:29" x14ac:dyDescent="0.25">
      <c r="S32643" s="110"/>
      <c r="U32643" s="110"/>
      <c r="W32643" s="110"/>
      <c r="Y32643" s="110"/>
      <c r="AA32643" s="110"/>
      <c r="AC32643" s="110"/>
    </row>
    <row r="32644" spans="19:29" x14ac:dyDescent="0.25">
      <c r="S32644" s="111"/>
      <c r="U32644" s="111"/>
      <c r="W32644" s="111"/>
      <c r="Y32644" s="111"/>
      <c r="AA32644" s="111"/>
      <c r="AC32644" s="111"/>
    </row>
    <row r="32645" spans="19:29" x14ac:dyDescent="0.25">
      <c r="S32645" s="107"/>
      <c r="U32645" s="107"/>
      <c r="W32645" s="107"/>
      <c r="Y32645" s="107"/>
      <c r="AA32645" s="107"/>
      <c r="AC32645" s="107"/>
    </row>
    <row r="32646" spans="19:29" x14ac:dyDescent="0.25">
      <c r="S32646" s="108"/>
      <c r="U32646" s="108"/>
      <c r="W32646" s="108"/>
      <c r="Y32646" s="108"/>
      <c r="AA32646" s="108"/>
      <c r="AC32646" s="108"/>
    </row>
    <row r="32647" spans="19:29" x14ac:dyDescent="0.25">
      <c r="S32647" s="108"/>
      <c r="U32647" s="108"/>
      <c r="W32647" s="108"/>
      <c r="Y32647" s="108"/>
      <c r="AA32647" s="108"/>
      <c r="AC32647" s="108"/>
    </row>
    <row r="32648" spans="19:29" x14ac:dyDescent="0.25">
      <c r="S32648" s="109"/>
      <c r="U32648" s="109"/>
      <c r="W32648" s="109"/>
      <c r="Y32648" s="109"/>
      <c r="AA32648" s="109"/>
      <c r="AC32648" s="109"/>
    </row>
    <row r="32649" spans="19:29" x14ac:dyDescent="0.25">
      <c r="S32649" s="108"/>
      <c r="U32649" s="108"/>
      <c r="W32649" s="108"/>
      <c r="Y32649" s="108"/>
      <c r="AA32649" s="108"/>
      <c r="AC32649" s="108"/>
    </row>
    <row r="32650" spans="19:29" x14ac:dyDescent="0.25">
      <c r="S32650" s="108"/>
      <c r="U32650" s="108"/>
      <c r="W32650" s="108"/>
      <c r="Y32650" s="108"/>
      <c r="AA32650" s="108"/>
      <c r="AC32650" s="108"/>
    </row>
    <row r="32651" spans="19:29" x14ac:dyDescent="0.25">
      <c r="S32651" s="109"/>
      <c r="U32651" s="109"/>
      <c r="W32651" s="109"/>
      <c r="Y32651" s="109"/>
      <c r="AA32651" s="109"/>
      <c r="AC32651" s="109"/>
    </row>
    <row r="32652" spans="19:29" x14ac:dyDescent="0.25">
      <c r="S32652" s="108"/>
      <c r="U32652" s="108"/>
      <c r="W32652" s="108"/>
      <c r="Y32652" s="108"/>
      <c r="AA32652" s="108"/>
      <c r="AC32652" s="108"/>
    </row>
    <row r="32653" spans="19:29" x14ac:dyDescent="0.25">
      <c r="S32653" s="109"/>
      <c r="U32653" s="109"/>
      <c r="W32653" s="109"/>
      <c r="Y32653" s="109"/>
      <c r="AA32653" s="109"/>
      <c r="AC32653" s="109"/>
    </row>
    <row r="32654" spans="19:29" x14ac:dyDescent="0.25">
      <c r="S32654" s="108"/>
      <c r="U32654" s="108"/>
      <c r="W32654" s="108"/>
      <c r="Y32654" s="108"/>
      <c r="AA32654" s="108"/>
      <c r="AC32654" s="108"/>
    </row>
    <row r="32655" spans="19:29" x14ac:dyDescent="0.25">
      <c r="S32655" s="108"/>
      <c r="U32655" s="108"/>
      <c r="W32655" s="108"/>
      <c r="Y32655" s="108"/>
      <c r="AA32655" s="108"/>
      <c r="AC32655" s="108"/>
    </row>
    <row r="32656" spans="19:29" x14ac:dyDescent="0.25">
      <c r="S32656" s="108"/>
      <c r="U32656" s="108"/>
      <c r="W32656" s="108"/>
      <c r="Y32656" s="108"/>
      <c r="AA32656" s="108"/>
      <c r="AC32656" s="108"/>
    </row>
    <row r="32657" spans="19:29" x14ac:dyDescent="0.25">
      <c r="S32657" s="110"/>
      <c r="U32657" s="110"/>
      <c r="W32657" s="110"/>
      <c r="Y32657" s="110"/>
      <c r="AA32657" s="110"/>
      <c r="AC32657" s="110"/>
    </row>
    <row r="32658" spans="19:29" x14ac:dyDescent="0.25">
      <c r="S32658" s="110"/>
      <c r="U32658" s="110"/>
      <c r="W32658" s="110"/>
      <c r="Y32658" s="110"/>
      <c r="AA32658" s="110"/>
      <c r="AC32658" s="110"/>
    </row>
    <row r="32659" spans="19:29" x14ac:dyDescent="0.25">
      <c r="S32659" s="110"/>
      <c r="U32659" s="110"/>
      <c r="W32659" s="110"/>
      <c r="Y32659" s="110"/>
      <c r="AA32659" s="110"/>
      <c r="AC32659" s="110"/>
    </row>
    <row r="32660" spans="19:29" x14ac:dyDescent="0.25">
      <c r="S32660" s="110"/>
      <c r="U32660" s="110"/>
      <c r="W32660" s="110"/>
      <c r="Y32660" s="110"/>
      <c r="AA32660" s="110"/>
      <c r="AC32660" s="110"/>
    </row>
    <row r="32661" spans="19:29" x14ac:dyDescent="0.25">
      <c r="S32661" s="111"/>
      <c r="U32661" s="111"/>
      <c r="W32661" s="111"/>
      <c r="Y32661" s="111"/>
      <c r="AA32661" s="111"/>
      <c r="AC32661" s="111"/>
    </row>
    <row r="32662" spans="19:29" x14ac:dyDescent="0.25">
      <c r="S32662" s="107"/>
      <c r="U32662" s="107"/>
      <c r="W32662" s="107"/>
      <c r="Y32662" s="107"/>
      <c r="AA32662" s="107"/>
      <c r="AC32662" s="107"/>
    </row>
    <row r="32663" spans="19:29" x14ac:dyDescent="0.25">
      <c r="S32663" s="108"/>
      <c r="U32663" s="108"/>
      <c r="W32663" s="108"/>
      <c r="Y32663" s="108"/>
      <c r="AA32663" s="108"/>
      <c r="AC32663" s="108"/>
    </row>
    <row r="32664" spans="19:29" x14ac:dyDescent="0.25">
      <c r="S32664" s="108"/>
      <c r="U32664" s="108"/>
      <c r="W32664" s="108"/>
      <c r="Y32664" s="108"/>
      <c r="AA32664" s="108"/>
      <c r="AC32664" s="108"/>
    </row>
    <row r="32665" spans="19:29" x14ac:dyDescent="0.25">
      <c r="S32665" s="109"/>
      <c r="U32665" s="109"/>
      <c r="W32665" s="109"/>
      <c r="Y32665" s="109"/>
      <c r="AA32665" s="109"/>
      <c r="AC32665" s="109"/>
    </row>
    <row r="32666" spans="19:29" x14ac:dyDescent="0.25">
      <c r="S32666" s="108"/>
      <c r="U32666" s="108"/>
      <c r="W32666" s="108"/>
      <c r="Y32666" s="108"/>
      <c r="AA32666" s="108"/>
      <c r="AC32666" s="108"/>
    </row>
    <row r="32667" spans="19:29" x14ac:dyDescent="0.25">
      <c r="S32667" s="108"/>
      <c r="U32667" s="108"/>
      <c r="W32667" s="108"/>
      <c r="Y32667" s="108"/>
      <c r="AA32667" s="108"/>
      <c r="AC32667" s="108"/>
    </row>
    <row r="32668" spans="19:29" x14ac:dyDescent="0.25">
      <c r="S32668" s="109"/>
      <c r="U32668" s="109"/>
      <c r="W32668" s="109"/>
      <c r="Y32668" s="109"/>
      <c r="AA32668" s="109"/>
      <c r="AC32668" s="109"/>
    </row>
    <row r="32669" spans="19:29" x14ac:dyDescent="0.25">
      <c r="S32669" s="108"/>
      <c r="U32669" s="108"/>
      <c r="W32669" s="108"/>
      <c r="Y32669" s="108"/>
      <c r="AA32669" s="108"/>
      <c r="AC32669" s="108"/>
    </row>
    <row r="32670" spans="19:29" x14ac:dyDescent="0.25">
      <c r="S32670" s="109"/>
      <c r="U32670" s="109"/>
      <c r="W32670" s="109"/>
      <c r="Y32670" s="109"/>
      <c r="AA32670" s="109"/>
      <c r="AC32670" s="109"/>
    </row>
    <row r="32671" spans="19:29" x14ac:dyDescent="0.25">
      <c r="S32671" s="108"/>
      <c r="U32671" s="108"/>
      <c r="W32671" s="108"/>
      <c r="Y32671" s="108"/>
      <c r="AA32671" s="108"/>
      <c r="AC32671" s="108"/>
    </row>
    <row r="32672" spans="19:29" x14ac:dyDescent="0.25">
      <c r="S32672" s="108"/>
      <c r="U32672" s="108"/>
      <c r="W32672" s="108"/>
      <c r="Y32672" s="108"/>
      <c r="AA32672" s="108"/>
      <c r="AC32672" s="108"/>
    </row>
    <row r="32673" spans="19:29" x14ac:dyDescent="0.25">
      <c r="S32673" s="108"/>
      <c r="U32673" s="108"/>
      <c r="W32673" s="108"/>
      <c r="Y32673" s="108"/>
      <c r="AA32673" s="108"/>
      <c r="AC32673" s="108"/>
    </row>
    <row r="32674" spans="19:29" x14ac:dyDescent="0.25">
      <c r="S32674" s="110"/>
      <c r="U32674" s="110"/>
      <c r="W32674" s="110"/>
      <c r="Y32674" s="110"/>
      <c r="AA32674" s="110"/>
      <c r="AC32674" s="110"/>
    </row>
    <row r="32675" spans="19:29" x14ac:dyDescent="0.25">
      <c r="S32675" s="110"/>
      <c r="U32675" s="110"/>
      <c r="W32675" s="110"/>
      <c r="Y32675" s="110"/>
      <c r="AA32675" s="110"/>
      <c r="AC32675" s="110"/>
    </row>
    <row r="32676" spans="19:29" x14ac:dyDescent="0.25">
      <c r="S32676" s="110"/>
      <c r="U32676" s="110"/>
      <c r="W32676" s="110"/>
      <c r="Y32676" s="110"/>
      <c r="AA32676" s="110"/>
      <c r="AC32676" s="110"/>
    </row>
    <row r="32677" spans="19:29" x14ac:dyDescent="0.25">
      <c r="S32677" s="110"/>
      <c r="U32677" s="110"/>
      <c r="W32677" s="110"/>
      <c r="Y32677" s="110"/>
      <c r="AA32677" s="110"/>
      <c r="AC32677" s="110"/>
    </row>
    <row r="32678" spans="19:29" x14ac:dyDescent="0.25">
      <c r="S32678" s="111"/>
      <c r="U32678" s="111"/>
      <c r="W32678" s="111"/>
      <c r="Y32678" s="111"/>
      <c r="AA32678" s="111"/>
      <c r="AC32678" s="111"/>
    </row>
    <row r="32679" spans="19:29" x14ac:dyDescent="0.25">
      <c r="S32679" s="107"/>
      <c r="U32679" s="107"/>
      <c r="W32679" s="107"/>
      <c r="Y32679" s="107"/>
      <c r="AA32679" s="107"/>
      <c r="AC32679" s="107"/>
    </row>
    <row r="32680" spans="19:29" x14ac:dyDescent="0.25">
      <c r="S32680" s="108"/>
      <c r="U32680" s="108"/>
      <c r="W32680" s="108"/>
      <c r="Y32680" s="108"/>
      <c r="AA32680" s="108"/>
      <c r="AC32680" s="108"/>
    </row>
    <row r="32681" spans="19:29" x14ac:dyDescent="0.25">
      <c r="S32681" s="108"/>
      <c r="U32681" s="108"/>
      <c r="W32681" s="108"/>
      <c r="Y32681" s="108"/>
      <c r="AA32681" s="108"/>
      <c r="AC32681" s="108"/>
    </row>
    <row r="32682" spans="19:29" x14ac:dyDescent="0.25">
      <c r="S32682" s="109"/>
      <c r="U32682" s="109"/>
      <c r="W32682" s="109"/>
      <c r="Y32682" s="109"/>
      <c r="AA32682" s="109"/>
      <c r="AC32682" s="109"/>
    </row>
    <row r="32683" spans="19:29" x14ac:dyDescent="0.25">
      <c r="S32683" s="108"/>
      <c r="U32683" s="108"/>
      <c r="W32683" s="108"/>
      <c r="Y32683" s="108"/>
      <c r="AA32683" s="108"/>
      <c r="AC32683" s="108"/>
    </row>
    <row r="32684" spans="19:29" x14ac:dyDescent="0.25">
      <c r="S32684" s="108"/>
      <c r="U32684" s="108"/>
      <c r="W32684" s="108"/>
      <c r="Y32684" s="108"/>
      <c r="AA32684" s="108"/>
      <c r="AC32684" s="108"/>
    </row>
    <row r="32685" spans="19:29" x14ac:dyDescent="0.25">
      <c r="S32685" s="109"/>
      <c r="U32685" s="109"/>
      <c r="W32685" s="109"/>
      <c r="Y32685" s="109"/>
      <c r="AA32685" s="109"/>
      <c r="AC32685" s="109"/>
    </row>
    <row r="32686" spans="19:29" x14ac:dyDescent="0.25">
      <c r="S32686" s="108"/>
      <c r="U32686" s="108"/>
      <c r="W32686" s="108"/>
      <c r="Y32686" s="108"/>
      <c r="AA32686" s="108"/>
      <c r="AC32686" s="108"/>
    </row>
    <row r="32687" spans="19:29" x14ac:dyDescent="0.25">
      <c r="S32687" s="109"/>
      <c r="U32687" s="109"/>
      <c r="W32687" s="109"/>
      <c r="Y32687" s="109"/>
      <c r="AA32687" s="109"/>
      <c r="AC32687" s="109"/>
    </row>
    <row r="32688" spans="19:29" x14ac:dyDescent="0.25">
      <c r="S32688" s="108"/>
      <c r="U32688" s="108"/>
      <c r="W32688" s="108"/>
      <c r="Y32688" s="108"/>
      <c r="AA32688" s="108"/>
      <c r="AC32688" s="108"/>
    </row>
    <row r="32689" spans="19:29" x14ac:dyDescent="0.25">
      <c r="S32689" s="108"/>
      <c r="U32689" s="108"/>
      <c r="W32689" s="108"/>
      <c r="Y32689" s="108"/>
      <c r="AA32689" s="108"/>
      <c r="AC32689" s="108"/>
    </row>
    <row r="32690" spans="19:29" x14ac:dyDescent="0.25">
      <c r="S32690" s="108"/>
      <c r="U32690" s="108"/>
      <c r="W32690" s="108"/>
      <c r="Y32690" s="108"/>
      <c r="AA32690" s="108"/>
      <c r="AC32690" s="108"/>
    </row>
    <row r="32691" spans="19:29" x14ac:dyDescent="0.25">
      <c r="S32691" s="110"/>
      <c r="U32691" s="110"/>
      <c r="W32691" s="110"/>
      <c r="Y32691" s="110"/>
      <c r="AA32691" s="110"/>
      <c r="AC32691" s="110"/>
    </row>
    <row r="32692" spans="19:29" x14ac:dyDescent="0.25">
      <c r="S32692" s="110"/>
      <c r="U32692" s="110"/>
      <c r="W32692" s="110"/>
      <c r="Y32692" s="110"/>
      <c r="AA32692" s="110"/>
      <c r="AC32692" s="110"/>
    </row>
    <row r="32693" spans="19:29" x14ac:dyDescent="0.25">
      <c r="S32693" s="110"/>
      <c r="U32693" s="110"/>
      <c r="W32693" s="110"/>
      <c r="Y32693" s="110"/>
      <c r="AA32693" s="110"/>
      <c r="AC32693" s="110"/>
    </row>
    <row r="32694" spans="19:29" x14ac:dyDescent="0.25">
      <c r="S32694" s="110"/>
      <c r="U32694" s="110"/>
      <c r="W32694" s="110"/>
      <c r="Y32694" s="110"/>
      <c r="AA32694" s="110"/>
      <c r="AC32694" s="110"/>
    </row>
    <row r="32695" spans="19:29" x14ac:dyDescent="0.25">
      <c r="S32695" s="111"/>
      <c r="U32695" s="111"/>
      <c r="W32695" s="111"/>
      <c r="Y32695" s="111"/>
      <c r="AA32695" s="111"/>
      <c r="AC32695" s="111"/>
    </row>
    <row r="32696" spans="19:29" x14ac:dyDescent="0.25">
      <c r="S32696" s="107"/>
      <c r="U32696" s="107"/>
      <c r="W32696" s="107"/>
      <c r="Y32696" s="107"/>
      <c r="AA32696" s="107"/>
      <c r="AC32696" s="107"/>
    </row>
    <row r="32697" spans="19:29" x14ac:dyDescent="0.25">
      <c r="S32697" s="108"/>
      <c r="U32697" s="108"/>
      <c r="W32697" s="108"/>
      <c r="Y32697" s="108"/>
      <c r="AA32697" s="108"/>
      <c r="AC32697" s="108"/>
    </row>
    <row r="32698" spans="19:29" x14ac:dyDescent="0.25">
      <c r="S32698" s="108"/>
      <c r="U32698" s="108"/>
      <c r="W32698" s="108"/>
      <c r="Y32698" s="108"/>
      <c r="AA32698" s="108"/>
      <c r="AC32698" s="108"/>
    </row>
    <row r="32699" spans="19:29" x14ac:dyDescent="0.25">
      <c r="S32699" s="109"/>
      <c r="U32699" s="109"/>
      <c r="W32699" s="109"/>
      <c r="Y32699" s="109"/>
      <c r="AA32699" s="109"/>
      <c r="AC32699" s="109"/>
    </row>
    <row r="32700" spans="19:29" x14ac:dyDescent="0.25">
      <c r="S32700" s="108"/>
      <c r="U32700" s="108"/>
      <c r="W32700" s="108"/>
      <c r="Y32700" s="108"/>
      <c r="AA32700" s="108"/>
      <c r="AC32700" s="108"/>
    </row>
    <row r="32701" spans="19:29" x14ac:dyDescent="0.25">
      <c r="S32701" s="108"/>
      <c r="U32701" s="108"/>
      <c r="W32701" s="108"/>
      <c r="Y32701" s="108"/>
      <c r="AA32701" s="108"/>
      <c r="AC32701" s="108"/>
    </row>
    <row r="32702" spans="19:29" x14ac:dyDescent="0.25">
      <c r="S32702" s="109"/>
      <c r="U32702" s="109"/>
      <c r="W32702" s="109"/>
      <c r="Y32702" s="109"/>
      <c r="AA32702" s="109"/>
      <c r="AC32702" s="109"/>
    </row>
    <row r="32703" spans="19:29" x14ac:dyDescent="0.25">
      <c r="S32703" s="108"/>
      <c r="U32703" s="108"/>
      <c r="W32703" s="108"/>
      <c r="Y32703" s="108"/>
      <c r="AA32703" s="108"/>
      <c r="AC32703" s="108"/>
    </row>
    <row r="32704" spans="19:29" x14ac:dyDescent="0.25">
      <c r="S32704" s="109"/>
      <c r="U32704" s="109"/>
      <c r="W32704" s="109"/>
      <c r="Y32704" s="109"/>
      <c r="AA32704" s="109"/>
      <c r="AC32704" s="109"/>
    </row>
    <row r="32705" spans="19:29" x14ac:dyDescent="0.25">
      <c r="S32705" s="108"/>
      <c r="U32705" s="108"/>
      <c r="W32705" s="108"/>
      <c r="Y32705" s="108"/>
      <c r="AA32705" s="108"/>
      <c r="AC32705" s="108"/>
    </row>
    <row r="32706" spans="19:29" x14ac:dyDescent="0.25">
      <c r="S32706" s="108"/>
      <c r="U32706" s="108"/>
      <c r="W32706" s="108"/>
      <c r="Y32706" s="108"/>
      <c r="AA32706" s="108"/>
      <c r="AC32706" s="108"/>
    </row>
    <row r="32707" spans="19:29" x14ac:dyDescent="0.25">
      <c r="S32707" s="108"/>
      <c r="U32707" s="108"/>
      <c r="W32707" s="108"/>
      <c r="Y32707" s="108"/>
      <c r="AA32707" s="108"/>
      <c r="AC32707" s="108"/>
    </row>
    <row r="32708" spans="19:29" x14ac:dyDescent="0.25">
      <c r="S32708" s="110"/>
      <c r="U32708" s="110"/>
      <c r="W32708" s="110"/>
      <c r="Y32708" s="110"/>
      <c r="AA32708" s="110"/>
      <c r="AC32708" s="110"/>
    </row>
    <row r="32709" spans="19:29" x14ac:dyDescent="0.25">
      <c r="S32709" s="110"/>
      <c r="U32709" s="110"/>
      <c r="W32709" s="110"/>
      <c r="Y32709" s="110"/>
      <c r="AA32709" s="110"/>
      <c r="AC32709" s="110"/>
    </row>
    <row r="32710" spans="19:29" x14ac:dyDescent="0.25">
      <c r="S32710" s="110"/>
      <c r="U32710" s="110"/>
      <c r="W32710" s="110"/>
      <c r="Y32710" s="110"/>
      <c r="AA32710" s="110"/>
      <c r="AC32710" s="110"/>
    </row>
    <row r="32711" spans="19:29" x14ac:dyDescent="0.25">
      <c r="S32711" s="110"/>
      <c r="U32711" s="110"/>
      <c r="W32711" s="110"/>
      <c r="Y32711" s="110"/>
      <c r="AA32711" s="110"/>
      <c r="AC32711" s="110"/>
    </row>
    <row r="32712" spans="19:29" x14ac:dyDescent="0.25">
      <c r="S32712" s="111"/>
      <c r="U32712" s="111"/>
      <c r="W32712" s="111"/>
      <c r="Y32712" s="111"/>
      <c r="AA32712" s="111"/>
      <c r="AC32712" s="111"/>
    </row>
    <row r="32713" spans="19:29" x14ac:dyDescent="0.25">
      <c r="S32713" s="107"/>
      <c r="U32713" s="107"/>
      <c r="W32713" s="107"/>
      <c r="Y32713" s="107"/>
      <c r="AA32713" s="107"/>
      <c r="AC32713" s="107"/>
    </row>
    <row r="32714" spans="19:29" x14ac:dyDescent="0.25">
      <c r="S32714" s="108"/>
      <c r="U32714" s="108"/>
      <c r="W32714" s="108"/>
      <c r="Y32714" s="108"/>
      <c r="AA32714" s="108"/>
      <c r="AC32714" s="108"/>
    </row>
    <row r="32715" spans="19:29" x14ac:dyDescent="0.25">
      <c r="S32715" s="108"/>
      <c r="U32715" s="108"/>
      <c r="W32715" s="108"/>
      <c r="Y32715" s="108"/>
      <c r="AA32715" s="108"/>
      <c r="AC32715" s="108"/>
    </row>
    <row r="32716" spans="19:29" x14ac:dyDescent="0.25">
      <c r="S32716" s="109"/>
      <c r="U32716" s="109"/>
      <c r="W32716" s="109"/>
      <c r="Y32716" s="109"/>
      <c r="AA32716" s="109"/>
      <c r="AC32716" s="109"/>
    </row>
    <row r="32717" spans="19:29" x14ac:dyDescent="0.25">
      <c r="S32717" s="108"/>
      <c r="U32717" s="108"/>
      <c r="W32717" s="108"/>
      <c r="Y32717" s="108"/>
      <c r="AA32717" s="108"/>
      <c r="AC32717" s="108"/>
    </row>
    <row r="32718" spans="19:29" x14ac:dyDescent="0.25">
      <c r="S32718" s="108"/>
      <c r="U32718" s="108"/>
      <c r="W32718" s="108"/>
      <c r="Y32718" s="108"/>
      <c r="AA32718" s="108"/>
      <c r="AC32718" s="108"/>
    </row>
    <row r="32719" spans="19:29" x14ac:dyDescent="0.25">
      <c r="S32719" s="109"/>
      <c r="U32719" s="109"/>
      <c r="W32719" s="109"/>
      <c r="Y32719" s="109"/>
      <c r="AA32719" s="109"/>
      <c r="AC32719" s="109"/>
    </row>
    <row r="32720" spans="19:29" x14ac:dyDescent="0.25">
      <c r="S32720" s="108"/>
      <c r="U32720" s="108"/>
      <c r="W32720" s="108"/>
      <c r="Y32720" s="108"/>
      <c r="AA32720" s="108"/>
      <c r="AC32720" s="108"/>
    </row>
    <row r="32721" spans="19:29" x14ac:dyDescent="0.25">
      <c r="S32721" s="109"/>
      <c r="U32721" s="109"/>
      <c r="W32721" s="109"/>
      <c r="Y32721" s="109"/>
      <c r="AA32721" s="109"/>
      <c r="AC32721" s="109"/>
    </row>
    <row r="32722" spans="19:29" x14ac:dyDescent="0.25">
      <c r="S32722" s="108"/>
      <c r="U32722" s="108"/>
      <c r="W32722" s="108"/>
      <c r="Y32722" s="108"/>
      <c r="AA32722" s="108"/>
      <c r="AC32722" s="108"/>
    </row>
    <row r="32723" spans="19:29" x14ac:dyDescent="0.25">
      <c r="S32723" s="108"/>
      <c r="U32723" s="108"/>
      <c r="W32723" s="108"/>
      <c r="Y32723" s="108"/>
      <c r="AA32723" s="108"/>
      <c r="AC32723" s="108"/>
    </row>
    <row r="32724" spans="19:29" x14ac:dyDescent="0.25">
      <c r="S32724" s="108"/>
      <c r="U32724" s="108"/>
      <c r="W32724" s="108"/>
      <c r="Y32724" s="108"/>
      <c r="AA32724" s="108"/>
      <c r="AC32724" s="108"/>
    </row>
    <row r="32725" spans="19:29" x14ac:dyDescent="0.25">
      <c r="S32725" s="110"/>
      <c r="U32725" s="110"/>
      <c r="W32725" s="110"/>
      <c r="Y32725" s="110"/>
      <c r="AA32725" s="110"/>
      <c r="AC32725" s="110"/>
    </row>
    <row r="32726" spans="19:29" x14ac:dyDescent="0.25">
      <c r="S32726" s="110"/>
      <c r="U32726" s="110"/>
      <c r="W32726" s="110"/>
      <c r="Y32726" s="110"/>
      <c r="AA32726" s="110"/>
      <c r="AC32726" s="110"/>
    </row>
    <row r="32727" spans="19:29" x14ac:dyDescent="0.25">
      <c r="S32727" s="110"/>
      <c r="U32727" s="110"/>
      <c r="W32727" s="110"/>
      <c r="Y32727" s="110"/>
      <c r="AA32727" s="110"/>
      <c r="AC32727" s="110"/>
    </row>
    <row r="32728" spans="19:29" x14ac:dyDescent="0.25">
      <c r="S32728" s="110"/>
      <c r="U32728" s="110"/>
      <c r="W32728" s="110"/>
      <c r="Y32728" s="110"/>
      <c r="AA32728" s="110"/>
      <c r="AC32728" s="110"/>
    </row>
    <row r="32729" spans="19:29" x14ac:dyDescent="0.25">
      <c r="S32729" s="111"/>
      <c r="U32729" s="111"/>
      <c r="W32729" s="111"/>
      <c r="Y32729" s="111"/>
      <c r="AA32729" s="111"/>
      <c r="AC32729" s="111"/>
    </row>
    <row r="32730" spans="19:29" x14ac:dyDescent="0.25">
      <c r="S32730" s="107"/>
      <c r="U32730" s="107"/>
      <c r="W32730" s="107"/>
      <c r="Y32730" s="107"/>
      <c r="AA32730" s="107"/>
      <c r="AC32730" s="107"/>
    </row>
    <row r="32731" spans="19:29" x14ac:dyDescent="0.25">
      <c r="S32731" s="108"/>
      <c r="U32731" s="108"/>
      <c r="W32731" s="108"/>
      <c r="Y32731" s="108"/>
      <c r="AA32731" s="108"/>
      <c r="AC32731" s="108"/>
    </row>
    <row r="32732" spans="19:29" x14ac:dyDescent="0.25">
      <c r="S32732" s="108"/>
      <c r="U32732" s="108"/>
      <c r="W32732" s="108"/>
      <c r="Y32732" s="108"/>
      <c r="AA32732" s="108"/>
      <c r="AC32732" s="108"/>
    </row>
    <row r="32733" spans="19:29" x14ac:dyDescent="0.25">
      <c r="S32733" s="109"/>
      <c r="U32733" s="109"/>
      <c r="W32733" s="109"/>
      <c r="Y32733" s="109"/>
      <c r="AA32733" s="109"/>
      <c r="AC32733" s="109"/>
    </row>
    <row r="32734" spans="19:29" x14ac:dyDescent="0.25">
      <c r="S32734" s="108"/>
      <c r="U32734" s="108"/>
      <c r="W32734" s="108"/>
      <c r="Y32734" s="108"/>
      <c r="AA32734" s="108"/>
      <c r="AC32734" s="108"/>
    </row>
    <row r="32735" spans="19:29" x14ac:dyDescent="0.25">
      <c r="S32735" s="108"/>
      <c r="U32735" s="108"/>
      <c r="W32735" s="108"/>
      <c r="Y32735" s="108"/>
      <c r="AA32735" s="108"/>
      <c r="AC32735" s="108"/>
    </row>
    <row r="32736" spans="19:29" x14ac:dyDescent="0.25">
      <c r="S32736" s="109"/>
      <c r="U32736" s="109"/>
      <c r="W32736" s="109"/>
      <c r="Y32736" s="109"/>
      <c r="AA32736" s="109"/>
      <c r="AC32736" s="109"/>
    </row>
    <row r="32737" spans="19:29" x14ac:dyDescent="0.25">
      <c r="S32737" s="108"/>
      <c r="U32737" s="108"/>
      <c r="W32737" s="108"/>
      <c r="Y32737" s="108"/>
      <c r="AA32737" s="108"/>
      <c r="AC32737" s="108"/>
    </row>
    <row r="32738" spans="19:29" x14ac:dyDescent="0.25">
      <c r="S32738" s="109"/>
      <c r="U32738" s="109"/>
      <c r="W32738" s="109"/>
      <c r="Y32738" s="109"/>
      <c r="AA32738" s="109"/>
      <c r="AC32738" s="109"/>
    </row>
    <row r="32739" spans="19:29" x14ac:dyDescent="0.25">
      <c r="S32739" s="108"/>
      <c r="U32739" s="108"/>
      <c r="W32739" s="108"/>
      <c r="Y32739" s="108"/>
      <c r="AA32739" s="108"/>
      <c r="AC32739" s="108"/>
    </row>
    <row r="32740" spans="19:29" x14ac:dyDescent="0.25">
      <c r="S32740" s="108"/>
      <c r="U32740" s="108"/>
      <c r="W32740" s="108"/>
      <c r="Y32740" s="108"/>
      <c r="AA32740" s="108"/>
      <c r="AC32740" s="108"/>
    </row>
    <row r="32741" spans="19:29" x14ac:dyDescent="0.25">
      <c r="S32741" s="108"/>
      <c r="U32741" s="108"/>
      <c r="W32741" s="108"/>
      <c r="Y32741" s="108"/>
      <c r="AA32741" s="108"/>
      <c r="AC32741" s="108"/>
    </row>
    <row r="32742" spans="19:29" x14ac:dyDescent="0.25">
      <c r="S32742" s="110"/>
      <c r="U32742" s="110"/>
      <c r="W32742" s="110"/>
      <c r="Y32742" s="110"/>
      <c r="AA32742" s="110"/>
      <c r="AC32742" s="110"/>
    </row>
    <row r="32743" spans="19:29" x14ac:dyDescent="0.25">
      <c r="S32743" s="110"/>
      <c r="U32743" s="110"/>
      <c r="W32743" s="110"/>
      <c r="Y32743" s="110"/>
      <c r="AA32743" s="110"/>
      <c r="AC32743" s="110"/>
    </row>
    <row r="32744" spans="19:29" x14ac:dyDescent="0.25">
      <c r="S32744" s="110"/>
      <c r="U32744" s="110"/>
      <c r="W32744" s="110"/>
      <c r="Y32744" s="110"/>
      <c r="AA32744" s="110"/>
      <c r="AC32744" s="110"/>
    </row>
    <row r="32745" spans="19:29" x14ac:dyDescent="0.25">
      <c r="S32745" s="110"/>
      <c r="U32745" s="110"/>
      <c r="W32745" s="110"/>
      <c r="Y32745" s="110"/>
      <c r="AA32745" s="110"/>
      <c r="AC32745" s="110"/>
    </row>
    <row r="32746" spans="19:29" x14ac:dyDescent="0.25">
      <c r="S32746" s="111"/>
      <c r="U32746" s="111"/>
      <c r="W32746" s="111"/>
      <c r="Y32746" s="111"/>
      <c r="AA32746" s="111"/>
      <c r="AC32746" s="111"/>
    </row>
    <row r="32747" spans="19:29" x14ac:dyDescent="0.25">
      <c r="S32747" s="107"/>
      <c r="U32747" s="107"/>
      <c r="W32747" s="107"/>
      <c r="Y32747" s="107"/>
      <c r="AA32747" s="107"/>
      <c r="AC32747" s="107"/>
    </row>
    <row r="32748" spans="19:29" x14ac:dyDescent="0.25">
      <c r="S32748" s="108"/>
      <c r="U32748" s="108"/>
      <c r="W32748" s="108"/>
      <c r="Y32748" s="108"/>
      <c r="AA32748" s="108"/>
      <c r="AC32748" s="108"/>
    </row>
    <row r="32749" spans="19:29" x14ac:dyDescent="0.25">
      <c r="S32749" s="108"/>
      <c r="U32749" s="108"/>
      <c r="W32749" s="108"/>
      <c r="Y32749" s="108"/>
      <c r="AA32749" s="108"/>
      <c r="AC32749" s="108"/>
    </row>
    <row r="32750" spans="19:29" x14ac:dyDescent="0.25">
      <c r="S32750" s="109"/>
      <c r="U32750" s="109"/>
      <c r="W32750" s="109"/>
      <c r="Y32750" s="109"/>
      <c r="AA32750" s="109"/>
      <c r="AC32750" s="109"/>
    </row>
    <row r="32751" spans="19:29" x14ac:dyDescent="0.25">
      <c r="S32751" s="108"/>
      <c r="U32751" s="108"/>
      <c r="W32751" s="108"/>
      <c r="Y32751" s="108"/>
      <c r="AA32751" s="108"/>
      <c r="AC32751" s="108"/>
    </row>
    <row r="32752" spans="19:29" x14ac:dyDescent="0.25">
      <c r="S32752" s="108"/>
      <c r="U32752" s="108"/>
      <c r="W32752" s="108"/>
      <c r="Y32752" s="108"/>
      <c r="AA32752" s="108"/>
      <c r="AC32752" s="108"/>
    </row>
    <row r="32753" spans="19:29" x14ac:dyDescent="0.25">
      <c r="S32753" s="109"/>
      <c r="U32753" s="109"/>
      <c r="W32753" s="109"/>
      <c r="Y32753" s="109"/>
      <c r="AA32753" s="109"/>
      <c r="AC32753" s="109"/>
    </row>
    <row r="32754" spans="19:29" x14ac:dyDescent="0.25">
      <c r="S32754" s="108"/>
      <c r="U32754" s="108"/>
      <c r="W32754" s="108"/>
      <c r="Y32754" s="108"/>
      <c r="AA32754" s="108"/>
      <c r="AC32754" s="108"/>
    </row>
    <row r="32755" spans="19:29" x14ac:dyDescent="0.25">
      <c r="S32755" s="109"/>
      <c r="U32755" s="109"/>
      <c r="W32755" s="109"/>
      <c r="Y32755" s="109"/>
      <c r="AA32755" s="109"/>
      <c r="AC32755" s="109"/>
    </row>
    <row r="32756" spans="19:29" x14ac:dyDescent="0.25">
      <c r="S32756" s="108"/>
      <c r="U32756" s="108"/>
      <c r="W32756" s="108"/>
      <c r="Y32756" s="108"/>
      <c r="AA32756" s="108"/>
      <c r="AC32756" s="108"/>
    </row>
    <row r="32757" spans="19:29" x14ac:dyDescent="0.25">
      <c r="S32757" s="108"/>
      <c r="U32757" s="108"/>
      <c r="W32757" s="108"/>
      <c r="Y32757" s="108"/>
      <c r="AA32757" s="108"/>
      <c r="AC32757" s="108"/>
    </row>
    <row r="32758" spans="19:29" x14ac:dyDescent="0.25">
      <c r="S32758" s="108"/>
      <c r="U32758" s="108"/>
      <c r="W32758" s="108"/>
      <c r="Y32758" s="108"/>
      <c r="AA32758" s="108"/>
      <c r="AC32758" s="108"/>
    </row>
    <row r="32759" spans="19:29" x14ac:dyDescent="0.25">
      <c r="S32759" s="110"/>
      <c r="U32759" s="110"/>
      <c r="W32759" s="110"/>
      <c r="Y32759" s="110"/>
      <c r="AA32759" s="110"/>
      <c r="AC32759" s="110"/>
    </row>
    <row r="32760" spans="19:29" x14ac:dyDescent="0.25">
      <c r="S32760" s="110"/>
      <c r="U32760" s="110"/>
      <c r="W32760" s="110"/>
      <c r="Y32760" s="110"/>
      <c r="AA32760" s="110"/>
      <c r="AC32760" s="110"/>
    </row>
    <row r="32761" spans="19:29" x14ac:dyDescent="0.25">
      <c r="S32761" s="110"/>
      <c r="U32761" s="110"/>
      <c r="W32761" s="110"/>
      <c r="Y32761" s="110"/>
      <c r="AA32761" s="110"/>
      <c r="AC32761" s="110"/>
    </row>
    <row r="32762" spans="19:29" x14ac:dyDescent="0.25">
      <c r="S32762" s="110"/>
      <c r="U32762" s="110"/>
      <c r="W32762" s="110"/>
      <c r="Y32762" s="110"/>
      <c r="AA32762" s="110"/>
      <c r="AC32762" s="110"/>
    </row>
    <row r="32763" spans="19:29" x14ac:dyDescent="0.25">
      <c r="S32763" s="111"/>
      <c r="U32763" s="111"/>
      <c r="W32763" s="111"/>
      <c r="Y32763" s="111"/>
      <c r="AA32763" s="111"/>
      <c r="AC32763" s="111"/>
    </row>
    <row r="32764" spans="19:29" x14ac:dyDescent="0.25">
      <c r="S32764" s="107"/>
      <c r="U32764" s="107"/>
      <c r="W32764" s="107"/>
      <c r="Y32764" s="107"/>
      <c r="AA32764" s="107"/>
      <c r="AC32764" s="107"/>
    </row>
    <row r="32765" spans="19:29" x14ac:dyDescent="0.25">
      <c r="S32765" s="108"/>
      <c r="U32765" s="108"/>
      <c r="W32765" s="108"/>
      <c r="Y32765" s="108"/>
      <c r="AA32765" s="108"/>
      <c r="AC32765" s="108"/>
    </row>
    <row r="32766" spans="19:29" x14ac:dyDescent="0.25">
      <c r="S32766" s="108"/>
      <c r="U32766" s="108"/>
      <c r="W32766" s="108"/>
      <c r="Y32766" s="108"/>
      <c r="AA32766" s="108"/>
      <c r="AC32766" s="108"/>
    </row>
    <row r="32767" spans="19:29" x14ac:dyDescent="0.25">
      <c r="S32767" s="109"/>
      <c r="U32767" s="109"/>
      <c r="W32767" s="109"/>
      <c r="Y32767" s="109"/>
      <c r="AA32767" s="109"/>
      <c r="AC32767" s="109"/>
    </row>
    <row r="32768" spans="19:29" x14ac:dyDescent="0.25">
      <c r="S32768" s="108"/>
      <c r="U32768" s="108"/>
      <c r="W32768" s="108"/>
      <c r="Y32768" s="108"/>
      <c r="AA32768" s="108"/>
      <c r="AC32768" s="108"/>
    </row>
    <row r="32769" spans="19:29" x14ac:dyDescent="0.25">
      <c r="S32769" s="108"/>
      <c r="U32769" s="108"/>
      <c r="W32769" s="108"/>
      <c r="Y32769" s="108"/>
      <c r="AA32769" s="108"/>
      <c r="AC32769" s="108"/>
    </row>
    <row r="32770" spans="19:29" x14ac:dyDescent="0.25">
      <c r="S32770" s="109"/>
      <c r="U32770" s="109"/>
      <c r="W32770" s="109"/>
      <c r="Y32770" s="109"/>
      <c r="AA32770" s="109"/>
      <c r="AC32770" s="109"/>
    </row>
    <row r="32771" spans="19:29" x14ac:dyDescent="0.25">
      <c r="S32771" s="108"/>
      <c r="U32771" s="108"/>
      <c r="W32771" s="108"/>
      <c r="Y32771" s="108"/>
      <c r="AA32771" s="108"/>
      <c r="AC32771" s="108"/>
    </row>
    <row r="32772" spans="19:29" x14ac:dyDescent="0.25">
      <c r="S32772" s="109"/>
      <c r="U32772" s="109"/>
      <c r="W32772" s="109"/>
      <c r="Y32772" s="109"/>
      <c r="AA32772" s="109"/>
      <c r="AC32772" s="109"/>
    </row>
    <row r="32773" spans="19:29" x14ac:dyDescent="0.25">
      <c r="S32773" s="108"/>
      <c r="U32773" s="108"/>
      <c r="W32773" s="108"/>
      <c r="Y32773" s="108"/>
      <c r="AA32773" s="108"/>
      <c r="AC32773" s="108"/>
    </row>
    <row r="32774" spans="19:29" x14ac:dyDescent="0.25">
      <c r="S32774" s="108"/>
      <c r="U32774" s="108"/>
      <c r="W32774" s="108"/>
      <c r="Y32774" s="108"/>
      <c r="AA32774" s="108"/>
      <c r="AC32774" s="108"/>
    </row>
    <row r="32775" spans="19:29" x14ac:dyDescent="0.25">
      <c r="S32775" s="108"/>
      <c r="U32775" s="108"/>
      <c r="W32775" s="108"/>
      <c r="Y32775" s="108"/>
      <c r="AA32775" s="108"/>
      <c r="AC32775" s="108"/>
    </row>
    <row r="32776" spans="19:29" x14ac:dyDescent="0.25">
      <c r="S32776" s="110"/>
      <c r="U32776" s="110"/>
      <c r="W32776" s="110"/>
      <c r="Y32776" s="110"/>
      <c r="AA32776" s="110"/>
      <c r="AC32776" s="110"/>
    </row>
    <row r="32777" spans="19:29" x14ac:dyDescent="0.25">
      <c r="S32777" s="110"/>
      <c r="U32777" s="110"/>
      <c r="W32777" s="110"/>
      <c r="Y32777" s="110"/>
      <c r="AA32777" s="110"/>
      <c r="AC32777" s="110"/>
    </row>
    <row r="32778" spans="19:29" x14ac:dyDescent="0.25">
      <c r="S32778" s="110"/>
      <c r="U32778" s="110"/>
      <c r="W32778" s="110"/>
      <c r="Y32778" s="110"/>
      <c r="AA32778" s="110"/>
      <c r="AC32778" s="110"/>
    </row>
    <row r="32779" spans="19:29" x14ac:dyDescent="0.25">
      <c r="S32779" s="110"/>
      <c r="U32779" s="110"/>
      <c r="W32779" s="110"/>
      <c r="Y32779" s="110"/>
      <c r="AA32779" s="110"/>
      <c r="AC32779" s="110"/>
    </row>
    <row r="32780" spans="19:29" x14ac:dyDescent="0.25">
      <c r="S32780" s="111"/>
      <c r="U32780" s="111"/>
      <c r="W32780" s="111"/>
      <c r="Y32780" s="111"/>
      <c r="AA32780" s="111"/>
      <c r="AC32780" s="111"/>
    </row>
    <row r="32781" spans="19:29" x14ac:dyDescent="0.25">
      <c r="S32781" s="107"/>
      <c r="U32781" s="107"/>
      <c r="W32781" s="107"/>
      <c r="Y32781" s="107"/>
      <c r="AA32781" s="107"/>
      <c r="AC32781" s="107"/>
    </row>
    <row r="32782" spans="19:29" x14ac:dyDescent="0.25">
      <c r="S32782" s="108"/>
      <c r="U32782" s="108"/>
      <c r="W32782" s="108"/>
      <c r="Y32782" s="108"/>
      <c r="AA32782" s="108"/>
      <c r="AC32782" s="108"/>
    </row>
    <row r="32783" spans="19:29" x14ac:dyDescent="0.25">
      <c r="S32783" s="108"/>
      <c r="U32783" s="108"/>
      <c r="W32783" s="108"/>
      <c r="Y32783" s="108"/>
      <c r="AA32783" s="108"/>
      <c r="AC32783" s="108"/>
    </row>
    <row r="32784" spans="19:29" x14ac:dyDescent="0.25">
      <c r="S32784" s="109"/>
      <c r="U32784" s="109"/>
      <c r="W32784" s="109"/>
      <c r="Y32784" s="109"/>
      <c r="AA32784" s="109"/>
      <c r="AC32784" s="109"/>
    </row>
    <row r="32785" spans="19:29" x14ac:dyDescent="0.25">
      <c r="S32785" s="108"/>
      <c r="U32785" s="108"/>
      <c r="W32785" s="108"/>
      <c r="Y32785" s="108"/>
      <c r="AA32785" s="108"/>
      <c r="AC32785" s="108"/>
    </row>
    <row r="32786" spans="19:29" x14ac:dyDescent="0.25">
      <c r="S32786" s="108"/>
      <c r="U32786" s="108"/>
      <c r="W32786" s="108"/>
      <c r="Y32786" s="108"/>
      <c r="AA32786" s="108"/>
      <c r="AC32786" s="108"/>
    </row>
    <row r="32787" spans="19:29" x14ac:dyDescent="0.25">
      <c r="S32787" s="109"/>
      <c r="U32787" s="109"/>
      <c r="W32787" s="109"/>
      <c r="Y32787" s="109"/>
      <c r="AA32787" s="109"/>
      <c r="AC32787" s="109"/>
    </row>
    <row r="32788" spans="19:29" x14ac:dyDescent="0.25">
      <c r="S32788" s="108"/>
      <c r="U32788" s="108"/>
      <c r="W32788" s="108"/>
      <c r="Y32788" s="108"/>
      <c r="AA32788" s="108"/>
      <c r="AC32788" s="108"/>
    </row>
    <row r="32789" spans="19:29" x14ac:dyDescent="0.25">
      <c r="S32789" s="109"/>
      <c r="U32789" s="109"/>
      <c r="W32789" s="109"/>
      <c r="Y32789" s="109"/>
      <c r="AA32789" s="109"/>
      <c r="AC32789" s="109"/>
    </row>
    <row r="32790" spans="19:29" x14ac:dyDescent="0.25">
      <c r="S32790" s="108"/>
      <c r="U32790" s="108"/>
      <c r="W32790" s="108"/>
      <c r="Y32790" s="108"/>
      <c r="AA32790" s="108"/>
      <c r="AC32790" s="108"/>
    </row>
    <row r="32791" spans="19:29" x14ac:dyDescent="0.25">
      <c r="S32791" s="108"/>
      <c r="U32791" s="108"/>
      <c r="W32791" s="108"/>
      <c r="Y32791" s="108"/>
      <c r="AA32791" s="108"/>
      <c r="AC32791" s="108"/>
    </row>
    <row r="32792" spans="19:29" x14ac:dyDescent="0.25">
      <c r="S32792" s="108"/>
      <c r="U32792" s="108"/>
      <c r="W32792" s="108"/>
      <c r="Y32792" s="108"/>
      <c r="AA32792" s="108"/>
      <c r="AC32792" s="108"/>
    </row>
    <row r="32793" spans="19:29" x14ac:dyDescent="0.25">
      <c r="S32793" s="110"/>
      <c r="U32793" s="110"/>
      <c r="W32793" s="110"/>
      <c r="Y32793" s="110"/>
      <c r="AA32793" s="110"/>
      <c r="AC32793" s="110"/>
    </row>
    <row r="32794" spans="19:29" x14ac:dyDescent="0.25">
      <c r="S32794" s="110"/>
      <c r="U32794" s="110"/>
      <c r="W32794" s="110"/>
      <c r="Y32794" s="110"/>
      <c r="AA32794" s="110"/>
      <c r="AC32794" s="110"/>
    </row>
    <row r="32795" spans="19:29" x14ac:dyDescent="0.25">
      <c r="S32795" s="110"/>
      <c r="U32795" s="110"/>
      <c r="W32795" s="110"/>
      <c r="Y32795" s="110"/>
      <c r="AA32795" s="110"/>
      <c r="AC32795" s="110"/>
    </row>
    <row r="32796" spans="19:29" x14ac:dyDescent="0.25">
      <c r="S32796" s="110"/>
      <c r="U32796" s="110"/>
      <c r="W32796" s="110"/>
      <c r="Y32796" s="110"/>
      <c r="AA32796" s="110"/>
      <c r="AC32796" s="110"/>
    </row>
    <row r="32797" spans="19:29" x14ac:dyDescent="0.25">
      <c r="S32797" s="111"/>
      <c r="U32797" s="111"/>
      <c r="W32797" s="111"/>
      <c r="Y32797" s="111"/>
      <c r="AA32797" s="111"/>
      <c r="AC32797" s="111"/>
    </row>
    <row r="32798" spans="19:29" x14ac:dyDescent="0.25">
      <c r="S32798" s="107"/>
      <c r="U32798" s="107"/>
      <c r="W32798" s="107"/>
      <c r="Y32798" s="107"/>
      <c r="AA32798" s="107"/>
      <c r="AC32798" s="107"/>
    </row>
    <row r="32799" spans="19:29" x14ac:dyDescent="0.25">
      <c r="S32799" s="108"/>
      <c r="U32799" s="108"/>
      <c r="W32799" s="108"/>
      <c r="Y32799" s="108"/>
      <c r="AA32799" s="108"/>
      <c r="AC32799" s="108"/>
    </row>
    <row r="32800" spans="19:29" x14ac:dyDescent="0.25">
      <c r="S32800" s="108"/>
      <c r="U32800" s="108"/>
      <c r="W32800" s="108"/>
      <c r="Y32800" s="108"/>
      <c r="AA32800" s="108"/>
      <c r="AC32800" s="108"/>
    </row>
    <row r="32801" spans="19:29" x14ac:dyDescent="0.25">
      <c r="S32801" s="109"/>
      <c r="U32801" s="109"/>
      <c r="W32801" s="109"/>
      <c r="Y32801" s="109"/>
      <c r="AA32801" s="109"/>
      <c r="AC32801" s="109"/>
    </row>
    <row r="32802" spans="19:29" x14ac:dyDescent="0.25">
      <c r="S32802" s="108"/>
      <c r="U32802" s="108"/>
      <c r="W32802" s="108"/>
      <c r="Y32802" s="108"/>
      <c r="AA32802" s="108"/>
      <c r="AC32802" s="108"/>
    </row>
    <row r="32803" spans="19:29" x14ac:dyDescent="0.25">
      <c r="S32803" s="108"/>
      <c r="U32803" s="108"/>
      <c r="W32803" s="108"/>
      <c r="Y32803" s="108"/>
      <c r="AA32803" s="108"/>
      <c r="AC32803" s="108"/>
    </row>
    <row r="32804" spans="19:29" x14ac:dyDescent="0.25">
      <c r="S32804" s="109"/>
      <c r="U32804" s="109"/>
      <c r="W32804" s="109"/>
      <c r="Y32804" s="109"/>
      <c r="AA32804" s="109"/>
      <c r="AC32804" s="109"/>
    </row>
    <row r="32805" spans="19:29" x14ac:dyDescent="0.25">
      <c r="S32805" s="108"/>
      <c r="U32805" s="108"/>
      <c r="W32805" s="108"/>
      <c r="Y32805" s="108"/>
      <c r="AA32805" s="108"/>
      <c r="AC32805" s="108"/>
    </row>
    <row r="32806" spans="19:29" x14ac:dyDescent="0.25">
      <c r="S32806" s="109"/>
      <c r="U32806" s="109"/>
      <c r="W32806" s="109"/>
      <c r="Y32806" s="109"/>
      <c r="AA32806" s="109"/>
      <c r="AC32806" s="109"/>
    </row>
    <row r="32807" spans="19:29" x14ac:dyDescent="0.25">
      <c r="S32807" s="108"/>
      <c r="U32807" s="108"/>
      <c r="W32807" s="108"/>
      <c r="Y32807" s="108"/>
      <c r="AA32807" s="108"/>
      <c r="AC32807" s="108"/>
    </row>
    <row r="32808" spans="19:29" x14ac:dyDescent="0.25">
      <c r="S32808" s="108"/>
      <c r="U32808" s="108"/>
      <c r="W32808" s="108"/>
      <c r="Y32808" s="108"/>
      <c r="AA32808" s="108"/>
      <c r="AC32808" s="108"/>
    </row>
    <row r="32809" spans="19:29" x14ac:dyDescent="0.25">
      <c r="S32809" s="108"/>
      <c r="U32809" s="108"/>
      <c r="W32809" s="108"/>
      <c r="Y32809" s="108"/>
      <c r="AA32809" s="108"/>
      <c r="AC32809" s="108"/>
    </row>
    <row r="32810" spans="19:29" x14ac:dyDescent="0.25">
      <c r="S32810" s="110"/>
      <c r="U32810" s="110"/>
      <c r="W32810" s="110"/>
      <c r="Y32810" s="110"/>
      <c r="AA32810" s="110"/>
      <c r="AC32810" s="110"/>
    </row>
    <row r="32811" spans="19:29" x14ac:dyDescent="0.25">
      <c r="S32811" s="110"/>
      <c r="U32811" s="110"/>
      <c r="W32811" s="110"/>
      <c r="Y32811" s="110"/>
      <c r="AA32811" s="110"/>
      <c r="AC32811" s="110"/>
    </row>
    <row r="32812" spans="19:29" x14ac:dyDescent="0.25">
      <c r="S32812" s="110"/>
      <c r="U32812" s="110"/>
      <c r="W32812" s="110"/>
      <c r="Y32812" s="110"/>
      <c r="AA32812" s="110"/>
      <c r="AC32812" s="110"/>
    </row>
    <row r="32813" spans="19:29" x14ac:dyDescent="0.25">
      <c r="S32813" s="110"/>
      <c r="U32813" s="110"/>
      <c r="W32813" s="110"/>
      <c r="Y32813" s="110"/>
      <c r="AA32813" s="110"/>
      <c r="AC32813" s="110"/>
    </row>
    <row r="32814" spans="19:29" x14ac:dyDescent="0.25">
      <c r="S32814" s="111"/>
      <c r="U32814" s="111"/>
      <c r="W32814" s="111"/>
      <c r="Y32814" s="111"/>
      <c r="AA32814" s="111"/>
      <c r="AC32814" s="111"/>
    </row>
    <row r="32815" spans="19:29" x14ac:dyDescent="0.25">
      <c r="S32815" s="107"/>
      <c r="U32815" s="107"/>
      <c r="W32815" s="107"/>
      <c r="Y32815" s="107"/>
      <c r="AA32815" s="107"/>
      <c r="AC32815" s="107"/>
    </row>
    <row r="32816" spans="19:29" x14ac:dyDescent="0.25">
      <c r="S32816" s="108"/>
      <c r="U32816" s="108"/>
      <c r="W32816" s="108"/>
      <c r="Y32816" s="108"/>
      <c r="AA32816" s="108"/>
      <c r="AC32816" s="108"/>
    </row>
    <row r="32817" spans="19:29" x14ac:dyDescent="0.25">
      <c r="S32817" s="108"/>
      <c r="U32817" s="108"/>
      <c r="W32817" s="108"/>
      <c r="Y32817" s="108"/>
      <c r="AA32817" s="108"/>
      <c r="AC32817" s="108"/>
    </row>
    <row r="32818" spans="19:29" x14ac:dyDescent="0.25">
      <c r="S32818" s="109"/>
      <c r="U32818" s="109"/>
      <c r="W32818" s="109"/>
      <c r="Y32818" s="109"/>
      <c r="AA32818" s="109"/>
      <c r="AC32818" s="109"/>
    </row>
    <row r="32819" spans="19:29" x14ac:dyDescent="0.25">
      <c r="S32819" s="108"/>
      <c r="U32819" s="108"/>
      <c r="W32819" s="108"/>
      <c r="Y32819" s="108"/>
      <c r="AA32819" s="108"/>
      <c r="AC32819" s="108"/>
    </row>
    <row r="32820" spans="19:29" x14ac:dyDescent="0.25">
      <c r="S32820" s="108"/>
      <c r="U32820" s="108"/>
      <c r="W32820" s="108"/>
      <c r="Y32820" s="108"/>
      <c r="AA32820" s="108"/>
      <c r="AC32820" s="108"/>
    </row>
    <row r="32821" spans="19:29" x14ac:dyDescent="0.25">
      <c r="S32821" s="109"/>
      <c r="U32821" s="109"/>
      <c r="W32821" s="109"/>
      <c r="Y32821" s="109"/>
      <c r="AA32821" s="109"/>
      <c r="AC32821" s="109"/>
    </row>
    <row r="32822" spans="19:29" x14ac:dyDescent="0.25">
      <c r="S32822" s="108"/>
      <c r="U32822" s="108"/>
      <c r="W32822" s="108"/>
      <c r="Y32822" s="108"/>
      <c r="AA32822" s="108"/>
      <c r="AC32822" s="108"/>
    </row>
    <row r="32823" spans="19:29" x14ac:dyDescent="0.25">
      <c r="S32823" s="109"/>
      <c r="U32823" s="109"/>
      <c r="W32823" s="109"/>
      <c r="Y32823" s="109"/>
      <c r="AA32823" s="109"/>
      <c r="AC32823" s="109"/>
    </row>
    <row r="32824" spans="19:29" x14ac:dyDescent="0.25">
      <c r="S32824" s="108"/>
      <c r="U32824" s="108"/>
      <c r="W32824" s="108"/>
      <c r="Y32824" s="108"/>
      <c r="AA32824" s="108"/>
      <c r="AC32824" s="108"/>
    </row>
    <row r="32825" spans="19:29" x14ac:dyDescent="0.25">
      <c r="S32825" s="108"/>
      <c r="U32825" s="108"/>
      <c r="W32825" s="108"/>
      <c r="Y32825" s="108"/>
      <c r="AA32825" s="108"/>
      <c r="AC32825" s="108"/>
    </row>
    <row r="32826" spans="19:29" x14ac:dyDescent="0.25">
      <c r="S32826" s="108"/>
      <c r="U32826" s="108"/>
      <c r="W32826" s="108"/>
      <c r="Y32826" s="108"/>
      <c r="AA32826" s="108"/>
      <c r="AC32826" s="108"/>
    </row>
    <row r="32827" spans="19:29" x14ac:dyDescent="0.25">
      <c r="S32827" s="110"/>
      <c r="U32827" s="110"/>
      <c r="W32827" s="110"/>
      <c r="Y32827" s="110"/>
      <c r="AA32827" s="110"/>
      <c r="AC32827" s="110"/>
    </row>
    <row r="32828" spans="19:29" x14ac:dyDescent="0.25">
      <c r="S32828" s="110"/>
      <c r="U32828" s="110"/>
      <c r="W32828" s="110"/>
      <c r="Y32828" s="110"/>
      <c r="AA32828" s="110"/>
      <c r="AC32828" s="110"/>
    </row>
    <row r="32829" spans="19:29" x14ac:dyDescent="0.25">
      <c r="S32829" s="110"/>
      <c r="U32829" s="110"/>
      <c r="W32829" s="110"/>
      <c r="Y32829" s="110"/>
      <c r="AA32829" s="110"/>
      <c r="AC32829" s="110"/>
    </row>
    <row r="32830" spans="19:29" x14ac:dyDescent="0.25">
      <c r="S32830" s="110"/>
      <c r="U32830" s="110"/>
      <c r="W32830" s="110"/>
      <c r="Y32830" s="110"/>
      <c r="AA32830" s="110"/>
      <c r="AC32830" s="110"/>
    </row>
    <row r="32831" spans="19:29" x14ac:dyDescent="0.25">
      <c r="S32831" s="111"/>
      <c r="U32831" s="111"/>
      <c r="W32831" s="111"/>
      <c r="Y32831" s="111"/>
      <c r="AA32831" s="111"/>
      <c r="AC32831" s="111"/>
    </row>
    <row r="32832" spans="19:29" x14ac:dyDescent="0.25">
      <c r="S32832" s="107"/>
      <c r="U32832" s="107"/>
      <c r="W32832" s="107"/>
      <c r="Y32832" s="107"/>
      <c r="AA32832" s="107"/>
      <c r="AC32832" s="107"/>
    </row>
    <row r="32833" spans="19:29" x14ac:dyDescent="0.25">
      <c r="S32833" s="108"/>
      <c r="U32833" s="108"/>
      <c r="W32833" s="108"/>
      <c r="Y32833" s="108"/>
      <c r="AA32833" s="108"/>
      <c r="AC32833" s="108"/>
    </row>
    <row r="32834" spans="19:29" x14ac:dyDescent="0.25">
      <c r="S32834" s="108"/>
      <c r="U32834" s="108"/>
      <c r="W32834" s="108"/>
      <c r="Y32834" s="108"/>
      <c r="AA32834" s="108"/>
      <c r="AC32834" s="108"/>
    </row>
    <row r="32835" spans="19:29" x14ac:dyDescent="0.25">
      <c r="S32835" s="109"/>
      <c r="U32835" s="109"/>
      <c r="W32835" s="109"/>
      <c r="Y32835" s="109"/>
      <c r="AA32835" s="109"/>
      <c r="AC32835" s="109"/>
    </row>
    <row r="32836" spans="19:29" x14ac:dyDescent="0.25">
      <c r="S32836" s="108"/>
      <c r="U32836" s="108"/>
      <c r="W32836" s="108"/>
      <c r="Y32836" s="108"/>
      <c r="AA32836" s="108"/>
      <c r="AC32836" s="108"/>
    </row>
    <row r="32837" spans="19:29" x14ac:dyDescent="0.25">
      <c r="S32837" s="108"/>
      <c r="U32837" s="108"/>
      <c r="W32837" s="108"/>
      <c r="Y32837" s="108"/>
      <c r="AA32837" s="108"/>
      <c r="AC32837" s="108"/>
    </row>
    <row r="32838" spans="19:29" x14ac:dyDescent="0.25">
      <c r="S32838" s="109"/>
      <c r="U32838" s="109"/>
      <c r="W32838" s="109"/>
      <c r="Y32838" s="109"/>
      <c r="AA32838" s="109"/>
      <c r="AC32838" s="109"/>
    </row>
    <row r="32839" spans="19:29" x14ac:dyDescent="0.25">
      <c r="S32839" s="108"/>
      <c r="U32839" s="108"/>
      <c r="W32839" s="108"/>
      <c r="Y32839" s="108"/>
      <c r="AA32839" s="108"/>
      <c r="AC32839" s="108"/>
    </row>
    <row r="32840" spans="19:29" x14ac:dyDescent="0.25">
      <c r="S32840" s="109"/>
      <c r="U32840" s="109"/>
      <c r="W32840" s="109"/>
      <c r="Y32840" s="109"/>
      <c r="AA32840" s="109"/>
      <c r="AC32840" s="109"/>
    </row>
    <row r="32841" spans="19:29" x14ac:dyDescent="0.25">
      <c r="S32841" s="108"/>
      <c r="U32841" s="108"/>
      <c r="W32841" s="108"/>
      <c r="Y32841" s="108"/>
      <c r="AA32841" s="108"/>
      <c r="AC32841" s="108"/>
    </row>
    <row r="32842" spans="19:29" x14ac:dyDescent="0.25">
      <c r="S32842" s="108"/>
      <c r="U32842" s="108"/>
      <c r="W32842" s="108"/>
      <c r="Y32842" s="108"/>
      <c r="AA32842" s="108"/>
      <c r="AC32842" s="108"/>
    </row>
    <row r="32843" spans="19:29" x14ac:dyDescent="0.25">
      <c r="S32843" s="108"/>
      <c r="U32843" s="108"/>
      <c r="W32843" s="108"/>
      <c r="Y32843" s="108"/>
      <c r="AA32843" s="108"/>
      <c r="AC32843" s="108"/>
    </row>
    <row r="32844" spans="19:29" x14ac:dyDescent="0.25">
      <c r="S32844" s="110"/>
      <c r="U32844" s="110"/>
      <c r="W32844" s="110"/>
      <c r="Y32844" s="110"/>
      <c r="AA32844" s="110"/>
      <c r="AC32844" s="110"/>
    </row>
    <row r="32845" spans="19:29" x14ac:dyDescent="0.25">
      <c r="S32845" s="110"/>
      <c r="U32845" s="110"/>
      <c r="W32845" s="110"/>
      <c r="Y32845" s="110"/>
      <c r="AA32845" s="110"/>
      <c r="AC32845" s="110"/>
    </row>
    <row r="32846" spans="19:29" x14ac:dyDescent="0.25">
      <c r="S32846" s="110"/>
      <c r="U32846" s="110"/>
      <c r="W32846" s="110"/>
      <c r="Y32846" s="110"/>
      <c r="AA32846" s="110"/>
      <c r="AC32846" s="110"/>
    </row>
    <row r="32847" spans="19:29" x14ac:dyDescent="0.25">
      <c r="S32847" s="110"/>
      <c r="U32847" s="110"/>
      <c r="W32847" s="110"/>
      <c r="Y32847" s="110"/>
      <c r="AA32847" s="110"/>
      <c r="AC32847" s="110"/>
    </row>
    <row r="32848" spans="19:29" x14ac:dyDescent="0.25">
      <c r="S32848" s="111"/>
      <c r="U32848" s="111"/>
      <c r="W32848" s="111"/>
      <c r="Y32848" s="111"/>
      <c r="AA32848" s="111"/>
      <c r="AC32848" s="111"/>
    </row>
    <row r="32849" spans="19:29" x14ac:dyDescent="0.25">
      <c r="S32849" s="107"/>
      <c r="U32849" s="107"/>
      <c r="W32849" s="107"/>
      <c r="Y32849" s="107"/>
      <c r="AA32849" s="107"/>
      <c r="AC32849" s="107"/>
    </row>
    <row r="32850" spans="19:29" x14ac:dyDescent="0.25">
      <c r="S32850" s="108"/>
      <c r="U32850" s="108"/>
      <c r="W32850" s="108"/>
      <c r="Y32850" s="108"/>
      <c r="AA32850" s="108"/>
      <c r="AC32850" s="108"/>
    </row>
    <row r="32851" spans="19:29" x14ac:dyDescent="0.25">
      <c r="S32851" s="108"/>
      <c r="U32851" s="108"/>
      <c r="W32851" s="108"/>
      <c r="Y32851" s="108"/>
      <c r="AA32851" s="108"/>
      <c r="AC32851" s="108"/>
    </row>
    <row r="32852" spans="19:29" x14ac:dyDescent="0.25">
      <c r="S32852" s="109"/>
      <c r="U32852" s="109"/>
      <c r="W32852" s="109"/>
      <c r="Y32852" s="109"/>
      <c r="AA32852" s="109"/>
      <c r="AC32852" s="109"/>
    </row>
    <row r="32853" spans="19:29" x14ac:dyDescent="0.25">
      <c r="S32853" s="108"/>
      <c r="U32853" s="108"/>
      <c r="W32853" s="108"/>
      <c r="Y32853" s="108"/>
      <c r="AA32853" s="108"/>
      <c r="AC32853" s="108"/>
    </row>
    <row r="32854" spans="19:29" x14ac:dyDescent="0.25">
      <c r="S32854" s="108"/>
      <c r="U32854" s="108"/>
      <c r="W32854" s="108"/>
      <c r="Y32854" s="108"/>
      <c r="AA32854" s="108"/>
      <c r="AC32854" s="108"/>
    </row>
    <row r="32855" spans="19:29" x14ac:dyDescent="0.25">
      <c r="S32855" s="109"/>
      <c r="U32855" s="109"/>
      <c r="W32855" s="109"/>
      <c r="Y32855" s="109"/>
      <c r="AA32855" s="109"/>
      <c r="AC32855" s="109"/>
    </row>
    <row r="32856" spans="19:29" x14ac:dyDescent="0.25">
      <c r="S32856" s="108"/>
      <c r="U32856" s="108"/>
      <c r="W32856" s="108"/>
      <c r="Y32856" s="108"/>
      <c r="AA32856" s="108"/>
      <c r="AC32856" s="108"/>
    </row>
    <row r="32857" spans="19:29" x14ac:dyDescent="0.25">
      <c r="S32857" s="109"/>
      <c r="U32857" s="109"/>
      <c r="W32857" s="109"/>
      <c r="Y32857" s="109"/>
      <c r="AA32857" s="109"/>
      <c r="AC32857" s="109"/>
    </row>
    <row r="32858" spans="19:29" x14ac:dyDescent="0.25">
      <c r="S32858" s="108"/>
      <c r="U32858" s="108"/>
      <c r="W32858" s="108"/>
      <c r="Y32858" s="108"/>
      <c r="AA32858" s="108"/>
      <c r="AC32858" s="108"/>
    </row>
    <row r="32859" spans="19:29" x14ac:dyDescent="0.25">
      <c r="S32859" s="108"/>
      <c r="U32859" s="108"/>
      <c r="W32859" s="108"/>
      <c r="Y32859" s="108"/>
      <c r="AA32859" s="108"/>
      <c r="AC32859" s="108"/>
    </row>
    <row r="32860" spans="19:29" x14ac:dyDescent="0.25">
      <c r="S32860" s="108"/>
      <c r="U32860" s="108"/>
      <c r="W32860" s="108"/>
      <c r="Y32860" s="108"/>
      <c r="AA32860" s="108"/>
      <c r="AC32860" s="108"/>
    </row>
    <row r="32861" spans="19:29" x14ac:dyDescent="0.25">
      <c r="S32861" s="110"/>
      <c r="U32861" s="110"/>
      <c r="W32861" s="110"/>
      <c r="Y32861" s="110"/>
      <c r="AA32861" s="110"/>
      <c r="AC32861" s="110"/>
    </row>
    <row r="32862" spans="19:29" x14ac:dyDescent="0.25">
      <c r="S32862" s="110"/>
      <c r="U32862" s="110"/>
      <c r="W32862" s="110"/>
      <c r="Y32862" s="110"/>
      <c r="AA32862" s="110"/>
      <c r="AC32862" s="110"/>
    </row>
    <row r="32863" spans="19:29" x14ac:dyDescent="0.25">
      <c r="S32863" s="110"/>
      <c r="U32863" s="110"/>
      <c r="W32863" s="110"/>
      <c r="Y32863" s="110"/>
      <c r="AA32863" s="110"/>
      <c r="AC32863" s="110"/>
    </row>
    <row r="32864" spans="19:29" x14ac:dyDescent="0.25">
      <c r="S32864" s="110"/>
      <c r="U32864" s="110"/>
      <c r="W32864" s="110"/>
      <c r="Y32864" s="110"/>
      <c r="AA32864" s="110"/>
      <c r="AC32864" s="110"/>
    </row>
    <row r="32865" spans="19:29" x14ac:dyDescent="0.25">
      <c r="S32865" s="111"/>
      <c r="U32865" s="111"/>
      <c r="W32865" s="111"/>
      <c r="Y32865" s="111"/>
      <c r="AA32865" s="111"/>
      <c r="AC32865" s="111"/>
    </row>
    <row r="32866" spans="19:29" x14ac:dyDescent="0.25">
      <c r="S32866" s="107"/>
      <c r="U32866" s="107"/>
      <c r="W32866" s="107"/>
      <c r="Y32866" s="107"/>
      <c r="AA32866" s="107"/>
      <c r="AC32866" s="107"/>
    </row>
    <row r="32867" spans="19:29" x14ac:dyDescent="0.25">
      <c r="S32867" s="108"/>
      <c r="U32867" s="108"/>
      <c r="W32867" s="108"/>
      <c r="Y32867" s="108"/>
      <c r="AA32867" s="108"/>
      <c r="AC32867" s="108"/>
    </row>
    <row r="32868" spans="19:29" x14ac:dyDescent="0.25">
      <c r="S32868" s="108"/>
      <c r="U32868" s="108"/>
      <c r="W32868" s="108"/>
      <c r="Y32868" s="108"/>
      <c r="AA32868" s="108"/>
      <c r="AC32868" s="108"/>
    </row>
    <row r="32869" spans="19:29" x14ac:dyDescent="0.25">
      <c r="S32869" s="109"/>
      <c r="U32869" s="109"/>
      <c r="W32869" s="109"/>
      <c r="Y32869" s="109"/>
      <c r="AA32869" s="109"/>
      <c r="AC32869" s="109"/>
    </row>
    <row r="32870" spans="19:29" x14ac:dyDescent="0.25">
      <c r="S32870" s="108"/>
      <c r="U32870" s="108"/>
      <c r="W32870" s="108"/>
      <c r="Y32870" s="108"/>
      <c r="AA32870" s="108"/>
      <c r="AC32870" s="108"/>
    </row>
    <row r="32871" spans="19:29" x14ac:dyDescent="0.25">
      <c r="S32871" s="108"/>
      <c r="U32871" s="108"/>
      <c r="W32871" s="108"/>
      <c r="Y32871" s="108"/>
      <c r="AA32871" s="108"/>
      <c r="AC32871" s="108"/>
    </row>
    <row r="32872" spans="19:29" x14ac:dyDescent="0.25">
      <c r="S32872" s="109"/>
      <c r="U32872" s="109"/>
      <c r="W32872" s="109"/>
      <c r="Y32872" s="109"/>
      <c r="AA32872" s="109"/>
      <c r="AC32872" s="109"/>
    </row>
    <row r="32873" spans="19:29" x14ac:dyDescent="0.25">
      <c r="S32873" s="108"/>
      <c r="U32873" s="108"/>
      <c r="W32873" s="108"/>
      <c r="Y32873" s="108"/>
      <c r="AA32873" s="108"/>
      <c r="AC32873" s="108"/>
    </row>
    <row r="32874" spans="19:29" x14ac:dyDescent="0.25">
      <c r="S32874" s="109"/>
      <c r="U32874" s="109"/>
      <c r="W32874" s="109"/>
      <c r="Y32874" s="109"/>
      <c r="AA32874" s="109"/>
      <c r="AC32874" s="109"/>
    </row>
    <row r="32875" spans="19:29" x14ac:dyDescent="0.25">
      <c r="S32875" s="108"/>
      <c r="U32875" s="108"/>
      <c r="W32875" s="108"/>
      <c r="Y32875" s="108"/>
      <c r="AA32875" s="108"/>
      <c r="AC32875" s="108"/>
    </row>
    <row r="32876" spans="19:29" x14ac:dyDescent="0.25">
      <c r="S32876" s="108"/>
      <c r="U32876" s="108"/>
      <c r="W32876" s="108"/>
      <c r="Y32876" s="108"/>
      <c r="AA32876" s="108"/>
      <c r="AC32876" s="108"/>
    </row>
    <row r="32877" spans="19:29" x14ac:dyDescent="0.25">
      <c r="S32877" s="108"/>
      <c r="U32877" s="108"/>
      <c r="W32877" s="108"/>
      <c r="Y32877" s="108"/>
      <c r="AA32877" s="108"/>
      <c r="AC32877" s="108"/>
    </row>
    <row r="32878" spans="19:29" x14ac:dyDescent="0.25">
      <c r="S32878" s="110"/>
      <c r="U32878" s="110"/>
      <c r="W32878" s="110"/>
      <c r="Y32878" s="110"/>
      <c r="AA32878" s="110"/>
      <c r="AC32878" s="110"/>
    </row>
    <row r="32879" spans="19:29" x14ac:dyDescent="0.25">
      <c r="S32879" s="110"/>
      <c r="U32879" s="110"/>
      <c r="W32879" s="110"/>
      <c r="Y32879" s="110"/>
      <c r="AA32879" s="110"/>
      <c r="AC32879" s="110"/>
    </row>
    <row r="32880" spans="19:29" x14ac:dyDescent="0.25">
      <c r="S32880" s="110"/>
      <c r="U32880" s="110"/>
      <c r="W32880" s="110"/>
      <c r="Y32880" s="110"/>
      <c r="AA32880" s="110"/>
      <c r="AC32880" s="110"/>
    </row>
    <row r="32881" spans="19:29" x14ac:dyDescent="0.25">
      <c r="S32881" s="110"/>
      <c r="U32881" s="110"/>
      <c r="W32881" s="110"/>
      <c r="Y32881" s="110"/>
      <c r="AA32881" s="110"/>
      <c r="AC32881" s="110"/>
    </row>
    <row r="32882" spans="19:29" x14ac:dyDescent="0.25">
      <c r="S32882" s="111"/>
      <c r="U32882" s="111"/>
      <c r="W32882" s="111"/>
      <c r="Y32882" s="111"/>
      <c r="AA32882" s="111"/>
      <c r="AC32882" s="111"/>
    </row>
    <row r="32883" spans="19:29" x14ac:dyDescent="0.25">
      <c r="S32883" s="107"/>
      <c r="U32883" s="107"/>
      <c r="W32883" s="107"/>
      <c r="Y32883" s="107"/>
      <c r="AA32883" s="107"/>
      <c r="AC32883" s="107"/>
    </row>
    <row r="32884" spans="19:29" x14ac:dyDescent="0.25">
      <c r="S32884" s="108"/>
      <c r="U32884" s="108"/>
      <c r="W32884" s="108"/>
      <c r="Y32884" s="108"/>
      <c r="AA32884" s="108"/>
      <c r="AC32884" s="108"/>
    </row>
    <row r="32885" spans="19:29" x14ac:dyDescent="0.25">
      <c r="S32885" s="108"/>
      <c r="U32885" s="108"/>
      <c r="W32885" s="108"/>
      <c r="Y32885" s="108"/>
      <c r="AA32885" s="108"/>
      <c r="AC32885" s="108"/>
    </row>
    <row r="32886" spans="19:29" x14ac:dyDescent="0.25">
      <c r="S32886" s="109"/>
      <c r="U32886" s="109"/>
      <c r="W32886" s="109"/>
      <c r="Y32886" s="109"/>
      <c r="AA32886" s="109"/>
      <c r="AC32886" s="109"/>
    </row>
    <row r="32887" spans="19:29" x14ac:dyDescent="0.25">
      <c r="S32887" s="108"/>
      <c r="U32887" s="108"/>
      <c r="W32887" s="108"/>
      <c r="Y32887" s="108"/>
      <c r="AA32887" s="108"/>
      <c r="AC32887" s="108"/>
    </row>
    <row r="32888" spans="19:29" x14ac:dyDescent="0.25">
      <c r="S32888" s="108"/>
      <c r="U32888" s="108"/>
      <c r="W32888" s="108"/>
      <c r="Y32888" s="108"/>
      <c r="AA32888" s="108"/>
      <c r="AC32888" s="108"/>
    </row>
    <row r="32889" spans="19:29" x14ac:dyDescent="0.25">
      <c r="S32889" s="109"/>
      <c r="U32889" s="109"/>
      <c r="W32889" s="109"/>
      <c r="Y32889" s="109"/>
      <c r="AA32889" s="109"/>
      <c r="AC32889" s="109"/>
    </row>
    <row r="32890" spans="19:29" x14ac:dyDescent="0.25">
      <c r="S32890" s="108"/>
      <c r="U32890" s="108"/>
      <c r="W32890" s="108"/>
      <c r="Y32890" s="108"/>
      <c r="AA32890" s="108"/>
      <c r="AC32890" s="108"/>
    </row>
    <row r="32891" spans="19:29" x14ac:dyDescent="0.25">
      <c r="S32891" s="109"/>
      <c r="U32891" s="109"/>
      <c r="W32891" s="109"/>
      <c r="Y32891" s="109"/>
      <c r="AA32891" s="109"/>
      <c r="AC32891" s="109"/>
    </row>
    <row r="32892" spans="19:29" x14ac:dyDescent="0.25">
      <c r="S32892" s="108"/>
      <c r="U32892" s="108"/>
      <c r="W32892" s="108"/>
      <c r="Y32892" s="108"/>
      <c r="AA32892" s="108"/>
      <c r="AC32892" s="108"/>
    </row>
    <row r="32893" spans="19:29" x14ac:dyDescent="0.25">
      <c r="S32893" s="108"/>
      <c r="U32893" s="108"/>
      <c r="W32893" s="108"/>
      <c r="Y32893" s="108"/>
      <c r="AA32893" s="108"/>
      <c r="AC32893" s="108"/>
    </row>
    <row r="32894" spans="19:29" x14ac:dyDescent="0.25">
      <c r="S32894" s="108"/>
      <c r="U32894" s="108"/>
      <c r="W32894" s="108"/>
      <c r="Y32894" s="108"/>
      <c r="AA32894" s="108"/>
      <c r="AC32894" s="108"/>
    </row>
    <row r="32895" spans="19:29" x14ac:dyDescent="0.25">
      <c r="S32895" s="110"/>
      <c r="U32895" s="110"/>
      <c r="W32895" s="110"/>
      <c r="Y32895" s="110"/>
      <c r="AA32895" s="110"/>
      <c r="AC32895" s="110"/>
    </row>
    <row r="32896" spans="19:29" x14ac:dyDescent="0.25">
      <c r="S32896" s="110"/>
      <c r="U32896" s="110"/>
      <c r="W32896" s="110"/>
      <c r="Y32896" s="110"/>
      <c r="AA32896" s="110"/>
      <c r="AC32896" s="110"/>
    </row>
    <row r="32897" spans="19:29" x14ac:dyDescent="0.25">
      <c r="S32897" s="110"/>
      <c r="U32897" s="110"/>
      <c r="W32897" s="110"/>
      <c r="Y32897" s="110"/>
      <c r="AA32897" s="110"/>
      <c r="AC32897" s="110"/>
    </row>
    <row r="32898" spans="19:29" x14ac:dyDescent="0.25">
      <c r="S32898" s="110"/>
      <c r="U32898" s="110"/>
      <c r="W32898" s="110"/>
      <c r="Y32898" s="110"/>
      <c r="AA32898" s="110"/>
      <c r="AC32898" s="110"/>
    </row>
    <row r="32899" spans="19:29" x14ac:dyDescent="0.25">
      <c r="S32899" s="111"/>
      <c r="U32899" s="111"/>
      <c r="W32899" s="111"/>
      <c r="Y32899" s="111"/>
      <c r="AA32899" s="111"/>
      <c r="AC32899" s="111"/>
    </row>
    <row r="32900" spans="19:29" x14ac:dyDescent="0.25">
      <c r="S32900" s="107"/>
      <c r="U32900" s="107"/>
      <c r="W32900" s="107"/>
      <c r="Y32900" s="107"/>
      <c r="AA32900" s="107"/>
      <c r="AC32900" s="107"/>
    </row>
    <row r="32901" spans="19:29" x14ac:dyDescent="0.25">
      <c r="S32901" s="108"/>
      <c r="U32901" s="108"/>
      <c r="W32901" s="108"/>
      <c r="Y32901" s="108"/>
      <c r="AA32901" s="108"/>
      <c r="AC32901" s="108"/>
    </row>
    <row r="32902" spans="19:29" x14ac:dyDescent="0.25">
      <c r="S32902" s="108"/>
      <c r="U32902" s="108"/>
      <c r="W32902" s="108"/>
      <c r="Y32902" s="108"/>
      <c r="AA32902" s="108"/>
      <c r="AC32902" s="108"/>
    </row>
    <row r="32903" spans="19:29" x14ac:dyDescent="0.25">
      <c r="S32903" s="109"/>
      <c r="U32903" s="109"/>
      <c r="W32903" s="109"/>
      <c r="Y32903" s="109"/>
      <c r="AA32903" s="109"/>
      <c r="AC32903" s="109"/>
    </row>
    <row r="32904" spans="19:29" x14ac:dyDescent="0.25">
      <c r="S32904" s="108"/>
      <c r="U32904" s="108"/>
      <c r="W32904" s="108"/>
      <c r="Y32904" s="108"/>
      <c r="AA32904" s="108"/>
      <c r="AC32904" s="108"/>
    </row>
    <row r="32905" spans="19:29" x14ac:dyDescent="0.25">
      <c r="S32905" s="108"/>
      <c r="U32905" s="108"/>
      <c r="W32905" s="108"/>
      <c r="Y32905" s="108"/>
      <c r="AA32905" s="108"/>
      <c r="AC32905" s="108"/>
    </row>
    <row r="32906" spans="19:29" x14ac:dyDescent="0.25">
      <c r="S32906" s="109"/>
      <c r="U32906" s="109"/>
      <c r="W32906" s="109"/>
      <c r="Y32906" s="109"/>
      <c r="AA32906" s="109"/>
      <c r="AC32906" s="109"/>
    </row>
    <row r="32907" spans="19:29" x14ac:dyDescent="0.25">
      <c r="S32907" s="108"/>
      <c r="U32907" s="108"/>
      <c r="W32907" s="108"/>
      <c r="Y32907" s="108"/>
      <c r="AA32907" s="108"/>
      <c r="AC32907" s="108"/>
    </row>
    <row r="32908" spans="19:29" x14ac:dyDescent="0.25">
      <c r="S32908" s="109"/>
      <c r="U32908" s="109"/>
      <c r="W32908" s="109"/>
      <c r="Y32908" s="109"/>
      <c r="AA32908" s="109"/>
      <c r="AC32908" s="109"/>
    </row>
    <row r="32909" spans="19:29" x14ac:dyDescent="0.25">
      <c r="S32909" s="108"/>
      <c r="U32909" s="108"/>
      <c r="W32909" s="108"/>
      <c r="Y32909" s="108"/>
      <c r="AA32909" s="108"/>
      <c r="AC32909" s="108"/>
    </row>
    <row r="32910" spans="19:29" x14ac:dyDescent="0.25">
      <c r="S32910" s="108"/>
      <c r="U32910" s="108"/>
      <c r="W32910" s="108"/>
      <c r="Y32910" s="108"/>
      <c r="AA32910" s="108"/>
      <c r="AC32910" s="108"/>
    </row>
    <row r="32911" spans="19:29" x14ac:dyDescent="0.25">
      <c r="S32911" s="108"/>
      <c r="U32911" s="108"/>
      <c r="W32911" s="108"/>
      <c r="Y32911" s="108"/>
      <c r="AA32911" s="108"/>
      <c r="AC32911" s="108"/>
    </row>
    <row r="32912" spans="19:29" x14ac:dyDescent="0.25">
      <c r="S32912" s="110"/>
      <c r="U32912" s="110"/>
      <c r="W32912" s="110"/>
      <c r="Y32912" s="110"/>
      <c r="AA32912" s="110"/>
      <c r="AC32912" s="110"/>
    </row>
    <row r="32913" spans="19:29" x14ac:dyDescent="0.25">
      <c r="S32913" s="110"/>
      <c r="U32913" s="110"/>
      <c r="W32913" s="110"/>
      <c r="Y32913" s="110"/>
      <c r="AA32913" s="110"/>
      <c r="AC32913" s="110"/>
    </row>
    <row r="32914" spans="19:29" x14ac:dyDescent="0.25">
      <c r="S32914" s="110"/>
      <c r="U32914" s="110"/>
      <c r="W32914" s="110"/>
      <c r="Y32914" s="110"/>
      <c r="AA32914" s="110"/>
      <c r="AC32914" s="110"/>
    </row>
    <row r="32915" spans="19:29" x14ac:dyDescent="0.25">
      <c r="S32915" s="110"/>
      <c r="U32915" s="110"/>
      <c r="W32915" s="110"/>
      <c r="Y32915" s="110"/>
      <c r="AA32915" s="110"/>
      <c r="AC32915" s="110"/>
    </row>
    <row r="32916" spans="19:29" x14ac:dyDescent="0.25">
      <c r="S32916" s="111"/>
      <c r="U32916" s="111"/>
      <c r="W32916" s="111"/>
      <c r="Y32916" s="111"/>
      <c r="AA32916" s="111"/>
      <c r="AC32916" s="111"/>
    </row>
    <row r="32917" spans="19:29" x14ac:dyDescent="0.25">
      <c r="S32917" s="107"/>
      <c r="U32917" s="107"/>
      <c r="W32917" s="107"/>
      <c r="Y32917" s="107"/>
      <c r="AA32917" s="107"/>
      <c r="AC32917" s="107"/>
    </row>
    <row r="32918" spans="19:29" x14ac:dyDescent="0.25">
      <c r="S32918" s="108"/>
      <c r="U32918" s="108"/>
      <c r="W32918" s="108"/>
      <c r="Y32918" s="108"/>
      <c r="AA32918" s="108"/>
      <c r="AC32918" s="108"/>
    </row>
    <row r="32919" spans="19:29" x14ac:dyDescent="0.25">
      <c r="S32919" s="108"/>
      <c r="U32919" s="108"/>
      <c r="W32919" s="108"/>
      <c r="Y32919" s="108"/>
      <c r="AA32919" s="108"/>
      <c r="AC32919" s="108"/>
    </row>
    <row r="32920" spans="19:29" x14ac:dyDescent="0.25">
      <c r="S32920" s="109"/>
      <c r="U32920" s="109"/>
      <c r="W32920" s="109"/>
      <c r="Y32920" s="109"/>
      <c r="AA32920" s="109"/>
      <c r="AC32920" s="109"/>
    </row>
    <row r="32921" spans="19:29" x14ac:dyDescent="0.25">
      <c r="S32921" s="108"/>
      <c r="U32921" s="108"/>
      <c r="W32921" s="108"/>
      <c r="Y32921" s="108"/>
      <c r="AA32921" s="108"/>
      <c r="AC32921" s="108"/>
    </row>
    <row r="32922" spans="19:29" x14ac:dyDescent="0.25">
      <c r="S32922" s="108"/>
      <c r="U32922" s="108"/>
      <c r="W32922" s="108"/>
      <c r="Y32922" s="108"/>
      <c r="AA32922" s="108"/>
      <c r="AC32922" s="108"/>
    </row>
    <row r="32923" spans="19:29" x14ac:dyDescent="0.25">
      <c r="S32923" s="109"/>
      <c r="U32923" s="109"/>
      <c r="W32923" s="109"/>
      <c r="Y32923" s="109"/>
      <c r="AA32923" s="109"/>
      <c r="AC32923" s="109"/>
    </row>
    <row r="32924" spans="19:29" x14ac:dyDescent="0.25">
      <c r="S32924" s="108"/>
      <c r="U32924" s="108"/>
      <c r="W32924" s="108"/>
      <c r="Y32924" s="108"/>
      <c r="AA32924" s="108"/>
      <c r="AC32924" s="108"/>
    </row>
    <row r="32925" spans="19:29" x14ac:dyDescent="0.25">
      <c r="S32925" s="109"/>
      <c r="U32925" s="109"/>
      <c r="W32925" s="109"/>
      <c r="Y32925" s="109"/>
      <c r="AA32925" s="109"/>
      <c r="AC32925" s="109"/>
    </row>
    <row r="32926" spans="19:29" x14ac:dyDescent="0.25">
      <c r="S32926" s="108"/>
      <c r="U32926" s="108"/>
      <c r="W32926" s="108"/>
      <c r="Y32926" s="108"/>
      <c r="AA32926" s="108"/>
      <c r="AC32926" s="108"/>
    </row>
    <row r="32927" spans="19:29" x14ac:dyDescent="0.25">
      <c r="S32927" s="108"/>
      <c r="U32927" s="108"/>
      <c r="W32927" s="108"/>
      <c r="Y32927" s="108"/>
      <c r="AA32927" s="108"/>
      <c r="AC32927" s="108"/>
    </row>
    <row r="32928" spans="19:29" x14ac:dyDescent="0.25">
      <c r="S32928" s="108"/>
      <c r="U32928" s="108"/>
      <c r="W32928" s="108"/>
      <c r="Y32928" s="108"/>
      <c r="AA32928" s="108"/>
      <c r="AC32928" s="108"/>
    </row>
    <row r="32929" spans="19:29" x14ac:dyDescent="0.25">
      <c r="S32929" s="110"/>
      <c r="U32929" s="110"/>
      <c r="W32929" s="110"/>
      <c r="Y32929" s="110"/>
      <c r="AA32929" s="110"/>
      <c r="AC32929" s="110"/>
    </row>
    <row r="32930" spans="19:29" x14ac:dyDescent="0.25">
      <c r="S32930" s="110"/>
      <c r="U32930" s="110"/>
      <c r="W32930" s="110"/>
      <c r="Y32930" s="110"/>
      <c r="AA32930" s="110"/>
      <c r="AC32930" s="110"/>
    </row>
    <row r="32931" spans="19:29" x14ac:dyDescent="0.25">
      <c r="S32931" s="110"/>
      <c r="U32931" s="110"/>
      <c r="W32931" s="110"/>
      <c r="Y32931" s="110"/>
      <c r="AA32931" s="110"/>
      <c r="AC32931" s="110"/>
    </row>
    <row r="32932" spans="19:29" x14ac:dyDescent="0.25">
      <c r="S32932" s="110"/>
      <c r="U32932" s="110"/>
      <c r="W32932" s="110"/>
      <c r="Y32932" s="110"/>
      <c r="AA32932" s="110"/>
      <c r="AC32932" s="110"/>
    </row>
    <row r="32933" spans="19:29" x14ac:dyDescent="0.25">
      <c r="S32933" s="111"/>
      <c r="U32933" s="111"/>
      <c r="W32933" s="111"/>
      <c r="Y32933" s="111"/>
      <c r="AA32933" s="111"/>
      <c r="AC32933" s="111"/>
    </row>
    <row r="32934" spans="19:29" x14ac:dyDescent="0.25">
      <c r="S32934" s="107"/>
      <c r="U32934" s="107"/>
      <c r="W32934" s="107"/>
      <c r="Y32934" s="107"/>
      <c r="AA32934" s="107"/>
      <c r="AC32934" s="107"/>
    </row>
    <row r="32935" spans="19:29" x14ac:dyDescent="0.25">
      <c r="S32935" s="108"/>
      <c r="U32935" s="108"/>
      <c r="W32935" s="108"/>
      <c r="Y32935" s="108"/>
      <c r="AA32935" s="108"/>
      <c r="AC32935" s="108"/>
    </row>
    <row r="32936" spans="19:29" x14ac:dyDescent="0.25">
      <c r="S32936" s="108"/>
      <c r="U32936" s="108"/>
      <c r="W32936" s="108"/>
      <c r="Y32936" s="108"/>
      <c r="AA32936" s="108"/>
      <c r="AC32936" s="108"/>
    </row>
    <row r="32937" spans="19:29" x14ac:dyDescent="0.25">
      <c r="S32937" s="109"/>
      <c r="U32937" s="109"/>
      <c r="W32937" s="109"/>
      <c r="Y32937" s="109"/>
      <c r="AA32937" s="109"/>
      <c r="AC32937" s="109"/>
    </row>
    <row r="32938" spans="19:29" x14ac:dyDescent="0.25">
      <c r="S32938" s="108"/>
      <c r="U32938" s="108"/>
      <c r="W32938" s="108"/>
      <c r="Y32938" s="108"/>
      <c r="AA32938" s="108"/>
      <c r="AC32938" s="108"/>
    </row>
    <row r="32939" spans="19:29" x14ac:dyDescent="0.25">
      <c r="S32939" s="108"/>
      <c r="U32939" s="108"/>
      <c r="W32939" s="108"/>
      <c r="Y32939" s="108"/>
      <c r="AA32939" s="108"/>
      <c r="AC32939" s="108"/>
    </row>
    <row r="32940" spans="19:29" x14ac:dyDescent="0.25">
      <c r="S32940" s="109"/>
      <c r="U32940" s="109"/>
      <c r="W32940" s="109"/>
      <c r="Y32940" s="109"/>
      <c r="AA32940" s="109"/>
      <c r="AC32940" s="109"/>
    </row>
    <row r="32941" spans="19:29" x14ac:dyDescent="0.25">
      <c r="S32941" s="108"/>
      <c r="U32941" s="108"/>
      <c r="W32941" s="108"/>
      <c r="Y32941" s="108"/>
      <c r="AA32941" s="108"/>
      <c r="AC32941" s="108"/>
    </row>
    <row r="32942" spans="19:29" x14ac:dyDescent="0.25">
      <c r="S32942" s="109"/>
      <c r="U32942" s="109"/>
      <c r="W32942" s="109"/>
      <c r="Y32942" s="109"/>
      <c r="AA32942" s="109"/>
      <c r="AC32942" s="109"/>
    </row>
    <row r="32943" spans="19:29" x14ac:dyDescent="0.25">
      <c r="S32943" s="108"/>
      <c r="U32943" s="108"/>
      <c r="W32943" s="108"/>
      <c r="Y32943" s="108"/>
      <c r="AA32943" s="108"/>
      <c r="AC32943" s="108"/>
    </row>
    <row r="32944" spans="19:29" x14ac:dyDescent="0.25">
      <c r="S32944" s="108"/>
      <c r="U32944" s="108"/>
      <c r="W32944" s="108"/>
      <c r="Y32944" s="108"/>
      <c r="AA32944" s="108"/>
      <c r="AC32944" s="108"/>
    </row>
    <row r="32945" spans="19:29" x14ac:dyDescent="0.25">
      <c r="S32945" s="108"/>
      <c r="U32945" s="108"/>
      <c r="W32945" s="108"/>
      <c r="Y32945" s="108"/>
      <c r="AA32945" s="108"/>
      <c r="AC32945" s="108"/>
    </row>
    <row r="32946" spans="19:29" x14ac:dyDescent="0.25">
      <c r="S32946" s="110"/>
      <c r="U32946" s="110"/>
      <c r="W32946" s="110"/>
      <c r="Y32946" s="110"/>
      <c r="AA32946" s="110"/>
      <c r="AC32946" s="110"/>
    </row>
    <row r="32947" spans="19:29" x14ac:dyDescent="0.25">
      <c r="S32947" s="110"/>
      <c r="U32947" s="110"/>
      <c r="W32947" s="110"/>
      <c r="Y32947" s="110"/>
      <c r="AA32947" s="110"/>
      <c r="AC32947" s="110"/>
    </row>
    <row r="32948" spans="19:29" x14ac:dyDescent="0.25">
      <c r="S32948" s="110"/>
      <c r="U32948" s="110"/>
      <c r="W32948" s="110"/>
      <c r="Y32948" s="110"/>
      <c r="AA32948" s="110"/>
      <c r="AC32948" s="110"/>
    </row>
    <row r="32949" spans="19:29" x14ac:dyDescent="0.25">
      <c r="S32949" s="110"/>
      <c r="U32949" s="110"/>
      <c r="W32949" s="110"/>
      <c r="Y32949" s="110"/>
      <c r="AA32949" s="110"/>
      <c r="AC32949" s="110"/>
    </row>
    <row r="32950" spans="19:29" x14ac:dyDescent="0.25">
      <c r="S32950" s="111"/>
      <c r="U32950" s="111"/>
      <c r="W32950" s="111"/>
      <c r="Y32950" s="111"/>
      <c r="AA32950" s="111"/>
      <c r="AC32950" s="111"/>
    </row>
    <row r="32951" spans="19:29" x14ac:dyDescent="0.25">
      <c r="S32951" s="107"/>
      <c r="U32951" s="107"/>
      <c r="W32951" s="107"/>
      <c r="Y32951" s="107"/>
      <c r="AA32951" s="107"/>
      <c r="AC32951" s="107"/>
    </row>
    <row r="32952" spans="19:29" x14ac:dyDescent="0.25">
      <c r="S32952" s="108"/>
      <c r="U32952" s="108"/>
      <c r="W32952" s="108"/>
      <c r="Y32952" s="108"/>
      <c r="AA32952" s="108"/>
      <c r="AC32952" s="108"/>
    </row>
    <row r="32953" spans="19:29" x14ac:dyDescent="0.25">
      <c r="S32953" s="108"/>
      <c r="U32953" s="108"/>
      <c r="W32953" s="108"/>
      <c r="Y32953" s="108"/>
      <c r="AA32953" s="108"/>
      <c r="AC32953" s="108"/>
    </row>
    <row r="32954" spans="19:29" x14ac:dyDescent="0.25">
      <c r="S32954" s="109"/>
      <c r="U32954" s="109"/>
      <c r="W32954" s="109"/>
      <c r="Y32954" s="109"/>
      <c r="AA32954" s="109"/>
      <c r="AC32954" s="109"/>
    </row>
    <row r="32955" spans="19:29" x14ac:dyDescent="0.25">
      <c r="S32955" s="108"/>
      <c r="U32955" s="108"/>
      <c r="W32955" s="108"/>
      <c r="Y32955" s="108"/>
      <c r="AA32955" s="108"/>
      <c r="AC32955" s="108"/>
    </row>
    <row r="32956" spans="19:29" x14ac:dyDescent="0.25">
      <c r="S32956" s="108"/>
      <c r="U32956" s="108"/>
      <c r="W32956" s="108"/>
      <c r="Y32956" s="108"/>
      <c r="AA32956" s="108"/>
      <c r="AC32956" s="108"/>
    </row>
    <row r="32957" spans="19:29" x14ac:dyDescent="0.25">
      <c r="S32957" s="109"/>
      <c r="U32957" s="109"/>
      <c r="W32957" s="109"/>
      <c r="Y32957" s="109"/>
      <c r="AA32957" s="109"/>
      <c r="AC32957" s="109"/>
    </row>
    <row r="32958" spans="19:29" x14ac:dyDescent="0.25">
      <c r="S32958" s="108"/>
      <c r="U32958" s="108"/>
      <c r="W32958" s="108"/>
      <c r="Y32958" s="108"/>
      <c r="AA32958" s="108"/>
      <c r="AC32958" s="108"/>
    </row>
    <row r="32959" spans="19:29" x14ac:dyDescent="0.25">
      <c r="S32959" s="109"/>
      <c r="U32959" s="109"/>
      <c r="W32959" s="109"/>
      <c r="Y32959" s="109"/>
      <c r="AA32959" s="109"/>
      <c r="AC32959" s="109"/>
    </row>
    <row r="32960" spans="19:29" x14ac:dyDescent="0.25">
      <c r="S32960" s="108"/>
      <c r="U32960" s="108"/>
      <c r="W32960" s="108"/>
      <c r="Y32960" s="108"/>
      <c r="AA32960" s="108"/>
      <c r="AC32960" s="108"/>
    </row>
    <row r="32961" spans="19:29" x14ac:dyDescent="0.25">
      <c r="S32961" s="108"/>
      <c r="U32961" s="108"/>
      <c r="W32961" s="108"/>
      <c r="Y32961" s="108"/>
      <c r="AA32961" s="108"/>
      <c r="AC32961" s="108"/>
    </row>
    <row r="32962" spans="19:29" x14ac:dyDescent="0.25">
      <c r="S32962" s="108"/>
      <c r="U32962" s="108"/>
      <c r="W32962" s="108"/>
      <c r="Y32962" s="108"/>
      <c r="AA32962" s="108"/>
      <c r="AC32962" s="108"/>
    </row>
    <row r="32963" spans="19:29" x14ac:dyDescent="0.25">
      <c r="S32963" s="110"/>
      <c r="U32963" s="110"/>
      <c r="W32963" s="110"/>
      <c r="Y32963" s="110"/>
      <c r="AA32963" s="110"/>
      <c r="AC32963" s="110"/>
    </row>
    <row r="32964" spans="19:29" x14ac:dyDescent="0.25">
      <c r="S32964" s="110"/>
      <c r="U32964" s="110"/>
      <c r="W32964" s="110"/>
      <c r="Y32964" s="110"/>
      <c r="AA32964" s="110"/>
      <c r="AC32964" s="110"/>
    </row>
    <row r="32965" spans="19:29" x14ac:dyDescent="0.25">
      <c r="S32965" s="110"/>
      <c r="U32965" s="110"/>
      <c r="W32965" s="110"/>
      <c r="Y32965" s="110"/>
      <c r="AA32965" s="110"/>
      <c r="AC32965" s="110"/>
    </row>
    <row r="32966" spans="19:29" x14ac:dyDescent="0.25">
      <c r="S32966" s="110"/>
      <c r="U32966" s="110"/>
      <c r="W32966" s="110"/>
      <c r="Y32966" s="110"/>
      <c r="AA32966" s="110"/>
      <c r="AC32966" s="110"/>
    </row>
    <row r="32967" spans="19:29" x14ac:dyDescent="0.25">
      <c r="S32967" s="111"/>
      <c r="U32967" s="111"/>
      <c r="W32967" s="111"/>
      <c r="Y32967" s="111"/>
      <c r="AA32967" s="111"/>
      <c r="AC32967" s="111"/>
    </row>
    <row r="32968" spans="19:29" x14ac:dyDescent="0.25">
      <c r="S32968" s="107"/>
      <c r="U32968" s="107"/>
      <c r="W32968" s="107"/>
      <c r="Y32968" s="107"/>
      <c r="AA32968" s="107"/>
      <c r="AC32968" s="107"/>
    </row>
    <row r="32969" spans="19:29" x14ac:dyDescent="0.25">
      <c r="S32969" s="108"/>
      <c r="U32969" s="108"/>
      <c r="W32969" s="108"/>
      <c r="Y32969" s="108"/>
      <c r="AA32969" s="108"/>
      <c r="AC32969" s="108"/>
    </row>
    <row r="32970" spans="19:29" x14ac:dyDescent="0.25">
      <c r="S32970" s="108"/>
      <c r="U32970" s="108"/>
      <c r="W32970" s="108"/>
      <c r="Y32970" s="108"/>
      <c r="AA32970" s="108"/>
      <c r="AC32970" s="108"/>
    </row>
    <row r="32971" spans="19:29" x14ac:dyDescent="0.25">
      <c r="S32971" s="109"/>
      <c r="U32971" s="109"/>
      <c r="W32971" s="109"/>
      <c r="Y32971" s="109"/>
      <c r="AA32971" s="109"/>
      <c r="AC32971" s="109"/>
    </row>
    <row r="32972" spans="19:29" x14ac:dyDescent="0.25">
      <c r="S32972" s="108"/>
      <c r="U32972" s="108"/>
      <c r="W32972" s="108"/>
      <c r="Y32972" s="108"/>
      <c r="AA32972" s="108"/>
      <c r="AC32972" s="108"/>
    </row>
    <row r="32973" spans="19:29" x14ac:dyDescent="0.25">
      <c r="S32973" s="108"/>
      <c r="U32973" s="108"/>
      <c r="W32973" s="108"/>
      <c r="Y32973" s="108"/>
      <c r="AA32973" s="108"/>
      <c r="AC32973" s="108"/>
    </row>
    <row r="32974" spans="19:29" x14ac:dyDescent="0.25">
      <c r="S32974" s="109"/>
      <c r="U32974" s="109"/>
      <c r="W32974" s="109"/>
      <c r="Y32974" s="109"/>
      <c r="AA32974" s="109"/>
      <c r="AC32974" s="109"/>
    </row>
    <row r="32975" spans="19:29" x14ac:dyDescent="0.25">
      <c r="S32975" s="108"/>
      <c r="U32975" s="108"/>
      <c r="W32975" s="108"/>
      <c r="Y32975" s="108"/>
      <c r="AA32975" s="108"/>
      <c r="AC32975" s="108"/>
    </row>
    <row r="32976" spans="19:29" x14ac:dyDescent="0.25">
      <c r="S32976" s="109"/>
      <c r="U32976" s="109"/>
      <c r="W32976" s="109"/>
      <c r="Y32976" s="109"/>
      <c r="AA32976" s="109"/>
      <c r="AC32976" s="109"/>
    </row>
    <row r="32977" spans="19:29" x14ac:dyDescent="0.25">
      <c r="S32977" s="108"/>
      <c r="U32977" s="108"/>
      <c r="W32977" s="108"/>
      <c r="Y32977" s="108"/>
      <c r="AA32977" s="108"/>
      <c r="AC32977" s="108"/>
    </row>
    <row r="32978" spans="19:29" x14ac:dyDescent="0.25">
      <c r="S32978" s="108"/>
      <c r="U32978" s="108"/>
      <c r="W32978" s="108"/>
      <c r="Y32978" s="108"/>
      <c r="AA32978" s="108"/>
      <c r="AC32978" s="108"/>
    </row>
    <row r="32979" spans="19:29" x14ac:dyDescent="0.25">
      <c r="S32979" s="108"/>
      <c r="U32979" s="108"/>
      <c r="W32979" s="108"/>
      <c r="Y32979" s="108"/>
      <c r="AA32979" s="108"/>
      <c r="AC32979" s="108"/>
    </row>
    <row r="32980" spans="19:29" x14ac:dyDescent="0.25">
      <c r="S32980" s="110"/>
      <c r="U32980" s="110"/>
      <c r="W32980" s="110"/>
      <c r="Y32980" s="110"/>
      <c r="AA32980" s="110"/>
      <c r="AC32980" s="110"/>
    </row>
    <row r="32981" spans="19:29" x14ac:dyDescent="0.25">
      <c r="S32981" s="110"/>
      <c r="U32981" s="110"/>
      <c r="W32981" s="110"/>
      <c r="Y32981" s="110"/>
      <c r="AA32981" s="110"/>
      <c r="AC32981" s="110"/>
    </row>
    <row r="32982" spans="19:29" x14ac:dyDescent="0.25">
      <c r="S32982" s="110"/>
      <c r="U32982" s="110"/>
      <c r="W32982" s="110"/>
      <c r="Y32982" s="110"/>
      <c r="AA32982" s="110"/>
      <c r="AC32982" s="110"/>
    </row>
    <row r="32983" spans="19:29" x14ac:dyDescent="0.25">
      <c r="S32983" s="110"/>
      <c r="U32983" s="110"/>
      <c r="W32983" s="110"/>
      <c r="Y32983" s="110"/>
      <c r="AA32983" s="110"/>
      <c r="AC32983" s="110"/>
    </row>
    <row r="32984" spans="19:29" x14ac:dyDescent="0.25">
      <c r="S32984" s="111"/>
      <c r="U32984" s="111"/>
      <c r="W32984" s="111"/>
      <c r="Y32984" s="111"/>
      <c r="AA32984" s="111"/>
      <c r="AC32984" s="111"/>
    </row>
    <row r="32985" spans="19:29" x14ac:dyDescent="0.25">
      <c r="S32985" s="107"/>
      <c r="U32985" s="107"/>
      <c r="W32985" s="107"/>
      <c r="Y32985" s="107"/>
      <c r="AA32985" s="107"/>
      <c r="AC32985" s="107"/>
    </row>
    <row r="32986" spans="19:29" x14ac:dyDescent="0.25">
      <c r="S32986" s="108"/>
      <c r="U32986" s="108"/>
      <c r="W32986" s="108"/>
      <c r="Y32986" s="108"/>
      <c r="AA32986" s="108"/>
      <c r="AC32986" s="108"/>
    </row>
    <row r="32987" spans="19:29" x14ac:dyDescent="0.25">
      <c r="S32987" s="108"/>
      <c r="U32987" s="108"/>
      <c r="W32987" s="108"/>
      <c r="Y32987" s="108"/>
      <c r="AA32987" s="108"/>
      <c r="AC32987" s="108"/>
    </row>
    <row r="32988" spans="19:29" x14ac:dyDescent="0.25">
      <c r="S32988" s="109"/>
      <c r="U32988" s="109"/>
      <c r="W32988" s="109"/>
      <c r="Y32988" s="109"/>
      <c r="AA32988" s="109"/>
      <c r="AC32988" s="109"/>
    </row>
    <row r="32989" spans="19:29" x14ac:dyDescent="0.25">
      <c r="S32989" s="108"/>
      <c r="U32989" s="108"/>
      <c r="W32989" s="108"/>
      <c r="Y32989" s="108"/>
      <c r="AA32989" s="108"/>
      <c r="AC32989" s="108"/>
    </row>
    <row r="32990" spans="19:29" x14ac:dyDescent="0.25">
      <c r="S32990" s="108"/>
      <c r="U32990" s="108"/>
      <c r="W32990" s="108"/>
      <c r="Y32990" s="108"/>
      <c r="AA32990" s="108"/>
      <c r="AC32990" s="108"/>
    </row>
    <row r="32991" spans="19:29" x14ac:dyDescent="0.25">
      <c r="S32991" s="109"/>
      <c r="U32991" s="109"/>
      <c r="W32991" s="109"/>
      <c r="Y32991" s="109"/>
      <c r="AA32991" s="109"/>
      <c r="AC32991" s="109"/>
    </row>
    <row r="32992" spans="19:29" x14ac:dyDescent="0.25">
      <c r="S32992" s="108"/>
      <c r="U32992" s="108"/>
      <c r="W32992" s="108"/>
      <c r="Y32992" s="108"/>
      <c r="AA32992" s="108"/>
      <c r="AC32992" s="108"/>
    </row>
    <row r="32993" spans="19:29" x14ac:dyDescent="0.25">
      <c r="S32993" s="109"/>
      <c r="U32993" s="109"/>
      <c r="W32993" s="109"/>
      <c r="Y32993" s="109"/>
      <c r="AA32993" s="109"/>
      <c r="AC32993" s="109"/>
    </row>
    <row r="32994" spans="19:29" x14ac:dyDescent="0.25">
      <c r="S32994" s="108"/>
      <c r="U32994" s="108"/>
      <c r="W32994" s="108"/>
      <c r="Y32994" s="108"/>
      <c r="AA32994" s="108"/>
      <c r="AC32994" s="108"/>
    </row>
    <row r="32995" spans="19:29" x14ac:dyDescent="0.25">
      <c r="S32995" s="108"/>
      <c r="U32995" s="108"/>
      <c r="W32995" s="108"/>
      <c r="Y32995" s="108"/>
      <c r="AA32995" s="108"/>
      <c r="AC32995" s="108"/>
    </row>
    <row r="32996" spans="19:29" x14ac:dyDescent="0.25">
      <c r="S32996" s="108"/>
      <c r="U32996" s="108"/>
      <c r="W32996" s="108"/>
      <c r="Y32996" s="108"/>
      <c r="AA32996" s="108"/>
      <c r="AC32996" s="108"/>
    </row>
    <row r="32997" spans="19:29" x14ac:dyDescent="0.25">
      <c r="S32997" s="110"/>
      <c r="U32997" s="110"/>
      <c r="W32997" s="110"/>
      <c r="Y32997" s="110"/>
      <c r="AA32997" s="110"/>
      <c r="AC32997" s="110"/>
    </row>
    <row r="32998" spans="19:29" x14ac:dyDescent="0.25">
      <c r="S32998" s="110"/>
      <c r="U32998" s="110"/>
      <c r="W32998" s="110"/>
      <c r="Y32998" s="110"/>
      <c r="AA32998" s="110"/>
      <c r="AC32998" s="110"/>
    </row>
    <row r="32999" spans="19:29" x14ac:dyDescent="0.25">
      <c r="S32999" s="110"/>
      <c r="U32999" s="110"/>
      <c r="W32999" s="110"/>
      <c r="Y32999" s="110"/>
      <c r="AA32999" s="110"/>
      <c r="AC32999" s="110"/>
    </row>
    <row r="33000" spans="19:29" x14ac:dyDescent="0.25">
      <c r="S33000" s="110"/>
      <c r="U33000" s="110"/>
      <c r="W33000" s="110"/>
      <c r="Y33000" s="110"/>
      <c r="AA33000" s="110"/>
      <c r="AC33000" s="110"/>
    </row>
    <row r="33001" spans="19:29" x14ac:dyDescent="0.25">
      <c r="S33001" s="111"/>
      <c r="U33001" s="111"/>
      <c r="W33001" s="111"/>
      <c r="Y33001" s="111"/>
      <c r="AA33001" s="111"/>
      <c r="AC33001" s="111"/>
    </row>
    <row r="33002" spans="19:29" x14ac:dyDescent="0.25">
      <c r="S33002" s="107"/>
      <c r="U33002" s="107"/>
      <c r="W33002" s="107"/>
      <c r="Y33002" s="107"/>
      <c r="AA33002" s="107"/>
      <c r="AC33002" s="107"/>
    </row>
    <row r="33003" spans="19:29" x14ac:dyDescent="0.25">
      <c r="S33003" s="108"/>
      <c r="U33003" s="108"/>
      <c r="W33003" s="108"/>
      <c r="Y33003" s="108"/>
      <c r="AA33003" s="108"/>
      <c r="AC33003" s="108"/>
    </row>
    <row r="33004" spans="19:29" x14ac:dyDescent="0.25">
      <c r="S33004" s="108"/>
      <c r="U33004" s="108"/>
      <c r="W33004" s="108"/>
      <c r="Y33004" s="108"/>
      <c r="AA33004" s="108"/>
      <c r="AC33004" s="108"/>
    </row>
    <row r="33005" spans="19:29" x14ac:dyDescent="0.25">
      <c r="S33005" s="109"/>
      <c r="U33005" s="109"/>
      <c r="W33005" s="109"/>
      <c r="Y33005" s="109"/>
      <c r="AA33005" s="109"/>
      <c r="AC33005" s="109"/>
    </row>
    <row r="33006" spans="19:29" x14ac:dyDescent="0.25">
      <c r="S33006" s="108"/>
      <c r="U33006" s="108"/>
      <c r="W33006" s="108"/>
      <c r="Y33006" s="108"/>
      <c r="AA33006" s="108"/>
      <c r="AC33006" s="108"/>
    </row>
    <row r="33007" spans="19:29" x14ac:dyDescent="0.25">
      <c r="S33007" s="108"/>
      <c r="U33007" s="108"/>
      <c r="W33007" s="108"/>
      <c r="Y33007" s="108"/>
      <c r="AA33007" s="108"/>
      <c r="AC33007" s="108"/>
    </row>
    <row r="33008" spans="19:29" x14ac:dyDescent="0.25">
      <c r="S33008" s="109"/>
      <c r="U33008" s="109"/>
      <c r="W33008" s="109"/>
      <c r="Y33008" s="109"/>
      <c r="AA33008" s="109"/>
      <c r="AC33008" s="109"/>
    </row>
    <row r="33009" spans="19:29" x14ac:dyDescent="0.25">
      <c r="S33009" s="108"/>
      <c r="U33009" s="108"/>
      <c r="W33009" s="108"/>
      <c r="Y33009" s="108"/>
      <c r="AA33009" s="108"/>
      <c r="AC33009" s="108"/>
    </row>
    <row r="33010" spans="19:29" x14ac:dyDescent="0.25">
      <c r="S33010" s="109"/>
      <c r="U33010" s="109"/>
      <c r="W33010" s="109"/>
      <c r="Y33010" s="109"/>
      <c r="AA33010" s="109"/>
      <c r="AC33010" s="109"/>
    </row>
    <row r="33011" spans="19:29" x14ac:dyDescent="0.25">
      <c r="S33011" s="108"/>
      <c r="U33011" s="108"/>
      <c r="W33011" s="108"/>
      <c r="Y33011" s="108"/>
      <c r="AA33011" s="108"/>
      <c r="AC33011" s="108"/>
    </row>
    <row r="33012" spans="19:29" x14ac:dyDescent="0.25">
      <c r="S33012" s="108"/>
      <c r="U33012" s="108"/>
      <c r="W33012" s="108"/>
      <c r="Y33012" s="108"/>
      <c r="AA33012" s="108"/>
      <c r="AC33012" s="108"/>
    </row>
    <row r="33013" spans="19:29" x14ac:dyDescent="0.25">
      <c r="S33013" s="108"/>
      <c r="U33013" s="108"/>
      <c r="W33013" s="108"/>
      <c r="Y33013" s="108"/>
      <c r="AA33013" s="108"/>
      <c r="AC33013" s="108"/>
    </row>
    <row r="33014" spans="19:29" x14ac:dyDescent="0.25">
      <c r="S33014" s="110"/>
      <c r="U33014" s="110"/>
      <c r="W33014" s="110"/>
      <c r="Y33014" s="110"/>
      <c r="AA33014" s="110"/>
      <c r="AC33014" s="110"/>
    </row>
    <row r="33015" spans="19:29" x14ac:dyDescent="0.25">
      <c r="S33015" s="110"/>
      <c r="U33015" s="110"/>
      <c r="W33015" s="110"/>
      <c r="Y33015" s="110"/>
      <c r="AA33015" s="110"/>
      <c r="AC33015" s="110"/>
    </row>
    <row r="33016" spans="19:29" x14ac:dyDescent="0.25">
      <c r="S33016" s="110"/>
      <c r="U33016" s="110"/>
      <c r="W33016" s="110"/>
      <c r="Y33016" s="110"/>
      <c r="AA33016" s="110"/>
      <c r="AC33016" s="110"/>
    </row>
    <row r="33017" spans="19:29" x14ac:dyDescent="0.25">
      <c r="S33017" s="110"/>
      <c r="U33017" s="110"/>
      <c r="W33017" s="110"/>
      <c r="Y33017" s="110"/>
      <c r="AA33017" s="110"/>
      <c r="AC33017" s="110"/>
    </row>
    <row r="33018" spans="19:29" x14ac:dyDescent="0.25">
      <c r="S33018" s="111"/>
      <c r="U33018" s="111"/>
      <c r="W33018" s="111"/>
      <c r="Y33018" s="111"/>
      <c r="AA33018" s="111"/>
      <c r="AC33018" s="111"/>
    </row>
    <row r="33019" spans="19:29" x14ac:dyDescent="0.25">
      <c r="S33019" s="107"/>
      <c r="U33019" s="107"/>
      <c r="W33019" s="107"/>
      <c r="Y33019" s="107"/>
      <c r="AA33019" s="107"/>
      <c r="AC33019" s="107"/>
    </row>
    <row r="33020" spans="19:29" x14ac:dyDescent="0.25">
      <c r="S33020" s="108"/>
      <c r="U33020" s="108"/>
      <c r="W33020" s="108"/>
      <c r="Y33020" s="108"/>
      <c r="AA33020" s="108"/>
      <c r="AC33020" s="108"/>
    </row>
    <row r="33021" spans="19:29" x14ac:dyDescent="0.25">
      <c r="S33021" s="108"/>
      <c r="U33021" s="108"/>
      <c r="W33021" s="108"/>
      <c r="Y33021" s="108"/>
      <c r="AA33021" s="108"/>
      <c r="AC33021" s="108"/>
    </row>
    <row r="33022" spans="19:29" x14ac:dyDescent="0.25">
      <c r="S33022" s="109"/>
      <c r="U33022" s="109"/>
      <c r="W33022" s="109"/>
      <c r="Y33022" s="109"/>
      <c r="AA33022" s="109"/>
      <c r="AC33022" s="109"/>
    </row>
    <row r="33023" spans="19:29" x14ac:dyDescent="0.25">
      <c r="S33023" s="108"/>
      <c r="U33023" s="108"/>
      <c r="W33023" s="108"/>
      <c r="Y33023" s="108"/>
      <c r="AA33023" s="108"/>
      <c r="AC33023" s="108"/>
    </row>
    <row r="33024" spans="19:29" x14ac:dyDescent="0.25">
      <c r="S33024" s="108"/>
      <c r="U33024" s="108"/>
      <c r="W33024" s="108"/>
      <c r="Y33024" s="108"/>
      <c r="AA33024" s="108"/>
      <c r="AC33024" s="108"/>
    </row>
    <row r="33025" spans="19:29" x14ac:dyDescent="0.25">
      <c r="S33025" s="109"/>
      <c r="U33025" s="109"/>
      <c r="W33025" s="109"/>
      <c r="Y33025" s="109"/>
      <c r="AA33025" s="109"/>
      <c r="AC33025" s="109"/>
    </row>
    <row r="33026" spans="19:29" x14ac:dyDescent="0.25">
      <c r="S33026" s="108"/>
      <c r="U33026" s="108"/>
      <c r="W33026" s="108"/>
      <c r="Y33026" s="108"/>
      <c r="AA33026" s="108"/>
      <c r="AC33026" s="108"/>
    </row>
    <row r="33027" spans="19:29" x14ac:dyDescent="0.25">
      <c r="S33027" s="109"/>
      <c r="U33027" s="109"/>
      <c r="W33027" s="109"/>
      <c r="Y33027" s="109"/>
      <c r="AA33027" s="109"/>
      <c r="AC33027" s="109"/>
    </row>
    <row r="33028" spans="19:29" x14ac:dyDescent="0.25">
      <c r="S33028" s="108"/>
      <c r="U33028" s="108"/>
      <c r="W33028" s="108"/>
      <c r="Y33028" s="108"/>
      <c r="AA33028" s="108"/>
      <c r="AC33028" s="108"/>
    </row>
    <row r="33029" spans="19:29" x14ac:dyDescent="0.25">
      <c r="S33029" s="108"/>
      <c r="U33029" s="108"/>
      <c r="W33029" s="108"/>
      <c r="Y33029" s="108"/>
      <c r="AA33029" s="108"/>
      <c r="AC33029" s="108"/>
    </row>
    <row r="33030" spans="19:29" x14ac:dyDescent="0.25">
      <c r="S33030" s="108"/>
      <c r="U33030" s="108"/>
      <c r="W33030" s="108"/>
      <c r="Y33030" s="108"/>
      <c r="AA33030" s="108"/>
      <c r="AC33030" s="108"/>
    </row>
    <row r="33031" spans="19:29" x14ac:dyDescent="0.25">
      <c r="S33031" s="110"/>
      <c r="U33031" s="110"/>
      <c r="W33031" s="110"/>
      <c r="Y33031" s="110"/>
      <c r="AA33031" s="110"/>
      <c r="AC33031" s="110"/>
    </row>
    <row r="33032" spans="19:29" x14ac:dyDescent="0.25">
      <c r="S33032" s="110"/>
      <c r="U33032" s="110"/>
      <c r="W33032" s="110"/>
      <c r="Y33032" s="110"/>
      <c r="AA33032" s="110"/>
      <c r="AC33032" s="110"/>
    </row>
    <row r="33033" spans="19:29" x14ac:dyDescent="0.25">
      <c r="S33033" s="110"/>
      <c r="U33033" s="110"/>
      <c r="W33033" s="110"/>
      <c r="Y33033" s="110"/>
      <c r="AA33033" s="110"/>
      <c r="AC33033" s="110"/>
    </row>
    <row r="33034" spans="19:29" x14ac:dyDescent="0.25">
      <c r="S33034" s="110"/>
      <c r="U33034" s="110"/>
      <c r="W33034" s="110"/>
      <c r="Y33034" s="110"/>
      <c r="AA33034" s="110"/>
      <c r="AC33034" s="110"/>
    </row>
    <row r="33035" spans="19:29" x14ac:dyDescent="0.25">
      <c r="S33035" s="111"/>
      <c r="U33035" s="111"/>
      <c r="W33035" s="111"/>
      <c r="Y33035" s="111"/>
      <c r="AA33035" s="111"/>
      <c r="AC33035" s="111"/>
    </row>
    <row r="33036" spans="19:29" x14ac:dyDescent="0.25">
      <c r="S33036" s="107"/>
      <c r="U33036" s="107"/>
      <c r="W33036" s="107"/>
      <c r="Y33036" s="107"/>
      <c r="AA33036" s="107"/>
      <c r="AC33036" s="107"/>
    </row>
    <row r="33037" spans="19:29" x14ac:dyDescent="0.25">
      <c r="S33037" s="108"/>
      <c r="U33037" s="108"/>
      <c r="W33037" s="108"/>
      <c r="Y33037" s="108"/>
      <c r="AA33037" s="108"/>
      <c r="AC33037" s="108"/>
    </row>
    <row r="33038" spans="19:29" x14ac:dyDescent="0.25">
      <c r="S33038" s="108"/>
      <c r="U33038" s="108"/>
      <c r="W33038" s="108"/>
      <c r="Y33038" s="108"/>
      <c r="AA33038" s="108"/>
      <c r="AC33038" s="108"/>
    </row>
    <row r="33039" spans="19:29" x14ac:dyDescent="0.25">
      <c r="S33039" s="109"/>
      <c r="U33039" s="109"/>
      <c r="W33039" s="109"/>
      <c r="Y33039" s="109"/>
      <c r="AA33039" s="109"/>
      <c r="AC33039" s="109"/>
    </row>
    <row r="33040" spans="19:29" x14ac:dyDescent="0.25">
      <c r="S33040" s="108"/>
      <c r="U33040" s="108"/>
      <c r="W33040" s="108"/>
      <c r="Y33040" s="108"/>
      <c r="AA33040" s="108"/>
      <c r="AC33040" s="108"/>
    </row>
    <row r="33041" spans="19:29" x14ac:dyDescent="0.25">
      <c r="S33041" s="108"/>
      <c r="U33041" s="108"/>
      <c r="W33041" s="108"/>
      <c r="Y33041" s="108"/>
      <c r="AA33041" s="108"/>
      <c r="AC33041" s="108"/>
    </row>
    <row r="33042" spans="19:29" x14ac:dyDescent="0.25">
      <c r="S33042" s="109"/>
      <c r="U33042" s="109"/>
      <c r="W33042" s="109"/>
      <c r="Y33042" s="109"/>
      <c r="AA33042" s="109"/>
      <c r="AC33042" s="109"/>
    </row>
    <row r="33043" spans="19:29" x14ac:dyDescent="0.25">
      <c r="S33043" s="108"/>
      <c r="U33043" s="108"/>
      <c r="W33043" s="108"/>
      <c r="Y33043" s="108"/>
      <c r="AA33043" s="108"/>
      <c r="AC33043" s="108"/>
    </row>
    <row r="33044" spans="19:29" x14ac:dyDescent="0.25">
      <c r="S33044" s="109"/>
      <c r="U33044" s="109"/>
      <c r="W33044" s="109"/>
      <c r="Y33044" s="109"/>
      <c r="AA33044" s="109"/>
      <c r="AC33044" s="109"/>
    </row>
    <row r="33045" spans="19:29" x14ac:dyDescent="0.25">
      <c r="S33045" s="108"/>
      <c r="U33045" s="108"/>
      <c r="W33045" s="108"/>
      <c r="Y33045" s="108"/>
      <c r="AA33045" s="108"/>
      <c r="AC33045" s="108"/>
    </row>
    <row r="33046" spans="19:29" x14ac:dyDescent="0.25">
      <c r="S33046" s="108"/>
      <c r="U33046" s="108"/>
      <c r="W33046" s="108"/>
      <c r="Y33046" s="108"/>
      <c r="AA33046" s="108"/>
      <c r="AC33046" s="108"/>
    </row>
    <row r="33047" spans="19:29" x14ac:dyDescent="0.25">
      <c r="S33047" s="108"/>
      <c r="U33047" s="108"/>
      <c r="W33047" s="108"/>
      <c r="Y33047" s="108"/>
      <c r="AA33047" s="108"/>
      <c r="AC33047" s="108"/>
    </row>
    <row r="33048" spans="19:29" x14ac:dyDescent="0.25">
      <c r="S33048" s="110"/>
      <c r="U33048" s="110"/>
      <c r="W33048" s="110"/>
      <c r="Y33048" s="110"/>
      <c r="AA33048" s="110"/>
      <c r="AC33048" s="110"/>
    </row>
    <row r="33049" spans="19:29" x14ac:dyDescent="0.25">
      <c r="S33049" s="110"/>
      <c r="U33049" s="110"/>
      <c r="W33049" s="110"/>
      <c r="Y33049" s="110"/>
      <c r="AA33049" s="110"/>
      <c r="AC33049" s="110"/>
    </row>
    <row r="33050" spans="19:29" x14ac:dyDescent="0.25">
      <c r="S33050" s="110"/>
      <c r="U33050" s="110"/>
      <c r="W33050" s="110"/>
      <c r="Y33050" s="110"/>
      <c r="AA33050" s="110"/>
      <c r="AC33050" s="110"/>
    </row>
    <row r="33051" spans="19:29" x14ac:dyDescent="0.25">
      <c r="S33051" s="110"/>
      <c r="U33051" s="110"/>
      <c r="W33051" s="110"/>
      <c r="Y33051" s="110"/>
      <c r="AA33051" s="110"/>
      <c r="AC33051" s="110"/>
    </row>
    <row r="33052" spans="19:29" x14ac:dyDescent="0.25">
      <c r="S33052" s="111"/>
      <c r="U33052" s="111"/>
      <c r="W33052" s="111"/>
      <c r="Y33052" s="111"/>
      <c r="AA33052" s="111"/>
      <c r="AC33052" s="111"/>
    </row>
    <row r="33053" spans="19:29" x14ac:dyDescent="0.25">
      <c r="S33053" s="107"/>
      <c r="U33053" s="107"/>
      <c r="W33053" s="107"/>
      <c r="Y33053" s="107"/>
      <c r="AA33053" s="107"/>
      <c r="AC33053" s="107"/>
    </row>
    <row r="33054" spans="19:29" x14ac:dyDescent="0.25">
      <c r="S33054" s="108"/>
      <c r="U33054" s="108"/>
      <c r="W33054" s="108"/>
      <c r="Y33054" s="108"/>
      <c r="AA33054" s="108"/>
      <c r="AC33054" s="108"/>
    </row>
    <row r="33055" spans="19:29" x14ac:dyDescent="0.25">
      <c r="S33055" s="108"/>
      <c r="U33055" s="108"/>
      <c r="W33055" s="108"/>
      <c r="Y33055" s="108"/>
      <c r="AA33055" s="108"/>
      <c r="AC33055" s="108"/>
    </row>
    <row r="33056" spans="19:29" x14ac:dyDescent="0.25">
      <c r="S33056" s="109"/>
      <c r="U33056" s="109"/>
      <c r="W33056" s="109"/>
      <c r="Y33056" s="109"/>
      <c r="AA33056" s="109"/>
      <c r="AC33056" s="109"/>
    </row>
    <row r="33057" spans="19:29" x14ac:dyDescent="0.25">
      <c r="S33057" s="108"/>
      <c r="U33057" s="108"/>
      <c r="W33057" s="108"/>
      <c r="Y33057" s="108"/>
      <c r="AA33057" s="108"/>
      <c r="AC33057" s="108"/>
    </row>
    <row r="33058" spans="19:29" x14ac:dyDescent="0.25">
      <c r="S33058" s="108"/>
      <c r="U33058" s="108"/>
      <c r="W33058" s="108"/>
      <c r="Y33058" s="108"/>
      <c r="AA33058" s="108"/>
      <c r="AC33058" s="108"/>
    </row>
    <row r="33059" spans="19:29" x14ac:dyDescent="0.25">
      <c r="S33059" s="109"/>
      <c r="U33059" s="109"/>
      <c r="W33059" s="109"/>
      <c r="Y33059" s="109"/>
      <c r="AA33059" s="109"/>
      <c r="AC33059" s="109"/>
    </row>
    <row r="33060" spans="19:29" x14ac:dyDescent="0.25">
      <c r="S33060" s="108"/>
      <c r="U33060" s="108"/>
      <c r="W33060" s="108"/>
      <c r="Y33060" s="108"/>
      <c r="AA33060" s="108"/>
      <c r="AC33060" s="108"/>
    </row>
    <row r="33061" spans="19:29" x14ac:dyDescent="0.25">
      <c r="S33061" s="109"/>
      <c r="U33061" s="109"/>
      <c r="W33061" s="109"/>
      <c r="Y33061" s="109"/>
      <c r="AA33061" s="109"/>
      <c r="AC33061" s="109"/>
    </row>
    <row r="33062" spans="19:29" x14ac:dyDescent="0.25">
      <c r="S33062" s="108"/>
      <c r="U33062" s="108"/>
      <c r="W33062" s="108"/>
      <c r="Y33062" s="108"/>
      <c r="AA33062" s="108"/>
      <c r="AC33062" s="108"/>
    </row>
    <row r="33063" spans="19:29" x14ac:dyDescent="0.25">
      <c r="S33063" s="108"/>
      <c r="U33063" s="108"/>
      <c r="W33063" s="108"/>
      <c r="Y33063" s="108"/>
      <c r="AA33063" s="108"/>
      <c r="AC33063" s="108"/>
    </row>
    <row r="33064" spans="19:29" x14ac:dyDescent="0.25">
      <c r="S33064" s="108"/>
      <c r="U33064" s="108"/>
      <c r="W33064" s="108"/>
      <c r="Y33064" s="108"/>
      <c r="AA33064" s="108"/>
      <c r="AC33064" s="108"/>
    </row>
    <row r="33065" spans="19:29" x14ac:dyDescent="0.25">
      <c r="S33065" s="110"/>
      <c r="U33065" s="110"/>
      <c r="W33065" s="110"/>
      <c r="Y33065" s="110"/>
      <c r="AA33065" s="110"/>
      <c r="AC33065" s="110"/>
    </row>
    <row r="33066" spans="19:29" x14ac:dyDescent="0.25">
      <c r="S33066" s="110"/>
      <c r="U33066" s="110"/>
      <c r="W33066" s="110"/>
      <c r="Y33066" s="110"/>
      <c r="AA33066" s="110"/>
      <c r="AC33066" s="110"/>
    </row>
    <row r="33067" spans="19:29" x14ac:dyDescent="0.25">
      <c r="S33067" s="110"/>
      <c r="U33067" s="110"/>
      <c r="W33067" s="110"/>
      <c r="Y33067" s="110"/>
      <c r="AA33067" s="110"/>
      <c r="AC33067" s="110"/>
    </row>
    <row r="33068" spans="19:29" x14ac:dyDescent="0.25">
      <c r="S33068" s="110"/>
      <c r="U33068" s="110"/>
      <c r="W33068" s="110"/>
      <c r="Y33068" s="110"/>
      <c r="AA33068" s="110"/>
      <c r="AC33068" s="110"/>
    </row>
    <row r="33069" spans="19:29" x14ac:dyDescent="0.25">
      <c r="S33069" s="111"/>
      <c r="U33069" s="111"/>
      <c r="W33069" s="111"/>
      <c r="Y33069" s="111"/>
      <c r="AA33069" s="111"/>
      <c r="AC33069" s="111"/>
    </row>
    <row r="33070" spans="19:29" x14ac:dyDescent="0.25">
      <c r="S33070" s="107"/>
      <c r="U33070" s="107"/>
      <c r="W33070" s="107"/>
      <c r="Y33070" s="107"/>
      <c r="AA33070" s="107"/>
      <c r="AC33070" s="107"/>
    </row>
    <row r="33071" spans="19:29" x14ac:dyDescent="0.25">
      <c r="S33071" s="108"/>
      <c r="U33071" s="108"/>
      <c r="W33071" s="108"/>
      <c r="Y33071" s="108"/>
      <c r="AA33071" s="108"/>
      <c r="AC33071" s="108"/>
    </row>
    <row r="33072" spans="19:29" x14ac:dyDescent="0.25">
      <c r="S33072" s="108"/>
      <c r="U33072" s="108"/>
      <c r="W33072" s="108"/>
      <c r="Y33072" s="108"/>
      <c r="AA33072" s="108"/>
      <c r="AC33072" s="108"/>
    </row>
    <row r="33073" spans="19:29" x14ac:dyDescent="0.25">
      <c r="S33073" s="109"/>
      <c r="U33073" s="109"/>
      <c r="W33073" s="109"/>
      <c r="Y33073" s="109"/>
      <c r="AA33073" s="109"/>
      <c r="AC33073" s="109"/>
    </row>
    <row r="33074" spans="19:29" x14ac:dyDescent="0.25">
      <c r="S33074" s="108"/>
      <c r="U33074" s="108"/>
      <c r="W33074" s="108"/>
      <c r="Y33074" s="108"/>
      <c r="AA33074" s="108"/>
      <c r="AC33074" s="108"/>
    </row>
    <row r="33075" spans="19:29" x14ac:dyDescent="0.25">
      <c r="S33075" s="108"/>
      <c r="U33075" s="108"/>
      <c r="W33075" s="108"/>
      <c r="Y33075" s="108"/>
      <c r="AA33075" s="108"/>
      <c r="AC33075" s="108"/>
    </row>
    <row r="33076" spans="19:29" x14ac:dyDescent="0.25">
      <c r="S33076" s="109"/>
      <c r="U33076" s="109"/>
      <c r="W33076" s="109"/>
      <c r="Y33076" s="109"/>
      <c r="AA33076" s="109"/>
      <c r="AC33076" s="109"/>
    </row>
    <row r="33077" spans="19:29" x14ac:dyDescent="0.25">
      <c r="S33077" s="108"/>
      <c r="U33077" s="108"/>
      <c r="W33077" s="108"/>
      <c r="Y33077" s="108"/>
      <c r="AA33077" s="108"/>
      <c r="AC33077" s="108"/>
    </row>
    <row r="33078" spans="19:29" x14ac:dyDescent="0.25">
      <c r="S33078" s="109"/>
      <c r="U33078" s="109"/>
      <c r="W33078" s="109"/>
      <c r="Y33078" s="109"/>
      <c r="AA33078" s="109"/>
      <c r="AC33078" s="109"/>
    </row>
    <row r="33079" spans="19:29" x14ac:dyDescent="0.25">
      <c r="S33079" s="108"/>
      <c r="U33079" s="108"/>
      <c r="W33079" s="108"/>
      <c r="Y33079" s="108"/>
      <c r="AA33079" s="108"/>
      <c r="AC33079" s="108"/>
    </row>
    <row r="33080" spans="19:29" x14ac:dyDescent="0.25">
      <c r="S33080" s="108"/>
      <c r="U33080" s="108"/>
      <c r="W33080" s="108"/>
      <c r="Y33080" s="108"/>
      <c r="AA33080" s="108"/>
      <c r="AC33080" s="108"/>
    </row>
    <row r="33081" spans="19:29" x14ac:dyDescent="0.25">
      <c r="S33081" s="108"/>
      <c r="U33081" s="108"/>
      <c r="W33081" s="108"/>
      <c r="Y33081" s="108"/>
      <c r="AA33081" s="108"/>
      <c r="AC33081" s="108"/>
    </row>
    <row r="33082" spans="19:29" x14ac:dyDescent="0.25">
      <c r="S33082" s="110"/>
      <c r="U33082" s="110"/>
      <c r="W33082" s="110"/>
      <c r="Y33082" s="110"/>
      <c r="AA33082" s="110"/>
      <c r="AC33082" s="110"/>
    </row>
    <row r="33083" spans="19:29" x14ac:dyDescent="0.25">
      <c r="S33083" s="110"/>
      <c r="U33083" s="110"/>
      <c r="W33083" s="110"/>
      <c r="Y33083" s="110"/>
      <c r="AA33083" s="110"/>
      <c r="AC33083" s="110"/>
    </row>
    <row r="33084" spans="19:29" x14ac:dyDescent="0.25">
      <c r="S33084" s="110"/>
      <c r="U33084" s="110"/>
      <c r="W33084" s="110"/>
      <c r="Y33084" s="110"/>
      <c r="AA33084" s="110"/>
      <c r="AC33084" s="110"/>
    </row>
    <row r="33085" spans="19:29" x14ac:dyDescent="0.25">
      <c r="S33085" s="110"/>
      <c r="U33085" s="110"/>
      <c r="W33085" s="110"/>
      <c r="Y33085" s="110"/>
      <c r="AA33085" s="110"/>
      <c r="AC33085" s="110"/>
    </row>
    <row r="33086" spans="19:29" x14ac:dyDescent="0.25">
      <c r="S33086" s="111"/>
      <c r="U33086" s="111"/>
      <c r="W33086" s="111"/>
      <c r="Y33086" s="111"/>
      <c r="AA33086" s="111"/>
      <c r="AC33086" s="111"/>
    </row>
    <row r="33087" spans="19:29" x14ac:dyDescent="0.25">
      <c r="S33087" s="107"/>
      <c r="U33087" s="107"/>
      <c r="W33087" s="107"/>
      <c r="Y33087" s="107"/>
      <c r="AA33087" s="107"/>
      <c r="AC33087" s="107"/>
    </row>
    <row r="33088" spans="19:29" x14ac:dyDescent="0.25">
      <c r="S33088" s="108"/>
      <c r="U33088" s="108"/>
      <c r="W33088" s="108"/>
      <c r="Y33088" s="108"/>
      <c r="AA33088" s="108"/>
      <c r="AC33088" s="108"/>
    </row>
    <row r="33089" spans="19:29" x14ac:dyDescent="0.25">
      <c r="S33089" s="108"/>
      <c r="U33089" s="108"/>
      <c r="W33089" s="108"/>
      <c r="Y33089" s="108"/>
      <c r="AA33089" s="108"/>
      <c r="AC33089" s="108"/>
    </row>
    <row r="33090" spans="19:29" x14ac:dyDescent="0.25">
      <c r="S33090" s="109"/>
      <c r="U33090" s="109"/>
      <c r="W33090" s="109"/>
      <c r="Y33090" s="109"/>
      <c r="AA33090" s="109"/>
      <c r="AC33090" s="109"/>
    </row>
    <row r="33091" spans="19:29" x14ac:dyDescent="0.25">
      <c r="S33091" s="108"/>
      <c r="U33091" s="108"/>
      <c r="W33091" s="108"/>
      <c r="Y33091" s="108"/>
      <c r="AA33091" s="108"/>
      <c r="AC33091" s="108"/>
    </row>
    <row r="33092" spans="19:29" x14ac:dyDescent="0.25">
      <c r="S33092" s="108"/>
      <c r="U33092" s="108"/>
      <c r="W33092" s="108"/>
      <c r="Y33092" s="108"/>
      <c r="AA33092" s="108"/>
      <c r="AC33092" s="108"/>
    </row>
    <row r="33093" spans="19:29" x14ac:dyDescent="0.25">
      <c r="S33093" s="109"/>
      <c r="U33093" s="109"/>
      <c r="W33093" s="109"/>
      <c r="Y33093" s="109"/>
      <c r="AA33093" s="109"/>
      <c r="AC33093" s="109"/>
    </row>
    <row r="33094" spans="19:29" x14ac:dyDescent="0.25">
      <c r="S33094" s="108"/>
      <c r="U33094" s="108"/>
      <c r="W33094" s="108"/>
      <c r="Y33094" s="108"/>
      <c r="AA33094" s="108"/>
      <c r="AC33094" s="108"/>
    </row>
    <row r="33095" spans="19:29" x14ac:dyDescent="0.25">
      <c r="S33095" s="109"/>
      <c r="U33095" s="109"/>
      <c r="W33095" s="109"/>
      <c r="Y33095" s="109"/>
      <c r="AA33095" s="109"/>
      <c r="AC33095" s="109"/>
    </row>
    <row r="33096" spans="19:29" x14ac:dyDescent="0.25">
      <c r="S33096" s="108"/>
      <c r="U33096" s="108"/>
      <c r="W33096" s="108"/>
      <c r="Y33096" s="108"/>
      <c r="AA33096" s="108"/>
      <c r="AC33096" s="108"/>
    </row>
    <row r="33097" spans="19:29" x14ac:dyDescent="0.25">
      <c r="S33097" s="108"/>
      <c r="U33097" s="108"/>
      <c r="W33097" s="108"/>
      <c r="Y33097" s="108"/>
      <c r="AA33097" s="108"/>
      <c r="AC33097" s="108"/>
    </row>
    <row r="33098" spans="19:29" x14ac:dyDescent="0.25">
      <c r="S33098" s="108"/>
      <c r="U33098" s="108"/>
      <c r="W33098" s="108"/>
      <c r="Y33098" s="108"/>
      <c r="AA33098" s="108"/>
      <c r="AC33098" s="108"/>
    </row>
    <row r="33099" spans="19:29" x14ac:dyDescent="0.25">
      <c r="S33099" s="110"/>
      <c r="U33099" s="110"/>
      <c r="W33099" s="110"/>
      <c r="Y33099" s="110"/>
      <c r="AA33099" s="110"/>
      <c r="AC33099" s="110"/>
    </row>
    <row r="33100" spans="19:29" x14ac:dyDescent="0.25">
      <c r="S33100" s="110"/>
      <c r="U33100" s="110"/>
      <c r="W33100" s="110"/>
      <c r="Y33100" s="110"/>
      <c r="AA33100" s="110"/>
      <c r="AC33100" s="110"/>
    </row>
    <row r="33101" spans="19:29" x14ac:dyDescent="0.25">
      <c r="S33101" s="110"/>
      <c r="U33101" s="110"/>
      <c r="W33101" s="110"/>
      <c r="Y33101" s="110"/>
      <c r="AA33101" s="110"/>
      <c r="AC33101" s="110"/>
    </row>
    <row r="33102" spans="19:29" x14ac:dyDescent="0.25">
      <c r="S33102" s="110"/>
      <c r="U33102" s="110"/>
      <c r="W33102" s="110"/>
      <c r="Y33102" s="110"/>
      <c r="AA33102" s="110"/>
      <c r="AC33102" s="110"/>
    </row>
    <row r="33103" spans="19:29" x14ac:dyDescent="0.25">
      <c r="S33103" s="111"/>
      <c r="U33103" s="111"/>
      <c r="W33103" s="111"/>
      <c r="Y33103" s="111"/>
      <c r="AA33103" s="111"/>
      <c r="AC33103" s="111"/>
    </row>
    <row r="33104" spans="19:29" x14ac:dyDescent="0.25">
      <c r="S33104" s="107"/>
      <c r="U33104" s="107"/>
      <c r="W33104" s="107"/>
      <c r="Y33104" s="107"/>
      <c r="AA33104" s="107"/>
      <c r="AC33104" s="107"/>
    </row>
    <row r="33105" spans="19:29" x14ac:dyDescent="0.25">
      <c r="S33105" s="108"/>
      <c r="U33105" s="108"/>
      <c r="W33105" s="108"/>
      <c r="Y33105" s="108"/>
      <c r="AA33105" s="108"/>
      <c r="AC33105" s="108"/>
    </row>
    <row r="33106" spans="19:29" x14ac:dyDescent="0.25">
      <c r="S33106" s="108"/>
      <c r="U33106" s="108"/>
      <c r="W33106" s="108"/>
      <c r="Y33106" s="108"/>
      <c r="AA33106" s="108"/>
      <c r="AC33106" s="108"/>
    </row>
    <row r="33107" spans="19:29" x14ac:dyDescent="0.25">
      <c r="S33107" s="109"/>
      <c r="U33107" s="109"/>
      <c r="W33107" s="109"/>
      <c r="Y33107" s="109"/>
      <c r="AA33107" s="109"/>
      <c r="AC33107" s="109"/>
    </row>
    <row r="33108" spans="19:29" x14ac:dyDescent="0.25">
      <c r="S33108" s="108"/>
      <c r="U33108" s="108"/>
      <c r="W33108" s="108"/>
      <c r="Y33108" s="108"/>
      <c r="AA33108" s="108"/>
      <c r="AC33108" s="108"/>
    </row>
    <row r="33109" spans="19:29" x14ac:dyDescent="0.25">
      <c r="S33109" s="108"/>
      <c r="U33109" s="108"/>
      <c r="W33109" s="108"/>
      <c r="Y33109" s="108"/>
      <c r="AA33109" s="108"/>
      <c r="AC33109" s="108"/>
    </row>
    <row r="33110" spans="19:29" x14ac:dyDescent="0.25">
      <c r="S33110" s="109"/>
      <c r="U33110" s="109"/>
      <c r="W33110" s="109"/>
      <c r="Y33110" s="109"/>
      <c r="AA33110" s="109"/>
      <c r="AC33110" s="109"/>
    </row>
    <row r="33111" spans="19:29" x14ac:dyDescent="0.25">
      <c r="S33111" s="108"/>
      <c r="U33111" s="108"/>
      <c r="W33111" s="108"/>
      <c r="Y33111" s="108"/>
      <c r="AA33111" s="108"/>
      <c r="AC33111" s="108"/>
    </row>
    <row r="33112" spans="19:29" x14ac:dyDescent="0.25">
      <c r="S33112" s="109"/>
      <c r="U33112" s="109"/>
      <c r="W33112" s="109"/>
      <c r="Y33112" s="109"/>
      <c r="AA33112" s="109"/>
      <c r="AC33112" s="109"/>
    </row>
    <row r="33113" spans="19:29" x14ac:dyDescent="0.25">
      <c r="S33113" s="108"/>
      <c r="U33113" s="108"/>
      <c r="W33113" s="108"/>
      <c r="Y33113" s="108"/>
      <c r="AA33113" s="108"/>
      <c r="AC33113" s="108"/>
    </row>
    <row r="33114" spans="19:29" x14ac:dyDescent="0.25">
      <c r="S33114" s="108"/>
      <c r="U33114" s="108"/>
      <c r="W33114" s="108"/>
      <c r="Y33114" s="108"/>
      <c r="AA33114" s="108"/>
      <c r="AC33114" s="108"/>
    </row>
    <row r="33115" spans="19:29" x14ac:dyDescent="0.25">
      <c r="S33115" s="108"/>
      <c r="U33115" s="108"/>
      <c r="W33115" s="108"/>
      <c r="Y33115" s="108"/>
      <c r="AA33115" s="108"/>
      <c r="AC33115" s="108"/>
    </row>
    <row r="33116" spans="19:29" x14ac:dyDescent="0.25">
      <c r="S33116" s="110"/>
      <c r="U33116" s="110"/>
      <c r="W33116" s="110"/>
      <c r="Y33116" s="110"/>
      <c r="AA33116" s="110"/>
      <c r="AC33116" s="110"/>
    </row>
    <row r="33117" spans="19:29" x14ac:dyDescent="0.25">
      <c r="S33117" s="110"/>
      <c r="U33117" s="110"/>
      <c r="W33117" s="110"/>
      <c r="Y33117" s="110"/>
      <c r="AA33117" s="110"/>
      <c r="AC33117" s="110"/>
    </row>
    <row r="33118" spans="19:29" x14ac:dyDescent="0.25">
      <c r="S33118" s="110"/>
      <c r="U33118" s="110"/>
      <c r="W33118" s="110"/>
      <c r="Y33118" s="110"/>
      <c r="AA33118" s="110"/>
      <c r="AC33118" s="110"/>
    </row>
    <row r="33119" spans="19:29" x14ac:dyDescent="0.25">
      <c r="S33119" s="110"/>
      <c r="U33119" s="110"/>
      <c r="W33119" s="110"/>
      <c r="Y33119" s="110"/>
      <c r="AA33119" s="110"/>
      <c r="AC33119" s="110"/>
    </row>
    <row r="33120" spans="19:29" x14ac:dyDescent="0.25">
      <c r="S33120" s="111"/>
      <c r="U33120" s="111"/>
      <c r="W33120" s="111"/>
      <c r="Y33120" s="111"/>
      <c r="AA33120" s="111"/>
      <c r="AC33120" s="111"/>
    </row>
    <row r="33121" spans="19:29" x14ac:dyDescent="0.25">
      <c r="S33121" s="107"/>
      <c r="U33121" s="107"/>
      <c r="W33121" s="107"/>
      <c r="Y33121" s="107"/>
      <c r="AA33121" s="107"/>
      <c r="AC33121" s="107"/>
    </row>
    <row r="33122" spans="19:29" x14ac:dyDescent="0.25">
      <c r="S33122" s="108"/>
      <c r="U33122" s="108"/>
      <c r="W33122" s="108"/>
      <c r="Y33122" s="108"/>
      <c r="AA33122" s="108"/>
      <c r="AC33122" s="108"/>
    </row>
    <row r="33123" spans="19:29" x14ac:dyDescent="0.25">
      <c r="S33123" s="108"/>
      <c r="U33123" s="108"/>
      <c r="W33123" s="108"/>
      <c r="Y33123" s="108"/>
      <c r="AA33123" s="108"/>
      <c r="AC33123" s="108"/>
    </row>
    <row r="33124" spans="19:29" x14ac:dyDescent="0.25">
      <c r="S33124" s="109"/>
      <c r="U33124" s="109"/>
      <c r="W33124" s="109"/>
      <c r="Y33124" s="109"/>
      <c r="AA33124" s="109"/>
      <c r="AC33124" s="109"/>
    </row>
    <row r="33125" spans="19:29" x14ac:dyDescent="0.25">
      <c r="S33125" s="108"/>
      <c r="U33125" s="108"/>
      <c r="W33125" s="108"/>
      <c r="Y33125" s="108"/>
      <c r="AA33125" s="108"/>
      <c r="AC33125" s="108"/>
    </row>
    <row r="33126" spans="19:29" x14ac:dyDescent="0.25">
      <c r="S33126" s="108"/>
      <c r="U33126" s="108"/>
      <c r="W33126" s="108"/>
      <c r="Y33126" s="108"/>
      <c r="AA33126" s="108"/>
      <c r="AC33126" s="108"/>
    </row>
    <row r="33127" spans="19:29" x14ac:dyDescent="0.25">
      <c r="S33127" s="109"/>
      <c r="U33127" s="109"/>
      <c r="W33127" s="109"/>
      <c r="Y33127" s="109"/>
      <c r="AA33127" s="109"/>
      <c r="AC33127" s="109"/>
    </row>
    <row r="33128" spans="19:29" x14ac:dyDescent="0.25">
      <c r="S33128" s="108"/>
      <c r="U33128" s="108"/>
      <c r="W33128" s="108"/>
      <c r="Y33128" s="108"/>
      <c r="AA33128" s="108"/>
      <c r="AC33128" s="108"/>
    </row>
    <row r="33129" spans="19:29" x14ac:dyDescent="0.25">
      <c r="S33129" s="109"/>
      <c r="U33129" s="109"/>
      <c r="W33129" s="109"/>
      <c r="Y33129" s="109"/>
      <c r="AA33129" s="109"/>
      <c r="AC33129" s="109"/>
    </row>
    <row r="33130" spans="19:29" x14ac:dyDescent="0.25">
      <c r="S33130" s="108"/>
      <c r="U33130" s="108"/>
      <c r="W33130" s="108"/>
      <c r="Y33130" s="108"/>
      <c r="AA33130" s="108"/>
      <c r="AC33130" s="108"/>
    </row>
    <row r="33131" spans="19:29" x14ac:dyDescent="0.25">
      <c r="S33131" s="108"/>
      <c r="U33131" s="108"/>
      <c r="W33131" s="108"/>
      <c r="Y33131" s="108"/>
      <c r="AA33131" s="108"/>
      <c r="AC33131" s="108"/>
    </row>
    <row r="33132" spans="19:29" x14ac:dyDescent="0.25">
      <c r="S33132" s="108"/>
      <c r="U33132" s="108"/>
      <c r="W33132" s="108"/>
      <c r="Y33132" s="108"/>
      <c r="AA33132" s="108"/>
      <c r="AC33132" s="108"/>
    </row>
    <row r="33133" spans="19:29" x14ac:dyDescent="0.25">
      <c r="S33133" s="110"/>
      <c r="U33133" s="110"/>
      <c r="W33133" s="110"/>
      <c r="Y33133" s="110"/>
      <c r="AA33133" s="110"/>
      <c r="AC33133" s="110"/>
    </row>
    <row r="33134" spans="19:29" x14ac:dyDescent="0.25">
      <c r="S33134" s="110"/>
      <c r="U33134" s="110"/>
      <c r="W33134" s="110"/>
      <c r="Y33134" s="110"/>
      <c r="AA33134" s="110"/>
      <c r="AC33134" s="110"/>
    </row>
    <row r="33135" spans="19:29" x14ac:dyDescent="0.25">
      <c r="S33135" s="110"/>
      <c r="U33135" s="110"/>
      <c r="W33135" s="110"/>
      <c r="Y33135" s="110"/>
      <c r="AA33135" s="110"/>
      <c r="AC33135" s="110"/>
    </row>
    <row r="33136" spans="19:29" x14ac:dyDescent="0.25">
      <c r="S33136" s="110"/>
      <c r="U33136" s="110"/>
      <c r="W33136" s="110"/>
      <c r="Y33136" s="110"/>
      <c r="AA33136" s="110"/>
      <c r="AC33136" s="110"/>
    </row>
    <row r="33137" spans="19:29" x14ac:dyDescent="0.25">
      <c r="S33137" s="111"/>
      <c r="U33137" s="111"/>
      <c r="W33137" s="111"/>
      <c r="Y33137" s="111"/>
      <c r="AA33137" s="111"/>
      <c r="AC33137" s="111"/>
    </row>
    <row r="33138" spans="19:29" x14ac:dyDescent="0.25">
      <c r="S33138" s="107"/>
      <c r="U33138" s="107"/>
      <c r="W33138" s="107"/>
      <c r="Y33138" s="107"/>
      <c r="AA33138" s="107"/>
      <c r="AC33138" s="107"/>
    </row>
    <row r="33139" spans="19:29" x14ac:dyDescent="0.25">
      <c r="S33139" s="108"/>
      <c r="U33139" s="108"/>
      <c r="W33139" s="108"/>
      <c r="Y33139" s="108"/>
      <c r="AA33139" s="108"/>
      <c r="AC33139" s="108"/>
    </row>
    <row r="33140" spans="19:29" x14ac:dyDescent="0.25">
      <c r="S33140" s="108"/>
      <c r="U33140" s="108"/>
      <c r="W33140" s="108"/>
      <c r="Y33140" s="108"/>
      <c r="AA33140" s="108"/>
      <c r="AC33140" s="108"/>
    </row>
    <row r="33141" spans="19:29" x14ac:dyDescent="0.25">
      <c r="S33141" s="109"/>
      <c r="U33141" s="109"/>
      <c r="W33141" s="109"/>
      <c r="Y33141" s="109"/>
      <c r="AA33141" s="109"/>
      <c r="AC33141" s="109"/>
    </row>
    <row r="33142" spans="19:29" x14ac:dyDescent="0.25">
      <c r="S33142" s="108"/>
      <c r="U33142" s="108"/>
      <c r="W33142" s="108"/>
      <c r="Y33142" s="108"/>
      <c r="AA33142" s="108"/>
      <c r="AC33142" s="108"/>
    </row>
    <row r="33143" spans="19:29" x14ac:dyDescent="0.25">
      <c r="S33143" s="108"/>
      <c r="U33143" s="108"/>
      <c r="W33143" s="108"/>
      <c r="Y33143" s="108"/>
      <c r="AA33143" s="108"/>
      <c r="AC33143" s="108"/>
    </row>
    <row r="33144" spans="19:29" x14ac:dyDescent="0.25">
      <c r="S33144" s="109"/>
      <c r="U33144" s="109"/>
      <c r="W33144" s="109"/>
      <c r="Y33144" s="109"/>
      <c r="AA33144" s="109"/>
      <c r="AC33144" s="109"/>
    </row>
    <row r="33145" spans="19:29" x14ac:dyDescent="0.25">
      <c r="S33145" s="108"/>
      <c r="U33145" s="108"/>
      <c r="W33145" s="108"/>
      <c r="Y33145" s="108"/>
      <c r="AA33145" s="108"/>
      <c r="AC33145" s="108"/>
    </row>
    <row r="33146" spans="19:29" x14ac:dyDescent="0.25">
      <c r="S33146" s="109"/>
      <c r="U33146" s="109"/>
      <c r="W33146" s="109"/>
      <c r="Y33146" s="109"/>
      <c r="AA33146" s="109"/>
      <c r="AC33146" s="109"/>
    </row>
    <row r="33147" spans="19:29" x14ac:dyDescent="0.25">
      <c r="S33147" s="108"/>
      <c r="U33147" s="108"/>
      <c r="W33147" s="108"/>
      <c r="Y33147" s="108"/>
      <c r="AA33147" s="108"/>
      <c r="AC33147" s="108"/>
    </row>
    <row r="33148" spans="19:29" x14ac:dyDescent="0.25">
      <c r="S33148" s="108"/>
      <c r="U33148" s="108"/>
      <c r="W33148" s="108"/>
      <c r="Y33148" s="108"/>
      <c r="AA33148" s="108"/>
      <c r="AC33148" s="108"/>
    </row>
    <row r="33149" spans="19:29" x14ac:dyDescent="0.25">
      <c r="S33149" s="108"/>
      <c r="U33149" s="108"/>
      <c r="W33149" s="108"/>
      <c r="Y33149" s="108"/>
      <c r="AA33149" s="108"/>
      <c r="AC33149" s="108"/>
    </row>
    <row r="33150" spans="19:29" x14ac:dyDescent="0.25">
      <c r="S33150" s="110"/>
      <c r="U33150" s="110"/>
      <c r="W33150" s="110"/>
      <c r="Y33150" s="110"/>
      <c r="AA33150" s="110"/>
      <c r="AC33150" s="110"/>
    </row>
    <row r="33151" spans="19:29" x14ac:dyDescent="0.25">
      <c r="S33151" s="110"/>
      <c r="U33151" s="110"/>
      <c r="W33151" s="110"/>
      <c r="Y33151" s="110"/>
      <c r="AA33151" s="110"/>
      <c r="AC33151" s="110"/>
    </row>
    <row r="33152" spans="19:29" x14ac:dyDescent="0.25">
      <c r="S33152" s="110"/>
      <c r="U33152" s="110"/>
      <c r="W33152" s="110"/>
      <c r="Y33152" s="110"/>
      <c r="AA33152" s="110"/>
      <c r="AC33152" s="110"/>
    </row>
    <row r="33153" spans="19:29" x14ac:dyDescent="0.25">
      <c r="S33153" s="110"/>
      <c r="U33153" s="110"/>
      <c r="W33153" s="110"/>
      <c r="Y33153" s="110"/>
      <c r="AA33153" s="110"/>
      <c r="AC33153" s="110"/>
    </row>
    <row r="33154" spans="19:29" x14ac:dyDescent="0.25">
      <c r="S33154" s="111"/>
      <c r="U33154" s="111"/>
      <c r="W33154" s="111"/>
      <c r="Y33154" s="111"/>
      <c r="AA33154" s="111"/>
      <c r="AC33154" s="111"/>
    </row>
    <row r="33155" spans="19:29" x14ac:dyDescent="0.25">
      <c r="S33155" s="107"/>
      <c r="U33155" s="107"/>
      <c r="W33155" s="107"/>
      <c r="Y33155" s="107"/>
      <c r="AA33155" s="107"/>
      <c r="AC33155" s="107"/>
    </row>
    <row r="33156" spans="19:29" x14ac:dyDescent="0.25">
      <c r="S33156" s="108"/>
      <c r="U33156" s="108"/>
      <c r="W33156" s="108"/>
      <c r="Y33156" s="108"/>
      <c r="AA33156" s="108"/>
      <c r="AC33156" s="108"/>
    </row>
    <row r="33157" spans="19:29" x14ac:dyDescent="0.25">
      <c r="S33157" s="108"/>
      <c r="U33157" s="108"/>
      <c r="W33157" s="108"/>
      <c r="Y33157" s="108"/>
      <c r="AA33157" s="108"/>
      <c r="AC33157" s="108"/>
    </row>
    <row r="33158" spans="19:29" x14ac:dyDescent="0.25">
      <c r="S33158" s="109"/>
      <c r="U33158" s="109"/>
      <c r="W33158" s="109"/>
      <c r="Y33158" s="109"/>
      <c r="AA33158" s="109"/>
      <c r="AC33158" s="109"/>
    </row>
    <row r="33159" spans="19:29" x14ac:dyDescent="0.25">
      <c r="S33159" s="108"/>
      <c r="U33159" s="108"/>
      <c r="W33159" s="108"/>
      <c r="Y33159" s="108"/>
      <c r="AA33159" s="108"/>
      <c r="AC33159" s="108"/>
    </row>
    <row r="33160" spans="19:29" x14ac:dyDescent="0.25">
      <c r="S33160" s="108"/>
      <c r="U33160" s="108"/>
      <c r="W33160" s="108"/>
      <c r="Y33160" s="108"/>
      <c r="AA33160" s="108"/>
      <c r="AC33160" s="108"/>
    </row>
    <row r="33161" spans="19:29" x14ac:dyDescent="0.25">
      <c r="S33161" s="109"/>
      <c r="U33161" s="109"/>
      <c r="W33161" s="109"/>
      <c r="Y33161" s="109"/>
      <c r="AA33161" s="109"/>
      <c r="AC33161" s="109"/>
    </row>
    <row r="33162" spans="19:29" x14ac:dyDescent="0.25">
      <c r="S33162" s="108"/>
      <c r="U33162" s="108"/>
      <c r="W33162" s="108"/>
      <c r="Y33162" s="108"/>
      <c r="AA33162" s="108"/>
      <c r="AC33162" s="108"/>
    </row>
    <row r="33163" spans="19:29" x14ac:dyDescent="0.25">
      <c r="S33163" s="109"/>
      <c r="U33163" s="109"/>
      <c r="W33163" s="109"/>
      <c r="Y33163" s="109"/>
      <c r="AA33163" s="109"/>
      <c r="AC33163" s="109"/>
    </row>
    <row r="33164" spans="19:29" x14ac:dyDescent="0.25">
      <c r="S33164" s="108"/>
      <c r="U33164" s="108"/>
      <c r="W33164" s="108"/>
      <c r="Y33164" s="108"/>
      <c r="AA33164" s="108"/>
      <c r="AC33164" s="108"/>
    </row>
    <row r="33165" spans="19:29" x14ac:dyDescent="0.25">
      <c r="S33165" s="108"/>
      <c r="U33165" s="108"/>
      <c r="W33165" s="108"/>
      <c r="Y33165" s="108"/>
      <c r="AA33165" s="108"/>
      <c r="AC33165" s="108"/>
    </row>
    <row r="33166" spans="19:29" x14ac:dyDescent="0.25">
      <c r="S33166" s="108"/>
      <c r="U33166" s="108"/>
      <c r="W33166" s="108"/>
      <c r="Y33166" s="108"/>
      <c r="AA33166" s="108"/>
      <c r="AC33166" s="108"/>
    </row>
    <row r="33167" spans="19:29" x14ac:dyDescent="0.25">
      <c r="S33167" s="110"/>
      <c r="U33167" s="110"/>
      <c r="W33167" s="110"/>
      <c r="Y33167" s="110"/>
      <c r="AA33167" s="110"/>
      <c r="AC33167" s="110"/>
    </row>
    <row r="33168" spans="19:29" x14ac:dyDescent="0.25">
      <c r="S33168" s="110"/>
      <c r="U33168" s="110"/>
      <c r="W33168" s="110"/>
      <c r="Y33168" s="110"/>
      <c r="AA33168" s="110"/>
      <c r="AC33168" s="110"/>
    </row>
    <row r="33169" spans="19:29" x14ac:dyDescent="0.25">
      <c r="S33169" s="110"/>
      <c r="U33169" s="110"/>
      <c r="W33169" s="110"/>
      <c r="Y33169" s="110"/>
      <c r="AA33169" s="110"/>
      <c r="AC33169" s="110"/>
    </row>
    <row r="33170" spans="19:29" x14ac:dyDescent="0.25">
      <c r="S33170" s="110"/>
      <c r="U33170" s="110"/>
      <c r="W33170" s="110"/>
      <c r="Y33170" s="110"/>
      <c r="AA33170" s="110"/>
      <c r="AC33170" s="110"/>
    </row>
    <row r="33171" spans="19:29" x14ac:dyDescent="0.25">
      <c r="S33171" s="111"/>
      <c r="U33171" s="111"/>
      <c r="W33171" s="111"/>
      <c r="Y33171" s="111"/>
      <c r="AA33171" s="111"/>
      <c r="AC33171" s="111"/>
    </row>
    <row r="33172" spans="19:29" x14ac:dyDescent="0.25">
      <c r="S33172" s="107"/>
      <c r="U33172" s="107"/>
      <c r="W33172" s="107"/>
      <c r="Y33172" s="107"/>
      <c r="AA33172" s="107"/>
      <c r="AC33172" s="107"/>
    </row>
    <row r="33173" spans="19:29" x14ac:dyDescent="0.25">
      <c r="S33173" s="108"/>
      <c r="U33173" s="108"/>
      <c r="W33173" s="108"/>
      <c r="Y33173" s="108"/>
      <c r="AA33173" s="108"/>
      <c r="AC33173" s="108"/>
    </row>
    <row r="33174" spans="19:29" x14ac:dyDescent="0.25">
      <c r="S33174" s="108"/>
      <c r="U33174" s="108"/>
      <c r="W33174" s="108"/>
      <c r="Y33174" s="108"/>
      <c r="AA33174" s="108"/>
      <c r="AC33174" s="108"/>
    </row>
    <row r="33175" spans="19:29" x14ac:dyDescent="0.25">
      <c r="S33175" s="109"/>
      <c r="U33175" s="109"/>
      <c r="W33175" s="109"/>
      <c r="Y33175" s="109"/>
      <c r="AA33175" s="109"/>
      <c r="AC33175" s="109"/>
    </row>
    <row r="33176" spans="19:29" x14ac:dyDescent="0.25">
      <c r="S33176" s="108"/>
      <c r="U33176" s="108"/>
      <c r="W33176" s="108"/>
      <c r="Y33176" s="108"/>
      <c r="AA33176" s="108"/>
      <c r="AC33176" s="108"/>
    </row>
    <row r="33177" spans="19:29" x14ac:dyDescent="0.25">
      <c r="S33177" s="108"/>
      <c r="U33177" s="108"/>
      <c r="W33177" s="108"/>
      <c r="Y33177" s="108"/>
      <c r="AA33177" s="108"/>
      <c r="AC33177" s="108"/>
    </row>
    <row r="33178" spans="19:29" x14ac:dyDescent="0.25">
      <c r="S33178" s="109"/>
      <c r="U33178" s="109"/>
      <c r="W33178" s="109"/>
      <c r="Y33178" s="109"/>
      <c r="AA33178" s="109"/>
      <c r="AC33178" s="109"/>
    </row>
    <row r="33179" spans="19:29" x14ac:dyDescent="0.25">
      <c r="S33179" s="108"/>
      <c r="U33179" s="108"/>
      <c r="W33179" s="108"/>
      <c r="Y33179" s="108"/>
      <c r="AA33179" s="108"/>
      <c r="AC33179" s="108"/>
    </row>
    <row r="33180" spans="19:29" x14ac:dyDescent="0.25">
      <c r="S33180" s="109"/>
      <c r="U33180" s="109"/>
      <c r="W33180" s="109"/>
      <c r="Y33180" s="109"/>
      <c r="AA33180" s="109"/>
      <c r="AC33180" s="109"/>
    </row>
    <row r="33181" spans="19:29" x14ac:dyDescent="0.25">
      <c r="S33181" s="108"/>
      <c r="U33181" s="108"/>
      <c r="W33181" s="108"/>
      <c r="Y33181" s="108"/>
      <c r="AA33181" s="108"/>
      <c r="AC33181" s="108"/>
    </row>
    <row r="33182" spans="19:29" x14ac:dyDescent="0.25">
      <c r="S33182" s="108"/>
      <c r="U33182" s="108"/>
      <c r="W33182" s="108"/>
      <c r="Y33182" s="108"/>
      <c r="AA33182" s="108"/>
      <c r="AC33182" s="108"/>
    </row>
    <row r="33183" spans="19:29" x14ac:dyDescent="0.25">
      <c r="S33183" s="108"/>
      <c r="U33183" s="108"/>
      <c r="W33183" s="108"/>
      <c r="Y33183" s="108"/>
      <c r="AA33183" s="108"/>
      <c r="AC33183" s="108"/>
    </row>
    <row r="33184" spans="19:29" x14ac:dyDescent="0.25">
      <c r="S33184" s="110"/>
      <c r="U33184" s="110"/>
      <c r="W33184" s="110"/>
      <c r="Y33184" s="110"/>
      <c r="AA33184" s="110"/>
      <c r="AC33184" s="110"/>
    </row>
    <row r="33185" spans="19:29" x14ac:dyDescent="0.25">
      <c r="S33185" s="110"/>
      <c r="U33185" s="110"/>
      <c r="W33185" s="110"/>
      <c r="Y33185" s="110"/>
      <c r="AA33185" s="110"/>
      <c r="AC33185" s="110"/>
    </row>
    <row r="33186" spans="19:29" x14ac:dyDescent="0.25">
      <c r="S33186" s="110"/>
      <c r="U33186" s="110"/>
      <c r="W33186" s="110"/>
      <c r="Y33186" s="110"/>
      <c r="AA33186" s="110"/>
      <c r="AC33186" s="110"/>
    </row>
    <row r="33187" spans="19:29" x14ac:dyDescent="0.25">
      <c r="S33187" s="110"/>
      <c r="U33187" s="110"/>
      <c r="W33187" s="110"/>
      <c r="Y33187" s="110"/>
      <c r="AA33187" s="110"/>
      <c r="AC33187" s="110"/>
    </row>
    <row r="33188" spans="19:29" x14ac:dyDescent="0.25">
      <c r="S33188" s="111"/>
      <c r="U33188" s="111"/>
      <c r="W33188" s="111"/>
      <c r="Y33188" s="111"/>
      <c r="AA33188" s="111"/>
      <c r="AC33188" s="111"/>
    </row>
    <row r="33189" spans="19:29" x14ac:dyDescent="0.25">
      <c r="S33189" s="107"/>
      <c r="U33189" s="107"/>
      <c r="W33189" s="107"/>
      <c r="Y33189" s="107"/>
      <c r="AA33189" s="107"/>
      <c r="AC33189" s="107"/>
    </row>
    <row r="33190" spans="19:29" x14ac:dyDescent="0.25">
      <c r="S33190" s="108"/>
      <c r="U33190" s="108"/>
      <c r="W33190" s="108"/>
      <c r="Y33190" s="108"/>
      <c r="AA33190" s="108"/>
      <c r="AC33190" s="108"/>
    </row>
    <row r="33191" spans="19:29" x14ac:dyDescent="0.25">
      <c r="S33191" s="108"/>
      <c r="U33191" s="108"/>
      <c r="W33191" s="108"/>
      <c r="Y33191" s="108"/>
      <c r="AA33191" s="108"/>
      <c r="AC33191" s="108"/>
    </row>
    <row r="33192" spans="19:29" x14ac:dyDescent="0.25">
      <c r="S33192" s="109"/>
      <c r="U33192" s="109"/>
      <c r="W33192" s="109"/>
      <c r="Y33192" s="109"/>
      <c r="AA33192" s="109"/>
      <c r="AC33192" s="109"/>
    </row>
    <row r="33193" spans="19:29" x14ac:dyDescent="0.25">
      <c r="S33193" s="108"/>
      <c r="U33193" s="108"/>
      <c r="W33193" s="108"/>
      <c r="Y33193" s="108"/>
      <c r="AA33193" s="108"/>
      <c r="AC33193" s="108"/>
    </row>
    <row r="33194" spans="19:29" x14ac:dyDescent="0.25">
      <c r="S33194" s="108"/>
      <c r="U33194" s="108"/>
      <c r="W33194" s="108"/>
      <c r="Y33194" s="108"/>
      <c r="AA33194" s="108"/>
      <c r="AC33194" s="108"/>
    </row>
    <row r="33195" spans="19:29" x14ac:dyDescent="0.25">
      <c r="S33195" s="109"/>
      <c r="U33195" s="109"/>
      <c r="W33195" s="109"/>
      <c r="Y33195" s="109"/>
      <c r="AA33195" s="109"/>
      <c r="AC33195" s="109"/>
    </row>
    <row r="33196" spans="19:29" x14ac:dyDescent="0.25">
      <c r="S33196" s="108"/>
      <c r="U33196" s="108"/>
      <c r="W33196" s="108"/>
      <c r="Y33196" s="108"/>
      <c r="AA33196" s="108"/>
      <c r="AC33196" s="108"/>
    </row>
    <row r="33197" spans="19:29" x14ac:dyDescent="0.25">
      <c r="S33197" s="109"/>
      <c r="U33197" s="109"/>
      <c r="W33197" s="109"/>
      <c r="Y33197" s="109"/>
      <c r="AA33197" s="109"/>
      <c r="AC33197" s="109"/>
    </row>
    <row r="33198" spans="19:29" x14ac:dyDescent="0.25">
      <c r="S33198" s="108"/>
      <c r="U33198" s="108"/>
      <c r="W33198" s="108"/>
      <c r="Y33198" s="108"/>
      <c r="AA33198" s="108"/>
      <c r="AC33198" s="108"/>
    </row>
    <row r="33199" spans="19:29" x14ac:dyDescent="0.25">
      <c r="S33199" s="108"/>
      <c r="U33199" s="108"/>
      <c r="W33199" s="108"/>
      <c r="Y33199" s="108"/>
      <c r="AA33199" s="108"/>
      <c r="AC33199" s="108"/>
    </row>
    <row r="33200" spans="19:29" x14ac:dyDescent="0.25">
      <c r="S33200" s="108"/>
      <c r="U33200" s="108"/>
      <c r="W33200" s="108"/>
      <c r="Y33200" s="108"/>
      <c r="AA33200" s="108"/>
      <c r="AC33200" s="108"/>
    </row>
    <row r="33201" spans="19:29" x14ac:dyDescent="0.25">
      <c r="S33201" s="110"/>
      <c r="U33201" s="110"/>
      <c r="W33201" s="110"/>
      <c r="Y33201" s="110"/>
      <c r="AA33201" s="110"/>
      <c r="AC33201" s="110"/>
    </row>
    <row r="33202" spans="19:29" x14ac:dyDescent="0.25">
      <c r="S33202" s="110"/>
      <c r="U33202" s="110"/>
      <c r="W33202" s="110"/>
      <c r="Y33202" s="110"/>
      <c r="AA33202" s="110"/>
      <c r="AC33202" s="110"/>
    </row>
    <row r="33203" spans="19:29" x14ac:dyDescent="0.25">
      <c r="S33203" s="110"/>
      <c r="U33203" s="110"/>
      <c r="W33203" s="110"/>
      <c r="Y33203" s="110"/>
      <c r="AA33203" s="110"/>
      <c r="AC33203" s="110"/>
    </row>
    <row r="33204" spans="19:29" x14ac:dyDescent="0.25">
      <c r="S33204" s="110"/>
      <c r="U33204" s="110"/>
      <c r="W33204" s="110"/>
      <c r="Y33204" s="110"/>
      <c r="AA33204" s="110"/>
      <c r="AC33204" s="110"/>
    </row>
    <row r="33205" spans="19:29" x14ac:dyDescent="0.25">
      <c r="S33205" s="111"/>
      <c r="U33205" s="111"/>
      <c r="W33205" s="111"/>
      <c r="Y33205" s="111"/>
      <c r="AA33205" s="111"/>
      <c r="AC33205" s="111"/>
    </row>
    <row r="33206" spans="19:29" x14ac:dyDescent="0.25">
      <c r="S33206" s="107"/>
      <c r="U33206" s="107"/>
      <c r="W33206" s="107"/>
      <c r="Y33206" s="107"/>
      <c r="AA33206" s="107"/>
      <c r="AC33206" s="107"/>
    </row>
    <row r="33207" spans="19:29" x14ac:dyDescent="0.25">
      <c r="S33207" s="108"/>
      <c r="U33207" s="108"/>
      <c r="W33207" s="108"/>
      <c r="Y33207" s="108"/>
      <c r="AA33207" s="108"/>
      <c r="AC33207" s="108"/>
    </row>
    <row r="33208" spans="19:29" x14ac:dyDescent="0.25">
      <c r="S33208" s="108"/>
      <c r="U33208" s="108"/>
      <c r="W33208" s="108"/>
      <c r="Y33208" s="108"/>
      <c r="AA33208" s="108"/>
      <c r="AC33208" s="108"/>
    </row>
    <row r="33209" spans="19:29" x14ac:dyDescent="0.25">
      <c r="S33209" s="109"/>
      <c r="U33209" s="109"/>
      <c r="W33209" s="109"/>
      <c r="Y33209" s="109"/>
      <c r="AA33209" s="109"/>
      <c r="AC33209" s="109"/>
    </row>
    <row r="33210" spans="19:29" x14ac:dyDescent="0.25">
      <c r="S33210" s="108"/>
      <c r="U33210" s="108"/>
      <c r="W33210" s="108"/>
      <c r="Y33210" s="108"/>
      <c r="AA33210" s="108"/>
      <c r="AC33210" s="108"/>
    </row>
    <row r="33211" spans="19:29" x14ac:dyDescent="0.25">
      <c r="S33211" s="108"/>
      <c r="U33211" s="108"/>
      <c r="W33211" s="108"/>
      <c r="Y33211" s="108"/>
      <c r="AA33211" s="108"/>
      <c r="AC33211" s="108"/>
    </row>
    <row r="33212" spans="19:29" x14ac:dyDescent="0.25">
      <c r="S33212" s="109"/>
      <c r="U33212" s="109"/>
      <c r="W33212" s="109"/>
      <c r="Y33212" s="109"/>
      <c r="AA33212" s="109"/>
      <c r="AC33212" s="109"/>
    </row>
    <row r="33213" spans="19:29" x14ac:dyDescent="0.25">
      <c r="S33213" s="108"/>
      <c r="U33213" s="108"/>
      <c r="W33213" s="108"/>
      <c r="Y33213" s="108"/>
      <c r="AA33213" s="108"/>
      <c r="AC33213" s="108"/>
    </row>
    <row r="33214" spans="19:29" x14ac:dyDescent="0.25">
      <c r="S33214" s="109"/>
      <c r="U33214" s="109"/>
      <c r="W33214" s="109"/>
      <c r="Y33214" s="109"/>
      <c r="AA33214" s="109"/>
      <c r="AC33214" s="109"/>
    </row>
    <row r="33215" spans="19:29" x14ac:dyDescent="0.25">
      <c r="S33215" s="108"/>
      <c r="U33215" s="108"/>
      <c r="W33215" s="108"/>
      <c r="Y33215" s="108"/>
      <c r="AA33215" s="108"/>
      <c r="AC33215" s="108"/>
    </row>
    <row r="33216" spans="19:29" x14ac:dyDescent="0.25">
      <c r="S33216" s="108"/>
      <c r="U33216" s="108"/>
      <c r="W33216" s="108"/>
      <c r="Y33216" s="108"/>
      <c r="AA33216" s="108"/>
      <c r="AC33216" s="108"/>
    </row>
    <row r="33217" spans="19:29" x14ac:dyDescent="0.25">
      <c r="S33217" s="108"/>
      <c r="U33217" s="108"/>
      <c r="W33217" s="108"/>
      <c r="Y33217" s="108"/>
      <c r="AA33217" s="108"/>
      <c r="AC33217" s="108"/>
    </row>
    <row r="33218" spans="19:29" x14ac:dyDescent="0.25">
      <c r="S33218" s="110"/>
      <c r="U33218" s="110"/>
      <c r="W33218" s="110"/>
      <c r="Y33218" s="110"/>
      <c r="AA33218" s="110"/>
      <c r="AC33218" s="110"/>
    </row>
    <row r="33219" spans="19:29" x14ac:dyDescent="0.25">
      <c r="S33219" s="110"/>
      <c r="U33219" s="110"/>
      <c r="W33219" s="110"/>
      <c r="Y33219" s="110"/>
      <c r="AA33219" s="110"/>
      <c r="AC33219" s="110"/>
    </row>
    <row r="33220" spans="19:29" x14ac:dyDescent="0.25">
      <c r="S33220" s="110"/>
      <c r="U33220" s="110"/>
      <c r="W33220" s="110"/>
      <c r="Y33220" s="110"/>
      <c r="AA33220" s="110"/>
      <c r="AC33220" s="110"/>
    </row>
    <row r="33221" spans="19:29" x14ac:dyDescent="0.25">
      <c r="S33221" s="110"/>
      <c r="U33221" s="110"/>
      <c r="W33221" s="110"/>
      <c r="Y33221" s="110"/>
      <c r="AA33221" s="110"/>
      <c r="AC33221" s="110"/>
    </row>
    <row r="33222" spans="19:29" x14ac:dyDescent="0.25">
      <c r="S33222" s="111"/>
      <c r="U33222" s="111"/>
      <c r="W33222" s="111"/>
      <c r="Y33222" s="111"/>
      <c r="AA33222" s="111"/>
      <c r="AC33222" s="111"/>
    </row>
    <row r="33223" spans="19:29" x14ac:dyDescent="0.25">
      <c r="S33223" s="107"/>
      <c r="U33223" s="107"/>
      <c r="W33223" s="107"/>
      <c r="Y33223" s="107"/>
      <c r="AA33223" s="107"/>
      <c r="AC33223" s="107"/>
    </row>
    <row r="33224" spans="19:29" x14ac:dyDescent="0.25">
      <c r="S33224" s="108"/>
      <c r="U33224" s="108"/>
      <c r="W33224" s="108"/>
      <c r="Y33224" s="108"/>
      <c r="AA33224" s="108"/>
      <c r="AC33224" s="108"/>
    </row>
    <row r="33225" spans="19:29" x14ac:dyDescent="0.25">
      <c r="S33225" s="108"/>
      <c r="U33225" s="108"/>
      <c r="W33225" s="108"/>
      <c r="Y33225" s="108"/>
      <c r="AA33225" s="108"/>
      <c r="AC33225" s="108"/>
    </row>
    <row r="33226" spans="19:29" x14ac:dyDescent="0.25">
      <c r="S33226" s="109"/>
      <c r="U33226" s="109"/>
      <c r="W33226" s="109"/>
      <c r="Y33226" s="109"/>
      <c r="AA33226" s="109"/>
      <c r="AC33226" s="109"/>
    </row>
    <row r="33227" spans="19:29" x14ac:dyDescent="0.25">
      <c r="S33227" s="108"/>
      <c r="U33227" s="108"/>
      <c r="W33227" s="108"/>
      <c r="Y33227" s="108"/>
      <c r="AA33227" s="108"/>
      <c r="AC33227" s="108"/>
    </row>
    <row r="33228" spans="19:29" x14ac:dyDescent="0.25">
      <c r="S33228" s="108"/>
      <c r="U33228" s="108"/>
      <c r="W33228" s="108"/>
      <c r="Y33228" s="108"/>
      <c r="AA33228" s="108"/>
      <c r="AC33228" s="108"/>
    </row>
    <row r="33229" spans="19:29" x14ac:dyDescent="0.25">
      <c r="S33229" s="109"/>
      <c r="U33229" s="109"/>
      <c r="W33229" s="109"/>
      <c r="Y33229" s="109"/>
      <c r="AA33229" s="109"/>
      <c r="AC33229" s="109"/>
    </row>
    <row r="33230" spans="19:29" x14ac:dyDescent="0.25">
      <c r="S33230" s="108"/>
      <c r="U33230" s="108"/>
      <c r="W33230" s="108"/>
      <c r="Y33230" s="108"/>
      <c r="AA33230" s="108"/>
      <c r="AC33230" s="108"/>
    </row>
    <row r="33231" spans="19:29" x14ac:dyDescent="0.25">
      <c r="S33231" s="109"/>
      <c r="U33231" s="109"/>
      <c r="W33231" s="109"/>
      <c r="Y33231" s="109"/>
      <c r="AA33231" s="109"/>
      <c r="AC33231" s="109"/>
    </row>
    <row r="33232" spans="19:29" x14ac:dyDescent="0.25">
      <c r="S33232" s="108"/>
      <c r="U33232" s="108"/>
      <c r="W33232" s="108"/>
      <c r="Y33232" s="108"/>
      <c r="AA33232" s="108"/>
      <c r="AC33232" s="108"/>
    </row>
    <row r="33233" spans="19:29" x14ac:dyDescent="0.25">
      <c r="S33233" s="108"/>
      <c r="U33233" s="108"/>
      <c r="W33233" s="108"/>
      <c r="Y33233" s="108"/>
      <c r="AA33233" s="108"/>
      <c r="AC33233" s="108"/>
    </row>
    <row r="33234" spans="19:29" x14ac:dyDescent="0.25">
      <c r="S33234" s="108"/>
      <c r="U33234" s="108"/>
      <c r="W33234" s="108"/>
      <c r="Y33234" s="108"/>
      <c r="AA33234" s="108"/>
      <c r="AC33234" s="108"/>
    </row>
    <row r="33235" spans="19:29" x14ac:dyDescent="0.25">
      <c r="S33235" s="110"/>
      <c r="U33235" s="110"/>
      <c r="W33235" s="110"/>
      <c r="Y33235" s="110"/>
      <c r="AA33235" s="110"/>
      <c r="AC33235" s="110"/>
    </row>
    <row r="33236" spans="19:29" x14ac:dyDescent="0.25">
      <c r="S33236" s="110"/>
      <c r="U33236" s="110"/>
      <c r="W33236" s="110"/>
      <c r="Y33236" s="110"/>
      <c r="AA33236" s="110"/>
      <c r="AC33236" s="110"/>
    </row>
    <row r="33237" spans="19:29" x14ac:dyDescent="0.25">
      <c r="S33237" s="110"/>
      <c r="U33237" s="110"/>
      <c r="W33237" s="110"/>
      <c r="Y33237" s="110"/>
      <c r="AA33237" s="110"/>
      <c r="AC33237" s="110"/>
    </row>
    <row r="33238" spans="19:29" x14ac:dyDescent="0.25">
      <c r="S33238" s="110"/>
      <c r="U33238" s="110"/>
      <c r="W33238" s="110"/>
      <c r="Y33238" s="110"/>
      <c r="AA33238" s="110"/>
      <c r="AC33238" s="110"/>
    </row>
    <row r="33239" spans="19:29" x14ac:dyDescent="0.25">
      <c r="S33239" s="111"/>
      <c r="U33239" s="111"/>
      <c r="W33239" s="111"/>
      <c r="Y33239" s="111"/>
      <c r="AA33239" s="111"/>
      <c r="AC33239" s="111"/>
    </row>
    <row r="33240" spans="19:29" x14ac:dyDescent="0.25">
      <c r="S33240" s="107"/>
      <c r="U33240" s="107"/>
      <c r="W33240" s="107"/>
      <c r="Y33240" s="107"/>
      <c r="AA33240" s="107"/>
      <c r="AC33240" s="107"/>
    </row>
    <row r="33241" spans="19:29" x14ac:dyDescent="0.25">
      <c r="S33241" s="108"/>
      <c r="U33241" s="108"/>
      <c r="W33241" s="108"/>
      <c r="Y33241" s="108"/>
      <c r="AA33241" s="108"/>
      <c r="AC33241" s="108"/>
    </row>
    <row r="33242" spans="19:29" x14ac:dyDescent="0.25">
      <c r="S33242" s="108"/>
      <c r="U33242" s="108"/>
      <c r="W33242" s="108"/>
      <c r="Y33242" s="108"/>
      <c r="AA33242" s="108"/>
      <c r="AC33242" s="108"/>
    </row>
    <row r="33243" spans="19:29" x14ac:dyDescent="0.25">
      <c r="S33243" s="109"/>
      <c r="U33243" s="109"/>
      <c r="W33243" s="109"/>
      <c r="Y33243" s="109"/>
      <c r="AA33243" s="109"/>
      <c r="AC33243" s="109"/>
    </row>
    <row r="33244" spans="19:29" x14ac:dyDescent="0.25">
      <c r="S33244" s="108"/>
      <c r="U33244" s="108"/>
      <c r="W33244" s="108"/>
      <c r="Y33244" s="108"/>
      <c r="AA33244" s="108"/>
      <c r="AC33244" s="108"/>
    </row>
    <row r="33245" spans="19:29" x14ac:dyDescent="0.25">
      <c r="S33245" s="108"/>
      <c r="U33245" s="108"/>
      <c r="W33245" s="108"/>
      <c r="Y33245" s="108"/>
      <c r="AA33245" s="108"/>
      <c r="AC33245" s="108"/>
    </row>
    <row r="33246" spans="19:29" x14ac:dyDescent="0.25">
      <c r="S33246" s="109"/>
      <c r="U33246" s="109"/>
      <c r="W33246" s="109"/>
      <c r="Y33246" s="109"/>
      <c r="AA33246" s="109"/>
      <c r="AC33246" s="109"/>
    </row>
    <row r="33247" spans="19:29" x14ac:dyDescent="0.25">
      <c r="S33247" s="108"/>
      <c r="U33247" s="108"/>
      <c r="W33247" s="108"/>
      <c r="Y33247" s="108"/>
      <c r="AA33247" s="108"/>
      <c r="AC33247" s="108"/>
    </row>
    <row r="33248" spans="19:29" x14ac:dyDescent="0.25">
      <c r="S33248" s="109"/>
      <c r="U33248" s="109"/>
      <c r="W33248" s="109"/>
      <c r="Y33248" s="109"/>
      <c r="AA33248" s="109"/>
      <c r="AC33248" s="109"/>
    </row>
    <row r="33249" spans="19:29" x14ac:dyDescent="0.25">
      <c r="S33249" s="108"/>
      <c r="U33249" s="108"/>
      <c r="W33249" s="108"/>
      <c r="Y33249" s="108"/>
      <c r="AA33249" s="108"/>
      <c r="AC33249" s="108"/>
    </row>
    <row r="33250" spans="19:29" x14ac:dyDescent="0.25">
      <c r="S33250" s="108"/>
      <c r="U33250" s="108"/>
      <c r="W33250" s="108"/>
      <c r="Y33250" s="108"/>
      <c r="AA33250" s="108"/>
      <c r="AC33250" s="108"/>
    </row>
    <row r="33251" spans="19:29" x14ac:dyDescent="0.25">
      <c r="S33251" s="108"/>
      <c r="U33251" s="108"/>
      <c r="W33251" s="108"/>
      <c r="Y33251" s="108"/>
      <c r="AA33251" s="108"/>
      <c r="AC33251" s="108"/>
    </row>
    <row r="33252" spans="19:29" x14ac:dyDescent="0.25">
      <c r="S33252" s="110"/>
      <c r="U33252" s="110"/>
      <c r="W33252" s="110"/>
      <c r="Y33252" s="110"/>
      <c r="AA33252" s="110"/>
      <c r="AC33252" s="110"/>
    </row>
    <row r="33253" spans="19:29" x14ac:dyDescent="0.25">
      <c r="S33253" s="110"/>
      <c r="U33253" s="110"/>
      <c r="W33253" s="110"/>
      <c r="Y33253" s="110"/>
      <c r="AA33253" s="110"/>
      <c r="AC33253" s="110"/>
    </row>
    <row r="33254" spans="19:29" x14ac:dyDescent="0.25">
      <c r="S33254" s="110"/>
      <c r="U33254" s="110"/>
      <c r="W33254" s="110"/>
      <c r="Y33254" s="110"/>
      <c r="AA33254" s="110"/>
      <c r="AC33254" s="110"/>
    </row>
    <row r="33255" spans="19:29" x14ac:dyDescent="0.25">
      <c r="S33255" s="110"/>
      <c r="U33255" s="110"/>
      <c r="W33255" s="110"/>
      <c r="Y33255" s="110"/>
      <c r="AA33255" s="110"/>
      <c r="AC33255" s="110"/>
    </row>
    <row r="33256" spans="19:29" x14ac:dyDescent="0.25">
      <c r="S33256" s="111"/>
      <c r="U33256" s="111"/>
      <c r="W33256" s="111"/>
      <c r="Y33256" s="111"/>
      <c r="AA33256" s="111"/>
      <c r="AC33256" s="111"/>
    </row>
    <row r="33257" spans="19:29" x14ac:dyDescent="0.25">
      <c r="S33257" s="107"/>
      <c r="U33257" s="107"/>
      <c r="W33257" s="107"/>
      <c r="Y33257" s="107"/>
      <c r="AA33257" s="107"/>
      <c r="AC33257" s="107"/>
    </row>
    <row r="33258" spans="19:29" x14ac:dyDescent="0.25">
      <c r="S33258" s="108"/>
      <c r="U33258" s="108"/>
      <c r="W33258" s="108"/>
      <c r="Y33258" s="108"/>
      <c r="AA33258" s="108"/>
      <c r="AC33258" s="108"/>
    </row>
    <row r="33259" spans="19:29" x14ac:dyDescent="0.25">
      <c r="S33259" s="108"/>
      <c r="U33259" s="108"/>
      <c r="W33259" s="108"/>
      <c r="Y33259" s="108"/>
      <c r="AA33259" s="108"/>
      <c r="AC33259" s="108"/>
    </row>
    <row r="33260" spans="19:29" x14ac:dyDescent="0.25">
      <c r="S33260" s="109"/>
      <c r="U33260" s="109"/>
      <c r="W33260" s="109"/>
      <c r="Y33260" s="109"/>
      <c r="AA33260" s="109"/>
      <c r="AC33260" s="109"/>
    </row>
    <row r="33261" spans="19:29" x14ac:dyDescent="0.25">
      <c r="S33261" s="108"/>
      <c r="U33261" s="108"/>
      <c r="W33261" s="108"/>
      <c r="Y33261" s="108"/>
      <c r="AA33261" s="108"/>
      <c r="AC33261" s="108"/>
    </row>
    <row r="33262" spans="19:29" x14ac:dyDescent="0.25">
      <c r="S33262" s="108"/>
      <c r="U33262" s="108"/>
      <c r="W33262" s="108"/>
      <c r="Y33262" s="108"/>
      <c r="AA33262" s="108"/>
      <c r="AC33262" s="108"/>
    </row>
    <row r="33263" spans="19:29" x14ac:dyDescent="0.25">
      <c r="S33263" s="109"/>
      <c r="U33263" s="109"/>
      <c r="W33263" s="109"/>
      <c r="Y33263" s="109"/>
      <c r="AA33263" s="109"/>
      <c r="AC33263" s="109"/>
    </row>
    <row r="33264" spans="19:29" x14ac:dyDescent="0.25">
      <c r="S33264" s="108"/>
      <c r="U33264" s="108"/>
      <c r="W33264" s="108"/>
      <c r="Y33264" s="108"/>
      <c r="AA33264" s="108"/>
      <c r="AC33264" s="108"/>
    </row>
    <row r="33265" spans="19:29" x14ac:dyDescent="0.25">
      <c r="S33265" s="109"/>
      <c r="U33265" s="109"/>
      <c r="W33265" s="109"/>
      <c r="Y33265" s="109"/>
      <c r="AA33265" s="109"/>
      <c r="AC33265" s="109"/>
    </row>
    <row r="33266" spans="19:29" x14ac:dyDescent="0.25">
      <c r="S33266" s="108"/>
      <c r="U33266" s="108"/>
      <c r="W33266" s="108"/>
      <c r="Y33266" s="108"/>
      <c r="AA33266" s="108"/>
      <c r="AC33266" s="108"/>
    </row>
    <row r="33267" spans="19:29" x14ac:dyDescent="0.25">
      <c r="S33267" s="108"/>
      <c r="U33267" s="108"/>
      <c r="W33267" s="108"/>
      <c r="Y33267" s="108"/>
      <c r="AA33267" s="108"/>
      <c r="AC33267" s="108"/>
    </row>
    <row r="33268" spans="19:29" x14ac:dyDescent="0.25">
      <c r="S33268" s="108"/>
      <c r="U33268" s="108"/>
      <c r="W33268" s="108"/>
      <c r="Y33268" s="108"/>
      <c r="AA33268" s="108"/>
      <c r="AC33268" s="108"/>
    </row>
    <row r="33269" spans="19:29" x14ac:dyDescent="0.25">
      <c r="S33269" s="110"/>
      <c r="U33269" s="110"/>
      <c r="W33269" s="110"/>
      <c r="Y33269" s="110"/>
      <c r="AA33269" s="110"/>
      <c r="AC33269" s="110"/>
    </row>
    <row r="33270" spans="19:29" x14ac:dyDescent="0.25">
      <c r="S33270" s="110"/>
      <c r="U33270" s="110"/>
      <c r="W33270" s="110"/>
      <c r="Y33270" s="110"/>
      <c r="AA33270" s="110"/>
      <c r="AC33270" s="110"/>
    </row>
    <row r="33271" spans="19:29" x14ac:dyDescent="0.25">
      <c r="S33271" s="110"/>
      <c r="U33271" s="110"/>
      <c r="W33271" s="110"/>
      <c r="Y33271" s="110"/>
      <c r="AA33271" s="110"/>
      <c r="AC33271" s="110"/>
    </row>
    <row r="33272" spans="19:29" x14ac:dyDescent="0.25">
      <c r="S33272" s="110"/>
      <c r="U33272" s="110"/>
      <c r="W33272" s="110"/>
      <c r="Y33272" s="110"/>
      <c r="AA33272" s="110"/>
      <c r="AC33272" s="110"/>
    </row>
    <row r="33273" spans="19:29" x14ac:dyDescent="0.25">
      <c r="S33273" s="111"/>
      <c r="U33273" s="111"/>
      <c r="W33273" s="111"/>
      <c r="Y33273" s="111"/>
      <c r="AA33273" s="111"/>
      <c r="AC33273" s="111"/>
    </row>
    <row r="33274" spans="19:29" x14ac:dyDescent="0.25">
      <c r="S33274" s="107"/>
      <c r="U33274" s="107"/>
      <c r="W33274" s="107"/>
      <c r="Y33274" s="107"/>
      <c r="AA33274" s="107"/>
      <c r="AC33274" s="107"/>
    </row>
    <row r="33275" spans="19:29" x14ac:dyDescent="0.25">
      <c r="S33275" s="108"/>
      <c r="U33275" s="108"/>
      <c r="W33275" s="108"/>
      <c r="Y33275" s="108"/>
      <c r="AA33275" s="108"/>
      <c r="AC33275" s="108"/>
    </row>
    <row r="33276" spans="19:29" x14ac:dyDescent="0.25">
      <c r="S33276" s="108"/>
      <c r="U33276" s="108"/>
      <c r="W33276" s="108"/>
      <c r="Y33276" s="108"/>
      <c r="AA33276" s="108"/>
      <c r="AC33276" s="108"/>
    </row>
    <row r="33277" spans="19:29" x14ac:dyDescent="0.25">
      <c r="S33277" s="109"/>
      <c r="U33277" s="109"/>
      <c r="W33277" s="109"/>
      <c r="Y33277" s="109"/>
      <c r="AA33277" s="109"/>
      <c r="AC33277" s="109"/>
    </row>
    <row r="33278" spans="19:29" x14ac:dyDescent="0.25">
      <c r="S33278" s="108"/>
      <c r="U33278" s="108"/>
      <c r="W33278" s="108"/>
      <c r="Y33278" s="108"/>
      <c r="AA33278" s="108"/>
      <c r="AC33278" s="108"/>
    </row>
    <row r="33279" spans="19:29" x14ac:dyDescent="0.25">
      <c r="S33279" s="108"/>
      <c r="U33279" s="108"/>
      <c r="W33279" s="108"/>
      <c r="Y33279" s="108"/>
      <c r="AA33279" s="108"/>
      <c r="AC33279" s="108"/>
    </row>
    <row r="33280" spans="19:29" x14ac:dyDescent="0.25">
      <c r="S33280" s="109"/>
      <c r="U33280" s="109"/>
      <c r="W33280" s="109"/>
      <c r="Y33280" s="109"/>
      <c r="AA33280" s="109"/>
      <c r="AC33280" s="109"/>
    </row>
    <row r="33281" spans="19:29" x14ac:dyDescent="0.25">
      <c r="S33281" s="108"/>
      <c r="U33281" s="108"/>
      <c r="W33281" s="108"/>
      <c r="Y33281" s="108"/>
      <c r="AA33281" s="108"/>
      <c r="AC33281" s="108"/>
    </row>
    <row r="33282" spans="19:29" x14ac:dyDescent="0.25">
      <c r="S33282" s="109"/>
      <c r="U33282" s="109"/>
      <c r="W33282" s="109"/>
      <c r="Y33282" s="109"/>
      <c r="AA33282" s="109"/>
      <c r="AC33282" s="109"/>
    </row>
    <row r="33283" spans="19:29" x14ac:dyDescent="0.25">
      <c r="S33283" s="108"/>
      <c r="U33283" s="108"/>
      <c r="W33283" s="108"/>
      <c r="Y33283" s="108"/>
      <c r="AA33283" s="108"/>
      <c r="AC33283" s="108"/>
    </row>
    <row r="33284" spans="19:29" x14ac:dyDescent="0.25">
      <c r="S33284" s="108"/>
      <c r="U33284" s="108"/>
      <c r="W33284" s="108"/>
      <c r="Y33284" s="108"/>
      <c r="AA33284" s="108"/>
      <c r="AC33284" s="108"/>
    </row>
    <row r="33285" spans="19:29" x14ac:dyDescent="0.25">
      <c r="S33285" s="108"/>
      <c r="U33285" s="108"/>
      <c r="W33285" s="108"/>
      <c r="Y33285" s="108"/>
      <c r="AA33285" s="108"/>
      <c r="AC33285" s="108"/>
    </row>
    <row r="33286" spans="19:29" x14ac:dyDescent="0.25">
      <c r="S33286" s="110"/>
      <c r="U33286" s="110"/>
      <c r="W33286" s="110"/>
      <c r="Y33286" s="110"/>
      <c r="AA33286" s="110"/>
      <c r="AC33286" s="110"/>
    </row>
    <row r="33287" spans="19:29" x14ac:dyDescent="0.25">
      <c r="S33287" s="110"/>
      <c r="U33287" s="110"/>
      <c r="W33287" s="110"/>
      <c r="Y33287" s="110"/>
      <c r="AA33287" s="110"/>
      <c r="AC33287" s="110"/>
    </row>
    <row r="33288" spans="19:29" x14ac:dyDescent="0.25">
      <c r="S33288" s="110"/>
      <c r="U33288" s="110"/>
      <c r="W33288" s="110"/>
      <c r="Y33288" s="110"/>
      <c r="AA33288" s="110"/>
      <c r="AC33288" s="110"/>
    </row>
    <row r="33289" spans="19:29" x14ac:dyDescent="0.25">
      <c r="S33289" s="110"/>
      <c r="U33289" s="110"/>
      <c r="W33289" s="110"/>
      <c r="Y33289" s="110"/>
      <c r="AA33289" s="110"/>
      <c r="AC33289" s="110"/>
    </row>
    <row r="33290" spans="19:29" x14ac:dyDescent="0.25">
      <c r="S33290" s="111"/>
      <c r="U33290" s="111"/>
      <c r="W33290" s="111"/>
      <c r="Y33290" s="111"/>
      <c r="AA33290" s="111"/>
      <c r="AC33290" s="111"/>
    </row>
    <row r="33291" spans="19:29" x14ac:dyDescent="0.25">
      <c r="S33291" s="107"/>
      <c r="U33291" s="107"/>
      <c r="W33291" s="107"/>
      <c r="Y33291" s="107"/>
      <c r="AA33291" s="107"/>
      <c r="AC33291" s="107"/>
    </row>
    <row r="33292" spans="19:29" x14ac:dyDescent="0.25">
      <c r="S33292" s="108"/>
      <c r="U33292" s="108"/>
      <c r="W33292" s="108"/>
      <c r="Y33292" s="108"/>
      <c r="AA33292" s="108"/>
      <c r="AC33292" s="108"/>
    </row>
    <row r="33293" spans="19:29" x14ac:dyDescent="0.25">
      <c r="S33293" s="108"/>
      <c r="U33293" s="108"/>
      <c r="W33293" s="108"/>
      <c r="Y33293" s="108"/>
      <c r="AA33293" s="108"/>
      <c r="AC33293" s="108"/>
    </row>
    <row r="33294" spans="19:29" x14ac:dyDescent="0.25">
      <c r="S33294" s="109"/>
      <c r="U33294" s="109"/>
      <c r="W33294" s="109"/>
      <c r="Y33294" s="109"/>
      <c r="AA33294" s="109"/>
      <c r="AC33294" s="109"/>
    </row>
    <row r="33295" spans="19:29" x14ac:dyDescent="0.25">
      <c r="S33295" s="108"/>
      <c r="U33295" s="108"/>
      <c r="W33295" s="108"/>
      <c r="Y33295" s="108"/>
      <c r="AA33295" s="108"/>
      <c r="AC33295" s="108"/>
    </row>
    <row r="33296" spans="19:29" x14ac:dyDescent="0.25">
      <c r="S33296" s="108"/>
      <c r="U33296" s="108"/>
      <c r="W33296" s="108"/>
      <c r="Y33296" s="108"/>
      <c r="AA33296" s="108"/>
      <c r="AC33296" s="108"/>
    </row>
    <row r="33297" spans="19:29" x14ac:dyDescent="0.25">
      <c r="S33297" s="109"/>
      <c r="U33297" s="109"/>
      <c r="W33297" s="109"/>
      <c r="Y33297" s="109"/>
      <c r="AA33297" s="109"/>
      <c r="AC33297" s="109"/>
    </row>
    <row r="33298" spans="19:29" x14ac:dyDescent="0.25">
      <c r="S33298" s="108"/>
      <c r="U33298" s="108"/>
      <c r="W33298" s="108"/>
      <c r="Y33298" s="108"/>
      <c r="AA33298" s="108"/>
      <c r="AC33298" s="108"/>
    </row>
    <row r="33299" spans="19:29" x14ac:dyDescent="0.25">
      <c r="S33299" s="109"/>
      <c r="U33299" s="109"/>
      <c r="W33299" s="109"/>
      <c r="Y33299" s="109"/>
      <c r="AA33299" s="109"/>
      <c r="AC33299" s="109"/>
    </row>
    <row r="33300" spans="19:29" x14ac:dyDescent="0.25">
      <c r="S33300" s="108"/>
      <c r="U33300" s="108"/>
      <c r="W33300" s="108"/>
      <c r="Y33300" s="108"/>
      <c r="AA33300" s="108"/>
      <c r="AC33300" s="108"/>
    </row>
    <row r="33301" spans="19:29" x14ac:dyDescent="0.25">
      <c r="S33301" s="108"/>
      <c r="U33301" s="108"/>
      <c r="W33301" s="108"/>
      <c r="Y33301" s="108"/>
      <c r="AA33301" s="108"/>
      <c r="AC33301" s="108"/>
    </row>
    <row r="33302" spans="19:29" x14ac:dyDescent="0.25">
      <c r="S33302" s="108"/>
      <c r="U33302" s="108"/>
      <c r="W33302" s="108"/>
      <c r="Y33302" s="108"/>
      <c r="AA33302" s="108"/>
      <c r="AC33302" s="108"/>
    </row>
    <row r="33303" spans="19:29" x14ac:dyDescent="0.25">
      <c r="S33303" s="110"/>
      <c r="U33303" s="110"/>
      <c r="W33303" s="110"/>
      <c r="Y33303" s="110"/>
      <c r="AA33303" s="110"/>
      <c r="AC33303" s="110"/>
    </row>
    <row r="33304" spans="19:29" x14ac:dyDescent="0.25">
      <c r="S33304" s="110"/>
      <c r="U33304" s="110"/>
      <c r="W33304" s="110"/>
      <c r="Y33304" s="110"/>
      <c r="AA33304" s="110"/>
      <c r="AC33304" s="110"/>
    </row>
    <row r="33305" spans="19:29" x14ac:dyDescent="0.25">
      <c r="S33305" s="110"/>
      <c r="U33305" s="110"/>
      <c r="W33305" s="110"/>
      <c r="Y33305" s="110"/>
      <c r="AA33305" s="110"/>
      <c r="AC33305" s="110"/>
    </row>
    <row r="33306" spans="19:29" x14ac:dyDescent="0.25">
      <c r="S33306" s="110"/>
      <c r="U33306" s="110"/>
      <c r="W33306" s="110"/>
      <c r="Y33306" s="110"/>
      <c r="AA33306" s="110"/>
      <c r="AC33306" s="110"/>
    </row>
    <row r="33307" spans="19:29" x14ac:dyDescent="0.25">
      <c r="S33307" s="111"/>
      <c r="U33307" s="111"/>
      <c r="W33307" s="111"/>
      <c r="Y33307" s="111"/>
      <c r="AA33307" s="111"/>
      <c r="AC33307" s="111"/>
    </row>
    <row r="33308" spans="19:29" x14ac:dyDescent="0.25">
      <c r="S33308" s="107"/>
      <c r="U33308" s="107"/>
      <c r="W33308" s="107"/>
      <c r="Y33308" s="107"/>
      <c r="AA33308" s="107"/>
      <c r="AC33308" s="107"/>
    </row>
    <row r="33309" spans="19:29" x14ac:dyDescent="0.25">
      <c r="S33309" s="108"/>
      <c r="U33309" s="108"/>
      <c r="W33309" s="108"/>
      <c r="Y33309" s="108"/>
      <c r="AA33309" s="108"/>
      <c r="AC33309" s="108"/>
    </row>
    <row r="33310" spans="19:29" x14ac:dyDescent="0.25">
      <c r="S33310" s="108"/>
      <c r="U33310" s="108"/>
      <c r="W33310" s="108"/>
      <c r="Y33310" s="108"/>
      <c r="AA33310" s="108"/>
      <c r="AC33310" s="108"/>
    </row>
    <row r="33311" spans="19:29" x14ac:dyDescent="0.25">
      <c r="S33311" s="109"/>
      <c r="U33311" s="109"/>
      <c r="W33311" s="109"/>
      <c r="Y33311" s="109"/>
      <c r="AA33311" s="109"/>
      <c r="AC33311" s="109"/>
    </row>
    <row r="33312" spans="19:29" x14ac:dyDescent="0.25">
      <c r="S33312" s="108"/>
      <c r="U33312" s="108"/>
      <c r="W33312" s="108"/>
      <c r="Y33312" s="108"/>
      <c r="AA33312" s="108"/>
      <c r="AC33312" s="108"/>
    </row>
    <row r="33313" spans="19:29" x14ac:dyDescent="0.25">
      <c r="S33313" s="108"/>
      <c r="U33313" s="108"/>
      <c r="W33313" s="108"/>
      <c r="Y33313" s="108"/>
      <c r="AA33313" s="108"/>
      <c r="AC33313" s="108"/>
    </row>
    <row r="33314" spans="19:29" x14ac:dyDescent="0.25">
      <c r="S33314" s="109"/>
      <c r="U33314" s="109"/>
      <c r="W33314" s="109"/>
      <c r="Y33314" s="109"/>
      <c r="AA33314" s="109"/>
      <c r="AC33314" s="109"/>
    </row>
    <row r="33315" spans="19:29" x14ac:dyDescent="0.25">
      <c r="S33315" s="108"/>
      <c r="U33315" s="108"/>
      <c r="W33315" s="108"/>
      <c r="Y33315" s="108"/>
      <c r="AA33315" s="108"/>
      <c r="AC33315" s="108"/>
    </row>
    <row r="33316" spans="19:29" x14ac:dyDescent="0.25">
      <c r="S33316" s="109"/>
      <c r="U33316" s="109"/>
      <c r="W33316" s="109"/>
      <c r="Y33316" s="109"/>
      <c r="AA33316" s="109"/>
      <c r="AC33316" s="109"/>
    </row>
    <row r="33317" spans="19:29" x14ac:dyDescent="0.25">
      <c r="S33317" s="108"/>
      <c r="U33317" s="108"/>
      <c r="W33317" s="108"/>
      <c r="Y33317" s="108"/>
      <c r="AA33317" s="108"/>
      <c r="AC33317" s="108"/>
    </row>
    <row r="33318" spans="19:29" x14ac:dyDescent="0.25">
      <c r="S33318" s="108"/>
      <c r="U33318" s="108"/>
      <c r="W33318" s="108"/>
      <c r="Y33318" s="108"/>
      <c r="AA33318" s="108"/>
      <c r="AC33318" s="108"/>
    </row>
    <row r="33319" spans="19:29" x14ac:dyDescent="0.25">
      <c r="S33319" s="108"/>
      <c r="U33319" s="108"/>
      <c r="W33319" s="108"/>
      <c r="Y33319" s="108"/>
      <c r="AA33319" s="108"/>
      <c r="AC33319" s="108"/>
    </row>
    <row r="33320" spans="19:29" x14ac:dyDescent="0.25">
      <c r="S33320" s="110"/>
      <c r="U33320" s="110"/>
      <c r="W33320" s="110"/>
      <c r="Y33320" s="110"/>
      <c r="AA33320" s="110"/>
      <c r="AC33320" s="110"/>
    </row>
    <row r="33321" spans="19:29" x14ac:dyDescent="0.25">
      <c r="S33321" s="110"/>
      <c r="U33321" s="110"/>
      <c r="W33321" s="110"/>
      <c r="Y33321" s="110"/>
      <c r="AA33321" s="110"/>
      <c r="AC33321" s="110"/>
    </row>
    <row r="33322" spans="19:29" x14ac:dyDescent="0.25">
      <c r="S33322" s="110"/>
      <c r="U33322" s="110"/>
      <c r="W33322" s="110"/>
      <c r="Y33322" s="110"/>
      <c r="AA33322" s="110"/>
      <c r="AC33322" s="110"/>
    </row>
    <row r="33323" spans="19:29" x14ac:dyDescent="0.25">
      <c r="S33323" s="110"/>
      <c r="U33323" s="110"/>
      <c r="W33323" s="110"/>
      <c r="Y33323" s="110"/>
      <c r="AA33323" s="110"/>
      <c r="AC33323" s="110"/>
    </row>
    <row r="33324" spans="19:29" x14ac:dyDescent="0.25">
      <c r="S33324" s="111"/>
      <c r="U33324" s="111"/>
      <c r="W33324" s="111"/>
      <c r="Y33324" s="111"/>
      <c r="AA33324" s="111"/>
      <c r="AC33324" s="111"/>
    </row>
    <row r="33325" spans="19:29" x14ac:dyDescent="0.25">
      <c r="S33325" s="107"/>
      <c r="U33325" s="107"/>
      <c r="W33325" s="107"/>
      <c r="Y33325" s="107"/>
      <c r="AA33325" s="107"/>
      <c r="AC33325" s="107"/>
    </row>
    <row r="33326" spans="19:29" x14ac:dyDescent="0.25">
      <c r="S33326" s="108"/>
      <c r="U33326" s="108"/>
      <c r="W33326" s="108"/>
      <c r="Y33326" s="108"/>
      <c r="AA33326" s="108"/>
      <c r="AC33326" s="108"/>
    </row>
    <row r="33327" spans="19:29" x14ac:dyDescent="0.25">
      <c r="S33327" s="108"/>
      <c r="U33327" s="108"/>
      <c r="W33327" s="108"/>
      <c r="Y33327" s="108"/>
      <c r="AA33327" s="108"/>
      <c r="AC33327" s="108"/>
    </row>
    <row r="33328" spans="19:29" x14ac:dyDescent="0.25">
      <c r="S33328" s="109"/>
      <c r="U33328" s="109"/>
      <c r="W33328" s="109"/>
      <c r="Y33328" s="109"/>
      <c r="AA33328" s="109"/>
      <c r="AC33328" s="109"/>
    </row>
    <row r="33329" spans="19:29" x14ac:dyDescent="0.25">
      <c r="S33329" s="108"/>
      <c r="U33329" s="108"/>
      <c r="W33329" s="108"/>
      <c r="Y33329" s="108"/>
      <c r="AA33329" s="108"/>
      <c r="AC33329" s="108"/>
    </row>
    <row r="33330" spans="19:29" x14ac:dyDescent="0.25">
      <c r="S33330" s="108"/>
      <c r="U33330" s="108"/>
      <c r="W33330" s="108"/>
      <c r="Y33330" s="108"/>
      <c r="AA33330" s="108"/>
      <c r="AC33330" s="108"/>
    </row>
    <row r="33331" spans="19:29" x14ac:dyDescent="0.25">
      <c r="S33331" s="109"/>
      <c r="U33331" s="109"/>
      <c r="W33331" s="109"/>
      <c r="Y33331" s="109"/>
      <c r="AA33331" s="109"/>
      <c r="AC33331" s="109"/>
    </row>
    <row r="33332" spans="19:29" x14ac:dyDescent="0.25">
      <c r="S33332" s="108"/>
      <c r="U33332" s="108"/>
      <c r="W33332" s="108"/>
      <c r="Y33332" s="108"/>
      <c r="AA33332" s="108"/>
      <c r="AC33332" s="108"/>
    </row>
    <row r="33333" spans="19:29" x14ac:dyDescent="0.25">
      <c r="S33333" s="109"/>
      <c r="U33333" s="109"/>
      <c r="W33333" s="109"/>
      <c r="Y33333" s="109"/>
      <c r="AA33333" s="109"/>
      <c r="AC33333" s="109"/>
    </row>
    <row r="33334" spans="19:29" x14ac:dyDescent="0.25">
      <c r="S33334" s="108"/>
      <c r="U33334" s="108"/>
      <c r="W33334" s="108"/>
      <c r="Y33334" s="108"/>
      <c r="AA33334" s="108"/>
      <c r="AC33334" s="108"/>
    </row>
    <row r="33335" spans="19:29" x14ac:dyDescent="0.25">
      <c r="S33335" s="108"/>
      <c r="U33335" s="108"/>
      <c r="W33335" s="108"/>
      <c r="Y33335" s="108"/>
      <c r="AA33335" s="108"/>
      <c r="AC33335" s="108"/>
    </row>
    <row r="33336" spans="19:29" x14ac:dyDescent="0.25">
      <c r="S33336" s="108"/>
      <c r="U33336" s="108"/>
      <c r="W33336" s="108"/>
      <c r="Y33336" s="108"/>
      <c r="AA33336" s="108"/>
      <c r="AC33336" s="108"/>
    </row>
    <row r="33337" spans="19:29" x14ac:dyDescent="0.25">
      <c r="S33337" s="110"/>
      <c r="U33337" s="110"/>
      <c r="W33337" s="110"/>
      <c r="Y33337" s="110"/>
      <c r="AA33337" s="110"/>
      <c r="AC33337" s="110"/>
    </row>
    <row r="33338" spans="19:29" x14ac:dyDescent="0.25">
      <c r="S33338" s="110"/>
      <c r="U33338" s="110"/>
      <c r="W33338" s="110"/>
      <c r="Y33338" s="110"/>
      <c r="AA33338" s="110"/>
      <c r="AC33338" s="110"/>
    </row>
    <row r="33339" spans="19:29" x14ac:dyDescent="0.25">
      <c r="S33339" s="110"/>
      <c r="U33339" s="110"/>
      <c r="W33339" s="110"/>
      <c r="Y33339" s="110"/>
      <c r="AA33339" s="110"/>
      <c r="AC33339" s="110"/>
    </row>
    <row r="33340" spans="19:29" x14ac:dyDescent="0.25">
      <c r="S33340" s="110"/>
      <c r="U33340" s="110"/>
      <c r="W33340" s="110"/>
      <c r="Y33340" s="110"/>
      <c r="AA33340" s="110"/>
      <c r="AC33340" s="110"/>
    </row>
    <row r="33341" spans="19:29" x14ac:dyDescent="0.25">
      <c r="S33341" s="111"/>
      <c r="U33341" s="111"/>
      <c r="W33341" s="111"/>
      <c r="Y33341" s="111"/>
      <c r="AA33341" s="111"/>
      <c r="AC33341" s="111"/>
    </row>
    <row r="33342" spans="19:29" x14ac:dyDescent="0.25">
      <c r="S33342" s="107"/>
      <c r="U33342" s="107"/>
      <c r="W33342" s="107"/>
      <c r="Y33342" s="107"/>
      <c r="AA33342" s="107"/>
      <c r="AC33342" s="107"/>
    </row>
    <row r="33343" spans="19:29" x14ac:dyDescent="0.25">
      <c r="S33343" s="108"/>
      <c r="U33343" s="108"/>
      <c r="W33343" s="108"/>
      <c r="Y33343" s="108"/>
      <c r="AA33343" s="108"/>
      <c r="AC33343" s="108"/>
    </row>
    <row r="33344" spans="19:29" x14ac:dyDescent="0.25">
      <c r="S33344" s="108"/>
      <c r="U33344" s="108"/>
      <c r="W33344" s="108"/>
      <c r="Y33344" s="108"/>
      <c r="AA33344" s="108"/>
      <c r="AC33344" s="108"/>
    </row>
    <row r="33345" spans="19:29" x14ac:dyDescent="0.25">
      <c r="S33345" s="109"/>
      <c r="U33345" s="109"/>
      <c r="W33345" s="109"/>
      <c r="Y33345" s="109"/>
      <c r="AA33345" s="109"/>
      <c r="AC33345" s="109"/>
    </row>
    <row r="33346" spans="19:29" x14ac:dyDescent="0.25">
      <c r="S33346" s="108"/>
      <c r="U33346" s="108"/>
      <c r="W33346" s="108"/>
      <c r="Y33346" s="108"/>
      <c r="AA33346" s="108"/>
      <c r="AC33346" s="108"/>
    </row>
    <row r="33347" spans="19:29" x14ac:dyDescent="0.25">
      <c r="S33347" s="108"/>
      <c r="U33347" s="108"/>
      <c r="W33347" s="108"/>
      <c r="Y33347" s="108"/>
      <c r="AA33347" s="108"/>
      <c r="AC33347" s="108"/>
    </row>
    <row r="33348" spans="19:29" x14ac:dyDescent="0.25">
      <c r="S33348" s="109"/>
      <c r="U33348" s="109"/>
      <c r="W33348" s="109"/>
      <c r="Y33348" s="109"/>
      <c r="AA33348" s="109"/>
      <c r="AC33348" s="109"/>
    </row>
    <row r="33349" spans="19:29" x14ac:dyDescent="0.25">
      <c r="S33349" s="108"/>
      <c r="U33349" s="108"/>
      <c r="W33349" s="108"/>
      <c r="Y33349" s="108"/>
      <c r="AA33349" s="108"/>
      <c r="AC33349" s="108"/>
    </row>
    <row r="33350" spans="19:29" x14ac:dyDescent="0.25">
      <c r="S33350" s="109"/>
      <c r="U33350" s="109"/>
      <c r="W33350" s="109"/>
      <c r="Y33350" s="109"/>
      <c r="AA33350" s="109"/>
      <c r="AC33350" s="109"/>
    </row>
    <row r="33351" spans="19:29" x14ac:dyDescent="0.25">
      <c r="S33351" s="108"/>
      <c r="U33351" s="108"/>
      <c r="W33351" s="108"/>
      <c r="Y33351" s="108"/>
      <c r="AA33351" s="108"/>
      <c r="AC33351" s="108"/>
    </row>
    <row r="33352" spans="19:29" x14ac:dyDescent="0.25">
      <c r="S33352" s="108"/>
      <c r="U33352" s="108"/>
      <c r="W33352" s="108"/>
      <c r="Y33352" s="108"/>
      <c r="AA33352" s="108"/>
      <c r="AC33352" s="108"/>
    </row>
    <row r="33353" spans="19:29" x14ac:dyDescent="0.25">
      <c r="S33353" s="108"/>
      <c r="U33353" s="108"/>
      <c r="W33353" s="108"/>
      <c r="Y33353" s="108"/>
      <c r="AA33353" s="108"/>
      <c r="AC33353" s="108"/>
    </row>
    <row r="33354" spans="19:29" x14ac:dyDescent="0.25">
      <c r="S33354" s="110"/>
      <c r="U33354" s="110"/>
      <c r="W33354" s="110"/>
      <c r="Y33354" s="110"/>
      <c r="AA33354" s="110"/>
      <c r="AC33354" s="110"/>
    </row>
    <row r="33355" spans="19:29" x14ac:dyDescent="0.25">
      <c r="S33355" s="110"/>
      <c r="U33355" s="110"/>
      <c r="W33355" s="110"/>
      <c r="Y33355" s="110"/>
      <c r="AA33355" s="110"/>
      <c r="AC33355" s="110"/>
    </row>
    <row r="33356" spans="19:29" x14ac:dyDescent="0.25">
      <c r="S33356" s="110"/>
      <c r="U33356" s="110"/>
      <c r="W33356" s="110"/>
      <c r="Y33356" s="110"/>
      <c r="AA33356" s="110"/>
      <c r="AC33356" s="110"/>
    </row>
    <row r="33357" spans="19:29" x14ac:dyDescent="0.25">
      <c r="S33357" s="110"/>
      <c r="U33357" s="110"/>
      <c r="W33357" s="110"/>
      <c r="Y33357" s="110"/>
      <c r="AA33357" s="110"/>
      <c r="AC33357" s="110"/>
    </row>
    <row r="33358" spans="19:29" x14ac:dyDescent="0.25">
      <c r="S33358" s="111"/>
      <c r="U33358" s="111"/>
      <c r="W33358" s="111"/>
      <c r="Y33358" s="111"/>
      <c r="AA33358" s="111"/>
      <c r="AC33358" s="111"/>
    </row>
    <row r="33359" spans="19:29" x14ac:dyDescent="0.25">
      <c r="S33359" s="107"/>
      <c r="U33359" s="107"/>
      <c r="W33359" s="107"/>
      <c r="Y33359" s="107"/>
      <c r="AA33359" s="107"/>
      <c r="AC33359" s="107"/>
    </row>
    <row r="33360" spans="19:29" x14ac:dyDescent="0.25">
      <c r="S33360" s="108"/>
      <c r="U33360" s="108"/>
      <c r="W33360" s="108"/>
      <c r="Y33360" s="108"/>
      <c r="AA33360" s="108"/>
      <c r="AC33360" s="108"/>
    </row>
    <row r="33361" spans="19:29" x14ac:dyDescent="0.25">
      <c r="S33361" s="108"/>
      <c r="U33361" s="108"/>
      <c r="W33361" s="108"/>
      <c r="Y33361" s="108"/>
      <c r="AA33361" s="108"/>
      <c r="AC33361" s="108"/>
    </row>
    <row r="33362" spans="19:29" x14ac:dyDescent="0.25">
      <c r="S33362" s="109"/>
      <c r="U33362" s="109"/>
      <c r="W33362" s="109"/>
      <c r="Y33362" s="109"/>
      <c r="AA33362" s="109"/>
      <c r="AC33362" s="109"/>
    </row>
    <row r="33363" spans="19:29" x14ac:dyDescent="0.25">
      <c r="S33363" s="108"/>
      <c r="U33363" s="108"/>
      <c r="W33363" s="108"/>
      <c r="Y33363" s="108"/>
      <c r="AA33363" s="108"/>
      <c r="AC33363" s="108"/>
    </row>
    <row r="33364" spans="19:29" x14ac:dyDescent="0.25">
      <c r="S33364" s="108"/>
      <c r="U33364" s="108"/>
      <c r="W33364" s="108"/>
      <c r="Y33364" s="108"/>
      <c r="AA33364" s="108"/>
      <c r="AC33364" s="108"/>
    </row>
    <row r="33365" spans="19:29" x14ac:dyDescent="0.25">
      <c r="S33365" s="109"/>
      <c r="U33365" s="109"/>
      <c r="W33365" s="109"/>
      <c r="Y33365" s="109"/>
      <c r="AA33365" s="109"/>
      <c r="AC33365" s="109"/>
    </row>
    <row r="33366" spans="19:29" x14ac:dyDescent="0.25">
      <c r="S33366" s="108"/>
      <c r="U33366" s="108"/>
      <c r="W33366" s="108"/>
      <c r="Y33366" s="108"/>
      <c r="AA33366" s="108"/>
      <c r="AC33366" s="108"/>
    </row>
    <row r="33367" spans="19:29" x14ac:dyDescent="0.25">
      <c r="S33367" s="109"/>
      <c r="U33367" s="109"/>
      <c r="W33367" s="109"/>
      <c r="Y33367" s="109"/>
      <c r="AA33367" s="109"/>
      <c r="AC33367" s="109"/>
    </row>
    <row r="33368" spans="19:29" x14ac:dyDescent="0.25">
      <c r="S33368" s="108"/>
      <c r="U33368" s="108"/>
      <c r="W33368" s="108"/>
      <c r="Y33368" s="108"/>
      <c r="AA33368" s="108"/>
      <c r="AC33368" s="108"/>
    </row>
    <row r="33369" spans="19:29" x14ac:dyDescent="0.25">
      <c r="S33369" s="108"/>
      <c r="U33369" s="108"/>
      <c r="W33369" s="108"/>
      <c r="Y33369" s="108"/>
      <c r="AA33369" s="108"/>
      <c r="AC33369" s="108"/>
    </row>
    <row r="33370" spans="19:29" x14ac:dyDescent="0.25">
      <c r="S33370" s="108"/>
      <c r="U33370" s="108"/>
      <c r="W33370" s="108"/>
      <c r="Y33370" s="108"/>
      <c r="AA33370" s="108"/>
      <c r="AC33370" s="108"/>
    </row>
    <row r="33371" spans="19:29" x14ac:dyDescent="0.25">
      <c r="S33371" s="110"/>
      <c r="U33371" s="110"/>
      <c r="W33371" s="110"/>
      <c r="Y33371" s="110"/>
      <c r="AA33371" s="110"/>
      <c r="AC33371" s="110"/>
    </row>
    <row r="33372" spans="19:29" x14ac:dyDescent="0.25">
      <c r="S33372" s="110"/>
      <c r="U33372" s="110"/>
      <c r="W33372" s="110"/>
      <c r="Y33372" s="110"/>
      <c r="AA33372" s="110"/>
      <c r="AC33372" s="110"/>
    </row>
    <row r="33373" spans="19:29" x14ac:dyDescent="0.25">
      <c r="S33373" s="110"/>
      <c r="U33373" s="110"/>
      <c r="W33373" s="110"/>
      <c r="Y33373" s="110"/>
      <c r="AA33373" s="110"/>
      <c r="AC33373" s="110"/>
    </row>
    <row r="33374" spans="19:29" x14ac:dyDescent="0.25">
      <c r="S33374" s="110"/>
      <c r="U33374" s="110"/>
      <c r="W33374" s="110"/>
      <c r="Y33374" s="110"/>
      <c r="AA33374" s="110"/>
      <c r="AC33374" s="110"/>
    </row>
    <row r="33375" spans="19:29" x14ac:dyDescent="0.25">
      <c r="S33375" s="111"/>
      <c r="U33375" s="111"/>
      <c r="W33375" s="111"/>
      <c r="Y33375" s="111"/>
      <c r="AA33375" s="111"/>
      <c r="AC33375" s="111"/>
    </row>
    <row r="33376" spans="19:29" x14ac:dyDescent="0.25">
      <c r="S33376" s="107"/>
      <c r="U33376" s="107"/>
      <c r="W33376" s="107"/>
      <c r="Y33376" s="107"/>
      <c r="AA33376" s="107"/>
      <c r="AC33376" s="107"/>
    </row>
    <row r="33377" spans="19:29" x14ac:dyDescent="0.25">
      <c r="S33377" s="108"/>
      <c r="U33377" s="108"/>
      <c r="W33377" s="108"/>
      <c r="Y33377" s="108"/>
      <c r="AA33377" s="108"/>
      <c r="AC33377" s="108"/>
    </row>
    <row r="33378" spans="19:29" x14ac:dyDescent="0.25">
      <c r="S33378" s="108"/>
      <c r="U33378" s="108"/>
      <c r="W33378" s="108"/>
      <c r="Y33378" s="108"/>
      <c r="AA33378" s="108"/>
      <c r="AC33378" s="108"/>
    </row>
    <row r="33379" spans="19:29" x14ac:dyDescent="0.25">
      <c r="S33379" s="109"/>
      <c r="U33379" s="109"/>
      <c r="W33379" s="109"/>
      <c r="Y33379" s="109"/>
      <c r="AA33379" s="109"/>
      <c r="AC33379" s="109"/>
    </row>
    <row r="33380" spans="19:29" x14ac:dyDescent="0.25">
      <c r="S33380" s="108"/>
      <c r="U33380" s="108"/>
      <c r="W33380" s="108"/>
      <c r="Y33380" s="108"/>
      <c r="AA33380" s="108"/>
      <c r="AC33380" s="108"/>
    </row>
    <row r="33381" spans="19:29" x14ac:dyDescent="0.25">
      <c r="S33381" s="108"/>
      <c r="U33381" s="108"/>
      <c r="W33381" s="108"/>
      <c r="Y33381" s="108"/>
      <c r="AA33381" s="108"/>
      <c r="AC33381" s="108"/>
    </row>
    <row r="33382" spans="19:29" x14ac:dyDescent="0.25">
      <c r="S33382" s="109"/>
      <c r="U33382" s="109"/>
      <c r="W33382" s="109"/>
      <c r="Y33382" s="109"/>
      <c r="AA33382" s="109"/>
      <c r="AC33382" s="109"/>
    </row>
    <row r="33383" spans="19:29" x14ac:dyDescent="0.25">
      <c r="S33383" s="108"/>
      <c r="U33383" s="108"/>
      <c r="W33383" s="108"/>
      <c r="Y33383" s="108"/>
      <c r="AA33383" s="108"/>
      <c r="AC33383" s="108"/>
    </row>
    <row r="33384" spans="19:29" x14ac:dyDescent="0.25">
      <c r="S33384" s="109"/>
      <c r="U33384" s="109"/>
      <c r="W33384" s="109"/>
      <c r="Y33384" s="109"/>
      <c r="AA33384" s="109"/>
      <c r="AC33384" s="109"/>
    </row>
    <row r="33385" spans="19:29" x14ac:dyDescent="0.25">
      <c r="S33385" s="108"/>
      <c r="U33385" s="108"/>
      <c r="W33385" s="108"/>
      <c r="Y33385" s="108"/>
      <c r="AA33385" s="108"/>
      <c r="AC33385" s="108"/>
    </row>
    <row r="33386" spans="19:29" x14ac:dyDescent="0.25">
      <c r="S33386" s="108"/>
      <c r="U33386" s="108"/>
      <c r="W33386" s="108"/>
      <c r="Y33386" s="108"/>
      <c r="AA33386" s="108"/>
      <c r="AC33386" s="108"/>
    </row>
    <row r="33387" spans="19:29" x14ac:dyDescent="0.25">
      <c r="S33387" s="108"/>
      <c r="U33387" s="108"/>
      <c r="W33387" s="108"/>
      <c r="Y33387" s="108"/>
      <c r="AA33387" s="108"/>
      <c r="AC33387" s="108"/>
    </row>
    <row r="33388" spans="19:29" x14ac:dyDescent="0.25">
      <c r="S33388" s="110"/>
      <c r="U33388" s="110"/>
      <c r="W33388" s="110"/>
      <c r="Y33388" s="110"/>
      <c r="AA33388" s="110"/>
      <c r="AC33388" s="110"/>
    </row>
    <row r="33389" spans="19:29" x14ac:dyDescent="0.25">
      <c r="S33389" s="110"/>
      <c r="U33389" s="110"/>
      <c r="W33389" s="110"/>
      <c r="Y33389" s="110"/>
      <c r="AA33389" s="110"/>
      <c r="AC33389" s="110"/>
    </row>
    <row r="33390" spans="19:29" x14ac:dyDescent="0.25">
      <c r="S33390" s="110"/>
      <c r="U33390" s="110"/>
      <c r="W33390" s="110"/>
      <c r="Y33390" s="110"/>
      <c r="AA33390" s="110"/>
      <c r="AC33390" s="110"/>
    </row>
    <row r="33391" spans="19:29" x14ac:dyDescent="0.25">
      <c r="S33391" s="110"/>
      <c r="U33391" s="110"/>
      <c r="W33391" s="110"/>
      <c r="Y33391" s="110"/>
      <c r="AA33391" s="110"/>
      <c r="AC33391" s="110"/>
    </row>
    <row r="33392" spans="19:29" x14ac:dyDescent="0.25">
      <c r="S33392" s="111"/>
      <c r="U33392" s="111"/>
      <c r="W33392" s="111"/>
      <c r="Y33392" s="111"/>
      <c r="AA33392" s="111"/>
      <c r="AC33392" s="111"/>
    </row>
    <row r="33393" spans="19:29" x14ac:dyDescent="0.25">
      <c r="S33393" s="107"/>
      <c r="U33393" s="107"/>
      <c r="W33393" s="107"/>
      <c r="Y33393" s="107"/>
      <c r="AA33393" s="107"/>
      <c r="AC33393" s="107"/>
    </row>
    <row r="33394" spans="19:29" x14ac:dyDescent="0.25">
      <c r="S33394" s="108"/>
      <c r="U33394" s="108"/>
      <c r="W33394" s="108"/>
      <c r="Y33394" s="108"/>
      <c r="AA33394" s="108"/>
      <c r="AC33394" s="108"/>
    </row>
    <row r="33395" spans="19:29" x14ac:dyDescent="0.25">
      <c r="S33395" s="108"/>
      <c r="U33395" s="108"/>
      <c r="W33395" s="108"/>
      <c r="Y33395" s="108"/>
      <c r="AA33395" s="108"/>
      <c r="AC33395" s="108"/>
    </row>
    <row r="33396" spans="19:29" x14ac:dyDescent="0.25">
      <c r="S33396" s="109"/>
      <c r="U33396" s="109"/>
      <c r="W33396" s="109"/>
      <c r="Y33396" s="109"/>
      <c r="AA33396" s="109"/>
      <c r="AC33396" s="109"/>
    </row>
    <row r="33397" spans="19:29" x14ac:dyDescent="0.25">
      <c r="S33397" s="108"/>
      <c r="U33397" s="108"/>
      <c r="W33397" s="108"/>
      <c r="Y33397" s="108"/>
      <c r="AA33397" s="108"/>
      <c r="AC33397" s="108"/>
    </row>
    <row r="33398" spans="19:29" x14ac:dyDescent="0.25">
      <c r="S33398" s="108"/>
      <c r="U33398" s="108"/>
      <c r="W33398" s="108"/>
      <c r="Y33398" s="108"/>
      <c r="AA33398" s="108"/>
      <c r="AC33398" s="108"/>
    </row>
    <row r="33399" spans="19:29" x14ac:dyDescent="0.25">
      <c r="S33399" s="109"/>
      <c r="U33399" s="109"/>
      <c r="W33399" s="109"/>
      <c r="Y33399" s="109"/>
      <c r="AA33399" s="109"/>
      <c r="AC33399" s="109"/>
    </row>
    <row r="33400" spans="19:29" x14ac:dyDescent="0.25">
      <c r="S33400" s="108"/>
      <c r="U33400" s="108"/>
      <c r="W33400" s="108"/>
      <c r="Y33400" s="108"/>
      <c r="AA33400" s="108"/>
      <c r="AC33400" s="108"/>
    </row>
    <row r="33401" spans="19:29" x14ac:dyDescent="0.25">
      <c r="S33401" s="109"/>
      <c r="U33401" s="109"/>
      <c r="W33401" s="109"/>
      <c r="Y33401" s="109"/>
      <c r="AA33401" s="109"/>
      <c r="AC33401" s="109"/>
    </row>
    <row r="33402" spans="19:29" x14ac:dyDescent="0.25">
      <c r="S33402" s="108"/>
      <c r="U33402" s="108"/>
      <c r="W33402" s="108"/>
      <c r="Y33402" s="108"/>
      <c r="AA33402" s="108"/>
      <c r="AC33402" s="108"/>
    </row>
    <row r="33403" spans="19:29" x14ac:dyDescent="0.25">
      <c r="S33403" s="108"/>
      <c r="U33403" s="108"/>
      <c r="W33403" s="108"/>
      <c r="Y33403" s="108"/>
      <c r="AA33403" s="108"/>
      <c r="AC33403" s="108"/>
    </row>
    <row r="33404" spans="19:29" x14ac:dyDescent="0.25">
      <c r="S33404" s="108"/>
      <c r="U33404" s="108"/>
      <c r="W33404" s="108"/>
      <c r="Y33404" s="108"/>
      <c r="AA33404" s="108"/>
      <c r="AC33404" s="108"/>
    </row>
    <row r="33405" spans="19:29" x14ac:dyDescent="0.25">
      <c r="S33405" s="110"/>
      <c r="U33405" s="110"/>
      <c r="W33405" s="110"/>
      <c r="Y33405" s="110"/>
      <c r="AA33405" s="110"/>
      <c r="AC33405" s="110"/>
    </row>
    <row r="33406" spans="19:29" x14ac:dyDescent="0.25">
      <c r="S33406" s="110"/>
      <c r="U33406" s="110"/>
      <c r="W33406" s="110"/>
      <c r="Y33406" s="110"/>
      <c r="AA33406" s="110"/>
      <c r="AC33406" s="110"/>
    </row>
    <row r="33407" spans="19:29" x14ac:dyDescent="0.25">
      <c r="S33407" s="110"/>
      <c r="U33407" s="110"/>
      <c r="W33407" s="110"/>
      <c r="Y33407" s="110"/>
      <c r="AA33407" s="110"/>
      <c r="AC33407" s="110"/>
    </row>
    <row r="33408" spans="19:29" x14ac:dyDescent="0.25">
      <c r="S33408" s="110"/>
      <c r="U33408" s="110"/>
      <c r="W33408" s="110"/>
      <c r="Y33408" s="110"/>
      <c r="AA33408" s="110"/>
      <c r="AC33408" s="110"/>
    </row>
    <row r="33409" spans="19:29" x14ac:dyDescent="0.25">
      <c r="S33409" s="111"/>
      <c r="U33409" s="111"/>
      <c r="W33409" s="111"/>
      <c r="Y33409" s="111"/>
      <c r="AA33409" s="111"/>
      <c r="AC33409" s="111"/>
    </row>
    <row r="33410" spans="19:29" x14ac:dyDescent="0.25">
      <c r="S33410" s="107"/>
      <c r="U33410" s="107"/>
      <c r="W33410" s="107"/>
      <c r="Y33410" s="107"/>
      <c r="AA33410" s="107"/>
      <c r="AC33410" s="107"/>
    </row>
    <row r="33411" spans="19:29" x14ac:dyDescent="0.25">
      <c r="S33411" s="108"/>
      <c r="U33411" s="108"/>
      <c r="W33411" s="108"/>
      <c r="Y33411" s="108"/>
      <c r="AA33411" s="108"/>
      <c r="AC33411" s="108"/>
    </row>
    <row r="33412" spans="19:29" x14ac:dyDescent="0.25">
      <c r="S33412" s="108"/>
      <c r="U33412" s="108"/>
      <c r="W33412" s="108"/>
      <c r="Y33412" s="108"/>
      <c r="AA33412" s="108"/>
      <c r="AC33412" s="108"/>
    </row>
    <row r="33413" spans="19:29" x14ac:dyDescent="0.25">
      <c r="S33413" s="109"/>
      <c r="U33413" s="109"/>
      <c r="W33413" s="109"/>
      <c r="Y33413" s="109"/>
      <c r="AA33413" s="109"/>
      <c r="AC33413" s="109"/>
    </row>
    <row r="33414" spans="19:29" x14ac:dyDescent="0.25">
      <c r="S33414" s="108"/>
      <c r="U33414" s="108"/>
      <c r="W33414" s="108"/>
      <c r="Y33414" s="108"/>
      <c r="AA33414" s="108"/>
      <c r="AC33414" s="108"/>
    </row>
    <row r="33415" spans="19:29" x14ac:dyDescent="0.25">
      <c r="S33415" s="108"/>
      <c r="U33415" s="108"/>
      <c r="W33415" s="108"/>
      <c r="Y33415" s="108"/>
      <c r="AA33415" s="108"/>
      <c r="AC33415" s="108"/>
    </row>
    <row r="33416" spans="19:29" x14ac:dyDescent="0.25">
      <c r="S33416" s="109"/>
      <c r="U33416" s="109"/>
      <c r="W33416" s="109"/>
      <c r="Y33416" s="109"/>
      <c r="AA33416" s="109"/>
      <c r="AC33416" s="109"/>
    </row>
    <row r="33417" spans="19:29" x14ac:dyDescent="0.25">
      <c r="S33417" s="108"/>
      <c r="U33417" s="108"/>
      <c r="W33417" s="108"/>
      <c r="Y33417" s="108"/>
      <c r="AA33417" s="108"/>
      <c r="AC33417" s="108"/>
    </row>
    <row r="33418" spans="19:29" x14ac:dyDescent="0.25">
      <c r="S33418" s="109"/>
      <c r="U33418" s="109"/>
      <c r="W33418" s="109"/>
      <c r="Y33418" s="109"/>
      <c r="AA33418" s="109"/>
      <c r="AC33418" s="109"/>
    </row>
    <row r="33419" spans="19:29" x14ac:dyDescent="0.25">
      <c r="S33419" s="108"/>
      <c r="U33419" s="108"/>
      <c r="W33419" s="108"/>
      <c r="Y33419" s="108"/>
      <c r="AA33419" s="108"/>
      <c r="AC33419" s="108"/>
    </row>
    <row r="33420" spans="19:29" x14ac:dyDescent="0.25">
      <c r="S33420" s="108"/>
      <c r="U33420" s="108"/>
      <c r="W33420" s="108"/>
      <c r="Y33420" s="108"/>
      <c r="AA33420" s="108"/>
      <c r="AC33420" s="108"/>
    </row>
    <row r="33421" spans="19:29" x14ac:dyDescent="0.25">
      <c r="S33421" s="108"/>
      <c r="U33421" s="108"/>
      <c r="W33421" s="108"/>
      <c r="Y33421" s="108"/>
      <c r="AA33421" s="108"/>
      <c r="AC33421" s="108"/>
    </row>
    <row r="33422" spans="19:29" x14ac:dyDescent="0.25">
      <c r="S33422" s="110"/>
      <c r="U33422" s="110"/>
      <c r="W33422" s="110"/>
      <c r="Y33422" s="110"/>
      <c r="AA33422" s="110"/>
      <c r="AC33422" s="110"/>
    </row>
    <row r="33423" spans="19:29" x14ac:dyDescent="0.25">
      <c r="S33423" s="110"/>
      <c r="U33423" s="110"/>
      <c r="W33423" s="110"/>
      <c r="Y33423" s="110"/>
      <c r="AA33423" s="110"/>
      <c r="AC33423" s="110"/>
    </row>
    <row r="33424" spans="19:29" x14ac:dyDescent="0.25">
      <c r="S33424" s="110"/>
      <c r="U33424" s="110"/>
      <c r="W33424" s="110"/>
      <c r="Y33424" s="110"/>
      <c r="AA33424" s="110"/>
      <c r="AC33424" s="110"/>
    </row>
    <row r="33425" spans="19:29" x14ac:dyDescent="0.25">
      <c r="S33425" s="110"/>
      <c r="U33425" s="110"/>
      <c r="W33425" s="110"/>
      <c r="Y33425" s="110"/>
      <c r="AA33425" s="110"/>
      <c r="AC33425" s="110"/>
    </row>
    <row r="33426" spans="19:29" x14ac:dyDescent="0.25">
      <c r="S33426" s="111"/>
      <c r="U33426" s="111"/>
      <c r="W33426" s="111"/>
      <c r="Y33426" s="111"/>
      <c r="AA33426" s="111"/>
      <c r="AC33426" s="111"/>
    </row>
    <row r="33427" spans="19:29" x14ac:dyDescent="0.25">
      <c r="S33427" s="107"/>
      <c r="U33427" s="107"/>
      <c r="W33427" s="107"/>
      <c r="Y33427" s="107"/>
      <c r="AA33427" s="107"/>
      <c r="AC33427" s="107"/>
    </row>
    <row r="33428" spans="19:29" x14ac:dyDescent="0.25">
      <c r="S33428" s="108"/>
      <c r="U33428" s="108"/>
      <c r="W33428" s="108"/>
      <c r="Y33428" s="108"/>
      <c r="AA33428" s="108"/>
      <c r="AC33428" s="108"/>
    </row>
    <row r="33429" spans="19:29" x14ac:dyDescent="0.25">
      <c r="S33429" s="108"/>
      <c r="U33429" s="108"/>
      <c r="W33429" s="108"/>
      <c r="Y33429" s="108"/>
      <c r="AA33429" s="108"/>
      <c r="AC33429" s="108"/>
    </row>
    <row r="33430" spans="19:29" x14ac:dyDescent="0.25">
      <c r="S33430" s="109"/>
      <c r="U33430" s="109"/>
      <c r="W33430" s="109"/>
      <c r="Y33430" s="109"/>
      <c r="AA33430" s="109"/>
      <c r="AC33430" s="109"/>
    </row>
    <row r="33431" spans="19:29" x14ac:dyDescent="0.25">
      <c r="S33431" s="108"/>
      <c r="U33431" s="108"/>
      <c r="W33431" s="108"/>
      <c r="Y33431" s="108"/>
      <c r="AA33431" s="108"/>
      <c r="AC33431" s="108"/>
    </row>
    <row r="33432" spans="19:29" x14ac:dyDescent="0.25">
      <c r="S33432" s="108"/>
      <c r="U33432" s="108"/>
      <c r="W33432" s="108"/>
      <c r="Y33432" s="108"/>
      <c r="AA33432" s="108"/>
      <c r="AC33432" s="108"/>
    </row>
    <row r="33433" spans="19:29" x14ac:dyDescent="0.25">
      <c r="S33433" s="109"/>
      <c r="U33433" s="109"/>
      <c r="W33433" s="109"/>
      <c r="Y33433" s="109"/>
      <c r="AA33433" s="109"/>
      <c r="AC33433" s="109"/>
    </row>
    <row r="33434" spans="19:29" x14ac:dyDescent="0.25">
      <c r="S33434" s="108"/>
      <c r="U33434" s="108"/>
      <c r="W33434" s="108"/>
      <c r="Y33434" s="108"/>
      <c r="AA33434" s="108"/>
      <c r="AC33434" s="108"/>
    </row>
    <row r="33435" spans="19:29" x14ac:dyDescent="0.25">
      <c r="S33435" s="109"/>
      <c r="U33435" s="109"/>
      <c r="W33435" s="109"/>
      <c r="Y33435" s="109"/>
      <c r="AA33435" s="109"/>
      <c r="AC33435" s="109"/>
    </row>
    <row r="33436" spans="19:29" x14ac:dyDescent="0.25">
      <c r="S33436" s="108"/>
      <c r="U33436" s="108"/>
      <c r="W33436" s="108"/>
      <c r="Y33436" s="108"/>
      <c r="AA33436" s="108"/>
      <c r="AC33436" s="108"/>
    </row>
    <row r="33437" spans="19:29" x14ac:dyDescent="0.25">
      <c r="S33437" s="108"/>
      <c r="U33437" s="108"/>
      <c r="W33437" s="108"/>
      <c r="Y33437" s="108"/>
      <c r="AA33437" s="108"/>
      <c r="AC33437" s="108"/>
    </row>
    <row r="33438" spans="19:29" x14ac:dyDescent="0.25">
      <c r="S33438" s="108"/>
      <c r="U33438" s="108"/>
      <c r="W33438" s="108"/>
      <c r="Y33438" s="108"/>
      <c r="AA33438" s="108"/>
      <c r="AC33438" s="108"/>
    </row>
    <row r="33439" spans="19:29" x14ac:dyDescent="0.25">
      <c r="S33439" s="110"/>
      <c r="U33439" s="110"/>
      <c r="W33439" s="110"/>
      <c r="Y33439" s="110"/>
      <c r="AA33439" s="110"/>
      <c r="AC33439" s="110"/>
    </row>
    <row r="33440" spans="19:29" x14ac:dyDescent="0.25">
      <c r="S33440" s="110"/>
      <c r="U33440" s="110"/>
      <c r="W33440" s="110"/>
      <c r="Y33440" s="110"/>
      <c r="AA33440" s="110"/>
      <c r="AC33440" s="110"/>
    </row>
    <row r="33441" spans="19:29" x14ac:dyDescent="0.25">
      <c r="S33441" s="110"/>
      <c r="U33441" s="110"/>
      <c r="W33441" s="110"/>
      <c r="Y33441" s="110"/>
      <c r="AA33441" s="110"/>
      <c r="AC33441" s="110"/>
    </row>
    <row r="33442" spans="19:29" x14ac:dyDescent="0.25">
      <c r="S33442" s="110"/>
      <c r="U33442" s="110"/>
      <c r="W33442" s="110"/>
      <c r="Y33442" s="110"/>
      <c r="AA33442" s="110"/>
      <c r="AC33442" s="110"/>
    </row>
    <row r="33443" spans="19:29" x14ac:dyDescent="0.25">
      <c r="S33443" s="111"/>
      <c r="U33443" s="111"/>
      <c r="W33443" s="111"/>
      <c r="Y33443" s="111"/>
      <c r="AA33443" s="111"/>
      <c r="AC33443" s="111"/>
    </row>
    <row r="33444" spans="19:29" x14ac:dyDescent="0.25">
      <c r="S33444" s="107"/>
      <c r="U33444" s="107"/>
      <c r="W33444" s="107"/>
      <c r="Y33444" s="107"/>
      <c r="AA33444" s="107"/>
      <c r="AC33444" s="107"/>
    </row>
    <row r="33445" spans="19:29" x14ac:dyDescent="0.25">
      <c r="S33445" s="108"/>
      <c r="U33445" s="108"/>
      <c r="W33445" s="108"/>
      <c r="Y33445" s="108"/>
      <c r="AA33445" s="108"/>
      <c r="AC33445" s="108"/>
    </row>
    <row r="33446" spans="19:29" x14ac:dyDescent="0.25">
      <c r="S33446" s="108"/>
      <c r="U33446" s="108"/>
      <c r="W33446" s="108"/>
      <c r="Y33446" s="108"/>
      <c r="AA33446" s="108"/>
      <c r="AC33446" s="108"/>
    </row>
    <row r="33447" spans="19:29" x14ac:dyDescent="0.25">
      <c r="S33447" s="109"/>
      <c r="U33447" s="109"/>
      <c r="W33447" s="109"/>
      <c r="Y33447" s="109"/>
      <c r="AA33447" s="109"/>
      <c r="AC33447" s="109"/>
    </row>
    <row r="33448" spans="19:29" x14ac:dyDescent="0.25">
      <c r="S33448" s="108"/>
      <c r="U33448" s="108"/>
      <c r="W33448" s="108"/>
      <c r="Y33448" s="108"/>
      <c r="AA33448" s="108"/>
      <c r="AC33448" s="108"/>
    </row>
    <row r="33449" spans="19:29" x14ac:dyDescent="0.25">
      <c r="S33449" s="108"/>
      <c r="U33449" s="108"/>
      <c r="W33449" s="108"/>
      <c r="Y33449" s="108"/>
      <c r="AA33449" s="108"/>
      <c r="AC33449" s="108"/>
    </row>
    <row r="33450" spans="19:29" x14ac:dyDescent="0.25">
      <c r="S33450" s="109"/>
      <c r="U33450" s="109"/>
      <c r="W33450" s="109"/>
      <c r="Y33450" s="109"/>
      <c r="AA33450" s="109"/>
      <c r="AC33450" s="109"/>
    </row>
    <row r="33451" spans="19:29" x14ac:dyDescent="0.25">
      <c r="S33451" s="108"/>
      <c r="U33451" s="108"/>
      <c r="W33451" s="108"/>
      <c r="Y33451" s="108"/>
      <c r="AA33451" s="108"/>
      <c r="AC33451" s="108"/>
    </row>
    <row r="33452" spans="19:29" x14ac:dyDescent="0.25">
      <c r="S33452" s="109"/>
      <c r="U33452" s="109"/>
      <c r="W33452" s="109"/>
      <c r="Y33452" s="109"/>
      <c r="AA33452" s="109"/>
      <c r="AC33452" s="109"/>
    </row>
    <row r="33453" spans="19:29" x14ac:dyDescent="0.25">
      <c r="S33453" s="108"/>
      <c r="U33453" s="108"/>
      <c r="W33453" s="108"/>
      <c r="Y33453" s="108"/>
      <c r="AA33453" s="108"/>
      <c r="AC33453" s="108"/>
    </row>
    <row r="33454" spans="19:29" x14ac:dyDescent="0.25">
      <c r="S33454" s="108"/>
      <c r="U33454" s="108"/>
      <c r="W33454" s="108"/>
      <c r="Y33454" s="108"/>
      <c r="AA33454" s="108"/>
      <c r="AC33454" s="108"/>
    </row>
    <row r="33455" spans="19:29" x14ac:dyDescent="0.25">
      <c r="S33455" s="108"/>
      <c r="U33455" s="108"/>
      <c r="W33455" s="108"/>
      <c r="Y33455" s="108"/>
      <c r="AA33455" s="108"/>
      <c r="AC33455" s="108"/>
    </row>
    <row r="33456" spans="19:29" x14ac:dyDescent="0.25">
      <c r="S33456" s="110"/>
      <c r="U33456" s="110"/>
      <c r="W33456" s="110"/>
      <c r="Y33456" s="110"/>
      <c r="AA33456" s="110"/>
      <c r="AC33456" s="110"/>
    </row>
    <row r="33457" spans="19:29" x14ac:dyDescent="0.25">
      <c r="S33457" s="110"/>
      <c r="U33457" s="110"/>
      <c r="W33457" s="110"/>
      <c r="Y33457" s="110"/>
      <c r="AA33457" s="110"/>
      <c r="AC33457" s="110"/>
    </row>
    <row r="33458" spans="19:29" x14ac:dyDescent="0.25">
      <c r="S33458" s="110"/>
      <c r="U33458" s="110"/>
      <c r="W33458" s="110"/>
      <c r="Y33458" s="110"/>
      <c r="AA33458" s="110"/>
      <c r="AC33458" s="110"/>
    </row>
    <row r="33459" spans="19:29" x14ac:dyDescent="0.25">
      <c r="S33459" s="110"/>
      <c r="U33459" s="110"/>
      <c r="W33459" s="110"/>
      <c r="Y33459" s="110"/>
      <c r="AA33459" s="110"/>
      <c r="AC33459" s="110"/>
    </row>
    <row r="33460" spans="19:29" x14ac:dyDescent="0.25">
      <c r="S33460" s="111"/>
      <c r="U33460" s="111"/>
      <c r="W33460" s="111"/>
      <c r="Y33460" s="111"/>
      <c r="AA33460" s="111"/>
      <c r="AC33460" s="111"/>
    </row>
    <row r="33461" spans="19:29" x14ac:dyDescent="0.25">
      <c r="S33461" s="107"/>
      <c r="U33461" s="107"/>
      <c r="W33461" s="107"/>
      <c r="Y33461" s="107"/>
      <c r="AA33461" s="107"/>
      <c r="AC33461" s="107"/>
    </row>
    <row r="33462" spans="19:29" x14ac:dyDescent="0.25">
      <c r="S33462" s="108"/>
      <c r="U33462" s="108"/>
      <c r="W33462" s="108"/>
      <c r="Y33462" s="108"/>
      <c r="AA33462" s="108"/>
      <c r="AC33462" s="108"/>
    </row>
    <row r="33463" spans="19:29" x14ac:dyDescent="0.25">
      <c r="S33463" s="108"/>
      <c r="U33463" s="108"/>
      <c r="W33463" s="108"/>
      <c r="Y33463" s="108"/>
      <c r="AA33463" s="108"/>
      <c r="AC33463" s="108"/>
    </row>
    <row r="33464" spans="19:29" x14ac:dyDescent="0.25">
      <c r="S33464" s="109"/>
      <c r="U33464" s="109"/>
      <c r="W33464" s="109"/>
      <c r="Y33464" s="109"/>
      <c r="AA33464" s="109"/>
      <c r="AC33464" s="109"/>
    </row>
    <row r="33465" spans="19:29" x14ac:dyDescent="0.25">
      <c r="S33465" s="108"/>
      <c r="U33465" s="108"/>
      <c r="W33465" s="108"/>
      <c r="Y33465" s="108"/>
      <c r="AA33465" s="108"/>
      <c r="AC33465" s="108"/>
    </row>
    <row r="33466" spans="19:29" x14ac:dyDescent="0.25">
      <c r="S33466" s="108"/>
      <c r="U33466" s="108"/>
      <c r="W33466" s="108"/>
      <c r="Y33466" s="108"/>
      <c r="AA33466" s="108"/>
      <c r="AC33466" s="108"/>
    </row>
    <row r="33467" spans="19:29" x14ac:dyDescent="0.25">
      <c r="S33467" s="109"/>
      <c r="U33467" s="109"/>
      <c r="W33467" s="109"/>
      <c r="Y33467" s="109"/>
      <c r="AA33467" s="109"/>
      <c r="AC33467" s="109"/>
    </row>
    <row r="33468" spans="19:29" x14ac:dyDescent="0.25">
      <c r="S33468" s="108"/>
      <c r="U33468" s="108"/>
      <c r="W33468" s="108"/>
      <c r="Y33468" s="108"/>
      <c r="AA33468" s="108"/>
      <c r="AC33468" s="108"/>
    </row>
    <row r="33469" spans="19:29" x14ac:dyDescent="0.25">
      <c r="S33469" s="109"/>
      <c r="U33469" s="109"/>
      <c r="W33469" s="109"/>
      <c r="Y33469" s="109"/>
      <c r="AA33469" s="109"/>
      <c r="AC33469" s="109"/>
    </row>
    <row r="33470" spans="19:29" x14ac:dyDescent="0.25">
      <c r="S33470" s="108"/>
      <c r="U33470" s="108"/>
      <c r="W33470" s="108"/>
      <c r="Y33470" s="108"/>
      <c r="AA33470" s="108"/>
      <c r="AC33470" s="108"/>
    </row>
    <row r="33471" spans="19:29" x14ac:dyDescent="0.25">
      <c r="S33471" s="108"/>
      <c r="U33471" s="108"/>
      <c r="W33471" s="108"/>
      <c r="Y33471" s="108"/>
      <c r="AA33471" s="108"/>
      <c r="AC33471" s="108"/>
    </row>
    <row r="33472" spans="19:29" x14ac:dyDescent="0.25">
      <c r="S33472" s="108"/>
      <c r="U33472" s="108"/>
      <c r="W33472" s="108"/>
      <c r="Y33472" s="108"/>
      <c r="AA33472" s="108"/>
      <c r="AC33472" s="108"/>
    </row>
    <row r="33473" spans="19:29" x14ac:dyDescent="0.25">
      <c r="S33473" s="110"/>
      <c r="U33473" s="110"/>
      <c r="W33473" s="110"/>
      <c r="Y33473" s="110"/>
      <c r="AA33473" s="110"/>
      <c r="AC33473" s="110"/>
    </row>
    <row r="33474" spans="19:29" x14ac:dyDescent="0.25">
      <c r="S33474" s="110"/>
      <c r="U33474" s="110"/>
      <c r="W33474" s="110"/>
      <c r="Y33474" s="110"/>
      <c r="AA33474" s="110"/>
      <c r="AC33474" s="110"/>
    </row>
    <row r="33475" spans="19:29" x14ac:dyDescent="0.25">
      <c r="S33475" s="110"/>
      <c r="U33475" s="110"/>
      <c r="W33475" s="110"/>
      <c r="Y33475" s="110"/>
      <c r="AA33475" s="110"/>
      <c r="AC33475" s="110"/>
    </row>
    <row r="33476" spans="19:29" x14ac:dyDescent="0.25">
      <c r="S33476" s="110"/>
      <c r="U33476" s="110"/>
      <c r="W33476" s="110"/>
      <c r="Y33476" s="110"/>
      <c r="AA33476" s="110"/>
      <c r="AC33476" s="110"/>
    </row>
    <row r="33477" spans="19:29" x14ac:dyDescent="0.25">
      <c r="S33477" s="111"/>
      <c r="U33477" s="111"/>
      <c r="W33477" s="111"/>
      <c r="Y33477" s="111"/>
      <c r="AA33477" s="111"/>
      <c r="AC33477" s="111"/>
    </row>
    <row r="33478" spans="19:29" x14ac:dyDescent="0.25">
      <c r="S33478" s="107"/>
      <c r="U33478" s="107"/>
      <c r="W33478" s="107"/>
      <c r="Y33478" s="107"/>
      <c r="AA33478" s="107"/>
      <c r="AC33478" s="107"/>
    </row>
    <row r="33479" spans="19:29" x14ac:dyDescent="0.25">
      <c r="S33479" s="108"/>
      <c r="U33479" s="108"/>
      <c r="W33479" s="108"/>
      <c r="Y33479" s="108"/>
      <c r="AA33479" s="108"/>
      <c r="AC33479" s="108"/>
    </row>
    <row r="33480" spans="19:29" x14ac:dyDescent="0.25">
      <c r="S33480" s="108"/>
      <c r="U33480" s="108"/>
      <c r="W33480" s="108"/>
      <c r="Y33480" s="108"/>
      <c r="AA33480" s="108"/>
      <c r="AC33480" s="108"/>
    </row>
    <row r="33481" spans="19:29" x14ac:dyDescent="0.25">
      <c r="S33481" s="109"/>
      <c r="U33481" s="109"/>
      <c r="W33481" s="109"/>
      <c r="Y33481" s="109"/>
      <c r="AA33481" s="109"/>
      <c r="AC33481" s="109"/>
    </row>
    <row r="33482" spans="19:29" x14ac:dyDescent="0.25">
      <c r="S33482" s="108"/>
      <c r="U33482" s="108"/>
      <c r="W33482" s="108"/>
      <c r="Y33482" s="108"/>
      <c r="AA33482" s="108"/>
      <c r="AC33482" s="108"/>
    </row>
    <row r="33483" spans="19:29" x14ac:dyDescent="0.25">
      <c r="S33483" s="108"/>
      <c r="U33483" s="108"/>
      <c r="W33483" s="108"/>
      <c r="Y33483" s="108"/>
      <c r="AA33483" s="108"/>
      <c r="AC33483" s="108"/>
    </row>
    <row r="33484" spans="19:29" x14ac:dyDescent="0.25">
      <c r="S33484" s="109"/>
      <c r="U33484" s="109"/>
      <c r="W33484" s="109"/>
      <c r="Y33484" s="109"/>
      <c r="AA33484" s="109"/>
      <c r="AC33484" s="109"/>
    </row>
    <row r="33485" spans="19:29" x14ac:dyDescent="0.25">
      <c r="S33485" s="108"/>
      <c r="U33485" s="108"/>
      <c r="W33485" s="108"/>
      <c r="Y33485" s="108"/>
      <c r="AA33485" s="108"/>
      <c r="AC33485" s="108"/>
    </row>
    <row r="33486" spans="19:29" x14ac:dyDescent="0.25">
      <c r="S33486" s="109"/>
      <c r="U33486" s="109"/>
      <c r="W33486" s="109"/>
      <c r="Y33486" s="109"/>
      <c r="AA33486" s="109"/>
      <c r="AC33486" s="109"/>
    </row>
    <row r="33487" spans="19:29" x14ac:dyDescent="0.25">
      <c r="S33487" s="108"/>
      <c r="U33487" s="108"/>
      <c r="W33487" s="108"/>
      <c r="Y33487" s="108"/>
      <c r="AA33487" s="108"/>
      <c r="AC33487" s="108"/>
    </row>
    <row r="33488" spans="19:29" x14ac:dyDescent="0.25">
      <c r="S33488" s="108"/>
      <c r="U33488" s="108"/>
      <c r="W33488" s="108"/>
      <c r="Y33488" s="108"/>
      <c r="AA33488" s="108"/>
      <c r="AC33488" s="108"/>
    </row>
    <row r="33489" spans="19:29" x14ac:dyDescent="0.25">
      <c r="S33489" s="108"/>
      <c r="U33489" s="108"/>
      <c r="W33489" s="108"/>
      <c r="Y33489" s="108"/>
      <c r="AA33489" s="108"/>
      <c r="AC33489" s="108"/>
    </row>
    <row r="33490" spans="19:29" x14ac:dyDescent="0.25">
      <c r="S33490" s="110"/>
      <c r="U33490" s="110"/>
      <c r="W33490" s="110"/>
      <c r="Y33490" s="110"/>
      <c r="AA33490" s="110"/>
      <c r="AC33490" s="110"/>
    </row>
    <row r="33491" spans="19:29" x14ac:dyDescent="0.25">
      <c r="S33491" s="110"/>
      <c r="U33491" s="110"/>
      <c r="W33491" s="110"/>
      <c r="Y33491" s="110"/>
      <c r="AA33491" s="110"/>
      <c r="AC33491" s="110"/>
    </row>
    <row r="33492" spans="19:29" x14ac:dyDescent="0.25">
      <c r="S33492" s="110"/>
      <c r="U33492" s="110"/>
      <c r="W33492" s="110"/>
      <c r="Y33492" s="110"/>
      <c r="AA33492" s="110"/>
      <c r="AC33492" s="110"/>
    </row>
    <row r="33493" spans="19:29" x14ac:dyDescent="0.25">
      <c r="S33493" s="110"/>
      <c r="U33493" s="110"/>
      <c r="W33493" s="110"/>
      <c r="Y33493" s="110"/>
      <c r="AA33493" s="110"/>
      <c r="AC33493" s="110"/>
    </row>
    <row r="33494" spans="19:29" x14ac:dyDescent="0.25">
      <c r="S33494" s="111"/>
      <c r="U33494" s="111"/>
      <c r="W33494" s="111"/>
      <c r="Y33494" s="111"/>
      <c r="AA33494" s="111"/>
      <c r="AC33494" s="111"/>
    </row>
    <row r="33495" spans="19:29" x14ac:dyDescent="0.25">
      <c r="S33495" s="107"/>
      <c r="U33495" s="107"/>
      <c r="W33495" s="107"/>
      <c r="Y33495" s="107"/>
      <c r="AA33495" s="107"/>
      <c r="AC33495" s="107"/>
    </row>
    <row r="33496" spans="19:29" x14ac:dyDescent="0.25">
      <c r="S33496" s="108"/>
      <c r="U33496" s="108"/>
      <c r="W33496" s="108"/>
      <c r="Y33496" s="108"/>
      <c r="AA33496" s="108"/>
      <c r="AC33496" s="108"/>
    </row>
    <row r="33497" spans="19:29" x14ac:dyDescent="0.25">
      <c r="S33497" s="108"/>
      <c r="U33497" s="108"/>
      <c r="W33497" s="108"/>
      <c r="Y33497" s="108"/>
      <c r="AA33497" s="108"/>
      <c r="AC33497" s="108"/>
    </row>
    <row r="33498" spans="19:29" x14ac:dyDescent="0.25">
      <c r="S33498" s="109"/>
      <c r="U33498" s="109"/>
      <c r="W33498" s="109"/>
      <c r="Y33498" s="109"/>
      <c r="AA33498" s="109"/>
      <c r="AC33498" s="109"/>
    </row>
    <row r="33499" spans="19:29" x14ac:dyDescent="0.25">
      <c r="S33499" s="108"/>
      <c r="U33499" s="108"/>
      <c r="W33499" s="108"/>
      <c r="Y33499" s="108"/>
      <c r="AA33499" s="108"/>
      <c r="AC33499" s="108"/>
    </row>
    <row r="33500" spans="19:29" x14ac:dyDescent="0.25">
      <c r="S33500" s="108"/>
      <c r="U33500" s="108"/>
      <c r="W33500" s="108"/>
      <c r="Y33500" s="108"/>
      <c r="AA33500" s="108"/>
      <c r="AC33500" s="108"/>
    </row>
    <row r="33501" spans="19:29" x14ac:dyDescent="0.25">
      <c r="S33501" s="109"/>
      <c r="U33501" s="109"/>
      <c r="W33501" s="109"/>
      <c r="Y33501" s="109"/>
      <c r="AA33501" s="109"/>
      <c r="AC33501" s="109"/>
    </row>
    <row r="33502" spans="19:29" x14ac:dyDescent="0.25">
      <c r="S33502" s="108"/>
      <c r="U33502" s="108"/>
      <c r="W33502" s="108"/>
      <c r="Y33502" s="108"/>
      <c r="AA33502" s="108"/>
      <c r="AC33502" s="108"/>
    </row>
    <row r="33503" spans="19:29" x14ac:dyDescent="0.25">
      <c r="S33503" s="109"/>
      <c r="U33503" s="109"/>
      <c r="W33503" s="109"/>
      <c r="Y33503" s="109"/>
      <c r="AA33503" s="109"/>
      <c r="AC33503" s="109"/>
    </row>
    <row r="33504" spans="19:29" x14ac:dyDescent="0.25">
      <c r="S33504" s="108"/>
      <c r="U33504" s="108"/>
      <c r="W33504" s="108"/>
      <c r="Y33504" s="108"/>
      <c r="AA33504" s="108"/>
      <c r="AC33504" s="108"/>
    </row>
    <row r="33505" spans="19:29" x14ac:dyDescent="0.25">
      <c r="S33505" s="108"/>
      <c r="U33505" s="108"/>
      <c r="W33505" s="108"/>
      <c r="Y33505" s="108"/>
      <c r="AA33505" s="108"/>
      <c r="AC33505" s="108"/>
    </row>
    <row r="33506" spans="19:29" x14ac:dyDescent="0.25">
      <c r="S33506" s="108"/>
      <c r="U33506" s="108"/>
      <c r="W33506" s="108"/>
      <c r="Y33506" s="108"/>
      <c r="AA33506" s="108"/>
      <c r="AC33506" s="108"/>
    </row>
    <row r="33507" spans="19:29" x14ac:dyDescent="0.25">
      <c r="S33507" s="110"/>
      <c r="U33507" s="110"/>
      <c r="W33507" s="110"/>
      <c r="Y33507" s="110"/>
      <c r="AA33507" s="110"/>
      <c r="AC33507" s="110"/>
    </row>
    <row r="33508" spans="19:29" x14ac:dyDescent="0.25">
      <c r="S33508" s="110"/>
      <c r="U33508" s="110"/>
      <c r="W33508" s="110"/>
      <c r="Y33508" s="110"/>
      <c r="AA33508" s="110"/>
      <c r="AC33508" s="110"/>
    </row>
    <row r="33509" spans="19:29" x14ac:dyDescent="0.25">
      <c r="S33509" s="110"/>
      <c r="U33509" s="110"/>
      <c r="W33509" s="110"/>
      <c r="Y33509" s="110"/>
      <c r="AA33509" s="110"/>
      <c r="AC33509" s="110"/>
    </row>
    <row r="33510" spans="19:29" x14ac:dyDescent="0.25">
      <c r="S33510" s="110"/>
      <c r="U33510" s="110"/>
      <c r="W33510" s="110"/>
      <c r="Y33510" s="110"/>
      <c r="AA33510" s="110"/>
      <c r="AC33510" s="110"/>
    </row>
    <row r="33511" spans="19:29" x14ac:dyDescent="0.25">
      <c r="S33511" s="111"/>
      <c r="U33511" s="111"/>
      <c r="W33511" s="111"/>
      <c r="Y33511" s="111"/>
      <c r="AA33511" s="111"/>
      <c r="AC33511" s="111"/>
    </row>
    <row r="33512" spans="19:29" x14ac:dyDescent="0.25">
      <c r="S33512" s="107"/>
      <c r="U33512" s="107"/>
      <c r="W33512" s="107"/>
      <c r="Y33512" s="107"/>
      <c r="AA33512" s="107"/>
      <c r="AC33512" s="107"/>
    </row>
    <row r="33513" spans="19:29" x14ac:dyDescent="0.25">
      <c r="S33513" s="108"/>
      <c r="U33513" s="108"/>
      <c r="W33513" s="108"/>
      <c r="Y33513" s="108"/>
      <c r="AA33513" s="108"/>
      <c r="AC33513" s="108"/>
    </row>
    <row r="33514" spans="19:29" x14ac:dyDescent="0.25">
      <c r="S33514" s="108"/>
      <c r="U33514" s="108"/>
      <c r="W33514" s="108"/>
      <c r="Y33514" s="108"/>
      <c r="AA33514" s="108"/>
      <c r="AC33514" s="108"/>
    </row>
    <row r="33515" spans="19:29" x14ac:dyDescent="0.25">
      <c r="S33515" s="109"/>
      <c r="U33515" s="109"/>
      <c r="W33515" s="109"/>
      <c r="Y33515" s="109"/>
      <c r="AA33515" s="109"/>
      <c r="AC33515" s="109"/>
    </row>
    <row r="33516" spans="19:29" x14ac:dyDescent="0.25">
      <c r="S33516" s="108"/>
      <c r="U33516" s="108"/>
      <c r="W33516" s="108"/>
      <c r="Y33516" s="108"/>
      <c r="AA33516" s="108"/>
      <c r="AC33516" s="108"/>
    </row>
    <row r="33517" spans="19:29" x14ac:dyDescent="0.25">
      <c r="S33517" s="108"/>
      <c r="U33517" s="108"/>
      <c r="W33517" s="108"/>
      <c r="Y33517" s="108"/>
      <c r="AA33517" s="108"/>
      <c r="AC33517" s="108"/>
    </row>
    <row r="33518" spans="19:29" x14ac:dyDescent="0.25">
      <c r="S33518" s="109"/>
      <c r="U33518" s="109"/>
      <c r="W33518" s="109"/>
      <c r="Y33518" s="109"/>
      <c r="AA33518" s="109"/>
      <c r="AC33518" s="109"/>
    </row>
    <row r="33519" spans="19:29" x14ac:dyDescent="0.25">
      <c r="S33519" s="108"/>
      <c r="U33519" s="108"/>
      <c r="W33519" s="108"/>
      <c r="Y33519" s="108"/>
      <c r="AA33519" s="108"/>
      <c r="AC33519" s="108"/>
    </row>
    <row r="33520" spans="19:29" x14ac:dyDescent="0.25">
      <c r="S33520" s="109"/>
      <c r="U33520" s="109"/>
      <c r="W33520" s="109"/>
      <c r="Y33520" s="109"/>
      <c r="AA33520" s="109"/>
      <c r="AC33520" s="109"/>
    </row>
    <row r="33521" spans="19:29" x14ac:dyDescent="0.25">
      <c r="S33521" s="108"/>
      <c r="U33521" s="108"/>
      <c r="W33521" s="108"/>
      <c r="Y33521" s="108"/>
      <c r="AA33521" s="108"/>
      <c r="AC33521" s="108"/>
    </row>
    <row r="33522" spans="19:29" x14ac:dyDescent="0.25">
      <c r="S33522" s="108"/>
      <c r="U33522" s="108"/>
      <c r="W33522" s="108"/>
      <c r="Y33522" s="108"/>
      <c r="AA33522" s="108"/>
      <c r="AC33522" s="108"/>
    </row>
    <row r="33523" spans="19:29" x14ac:dyDescent="0.25">
      <c r="S33523" s="108"/>
      <c r="U33523" s="108"/>
      <c r="W33523" s="108"/>
      <c r="Y33523" s="108"/>
      <c r="AA33523" s="108"/>
      <c r="AC33523" s="108"/>
    </row>
    <row r="33524" spans="19:29" x14ac:dyDescent="0.25">
      <c r="S33524" s="110"/>
      <c r="U33524" s="110"/>
      <c r="W33524" s="110"/>
      <c r="Y33524" s="110"/>
      <c r="AA33524" s="110"/>
      <c r="AC33524" s="110"/>
    </row>
    <row r="33525" spans="19:29" x14ac:dyDescent="0.25">
      <c r="S33525" s="110"/>
      <c r="U33525" s="110"/>
      <c r="W33525" s="110"/>
      <c r="Y33525" s="110"/>
      <c r="AA33525" s="110"/>
      <c r="AC33525" s="110"/>
    </row>
    <row r="33526" spans="19:29" x14ac:dyDescent="0.25">
      <c r="S33526" s="110"/>
      <c r="U33526" s="110"/>
      <c r="W33526" s="110"/>
      <c r="Y33526" s="110"/>
      <c r="AA33526" s="110"/>
      <c r="AC33526" s="110"/>
    </row>
    <row r="33527" spans="19:29" x14ac:dyDescent="0.25">
      <c r="S33527" s="110"/>
      <c r="U33527" s="110"/>
      <c r="W33527" s="110"/>
      <c r="Y33527" s="110"/>
      <c r="AA33527" s="110"/>
      <c r="AC33527" s="110"/>
    </row>
    <row r="33528" spans="19:29" x14ac:dyDescent="0.25">
      <c r="S33528" s="111"/>
      <c r="U33528" s="111"/>
      <c r="W33528" s="111"/>
      <c r="Y33528" s="111"/>
      <c r="AA33528" s="111"/>
      <c r="AC33528" s="111"/>
    </row>
    <row r="33529" spans="19:29" x14ac:dyDescent="0.25">
      <c r="S33529" s="107"/>
      <c r="U33529" s="107"/>
      <c r="W33529" s="107"/>
      <c r="Y33529" s="107"/>
      <c r="AA33529" s="107"/>
      <c r="AC33529" s="107"/>
    </row>
    <row r="33530" spans="19:29" x14ac:dyDescent="0.25">
      <c r="S33530" s="108"/>
      <c r="U33530" s="108"/>
      <c r="W33530" s="108"/>
      <c r="Y33530" s="108"/>
      <c r="AA33530" s="108"/>
      <c r="AC33530" s="108"/>
    </row>
    <row r="33531" spans="19:29" x14ac:dyDescent="0.25">
      <c r="S33531" s="108"/>
      <c r="U33531" s="108"/>
      <c r="W33531" s="108"/>
      <c r="Y33531" s="108"/>
      <c r="AA33531" s="108"/>
      <c r="AC33531" s="108"/>
    </row>
    <row r="33532" spans="19:29" x14ac:dyDescent="0.25">
      <c r="S33532" s="109"/>
      <c r="U33532" s="109"/>
      <c r="W33532" s="109"/>
      <c r="Y33532" s="109"/>
      <c r="AA33532" s="109"/>
      <c r="AC33532" s="109"/>
    </row>
    <row r="33533" spans="19:29" x14ac:dyDescent="0.25">
      <c r="S33533" s="108"/>
      <c r="U33533" s="108"/>
      <c r="W33533" s="108"/>
      <c r="Y33533" s="108"/>
      <c r="AA33533" s="108"/>
      <c r="AC33533" s="108"/>
    </row>
    <row r="33534" spans="19:29" x14ac:dyDescent="0.25">
      <c r="S33534" s="108"/>
      <c r="U33534" s="108"/>
      <c r="W33534" s="108"/>
      <c r="Y33534" s="108"/>
      <c r="AA33534" s="108"/>
      <c r="AC33534" s="108"/>
    </row>
    <row r="33535" spans="19:29" x14ac:dyDescent="0.25">
      <c r="S33535" s="109"/>
      <c r="U33535" s="109"/>
      <c r="W33535" s="109"/>
      <c r="Y33535" s="109"/>
      <c r="AA33535" s="109"/>
      <c r="AC33535" s="109"/>
    </row>
    <row r="33536" spans="19:29" x14ac:dyDescent="0.25">
      <c r="S33536" s="108"/>
      <c r="U33536" s="108"/>
      <c r="W33536" s="108"/>
      <c r="Y33536" s="108"/>
      <c r="AA33536" s="108"/>
      <c r="AC33536" s="108"/>
    </row>
    <row r="33537" spans="19:29" x14ac:dyDescent="0.25">
      <c r="S33537" s="109"/>
      <c r="U33537" s="109"/>
      <c r="W33537" s="109"/>
      <c r="Y33537" s="109"/>
      <c r="AA33537" s="109"/>
      <c r="AC33537" s="109"/>
    </row>
    <row r="33538" spans="19:29" x14ac:dyDescent="0.25">
      <c r="S33538" s="108"/>
      <c r="U33538" s="108"/>
      <c r="W33538" s="108"/>
      <c r="Y33538" s="108"/>
      <c r="AA33538" s="108"/>
      <c r="AC33538" s="108"/>
    </row>
    <row r="33539" spans="19:29" x14ac:dyDescent="0.25">
      <c r="S33539" s="108"/>
      <c r="U33539" s="108"/>
      <c r="W33539" s="108"/>
      <c r="Y33539" s="108"/>
      <c r="AA33539" s="108"/>
      <c r="AC33539" s="108"/>
    </row>
    <row r="33540" spans="19:29" x14ac:dyDescent="0.25">
      <c r="S33540" s="108"/>
      <c r="U33540" s="108"/>
      <c r="W33540" s="108"/>
      <c r="Y33540" s="108"/>
      <c r="AA33540" s="108"/>
      <c r="AC33540" s="108"/>
    </row>
    <row r="33541" spans="19:29" x14ac:dyDescent="0.25">
      <c r="S33541" s="110"/>
      <c r="U33541" s="110"/>
      <c r="W33541" s="110"/>
      <c r="Y33541" s="110"/>
      <c r="AA33541" s="110"/>
      <c r="AC33541" s="110"/>
    </row>
    <row r="33542" spans="19:29" x14ac:dyDescent="0.25">
      <c r="S33542" s="110"/>
      <c r="U33542" s="110"/>
      <c r="W33542" s="110"/>
      <c r="Y33542" s="110"/>
      <c r="AA33542" s="110"/>
      <c r="AC33542" s="110"/>
    </row>
    <row r="33543" spans="19:29" x14ac:dyDescent="0.25">
      <c r="S33543" s="110"/>
      <c r="U33543" s="110"/>
      <c r="W33543" s="110"/>
      <c r="Y33543" s="110"/>
      <c r="AA33543" s="110"/>
      <c r="AC33543" s="110"/>
    </row>
    <row r="33544" spans="19:29" x14ac:dyDescent="0.25">
      <c r="S33544" s="110"/>
      <c r="U33544" s="110"/>
      <c r="W33544" s="110"/>
      <c r="Y33544" s="110"/>
      <c r="AA33544" s="110"/>
      <c r="AC33544" s="110"/>
    </row>
    <row r="33545" spans="19:29" x14ac:dyDescent="0.25">
      <c r="S33545" s="111"/>
      <c r="U33545" s="111"/>
      <c r="W33545" s="111"/>
      <c r="Y33545" s="111"/>
      <c r="AA33545" s="111"/>
      <c r="AC33545" s="111"/>
    </row>
    <row r="33546" spans="19:29" x14ac:dyDescent="0.25">
      <c r="S33546" s="107"/>
      <c r="U33546" s="107"/>
      <c r="W33546" s="107"/>
      <c r="Y33546" s="107"/>
      <c r="AA33546" s="107"/>
      <c r="AC33546" s="107"/>
    </row>
    <row r="33547" spans="19:29" x14ac:dyDescent="0.25">
      <c r="S33547" s="108"/>
      <c r="U33547" s="108"/>
      <c r="W33547" s="108"/>
      <c r="Y33547" s="108"/>
      <c r="AA33547" s="108"/>
      <c r="AC33547" s="108"/>
    </row>
    <row r="33548" spans="19:29" x14ac:dyDescent="0.25">
      <c r="S33548" s="108"/>
      <c r="U33548" s="108"/>
      <c r="W33548" s="108"/>
      <c r="Y33548" s="108"/>
      <c r="AA33548" s="108"/>
      <c r="AC33548" s="108"/>
    </row>
    <row r="33549" spans="19:29" x14ac:dyDescent="0.25">
      <c r="S33549" s="109"/>
      <c r="U33549" s="109"/>
      <c r="W33549" s="109"/>
      <c r="Y33549" s="109"/>
      <c r="AA33549" s="109"/>
      <c r="AC33549" s="109"/>
    </row>
    <row r="33550" spans="19:29" x14ac:dyDescent="0.25">
      <c r="S33550" s="108"/>
      <c r="U33550" s="108"/>
      <c r="W33550" s="108"/>
      <c r="Y33550" s="108"/>
      <c r="AA33550" s="108"/>
      <c r="AC33550" s="108"/>
    </row>
    <row r="33551" spans="19:29" x14ac:dyDescent="0.25">
      <c r="S33551" s="108"/>
      <c r="U33551" s="108"/>
      <c r="W33551" s="108"/>
      <c r="Y33551" s="108"/>
      <c r="AA33551" s="108"/>
      <c r="AC33551" s="108"/>
    </row>
    <row r="33552" spans="19:29" x14ac:dyDescent="0.25">
      <c r="S33552" s="109"/>
      <c r="U33552" s="109"/>
      <c r="W33552" s="109"/>
      <c r="Y33552" s="109"/>
      <c r="AA33552" s="109"/>
      <c r="AC33552" s="109"/>
    </row>
    <row r="33553" spans="19:29" x14ac:dyDescent="0.25">
      <c r="S33553" s="108"/>
      <c r="U33553" s="108"/>
      <c r="W33553" s="108"/>
      <c r="Y33553" s="108"/>
      <c r="AA33553" s="108"/>
      <c r="AC33553" s="108"/>
    </row>
    <row r="33554" spans="19:29" x14ac:dyDescent="0.25">
      <c r="S33554" s="109"/>
      <c r="U33554" s="109"/>
      <c r="W33554" s="109"/>
      <c r="Y33554" s="109"/>
      <c r="AA33554" s="109"/>
      <c r="AC33554" s="109"/>
    </row>
    <row r="33555" spans="19:29" x14ac:dyDescent="0.25">
      <c r="S33555" s="108"/>
      <c r="U33555" s="108"/>
      <c r="W33555" s="108"/>
      <c r="Y33555" s="108"/>
      <c r="AA33555" s="108"/>
      <c r="AC33555" s="108"/>
    </row>
    <row r="33556" spans="19:29" x14ac:dyDescent="0.25">
      <c r="S33556" s="108"/>
      <c r="U33556" s="108"/>
      <c r="W33556" s="108"/>
      <c r="Y33556" s="108"/>
      <c r="AA33556" s="108"/>
      <c r="AC33556" s="108"/>
    </row>
    <row r="33557" spans="19:29" x14ac:dyDescent="0.25">
      <c r="S33557" s="108"/>
      <c r="U33557" s="108"/>
      <c r="W33557" s="108"/>
      <c r="Y33557" s="108"/>
      <c r="AA33557" s="108"/>
      <c r="AC33557" s="108"/>
    </row>
    <row r="33558" spans="19:29" x14ac:dyDescent="0.25">
      <c r="S33558" s="110"/>
      <c r="U33558" s="110"/>
      <c r="W33558" s="110"/>
      <c r="Y33558" s="110"/>
      <c r="AA33558" s="110"/>
      <c r="AC33558" s="110"/>
    </row>
    <row r="33559" spans="19:29" x14ac:dyDescent="0.25">
      <c r="S33559" s="110"/>
      <c r="U33559" s="110"/>
      <c r="W33559" s="110"/>
      <c r="Y33559" s="110"/>
      <c r="AA33559" s="110"/>
      <c r="AC33559" s="110"/>
    </row>
    <row r="33560" spans="19:29" x14ac:dyDescent="0.25">
      <c r="S33560" s="110"/>
      <c r="U33560" s="110"/>
      <c r="W33560" s="110"/>
      <c r="Y33560" s="110"/>
      <c r="AA33560" s="110"/>
      <c r="AC33560" s="110"/>
    </row>
    <row r="33561" spans="19:29" x14ac:dyDescent="0.25">
      <c r="S33561" s="110"/>
      <c r="U33561" s="110"/>
      <c r="W33561" s="110"/>
      <c r="Y33561" s="110"/>
      <c r="AA33561" s="110"/>
      <c r="AC33561" s="110"/>
    </row>
    <row r="33562" spans="19:29" x14ac:dyDescent="0.25">
      <c r="S33562" s="111"/>
      <c r="U33562" s="111"/>
      <c r="W33562" s="111"/>
      <c r="Y33562" s="111"/>
      <c r="AA33562" s="111"/>
      <c r="AC33562" s="111"/>
    </row>
    <row r="33563" spans="19:29" x14ac:dyDescent="0.25">
      <c r="S33563" s="107"/>
      <c r="U33563" s="107"/>
      <c r="W33563" s="107"/>
      <c r="Y33563" s="107"/>
      <c r="AA33563" s="107"/>
      <c r="AC33563" s="107"/>
    </row>
    <row r="33564" spans="19:29" x14ac:dyDescent="0.25">
      <c r="S33564" s="108"/>
      <c r="U33564" s="108"/>
      <c r="W33564" s="108"/>
      <c r="Y33564" s="108"/>
      <c r="AA33564" s="108"/>
      <c r="AC33564" s="108"/>
    </row>
    <row r="33565" spans="19:29" x14ac:dyDescent="0.25">
      <c r="S33565" s="108"/>
      <c r="U33565" s="108"/>
      <c r="W33565" s="108"/>
      <c r="Y33565" s="108"/>
      <c r="AA33565" s="108"/>
      <c r="AC33565" s="108"/>
    </row>
    <row r="33566" spans="19:29" x14ac:dyDescent="0.25">
      <c r="S33566" s="109"/>
      <c r="U33566" s="109"/>
      <c r="W33566" s="109"/>
      <c r="Y33566" s="109"/>
      <c r="AA33566" s="109"/>
      <c r="AC33566" s="109"/>
    </row>
    <row r="33567" spans="19:29" x14ac:dyDescent="0.25">
      <c r="S33567" s="108"/>
      <c r="U33567" s="108"/>
      <c r="W33567" s="108"/>
      <c r="Y33567" s="108"/>
      <c r="AA33567" s="108"/>
      <c r="AC33567" s="108"/>
    </row>
    <row r="33568" spans="19:29" x14ac:dyDescent="0.25">
      <c r="S33568" s="108"/>
      <c r="U33568" s="108"/>
      <c r="W33568" s="108"/>
      <c r="Y33568" s="108"/>
      <c r="AA33568" s="108"/>
      <c r="AC33568" s="108"/>
    </row>
    <row r="33569" spans="19:29" x14ac:dyDescent="0.25">
      <c r="S33569" s="109"/>
      <c r="U33569" s="109"/>
      <c r="W33569" s="109"/>
      <c r="Y33569" s="109"/>
      <c r="AA33569" s="109"/>
      <c r="AC33569" s="109"/>
    </row>
    <row r="33570" spans="19:29" x14ac:dyDescent="0.25">
      <c r="S33570" s="108"/>
      <c r="U33570" s="108"/>
      <c r="W33570" s="108"/>
      <c r="Y33570" s="108"/>
      <c r="AA33570" s="108"/>
      <c r="AC33570" s="108"/>
    </row>
    <row r="33571" spans="19:29" x14ac:dyDescent="0.25">
      <c r="S33571" s="109"/>
      <c r="U33571" s="109"/>
      <c r="W33571" s="109"/>
      <c r="Y33571" s="109"/>
      <c r="AA33571" s="109"/>
      <c r="AC33571" s="109"/>
    </row>
    <row r="33572" spans="19:29" x14ac:dyDescent="0.25">
      <c r="S33572" s="108"/>
      <c r="U33572" s="108"/>
      <c r="W33572" s="108"/>
      <c r="Y33572" s="108"/>
      <c r="AA33572" s="108"/>
      <c r="AC33572" s="108"/>
    </row>
    <row r="33573" spans="19:29" x14ac:dyDescent="0.25">
      <c r="S33573" s="108"/>
      <c r="U33573" s="108"/>
      <c r="W33573" s="108"/>
      <c r="Y33573" s="108"/>
      <c r="AA33573" s="108"/>
      <c r="AC33573" s="108"/>
    </row>
    <row r="33574" spans="19:29" x14ac:dyDescent="0.25">
      <c r="S33574" s="108"/>
      <c r="U33574" s="108"/>
      <c r="W33574" s="108"/>
      <c r="Y33574" s="108"/>
      <c r="AA33574" s="108"/>
      <c r="AC33574" s="108"/>
    </row>
    <row r="33575" spans="19:29" x14ac:dyDescent="0.25">
      <c r="S33575" s="110"/>
      <c r="U33575" s="110"/>
      <c r="W33575" s="110"/>
      <c r="Y33575" s="110"/>
      <c r="AA33575" s="110"/>
      <c r="AC33575" s="110"/>
    </row>
    <row r="33576" spans="19:29" x14ac:dyDescent="0.25">
      <c r="S33576" s="110"/>
      <c r="U33576" s="110"/>
      <c r="W33576" s="110"/>
      <c r="Y33576" s="110"/>
      <c r="AA33576" s="110"/>
      <c r="AC33576" s="110"/>
    </row>
    <row r="33577" spans="19:29" x14ac:dyDescent="0.25">
      <c r="S33577" s="110"/>
      <c r="U33577" s="110"/>
      <c r="W33577" s="110"/>
      <c r="Y33577" s="110"/>
      <c r="AA33577" s="110"/>
      <c r="AC33577" s="110"/>
    </row>
    <row r="33578" spans="19:29" x14ac:dyDescent="0.25">
      <c r="S33578" s="110"/>
      <c r="U33578" s="110"/>
      <c r="W33578" s="110"/>
      <c r="Y33578" s="110"/>
      <c r="AA33578" s="110"/>
      <c r="AC33578" s="110"/>
    </row>
    <row r="33579" spans="19:29" x14ac:dyDescent="0.25">
      <c r="S33579" s="111"/>
      <c r="U33579" s="111"/>
      <c r="W33579" s="111"/>
      <c r="Y33579" s="111"/>
      <c r="AA33579" s="111"/>
      <c r="AC33579" s="111"/>
    </row>
    <row r="33580" spans="19:29" x14ac:dyDescent="0.25">
      <c r="S33580" s="107"/>
      <c r="U33580" s="107"/>
      <c r="W33580" s="107"/>
      <c r="Y33580" s="107"/>
      <c r="AA33580" s="107"/>
      <c r="AC33580" s="107"/>
    </row>
    <row r="33581" spans="19:29" x14ac:dyDescent="0.25">
      <c r="S33581" s="108"/>
      <c r="U33581" s="108"/>
      <c r="W33581" s="108"/>
      <c r="Y33581" s="108"/>
      <c r="AA33581" s="108"/>
      <c r="AC33581" s="108"/>
    </row>
    <row r="33582" spans="19:29" x14ac:dyDescent="0.25">
      <c r="S33582" s="108"/>
      <c r="U33582" s="108"/>
      <c r="W33582" s="108"/>
      <c r="Y33582" s="108"/>
      <c r="AA33582" s="108"/>
      <c r="AC33582" s="108"/>
    </row>
    <row r="33583" spans="19:29" x14ac:dyDescent="0.25">
      <c r="S33583" s="109"/>
      <c r="U33583" s="109"/>
      <c r="W33583" s="109"/>
      <c r="Y33583" s="109"/>
      <c r="AA33583" s="109"/>
      <c r="AC33583" s="109"/>
    </row>
    <row r="33584" spans="19:29" x14ac:dyDescent="0.25">
      <c r="S33584" s="108"/>
      <c r="U33584" s="108"/>
      <c r="W33584" s="108"/>
      <c r="Y33584" s="108"/>
      <c r="AA33584" s="108"/>
      <c r="AC33584" s="108"/>
    </row>
    <row r="33585" spans="19:29" x14ac:dyDescent="0.25">
      <c r="S33585" s="108"/>
      <c r="U33585" s="108"/>
      <c r="W33585" s="108"/>
      <c r="Y33585" s="108"/>
      <c r="AA33585" s="108"/>
      <c r="AC33585" s="108"/>
    </row>
    <row r="33586" spans="19:29" x14ac:dyDescent="0.25">
      <c r="S33586" s="109"/>
      <c r="U33586" s="109"/>
      <c r="W33586" s="109"/>
      <c r="Y33586" s="109"/>
      <c r="AA33586" s="109"/>
      <c r="AC33586" s="109"/>
    </row>
    <row r="33587" spans="19:29" x14ac:dyDescent="0.25">
      <c r="S33587" s="108"/>
      <c r="U33587" s="108"/>
      <c r="W33587" s="108"/>
      <c r="Y33587" s="108"/>
      <c r="AA33587" s="108"/>
      <c r="AC33587" s="108"/>
    </row>
    <row r="33588" spans="19:29" x14ac:dyDescent="0.25">
      <c r="S33588" s="109"/>
      <c r="U33588" s="109"/>
      <c r="W33588" s="109"/>
      <c r="Y33588" s="109"/>
      <c r="AA33588" s="109"/>
      <c r="AC33588" s="109"/>
    </row>
    <row r="33589" spans="19:29" x14ac:dyDescent="0.25">
      <c r="S33589" s="108"/>
      <c r="U33589" s="108"/>
      <c r="W33589" s="108"/>
      <c r="Y33589" s="108"/>
      <c r="AA33589" s="108"/>
      <c r="AC33589" s="108"/>
    </row>
    <row r="33590" spans="19:29" x14ac:dyDescent="0.25">
      <c r="S33590" s="108"/>
      <c r="U33590" s="108"/>
      <c r="W33590" s="108"/>
      <c r="Y33590" s="108"/>
      <c r="AA33590" s="108"/>
      <c r="AC33590" s="108"/>
    </row>
    <row r="33591" spans="19:29" x14ac:dyDescent="0.25">
      <c r="S33591" s="108"/>
      <c r="U33591" s="108"/>
      <c r="W33591" s="108"/>
      <c r="Y33591" s="108"/>
      <c r="AA33591" s="108"/>
      <c r="AC33591" s="108"/>
    </row>
    <row r="33592" spans="19:29" x14ac:dyDescent="0.25">
      <c r="S33592" s="110"/>
      <c r="U33592" s="110"/>
      <c r="W33592" s="110"/>
      <c r="Y33592" s="110"/>
      <c r="AA33592" s="110"/>
      <c r="AC33592" s="110"/>
    </row>
    <row r="33593" spans="19:29" x14ac:dyDescent="0.25">
      <c r="S33593" s="110"/>
      <c r="U33593" s="110"/>
      <c r="W33593" s="110"/>
      <c r="Y33593" s="110"/>
      <c r="AA33593" s="110"/>
      <c r="AC33593" s="110"/>
    </row>
    <row r="33594" spans="19:29" x14ac:dyDescent="0.25">
      <c r="S33594" s="110"/>
      <c r="U33594" s="110"/>
      <c r="W33594" s="110"/>
      <c r="Y33594" s="110"/>
      <c r="AA33594" s="110"/>
      <c r="AC33594" s="110"/>
    </row>
    <row r="33595" spans="19:29" x14ac:dyDescent="0.25">
      <c r="S33595" s="110"/>
      <c r="U33595" s="110"/>
      <c r="W33595" s="110"/>
      <c r="Y33595" s="110"/>
      <c r="AA33595" s="110"/>
      <c r="AC33595" s="110"/>
    </row>
    <row r="33596" spans="19:29" x14ac:dyDescent="0.25">
      <c r="S33596" s="111"/>
      <c r="U33596" s="111"/>
      <c r="W33596" s="111"/>
      <c r="Y33596" s="111"/>
      <c r="AA33596" s="111"/>
      <c r="AC33596" s="111"/>
    </row>
    <row r="33597" spans="19:29" x14ac:dyDescent="0.25">
      <c r="S33597" s="107"/>
      <c r="U33597" s="107"/>
      <c r="W33597" s="107"/>
      <c r="Y33597" s="107"/>
      <c r="AA33597" s="107"/>
      <c r="AC33597" s="107"/>
    </row>
    <row r="33598" spans="19:29" x14ac:dyDescent="0.25">
      <c r="S33598" s="108"/>
      <c r="U33598" s="108"/>
      <c r="W33598" s="108"/>
      <c r="Y33598" s="108"/>
      <c r="AA33598" s="108"/>
      <c r="AC33598" s="108"/>
    </row>
    <row r="33599" spans="19:29" x14ac:dyDescent="0.25">
      <c r="S33599" s="108"/>
      <c r="U33599" s="108"/>
      <c r="W33599" s="108"/>
      <c r="Y33599" s="108"/>
      <c r="AA33599" s="108"/>
      <c r="AC33599" s="108"/>
    </row>
    <row r="33600" spans="19:29" x14ac:dyDescent="0.25">
      <c r="S33600" s="109"/>
      <c r="U33600" s="109"/>
      <c r="W33600" s="109"/>
      <c r="Y33600" s="109"/>
      <c r="AA33600" s="109"/>
      <c r="AC33600" s="109"/>
    </row>
    <row r="33601" spans="19:29" x14ac:dyDescent="0.25">
      <c r="S33601" s="108"/>
      <c r="U33601" s="108"/>
      <c r="W33601" s="108"/>
      <c r="Y33601" s="108"/>
      <c r="AA33601" s="108"/>
      <c r="AC33601" s="108"/>
    </row>
    <row r="33602" spans="19:29" x14ac:dyDescent="0.25">
      <c r="S33602" s="108"/>
      <c r="U33602" s="108"/>
      <c r="W33602" s="108"/>
      <c r="Y33602" s="108"/>
      <c r="AA33602" s="108"/>
      <c r="AC33602" s="108"/>
    </row>
    <row r="33603" spans="19:29" x14ac:dyDescent="0.25">
      <c r="S33603" s="109"/>
      <c r="U33603" s="109"/>
      <c r="W33603" s="109"/>
      <c r="Y33603" s="109"/>
      <c r="AA33603" s="109"/>
      <c r="AC33603" s="109"/>
    </row>
    <row r="33604" spans="19:29" x14ac:dyDescent="0.25">
      <c r="S33604" s="108"/>
      <c r="U33604" s="108"/>
      <c r="W33604" s="108"/>
      <c r="Y33604" s="108"/>
      <c r="AA33604" s="108"/>
      <c r="AC33604" s="108"/>
    </row>
    <row r="33605" spans="19:29" x14ac:dyDescent="0.25">
      <c r="S33605" s="109"/>
      <c r="U33605" s="109"/>
      <c r="W33605" s="109"/>
      <c r="Y33605" s="109"/>
      <c r="AA33605" s="109"/>
      <c r="AC33605" s="109"/>
    </row>
    <row r="33606" spans="19:29" x14ac:dyDescent="0.25">
      <c r="S33606" s="108"/>
      <c r="U33606" s="108"/>
      <c r="W33606" s="108"/>
      <c r="Y33606" s="108"/>
      <c r="AA33606" s="108"/>
      <c r="AC33606" s="108"/>
    </row>
    <row r="33607" spans="19:29" x14ac:dyDescent="0.25">
      <c r="S33607" s="108"/>
      <c r="U33607" s="108"/>
      <c r="W33607" s="108"/>
      <c r="Y33607" s="108"/>
      <c r="AA33607" s="108"/>
      <c r="AC33607" s="108"/>
    </row>
    <row r="33608" spans="19:29" x14ac:dyDescent="0.25">
      <c r="S33608" s="108"/>
      <c r="U33608" s="108"/>
      <c r="W33608" s="108"/>
      <c r="Y33608" s="108"/>
      <c r="AA33608" s="108"/>
      <c r="AC33608" s="108"/>
    </row>
    <row r="33609" spans="19:29" x14ac:dyDescent="0.25">
      <c r="S33609" s="110"/>
      <c r="U33609" s="110"/>
      <c r="W33609" s="110"/>
      <c r="Y33609" s="110"/>
      <c r="AA33609" s="110"/>
      <c r="AC33609" s="110"/>
    </row>
    <row r="33610" spans="19:29" x14ac:dyDescent="0.25">
      <c r="S33610" s="110"/>
      <c r="U33610" s="110"/>
      <c r="W33610" s="110"/>
      <c r="Y33610" s="110"/>
      <c r="AA33610" s="110"/>
      <c r="AC33610" s="110"/>
    </row>
    <row r="33611" spans="19:29" x14ac:dyDescent="0.25">
      <c r="S33611" s="110"/>
      <c r="U33611" s="110"/>
      <c r="W33611" s="110"/>
      <c r="Y33611" s="110"/>
      <c r="AA33611" s="110"/>
      <c r="AC33611" s="110"/>
    </row>
    <row r="33612" spans="19:29" x14ac:dyDescent="0.25">
      <c r="S33612" s="110"/>
      <c r="U33612" s="110"/>
      <c r="W33612" s="110"/>
      <c r="Y33612" s="110"/>
      <c r="AA33612" s="110"/>
      <c r="AC33612" s="110"/>
    </row>
    <row r="33613" spans="19:29" x14ac:dyDescent="0.25">
      <c r="S33613" s="111"/>
      <c r="U33613" s="111"/>
      <c r="W33613" s="111"/>
      <c r="Y33613" s="111"/>
      <c r="AA33613" s="111"/>
      <c r="AC33613" s="111"/>
    </row>
    <row r="33614" spans="19:29" x14ac:dyDescent="0.25">
      <c r="S33614" s="107"/>
      <c r="U33614" s="107"/>
      <c r="W33614" s="107"/>
      <c r="Y33614" s="107"/>
      <c r="AA33614" s="107"/>
      <c r="AC33614" s="107"/>
    </row>
    <row r="33615" spans="19:29" x14ac:dyDescent="0.25">
      <c r="S33615" s="108"/>
      <c r="U33615" s="108"/>
      <c r="W33615" s="108"/>
      <c r="Y33615" s="108"/>
      <c r="AA33615" s="108"/>
      <c r="AC33615" s="108"/>
    </row>
    <row r="33616" spans="19:29" x14ac:dyDescent="0.25">
      <c r="S33616" s="108"/>
      <c r="U33616" s="108"/>
      <c r="W33616" s="108"/>
      <c r="Y33616" s="108"/>
      <c r="AA33616" s="108"/>
      <c r="AC33616" s="108"/>
    </row>
    <row r="33617" spans="19:29" x14ac:dyDescent="0.25">
      <c r="S33617" s="109"/>
      <c r="U33617" s="109"/>
      <c r="W33617" s="109"/>
      <c r="Y33617" s="109"/>
      <c r="AA33617" s="109"/>
      <c r="AC33617" s="109"/>
    </row>
    <row r="33618" spans="19:29" x14ac:dyDescent="0.25">
      <c r="S33618" s="108"/>
      <c r="U33618" s="108"/>
      <c r="W33618" s="108"/>
      <c r="Y33618" s="108"/>
      <c r="AA33618" s="108"/>
      <c r="AC33618" s="108"/>
    </row>
    <row r="33619" spans="19:29" x14ac:dyDescent="0.25">
      <c r="S33619" s="108"/>
      <c r="U33619" s="108"/>
      <c r="W33619" s="108"/>
      <c r="Y33619" s="108"/>
      <c r="AA33619" s="108"/>
      <c r="AC33619" s="108"/>
    </row>
    <row r="33620" spans="19:29" x14ac:dyDescent="0.25">
      <c r="S33620" s="109"/>
      <c r="U33620" s="109"/>
      <c r="W33620" s="109"/>
      <c r="Y33620" s="109"/>
      <c r="AA33620" s="109"/>
      <c r="AC33620" s="109"/>
    </row>
    <row r="33621" spans="19:29" x14ac:dyDescent="0.25">
      <c r="S33621" s="108"/>
      <c r="U33621" s="108"/>
      <c r="W33621" s="108"/>
      <c r="Y33621" s="108"/>
      <c r="AA33621" s="108"/>
      <c r="AC33621" s="108"/>
    </row>
    <row r="33622" spans="19:29" x14ac:dyDescent="0.25">
      <c r="S33622" s="109"/>
      <c r="U33622" s="109"/>
      <c r="W33622" s="109"/>
      <c r="Y33622" s="109"/>
      <c r="AA33622" s="109"/>
      <c r="AC33622" s="109"/>
    </row>
    <row r="33623" spans="19:29" x14ac:dyDescent="0.25">
      <c r="S33623" s="108"/>
      <c r="U33623" s="108"/>
      <c r="W33623" s="108"/>
      <c r="Y33623" s="108"/>
      <c r="AA33623" s="108"/>
      <c r="AC33623" s="108"/>
    </row>
    <row r="33624" spans="19:29" x14ac:dyDescent="0.25">
      <c r="S33624" s="108"/>
      <c r="U33624" s="108"/>
      <c r="W33624" s="108"/>
      <c r="Y33624" s="108"/>
      <c r="AA33624" s="108"/>
      <c r="AC33624" s="108"/>
    </row>
    <row r="33625" spans="19:29" x14ac:dyDescent="0.25">
      <c r="S33625" s="108"/>
      <c r="U33625" s="108"/>
      <c r="W33625" s="108"/>
      <c r="Y33625" s="108"/>
      <c r="AA33625" s="108"/>
      <c r="AC33625" s="108"/>
    </row>
    <row r="33626" spans="19:29" x14ac:dyDescent="0.25">
      <c r="S33626" s="110"/>
      <c r="U33626" s="110"/>
      <c r="W33626" s="110"/>
      <c r="Y33626" s="110"/>
      <c r="AA33626" s="110"/>
      <c r="AC33626" s="110"/>
    </row>
    <row r="33627" spans="19:29" x14ac:dyDescent="0.25">
      <c r="S33627" s="110"/>
      <c r="U33627" s="110"/>
      <c r="W33627" s="110"/>
      <c r="Y33627" s="110"/>
      <c r="AA33627" s="110"/>
      <c r="AC33627" s="110"/>
    </row>
    <row r="33628" spans="19:29" x14ac:dyDescent="0.25">
      <c r="S33628" s="110"/>
      <c r="U33628" s="110"/>
      <c r="W33628" s="110"/>
      <c r="Y33628" s="110"/>
      <c r="AA33628" s="110"/>
      <c r="AC33628" s="110"/>
    </row>
    <row r="33629" spans="19:29" x14ac:dyDescent="0.25">
      <c r="S33629" s="110"/>
      <c r="U33629" s="110"/>
      <c r="W33629" s="110"/>
      <c r="Y33629" s="110"/>
      <c r="AA33629" s="110"/>
      <c r="AC33629" s="110"/>
    </row>
    <row r="33630" spans="19:29" x14ac:dyDescent="0.25">
      <c r="S33630" s="111"/>
      <c r="U33630" s="111"/>
      <c r="W33630" s="111"/>
      <c r="Y33630" s="111"/>
      <c r="AA33630" s="111"/>
      <c r="AC33630" s="111"/>
    </row>
    <row r="33631" spans="19:29" x14ac:dyDescent="0.25">
      <c r="S33631" s="107"/>
      <c r="U33631" s="107"/>
      <c r="W33631" s="107"/>
      <c r="Y33631" s="107"/>
      <c r="AA33631" s="107"/>
      <c r="AC33631" s="107"/>
    </row>
    <row r="33632" spans="19:29" x14ac:dyDescent="0.25">
      <c r="S33632" s="108"/>
      <c r="U33632" s="108"/>
      <c r="W33632" s="108"/>
      <c r="Y33632" s="108"/>
      <c r="AA33632" s="108"/>
      <c r="AC33632" s="108"/>
    </row>
    <row r="33633" spans="19:29" x14ac:dyDescent="0.25">
      <c r="S33633" s="108"/>
      <c r="U33633" s="108"/>
      <c r="W33633" s="108"/>
      <c r="Y33633" s="108"/>
      <c r="AA33633" s="108"/>
      <c r="AC33633" s="108"/>
    </row>
    <row r="33634" spans="19:29" x14ac:dyDescent="0.25">
      <c r="S33634" s="109"/>
      <c r="U33634" s="109"/>
      <c r="W33634" s="109"/>
      <c r="Y33634" s="109"/>
      <c r="AA33634" s="109"/>
      <c r="AC33634" s="109"/>
    </row>
    <row r="33635" spans="19:29" x14ac:dyDescent="0.25">
      <c r="S33635" s="108"/>
      <c r="U33635" s="108"/>
      <c r="W33635" s="108"/>
      <c r="Y33635" s="108"/>
      <c r="AA33635" s="108"/>
      <c r="AC33635" s="108"/>
    </row>
    <row r="33636" spans="19:29" x14ac:dyDescent="0.25">
      <c r="S33636" s="108"/>
      <c r="U33636" s="108"/>
      <c r="W33636" s="108"/>
      <c r="Y33636" s="108"/>
      <c r="AA33636" s="108"/>
      <c r="AC33636" s="108"/>
    </row>
    <row r="33637" spans="19:29" x14ac:dyDescent="0.25">
      <c r="S33637" s="109"/>
      <c r="U33637" s="109"/>
      <c r="W33637" s="109"/>
      <c r="Y33637" s="109"/>
      <c r="AA33637" s="109"/>
      <c r="AC33637" s="109"/>
    </row>
    <row r="33638" spans="19:29" x14ac:dyDescent="0.25">
      <c r="S33638" s="108"/>
      <c r="U33638" s="108"/>
      <c r="W33638" s="108"/>
      <c r="Y33638" s="108"/>
      <c r="AA33638" s="108"/>
      <c r="AC33638" s="108"/>
    </row>
    <row r="33639" spans="19:29" x14ac:dyDescent="0.25">
      <c r="S33639" s="109"/>
      <c r="U33639" s="109"/>
      <c r="W33639" s="109"/>
      <c r="Y33639" s="109"/>
      <c r="AA33639" s="109"/>
      <c r="AC33639" s="109"/>
    </row>
    <row r="33640" spans="19:29" x14ac:dyDescent="0.25">
      <c r="S33640" s="108"/>
      <c r="U33640" s="108"/>
      <c r="W33640" s="108"/>
      <c r="Y33640" s="108"/>
      <c r="AA33640" s="108"/>
      <c r="AC33640" s="108"/>
    </row>
    <row r="33641" spans="19:29" x14ac:dyDescent="0.25">
      <c r="S33641" s="108"/>
      <c r="U33641" s="108"/>
      <c r="W33641" s="108"/>
      <c r="Y33641" s="108"/>
      <c r="AA33641" s="108"/>
      <c r="AC33641" s="108"/>
    </row>
    <row r="33642" spans="19:29" x14ac:dyDescent="0.25">
      <c r="S33642" s="108"/>
      <c r="U33642" s="108"/>
      <c r="W33642" s="108"/>
      <c r="Y33642" s="108"/>
      <c r="AA33642" s="108"/>
      <c r="AC33642" s="108"/>
    </row>
    <row r="33643" spans="19:29" x14ac:dyDescent="0.25">
      <c r="S33643" s="110"/>
      <c r="U33643" s="110"/>
      <c r="W33643" s="110"/>
      <c r="Y33643" s="110"/>
      <c r="AA33643" s="110"/>
      <c r="AC33643" s="110"/>
    </row>
    <row r="33644" spans="19:29" x14ac:dyDescent="0.25">
      <c r="S33644" s="110"/>
      <c r="U33644" s="110"/>
      <c r="W33644" s="110"/>
      <c r="Y33644" s="110"/>
      <c r="AA33644" s="110"/>
      <c r="AC33644" s="110"/>
    </row>
    <row r="33645" spans="19:29" x14ac:dyDescent="0.25">
      <c r="S33645" s="110"/>
      <c r="U33645" s="110"/>
      <c r="W33645" s="110"/>
      <c r="Y33645" s="110"/>
      <c r="AA33645" s="110"/>
      <c r="AC33645" s="110"/>
    </row>
    <row r="33646" spans="19:29" x14ac:dyDescent="0.25">
      <c r="S33646" s="110"/>
      <c r="U33646" s="110"/>
      <c r="W33646" s="110"/>
      <c r="Y33646" s="110"/>
      <c r="AA33646" s="110"/>
      <c r="AC33646" s="110"/>
    </row>
    <row r="33647" spans="19:29" x14ac:dyDescent="0.25">
      <c r="S33647" s="111"/>
      <c r="U33647" s="111"/>
      <c r="W33647" s="111"/>
      <c r="Y33647" s="111"/>
      <c r="AA33647" s="111"/>
      <c r="AC33647" s="111"/>
    </row>
    <row r="33648" spans="19:29" x14ac:dyDescent="0.25">
      <c r="S33648" s="107"/>
      <c r="U33648" s="107"/>
      <c r="W33648" s="107"/>
      <c r="Y33648" s="107"/>
      <c r="AA33648" s="107"/>
      <c r="AC33648" s="107"/>
    </row>
    <row r="33649" spans="19:29" x14ac:dyDescent="0.25">
      <c r="S33649" s="108"/>
      <c r="U33649" s="108"/>
      <c r="W33649" s="108"/>
      <c r="Y33649" s="108"/>
      <c r="AA33649" s="108"/>
      <c r="AC33649" s="108"/>
    </row>
    <row r="33650" spans="19:29" x14ac:dyDescent="0.25">
      <c r="S33650" s="108"/>
      <c r="U33650" s="108"/>
      <c r="W33650" s="108"/>
      <c r="Y33650" s="108"/>
      <c r="AA33650" s="108"/>
      <c r="AC33650" s="108"/>
    </row>
    <row r="33651" spans="19:29" x14ac:dyDescent="0.25">
      <c r="S33651" s="109"/>
      <c r="U33651" s="109"/>
      <c r="W33651" s="109"/>
      <c r="Y33651" s="109"/>
      <c r="AA33651" s="109"/>
      <c r="AC33651" s="109"/>
    </row>
    <row r="33652" spans="19:29" x14ac:dyDescent="0.25">
      <c r="S33652" s="108"/>
      <c r="U33652" s="108"/>
      <c r="W33652" s="108"/>
      <c r="Y33652" s="108"/>
      <c r="AA33652" s="108"/>
      <c r="AC33652" s="108"/>
    </row>
    <row r="33653" spans="19:29" x14ac:dyDescent="0.25">
      <c r="S33653" s="108"/>
      <c r="U33653" s="108"/>
      <c r="W33653" s="108"/>
      <c r="Y33653" s="108"/>
      <c r="AA33653" s="108"/>
      <c r="AC33653" s="108"/>
    </row>
    <row r="33654" spans="19:29" x14ac:dyDescent="0.25">
      <c r="S33654" s="109"/>
      <c r="U33654" s="109"/>
      <c r="W33654" s="109"/>
      <c r="Y33654" s="109"/>
      <c r="AA33654" s="109"/>
      <c r="AC33654" s="109"/>
    </row>
    <row r="33655" spans="19:29" x14ac:dyDescent="0.25">
      <c r="S33655" s="108"/>
      <c r="U33655" s="108"/>
      <c r="W33655" s="108"/>
      <c r="Y33655" s="108"/>
      <c r="AA33655" s="108"/>
      <c r="AC33655" s="108"/>
    </row>
    <row r="33656" spans="19:29" x14ac:dyDescent="0.25">
      <c r="S33656" s="109"/>
      <c r="U33656" s="109"/>
      <c r="W33656" s="109"/>
      <c r="Y33656" s="109"/>
      <c r="AA33656" s="109"/>
      <c r="AC33656" s="109"/>
    </row>
    <row r="33657" spans="19:29" x14ac:dyDescent="0.25">
      <c r="S33657" s="108"/>
      <c r="U33657" s="108"/>
      <c r="W33657" s="108"/>
      <c r="Y33657" s="108"/>
      <c r="AA33657" s="108"/>
      <c r="AC33657" s="108"/>
    </row>
    <row r="33658" spans="19:29" x14ac:dyDescent="0.25">
      <c r="S33658" s="108"/>
      <c r="U33658" s="108"/>
      <c r="W33658" s="108"/>
      <c r="Y33658" s="108"/>
      <c r="AA33658" s="108"/>
      <c r="AC33658" s="108"/>
    </row>
    <row r="33659" spans="19:29" x14ac:dyDescent="0.25">
      <c r="S33659" s="108"/>
      <c r="U33659" s="108"/>
      <c r="W33659" s="108"/>
      <c r="Y33659" s="108"/>
      <c r="AA33659" s="108"/>
      <c r="AC33659" s="108"/>
    </row>
    <row r="33660" spans="19:29" x14ac:dyDescent="0.25">
      <c r="S33660" s="110"/>
      <c r="U33660" s="110"/>
      <c r="W33660" s="110"/>
      <c r="Y33660" s="110"/>
      <c r="AA33660" s="110"/>
      <c r="AC33660" s="110"/>
    </row>
    <row r="33661" spans="19:29" x14ac:dyDescent="0.25">
      <c r="S33661" s="110"/>
      <c r="U33661" s="110"/>
      <c r="W33661" s="110"/>
      <c r="Y33661" s="110"/>
      <c r="AA33661" s="110"/>
      <c r="AC33661" s="110"/>
    </row>
    <row r="33662" spans="19:29" x14ac:dyDescent="0.25">
      <c r="S33662" s="110"/>
      <c r="U33662" s="110"/>
      <c r="W33662" s="110"/>
      <c r="Y33662" s="110"/>
      <c r="AA33662" s="110"/>
      <c r="AC33662" s="110"/>
    </row>
    <row r="33663" spans="19:29" x14ac:dyDescent="0.25">
      <c r="S33663" s="110"/>
      <c r="U33663" s="110"/>
      <c r="W33663" s="110"/>
      <c r="Y33663" s="110"/>
      <c r="AA33663" s="110"/>
      <c r="AC33663" s="110"/>
    </row>
    <row r="33664" spans="19:29" x14ac:dyDescent="0.25">
      <c r="S33664" s="111"/>
      <c r="U33664" s="111"/>
      <c r="W33664" s="111"/>
      <c r="Y33664" s="111"/>
      <c r="AA33664" s="111"/>
      <c r="AC33664" s="111"/>
    </row>
    <row r="33665" spans="19:29" x14ac:dyDescent="0.25">
      <c r="S33665" s="107"/>
      <c r="U33665" s="107"/>
      <c r="W33665" s="107"/>
      <c r="Y33665" s="107"/>
      <c r="AA33665" s="107"/>
      <c r="AC33665" s="107"/>
    </row>
    <row r="33666" spans="19:29" x14ac:dyDescent="0.25">
      <c r="S33666" s="108"/>
      <c r="U33666" s="108"/>
      <c r="W33666" s="108"/>
      <c r="Y33666" s="108"/>
      <c r="AA33666" s="108"/>
      <c r="AC33666" s="108"/>
    </row>
    <row r="33667" spans="19:29" x14ac:dyDescent="0.25">
      <c r="S33667" s="108"/>
      <c r="U33667" s="108"/>
      <c r="W33667" s="108"/>
      <c r="Y33667" s="108"/>
      <c r="AA33667" s="108"/>
      <c r="AC33667" s="108"/>
    </row>
    <row r="33668" spans="19:29" x14ac:dyDescent="0.25">
      <c r="S33668" s="109"/>
      <c r="U33668" s="109"/>
      <c r="W33668" s="109"/>
      <c r="Y33668" s="109"/>
      <c r="AA33668" s="109"/>
      <c r="AC33668" s="109"/>
    </row>
    <row r="33669" spans="19:29" x14ac:dyDescent="0.25">
      <c r="S33669" s="108"/>
      <c r="U33669" s="108"/>
      <c r="W33669" s="108"/>
      <c r="Y33669" s="108"/>
      <c r="AA33669" s="108"/>
      <c r="AC33669" s="108"/>
    </row>
    <row r="33670" spans="19:29" x14ac:dyDescent="0.25">
      <c r="S33670" s="108"/>
      <c r="U33670" s="108"/>
      <c r="W33670" s="108"/>
      <c r="Y33670" s="108"/>
      <c r="AA33670" s="108"/>
      <c r="AC33670" s="108"/>
    </row>
    <row r="33671" spans="19:29" x14ac:dyDescent="0.25">
      <c r="S33671" s="109"/>
      <c r="U33671" s="109"/>
      <c r="W33671" s="109"/>
      <c r="Y33671" s="109"/>
      <c r="AA33671" s="109"/>
      <c r="AC33671" s="109"/>
    </row>
    <row r="33672" spans="19:29" x14ac:dyDescent="0.25">
      <c r="S33672" s="108"/>
      <c r="U33672" s="108"/>
      <c r="W33672" s="108"/>
      <c r="Y33672" s="108"/>
      <c r="AA33672" s="108"/>
      <c r="AC33672" s="108"/>
    </row>
    <row r="33673" spans="19:29" x14ac:dyDescent="0.25">
      <c r="S33673" s="109"/>
      <c r="U33673" s="109"/>
      <c r="W33673" s="109"/>
      <c r="Y33673" s="109"/>
      <c r="AA33673" s="109"/>
      <c r="AC33673" s="109"/>
    </row>
    <row r="33674" spans="19:29" x14ac:dyDescent="0.25">
      <c r="S33674" s="108"/>
      <c r="U33674" s="108"/>
      <c r="W33674" s="108"/>
      <c r="Y33674" s="108"/>
      <c r="AA33674" s="108"/>
      <c r="AC33674" s="108"/>
    </row>
    <row r="33675" spans="19:29" x14ac:dyDescent="0.25">
      <c r="S33675" s="108"/>
      <c r="U33675" s="108"/>
      <c r="W33675" s="108"/>
      <c r="Y33675" s="108"/>
      <c r="AA33675" s="108"/>
      <c r="AC33675" s="108"/>
    </row>
    <row r="33676" spans="19:29" x14ac:dyDescent="0.25">
      <c r="S33676" s="108"/>
      <c r="U33676" s="108"/>
      <c r="W33676" s="108"/>
      <c r="Y33676" s="108"/>
      <c r="AA33676" s="108"/>
      <c r="AC33676" s="108"/>
    </row>
    <row r="33677" spans="19:29" x14ac:dyDescent="0.25">
      <c r="S33677" s="110"/>
      <c r="U33677" s="110"/>
      <c r="W33677" s="110"/>
      <c r="Y33677" s="110"/>
      <c r="AA33677" s="110"/>
      <c r="AC33677" s="110"/>
    </row>
    <row r="33678" spans="19:29" x14ac:dyDescent="0.25">
      <c r="S33678" s="110"/>
      <c r="U33678" s="110"/>
      <c r="W33678" s="110"/>
      <c r="Y33678" s="110"/>
      <c r="AA33678" s="110"/>
      <c r="AC33678" s="110"/>
    </row>
    <row r="33679" spans="19:29" x14ac:dyDescent="0.25">
      <c r="S33679" s="110"/>
      <c r="U33679" s="110"/>
      <c r="W33679" s="110"/>
      <c r="Y33679" s="110"/>
      <c r="AA33679" s="110"/>
      <c r="AC33679" s="110"/>
    </row>
    <row r="33680" spans="19:29" x14ac:dyDescent="0.25">
      <c r="S33680" s="110"/>
      <c r="U33680" s="110"/>
      <c r="W33680" s="110"/>
      <c r="Y33680" s="110"/>
      <c r="AA33680" s="110"/>
      <c r="AC33680" s="110"/>
    </row>
    <row r="33681" spans="19:29" x14ac:dyDescent="0.25">
      <c r="S33681" s="111"/>
      <c r="U33681" s="111"/>
      <c r="W33681" s="111"/>
      <c r="Y33681" s="111"/>
      <c r="AA33681" s="111"/>
      <c r="AC33681" s="111"/>
    </row>
    <row r="33682" spans="19:29" x14ac:dyDescent="0.25">
      <c r="S33682" s="107"/>
      <c r="U33682" s="107"/>
      <c r="W33682" s="107"/>
      <c r="Y33682" s="107"/>
      <c r="AA33682" s="107"/>
      <c r="AC33682" s="107"/>
    </row>
    <row r="33683" spans="19:29" x14ac:dyDescent="0.25">
      <c r="S33683" s="108"/>
      <c r="U33683" s="108"/>
      <c r="W33683" s="108"/>
      <c r="Y33683" s="108"/>
      <c r="AA33683" s="108"/>
      <c r="AC33683" s="108"/>
    </row>
    <row r="33684" spans="19:29" x14ac:dyDescent="0.25">
      <c r="S33684" s="108"/>
      <c r="U33684" s="108"/>
      <c r="W33684" s="108"/>
      <c r="Y33684" s="108"/>
      <c r="AA33684" s="108"/>
      <c r="AC33684" s="108"/>
    </row>
    <row r="33685" spans="19:29" x14ac:dyDescent="0.25">
      <c r="S33685" s="109"/>
      <c r="U33685" s="109"/>
      <c r="W33685" s="109"/>
      <c r="Y33685" s="109"/>
      <c r="AA33685" s="109"/>
      <c r="AC33685" s="109"/>
    </row>
    <row r="33686" spans="19:29" x14ac:dyDescent="0.25">
      <c r="S33686" s="108"/>
      <c r="U33686" s="108"/>
      <c r="W33686" s="108"/>
      <c r="Y33686" s="108"/>
      <c r="AA33686" s="108"/>
      <c r="AC33686" s="108"/>
    </row>
    <row r="33687" spans="19:29" x14ac:dyDescent="0.25">
      <c r="S33687" s="108"/>
      <c r="U33687" s="108"/>
      <c r="W33687" s="108"/>
      <c r="Y33687" s="108"/>
      <c r="AA33687" s="108"/>
      <c r="AC33687" s="108"/>
    </row>
    <row r="33688" spans="19:29" x14ac:dyDescent="0.25">
      <c r="S33688" s="109"/>
      <c r="U33688" s="109"/>
      <c r="W33688" s="109"/>
      <c r="Y33688" s="109"/>
      <c r="AA33688" s="109"/>
      <c r="AC33688" s="109"/>
    </row>
    <row r="33689" spans="19:29" x14ac:dyDescent="0.25">
      <c r="S33689" s="108"/>
      <c r="U33689" s="108"/>
      <c r="W33689" s="108"/>
      <c r="Y33689" s="108"/>
      <c r="AA33689" s="108"/>
      <c r="AC33689" s="108"/>
    </row>
    <row r="33690" spans="19:29" x14ac:dyDescent="0.25">
      <c r="S33690" s="109"/>
      <c r="U33690" s="109"/>
      <c r="W33690" s="109"/>
      <c r="Y33690" s="109"/>
      <c r="AA33690" s="109"/>
      <c r="AC33690" s="109"/>
    </row>
    <row r="33691" spans="19:29" x14ac:dyDescent="0.25">
      <c r="S33691" s="108"/>
      <c r="U33691" s="108"/>
      <c r="W33691" s="108"/>
      <c r="Y33691" s="108"/>
      <c r="AA33691" s="108"/>
      <c r="AC33691" s="108"/>
    </row>
    <row r="33692" spans="19:29" x14ac:dyDescent="0.25">
      <c r="S33692" s="108"/>
      <c r="U33692" s="108"/>
      <c r="W33692" s="108"/>
      <c r="Y33692" s="108"/>
      <c r="AA33692" s="108"/>
      <c r="AC33692" s="108"/>
    </row>
    <row r="33693" spans="19:29" x14ac:dyDescent="0.25">
      <c r="S33693" s="108"/>
      <c r="U33693" s="108"/>
      <c r="W33693" s="108"/>
      <c r="Y33693" s="108"/>
      <c r="AA33693" s="108"/>
      <c r="AC33693" s="108"/>
    </row>
    <row r="33694" spans="19:29" x14ac:dyDescent="0.25">
      <c r="S33694" s="110"/>
      <c r="U33694" s="110"/>
      <c r="W33694" s="110"/>
      <c r="Y33694" s="110"/>
      <c r="AA33694" s="110"/>
      <c r="AC33694" s="110"/>
    </row>
    <row r="33695" spans="19:29" x14ac:dyDescent="0.25">
      <c r="S33695" s="110"/>
      <c r="U33695" s="110"/>
      <c r="W33695" s="110"/>
      <c r="Y33695" s="110"/>
      <c r="AA33695" s="110"/>
      <c r="AC33695" s="110"/>
    </row>
    <row r="33696" spans="19:29" x14ac:dyDescent="0.25">
      <c r="S33696" s="110"/>
      <c r="U33696" s="110"/>
      <c r="W33696" s="110"/>
      <c r="Y33696" s="110"/>
      <c r="AA33696" s="110"/>
      <c r="AC33696" s="110"/>
    </row>
    <row r="33697" spans="19:29" x14ac:dyDescent="0.25">
      <c r="S33697" s="110"/>
      <c r="U33697" s="110"/>
      <c r="W33697" s="110"/>
      <c r="Y33697" s="110"/>
      <c r="AA33697" s="110"/>
      <c r="AC33697" s="110"/>
    </row>
    <row r="33698" spans="19:29" x14ac:dyDescent="0.25">
      <c r="S33698" s="111"/>
      <c r="U33698" s="111"/>
      <c r="W33698" s="111"/>
      <c r="Y33698" s="111"/>
      <c r="AA33698" s="111"/>
      <c r="AC33698" s="111"/>
    </row>
    <row r="33699" spans="19:29" x14ac:dyDescent="0.25">
      <c r="S33699" s="107"/>
      <c r="U33699" s="107"/>
      <c r="W33699" s="107"/>
      <c r="Y33699" s="107"/>
      <c r="AA33699" s="107"/>
      <c r="AC33699" s="107"/>
    </row>
    <row r="33700" spans="19:29" x14ac:dyDescent="0.25">
      <c r="S33700" s="108"/>
      <c r="U33700" s="108"/>
      <c r="W33700" s="108"/>
      <c r="Y33700" s="108"/>
      <c r="AA33700" s="108"/>
      <c r="AC33700" s="108"/>
    </row>
    <row r="33701" spans="19:29" x14ac:dyDescent="0.25">
      <c r="S33701" s="108"/>
      <c r="U33701" s="108"/>
      <c r="W33701" s="108"/>
      <c r="Y33701" s="108"/>
      <c r="AA33701" s="108"/>
      <c r="AC33701" s="108"/>
    </row>
    <row r="33702" spans="19:29" x14ac:dyDescent="0.25">
      <c r="S33702" s="109"/>
      <c r="U33702" s="109"/>
      <c r="W33702" s="109"/>
      <c r="Y33702" s="109"/>
      <c r="AA33702" s="109"/>
      <c r="AC33702" s="109"/>
    </row>
    <row r="33703" spans="19:29" x14ac:dyDescent="0.25">
      <c r="S33703" s="108"/>
      <c r="U33703" s="108"/>
      <c r="W33703" s="108"/>
      <c r="Y33703" s="108"/>
      <c r="AA33703" s="108"/>
      <c r="AC33703" s="108"/>
    </row>
    <row r="33704" spans="19:29" x14ac:dyDescent="0.25">
      <c r="S33704" s="108"/>
      <c r="U33704" s="108"/>
      <c r="W33704" s="108"/>
      <c r="Y33704" s="108"/>
      <c r="AA33704" s="108"/>
      <c r="AC33704" s="108"/>
    </row>
    <row r="33705" spans="19:29" x14ac:dyDescent="0.25">
      <c r="S33705" s="109"/>
      <c r="U33705" s="109"/>
      <c r="W33705" s="109"/>
      <c r="Y33705" s="109"/>
      <c r="AA33705" s="109"/>
      <c r="AC33705" s="109"/>
    </row>
    <row r="33706" spans="19:29" x14ac:dyDescent="0.25">
      <c r="S33706" s="108"/>
      <c r="U33706" s="108"/>
      <c r="W33706" s="108"/>
      <c r="Y33706" s="108"/>
      <c r="AA33706" s="108"/>
      <c r="AC33706" s="108"/>
    </row>
    <row r="33707" spans="19:29" x14ac:dyDescent="0.25">
      <c r="S33707" s="109"/>
      <c r="U33707" s="109"/>
      <c r="W33707" s="109"/>
      <c r="Y33707" s="109"/>
      <c r="AA33707" s="109"/>
      <c r="AC33707" s="109"/>
    </row>
    <row r="33708" spans="19:29" x14ac:dyDescent="0.25">
      <c r="S33708" s="108"/>
      <c r="U33708" s="108"/>
      <c r="W33708" s="108"/>
      <c r="Y33708" s="108"/>
      <c r="AA33708" s="108"/>
      <c r="AC33708" s="108"/>
    </row>
    <row r="33709" spans="19:29" x14ac:dyDescent="0.25">
      <c r="S33709" s="108"/>
      <c r="U33709" s="108"/>
      <c r="W33709" s="108"/>
      <c r="Y33709" s="108"/>
      <c r="AA33709" s="108"/>
      <c r="AC33709" s="108"/>
    </row>
    <row r="33710" spans="19:29" x14ac:dyDescent="0.25">
      <c r="S33710" s="108"/>
      <c r="U33710" s="108"/>
      <c r="W33710" s="108"/>
      <c r="Y33710" s="108"/>
      <c r="AA33710" s="108"/>
      <c r="AC33710" s="108"/>
    </row>
    <row r="33711" spans="19:29" x14ac:dyDescent="0.25">
      <c r="S33711" s="110"/>
      <c r="U33711" s="110"/>
      <c r="W33711" s="110"/>
      <c r="Y33711" s="110"/>
      <c r="AA33711" s="110"/>
      <c r="AC33711" s="110"/>
    </row>
    <row r="33712" spans="19:29" x14ac:dyDescent="0.25">
      <c r="S33712" s="110"/>
      <c r="U33712" s="110"/>
      <c r="W33712" s="110"/>
      <c r="Y33712" s="110"/>
      <c r="AA33712" s="110"/>
      <c r="AC33712" s="110"/>
    </row>
    <row r="33713" spans="19:29" x14ac:dyDescent="0.25">
      <c r="S33713" s="110"/>
      <c r="U33713" s="110"/>
      <c r="W33713" s="110"/>
      <c r="Y33713" s="110"/>
      <c r="AA33713" s="110"/>
      <c r="AC33713" s="110"/>
    </row>
    <row r="33714" spans="19:29" x14ac:dyDescent="0.25">
      <c r="S33714" s="110"/>
      <c r="U33714" s="110"/>
      <c r="W33714" s="110"/>
      <c r="Y33714" s="110"/>
      <c r="AA33714" s="110"/>
      <c r="AC33714" s="110"/>
    </row>
    <row r="33715" spans="19:29" x14ac:dyDescent="0.25">
      <c r="S33715" s="111"/>
      <c r="U33715" s="111"/>
      <c r="W33715" s="111"/>
      <c r="Y33715" s="111"/>
      <c r="AA33715" s="111"/>
      <c r="AC33715" s="111"/>
    </row>
    <row r="33716" spans="19:29" x14ac:dyDescent="0.25">
      <c r="S33716" s="107"/>
      <c r="U33716" s="107"/>
      <c r="W33716" s="107"/>
      <c r="Y33716" s="107"/>
      <c r="AA33716" s="107"/>
      <c r="AC33716" s="107"/>
    </row>
    <row r="33717" spans="19:29" x14ac:dyDescent="0.25">
      <c r="S33717" s="108"/>
      <c r="U33717" s="108"/>
      <c r="W33717" s="108"/>
      <c r="Y33717" s="108"/>
      <c r="AA33717" s="108"/>
      <c r="AC33717" s="108"/>
    </row>
    <row r="33718" spans="19:29" x14ac:dyDescent="0.25">
      <c r="S33718" s="108"/>
      <c r="U33718" s="108"/>
      <c r="W33718" s="108"/>
      <c r="Y33718" s="108"/>
      <c r="AA33718" s="108"/>
      <c r="AC33718" s="108"/>
    </row>
    <row r="33719" spans="19:29" x14ac:dyDescent="0.25">
      <c r="S33719" s="109"/>
      <c r="U33719" s="109"/>
      <c r="W33719" s="109"/>
      <c r="Y33719" s="109"/>
      <c r="AA33719" s="109"/>
      <c r="AC33719" s="109"/>
    </row>
    <row r="33720" spans="19:29" x14ac:dyDescent="0.25">
      <c r="S33720" s="108"/>
      <c r="U33720" s="108"/>
      <c r="W33720" s="108"/>
      <c r="Y33720" s="108"/>
      <c r="AA33720" s="108"/>
      <c r="AC33720" s="108"/>
    </row>
    <row r="33721" spans="19:29" x14ac:dyDescent="0.25">
      <c r="S33721" s="108"/>
      <c r="U33721" s="108"/>
      <c r="W33721" s="108"/>
      <c r="Y33721" s="108"/>
      <c r="AA33721" s="108"/>
      <c r="AC33721" s="108"/>
    </row>
    <row r="33722" spans="19:29" x14ac:dyDescent="0.25">
      <c r="S33722" s="109"/>
      <c r="U33722" s="109"/>
      <c r="W33722" s="109"/>
      <c r="Y33722" s="109"/>
      <c r="AA33722" s="109"/>
      <c r="AC33722" s="109"/>
    </row>
    <row r="33723" spans="19:29" x14ac:dyDescent="0.25">
      <c r="S33723" s="108"/>
      <c r="U33723" s="108"/>
      <c r="W33723" s="108"/>
      <c r="Y33723" s="108"/>
      <c r="AA33723" s="108"/>
      <c r="AC33723" s="108"/>
    </row>
    <row r="33724" spans="19:29" x14ac:dyDescent="0.25">
      <c r="S33724" s="109"/>
      <c r="U33724" s="109"/>
      <c r="W33724" s="109"/>
      <c r="Y33724" s="109"/>
      <c r="AA33724" s="109"/>
      <c r="AC33724" s="109"/>
    </row>
    <row r="33725" spans="19:29" x14ac:dyDescent="0.25">
      <c r="S33725" s="108"/>
      <c r="U33725" s="108"/>
      <c r="W33725" s="108"/>
      <c r="Y33725" s="108"/>
      <c r="AA33725" s="108"/>
      <c r="AC33725" s="108"/>
    </row>
    <row r="33726" spans="19:29" x14ac:dyDescent="0.25">
      <c r="S33726" s="108"/>
      <c r="U33726" s="108"/>
      <c r="W33726" s="108"/>
      <c r="Y33726" s="108"/>
      <c r="AA33726" s="108"/>
      <c r="AC33726" s="108"/>
    </row>
    <row r="33727" spans="19:29" x14ac:dyDescent="0.25">
      <c r="S33727" s="108"/>
      <c r="U33727" s="108"/>
      <c r="W33727" s="108"/>
      <c r="Y33727" s="108"/>
      <c r="AA33727" s="108"/>
      <c r="AC33727" s="108"/>
    </row>
    <row r="33728" spans="19:29" x14ac:dyDescent="0.25">
      <c r="S33728" s="110"/>
      <c r="U33728" s="110"/>
      <c r="W33728" s="110"/>
      <c r="Y33728" s="110"/>
      <c r="AA33728" s="110"/>
      <c r="AC33728" s="110"/>
    </row>
    <row r="33729" spans="19:29" x14ac:dyDescent="0.25">
      <c r="S33729" s="110"/>
      <c r="U33729" s="110"/>
      <c r="W33729" s="110"/>
      <c r="Y33729" s="110"/>
      <c r="AA33729" s="110"/>
      <c r="AC33729" s="110"/>
    </row>
    <row r="33730" spans="19:29" x14ac:dyDescent="0.25">
      <c r="S33730" s="110"/>
      <c r="U33730" s="110"/>
      <c r="W33730" s="110"/>
      <c r="Y33730" s="110"/>
      <c r="AA33730" s="110"/>
      <c r="AC33730" s="110"/>
    </row>
    <row r="33731" spans="19:29" x14ac:dyDescent="0.25">
      <c r="S33731" s="110"/>
      <c r="U33731" s="110"/>
      <c r="W33731" s="110"/>
      <c r="Y33731" s="110"/>
      <c r="AA33731" s="110"/>
      <c r="AC33731" s="110"/>
    </row>
    <row r="33732" spans="19:29" x14ac:dyDescent="0.25">
      <c r="S33732" s="111"/>
      <c r="U33732" s="111"/>
      <c r="W33732" s="111"/>
      <c r="Y33732" s="111"/>
      <c r="AA33732" s="111"/>
      <c r="AC33732" s="111"/>
    </row>
    <row r="33733" spans="19:29" x14ac:dyDescent="0.25">
      <c r="S33733" s="107"/>
      <c r="U33733" s="107"/>
      <c r="W33733" s="107"/>
      <c r="Y33733" s="107"/>
      <c r="AA33733" s="107"/>
      <c r="AC33733" s="107"/>
    </row>
    <row r="33734" spans="19:29" x14ac:dyDescent="0.25">
      <c r="S33734" s="108"/>
      <c r="U33734" s="108"/>
      <c r="W33734" s="108"/>
      <c r="Y33734" s="108"/>
      <c r="AA33734" s="108"/>
      <c r="AC33734" s="108"/>
    </row>
    <row r="33735" spans="19:29" x14ac:dyDescent="0.25">
      <c r="S33735" s="108"/>
      <c r="U33735" s="108"/>
      <c r="W33735" s="108"/>
      <c r="Y33735" s="108"/>
      <c r="AA33735" s="108"/>
      <c r="AC33735" s="108"/>
    </row>
    <row r="33736" spans="19:29" x14ac:dyDescent="0.25">
      <c r="S33736" s="109"/>
      <c r="U33736" s="109"/>
      <c r="W33736" s="109"/>
      <c r="Y33736" s="109"/>
      <c r="AA33736" s="109"/>
      <c r="AC33736" s="109"/>
    </row>
    <row r="33737" spans="19:29" x14ac:dyDescent="0.25">
      <c r="S33737" s="108"/>
      <c r="U33737" s="108"/>
      <c r="W33737" s="108"/>
      <c r="Y33737" s="108"/>
      <c r="AA33737" s="108"/>
      <c r="AC33737" s="108"/>
    </row>
    <row r="33738" spans="19:29" x14ac:dyDescent="0.25">
      <c r="S33738" s="108"/>
      <c r="U33738" s="108"/>
      <c r="W33738" s="108"/>
      <c r="Y33738" s="108"/>
      <c r="AA33738" s="108"/>
      <c r="AC33738" s="108"/>
    </row>
    <row r="33739" spans="19:29" x14ac:dyDescent="0.25">
      <c r="S33739" s="109"/>
      <c r="U33739" s="109"/>
      <c r="W33739" s="109"/>
      <c r="Y33739" s="109"/>
      <c r="AA33739" s="109"/>
      <c r="AC33739" s="109"/>
    </row>
    <row r="33740" spans="19:29" x14ac:dyDescent="0.25">
      <c r="S33740" s="108"/>
      <c r="U33740" s="108"/>
      <c r="W33740" s="108"/>
      <c r="Y33740" s="108"/>
      <c r="AA33740" s="108"/>
      <c r="AC33740" s="108"/>
    </row>
    <row r="33741" spans="19:29" x14ac:dyDescent="0.25">
      <c r="S33741" s="109"/>
      <c r="U33741" s="109"/>
      <c r="W33741" s="109"/>
      <c r="Y33741" s="109"/>
      <c r="AA33741" s="109"/>
      <c r="AC33741" s="109"/>
    </row>
    <row r="33742" spans="19:29" x14ac:dyDescent="0.25">
      <c r="S33742" s="108"/>
      <c r="U33742" s="108"/>
      <c r="W33742" s="108"/>
      <c r="Y33742" s="108"/>
      <c r="AA33742" s="108"/>
      <c r="AC33742" s="108"/>
    </row>
    <row r="33743" spans="19:29" x14ac:dyDescent="0.25">
      <c r="S33743" s="108"/>
      <c r="U33743" s="108"/>
      <c r="W33743" s="108"/>
      <c r="Y33743" s="108"/>
      <c r="AA33743" s="108"/>
      <c r="AC33743" s="108"/>
    </row>
    <row r="33744" spans="19:29" x14ac:dyDescent="0.25">
      <c r="S33744" s="108"/>
      <c r="U33744" s="108"/>
      <c r="W33744" s="108"/>
      <c r="Y33744" s="108"/>
      <c r="AA33744" s="108"/>
      <c r="AC33744" s="108"/>
    </row>
    <row r="33745" spans="19:29" x14ac:dyDescent="0.25">
      <c r="S33745" s="110"/>
      <c r="U33745" s="110"/>
      <c r="W33745" s="110"/>
      <c r="Y33745" s="110"/>
      <c r="AA33745" s="110"/>
      <c r="AC33745" s="110"/>
    </row>
    <row r="33746" spans="19:29" x14ac:dyDescent="0.25">
      <c r="S33746" s="110"/>
      <c r="U33746" s="110"/>
      <c r="W33746" s="110"/>
      <c r="Y33746" s="110"/>
      <c r="AA33746" s="110"/>
      <c r="AC33746" s="110"/>
    </row>
    <row r="33747" spans="19:29" x14ac:dyDescent="0.25">
      <c r="S33747" s="110"/>
      <c r="U33747" s="110"/>
      <c r="W33747" s="110"/>
      <c r="Y33747" s="110"/>
      <c r="AA33747" s="110"/>
      <c r="AC33747" s="110"/>
    </row>
    <row r="33748" spans="19:29" x14ac:dyDescent="0.25">
      <c r="S33748" s="110"/>
      <c r="U33748" s="110"/>
      <c r="W33748" s="110"/>
      <c r="Y33748" s="110"/>
      <c r="AA33748" s="110"/>
      <c r="AC33748" s="110"/>
    </row>
    <row r="33749" spans="19:29" x14ac:dyDescent="0.25">
      <c r="S33749" s="111"/>
      <c r="U33749" s="111"/>
      <c r="W33749" s="111"/>
      <c r="Y33749" s="111"/>
      <c r="AA33749" s="111"/>
      <c r="AC33749" s="111"/>
    </row>
    <row r="33750" spans="19:29" x14ac:dyDescent="0.25">
      <c r="S33750" s="107"/>
      <c r="U33750" s="107"/>
      <c r="W33750" s="107"/>
      <c r="Y33750" s="107"/>
      <c r="AA33750" s="107"/>
      <c r="AC33750" s="107"/>
    </row>
    <row r="33751" spans="19:29" x14ac:dyDescent="0.25">
      <c r="S33751" s="108"/>
      <c r="U33751" s="108"/>
      <c r="W33751" s="108"/>
      <c r="Y33751" s="108"/>
      <c r="AA33751" s="108"/>
      <c r="AC33751" s="108"/>
    </row>
    <row r="33752" spans="19:29" x14ac:dyDescent="0.25">
      <c r="S33752" s="108"/>
      <c r="U33752" s="108"/>
      <c r="W33752" s="108"/>
      <c r="Y33752" s="108"/>
      <c r="AA33752" s="108"/>
      <c r="AC33752" s="108"/>
    </row>
    <row r="33753" spans="19:29" x14ac:dyDescent="0.25">
      <c r="S33753" s="109"/>
      <c r="U33753" s="109"/>
      <c r="W33753" s="109"/>
      <c r="Y33753" s="109"/>
      <c r="AA33753" s="109"/>
      <c r="AC33753" s="109"/>
    </row>
    <row r="33754" spans="19:29" x14ac:dyDescent="0.25">
      <c r="S33754" s="108"/>
      <c r="U33754" s="108"/>
      <c r="W33754" s="108"/>
      <c r="Y33754" s="108"/>
      <c r="AA33754" s="108"/>
      <c r="AC33754" s="108"/>
    </row>
    <row r="33755" spans="19:29" x14ac:dyDescent="0.25">
      <c r="S33755" s="108"/>
      <c r="U33755" s="108"/>
      <c r="W33755" s="108"/>
      <c r="Y33755" s="108"/>
      <c r="AA33755" s="108"/>
      <c r="AC33755" s="108"/>
    </row>
    <row r="33756" spans="19:29" x14ac:dyDescent="0.25">
      <c r="S33756" s="109"/>
      <c r="U33756" s="109"/>
      <c r="W33756" s="109"/>
      <c r="Y33756" s="109"/>
      <c r="AA33756" s="109"/>
      <c r="AC33756" s="109"/>
    </row>
    <row r="33757" spans="19:29" x14ac:dyDescent="0.25">
      <c r="S33757" s="108"/>
      <c r="U33757" s="108"/>
      <c r="W33757" s="108"/>
      <c r="Y33757" s="108"/>
      <c r="AA33757" s="108"/>
      <c r="AC33757" s="108"/>
    </row>
    <row r="33758" spans="19:29" x14ac:dyDescent="0.25">
      <c r="S33758" s="109"/>
      <c r="U33758" s="109"/>
      <c r="W33758" s="109"/>
      <c r="Y33758" s="109"/>
      <c r="AA33758" s="109"/>
      <c r="AC33758" s="109"/>
    </row>
    <row r="33759" spans="19:29" x14ac:dyDescent="0.25">
      <c r="S33759" s="108"/>
      <c r="U33759" s="108"/>
      <c r="W33759" s="108"/>
      <c r="Y33759" s="108"/>
      <c r="AA33759" s="108"/>
      <c r="AC33759" s="108"/>
    </row>
    <row r="33760" spans="19:29" x14ac:dyDescent="0.25">
      <c r="S33760" s="108"/>
      <c r="U33760" s="108"/>
      <c r="W33760" s="108"/>
      <c r="Y33760" s="108"/>
      <c r="AA33760" s="108"/>
      <c r="AC33760" s="108"/>
    </row>
    <row r="33761" spans="19:29" x14ac:dyDescent="0.25">
      <c r="S33761" s="108"/>
      <c r="U33761" s="108"/>
      <c r="W33761" s="108"/>
      <c r="Y33761" s="108"/>
      <c r="AA33761" s="108"/>
      <c r="AC33761" s="108"/>
    </row>
    <row r="33762" spans="19:29" x14ac:dyDescent="0.25">
      <c r="S33762" s="110"/>
      <c r="U33762" s="110"/>
      <c r="W33762" s="110"/>
      <c r="Y33762" s="110"/>
      <c r="AA33762" s="110"/>
      <c r="AC33762" s="110"/>
    </row>
    <row r="33763" spans="19:29" x14ac:dyDescent="0.25">
      <c r="S33763" s="110"/>
      <c r="U33763" s="110"/>
      <c r="W33763" s="110"/>
      <c r="Y33763" s="110"/>
      <c r="AA33763" s="110"/>
      <c r="AC33763" s="110"/>
    </row>
    <row r="33764" spans="19:29" x14ac:dyDescent="0.25">
      <c r="S33764" s="110"/>
      <c r="U33764" s="110"/>
      <c r="W33764" s="110"/>
      <c r="Y33764" s="110"/>
      <c r="AA33764" s="110"/>
      <c r="AC33764" s="110"/>
    </row>
    <row r="33765" spans="19:29" x14ac:dyDescent="0.25">
      <c r="S33765" s="110"/>
      <c r="U33765" s="110"/>
      <c r="W33765" s="110"/>
      <c r="Y33765" s="110"/>
      <c r="AA33765" s="110"/>
      <c r="AC33765" s="110"/>
    </row>
    <row r="33766" spans="19:29" x14ac:dyDescent="0.25">
      <c r="S33766" s="111"/>
      <c r="U33766" s="111"/>
      <c r="W33766" s="111"/>
      <c r="Y33766" s="111"/>
      <c r="AA33766" s="111"/>
      <c r="AC33766" s="111"/>
    </row>
    <row r="33767" spans="19:29" x14ac:dyDescent="0.25">
      <c r="S33767" s="107"/>
      <c r="U33767" s="107"/>
      <c r="W33767" s="107"/>
      <c r="Y33767" s="107"/>
      <c r="AA33767" s="107"/>
      <c r="AC33767" s="107"/>
    </row>
    <row r="33768" spans="19:29" x14ac:dyDescent="0.25">
      <c r="S33768" s="108"/>
      <c r="U33768" s="108"/>
      <c r="W33768" s="108"/>
      <c r="Y33768" s="108"/>
      <c r="AA33768" s="108"/>
      <c r="AC33768" s="108"/>
    </row>
    <row r="33769" spans="19:29" x14ac:dyDescent="0.25">
      <c r="S33769" s="108"/>
      <c r="U33769" s="108"/>
      <c r="W33769" s="108"/>
      <c r="Y33769" s="108"/>
      <c r="AA33769" s="108"/>
      <c r="AC33769" s="108"/>
    </row>
    <row r="33770" spans="19:29" x14ac:dyDescent="0.25">
      <c r="S33770" s="109"/>
      <c r="U33770" s="109"/>
      <c r="W33770" s="109"/>
      <c r="Y33770" s="109"/>
      <c r="AA33770" s="109"/>
      <c r="AC33770" s="109"/>
    </row>
    <row r="33771" spans="19:29" x14ac:dyDescent="0.25">
      <c r="S33771" s="108"/>
      <c r="U33771" s="108"/>
      <c r="W33771" s="108"/>
      <c r="Y33771" s="108"/>
      <c r="AA33771" s="108"/>
      <c r="AC33771" s="108"/>
    </row>
    <row r="33772" spans="19:29" x14ac:dyDescent="0.25">
      <c r="S33772" s="108"/>
      <c r="U33772" s="108"/>
      <c r="W33772" s="108"/>
      <c r="Y33772" s="108"/>
      <c r="AA33772" s="108"/>
      <c r="AC33772" s="108"/>
    </row>
    <row r="33773" spans="19:29" x14ac:dyDescent="0.25">
      <c r="S33773" s="109"/>
      <c r="U33773" s="109"/>
      <c r="W33773" s="109"/>
      <c r="Y33773" s="109"/>
      <c r="AA33773" s="109"/>
      <c r="AC33773" s="109"/>
    </row>
    <row r="33774" spans="19:29" x14ac:dyDescent="0.25">
      <c r="S33774" s="108"/>
      <c r="U33774" s="108"/>
      <c r="W33774" s="108"/>
      <c r="Y33774" s="108"/>
      <c r="AA33774" s="108"/>
      <c r="AC33774" s="108"/>
    </row>
    <row r="33775" spans="19:29" x14ac:dyDescent="0.25">
      <c r="S33775" s="109"/>
      <c r="U33775" s="109"/>
      <c r="W33775" s="109"/>
      <c r="Y33775" s="109"/>
      <c r="AA33775" s="109"/>
      <c r="AC33775" s="109"/>
    </row>
    <row r="33776" spans="19:29" x14ac:dyDescent="0.25">
      <c r="S33776" s="108"/>
      <c r="U33776" s="108"/>
      <c r="W33776" s="108"/>
      <c r="Y33776" s="108"/>
      <c r="AA33776" s="108"/>
      <c r="AC33776" s="108"/>
    </row>
    <row r="33777" spans="19:29" x14ac:dyDescent="0.25">
      <c r="S33777" s="108"/>
      <c r="U33777" s="108"/>
      <c r="W33777" s="108"/>
      <c r="Y33777" s="108"/>
      <c r="AA33777" s="108"/>
      <c r="AC33777" s="108"/>
    </row>
    <row r="33778" spans="19:29" x14ac:dyDescent="0.25">
      <c r="S33778" s="108"/>
      <c r="U33778" s="108"/>
      <c r="W33778" s="108"/>
      <c r="Y33778" s="108"/>
      <c r="AA33778" s="108"/>
      <c r="AC33778" s="108"/>
    </row>
    <row r="33779" spans="19:29" x14ac:dyDescent="0.25">
      <c r="S33779" s="110"/>
      <c r="U33779" s="110"/>
      <c r="W33779" s="110"/>
      <c r="Y33779" s="110"/>
      <c r="AA33779" s="110"/>
      <c r="AC33779" s="110"/>
    </row>
    <row r="33780" spans="19:29" x14ac:dyDescent="0.25">
      <c r="S33780" s="110"/>
      <c r="U33780" s="110"/>
      <c r="W33780" s="110"/>
      <c r="Y33780" s="110"/>
      <c r="AA33780" s="110"/>
      <c r="AC33780" s="110"/>
    </row>
    <row r="33781" spans="19:29" x14ac:dyDescent="0.25">
      <c r="S33781" s="110"/>
      <c r="U33781" s="110"/>
      <c r="W33781" s="110"/>
      <c r="Y33781" s="110"/>
      <c r="AA33781" s="110"/>
      <c r="AC33781" s="110"/>
    </row>
    <row r="33782" spans="19:29" x14ac:dyDescent="0.25">
      <c r="S33782" s="110"/>
      <c r="U33782" s="110"/>
      <c r="W33782" s="110"/>
      <c r="Y33782" s="110"/>
      <c r="AA33782" s="110"/>
      <c r="AC33782" s="110"/>
    </row>
    <row r="33783" spans="19:29" x14ac:dyDescent="0.25">
      <c r="S33783" s="111"/>
      <c r="U33783" s="111"/>
      <c r="W33783" s="111"/>
      <c r="Y33783" s="111"/>
      <c r="AA33783" s="111"/>
      <c r="AC33783" s="111"/>
    </row>
    <row r="33784" spans="19:29" x14ac:dyDescent="0.25">
      <c r="S33784" s="107"/>
      <c r="U33784" s="107"/>
      <c r="W33784" s="107"/>
      <c r="Y33784" s="107"/>
      <c r="AA33784" s="107"/>
      <c r="AC33784" s="107"/>
    </row>
    <row r="33785" spans="19:29" x14ac:dyDescent="0.25">
      <c r="S33785" s="108"/>
      <c r="U33785" s="108"/>
      <c r="W33785" s="108"/>
      <c r="Y33785" s="108"/>
      <c r="AA33785" s="108"/>
      <c r="AC33785" s="108"/>
    </row>
    <row r="33786" spans="19:29" x14ac:dyDescent="0.25">
      <c r="S33786" s="108"/>
      <c r="U33786" s="108"/>
      <c r="W33786" s="108"/>
      <c r="Y33786" s="108"/>
      <c r="AA33786" s="108"/>
      <c r="AC33786" s="108"/>
    </row>
    <row r="33787" spans="19:29" x14ac:dyDescent="0.25">
      <c r="S33787" s="109"/>
      <c r="U33787" s="109"/>
      <c r="W33787" s="109"/>
      <c r="Y33787" s="109"/>
      <c r="AA33787" s="109"/>
      <c r="AC33787" s="109"/>
    </row>
    <row r="33788" spans="19:29" x14ac:dyDescent="0.25">
      <c r="S33788" s="108"/>
      <c r="U33788" s="108"/>
      <c r="W33788" s="108"/>
      <c r="Y33788" s="108"/>
      <c r="AA33788" s="108"/>
      <c r="AC33788" s="108"/>
    </row>
    <row r="33789" spans="19:29" x14ac:dyDescent="0.25">
      <c r="S33789" s="108"/>
      <c r="U33789" s="108"/>
      <c r="W33789" s="108"/>
      <c r="Y33789" s="108"/>
      <c r="AA33789" s="108"/>
      <c r="AC33789" s="108"/>
    </row>
    <row r="33790" spans="19:29" x14ac:dyDescent="0.25">
      <c r="S33790" s="109"/>
      <c r="U33790" s="109"/>
      <c r="W33790" s="109"/>
      <c r="Y33790" s="109"/>
      <c r="AA33790" s="109"/>
      <c r="AC33790" s="109"/>
    </row>
    <row r="33791" spans="19:29" x14ac:dyDescent="0.25">
      <c r="S33791" s="108"/>
      <c r="U33791" s="108"/>
      <c r="W33791" s="108"/>
      <c r="Y33791" s="108"/>
      <c r="AA33791" s="108"/>
      <c r="AC33791" s="108"/>
    </row>
    <row r="33792" spans="19:29" x14ac:dyDescent="0.25">
      <c r="S33792" s="109"/>
      <c r="U33792" s="109"/>
      <c r="W33792" s="109"/>
      <c r="Y33792" s="109"/>
      <c r="AA33792" s="109"/>
      <c r="AC33792" s="109"/>
    </row>
    <row r="33793" spans="19:29" x14ac:dyDescent="0.25">
      <c r="S33793" s="108"/>
      <c r="U33793" s="108"/>
      <c r="W33793" s="108"/>
      <c r="Y33793" s="108"/>
      <c r="AA33793" s="108"/>
      <c r="AC33793" s="108"/>
    </row>
    <row r="33794" spans="19:29" x14ac:dyDescent="0.25">
      <c r="S33794" s="108"/>
      <c r="U33794" s="108"/>
      <c r="W33794" s="108"/>
      <c r="Y33794" s="108"/>
      <c r="AA33794" s="108"/>
      <c r="AC33794" s="108"/>
    </row>
    <row r="33795" spans="19:29" x14ac:dyDescent="0.25">
      <c r="S33795" s="108"/>
      <c r="U33795" s="108"/>
      <c r="W33795" s="108"/>
      <c r="Y33795" s="108"/>
      <c r="AA33795" s="108"/>
      <c r="AC33795" s="108"/>
    </row>
    <row r="33796" spans="19:29" x14ac:dyDescent="0.25">
      <c r="S33796" s="110"/>
      <c r="U33796" s="110"/>
      <c r="W33796" s="110"/>
      <c r="Y33796" s="110"/>
      <c r="AA33796" s="110"/>
      <c r="AC33796" s="110"/>
    </row>
    <row r="33797" spans="19:29" x14ac:dyDescent="0.25">
      <c r="S33797" s="110"/>
      <c r="U33797" s="110"/>
      <c r="W33797" s="110"/>
      <c r="Y33797" s="110"/>
      <c r="AA33797" s="110"/>
      <c r="AC33797" s="110"/>
    </row>
    <row r="33798" spans="19:29" x14ac:dyDescent="0.25">
      <c r="S33798" s="110"/>
      <c r="U33798" s="110"/>
      <c r="W33798" s="110"/>
      <c r="Y33798" s="110"/>
      <c r="AA33798" s="110"/>
      <c r="AC33798" s="110"/>
    </row>
    <row r="33799" spans="19:29" x14ac:dyDescent="0.25">
      <c r="S33799" s="110"/>
      <c r="U33799" s="110"/>
      <c r="W33799" s="110"/>
      <c r="Y33799" s="110"/>
      <c r="AA33799" s="110"/>
      <c r="AC33799" s="110"/>
    </row>
    <row r="33800" spans="19:29" x14ac:dyDescent="0.25">
      <c r="S33800" s="111"/>
      <c r="U33800" s="111"/>
      <c r="W33800" s="111"/>
      <c r="Y33800" s="111"/>
      <c r="AA33800" s="111"/>
      <c r="AC33800" s="111"/>
    </row>
    <row r="33801" spans="19:29" x14ac:dyDescent="0.25">
      <c r="S33801" s="107"/>
      <c r="U33801" s="107"/>
      <c r="W33801" s="107"/>
      <c r="Y33801" s="107"/>
      <c r="AA33801" s="107"/>
      <c r="AC33801" s="107"/>
    </row>
    <row r="33802" spans="19:29" x14ac:dyDescent="0.25">
      <c r="S33802" s="108"/>
      <c r="U33802" s="108"/>
      <c r="W33802" s="108"/>
      <c r="Y33802" s="108"/>
      <c r="AA33802" s="108"/>
      <c r="AC33802" s="108"/>
    </row>
    <row r="33803" spans="19:29" x14ac:dyDescent="0.25">
      <c r="S33803" s="108"/>
      <c r="U33803" s="108"/>
      <c r="W33803" s="108"/>
      <c r="Y33803" s="108"/>
      <c r="AA33803" s="108"/>
      <c r="AC33803" s="108"/>
    </row>
    <row r="33804" spans="19:29" x14ac:dyDescent="0.25">
      <c r="S33804" s="109"/>
      <c r="U33804" s="109"/>
      <c r="W33804" s="109"/>
      <c r="Y33804" s="109"/>
      <c r="AA33804" s="109"/>
      <c r="AC33804" s="109"/>
    </row>
    <row r="33805" spans="19:29" x14ac:dyDescent="0.25">
      <c r="S33805" s="108"/>
      <c r="U33805" s="108"/>
      <c r="W33805" s="108"/>
      <c r="Y33805" s="108"/>
      <c r="AA33805" s="108"/>
      <c r="AC33805" s="108"/>
    </row>
    <row r="33806" spans="19:29" x14ac:dyDescent="0.25">
      <c r="S33806" s="108"/>
      <c r="U33806" s="108"/>
      <c r="W33806" s="108"/>
      <c r="Y33806" s="108"/>
      <c r="AA33806" s="108"/>
      <c r="AC33806" s="108"/>
    </row>
    <row r="33807" spans="19:29" x14ac:dyDescent="0.25">
      <c r="S33807" s="109"/>
      <c r="U33807" s="109"/>
      <c r="W33807" s="109"/>
      <c r="Y33807" s="109"/>
      <c r="AA33807" s="109"/>
      <c r="AC33807" s="109"/>
    </row>
    <row r="33808" spans="19:29" x14ac:dyDescent="0.25">
      <c r="S33808" s="108"/>
      <c r="U33808" s="108"/>
      <c r="W33808" s="108"/>
      <c r="Y33808" s="108"/>
      <c r="AA33808" s="108"/>
      <c r="AC33808" s="108"/>
    </row>
    <row r="33809" spans="19:29" x14ac:dyDescent="0.25">
      <c r="S33809" s="109"/>
      <c r="U33809" s="109"/>
      <c r="W33809" s="109"/>
      <c r="Y33809" s="109"/>
      <c r="AA33809" s="109"/>
      <c r="AC33809" s="109"/>
    </row>
    <row r="33810" spans="19:29" x14ac:dyDescent="0.25">
      <c r="S33810" s="108"/>
      <c r="U33810" s="108"/>
      <c r="W33810" s="108"/>
      <c r="Y33810" s="108"/>
      <c r="AA33810" s="108"/>
      <c r="AC33810" s="108"/>
    </row>
    <row r="33811" spans="19:29" x14ac:dyDescent="0.25">
      <c r="S33811" s="108"/>
      <c r="U33811" s="108"/>
      <c r="W33811" s="108"/>
      <c r="Y33811" s="108"/>
      <c r="AA33811" s="108"/>
      <c r="AC33811" s="108"/>
    </row>
    <row r="33812" spans="19:29" x14ac:dyDescent="0.25">
      <c r="S33812" s="108"/>
      <c r="U33812" s="108"/>
      <c r="W33812" s="108"/>
      <c r="Y33812" s="108"/>
      <c r="AA33812" s="108"/>
      <c r="AC33812" s="108"/>
    </row>
    <row r="33813" spans="19:29" x14ac:dyDescent="0.25">
      <c r="S33813" s="110"/>
      <c r="U33813" s="110"/>
      <c r="W33813" s="110"/>
      <c r="Y33813" s="110"/>
      <c r="AA33813" s="110"/>
      <c r="AC33813" s="110"/>
    </row>
    <row r="33814" spans="19:29" x14ac:dyDescent="0.25">
      <c r="S33814" s="110"/>
      <c r="U33814" s="110"/>
      <c r="W33814" s="110"/>
      <c r="Y33814" s="110"/>
      <c r="AA33814" s="110"/>
      <c r="AC33814" s="110"/>
    </row>
    <row r="33815" spans="19:29" x14ac:dyDescent="0.25">
      <c r="S33815" s="110"/>
      <c r="U33815" s="110"/>
      <c r="W33815" s="110"/>
      <c r="Y33815" s="110"/>
      <c r="AA33815" s="110"/>
      <c r="AC33815" s="110"/>
    </row>
    <row r="33816" spans="19:29" x14ac:dyDescent="0.25">
      <c r="S33816" s="110"/>
      <c r="U33816" s="110"/>
      <c r="W33816" s="110"/>
      <c r="Y33816" s="110"/>
      <c r="AA33816" s="110"/>
      <c r="AC33816" s="110"/>
    </row>
    <row r="33817" spans="19:29" x14ac:dyDescent="0.25">
      <c r="S33817" s="111"/>
      <c r="U33817" s="111"/>
      <c r="W33817" s="111"/>
      <c r="Y33817" s="111"/>
      <c r="AA33817" s="111"/>
      <c r="AC33817" s="111"/>
    </row>
    <row r="33818" spans="19:29" x14ac:dyDescent="0.25">
      <c r="S33818" s="107"/>
      <c r="U33818" s="107"/>
      <c r="W33818" s="107"/>
      <c r="Y33818" s="107"/>
      <c r="AA33818" s="107"/>
      <c r="AC33818" s="107"/>
    </row>
    <row r="33819" spans="19:29" x14ac:dyDescent="0.25">
      <c r="S33819" s="108"/>
      <c r="U33819" s="108"/>
      <c r="W33819" s="108"/>
      <c r="Y33819" s="108"/>
      <c r="AA33819" s="108"/>
      <c r="AC33819" s="108"/>
    </row>
    <row r="33820" spans="19:29" x14ac:dyDescent="0.25">
      <c r="S33820" s="108"/>
      <c r="U33820" s="108"/>
      <c r="W33820" s="108"/>
      <c r="Y33820" s="108"/>
      <c r="AA33820" s="108"/>
      <c r="AC33820" s="108"/>
    </row>
    <row r="33821" spans="19:29" x14ac:dyDescent="0.25">
      <c r="S33821" s="109"/>
      <c r="U33821" s="109"/>
      <c r="W33821" s="109"/>
      <c r="Y33821" s="109"/>
      <c r="AA33821" s="109"/>
      <c r="AC33821" s="109"/>
    </row>
    <row r="33822" spans="19:29" x14ac:dyDescent="0.25">
      <c r="S33822" s="108"/>
      <c r="U33822" s="108"/>
      <c r="W33822" s="108"/>
      <c r="Y33822" s="108"/>
      <c r="AA33822" s="108"/>
      <c r="AC33822" s="108"/>
    </row>
    <row r="33823" spans="19:29" x14ac:dyDescent="0.25">
      <c r="S33823" s="108"/>
      <c r="U33823" s="108"/>
      <c r="W33823" s="108"/>
      <c r="Y33823" s="108"/>
      <c r="AA33823" s="108"/>
      <c r="AC33823" s="108"/>
    </row>
    <row r="33824" spans="19:29" x14ac:dyDescent="0.25">
      <c r="S33824" s="109"/>
      <c r="U33824" s="109"/>
      <c r="W33824" s="109"/>
      <c r="Y33824" s="109"/>
      <c r="AA33824" s="109"/>
      <c r="AC33824" s="109"/>
    </row>
    <row r="33825" spans="19:29" x14ac:dyDescent="0.25">
      <c r="S33825" s="108"/>
      <c r="U33825" s="108"/>
      <c r="W33825" s="108"/>
      <c r="Y33825" s="108"/>
      <c r="AA33825" s="108"/>
      <c r="AC33825" s="108"/>
    </row>
    <row r="33826" spans="19:29" x14ac:dyDescent="0.25">
      <c r="S33826" s="109"/>
      <c r="U33826" s="109"/>
      <c r="W33826" s="109"/>
      <c r="Y33826" s="109"/>
      <c r="AA33826" s="109"/>
      <c r="AC33826" s="109"/>
    </row>
    <row r="33827" spans="19:29" x14ac:dyDescent="0.25">
      <c r="S33827" s="108"/>
      <c r="U33827" s="108"/>
      <c r="W33827" s="108"/>
      <c r="Y33827" s="108"/>
      <c r="AA33827" s="108"/>
      <c r="AC33827" s="108"/>
    </row>
    <row r="33828" spans="19:29" x14ac:dyDescent="0.25">
      <c r="S33828" s="108"/>
      <c r="U33828" s="108"/>
      <c r="W33828" s="108"/>
      <c r="Y33828" s="108"/>
      <c r="AA33828" s="108"/>
      <c r="AC33828" s="108"/>
    </row>
    <row r="33829" spans="19:29" x14ac:dyDescent="0.25">
      <c r="S33829" s="108"/>
      <c r="U33829" s="108"/>
      <c r="W33829" s="108"/>
      <c r="Y33829" s="108"/>
      <c r="AA33829" s="108"/>
      <c r="AC33829" s="108"/>
    </row>
    <row r="33830" spans="19:29" x14ac:dyDescent="0.25">
      <c r="S33830" s="110"/>
      <c r="U33830" s="110"/>
      <c r="W33830" s="110"/>
      <c r="Y33830" s="110"/>
      <c r="AA33830" s="110"/>
      <c r="AC33830" s="110"/>
    </row>
    <row r="33831" spans="19:29" x14ac:dyDescent="0.25">
      <c r="S33831" s="110"/>
      <c r="U33831" s="110"/>
      <c r="W33831" s="110"/>
      <c r="Y33831" s="110"/>
      <c r="AA33831" s="110"/>
      <c r="AC33831" s="110"/>
    </row>
    <row r="33832" spans="19:29" x14ac:dyDescent="0.25">
      <c r="S33832" s="110"/>
      <c r="U33832" s="110"/>
      <c r="W33832" s="110"/>
      <c r="Y33832" s="110"/>
      <c r="AA33832" s="110"/>
      <c r="AC33832" s="110"/>
    </row>
    <row r="33833" spans="19:29" x14ac:dyDescent="0.25">
      <c r="S33833" s="110"/>
      <c r="U33833" s="110"/>
      <c r="W33833" s="110"/>
      <c r="Y33833" s="110"/>
      <c r="AA33833" s="110"/>
      <c r="AC33833" s="110"/>
    </row>
    <row r="33834" spans="19:29" x14ac:dyDescent="0.25">
      <c r="S33834" s="111"/>
      <c r="U33834" s="111"/>
      <c r="W33834" s="111"/>
      <c r="Y33834" s="111"/>
      <c r="AA33834" s="111"/>
      <c r="AC33834" s="111"/>
    </row>
    <row r="33835" spans="19:29" x14ac:dyDescent="0.25">
      <c r="S33835" s="107"/>
      <c r="U33835" s="107"/>
      <c r="W33835" s="107"/>
      <c r="Y33835" s="107"/>
      <c r="AA33835" s="107"/>
      <c r="AC33835" s="107"/>
    </row>
    <row r="33836" spans="19:29" x14ac:dyDescent="0.25">
      <c r="S33836" s="108"/>
      <c r="U33836" s="108"/>
      <c r="W33836" s="108"/>
      <c r="Y33836" s="108"/>
      <c r="AA33836" s="108"/>
      <c r="AC33836" s="108"/>
    </row>
    <row r="33837" spans="19:29" x14ac:dyDescent="0.25">
      <c r="S33837" s="108"/>
      <c r="U33837" s="108"/>
      <c r="W33837" s="108"/>
      <c r="Y33837" s="108"/>
      <c r="AA33837" s="108"/>
      <c r="AC33837" s="108"/>
    </row>
    <row r="33838" spans="19:29" x14ac:dyDescent="0.25">
      <c r="S33838" s="109"/>
      <c r="U33838" s="109"/>
      <c r="W33838" s="109"/>
      <c r="Y33838" s="109"/>
      <c r="AA33838" s="109"/>
      <c r="AC33838" s="109"/>
    </row>
    <row r="33839" spans="19:29" x14ac:dyDescent="0.25">
      <c r="S33839" s="108"/>
      <c r="U33839" s="108"/>
      <c r="W33839" s="108"/>
      <c r="Y33839" s="108"/>
      <c r="AA33839" s="108"/>
      <c r="AC33839" s="108"/>
    </row>
    <row r="33840" spans="19:29" x14ac:dyDescent="0.25">
      <c r="S33840" s="108"/>
      <c r="U33840" s="108"/>
      <c r="W33840" s="108"/>
      <c r="Y33840" s="108"/>
      <c r="AA33840" s="108"/>
      <c r="AC33840" s="108"/>
    </row>
    <row r="33841" spans="19:29" x14ac:dyDescent="0.25">
      <c r="S33841" s="109"/>
      <c r="U33841" s="109"/>
      <c r="W33841" s="109"/>
      <c r="Y33841" s="109"/>
      <c r="AA33841" s="109"/>
      <c r="AC33841" s="109"/>
    </row>
    <row r="33842" spans="19:29" x14ac:dyDescent="0.25">
      <c r="S33842" s="108"/>
      <c r="U33842" s="108"/>
      <c r="W33842" s="108"/>
      <c r="Y33842" s="108"/>
      <c r="AA33842" s="108"/>
      <c r="AC33842" s="108"/>
    </row>
    <row r="33843" spans="19:29" x14ac:dyDescent="0.25">
      <c r="S33843" s="109"/>
      <c r="U33843" s="109"/>
      <c r="W33843" s="109"/>
      <c r="Y33843" s="109"/>
      <c r="AA33843" s="109"/>
      <c r="AC33843" s="109"/>
    </row>
    <row r="33844" spans="19:29" x14ac:dyDescent="0.25">
      <c r="S33844" s="108"/>
      <c r="U33844" s="108"/>
      <c r="W33844" s="108"/>
      <c r="Y33844" s="108"/>
      <c r="AA33844" s="108"/>
      <c r="AC33844" s="108"/>
    </row>
    <row r="33845" spans="19:29" x14ac:dyDescent="0.25">
      <c r="S33845" s="108"/>
      <c r="U33845" s="108"/>
      <c r="W33845" s="108"/>
      <c r="Y33845" s="108"/>
      <c r="AA33845" s="108"/>
      <c r="AC33845" s="108"/>
    </row>
    <row r="33846" spans="19:29" x14ac:dyDescent="0.25">
      <c r="S33846" s="108"/>
      <c r="U33846" s="108"/>
      <c r="W33846" s="108"/>
      <c r="Y33846" s="108"/>
      <c r="AA33846" s="108"/>
      <c r="AC33846" s="108"/>
    </row>
    <row r="33847" spans="19:29" x14ac:dyDescent="0.25">
      <c r="S33847" s="110"/>
      <c r="U33847" s="110"/>
      <c r="W33847" s="110"/>
      <c r="Y33847" s="110"/>
      <c r="AA33847" s="110"/>
      <c r="AC33847" s="110"/>
    </row>
    <row r="33848" spans="19:29" x14ac:dyDescent="0.25">
      <c r="S33848" s="110"/>
      <c r="U33848" s="110"/>
      <c r="W33848" s="110"/>
      <c r="Y33848" s="110"/>
      <c r="AA33848" s="110"/>
      <c r="AC33848" s="110"/>
    </row>
    <row r="33849" spans="19:29" x14ac:dyDescent="0.25">
      <c r="S33849" s="110"/>
      <c r="U33849" s="110"/>
      <c r="W33849" s="110"/>
      <c r="Y33849" s="110"/>
      <c r="AA33849" s="110"/>
      <c r="AC33849" s="110"/>
    </row>
    <row r="33850" spans="19:29" x14ac:dyDescent="0.25">
      <c r="S33850" s="110"/>
      <c r="U33850" s="110"/>
      <c r="W33850" s="110"/>
      <c r="Y33850" s="110"/>
      <c r="AA33850" s="110"/>
      <c r="AC33850" s="110"/>
    </row>
    <row r="33851" spans="19:29" x14ac:dyDescent="0.25">
      <c r="S33851" s="111"/>
      <c r="U33851" s="111"/>
      <c r="W33851" s="111"/>
      <c r="Y33851" s="111"/>
      <c r="AA33851" s="111"/>
      <c r="AC33851" s="111"/>
    </row>
    <row r="33852" spans="19:29" x14ac:dyDescent="0.25">
      <c r="S33852" s="107"/>
      <c r="U33852" s="107"/>
      <c r="W33852" s="107"/>
      <c r="Y33852" s="107"/>
      <c r="AA33852" s="107"/>
      <c r="AC33852" s="107"/>
    </row>
    <row r="33853" spans="19:29" x14ac:dyDescent="0.25">
      <c r="S33853" s="108"/>
      <c r="U33853" s="108"/>
      <c r="W33853" s="108"/>
      <c r="Y33853" s="108"/>
      <c r="AA33853" s="108"/>
      <c r="AC33853" s="108"/>
    </row>
    <row r="33854" spans="19:29" x14ac:dyDescent="0.25">
      <c r="S33854" s="108"/>
      <c r="U33854" s="108"/>
      <c r="W33854" s="108"/>
      <c r="Y33854" s="108"/>
      <c r="AA33854" s="108"/>
      <c r="AC33854" s="108"/>
    </row>
    <row r="33855" spans="19:29" x14ac:dyDescent="0.25">
      <c r="S33855" s="109"/>
      <c r="U33855" s="109"/>
      <c r="W33855" s="109"/>
      <c r="Y33855" s="109"/>
      <c r="AA33855" s="109"/>
      <c r="AC33855" s="109"/>
    </row>
    <row r="33856" spans="19:29" x14ac:dyDescent="0.25">
      <c r="S33856" s="108"/>
      <c r="U33856" s="108"/>
      <c r="W33856" s="108"/>
      <c r="Y33856" s="108"/>
      <c r="AA33856" s="108"/>
      <c r="AC33856" s="108"/>
    </row>
    <row r="33857" spans="19:29" x14ac:dyDescent="0.25">
      <c r="S33857" s="108"/>
      <c r="U33857" s="108"/>
      <c r="W33857" s="108"/>
      <c r="Y33857" s="108"/>
      <c r="AA33857" s="108"/>
      <c r="AC33857" s="108"/>
    </row>
    <row r="33858" spans="19:29" x14ac:dyDescent="0.25">
      <c r="S33858" s="109"/>
      <c r="U33858" s="109"/>
      <c r="W33858" s="109"/>
      <c r="Y33858" s="109"/>
      <c r="AA33858" s="109"/>
      <c r="AC33858" s="109"/>
    </row>
    <row r="33859" spans="19:29" x14ac:dyDescent="0.25">
      <c r="S33859" s="108"/>
      <c r="U33859" s="108"/>
      <c r="W33859" s="108"/>
      <c r="Y33859" s="108"/>
      <c r="AA33859" s="108"/>
      <c r="AC33859" s="108"/>
    </row>
    <row r="33860" spans="19:29" x14ac:dyDescent="0.25">
      <c r="S33860" s="109"/>
      <c r="U33860" s="109"/>
      <c r="W33860" s="109"/>
      <c r="Y33860" s="109"/>
      <c r="AA33860" s="109"/>
      <c r="AC33860" s="109"/>
    </row>
    <row r="33861" spans="19:29" x14ac:dyDescent="0.25">
      <c r="S33861" s="108"/>
      <c r="U33861" s="108"/>
      <c r="W33861" s="108"/>
      <c r="Y33861" s="108"/>
      <c r="AA33861" s="108"/>
      <c r="AC33861" s="108"/>
    </row>
    <row r="33862" spans="19:29" x14ac:dyDescent="0.25">
      <c r="S33862" s="108"/>
      <c r="U33862" s="108"/>
      <c r="W33862" s="108"/>
      <c r="Y33862" s="108"/>
      <c r="AA33862" s="108"/>
      <c r="AC33862" s="108"/>
    </row>
    <row r="33863" spans="19:29" x14ac:dyDescent="0.25">
      <c r="S33863" s="108"/>
      <c r="U33863" s="108"/>
      <c r="W33863" s="108"/>
      <c r="Y33863" s="108"/>
      <c r="AA33863" s="108"/>
      <c r="AC33863" s="108"/>
    </row>
    <row r="33864" spans="19:29" x14ac:dyDescent="0.25">
      <c r="S33864" s="110"/>
      <c r="U33864" s="110"/>
      <c r="W33864" s="110"/>
      <c r="Y33864" s="110"/>
      <c r="AA33864" s="110"/>
      <c r="AC33864" s="110"/>
    </row>
    <row r="33865" spans="19:29" x14ac:dyDescent="0.25">
      <c r="S33865" s="110"/>
      <c r="U33865" s="110"/>
      <c r="W33865" s="110"/>
      <c r="Y33865" s="110"/>
      <c r="AA33865" s="110"/>
      <c r="AC33865" s="110"/>
    </row>
    <row r="33866" spans="19:29" x14ac:dyDescent="0.25">
      <c r="S33866" s="110"/>
      <c r="U33866" s="110"/>
      <c r="W33866" s="110"/>
      <c r="Y33866" s="110"/>
      <c r="AA33866" s="110"/>
      <c r="AC33866" s="110"/>
    </row>
    <row r="33867" spans="19:29" x14ac:dyDescent="0.25">
      <c r="S33867" s="110"/>
      <c r="U33867" s="110"/>
      <c r="W33867" s="110"/>
      <c r="Y33867" s="110"/>
      <c r="AA33867" s="110"/>
      <c r="AC33867" s="110"/>
    </row>
    <row r="33868" spans="19:29" x14ac:dyDescent="0.25">
      <c r="S33868" s="111"/>
      <c r="U33868" s="111"/>
      <c r="W33868" s="111"/>
      <c r="Y33868" s="111"/>
      <c r="AA33868" s="111"/>
      <c r="AC33868" s="111"/>
    </row>
    <row r="33869" spans="19:29" x14ac:dyDescent="0.25">
      <c r="S33869" s="107"/>
      <c r="U33869" s="107"/>
      <c r="W33869" s="107"/>
      <c r="Y33869" s="107"/>
      <c r="AA33869" s="107"/>
      <c r="AC33869" s="107"/>
    </row>
    <row r="33870" spans="19:29" x14ac:dyDescent="0.25">
      <c r="S33870" s="108"/>
      <c r="U33870" s="108"/>
      <c r="W33870" s="108"/>
      <c r="Y33870" s="108"/>
      <c r="AA33870" s="108"/>
      <c r="AC33870" s="108"/>
    </row>
    <row r="33871" spans="19:29" x14ac:dyDescent="0.25">
      <c r="S33871" s="108"/>
      <c r="U33871" s="108"/>
      <c r="W33871" s="108"/>
      <c r="Y33871" s="108"/>
      <c r="AA33871" s="108"/>
      <c r="AC33871" s="108"/>
    </row>
    <row r="33872" spans="19:29" x14ac:dyDescent="0.25">
      <c r="S33872" s="109"/>
      <c r="U33872" s="109"/>
      <c r="W33872" s="109"/>
      <c r="Y33872" s="109"/>
      <c r="AA33872" s="109"/>
      <c r="AC33872" s="109"/>
    </row>
    <row r="33873" spans="19:29" x14ac:dyDescent="0.25">
      <c r="S33873" s="108"/>
      <c r="U33873" s="108"/>
      <c r="W33873" s="108"/>
      <c r="Y33873" s="108"/>
      <c r="AA33873" s="108"/>
      <c r="AC33873" s="108"/>
    </row>
    <row r="33874" spans="19:29" x14ac:dyDescent="0.25">
      <c r="S33874" s="108"/>
      <c r="U33874" s="108"/>
      <c r="W33874" s="108"/>
      <c r="Y33874" s="108"/>
      <c r="AA33874" s="108"/>
      <c r="AC33874" s="108"/>
    </row>
    <row r="33875" spans="19:29" x14ac:dyDescent="0.25">
      <c r="S33875" s="109"/>
      <c r="U33875" s="109"/>
      <c r="W33875" s="109"/>
      <c r="Y33875" s="109"/>
      <c r="AA33875" s="109"/>
      <c r="AC33875" s="109"/>
    </row>
    <row r="33876" spans="19:29" x14ac:dyDescent="0.25">
      <c r="S33876" s="108"/>
      <c r="U33876" s="108"/>
      <c r="W33876" s="108"/>
      <c r="Y33876" s="108"/>
      <c r="AA33876" s="108"/>
      <c r="AC33876" s="108"/>
    </row>
    <row r="33877" spans="19:29" x14ac:dyDescent="0.25">
      <c r="S33877" s="109"/>
      <c r="U33877" s="109"/>
      <c r="W33877" s="109"/>
      <c r="Y33877" s="109"/>
      <c r="AA33877" s="109"/>
      <c r="AC33877" s="109"/>
    </row>
    <row r="33878" spans="19:29" x14ac:dyDescent="0.25">
      <c r="S33878" s="108"/>
      <c r="U33878" s="108"/>
      <c r="W33878" s="108"/>
      <c r="Y33878" s="108"/>
      <c r="AA33878" s="108"/>
      <c r="AC33878" s="108"/>
    </row>
    <row r="33879" spans="19:29" x14ac:dyDescent="0.25">
      <c r="S33879" s="108"/>
      <c r="U33879" s="108"/>
      <c r="W33879" s="108"/>
      <c r="Y33879" s="108"/>
      <c r="AA33879" s="108"/>
      <c r="AC33879" s="108"/>
    </row>
    <row r="33880" spans="19:29" x14ac:dyDescent="0.25">
      <c r="S33880" s="108"/>
      <c r="U33880" s="108"/>
      <c r="W33880" s="108"/>
      <c r="Y33880" s="108"/>
      <c r="AA33880" s="108"/>
      <c r="AC33880" s="108"/>
    </row>
    <row r="33881" spans="19:29" x14ac:dyDescent="0.25">
      <c r="S33881" s="110"/>
      <c r="U33881" s="110"/>
      <c r="W33881" s="110"/>
      <c r="Y33881" s="110"/>
      <c r="AA33881" s="110"/>
      <c r="AC33881" s="110"/>
    </row>
    <row r="33882" spans="19:29" x14ac:dyDescent="0.25">
      <c r="S33882" s="110"/>
      <c r="U33882" s="110"/>
      <c r="W33882" s="110"/>
      <c r="Y33882" s="110"/>
      <c r="AA33882" s="110"/>
      <c r="AC33882" s="110"/>
    </row>
    <row r="33883" spans="19:29" x14ac:dyDescent="0.25">
      <c r="S33883" s="110"/>
      <c r="U33883" s="110"/>
      <c r="W33883" s="110"/>
      <c r="Y33883" s="110"/>
      <c r="AA33883" s="110"/>
      <c r="AC33883" s="110"/>
    </row>
    <row r="33884" spans="19:29" x14ac:dyDescent="0.25">
      <c r="S33884" s="110"/>
      <c r="U33884" s="110"/>
      <c r="W33884" s="110"/>
      <c r="Y33884" s="110"/>
      <c r="AA33884" s="110"/>
      <c r="AC33884" s="110"/>
    </row>
    <row r="33885" spans="19:29" x14ac:dyDescent="0.25">
      <c r="S33885" s="111"/>
      <c r="U33885" s="111"/>
      <c r="W33885" s="111"/>
      <c r="Y33885" s="111"/>
      <c r="AA33885" s="111"/>
      <c r="AC33885" s="111"/>
    </row>
    <row r="33886" spans="19:29" x14ac:dyDescent="0.25">
      <c r="S33886" s="107"/>
      <c r="U33886" s="107"/>
      <c r="W33886" s="107"/>
      <c r="Y33886" s="107"/>
      <c r="AA33886" s="107"/>
      <c r="AC33886" s="107"/>
    </row>
    <row r="33887" spans="19:29" x14ac:dyDescent="0.25">
      <c r="S33887" s="108"/>
      <c r="U33887" s="108"/>
      <c r="W33887" s="108"/>
      <c r="Y33887" s="108"/>
      <c r="AA33887" s="108"/>
      <c r="AC33887" s="108"/>
    </row>
    <row r="33888" spans="19:29" x14ac:dyDescent="0.25">
      <c r="S33888" s="108"/>
      <c r="U33888" s="108"/>
      <c r="W33888" s="108"/>
      <c r="Y33888" s="108"/>
      <c r="AA33888" s="108"/>
      <c r="AC33888" s="108"/>
    </row>
    <row r="33889" spans="19:29" x14ac:dyDescent="0.25">
      <c r="S33889" s="109"/>
      <c r="U33889" s="109"/>
      <c r="W33889" s="109"/>
      <c r="Y33889" s="109"/>
      <c r="AA33889" s="109"/>
      <c r="AC33889" s="109"/>
    </row>
    <row r="33890" spans="19:29" x14ac:dyDescent="0.25">
      <c r="S33890" s="108"/>
      <c r="U33890" s="108"/>
      <c r="W33890" s="108"/>
      <c r="Y33890" s="108"/>
      <c r="AA33890" s="108"/>
      <c r="AC33890" s="108"/>
    </row>
    <row r="33891" spans="19:29" x14ac:dyDescent="0.25">
      <c r="S33891" s="108"/>
      <c r="U33891" s="108"/>
      <c r="W33891" s="108"/>
      <c r="Y33891" s="108"/>
      <c r="AA33891" s="108"/>
      <c r="AC33891" s="108"/>
    </row>
    <row r="33892" spans="19:29" x14ac:dyDescent="0.25">
      <c r="S33892" s="109"/>
      <c r="U33892" s="109"/>
      <c r="W33892" s="109"/>
      <c r="Y33892" s="109"/>
      <c r="AA33892" s="109"/>
      <c r="AC33892" s="109"/>
    </row>
    <row r="33893" spans="19:29" x14ac:dyDescent="0.25">
      <c r="S33893" s="108"/>
      <c r="U33893" s="108"/>
      <c r="W33893" s="108"/>
      <c r="Y33893" s="108"/>
      <c r="AA33893" s="108"/>
      <c r="AC33893" s="108"/>
    </row>
    <row r="33894" spans="19:29" x14ac:dyDescent="0.25">
      <c r="S33894" s="109"/>
      <c r="U33894" s="109"/>
      <c r="W33894" s="109"/>
      <c r="Y33894" s="109"/>
      <c r="AA33894" s="109"/>
      <c r="AC33894" s="109"/>
    </row>
    <row r="33895" spans="19:29" x14ac:dyDescent="0.25">
      <c r="S33895" s="108"/>
      <c r="U33895" s="108"/>
      <c r="W33895" s="108"/>
      <c r="Y33895" s="108"/>
      <c r="AA33895" s="108"/>
      <c r="AC33895" s="108"/>
    </row>
    <row r="33896" spans="19:29" x14ac:dyDescent="0.25">
      <c r="S33896" s="108"/>
      <c r="U33896" s="108"/>
      <c r="W33896" s="108"/>
      <c r="Y33896" s="108"/>
      <c r="AA33896" s="108"/>
      <c r="AC33896" s="108"/>
    </row>
    <row r="33897" spans="19:29" x14ac:dyDescent="0.25">
      <c r="S33897" s="108"/>
      <c r="U33897" s="108"/>
      <c r="W33897" s="108"/>
      <c r="Y33897" s="108"/>
      <c r="AA33897" s="108"/>
      <c r="AC33897" s="108"/>
    </row>
    <row r="33898" spans="19:29" x14ac:dyDescent="0.25">
      <c r="S33898" s="110"/>
      <c r="U33898" s="110"/>
      <c r="W33898" s="110"/>
      <c r="Y33898" s="110"/>
      <c r="AA33898" s="110"/>
      <c r="AC33898" s="110"/>
    </row>
    <row r="33899" spans="19:29" x14ac:dyDescent="0.25">
      <c r="S33899" s="110"/>
      <c r="U33899" s="110"/>
      <c r="W33899" s="110"/>
      <c r="Y33899" s="110"/>
      <c r="AA33899" s="110"/>
      <c r="AC33899" s="110"/>
    </row>
    <row r="33900" spans="19:29" x14ac:dyDescent="0.25">
      <c r="S33900" s="110"/>
      <c r="U33900" s="110"/>
      <c r="W33900" s="110"/>
      <c r="Y33900" s="110"/>
      <c r="AA33900" s="110"/>
      <c r="AC33900" s="110"/>
    </row>
    <row r="33901" spans="19:29" x14ac:dyDescent="0.25">
      <c r="S33901" s="110"/>
      <c r="U33901" s="110"/>
      <c r="W33901" s="110"/>
      <c r="Y33901" s="110"/>
      <c r="AA33901" s="110"/>
      <c r="AC33901" s="110"/>
    </row>
    <row r="33902" spans="19:29" x14ac:dyDescent="0.25">
      <c r="S33902" s="111"/>
      <c r="U33902" s="111"/>
      <c r="W33902" s="111"/>
      <c r="Y33902" s="111"/>
      <c r="AA33902" s="111"/>
      <c r="AC33902" s="111"/>
    </row>
    <row r="33903" spans="19:29" x14ac:dyDescent="0.25">
      <c r="S33903" s="107"/>
      <c r="U33903" s="107"/>
      <c r="W33903" s="107"/>
      <c r="Y33903" s="107"/>
      <c r="AA33903" s="107"/>
      <c r="AC33903" s="107"/>
    </row>
    <row r="33904" spans="19:29" x14ac:dyDescent="0.25">
      <c r="S33904" s="108"/>
      <c r="U33904" s="108"/>
      <c r="W33904" s="108"/>
      <c r="Y33904" s="108"/>
      <c r="AA33904" s="108"/>
      <c r="AC33904" s="108"/>
    </row>
    <row r="33905" spans="19:29" x14ac:dyDescent="0.25">
      <c r="S33905" s="108"/>
      <c r="U33905" s="108"/>
      <c r="W33905" s="108"/>
      <c r="Y33905" s="108"/>
      <c r="AA33905" s="108"/>
      <c r="AC33905" s="108"/>
    </row>
    <row r="33906" spans="19:29" x14ac:dyDescent="0.25">
      <c r="S33906" s="109"/>
      <c r="U33906" s="109"/>
      <c r="W33906" s="109"/>
      <c r="Y33906" s="109"/>
      <c r="AA33906" s="109"/>
      <c r="AC33906" s="109"/>
    </row>
    <row r="33907" spans="19:29" x14ac:dyDescent="0.25">
      <c r="S33907" s="108"/>
      <c r="U33907" s="108"/>
      <c r="W33907" s="108"/>
      <c r="Y33907" s="108"/>
      <c r="AA33907" s="108"/>
      <c r="AC33907" s="108"/>
    </row>
    <row r="33908" spans="19:29" x14ac:dyDescent="0.25">
      <c r="S33908" s="108"/>
      <c r="U33908" s="108"/>
      <c r="W33908" s="108"/>
      <c r="Y33908" s="108"/>
      <c r="AA33908" s="108"/>
      <c r="AC33908" s="108"/>
    </row>
    <row r="33909" spans="19:29" x14ac:dyDescent="0.25">
      <c r="S33909" s="109"/>
      <c r="U33909" s="109"/>
      <c r="W33909" s="109"/>
      <c r="Y33909" s="109"/>
      <c r="AA33909" s="109"/>
      <c r="AC33909" s="109"/>
    </row>
    <row r="33910" spans="19:29" x14ac:dyDescent="0.25">
      <c r="S33910" s="108"/>
      <c r="U33910" s="108"/>
      <c r="W33910" s="108"/>
      <c r="Y33910" s="108"/>
      <c r="AA33910" s="108"/>
      <c r="AC33910" s="108"/>
    </row>
    <row r="33911" spans="19:29" x14ac:dyDescent="0.25">
      <c r="S33911" s="109"/>
      <c r="U33911" s="109"/>
      <c r="W33911" s="109"/>
      <c r="Y33911" s="109"/>
      <c r="AA33911" s="109"/>
      <c r="AC33911" s="109"/>
    </row>
    <row r="33912" spans="19:29" x14ac:dyDescent="0.25">
      <c r="S33912" s="108"/>
      <c r="U33912" s="108"/>
      <c r="W33912" s="108"/>
      <c r="Y33912" s="108"/>
      <c r="AA33912" s="108"/>
      <c r="AC33912" s="108"/>
    </row>
    <row r="33913" spans="19:29" x14ac:dyDescent="0.25">
      <c r="S33913" s="108"/>
      <c r="U33913" s="108"/>
      <c r="W33913" s="108"/>
      <c r="Y33913" s="108"/>
      <c r="AA33913" s="108"/>
      <c r="AC33913" s="108"/>
    </row>
    <row r="33914" spans="19:29" x14ac:dyDescent="0.25">
      <c r="S33914" s="108"/>
      <c r="U33914" s="108"/>
      <c r="W33914" s="108"/>
      <c r="Y33914" s="108"/>
      <c r="AA33914" s="108"/>
      <c r="AC33914" s="108"/>
    </row>
    <row r="33915" spans="19:29" x14ac:dyDescent="0.25">
      <c r="S33915" s="110"/>
      <c r="U33915" s="110"/>
      <c r="W33915" s="110"/>
      <c r="Y33915" s="110"/>
      <c r="AA33915" s="110"/>
      <c r="AC33915" s="110"/>
    </row>
    <row r="33916" spans="19:29" x14ac:dyDescent="0.25">
      <c r="S33916" s="110"/>
      <c r="U33916" s="110"/>
      <c r="W33916" s="110"/>
      <c r="Y33916" s="110"/>
      <c r="AA33916" s="110"/>
      <c r="AC33916" s="110"/>
    </row>
    <row r="33917" spans="19:29" x14ac:dyDescent="0.25">
      <c r="S33917" s="110"/>
      <c r="U33917" s="110"/>
      <c r="W33917" s="110"/>
      <c r="Y33917" s="110"/>
      <c r="AA33917" s="110"/>
      <c r="AC33917" s="110"/>
    </row>
    <row r="33918" spans="19:29" x14ac:dyDescent="0.25">
      <c r="S33918" s="110"/>
      <c r="U33918" s="110"/>
      <c r="W33918" s="110"/>
      <c r="Y33918" s="110"/>
      <c r="AA33918" s="110"/>
      <c r="AC33918" s="110"/>
    </row>
    <row r="33919" spans="19:29" x14ac:dyDescent="0.25">
      <c r="S33919" s="111"/>
      <c r="U33919" s="111"/>
      <c r="W33919" s="111"/>
      <c r="Y33919" s="111"/>
      <c r="AA33919" s="111"/>
      <c r="AC33919" s="111"/>
    </row>
    <row r="33920" spans="19:29" x14ac:dyDescent="0.25">
      <c r="S33920" s="107"/>
      <c r="U33920" s="107"/>
      <c r="W33920" s="107"/>
      <c r="Y33920" s="107"/>
      <c r="AA33920" s="107"/>
      <c r="AC33920" s="107"/>
    </row>
    <row r="33921" spans="19:29" x14ac:dyDescent="0.25">
      <c r="S33921" s="108"/>
      <c r="U33921" s="108"/>
      <c r="W33921" s="108"/>
      <c r="Y33921" s="108"/>
      <c r="AA33921" s="108"/>
      <c r="AC33921" s="108"/>
    </row>
    <row r="33922" spans="19:29" x14ac:dyDescent="0.25">
      <c r="S33922" s="108"/>
      <c r="U33922" s="108"/>
      <c r="W33922" s="108"/>
      <c r="Y33922" s="108"/>
      <c r="AA33922" s="108"/>
      <c r="AC33922" s="108"/>
    </row>
    <row r="33923" spans="19:29" x14ac:dyDescent="0.25">
      <c r="S33923" s="109"/>
      <c r="U33923" s="109"/>
      <c r="W33923" s="109"/>
      <c r="Y33923" s="109"/>
      <c r="AA33923" s="109"/>
      <c r="AC33923" s="109"/>
    </row>
    <row r="33924" spans="19:29" x14ac:dyDescent="0.25">
      <c r="S33924" s="108"/>
      <c r="U33924" s="108"/>
      <c r="W33924" s="108"/>
      <c r="Y33924" s="108"/>
      <c r="AA33924" s="108"/>
      <c r="AC33924" s="108"/>
    </row>
    <row r="33925" spans="19:29" x14ac:dyDescent="0.25">
      <c r="S33925" s="108"/>
      <c r="U33925" s="108"/>
      <c r="W33925" s="108"/>
      <c r="Y33925" s="108"/>
      <c r="AA33925" s="108"/>
      <c r="AC33925" s="108"/>
    </row>
    <row r="33926" spans="19:29" x14ac:dyDescent="0.25">
      <c r="S33926" s="109"/>
      <c r="U33926" s="109"/>
      <c r="W33926" s="109"/>
      <c r="Y33926" s="109"/>
      <c r="AA33926" s="109"/>
      <c r="AC33926" s="109"/>
    </row>
    <row r="33927" spans="19:29" x14ac:dyDescent="0.25">
      <c r="S33927" s="108"/>
      <c r="U33927" s="108"/>
      <c r="W33927" s="108"/>
      <c r="Y33927" s="108"/>
      <c r="AA33927" s="108"/>
      <c r="AC33927" s="108"/>
    </row>
    <row r="33928" spans="19:29" x14ac:dyDescent="0.25">
      <c r="S33928" s="109"/>
      <c r="U33928" s="109"/>
      <c r="W33928" s="109"/>
      <c r="Y33928" s="109"/>
      <c r="AA33928" s="109"/>
      <c r="AC33928" s="109"/>
    </row>
    <row r="33929" spans="19:29" x14ac:dyDescent="0.25">
      <c r="S33929" s="108"/>
      <c r="U33929" s="108"/>
      <c r="W33929" s="108"/>
      <c r="Y33929" s="108"/>
      <c r="AA33929" s="108"/>
      <c r="AC33929" s="108"/>
    </row>
    <row r="33930" spans="19:29" x14ac:dyDescent="0.25">
      <c r="S33930" s="108"/>
      <c r="U33930" s="108"/>
      <c r="W33930" s="108"/>
      <c r="Y33930" s="108"/>
      <c r="AA33930" s="108"/>
      <c r="AC33930" s="108"/>
    </row>
    <row r="33931" spans="19:29" x14ac:dyDescent="0.25">
      <c r="S33931" s="108"/>
      <c r="U33931" s="108"/>
      <c r="W33931" s="108"/>
      <c r="Y33931" s="108"/>
      <c r="AA33931" s="108"/>
      <c r="AC33931" s="108"/>
    </row>
    <row r="33932" spans="19:29" x14ac:dyDescent="0.25">
      <c r="S33932" s="110"/>
      <c r="U33932" s="110"/>
      <c r="W33932" s="110"/>
      <c r="Y33932" s="110"/>
      <c r="AA33932" s="110"/>
      <c r="AC33932" s="110"/>
    </row>
    <row r="33933" spans="19:29" x14ac:dyDescent="0.25">
      <c r="S33933" s="110"/>
      <c r="U33933" s="110"/>
      <c r="W33933" s="110"/>
      <c r="Y33933" s="110"/>
      <c r="AA33933" s="110"/>
      <c r="AC33933" s="110"/>
    </row>
    <row r="33934" spans="19:29" x14ac:dyDescent="0.25">
      <c r="S33934" s="110"/>
      <c r="U33934" s="110"/>
      <c r="W33934" s="110"/>
      <c r="Y33934" s="110"/>
      <c r="AA33934" s="110"/>
      <c r="AC33934" s="110"/>
    </row>
    <row r="33935" spans="19:29" x14ac:dyDescent="0.25">
      <c r="S33935" s="110"/>
      <c r="U33935" s="110"/>
      <c r="W33935" s="110"/>
      <c r="Y33935" s="110"/>
      <c r="AA33935" s="110"/>
      <c r="AC33935" s="110"/>
    </row>
    <row r="33936" spans="19:29" x14ac:dyDescent="0.25">
      <c r="S33936" s="111"/>
      <c r="U33936" s="111"/>
      <c r="W33936" s="111"/>
      <c r="Y33936" s="111"/>
      <c r="AA33936" s="111"/>
      <c r="AC33936" s="111"/>
    </row>
    <row r="33937" spans="19:29" x14ac:dyDescent="0.25">
      <c r="S33937" s="107"/>
      <c r="U33937" s="107"/>
      <c r="W33937" s="107"/>
      <c r="Y33937" s="107"/>
      <c r="AA33937" s="107"/>
      <c r="AC33937" s="107"/>
    </row>
    <row r="33938" spans="19:29" x14ac:dyDescent="0.25">
      <c r="S33938" s="108"/>
      <c r="U33938" s="108"/>
      <c r="W33938" s="108"/>
      <c r="Y33938" s="108"/>
      <c r="AA33938" s="108"/>
      <c r="AC33938" s="108"/>
    </row>
    <row r="33939" spans="19:29" x14ac:dyDescent="0.25">
      <c r="S33939" s="108"/>
      <c r="U33939" s="108"/>
      <c r="W33939" s="108"/>
      <c r="Y33939" s="108"/>
      <c r="AA33939" s="108"/>
      <c r="AC33939" s="108"/>
    </row>
    <row r="33940" spans="19:29" x14ac:dyDescent="0.25">
      <c r="S33940" s="109"/>
      <c r="U33940" s="109"/>
      <c r="W33940" s="109"/>
      <c r="Y33940" s="109"/>
      <c r="AA33940" s="109"/>
      <c r="AC33940" s="109"/>
    </row>
    <row r="33941" spans="19:29" x14ac:dyDescent="0.25">
      <c r="S33941" s="108"/>
      <c r="U33941" s="108"/>
      <c r="W33941" s="108"/>
      <c r="Y33941" s="108"/>
      <c r="AA33941" s="108"/>
      <c r="AC33941" s="108"/>
    </row>
    <row r="33942" spans="19:29" x14ac:dyDescent="0.25">
      <c r="S33942" s="108"/>
      <c r="U33942" s="108"/>
      <c r="W33942" s="108"/>
      <c r="Y33942" s="108"/>
      <c r="AA33942" s="108"/>
      <c r="AC33942" s="108"/>
    </row>
    <row r="33943" spans="19:29" x14ac:dyDescent="0.25">
      <c r="S33943" s="109"/>
      <c r="U33943" s="109"/>
      <c r="W33943" s="109"/>
      <c r="Y33943" s="109"/>
      <c r="AA33943" s="109"/>
      <c r="AC33943" s="109"/>
    </row>
    <row r="33944" spans="19:29" x14ac:dyDescent="0.25">
      <c r="S33944" s="108"/>
      <c r="U33944" s="108"/>
      <c r="W33944" s="108"/>
      <c r="Y33944" s="108"/>
      <c r="AA33944" s="108"/>
      <c r="AC33944" s="108"/>
    </row>
    <row r="33945" spans="19:29" x14ac:dyDescent="0.25">
      <c r="S33945" s="109"/>
      <c r="U33945" s="109"/>
      <c r="W33945" s="109"/>
      <c r="Y33945" s="109"/>
      <c r="AA33945" s="109"/>
      <c r="AC33945" s="109"/>
    </row>
    <row r="33946" spans="19:29" x14ac:dyDescent="0.25">
      <c r="S33946" s="108"/>
      <c r="U33946" s="108"/>
      <c r="W33946" s="108"/>
      <c r="Y33946" s="108"/>
      <c r="AA33946" s="108"/>
      <c r="AC33946" s="108"/>
    </row>
    <row r="33947" spans="19:29" x14ac:dyDescent="0.25">
      <c r="S33947" s="108"/>
      <c r="U33947" s="108"/>
      <c r="W33947" s="108"/>
      <c r="Y33947" s="108"/>
      <c r="AA33947" s="108"/>
      <c r="AC33947" s="108"/>
    </row>
    <row r="33948" spans="19:29" x14ac:dyDescent="0.25">
      <c r="S33948" s="108"/>
      <c r="U33948" s="108"/>
      <c r="W33948" s="108"/>
      <c r="Y33948" s="108"/>
      <c r="AA33948" s="108"/>
      <c r="AC33948" s="108"/>
    </row>
    <row r="33949" spans="19:29" x14ac:dyDescent="0.25">
      <c r="S33949" s="110"/>
      <c r="U33949" s="110"/>
      <c r="W33949" s="110"/>
      <c r="Y33949" s="110"/>
      <c r="AA33949" s="110"/>
      <c r="AC33949" s="110"/>
    </row>
    <row r="33950" spans="19:29" x14ac:dyDescent="0.25">
      <c r="S33950" s="110"/>
      <c r="U33950" s="110"/>
      <c r="W33950" s="110"/>
      <c r="Y33950" s="110"/>
      <c r="AA33950" s="110"/>
      <c r="AC33950" s="110"/>
    </row>
    <row r="33951" spans="19:29" x14ac:dyDescent="0.25">
      <c r="S33951" s="110"/>
      <c r="U33951" s="110"/>
      <c r="W33951" s="110"/>
      <c r="Y33951" s="110"/>
      <c r="AA33951" s="110"/>
      <c r="AC33951" s="110"/>
    </row>
    <row r="33952" spans="19:29" x14ac:dyDescent="0.25">
      <c r="S33952" s="110"/>
      <c r="U33952" s="110"/>
      <c r="W33952" s="110"/>
      <c r="Y33952" s="110"/>
      <c r="AA33952" s="110"/>
      <c r="AC33952" s="110"/>
    </row>
    <row r="33953" spans="19:29" x14ac:dyDescent="0.25">
      <c r="S33953" s="111"/>
      <c r="U33953" s="111"/>
      <c r="W33953" s="111"/>
      <c r="Y33953" s="111"/>
      <c r="AA33953" s="111"/>
      <c r="AC33953" s="111"/>
    </row>
    <row r="33954" spans="19:29" x14ac:dyDescent="0.25">
      <c r="S33954" s="107"/>
      <c r="U33954" s="107"/>
      <c r="W33954" s="107"/>
      <c r="Y33954" s="107"/>
      <c r="AA33954" s="107"/>
      <c r="AC33954" s="107"/>
    </row>
    <row r="33955" spans="19:29" x14ac:dyDescent="0.25">
      <c r="S33955" s="108"/>
      <c r="U33955" s="108"/>
      <c r="W33955" s="108"/>
      <c r="Y33955" s="108"/>
      <c r="AA33955" s="108"/>
      <c r="AC33955" s="108"/>
    </row>
    <row r="33956" spans="19:29" x14ac:dyDescent="0.25">
      <c r="S33956" s="108"/>
      <c r="U33956" s="108"/>
      <c r="W33956" s="108"/>
      <c r="Y33956" s="108"/>
      <c r="AA33956" s="108"/>
      <c r="AC33956" s="108"/>
    </row>
    <row r="33957" spans="19:29" x14ac:dyDescent="0.25">
      <c r="S33957" s="109"/>
      <c r="U33957" s="109"/>
      <c r="W33957" s="109"/>
      <c r="Y33957" s="109"/>
      <c r="AA33957" s="109"/>
      <c r="AC33957" s="109"/>
    </row>
    <row r="33958" spans="19:29" x14ac:dyDescent="0.25">
      <c r="S33958" s="108"/>
      <c r="U33958" s="108"/>
      <c r="W33958" s="108"/>
      <c r="Y33958" s="108"/>
      <c r="AA33958" s="108"/>
      <c r="AC33958" s="108"/>
    </row>
    <row r="33959" spans="19:29" x14ac:dyDescent="0.25">
      <c r="S33959" s="108"/>
      <c r="U33959" s="108"/>
      <c r="W33959" s="108"/>
      <c r="Y33959" s="108"/>
      <c r="AA33959" s="108"/>
      <c r="AC33959" s="108"/>
    </row>
    <row r="33960" spans="19:29" x14ac:dyDescent="0.25">
      <c r="S33960" s="109"/>
      <c r="U33960" s="109"/>
      <c r="W33960" s="109"/>
      <c r="Y33960" s="109"/>
      <c r="AA33960" s="109"/>
      <c r="AC33960" s="109"/>
    </row>
    <row r="33961" spans="19:29" x14ac:dyDescent="0.25">
      <c r="S33961" s="108"/>
      <c r="U33961" s="108"/>
      <c r="W33961" s="108"/>
      <c r="Y33961" s="108"/>
      <c r="AA33961" s="108"/>
      <c r="AC33961" s="108"/>
    </row>
    <row r="33962" spans="19:29" x14ac:dyDescent="0.25">
      <c r="S33962" s="109"/>
      <c r="U33962" s="109"/>
      <c r="W33962" s="109"/>
      <c r="Y33962" s="109"/>
      <c r="AA33962" s="109"/>
      <c r="AC33962" s="109"/>
    </row>
    <row r="33963" spans="19:29" x14ac:dyDescent="0.25">
      <c r="S33963" s="108"/>
      <c r="U33963" s="108"/>
      <c r="W33963" s="108"/>
      <c r="Y33963" s="108"/>
      <c r="AA33963" s="108"/>
      <c r="AC33963" s="108"/>
    </row>
    <row r="33964" spans="19:29" x14ac:dyDescent="0.25">
      <c r="S33964" s="108"/>
      <c r="U33964" s="108"/>
      <c r="W33964" s="108"/>
      <c r="Y33964" s="108"/>
      <c r="AA33964" s="108"/>
      <c r="AC33964" s="108"/>
    </row>
    <row r="33965" spans="19:29" x14ac:dyDescent="0.25">
      <c r="S33965" s="108"/>
      <c r="U33965" s="108"/>
      <c r="W33965" s="108"/>
      <c r="Y33965" s="108"/>
      <c r="AA33965" s="108"/>
      <c r="AC33965" s="108"/>
    </row>
    <row r="33966" spans="19:29" x14ac:dyDescent="0.25">
      <c r="S33966" s="110"/>
      <c r="U33966" s="110"/>
      <c r="W33966" s="110"/>
      <c r="Y33966" s="110"/>
      <c r="AA33966" s="110"/>
      <c r="AC33966" s="110"/>
    </row>
    <row r="33967" spans="19:29" x14ac:dyDescent="0.25">
      <c r="S33967" s="110"/>
      <c r="U33967" s="110"/>
      <c r="W33967" s="110"/>
      <c r="Y33967" s="110"/>
      <c r="AA33967" s="110"/>
      <c r="AC33967" s="110"/>
    </row>
    <row r="33968" spans="19:29" x14ac:dyDescent="0.25">
      <c r="S33968" s="110"/>
      <c r="U33968" s="110"/>
      <c r="W33968" s="110"/>
      <c r="Y33968" s="110"/>
      <c r="AA33968" s="110"/>
      <c r="AC33968" s="110"/>
    </row>
    <row r="33969" spans="19:29" x14ac:dyDescent="0.25">
      <c r="S33969" s="110"/>
      <c r="U33969" s="110"/>
      <c r="W33969" s="110"/>
      <c r="Y33969" s="110"/>
      <c r="AA33969" s="110"/>
      <c r="AC33969" s="110"/>
    </row>
    <row r="33970" spans="19:29" x14ac:dyDescent="0.25">
      <c r="S33970" s="111"/>
      <c r="U33970" s="111"/>
      <c r="W33970" s="111"/>
      <c r="Y33970" s="111"/>
      <c r="AA33970" s="111"/>
      <c r="AC33970" s="111"/>
    </row>
    <row r="33971" spans="19:29" x14ac:dyDescent="0.25">
      <c r="S33971" s="107"/>
      <c r="U33971" s="107"/>
      <c r="W33971" s="107"/>
      <c r="Y33971" s="107"/>
      <c r="AA33971" s="107"/>
      <c r="AC33971" s="107"/>
    </row>
    <row r="33972" spans="19:29" x14ac:dyDescent="0.25">
      <c r="S33972" s="108"/>
      <c r="U33972" s="108"/>
      <c r="W33972" s="108"/>
      <c r="Y33972" s="108"/>
      <c r="AA33972" s="108"/>
      <c r="AC33972" s="108"/>
    </row>
    <row r="33973" spans="19:29" x14ac:dyDescent="0.25">
      <c r="S33973" s="108"/>
      <c r="U33973" s="108"/>
      <c r="W33973" s="108"/>
      <c r="Y33973" s="108"/>
      <c r="AA33973" s="108"/>
      <c r="AC33973" s="108"/>
    </row>
    <row r="33974" spans="19:29" x14ac:dyDescent="0.25">
      <c r="S33974" s="109"/>
      <c r="U33974" s="109"/>
      <c r="W33974" s="109"/>
      <c r="Y33974" s="109"/>
      <c r="AA33974" s="109"/>
      <c r="AC33974" s="109"/>
    </row>
    <row r="33975" spans="19:29" x14ac:dyDescent="0.25">
      <c r="S33975" s="108"/>
      <c r="U33975" s="108"/>
      <c r="W33975" s="108"/>
      <c r="Y33975" s="108"/>
      <c r="AA33975" s="108"/>
      <c r="AC33975" s="108"/>
    </row>
    <row r="33976" spans="19:29" x14ac:dyDescent="0.25">
      <c r="S33976" s="108"/>
      <c r="U33976" s="108"/>
      <c r="W33976" s="108"/>
      <c r="Y33976" s="108"/>
      <c r="AA33976" s="108"/>
      <c r="AC33976" s="108"/>
    </row>
    <row r="33977" spans="19:29" x14ac:dyDescent="0.25">
      <c r="S33977" s="109"/>
      <c r="U33977" s="109"/>
      <c r="W33977" s="109"/>
      <c r="Y33977" s="109"/>
      <c r="AA33977" s="109"/>
      <c r="AC33977" s="109"/>
    </row>
    <row r="33978" spans="19:29" x14ac:dyDescent="0.25">
      <c r="S33978" s="108"/>
      <c r="U33978" s="108"/>
      <c r="W33978" s="108"/>
      <c r="Y33978" s="108"/>
      <c r="AA33978" s="108"/>
      <c r="AC33978" s="108"/>
    </row>
    <row r="33979" spans="19:29" x14ac:dyDescent="0.25">
      <c r="S33979" s="109"/>
      <c r="U33979" s="109"/>
      <c r="W33979" s="109"/>
      <c r="Y33979" s="109"/>
      <c r="AA33979" s="109"/>
      <c r="AC33979" s="109"/>
    </row>
    <row r="33980" spans="19:29" x14ac:dyDescent="0.25">
      <c r="S33980" s="108"/>
      <c r="U33980" s="108"/>
      <c r="W33980" s="108"/>
      <c r="Y33980" s="108"/>
      <c r="AA33980" s="108"/>
      <c r="AC33980" s="108"/>
    </row>
    <row r="33981" spans="19:29" x14ac:dyDescent="0.25">
      <c r="S33981" s="108"/>
      <c r="U33981" s="108"/>
      <c r="W33981" s="108"/>
      <c r="Y33981" s="108"/>
      <c r="AA33981" s="108"/>
      <c r="AC33981" s="108"/>
    </row>
    <row r="33982" spans="19:29" x14ac:dyDescent="0.25">
      <c r="S33982" s="108"/>
      <c r="U33982" s="108"/>
      <c r="W33982" s="108"/>
      <c r="Y33982" s="108"/>
      <c r="AA33982" s="108"/>
      <c r="AC33982" s="108"/>
    </row>
    <row r="33983" spans="19:29" x14ac:dyDescent="0.25">
      <c r="S33983" s="110"/>
      <c r="U33983" s="110"/>
      <c r="W33983" s="110"/>
      <c r="Y33983" s="110"/>
      <c r="AA33983" s="110"/>
      <c r="AC33983" s="110"/>
    </row>
    <row r="33984" spans="19:29" x14ac:dyDescent="0.25">
      <c r="S33984" s="110"/>
      <c r="U33984" s="110"/>
      <c r="W33984" s="110"/>
      <c r="Y33984" s="110"/>
      <c r="AA33984" s="110"/>
      <c r="AC33984" s="110"/>
    </row>
    <row r="33985" spans="19:29" x14ac:dyDescent="0.25">
      <c r="S33985" s="110"/>
      <c r="U33985" s="110"/>
      <c r="W33985" s="110"/>
      <c r="Y33985" s="110"/>
      <c r="AA33985" s="110"/>
      <c r="AC33985" s="110"/>
    </row>
    <row r="33986" spans="19:29" x14ac:dyDescent="0.25">
      <c r="S33986" s="110"/>
      <c r="U33986" s="110"/>
      <c r="W33986" s="110"/>
      <c r="Y33986" s="110"/>
      <c r="AA33986" s="110"/>
      <c r="AC33986" s="110"/>
    </row>
    <row r="33987" spans="19:29" x14ac:dyDescent="0.25">
      <c r="S33987" s="111"/>
      <c r="U33987" s="111"/>
      <c r="W33987" s="111"/>
      <c r="Y33987" s="111"/>
      <c r="AA33987" s="111"/>
      <c r="AC33987" s="111"/>
    </row>
    <row r="33988" spans="19:29" x14ac:dyDescent="0.25">
      <c r="S33988" s="107"/>
      <c r="U33988" s="107"/>
      <c r="W33988" s="107"/>
      <c r="Y33988" s="107"/>
      <c r="AA33988" s="107"/>
      <c r="AC33988" s="107"/>
    </row>
    <row r="33989" spans="19:29" x14ac:dyDescent="0.25">
      <c r="S33989" s="108"/>
      <c r="U33989" s="108"/>
      <c r="W33989" s="108"/>
      <c r="Y33989" s="108"/>
      <c r="AA33989" s="108"/>
      <c r="AC33989" s="108"/>
    </row>
    <row r="33990" spans="19:29" x14ac:dyDescent="0.25">
      <c r="S33990" s="108"/>
      <c r="U33990" s="108"/>
      <c r="W33990" s="108"/>
      <c r="Y33990" s="108"/>
      <c r="AA33990" s="108"/>
      <c r="AC33990" s="108"/>
    </row>
    <row r="33991" spans="19:29" x14ac:dyDescent="0.25">
      <c r="S33991" s="109"/>
      <c r="U33991" s="109"/>
      <c r="W33991" s="109"/>
      <c r="Y33991" s="109"/>
      <c r="AA33991" s="109"/>
      <c r="AC33991" s="109"/>
    </row>
    <row r="33992" spans="19:29" x14ac:dyDescent="0.25">
      <c r="S33992" s="108"/>
      <c r="U33992" s="108"/>
      <c r="W33992" s="108"/>
      <c r="Y33992" s="108"/>
      <c r="AA33992" s="108"/>
      <c r="AC33992" s="108"/>
    </row>
    <row r="33993" spans="19:29" x14ac:dyDescent="0.25">
      <c r="S33993" s="108"/>
      <c r="U33993" s="108"/>
      <c r="W33993" s="108"/>
      <c r="Y33993" s="108"/>
      <c r="AA33993" s="108"/>
      <c r="AC33993" s="108"/>
    </row>
    <row r="33994" spans="19:29" x14ac:dyDescent="0.25">
      <c r="S33994" s="109"/>
      <c r="U33994" s="109"/>
      <c r="W33994" s="109"/>
      <c r="Y33994" s="109"/>
      <c r="AA33994" s="109"/>
      <c r="AC33994" s="109"/>
    </row>
    <row r="33995" spans="19:29" x14ac:dyDescent="0.25">
      <c r="S33995" s="108"/>
      <c r="U33995" s="108"/>
      <c r="W33995" s="108"/>
      <c r="Y33995" s="108"/>
      <c r="AA33995" s="108"/>
      <c r="AC33995" s="108"/>
    </row>
    <row r="33996" spans="19:29" x14ac:dyDescent="0.25">
      <c r="S33996" s="109"/>
      <c r="U33996" s="109"/>
      <c r="W33996" s="109"/>
      <c r="Y33996" s="109"/>
      <c r="AA33996" s="109"/>
      <c r="AC33996" s="109"/>
    </row>
    <row r="33997" spans="19:29" x14ac:dyDescent="0.25">
      <c r="S33997" s="108"/>
      <c r="U33997" s="108"/>
      <c r="W33997" s="108"/>
      <c r="Y33997" s="108"/>
      <c r="AA33997" s="108"/>
      <c r="AC33997" s="108"/>
    </row>
    <row r="33998" spans="19:29" x14ac:dyDescent="0.25">
      <c r="S33998" s="108"/>
      <c r="U33998" s="108"/>
      <c r="W33998" s="108"/>
      <c r="Y33998" s="108"/>
      <c r="AA33998" s="108"/>
      <c r="AC33998" s="108"/>
    </row>
    <row r="33999" spans="19:29" x14ac:dyDescent="0.25">
      <c r="S33999" s="108"/>
      <c r="U33999" s="108"/>
      <c r="W33999" s="108"/>
      <c r="Y33999" s="108"/>
      <c r="AA33999" s="108"/>
      <c r="AC33999" s="108"/>
    </row>
    <row r="34000" spans="19:29" x14ac:dyDescent="0.25">
      <c r="S34000" s="110"/>
      <c r="U34000" s="110"/>
      <c r="W34000" s="110"/>
      <c r="Y34000" s="110"/>
      <c r="AA34000" s="110"/>
      <c r="AC34000" s="110"/>
    </row>
    <row r="34001" spans="19:29" x14ac:dyDescent="0.25">
      <c r="S34001" s="110"/>
      <c r="U34001" s="110"/>
      <c r="W34001" s="110"/>
      <c r="Y34001" s="110"/>
      <c r="AA34001" s="110"/>
      <c r="AC34001" s="110"/>
    </row>
    <row r="34002" spans="19:29" x14ac:dyDescent="0.25">
      <c r="S34002" s="110"/>
      <c r="U34002" s="110"/>
      <c r="W34002" s="110"/>
      <c r="Y34002" s="110"/>
      <c r="AA34002" s="110"/>
      <c r="AC34002" s="110"/>
    </row>
    <row r="34003" spans="19:29" x14ac:dyDescent="0.25">
      <c r="S34003" s="110"/>
      <c r="U34003" s="110"/>
      <c r="W34003" s="110"/>
      <c r="Y34003" s="110"/>
      <c r="AA34003" s="110"/>
      <c r="AC34003" s="110"/>
    </row>
    <row r="34004" spans="19:29" x14ac:dyDescent="0.25">
      <c r="S34004" s="111"/>
      <c r="U34004" s="111"/>
      <c r="W34004" s="111"/>
      <c r="Y34004" s="111"/>
      <c r="AA34004" s="111"/>
      <c r="AC34004" s="111"/>
    </row>
    <row r="34005" spans="19:29" x14ac:dyDescent="0.25">
      <c r="S34005" s="107"/>
      <c r="U34005" s="107"/>
      <c r="W34005" s="107"/>
      <c r="Y34005" s="107"/>
      <c r="AA34005" s="107"/>
      <c r="AC34005" s="107"/>
    </row>
    <row r="34006" spans="19:29" x14ac:dyDescent="0.25">
      <c r="S34006" s="108"/>
      <c r="U34006" s="108"/>
      <c r="W34006" s="108"/>
      <c r="Y34006" s="108"/>
      <c r="AA34006" s="108"/>
      <c r="AC34006" s="108"/>
    </row>
    <row r="34007" spans="19:29" x14ac:dyDescent="0.25">
      <c r="S34007" s="108"/>
      <c r="U34007" s="108"/>
      <c r="W34007" s="108"/>
      <c r="Y34007" s="108"/>
      <c r="AA34007" s="108"/>
      <c r="AC34007" s="108"/>
    </row>
    <row r="34008" spans="19:29" x14ac:dyDescent="0.25">
      <c r="S34008" s="109"/>
      <c r="U34008" s="109"/>
      <c r="W34008" s="109"/>
      <c r="Y34008" s="109"/>
      <c r="AA34008" s="109"/>
      <c r="AC34008" s="109"/>
    </row>
    <row r="34009" spans="19:29" x14ac:dyDescent="0.25">
      <c r="S34009" s="108"/>
      <c r="U34009" s="108"/>
      <c r="W34009" s="108"/>
      <c r="Y34009" s="108"/>
      <c r="AA34009" s="108"/>
      <c r="AC34009" s="108"/>
    </row>
    <row r="34010" spans="19:29" x14ac:dyDescent="0.25">
      <c r="S34010" s="108"/>
      <c r="U34010" s="108"/>
      <c r="W34010" s="108"/>
      <c r="Y34010" s="108"/>
      <c r="AA34010" s="108"/>
      <c r="AC34010" s="108"/>
    </row>
    <row r="34011" spans="19:29" x14ac:dyDescent="0.25">
      <c r="S34011" s="109"/>
      <c r="U34011" s="109"/>
      <c r="W34011" s="109"/>
      <c r="Y34011" s="109"/>
      <c r="AA34011" s="109"/>
      <c r="AC34011" s="109"/>
    </row>
    <row r="34012" spans="19:29" x14ac:dyDescent="0.25">
      <c r="S34012" s="108"/>
      <c r="U34012" s="108"/>
      <c r="W34012" s="108"/>
      <c r="Y34012" s="108"/>
      <c r="AA34012" s="108"/>
      <c r="AC34012" s="108"/>
    </row>
    <row r="34013" spans="19:29" x14ac:dyDescent="0.25">
      <c r="S34013" s="109"/>
      <c r="U34013" s="109"/>
      <c r="W34013" s="109"/>
      <c r="Y34013" s="109"/>
      <c r="AA34013" s="109"/>
      <c r="AC34013" s="109"/>
    </row>
    <row r="34014" spans="19:29" x14ac:dyDescent="0.25">
      <c r="S34014" s="108"/>
      <c r="U34014" s="108"/>
      <c r="W34014" s="108"/>
      <c r="Y34014" s="108"/>
      <c r="AA34014" s="108"/>
      <c r="AC34014" s="108"/>
    </row>
    <row r="34015" spans="19:29" x14ac:dyDescent="0.25">
      <c r="S34015" s="108"/>
      <c r="U34015" s="108"/>
      <c r="W34015" s="108"/>
      <c r="Y34015" s="108"/>
      <c r="AA34015" s="108"/>
      <c r="AC34015" s="108"/>
    </row>
    <row r="34016" spans="19:29" x14ac:dyDescent="0.25">
      <c r="S34016" s="108"/>
      <c r="U34016" s="108"/>
      <c r="W34016" s="108"/>
      <c r="Y34016" s="108"/>
      <c r="AA34016" s="108"/>
      <c r="AC34016" s="108"/>
    </row>
    <row r="34017" spans="19:29" x14ac:dyDescent="0.25">
      <c r="S34017" s="110"/>
      <c r="U34017" s="110"/>
      <c r="W34017" s="110"/>
      <c r="Y34017" s="110"/>
      <c r="AA34017" s="110"/>
      <c r="AC34017" s="110"/>
    </row>
    <row r="34018" spans="19:29" x14ac:dyDescent="0.25">
      <c r="S34018" s="110"/>
      <c r="U34018" s="110"/>
      <c r="W34018" s="110"/>
      <c r="Y34018" s="110"/>
      <c r="AA34018" s="110"/>
      <c r="AC34018" s="110"/>
    </row>
    <row r="34019" spans="19:29" x14ac:dyDescent="0.25">
      <c r="S34019" s="110"/>
      <c r="U34019" s="110"/>
      <c r="W34019" s="110"/>
      <c r="Y34019" s="110"/>
      <c r="AA34019" s="110"/>
      <c r="AC34019" s="110"/>
    </row>
    <row r="34020" spans="19:29" x14ac:dyDescent="0.25">
      <c r="S34020" s="110"/>
      <c r="U34020" s="110"/>
      <c r="W34020" s="110"/>
      <c r="Y34020" s="110"/>
      <c r="AA34020" s="110"/>
      <c r="AC34020" s="110"/>
    </row>
    <row r="34021" spans="19:29" x14ac:dyDescent="0.25">
      <c r="S34021" s="111"/>
      <c r="U34021" s="111"/>
      <c r="W34021" s="111"/>
      <c r="Y34021" s="111"/>
      <c r="AA34021" s="111"/>
      <c r="AC34021" s="111"/>
    </row>
    <row r="34022" spans="19:29" x14ac:dyDescent="0.25">
      <c r="S34022" s="107"/>
      <c r="U34022" s="107"/>
      <c r="W34022" s="107"/>
      <c r="Y34022" s="107"/>
      <c r="AA34022" s="107"/>
      <c r="AC34022" s="107"/>
    </row>
    <row r="34023" spans="19:29" x14ac:dyDescent="0.25">
      <c r="S34023" s="108"/>
      <c r="U34023" s="108"/>
      <c r="W34023" s="108"/>
      <c r="Y34023" s="108"/>
      <c r="AA34023" s="108"/>
      <c r="AC34023" s="108"/>
    </row>
    <row r="34024" spans="19:29" x14ac:dyDescent="0.25">
      <c r="S34024" s="108"/>
      <c r="U34024" s="108"/>
      <c r="W34024" s="108"/>
      <c r="Y34024" s="108"/>
      <c r="AA34024" s="108"/>
      <c r="AC34024" s="108"/>
    </row>
    <row r="34025" spans="19:29" x14ac:dyDescent="0.25">
      <c r="S34025" s="109"/>
      <c r="U34025" s="109"/>
      <c r="W34025" s="109"/>
      <c r="Y34025" s="109"/>
      <c r="AA34025" s="109"/>
      <c r="AC34025" s="109"/>
    </row>
    <row r="34026" spans="19:29" x14ac:dyDescent="0.25">
      <c r="S34026" s="108"/>
      <c r="U34026" s="108"/>
      <c r="W34026" s="108"/>
      <c r="Y34026" s="108"/>
      <c r="AA34026" s="108"/>
      <c r="AC34026" s="108"/>
    </row>
    <row r="34027" spans="19:29" x14ac:dyDescent="0.25">
      <c r="S34027" s="108"/>
      <c r="U34027" s="108"/>
      <c r="W34027" s="108"/>
      <c r="Y34027" s="108"/>
      <c r="AA34027" s="108"/>
      <c r="AC34027" s="108"/>
    </row>
    <row r="34028" spans="19:29" x14ac:dyDescent="0.25">
      <c r="S34028" s="109"/>
      <c r="U34028" s="109"/>
      <c r="W34028" s="109"/>
      <c r="Y34028" s="109"/>
      <c r="AA34028" s="109"/>
      <c r="AC34028" s="109"/>
    </row>
    <row r="34029" spans="19:29" x14ac:dyDescent="0.25">
      <c r="S34029" s="108"/>
      <c r="U34029" s="108"/>
      <c r="W34029" s="108"/>
      <c r="Y34029" s="108"/>
      <c r="AA34029" s="108"/>
      <c r="AC34029" s="108"/>
    </row>
    <row r="34030" spans="19:29" x14ac:dyDescent="0.25">
      <c r="S34030" s="109"/>
      <c r="U34030" s="109"/>
      <c r="W34030" s="109"/>
      <c r="Y34030" s="109"/>
      <c r="AA34030" s="109"/>
      <c r="AC34030" s="109"/>
    </row>
    <row r="34031" spans="19:29" x14ac:dyDescent="0.25">
      <c r="S34031" s="108"/>
      <c r="U34031" s="108"/>
      <c r="W34031" s="108"/>
      <c r="Y34031" s="108"/>
      <c r="AA34031" s="108"/>
      <c r="AC34031" s="108"/>
    </row>
    <row r="34032" spans="19:29" x14ac:dyDescent="0.25">
      <c r="S34032" s="108"/>
      <c r="U34032" s="108"/>
      <c r="W34032" s="108"/>
      <c r="Y34032" s="108"/>
      <c r="AA34032" s="108"/>
      <c r="AC34032" s="108"/>
    </row>
    <row r="34033" spans="19:29" x14ac:dyDescent="0.25">
      <c r="S34033" s="108"/>
      <c r="U34033" s="108"/>
      <c r="W34033" s="108"/>
      <c r="Y34033" s="108"/>
      <c r="AA34033" s="108"/>
      <c r="AC34033" s="108"/>
    </row>
    <row r="34034" spans="19:29" x14ac:dyDescent="0.25">
      <c r="S34034" s="110"/>
      <c r="U34034" s="110"/>
      <c r="W34034" s="110"/>
      <c r="Y34034" s="110"/>
      <c r="AA34034" s="110"/>
      <c r="AC34034" s="110"/>
    </row>
    <row r="34035" spans="19:29" x14ac:dyDescent="0.25">
      <c r="S34035" s="110"/>
      <c r="U34035" s="110"/>
      <c r="W34035" s="110"/>
      <c r="Y34035" s="110"/>
      <c r="AA34035" s="110"/>
      <c r="AC34035" s="110"/>
    </row>
    <row r="34036" spans="19:29" x14ac:dyDescent="0.25">
      <c r="S34036" s="110"/>
      <c r="U34036" s="110"/>
      <c r="W34036" s="110"/>
      <c r="Y34036" s="110"/>
      <c r="AA34036" s="110"/>
      <c r="AC34036" s="110"/>
    </row>
    <row r="34037" spans="19:29" x14ac:dyDescent="0.25">
      <c r="S34037" s="110"/>
      <c r="U34037" s="110"/>
      <c r="W34037" s="110"/>
      <c r="Y34037" s="110"/>
      <c r="AA34037" s="110"/>
      <c r="AC34037" s="110"/>
    </row>
    <row r="34038" spans="19:29" x14ac:dyDescent="0.25">
      <c r="S34038" s="111"/>
      <c r="U34038" s="111"/>
      <c r="W34038" s="111"/>
      <c r="Y34038" s="111"/>
      <c r="AA34038" s="111"/>
      <c r="AC34038" s="111"/>
    </row>
    <row r="34039" spans="19:29" x14ac:dyDescent="0.25">
      <c r="S34039" s="107"/>
      <c r="U34039" s="107"/>
      <c r="W34039" s="107"/>
      <c r="Y34039" s="107"/>
      <c r="AA34039" s="107"/>
      <c r="AC34039" s="107"/>
    </row>
    <row r="34040" spans="19:29" x14ac:dyDescent="0.25">
      <c r="S34040" s="108"/>
      <c r="U34040" s="108"/>
      <c r="W34040" s="108"/>
      <c r="Y34040" s="108"/>
      <c r="AA34040" s="108"/>
      <c r="AC34040" s="108"/>
    </row>
    <row r="34041" spans="19:29" x14ac:dyDescent="0.25">
      <c r="S34041" s="108"/>
      <c r="U34041" s="108"/>
      <c r="W34041" s="108"/>
      <c r="Y34041" s="108"/>
      <c r="AA34041" s="108"/>
      <c r="AC34041" s="108"/>
    </row>
    <row r="34042" spans="19:29" x14ac:dyDescent="0.25">
      <c r="S34042" s="109"/>
      <c r="U34042" s="109"/>
      <c r="W34042" s="109"/>
      <c r="Y34042" s="109"/>
      <c r="AA34042" s="109"/>
      <c r="AC34042" s="109"/>
    </row>
    <row r="34043" spans="19:29" x14ac:dyDescent="0.25">
      <c r="S34043" s="108"/>
      <c r="U34043" s="108"/>
      <c r="W34043" s="108"/>
      <c r="Y34043" s="108"/>
      <c r="AA34043" s="108"/>
      <c r="AC34043" s="108"/>
    </row>
    <row r="34044" spans="19:29" x14ac:dyDescent="0.25">
      <c r="S34044" s="108"/>
      <c r="U34044" s="108"/>
      <c r="W34044" s="108"/>
      <c r="Y34044" s="108"/>
      <c r="AA34044" s="108"/>
      <c r="AC34044" s="108"/>
    </row>
    <row r="34045" spans="19:29" x14ac:dyDescent="0.25">
      <c r="S34045" s="109"/>
      <c r="U34045" s="109"/>
      <c r="W34045" s="109"/>
      <c r="Y34045" s="109"/>
      <c r="AA34045" s="109"/>
      <c r="AC34045" s="109"/>
    </row>
    <row r="34046" spans="19:29" x14ac:dyDescent="0.25">
      <c r="S34046" s="108"/>
      <c r="U34046" s="108"/>
      <c r="W34046" s="108"/>
      <c r="Y34046" s="108"/>
      <c r="AA34046" s="108"/>
      <c r="AC34046" s="108"/>
    </row>
    <row r="34047" spans="19:29" x14ac:dyDescent="0.25">
      <c r="S34047" s="109"/>
      <c r="U34047" s="109"/>
      <c r="W34047" s="109"/>
      <c r="Y34047" s="109"/>
      <c r="AA34047" s="109"/>
      <c r="AC34047" s="109"/>
    </row>
    <row r="34048" spans="19:29" x14ac:dyDescent="0.25">
      <c r="S34048" s="108"/>
      <c r="U34048" s="108"/>
      <c r="W34048" s="108"/>
      <c r="Y34048" s="108"/>
      <c r="AA34048" s="108"/>
      <c r="AC34048" s="108"/>
    </row>
    <row r="34049" spans="19:29" x14ac:dyDescent="0.25">
      <c r="S34049" s="108"/>
      <c r="U34049" s="108"/>
      <c r="W34049" s="108"/>
      <c r="Y34049" s="108"/>
      <c r="AA34049" s="108"/>
      <c r="AC34049" s="108"/>
    </row>
    <row r="34050" spans="19:29" x14ac:dyDescent="0.25">
      <c r="S34050" s="108"/>
      <c r="U34050" s="108"/>
      <c r="W34050" s="108"/>
      <c r="Y34050" s="108"/>
      <c r="AA34050" s="108"/>
      <c r="AC34050" s="108"/>
    </row>
    <row r="34051" spans="19:29" x14ac:dyDescent="0.25">
      <c r="S34051" s="110"/>
      <c r="U34051" s="110"/>
      <c r="W34051" s="110"/>
      <c r="Y34051" s="110"/>
      <c r="AA34051" s="110"/>
      <c r="AC34051" s="110"/>
    </row>
    <row r="34052" spans="19:29" x14ac:dyDescent="0.25">
      <c r="S34052" s="110"/>
      <c r="U34052" s="110"/>
      <c r="W34052" s="110"/>
      <c r="Y34052" s="110"/>
      <c r="AA34052" s="110"/>
      <c r="AC34052" s="110"/>
    </row>
    <row r="34053" spans="19:29" x14ac:dyDescent="0.25">
      <c r="S34053" s="110"/>
      <c r="U34053" s="110"/>
      <c r="W34053" s="110"/>
      <c r="Y34053" s="110"/>
      <c r="AA34053" s="110"/>
      <c r="AC34053" s="110"/>
    </row>
    <row r="34054" spans="19:29" x14ac:dyDescent="0.25">
      <c r="S34054" s="110"/>
      <c r="U34054" s="110"/>
      <c r="W34054" s="110"/>
      <c r="Y34054" s="110"/>
      <c r="AA34054" s="110"/>
      <c r="AC34054" s="110"/>
    </row>
    <row r="34055" spans="19:29" x14ac:dyDescent="0.25">
      <c r="S34055" s="111"/>
      <c r="U34055" s="111"/>
      <c r="W34055" s="111"/>
      <c r="Y34055" s="111"/>
      <c r="AA34055" s="111"/>
      <c r="AC34055" s="111"/>
    </row>
    <row r="34056" spans="19:29" x14ac:dyDescent="0.25">
      <c r="S34056" s="107"/>
      <c r="U34056" s="107"/>
      <c r="W34056" s="107"/>
      <c r="Y34056" s="107"/>
      <c r="AA34056" s="107"/>
      <c r="AC34056" s="107"/>
    </row>
    <row r="34057" spans="19:29" x14ac:dyDescent="0.25">
      <c r="S34057" s="108"/>
      <c r="U34057" s="108"/>
      <c r="W34057" s="108"/>
      <c r="Y34057" s="108"/>
      <c r="AA34057" s="108"/>
      <c r="AC34057" s="108"/>
    </row>
    <row r="34058" spans="19:29" x14ac:dyDescent="0.25">
      <c r="S34058" s="108"/>
      <c r="U34058" s="108"/>
      <c r="W34058" s="108"/>
      <c r="Y34058" s="108"/>
      <c r="AA34058" s="108"/>
      <c r="AC34058" s="108"/>
    </row>
    <row r="34059" spans="19:29" x14ac:dyDescent="0.25">
      <c r="S34059" s="109"/>
      <c r="U34059" s="109"/>
      <c r="W34059" s="109"/>
      <c r="Y34059" s="109"/>
      <c r="AA34059" s="109"/>
      <c r="AC34059" s="109"/>
    </row>
    <row r="34060" spans="19:29" x14ac:dyDescent="0.25">
      <c r="S34060" s="108"/>
      <c r="U34060" s="108"/>
      <c r="W34060" s="108"/>
      <c r="Y34060" s="108"/>
      <c r="AA34060" s="108"/>
      <c r="AC34060" s="108"/>
    </row>
    <row r="34061" spans="19:29" x14ac:dyDescent="0.25">
      <c r="S34061" s="108"/>
      <c r="U34061" s="108"/>
      <c r="W34061" s="108"/>
      <c r="Y34061" s="108"/>
      <c r="AA34061" s="108"/>
      <c r="AC34061" s="108"/>
    </row>
    <row r="34062" spans="19:29" x14ac:dyDescent="0.25">
      <c r="S34062" s="109"/>
      <c r="U34062" s="109"/>
      <c r="W34062" s="109"/>
      <c r="Y34062" s="109"/>
      <c r="AA34062" s="109"/>
      <c r="AC34062" s="109"/>
    </row>
    <row r="34063" spans="19:29" x14ac:dyDescent="0.25">
      <c r="S34063" s="108"/>
      <c r="U34063" s="108"/>
      <c r="W34063" s="108"/>
      <c r="Y34063" s="108"/>
      <c r="AA34063" s="108"/>
      <c r="AC34063" s="108"/>
    </row>
    <row r="34064" spans="19:29" x14ac:dyDescent="0.25">
      <c r="S34064" s="109"/>
      <c r="U34064" s="109"/>
      <c r="W34064" s="109"/>
      <c r="Y34064" s="109"/>
      <c r="AA34064" s="109"/>
      <c r="AC34064" s="109"/>
    </row>
    <row r="34065" spans="19:29" x14ac:dyDescent="0.25">
      <c r="S34065" s="108"/>
      <c r="U34065" s="108"/>
      <c r="W34065" s="108"/>
      <c r="Y34065" s="108"/>
      <c r="AA34065" s="108"/>
      <c r="AC34065" s="108"/>
    </row>
    <row r="34066" spans="19:29" x14ac:dyDescent="0.25">
      <c r="S34066" s="108"/>
      <c r="U34066" s="108"/>
      <c r="W34066" s="108"/>
      <c r="Y34066" s="108"/>
      <c r="AA34066" s="108"/>
      <c r="AC34066" s="108"/>
    </row>
    <row r="34067" spans="19:29" x14ac:dyDescent="0.25">
      <c r="S34067" s="108"/>
      <c r="U34067" s="108"/>
      <c r="W34067" s="108"/>
      <c r="Y34067" s="108"/>
      <c r="AA34067" s="108"/>
      <c r="AC34067" s="108"/>
    </row>
    <row r="34068" spans="19:29" x14ac:dyDescent="0.25">
      <c r="S34068" s="110"/>
      <c r="U34068" s="110"/>
      <c r="W34068" s="110"/>
      <c r="Y34068" s="110"/>
      <c r="AA34068" s="110"/>
      <c r="AC34068" s="110"/>
    </row>
    <row r="34069" spans="19:29" x14ac:dyDescent="0.25">
      <c r="S34069" s="110"/>
      <c r="U34069" s="110"/>
      <c r="W34069" s="110"/>
      <c r="Y34069" s="110"/>
      <c r="AA34069" s="110"/>
      <c r="AC34069" s="110"/>
    </row>
    <row r="34070" spans="19:29" x14ac:dyDescent="0.25">
      <c r="S34070" s="110"/>
      <c r="U34070" s="110"/>
      <c r="W34070" s="110"/>
      <c r="Y34070" s="110"/>
      <c r="AA34070" s="110"/>
      <c r="AC34070" s="110"/>
    </row>
    <row r="34071" spans="19:29" x14ac:dyDescent="0.25">
      <c r="S34071" s="110"/>
      <c r="U34071" s="110"/>
      <c r="W34071" s="110"/>
      <c r="Y34071" s="110"/>
      <c r="AA34071" s="110"/>
      <c r="AC34071" s="110"/>
    </row>
    <row r="34072" spans="19:29" x14ac:dyDescent="0.25">
      <c r="S34072" s="111"/>
      <c r="U34072" s="111"/>
      <c r="W34072" s="111"/>
      <c r="Y34072" s="111"/>
      <c r="AA34072" s="111"/>
      <c r="AC34072" s="111"/>
    </row>
    <row r="34073" spans="19:29" x14ac:dyDescent="0.25">
      <c r="S34073" s="107"/>
      <c r="U34073" s="107"/>
      <c r="W34073" s="107"/>
      <c r="Y34073" s="107"/>
      <c r="AA34073" s="107"/>
      <c r="AC34073" s="107"/>
    </row>
    <row r="34074" spans="19:29" x14ac:dyDescent="0.25">
      <c r="S34074" s="108"/>
      <c r="U34074" s="108"/>
      <c r="W34074" s="108"/>
      <c r="Y34074" s="108"/>
      <c r="AA34074" s="108"/>
      <c r="AC34074" s="108"/>
    </row>
    <row r="34075" spans="19:29" x14ac:dyDescent="0.25">
      <c r="S34075" s="108"/>
      <c r="U34075" s="108"/>
      <c r="W34075" s="108"/>
      <c r="Y34075" s="108"/>
      <c r="AA34075" s="108"/>
      <c r="AC34075" s="108"/>
    </row>
    <row r="34076" spans="19:29" x14ac:dyDescent="0.25">
      <c r="S34076" s="109"/>
      <c r="U34076" s="109"/>
      <c r="W34076" s="109"/>
      <c r="Y34076" s="109"/>
      <c r="AA34076" s="109"/>
      <c r="AC34076" s="109"/>
    </row>
    <row r="34077" spans="19:29" x14ac:dyDescent="0.25">
      <c r="S34077" s="108"/>
      <c r="U34077" s="108"/>
      <c r="W34077" s="108"/>
      <c r="Y34077" s="108"/>
      <c r="AA34077" s="108"/>
      <c r="AC34077" s="108"/>
    </row>
    <row r="34078" spans="19:29" x14ac:dyDescent="0.25">
      <c r="S34078" s="108"/>
      <c r="U34078" s="108"/>
      <c r="W34078" s="108"/>
      <c r="Y34078" s="108"/>
      <c r="AA34078" s="108"/>
      <c r="AC34078" s="108"/>
    </row>
    <row r="34079" spans="19:29" x14ac:dyDescent="0.25">
      <c r="S34079" s="109"/>
      <c r="U34079" s="109"/>
      <c r="W34079" s="109"/>
      <c r="Y34079" s="109"/>
      <c r="AA34079" s="109"/>
      <c r="AC34079" s="109"/>
    </row>
    <row r="34080" spans="19:29" x14ac:dyDescent="0.25">
      <c r="S34080" s="108"/>
      <c r="U34080" s="108"/>
      <c r="W34080" s="108"/>
      <c r="Y34080" s="108"/>
      <c r="AA34080" s="108"/>
      <c r="AC34080" s="108"/>
    </row>
    <row r="34081" spans="19:29" x14ac:dyDescent="0.25">
      <c r="S34081" s="109"/>
      <c r="U34081" s="109"/>
      <c r="W34081" s="109"/>
      <c r="Y34081" s="109"/>
      <c r="AA34081" s="109"/>
      <c r="AC34081" s="109"/>
    </row>
    <row r="34082" spans="19:29" x14ac:dyDescent="0.25">
      <c r="S34082" s="108"/>
      <c r="U34082" s="108"/>
      <c r="W34082" s="108"/>
      <c r="Y34082" s="108"/>
      <c r="AA34082" s="108"/>
      <c r="AC34082" s="108"/>
    </row>
    <row r="34083" spans="19:29" x14ac:dyDescent="0.25">
      <c r="S34083" s="108"/>
      <c r="U34083" s="108"/>
      <c r="W34083" s="108"/>
      <c r="Y34083" s="108"/>
      <c r="AA34083" s="108"/>
      <c r="AC34083" s="108"/>
    </row>
    <row r="34084" spans="19:29" x14ac:dyDescent="0.25">
      <c r="S34084" s="108"/>
      <c r="U34084" s="108"/>
      <c r="W34084" s="108"/>
      <c r="Y34084" s="108"/>
      <c r="AA34084" s="108"/>
      <c r="AC34084" s="108"/>
    </row>
    <row r="34085" spans="19:29" x14ac:dyDescent="0.25">
      <c r="S34085" s="110"/>
      <c r="U34085" s="110"/>
      <c r="W34085" s="110"/>
      <c r="Y34085" s="110"/>
      <c r="AA34085" s="110"/>
      <c r="AC34085" s="110"/>
    </row>
    <row r="34086" spans="19:29" x14ac:dyDescent="0.25">
      <c r="S34086" s="110"/>
      <c r="U34086" s="110"/>
      <c r="W34086" s="110"/>
      <c r="Y34086" s="110"/>
      <c r="AA34086" s="110"/>
      <c r="AC34086" s="110"/>
    </row>
    <row r="34087" spans="19:29" x14ac:dyDescent="0.25">
      <c r="S34087" s="110"/>
      <c r="U34087" s="110"/>
      <c r="W34087" s="110"/>
      <c r="Y34087" s="110"/>
      <c r="AA34087" s="110"/>
      <c r="AC34087" s="110"/>
    </row>
    <row r="34088" spans="19:29" x14ac:dyDescent="0.25">
      <c r="S34088" s="110"/>
      <c r="U34088" s="110"/>
      <c r="W34088" s="110"/>
      <c r="Y34088" s="110"/>
      <c r="AA34088" s="110"/>
      <c r="AC34088" s="110"/>
    </row>
    <row r="34089" spans="19:29" x14ac:dyDescent="0.25">
      <c r="S34089" s="111"/>
      <c r="U34089" s="111"/>
      <c r="W34089" s="111"/>
      <c r="Y34089" s="111"/>
      <c r="AA34089" s="111"/>
      <c r="AC34089" s="111"/>
    </row>
    <row r="34090" spans="19:29" x14ac:dyDescent="0.25">
      <c r="S34090" s="107"/>
      <c r="U34090" s="107"/>
      <c r="W34090" s="107"/>
      <c r="Y34090" s="107"/>
      <c r="AA34090" s="107"/>
      <c r="AC34090" s="107"/>
    </row>
    <row r="34091" spans="19:29" x14ac:dyDescent="0.25">
      <c r="S34091" s="108"/>
      <c r="U34091" s="108"/>
      <c r="W34091" s="108"/>
      <c r="Y34091" s="108"/>
      <c r="AA34091" s="108"/>
      <c r="AC34091" s="108"/>
    </row>
    <row r="34092" spans="19:29" x14ac:dyDescent="0.25">
      <c r="S34092" s="108"/>
      <c r="U34092" s="108"/>
      <c r="W34092" s="108"/>
      <c r="Y34092" s="108"/>
      <c r="AA34092" s="108"/>
      <c r="AC34092" s="108"/>
    </row>
    <row r="34093" spans="19:29" x14ac:dyDescent="0.25">
      <c r="S34093" s="109"/>
      <c r="U34093" s="109"/>
      <c r="W34093" s="109"/>
      <c r="Y34093" s="109"/>
      <c r="AA34093" s="109"/>
      <c r="AC34093" s="109"/>
    </row>
    <row r="34094" spans="19:29" x14ac:dyDescent="0.25">
      <c r="S34094" s="108"/>
      <c r="U34094" s="108"/>
      <c r="W34094" s="108"/>
      <c r="Y34094" s="108"/>
      <c r="AA34094" s="108"/>
      <c r="AC34094" s="108"/>
    </row>
    <row r="34095" spans="19:29" x14ac:dyDescent="0.25">
      <c r="S34095" s="108"/>
      <c r="U34095" s="108"/>
      <c r="W34095" s="108"/>
      <c r="Y34095" s="108"/>
      <c r="AA34095" s="108"/>
      <c r="AC34095" s="108"/>
    </row>
    <row r="34096" spans="19:29" x14ac:dyDescent="0.25">
      <c r="S34096" s="109"/>
      <c r="U34096" s="109"/>
      <c r="W34096" s="109"/>
      <c r="Y34096" s="109"/>
      <c r="AA34096" s="109"/>
      <c r="AC34096" s="109"/>
    </row>
    <row r="34097" spans="19:29" x14ac:dyDescent="0.25">
      <c r="S34097" s="108"/>
      <c r="U34097" s="108"/>
      <c r="W34097" s="108"/>
      <c r="Y34097" s="108"/>
      <c r="AA34097" s="108"/>
      <c r="AC34097" s="108"/>
    </row>
    <row r="34098" spans="19:29" x14ac:dyDescent="0.25">
      <c r="S34098" s="109"/>
      <c r="U34098" s="109"/>
      <c r="W34098" s="109"/>
      <c r="Y34098" s="109"/>
      <c r="AA34098" s="109"/>
      <c r="AC34098" s="109"/>
    </row>
    <row r="34099" spans="19:29" x14ac:dyDescent="0.25">
      <c r="S34099" s="108"/>
      <c r="U34099" s="108"/>
      <c r="W34099" s="108"/>
      <c r="Y34099" s="108"/>
      <c r="AA34099" s="108"/>
      <c r="AC34099" s="108"/>
    </row>
    <row r="34100" spans="19:29" x14ac:dyDescent="0.25">
      <c r="S34100" s="108"/>
      <c r="U34100" s="108"/>
      <c r="W34100" s="108"/>
      <c r="Y34100" s="108"/>
      <c r="AA34100" s="108"/>
      <c r="AC34100" s="108"/>
    </row>
    <row r="34101" spans="19:29" x14ac:dyDescent="0.25">
      <c r="S34101" s="108"/>
      <c r="U34101" s="108"/>
      <c r="W34101" s="108"/>
      <c r="Y34101" s="108"/>
      <c r="AA34101" s="108"/>
      <c r="AC34101" s="108"/>
    </row>
    <row r="34102" spans="19:29" x14ac:dyDescent="0.25">
      <c r="S34102" s="110"/>
      <c r="U34102" s="110"/>
      <c r="W34102" s="110"/>
      <c r="Y34102" s="110"/>
      <c r="AA34102" s="110"/>
      <c r="AC34102" s="110"/>
    </row>
    <row r="34103" spans="19:29" x14ac:dyDescent="0.25">
      <c r="S34103" s="110"/>
      <c r="U34103" s="110"/>
      <c r="W34103" s="110"/>
      <c r="Y34103" s="110"/>
      <c r="AA34103" s="110"/>
      <c r="AC34103" s="110"/>
    </row>
    <row r="34104" spans="19:29" x14ac:dyDescent="0.25">
      <c r="S34104" s="110"/>
      <c r="U34104" s="110"/>
      <c r="W34104" s="110"/>
      <c r="Y34104" s="110"/>
      <c r="AA34104" s="110"/>
      <c r="AC34104" s="110"/>
    </row>
    <row r="34105" spans="19:29" x14ac:dyDescent="0.25">
      <c r="S34105" s="110"/>
      <c r="U34105" s="110"/>
      <c r="W34105" s="110"/>
      <c r="Y34105" s="110"/>
      <c r="AA34105" s="110"/>
      <c r="AC34105" s="110"/>
    </row>
    <row r="34106" spans="19:29" x14ac:dyDescent="0.25">
      <c r="S34106" s="111"/>
      <c r="U34106" s="111"/>
      <c r="W34106" s="111"/>
      <c r="Y34106" s="111"/>
      <c r="AA34106" s="111"/>
      <c r="AC34106" s="111"/>
    </row>
    <row r="34107" spans="19:29" x14ac:dyDescent="0.25">
      <c r="S34107" s="107"/>
      <c r="U34107" s="107"/>
      <c r="W34107" s="107"/>
      <c r="Y34107" s="107"/>
      <c r="AA34107" s="107"/>
      <c r="AC34107" s="107"/>
    </row>
    <row r="34108" spans="19:29" x14ac:dyDescent="0.25">
      <c r="S34108" s="108"/>
      <c r="U34108" s="108"/>
      <c r="W34108" s="108"/>
      <c r="Y34108" s="108"/>
      <c r="AA34108" s="108"/>
      <c r="AC34108" s="108"/>
    </row>
    <row r="34109" spans="19:29" x14ac:dyDescent="0.25">
      <c r="S34109" s="108"/>
      <c r="U34109" s="108"/>
      <c r="W34109" s="108"/>
      <c r="Y34109" s="108"/>
      <c r="AA34109" s="108"/>
      <c r="AC34109" s="108"/>
    </row>
    <row r="34110" spans="19:29" x14ac:dyDescent="0.25">
      <c r="S34110" s="109"/>
      <c r="U34110" s="109"/>
      <c r="W34110" s="109"/>
      <c r="Y34110" s="109"/>
      <c r="AA34110" s="109"/>
      <c r="AC34110" s="109"/>
    </row>
    <row r="34111" spans="19:29" x14ac:dyDescent="0.25">
      <c r="S34111" s="108"/>
      <c r="U34111" s="108"/>
      <c r="W34111" s="108"/>
      <c r="Y34111" s="108"/>
      <c r="AA34111" s="108"/>
      <c r="AC34111" s="108"/>
    </row>
    <row r="34112" spans="19:29" x14ac:dyDescent="0.25">
      <c r="S34112" s="108"/>
      <c r="U34112" s="108"/>
      <c r="W34112" s="108"/>
      <c r="Y34112" s="108"/>
      <c r="AA34112" s="108"/>
      <c r="AC34112" s="108"/>
    </row>
    <row r="34113" spans="19:29" x14ac:dyDescent="0.25">
      <c r="S34113" s="109"/>
      <c r="U34113" s="109"/>
      <c r="W34113" s="109"/>
      <c r="Y34113" s="109"/>
      <c r="AA34113" s="109"/>
      <c r="AC34113" s="109"/>
    </row>
    <row r="34114" spans="19:29" x14ac:dyDescent="0.25">
      <c r="S34114" s="108"/>
      <c r="U34114" s="108"/>
      <c r="W34114" s="108"/>
      <c r="Y34114" s="108"/>
      <c r="AA34114" s="108"/>
      <c r="AC34114" s="108"/>
    </row>
    <row r="34115" spans="19:29" x14ac:dyDescent="0.25">
      <c r="S34115" s="109"/>
      <c r="U34115" s="109"/>
      <c r="W34115" s="109"/>
      <c r="Y34115" s="109"/>
      <c r="AA34115" s="109"/>
      <c r="AC34115" s="109"/>
    </row>
    <row r="34116" spans="19:29" x14ac:dyDescent="0.25">
      <c r="S34116" s="108"/>
      <c r="U34116" s="108"/>
      <c r="W34116" s="108"/>
      <c r="Y34116" s="108"/>
      <c r="AA34116" s="108"/>
      <c r="AC34116" s="108"/>
    </row>
    <row r="34117" spans="19:29" x14ac:dyDescent="0.25">
      <c r="S34117" s="108"/>
      <c r="U34117" s="108"/>
      <c r="W34117" s="108"/>
      <c r="Y34117" s="108"/>
      <c r="AA34117" s="108"/>
      <c r="AC34117" s="108"/>
    </row>
    <row r="34118" spans="19:29" x14ac:dyDescent="0.25">
      <c r="S34118" s="108"/>
      <c r="U34118" s="108"/>
      <c r="W34118" s="108"/>
      <c r="Y34118" s="108"/>
      <c r="AA34118" s="108"/>
      <c r="AC34118" s="108"/>
    </row>
    <row r="34119" spans="19:29" x14ac:dyDescent="0.25">
      <c r="S34119" s="110"/>
      <c r="U34119" s="110"/>
      <c r="W34119" s="110"/>
      <c r="Y34119" s="110"/>
      <c r="AA34119" s="110"/>
      <c r="AC34119" s="110"/>
    </row>
    <row r="34120" spans="19:29" x14ac:dyDescent="0.25">
      <c r="S34120" s="110"/>
      <c r="U34120" s="110"/>
      <c r="W34120" s="110"/>
      <c r="Y34120" s="110"/>
      <c r="AA34120" s="110"/>
      <c r="AC34120" s="110"/>
    </row>
    <row r="34121" spans="19:29" x14ac:dyDescent="0.25">
      <c r="S34121" s="110"/>
      <c r="U34121" s="110"/>
      <c r="W34121" s="110"/>
      <c r="Y34121" s="110"/>
      <c r="AA34121" s="110"/>
      <c r="AC34121" s="110"/>
    </row>
    <row r="34122" spans="19:29" x14ac:dyDescent="0.25">
      <c r="S34122" s="110"/>
      <c r="U34122" s="110"/>
      <c r="W34122" s="110"/>
      <c r="Y34122" s="110"/>
      <c r="AA34122" s="110"/>
      <c r="AC34122" s="110"/>
    </row>
    <row r="34123" spans="19:29" x14ac:dyDescent="0.25">
      <c r="S34123" s="111"/>
      <c r="U34123" s="111"/>
      <c r="W34123" s="111"/>
      <c r="Y34123" s="111"/>
      <c r="AA34123" s="111"/>
      <c r="AC34123" s="111"/>
    </row>
    <row r="34124" spans="19:29" x14ac:dyDescent="0.25">
      <c r="S34124" s="107"/>
      <c r="U34124" s="107"/>
      <c r="W34124" s="107"/>
      <c r="Y34124" s="107"/>
      <c r="AA34124" s="107"/>
      <c r="AC34124" s="107"/>
    </row>
    <row r="34125" spans="19:29" x14ac:dyDescent="0.25">
      <c r="S34125" s="108"/>
      <c r="U34125" s="108"/>
      <c r="W34125" s="108"/>
      <c r="Y34125" s="108"/>
      <c r="AA34125" s="108"/>
      <c r="AC34125" s="108"/>
    </row>
    <row r="34126" spans="19:29" x14ac:dyDescent="0.25">
      <c r="S34126" s="108"/>
      <c r="U34126" s="108"/>
      <c r="W34126" s="108"/>
      <c r="Y34126" s="108"/>
      <c r="AA34126" s="108"/>
      <c r="AC34126" s="108"/>
    </row>
    <row r="34127" spans="19:29" x14ac:dyDescent="0.25">
      <c r="S34127" s="109"/>
      <c r="U34127" s="109"/>
      <c r="W34127" s="109"/>
      <c r="Y34127" s="109"/>
      <c r="AA34127" s="109"/>
      <c r="AC34127" s="109"/>
    </row>
    <row r="34128" spans="19:29" x14ac:dyDescent="0.25">
      <c r="S34128" s="108"/>
      <c r="U34128" s="108"/>
      <c r="W34128" s="108"/>
      <c r="Y34128" s="108"/>
      <c r="AA34128" s="108"/>
      <c r="AC34128" s="108"/>
    </row>
    <row r="34129" spans="19:29" x14ac:dyDescent="0.25">
      <c r="S34129" s="108"/>
      <c r="U34129" s="108"/>
      <c r="W34129" s="108"/>
      <c r="Y34129" s="108"/>
      <c r="AA34129" s="108"/>
      <c r="AC34129" s="108"/>
    </row>
    <row r="34130" spans="19:29" x14ac:dyDescent="0.25">
      <c r="S34130" s="109"/>
      <c r="U34130" s="109"/>
      <c r="W34130" s="109"/>
      <c r="Y34130" s="109"/>
      <c r="AA34130" s="109"/>
      <c r="AC34130" s="109"/>
    </row>
    <row r="34131" spans="19:29" x14ac:dyDescent="0.25">
      <c r="S34131" s="108"/>
      <c r="U34131" s="108"/>
      <c r="W34131" s="108"/>
      <c r="Y34131" s="108"/>
      <c r="AA34131" s="108"/>
      <c r="AC34131" s="108"/>
    </row>
    <row r="34132" spans="19:29" x14ac:dyDescent="0.25">
      <c r="S34132" s="109"/>
      <c r="U34132" s="109"/>
      <c r="W34132" s="109"/>
      <c r="Y34132" s="109"/>
      <c r="AA34132" s="109"/>
      <c r="AC34132" s="109"/>
    </row>
    <row r="34133" spans="19:29" x14ac:dyDescent="0.25">
      <c r="S34133" s="108"/>
      <c r="U34133" s="108"/>
      <c r="W34133" s="108"/>
      <c r="Y34133" s="108"/>
      <c r="AA34133" s="108"/>
      <c r="AC34133" s="108"/>
    </row>
    <row r="34134" spans="19:29" x14ac:dyDescent="0.25">
      <c r="S34134" s="108"/>
      <c r="U34134" s="108"/>
      <c r="W34134" s="108"/>
      <c r="Y34134" s="108"/>
      <c r="AA34134" s="108"/>
      <c r="AC34134" s="108"/>
    </row>
    <row r="34135" spans="19:29" x14ac:dyDescent="0.25">
      <c r="S34135" s="108"/>
      <c r="U34135" s="108"/>
      <c r="W34135" s="108"/>
      <c r="Y34135" s="108"/>
      <c r="AA34135" s="108"/>
      <c r="AC34135" s="108"/>
    </row>
    <row r="34136" spans="19:29" x14ac:dyDescent="0.25">
      <c r="S34136" s="110"/>
      <c r="U34136" s="110"/>
      <c r="W34136" s="110"/>
      <c r="Y34136" s="110"/>
      <c r="AA34136" s="110"/>
      <c r="AC34136" s="110"/>
    </row>
    <row r="34137" spans="19:29" x14ac:dyDescent="0.25">
      <c r="S34137" s="110"/>
      <c r="U34137" s="110"/>
      <c r="W34137" s="110"/>
      <c r="Y34137" s="110"/>
      <c r="AA34137" s="110"/>
      <c r="AC34137" s="110"/>
    </row>
    <row r="34138" spans="19:29" x14ac:dyDescent="0.25">
      <c r="S34138" s="110"/>
      <c r="U34138" s="110"/>
      <c r="W34138" s="110"/>
      <c r="Y34138" s="110"/>
      <c r="AA34138" s="110"/>
      <c r="AC34138" s="110"/>
    </row>
    <row r="34139" spans="19:29" x14ac:dyDescent="0.25">
      <c r="S34139" s="110"/>
      <c r="U34139" s="110"/>
      <c r="W34139" s="110"/>
      <c r="Y34139" s="110"/>
      <c r="AA34139" s="110"/>
      <c r="AC34139" s="110"/>
    </row>
    <row r="34140" spans="19:29" x14ac:dyDescent="0.25">
      <c r="S34140" s="111"/>
      <c r="U34140" s="111"/>
      <c r="W34140" s="111"/>
      <c r="Y34140" s="111"/>
      <c r="AA34140" s="111"/>
      <c r="AC34140" s="111"/>
    </row>
    <row r="34141" spans="19:29" x14ac:dyDescent="0.25">
      <c r="S34141" s="107"/>
      <c r="U34141" s="107"/>
      <c r="W34141" s="107"/>
      <c r="Y34141" s="107"/>
      <c r="AA34141" s="107"/>
      <c r="AC34141" s="107"/>
    </row>
    <row r="34142" spans="19:29" x14ac:dyDescent="0.25">
      <c r="S34142" s="108"/>
      <c r="U34142" s="108"/>
      <c r="W34142" s="108"/>
      <c r="Y34142" s="108"/>
      <c r="AA34142" s="108"/>
      <c r="AC34142" s="108"/>
    </row>
    <row r="34143" spans="19:29" x14ac:dyDescent="0.25">
      <c r="S34143" s="108"/>
      <c r="U34143" s="108"/>
      <c r="W34143" s="108"/>
      <c r="Y34143" s="108"/>
      <c r="AA34143" s="108"/>
      <c r="AC34143" s="108"/>
    </row>
    <row r="34144" spans="19:29" x14ac:dyDescent="0.25">
      <c r="S34144" s="109"/>
      <c r="U34144" s="109"/>
      <c r="W34144" s="109"/>
      <c r="Y34144" s="109"/>
      <c r="AA34144" s="109"/>
      <c r="AC34144" s="109"/>
    </row>
    <row r="34145" spans="19:29" x14ac:dyDescent="0.25">
      <c r="S34145" s="108"/>
      <c r="U34145" s="108"/>
      <c r="W34145" s="108"/>
      <c r="Y34145" s="108"/>
      <c r="AA34145" s="108"/>
      <c r="AC34145" s="108"/>
    </row>
    <row r="34146" spans="19:29" x14ac:dyDescent="0.25">
      <c r="S34146" s="108"/>
      <c r="U34146" s="108"/>
      <c r="W34146" s="108"/>
      <c r="Y34146" s="108"/>
      <c r="AA34146" s="108"/>
      <c r="AC34146" s="108"/>
    </row>
    <row r="34147" spans="19:29" x14ac:dyDescent="0.25">
      <c r="S34147" s="109"/>
      <c r="U34147" s="109"/>
      <c r="W34147" s="109"/>
      <c r="Y34147" s="109"/>
      <c r="AA34147" s="109"/>
      <c r="AC34147" s="109"/>
    </row>
    <row r="34148" spans="19:29" x14ac:dyDescent="0.25">
      <c r="S34148" s="108"/>
      <c r="U34148" s="108"/>
      <c r="W34148" s="108"/>
      <c r="Y34148" s="108"/>
      <c r="AA34148" s="108"/>
      <c r="AC34148" s="108"/>
    </row>
    <row r="34149" spans="19:29" x14ac:dyDescent="0.25">
      <c r="S34149" s="109"/>
      <c r="U34149" s="109"/>
      <c r="W34149" s="109"/>
      <c r="Y34149" s="109"/>
      <c r="AA34149" s="109"/>
      <c r="AC34149" s="109"/>
    </row>
    <row r="34150" spans="19:29" x14ac:dyDescent="0.25">
      <c r="S34150" s="108"/>
      <c r="U34150" s="108"/>
      <c r="W34150" s="108"/>
      <c r="Y34150" s="108"/>
      <c r="AA34150" s="108"/>
      <c r="AC34150" s="108"/>
    </row>
    <row r="34151" spans="19:29" x14ac:dyDescent="0.25">
      <c r="S34151" s="108"/>
      <c r="U34151" s="108"/>
      <c r="W34151" s="108"/>
      <c r="Y34151" s="108"/>
      <c r="AA34151" s="108"/>
      <c r="AC34151" s="108"/>
    </row>
    <row r="34152" spans="19:29" x14ac:dyDescent="0.25">
      <c r="S34152" s="108"/>
      <c r="U34152" s="108"/>
      <c r="W34152" s="108"/>
      <c r="Y34152" s="108"/>
      <c r="AA34152" s="108"/>
      <c r="AC34152" s="108"/>
    </row>
    <row r="34153" spans="19:29" x14ac:dyDescent="0.25">
      <c r="S34153" s="110"/>
      <c r="U34153" s="110"/>
      <c r="W34153" s="110"/>
      <c r="Y34153" s="110"/>
      <c r="AA34153" s="110"/>
      <c r="AC34153" s="110"/>
    </row>
    <row r="34154" spans="19:29" x14ac:dyDescent="0.25">
      <c r="S34154" s="110"/>
      <c r="U34154" s="110"/>
      <c r="W34154" s="110"/>
      <c r="Y34154" s="110"/>
      <c r="AA34154" s="110"/>
      <c r="AC34154" s="110"/>
    </row>
    <row r="34155" spans="19:29" x14ac:dyDescent="0.25">
      <c r="S34155" s="110"/>
      <c r="U34155" s="110"/>
      <c r="W34155" s="110"/>
      <c r="Y34155" s="110"/>
      <c r="AA34155" s="110"/>
      <c r="AC34155" s="110"/>
    </row>
    <row r="34156" spans="19:29" x14ac:dyDescent="0.25">
      <c r="S34156" s="110"/>
      <c r="U34156" s="110"/>
      <c r="W34156" s="110"/>
      <c r="Y34156" s="110"/>
      <c r="AA34156" s="110"/>
      <c r="AC34156" s="110"/>
    </row>
    <row r="34157" spans="19:29" x14ac:dyDescent="0.25">
      <c r="S34157" s="111"/>
      <c r="U34157" s="111"/>
      <c r="W34157" s="111"/>
      <c r="Y34157" s="111"/>
      <c r="AA34157" s="111"/>
      <c r="AC34157" s="111"/>
    </row>
    <row r="34158" spans="19:29" x14ac:dyDescent="0.25">
      <c r="S34158" s="107"/>
      <c r="U34158" s="107"/>
      <c r="W34158" s="107"/>
      <c r="Y34158" s="107"/>
      <c r="AA34158" s="107"/>
      <c r="AC34158" s="107"/>
    </row>
    <row r="34159" spans="19:29" x14ac:dyDescent="0.25">
      <c r="S34159" s="108"/>
      <c r="U34159" s="108"/>
      <c r="W34159" s="108"/>
      <c r="Y34159" s="108"/>
      <c r="AA34159" s="108"/>
      <c r="AC34159" s="108"/>
    </row>
    <row r="34160" spans="19:29" x14ac:dyDescent="0.25">
      <c r="S34160" s="108"/>
      <c r="U34160" s="108"/>
      <c r="W34160" s="108"/>
      <c r="Y34160" s="108"/>
      <c r="AA34160" s="108"/>
      <c r="AC34160" s="108"/>
    </row>
    <row r="34161" spans="19:29" x14ac:dyDescent="0.25">
      <c r="S34161" s="109"/>
      <c r="U34161" s="109"/>
      <c r="W34161" s="109"/>
      <c r="Y34161" s="109"/>
      <c r="AA34161" s="109"/>
      <c r="AC34161" s="109"/>
    </row>
    <row r="34162" spans="19:29" x14ac:dyDescent="0.25">
      <c r="S34162" s="108"/>
      <c r="U34162" s="108"/>
      <c r="W34162" s="108"/>
      <c r="Y34162" s="108"/>
      <c r="AA34162" s="108"/>
      <c r="AC34162" s="108"/>
    </row>
    <row r="34163" spans="19:29" x14ac:dyDescent="0.25">
      <c r="S34163" s="108"/>
      <c r="U34163" s="108"/>
      <c r="W34163" s="108"/>
      <c r="Y34163" s="108"/>
      <c r="AA34163" s="108"/>
      <c r="AC34163" s="108"/>
    </row>
    <row r="34164" spans="19:29" x14ac:dyDescent="0.25">
      <c r="S34164" s="109"/>
      <c r="U34164" s="109"/>
      <c r="W34164" s="109"/>
      <c r="Y34164" s="109"/>
      <c r="AA34164" s="109"/>
      <c r="AC34164" s="109"/>
    </row>
    <row r="34165" spans="19:29" x14ac:dyDescent="0.25">
      <c r="S34165" s="108"/>
      <c r="U34165" s="108"/>
      <c r="W34165" s="108"/>
      <c r="Y34165" s="108"/>
      <c r="AA34165" s="108"/>
      <c r="AC34165" s="108"/>
    </row>
    <row r="34166" spans="19:29" x14ac:dyDescent="0.25">
      <c r="S34166" s="109"/>
      <c r="U34166" s="109"/>
      <c r="W34166" s="109"/>
      <c r="Y34166" s="109"/>
      <c r="AA34166" s="109"/>
      <c r="AC34166" s="109"/>
    </row>
    <row r="34167" spans="19:29" x14ac:dyDescent="0.25">
      <c r="S34167" s="108"/>
      <c r="U34167" s="108"/>
      <c r="W34167" s="108"/>
      <c r="Y34167" s="108"/>
      <c r="AA34167" s="108"/>
      <c r="AC34167" s="108"/>
    </row>
    <row r="34168" spans="19:29" x14ac:dyDescent="0.25">
      <c r="S34168" s="108"/>
      <c r="U34168" s="108"/>
      <c r="W34168" s="108"/>
      <c r="Y34168" s="108"/>
      <c r="AA34168" s="108"/>
      <c r="AC34168" s="108"/>
    </row>
    <row r="34169" spans="19:29" x14ac:dyDescent="0.25">
      <c r="S34169" s="108"/>
      <c r="U34169" s="108"/>
      <c r="W34169" s="108"/>
      <c r="Y34169" s="108"/>
      <c r="AA34169" s="108"/>
      <c r="AC34169" s="108"/>
    </row>
    <row r="34170" spans="19:29" x14ac:dyDescent="0.25">
      <c r="S34170" s="110"/>
      <c r="U34170" s="110"/>
      <c r="W34170" s="110"/>
      <c r="Y34170" s="110"/>
      <c r="AA34170" s="110"/>
      <c r="AC34170" s="110"/>
    </row>
    <row r="34171" spans="19:29" x14ac:dyDescent="0.25">
      <c r="S34171" s="110"/>
      <c r="U34171" s="110"/>
      <c r="W34171" s="110"/>
      <c r="Y34171" s="110"/>
      <c r="AA34171" s="110"/>
      <c r="AC34171" s="110"/>
    </row>
    <row r="34172" spans="19:29" x14ac:dyDescent="0.25">
      <c r="S34172" s="110"/>
      <c r="U34172" s="110"/>
      <c r="W34172" s="110"/>
      <c r="Y34172" s="110"/>
      <c r="AA34172" s="110"/>
      <c r="AC34172" s="110"/>
    </row>
    <row r="34173" spans="19:29" x14ac:dyDescent="0.25">
      <c r="S34173" s="110"/>
      <c r="U34173" s="110"/>
      <c r="W34173" s="110"/>
      <c r="Y34173" s="110"/>
      <c r="AA34173" s="110"/>
      <c r="AC34173" s="110"/>
    </row>
    <row r="34174" spans="19:29" x14ac:dyDescent="0.25">
      <c r="S34174" s="111"/>
      <c r="U34174" s="111"/>
      <c r="W34174" s="111"/>
      <c r="Y34174" s="111"/>
      <c r="AA34174" s="111"/>
      <c r="AC34174" s="111"/>
    </row>
    <row r="34175" spans="19:29" x14ac:dyDescent="0.25">
      <c r="S34175" s="107"/>
      <c r="U34175" s="107"/>
      <c r="W34175" s="107"/>
      <c r="Y34175" s="107"/>
      <c r="AA34175" s="107"/>
      <c r="AC34175" s="107"/>
    </row>
    <row r="34176" spans="19:29" x14ac:dyDescent="0.25">
      <c r="S34176" s="108"/>
      <c r="U34176" s="108"/>
      <c r="W34176" s="108"/>
      <c r="Y34176" s="108"/>
      <c r="AA34176" s="108"/>
      <c r="AC34176" s="108"/>
    </row>
    <row r="34177" spans="19:29" x14ac:dyDescent="0.25">
      <c r="S34177" s="108"/>
      <c r="U34177" s="108"/>
      <c r="W34177" s="108"/>
      <c r="Y34177" s="108"/>
      <c r="AA34177" s="108"/>
      <c r="AC34177" s="108"/>
    </row>
    <row r="34178" spans="19:29" x14ac:dyDescent="0.25">
      <c r="S34178" s="109"/>
      <c r="U34178" s="109"/>
      <c r="W34178" s="109"/>
      <c r="Y34178" s="109"/>
      <c r="AA34178" s="109"/>
      <c r="AC34178" s="109"/>
    </row>
    <row r="34179" spans="19:29" x14ac:dyDescent="0.25">
      <c r="S34179" s="108"/>
      <c r="U34179" s="108"/>
      <c r="W34179" s="108"/>
      <c r="Y34179" s="108"/>
      <c r="AA34179" s="108"/>
      <c r="AC34179" s="108"/>
    </row>
    <row r="34180" spans="19:29" x14ac:dyDescent="0.25">
      <c r="S34180" s="108"/>
      <c r="U34180" s="108"/>
      <c r="W34180" s="108"/>
      <c r="Y34180" s="108"/>
      <c r="AA34180" s="108"/>
      <c r="AC34180" s="108"/>
    </row>
    <row r="34181" spans="19:29" x14ac:dyDescent="0.25">
      <c r="S34181" s="109"/>
      <c r="U34181" s="109"/>
      <c r="W34181" s="109"/>
      <c r="Y34181" s="109"/>
      <c r="AA34181" s="109"/>
      <c r="AC34181" s="109"/>
    </row>
    <row r="34182" spans="19:29" x14ac:dyDescent="0.25">
      <c r="S34182" s="108"/>
      <c r="U34182" s="108"/>
      <c r="W34182" s="108"/>
      <c r="Y34182" s="108"/>
      <c r="AA34182" s="108"/>
      <c r="AC34182" s="108"/>
    </row>
    <row r="34183" spans="19:29" x14ac:dyDescent="0.25">
      <c r="S34183" s="109"/>
      <c r="U34183" s="109"/>
      <c r="W34183" s="109"/>
      <c r="Y34183" s="109"/>
      <c r="AA34183" s="109"/>
      <c r="AC34183" s="109"/>
    </row>
    <row r="34184" spans="19:29" x14ac:dyDescent="0.25">
      <c r="S34184" s="108"/>
      <c r="U34184" s="108"/>
      <c r="W34184" s="108"/>
      <c r="Y34184" s="108"/>
      <c r="AA34184" s="108"/>
      <c r="AC34184" s="108"/>
    </row>
    <row r="34185" spans="19:29" x14ac:dyDescent="0.25">
      <c r="S34185" s="108"/>
      <c r="U34185" s="108"/>
      <c r="W34185" s="108"/>
      <c r="Y34185" s="108"/>
      <c r="AA34185" s="108"/>
      <c r="AC34185" s="108"/>
    </row>
    <row r="34186" spans="19:29" x14ac:dyDescent="0.25">
      <c r="S34186" s="108"/>
      <c r="U34186" s="108"/>
      <c r="W34186" s="108"/>
      <c r="Y34186" s="108"/>
      <c r="AA34186" s="108"/>
      <c r="AC34186" s="108"/>
    </row>
    <row r="34187" spans="19:29" x14ac:dyDescent="0.25">
      <c r="S34187" s="110"/>
      <c r="U34187" s="110"/>
      <c r="W34187" s="110"/>
      <c r="Y34187" s="110"/>
      <c r="AA34187" s="110"/>
      <c r="AC34187" s="110"/>
    </row>
    <row r="34188" spans="19:29" x14ac:dyDescent="0.25">
      <c r="S34188" s="110"/>
      <c r="U34188" s="110"/>
      <c r="W34188" s="110"/>
      <c r="Y34188" s="110"/>
      <c r="AA34188" s="110"/>
      <c r="AC34188" s="110"/>
    </row>
    <row r="34189" spans="19:29" x14ac:dyDescent="0.25">
      <c r="S34189" s="110"/>
      <c r="U34189" s="110"/>
      <c r="W34189" s="110"/>
      <c r="Y34189" s="110"/>
      <c r="AA34189" s="110"/>
      <c r="AC34189" s="110"/>
    </row>
    <row r="34190" spans="19:29" x14ac:dyDescent="0.25">
      <c r="S34190" s="110"/>
      <c r="U34190" s="110"/>
      <c r="W34190" s="110"/>
      <c r="Y34190" s="110"/>
      <c r="AA34190" s="110"/>
      <c r="AC34190" s="110"/>
    </row>
    <row r="34191" spans="19:29" x14ac:dyDescent="0.25">
      <c r="S34191" s="111"/>
      <c r="U34191" s="111"/>
      <c r="W34191" s="111"/>
      <c r="Y34191" s="111"/>
      <c r="AA34191" s="111"/>
      <c r="AC34191" s="111"/>
    </row>
    <row r="34192" spans="19:29" x14ac:dyDescent="0.25">
      <c r="S34192" s="107"/>
      <c r="U34192" s="107"/>
      <c r="W34192" s="107"/>
      <c r="Y34192" s="107"/>
      <c r="AA34192" s="107"/>
      <c r="AC34192" s="107"/>
    </row>
    <row r="34193" spans="19:29" x14ac:dyDescent="0.25">
      <c r="S34193" s="108"/>
      <c r="U34193" s="108"/>
      <c r="W34193" s="108"/>
      <c r="Y34193" s="108"/>
      <c r="AA34193" s="108"/>
      <c r="AC34193" s="108"/>
    </row>
    <row r="34194" spans="19:29" x14ac:dyDescent="0.25">
      <c r="S34194" s="108"/>
      <c r="U34194" s="108"/>
      <c r="W34194" s="108"/>
      <c r="Y34194" s="108"/>
      <c r="AA34194" s="108"/>
      <c r="AC34194" s="108"/>
    </row>
    <row r="34195" spans="19:29" x14ac:dyDescent="0.25">
      <c r="S34195" s="109"/>
      <c r="U34195" s="109"/>
      <c r="W34195" s="109"/>
      <c r="Y34195" s="109"/>
      <c r="AA34195" s="109"/>
      <c r="AC34195" s="109"/>
    </row>
    <row r="34196" spans="19:29" x14ac:dyDescent="0.25">
      <c r="S34196" s="108"/>
      <c r="U34196" s="108"/>
      <c r="W34196" s="108"/>
      <c r="Y34196" s="108"/>
      <c r="AA34196" s="108"/>
      <c r="AC34196" s="108"/>
    </row>
    <row r="34197" spans="19:29" x14ac:dyDescent="0.25">
      <c r="S34197" s="108"/>
      <c r="U34197" s="108"/>
      <c r="W34197" s="108"/>
      <c r="Y34197" s="108"/>
      <c r="AA34197" s="108"/>
      <c r="AC34197" s="108"/>
    </row>
    <row r="34198" spans="19:29" x14ac:dyDescent="0.25">
      <c r="S34198" s="109"/>
      <c r="U34198" s="109"/>
      <c r="W34198" s="109"/>
      <c r="Y34198" s="109"/>
      <c r="AA34198" s="109"/>
      <c r="AC34198" s="109"/>
    </row>
    <row r="34199" spans="19:29" x14ac:dyDescent="0.25">
      <c r="S34199" s="108"/>
      <c r="U34199" s="108"/>
      <c r="W34199" s="108"/>
      <c r="Y34199" s="108"/>
      <c r="AA34199" s="108"/>
      <c r="AC34199" s="108"/>
    </row>
    <row r="34200" spans="19:29" x14ac:dyDescent="0.25">
      <c r="S34200" s="109"/>
      <c r="U34200" s="109"/>
      <c r="W34200" s="109"/>
      <c r="Y34200" s="109"/>
      <c r="AA34200" s="109"/>
      <c r="AC34200" s="109"/>
    </row>
    <row r="34201" spans="19:29" x14ac:dyDescent="0.25">
      <c r="S34201" s="108"/>
      <c r="U34201" s="108"/>
      <c r="W34201" s="108"/>
      <c r="Y34201" s="108"/>
      <c r="AA34201" s="108"/>
      <c r="AC34201" s="108"/>
    </row>
    <row r="34202" spans="19:29" x14ac:dyDescent="0.25">
      <c r="S34202" s="108"/>
      <c r="U34202" s="108"/>
      <c r="W34202" s="108"/>
      <c r="Y34202" s="108"/>
      <c r="AA34202" s="108"/>
      <c r="AC34202" s="108"/>
    </row>
    <row r="34203" spans="19:29" x14ac:dyDescent="0.25">
      <c r="S34203" s="108"/>
      <c r="U34203" s="108"/>
      <c r="W34203" s="108"/>
      <c r="Y34203" s="108"/>
      <c r="AA34203" s="108"/>
      <c r="AC34203" s="108"/>
    </row>
    <row r="34204" spans="19:29" x14ac:dyDescent="0.25">
      <c r="S34204" s="110"/>
      <c r="U34204" s="110"/>
      <c r="W34204" s="110"/>
      <c r="Y34204" s="110"/>
      <c r="AA34204" s="110"/>
      <c r="AC34204" s="110"/>
    </row>
    <row r="34205" spans="19:29" x14ac:dyDescent="0.25">
      <c r="S34205" s="110"/>
      <c r="U34205" s="110"/>
      <c r="W34205" s="110"/>
      <c r="Y34205" s="110"/>
      <c r="AA34205" s="110"/>
      <c r="AC34205" s="110"/>
    </row>
    <row r="34206" spans="19:29" x14ac:dyDescent="0.25">
      <c r="S34206" s="110"/>
      <c r="U34206" s="110"/>
      <c r="W34206" s="110"/>
      <c r="Y34206" s="110"/>
      <c r="AA34206" s="110"/>
      <c r="AC34206" s="110"/>
    </row>
    <row r="34207" spans="19:29" x14ac:dyDescent="0.25">
      <c r="S34207" s="110"/>
      <c r="U34207" s="110"/>
      <c r="W34207" s="110"/>
      <c r="Y34207" s="110"/>
      <c r="AA34207" s="110"/>
      <c r="AC34207" s="110"/>
    </row>
    <row r="34208" spans="19:29" x14ac:dyDescent="0.25">
      <c r="S34208" s="111"/>
      <c r="U34208" s="111"/>
      <c r="W34208" s="111"/>
      <c r="Y34208" s="111"/>
      <c r="AA34208" s="111"/>
      <c r="AC34208" s="111"/>
    </row>
    <row r="34209" spans="19:29" x14ac:dyDescent="0.25">
      <c r="S34209" s="107"/>
      <c r="U34209" s="107"/>
      <c r="W34209" s="107"/>
      <c r="Y34209" s="107"/>
      <c r="AA34209" s="107"/>
      <c r="AC34209" s="107"/>
    </row>
    <row r="34210" spans="19:29" x14ac:dyDescent="0.25">
      <c r="S34210" s="108"/>
      <c r="U34210" s="108"/>
      <c r="W34210" s="108"/>
      <c r="Y34210" s="108"/>
      <c r="AA34210" s="108"/>
      <c r="AC34210" s="108"/>
    </row>
    <row r="34211" spans="19:29" x14ac:dyDescent="0.25">
      <c r="S34211" s="108"/>
      <c r="U34211" s="108"/>
      <c r="W34211" s="108"/>
      <c r="Y34211" s="108"/>
      <c r="AA34211" s="108"/>
      <c r="AC34211" s="108"/>
    </row>
    <row r="34212" spans="19:29" x14ac:dyDescent="0.25">
      <c r="S34212" s="109"/>
      <c r="U34212" s="109"/>
      <c r="W34212" s="109"/>
      <c r="Y34212" s="109"/>
      <c r="AA34212" s="109"/>
      <c r="AC34212" s="109"/>
    </row>
    <row r="34213" spans="19:29" x14ac:dyDescent="0.25">
      <c r="S34213" s="108"/>
      <c r="U34213" s="108"/>
      <c r="W34213" s="108"/>
      <c r="Y34213" s="108"/>
      <c r="AA34213" s="108"/>
      <c r="AC34213" s="108"/>
    </row>
    <row r="34214" spans="19:29" x14ac:dyDescent="0.25">
      <c r="S34214" s="108"/>
      <c r="U34214" s="108"/>
      <c r="W34214" s="108"/>
      <c r="Y34214" s="108"/>
      <c r="AA34214" s="108"/>
      <c r="AC34214" s="108"/>
    </row>
    <row r="34215" spans="19:29" x14ac:dyDescent="0.25">
      <c r="S34215" s="109"/>
      <c r="U34215" s="109"/>
      <c r="W34215" s="109"/>
      <c r="Y34215" s="109"/>
      <c r="AA34215" s="109"/>
      <c r="AC34215" s="109"/>
    </row>
    <row r="34216" spans="19:29" x14ac:dyDescent="0.25">
      <c r="S34216" s="108"/>
      <c r="U34216" s="108"/>
      <c r="W34216" s="108"/>
      <c r="Y34216" s="108"/>
      <c r="AA34216" s="108"/>
      <c r="AC34216" s="108"/>
    </row>
    <row r="34217" spans="19:29" x14ac:dyDescent="0.25">
      <c r="S34217" s="109"/>
      <c r="U34217" s="109"/>
      <c r="W34217" s="109"/>
      <c r="Y34217" s="109"/>
      <c r="AA34217" s="109"/>
      <c r="AC34217" s="109"/>
    </row>
    <row r="34218" spans="19:29" x14ac:dyDescent="0.25">
      <c r="S34218" s="108"/>
      <c r="U34218" s="108"/>
      <c r="W34218" s="108"/>
      <c r="Y34218" s="108"/>
      <c r="AA34218" s="108"/>
      <c r="AC34218" s="108"/>
    </row>
    <row r="34219" spans="19:29" x14ac:dyDescent="0.25">
      <c r="S34219" s="108"/>
      <c r="U34219" s="108"/>
      <c r="W34219" s="108"/>
      <c r="Y34219" s="108"/>
      <c r="AA34219" s="108"/>
      <c r="AC34219" s="108"/>
    </row>
    <row r="34220" spans="19:29" x14ac:dyDescent="0.25">
      <c r="S34220" s="108"/>
      <c r="U34220" s="108"/>
      <c r="W34220" s="108"/>
      <c r="Y34220" s="108"/>
      <c r="AA34220" s="108"/>
      <c r="AC34220" s="108"/>
    </row>
    <row r="34221" spans="19:29" x14ac:dyDescent="0.25">
      <c r="S34221" s="110"/>
      <c r="U34221" s="110"/>
      <c r="W34221" s="110"/>
      <c r="Y34221" s="110"/>
      <c r="AA34221" s="110"/>
      <c r="AC34221" s="110"/>
    </row>
    <row r="34222" spans="19:29" x14ac:dyDescent="0.25">
      <c r="S34222" s="110"/>
      <c r="U34222" s="110"/>
      <c r="W34222" s="110"/>
      <c r="Y34222" s="110"/>
      <c r="AA34222" s="110"/>
      <c r="AC34222" s="110"/>
    </row>
    <row r="34223" spans="19:29" x14ac:dyDescent="0.25">
      <c r="S34223" s="110"/>
      <c r="U34223" s="110"/>
      <c r="W34223" s="110"/>
      <c r="Y34223" s="110"/>
      <c r="AA34223" s="110"/>
      <c r="AC34223" s="110"/>
    </row>
    <row r="34224" spans="19:29" x14ac:dyDescent="0.25">
      <c r="S34224" s="110"/>
      <c r="U34224" s="110"/>
      <c r="W34224" s="110"/>
      <c r="Y34224" s="110"/>
      <c r="AA34224" s="110"/>
      <c r="AC34224" s="110"/>
    </row>
    <row r="34225" spans="19:29" x14ac:dyDescent="0.25">
      <c r="S34225" s="111"/>
      <c r="U34225" s="111"/>
      <c r="W34225" s="111"/>
      <c r="Y34225" s="111"/>
      <c r="AA34225" s="111"/>
      <c r="AC34225" s="111"/>
    </row>
    <row r="34226" spans="19:29" x14ac:dyDescent="0.25">
      <c r="S34226" s="107"/>
      <c r="U34226" s="107"/>
      <c r="W34226" s="107"/>
      <c r="Y34226" s="107"/>
      <c r="AA34226" s="107"/>
      <c r="AC34226" s="107"/>
    </row>
    <row r="34227" spans="19:29" x14ac:dyDescent="0.25">
      <c r="S34227" s="108"/>
      <c r="U34227" s="108"/>
      <c r="W34227" s="108"/>
      <c r="Y34227" s="108"/>
      <c r="AA34227" s="108"/>
      <c r="AC34227" s="108"/>
    </row>
    <row r="34228" spans="19:29" x14ac:dyDescent="0.25">
      <c r="S34228" s="108"/>
      <c r="U34228" s="108"/>
      <c r="W34228" s="108"/>
      <c r="Y34228" s="108"/>
      <c r="AA34228" s="108"/>
      <c r="AC34228" s="108"/>
    </row>
    <row r="34229" spans="19:29" x14ac:dyDescent="0.25">
      <c r="S34229" s="109"/>
      <c r="U34229" s="109"/>
      <c r="W34229" s="109"/>
      <c r="Y34229" s="109"/>
      <c r="AA34229" s="109"/>
      <c r="AC34229" s="109"/>
    </row>
    <row r="34230" spans="19:29" x14ac:dyDescent="0.25">
      <c r="S34230" s="108"/>
      <c r="U34230" s="108"/>
      <c r="W34230" s="108"/>
      <c r="Y34230" s="108"/>
      <c r="AA34230" s="108"/>
      <c r="AC34230" s="108"/>
    </row>
    <row r="34231" spans="19:29" x14ac:dyDescent="0.25">
      <c r="S34231" s="108"/>
      <c r="U34231" s="108"/>
      <c r="W34231" s="108"/>
      <c r="Y34231" s="108"/>
      <c r="AA34231" s="108"/>
      <c r="AC34231" s="108"/>
    </row>
    <row r="34232" spans="19:29" x14ac:dyDescent="0.25">
      <c r="S34232" s="109"/>
      <c r="U34232" s="109"/>
      <c r="W34232" s="109"/>
      <c r="Y34232" s="109"/>
      <c r="AA34232" s="109"/>
      <c r="AC34232" s="109"/>
    </row>
    <row r="34233" spans="19:29" x14ac:dyDescent="0.25">
      <c r="S34233" s="108"/>
      <c r="U34233" s="108"/>
      <c r="W34233" s="108"/>
      <c r="Y34233" s="108"/>
      <c r="AA34233" s="108"/>
      <c r="AC34233" s="108"/>
    </row>
    <row r="34234" spans="19:29" x14ac:dyDescent="0.25">
      <c r="S34234" s="109"/>
      <c r="U34234" s="109"/>
      <c r="W34234" s="109"/>
      <c r="Y34234" s="109"/>
      <c r="AA34234" s="109"/>
      <c r="AC34234" s="109"/>
    </row>
    <row r="34235" spans="19:29" x14ac:dyDescent="0.25">
      <c r="S34235" s="108"/>
      <c r="U34235" s="108"/>
      <c r="W34235" s="108"/>
      <c r="Y34235" s="108"/>
      <c r="AA34235" s="108"/>
      <c r="AC34235" s="108"/>
    </row>
    <row r="34236" spans="19:29" x14ac:dyDescent="0.25">
      <c r="S34236" s="108"/>
      <c r="U34236" s="108"/>
      <c r="W34236" s="108"/>
      <c r="Y34236" s="108"/>
      <c r="AA34236" s="108"/>
      <c r="AC34236" s="108"/>
    </row>
    <row r="34237" spans="19:29" x14ac:dyDescent="0.25">
      <c r="S34237" s="108"/>
      <c r="U34237" s="108"/>
      <c r="W34237" s="108"/>
      <c r="Y34237" s="108"/>
      <c r="AA34237" s="108"/>
      <c r="AC34237" s="108"/>
    </row>
    <row r="34238" spans="19:29" x14ac:dyDescent="0.25">
      <c r="S34238" s="110"/>
      <c r="U34238" s="110"/>
      <c r="W34238" s="110"/>
      <c r="Y34238" s="110"/>
      <c r="AA34238" s="110"/>
      <c r="AC34238" s="110"/>
    </row>
    <row r="34239" spans="19:29" x14ac:dyDescent="0.25">
      <c r="S34239" s="110"/>
      <c r="U34239" s="110"/>
      <c r="W34239" s="110"/>
      <c r="Y34239" s="110"/>
      <c r="AA34239" s="110"/>
      <c r="AC34239" s="110"/>
    </row>
    <row r="34240" spans="19:29" x14ac:dyDescent="0.25">
      <c r="S34240" s="110"/>
      <c r="U34240" s="110"/>
      <c r="W34240" s="110"/>
      <c r="Y34240" s="110"/>
      <c r="AA34240" s="110"/>
      <c r="AC34240" s="110"/>
    </row>
    <row r="34241" spans="19:29" x14ac:dyDescent="0.25">
      <c r="S34241" s="110"/>
      <c r="U34241" s="110"/>
      <c r="W34241" s="110"/>
      <c r="Y34241" s="110"/>
      <c r="AA34241" s="110"/>
      <c r="AC34241" s="110"/>
    </row>
    <row r="34242" spans="19:29" x14ac:dyDescent="0.25">
      <c r="S34242" s="111"/>
      <c r="U34242" s="111"/>
      <c r="W34242" s="111"/>
      <c r="Y34242" s="111"/>
      <c r="AA34242" s="111"/>
      <c r="AC34242" s="111"/>
    </row>
    <row r="34243" spans="19:29" x14ac:dyDescent="0.25">
      <c r="S34243" s="107"/>
      <c r="U34243" s="107"/>
      <c r="W34243" s="107"/>
      <c r="Y34243" s="107"/>
      <c r="AA34243" s="107"/>
      <c r="AC34243" s="107"/>
    </row>
    <row r="34244" spans="19:29" x14ac:dyDescent="0.25">
      <c r="S34244" s="108"/>
      <c r="U34244" s="108"/>
      <c r="W34244" s="108"/>
      <c r="Y34244" s="108"/>
      <c r="AA34244" s="108"/>
      <c r="AC34244" s="108"/>
    </row>
    <row r="34245" spans="19:29" x14ac:dyDescent="0.25">
      <c r="S34245" s="108"/>
      <c r="U34245" s="108"/>
      <c r="W34245" s="108"/>
      <c r="Y34245" s="108"/>
      <c r="AA34245" s="108"/>
      <c r="AC34245" s="108"/>
    </row>
    <row r="34246" spans="19:29" x14ac:dyDescent="0.25">
      <c r="S34246" s="109"/>
      <c r="U34246" s="109"/>
      <c r="W34246" s="109"/>
      <c r="Y34246" s="109"/>
      <c r="AA34246" s="109"/>
      <c r="AC34246" s="109"/>
    </row>
    <row r="34247" spans="19:29" x14ac:dyDescent="0.25">
      <c r="S34247" s="108"/>
      <c r="U34247" s="108"/>
      <c r="W34247" s="108"/>
      <c r="Y34247" s="108"/>
      <c r="AA34247" s="108"/>
      <c r="AC34247" s="108"/>
    </row>
    <row r="34248" spans="19:29" x14ac:dyDescent="0.25">
      <c r="S34248" s="108"/>
      <c r="U34248" s="108"/>
      <c r="W34248" s="108"/>
      <c r="Y34248" s="108"/>
      <c r="AA34248" s="108"/>
      <c r="AC34248" s="108"/>
    </row>
    <row r="34249" spans="19:29" x14ac:dyDescent="0.25">
      <c r="S34249" s="109"/>
      <c r="U34249" s="109"/>
      <c r="W34249" s="109"/>
      <c r="Y34249" s="109"/>
      <c r="AA34249" s="109"/>
      <c r="AC34249" s="109"/>
    </row>
    <row r="34250" spans="19:29" x14ac:dyDescent="0.25">
      <c r="S34250" s="108"/>
      <c r="U34250" s="108"/>
      <c r="W34250" s="108"/>
      <c r="Y34250" s="108"/>
      <c r="AA34250" s="108"/>
      <c r="AC34250" s="108"/>
    </row>
    <row r="34251" spans="19:29" x14ac:dyDescent="0.25">
      <c r="S34251" s="109"/>
      <c r="U34251" s="109"/>
      <c r="W34251" s="109"/>
      <c r="Y34251" s="109"/>
      <c r="AA34251" s="109"/>
      <c r="AC34251" s="109"/>
    </row>
    <row r="34252" spans="19:29" x14ac:dyDescent="0.25">
      <c r="S34252" s="108"/>
      <c r="U34252" s="108"/>
      <c r="W34252" s="108"/>
      <c r="Y34252" s="108"/>
      <c r="AA34252" s="108"/>
      <c r="AC34252" s="108"/>
    </row>
    <row r="34253" spans="19:29" x14ac:dyDescent="0.25">
      <c r="S34253" s="108"/>
      <c r="U34253" s="108"/>
      <c r="W34253" s="108"/>
      <c r="Y34253" s="108"/>
      <c r="AA34253" s="108"/>
      <c r="AC34253" s="108"/>
    </row>
    <row r="34254" spans="19:29" x14ac:dyDescent="0.25">
      <c r="S34254" s="108"/>
      <c r="U34254" s="108"/>
      <c r="W34254" s="108"/>
      <c r="Y34254" s="108"/>
      <c r="AA34254" s="108"/>
      <c r="AC34254" s="108"/>
    </row>
    <row r="34255" spans="19:29" x14ac:dyDescent="0.25">
      <c r="S34255" s="110"/>
      <c r="U34255" s="110"/>
      <c r="W34255" s="110"/>
      <c r="Y34255" s="110"/>
      <c r="AA34255" s="110"/>
      <c r="AC34255" s="110"/>
    </row>
    <row r="34256" spans="19:29" x14ac:dyDescent="0.25">
      <c r="S34256" s="110"/>
      <c r="U34256" s="110"/>
      <c r="W34256" s="110"/>
      <c r="Y34256" s="110"/>
      <c r="AA34256" s="110"/>
      <c r="AC34256" s="110"/>
    </row>
    <row r="34257" spans="19:29" x14ac:dyDescent="0.25">
      <c r="S34257" s="110"/>
      <c r="U34257" s="110"/>
      <c r="W34257" s="110"/>
      <c r="Y34257" s="110"/>
      <c r="AA34257" s="110"/>
      <c r="AC34257" s="110"/>
    </row>
    <row r="34258" spans="19:29" x14ac:dyDescent="0.25">
      <c r="S34258" s="110"/>
      <c r="U34258" s="110"/>
      <c r="W34258" s="110"/>
      <c r="Y34258" s="110"/>
      <c r="AA34258" s="110"/>
      <c r="AC34258" s="110"/>
    </row>
    <row r="34259" spans="19:29" x14ac:dyDescent="0.25">
      <c r="S34259" s="111"/>
      <c r="U34259" s="111"/>
      <c r="W34259" s="111"/>
      <c r="Y34259" s="111"/>
      <c r="AA34259" s="111"/>
      <c r="AC34259" s="111"/>
    </row>
    <row r="34260" spans="19:29" x14ac:dyDescent="0.25">
      <c r="S34260" s="107"/>
      <c r="U34260" s="107"/>
      <c r="W34260" s="107"/>
      <c r="Y34260" s="107"/>
      <c r="AA34260" s="107"/>
      <c r="AC34260" s="107"/>
    </row>
    <row r="34261" spans="19:29" x14ac:dyDescent="0.25">
      <c r="S34261" s="108"/>
      <c r="U34261" s="108"/>
      <c r="W34261" s="108"/>
      <c r="Y34261" s="108"/>
      <c r="AA34261" s="108"/>
      <c r="AC34261" s="108"/>
    </row>
    <row r="34262" spans="19:29" x14ac:dyDescent="0.25">
      <c r="S34262" s="108"/>
      <c r="U34262" s="108"/>
      <c r="W34262" s="108"/>
      <c r="Y34262" s="108"/>
      <c r="AA34262" s="108"/>
      <c r="AC34262" s="108"/>
    </row>
    <row r="34263" spans="19:29" x14ac:dyDescent="0.25">
      <c r="S34263" s="109"/>
      <c r="U34263" s="109"/>
      <c r="W34263" s="109"/>
      <c r="Y34263" s="109"/>
      <c r="AA34263" s="109"/>
      <c r="AC34263" s="109"/>
    </row>
    <row r="34264" spans="19:29" x14ac:dyDescent="0.25">
      <c r="S34264" s="108"/>
      <c r="U34264" s="108"/>
      <c r="W34264" s="108"/>
      <c r="Y34264" s="108"/>
      <c r="AA34264" s="108"/>
      <c r="AC34264" s="108"/>
    </row>
    <row r="34265" spans="19:29" x14ac:dyDescent="0.25">
      <c r="S34265" s="108"/>
      <c r="U34265" s="108"/>
      <c r="W34265" s="108"/>
      <c r="Y34265" s="108"/>
      <c r="AA34265" s="108"/>
      <c r="AC34265" s="108"/>
    </row>
    <row r="34266" spans="19:29" x14ac:dyDescent="0.25">
      <c r="S34266" s="109"/>
      <c r="U34266" s="109"/>
      <c r="W34266" s="109"/>
      <c r="Y34266" s="109"/>
      <c r="AA34266" s="109"/>
      <c r="AC34266" s="109"/>
    </row>
    <row r="34267" spans="19:29" x14ac:dyDescent="0.25">
      <c r="S34267" s="108"/>
      <c r="U34267" s="108"/>
      <c r="W34267" s="108"/>
      <c r="Y34267" s="108"/>
      <c r="AA34267" s="108"/>
      <c r="AC34267" s="108"/>
    </row>
    <row r="34268" spans="19:29" x14ac:dyDescent="0.25">
      <c r="S34268" s="109"/>
      <c r="U34268" s="109"/>
      <c r="W34268" s="109"/>
      <c r="Y34268" s="109"/>
      <c r="AA34268" s="109"/>
      <c r="AC34268" s="109"/>
    </row>
    <row r="34269" spans="19:29" x14ac:dyDescent="0.25">
      <c r="S34269" s="108"/>
      <c r="U34269" s="108"/>
      <c r="W34269" s="108"/>
      <c r="Y34269" s="108"/>
      <c r="AA34269" s="108"/>
      <c r="AC34269" s="108"/>
    </row>
    <row r="34270" spans="19:29" x14ac:dyDescent="0.25">
      <c r="S34270" s="108"/>
      <c r="U34270" s="108"/>
      <c r="W34270" s="108"/>
      <c r="Y34270" s="108"/>
      <c r="AA34270" s="108"/>
      <c r="AC34270" s="108"/>
    </row>
    <row r="34271" spans="19:29" x14ac:dyDescent="0.25">
      <c r="S34271" s="108"/>
      <c r="U34271" s="108"/>
      <c r="W34271" s="108"/>
      <c r="Y34271" s="108"/>
      <c r="AA34271" s="108"/>
      <c r="AC34271" s="108"/>
    </row>
    <row r="34272" spans="19:29" x14ac:dyDescent="0.25">
      <c r="S34272" s="110"/>
      <c r="U34272" s="110"/>
      <c r="W34272" s="110"/>
      <c r="Y34272" s="110"/>
      <c r="AA34272" s="110"/>
      <c r="AC34272" s="110"/>
    </row>
    <row r="34273" spans="19:29" x14ac:dyDescent="0.25">
      <c r="S34273" s="110"/>
      <c r="U34273" s="110"/>
      <c r="W34273" s="110"/>
      <c r="Y34273" s="110"/>
      <c r="AA34273" s="110"/>
      <c r="AC34273" s="110"/>
    </row>
    <row r="34274" spans="19:29" x14ac:dyDescent="0.25">
      <c r="S34274" s="110"/>
      <c r="U34274" s="110"/>
      <c r="W34274" s="110"/>
      <c r="Y34274" s="110"/>
      <c r="AA34274" s="110"/>
      <c r="AC34274" s="110"/>
    </row>
    <row r="34275" spans="19:29" x14ac:dyDescent="0.25">
      <c r="S34275" s="110"/>
      <c r="U34275" s="110"/>
      <c r="W34275" s="110"/>
      <c r="Y34275" s="110"/>
      <c r="AA34275" s="110"/>
      <c r="AC34275" s="110"/>
    </row>
    <row r="34276" spans="19:29" x14ac:dyDescent="0.25">
      <c r="S34276" s="111"/>
      <c r="U34276" s="111"/>
      <c r="W34276" s="111"/>
      <c r="Y34276" s="111"/>
      <c r="AA34276" s="111"/>
      <c r="AC34276" s="111"/>
    </row>
    <row r="34277" spans="19:29" x14ac:dyDescent="0.25">
      <c r="S34277" s="107"/>
      <c r="U34277" s="107"/>
      <c r="W34277" s="107"/>
      <c r="Y34277" s="107"/>
      <c r="AA34277" s="107"/>
      <c r="AC34277" s="107"/>
    </row>
    <row r="34278" spans="19:29" x14ac:dyDescent="0.25">
      <c r="S34278" s="108"/>
      <c r="U34278" s="108"/>
      <c r="W34278" s="108"/>
      <c r="Y34278" s="108"/>
      <c r="AA34278" s="108"/>
      <c r="AC34278" s="108"/>
    </row>
    <row r="34279" spans="19:29" x14ac:dyDescent="0.25">
      <c r="S34279" s="108"/>
      <c r="U34279" s="108"/>
      <c r="W34279" s="108"/>
      <c r="Y34279" s="108"/>
      <c r="AA34279" s="108"/>
      <c r="AC34279" s="108"/>
    </row>
    <row r="34280" spans="19:29" x14ac:dyDescent="0.25">
      <c r="S34280" s="109"/>
      <c r="U34280" s="109"/>
      <c r="W34280" s="109"/>
      <c r="Y34280" s="109"/>
      <c r="AA34280" s="109"/>
      <c r="AC34280" s="109"/>
    </row>
    <row r="34281" spans="19:29" x14ac:dyDescent="0.25">
      <c r="S34281" s="108"/>
      <c r="U34281" s="108"/>
      <c r="W34281" s="108"/>
      <c r="Y34281" s="108"/>
      <c r="AA34281" s="108"/>
      <c r="AC34281" s="108"/>
    </row>
    <row r="34282" spans="19:29" x14ac:dyDescent="0.25">
      <c r="S34282" s="108"/>
      <c r="U34282" s="108"/>
      <c r="W34282" s="108"/>
      <c r="Y34282" s="108"/>
      <c r="AA34282" s="108"/>
      <c r="AC34282" s="108"/>
    </row>
    <row r="34283" spans="19:29" x14ac:dyDescent="0.25">
      <c r="S34283" s="109"/>
      <c r="U34283" s="109"/>
      <c r="W34283" s="109"/>
      <c r="Y34283" s="109"/>
      <c r="AA34283" s="109"/>
      <c r="AC34283" s="109"/>
    </row>
    <row r="34284" spans="19:29" x14ac:dyDescent="0.25">
      <c r="S34284" s="108"/>
      <c r="U34284" s="108"/>
      <c r="W34284" s="108"/>
      <c r="Y34284" s="108"/>
      <c r="AA34284" s="108"/>
      <c r="AC34284" s="108"/>
    </row>
    <row r="34285" spans="19:29" x14ac:dyDescent="0.25">
      <c r="S34285" s="109"/>
      <c r="U34285" s="109"/>
      <c r="W34285" s="109"/>
      <c r="Y34285" s="109"/>
      <c r="AA34285" s="109"/>
      <c r="AC34285" s="109"/>
    </row>
    <row r="34286" spans="19:29" x14ac:dyDescent="0.25">
      <c r="S34286" s="108"/>
      <c r="U34286" s="108"/>
      <c r="W34286" s="108"/>
      <c r="Y34286" s="108"/>
      <c r="AA34286" s="108"/>
      <c r="AC34286" s="108"/>
    </row>
    <row r="34287" spans="19:29" x14ac:dyDescent="0.25">
      <c r="S34287" s="108"/>
      <c r="U34287" s="108"/>
      <c r="W34287" s="108"/>
      <c r="Y34287" s="108"/>
      <c r="AA34287" s="108"/>
      <c r="AC34287" s="108"/>
    </row>
    <row r="34288" spans="19:29" x14ac:dyDescent="0.25">
      <c r="S34288" s="108"/>
      <c r="U34288" s="108"/>
      <c r="W34288" s="108"/>
      <c r="Y34288" s="108"/>
      <c r="AA34288" s="108"/>
      <c r="AC34288" s="108"/>
    </row>
    <row r="34289" spans="19:29" x14ac:dyDescent="0.25">
      <c r="S34289" s="110"/>
      <c r="U34289" s="110"/>
      <c r="W34289" s="110"/>
      <c r="Y34289" s="110"/>
      <c r="AA34289" s="110"/>
      <c r="AC34289" s="110"/>
    </row>
    <row r="34290" spans="19:29" x14ac:dyDescent="0.25">
      <c r="S34290" s="110"/>
      <c r="U34290" s="110"/>
      <c r="W34290" s="110"/>
      <c r="Y34290" s="110"/>
      <c r="AA34290" s="110"/>
      <c r="AC34290" s="110"/>
    </row>
    <row r="34291" spans="19:29" x14ac:dyDescent="0.25">
      <c r="S34291" s="110"/>
      <c r="U34291" s="110"/>
      <c r="W34291" s="110"/>
      <c r="Y34291" s="110"/>
      <c r="AA34291" s="110"/>
      <c r="AC34291" s="110"/>
    </row>
    <row r="34292" spans="19:29" x14ac:dyDescent="0.25">
      <c r="S34292" s="110"/>
      <c r="U34292" s="110"/>
      <c r="W34292" s="110"/>
      <c r="Y34292" s="110"/>
      <c r="AA34292" s="110"/>
      <c r="AC34292" s="110"/>
    </row>
    <row r="34293" spans="19:29" x14ac:dyDescent="0.25">
      <c r="S34293" s="111"/>
      <c r="U34293" s="111"/>
      <c r="W34293" s="111"/>
      <c r="Y34293" s="111"/>
      <c r="AA34293" s="111"/>
      <c r="AC34293" s="111"/>
    </row>
    <row r="34294" spans="19:29" x14ac:dyDescent="0.25">
      <c r="S34294" s="107"/>
      <c r="U34294" s="107"/>
      <c r="W34294" s="107"/>
      <c r="Y34294" s="107"/>
      <c r="AA34294" s="107"/>
      <c r="AC34294" s="107"/>
    </row>
    <row r="34295" spans="19:29" x14ac:dyDescent="0.25">
      <c r="S34295" s="108"/>
      <c r="U34295" s="108"/>
      <c r="W34295" s="108"/>
      <c r="Y34295" s="108"/>
      <c r="AA34295" s="108"/>
      <c r="AC34295" s="108"/>
    </row>
    <row r="34296" spans="19:29" x14ac:dyDescent="0.25">
      <c r="S34296" s="108"/>
      <c r="U34296" s="108"/>
      <c r="W34296" s="108"/>
      <c r="Y34296" s="108"/>
      <c r="AA34296" s="108"/>
      <c r="AC34296" s="108"/>
    </row>
    <row r="34297" spans="19:29" x14ac:dyDescent="0.25">
      <c r="S34297" s="109"/>
      <c r="U34297" s="109"/>
      <c r="W34297" s="109"/>
      <c r="Y34297" s="109"/>
      <c r="AA34297" s="109"/>
      <c r="AC34297" s="109"/>
    </row>
    <row r="34298" spans="19:29" x14ac:dyDescent="0.25">
      <c r="S34298" s="108"/>
      <c r="U34298" s="108"/>
      <c r="W34298" s="108"/>
      <c r="Y34298" s="108"/>
      <c r="AA34298" s="108"/>
      <c r="AC34298" s="108"/>
    </row>
    <row r="34299" spans="19:29" x14ac:dyDescent="0.25">
      <c r="S34299" s="108"/>
      <c r="U34299" s="108"/>
      <c r="W34299" s="108"/>
      <c r="Y34299" s="108"/>
      <c r="AA34299" s="108"/>
      <c r="AC34299" s="108"/>
    </row>
    <row r="34300" spans="19:29" x14ac:dyDescent="0.25">
      <c r="S34300" s="109"/>
      <c r="U34300" s="109"/>
      <c r="W34300" s="109"/>
      <c r="Y34300" s="109"/>
      <c r="AA34300" s="109"/>
      <c r="AC34300" s="109"/>
    </row>
    <row r="34301" spans="19:29" x14ac:dyDescent="0.25">
      <c r="S34301" s="108"/>
      <c r="U34301" s="108"/>
      <c r="W34301" s="108"/>
      <c r="Y34301" s="108"/>
      <c r="AA34301" s="108"/>
      <c r="AC34301" s="108"/>
    </row>
    <row r="34302" spans="19:29" x14ac:dyDescent="0.25">
      <c r="S34302" s="109"/>
      <c r="U34302" s="109"/>
      <c r="W34302" s="109"/>
      <c r="Y34302" s="109"/>
      <c r="AA34302" s="109"/>
      <c r="AC34302" s="109"/>
    </row>
    <row r="34303" spans="19:29" x14ac:dyDescent="0.25">
      <c r="S34303" s="108"/>
      <c r="U34303" s="108"/>
      <c r="W34303" s="108"/>
      <c r="Y34303" s="108"/>
      <c r="AA34303" s="108"/>
      <c r="AC34303" s="108"/>
    </row>
    <row r="34304" spans="19:29" x14ac:dyDescent="0.25">
      <c r="S34304" s="108"/>
      <c r="U34304" s="108"/>
      <c r="W34304" s="108"/>
      <c r="Y34304" s="108"/>
      <c r="AA34304" s="108"/>
      <c r="AC34304" s="108"/>
    </row>
    <row r="34305" spans="19:29" x14ac:dyDescent="0.25">
      <c r="S34305" s="108"/>
      <c r="U34305" s="108"/>
      <c r="W34305" s="108"/>
      <c r="Y34305" s="108"/>
      <c r="AA34305" s="108"/>
      <c r="AC34305" s="108"/>
    </row>
    <row r="34306" spans="19:29" x14ac:dyDescent="0.25">
      <c r="S34306" s="110"/>
      <c r="U34306" s="110"/>
      <c r="W34306" s="110"/>
      <c r="Y34306" s="110"/>
      <c r="AA34306" s="110"/>
      <c r="AC34306" s="110"/>
    </row>
    <row r="34307" spans="19:29" x14ac:dyDescent="0.25">
      <c r="S34307" s="110"/>
      <c r="U34307" s="110"/>
      <c r="W34307" s="110"/>
      <c r="Y34307" s="110"/>
      <c r="AA34307" s="110"/>
      <c r="AC34307" s="110"/>
    </row>
    <row r="34308" spans="19:29" x14ac:dyDescent="0.25">
      <c r="S34308" s="110"/>
      <c r="U34308" s="110"/>
      <c r="W34308" s="110"/>
      <c r="Y34308" s="110"/>
      <c r="AA34308" s="110"/>
      <c r="AC34308" s="110"/>
    </row>
    <row r="34309" spans="19:29" x14ac:dyDescent="0.25">
      <c r="S34309" s="110"/>
      <c r="U34309" s="110"/>
      <c r="W34309" s="110"/>
      <c r="Y34309" s="110"/>
      <c r="AA34309" s="110"/>
      <c r="AC34309" s="110"/>
    </row>
    <row r="34310" spans="19:29" x14ac:dyDescent="0.25">
      <c r="S34310" s="111"/>
      <c r="U34310" s="111"/>
      <c r="W34310" s="111"/>
      <c r="Y34310" s="111"/>
      <c r="AA34310" s="111"/>
      <c r="AC34310" s="111"/>
    </row>
    <row r="34311" spans="19:29" x14ac:dyDescent="0.25">
      <c r="S34311" s="107"/>
      <c r="U34311" s="107"/>
      <c r="W34311" s="107"/>
      <c r="Y34311" s="107"/>
      <c r="AA34311" s="107"/>
      <c r="AC34311" s="107"/>
    </row>
    <row r="34312" spans="19:29" x14ac:dyDescent="0.25">
      <c r="S34312" s="108"/>
      <c r="U34312" s="108"/>
      <c r="W34312" s="108"/>
      <c r="Y34312" s="108"/>
      <c r="AA34312" s="108"/>
      <c r="AC34312" s="108"/>
    </row>
    <row r="34313" spans="19:29" x14ac:dyDescent="0.25">
      <c r="S34313" s="108"/>
      <c r="U34313" s="108"/>
      <c r="W34313" s="108"/>
      <c r="Y34313" s="108"/>
      <c r="AA34313" s="108"/>
      <c r="AC34313" s="108"/>
    </row>
    <row r="34314" spans="19:29" x14ac:dyDescent="0.25">
      <c r="S34314" s="109"/>
      <c r="U34314" s="109"/>
      <c r="W34314" s="109"/>
      <c r="Y34314" s="109"/>
      <c r="AA34314" s="109"/>
      <c r="AC34314" s="109"/>
    </row>
    <row r="34315" spans="19:29" x14ac:dyDescent="0.25">
      <c r="S34315" s="108"/>
      <c r="U34315" s="108"/>
      <c r="W34315" s="108"/>
      <c r="Y34315" s="108"/>
      <c r="AA34315" s="108"/>
      <c r="AC34315" s="108"/>
    </row>
    <row r="34316" spans="19:29" x14ac:dyDescent="0.25">
      <c r="S34316" s="108"/>
      <c r="U34316" s="108"/>
      <c r="W34316" s="108"/>
      <c r="Y34316" s="108"/>
      <c r="AA34316" s="108"/>
      <c r="AC34316" s="108"/>
    </row>
    <row r="34317" spans="19:29" x14ac:dyDescent="0.25">
      <c r="S34317" s="109"/>
      <c r="U34317" s="109"/>
      <c r="W34317" s="109"/>
      <c r="Y34317" s="109"/>
      <c r="AA34317" s="109"/>
      <c r="AC34317" s="109"/>
    </row>
    <row r="34318" spans="19:29" x14ac:dyDescent="0.25">
      <c r="S34318" s="108"/>
      <c r="U34318" s="108"/>
      <c r="W34318" s="108"/>
      <c r="Y34318" s="108"/>
      <c r="AA34318" s="108"/>
      <c r="AC34318" s="108"/>
    </row>
    <row r="34319" spans="19:29" x14ac:dyDescent="0.25">
      <c r="S34319" s="109"/>
      <c r="U34319" s="109"/>
      <c r="W34319" s="109"/>
      <c r="Y34319" s="109"/>
      <c r="AA34319" s="109"/>
      <c r="AC34319" s="109"/>
    </row>
    <row r="34320" spans="19:29" x14ac:dyDescent="0.25">
      <c r="S34320" s="108"/>
      <c r="U34320" s="108"/>
      <c r="W34320" s="108"/>
      <c r="Y34320" s="108"/>
      <c r="AA34320" s="108"/>
      <c r="AC34320" s="108"/>
    </row>
    <row r="34321" spans="19:29" x14ac:dyDescent="0.25">
      <c r="S34321" s="108"/>
      <c r="U34321" s="108"/>
      <c r="W34321" s="108"/>
      <c r="Y34321" s="108"/>
      <c r="AA34321" s="108"/>
      <c r="AC34321" s="108"/>
    </row>
    <row r="34322" spans="19:29" x14ac:dyDescent="0.25">
      <c r="S34322" s="108"/>
      <c r="U34322" s="108"/>
      <c r="W34322" s="108"/>
      <c r="Y34322" s="108"/>
      <c r="AA34322" s="108"/>
      <c r="AC34322" s="108"/>
    </row>
    <row r="34323" spans="19:29" x14ac:dyDescent="0.25">
      <c r="S34323" s="110"/>
      <c r="U34323" s="110"/>
      <c r="W34323" s="110"/>
      <c r="Y34323" s="110"/>
      <c r="AA34323" s="110"/>
      <c r="AC34323" s="110"/>
    </row>
    <row r="34324" spans="19:29" x14ac:dyDescent="0.25">
      <c r="S34324" s="110"/>
      <c r="U34324" s="110"/>
      <c r="W34324" s="110"/>
      <c r="Y34324" s="110"/>
      <c r="AA34324" s="110"/>
      <c r="AC34324" s="110"/>
    </row>
    <row r="34325" spans="19:29" x14ac:dyDescent="0.25">
      <c r="S34325" s="110"/>
      <c r="U34325" s="110"/>
      <c r="W34325" s="110"/>
      <c r="Y34325" s="110"/>
      <c r="AA34325" s="110"/>
      <c r="AC34325" s="110"/>
    </row>
    <row r="34326" spans="19:29" x14ac:dyDescent="0.25">
      <c r="S34326" s="110"/>
      <c r="U34326" s="110"/>
      <c r="W34326" s="110"/>
      <c r="Y34326" s="110"/>
      <c r="AA34326" s="110"/>
      <c r="AC34326" s="110"/>
    </row>
    <row r="34327" spans="19:29" x14ac:dyDescent="0.25">
      <c r="S34327" s="111"/>
      <c r="U34327" s="111"/>
      <c r="W34327" s="111"/>
      <c r="Y34327" s="111"/>
      <c r="AA34327" s="111"/>
      <c r="AC34327" s="111"/>
    </row>
    <row r="34328" spans="19:29" x14ac:dyDescent="0.25">
      <c r="S34328" s="107"/>
      <c r="U34328" s="107"/>
      <c r="W34328" s="107"/>
      <c r="Y34328" s="107"/>
      <c r="AA34328" s="107"/>
      <c r="AC34328" s="107"/>
    </row>
    <row r="34329" spans="19:29" x14ac:dyDescent="0.25">
      <c r="S34329" s="108"/>
      <c r="U34329" s="108"/>
      <c r="W34329" s="108"/>
      <c r="Y34329" s="108"/>
      <c r="AA34329" s="108"/>
      <c r="AC34329" s="108"/>
    </row>
    <row r="34330" spans="19:29" x14ac:dyDescent="0.25">
      <c r="S34330" s="108"/>
      <c r="U34330" s="108"/>
      <c r="W34330" s="108"/>
      <c r="Y34330" s="108"/>
      <c r="AA34330" s="108"/>
      <c r="AC34330" s="108"/>
    </row>
    <row r="34331" spans="19:29" x14ac:dyDescent="0.25">
      <c r="S34331" s="109"/>
      <c r="U34331" s="109"/>
      <c r="W34331" s="109"/>
      <c r="Y34331" s="109"/>
      <c r="AA34331" s="109"/>
      <c r="AC34331" s="109"/>
    </row>
    <row r="34332" spans="19:29" x14ac:dyDescent="0.25">
      <c r="S34332" s="108"/>
      <c r="U34332" s="108"/>
      <c r="W34332" s="108"/>
      <c r="Y34332" s="108"/>
      <c r="AA34332" s="108"/>
      <c r="AC34332" s="108"/>
    </row>
    <row r="34333" spans="19:29" x14ac:dyDescent="0.25">
      <c r="S34333" s="108"/>
      <c r="U34333" s="108"/>
      <c r="W34333" s="108"/>
      <c r="Y34333" s="108"/>
      <c r="AA34333" s="108"/>
      <c r="AC34333" s="108"/>
    </row>
    <row r="34334" spans="19:29" x14ac:dyDescent="0.25">
      <c r="S34334" s="109"/>
      <c r="U34334" s="109"/>
      <c r="W34334" s="109"/>
      <c r="Y34334" s="109"/>
      <c r="AA34334" s="109"/>
      <c r="AC34334" s="109"/>
    </row>
    <row r="34335" spans="19:29" x14ac:dyDescent="0.25">
      <c r="S34335" s="108"/>
      <c r="U34335" s="108"/>
      <c r="W34335" s="108"/>
      <c r="Y34335" s="108"/>
      <c r="AA34335" s="108"/>
      <c r="AC34335" s="108"/>
    </row>
    <row r="34336" spans="19:29" x14ac:dyDescent="0.25">
      <c r="S34336" s="109"/>
      <c r="U34336" s="109"/>
      <c r="W34336" s="109"/>
      <c r="Y34336" s="109"/>
      <c r="AA34336" s="109"/>
      <c r="AC34336" s="109"/>
    </row>
    <row r="34337" spans="19:29" x14ac:dyDescent="0.25">
      <c r="S34337" s="108"/>
      <c r="U34337" s="108"/>
      <c r="W34337" s="108"/>
      <c r="Y34337" s="108"/>
      <c r="AA34337" s="108"/>
      <c r="AC34337" s="108"/>
    </row>
    <row r="34338" spans="19:29" x14ac:dyDescent="0.25">
      <c r="S34338" s="108"/>
      <c r="U34338" s="108"/>
      <c r="W34338" s="108"/>
      <c r="Y34338" s="108"/>
      <c r="AA34338" s="108"/>
      <c r="AC34338" s="108"/>
    </row>
    <row r="34339" spans="19:29" x14ac:dyDescent="0.25">
      <c r="S34339" s="108"/>
      <c r="U34339" s="108"/>
      <c r="W34339" s="108"/>
      <c r="Y34339" s="108"/>
      <c r="AA34339" s="108"/>
      <c r="AC34339" s="108"/>
    </row>
    <row r="34340" spans="19:29" x14ac:dyDescent="0.25">
      <c r="S34340" s="110"/>
      <c r="U34340" s="110"/>
      <c r="W34340" s="110"/>
      <c r="Y34340" s="110"/>
      <c r="AA34340" s="110"/>
      <c r="AC34340" s="110"/>
    </row>
    <row r="34341" spans="19:29" x14ac:dyDescent="0.25">
      <c r="S34341" s="110"/>
      <c r="U34341" s="110"/>
      <c r="W34341" s="110"/>
      <c r="Y34341" s="110"/>
      <c r="AA34341" s="110"/>
      <c r="AC34341" s="110"/>
    </row>
    <row r="34342" spans="19:29" x14ac:dyDescent="0.25">
      <c r="S34342" s="110"/>
      <c r="U34342" s="110"/>
      <c r="W34342" s="110"/>
      <c r="Y34342" s="110"/>
      <c r="AA34342" s="110"/>
      <c r="AC34342" s="110"/>
    </row>
    <row r="34343" spans="19:29" x14ac:dyDescent="0.25">
      <c r="S34343" s="110"/>
      <c r="U34343" s="110"/>
      <c r="W34343" s="110"/>
      <c r="Y34343" s="110"/>
      <c r="AA34343" s="110"/>
      <c r="AC34343" s="110"/>
    </row>
    <row r="34344" spans="19:29" x14ac:dyDescent="0.25">
      <c r="S34344" s="111"/>
      <c r="U34344" s="111"/>
      <c r="W34344" s="111"/>
      <c r="Y34344" s="111"/>
      <c r="AA34344" s="111"/>
      <c r="AC34344" s="111"/>
    </row>
    <row r="34345" spans="19:29" x14ac:dyDescent="0.25">
      <c r="S34345" s="107"/>
      <c r="U34345" s="107"/>
      <c r="W34345" s="107"/>
      <c r="Y34345" s="107"/>
      <c r="AA34345" s="107"/>
      <c r="AC34345" s="107"/>
    </row>
    <row r="34346" spans="19:29" x14ac:dyDescent="0.25">
      <c r="S34346" s="108"/>
      <c r="U34346" s="108"/>
      <c r="W34346" s="108"/>
      <c r="Y34346" s="108"/>
      <c r="AA34346" s="108"/>
      <c r="AC34346" s="108"/>
    </row>
    <row r="34347" spans="19:29" x14ac:dyDescent="0.25">
      <c r="S34347" s="108"/>
      <c r="U34347" s="108"/>
      <c r="W34347" s="108"/>
      <c r="Y34347" s="108"/>
      <c r="AA34347" s="108"/>
      <c r="AC34347" s="108"/>
    </row>
    <row r="34348" spans="19:29" x14ac:dyDescent="0.25">
      <c r="S34348" s="109"/>
      <c r="U34348" s="109"/>
      <c r="W34348" s="109"/>
      <c r="Y34348" s="109"/>
      <c r="AA34348" s="109"/>
      <c r="AC34348" s="109"/>
    </row>
    <row r="34349" spans="19:29" x14ac:dyDescent="0.25">
      <c r="S34349" s="108"/>
      <c r="U34349" s="108"/>
      <c r="W34349" s="108"/>
      <c r="Y34349" s="108"/>
      <c r="AA34349" s="108"/>
      <c r="AC34349" s="108"/>
    </row>
    <row r="34350" spans="19:29" x14ac:dyDescent="0.25">
      <c r="S34350" s="108"/>
      <c r="U34350" s="108"/>
      <c r="W34350" s="108"/>
      <c r="Y34350" s="108"/>
      <c r="AA34350" s="108"/>
      <c r="AC34350" s="108"/>
    </row>
    <row r="34351" spans="19:29" x14ac:dyDescent="0.25">
      <c r="S34351" s="109"/>
      <c r="U34351" s="109"/>
      <c r="W34351" s="109"/>
      <c r="Y34351" s="109"/>
      <c r="AA34351" s="109"/>
      <c r="AC34351" s="109"/>
    </row>
    <row r="34352" spans="19:29" x14ac:dyDescent="0.25">
      <c r="S34352" s="108"/>
      <c r="U34352" s="108"/>
      <c r="W34352" s="108"/>
      <c r="Y34352" s="108"/>
      <c r="AA34352" s="108"/>
      <c r="AC34352" s="108"/>
    </row>
    <row r="34353" spans="19:29" x14ac:dyDescent="0.25">
      <c r="S34353" s="109"/>
      <c r="U34353" s="109"/>
      <c r="W34353" s="109"/>
      <c r="Y34353" s="109"/>
      <c r="AA34353" s="109"/>
      <c r="AC34353" s="109"/>
    </row>
    <row r="34354" spans="19:29" x14ac:dyDescent="0.25">
      <c r="S34354" s="108"/>
      <c r="U34354" s="108"/>
      <c r="W34354" s="108"/>
      <c r="Y34354" s="108"/>
      <c r="AA34354" s="108"/>
      <c r="AC34354" s="108"/>
    </row>
    <row r="34355" spans="19:29" x14ac:dyDescent="0.25">
      <c r="S34355" s="108"/>
      <c r="U34355" s="108"/>
      <c r="W34355" s="108"/>
      <c r="Y34355" s="108"/>
      <c r="AA34355" s="108"/>
      <c r="AC34355" s="108"/>
    </row>
    <row r="34356" spans="19:29" x14ac:dyDescent="0.25">
      <c r="S34356" s="108"/>
      <c r="U34356" s="108"/>
      <c r="W34356" s="108"/>
      <c r="Y34356" s="108"/>
      <c r="AA34356" s="108"/>
      <c r="AC34356" s="108"/>
    </row>
    <row r="34357" spans="19:29" x14ac:dyDescent="0.25">
      <c r="S34357" s="110"/>
      <c r="U34357" s="110"/>
      <c r="W34357" s="110"/>
      <c r="Y34357" s="110"/>
      <c r="AA34357" s="110"/>
      <c r="AC34357" s="110"/>
    </row>
    <row r="34358" spans="19:29" x14ac:dyDescent="0.25">
      <c r="S34358" s="110"/>
      <c r="U34358" s="110"/>
      <c r="W34358" s="110"/>
      <c r="Y34358" s="110"/>
      <c r="AA34358" s="110"/>
      <c r="AC34358" s="110"/>
    </row>
    <row r="34359" spans="19:29" x14ac:dyDescent="0.25">
      <c r="S34359" s="110"/>
      <c r="U34359" s="110"/>
      <c r="W34359" s="110"/>
      <c r="Y34359" s="110"/>
      <c r="AA34359" s="110"/>
      <c r="AC34359" s="110"/>
    </row>
    <row r="34360" spans="19:29" x14ac:dyDescent="0.25">
      <c r="S34360" s="110"/>
      <c r="U34360" s="110"/>
      <c r="W34360" s="110"/>
      <c r="Y34360" s="110"/>
      <c r="AA34360" s="110"/>
      <c r="AC34360" s="110"/>
    </row>
    <row r="34361" spans="19:29" x14ac:dyDescent="0.25">
      <c r="S34361" s="111"/>
      <c r="U34361" s="111"/>
      <c r="W34361" s="111"/>
      <c r="Y34361" s="111"/>
      <c r="AA34361" s="111"/>
      <c r="AC34361" s="111"/>
    </row>
    <row r="34362" spans="19:29" x14ac:dyDescent="0.25">
      <c r="S34362" s="107"/>
      <c r="U34362" s="107"/>
      <c r="W34362" s="107"/>
      <c r="Y34362" s="107"/>
      <c r="AA34362" s="107"/>
      <c r="AC34362" s="107"/>
    </row>
    <row r="34363" spans="19:29" x14ac:dyDescent="0.25">
      <c r="S34363" s="108"/>
      <c r="U34363" s="108"/>
      <c r="W34363" s="108"/>
      <c r="Y34363" s="108"/>
      <c r="AA34363" s="108"/>
      <c r="AC34363" s="108"/>
    </row>
    <row r="34364" spans="19:29" x14ac:dyDescent="0.25">
      <c r="S34364" s="108"/>
      <c r="U34364" s="108"/>
      <c r="W34364" s="108"/>
      <c r="Y34364" s="108"/>
      <c r="AA34364" s="108"/>
      <c r="AC34364" s="108"/>
    </row>
    <row r="34365" spans="19:29" x14ac:dyDescent="0.25">
      <c r="S34365" s="109"/>
      <c r="U34365" s="109"/>
      <c r="W34365" s="109"/>
      <c r="Y34365" s="109"/>
      <c r="AA34365" s="109"/>
      <c r="AC34365" s="109"/>
    </row>
    <row r="34366" spans="19:29" x14ac:dyDescent="0.25">
      <c r="S34366" s="108"/>
      <c r="U34366" s="108"/>
      <c r="W34366" s="108"/>
      <c r="Y34366" s="108"/>
      <c r="AA34366" s="108"/>
      <c r="AC34366" s="108"/>
    </row>
    <row r="34367" spans="19:29" x14ac:dyDescent="0.25">
      <c r="S34367" s="108"/>
      <c r="U34367" s="108"/>
      <c r="W34367" s="108"/>
      <c r="Y34367" s="108"/>
      <c r="AA34367" s="108"/>
      <c r="AC34367" s="108"/>
    </row>
    <row r="34368" spans="19:29" x14ac:dyDescent="0.25">
      <c r="S34368" s="109"/>
      <c r="U34368" s="109"/>
      <c r="W34368" s="109"/>
      <c r="Y34368" s="109"/>
      <c r="AA34368" s="109"/>
      <c r="AC34368" s="109"/>
    </row>
    <row r="34369" spans="19:29" x14ac:dyDescent="0.25">
      <c r="S34369" s="108"/>
      <c r="U34369" s="108"/>
      <c r="W34369" s="108"/>
      <c r="Y34369" s="108"/>
      <c r="AA34369" s="108"/>
      <c r="AC34369" s="108"/>
    </row>
    <row r="34370" spans="19:29" x14ac:dyDescent="0.25">
      <c r="S34370" s="109"/>
      <c r="U34370" s="109"/>
      <c r="W34370" s="109"/>
      <c r="Y34370" s="109"/>
      <c r="AA34370" s="109"/>
      <c r="AC34370" s="109"/>
    </row>
    <row r="34371" spans="19:29" x14ac:dyDescent="0.25">
      <c r="S34371" s="108"/>
      <c r="U34371" s="108"/>
      <c r="W34371" s="108"/>
      <c r="Y34371" s="108"/>
      <c r="AA34371" s="108"/>
      <c r="AC34371" s="108"/>
    </row>
    <row r="34372" spans="19:29" x14ac:dyDescent="0.25">
      <c r="S34372" s="108"/>
      <c r="U34372" s="108"/>
      <c r="W34372" s="108"/>
      <c r="Y34372" s="108"/>
      <c r="AA34372" s="108"/>
      <c r="AC34372" s="108"/>
    </row>
    <row r="34373" spans="19:29" x14ac:dyDescent="0.25">
      <c r="S34373" s="108"/>
      <c r="U34373" s="108"/>
      <c r="W34373" s="108"/>
      <c r="Y34373" s="108"/>
      <c r="AA34373" s="108"/>
      <c r="AC34373" s="108"/>
    </row>
    <row r="34374" spans="19:29" x14ac:dyDescent="0.25">
      <c r="S34374" s="110"/>
      <c r="U34374" s="110"/>
      <c r="W34374" s="110"/>
      <c r="Y34374" s="110"/>
      <c r="AA34374" s="110"/>
      <c r="AC34374" s="110"/>
    </row>
    <row r="34375" spans="19:29" x14ac:dyDescent="0.25">
      <c r="S34375" s="110"/>
      <c r="U34375" s="110"/>
      <c r="W34375" s="110"/>
      <c r="Y34375" s="110"/>
      <c r="AA34375" s="110"/>
      <c r="AC34375" s="110"/>
    </row>
    <row r="34376" spans="19:29" x14ac:dyDescent="0.25">
      <c r="S34376" s="110"/>
      <c r="U34376" s="110"/>
      <c r="W34376" s="110"/>
      <c r="Y34376" s="110"/>
      <c r="AA34376" s="110"/>
      <c r="AC34376" s="110"/>
    </row>
    <row r="34377" spans="19:29" x14ac:dyDescent="0.25">
      <c r="S34377" s="110"/>
      <c r="U34377" s="110"/>
      <c r="W34377" s="110"/>
      <c r="Y34377" s="110"/>
      <c r="AA34377" s="110"/>
      <c r="AC34377" s="110"/>
    </row>
    <row r="34378" spans="19:29" x14ac:dyDescent="0.25">
      <c r="S34378" s="111"/>
      <c r="U34378" s="111"/>
      <c r="W34378" s="111"/>
      <c r="Y34378" s="111"/>
      <c r="AA34378" s="111"/>
      <c r="AC34378" s="111"/>
    </row>
    <row r="34379" spans="19:29" x14ac:dyDescent="0.25">
      <c r="S34379" s="107"/>
      <c r="U34379" s="107"/>
      <c r="W34379" s="107"/>
      <c r="Y34379" s="107"/>
      <c r="AA34379" s="107"/>
      <c r="AC34379" s="107"/>
    </row>
    <row r="34380" spans="19:29" x14ac:dyDescent="0.25">
      <c r="S34380" s="108"/>
      <c r="U34380" s="108"/>
      <c r="W34380" s="108"/>
      <c r="Y34380" s="108"/>
      <c r="AA34380" s="108"/>
      <c r="AC34380" s="108"/>
    </row>
    <row r="34381" spans="19:29" x14ac:dyDescent="0.25">
      <c r="S34381" s="108"/>
      <c r="U34381" s="108"/>
      <c r="W34381" s="108"/>
      <c r="Y34381" s="108"/>
      <c r="AA34381" s="108"/>
      <c r="AC34381" s="108"/>
    </row>
    <row r="34382" spans="19:29" x14ac:dyDescent="0.25">
      <c r="S34382" s="109"/>
      <c r="U34382" s="109"/>
      <c r="W34382" s="109"/>
      <c r="Y34382" s="109"/>
      <c r="AA34382" s="109"/>
      <c r="AC34382" s="109"/>
    </row>
    <row r="34383" spans="19:29" x14ac:dyDescent="0.25">
      <c r="S34383" s="108"/>
      <c r="U34383" s="108"/>
      <c r="W34383" s="108"/>
      <c r="Y34383" s="108"/>
      <c r="AA34383" s="108"/>
      <c r="AC34383" s="108"/>
    </row>
    <row r="34384" spans="19:29" x14ac:dyDescent="0.25">
      <c r="S34384" s="108"/>
      <c r="U34384" s="108"/>
      <c r="W34384" s="108"/>
      <c r="Y34384" s="108"/>
      <c r="AA34384" s="108"/>
      <c r="AC34384" s="108"/>
    </row>
    <row r="34385" spans="19:29" x14ac:dyDescent="0.25">
      <c r="S34385" s="109"/>
      <c r="U34385" s="109"/>
      <c r="W34385" s="109"/>
      <c r="Y34385" s="109"/>
      <c r="AA34385" s="109"/>
      <c r="AC34385" s="109"/>
    </row>
    <row r="34386" spans="19:29" x14ac:dyDescent="0.25">
      <c r="S34386" s="108"/>
      <c r="U34386" s="108"/>
      <c r="W34386" s="108"/>
      <c r="Y34386" s="108"/>
      <c r="AA34386" s="108"/>
      <c r="AC34386" s="108"/>
    </row>
    <row r="34387" spans="19:29" x14ac:dyDescent="0.25">
      <c r="S34387" s="109"/>
      <c r="U34387" s="109"/>
      <c r="W34387" s="109"/>
      <c r="Y34387" s="109"/>
      <c r="AA34387" s="109"/>
      <c r="AC34387" s="109"/>
    </row>
    <row r="34388" spans="19:29" x14ac:dyDescent="0.25">
      <c r="S34388" s="108"/>
      <c r="U34388" s="108"/>
      <c r="W34388" s="108"/>
      <c r="Y34388" s="108"/>
      <c r="AA34388" s="108"/>
      <c r="AC34388" s="108"/>
    </row>
    <row r="34389" spans="19:29" x14ac:dyDescent="0.25">
      <c r="S34389" s="108"/>
      <c r="U34389" s="108"/>
      <c r="W34389" s="108"/>
      <c r="Y34389" s="108"/>
      <c r="AA34389" s="108"/>
      <c r="AC34389" s="108"/>
    </row>
    <row r="34390" spans="19:29" x14ac:dyDescent="0.25">
      <c r="S34390" s="108"/>
      <c r="U34390" s="108"/>
      <c r="W34390" s="108"/>
      <c r="Y34390" s="108"/>
      <c r="AA34390" s="108"/>
      <c r="AC34390" s="108"/>
    </row>
    <row r="34391" spans="19:29" x14ac:dyDescent="0.25">
      <c r="S34391" s="110"/>
      <c r="U34391" s="110"/>
      <c r="W34391" s="110"/>
      <c r="Y34391" s="110"/>
      <c r="AA34391" s="110"/>
      <c r="AC34391" s="110"/>
    </row>
    <row r="34392" spans="19:29" x14ac:dyDescent="0.25">
      <c r="S34392" s="110"/>
      <c r="U34392" s="110"/>
      <c r="W34392" s="110"/>
      <c r="Y34392" s="110"/>
      <c r="AA34392" s="110"/>
      <c r="AC34392" s="110"/>
    </row>
    <row r="34393" spans="19:29" x14ac:dyDescent="0.25">
      <c r="S34393" s="110"/>
      <c r="U34393" s="110"/>
      <c r="W34393" s="110"/>
      <c r="Y34393" s="110"/>
      <c r="AA34393" s="110"/>
      <c r="AC34393" s="110"/>
    </row>
    <row r="34394" spans="19:29" x14ac:dyDescent="0.25">
      <c r="S34394" s="110"/>
      <c r="U34394" s="110"/>
      <c r="W34394" s="110"/>
      <c r="Y34394" s="110"/>
      <c r="AA34394" s="110"/>
      <c r="AC34394" s="110"/>
    </row>
    <row r="34395" spans="19:29" x14ac:dyDescent="0.25">
      <c r="S34395" s="111"/>
      <c r="U34395" s="111"/>
      <c r="W34395" s="111"/>
      <c r="Y34395" s="111"/>
      <c r="AA34395" s="111"/>
      <c r="AC34395" s="111"/>
    </row>
    <row r="34396" spans="19:29" x14ac:dyDescent="0.25">
      <c r="S34396" s="107"/>
      <c r="U34396" s="107"/>
      <c r="W34396" s="107"/>
      <c r="Y34396" s="107"/>
      <c r="AA34396" s="107"/>
      <c r="AC34396" s="107"/>
    </row>
    <row r="34397" spans="19:29" x14ac:dyDescent="0.25">
      <c r="S34397" s="108"/>
      <c r="U34397" s="108"/>
      <c r="W34397" s="108"/>
      <c r="Y34397" s="108"/>
      <c r="AA34397" s="108"/>
      <c r="AC34397" s="108"/>
    </row>
    <row r="34398" spans="19:29" x14ac:dyDescent="0.25">
      <c r="S34398" s="108"/>
      <c r="U34398" s="108"/>
      <c r="W34398" s="108"/>
      <c r="Y34398" s="108"/>
      <c r="AA34398" s="108"/>
      <c r="AC34398" s="108"/>
    </row>
    <row r="34399" spans="19:29" x14ac:dyDescent="0.25">
      <c r="S34399" s="109"/>
      <c r="U34399" s="109"/>
      <c r="W34399" s="109"/>
      <c r="Y34399" s="109"/>
      <c r="AA34399" s="109"/>
      <c r="AC34399" s="109"/>
    </row>
    <row r="34400" spans="19:29" x14ac:dyDescent="0.25">
      <c r="S34400" s="108"/>
      <c r="U34400" s="108"/>
      <c r="W34400" s="108"/>
      <c r="Y34400" s="108"/>
      <c r="AA34400" s="108"/>
      <c r="AC34400" s="108"/>
    </row>
    <row r="34401" spans="19:29" x14ac:dyDescent="0.25">
      <c r="S34401" s="108"/>
      <c r="U34401" s="108"/>
      <c r="W34401" s="108"/>
      <c r="Y34401" s="108"/>
      <c r="AA34401" s="108"/>
      <c r="AC34401" s="108"/>
    </row>
    <row r="34402" spans="19:29" x14ac:dyDescent="0.25">
      <c r="S34402" s="109"/>
      <c r="U34402" s="109"/>
      <c r="W34402" s="109"/>
      <c r="Y34402" s="109"/>
      <c r="AA34402" s="109"/>
      <c r="AC34402" s="109"/>
    </row>
    <row r="34403" spans="19:29" x14ac:dyDescent="0.25">
      <c r="S34403" s="108"/>
      <c r="U34403" s="108"/>
      <c r="W34403" s="108"/>
      <c r="Y34403" s="108"/>
      <c r="AA34403" s="108"/>
      <c r="AC34403" s="108"/>
    </row>
    <row r="34404" spans="19:29" x14ac:dyDescent="0.25">
      <c r="S34404" s="109"/>
      <c r="U34404" s="109"/>
      <c r="W34404" s="109"/>
      <c r="Y34404" s="109"/>
      <c r="AA34404" s="109"/>
      <c r="AC34404" s="109"/>
    </row>
    <row r="34405" spans="19:29" x14ac:dyDescent="0.25">
      <c r="S34405" s="108"/>
      <c r="U34405" s="108"/>
      <c r="W34405" s="108"/>
      <c r="Y34405" s="108"/>
      <c r="AA34405" s="108"/>
      <c r="AC34405" s="108"/>
    </row>
    <row r="34406" spans="19:29" x14ac:dyDescent="0.25">
      <c r="S34406" s="108"/>
      <c r="U34406" s="108"/>
      <c r="W34406" s="108"/>
      <c r="Y34406" s="108"/>
      <c r="AA34406" s="108"/>
      <c r="AC34406" s="108"/>
    </row>
    <row r="34407" spans="19:29" x14ac:dyDescent="0.25">
      <c r="S34407" s="108"/>
      <c r="U34407" s="108"/>
      <c r="W34407" s="108"/>
      <c r="Y34407" s="108"/>
      <c r="AA34407" s="108"/>
      <c r="AC34407" s="108"/>
    </row>
    <row r="34408" spans="19:29" x14ac:dyDescent="0.25">
      <c r="S34408" s="110"/>
      <c r="U34408" s="110"/>
      <c r="W34408" s="110"/>
      <c r="Y34408" s="110"/>
      <c r="AA34408" s="110"/>
      <c r="AC34408" s="110"/>
    </row>
    <row r="34409" spans="19:29" x14ac:dyDescent="0.25">
      <c r="S34409" s="110"/>
      <c r="U34409" s="110"/>
      <c r="W34409" s="110"/>
      <c r="Y34409" s="110"/>
      <c r="AA34409" s="110"/>
      <c r="AC34409" s="110"/>
    </row>
    <row r="34410" spans="19:29" x14ac:dyDescent="0.25">
      <c r="S34410" s="110"/>
      <c r="U34410" s="110"/>
      <c r="W34410" s="110"/>
      <c r="Y34410" s="110"/>
      <c r="AA34410" s="110"/>
      <c r="AC34410" s="110"/>
    </row>
    <row r="34411" spans="19:29" x14ac:dyDescent="0.25">
      <c r="S34411" s="110"/>
      <c r="U34411" s="110"/>
      <c r="W34411" s="110"/>
      <c r="Y34411" s="110"/>
      <c r="AA34411" s="110"/>
      <c r="AC34411" s="110"/>
    </row>
    <row r="34412" spans="19:29" x14ac:dyDescent="0.25">
      <c r="S34412" s="111"/>
      <c r="U34412" s="111"/>
      <c r="W34412" s="111"/>
      <c r="Y34412" s="111"/>
      <c r="AA34412" s="111"/>
      <c r="AC34412" s="111"/>
    </row>
    <row r="34413" spans="19:29" x14ac:dyDescent="0.25">
      <c r="S34413" s="107"/>
      <c r="U34413" s="107"/>
      <c r="W34413" s="107"/>
      <c r="Y34413" s="107"/>
      <c r="AA34413" s="107"/>
      <c r="AC34413" s="107"/>
    </row>
    <row r="34414" spans="19:29" x14ac:dyDescent="0.25">
      <c r="S34414" s="108"/>
      <c r="U34414" s="108"/>
      <c r="W34414" s="108"/>
      <c r="Y34414" s="108"/>
      <c r="AA34414" s="108"/>
      <c r="AC34414" s="108"/>
    </row>
    <row r="34415" spans="19:29" x14ac:dyDescent="0.25">
      <c r="S34415" s="108"/>
      <c r="U34415" s="108"/>
      <c r="W34415" s="108"/>
      <c r="Y34415" s="108"/>
      <c r="AA34415" s="108"/>
      <c r="AC34415" s="108"/>
    </row>
    <row r="34416" spans="19:29" x14ac:dyDescent="0.25">
      <c r="S34416" s="109"/>
      <c r="U34416" s="109"/>
      <c r="W34416" s="109"/>
      <c r="Y34416" s="109"/>
      <c r="AA34416" s="109"/>
      <c r="AC34416" s="109"/>
    </row>
    <row r="34417" spans="19:29" x14ac:dyDescent="0.25">
      <c r="S34417" s="108"/>
      <c r="U34417" s="108"/>
      <c r="W34417" s="108"/>
      <c r="Y34417" s="108"/>
      <c r="AA34417" s="108"/>
      <c r="AC34417" s="108"/>
    </row>
    <row r="34418" spans="19:29" x14ac:dyDescent="0.25">
      <c r="S34418" s="108"/>
      <c r="U34418" s="108"/>
      <c r="W34418" s="108"/>
      <c r="Y34418" s="108"/>
      <c r="AA34418" s="108"/>
      <c r="AC34418" s="108"/>
    </row>
    <row r="34419" spans="19:29" x14ac:dyDescent="0.25">
      <c r="S34419" s="109"/>
      <c r="U34419" s="109"/>
      <c r="W34419" s="109"/>
      <c r="Y34419" s="109"/>
      <c r="AA34419" s="109"/>
      <c r="AC34419" s="109"/>
    </row>
    <row r="34420" spans="19:29" x14ac:dyDescent="0.25">
      <c r="S34420" s="108"/>
      <c r="U34420" s="108"/>
      <c r="W34420" s="108"/>
      <c r="Y34420" s="108"/>
      <c r="AA34420" s="108"/>
      <c r="AC34420" s="108"/>
    </row>
    <row r="34421" spans="19:29" x14ac:dyDescent="0.25">
      <c r="S34421" s="109"/>
      <c r="U34421" s="109"/>
      <c r="W34421" s="109"/>
      <c r="Y34421" s="109"/>
      <c r="AA34421" s="109"/>
      <c r="AC34421" s="109"/>
    </row>
    <row r="34422" spans="19:29" x14ac:dyDescent="0.25">
      <c r="S34422" s="108"/>
      <c r="U34422" s="108"/>
      <c r="W34422" s="108"/>
      <c r="Y34422" s="108"/>
      <c r="AA34422" s="108"/>
      <c r="AC34422" s="108"/>
    </row>
    <row r="34423" spans="19:29" x14ac:dyDescent="0.25">
      <c r="S34423" s="108"/>
      <c r="U34423" s="108"/>
      <c r="W34423" s="108"/>
      <c r="Y34423" s="108"/>
      <c r="AA34423" s="108"/>
      <c r="AC34423" s="108"/>
    </row>
    <row r="34424" spans="19:29" x14ac:dyDescent="0.25">
      <c r="S34424" s="108"/>
      <c r="U34424" s="108"/>
      <c r="W34424" s="108"/>
      <c r="Y34424" s="108"/>
      <c r="AA34424" s="108"/>
      <c r="AC34424" s="108"/>
    </row>
    <row r="34425" spans="19:29" x14ac:dyDescent="0.25">
      <c r="S34425" s="110"/>
      <c r="U34425" s="110"/>
      <c r="W34425" s="110"/>
      <c r="Y34425" s="110"/>
      <c r="AA34425" s="110"/>
      <c r="AC34425" s="110"/>
    </row>
    <row r="34426" spans="19:29" x14ac:dyDescent="0.25">
      <c r="S34426" s="110"/>
      <c r="U34426" s="110"/>
      <c r="W34426" s="110"/>
      <c r="Y34426" s="110"/>
      <c r="AA34426" s="110"/>
      <c r="AC34426" s="110"/>
    </row>
    <row r="34427" spans="19:29" x14ac:dyDescent="0.25">
      <c r="S34427" s="110"/>
      <c r="U34427" s="110"/>
      <c r="W34427" s="110"/>
      <c r="Y34427" s="110"/>
      <c r="AA34427" s="110"/>
      <c r="AC34427" s="110"/>
    </row>
    <row r="34428" spans="19:29" x14ac:dyDescent="0.25">
      <c r="S34428" s="110"/>
      <c r="U34428" s="110"/>
      <c r="W34428" s="110"/>
      <c r="Y34428" s="110"/>
      <c r="AA34428" s="110"/>
      <c r="AC34428" s="110"/>
    </row>
    <row r="34429" spans="19:29" x14ac:dyDescent="0.25">
      <c r="S34429" s="111"/>
      <c r="U34429" s="111"/>
      <c r="W34429" s="111"/>
      <c r="Y34429" s="111"/>
      <c r="AA34429" s="111"/>
      <c r="AC34429" s="111"/>
    </row>
    <row r="34430" spans="19:29" x14ac:dyDescent="0.25">
      <c r="S34430" s="107"/>
      <c r="U34430" s="107"/>
      <c r="W34430" s="107"/>
      <c r="Y34430" s="107"/>
      <c r="AA34430" s="107"/>
      <c r="AC34430" s="107"/>
    </row>
    <row r="34431" spans="19:29" x14ac:dyDescent="0.25">
      <c r="S34431" s="108"/>
      <c r="U34431" s="108"/>
      <c r="W34431" s="108"/>
      <c r="Y34431" s="108"/>
      <c r="AA34431" s="108"/>
      <c r="AC34431" s="108"/>
    </row>
    <row r="34432" spans="19:29" x14ac:dyDescent="0.25">
      <c r="S34432" s="108"/>
      <c r="U34432" s="108"/>
      <c r="W34432" s="108"/>
      <c r="Y34432" s="108"/>
      <c r="AA34432" s="108"/>
      <c r="AC34432" s="108"/>
    </row>
    <row r="34433" spans="19:29" x14ac:dyDescent="0.25">
      <c r="S34433" s="109"/>
      <c r="U34433" s="109"/>
      <c r="W34433" s="109"/>
      <c r="Y34433" s="109"/>
      <c r="AA34433" s="109"/>
      <c r="AC34433" s="109"/>
    </row>
    <row r="34434" spans="19:29" x14ac:dyDescent="0.25">
      <c r="S34434" s="108"/>
      <c r="U34434" s="108"/>
      <c r="W34434" s="108"/>
      <c r="Y34434" s="108"/>
      <c r="AA34434" s="108"/>
      <c r="AC34434" s="108"/>
    </row>
    <row r="34435" spans="19:29" x14ac:dyDescent="0.25">
      <c r="S34435" s="108"/>
      <c r="U34435" s="108"/>
      <c r="W34435" s="108"/>
      <c r="Y34435" s="108"/>
      <c r="AA34435" s="108"/>
      <c r="AC34435" s="108"/>
    </row>
    <row r="34436" spans="19:29" x14ac:dyDescent="0.25">
      <c r="S34436" s="109"/>
      <c r="U34436" s="109"/>
      <c r="W34436" s="109"/>
      <c r="Y34436" s="109"/>
      <c r="AA34436" s="109"/>
      <c r="AC34436" s="109"/>
    </row>
    <row r="34437" spans="19:29" x14ac:dyDescent="0.25">
      <c r="S34437" s="108"/>
      <c r="U34437" s="108"/>
      <c r="W34437" s="108"/>
      <c r="Y34437" s="108"/>
      <c r="AA34437" s="108"/>
      <c r="AC34437" s="108"/>
    </row>
    <row r="34438" spans="19:29" x14ac:dyDescent="0.25">
      <c r="S34438" s="109"/>
      <c r="U34438" s="109"/>
      <c r="W34438" s="109"/>
      <c r="Y34438" s="109"/>
      <c r="AA34438" s="109"/>
      <c r="AC34438" s="109"/>
    </row>
    <row r="34439" spans="19:29" x14ac:dyDescent="0.25">
      <c r="S34439" s="108"/>
      <c r="U34439" s="108"/>
      <c r="W34439" s="108"/>
      <c r="Y34439" s="108"/>
      <c r="AA34439" s="108"/>
      <c r="AC34439" s="108"/>
    </row>
    <row r="34440" spans="19:29" x14ac:dyDescent="0.25">
      <c r="S34440" s="108"/>
      <c r="U34440" s="108"/>
      <c r="W34440" s="108"/>
      <c r="Y34440" s="108"/>
      <c r="AA34440" s="108"/>
      <c r="AC34440" s="108"/>
    </row>
    <row r="34441" spans="19:29" x14ac:dyDescent="0.25">
      <c r="S34441" s="108"/>
      <c r="U34441" s="108"/>
      <c r="W34441" s="108"/>
      <c r="Y34441" s="108"/>
      <c r="AA34441" s="108"/>
      <c r="AC34441" s="108"/>
    </row>
    <row r="34442" spans="19:29" x14ac:dyDescent="0.25">
      <c r="S34442" s="110"/>
      <c r="U34442" s="110"/>
      <c r="W34442" s="110"/>
      <c r="Y34442" s="110"/>
      <c r="AA34442" s="110"/>
      <c r="AC34442" s="110"/>
    </row>
    <row r="34443" spans="19:29" x14ac:dyDescent="0.25">
      <c r="S34443" s="110"/>
      <c r="U34443" s="110"/>
      <c r="W34443" s="110"/>
      <c r="Y34443" s="110"/>
      <c r="AA34443" s="110"/>
      <c r="AC34443" s="110"/>
    </row>
    <row r="34444" spans="19:29" x14ac:dyDescent="0.25">
      <c r="S34444" s="110"/>
      <c r="U34444" s="110"/>
      <c r="W34444" s="110"/>
      <c r="Y34444" s="110"/>
      <c r="AA34444" s="110"/>
      <c r="AC34444" s="110"/>
    </row>
    <row r="34445" spans="19:29" x14ac:dyDescent="0.25">
      <c r="S34445" s="110"/>
      <c r="U34445" s="110"/>
      <c r="W34445" s="110"/>
      <c r="Y34445" s="110"/>
      <c r="AA34445" s="110"/>
      <c r="AC34445" s="110"/>
    </row>
    <row r="34446" spans="19:29" x14ac:dyDescent="0.25">
      <c r="S34446" s="111"/>
      <c r="U34446" s="111"/>
      <c r="W34446" s="111"/>
      <c r="Y34446" s="111"/>
      <c r="AA34446" s="111"/>
      <c r="AC34446" s="111"/>
    </row>
    <row r="34447" spans="19:29" x14ac:dyDescent="0.25">
      <c r="S34447" s="107"/>
      <c r="U34447" s="107"/>
      <c r="W34447" s="107"/>
      <c r="Y34447" s="107"/>
      <c r="AA34447" s="107"/>
      <c r="AC34447" s="107"/>
    </row>
    <row r="34448" spans="19:29" x14ac:dyDescent="0.25">
      <c r="S34448" s="108"/>
      <c r="U34448" s="108"/>
      <c r="W34448" s="108"/>
      <c r="Y34448" s="108"/>
      <c r="AA34448" s="108"/>
      <c r="AC34448" s="108"/>
    </row>
    <row r="34449" spans="19:29" x14ac:dyDescent="0.25">
      <c r="S34449" s="108"/>
      <c r="U34449" s="108"/>
      <c r="W34449" s="108"/>
      <c r="Y34449" s="108"/>
      <c r="AA34449" s="108"/>
      <c r="AC34449" s="108"/>
    </row>
    <row r="34450" spans="19:29" x14ac:dyDescent="0.25">
      <c r="S34450" s="109"/>
      <c r="U34450" s="109"/>
      <c r="W34450" s="109"/>
      <c r="Y34450" s="109"/>
      <c r="AA34450" s="109"/>
      <c r="AC34450" s="109"/>
    </row>
    <row r="34451" spans="19:29" x14ac:dyDescent="0.25">
      <c r="S34451" s="108"/>
      <c r="U34451" s="108"/>
      <c r="W34451" s="108"/>
      <c r="Y34451" s="108"/>
      <c r="AA34451" s="108"/>
      <c r="AC34451" s="108"/>
    </row>
    <row r="34452" spans="19:29" x14ac:dyDescent="0.25">
      <c r="S34452" s="108"/>
      <c r="U34452" s="108"/>
      <c r="W34452" s="108"/>
      <c r="Y34452" s="108"/>
      <c r="AA34452" s="108"/>
      <c r="AC34452" s="108"/>
    </row>
    <row r="34453" spans="19:29" x14ac:dyDescent="0.25">
      <c r="S34453" s="109"/>
      <c r="U34453" s="109"/>
      <c r="W34453" s="109"/>
      <c r="Y34453" s="109"/>
      <c r="AA34453" s="109"/>
      <c r="AC34453" s="109"/>
    </row>
    <row r="34454" spans="19:29" x14ac:dyDescent="0.25">
      <c r="S34454" s="108"/>
      <c r="U34454" s="108"/>
      <c r="W34454" s="108"/>
      <c r="Y34454" s="108"/>
      <c r="AA34454" s="108"/>
      <c r="AC34454" s="108"/>
    </row>
    <row r="34455" spans="19:29" x14ac:dyDescent="0.25">
      <c r="S34455" s="109"/>
      <c r="U34455" s="109"/>
      <c r="W34455" s="109"/>
      <c r="Y34455" s="109"/>
      <c r="AA34455" s="109"/>
      <c r="AC34455" s="109"/>
    </row>
    <row r="34456" spans="19:29" x14ac:dyDescent="0.25">
      <c r="S34456" s="108"/>
      <c r="U34456" s="108"/>
      <c r="W34456" s="108"/>
      <c r="Y34456" s="108"/>
      <c r="AA34456" s="108"/>
      <c r="AC34456" s="108"/>
    </row>
    <row r="34457" spans="19:29" x14ac:dyDescent="0.25">
      <c r="S34457" s="108"/>
      <c r="U34457" s="108"/>
      <c r="W34457" s="108"/>
      <c r="Y34457" s="108"/>
      <c r="AA34457" s="108"/>
      <c r="AC34457" s="108"/>
    </row>
    <row r="34458" spans="19:29" x14ac:dyDescent="0.25">
      <c r="S34458" s="108"/>
      <c r="U34458" s="108"/>
      <c r="W34458" s="108"/>
      <c r="Y34458" s="108"/>
      <c r="AA34458" s="108"/>
      <c r="AC34458" s="108"/>
    </row>
    <row r="34459" spans="19:29" x14ac:dyDescent="0.25">
      <c r="S34459" s="110"/>
      <c r="U34459" s="110"/>
      <c r="W34459" s="110"/>
      <c r="Y34459" s="110"/>
      <c r="AA34459" s="110"/>
      <c r="AC34459" s="110"/>
    </row>
    <row r="34460" spans="19:29" x14ac:dyDescent="0.25">
      <c r="S34460" s="110"/>
      <c r="U34460" s="110"/>
      <c r="W34460" s="110"/>
      <c r="Y34460" s="110"/>
      <c r="AA34460" s="110"/>
      <c r="AC34460" s="110"/>
    </row>
    <row r="34461" spans="19:29" x14ac:dyDescent="0.25">
      <c r="S34461" s="110"/>
      <c r="U34461" s="110"/>
      <c r="W34461" s="110"/>
      <c r="Y34461" s="110"/>
      <c r="AA34461" s="110"/>
      <c r="AC34461" s="110"/>
    </row>
    <row r="34462" spans="19:29" x14ac:dyDescent="0.25">
      <c r="S34462" s="110"/>
      <c r="U34462" s="110"/>
      <c r="W34462" s="110"/>
      <c r="Y34462" s="110"/>
      <c r="AA34462" s="110"/>
      <c r="AC34462" s="110"/>
    </row>
    <row r="34463" spans="19:29" x14ac:dyDescent="0.25">
      <c r="S34463" s="111"/>
      <c r="U34463" s="111"/>
      <c r="W34463" s="111"/>
      <c r="Y34463" s="111"/>
      <c r="AA34463" s="111"/>
      <c r="AC34463" s="111"/>
    </row>
    <row r="34464" spans="19:29" x14ac:dyDescent="0.25">
      <c r="S34464" s="107"/>
      <c r="U34464" s="107"/>
      <c r="W34464" s="107"/>
      <c r="Y34464" s="107"/>
      <c r="AA34464" s="107"/>
      <c r="AC34464" s="107"/>
    </row>
    <row r="34465" spans="19:29" x14ac:dyDescent="0.25">
      <c r="S34465" s="108"/>
      <c r="U34465" s="108"/>
      <c r="W34465" s="108"/>
      <c r="Y34465" s="108"/>
      <c r="AA34465" s="108"/>
      <c r="AC34465" s="108"/>
    </row>
    <row r="34466" spans="19:29" x14ac:dyDescent="0.25">
      <c r="S34466" s="108"/>
      <c r="U34466" s="108"/>
      <c r="W34466" s="108"/>
      <c r="Y34466" s="108"/>
      <c r="AA34466" s="108"/>
      <c r="AC34466" s="108"/>
    </row>
    <row r="34467" spans="19:29" x14ac:dyDescent="0.25">
      <c r="S34467" s="109"/>
      <c r="U34467" s="109"/>
      <c r="W34467" s="109"/>
      <c r="Y34467" s="109"/>
      <c r="AA34467" s="109"/>
      <c r="AC34467" s="109"/>
    </row>
    <row r="34468" spans="19:29" x14ac:dyDescent="0.25">
      <c r="S34468" s="108"/>
      <c r="U34468" s="108"/>
      <c r="W34468" s="108"/>
      <c r="Y34468" s="108"/>
      <c r="AA34468" s="108"/>
      <c r="AC34468" s="108"/>
    </row>
    <row r="34469" spans="19:29" x14ac:dyDescent="0.25">
      <c r="S34469" s="108"/>
      <c r="U34469" s="108"/>
      <c r="W34469" s="108"/>
      <c r="Y34469" s="108"/>
      <c r="AA34469" s="108"/>
      <c r="AC34469" s="108"/>
    </row>
    <row r="34470" spans="19:29" x14ac:dyDescent="0.25">
      <c r="S34470" s="109"/>
      <c r="U34470" s="109"/>
      <c r="W34470" s="109"/>
      <c r="Y34470" s="109"/>
      <c r="AA34470" s="109"/>
      <c r="AC34470" s="109"/>
    </row>
    <row r="34471" spans="19:29" x14ac:dyDescent="0.25">
      <c r="S34471" s="108"/>
      <c r="U34471" s="108"/>
      <c r="W34471" s="108"/>
      <c r="Y34471" s="108"/>
      <c r="AA34471" s="108"/>
      <c r="AC34471" s="108"/>
    </row>
    <row r="34472" spans="19:29" x14ac:dyDescent="0.25">
      <c r="S34472" s="109"/>
      <c r="U34472" s="109"/>
      <c r="W34472" s="109"/>
      <c r="Y34472" s="109"/>
      <c r="AA34472" s="109"/>
      <c r="AC34472" s="109"/>
    </row>
    <row r="34473" spans="19:29" x14ac:dyDescent="0.25">
      <c r="S34473" s="108"/>
      <c r="U34473" s="108"/>
      <c r="W34473" s="108"/>
      <c r="Y34473" s="108"/>
      <c r="AA34473" s="108"/>
      <c r="AC34473" s="108"/>
    </row>
    <row r="34474" spans="19:29" x14ac:dyDescent="0.25">
      <c r="S34474" s="108"/>
      <c r="U34474" s="108"/>
      <c r="W34474" s="108"/>
      <c r="Y34474" s="108"/>
      <c r="AA34474" s="108"/>
      <c r="AC34474" s="108"/>
    </row>
    <row r="34475" spans="19:29" x14ac:dyDescent="0.25">
      <c r="S34475" s="108"/>
      <c r="U34475" s="108"/>
      <c r="W34475" s="108"/>
      <c r="Y34475" s="108"/>
      <c r="AA34475" s="108"/>
      <c r="AC34475" s="108"/>
    </row>
    <row r="34476" spans="19:29" x14ac:dyDescent="0.25">
      <c r="S34476" s="110"/>
      <c r="U34476" s="110"/>
      <c r="W34476" s="110"/>
      <c r="Y34476" s="110"/>
      <c r="AA34476" s="110"/>
      <c r="AC34476" s="110"/>
    </row>
    <row r="34477" spans="19:29" x14ac:dyDescent="0.25">
      <c r="S34477" s="110"/>
      <c r="U34477" s="110"/>
      <c r="W34477" s="110"/>
      <c r="Y34477" s="110"/>
      <c r="AA34477" s="110"/>
      <c r="AC34477" s="110"/>
    </row>
    <row r="34478" spans="19:29" x14ac:dyDescent="0.25">
      <c r="S34478" s="110"/>
      <c r="U34478" s="110"/>
      <c r="W34478" s="110"/>
      <c r="Y34478" s="110"/>
      <c r="AA34478" s="110"/>
      <c r="AC34478" s="110"/>
    </row>
    <row r="34479" spans="19:29" x14ac:dyDescent="0.25">
      <c r="S34479" s="110"/>
      <c r="U34479" s="110"/>
      <c r="W34479" s="110"/>
      <c r="Y34479" s="110"/>
      <c r="AA34479" s="110"/>
      <c r="AC34479" s="110"/>
    </row>
    <row r="34480" spans="19:29" x14ac:dyDescent="0.25">
      <c r="S34480" s="111"/>
      <c r="U34480" s="111"/>
      <c r="W34480" s="111"/>
      <c r="Y34480" s="111"/>
      <c r="AA34480" s="111"/>
      <c r="AC34480" s="111"/>
    </row>
    <row r="34481" spans="19:29" x14ac:dyDescent="0.25">
      <c r="S34481" s="107"/>
      <c r="U34481" s="107"/>
      <c r="W34481" s="107"/>
      <c r="Y34481" s="107"/>
      <c r="AA34481" s="107"/>
      <c r="AC34481" s="107"/>
    </row>
    <row r="34482" spans="19:29" x14ac:dyDescent="0.25">
      <c r="S34482" s="108"/>
      <c r="U34482" s="108"/>
      <c r="W34482" s="108"/>
      <c r="Y34482" s="108"/>
      <c r="AA34482" s="108"/>
      <c r="AC34482" s="108"/>
    </row>
    <row r="34483" spans="19:29" x14ac:dyDescent="0.25">
      <c r="S34483" s="108"/>
      <c r="U34483" s="108"/>
      <c r="W34483" s="108"/>
      <c r="Y34483" s="108"/>
      <c r="AA34483" s="108"/>
      <c r="AC34483" s="108"/>
    </row>
    <row r="34484" spans="19:29" x14ac:dyDescent="0.25">
      <c r="S34484" s="109"/>
      <c r="U34484" s="109"/>
      <c r="W34484" s="109"/>
      <c r="Y34484" s="109"/>
      <c r="AA34484" s="109"/>
      <c r="AC34484" s="109"/>
    </row>
    <row r="34485" spans="19:29" x14ac:dyDescent="0.25">
      <c r="S34485" s="108"/>
      <c r="U34485" s="108"/>
      <c r="W34485" s="108"/>
      <c r="Y34485" s="108"/>
      <c r="AA34485" s="108"/>
      <c r="AC34485" s="108"/>
    </row>
    <row r="34486" spans="19:29" x14ac:dyDescent="0.25">
      <c r="S34486" s="108"/>
      <c r="U34486" s="108"/>
      <c r="W34486" s="108"/>
      <c r="Y34486" s="108"/>
      <c r="AA34486" s="108"/>
      <c r="AC34486" s="108"/>
    </row>
    <row r="34487" spans="19:29" x14ac:dyDescent="0.25">
      <c r="S34487" s="109"/>
      <c r="U34487" s="109"/>
      <c r="W34487" s="109"/>
      <c r="Y34487" s="109"/>
      <c r="AA34487" s="109"/>
      <c r="AC34487" s="109"/>
    </row>
    <row r="34488" spans="19:29" x14ac:dyDescent="0.25">
      <c r="S34488" s="108"/>
      <c r="U34488" s="108"/>
      <c r="W34488" s="108"/>
      <c r="Y34488" s="108"/>
      <c r="AA34488" s="108"/>
      <c r="AC34488" s="108"/>
    </row>
    <row r="34489" spans="19:29" x14ac:dyDescent="0.25">
      <c r="S34489" s="109"/>
      <c r="U34489" s="109"/>
      <c r="W34489" s="109"/>
      <c r="Y34489" s="109"/>
      <c r="AA34489" s="109"/>
      <c r="AC34489" s="109"/>
    </row>
    <row r="34490" spans="19:29" x14ac:dyDescent="0.25">
      <c r="S34490" s="108"/>
      <c r="U34490" s="108"/>
      <c r="W34490" s="108"/>
      <c r="Y34490" s="108"/>
      <c r="AA34490" s="108"/>
      <c r="AC34490" s="108"/>
    </row>
    <row r="34491" spans="19:29" x14ac:dyDescent="0.25">
      <c r="S34491" s="108"/>
      <c r="U34491" s="108"/>
      <c r="W34491" s="108"/>
      <c r="Y34491" s="108"/>
      <c r="AA34491" s="108"/>
      <c r="AC34491" s="108"/>
    </row>
    <row r="34492" spans="19:29" x14ac:dyDescent="0.25">
      <c r="S34492" s="108"/>
      <c r="U34492" s="108"/>
      <c r="W34492" s="108"/>
      <c r="Y34492" s="108"/>
      <c r="AA34492" s="108"/>
      <c r="AC34492" s="108"/>
    </row>
    <row r="34493" spans="19:29" x14ac:dyDescent="0.25">
      <c r="S34493" s="110"/>
      <c r="U34493" s="110"/>
      <c r="W34493" s="110"/>
      <c r="Y34493" s="110"/>
      <c r="AA34493" s="110"/>
      <c r="AC34493" s="110"/>
    </row>
    <row r="34494" spans="19:29" x14ac:dyDescent="0.25">
      <c r="S34494" s="110"/>
      <c r="U34494" s="110"/>
      <c r="W34494" s="110"/>
      <c r="Y34494" s="110"/>
      <c r="AA34494" s="110"/>
      <c r="AC34494" s="110"/>
    </row>
    <row r="34495" spans="19:29" x14ac:dyDescent="0.25">
      <c r="S34495" s="110"/>
      <c r="U34495" s="110"/>
      <c r="W34495" s="110"/>
      <c r="Y34495" s="110"/>
      <c r="AA34495" s="110"/>
      <c r="AC34495" s="110"/>
    </row>
    <row r="34496" spans="19:29" x14ac:dyDescent="0.25">
      <c r="S34496" s="110"/>
      <c r="U34496" s="110"/>
      <c r="W34496" s="110"/>
      <c r="Y34496" s="110"/>
      <c r="AA34496" s="110"/>
      <c r="AC34496" s="110"/>
    </row>
    <row r="34497" spans="19:29" x14ac:dyDescent="0.25">
      <c r="S34497" s="111"/>
      <c r="U34497" s="111"/>
      <c r="W34497" s="111"/>
      <c r="Y34497" s="111"/>
      <c r="AA34497" s="111"/>
      <c r="AC34497" s="111"/>
    </row>
    <row r="34498" spans="19:29" x14ac:dyDescent="0.25">
      <c r="S34498" s="107"/>
      <c r="U34498" s="107"/>
      <c r="W34498" s="107"/>
      <c r="Y34498" s="107"/>
      <c r="AA34498" s="107"/>
      <c r="AC34498" s="107"/>
    </row>
    <row r="34499" spans="19:29" x14ac:dyDescent="0.25">
      <c r="S34499" s="108"/>
      <c r="U34499" s="108"/>
      <c r="W34499" s="108"/>
      <c r="Y34499" s="108"/>
      <c r="AA34499" s="108"/>
      <c r="AC34499" s="108"/>
    </row>
    <row r="34500" spans="19:29" x14ac:dyDescent="0.25">
      <c r="S34500" s="108"/>
      <c r="U34500" s="108"/>
      <c r="W34500" s="108"/>
      <c r="Y34500" s="108"/>
      <c r="AA34500" s="108"/>
      <c r="AC34500" s="108"/>
    </row>
    <row r="34501" spans="19:29" x14ac:dyDescent="0.25">
      <c r="S34501" s="109"/>
      <c r="U34501" s="109"/>
      <c r="W34501" s="109"/>
      <c r="Y34501" s="109"/>
      <c r="AA34501" s="109"/>
      <c r="AC34501" s="109"/>
    </row>
    <row r="34502" spans="19:29" x14ac:dyDescent="0.25">
      <c r="S34502" s="108"/>
      <c r="U34502" s="108"/>
      <c r="W34502" s="108"/>
      <c r="Y34502" s="108"/>
      <c r="AA34502" s="108"/>
      <c r="AC34502" s="108"/>
    </row>
    <row r="34503" spans="19:29" x14ac:dyDescent="0.25">
      <c r="S34503" s="108"/>
      <c r="U34503" s="108"/>
      <c r="W34503" s="108"/>
      <c r="Y34503" s="108"/>
      <c r="AA34503" s="108"/>
      <c r="AC34503" s="108"/>
    </row>
    <row r="34504" spans="19:29" x14ac:dyDescent="0.25">
      <c r="S34504" s="109"/>
      <c r="U34504" s="109"/>
      <c r="W34504" s="109"/>
      <c r="Y34504" s="109"/>
      <c r="AA34504" s="109"/>
      <c r="AC34504" s="109"/>
    </row>
    <row r="34505" spans="19:29" x14ac:dyDescent="0.25">
      <c r="S34505" s="108"/>
      <c r="U34505" s="108"/>
      <c r="W34505" s="108"/>
      <c r="Y34505" s="108"/>
      <c r="AA34505" s="108"/>
      <c r="AC34505" s="108"/>
    </row>
    <row r="34506" spans="19:29" x14ac:dyDescent="0.25">
      <c r="S34506" s="109"/>
      <c r="U34506" s="109"/>
      <c r="W34506" s="109"/>
      <c r="Y34506" s="109"/>
      <c r="AA34506" s="109"/>
      <c r="AC34506" s="109"/>
    </row>
    <row r="34507" spans="19:29" x14ac:dyDescent="0.25">
      <c r="S34507" s="108"/>
      <c r="U34507" s="108"/>
      <c r="W34507" s="108"/>
      <c r="Y34507" s="108"/>
      <c r="AA34507" s="108"/>
      <c r="AC34507" s="108"/>
    </row>
    <row r="34508" spans="19:29" x14ac:dyDescent="0.25">
      <c r="S34508" s="108"/>
      <c r="U34508" s="108"/>
      <c r="W34508" s="108"/>
      <c r="Y34508" s="108"/>
      <c r="AA34508" s="108"/>
      <c r="AC34508" s="108"/>
    </row>
    <row r="34509" spans="19:29" x14ac:dyDescent="0.25">
      <c r="S34509" s="108"/>
      <c r="U34509" s="108"/>
      <c r="W34509" s="108"/>
      <c r="Y34509" s="108"/>
      <c r="AA34509" s="108"/>
      <c r="AC34509" s="108"/>
    </row>
    <row r="34510" spans="19:29" x14ac:dyDescent="0.25">
      <c r="S34510" s="110"/>
      <c r="U34510" s="110"/>
      <c r="W34510" s="110"/>
      <c r="Y34510" s="110"/>
      <c r="AA34510" s="110"/>
      <c r="AC34510" s="110"/>
    </row>
    <row r="34511" spans="19:29" x14ac:dyDescent="0.25">
      <c r="S34511" s="110"/>
      <c r="U34511" s="110"/>
      <c r="W34511" s="110"/>
      <c r="Y34511" s="110"/>
      <c r="AA34511" s="110"/>
      <c r="AC34511" s="110"/>
    </row>
    <row r="34512" spans="19:29" x14ac:dyDescent="0.25">
      <c r="S34512" s="110"/>
      <c r="U34512" s="110"/>
      <c r="W34512" s="110"/>
      <c r="Y34512" s="110"/>
      <c r="AA34512" s="110"/>
      <c r="AC34512" s="110"/>
    </row>
    <row r="34513" spans="19:29" x14ac:dyDescent="0.25">
      <c r="S34513" s="110"/>
      <c r="U34513" s="110"/>
      <c r="W34513" s="110"/>
      <c r="Y34513" s="110"/>
      <c r="AA34513" s="110"/>
      <c r="AC34513" s="110"/>
    </row>
    <row r="34514" spans="19:29" x14ac:dyDescent="0.25">
      <c r="S34514" s="111"/>
      <c r="U34514" s="111"/>
      <c r="W34514" s="111"/>
      <c r="Y34514" s="111"/>
      <c r="AA34514" s="111"/>
      <c r="AC34514" s="111"/>
    </row>
    <row r="34515" spans="19:29" x14ac:dyDescent="0.25">
      <c r="S34515" s="107"/>
      <c r="U34515" s="107"/>
      <c r="W34515" s="107"/>
      <c r="Y34515" s="107"/>
      <c r="AA34515" s="107"/>
      <c r="AC34515" s="107"/>
    </row>
    <row r="34516" spans="19:29" x14ac:dyDescent="0.25">
      <c r="S34516" s="108"/>
      <c r="U34516" s="108"/>
      <c r="W34516" s="108"/>
      <c r="Y34516" s="108"/>
      <c r="AA34516" s="108"/>
      <c r="AC34516" s="108"/>
    </row>
    <row r="34517" spans="19:29" x14ac:dyDescent="0.25">
      <c r="S34517" s="108"/>
      <c r="U34517" s="108"/>
      <c r="W34517" s="108"/>
      <c r="Y34517" s="108"/>
      <c r="AA34517" s="108"/>
      <c r="AC34517" s="108"/>
    </row>
    <row r="34518" spans="19:29" x14ac:dyDescent="0.25">
      <c r="S34518" s="109"/>
      <c r="U34518" s="109"/>
      <c r="W34518" s="109"/>
      <c r="Y34518" s="109"/>
      <c r="AA34518" s="109"/>
      <c r="AC34518" s="109"/>
    </row>
    <row r="34519" spans="19:29" x14ac:dyDescent="0.25">
      <c r="S34519" s="108"/>
      <c r="U34519" s="108"/>
      <c r="W34519" s="108"/>
      <c r="Y34519" s="108"/>
      <c r="AA34519" s="108"/>
      <c r="AC34519" s="108"/>
    </row>
    <row r="34520" spans="19:29" x14ac:dyDescent="0.25">
      <c r="S34520" s="108"/>
      <c r="U34520" s="108"/>
      <c r="W34520" s="108"/>
      <c r="Y34520" s="108"/>
      <c r="AA34520" s="108"/>
      <c r="AC34520" s="108"/>
    </row>
    <row r="34521" spans="19:29" x14ac:dyDescent="0.25">
      <c r="S34521" s="109"/>
      <c r="U34521" s="109"/>
      <c r="W34521" s="109"/>
      <c r="Y34521" s="109"/>
      <c r="AA34521" s="109"/>
      <c r="AC34521" s="109"/>
    </row>
    <row r="34522" spans="19:29" x14ac:dyDescent="0.25">
      <c r="S34522" s="108"/>
      <c r="U34522" s="108"/>
      <c r="W34522" s="108"/>
      <c r="Y34522" s="108"/>
      <c r="AA34522" s="108"/>
      <c r="AC34522" s="108"/>
    </row>
    <row r="34523" spans="19:29" x14ac:dyDescent="0.25">
      <c r="S34523" s="109"/>
      <c r="U34523" s="109"/>
      <c r="W34523" s="109"/>
      <c r="Y34523" s="109"/>
      <c r="AA34523" s="109"/>
      <c r="AC34523" s="109"/>
    </row>
    <row r="34524" spans="19:29" x14ac:dyDescent="0.25">
      <c r="S34524" s="108"/>
      <c r="U34524" s="108"/>
      <c r="W34524" s="108"/>
      <c r="Y34524" s="108"/>
      <c r="AA34524" s="108"/>
      <c r="AC34524" s="108"/>
    </row>
    <row r="34525" spans="19:29" x14ac:dyDescent="0.25">
      <c r="S34525" s="108"/>
      <c r="U34525" s="108"/>
      <c r="W34525" s="108"/>
      <c r="Y34525" s="108"/>
      <c r="AA34525" s="108"/>
      <c r="AC34525" s="108"/>
    </row>
    <row r="34526" spans="19:29" x14ac:dyDescent="0.25">
      <c r="S34526" s="108"/>
      <c r="U34526" s="108"/>
      <c r="W34526" s="108"/>
      <c r="Y34526" s="108"/>
      <c r="AA34526" s="108"/>
      <c r="AC34526" s="108"/>
    </row>
    <row r="34527" spans="19:29" x14ac:dyDescent="0.25">
      <c r="S34527" s="110"/>
      <c r="U34527" s="110"/>
      <c r="W34527" s="110"/>
      <c r="Y34527" s="110"/>
      <c r="AA34527" s="110"/>
      <c r="AC34527" s="110"/>
    </row>
    <row r="34528" spans="19:29" x14ac:dyDescent="0.25">
      <c r="S34528" s="110"/>
      <c r="U34528" s="110"/>
      <c r="W34528" s="110"/>
      <c r="Y34528" s="110"/>
      <c r="AA34528" s="110"/>
      <c r="AC34528" s="110"/>
    </row>
    <row r="34529" spans="19:29" x14ac:dyDescent="0.25">
      <c r="S34529" s="110"/>
      <c r="U34529" s="110"/>
      <c r="W34529" s="110"/>
      <c r="Y34529" s="110"/>
      <c r="AA34529" s="110"/>
      <c r="AC34529" s="110"/>
    </row>
    <row r="34530" spans="19:29" x14ac:dyDescent="0.25">
      <c r="S34530" s="110"/>
      <c r="U34530" s="110"/>
      <c r="W34530" s="110"/>
      <c r="Y34530" s="110"/>
      <c r="AA34530" s="110"/>
      <c r="AC34530" s="110"/>
    </row>
    <row r="34531" spans="19:29" x14ac:dyDescent="0.25">
      <c r="S34531" s="111"/>
      <c r="U34531" s="111"/>
      <c r="W34531" s="111"/>
      <c r="Y34531" s="111"/>
      <c r="AA34531" s="111"/>
      <c r="AC34531" s="111"/>
    </row>
    <row r="34532" spans="19:29" x14ac:dyDescent="0.25">
      <c r="S34532" s="107"/>
      <c r="U34532" s="107"/>
      <c r="W34532" s="107"/>
      <c r="Y34532" s="107"/>
      <c r="AA34532" s="107"/>
      <c r="AC34532" s="107"/>
    </row>
    <row r="34533" spans="19:29" x14ac:dyDescent="0.25">
      <c r="S34533" s="108"/>
      <c r="U34533" s="108"/>
      <c r="W34533" s="108"/>
      <c r="Y34533" s="108"/>
      <c r="AA34533" s="108"/>
      <c r="AC34533" s="108"/>
    </row>
    <row r="34534" spans="19:29" x14ac:dyDescent="0.25">
      <c r="S34534" s="108"/>
      <c r="U34534" s="108"/>
      <c r="W34534" s="108"/>
      <c r="Y34534" s="108"/>
      <c r="AA34534" s="108"/>
      <c r="AC34534" s="108"/>
    </row>
    <row r="34535" spans="19:29" x14ac:dyDescent="0.25">
      <c r="S34535" s="109"/>
      <c r="U34535" s="109"/>
      <c r="W34535" s="109"/>
      <c r="Y34535" s="109"/>
      <c r="AA34535" s="109"/>
      <c r="AC34535" s="109"/>
    </row>
    <row r="34536" spans="19:29" x14ac:dyDescent="0.25">
      <c r="S34536" s="108"/>
      <c r="U34536" s="108"/>
      <c r="W34536" s="108"/>
      <c r="Y34536" s="108"/>
      <c r="AA34536" s="108"/>
      <c r="AC34536" s="108"/>
    </row>
    <row r="34537" spans="19:29" x14ac:dyDescent="0.25">
      <c r="S34537" s="108"/>
      <c r="U34537" s="108"/>
      <c r="W34537" s="108"/>
      <c r="Y34537" s="108"/>
      <c r="AA34537" s="108"/>
      <c r="AC34537" s="108"/>
    </row>
    <row r="34538" spans="19:29" x14ac:dyDescent="0.25">
      <c r="S34538" s="109"/>
      <c r="U34538" s="109"/>
      <c r="W34538" s="109"/>
      <c r="Y34538" s="109"/>
      <c r="AA34538" s="109"/>
      <c r="AC34538" s="109"/>
    </row>
    <row r="34539" spans="19:29" x14ac:dyDescent="0.25">
      <c r="S34539" s="108"/>
      <c r="U34539" s="108"/>
      <c r="W34539" s="108"/>
      <c r="Y34539" s="108"/>
      <c r="AA34539" s="108"/>
      <c r="AC34539" s="108"/>
    </row>
    <row r="34540" spans="19:29" x14ac:dyDescent="0.25">
      <c r="S34540" s="109"/>
      <c r="U34540" s="109"/>
      <c r="W34540" s="109"/>
      <c r="Y34540" s="109"/>
      <c r="AA34540" s="109"/>
      <c r="AC34540" s="109"/>
    </row>
    <row r="34541" spans="19:29" x14ac:dyDescent="0.25">
      <c r="S34541" s="108"/>
      <c r="U34541" s="108"/>
      <c r="W34541" s="108"/>
      <c r="Y34541" s="108"/>
      <c r="AA34541" s="108"/>
      <c r="AC34541" s="108"/>
    </row>
    <row r="34542" spans="19:29" x14ac:dyDescent="0.25">
      <c r="S34542" s="108"/>
      <c r="U34542" s="108"/>
      <c r="W34542" s="108"/>
      <c r="Y34542" s="108"/>
      <c r="AA34542" s="108"/>
      <c r="AC34542" s="108"/>
    </row>
    <row r="34543" spans="19:29" x14ac:dyDescent="0.25">
      <c r="S34543" s="108"/>
      <c r="U34543" s="108"/>
      <c r="W34543" s="108"/>
      <c r="Y34543" s="108"/>
      <c r="AA34543" s="108"/>
      <c r="AC34543" s="108"/>
    </row>
    <row r="34544" spans="19:29" x14ac:dyDescent="0.25">
      <c r="S34544" s="110"/>
      <c r="U34544" s="110"/>
      <c r="W34544" s="110"/>
      <c r="Y34544" s="110"/>
      <c r="AA34544" s="110"/>
      <c r="AC34544" s="110"/>
    </row>
    <row r="34545" spans="19:29" x14ac:dyDescent="0.25">
      <c r="S34545" s="110"/>
      <c r="U34545" s="110"/>
      <c r="W34545" s="110"/>
      <c r="Y34545" s="110"/>
      <c r="AA34545" s="110"/>
      <c r="AC34545" s="110"/>
    </row>
    <row r="34546" spans="19:29" x14ac:dyDescent="0.25">
      <c r="S34546" s="110"/>
      <c r="U34546" s="110"/>
      <c r="W34546" s="110"/>
      <c r="Y34546" s="110"/>
      <c r="AA34546" s="110"/>
      <c r="AC34546" s="110"/>
    </row>
    <row r="34547" spans="19:29" x14ac:dyDescent="0.25">
      <c r="S34547" s="110"/>
      <c r="U34547" s="110"/>
      <c r="W34547" s="110"/>
      <c r="Y34547" s="110"/>
      <c r="AA34547" s="110"/>
      <c r="AC34547" s="110"/>
    </row>
    <row r="34548" spans="19:29" x14ac:dyDescent="0.25">
      <c r="S34548" s="111"/>
      <c r="U34548" s="111"/>
      <c r="W34548" s="111"/>
      <c r="Y34548" s="111"/>
      <c r="AA34548" s="111"/>
      <c r="AC34548" s="111"/>
    </row>
    <row r="34549" spans="19:29" x14ac:dyDescent="0.25">
      <c r="S34549" s="107"/>
      <c r="U34549" s="107"/>
      <c r="W34549" s="107"/>
      <c r="Y34549" s="107"/>
      <c r="AA34549" s="107"/>
      <c r="AC34549" s="107"/>
    </row>
    <row r="34550" spans="19:29" x14ac:dyDescent="0.25">
      <c r="S34550" s="108"/>
      <c r="U34550" s="108"/>
      <c r="W34550" s="108"/>
      <c r="Y34550" s="108"/>
      <c r="AA34550" s="108"/>
      <c r="AC34550" s="108"/>
    </row>
    <row r="34551" spans="19:29" x14ac:dyDescent="0.25">
      <c r="S34551" s="108"/>
      <c r="U34551" s="108"/>
      <c r="W34551" s="108"/>
      <c r="Y34551" s="108"/>
      <c r="AA34551" s="108"/>
      <c r="AC34551" s="108"/>
    </row>
    <row r="34552" spans="19:29" x14ac:dyDescent="0.25">
      <c r="S34552" s="109"/>
      <c r="U34552" s="109"/>
      <c r="W34552" s="109"/>
      <c r="Y34552" s="109"/>
      <c r="AA34552" s="109"/>
      <c r="AC34552" s="109"/>
    </row>
    <row r="34553" spans="19:29" x14ac:dyDescent="0.25">
      <c r="S34553" s="108"/>
      <c r="U34553" s="108"/>
      <c r="W34553" s="108"/>
      <c r="Y34553" s="108"/>
      <c r="AA34553" s="108"/>
      <c r="AC34553" s="108"/>
    </row>
    <row r="34554" spans="19:29" x14ac:dyDescent="0.25">
      <c r="S34554" s="108"/>
      <c r="U34554" s="108"/>
      <c r="W34554" s="108"/>
      <c r="Y34554" s="108"/>
      <c r="AA34554" s="108"/>
      <c r="AC34554" s="108"/>
    </row>
    <row r="34555" spans="19:29" x14ac:dyDescent="0.25">
      <c r="S34555" s="109"/>
      <c r="U34555" s="109"/>
      <c r="W34555" s="109"/>
      <c r="Y34555" s="109"/>
      <c r="AA34555" s="109"/>
      <c r="AC34555" s="109"/>
    </row>
    <row r="34556" spans="19:29" x14ac:dyDescent="0.25">
      <c r="S34556" s="108"/>
      <c r="U34556" s="108"/>
      <c r="W34556" s="108"/>
      <c r="Y34556" s="108"/>
      <c r="AA34556" s="108"/>
      <c r="AC34556" s="108"/>
    </row>
    <row r="34557" spans="19:29" x14ac:dyDescent="0.25">
      <c r="S34557" s="109"/>
      <c r="U34557" s="109"/>
      <c r="W34557" s="109"/>
      <c r="Y34557" s="109"/>
      <c r="AA34557" s="109"/>
      <c r="AC34557" s="109"/>
    </row>
    <row r="34558" spans="19:29" x14ac:dyDescent="0.25">
      <c r="S34558" s="108"/>
      <c r="U34558" s="108"/>
      <c r="W34558" s="108"/>
      <c r="Y34558" s="108"/>
      <c r="AA34558" s="108"/>
      <c r="AC34558" s="108"/>
    </row>
    <row r="34559" spans="19:29" x14ac:dyDescent="0.25">
      <c r="S34559" s="108"/>
      <c r="U34559" s="108"/>
      <c r="W34559" s="108"/>
      <c r="Y34559" s="108"/>
      <c r="AA34559" s="108"/>
      <c r="AC34559" s="108"/>
    </row>
    <row r="34560" spans="19:29" x14ac:dyDescent="0.25">
      <c r="S34560" s="108"/>
      <c r="U34560" s="108"/>
      <c r="W34560" s="108"/>
      <c r="Y34560" s="108"/>
      <c r="AA34560" s="108"/>
      <c r="AC34560" s="108"/>
    </row>
    <row r="34561" spans="19:29" x14ac:dyDescent="0.25">
      <c r="S34561" s="110"/>
      <c r="U34561" s="110"/>
      <c r="W34561" s="110"/>
      <c r="Y34561" s="110"/>
      <c r="AA34561" s="110"/>
      <c r="AC34561" s="110"/>
    </row>
    <row r="34562" spans="19:29" x14ac:dyDescent="0.25">
      <c r="S34562" s="110"/>
      <c r="U34562" s="110"/>
      <c r="W34562" s="110"/>
      <c r="Y34562" s="110"/>
      <c r="AA34562" s="110"/>
      <c r="AC34562" s="110"/>
    </row>
    <row r="34563" spans="19:29" x14ac:dyDescent="0.25">
      <c r="S34563" s="110"/>
      <c r="U34563" s="110"/>
      <c r="W34563" s="110"/>
      <c r="Y34563" s="110"/>
      <c r="AA34563" s="110"/>
      <c r="AC34563" s="110"/>
    </row>
    <row r="34564" spans="19:29" x14ac:dyDescent="0.25">
      <c r="S34564" s="110"/>
      <c r="U34564" s="110"/>
      <c r="W34564" s="110"/>
      <c r="Y34564" s="110"/>
      <c r="AA34564" s="110"/>
      <c r="AC34564" s="110"/>
    </row>
    <row r="34565" spans="19:29" x14ac:dyDescent="0.25">
      <c r="S34565" s="111"/>
      <c r="U34565" s="111"/>
      <c r="W34565" s="111"/>
      <c r="Y34565" s="111"/>
      <c r="AA34565" s="111"/>
      <c r="AC34565" s="111"/>
    </row>
    <row r="34566" spans="19:29" x14ac:dyDescent="0.25">
      <c r="S34566" s="107"/>
      <c r="U34566" s="107"/>
      <c r="W34566" s="107"/>
      <c r="Y34566" s="107"/>
      <c r="AA34566" s="107"/>
      <c r="AC34566" s="107"/>
    </row>
    <row r="34567" spans="19:29" x14ac:dyDescent="0.25">
      <c r="S34567" s="108"/>
      <c r="U34567" s="108"/>
      <c r="W34567" s="108"/>
      <c r="Y34567" s="108"/>
      <c r="AA34567" s="108"/>
      <c r="AC34567" s="108"/>
    </row>
    <row r="34568" spans="19:29" x14ac:dyDescent="0.25">
      <c r="S34568" s="108"/>
      <c r="U34568" s="108"/>
      <c r="W34568" s="108"/>
      <c r="Y34568" s="108"/>
      <c r="AA34568" s="108"/>
      <c r="AC34568" s="108"/>
    </row>
    <row r="34569" spans="19:29" x14ac:dyDescent="0.25">
      <c r="S34569" s="109"/>
      <c r="U34569" s="109"/>
      <c r="W34569" s="109"/>
      <c r="Y34569" s="109"/>
      <c r="AA34569" s="109"/>
      <c r="AC34569" s="109"/>
    </row>
    <row r="34570" spans="19:29" x14ac:dyDescent="0.25">
      <c r="S34570" s="108"/>
      <c r="U34570" s="108"/>
      <c r="W34570" s="108"/>
      <c r="Y34570" s="108"/>
      <c r="AA34570" s="108"/>
      <c r="AC34570" s="108"/>
    </row>
    <row r="34571" spans="19:29" x14ac:dyDescent="0.25">
      <c r="S34571" s="108"/>
      <c r="U34571" s="108"/>
      <c r="W34571" s="108"/>
      <c r="Y34571" s="108"/>
      <c r="AA34571" s="108"/>
      <c r="AC34571" s="108"/>
    </row>
    <row r="34572" spans="19:29" x14ac:dyDescent="0.25">
      <c r="S34572" s="109"/>
      <c r="U34572" s="109"/>
      <c r="W34572" s="109"/>
      <c r="Y34572" s="109"/>
      <c r="AA34572" s="109"/>
      <c r="AC34572" s="109"/>
    </row>
    <row r="34573" spans="19:29" x14ac:dyDescent="0.25">
      <c r="S34573" s="108"/>
      <c r="U34573" s="108"/>
      <c r="W34573" s="108"/>
      <c r="Y34573" s="108"/>
      <c r="AA34573" s="108"/>
      <c r="AC34573" s="108"/>
    </row>
    <row r="34574" spans="19:29" x14ac:dyDescent="0.25">
      <c r="S34574" s="109"/>
      <c r="U34574" s="109"/>
      <c r="W34574" s="109"/>
      <c r="Y34574" s="109"/>
      <c r="AA34574" s="109"/>
      <c r="AC34574" s="109"/>
    </row>
    <row r="34575" spans="19:29" x14ac:dyDescent="0.25">
      <c r="S34575" s="108"/>
      <c r="U34575" s="108"/>
      <c r="W34575" s="108"/>
      <c r="Y34575" s="108"/>
      <c r="AA34575" s="108"/>
      <c r="AC34575" s="108"/>
    </row>
    <row r="34576" spans="19:29" x14ac:dyDescent="0.25">
      <c r="S34576" s="108"/>
      <c r="U34576" s="108"/>
      <c r="W34576" s="108"/>
      <c r="Y34576" s="108"/>
      <c r="AA34576" s="108"/>
      <c r="AC34576" s="108"/>
    </row>
    <row r="34577" spans="19:29" x14ac:dyDescent="0.25">
      <c r="S34577" s="108"/>
      <c r="U34577" s="108"/>
      <c r="W34577" s="108"/>
      <c r="Y34577" s="108"/>
      <c r="AA34577" s="108"/>
      <c r="AC34577" s="108"/>
    </row>
    <row r="34578" spans="19:29" x14ac:dyDescent="0.25">
      <c r="S34578" s="110"/>
      <c r="U34578" s="110"/>
      <c r="W34578" s="110"/>
      <c r="Y34578" s="110"/>
      <c r="AA34578" s="110"/>
      <c r="AC34578" s="110"/>
    </row>
    <row r="34579" spans="19:29" x14ac:dyDescent="0.25">
      <c r="S34579" s="110"/>
      <c r="U34579" s="110"/>
      <c r="W34579" s="110"/>
      <c r="Y34579" s="110"/>
      <c r="AA34579" s="110"/>
      <c r="AC34579" s="110"/>
    </row>
    <row r="34580" spans="19:29" x14ac:dyDescent="0.25">
      <c r="S34580" s="110"/>
      <c r="U34580" s="110"/>
      <c r="W34580" s="110"/>
      <c r="Y34580" s="110"/>
      <c r="AA34580" s="110"/>
      <c r="AC34580" s="110"/>
    </row>
    <row r="34581" spans="19:29" x14ac:dyDescent="0.25">
      <c r="S34581" s="110"/>
      <c r="U34581" s="110"/>
      <c r="W34581" s="110"/>
      <c r="Y34581" s="110"/>
      <c r="AA34581" s="110"/>
      <c r="AC34581" s="110"/>
    </row>
    <row r="34582" spans="19:29" x14ac:dyDescent="0.25">
      <c r="S34582" s="111"/>
      <c r="U34582" s="111"/>
      <c r="W34582" s="111"/>
      <c r="Y34582" s="111"/>
      <c r="AA34582" s="111"/>
      <c r="AC34582" s="111"/>
    </row>
    <row r="34583" spans="19:29" x14ac:dyDescent="0.25">
      <c r="S34583" s="107"/>
      <c r="U34583" s="107"/>
      <c r="W34583" s="107"/>
      <c r="Y34583" s="107"/>
      <c r="AA34583" s="107"/>
      <c r="AC34583" s="107"/>
    </row>
    <row r="34584" spans="19:29" x14ac:dyDescent="0.25">
      <c r="S34584" s="108"/>
      <c r="U34584" s="108"/>
      <c r="W34584" s="108"/>
      <c r="Y34584" s="108"/>
      <c r="AA34584" s="108"/>
      <c r="AC34584" s="108"/>
    </row>
    <row r="34585" spans="19:29" x14ac:dyDescent="0.25">
      <c r="S34585" s="108"/>
      <c r="U34585" s="108"/>
      <c r="W34585" s="108"/>
      <c r="Y34585" s="108"/>
      <c r="AA34585" s="108"/>
      <c r="AC34585" s="108"/>
    </row>
    <row r="34586" spans="19:29" x14ac:dyDescent="0.25">
      <c r="S34586" s="109"/>
      <c r="U34586" s="109"/>
      <c r="W34586" s="109"/>
      <c r="Y34586" s="109"/>
      <c r="AA34586" s="109"/>
      <c r="AC34586" s="109"/>
    </row>
    <row r="34587" spans="19:29" x14ac:dyDescent="0.25">
      <c r="S34587" s="108"/>
      <c r="U34587" s="108"/>
      <c r="W34587" s="108"/>
      <c r="Y34587" s="108"/>
      <c r="AA34587" s="108"/>
      <c r="AC34587" s="108"/>
    </row>
    <row r="34588" spans="19:29" x14ac:dyDescent="0.25">
      <c r="S34588" s="108"/>
      <c r="U34588" s="108"/>
      <c r="W34588" s="108"/>
      <c r="Y34588" s="108"/>
      <c r="AA34588" s="108"/>
      <c r="AC34588" s="108"/>
    </row>
    <row r="34589" spans="19:29" x14ac:dyDescent="0.25">
      <c r="S34589" s="109"/>
      <c r="U34589" s="109"/>
      <c r="W34589" s="109"/>
      <c r="Y34589" s="109"/>
      <c r="AA34589" s="109"/>
      <c r="AC34589" s="109"/>
    </row>
    <row r="34590" spans="19:29" x14ac:dyDescent="0.25">
      <c r="S34590" s="108"/>
      <c r="U34590" s="108"/>
      <c r="W34590" s="108"/>
      <c r="Y34590" s="108"/>
      <c r="AA34590" s="108"/>
      <c r="AC34590" s="108"/>
    </row>
    <row r="34591" spans="19:29" x14ac:dyDescent="0.25">
      <c r="S34591" s="109"/>
      <c r="U34591" s="109"/>
      <c r="W34591" s="109"/>
      <c r="Y34591" s="109"/>
      <c r="AA34591" s="109"/>
      <c r="AC34591" s="109"/>
    </row>
    <row r="34592" spans="19:29" x14ac:dyDescent="0.25">
      <c r="S34592" s="108"/>
      <c r="U34592" s="108"/>
      <c r="W34592" s="108"/>
      <c r="Y34592" s="108"/>
      <c r="AA34592" s="108"/>
      <c r="AC34592" s="108"/>
    </row>
    <row r="34593" spans="19:29" x14ac:dyDescent="0.25">
      <c r="S34593" s="108"/>
      <c r="U34593" s="108"/>
      <c r="W34593" s="108"/>
      <c r="Y34593" s="108"/>
      <c r="AA34593" s="108"/>
      <c r="AC34593" s="108"/>
    </row>
    <row r="34594" spans="19:29" x14ac:dyDescent="0.25">
      <c r="S34594" s="108"/>
      <c r="U34594" s="108"/>
      <c r="W34594" s="108"/>
      <c r="Y34594" s="108"/>
      <c r="AA34594" s="108"/>
      <c r="AC34594" s="108"/>
    </row>
    <row r="34595" spans="19:29" x14ac:dyDescent="0.25">
      <c r="S34595" s="110"/>
      <c r="U34595" s="110"/>
      <c r="W34595" s="110"/>
      <c r="Y34595" s="110"/>
      <c r="AA34595" s="110"/>
      <c r="AC34595" s="110"/>
    </row>
    <row r="34596" spans="19:29" x14ac:dyDescent="0.25">
      <c r="S34596" s="110"/>
      <c r="U34596" s="110"/>
      <c r="W34596" s="110"/>
      <c r="Y34596" s="110"/>
      <c r="AA34596" s="110"/>
      <c r="AC34596" s="110"/>
    </row>
    <row r="34597" spans="19:29" x14ac:dyDescent="0.25">
      <c r="S34597" s="110"/>
      <c r="U34597" s="110"/>
      <c r="W34597" s="110"/>
      <c r="Y34597" s="110"/>
      <c r="AA34597" s="110"/>
      <c r="AC34597" s="110"/>
    </row>
    <row r="34598" spans="19:29" x14ac:dyDescent="0.25">
      <c r="S34598" s="110"/>
      <c r="U34598" s="110"/>
      <c r="W34598" s="110"/>
      <c r="Y34598" s="110"/>
      <c r="AA34598" s="110"/>
      <c r="AC34598" s="110"/>
    </row>
    <row r="34599" spans="19:29" x14ac:dyDescent="0.25">
      <c r="S34599" s="111"/>
      <c r="U34599" s="111"/>
      <c r="W34599" s="111"/>
      <c r="Y34599" s="111"/>
      <c r="AA34599" s="111"/>
      <c r="AC34599" s="111"/>
    </row>
    <row r="34600" spans="19:29" x14ac:dyDescent="0.25">
      <c r="S34600" s="107"/>
      <c r="U34600" s="107"/>
      <c r="W34600" s="107"/>
      <c r="Y34600" s="107"/>
      <c r="AA34600" s="107"/>
      <c r="AC34600" s="107"/>
    </row>
    <row r="34601" spans="19:29" x14ac:dyDescent="0.25">
      <c r="S34601" s="108"/>
      <c r="U34601" s="108"/>
      <c r="W34601" s="108"/>
      <c r="Y34601" s="108"/>
      <c r="AA34601" s="108"/>
      <c r="AC34601" s="108"/>
    </row>
    <row r="34602" spans="19:29" x14ac:dyDescent="0.25">
      <c r="S34602" s="108"/>
      <c r="U34602" s="108"/>
      <c r="W34602" s="108"/>
      <c r="Y34602" s="108"/>
      <c r="AA34602" s="108"/>
      <c r="AC34602" s="108"/>
    </row>
    <row r="34603" spans="19:29" x14ac:dyDescent="0.25">
      <c r="S34603" s="109"/>
      <c r="U34603" s="109"/>
      <c r="W34603" s="109"/>
      <c r="Y34603" s="109"/>
      <c r="AA34603" s="109"/>
      <c r="AC34603" s="109"/>
    </row>
    <row r="34604" spans="19:29" x14ac:dyDescent="0.25">
      <c r="S34604" s="108"/>
      <c r="U34604" s="108"/>
      <c r="W34604" s="108"/>
      <c r="Y34604" s="108"/>
      <c r="AA34604" s="108"/>
      <c r="AC34604" s="108"/>
    </row>
    <row r="34605" spans="19:29" x14ac:dyDescent="0.25">
      <c r="S34605" s="108"/>
      <c r="U34605" s="108"/>
      <c r="W34605" s="108"/>
      <c r="Y34605" s="108"/>
      <c r="AA34605" s="108"/>
      <c r="AC34605" s="108"/>
    </row>
    <row r="34606" spans="19:29" x14ac:dyDescent="0.25">
      <c r="S34606" s="109"/>
      <c r="U34606" s="109"/>
      <c r="W34606" s="109"/>
      <c r="Y34606" s="109"/>
      <c r="AA34606" s="109"/>
      <c r="AC34606" s="109"/>
    </row>
    <row r="34607" spans="19:29" x14ac:dyDescent="0.25">
      <c r="S34607" s="108"/>
      <c r="U34607" s="108"/>
      <c r="W34607" s="108"/>
      <c r="Y34607" s="108"/>
      <c r="AA34607" s="108"/>
      <c r="AC34607" s="108"/>
    </row>
    <row r="34608" spans="19:29" x14ac:dyDescent="0.25">
      <c r="S34608" s="109"/>
      <c r="U34608" s="109"/>
      <c r="W34608" s="109"/>
      <c r="Y34608" s="109"/>
      <c r="AA34608" s="109"/>
      <c r="AC34608" s="109"/>
    </row>
    <row r="34609" spans="19:29" x14ac:dyDescent="0.25">
      <c r="S34609" s="108"/>
      <c r="U34609" s="108"/>
      <c r="W34609" s="108"/>
      <c r="Y34609" s="108"/>
      <c r="AA34609" s="108"/>
      <c r="AC34609" s="108"/>
    </row>
    <row r="34610" spans="19:29" x14ac:dyDescent="0.25">
      <c r="S34610" s="108"/>
      <c r="U34610" s="108"/>
      <c r="W34610" s="108"/>
      <c r="Y34610" s="108"/>
      <c r="AA34610" s="108"/>
      <c r="AC34610" s="108"/>
    </row>
    <row r="34611" spans="19:29" x14ac:dyDescent="0.25">
      <c r="S34611" s="108"/>
      <c r="U34611" s="108"/>
      <c r="W34611" s="108"/>
      <c r="Y34611" s="108"/>
      <c r="AA34611" s="108"/>
      <c r="AC34611" s="108"/>
    </row>
    <row r="34612" spans="19:29" x14ac:dyDescent="0.25">
      <c r="S34612" s="110"/>
      <c r="U34612" s="110"/>
      <c r="W34612" s="110"/>
      <c r="Y34612" s="110"/>
      <c r="AA34612" s="110"/>
      <c r="AC34612" s="110"/>
    </row>
    <row r="34613" spans="19:29" x14ac:dyDescent="0.25">
      <c r="S34613" s="110"/>
      <c r="U34613" s="110"/>
      <c r="W34613" s="110"/>
      <c r="Y34613" s="110"/>
      <c r="AA34613" s="110"/>
      <c r="AC34613" s="110"/>
    </row>
    <row r="34614" spans="19:29" x14ac:dyDescent="0.25">
      <c r="S34614" s="110"/>
      <c r="U34614" s="110"/>
      <c r="W34614" s="110"/>
      <c r="Y34614" s="110"/>
      <c r="AA34614" s="110"/>
      <c r="AC34614" s="110"/>
    </row>
    <row r="34615" spans="19:29" x14ac:dyDescent="0.25">
      <c r="S34615" s="110"/>
      <c r="U34615" s="110"/>
      <c r="W34615" s="110"/>
      <c r="Y34615" s="110"/>
      <c r="AA34615" s="110"/>
      <c r="AC34615" s="110"/>
    </row>
    <row r="34616" spans="19:29" x14ac:dyDescent="0.25">
      <c r="S34616" s="111"/>
      <c r="U34616" s="111"/>
      <c r="W34616" s="111"/>
      <c r="Y34616" s="111"/>
      <c r="AA34616" s="111"/>
      <c r="AC34616" s="111"/>
    </row>
    <row r="34617" spans="19:29" x14ac:dyDescent="0.25">
      <c r="S34617" s="107"/>
      <c r="U34617" s="107"/>
      <c r="W34617" s="107"/>
      <c r="Y34617" s="107"/>
      <c r="AA34617" s="107"/>
      <c r="AC34617" s="107"/>
    </row>
    <row r="34618" spans="19:29" x14ac:dyDescent="0.25">
      <c r="S34618" s="108"/>
      <c r="U34618" s="108"/>
      <c r="W34618" s="108"/>
      <c r="Y34618" s="108"/>
      <c r="AA34618" s="108"/>
      <c r="AC34618" s="108"/>
    </row>
    <row r="34619" spans="19:29" x14ac:dyDescent="0.25">
      <c r="S34619" s="108"/>
      <c r="U34619" s="108"/>
      <c r="W34619" s="108"/>
      <c r="Y34619" s="108"/>
      <c r="AA34619" s="108"/>
      <c r="AC34619" s="108"/>
    </row>
    <row r="34620" spans="19:29" x14ac:dyDescent="0.25">
      <c r="S34620" s="109"/>
      <c r="U34620" s="109"/>
      <c r="W34620" s="109"/>
      <c r="Y34620" s="109"/>
      <c r="AA34620" s="109"/>
      <c r="AC34620" s="109"/>
    </row>
    <row r="34621" spans="19:29" x14ac:dyDescent="0.25">
      <c r="S34621" s="108"/>
      <c r="U34621" s="108"/>
      <c r="W34621" s="108"/>
      <c r="Y34621" s="108"/>
      <c r="AA34621" s="108"/>
      <c r="AC34621" s="108"/>
    </row>
    <row r="34622" spans="19:29" x14ac:dyDescent="0.25">
      <c r="S34622" s="108"/>
      <c r="U34622" s="108"/>
      <c r="W34622" s="108"/>
      <c r="Y34622" s="108"/>
      <c r="AA34622" s="108"/>
      <c r="AC34622" s="108"/>
    </row>
    <row r="34623" spans="19:29" x14ac:dyDescent="0.25">
      <c r="S34623" s="109"/>
      <c r="U34623" s="109"/>
      <c r="W34623" s="109"/>
      <c r="Y34623" s="109"/>
      <c r="AA34623" s="109"/>
      <c r="AC34623" s="109"/>
    </row>
    <row r="34624" spans="19:29" x14ac:dyDescent="0.25">
      <c r="S34624" s="108"/>
      <c r="U34624" s="108"/>
      <c r="W34624" s="108"/>
      <c r="Y34624" s="108"/>
      <c r="AA34624" s="108"/>
      <c r="AC34624" s="108"/>
    </row>
    <row r="34625" spans="19:29" x14ac:dyDescent="0.25">
      <c r="S34625" s="109"/>
      <c r="U34625" s="109"/>
      <c r="W34625" s="109"/>
      <c r="Y34625" s="109"/>
      <c r="AA34625" s="109"/>
      <c r="AC34625" s="109"/>
    </row>
    <row r="34626" spans="19:29" x14ac:dyDescent="0.25">
      <c r="S34626" s="108"/>
      <c r="U34626" s="108"/>
      <c r="W34626" s="108"/>
      <c r="Y34626" s="108"/>
      <c r="AA34626" s="108"/>
      <c r="AC34626" s="108"/>
    </row>
    <row r="34627" spans="19:29" x14ac:dyDescent="0.25">
      <c r="S34627" s="108"/>
      <c r="U34627" s="108"/>
      <c r="W34627" s="108"/>
      <c r="Y34627" s="108"/>
      <c r="AA34627" s="108"/>
      <c r="AC34627" s="108"/>
    </row>
    <row r="34628" spans="19:29" x14ac:dyDescent="0.25">
      <c r="S34628" s="108"/>
      <c r="U34628" s="108"/>
      <c r="W34628" s="108"/>
      <c r="Y34628" s="108"/>
      <c r="AA34628" s="108"/>
      <c r="AC34628" s="108"/>
    </row>
    <row r="34629" spans="19:29" x14ac:dyDescent="0.25">
      <c r="S34629" s="110"/>
      <c r="U34629" s="110"/>
      <c r="W34629" s="110"/>
      <c r="Y34629" s="110"/>
      <c r="AA34629" s="110"/>
      <c r="AC34629" s="110"/>
    </row>
    <row r="34630" spans="19:29" x14ac:dyDescent="0.25">
      <c r="S34630" s="110"/>
      <c r="U34630" s="110"/>
      <c r="W34630" s="110"/>
      <c r="Y34630" s="110"/>
      <c r="AA34630" s="110"/>
      <c r="AC34630" s="110"/>
    </row>
    <row r="34631" spans="19:29" x14ac:dyDescent="0.25">
      <c r="S34631" s="110"/>
      <c r="U34631" s="110"/>
      <c r="W34631" s="110"/>
      <c r="Y34631" s="110"/>
      <c r="AA34631" s="110"/>
      <c r="AC34631" s="110"/>
    </row>
    <row r="34632" spans="19:29" x14ac:dyDescent="0.25">
      <c r="S34632" s="110"/>
      <c r="U34632" s="110"/>
      <c r="W34632" s="110"/>
      <c r="Y34632" s="110"/>
      <c r="AA34632" s="110"/>
      <c r="AC34632" s="110"/>
    </row>
    <row r="34633" spans="19:29" x14ac:dyDescent="0.25">
      <c r="S34633" s="111"/>
      <c r="U34633" s="111"/>
      <c r="W34633" s="111"/>
      <c r="Y34633" s="111"/>
      <c r="AA34633" s="111"/>
      <c r="AC34633" s="111"/>
    </row>
    <row r="34634" spans="19:29" x14ac:dyDescent="0.25">
      <c r="S34634" s="107"/>
      <c r="U34634" s="107"/>
      <c r="W34634" s="107"/>
      <c r="Y34634" s="107"/>
      <c r="AA34634" s="107"/>
      <c r="AC34634" s="107"/>
    </row>
    <row r="34635" spans="19:29" x14ac:dyDescent="0.25">
      <c r="S34635" s="108"/>
      <c r="U34635" s="108"/>
      <c r="W34635" s="108"/>
      <c r="Y34635" s="108"/>
      <c r="AA34635" s="108"/>
      <c r="AC34635" s="108"/>
    </row>
    <row r="34636" spans="19:29" x14ac:dyDescent="0.25">
      <c r="S34636" s="108"/>
      <c r="U34636" s="108"/>
      <c r="W34636" s="108"/>
      <c r="Y34636" s="108"/>
      <c r="AA34636" s="108"/>
      <c r="AC34636" s="108"/>
    </row>
    <row r="34637" spans="19:29" x14ac:dyDescent="0.25">
      <c r="S34637" s="109"/>
      <c r="U34637" s="109"/>
      <c r="W34637" s="109"/>
      <c r="Y34637" s="109"/>
      <c r="AA34637" s="109"/>
      <c r="AC34637" s="109"/>
    </row>
    <row r="34638" spans="19:29" x14ac:dyDescent="0.25">
      <c r="S34638" s="108"/>
      <c r="U34638" s="108"/>
      <c r="W34638" s="108"/>
      <c r="Y34638" s="108"/>
      <c r="AA34638" s="108"/>
      <c r="AC34638" s="108"/>
    </row>
    <row r="34639" spans="19:29" x14ac:dyDescent="0.25">
      <c r="S34639" s="108"/>
      <c r="U34639" s="108"/>
      <c r="W34639" s="108"/>
      <c r="Y34639" s="108"/>
      <c r="AA34639" s="108"/>
      <c r="AC34639" s="108"/>
    </row>
    <row r="34640" spans="19:29" x14ac:dyDescent="0.25">
      <c r="S34640" s="109"/>
      <c r="U34640" s="109"/>
      <c r="W34640" s="109"/>
      <c r="Y34640" s="109"/>
      <c r="AA34640" s="109"/>
      <c r="AC34640" s="109"/>
    </row>
    <row r="34641" spans="19:29" x14ac:dyDescent="0.25">
      <c r="S34641" s="108"/>
      <c r="U34641" s="108"/>
      <c r="W34641" s="108"/>
      <c r="Y34641" s="108"/>
      <c r="AA34641" s="108"/>
      <c r="AC34641" s="108"/>
    </row>
    <row r="34642" spans="19:29" x14ac:dyDescent="0.25">
      <c r="S34642" s="109"/>
      <c r="U34642" s="109"/>
      <c r="W34642" s="109"/>
      <c r="Y34642" s="109"/>
      <c r="AA34642" s="109"/>
      <c r="AC34642" s="109"/>
    </row>
    <row r="34643" spans="19:29" x14ac:dyDescent="0.25">
      <c r="S34643" s="108"/>
      <c r="U34643" s="108"/>
      <c r="W34643" s="108"/>
      <c r="Y34643" s="108"/>
      <c r="AA34643" s="108"/>
      <c r="AC34643" s="108"/>
    </row>
    <row r="34644" spans="19:29" x14ac:dyDescent="0.25">
      <c r="S34644" s="108"/>
      <c r="U34644" s="108"/>
      <c r="W34644" s="108"/>
      <c r="Y34644" s="108"/>
      <c r="AA34644" s="108"/>
      <c r="AC34644" s="108"/>
    </row>
    <row r="34645" spans="19:29" x14ac:dyDescent="0.25">
      <c r="S34645" s="108"/>
      <c r="U34645" s="108"/>
      <c r="W34645" s="108"/>
      <c r="Y34645" s="108"/>
      <c r="AA34645" s="108"/>
      <c r="AC34645" s="108"/>
    </row>
    <row r="34646" spans="19:29" x14ac:dyDescent="0.25">
      <c r="S34646" s="110"/>
      <c r="U34646" s="110"/>
      <c r="W34646" s="110"/>
      <c r="Y34646" s="110"/>
      <c r="AA34646" s="110"/>
      <c r="AC34646" s="110"/>
    </row>
    <row r="34647" spans="19:29" x14ac:dyDescent="0.25">
      <c r="S34647" s="110"/>
      <c r="U34647" s="110"/>
      <c r="W34647" s="110"/>
      <c r="Y34647" s="110"/>
      <c r="AA34647" s="110"/>
      <c r="AC34647" s="110"/>
    </row>
    <row r="34648" spans="19:29" x14ac:dyDescent="0.25">
      <c r="S34648" s="110"/>
      <c r="U34648" s="110"/>
      <c r="W34648" s="110"/>
      <c r="Y34648" s="110"/>
      <c r="AA34648" s="110"/>
      <c r="AC34648" s="110"/>
    </row>
    <row r="34649" spans="19:29" x14ac:dyDescent="0.25">
      <c r="S34649" s="110"/>
      <c r="U34649" s="110"/>
      <c r="W34649" s="110"/>
      <c r="Y34649" s="110"/>
      <c r="AA34649" s="110"/>
      <c r="AC34649" s="110"/>
    </row>
    <row r="34650" spans="19:29" x14ac:dyDescent="0.25">
      <c r="S34650" s="111"/>
      <c r="U34650" s="111"/>
      <c r="W34650" s="111"/>
      <c r="Y34650" s="111"/>
      <c r="AA34650" s="111"/>
      <c r="AC34650" s="111"/>
    </row>
    <row r="34651" spans="19:29" x14ac:dyDescent="0.25">
      <c r="S34651" s="107"/>
      <c r="U34651" s="107"/>
      <c r="W34651" s="107"/>
      <c r="Y34651" s="107"/>
      <c r="AA34651" s="107"/>
      <c r="AC34651" s="107"/>
    </row>
    <row r="34652" spans="19:29" x14ac:dyDescent="0.25">
      <c r="S34652" s="108"/>
      <c r="U34652" s="108"/>
      <c r="W34652" s="108"/>
      <c r="Y34652" s="108"/>
      <c r="AA34652" s="108"/>
      <c r="AC34652" s="108"/>
    </row>
    <row r="34653" spans="19:29" x14ac:dyDescent="0.25">
      <c r="S34653" s="108"/>
      <c r="U34653" s="108"/>
      <c r="W34653" s="108"/>
      <c r="Y34653" s="108"/>
      <c r="AA34653" s="108"/>
      <c r="AC34653" s="108"/>
    </row>
    <row r="34654" spans="19:29" x14ac:dyDescent="0.25">
      <c r="S34654" s="109"/>
      <c r="U34654" s="109"/>
      <c r="W34654" s="109"/>
      <c r="Y34654" s="109"/>
      <c r="AA34654" s="109"/>
      <c r="AC34654" s="109"/>
    </row>
    <row r="34655" spans="19:29" x14ac:dyDescent="0.25">
      <c r="S34655" s="108"/>
      <c r="U34655" s="108"/>
      <c r="W34655" s="108"/>
      <c r="Y34655" s="108"/>
      <c r="AA34655" s="108"/>
      <c r="AC34655" s="108"/>
    </row>
    <row r="34656" spans="19:29" x14ac:dyDescent="0.25">
      <c r="S34656" s="108"/>
      <c r="U34656" s="108"/>
      <c r="W34656" s="108"/>
      <c r="Y34656" s="108"/>
      <c r="AA34656" s="108"/>
      <c r="AC34656" s="108"/>
    </row>
    <row r="34657" spans="19:29" x14ac:dyDescent="0.25">
      <c r="S34657" s="109"/>
      <c r="U34657" s="109"/>
      <c r="W34657" s="109"/>
      <c r="Y34657" s="109"/>
      <c r="AA34657" s="109"/>
      <c r="AC34657" s="109"/>
    </row>
    <row r="34658" spans="19:29" x14ac:dyDescent="0.25">
      <c r="S34658" s="108"/>
      <c r="U34658" s="108"/>
      <c r="W34658" s="108"/>
      <c r="Y34658" s="108"/>
      <c r="AA34658" s="108"/>
      <c r="AC34658" s="108"/>
    </row>
    <row r="34659" spans="19:29" x14ac:dyDescent="0.25">
      <c r="S34659" s="109"/>
      <c r="U34659" s="109"/>
      <c r="W34659" s="109"/>
      <c r="Y34659" s="109"/>
      <c r="AA34659" s="109"/>
      <c r="AC34659" s="109"/>
    </row>
    <row r="34660" spans="19:29" x14ac:dyDescent="0.25">
      <c r="S34660" s="108"/>
      <c r="U34660" s="108"/>
      <c r="W34660" s="108"/>
      <c r="Y34660" s="108"/>
      <c r="AA34660" s="108"/>
      <c r="AC34660" s="108"/>
    </row>
    <row r="34661" spans="19:29" x14ac:dyDescent="0.25">
      <c r="S34661" s="108"/>
      <c r="U34661" s="108"/>
      <c r="W34661" s="108"/>
      <c r="Y34661" s="108"/>
      <c r="AA34661" s="108"/>
      <c r="AC34661" s="108"/>
    </row>
    <row r="34662" spans="19:29" x14ac:dyDescent="0.25">
      <c r="S34662" s="108"/>
      <c r="U34662" s="108"/>
      <c r="W34662" s="108"/>
      <c r="Y34662" s="108"/>
      <c r="AA34662" s="108"/>
      <c r="AC34662" s="108"/>
    </row>
    <row r="34663" spans="19:29" x14ac:dyDescent="0.25">
      <c r="S34663" s="110"/>
      <c r="U34663" s="110"/>
      <c r="W34663" s="110"/>
      <c r="Y34663" s="110"/>
      <c r="AA34663" s="110"/>
      <c r="AC34663" s="110"/>
    </row>
    <row r="34664" spans="19:29" x14ac:dyDescent="0.25">
      <c r="S34664" s="110"/>
      <c r="U34664" s="110"/>
      <c r="W34664" s="110"/>
      <c r="Y34664" s="110"/>
      <c r="AA34664" s="110"/>
      <c r="AC34664" s="110"/>
    </row>
    <row r="34665" spans="19:29" x14ac:dyDescent="0.25">
      <c r="S34665" s="110"/>
      <c r="U34665" s="110"/>
      <c r="W34665" s="110"/>
      <c r="Y34665" s="110"/>
      <c r="AA34665" s="110"/>
      <c r="AC34665" s="110"/>
    </row>
    <row r="34666" spans="19:29" x14ac:dyDescent="0.25">
      <c r="S34666" s="110"/>
      <c r="U34666" s="110"/>
      <c r="W34666" s="110"/>
      <c r="Y34666" s="110"/>
      <c r="AA34666" s="110"/>
      <c r="AC34666" s="110"/>
    </row>
    <row r="34667" spans="19:29" x14ac:dyDescent="0.25">
      <c r="S34667" s="111"/>
      <c r="U34667" s="111"/>
      <c r="W34667" s="111"/>
      <c r="Y34667" s="111"/>
      <c r="AA34667" s="111"/>
      <c r="AC34667" s="111"/>
    </row>
    <row r="34668" spans="19:29" x14ac:dyDescent="0.25">
      <c r="S34668" s="107"/>
      <c r="U34668" s="107"/>
      <c r="W34668" s="107"/>
      <c r="Y34668" s="107"/>
      <c r="AA34668" s="107"/>
      <c r="AC34668" s="107"/>
    </row>
    <row r="34669" spans="19:29" x14ac:dyDescent="0.25">
      <c r="S34669" s="108"/>
      <c r="U34669" s="108"/>
      <c r="W34669" s="108"/>
      <c r="Y34669" s="108"/>
      <c r="AA34669" s="108"/>
      <c r="AC34669" s="108"/>
    </row>
    <row r="34670" spans="19:29" x14ac:dyDescent="0.25">
      <c r="S34670" s="108"/>
      <c r="U34670" s="108"/>
      <c r="W34670" s="108"/>
      <c r="Y34670" s="108"/>
      <c r="AA34670" s="108"/>
      <c r="AC34670" s="108"/>
    </row>
    <row r="34671" spans="19:29" x14ac:dyDescent="0.25">
      <c r="S34671" s="109"/>
      <c r="U34671" s="109"/>
      <c r="W34671" s="109"/>
      <c r="Y34671" s="109"/>
      <c r="AA34671" s="109"/>
      <c r="AC34671" s="109"/>
    </row>
    <row r="34672" spans="19:29" x14ac:dyDescent="0.25">
      <c r="S34672" s="108"/>
      <c r="U34672" s="108"/>
      <c r="W34672" s="108"/>
      <c r="Y34672" s="108"/>
      <c r="AA34672" s="108"/>
      <c r="AC34672" s="108"/>
    </row>
    <row r="34673" spans="19:29" x14ac:dyDescent="0.25">
      <c r="S34673" s="108"/>
      <c r="U34673" s="108"/>
      <c r="W34673" s="108"/>
      <c r="Y34673" s="108"/>
      <c r="AA34673" s="108"/>
      <c r="AC34673" s="108"/>
    </row>
    <row r="34674" spans="19:29" x14ac:dyDescent="0.25">
      <c r="S34674" s="109"/>
      <c r="U34674" s="109"/>
      <c r="W34674" s="109"/>
      <c r="Y34674" s="109"/>
      <c r="AA34674" s="109"/>
      <c r="AC34674" s="109"/>
    </row>
    <row r="34675" spans="19:29" x14ac:dyDescent="0.25">
      <c r="S34675" s="108"/>
      <c r="U34675" s="108"/>
      <c r="W34675" s="108"/>
      <c r="Y34675" s="108"/>
      <c r="AA34675" s="108"/>
      <c r="AC34675" s="108"/>
    </row>
    <row r="34676" spans="19:29" x14ac:dyDescent="0.25">
      <c r="S34676" s="109"/>
      <c r="U34676" s="109"/>
      <c r="W34676" s="109"/>
      <c r="Y34676" s="109"/>
      <c r="AA34676" s="109"/>
      <c r="AC34676" s="109"/>
    </row>
    <row r="34677" spans="19:29" x14ac:dyDescent="0.25">
      <c r="S34677" s="108"/>
      <c r="U34677" s="108"/>
      <c r="W34677" s="108"/>
      <c r="Y34677" s="108"/>
      <c r="AA34677" s="108"/>
      <c r="AC34677" s="108"/>
    </row>
    <row r="34678" spans="19:29" x14ac:dyDescent="0.25">
      <c r="S34678" s="108"/>
      <c r="U34678" s="108"/>
      <c r="W34678" s="108"/>
      <c r="Y34678" s="108"/>
      <c r="AA34678" s="108"/>
      <c r="AC34678" s="108"/>
    </row>
    <row r="34679" spans="19:29" x14ac:dyDescent="0.25">
      <c r="S34679" s="108"/>
      <c r="U34679" s="108"/>
      <c r="W34679" s="108"/>
      <c r="Y34679" s="108"/>
      <c r="AA34679" s="108"/>
      <c r="AC34679" s="108"/>
    </row>
    <row r="34680" spans="19:29" x14ac:dyDescent="0.25">
      <c r="S34680" s="110"/>
      <c r="U34680" s="110"/>
      <c r="W34680" s="110"/>
      <c r="Y34680" s="110"/>
      <c r="AA34680" s="110"/>
      <c r="AC34680" s="110"/>
    </row>
    <row r="34681" spans="19:29" x14ac:dyDescent="0.25">
      <c r="S34681" s="110"/>
      <c r="U34681" s="110"/>
      <c r="W34681" s="110"/>
      <c r="Y34681" s="110"/>
      <c r="AA34681" s="110"/>
      <c r="AC34681" s="110"/>
    </row>
    <row r="34682" spans="19:29" x14ac:dyDescent="0.25">
      <c r="S34682" s="110"/>
      <c r="U34682" s="110"/>
      <c r="W34682" s="110"/>
      <c r="Y34682" s="110"/>
      <c r="AA34682" s="110"/>
      <c r="AC34682" s="110"/>
    </row>
    <row r="34683" spans="19:29" x14ac:dyDescent="0.25">
      <c r="S34683" s="110"/>
      <c r="U34683" s="110"/>
      <c r="W34683" s="110"/>
      <c r="Y34683" s="110"/>
      <c r="AA34683" s="110"/>
      <c r="AC34683" s="110"/>
    </row>
    <row r="34684" spans="19:29" x14ac:dyDescent="0.25">
      <c r="S34684" s="111"/>
      <c r="U34684" s="111"/>
      <c r="W34684" s="111"/>
      <c r="Y34684" s="111"/>
      <c r="AA34684" s="111"/>
      <c r="AC34684" s="111"/>
    </row>
    <row r="34685" spans="19:29" x14ac:dyDescent="0.25">
      <c r="S34685" s="107"/>
      <c r="U34685" s="107"/>
      <c r="W34685" s="107"/>
      <c r="Y34685" s="107"/>
      <c r="AA34685" s="107"/>
      <c r="AC34685" s="107"/>
    </row>
    <row r="34686" spans="19:29" x14ac:dyDescent="0.25">
      <c r="S34686" s="108"/>
      <c r="U34686" s="108"/>
      <c r="W34686" s="108"/>
      <c r="Y34686" s="108"/>
      <c r="AA34686" s="108"/>
      <c r="AC34686" s="108"/>
    </row>
    <row r="34687" spans="19:29" x14ac:dyDescent="0.25">
      <c r="S34687" s="108"/>
      <c r="U34687" s="108"/>
      <c r="W34687" s="108"/>
      <c r="Y34687" s="108"/>
      <c r="AA34687" s="108"/>
      <c r="AC34687" s="108"/>
    </row>
    <row r="34688" spans="19:29" x14ac:dyDescent="0.25">
      <c r="S34688" s="109"/>
      <c r="U34688" s="109"/>
      <c r="W34688" s="109"/>
      <c r="Y34688" s="109"/>
      <c r="AA34688" s="109"/>
      <c r="AC34688" s="109"/>
    </row>
    <row r="34689" spans="19:29" x14ac:dyDescent="0.25">
      <c r="S34689" s="108"/>
      <c r="U34689" s="108"/>
      <c r="W34689" s="108"/>
      <c r="Y34689" s="108"/>
      <c r="AA34689" s="108"/>
      <c r="AC34689" s="108"/>
    </row>
    <row r="34690" spans="19:29" x14ac:dyDescent="0.25">
      <c r="S34690" s="108"/>
      <c r="U34690" s="108"/>
      <c r="W34690" s="108"/>
      <c r="Y34690" s="108"/>
      <c r="AA34690" s="108"/>
      <c r="AC34690" s="108"/>
    </row>
    <row r="34691" spans="19:29" x14ac:dyDescent="0.25">
      <c r="S34691" s="109"/>
      <c r="U34691" s="109"/>
      <c r="W34691" s="109"/>
      <c r="Y34691" s="109"/>
      <c r="AA34691" s="109"/>
      <c r="AC34691" s="109"/>
    </row>
    <row r="34692" spans="19:29" x14ac:dyDescent="0.25">
      <c r="S34692" s="108"/>
      <c r="U34692" s="108"/>
      <c r="W34692" s="108"/>
      <c r="Y34692" s="108"/>
      <c r="AA34692" s="108"/>
      <c r="AC34692" s="108"/>
    </row>
    <row r="34693" spans="19:29" x14ac:dyDescent="0.25">
      <c r="S34693" s="109"/>
      <c r="U34693" s="109"/>
      <c r="W34693" s="109"/>
      <c r="Y34693" s="109"/>
      <c r="AA34693" s="109"/>
      <c r="AC34693" s="109"/>
    </row>
    <row r="34694" spans="19:29" x14ac:dyDescent="0.25">
      <c r="S34694" s="108"/>
      <c r="U34694" s="108"/>
      <c r="W34694" s="108"/>
      <c r="Y34694" s="108"/>
      <c r="AA34694" s="108"/>
      <c r="AC34694" s="108"/>
    </row>
    <row r="34695" spans="19:29" x14ac:dyDescent="0.25">
      <c r="S34695" s="108"/>
      <c r="U34695" s="108"/>
      <c r="W34695" s="108"/>
      <c r="Y34695" s="108"/>
      <c r="AA34695" s="108"/>
      <c r="AC34695" s="108"/>
    </row>
    <row r="34696" spans="19:29" x14ac:dyDescent="0.25">
      <c r="S34696" s="108"/>
      <c r="U34696" s="108"/>
      <c r="W34696" s="108"/>
      <c r="Y34696" s="108"/>
      <c r="AA34696" s="108"/>
      <c r="AC34696" s="108"/>
    </row>
    <row r="34697" spans="19:29" x14ac:dyDescent="0.25">
      <c r="S34697" s="110"/>
      <c r="U34697" s="110"/>
      <c r="W34697" s="110"/>
      <c r="Y34697" s="110"/>
      <c r="AA34697" s="110"/>
      <c r="AC34697" s="110"/>
    </row>
    <row r="34698" spans="19:29" x14ac:dyDescent="0.25">
      <c r="S34698" s="110"/>
      <c r="U34698" s="110"/>
      <c r="W34698" s="110"/>
      <c r="Y34698" s="110"/>
      <c r="AA34698" s="110"/>
      <c r="AC34698" s="110"/>
    </row>
    <row r="34699" spans="19:29" x14ac:dyDescent="0.25">
      <c r="S34699" s="110"/>
      <c r="U34699" s="110"/>
      <c r="W34699" s="110"/>
      <c r="Y34699" s="110"/>
      <c r="AA34699" s="110"/>
      <c r="AC34699" s="110"/>
    </row>
    <row r="34700" spans="19:29" x14ac:dyDescent="0.25">
      <c r="S34700" s="110"/>
      <c r="U34700" s="110"/>
      <c r="W34700" s="110"/>
      <c r="Y34700" s="110"/>
      <c r="AA34700" s="110"/>
      <c r="AC34700" s="110"/>
    </row>
    <row r="34701" spans="19:29" x14ac:dyDescent="0.25">
      <c r="S34701" s="111"/>
      <c r="U34701" s="111"/>
      <c r="W34701" s="111"/>
      <c r="Y34701" s="111"/>
      <c r="AA34701" s="111"/>
      <c r="AC34701" s="111"/>
    </row>
    <row r="34702" spans="19:29" x14ac:dyDescent="0.25">
      <c r="S34702" s="107"/>
      <c r="U34702" s="107"/>
      <c r="W34702" s="107"/>
      <c r="Y34702" s="107"/>
      <c r="AA34702" s="107"/>
      <c r="AC34702" s="107"/>
    </row>
    <row r="34703" spans="19:29" x14ac:dyDescent="0.25">
      <c r="S34703" s="108"/>
      <c r="U34703" s="108"/>
      <c r="W34703" s="108"/>
      <c r="Y34703" s="108"/>
      <c r="AA34703" s="108"/>
      <c r="AC34703" s="108"/>
    </row>
    <row r="34704" spans="19:29" x14ac:dyDescent="0.25">
      <c r="S34704" s="108"/>
      <c r="U34704" s="108"/>
      <c r="W34704" s="108"/>
      <c r="Y34704" s="108"/>
      <c r="AA34704" s="108"/>
      <c r="AC34704" s="108"/>
    </row>
    <row r="34705" spans="19:29" x14ac:dyDescent="0.25">
      <c r="S34705" s="109"/>
      <c r="U34705" s="109"/>
      <c r="W34705" s="109"/>
      <c r="Y34705" s="109"/>
      <c r="AA34705" s="109"/>
      <c r="AC34705" s="109"/>
    </row>
    <row r="34706" spans="19:29" x14ac:dyDescent="0.25">
      <c r="S34706" s="108"/>
      <c r="U34706" s="108"/>
      <c r="W34706" s="108"/>
      <c r="Y34706" s="108"/>
      <c r="AA34706" s="108"/>
      <c r="AC34706" s="108"/>
    </row>
    <row r="34707" spans="19:29" x14ac:dyDescent="0.25">
      <c r="S34707" s="108"/>
      <c r="U34707" s="108"/>
      <c r="W34707" s="108"/>
      <c r="Y34707" s="108"/>
      <c r="AA34707" s="108"/>
      <c r="AC34707" s="108"/>
    </row>
    <row r="34708" spans="19:29" x14ac:dyDescent="0.25">
      <c r="S34708" s="109"/>
      <c r="U34708" s="109"/>
      <c r="W34708" s="109"/>
      <c r="Y34708" s="109"/>
      <c r="AA34708" s="109"/>
      <c r="AC34708" s="109"/>
    </row>
    <row r="34709" spans="19:29" x14ac:dyDescent="0.25">
      <c r="S34709" s="108"/>
      <c r="U34709" s="108"/>
      <c r="W34709" s="108"/>
      <c r="Y34709" s="108"/>
      <c r="AA34709" s="108"/>
      <c r="AC34709" s="108"/>
    </row>
    <row r="34710" spans="19:29" x14ac:dyDescent="0.25">
      <c r="S34710" s="109"/>
      <c r="U34710" s="109"/>
      <c r="W34710" s="109"/>
      <c r="Y34710" s="109"/>
      <c r="AA34710" s="109"/>
      <c r="AC34710" s="109"/>
    </row>
    <row r="34711" spans="19:29" x14ac:dyDescent="0.25">
      <c r="S34711" s="108"/>
      <c r="U34711" s="108"/>
      <c r="W34711" s="108"/>
      <c r="Y34711" s="108"/>
      <c r="AA34711" s="108"/>
      <c r="AC34711" s="108"/>
    </row>
    <row r="34712" spans="19:29" x14ac:dyDescent="0.25">
      <c r="S34712" s="108"/>
      <c r="U34712" s="108"/>
      <c r="W34712" s="108"/>
      <c r="Y34712" s="108"/>
      <c r="AA34712" s="108"/>
      <c r="AC34712" s="108"/>
    </row>
    <row r="34713" spans="19:29" x14ac:dyDescent="0.25">
      <c r="S34713" s="108"/>
      <c r="U34713" s="108"/>
      <c r="W34713" s="108"/>
      <c r="Y34713" s="108"/>
      <c r="AA34713" s="108"/>
      <c r="AC34713" s="108"/>
    </row>
    <row r="34714" spans="19:29" x14ac:dyDescent="0.25">
      <c r="S34714" s="110"/>
      <c r="U34714" s="110"/>
      <c r="W34714" s="110"/>
      <c r="Y34714" s="110"/>
      <c r="AA34714" s="110"/>
      <c r="AC34714" s="110"/>
    </row>
    <row r="34715" spans="19:29" x14ac:dyDescent="0.25">
      <c r="S34715" s="110"/>
      <c r="U34715" s="110"/>
      <c r="W34715" s="110"/>
      <c r="Y34715" s="110"/>
      <c r="AA34715" s="110"/>
      <c r="AC34715" s="110"/>
    </row>
    <row r="34716" spans="19:29" x14ac:dyDescent="0.25">
      <c r="S34716" s="110"/>
      <c r="U34716" s="110"/>
      <c r="W34716" s="110"/>
      <c r="Y34716" s="110"/>
      <c r="AA34716" s="110"/>
      <c r="AC34716" s="110"/>
    </row>
    <row r="34717" spans="19:29" x14ac:dyDescent="0.25">
      <c r="S34717" s="110"/>
      <c r="U34717" s="110"/>
      <c r="W34717" s="110"/>
      <c r="Y34717" s="110"/>
      <c r="AA34717" s="110"/>
      <c r="AC34717" s="110"/>
    </row>
    <row r="34718" spans="19:29" x14ac:dyDescent="0.25">
      <c r="S34718" s="111"/>
      <c r="U34718" s="111"/>
      <c r="W34718" s="111"/>
      <c r="Y34718" s="111"/>
      <c r="AA34718" s="111"/>
      <c r="AC34718" s="111"/>
    </row>
    <row r="34719" spans="19:29" x14ac:dyDescent="0.25">
      <c r="S34719" s="107"/>
      <c r="U34719" s="107"/>
      <c r="W34719" s="107"/>
      <c r="Y34719" s="107"/>
      <c r="AA34719" s="107"/>
      <c r="AC34719" s="107"/>
    </row>
    <row r="34720" spans="19:29" x14ac:dyDescent="0.25">
      <c r="S34720" s="108"/>
      <c r="U34720" s="108"/>
      <c r="W34720" s="108"/>
      <c r="Y34720" s="108"/>
      <c r="AA34720" s="108"/>
      <c r="AC34720" s="108"/>
    </row>
    <row r="34721" spans="19:29" x14ac:dyDescent="0.25">
      <c r="S34721" s="108"/>
      <c r="U34721" s="108"/>
      <c r="W34721" s="108"/>
      <c r="Y34721" s="108"/>
      <c r="AA34721" s="108"/>
      <c r="AC34721" s="108"/>
    </row>
    <row r="34722" spans="19:29" x14ac:dyDescent="0.25">
      <c r="S34722" s="109"/>
      <c r="U34722" s="109"/>
      <c r="W34722" s="109"/>
      <c r="Y34722" s="109"/>
      <c r="AA34722" s="109"/>
      <c r="AC34722" s="109"/>
    </row>
    <row r="34723" spans="19:29" x14ac:dyDescent="0.25">
      <c r="S34723" s="108"/>
      <c r="U34723" s="108"/>
      <c r="W34723" s="108"/>
      <c r="Y34723" s="108"/>
      <c r="AA34723" s="108"/>
      <c r="AC34723" s="108"/>
    </row>
    <row r="34724" spans="19:29" x14ac:dyDescent="0.25">
      <c r="S34724" s="108"/>
      <c r="U34724" s="108"/>
      <c r="W34724" s="108"/>
      <c r="Y34724" s="108"/>
      <c r="AA34724" s="108"/>
      <c r="AC34724" s="108"/>
    </row>
    <row r="34725" spans="19:29" x14ac:dyDescent="0.25">
      <c r="S34725" s="109"/>
      <c r="U34725" s="109"/>
      <c r="W34725" s="109"/>
      <c r="Y34725" s="109"/>
      <c r="AA34725" s="109"/>
      <c r="AC34725" s="109"/>
    </row>
    <row r="34726" spans="19:29" x14ac:dyDescent="0.25">
      <c r="S34726" s="108"/>
      <c r="U34726" s="108"/>
      <c r="W34726" s="108"/>
      <c r="Y34726" s="108"/>
      <c r="AA34726" s="108"/>
      <c r="AC34726" s="108"/>
    </row>
    <row r="34727" spans="19:29" x14ac:dyDescent="0.25">
      <c r="S34727" s="109"/>
      <c r="U34727" s="109"/>
      <c r="W34727" s="109"/>
      <c r="Y34727" s="109"/>
      <c r="AA34727" s="109"/>
      <c r="AC34727" s="109"/>
    </row>
    <row r="34728" spans="19:29" x14ac:dyDescent="0.25">
      <c r="S34728" s="108"/>
      <c r="U34728" s="108"/>
      <c r="W34728" s="108"/>
      <c r="Y34728" s="108"/>
      <c r="AA34728" s="108"/>
      <c r="AC34728" s="108"/>
    </row>
    <row r="34729" spans="19:29" x14ac:dyDescent="0.25">
      <c r="S34729" s="108"/>
      <c r="U34729" s="108"/>
      <c r="W34729" s="108"/>
      <c r="Y34729" s="108"/>
      <c r="AA34729" s="108"/>
      <c r="AC34729" s="108"/>
    </row>
    <row r="34730" spans="19:29" x14ac:dyDescent="0.25">
      <c r="S34730" s="108"/>
      <c r="U34730" s="108"/>
      <c r="W34730" s="108"/>
      <c r="Y34730" s="108"/>
      <c r="AA34730" s="108"/>
      <c r="AC34730" s="108"/>
    </row>
    <row r="34731" spans="19:29" x14ac:dyDescent="0.25">
      <c r="S34731" s="110"/>
      <c r="U34731" s="110"/>
      <c r="W34731" s="110"/>
      <c r="Y34731" s="110"/>
      <c r="AA34731" s="110"/>
      <c r="AC34731" s="110"/>
    </row>
    <row r="34732" spans="19:29" x14ac:dyDescent="0.25">
      <c r="S34732" s="110"/>
      <c r="U34732" s="110"/>
      <c r="W34732" s="110"/>
      <c r="Y34732" s="110"/>
      <c r="AA34732" s="110"/>
      <c r="AC34732" s="110"/>
    </row>
    <row r="34733" spans="19:29" x14ac:dyDescent="0.25">
      <c r="S34733" s="110"/>
      <c r="U34733" s="110"/>
      <c r="W34733" s="110"/>
      <c r="Y34733" s="110"/>
      <c r="AA34733" s="110"/>
      <c r="AC34733" s="110"/>
    </row>
    <row r="34734" spans="19:29" x14ac:dyDescent="0.25">
      <c r="S34734" s="110"/>
      <c r="U34734" s="110"/>
      <c r="W34734" s="110"/>
      <c r="Y34734" s="110"/>
      <c r="AA34734" s="110"/>
      <c r="AC34734" s="110"/>
    </row>
    <row r="34735" spans="19:29" x14ac:dyDescent="0.25">
      <c r="S34735" s="111"/>
      <c r="U34735" s="111"/>
      <c r="W34735" s="111"/>
      <c r="Y34735" s="111"/>
      <c r="AA34735" s="111"/>
      <c r="AC34735" s="111"/>
    </row>
    <row r="34736" spans="19:29" x14ac:dyDescent="0.25">
      <c r="S34736" s="107"/>
      <c r="U34736" s="107"/>
      <c r="W34736" s="107"/>
      <c r="Y34736" s="107"/>
      <c r="AA34736" s="107"/>
      <c r="AC34736" s="107"/>
    </row>
    <row r="34737" spans="19:29" x14ac:dyDescent="0.25">
      <c r="S34737" s="108"/>
      <c r="U34737" s="108"/>
      <c r="W34737" s="108"/>
      <c r="Y34737" s="108"/>
      <c r="AA34737" s="108"/>
      <c r="AC34737" s="108"/>
    </row>
    <row r="34738" spans="19:29" x14ac:dyDescent="0.25">
      <c r="S34738" s="108"/>
      <c r="U34738" s="108"/>
      <c r="W34738" s="108"/>
      <c r="Y34738" s="108"/>
      <c r="AA34738" s="108"/>
      <c r="AC34738" s="108"/>
    </row>
    <row r="34739" spans="19:29" x14ac:dyDescent="0.25">
      <c r="S34739" s="109"/>
      <c r="U34739" s="109"/>
      <c r="W34739" s="109"/>
      <c r="Y34739" s="109"/>
      <c r="AA34739" s="109"/>
      <c r="AC34739" s="109"/>
    </row>
    <row r="34740" spans="19:29" x14ac:dyDescent="0.25">
      <c r="S34740" s="108"/>
      <c r="U34740" s="108"/>
      <c r="W34740" s="108"/>
      <c r="Y34740" s="108"/>
      <c r="AA34740" s="108"/>
      <c r="AC34740" s="108"/>
    </row>
    <row r="34741" spans="19:29" x14ac:dyDescent="0.25">
      <c r="S34741" s="108"/>
      <c r="U34741" s="108"/>
      <c r="W34741" s="108"/>
      <c r="Y34741" s="108"/>
      <c r="AA34741" s="108"/>
      <c r="AC34741" s="108"/>
    </row>
    <row r="34742" spans="19:29" x14ac:dyDescent="0.25">
      <c r="S34742" s="109"/>
      <c r="U34742" s="109"/>
      <c r="W34742" s="109"/>
      <c r="Y34742" s="109"/>
      <c r="AA34742" s="109"/>
      <c r="AC34742" s="109"/>
    </row>
    <row r="34743" spans="19:29" x14ac:dyDescent="0.25">
      <c r="S34743" s="108"/>
      <c r="U34743" s="108"/>
      <c r="W34743" s="108"/>
      <c r="Y34743" s="108"/>
      <c r="AA34743" s="108"/>
      <c r="AC34743" s="108"/>
    </row>
    <row r="34744" spans="19:29" x14ac:dyDescent="0.25">
      <c r="S34744" s="109"/>
      <c r="U34744" s="109"/>
      <c r="W34744" s="109"/>
      <c r="Y34744" s="109"/>
      <c r="AA34744" s="109"/>
      <c r="AC34744" s="109"/>
    </row>
    <row r="34745" spans="19:29" x14ac:dyDescent="0.25">
      <c r="S34745" s="108"/>
      <c r="U34745" s="108"/>
      <c r="W34745" s="108"/>
      <c r="Y34745" s="108"/>
      <c r="AA34745" s="108"/>
      <c r="AC34745" s="108"/>
    </row>
    <row r="34746" spans="19:29" x14ac:dyDescent="0.25">
      <c r="S34746" s="108"/>
      <c r="U34746" s="108"/>
      <c r="W34746" s="108"/>
      <c r="Y34746" s="108"/>
      <c r="AA34746" s="108"/>
      <c r="AC34746" s="108"/>
    </row>
    <row r="34747" spans="19:29" x14ac:dyDescent="0.25">
      <c r="S34747" s="108"/>
      <c r="U34747" s="108"/>
      <c r="W34747" s="108"/>
      <c r="Y34747" s="108"/>
      <c r="AA34747" s="108"/>
      <c r="AC34747" s="108"/>
    </row>
    <row r="34748" spans="19:29" x14ac:dyDescent="0.25">
      <c r="S34748" s="110"/>
      <c r="U34748" s="110"/>
      <c r="W34748" s="110"/>
      <c r="Y34748" s="110"/>
      <c r="AA34748" s="110"/>
      <c r="AC34748" s="110"/>
    </row>
    <row r="34749" spans="19:29" x14ac:dyDescent="0.25">
      <c r="S34749" s="110"/>
      <c r="U34749" s="110"/>
      <c r="W34749" s="110"/>
      <c r="Y34749" s="110"/>
      <c r="AA34749" s="110"/>
      <c r="AC34749" s="110"/>
    </row>
    <row r="34750" spans="19:29" x14ac:dyDescent="0.25">
      <c r="S34750" s="110"/>
      <c r="U34750" s="110"/>
      <c r="W34750" s="110"/>
      <c r="Y34750" s="110"/>
      <c r="AA34750" s="110"/>
      <c r="AC34750" s="110"/>
    </row>
    <row r="34751" spans="19:29" x14ac:dyDescent="0.25">
      <c r="S34751" s="110"/>
      <c r="U34751" s="110"/>
      <c r="W34751" s="110"/>
      <c r="Y34751" s="110"/>
      <c r="AA34751" s="110"/>
      <c r="AC34751" s="110"/>
    </row>
    <row r="34752" spans="19:29" x14ac:dyDescent="0.25">
      <c r="S34752" s="111"/>
      <c r="U34752" s="111"/>
      <c r="W34752" s="111"/>
      <c r="Y34752" s="111"/>
      <c r="AA34752" s="111"/>
      <c r="AC34752" s="111"/>
    </row>
    <row r="34753" spans="19:29" x14ac:dyDescent="0.25">
      <c r="S34753" s="107"/>
      <c r="U34753" s="107"/>
      <c r="W34753" s="107"/>
      <c r="Y34753" s="107"/>
      <c r="AA34753" s="107"/>
      <c r="AC34753" s="107"/>
    </row>
    <row r="34754" spans="19:29" x14ac:dyDescent="0.25">
      <c r="S34754" s="108"/>
      <c r="U34754" s="108"/>
      <c r="W34754" s="108"/>
      <c r="Y34754" s="108"/>
      <c r="AA34754" s="108"/>
      <c r="AC34754" s="108"/>
    </row>
    <row r="34755" spans="19:29" x14ac:dyDescent="0.25">
      <c r="S34755" s="108"/>
      <c r="U34755" s="108"/>
      <c r="W34755" s="108"/>
      <c r="Y34755" s="108"/>
      <c r="AA34755" s="108"/>
      <c r="AC34755" s="108"/>
    </row>
    <row r="34756" spans="19:29" x14ac:dyDescent="0.25">
      <c r="S34756" s="109"/>
      <c r="U34756" s="109"/>
      <c r="W34756" s="109"/>
      <c r="Y34756" s="109"/>
      <c r="AA34756" s="109"/>
      <c r="AC34756" s="109"/>
    </row>
    <row r="34757" spans="19:29" x14ac:dyDescent="0.25">
      <c r="S34757" s="108"/>
      <c r="U34757" s="108"/>
      <c r="W34757" s="108"/>
      <c r="Y34757" s="108"/>
      <c r="AA34757" s="108"/>
      <c r="AC34757" s="108"/>
    </row>
    <row r="34758" spans="19:29" x14ac:dyDescent="0.25">
      <c r="S34758" s="108"/>
      <c r="U34758" s="108"/>
      <c r="W34758" s="108"/>
      <c r="Y34758" s="108"/>
      <c r="AA34758" s="108"/>
      <c r="AC34758" s="108"/>
    </row>
    <row r="34759" spans="19:29" x14ac:dyDescent="0.25">
      <c r="S34759" s="109"/>
      <c r="U34759" s="109"/>
      <c r="W34759" s="109"/>
      <c r="Y34759" s="109"/>
      <c r="AA34759" s="109"/>
      <c r="AC34759" s="109"/>
    </row>
    <row r="34760" spans="19:29" x14ac:dyDescent="0.25">
      <c r="S34760" s="108"/>
      <c r="U34760" s="108"/>
      <c r="W34760" s="108"/>
      <c r="Y34760" s="108"/>
      <c r="AA34760" s="108"/>
      <c r="AC34760" s="108"/>
    </row>
    <row r="34761" spans="19:29" x14ac:dyDescent="0.25">
      <c r="S34761" s="109"/>
      <c r="U34761" s="109"/>
      <c r="W34761" s="109"/>
      <c r="Y34761" s="109"/>
      <c r="AA34761" s="109"/>
      <c r="AC34761" s="109"/>
    </row>
    <row r="34762" spans="19:29" x14ac:dyDescent="0.25">
      <c r="S34762" s="108"/>
      <c r="U34762" s="108"/>
      <c r="W34762" s="108"/>
      <c r="Y34762" s="108"/>
      <c r="AA34762" s="108"/>
      <c r="AC34762" s="108"/>
    </row>
    <row r="34763" spans="19:29" x14ac:dyDescent="0.25">
      <c r="S34763" s="108"/>
      <c r="U34763" s="108"/>
      <c r="W34763" s="108"/>
      <c r="Y34763" s="108"/>
      <c r="AA34763" s="108"/>
      <c r="AC34763" s="108"/>
    </row>
    <row r="34764" spans="19:29" x14ac:dyDescent="0.25">
      <c r="S34764" s="108"/>
      <c r="U34764" s="108"/>
      <c r="W34764" s="108"/>
      <c r="Y34764" s="108"/>
      <c r="AA34764" s="108"/>
      <c r="AC34764" s="108"/>
    </row>
    <row r="34765" spans="19:29" x14ac:dyDescent="0.25">
      <c r="S34765" s="110"/>
      <c r="U34765" s="110"/>
      <c r="W34765" s="110"/>
      <c r="Y34765" s="110"/>
      <c r="AA34765" s="110"/>
      <c r="AC34765" s="110"/>
    </row>
    <row r="34766" spans="19:29" x14ac:dyDescent="0.25">
      <c r="S34766" s="110"/>
      <c r="U34766" s="110"/>
      <c r="W34766" s="110"/>
      <c r="Y34766" s="110"/>
      <c r="AA34766" s="110"/>
      <c r="AC34766" s="110"/>
    </row>
    <row r="34767" spans="19:29" x14ac:dyDescent="0.25">
      <c r="S34767" s="110"/>
      <c r="U34767" s="110"/>
      <c r="W34767" s="110"/>
      <c r="Y34767" s="110"/>
      <c r="AA34767" s="110"/>
      <c r="AC34767" s="110"/>
    </row>
    <row r="34768" spans="19:29" x14ac:dyDescent="0.25">
      <c r="S34768" s="110"/>
      <c r="U34768" s="110"/>
      <c r="W34768" s="110"/>
      <c r="Y34768" s="110"/>
      <c r="AA34768" s="110"/>
      <c r="AC34768" s="110"/>
    </row>
    <row r="34769" spans="19:29" x14ac:dyDescent="0.25">
      <c r="S34769" s="111"/>
      <c r="U34769" s="111"/>
      <c r="W34769" s="111"/>
      <c r="Y34769" s="111"/>
      <c r="AA34769" s="111"/>
      <c r="AC34769" s="111"/>
    </row>
    <row r="34770" spans="19:29" x14ac:dyDescent="0.25">
      <c r="S34770" s="107"/>
      <c r="U34770" s="107"/>
      <c r="W34770" s="107"/>
      <c r="Y34770" s="107"/>
      <c r="AA34770" s="107"/>
      <c r="AC34770" s="107"/>
    </row>
    <row r="34771" spans="19:29" x14ac:dyDescent="0.25">
      <c r="S34771" s="108"/>
      <c r="U34771" s="108"/>
      <c r="W34771" s="108"/>
      <c r="Y34771" s="108"/>
      <c r="AA34771" s="108"/>
      <c r="AC34771" s="108"/>
    </row>
    <row r="34772" spans="19:29" x14ac:dyDescent="0.25">
      <c r="S34772" s="108"/>
      <c r="U34772" s="108"/>
      <c r="W34772" s="108"/>
      <c r="Y34772" s="108"/>
      <c r="AA34772" s="108"/>
      <c r="AC34772" s="108"/>
    </row>
    <row r="34773" spans="19:29" x14ac:dyDescent="0.25">
      <c r="S34773" s="109"/>
      <c r="U34773" s="109"/>
      <c r="W34773" s="109"/>
      <c r="Y34773" s="109"/>
      <c r="AA34773" s="109"/>
      <c r="AC34773" s="109"/>
    </row>
    <row r="34774" spans="19:29" x14ac:dyDescent="0.25">
      <c r="S34774" s="108"/>
      <c r="U34774" s="108"/>
      <c r="W34774" s="108"/>
      <c r="Y34774" s="108"/>
      <c r="AA34774" s="108"/>
      <c r="AC34774" s="108"/>
    </row>
    <row r="34775" spans="19:29" x14ac:dyDescent="0.25">
      <c r="S34775" s="108"/>
      <c r="U34775" s="108"/>
      <c r="W34775" s="108"/>
      <c r="Y34775" s="108"/>
      <c r="AA34775" s="108"/>
      <c r="AC34775" s="108"/>
    </row>
    <row r="34776" spans="19:29" x14ac:dyDescent="0.25">
      <c r="S34776" s="109"/>
      <c r="U34776" s="109"/>
      <c r="W34776" s="109"/>
      <c r="Y34776" s="109"/>
      <c r="AA34776" s="109"/>
      <c r="AC34776" s="109"/>
    </row>
    <row r="34777" spans="19:29" x14ac:dyDescent="0.25">
      <c r="S34777" s="108"/>
      <c r="U34777" s="108"/>
      <c r="W34777" s="108"/>
      <c r="Y34777" s="108"/>
      <c r="AA34777" s="108"/>
      <c r="AC34777" s="108"/>
    </row>
    <row r="34778" spans="19:29" x14ac:dyDescent="0.25">
      <c r="S34778" s="109"/>
      <c r="U34778" s="109"/>
      <c r="W34778" s="109"/>
      <c r="Y34778" s="109"/>
      <c r="AA34778" s="109"/>
      <c r="AC34778" s="109"/>
    </row>
    <row r="34779" spans="19:29" x14ac:dyDescent="0.25">
      <c r="S34779" s="108"/>
      <c r="U34779" s="108"/>
      <c r="W34779" s="108"/>
      <c r="Y34779" s="108"/>
      <c r="AA34779" s="108"/>
      <c r="AC34779" s="108"/>
    </row>
    <row r="34780" spans="19:29" x14ac:dyDescent="0.25">
      <c r="S34780" s="108"/>
      <c r="U34780" s="108"/>
      <c r="W34780" s="108"/>
      <c r="Y34780" s="108"/>
      <c r="AA34780" s="108"/>
      <c r="AC34780" s="108"/>
    </row>
    <row r="34781" spans="19:29" x14ac:dyDescent="0.25">
      <c r="S34781" s="108"/>
      <c r="U34781" s="108"/>
      <c r="W34781" s="108"/>
      <c r="Y34781" s="108"/>
      <c r="AA34781" s="108"/>
      <c r="AC34781" s="108"/>
    </row>
    <row r="34782" spans="19:29" x14ac:dyDescent="0.25">
      <c r="S34782" s="110"/>
      <c r="U34782" s="110"/>
      <c r="W34782" s="110"/>
      <c r="Y34782" s="110"/>
      <c r="AA34782" s="110"/>
      <c r="AC34782" s="110"/>
    </row>
    <row r="34783" spans="19:29" x14ac:dyDescent="0.25">
      <c r="S34783" s="110"/>
      <c r="U34783" s="110"/>
      <c r="W34783" s="110"/>
      <c r="Y34783" s="110"/>
      <c r="AA34783" s="110"/>
      <c r="AC34783" s="110"/>
    </row>
    <row r="34784" spans="19:29" x14ac:dyDescent="0.25">
      <c r="S34784" s="110"/>
      <c r="U34784" s="110"/>
      <c r="W34784" s="110"/>
      <c r="Y34784" s="110"/>
      <c r="AA34784" s="110"/>
      <c r="AC34784" s="110"/>
    </row>
    <row r="34785" spans="19:29" x14ac:dyDescent="0.25">
      <c r="S34785" s="110"/>
      <c r="U34785" s="110"/>
      <c r="W34785" s="110"/>
      <c r="Y34785" s="110"/>
      <c r="AA34785" s="110"/>
      <c r="AC34785" s="110"/>
    </row>
    <row r="34786" spans="19:29" x14ac:dyDescent="0.25">
      <c r="S34786" s="111"/>
      <c r="U34786" s="111"/>
      <c r="W34786" s="111"/>
      <c r="Y34786" s="111"/>
      <c r="AA34786" s="111"/>
      <c r="AC34786" s="111"/>
    </row>
    <row r="34787" spans="19:29" x14ac:dyDescent="0.25">
      <c r="S34787" s="107"/>
      <c r="U34787" s="107"/>
      <c r="W34787" s="107"/>
      <c r="Y34787" s="107"/>
      <c r="AA34787" s="107"/>
      <c r="AC34787" s="107"/>
    </row>
    <row r="34788" spans="19:29" x14ac:dyDescent="0.25">
      <c r="S34788" s="108"/>
      <c r="U34788" s="108"/>
      <c r="W34788" s="108"/>
      <c r="Y34788" s="108"/>
      <c r="AA34788" s="108"/>
      <c r="AC34788" s="108"/>
    </row>
    <row r="34789" spans="19:29" x14ac:dyDescent="0.25">
      <c r="S34789" s="108"/>
      <c r="U34789" s="108"/>
      <c r="W34789" s="108"/>
      <c r="Y34789" s="108"/>
      <c r="AA34789" s="108"/>
      <c r="AC34789" s="108"/>
    </row>
    <row r="34790" spans="19:29" x14ac:dyDescent="0.25">
      <c r="S34790" s="109"/>
      <c r="U34790" s="109"/>
      <c r="W34790" s="109"/>
      <c r="Y34790" s="109"/>
      <c r="AA34790" s="109"/>
      <c r="AC34790" s="109"/>
    </row>
    <row r="34791" spans="19:29" x14ac:dyDescent="0.25">
      <c r="S34791" s="108"/>
      <c r="U34791" s="108"/>
      <c r="W34791" s="108"/>
      <c r="Y34791" s="108"/>
      <c r="AA34791" s="108"/>
      <c r="AC34791" s="108"/>
    </row>
    <row r="34792" spans="19:29" x14ac:dyDescent="0.25">
      <c r="S34792" s="108"/>
      <c r="U34792" s="108"/>
      <c r="W34792" s="108"/>
      <c r="Y34792" s="108"/>
      <c r="AA34792" s="108"/>
      <c r="AC34792" s="108"/>
    </row>
    <row r="34793" spans="19:29" x14ac:dyDescent="0.25">
      <c r="S34793" s="109"/>
      <c r="U34793" s="109"/>
      <c r="W34793" s="109"/>
      <c r="Y34793" s="109"/>
      <c r="AA34793" s="109"/>
      <c r="AC34793" s="109"/>
    </row>
    <row r="34794" spans="19:29" x14ac:dyDescent="0.25">
      <c r="S34794" s="108"/>
      <c r="U34794" s="108"/>
      <c r="W34794" s="108"/>
      <c r="Y34794" s="108"/>
      <c r="AA34794" s="108"/>
      <c r="AC34794" s="108"/>
    </row>
    <row r="34795" spans="19:29" x14ac:dyDescent="0.25">
      <c r="S34795" s="109"/>
      <c r="U34795" s="109"/>
      <c r="W34795" s="109"/>
      <c r="Y34795" s="109"/>
      <c r="AA34795" s="109"/>
      <c r="AC34795" s="109"/>
    </row>
    <row r="34796" spans="19:29" x14ac:dyDescent="0.25">
      <c r="S34796" s="108"/>
      <c r="U34796" s="108"/>
      <c r="W34796" s="108"/>
      <c r="Y34796" s="108"/>
      <c r="AA34796" s="108"/>
      <c r="AC34796" s="108"/>
    </row>
    <row r="34797" spans="19:29" x14ac:dyDescent="0.25">
      <c r="S34797" s="108"/>
      <c r="U34797" s="108"/>
      <c r="W34797" s="108"/>
      <c r="Y34797" s="108"/>
      <c r="AA34797" s="108"/>
      <c r="AC34797" s="108"/>
    </row>
    <row r="34798" spans="19:29" x14ac:dyDescent="0.25">
      <c r="S34798" s="108"/>
      <c r="U34798" s="108"/>
      <c r="W34798" s="108"/>
      <c r="Y34798" s="108"/>
      <c r="AA34798" s="108"/>
      <c r="AC34798" s="108"/>
    </row>
    <row r="34799" spans="19:29" x14ac:dyDescent="0.25">
      <c r="S34799" s="110"/>
      <c r="U34799" s="110"/>
      <c r="W34799" s="110"/>
      <c r="Y34799" s="110"/>
      <c r="AA34799" s="110"/>
      <c r="AC34799" s="110"/>
    </row>
    <row r="34800" spans="19:29" x14ac:dyDescent="0.25">
      <c r="S34800" s="110"/>
      <c r="U34800" s="110"/>
      <c r="W34800" s="110"/>
      <c r="Y34800" s="110"/>
      <c r="AA34800" s="110"/>
      <c r="AC34800" s="110"/>
    </row>
    <row r="34801" spans="19:29" x14ac:dyDescent="0.25">
      <c r="S34801" s="110"/>
      <c r="U34801" s="110"/>
      <c r="W34801" s="110"/>
      <c r="Y34801" s="110"/>
      <c r="AA34801" s="110"/>
      <c r="AC34801" s="110"/>
    </row>
    <row r="34802" spans="19:29" x14ac:dyDescent="0.25">
      <c r="S34802" s="110"/>
      <c r="U34802" s="110"/>
      <c r="W34802" s="110"/>
      <c r="Y34802" s="110"/>
      <c r="AA34802" s="110"/>
      <c r="AC34802" s="110"/>
    </row>
    <row r="34803" spans="19:29" x14ac:dyDescent="0.25">
      <c r="S34803" s="111"/>
      <c r="U34803" s="111"/>
      <c r="W34803" s="111"/>
      <c r="Y34803" s="111"/>
      <c r="AA34803" s="111"/>
      <c r="AC34803" s="111"/>
    </row>
    <row r="34804" spans="19:29" x14ac:dyDescent="0.25">
      <c r="S34804" s="107"/>
      <c r="U34804" s="107"/>
      <c r="W34804" s="107"/>
      <c r="Y34804" s="107"/>
      <c r="AA34804" s="107"/>
      <c r="AC34804" s="107"/>
    </row>
    <row r="34805" spans="19:29" x14ac:dyDescent="0.25">
      <c r="S34805" s="108"/>
      <c r="U34805" s="108"/>
      <c r="W34805" s="108"/>
      <c r="Y34805" s="108"/>
      <c r="AA34805" s="108"/>
      <c r="AC34805" s="108"/>
    </row>
    <row r="34806" spans="19:29" x14ac:dyDescent="0.25">
      <c r="S34806" s="108"/>
      <c r="U34806" s="108"/>
      <c r="W34806" s="108"/>
      <c r="Y34806" s="108"/>
      <c r="AA34806" s="108"/>
      <c r="AC34806" s="108"/>
    </row>
    <row r="34807" spans="19:29" x14ac:dyDescent="0.25">
      <c r="S34807" s="109"/>
      <c r="U34807" s="109"/>
      <c r="W34807" s="109"/>
      <c r="Y34807" s="109"/>
      <c r="AA34807" s="109"/>
      <c r="AC34807" s="109"/>
    </row>
    <row r="34808" spans="19:29" x14ac:dyDescent="0.25">
      <c r="S34808" s="108"/>
      <c r="U34808" s="108"/>
      <c r="W34808" s="108"/>
      <c r="Y34808" s="108"/>
      <c r="AA34808" s="108"/>
      <c r="AC34808" s="108"/>
    </row>
    <row r="34809" spans="19:29" x14ac:dyDescent="0.25">
      <c r="S34809" s="108"/>
      <c r="U34809" s="108"/>
      <c r="W34809" s="108"/>
      <c r="Y34809" s="108"/>
      <c r="AA34809" s="108"/>
      <c r="AC34809" s="108"/>
    </row>
    <row r="34810" spans="19:29" x14ac:dyDescent="0.25">
      <c r="S34810" s="109"/>
      <c r="U34810" s="109"/>
      <c r="W34810" s="109"/>
      <c r="Y34810" s="109"/>
      <c r="AA34810" s="109"/>
      <c r="AC34810" s="109"/>
    </row>
    <row r="34811" spans="19:29" x14ac:dyDescent="0.25">
      <c r="S34811" s="108"/>
      <c r="U34811" s="108"/>
      <c r="W34811" s="108"/>
      <c r="Y34811" s="108"/>
      <c r="AA34811" s="108"/>
      <c r="AC34811" s="108"/>
    </row>
    <row r="34812" spans="19:29" x14ac:dyDescent="0.25">
      <c r="S34812" s="109"/>
      <c r="U34812" s="109"/>
      <c r="W34812" s="109"/>
      <c r="Y34812" s="109"/>
      <c r="AA34812" s="109"/>
      <c r="AC34812" s="109"/>
    </row>
    <row r="34813" spans="19:29" x14ac:dyDescent="0.25">
      <c r="S34813" s="108"/>
      <c r="U34813" s="108"/>
      <c r="W34813" s="108"/>
      <c r="Y34813" s="108"/>
      <c r="AA34813" s="108"/>
      <c r="AC34813" s="108"/>
    </row>
    <row r="34814" spans="19:29" x14ac:dyDescent="0.25">
      <c r="S34814" s="108"/>
      <c r="U34814" s="108"/>
      <c r="W34814" s="108"/>
      <c r="Y34814" s="108"/>
      <c r="AA34814" s="108"/>
      <c r="AC34814" s="108"/>
    </row>
    <row r="34815" spans="19:29" x14ac:dyDescent="0.25">
      <c r="S34815" s="108"/>
      <c r="U34815" s="108"/>
      <c r="W34815" s="108"/>
      <c r="Y34815" s="108"/>
      <c r="AA34815" s="108"/>
      <c r="AC34815" s="108"/>
    </row>
    <row r="34816" spans="19:29" x14ac:dyDescent="0.25">
      <c r="S34816" s="110"/>
      <c r="U34816" s="110"/>
      <c r="W34816" s="110"/>
      <c r="Y34816" s="110"/>
      <c r="AA34816" s="110"/>
      <c r="AC34816" s="110"/>
    </row>
    <row r="34817" spans="19:29" x14ac:dyDescent="0.25">
      <c r="S34817" s="110"/>
      <c r="U34817" s="110"/>
      <c r="W34817" s="110"/>
      <c r="Y34817" s="110"/>
      <c r="AA34817" s="110"/>
      <c r="AC34817" s="110"/>
    </row>
    <row r="34818" spans="19:29" x14ac:dyDescent="0.25">
      <c r="S34818" s="110"/>
      <c r="U34818" s="110"/>
      <c r="W34818" s="110"/>
      <c r="Y34818" s="110"/>
      <c r="AA34818" s="110"/>
      <c r="AC34818" s="110"/>
    </row>
    <row r="34819" spans="19:29" x14ac:dyDescent="0.25">
      <c r="S34819" s="110"/>
      <c r="U34819" s="110"/>
      <c r="W34819" s="110"/>
      <c r="Y34819" s="110"/>
      <c r="AA34819" s="110"/>
      <c r="AC34819" s="110"/>
    </row>
    <row r="34820" spans="19:29" x14ac:dyDescent="0.25">
      <c r="S34820" s="111"/>
      <c r="U34820" s="111"/>
      <c r="W34820" s="111"/>
      <c r="Y34820" s="111"/>
      <c r="AA34820" s="111"/>
      <c r="AC34820" s="111"/>
    </row>
    <row r="34821" spans="19:29" x14ac:dyDescent="0.25">
      <c r="S34821" s="107"/>
      <c r="U34821" s="107"/>
      <c r="W34821" s="107"/>
      <c r="Y34821" s="107"/>
      <c r="AA34821" s="107"/>
      <c r="AC34821" s="107"/>
    </row>
    <row r="34822" spans="19:29" x14ac:dyDescent="0.25">
      <c r="S34822" s="108"/>
      <c r="U34822" s="108"/>
      <c r="W34822" s="108"/>
      <c r="Y34822" s="108"/>
      <c r="AA34822" s="108"/>
      <c r="AC34822" s="108"/>
    </row>
    <row r="34823" spans="19:29" x14ac:dyDescent="0.25">
      <c r="S34823" s="108"/>
      <c r="U34823" s="108"/>
      <c r="W34823" s="108"/>
      <c r="Y34823" s="108"/>
      <c r="AA34823" s="108"/>
      <c r="AC34823" s="108"/>
    </row>
    <row r="34824" spans="19:29" x14ac:dyDescent="0.25">
      <c r="S34824" s="109"/>
      <c r="U34824" s="109"/>
      <c r="W34824" s="109"/>
      <c r="Y34824" s="109"/>
      <c r="AA34824" s="109"/>
      <c r="AC34824" s="109"/>
    </row>
    <row r="34825" spans="19:29" x14ac:dyDescent="0.25">
      <c r="S34825" s="108"/>
      <c r="U34825" s="108"/>
      <c r="W34825" s="108"/>
      <c r="Y34825" s="108"/>
      <c r="AA34825" s="108"/>
      <c r="AC34825" s="108"/>
    </row>
    <row r="34826" spans="19:29" x14ac:dyDescent="0.25">
      <c r="S34826" s="108"/>
      <c r="U34826" s="108"/>
      <c r="W34826" s="108"/>
      <c r="Y34826" s="108"/>
      <c r="AA34826" s="108"/>
      <c r="AC34826" s="108"/>
    </row>
    <row r="34827" spans="19:29" x14ac:dyDescent="0.25">
      <c r="S34827" s="109"/>
      <c r="U34827" s="109"/>
      <c r="W34827" s="109"/>
      <c r="Y34827" s="109"/>
      <c r="AA34827" s="109"/>
      <c r="AC34827" s="109"/>
    </row>
    <row r="34828" spans="19:29" x14ac:dyDescent="0.25">
      <c r="S34828" s="108"/>
      <c r="U34828" s="108"/>
      <c r="W34828" s="108"/>
      <c r="Y34828" s="108"/>
      <c r="AA34828" s="108"/>
      <c r="AC34828" s="108"/>
    </row>
    <row r="34829" spans="19:29" x14ac:dyDescent="0.25">
      <c r="S34829" s="109"/>
      <c r="U34829" s="109"/>
      <c r="W34829" s="109"/>
      <c r="Y34829" s="109"/>
      <c r="AA34829" s="109"/>
      <c r="AC34829" s="109"/>
    </row>
    <row r="34830" spans="19:29" x14ac:dyDescent="0.25">
      <c r="S34830" s="108"/>
      <c r="U34830" s="108"/>
      <c r="W34830" s="108"/>
      <c r="Y34830" s="108"/>
      <c r="AA34830" s="108"/>
      <c r="AC34830" s="108"/>
    </row>
    <row r="34831" spans="19:29" x14ac:dyDescent="0.25">
      <c r="S34831" s="108"/>
      <c r="U34831" s="108"/>
      <c r="W34831" s="108"/>
      <c r="Y34831" s="108"/>
      <c r="AA34831" s="108"/>
      <c r="AC34831" s="108"/>
    </row>
    <row r="34832" spans="19:29" x14ac:dyDescent="0.25">
      <c r="S34832" s="108"/>
      <c r="U34832" s="108"/>
      <c r="W34832" s="108"/>
      <c r="Y34832" s="108"/>
      <c r="AA34832" s="108"/>
      <c r="AC34832" s="108"/>
    </row>
    <row r="34833" spans="19:29" x14ac:dyDescent="0.25">
      <c r="S34833" s="110"/>
      <c r="U34833" s="110"/>
      <c r="W34833" s="110"/>
      <c r="Y34833" s="110"/>
      <c r="AA34833" s="110"/>
      <c r="AC34833" s="110"/>
    </row>
    <row r="34834" spans="19:29" x14ac:dyDescent="0.25">
      <c r="S34834" s="110"/>
      <c r="U34834" s="110"/>
      <c r="W34834" s="110"/>
      <c r="Y34834" s="110"/>
      <c r="AA34834" s="110"/>
      <c r="AC34834" s="110"/>
    </row>
    <row r="34835" spans="19:29" x14ac:dyDescent="0.25">
      <c r="S34835" s="110"/>
      <c r="U34835" s="110"/>
      <c r="W34835" s="110"/>
      <c r="Y34835" s="110"/>
      <c r="AA34835" s="110"/>
      <c r="AC34835" s="110"/>
    </row>
    <row r="34836" spans="19:29" x14ac:dyDescent="0.25">
      <c r="S34836" s="110"/>
      <c r="U34836" s="110"/>
      <c r="W34836" s="110"/>
      <c r="Y34836" s="110"/>
      <c r="AA34836" s="110"/>
      <c r="AC34836" s="110"/>
    </row>
    <row r="34837" spans="19:29" x14ac:dyDescent="0.25">
      <c r="S34837" s="111"/>
      <c r="U34837" s="111"/>
      <c r="W34837" s="111"/>
      <c r="Y34837" s="111"/>
      <c r="AA34837" s="111"/>
      <c r="AC34837" s="111"/>
    </row>
    <row r="34838" spans="19:29" x14ac:dyDescent="0.25">
      <c r="S34838" s="107"/>
      <c r="U34838" s="107"/>
      <c r="W34838" s="107"/>
      <c r="Y34838" s="107"/>
      <c r="AA34838" s="107"/>
      <c r="AC34838" s="107"/>
    </row>
    <row r="34839" spans="19:29" x14ac:dyDescent="0.25">
      <c r="S34839" s="108"/>
      <c r="U34839" s="108"/>
      <c r="W34839" s="108"/>
      <c r="Y34839" s="108"/>
      <c r="AA34839" s="108"/>
      <c r="AC34839" s="108"/>
    </row>
    <row r="34840" spans="19:29" x14ac:dyDescent="0.25">
      <c r="S34840" s="108"/>
      <c r="U34840" s="108"/>
      <c r="W34840" s="108"/>
      <c r="Y34840" s="108"/>
      <c r="AA34840" s="108"/>
      <c r="AC34840" s="108"/>
    </row>
    <row r="34841" spans="19:29" x14ac:dyDescent="0.25">
      <c r="S34841" s="109"/>
      <c r="U34841" s="109"/>
      <c r="W34841" s="109"/>
      <c r="Y34841" s="109"/>
      <c r="AA34841" s="109"/>
      <c r="AC34841" s="109"/>
    </row>
    <row r="34842" spans="19:29" x14ac:dyDescent="0.25">
      <c r="S34842" s="108"/>
      <c r="U34842" s="108"/>
      <c r="W34842" s="108"/>
      <c r="Y34842" s="108"/>
      <c r="AA34842" s="108"/>
      <c r="AC34842" s="108"/>
    </row>
    <row r="34843" spans="19:29" x14ac:dyDescent="0.25">
      <c r="S34843" s="108"/>
      <c r="U34843" s="108"/>
      <c r="W34843" s="108"/>
      <c r="Y34843" s="108"/>
      <c r="AA34843" s="108"/>
      <c r="AC34843" s="108"/>
    </row>
    <row r="34844" spans="19:29" x14ac:dyDescent="0.25">
      <c r="S34844" s="109"/>
      <c r="U34844" s="109"/>
      <c r="W34844" s="109"/>
      <c r="Y34844" s="109"/>
      <c r="AA34844" s="109"/>
      <c r="AC34844" s="109"/>
    </row>
    <row r="34845" spans="19:29" x14ac:dyDescent="0.25">
      <c r="S34845" s="108"/>
      <c r="U34845" s="108"/>
      <c r="W34845" s="108"/>
      <c r="Y34845" s="108"/>
      <c r="AA34845" s="108"/>
      <c r="AC34845" s="108"/>
    </row>
    <row r="34846" spans="19:29" x14ac:dyDescent="0.25">
      <c r="S34846" s="109"/>
      <c r="U34846" s="109"/>
      <c r="W34846" s="109"/>
      <c r="Y34846" s="109"/>
      <c r="AA34846" s="109"/>
      <c r="AC34846" s="109"/>
    </row>
    <row r="34847" spans="19:29" x14ac:dyDescent="0.25">
      <c r="S34847" s="108"/>
      <c r="U34847" s="108"/>
      <c r="W34847" s="108"/>
      <c r="Y34847" s="108"/>
      <c r="AA34847" s="108"/>
      <c r="AC34847" s="108"/>
    </row>
    <row r="34848" spans="19:29" x14ac:dyDescent="0.25">
      <c r="S34848" s="108"/>
      <c r="U34848" s="108"/>
      <c r="W34848" s="108"/>
      <c r="Y34848" s="108"/>
      <c r="AA34848" s="108"/>
      <c r="AC34848" s="108"/>
    </row>
    <row r="34849" spans="19:29" x14ac:dyDescent="0.25">
      <c r="S34849" s="108"/>
      <c r="U34849" s="108"/>
      <c r="W34849" s="108"/>
      <c r="Y34849" s="108"/>
      <c r="AA34849" s="108"/>
      <c r="AC34849" s="108"/>
    </row>
    <row r="34850" spans="19:29" x14ac:dyDescent="0.25">
      <c r="S34850" s="110"/>
      <c r="U34850" s="110"/>
      <c r="W34850" s="110"/>
      <c r="Y34850" s="110"/>
      <c r="AA34850" s="110"/>
      <c r="AC34850" s="110"/>
    </row>
    <row r="34851" spans="19:29" x14ac:dyDescent="0.25">
      <c r="S34851" s="110"/>
      <c r="U34851" s="110"/>
      <c r="W34851" s="110"/>
      <c r="Y34851" s="110"/>
      <c r="AA34851" s="110"/>
      <c r="AC34851" s="110"/>
    </row>
    <row r="34852" spans="19:29" x14ac:dyDescent="0.25">
      <c r="S34852" s="110"/>
      <c r="U34852" s="110"/>
      <c r="W34852" s="110"/>
      <c r="Y34852" s="110"/>
      <c r="AA34852" s="110"/>
      <c r="AC34852" s="110"/>
    </row>
    <row r="34853" spans="19:29" x14ac:dyDescent="0.25">
      <c r="S34853" s="110"/>
      <c r="U34853" s="110"/>
      <c r="W34853" s="110"/>
      <c r="Y34853" s="110"/>
      <c r="AA34853" s="110"/>
      <c r="AC34853" s="110"/>
    </row>
    <row r="34854" spans="19:29" x14ac:dyDescent="0.25">
      <c r="S34854" s="111"/>
      <c r="U34854" s="111"/>
      <c r="W34854" s="111"/>
      <c r="Y34854" s="111"/>
      <c r="AA34854" s="111"/>
      <c r="AC34854" s="111"/>
    </row>
    <row r="34855" spans="19:29" x14ac:dyDescent="0.25">
      <c r="S34855" s="107"/>
      <c r="U34855" s="107"/>
      <c r="W34855" s="107"/>
      <c r="Y34855" s="107"/>
      <c r="AA34855" s="107"/>
      <c r="AC34855" s="107"/>
    </row>
    <row r="34856" spans="19:29" x14ac:dyDescent="0.25">
      <c r="S34856" s="108"/>
      <c r="U34856" s="108"/>
      <c r="W34856" s="108"/>
      <c r="Y34856" s="108"/>
      <c r="AA34856" s="108"/>
      <c r="AC34856" s="108"/>
    </row>
    <row r="34857" spans="19:29" x14ac:dyDescent="0.25">
      <c r="S34857" s="108"/>
      <c r="U34857" s="108"/>
      <c r="W34857" s="108"/>
      <c r="Y34857" s="108"/>
      <c r="AA34857" s="108"/>
      <c r="AC34857" s="108"/>
    </row>
    <row r="34858" spans="19:29" x14ac:dyDescent="0.25">
      <c r="S34858" s="109"/>
      <c r="U34858" s="109"/>
      <c r="W34858" s="109"/>
      <c r="Y34858" s="109"/>
      <c r="AA34858" s="109"/>
      <c r="AC34858" s="109"/>
    </row>
    <row r="34859" spans="19:29" x14ac:dyDescent="0.25">
      <c r="S34859" s="108"/>
      <c r="U34859" s="108"/>
      <c r="W34859" s="108"/>
      <c r="Y34859" s="108"/>
      <c r="AA34859" s="108"/>
      <c r="AC34859" s="108"/>
    </row>
    <row r="34860" spans="19:29" x14ac:dyDescent="0.25">
      <c r="S34860" s="108"/>
      <c r="U34860" s="108"/>
      <c r="W34860" s="108"/>
      <c r="Y34860" s="108"/>
      <c r="AA34860" s="108"/>
      <c r="AC34860" s="108"/>
    </row>
    <row r="34861" spans="19:29" x14ac:dyDescent="0.25">
      <c r="S34861" s="109"/>
      <c r="U34861" s="109"/>
      <c r="W34861" s="109"/>
      <c r="Y34861" s="109"/>
      <c r="AA34861" s="109"/>
      <c r="AC34861" s="109"/>
    </row>
    <row r="34862" spans="19:29" x14ac:dyDescent="0.25">
      <c r="S34862" s="108"/>
      <c r="U34862" s="108"/>
      <c r="W34862" s="108"/>
      <c r="Y34862" s="108"/>
      <c r="AA34862" s="108"/>
      <c r="AC34862" s="108"/>
    </row>
    <row r="34863" spans="19:29" x14ac:dyDescent="0.25">
      <c r="S34863" s="109"/>
      <c r="U34863" s="109"/>
      <c r="W34863" s="109"/>
      <c r="Y34863" s="109"/>
      <c r="AA34863" s="109"/>
      <c r="AC34863" s="109"/>
    </row>
    <row r="34864" spans="19:29" x14ac:dyDescent="0.25">
      <c r="S34864" s="108"/>
      <c r="U34864" s="108"/>
      <c r="W34864" s="108"/>
      <c r="Y34864" s="108"/>
      <c r="AA34864" s="108"/>
      <c r="AC34864" s="108"/>
    </row>
    <row r="34865" spans="19:29" x14ac:dyDescent="0.25">
      <c r="S34865" s="108"/>
      <c r="U34865" s="108"/>
      <c r="W34865" s="108"/>
      <c r="Y34865" s="108"/>
      <c r="AA34865" s="108"/>
      <c r="AC34865" s="108"/>
    </row>
    <row r="34866" spans="19:29" x14ac:dyDescent="0.25">
      <c r="S34866" s="108"/>
      <c r="U34866" s="108"/>
      <c r="W34866" s="108"/>
      <c r="Y34866" s="108"/>
      <c r="AA34866" s="108"/>
      <c r="AC34866" s="108"/>
    </row>
    <row r="34867" spans="19:29" x14ac:dyDescent="0.25">
      <c r="S34867" s="110"/>
      <c r="U34867" s="110"/>
      <c r="W34867" s="110"/>
      <c r="Y34867" s="110"/>
      <c r="AA34867" s="110"/>
      <c r="AC34867" s="110"/>
    </row>
    <row r="34868" spans="19:29" x14ac:dyDescent="0.25">
      <c r="S34868" s="110"/>
      <c r="U34868" s="110"/>
      <c r="W34868" s="110"/>
      <c r="Y34868" s="110"/>
      <c r="AA34868" s="110"/>
      <c r="AC34868" s="110"/>
    </row>
    <row r="34869" spans="19:29" x14ac:dyDescent="0.25">
      <c r="S34869" s="110"/>
      <c r="U34869" s="110"/>
      <c r="W34869" s="110"/>
      <c r="Y34869" s="110"/>
      <c r="AA34869" s="110"/>
      <c r="AC34869" s="110"/>
    </row>
    <row r="34870" spans="19:29" x14ac:dyDescent="0.25">
      <c r="S34870" s="110"/>
      <c r="U34870" s="110"/>
      <c r="W34870" s="110"/>
      <c r="Y34870" s="110"/>
      <c r="AA34870" s="110"/>
      <c r="AC34870" s="110"/>
    </row>
    <row r="34871" spans="19:29" x14ac:dyDescent="0.25">
      <c r="S34871" s="111"/>
      <c r="U34871" s="111"/>
      <c r="W34871" s="111"/>
      <c r="Y34871" s="111"/>
      <c r="AA34871" s="111"/>
      <c r="AC34871" s="111"/>
    </row>
    <row r="34872" spans="19:29" x14ac:dyDescent="0.25">
      <c r="S34872" s="107"/>
      <c r="U34872" s="107"/>
      <c r="W34872" s="107"/>
      <c r="Y34872" s="107"/>
      <c r="AA34872" s="107"/>
      <c r="AC34872" s="107"/>
    </row>
    <row r="34873" spans="19:29" x14ac:dyDescent="0.25">
      <c r="S34873" s="108"/>
      <c r="U34873" s="108"/>
      <c r="W34873" s="108"/>
      <c r="Y34873" s="108"/>
      <c r="AA34873" s="108"/>
      <c r="AC34873" s="108"/>
    </row>
    <row r="34874" spans="19:29" x14ac:dyDescent="0.25">
      <c r="S34874" s="108"/>
      <c r="U34874" s="108"/>
      <c r="W34874" s="108"/>
      <c r="Y34874" s="108"/>
      <c r="AA34874" s="108"/>
      <c r="AC34874" s="108"/>
    </row>
    <row r="34875" spans="19:29" x14ac:dyDescent="0.25">
      <c r="S34875" s="109"/>
      <c r="U34875" s="109"/>
      <c r="W34875" s="109"/>
      <c r="Y34875" s="109"/>
      <c r="AA34875" s="109"/>
      <c r="AC34875" s="109"/>
    </row>
    <row r="34876" spans="19:29" x14ac:dyDescent="0.25">
      <c r="S34876" s="108"/>
      <c r="U34876" s="108"/>
      <c r="W34876" s="108"/>
      <c r="Y34876" s="108"/>
      <c r="AA34876" s="108"/>
      <c r="AC34876" s="108"/>
    </row>
    <row r="34877" spans="19:29" x14ac:dyDescent="0.25">
      <c r="S34877" s="108"/>
      <c r="U34877" s="108"/>
      <c r="W34877" s="108"/>
      <c r="Y34877" s="108"/>
      <c r="AA34877" s="108"/>
      <c r="AC34877" s="108"/>
    </row>
    <row r="34878" spans="19:29" x14ac:dyDescent="0.25">
      <c r="S34878" s="109"/>
      <c r="U34878" s="109"/>
      <c r="W34878" s="109"/>
      <c r="Y34878" s="109"/>
      <c r="AA34878" s="109"/>
      <c r="AC34878" s="109"/>
    </row>
    <row r="34879" spans="19:29" x14ac:dyDescent="0.25">
      <c r="S34879" s="108"/>
      <c r="U34879" s="108"/>
      <c r="W34879" s="108"/>
      <c r="Y34879" s="108"/>
      <c r="AA34879" s="108"/>
      <c r="AC34879" s="108"/>
    </row>
    <row r="34880" spans="19:29" x14ac:dyDescent="0.25">
      <c r="S34880" s="109"/>
      <c r="U34880" s="109"/>
      <c r="W34880" s="109"/>
      <c r="Y34880" s="109"/>
      <c r="AA34880" s="109"/>
      <c r="AC34880" s="109"/>
    </row>
    <row r="34881" spans="19:29" x14ac:dyDescent="0.25">
      <c r="S34881" s="108"/>
      <c r="U34881" s="108"/>
      <c r="W34881" s="108"/>
      <c r="Y34881" s="108"/>
      <c r="AA34881" s="108"/>
      <c r="AC34881" s="108"/>
    </row>
    <row r="34882" spans="19:29" x14ac:dyDescent="0.25">
      <c r="S34882" s="108"/>
      <c r="U34882" s="108"/>
      <c r="W34882" s="108"/>
      <c r="Y34882" s="108"/>
      <c r="AA34882" s="108"/>
      <c r="AC34882" s="108"/>
    </row>
    <row r="34883" spans="19:29" x14ac:dyDescent="0.25">
      <c r="S34883" s="108"/>
      <c r="U34883" s="108"/>
      <c r="W34883" s="108"/>
      <c r="Y34883" s="108"/>
      <c r="AA34883" s="108"/>
      <c r="AC34883" s="108"/>
    </row>
    <row r="34884" spans="19:29" x14ac:dyDescent="0.25">
      <c r="S34884" s="110"/>
      <c r="U34884" s="110"/>
      <c r="W34884" s="110"/>
      <c r="Y34884" s="110"/>
      <c r="AA34884" s="110"/>
      <c r="AC34884" s="110"/>
    </row>
    <row r="34885" spans="19:29" x14ac:dyDescent="0.25">
      <c r="S34885" s="110"/>
      <c r="U34885" s="110"/>
      <c r="W34885" s="110"/>
      <c r="Y34885" s="110"/>
      <c r="AA34885" s="110"/>
      <c r="AC34885" s="110"/>
    </row>
    <row r="34886" spans="19:29" x14ac:dyDescent="0.25">
      <c r="S34886" s="110"/>
      <c r="U34886" s="110"/>
      <c r="W34886" s="110"/>
      <c r="Y34886" s="110"/>
      <c r="AA34886" s="110"/>
      <c r="AC34886" s="110"/>
    </row>
    <row r="34887" spans="19:29" x14ac:dyDescent="0.25">
      <c r="S34887" s="110"/>
      <c r="U34887" s="110"/>
      <c r="W34887" s="110"/>
      <c r="Y34887" s="110"/>
      <c r="AA34887" s="110"/>
      <c r="AC34887" s="110"/>
    </row>
    <row r="34888" spans="19:29" x14ac:dyDescent="0.25">
      <c r="S34888" s="111"/>
      <c r="U34888" s="111"/>
      <c r="W34888" s="111"/>
      <c r="Y34888" s="111"/>
      <c r="AA34888" s="111"/>
      <c r="AC34888" s="111"/>
    </row>
    <row r="34889" spans="19:29" x14ac:dyDescent="0.25">
      <c r="S34889" s="107"/>
      <c r="U34889" s="107"/>
      <c r="W34889" s="107"/>
      <c r="Y34889" s="107"/>
      <c r="AA34889" s="107"/>
      <c r="AC34889" s="107"/>
    </row>
    <row r="34890" spans="19:29" x14ac:dyDescent="0.25">
      <c r="S34890" s="108"/>
      <c r="U34890" s="108"/>
      <c r="W34890" s="108"/>
      <c r="Y34890" s="108"/>
      <c r="AA34890" s="108"/>
      <c r="AC34890" s="108"/>
    </row>
    <row r="34891" spans="19:29" x14ac:dyDescent="0.25">
      <c r="S34891" s="108"/>
      <c r="U34891" s="108"/>
      <c r="W34891" s="108"/>
      <c r="Y34891" s="108"/>
      <c r="AA34891" s="108"/>
      <c r="AC34891" s="108"/>
    </row>
    <row r="34892" spans="19:29" x14ac:dyDescent="0.25">
      <c r="S34892" s="109"/>
      <c r="U34892" s="109"/>
      <c r="W34892" s="109"/>
      <c r="Y34892" s="109"/>
      <c r="AA34892" s="109"/>
      <c r="AC34892" s="109"/>
    </row>
    <row r="34893" spans="19:29" x14ac:dyDescent="0.25">
      <c r="S34893" s="108"/>
      <c r="U34893" s="108"/>
      <c r="W34893" s="108"/>
      <c r="Y34893" s="108"/>
      <c r="AA34893" s="108"/>
      <c r="AC34893" s="108"/>
    </row>
    <row r="34894" spans="19:29" x14ac:dyDescent="0.25">
      <c r="S34894" s="108"/>
      <c r="U34894" s="108"/>
      <c r="W34894" s="108"/>
      <c r="Y34894" s="108"/>
      <c r="AA34894" s="108"/>
      <c r="AC34894" s="108"/>
    </row>
    <row r="34895" spans="19:29" x14ac:dyDescent="0.25">
      <c r="S34895" s="109"/>
      <c r="U34895" s="109"/>
      <c r="W34895" s="109"/>
      <c r="Y34895" s="109"/>
      <c r="AA34895" s="109"/>
      <c r="AC34895" s="109"/>
    </row>
    <row r="34896" spans="19:29" x14ac:dyDescent="0.25">
      <c r="S34896" s="108"/>
      <c r="U34896" s="108"/>
      <c r="W34896" s="108"/>
      <c r="Y34896" s="108"/>
      <c r="AA34896" s="108"/>
      <c r="AC34896" s="108"/>
    </row>
    <row r="34897" spans="19:29" x14ac:dyDescent="0.25">
      <c r="S34897" s="109"/>
      <c r="U34897" s="109"/>
      <c r="W34897" s="109"/>
      <c r="Y34897" s="109"/>
      <c r="AA34897" s="109"/>
      <c r="AC34897" s="109"/>
    </row>
    <row r="34898" spans="19:29" x14ac:dyDescent="0.25">
      <c r="S34898" s="108"/>
      <c r="U34898" s="108"/>
      <c r="W34898" s="108"/>
      <c r="Y34898" s="108"/>
      <c r="AA34898" s="108"/>
      <c r="AC34898" s="108"/>
    </row>
    <row r="34899" spans="19:29" x14ac:dyDescent="0.25">
      <c r="S34899" s="108"/>
      <c r="U34899" s="108"/>
      <c r="W34899" s="108"/>
      <c r="Y34899" s="108"/>
      <c r="AA34899" s="108"/>
      <c r="AC34899" s="108"/>
    </row>
    <row r="34900" spans="19:29" x14ac:dyDescent="0.25">
      <c r="S34900" s="108"/>
      <c r="U34900" s="108"/>
      <c r="W34900" s="108"/>
      <c r="Y34900" s="108"/>
      <c r="AA34900" s="108"/>
      <c r="AC34900" s="108"/>
    </row>
    <row r="34901" spans="19:29" x14ac:dyDescent="0.25">
      <c r="S34901" s="110"/>
      <c r="U34901" s="110"/>
      <c r="W34901" s="110"/>
      <c r="Y34901" s="110"/>
      <c r="AA34901" s="110"/>
      <c r="AC34901" s="110"/>
    </row>
    <row r="34902" spans="19:29" x14ac:dyDescent="0.25">
      <c r="S34902" s="110"/>
      <c r="U34902" s="110"/>
      <c r="W34902" s="110"/>
      <c r="Y34902" s="110"/>
      <c r="AA34902" s="110"/>
      <c r="AC34902" s="110"/>
    </row>
    <row r="34903" spans="19:29" x14ac:dyDescent="0.25">
      <c r="S34903" s="110"/>
      <c r="U34903" s="110"/>
      <c r="W34903" s="110"/>
      <c r="Y34903" s="110"/>
      <c r="AA34903" s="110"/>
      <c r="AC34903" s="110"/>
    </row>
    <row r="34904" spans="19:29" x14ac:dyDescent="0.25">
      <c r="S34904" s="110"/>
      <c r="U34904" s="110"/>
      <c r="W34904" s="110"/>
      <c r="Y34904" s="110"/>
      <c r="AA34904" s="110"/>
      <c r="AC34904" s="110"/>
    </row>
    <row r="34905" spans="19:29" x14ac:dyDescent="0.25">
      <c r="S34905" s="111"/>
      <c r="U34905" s="111"/>
      <c r="W34905" s="111"/>
      <c r="Y34905" s="111"/>
      <c r="AA34905" s="111"/>
      <c r="AC34905" s="111"/>
    </row>
    <row r="34906" spans="19:29" x14ac:dyDescent="0.25">
      <c r="S34906" s="107"/>
      <c r="U34906" s="107"/>
      <c r="W34906" s="107"/>
      <c r="Y34906" s="107"/>
      <c r="AA34906" s="107"/>
      <c r="AC34906" s="107"/>
    </row>
    <row r="34907" spans="19:29" x14ac:dyDescent="0.25">
      <c r="S34907" s="108"/>
      <c r="U34907" s="108"/>
      <c r="W34907" s="108"/>
      <c r="Y34907" s="108"/>
      <c r="AA34907" s="108"/>
      <c r="AC34907" s="108"/>
    </row>
    <row r="34908" spans="19:29" x14ac:dyDescent="0.25">
      <c r="S34908" s="108"/>
      <c r="U34908" s="108"/>
      <c r="W34908" s="108"/>
      <c r="Y34908" s="108"/>
      <c r="AA34908" s="108"/>
      <c r="AC34908" s="108"/>
    </row>
    <row r="34909" spans="19:29" x14ac:dyDescent="0.25">
      <c r="S34909" s="109"/>
      <c r="U34909" s="109"/>
      <c r="W34909" s="109"/>
      <c r="Y34909" s="109"/>
      <c r="AA34909" s="109"/>
      <c r="AC34909" s="109"/>
    </row>
    <row r="34910" spans="19:29" x14ac:dyDescent="0.25">
      <c r="S34910" s="108"/>
      <c r="U34910" s="108"/>
      <c r="W34910" s="108"/>
      <c r="Y34910" s="108"/>
      <c r="AA34910" s="108"/>
      <c r="AC34910" s="108"/>
    </row>
    <row r="34911" spans="19:29" x14ac:dyDescent="0.25">
      <c r="S34911" s="108"/>
      <c r="U34911" s="108"/>
      <c r="W34911" s="108"/>
      <c r="Y34911" s="108"/>
      <c r="AA34911" s="108"/>
      <c r="AC34911" s="108"/>
    </row>
    <row r="34912" spans="19:29" x14ac:dyDescent="0.25">
      <c r="S34912" s="109"/>
      <c r="U34912" s="109"/>
      <c r="W34912" s="109"/>
      <c r="Y34912" s="109"/>
      <c r="AA34912" s="109"/>
      <c r="AC34912" s="109"/>
    </row>
    <row r="34913" spans="19:29" x14ac:dyDescent="0.25">
      <c r="S34913" s="108"/>
      <c r="U34913" s="108"/>
      <c r="W34913" s="108"/>
      <c r="Y34913" s="108"/>
      <c r="AA34913" s="108"/>
      <c r="AC34913" s="108"/>
    </row>
    <row r="34914" spans="19:29" x14ac:dyDescent="0.25">
      <c r="S34914" s="109"/>
      <c r="U34914" s="109"/>
      <c r="W34914" s="109"/>
      <c r="Y34914" s="109"/>
      <c r="AA34914" s="109"/>
      <c r="AC34914" s="109"/>
    </row>
    <row r="34915" spans="19:29" x14ac:dyDescent="0.25">
      <c r="S34915" s="108"/>
      <c r="U34915" s="108"/>
      <c r="W34915" s="108"/>
      <c r="Y34915" s="108"/>
      <c r="AA34915" s="108"/>
      <c r="AC34915" s="108"/>
    </row>
    <row r="34916" spans="19:29" x14ac:dyDescent="0.25">
      <c r="S34916" s="108"/>
      <c r="U34916" s="108"/>
      <c r="W34916" s="108"/>
      <c r="Y34916" s="108"/>
      <c r="AA34916" s="108"/>
      <c r="AC34916" s="108"/>
    </row>
    <row r="34917" spans="19:29" x14ac:dyDescent="0.25">
      <c r="S34917" s="108"/>
      <c r="U34917" s="108"/>
      <c r="W34917" s="108"/>
      <c r="Y34917" s="108"/>
      <c r="AA34917" s="108"/>
      <c r="AC34917" s="108"/>
    </row>
    <row r="34918" spans="19:29" x14ac:dyDescent="0.25">
      <c r="S34918" s="110"/>
      <c r="U34918" s="110"/>
      <c r="W34918" s="110"/>
      <c r="Y34918" s="110"/>
      <c r="AA34918" s="110"/>
      <c r="AC34918" s="110"/>
    </row>
    <row r="34919" spans="19:29" x14ac:dyDescent="0.25">
      <c r="S34919" s="110"/>
      <c r="U34919" s="110"/>
      <c r="W34919" s="110"/>
      <c r="Y34919" s="110"/>
      <c r="AA34919" s="110"/>
      <c r="AC34919" s="110"/>
    </row>
    <row r="34920" spans="19:29" x14ac:dyDescent="0.25">
      <c r="S34920" s="110"/>
      <c r="U34920" s="110"/>
      <c r="W34920" s="110"/>
      <c r="Y34920" s="110"/>
      <c r="AA34920" s="110"/>
      <c r="AC34920" s="110"/>
    </row>
    <row r="34921" spans="19:29" x14ac:dyDescent="0.25">
      <c r="S34921" s="110"/>
      <c r="U34921" s="110"/>
      <c r="W34921" s="110"/>
      <c r="Y34921" s="110"/>
      <c r="AA34921" s="110"/>
      <c r="AC34921" s="110"/>
    </row>
    <row r="34922" spans="19:29" x14ac:dyDescent="0.25">
      <c r="S34922" s="111"/>
      <c r="U34922" s="111"/>
      <c r="W34922" s="111"/>
      <c r="Y34922" s="111"/>
      <c r="AA34922" s="111"/>
      <c r="AC34922" s="111"/>
    </row>
    <row r="34923" spans="19:29" x14ac:dyDescent="0.25">
      <c r="S34923" s="107"/>
      <c r="U34923" s="107"/>
      <c r="W34923" s="107"/>
      <c r="Y34923" s="107"/>
      <c r="AA34923" s="107"/>
      <c r="AC34923" s="107"/>
    </row>
    <row r="34924" spans="19:29" x14ac:dyDescent="0.25">
      <c r="S34924" s="108"/>
      <c r="U34924" s="108"/>
      <c r="W34924" s="108"/>
      <c r="Y34924" s="108"/>
      <c r="AA34924" s="108"/>
      <c r="AC34924" s="108"/>
    </row>
    <row r="34925" spans="19:29" x14ac:dyDescent="0.25">
      <c r="S34925" s="108"/>
      <c r="U34925" s="108"/>
      <c r="W34925" s="108"/>
      <c r="Y34925" s="108"/>
      <c r="AA34925" s="108"/>
      <c r="AC34925" s="108"/>
    </row>
    <row r="34926" spans="19:29" x14ac:dyDescent="0.25">
      <c r="S34926" s="109"/>
      <c r="U34926" s="109"/>
      <c r="W34926" s="109"/>
      <c r="Y34926" s="109"/>
      <c r="AA34926" s="109"/>
      <c r="AC34926" s="109"/>
    </row>
    <row r="34927" spans="19:29" x14ac:dyDescent="0.25">
      <c r="S34927" s="108"/>
      <c r="U34927" s="108"/>
      <c r="W34927" s="108"/>
      <c r="Y34927" s="108"/>
      <c r="AA34927" s="108"/>
      <c r="AC34927" s="108"/>
    </row>
    <row r="34928" spans="19:29" x14ac:dyDescent="0.25">
      <c r="S34928" s="108"/>
      <c r="U34928" s="108"/>
      <c r="W34928" s="108"/>
      <c r="Y34928" s="108"/>
      <c r="AA34928" s="108"/>
      <c r="AC34928" s="108"/>
    </row>
    <row r="34929" spans="19:29" x14ac:dyDescent="0.25">
      <c r="S34929" s="109"/>
      <c r="U34929" s="109"/>
      <c r="W34929" s="109"/>
      <c r="Y34929" s="109"/>
      <c r="AA34929" s="109"/>
      <c r="AC34929" s="109"/>
    </row>
    <row r="34930" spans="19:29" x14ac:dyDescent="0.25">
      <c r="S34930" s="108"/>
      <c r="U34930" s="108"/>
      <c r="W34930" s="108"/>
      <c r="Y34930" s="108"/>
      <c r="AA34930" s="108"/>
      <c r="AC34930" s="108"/>
    </row>
    <row r="34931" spans="19:29" x14ac:dyDescent="0.25">
      <c r="S34931" s="109"/>
      <c r="U34931" s="109"/>
      <c r="W34931" s="109"/>
      <c r="Y34931" s="109"/>
      <c r="AA34931" s="109"/>
      <c r="AC34931" s="109"/>
    </row>
    <row r="34932" spans="19:29" x14ac:dyDescent="0.25">
      <c r="S34932" s="108"/>
      <c r="U34932" s="108"/>
      <c r="W34932" s="108"/>
      <c r="Y34932" s="108"/>
      <c r="AA34932" s="108"/>
      <c r="AC34932" s="108"/>
    </row>
    <row r="34933" spans="19:29" x14ac:dyDescent="0.25">
      <c r="S34933" s="108"/>
      <c r="U34933" s="108"/>
      <c r="W34933" s="108"/>
      <c r="Y34933" s="108"/>
      <c r="AA34933" s="108"/>
      <c r="AC34933" s="108"/>
    </row>
    <row r="34934" spans="19:29" x14ac:dyDescent="0.25">
      <c r="S34934" s="108"/>
      <c r="U34934" s="108"/>
      <c r="W34934" s="108"/>
      <c r="Y34934" s="108"/>
      <c r="AA34934" s="108"/>
      <c r="AC34934" s="108"/>
    </row>
    <row r="34935" spans="19:29" x14ac:dyDescent="0.25">
      <c r="S34935" s="110"/>
      <c r="U34935" s="110"/>
      <c r="W34935" s="110"/>
      <c r="Y34935" s="110"/>
      <c r="AA34935" s="110"/>
      <c r="AC34935" s="110"/>
    </row>
    <row r="34936" spans="19:29" x14ac:dyDescent="0.25">
      <c r="S34936" s="110"/>
      <c r="U34936" s="110"/>
      <c r="W34936" s="110"/>
      <c r="Y34936" s="110"/>
      <c r="AA34936" s="110"/>
      <c r="AC34936" s="110"/>
    </row>
    <row r="34937" spans="19:29" x14ac:dyDescent="0.25">
      <c r="S34937" s="110"/>
      <c r="U34937" s="110"/>
      <c r="W34937" s="110"/>
      <c r="Y34937" s="110"/>
      <c r="AA34937" s="110"/>
      <c r="AC34937" s="110"/>
    </row>
    <row r="34938" spans="19:29" x14ac:dyDescent="0.25">
      <c r="S34938" s="110"/>
      <c r="U34938" s="110"/>
      <c r="W34938" s="110"/>
      <c r="Y34938" s="110"/>
      <c r="AA34938" s="110"/>
      <c r="AC34938" s="110"/>
    </row>
    <row r="34939" spans="19:29" x14ac:dyDescent="0.25">
      <c r="S34939" s="111"/>
      <c r="U34939" s="111"/>
      <c r="W34939" s="111"/>
      <c r="Y34939" s="111"/>
      <c r="AA34939" s="111"/>
      <c r="AC34939" s="111"/>
    </row>
    <row r="34940" spans="19:29" x14ac:dyDescent="0.25">
      <c r="S34940" s="107"/>
      <c r="U34940" s="107"/>
      <c r="W34940" s="107"/>
      <c r="Y34940" s="107"/>
      <c r="AA34940" s="107"/>
      <c r="AC34940" s="107"/>
    </row>
    <row r="34941" spans="19:29" x14ac:dyDescent="0.25">
      <c r="S34941" s="108"/>
      <c r="U34941" s="108"/>
      <c r="W34941" s="108"/>
      <c r="Y34941" s="108"/>
      <c r="AA34941" s="108"/>
      <c r="AC34941" s="108"/>
    </row>
    <row r="34942" spans="19:29" x14ac:dyDescent="0.25">
      <c r="S34942" s="108"/>
      <c r="U34942" s="108"/>
      <c r="W34942" s="108"/>
      <c r="Y34942" s="108"/>
      <c r="AA34942" s="108"/>
      <c r="AC34942" s="108"/>
    </row>
    <row r="34943" spans="19:29" x14ac:dyDescent="0.25">
      <c r="S34943" s="109"/>
      <c r="U34943" s="109"/>
      <c r="W34943" s="109"/>
      <c r="Y34943" s="109"/>
      <c r="AA34943" s="109"/>
      <c r="AC34943" s="109"/>
    </row>
    <row r="34944" spans="19:29" x14ac:dyDescent="0.25">
      <c r="S34944" s="108"/>
      <c r="U34944" s="108"/>
      <c r="W34944" s="108"/>
      <c r="Y34944" s="108"/>
      <c r="AA34944" s="108"/>
      <c r="AC34944" s="108"/>
    </row>
    <row r="34945" spans="19:29" x14ac:dyDescent="0.25">
      <c r="S34945" s="108"/>
      <c r="U34945" s="108"/>
      <c r="W34945" s="108"/>
      <c r="Y34945" s="108"/>
      <c r="AA34945" s="108"/>
      <c r="AC34945" s="108"/>
    </row>
    <row r="34946" spans="19:29" x14ac:dyDescent="0.25">
      <c r="S34946" s="109"/>
      <c r="U34946" s="109"/>
      <c r="W34946" s="109"/>
      <c r="Y34946" s="109"/>
      <c r="AA34946" s="109"/>
      <c r="AC34946" s="109"/>
    </row>
    <row r="34947" spans="19:29" x14ac:dyDescent="0.25">
      <c r="S34947" s="108"/>
      <c r="U34947" s="108"/>
      <c r="W34947" s="108"/>
      <c r="Y34947" s="108"/>
      <c r="AA34947" s="108"/>
      <c r="AC34947" s="108"/>
    </row>
    <row r="34948" spans="19:29" x14ac:dyDescent="0.25">
      <c r="S34948" s="109"/>
      <c r="U34948" s="109"/>
      <c r="W34948" s="109"/>
      <c r="Y34948" s="109"/>
      <c r="AA34948" s="109"/>
      <c r="AC34948" s="109"/>
    </row>
    <row r="34949" spans="19:29" x14ac:dyDescent="0.25">
      <c r="S34949" s="108"/>
      <c r="U34949" s="108"/>
      <c r="W34949" s="108"/>
      <c r="Y34949" s="108"/>
      <c r="AA34949" s="108"/>
      <c r="AC34949" s="108"/>
    </row>
    <row r="34950" spans="19:29" x14ac:dyDescent="0.25">
      <c r="S34950" s="108"/>
      <c r="U34950" s="108"/>
      <c r="W34950" s="108"/>
      <c r="Y34950" s="108"/>
      <c r="AA34950" s="108"/>
      <c r="AC34950" s="108"/>
    </row>
    <row r="34951" spans="19:29" x14ac:dyDescent="0.25">
      <c r="S34951" s="108"/>
      <c r="U34951" s="108"/>
      <c r="W34951" s="108"/>
      <c r="Y34951" s="108"/>
      <c r="AA34951" s="108"/>
      <c r="AC34951" s="108"/>
    </row>
    <row r="34952" spans="19:29" x14ac:dyDescent="0.25">
      <c r="S34952" s="110"/>
      <c r="U34952" s="110"/>
      <c r="W34952" s="110"/>
      <c r="Y34952" s="110"/>
      <c r="AA34952" s="110"/>
      <c r="AC34952" s="110"/>
    </row>
    <row r="34953" spans="19:29" x14ac:dyDescent="0.25">
      <c r="S34953" s="110"/>
      <c r="U34953" s="110"/>
      <c r="W34953" s="110"/>
      <c r="Y34953" s="110"/>
      <c r="AA34953" s="110"/>
      <c r="AC34953" s="110"/>
    </row>
    <row r="34954" spans="19:29" x14ac:dyDescent="0.25">
      <c r="S34954" s="110"/>
      <c r="U34954" s="110"/>
      <c r="W34954" s="110"/>
      <c r="Y34954" s="110"/>
      <c r="AA34954" s="110"/>
      <c r="AC34954" s="110"/>
    </row>
    <row r="34955" spans="19:29" x14ac:dyDescent="0.25">
      <c r="S34955" s="110"/>
      <c r="U34955" s="110"/>
      <c r="W34955" s="110"/>
      <c r="Y34955" s="110"/>
      <c r="AA34955" s="110"/>
      <c r="AC34955" s="110"/>
    </row>
    <row r="34956" spans="19:29" x14ac:dyDescent="0.25">
      <c r="S34956" s="111"/>
      <c r="U34956" s="111"/>
      <c r="W34956" s="111"/>
      <c r="Y34956" s="111"/>
      <c r="AA34956" s="111"/>
      <c r="AC34956" s="111"/>
    </row>
    <row r="34957" spans="19:29" x14ac:dyDescent="0.25">
      <c r="S34957" s="107"/>
      <c r="U34957" s="107"/>
      <c r="W34957" s="107"/>
      <c r="Y34957" s="107"/>
      <c r="AA34957" s="107"/>
      <c r="AC34957" s="107"/>
    </row>
    <row r="34958" spans="19:29" x14ac:dyDescent="0.25">
      <c r="S34958" s="108"/>
      <c r="U34958" s="108"/>
      <c r="W34958" s="108"/>
      <c r="Y34958" s="108"/>
      <c r="AA34958" s="108"/>
      <c r="AC34958" s="108"/>
    </row>
    <row r="34959" spans="19:29" x14ac:dyDescent="0.25">
      <c r="S34959" s="108"/>
      <c r="U34959" s="108"/>
      <c r="W34959" s="108"/>
      <c r="Y34959" s="108"/>
      <c r="AA34959" s="108"/>
      <c r="AC34959" s="108"/>
    </row>
    <row r="34960" spans="19:29" x14ac:dyDescent="0.25">
      <c r="S34960" s="109"/>
      <c r="U34960" s="109"/>
      <c r="W34960" s="109"/>
      <c r="Y34960" s="109"/>
      <c r="AA34960" s="109"/>
      <c r="AC34960" s="109"/>
    </row>
    <row r="34961" spans="19:29" x14ac:dyDescent="0.25">
      <c r="S34961" s="108"/>
      <c r="U34961" s="108"/>
      <c r="W34961" s="108"/>
      <c r="Y34961" s="108"/>
      <c r="AA34961" s="108"/>
      <c r="AC34961" s="108"/>
    </row>
    <row r="34962" spans="19:29" x14ac:dyDescent="0.25">
      <c r="S34962" s="108"/>
      <c r="U34962" s="108"/>
      <c r="W34962" s="108"/>
      <c r="Y34962" s="108"/>
      <c r="AA34962" s="108"/>
      <c r="AC34962" s="108"/>
    </row>
    <row r="34963" spans="19:29" x14ac:dyDescent="0.25">
      <c r="S34963" s="109"/>
      <c r="U34963" s="109"/>
      <c r="W34963" s="109"/>
      <c r="Y34963" s="109"/>
      <c r="AA34963" s="109"/>
      <c r="AC34963" s="109"/>
    </row>
    <row r="34964" spans="19:29" x14ac:dyDescent="0.25">
      <c r="S34964" s="108"/>
      <c r="U34964" s="108"/>
      <c r="W34964" s="108"/>
      <c r="Y34964" s="108"/>
      <c r="AA34964" s="108"/>
      <c r="AC34964" s="108"/>
    </row>
    <row r="34965" spans="19:29" x14ac:dyDescent="0.25">
      <c r="S34965" s="109"/>
      <c r="U34965" s="109"/>
      <c r="W34965" s="109"/>
      <c r="Y34965" s="109"/>
      <c r="AA34965" s="109"/>
      <c r="AC34965" s="109"/>
    </row>
    <row r="34966" spans="19:29" x14ac:dyDescent="0.25">
      <c r="S34966" s="108"/>
      <c r="U34966" s="108"/>
      <c r="W34966" s="108"/>
      <c r="Y34966" s="108"/>
      <c r="AA34966" s="108"/>
      <c r="AC34966" s="108"/>
    </row>
    <row r="34967" spans="19:29" x14ac:dyDescent="0.25">
      <c r="S34967" s="108"/>
      <c r="U34967" s="108"/>
      <c r="W34967" s="108"/>
      <c r="Y34967" s="108"/>
      <c r="AA34967" s="108"/>
      <c r="AC34967" s="108"/>
    </row>
    <row r="34968" spans="19:29" x14ac:dyDescent="0.25">
      <c r="S34968" s="108"/>
      <c r="U34968" s="108"/>
      <c r="W34968" s="108"/>
      <c r="Y34968" s="108"/>
      <c r="AA34968" s="108"/>
      <c r="AC34968" s="108"/>
    </row>
    <row r="34969" spans="19:29" x14ac:dyDescent="0.25">
      <c r="S34969" s="110"/>
      <c r="U34969" s="110"/>
      <c r="W34969" s="110"/>
      <c r="Y34969" s="110"/>
      <c r="AA34969" s="110"/>
      <c r="AC34969" s="110"/>
    </row>
    <row r="34970" spans="19:29" x14ac:dyDescent="0.25">
      <c r="S34970" s="110"/>
      <c r="U34970" s="110"/>
      <c r="W34970" s="110"/>
      <c r="Y34970" s="110"/>
      <c r="AA34970" s="110"/>
      <c r="AC34970" s="110"/>
    </row>
    <row r="34971" spans="19:29" x14ac:dyDescent="0.25">
      <c r="S34971" s="110"/>
      <c r="U34971" s="110"/>
      <c r="W34971" s="110"/>
      <c r="Y34971" s="110"/>
      <c r="AA34971" s="110"/>
      <c r="AC34971" s="110"/>
    </row>
    <row r="34972" spans="19:29" x14ac:dyDescent="0.25">
      <c r="S34972" s="110"/>
      <c r="U34972" s="110"/>
      <c r="W34972" s="110"/>
      <c r="Y34972" s="110"/>
      <c r="AA34972" s="110"/>
      <c r="AC34972" s="110"/>
    </row>
    <row r="34973" spans="19:29" x14ac:dyDescent="0.25">
      <c r="S34973" s="111"/>
      <c r="U34973" s="111"/>
      <c r="W34973" s="111"/>
      <c r="Y34973" s="111"/>
      <c r="AA34973" s="111"/>
      <c r="AC34973" s="111"/>
    </row>
    <row r="34974" spans="19:29" x14ac:dyDescent="0.25">
      <c r="S34974" s="107"/>
      <c r="U34974" s="107"/>
      <c r="W34974" s="107"/>
      <c r="Y34974" s="107"/>
      <c r="AA34974" s="107"/>
      <c r="AC34974" s="107"/>
    </row>
    <row r="34975" spans="19:29" x14ac:dyDescent="0.25">
      <c r="S34975" s="108"/>
      <c r="U34975" s="108"/>
      <c r="W34975" s="108"/>
      <c r="Y34975" s="108"/>
      <c r="AA34975" s="108"/>
      <c r="AC34975" s="108"/>
    </row>
    <row r="34976" spans="19:29" x14ac:dyDescent="0.25">
      <c r="S34976" s="108"/>
      <c r="U34976" s="108"/>
      <c r="W34976" s="108"/>
      <c r="Y34976" s="108"/>
      <c r="AA34976" s="108"/>
      <c r="AC34976" s="108"/>
    </row>
    <row r="34977" spans="19:29" x14ac:dyDescent="0.25">
      <c r="S34977" s="109"/>
      <c r="U34977" s="109"/>
      <c r="W34977" s="109"/>
      <c r="Y34977" s="109"/>
      <c r="AA34977" s="109"/>
      <c r="AC34977" s="109"/>
    </row>
    <row r="34978" spans="19:29" x14ac:dyDescent="0.25">
      <c r="S34978" s="108"/>
      <c r="U34978" s="108"/>
      <c r="W34978" s="108"/>
      <c r="Y34978" s="108"/>
      <c r="AA34978" s="108"/>
      <c r="AC34978" s="108"/>
    </row>
    <row r="34979" spans="19:29" x14ac:dyDescent="0.25">
      <c r="S34979" s="108"/>
      <c r="U34979" s="108"/>
      <c r="W34979" s="108"/>
      <c r="Y34979" s="108"/>
      <c r="AA34979" s="108"/>
      <c r="AC34979" s="108"/>
    </row>
    <row r="34980" spans="19:29" x14ac:dyDescent="0.25">
      <c r="S34980" s="109"/>
      <c r="U34980" s="109"/>
      <c r="W34980" s="109"/>
      <c r="Y34980" s="109"/>
      <c r="AA34980" s="109"/>
      <c r="AC34980" s="109"/>
    </row>
    <row r="34981" spans="19:29" x14ac:dyDescent="0.25">
      <c r="S34981" s="108"/>
      <c r="U34981" s="108"/>
      <c r="W34981" s="108"/>
      <c r="Y34981" s="108"/>
      <c r="AA34981" s="108"/>
      <c r="AC34981" s="108"/>
    </row>
    <row r="34982" spans="19:29" x14ac:dyDescent="0.25">
      <c r="S34982" s="109"/>
      <c r="U34982" s="109"/>
      <c r="W34982" s="109"/>
      <c r="Y34982" s="109"/>
      <c r="AA34982" s="109"/>
      <c r="AC34982" s="109"/>
    </row>
    <row r="34983" spans="19:29" x14ac:dyDescent="0.25">
      <c r="S34983" s="108"/>
      <c r="U34983" s="108"/>
      <c r="W34983" s="108"/>
      <c r="Y34983" s="108"/>
      <c r="AA34983" s="108"/>
      <c r="AC34983" s="108"/>
    </row>
    <row r="34984" spans="19:29" x14ac:dyDescent="0.25">
      <c r="S34984" s="108"/>
      <c r="U34984" s="108"/>
      <c r="W34984" s="108"/>
      <c r="Y34984" s="108"/>
      <c r="AA34984" s="108"/>
      <c r="AC34984" s="108"/>
    </row>
    <row r="34985" spans="19:29" x14ac:dyDescent="0.25">
      <c r="S34985" s="108"/>
      <c r="U34985" s="108"/>
      <c r="W34985" s="108"/>
      <c r="Y34985" s="108"/>
      <c r="AA34985" s="108"/>
      <c r="AC34985" s="108"/>
    </row>
    <row r="34986" spans="19:29" x14ac:dyDescent="0.25">
      <c r="S34986" s="110"/>
      <c r="U34986" s="110"/>
      <c r="W34986" s="110"/>
      <c r="Y34986" s="110"/>
      <c r="AA34986" s="110"/>
      <c r="AC34986" s="110"/>
    </row>
    <row r="34987" spans="19:29" x14ac:dyDescent="0.25">
      <c r="S34987" s="110"/>
      <c r="U34987" s="110"/>
      <c r="W34987" s="110"/>
      <c r="Y34987" s="110"/>
      <c r="AA34987" s="110"/>
      <c r="AC34987" s="110"/>
    </row>
    <row r="34988" spans="19:29" x14ac:dyDescent="0.25">
      <c r="S34988" s="110"/>
      <c r="U34988" s="110"/>
      <c r="W34988" s="110"/>
      <c r="Y34988" s="110"/>
      <c r="AA34988" s="110"/>
      <c r="AC34988" s="110"/>
    </row>
    <row r="34989" spans="19:29" x14ac:dyDescent="0.25">
      <c r="S34989" s="110"/>
      <c r="U34989" s="110"/>
      <c r="W34989" s="110"/>
      <c r="Y34989" s="110"/>
      <c r="AA34989" s="110"/>
      <c r="AC34989" s="110"/>
    </row>
    <row r="34990" spans="19:29" x14ac:dyDescent="0.25">
      <c r="S34990" s="111"/>
      <c r="U34990" s="111"/>
      <c r="W34990" s="111"/>
      <c r="Y34990" s="111"/>
      <c r="AA34990" s="111"/>
      <c r="AC34990" s="111"/>
    </row>
    <row r="34991" spans="19:29" x14ac:dyDescent="0.25">
      <c r="S34991" s="107"/>
      <c r="U34991" s="107"/>
      <c r="W34991" s="107"/>
      <c r="Y34991" s="107"/>
      <c r="AA34991" s="107"/>
      <c r="AC34991" s="107"/>
    </row>
    <row r="34992" spans="19:29" x14ac:dyDescent="0.25">
      <c r="S34992" s="108"/>
      <c r="U34992" s="108"/>
      <c r="W34992" s="108"/>
      <c r="Y34992" s="108"/>
      <c r="AA34992" s="108"/>
      <c r="AC34992" s="108"/>
    </row>
    <row r="34993" spans="19:29" x14ac:dyDescent="0.25">
      <c r="S34993" s="108"/>
      <c r="U34993" s="108"/>
      <c r="W34993" s="108"/>
      <c r="Y34993" s="108"/>
      <c r="AA34993" s="108"/>
      <c r="AC34993" s="108"/>
    </row>
    <row r="34994" spans="19:29" x14ac:dyDescent="0.25">
      <c r="S34994" s="109"/>
      <c r="U34994" s="109"/>
      <c r="W34994" s="109"/>
      <c r="Y34994" s="109"/>
      <c r="AA34994" s="109"/>
      <c r="AC34994" s="109"/>
    </row>
    <row r="34995" spans="19:29" x14ac:dyDescent="0.25">
      <c r="S34995" s="108"/>
      <c r="U34995" s="108"/>
      <c r="W34995" s="108"/>
      <c r="Y34995" s="108"/>
      <c r="AA34995" s="108"/>
      <c r="AC34995" s="108"/>
    </row>
    <row r="34996" spans="19:29" x14ac:dyDescent="0.25">
      <c r="S34996" s="108"/>
      <c r="U34996" s="108"/>
      <c r="W34996" s="108"/>
      <c r="Y34996" s="108"/>
      <c r="AA34996" s="108"/>
      <c r="AC34996" s="108"/>
    </row>
    <row r="34997" spans="19:29" x14ac:dyDescent="0.25">
      <c r="S34997" s="109"/>
      <c r="U34997" s="109"/>
      <c r="W34997" s="109"/>
      <c r="Y34997" s="109"/>
      <c r="AA34997" s="109"/>
      <c r="AC34997" s="109"/>
    </row>
    <row r="34998" spans="19:29" x14ac:dyDescent="0.25">
      <c r="S34998" s="108"/>
      <c r="U34998" s="108"/>
      <c r="W34998" s="108"/>
      <c r="Y34998" s="108"/>
      <c r="AA34998" s="108"/>
      <c r="AC34998" s="108"/>
    </row>
    <row r="34999" spans="19:29" x14ac:dyDescent="0.25">
      <c r="S34999" s="109"/>
      <c r="U34999" s="109"/>
      <c r="W34999" s="109"/>
      <c r="Y34999" s="109"/>
      <c r="AA34999" s="109"/>
      <c r="AC34999" s="109"/>
    </row>
    <row r="35000" spans="19:29" x14ac:dyDescent="0.25">
      <c r="S35000" s="108"/>
      <c r="U35000" s="108"/>
      <c r="W35000" s="108"/>
      <c r="Y35000" s="108"/>
      <c r="AA35000" s="108"/>
      <c r="AC35000" s="108"/>
    </row>
    <row r="35001" spans="19:29" x14ac:dyDescent="0.25">
      <c r="S35001" s="108"/>
      <c r="U35001" s="108"/>
      <c r="W35001" s="108"/>
      <c r="Y35001" s="108"/>
      <c r="AA35001" s="108"/>
      <c r="AC35001" s="108"/>
    </row>
    <row r="35002" spans="19:29" x14ac:dyDescent="0.25">
      <c r="S35002" s="108"/>
      <c r="U35002" s="108"/>
      <c r="W35002" s="108"/>
      <c r="Y35002" s="108"/>
      <c r="AA35002" s="108"/>
      <c r="AC35002" s="108"/>
    </row>
    <row r="35003" spans="19:29" x14ac:dyDescent="0.25">
      <c r="S35003" s="110"/>
      <c r="U35003" s="110"/>
      <c r="W35003" s="110"/>
      <c r="Y35003" s="110"/>
      <c r="AA35003" s="110"/>
      <c r="AC35003" s="110"/>
    </row>
    <row r="35004" spans="19:29" x14ac:dyDescent="0.25">
      <c r="S35004" s="110"/>
      <c r="U35004" s="110"/>
      <c r="W35004" s="110"/>
      <c r="Y35004" s="110"/>
      <c r="AA35004" s="110"/>
      <c r="AC35004" s="110"/>
    </row>
    <row r="35005" spans="19:29" x14ac:dyDescent="0.25">
      <c r="S35005" s="110"/>
      <c r="U35005" s="110"/>
      <c r="W35005" s="110"/>
      <c r="Y35005" s="110"/>
      <c r="AA35005" s="110"/>
      <c r="AC35005" s="110"/>
    </row>
    <row r="35006" spans="19:29" x14ac:dyDescent="0.25">
      <c r="S35006" s="110"/>
      <c r="U35006" s="110"/>
      <c r="W35006" s="110"/>
      <c r="Y35006" s="110"/>
      <c r="AA35006" s="110"/>
      <c r="AC35006" s="110"/>
    </row>
    <row r="35007" spans="19:29" x14ac:dyDescent="0.25">
      <c r="S35007" s="111"/>
      <c r="U35007" s="111"/>
      <c r="W35007" s="111"/>
      <c r="Y35007" s="111"/>
      <c r="AA35007" s="111"/>
      <c r="AC35007" s="111"/>
    </row>
    <row r="35008" spans="19:29" x14ac:dyDescent="0.25">
      <c r="S35008" s="107"/>
      <c r="U35008" s="107"/>
      <c r="W35008" s="107"/>
      <c r="Y35008" s="107"/>
      <c r="AA35008" s="107"/>
      <c r="AC35008" s="107"/>
    </row>
    <row r="35009" spans="19:29" x14ac:dyDescent="0.25">
      <c r="S35009" s="108"/>
      <c r="U35009" s="108"/>
      <c r="W35009" s="108"/>
      <c r="Y35009" s="108"/>
      <c r="AA35009" s="108"/>
      <c r="AC35009" s="108"/>
    </row>
    <row r="35010" spans="19:29" x14ac:dyDescent="0.25">
      <c r="S35010" s="108"/>
      <c r="U35010" s="108"/>
      <c r="W35010" s="108"/>
      <c r="Y35010" s="108"/>
      <c r="AA35010" s="108"/>
      <c r="AC35010" s="108"/>
    </row>
    <row r="35011" spans="19:29" x14ac:dyDescent="0.25">
      <c r="S35011" s="109"/>
      <c r="U35011" s="109"/>
      <c r="W35011" s="109"/>
      <c r="Y35011" s="109"/>
      <c r="AA35011" s="109"/>
      <c r="AC35011" s="109"/>
    </row>
    <row r="35012" spans="19:29" x14ac:dyDescent="0.25">
      <c r="S35012" s="108"/>
      <c r="U35012" s="108"/>
      <c r="W35012" s="108"/>
      <c r="Y35012" s="108"/>
      <c r="AA35012" s="108"/>
      <c r="AC35012" s="108"/>
    </row>
    <row r="35013" spans="19:29" x14ac:dyDescent="0.25">
      <c r="S35013" s="108"/>
      <c r="U35013" s="108"/>
      <c r="W35013" s="108"/>
      <c r="Y35013" s="108"/>
      <c r="AA35013" s="108"/>
      <c r="AC35013" s="108"/>
    </row>
    <row r="35014" spans="19:29" x14ac:dyDescent="0.25">
      <c r="S35014" s="109"/>
      <c r="U35014" s="109"/>
      <c r="W35014" s="109"/>
      <c r="Y35014" s="109"/>
      <c r="AA35014" s="109"/>
      <c r="AC35014" s="109"/>
    </row>
    <row r="35015" spans="19:29" x14ac:dyDescent="0.25">
      <c r="S35015" s="108"/>
      <c r="U35015" s="108"/>
      <c r="W35015" s="108"/>
      <c r="Y35015" s="108"/>
      <c r="AA35015" s="108"/>
      <c r="AC35015" s="108"/>
    </row>
    <row r="35016" spans="19:29" x14ac:dyDescent="0.25">
      <c r="S35016" s="109"/>
      <c r="U35016" s="109"/>
      <c r="W35016" s="109"/>
      <c r="Y35016" s="109"/>
      <c r="AA35016" s="109"/>
      <c r="AC35016" s="109"/>
    </row>
    <row r="35017" spans="19:29" x14ac:dyDescent="0.25">
      <c r="S35017" s="108"/>
      <c r="U35017" s="108"/>
      <c r="W35017" s="108"/>
      <c r="Y35017" s="108"/>
      <c r="AA35017" s="108"/>
      <c r="AC35017" s="108"/>
    </row>
    <row r="35018" spans="19:29" x14ac:dyDescent="0.25">
      <c r="S35018" s="108"/>
      <c r="U35018" s="108"/>
      <c r="W35018" s="108"/>
      <c r="Y35018" s="108"/>
      <c r="AA35018" s="108"/>
      <c r="AC35018" s="108"/>
    </row>
    <row r="35019" spans="19:29" x14ac:dyDescent="0.25">
      <c r="S35019" s="108"/>
      <c r="U35019" s="108"/>
      <c r="W35019" s="108"/>
      <c r="Y35019" s="108"/>
      <c r="AA35019" s="108"/>
      <c r="AC35019" s="108"/>
    </row>
    <row r="35020" spans="19:29" x14ac:dyDescent="0.25">
      <c r="S35020" s="110"/>
      <c r="U35020" s="110"/>
      <c r="W35020" s="110"/>
      <c r="Y35020" s="110"/>
      <c r="AA35020" s="110"/>
      <c r="AC35020" s="110"/>
    </row>
    <row r="35021" spans="19:29" x14ac:dyDescent="0.25">
      <c r="S35021" s="110"/>
      <c r="U35021" s="110"/>
      <c r="W35021" s="110"/>
      <c r="Y35021" s="110"/>
      <c r="AA35021" s="110"/>
      <c r="AC35021" s="110"/>
    </row>
    <row r="35022" spans="19:29" x14ac:dyDescent="0.25">
      <c r="S35022" s="110"/>
      <c r="U35022" s="110"/>
      <c r="W35022" s="110"/>
      <c r="Y35022" s="110"/>
      <c r="AA35022" s="110"/>
      <c r="AC35022" s="110"/>
    </row>
    <row r="35023" spans="19:29" x14ac:dyDescent="0.25">
      <c r="S35023" s="110"/>
      <c r="U35023" s="110"/>
      <c r="W35023" s="110"/>
      <c r="Y35023" s="110"/>
      <c r="AA35023" s="110"/>
      <c r="AC35023" s="110"/>
    </row>
    <row r="35024" spans="19:29" x14ac:dyDescent="0.25">
      <c r="S35024" s="111"/>
      <c r="U35024" s="111"/>
      <c r="W35024" s="111"/>
      <c r="Y35024" s="111"/>
      <c r="AA35024" s="111"/>
      <c r="AC35024" s="111"/>
    </row>
    <row r="35025" spans="19:29" x14ac:dyDescent="0.25">
      <c r="S35025" s="107"/>
      <c r="U35025" s="107"/>
      <c r="W35025" s="107"/>
      <c r="Y35025" s="107"/>
      <c r="AA35025" s="107"/>
      <c r="AC35025" s="107"/>
    </row>
    <row r="35026" spans="19:29" x14ac:dyDescent="0.25">
      <c r="S35026" s="108"/>
      <c r="U35026" s="108"/>
      <c r="W35026" s="108"/>
      <c r="Y35026" s="108"/>
      <c r="AA35026" s="108"/>
      <c r="AC35026" s="108"/>
    </row>
    <row r="35027" spans="19:29" x14ac:dyDescent="0.25">
      <c r="S35027" s="108"/>
      <c r="U35027" s="108"/>
      <c r="W35027" s="108"/>
      <c r="Y35027" s="108"/>
      <c r="AA35027" s="108"/>
      <c r="AC35027" s="108"/>
    </row>
    <row r="35028" spans="19:29" x14ac:dyDescent="0.25">
      <c r="S35028" s="109"/>
      <c r="U35028" s="109"/>
      <c r="W35028" s="109"/>
      <c r="Y35028" s="109"/>
      <c r="AA35028" s="109"/>
      <c r="AC35028" s="109"/>
    </row>
    <row r="35029" spans="19:29" x14ac:dyDescent="0.25">
      <c r="S35029" s="108"/>
      <c r="U35029" s="108"/>
      <c r="W35029" s="108"/>
      <c r="Y35029" s="108"/>
      <c r="AA35029" s="108"/>
      <c r="AC35029" s="108"/>
    </row>
    <row r="35030" spans="19:29" x14ac:dyDescent="0.25">
      <c r="S35030" s="108"/>
      <c r="U35030" s="108"/>
      <c r="W35030" s="108"/>
      <c r="Y35030" s="108"/>
      <c r="AA35030" s="108"/>
      <c r="AC35030" s="108"/>
    </row>
    <row r="35031" spans="19:29" x14ac:dyDescent="0.25">
      <c r="S35031" s="109"/>
      <c r="U35031" s="109"/>
      <c r="W35031" s="109"/>
      <c r="Y35031" s="109"/>
      <c r="AA35031" s="109"/>
      <c r="AC35031" s="109"/>
    </row>
    <row r="35032" spans="19:29" x14ac:dyDescent="0.25">
      <c r="S35032" s="108"/>
      <c r="U35032" s="108"/>
      <c r="W35032" s="108"/>
      <c r="Y35032" s="108"/>
      <c r="AA35032" s="108"/>
      <c r="AC35032" s="108"/>
    </row>
    <row r="35033" spans="19:29" x14ac:dyDescent="0.25">
      <c r="S35033" s="109"/>
      <c r="U35033" s="109"/>
      <c r="W35033" s="109"/>
      <c r="Y35033" s="109"/>
      <c r="AA35033" s="109"/>
      <c r="AC35033" s="109"/>
    </row>
    <row r="35034" spans="19:29" x14ac:dyDescent="0.25">
      <c r="S35034" s="108"/>
      <c r="U35034" s="108"/>
      <c r="W35034" s="108"/>
      <c r="Y35034" s="108"/>
      <c r="AA35034" s="108"/>
      <c r="AC35034" s="108"/>
    </row>
    <row r="35035" spans="19:29" x14ac:dyDescent="0.25">
      <c r="S35035" s="108"/>
      <c r="U35035" s="108"/>
      <c r="W35035" s="108"/>
      <c r="Y35035" s="108"/>
      <c r="AA35035" s="108"/>
      <c r="AC35035" s="108"/>
    </row>
    <row r="35036" spans="19:29" x14ac:dyDescent="0.25">
      <c r="S35036" s="108"/>
      <c r="U35036" s="108"/>
      <c r="W35036" s="108"/>
      <c r="Y35036" s="108"/>
      <c r="AA35036" s="108"/>
      <c r="AC35036" s="108"/>
    </row>
    <row r="35037" spans="19:29" x14ac:dyDescent="0.25">
      <c r="S35037" s="110"/>
      <c r="U35037" s="110"/>
      <c r="W35037" s="110"/>
      <c r="Y35037" s="110"/>
      <c r="AA35037" s="110"/>
      <c r="AC35037" s="110"/>
    </row>
    <row r="35038" spans="19:29" x14ac:dyDescent="0.25">
      <c r="S35038" s="110"/>
      <c r="U35038" s="110"/>
      <c r="W35038" s="110"/>
      <c r="Y35038" s="110"/>
      <c r="AA35038" s="110"/>
      <c r="AC35038" s="110"/>
    </row>
    <row r="35039" spans="19:29" x14ac:dyDescent="0.25">
      <c r="S35039" s="110"/>
      <c r="U35039" s="110"/>
      <c r="W35039" s="110"/>
      <c r="Y35039" s="110"/>
      <c r="AA35039" s="110"/>
      <c r="AC35039" s="110"/>
    </row>
    <row r="35040" spans="19:29" x14ac:dyDescent="0.25">
      <c r="S35040" s="110"/>
      <c r="U35040" s="110"/>
      <c r="W35040" s="110"/>
      <c r="Y35040" s="110"/>
      <c r="AA35040" s="110"/>
      <c r="AC35040" s="110"/>
    </row>
    <row r="35041" spans="19:29" x14ac:dyDescent="0.25">
      <c r="S35041" s="111"/>
      <c r="U35041" s="111"/>
      <c r="W35041" s="111"/>
      <c r="Y35041" s="111"/>
      <c r="AA35041" s="111"/>
      <c r="AC35041" s="111"/>
    </row>
    <row r="35042" spans="19:29" x14ac:dyDescent="0.25">
      <c r="S35042" s="107"/>
      <c r="U35042" s="107"/>
      <c r="W35042" s="107"/>
      <c r="Y35042" s="107"/>
      <c r="AA35042" s="107"/>
      <c r="AC35042" s="107"/>
    </row>
    <row r="35043" spans="19:29" x14ac:dyDescent="0.25">
      <c r="S35043" s="108"/>
      <c r="U35043" s="108"/>
      <c r="W35043" s="108"/>
      <c r="Y35043" s="108"/>
      <c r="AA35043" s="108"/>
      <c r="AC35043" s="108"/>
    </row>
    <row r="35044" spans="19:29" x14ac:dyDescent="0.25">
      <c r="S35044" s="108"/>
      <c r="U35044" s="108"/>
      <c r="W35044" s="108"/>
      <c r="Y35044" s="108"/>
      <c r="AA35044" s="108"/>
      <c r="AC35044" s="108"/>
    </row>
    <row r="35045" spans="19:29" x14ac:dyDescent="0.25">
      <c r="S35045" s="109"/>
      <c r="U35045" s="109"/>
      <c r="W35045" s="109"/>
      <c r="Y35045" s="109"/>
      <c r="AA35045" s="109"/>
      <c r="AC35045" s="109"/>
    </row>
    <row r="35046" spans="19:29" x14ac:dyDescent="0.25">
      <c r="S35046" s="108"/>
      <c r="U35046" s="108"/>
      <c r="W35046" s="108"/>
      <c r="Y35046" s="108"/>
      <c r="AA35046" s="108"/>
      <c r="AC35046" s="108"/>
    </row>
    <row r="35047" spans="19:29" x14ac:dyDescent="0.25">
      <c r="S35047" s="108"/>
      <c r="U35047" s="108"/>
      <c r="W35047" s="108"/>
      <c r="Y35047" s="108"/>
      <c r="AA35047" s="108"/>
      <c r="AC35047" s="108"/>
    </row>
    <row r="35048" spans="19:29" x14ac:dyDescent="0.25">
      <c r="S35048" s="109"/>
      <c r="U35048" s="109"/>
      <c r="W35048" s="109"/>
      <c r="Y35048" s="109"/>
      <c r="AA35048" s="109"/>
      <c r="AC35048" s="109"/>
    </row>
    <row r="35049" spans="19:29" x14ac:dyDescent="0.25">
      <c r="S35049" s="108"/>
      <c r="U35049" s="108"/>
      <c r="W35049" s="108"/>
      <c r="Y35049" s="108"/>
      <c r="AA35049" s="108"/>
      <c r="AC35049" s="108"/>
    </row>
    <row r="35050" spans="19:29" x14ac:dyDescent="0.25">
      <c r="S35050" s="109"/>
      <c r="U35050" s="109"/>
      <c r="W35050" s="109"/>
      <c r="Y35050" s="109"/>
      <c r="AA35050" s="109"/>
      <c r="AC35050" s="109"/>
    </row>
    <row r="35051" spans="19:29" x14ac:dyDescent="0.25">
      <c r="S35051" s="108"/>
      <c r="U35051" s="108"/>
      <c r="W35051" s="108"/>
      <c r="Y35051" s="108"/>
      <c r="AA35051" s="108"/>
      <c r="AC35051" s="108"/>
    </row>
    <row r="35052" spans="19:29" x14ac:dyDescent="0.25">
      <c r="S35052" s="108"/>
      <c r="U35052" s="108"/>
      <c r="W35052" s="108"/>
      <c r="Y35052" s="108"/>
      <c r="AA35052" s="108"/>
      <c r="AC35052" s="108"/>
    </row>
    <row r="35053" spans="19:29" x14ac:dyDescent="0.25">
      <c r="S35053" s="108"/>
      <c r="U35053" s="108"/>
      <c r="W35053" s="108"/>
      <c r="Y35053" s="108"/>
      <c r="AA35053" s="108"/>
      <c r="AC35053" s="108"/>
    </row>
    <row r="35054" spans="19:29" x14ac:dyDescent="0.25">
      <c r="S35054" s="110"/>
      <c r="U35054" s="110"/>
      <c r="W35054" s="110"/>
      <c r="Y35054" s="110"/>
      <c r="AA35054" s="110"/>
      <c r="AC35054" s="110"/>
    </row>
    <row r="35055" spans="19:29" x14ac:dyDescent="0.25">
      <c r="S35055" s="110"/>
      <c r="U35055" s="110"/>
      <c r="W35055" s="110"/>
      <c r="Y35055" s="110"/>
      <c r="AA35055" s="110"/>
      <c r="AC35055" s="110"/>
    </row>
    <row r="35056" spans="19:29" x14ac:dyDescent="0.25">
      <c r="S35056" s="110"/>
      <c r="U35056" s="110"/>
      <c r="W35056" s="110"/>
      <c r="Y35056" s="110"/>
      <c r="AA35056" s="110"/>
      <c r="AC35056" s="110"/>
    </row>
    <row r="35057" spans="19:29" x14ac:dyDescent="0.25">
      <c r="S35057" s="110"/>
      <c r="U35057" s="110"/>
      <c r="W35057" s="110"/>
      <c r="Y35057" s="110"/>
      <c r="AA35057" s="110"/>
      <c r="AC35057" s="110"/>
    </row>
    <row r="35058" spans="19:29" x14ac:dyDescent="0.25">
      <c r="S35058" s="111"/>
      <c r="U35058" s="111"/>
      <c r="W35058" s="111"/>
      <c r="Y35058" s="111"/>
      <c r="AA35058" s="111"/>
      <c r="AC35058" s="111"/>
    </row>
    <row r="35059" spans="19:29" x14ac:dyDescent="0.25">
      <c r="S35059" s="107"/>
      <c r="U35059" s="107"/>
      <c r="W35059" s="107"/>
      <c r="Y35059" s="107"/>
      <c r="AA35059" s="107"/>
      <c r="AC35059" s="107"/>
    </row>
    <row r="35060" spans="19:29" x14ac:dyDescent="0.25">
      <c r="S35060" s="108"/>
      <c r="U35060" s="108"/>
      <c r="W35060" s="108"/>
      <c r="Y35060" s="108"/>
      <c r="AA35060" s="108"/>
      <c r="AC35060" s="108"/>
    </row>
    <row r="35061" spans="19:29" x14ac:dyDescent="0.25">
      <c r="S35061" s="108"/>
      <c r="U35061" s="108"/>
      <c r="W35061" s="108"/>
      <c r="Y35061" s="108"/>
      <c r="AA35061" s="108"/>
      <c r="AC35061" s="108"/>
    </row>
    <row r="35062" spans="19:29" x14ac:dyDescent="0.25">
      <c r="S35062" s="109"/>
      <c r="U35062" s="109"/>
      <c r="W35062" s="109"/>
      <c r="Y35062" s="109"/>
      <c r="AA35062" s="109"/>
      <c r="AC35062" s="109"/>
    </row>
    <row r="35063" spans="19:29" x14ac:dyDescent="0.25">
      <c r="S35063" s="108"/>
      <c r="U35063" s="108"/>
      <c r="W35063" s="108"/>
      <c r="Y35063" s="108"/>
      <c r="AA35063" s="108"/>
      <c r="AC35063" s="108"/>
    </row>
    <row r="35064" spans="19:29" x14ac:dyDescent="0.25">
      <c r="S35064" s="108"/>
      <c r="U35064" s="108"/>
      <c r="W35064" s="108"/>
      <c r="Y35064" s="108"/>
      <c r="AA35064" s="108"/>
      <c r="AC35064" s="108"/>
    </row>
    <row r="35065" spans="19:29" x14ac:dyDescent="0.25">
      <c r="S35065" s="109"/>
      <c r="U35065" s="109"/>
      <c r="W35065" s="109"/>
      <c r="Y35065" s="109"/>
      <c r="AA35065" s="109"/>
      <c r="AC35065" s="109"/>
    </row>
    <row r="35066" spans="19:29" x14ac:dyDescent="0.25">
      <c r="S35066" s="108"/>
      <c r="U35066" s="108"/>
      <c r="W35066" s="108"/>
      <c r="Y35066" s="108"/>
      <c r="AA35066" s="108"/>
      <c r="AC35066" s="108"/>
    </row>
    <row r="35067" spans="19:29" x14ac:dyDescent="0.25">
      <c r="S35067" s="109"/>
      <c r="U35067" s="109"/>
      <c r="W35067" s="109"/>
      <c r="Y35067" s="109"/>
      <c r="AA35067" s="109"/>
      <c r="AC35067" s="109"/>
    </row>
    <row r="35068" spans="19:29" x14ac:dyDescent="0.25">
      <c r="S35068" s="108"/>
      <c r="U35068" s="108"/>
      <c r="W35068" s="108"/>
      <c r="Y35068" s="108"/>
      <c r="AA35068" s="108"/>
      <c r="AC35068" s="108"/>
    </row>
    <row r="35069" spans="19:29" x14ac:dyDescent="0.25">
      <c r="S35069" s="108"/>
      <c r="U35069" s="108"/>
      <c r="W35069" s="108"/>
      <c r="Y35069" s="108"/>
      <c r="AA35069" s="108"/>
      <c r="AC35069" s="108"/>
    </row>
    <row r="35070" spans="19:29" x14ac:dyDescent="0.25">
      <c r="S35070" s="108"/>
      <c r="U35070" s="108"/>
      <c r="W35070" s="108"/>
      <c r="Y35070" s="108"/>
      <c r="AA35070" s="108"/>
      <c r="AC35070" s="108"/>
    </row>
    <row r="35071" spans="19:29" x14ac:dyDescent="0.25">
      <c r="S35071" s="110"/>
      <c r="U35071" s="110"/>
      <c r="W35071" s="110"/>
      <c r="Y35071" s="110"/>
      <c r="AA35071" s="110"/>
      <c r="AC35071" s="110"/>
    </row>
    <row r="35072" spans="19:29" x14ac:dyDescent="0.25">
      <c r="S35072" s="110"/>
      <c r="U35072" s="110"/>
      <c r="W35072" s="110"/>
      <c r="Y35072" s="110"/>
      <c r="AA35072" s="110"/>
      <c r="AC35072" s="110"/>
    </row>
    <row r="35073" spans="19:29" x14ac:dyDescent="0.25">
      <c r="S35073" s="110"/>
      <c r="U35073" s="110"/>
      <c r="W35073" s="110"/>
      <c r="Y35073" s="110"/>
      <c r="AA35073" s="110"/>
      <c r="AC35073" s="110"/>
    </row>
    <row r="35074" spans="19:29" x14ac:dyDescent="0.25">
      <c r="S35074" s="110"/>
      <c r="U35074" s="110"/>
      <c r="W35074" s="110"/>
      <c r="Y35074" s="110"/>
      <c r="AA35074" s="110"/>
      <c r="AC35074" s="110"/>
    </row>
    <row r="35075" spans="19:29" x14ac:dyDescent="0.25">
      <c r="S35075" s="111"/>
      <c r="U35075" s="111"/>
      <c r="W35075" s="111"/>
      <c r="Y35075" s="111"/>
      <c r="AA35075" s="111"/>
      <c r="AC35075" s="111"/>
    </row>
    <row r="35076" spans="19:29" x14ac:dyDescent="0.25">
      <c r="S35076" s="107"/>
      <c r="U35076" s="107"/>
      <c r="W35076" s="107"/>
      <c r="Y35076" s="107"/>
      <c r="AA35076" s="107"/>
      <c r="AC35076" s="107"/>
    </row>
    <row r="35077" spans="19:29" x14ac:dyDescent="0.25">
      <c r="S35077" s="108"/>
      <c r="U35077" s="108"/>
      <c r="W35077" s="108"/>
      <c r="Y35077" s="108"/>
      <c r="AA35077" s="108"/>
      <c r="AC35077" s="108"/>
    </row>
    <row r="35078" spans="19:29" x14ac:dyDescent="0.25">
      <c r="S35078" s="108"/>
      <c r="U35078" s="108"/>
      <c r="W35078" s="108"/>
      <c r="Y35078" s="108"/>
      <c r="AA35078" s="108"/>
      <c r="AC35078" s="108"/>
    </row>
    <row r="35079" spans="19:29" x14ac:dyDescent="0.25">
      <c r="S35079" s="109"/>
      <c r="U35079" s="109"/>
      <c r="W35079" s="109"/>
      <c r="Y35079" s="109"/>
      <c r="AA35079" s="109"/>
      <c r="AC35079" s="109"/>
    </row>
    <row r="35080" spans="19:29" x14ac:dyDescent="0.25">
      <c r="S35080" s="108"/>
      <c r="U35080" s="108"/>
      <c r="W35080" s="108"/>
      <c r="Y35080" s="108"/>
      <c r="AA35080" s="108"/>
      <c r="AC35080" s="108"/>
    </row>
    <row r="35081" spans="19:29" x14ac:dyDescent="0.25">
      <c r="S35081" s="108"/>
      <c r="U35081" s="108"/>
      <c r="W35081" s="108"/>
      <c r="Y35081" s="108"/>
      <c r="AA35081" s="108"/>
      <c r="AC35081" s="108"/>
    </row>
    <row r="35082" spans="19:29" x14ac:dyDescent="0.25">
      <c r="S35082" s="109"/>
      <c r="U35082" s="109"/>
      <c r="W35082" s="109"/>
      <c r="Y35082" s="109"/>
      <c r="AA35082" s="109"/>
      <c r="AC35082" s="109"/>
    </row>
    <row r="35083" spans="19:29" x14ac:dyDescent="0.25">
      <c r="S35083" s="108"/>
      <c r="U35083" s="108"/>
      <c r="W35083" s="108"/>
      <c r="Y35083" s="108"/>
      <c r="AA35083" s="108"/>
      <c r="AC35083" s="108"/>
    </row>
    <row r="35084" spans="19:29" x14ac:dyDescent="0.25">
      <c r="S35084" s="109"/>
      <c r="U35084" s="109"/>
      <c r="W35084" s="109"/>
      <c r="Y35084" s="109"/>
      <c r="AA35084" s="109"/>
      <c r="AC35084" s="109"/>
    </row>
    <row r="35085" spans="19:29" x14ac:dyDescent="0.25">
      <c r="S35085" s="108"/>
      <c r="U35085" s="108"/>
      <c r="W35085" s="108"/>
      <c r="Y35085" s="108"/>
      <c r="AA35085" s="108"/>
      <c r="AC35085" s="108"/>
    </row>
    <row r="35086" spans="19:29" x14ac:dyDescent="0.25">
      <c r="S35086" s="108"/>
      <c r="U35086" s="108"/>
      <c r="W35086" s="108"/>
      <c r="Y35086" s="108"/>
      <c r="AA35086" s="108"/>
      <c r="AC35086" s="108"/>
    </row>
    <row r="35087" spans="19:29" x14ac:dyDescent="0.25">
      <c r="S35087" s="108"/>
      <c r="U35087" s="108"/>
      <c r="W35087" s="108"/>
      <c r="Y35087" s="108"/>
      <c r="AA35087" s="108"/>
      <c r="AC35087" s="108"/>
    </row>
    <row r="35088" spans="19:29" x14ac:dyDescent="0.25">
      <c r="S35088" s="110"/>
      <c r="U35088" s="110"/>
      <c r="W35088" s="110"/>
      <c r="Y35088" s="110"/>
      <c r="AA35088" s="110"/>
      <c r="AC35088" s="110"/>
    </row>
    <row r="35089" spans="19:29" x14ac:dyDescent="0.25">
      <c r="S35089" s="110"/>
      <c r="U35089" s="110"/>
      <c r="W35089" s="110"/>
      <c r="Y35089" s="110"/>
      <c r="AA35089" s="110"/>
      <c r="AC35089" s="110"/>
    </row>
    <row r="35090" spans="19:29" x14ac:dyDescent="0.25">
      <c r="S35090" s="110"/>
      <c r="U35090" s="110"/>
      <c r="W35090" s="110"/>
      <c r="Y35090" s="110"/>
      <c r="AA35090" s="110"/>
      <c r="AC35090" s="110"/>
    </row>
    <row r="35091" spans="19:29" x14ac:dyDescent="0.25">
      <c r="S35091" s="110"/>
      <c r="U35091" s="110"/>
      <c r="W35091" s="110"/>
      <c r="Y35091" s="110"/>
      <c r="AA35091" s="110"/>
      <c r="AC35091" s="110"/>
    </row>
    <row r="35092" spans="19:29" x14ac:dyDescent="0.25">
      <c r="S35092" s="111"/>
      <c r="U35092" s="111"/>
      <c r="W35092" s="111"/>
      <c r="Y35092" s="111"/>
      <c r="AA35092" s="111"/>
      <c r="AC35092" s="111"/>
    </row>
    <row r="35093" spans="19:29" x14ac:dyDescent="0.25">
      <c r="S35093" s="107"/>
      <c r="U35093" s="107"/>
      <c r="W35093" s="107"/>
      <c r="Y35093" s="107"/>
      <c r="AA35093" s="107"/>
      <c r="AC35093" s="107"/>
    </row>
    <row r="35094" spans="19:29" x14ac:dyDescent="0.25">
      <c r="S35094" s="108"/>
      <c r="U35094" s="108"/>
      <c r="W35094" s="108"/>
      <c r="Y35094" s="108"/>
      <c r="AA35094" s="108"/>
      <c r="AC35094" s="108"/>
    </row>
    <row r="35095" spans="19:29" x14ac:dyDescent="0.25">
      <c r="S35095" s="108"/>
      <c r="U35095" s="108"/>
      <c r="W35095" s="108"/>
      <c r="Y35095" s="108"/>
      <c r="AA35095" s="108"/>
      <c r="AC35095" s="108"/>
    </row>
    <row r="35096" spans="19:29" x14ac:dyDescent="0.25">
      <c r="S35096" s="109"/>
      <c r="U35096" s="109"/>
      <c r="W35096" s="109"/>
      <c r="Y35096" s="109"/>
      <c r="AA35096" s="109"/>
      <c r="AC35096" s="109"/>
    </row>
    <row r="35097" spans="19:29" x14ac:dyDescent="0.25">
      <c r="S35097" s="108"/>
      <c r="U35097" s="108"/>
      <c r="W35097" s="108"/>
      <c r="Y35097" s="108"/>
      <c r="AA35097" s="108"/>
      <c r="AC35097" s="108"/>
    </row>
    <row r="35098" spans="19:29" x14ac:dyDescent="0.25">
      <c r="S35098" s="108"/>
      <c r="U35098" s="108"/>
      <c r="W35098" s="108"/>
      <c r="Y35098" s="108"/>
      <c r="AA35098" s="108"/>
      <c r="AC35098" s="108"/>
    </row>
    <row r="35099" spans="19:29" x14ac:dyDescent="0.25">
      <c r="S35099" s="109"/>
      <c r="U35099" s="109"/>
      <c r="W35099" s="109"/>
      <c r="Y35099" s="109"/>
      <c r="AA35099" s="109"/>
      <c r="AC35099" s="109"/>
    </row>
    <row r="35100" spans="19:29" x14ac:dyDescent="0.25">
      <c r="S35100" s="108"/>
      <c r="U35100" s="108"/>
      <c r="W35100" s="108"/>
      <c r="Y35100" s="108"/>
      <c r="AA35100" s="108"/>
      <c r="AC35100" s="108"/>
    </row>
    <row r="35101" spans="19:29" x14ac:dyDescent="0.25">
      <c r="S35101" s="109"/>
      <c r="U35101" s="109"/>
      <c r="W35101" s="109"/>
      <c r="Y35101" s="109"/>
      <c r="AA35101" s="109"/>
      <c r="AC35101" s="109"/>
    </row>
    <row r="35102" spans="19:29" x14ac:dyDescent="0.25">
      <c r="S35102" s="108"/>
      <c r="U35102" s="108"/>
      <c r="W35102" s="108"/>
      <c r="Y35102" s="108"/>
      <c r="AA35102" s="108"/>
      <c r="AC35102" s="108"/>
    </row>
    <row r="35103" spans="19:29" x14ac:dyDescent="0.25">
      <c r="S35103" s="108"/>
      <c r="U35103" s="108"/>
      <c r="W35103" s="108"/>
      <c r="Y35103" s="108"/>
      <c r="AA35103" s="108"/>
      <c r="AC35103" s="108"/>
    </row>
    <row r="35104" spans="19:29" x14ac:dyDescent="0.25">
      <c r="S35104" s="108"/>
      <c r="U35104" s="108"/>
      <c r="W35104" s="108"/>
      <c r="Y35104" s="108"/>
      <c r="AA35104" s="108"/>
      <c r="AC35104" s="108"/>
    </row>
    <row r="35105" spans="19:29" x14ac:dyDescent="0.25">
      <c r="S35105" s="110"/>
      <c r="U35105" s="110"/>
      <c r="W35105" s="110"/>
      <c r="Y35105" s="110"/>
      <c r="AA35105" s="110"/>
      <c r="AC35105" s="110"/>
    </row>
    <row r="35106" spans="19:29" x14ac:dyDescent="0.25">
      <c r="S35106" s="110"/>
      <c r="U35106" s="110"/>
      <c r="W35106" s="110"/>
      <c r="Y35106" s="110"/>
      <c r="AA35106" s="110"/>
      <c r="AC35106" s="110"/>
    </row>
    <row r="35107" spans="19:29" x14ac:dyDescent="0.25">
      <c r="S35107" s="110"/>
      <c r="U35107" s="110"/>
      <c r="W35107" s="110"/>
      <c r="Y35107" s="110"/>
      <c r="AA35107" s="110"/>
      <c r="AC35107" s="110"/>
    </row>
    <row r="35108" spans="19:29" x14ac:dyDescent="0.25">
      <c r="S35108" s="110"/>
      <c r="U35108" s="110"/>
      <c r="W35108" s="110"/>
      <c r="Y35108" s="110"/>
      <c r="AA35108" s="110"/>
      <c r="AC35108" s="110"/>
    </row>
    <row r="35109" spans="19:29" x14ac:dyDescent="0.25">
      <c r="S35109" s="111"/>
      <c r="U35109" s="111"/>
      <c r="W35109" s="111"/>
      <c r="Y35109" s="111"/>
      <c r="AA35109" s="111"/>
      <c r="AC35109" s="111"/>
    </row>
    <row r="35110" spans="19:29" x14ac:dyDescent="0.25">
      <c r="S35110" s="107"/>
      <c r="U35110" s="107"/>
      <c r="W35110" s="107"/>
      <c r="Y35110" s="107"/>
      <c r="AA35110" s="107"/>
      <c r="AC35110" s="107"/>
    </row>
    <row r="35111" spans="19:29" x14ac:dyDescent="0.25">
      <c r="S35111" s="108"/>
      <c r="U35111" s="108"/>
      <c r="W35111" s="108"/>
      <c r="Y35111" s="108"/>
      <c r="AA35111" s="108"/>
      <c r="AC35111" s="108"/>
    </row>
    <row r="35112" spans="19:29" x14ac:dyDescent="0.25">
      <c r="S35112" s="108"/>
      <c r="U35112" s="108"/>
      <c r="W35112" s="108"/>
      <c r="Y35112" s="108"/>
      <c r="AA35112" s="108"/>
      <c r="AC35112" s="108"/>
    </row>
    <row r="35113" spans="19:29" x14ac:dyDescent="0.25">
      <c r="S35113" s="109"/>
      <c r="U35113" s="109"/>
      <c r="W35113" s="109"/>
      <c r="Y35113" s="109"/>
      <c r="AA35113" s="109"/>
      <c r="AC35113" s="109"/>
    </row>
    <row r="35114" spans="19:29" x14ac:dyDescent="0.25">
      <c r="S35114" s="108"/>
      <c r="U35114" s="108"/>
      <c r="W35114" s="108"/>
      <c r="Y35114" s="108"/>
      <c r="AA35114" s="108"/>
      <c r="AC35114" s="108"/>
    </row>
    <row r="35115" spans="19:29" x14ac:dyDescent="0.25">
      <c r="S35115" s="108"/>
      <c r="U35115" s="108"/>
      <c r="W35115" s="108"/>
      <c r="Y35115" s="108"/>
      <c r="AA35115" s="108"/>
      <c r="AC35115" s="108"/>
    </row>
    <row r="35116" spans="19:29" x14ac:dyDescent="0.25">
      <c r="S35116" s="109"/>
      <c r="U35116" s="109"/>
      <c r="W35116" s="109"/>
      <c r="Y35116" s="109"/>
      <c r="AA35116" s="109"/>
      <c r="AC35116" s="109"/>
    </row>
    <row r="35117" spans="19:29" x14ac:dyDescent="0.25">
      <c r="S35117" s="108"/>
      <c r="U35117" s="108"/>
      <c r="W35117" s="108"/>
      <c r="Y35117" s="108"/>
      <c r="AA35117" s="108"/>
      <c r="AC35117" s="108"/>
    </row>
    <row r="35118" spans="19:29" x14ac:dyDescent="0.25">
      <c r="S35118" s="109"/>
      <c r="U35118" s="109"/>
      <c r="W35118" s="109"/>
      <c r="Y35118" s="109"/>
      <c r="AA35118" s="109"/>
      <c r="AC35118" s="109"/>
    </row>
    <row r="35119" spans="19:29" x14ac:dyDescent="0.25">
      <c r="S35119" s="108"/>
      <c r="U35119" s="108"/>
      <c r="W35119" s="108"/>
      <c r="Y35119" s="108"/>
      <c r="AA35119" s="108"/>
      <c r="AC35119" s="108"/>
    </row>
    <row r="35120" spans="19:29" x14ac:dyDescent="0.25">
      <c r="S35120" s="108"/>
      <c r="U35120" s="108"/>
      <c r="W35120" s="108"/>
      <c r="Y35120" s="108"/>
      <c r="AA35120" s="108"/>
      <c r="AC35120" s="108"/>
    </row>
    <row r="35121" spans="19:29" x14ac:dyDescent="0.25">
      <c r="S35121" s="108"/>
      <c r="U35121" s="108"/>
      <c r="W35121" s="108"/>
      <c r="Y35121" s="108"/>
      <c r="AA35121" s="108"/>
      <c r="AC35121" s="108"/>
    </row>
    <row r="35122" spans="19:29" x14ac:dyDescent="0.25">
      <c r="S35122" s="110"/>
      <c r="U35122" s="110"/>
      <c r="W35122" s="110"/>
      <c r="Y35122" s="110"/>
      <c r="AA35122" s="110"/>
      <c r="AC35122" s="110"/>
    </row>
    <row r="35123" spans="19:29" x14ac:dyDescent="0.25">
      <c r="S35123" s="110"/>
      <c r="U35123" s="110"/>
      <c r="W35123" s="110"/>
      <c r="Y35123" s="110"/>
      <c r="AA35123" s="110"/>
      <c r="AC35123" s="110"/>
    </row>
    <row r="35124" spans="19:29" x14ac:dyDescent="0.25">
      <c r="S35124" s="110"/>
      <c r="U35124" s="110"/>
      <c r="W35124" s="110"/>
      <c r="Y35124" s="110"/>
      <c r="AA35124" s="110"/>
      <c r="AC35124" s="110"/>
    </row>
    <row r="35125" spans="19:29" x14ac:dyDescent="0.25">
      <c r="S35125" s="110"/>
      <c r="U35125" s="110"/>
      <c r="W35125" s="110"/>
      <c r="Y35125" s="110"/>
      <c r="AA35125" s="110"/>
      <c r="AC35125" s="110"/>
    </row>
    <row r="35126" spans="19:29" x14ac:dyDescent="0.25">
      <c r="S35126" s="111"/>
      <c r="U35126" s="111"/>
      <c r="W35126" s="111"/>
      <c r="Y35126" s="111"/>
      <c r="AA35126" s="111"/>
      <c r="AC35126" s="111"/>
    </row>
    <row r="35127" spans="19:29" x14ac:dyDescent="0.25">
      <c r="S35127" s="107"/>
      <c r="U35127" s="107"/>
      <c r="W35127" s="107"/>
      <c r="Y35127" s="107"/>
      <c r="AA35127" s="107"/>
      <c r="AC35127" s="107"/>
    </row>
    <row r="35128" spans="19:29" x14ac:dyDescent="0.25">
      <c r="S35128" s="108"/>
      <c r="U35128" s="108"/>
      <c r="W35128" s="108"/>
      <c r="Y35128" s="108"/>
      <c r="AA35128" s="108"/>
      <c r="AC35128" s="108"/>
    </row>
    <row r="35129" spans="19:29" x14ac:dyDescent="0.25">
      <c r="S35129" s="108"/>
      <c r="U35129" s="108"/>
      <c r="W35129" s="108"/>
      <c r="Y35129" s="108"/>
      <c r="AA35129" s="108"/>
      <c r="AC35129" s="108"/>
    </row>
    <row r="35130" spans="19:29" x14ac:dyDescent="0.25">
      <c r="S35130" s="109"/>
      <c r="U35130" s="109"/>
      <c r="W35130" s="109"/>
      <c r="Y35130" s="109"/>
      <c r="AA35130" s="109"/>
      <c r="AC35130" s="109"/>
    </row>
    <row r="35131" spans="19:29" x14ac:dyDescent="0.25">
      <c r="S35131" s="108"/>
      <c r="U35131" s="108"/>
      <c r="W35131" s="108"/>
      <c r="Y35131" s="108"/>
      <c r="AA35131" s="108"/>
      <c r="AC35131" s="108"/>
    </row>
    <row r="35132" spans="19:29" x14ac:dyDescent="0.25">
      <c r="S35132" s="108"/>
      <c r="U35132" s="108"/>
      <c r="W35132" s="108"/>
      <c r="Y35132" s="108"/>
      <c r="AA35132" s="108"/>
      <c r="AC35132" s="108"/>
    </row>
    <row r="35133" spans="19:29" x14ac:dyDescent="0.25">
      <c r="S35133" s="109"/>
      <c r="U35133" s="109"/>
      <c r="W35133" s="109"/>
      <c r="Y35133" s="109"/>
      <c r="AA35133" s="109"/>
      <c r="AC35133" s="109"/>
    </row>
    <row r="35134" spans="19:29" x14ac:dyDescent="0.25">
      <c r="S35134" s="108"/>
      <c r="U35134" s="108"/>
      <c r="W35134" s="108"/>
      <c r="Y35134" s="108"/>
      <c r="AA35134" s="108"/>
      <c r="AC35134" s="108"/>
    </row>
    <row r="35135" spans="19:29" x14ac:dyDescent="0.25">
      <c r="S35135" s="109"/>
      <c r="U35135" s="109"/>
      <c r="W35135" s="109"/>
      <c r="Y35135" s="109"/>
      <c r="AA35135" s="109"/>
      <c r="AC35135" s="109"/>
    </row>
    <row r="35136" spans="19:29" x14ac:dyDescent="0.25">
      <c r="S35136" s="108"/>
      <c r="U35136" s="108"/>
      <c r="W35136" s="108"/>
      <c r="Y35136" s="108"/>
      <c r="AA35136" s="108"/>
      <c r="AC35136" s="108"/>
    </row>
    <row r="35137" spans="19:29" x14ac:dyDescent="0.25">
      <c r="S35137" s="108"/>
      <c r="U35137" s="108"/>
      <c r="W35137" s="108"/>
      <c r="Y35137" s="108"/>
      <c r="AA35137" s="108"/>
      <c r="AC35137" s="108"/>
    </row>
    <row r="35138" spans="19:29" x14ac:dyDescent="0.25">
      <c r="S35138" s="108"/>
      <c r="U35138" s="108"/>
      <c r="W35138" s="108"/>
      <c r="Y35138" s="108"/>
      <c r="AA35138" s="108"/>
      <c r="AC35138" s="108"/>
    </row>
    <row r="35139" spans="19:29" x14ac:dyDescent="0.25">
      <c r="S35139" s="110"/>
      <c r="U35139" s="110"/>
      <c r="W35139" s="110"/>
      <c r="Y35139" s="110"/>
      <c r="AA35139" s="110"/>
      <c r="AC35139" s="110"/>
    </row>
    <row r="35140" spans="19:29" x14ac:dyDescent="0.25">
      <c r="S35140" s="110"/>
      <c r="U35140" s="110"/>
      <c r="W35140" s="110"/>
      <c r="Y35140" s="110"/>
      <c r="AA35140" s="110"/>
      <c r="AC35140" s="110"/>
    </row>
    <row r="35141" spans="19:29" x14ac:dyDescent="0.25">
      <c r="S35141" s="110"/>
      <c r="U35141" s="110"/>
      <c r="W35141" s="110"/>
      <c r="Y35141" s="110"/>
      <c r="AA35141" s="110"/>
      <c r="AC35141" s="110"/>
    </row>
    <row r="35142" spans="19:29" x14ac:dyDescent="0.25">
      <c r="S35142" s="110"/>
      <c r="U35142" s="110"/>
      <c r="W35142" s="110"/>
      <c r="Y35142" s="110"/>
      <c r="AA35142" s="110"/>
      <c r="AC35142" s="110"/>
    </row>
    <row r="35143" spans="19:29" x14ac:dyDescent="0.25">
      <c r="S35143" s="111"/>
      <c r="U35143" s="111"/>
      <c r="W35143" s="111"/>
      <c r="Y35143" s="111"/>
      <c r="AA35143" s="111"/>
      <c r="AC35143" s="111"/>
    </row>
    <row r="35144" spans="19:29" x14ac:dyDescent="0.25">
      <c r="S35144" s="107"/>
      <c r="U35144" s="107"/>
      <c r="W35144" s="107"/>
      <c r="Y35144" s="107"/>
      <c r="AA35144" s="107"/>
      <c r="AC35144" s="107"/>
    </row>
    <row r="35145" spans="19:29" x14ac:dyDescent="0.25">
      <c r="S35145" s="108"/>
      <c r="U35145" s="108"/>
      <c r="W35145" s="108"/>
      <c r="Y35145" s="108"/>
      <c r="AA35145" s="108"/>
      <c r="AC35145" s="108"/>
    </row>
    <row r="35146" spans="19:29" x14ac:dyDescent="0.25">
      <c r="S35146" s="108"/>
      <c r="U35146" s="108"/>
      <c r="W35146" s="108"/>
      <c r="Y35146" s="108"/>
      <c r="AA35146" s="108"/>
      <c r="AC35146" s="108"/>
    </row>
    <row r="35147" spans="19:29" x14ac:dyDescent="0.25">
      <c r="S35147" s="109"/>
      <c r="U35147" s="109"/>
      <c r="W35147" s="109"/>
      <c r="Y35147" s="109"/>
      <c r="AA35147" s="109"/>
      <c r="AC35147" s="109"/>
    </row>
    <row r="35148" spans="19:29" x14ac:dyDescent="0.25">
      <c r="S35148" s="108"/>
      <c r="U35148" s="108"/>
      <c r="W35148" s="108"/>
      <c r="Y35148" s="108"/>
      <c r="AA35148" s="108"/>
      <c r="AC35148" s="108"/>
    </row>
    <row r="35149" spans="19:29" x14ac:dyDescent="0.25">
      <c r="S35149" s="108"/>
      <c r="U35149" s="108"/>
      <c r="W35149" s="108"/>
      <c r="Y35149" s="108"/>
      <c r="AA35149" s="108"/>
      <c r="AC35149" s="108"/>
    </row>
    <row r="35150" spans="19:29" x14ac:dyDescent="0.25">
      <c r="S35150" s="109"/>
      <c r="U35150" s="109"/>
      <c r="W35150" s="109"/>
      <c r="Y35150" s="109"/>
      <c r="AA35150" s="109"/>
      <c r="AC35150" s="109"/>
    </row>
    <row r="35151" spans="19:29" x14ac:dyDescent="0.25">
      <c r="S35151" s="108"/>
      <c r="U35151" s="108"/>
      <c r="W35151" s="108"/>
      <c r="Y35151" s="108"/>
      <c r="AA35151" s="108"/>
      <c r="AC35151" s="108"/>
    </row>
    <row r="35152" spans="19:29" x14ac:dyDescent="0.25">
      <c r="S35152" s="109"/>
      <c r="U35152" s="109"/>
      <c r="W35152" s="109"/>
      <c r="Y35152" s="109"/>
      <c r="AA35152" s="109"/>
      <c r="AC35152" s="109"/>
    </row>
    <row r="35153" spans="19:29" x14ac:dyDescent="0.25">
      <c r="S35153" s="108"/>
      <c r="U35153" s="108"/>
      <c r="W35153" s="108"/>
      <c r="Y35153" s="108"/>
      <c r="AA35153" s="108"/>
      <c r="AC35153" s="108"/>
    </row>
    <row r="35154" spans="19:29" x14ac:dyDescent="0.25">
      <c r="S35154" s="108"/>
      <c r="U35154" s="108"/>
      <c r="W35154" s="108"/>
      <c r="Y35154" s="108"/>
      <c r="AA35154" s="108"/>
      <c r="AC35154" s="108"/>
    </row>
    <row r="35155" spans="19:29" x14ac:dyDescent="0.25">
      <c r="S35155" s="108"/>
      <c r="U35155" s="108"/>
      <c r="W35155" s="108"/>
      <c r="Y35155" s="108"/>
      <c r="AA35155" s="108"/>
      <c r="AC35155" s="108"/>
    </row>
    <row r="35156" spans="19:29" x14ac:dyDescent="0.25">
      <c r="S35156" s="110"/>
      <c r="U35156" s="110"/>
      <c r="W35156" s="110"/>
      <c r="Y35156" s="110"/>
      <c r="AA35156" s="110"/>
      <c r="AC35156" s="110"/>
    </row>
    <row r="35157" spans="19:29" x14ac:dyDescent="0.25">
      <c r="S35157" s="110"/>
      <c r="U35157" s="110"/>
      <c r="W35157" s="110"/>
      <c r="Y35157" s="110"/>
      <c r="AA35157" s="110"/>
      <c r="AC35157" s="110"/>
    </row>
    <row r="35158" spans="19:29" x14ac:dyDescent="0.25">
      <c r="S35158" s="110"/>
      <c r="U35158" s="110"/>
      <c r="W35158" s="110"/>
      <c r="Y35158" s="110"/>
      <c r="AA35158" s="110"/>
      <c r="AC35158" s="110"/>
    </row>
    <row r="35159" spans="19:29" x14ac:dyDescent="0.25">
      <c r="S35159" s="110"/>
      <c r="U35159" s="110"/>
      <c r="W35159" s="110"/>
      <c r="Y35159" s="110"/>
      <c r="AA35159" s="110"/>
      <c r="AC35159" s="110"/>
    </row>
    <row r="35160" spans="19:29" x14ac:dyDescent="0.25">
      <c r="S35160" s="111"/>
      <c r="U35160" s="111"/>
      <c r="W35160" s="111"/>
      <c r="Y35160" s="111"/>
      <c r="AA35160" s="111"/>
      <c r="AC35160" s="111"/>
    </row>
    <row r="35161" spans="19:29" x14ac:dyDescent="0.25">
      <c r="S35161" s="107"/>
      <c r="U35161" s="107"/>
      <c r="W35161" s="107"/>
      <c r="Y35161" s="107"/>
      <c r="AA35161" s="107"/>
      <c r="AC35161" s="107"/>
    </row>
    <row r="35162" spans="19:29" x14ac:dyDescent="0.25">
      <c r="S35162" s="108"/>
      <c r="U35162" s="108"/>
      <c r="W35162" s="108"/>
      <c r="Y35162" s="108"/>
      <c r="AA35162" s="108"/>
      <c r="AC35162" s="108"/>
    </row>
    <row r="35163" spans="19:29" x14ac:dyDescent="0.25">
      <c r="S35163" s="108"/>
      <c r="U35163" s="108"/>
      <c r="W35163" s="108"/>
      <c r="Y35163" s="108"/>
      <c r="AA35163" s="108"/>
      <c r="AC35163" s="108"/>
    </row>
    <row r="35164" spans="19:29" x14ac:dyDescent="0.25">
      <c r="S35164" s="109"/>
      <c r="U35164" s="109"/>
      <c r="W35164" s="109"/>
      <c r="Y35164" s="109"/>
      <c r="AA35164" s="109"/>
      <c r="AC35164" s="109"/>
    </row>
    <row r="35165" spans="19:29" x14ac:dyDescent="0.25">
      <c r="S35165" s="108"/>
      <c r="U35165" s="108"/>
      <c r="W35165" s="108"/>
      <c r="Y35165" s="108"/>
      <c r="AA35165" s="108"/>
      <c r="AC35165" s="108"/>
    </row>
    <row r="35166" spans="19:29" x14ac:dyDescent="0.25">
      <c r="S35166" s="108"/>
      <c r="U35166" s="108"/>
      <c r="W35166" s="108"/>
      <c r="Y35166" s="108"/>
      <c r="AA35166" s="108"/>
      <c r="AC35166" s="108"/>
    </row>
    <row r="35167" spans="19:29" x14ac:dyDescent="0.25">
      <c r="S35167" s="109"/>
      <c r="U35167" s="109"/>
      <c r="W35167" s="109"/>
      <c r="Y35167" s="109"/>
      <c r="AA35167" s="109"/>
      <c r="AC35167" s="109"/>
    </row>
    <row r="35168" spans="19:29" x14ac:dyDescent="0.25">
      <c r="S35168" s="108"/>
      <c r="U35168" s="108"/>
      <c r="W35168" s="108"/>
      <c r="Y35168" s="108"/>
      <c r="AA35168" s="108"/>
      <c r="AC35168" s="108"/>
    </row>
    <row r="35169" spans="19:29" x14ac:dyDescent="0.25">
      <c r="S35169" s="109"/>
      <c r="U35169" s="109"/>
      <c r="W35169" s="109"/>
      <c r="Y35169" s="109"/>
      <c r="AA35169" s="109"/>
      <c r="AC35169" s="109"/>
    </row>
    <row r="35170" spans="19:29" x14ac:dyDescent="0.25">
      <c r="S35170" s="108"/>
      <c r="U35170" s="108"/>
      <c r="W35170" s="108"/>
      <c r="Y35170" s="108"/>
      <c r="AA35170" s="108"/>
      <c r="AC35170" s="108"/>
    </row>
    <row r="35171" spans="19:29" x14ac:dyDescent="0.25">
      <c r="S35171" s="108"/>
      <c r="U35171" s="108"/>
      <c r="W35171" s="108"/>
      <c r="Y35171" s="108"/>
      <c r="AA35171" s="108"/>
      <c r="AC35171" s="108"/>
    </row>
    <row r="35172" spans="19:29" x14ac:dyDescent="0.25">
      <c r="S35172" s="108"/>
      <c r="U35172" s="108"/>
      <c r="W35172" s="108"/>
      <c r="Y35172" s="108"/>
      <c r="AA35172" s="108"/>
      <c r="AC35172" s="108"/>
    </row>
    <row r="35173" spans="19:29" x14ac:dyDescent="0.25">
      <c r="S35173" s="110"/>
      <c r="U35173" s="110"/>
      <c r="W35173" s="110"/>
      <c r="Y35173" s="110"/>
      <c r="AA35173" s="110"/>
      <c r="AC35173" s="110"/>
    </row>
    <row r="35174" spans="19:29" x14ac:dyDescent="0.25">
      <c r="S35174" s="110"/>
      <c r="U35174" s="110"/>
      <c r="W35174" s="110"/>
      <c r="Y35174" s="110"/>
      <c r="AA35174" s="110"/>
      <c r="AC35174" s="110"/>
    </row>
    <row r="35175" spans="19:29" x14ac:dyDescent="0.25">
      <c r="S35175" s="110"/>
      <c r="U35175" s="110"/>
      <c r="W35175" s="110"/>
      <c r="Y35175" s="110"/>
      <c r="AA35175" s="110"/>
      <c r="AC35175" s="110"/>
    </row>
    <row r="35176" spans="19:29" x14ac:dyDescent="0.25">
      <c r="S35176" s="110"/>
      <c r="U35176" s="110"/>
      <c r="W35176" s="110"/>
      <c r="Y35176" s="110"/>
      <c r="AA35176" s="110"/>
      <c r="AC35176" s="110"/>
    </row>
    <row r="35177" spans="19:29" x14ac:dyDescent="0.25">
      <c r="S35177" s="111"/>
      <c r="U35177" s="111"/>
      <c r="W35177" s="111"/>
      <c r="Y35177" s="111"/>
      <c r="AA35177" s="111"/>
      <c r="AC35177" s="111"/>
    </row>
    <row r="35178" spans="19:29" x14ac:dyDescent="0.25">
      <c r="S35178" s="107"/>
      <c r="U35178" s="107"/>
      <c r="W35178" s="107"/>
      <c r="Y35178" s="107"/>
      <c r="AA35178" s="107"/>
      <c r="AC35178" s="107"/>
    </row>
    <row r="35179" spans="19:29" x14ac:dyDescent="0.25">
      <c r="S35179" s="108"/>
      <c r="U35179" s="108"/>
      <c r="W35179" s="108"/>
      <c r="Y35179" s="108"/>
      <c r="AA35179" s="108"/>
      <c r="AC35179" s="108"/>
    </row>
    <row r="35180" spans="19:29" x14ac:dyDescent="0.25">
      <c r="S35180" s="108"/>
      <c r="U35180" s="108"/>
      <c r="W35180" s="108"/>
      <c r="Y35180" s="108"/>
      <c r="AA35180" s="108"/>
      <c r="AC35180" s="108"/>
    </row>
    <row r="35181" spans="19:29" x14ac:dyDescent="0.25">
      <c r="S35181" s="109"/>
      <c r="U35181" s="109"/>
      <c r="W35181" s="109"/>
      <c r="Y35181" s="109"/>
      <c r="AA35181" s="109"/>
      <c r="AC35181" s="109"/>
    </row>
    <row r="35182" spans="19:29" x14ac:dyDescent="0.25">
      <c r="S35182" s="108"/>
      <c r="U35182" s="108"/>
      <c r="W35182" s="108"/>
      <c r="Y35182" s="108"/>
      <c r="AA35182" s="108"/>
      <c r="AC35182" s="108"/>
    </row>
    <row r="35183" spans="19:29" x14ac:dyDescent="0.25">
      <c r="S35183" s="108"/>
      <c r="U35183" s="108"/>
      <c r="W35183" s="108"/>
      <c r="Y35183" s="108"/>
      <c r="AA35183" s="108"/>
      <c r="AC35183" s="108"/>
    </row>
    <row r="35184" spans="19:29" x14ac:dyDescent="0.25">
      <c r="S35184" s="109"/>
      <c r="U35184" s="109"/>
      <c r="W35184" s="109"/>
      <c r="Y35184" s="109"/>
      <c r="AA35184" s="109"/>
      <c r="AC35184" s="109"/>
    </row>
    <row r="35185" spans="19:29" x14ac:dyDescent="0.25">
      <c r="S35185" s="108"/>
      <c r="U35185" s="108"/>
      <c r="W35185" s="108"/>
      <c r="Y35185" s="108"/>
      <c r="AA35185" s="108"/>
      <c r="AC35185" s="108"/>
    </row>
    <row r="35186" spans="19:29" x14ac:dyDescent="0.25">
      <c r="S35186" s="109"/>
      <c r="U35186" s="109"/>
      <c r="W35186" s="109"/>
      <c r="Y35186" s="109"/>
      <c r="AA35186" s="109"/>
      <c r="AC35186" s="109"/>
    </row>
    <row r="35187" spans="19:29" x14ac:dyDescent="0.25">
      <c r="S35187" s="108"/>
      <c r="U35187" s="108"/>
      <c r="W35187" s="108"/>
      <c r="Y35187" s="108"/>
      <c r="AA35187" s="108"/>
      <c r="AC35187" s="108"/>
    </row>
    <row r="35188" spans="19:29" x14ac:dyDescent="0.25">
      <c r="S35188" s="108"/>
      <c r="U35188" s="108"/>
      <c r="W35188" s="108"/>
      <c r="Y35188" s="108"/>
      <c r="AA35188" s="108"/>
      <c r="AC35188" s="108"/>
    </row>
    <row r="35189" spans="19:29" x14ac:dyDescent="0.25">
      <c r="S35189" s="108"/>
      <c r="U35189" s="108"/>
      <c r="W35189" s="108"/>
      <c r="Y35189" s="108"/>
      <c r="AA35189" s="108"/>
      <c r="AC35189" s="108"/>
    </row>
    <row r="35190" spans="19:29" x14ac:dyDescent="0.25">
      <c r="S35190" s="110"/>
      <c r="U35190" s="110"/>
      <c r="W35190" s="110"/>
      <c r="Y35190" s="110"/>
      <c r="AA35190" s="110"/>
      <c r="AC35190" s="110"/>
    </row>
    <row r="35191" spans="19:29" x14ac:dyDescent="0.25">
      <c r="S35191" s="110"/>
      <c r="U35191" s="110"/>
      <c r="W35191" s="110"/>
      <c r="Y35191" s="110"/>
      <c r="AA35191" s="110"/>
      <c r="AC35191" s="110"/>
    </row>
    <row r="35192" spans="19:29" x14ac:dyDescent="0.25">
      <c r="S35192" s="110"/>
      <c r="U35192" s="110"/>
      <c r="W35192" s="110"/>
      <c r="Y35192" s="110"/>
      <c r="AA35192" s="110"/>
      <c r="AC35192" s="110"/>
    </row>
    <row r="35193" spans="19:29" x14ac:dyDescent="0.25">
      <c r="S35193" s="110"/>
      <c r="U35193" s="110"/>
      <c r="W35193" s="110"/>
      <c r="Y35193" s="110"/>
      <c r="AA35193" s="110"/>
      <c r="AC35193" s="110"/>
    </row>
    <row r="35194" spans="19:29" x14ac:dyDescent="0.25">
      <c r="S35194" s="111"/>
      <c r="U35194" s="111"/>
      <c r="W35194" s="111"/>
      <c r="Y35194" s="111"/>
      <c r="AA35194" s="111"/>
      <c r="AC35194" s="111"/>
    </row>
    <row r="35195" spans="19:29" x14ac:dyDescent="0.25">
      <c r="S35195" s="107"/>
      <c r="U35195" s="107"/>
      <c r="W35195" s="107"/>
      <c r="Y35195" s="107"/>
      <c r="AA35195" s="107"/>
      <c r="AC35195" s="107"/>
    </row>
    <row r="35196" spans="19:29" x14ac:dyDescent="0.25">
      <c r="S35196" s="108"/>
      <c r="U35196" s="108"/>
      <c r="W35196" s="108"/>
      <c r="Y35196" s="108"/>
      <c r="AA35196" s="108"/>
      <c r="AC35196" s="108"/>
    </row>
    <row r="35197" spans="19:29" x14ac:dyDescent="0.25">
      <c r="S35197" s="108"/>
      <c r="U35197" s="108"/>
      <c r="W35197" s="108"/>
      <c r="Y35197" s="108"/>
      <c r="AA35197" s="108"/>
      <c r="AC35197" s="108"/>
    </row>
    <row r="35198" spans="19:29" x14ac:dyDescent="0.25">
      <c r="S35198" s="109"/>
      <c r="U35198" s="109"/>
      <c r="W35198" s="109"/>
      <c r="Y35198" s="109"/>
      <c r="AA35198" s="109"/>
      <c r="AC35198" s="109"/>
    </row>
    <row r="35199" spans="19:29" x14ac:dyDescent="0.25">
      <c r="S35199" s="108"/>
      <c r="U35199" s="108"/>
      <c r="W35199" s="108"/>
      <c r="Y35199" s="108"/>
      <c r="AA35199" s="108"/>
      <c r="AC35199" s="108"/>
    </row>
    <row r="35200" spans="19:29" x14ac:dyDescent="0.25">
      <c r="S35200" s="108"/>
      <c r="U35200" s="108"/>
      <c r="W35200" s="108"/>
      <c r="Y35200" s="108"/>
      <c r="AA35200" s="108"/>
      <c r="AC35200" s="108"/>
    </row>
    <row r="35201" spans="19:29" x14ac:dyDescent="0.25">
      <c r="S35201" s="109"/>
      <c r="U35201" s="109"/>
      <c r="W35201" s="109"/>
      <c r="Y35201" s="109"/>
      <c r="AA35201" s="109"/>
      <c r="AC35201" s="109"/>
    </row>
    <row r="35202" spans="19:29" x14ac:dyDescent="0.25">
      <c r="S35202" s="108"/>
      <c r="U35202" s="108"/>
      <c r="W35202" s="108"/>
      <c r="Y35202" s="108"/>
      <c r="AA35202" s="108"/>
      <c r="AC35202" s="108"/>
    </row>
    <row r="35203" spans="19:29" x14ac:dyDescent="0.25">
      <c r="S35203" s="109"/>
      <c r="U35203" s="109"/>
      <c r="W35203" s="109"/>
      <c r="Y35203" s="109"/>
      <c r="AA35203" s="109"/>
      <c r="AC35203" s="109"/>
    </row>
    <row r="35204" spans="19:29" x14ac:dyDescent="0.25">
      <c r="S35204" s="108"/>
      <c r="U35204" s="108"/>
      <c r="W35204" s="108"/>
      <c r="Y35204" s="108"/>
      <c r="AA35204" s="108"/>
      <c r="AC35204" s="108"/>
    </row>
    <row r="35205" spans="19:29" x14ac:dyDescent="0.25">
      <c r="S35205" s="108"/>
      <c r="U35205" s="108"/>
      <c r="W35205" s="108"/>
      <c r="Y35205" s="108"/>
      <c r="AA35205" s="108"/>
      <c r="AC35205" s="108"/>
    </row>
    <row r="35206" spans="19:29" x14ac:dyDescent="0.25">
      <c r="S35206" s="108"/>
      <c r="U35206" s="108"/>
      <c r="W35206" s="108"/>
      <c r="Y35206" s="108"/>
      <c r="AA35206" s="108"/>
      <c r="AC35206" s="108"/>
    </row>
    <row r="35207" spans="19:29" x14ac:dyDescent="0.25">
      <c r="S35207" s="110"/>
      <c r="U35207" s="110"/>
      <c r="W35207" s="110"/>
      <c r="Y35207" s="110"/>
      <c r="AA35207" s="110"/>
      <c r="AC35207" s="110"/>
    </row>
    <row r="35208" spans="19:29" x14ac:dyDescent="0.25">
      <c r="S35208" s="110"/>
      <c r="U35208" s="110"/>
      <c r="W35208" s="110"/>
      <c r="Y35208" s="110"/>
      <c r="AA35208" s="110"/>
      <c r="AC35208" s="110"/>
    </row>
    <row r="35209" spans="19:29" x14ac:dyDescent="0.25">
      <c r="S35209" s="110"/>
      <c r="U35209" s="110"/>
      <c r="W35209" s="110"/>
      <c r="Y35209" s="110"/>
      <c r="AA35209" s="110"/>
      <c r="AC35209" s="110"/>
    </row>
    <row r="35210" spans="19:29" x14ac:dyDescent="0.25">
      <c r="S35210" s="110"/>
      <c r="U35210" s="110"/>
      <c r="W35210" s="110"/>
      <c r="Y35210" s="110"/>
      <c r="AA35210" s="110"/>
      <c r="AC35210" s="110"/>
    </row>
    <row r="35211" spans="19:29" x14ac:dyDescent="0.25">
      <c r="S35211" s="111"/>
      <c r="U35211" s="111"/>
      <c r="W35211" s="111"/>
      <c r="Y35211" s="111"/>
      <c r="AA35211" s="111"/>
      <c r="AC35211" s="111"/>
    </row>
    <row r="35212" spans="19:29" x14ac:dyDescent="0.25">
      <c r="S35212" s="107"/>
      <c r="U35212" s="107"/>
      <c r="W35212" s="107"/>
      <c r="Y35212" s="107"/>
      <c r="AA35212" s="107"/>
      <c r="AC35212" s="107"/>
    </row>
    <row r="35213" spans="19:29" x14ac:dyDescent="0.25">
      <c r="S35213" s="108"/>
      <c r="U35213" s="108"/>
      <c r="W35213" s="108"/>
      <c r="Y35213" s="108"/>
      <c r="AA35213" s="108"/>
      <c r="AC35213" s="108"/>
    </row>
    <row r="35214" spans="19:29" x14ac:dyDescent="0.25">
      <c r="S35214" s="108"/>
      <c r="U35214" s="108"/>
      <c r="W35214" s="108"/>
      <c r="Y35214" s="108"/>
      <c r="AA35214" s="108"/>
      <c r="AC35214" s="108"/>
    </row>
    <row r="35215" spans="19:29" x14ac:dyDescent="0.25">
      <c r="S35215" s="109"/>
      <c r="U35215" s="109"/>
      <c r="W35215" s="109"/>
      <c r="Y35215" s="109"/>
      <c r="AA35215" s="109"/>
      <c r="AC35215" s="109"/>
    </row>
    <row r="35216" spans="19:29" x14ac:dyDescent="0.25">
      <c r="S35216" s="108"/>
      <c r="U35216" s="108"/>
      <c r="W35216" s="108"/>
      <c r="Y35216" s="108"/>
      <c r="AA35216" s="108"/>
      <c r="AC35216" s="108"/>
    </row>
    <row r="35217" spans="19:29" x14ac:dyDescent="0.25">
      <c r="S35217" s="108"/>
      <c r="U35217" s="108"/>
      <c r="W35217" s="108"/>
      <c r="Y35217" s="108"/>
      <c r="AA35217" s="108"/>
      <c r="AC35217" s="108"/>
    </row>
    <row r="35218" spans="19:29" x14ac:dyDescent="0.25">
      <c r="S35218" s="109"/>
      <c r="U35218" s="109"/>
      <c r="W35218" s="109"/>
      <c r="Y35218" s="109"/>
      <c r="AA35218" s="109"/>
      <c r="AC35218" s="109"/>
    </row>
    <row r="35219" spans="19:29" x14ac:dyDescent="0.25">
      <c r="S35219" s="108"/>
      <c r="U35219" s="108"/>
      <c r="W35219" s="108"/>
      <c r="Y35219" s="108"/>
      <c r="AA35219" s="108"/>
      <c r="AC35219" s="108"/>
    </row>
    <row r="35220" spans="19:29" x14ac:dyDescent="0.25">
      <c r="S35220" s="109"/>
      <c r="U35220" s="109"/>
      <c r="W35220" s="109"/>
      <c r="Y35220" s="109"/>
      <c r="AA35220" s="109"/>
      <c r="AC35220" s="109"/>
    </row>
    <row r="35221" spans="19:29" x14ac:dyDescent="0.25">
      <c r="S35221" s="108"/>
      <c r="U35221" s="108"/>
      <c r="W35221" s="108"/>
      <c r="Y35221" s="108"/>
      <c r="AA35221" s="108"/>
      <c r="AC35221" s="108"/>
    </row>
    <row r="35222" spans="19:29" x14ac:dyDescent="0.25">
      <c r="S35222" s="108"/>
      <c r="U35222" s="108"/>
      <c r="W35222" s="108"/>
      <c r="Y35222" s="108"/>
      <c r="AA35222" s="108"/>
      <c r="AC35222" s="108"/>
    </row>
    <row r="35223" spans="19:29" x14ac:dyDescent="0.25">
      <c r="S35223" s="108"/>
      <c r="U35223" s="108"/>
      <c r="W35223" s="108"/>
      <c r="Y35223" s="108"/>
      <c r="AA35223" s="108"/>
      <c r="AC35223" s="108"/>
    </row>
    <row r="35224" spans="19:29" x14ac:dyDescent="0.25">
      <c r="S35224" s="110"/>
      <c r="U35224" s="110"/>
      <c r="W35224" s="110"/>
      <c r="Y35224" s="110"/>
      <c r="AA35224" s="110"/>
      <c r="AC35224" s="110"/>
    </row>
    <row r="35225" spans="19:29" x14ac:dyDescent="0.25">
      <c r="S35225" s="110"/>
      <c r="U35225" s="110"/>
      <c r="W35225" s="110"/>
      <c r="Y35225" s="110"/>
      <c r="AA35225" s="110"/>
      <c r="AC35225" s="110"/>
    </row>
    <row r="35226" spans="19:29" x14ac:dyDescent="0.25">
      <c r="S35226" s="110"/>
      <c r="U35226" s="110"/>
      <c r="W35226" s="110"/>
      <c r="Y35226" s="110"/>
      <c r="AA35226" s="110"/>
      <c r="AC35226" s="110"/>
    </row>
    <row r="35227" spans="19:29" x14ac:dyDescent="0.25">
      <c r="S35227" s="110"/>
      <c r="U35227" s="110"/>
      <c r="W35227" s="110"/>
      <c r="Y35227" s="110"/>
      <c r="AA35227" s="110"/>
      <c r="AC35227" s="110"/>
    </row>
    <row r="35228" spans="19:29" x14ac:dyDescent="0.25">
      <c r="S35228" s="111"/>
      <c r="U35228" s="111"/>
      <c r="W35228" s="111"/>
      <c r="Y35228" s="111"/>
      <c r="AA35228" s="111"/>
      <c r="AC35228" s="111"/>
    </row>
    <row r="35229" spans="19:29" x14ac:dyDescent="0.25">
      <c r="S35229" s="107"/>
      <c r="U35229" s="107"/>
      <c r="W35229" s="107"/>
      <c r="Y35229" s="107"/>
      <c r="AA35229" s="107"/>
      <c r="AC35229" s="107"/>
    </row>
    <row r="35230" spans="19:29" x14ac:dyDescent="0.25">
      <c r="S35230" s="108"/>
      <c r="U35230" s="108"/>
      <c r="W35230" s="108"/>
      <c r="Y35230" s="108"/>
      <c r="AA35230" s="108"/>
      <c r="AC35230" s="108"/>
    </row>
    <row r="35231" spans="19:29" x14ac:dyDescent="0.25">
      <c r="S35231" s="108"/>
      <c r="U35231" s="108"/>
      <c r="W35231" s="108"/>
      <c r="Y35231" s="108"/>
      <c r="AA35231" s="108"/>
      <c r="AC35231" s="108"/>
    </row>
    <row r="35232" spans="19:29" x14ac:dyDescent="0.25">
      <c r="S35232" s="109"/>
      <c r="U35232" s="109"/>
      <c r="W35232" s="109"/>
      <c r="Y35232" s="109"/>
      <c r="AA35232" s="109"/>
      <c r="AC35232" s="109"/>
    </row>
    <row r="35233" spans="19:29" x14ac:dyDescent="0.25">
      <c r="S35233" s="108"/>
      <c r="U35233" s="108"/>
      <c r="W35233" s="108"/>
      <c r="Y35233" s="108"/>
      <c r="AA35233" s="108"/>
      <c r="AC35233" s="108"/>
    </row>
    <row r="35234" spans="19:29" x14ac:dyDescent="0.25">
      <c r="S35234" s="108"/>
      <c r="U35234" s="108"/>
      <c r="W35234" s="108"/>
      <c r="Y35234" s="108"/>
      <c r="AA35234" s="108"/>
      <c r="AC35234" s="108"/>
    </row>
    <row r="35235" spans="19:29" x14ac:dyDescent="0.25">
      <c r="S35235" s="109"/>
      <c r="U35235" s="109"/>
      <c r="W35235" s="109"/>
      <c r="Y35235" s="109"/>
      <c r="AA35235" s="109"/>
      <c r="AC35235" s="109"/>
    </row>
    <row r="35236" spans="19:29" x14ac:dyDescent="0.25">
      <c r="S35236" s="108"/>
      <c r="U35236" s="108"/>
      <c r="W35236" s="108"/>
      <c r="Y35236" s="108"/>
      <c r="AA35236" s="108"/>
      <c r="AC35236" s="108"/>
    </row>
    <row r="35237" spans="19:29" x14ac:dyDescent="0.25">
      <c r="S35237" s="109"/>
      <c r="U35237" s="109"/>
      <c r="W35237" s="109"/>
      <c r="Y35237" s="109"/>
      <c r="AA35237" s="109"/>
      <c r="AC35237" s="109"/>
    </row>
    <row r="35238" spans="19:29" x14ac:dyDescent="0.25">
      <c r="S35238" s="108"/>
      <c r="U35238" s="108"/>
      <c r="W35238" s="108"/>
      <c r="Y35238" s="108"/>
      <c r="AA35238" s="108"/>
      <c r="AC35238" s="108"/>
    </row>
    <row r="35239" spans="19:29" x14ac:dyDescent="0.25">
      <c r="S35239" s="108"/>
      <c r="U35239" s="108"/>
      <c r="W35239" s="108"/>
      <c r="Y35239" s="108"/>
      <c r="AA35239" s="108"/>
      <c r="AC35239" s="108"/>
    </row>
    <row r="35240" spans="19:29" x14ac:dyDescent="0.25">
      <c r="S35240" s="108"/>
      <c r="U35240" s="108"/>
      <c r="W35240" s="108"/>
      <c r="Y35240" s="108"/>
      <c r="AA35240" s="108"/>
      <c r="AC35240" s="108"/>
    </row>
    <row r="35241" spans="19:29" x14ac:dyDescent="0.25">
      <c r="S35241" s="110"/>
      <c r="U35241" s="110"/>
      <c r="W35241" s="110"/>
      <c r="Y35241" s="110"/>
      <c r="AA35241" s="110"/>
      <c r="AC35241" s="110"/>
    </row>
    <row r="35242" spans="19:29" x14ac:dyDescent="0.25">
      <c r="S35242" s="110"/>
      <c r="U35242" s="110"/>
      <c r="W35242" s="110"/>
      <c r="Y35242" s="110"/>
      <c r="AA35242" s="110"/>
      <c r="AC35242" s="110"/>
    </row>
    <row r="35243" spans="19:29" x14ac:dyDescent="0.25">
      <c r="S35243" s="110"/>
      <c r="U35243" s="110"/>
      <c r="W35243" s="110"/>
      <c r="Y35243" s="110"/>
      <c r="AA35243" s="110"/>
      <c r="AC35243" s="110"/>
    </row>
    <row r="35244" spans="19:29" x14ac:dyDescent="0.25">
      <c r="S35244" s="110"/>
      <c r="U35244" s="110"/>
      <c r="W35244" s="110"/>
      <c r="Y35244" s="110"/>
      <c r="AA35244" s="110"/>
      <c r="AC35244" s="110"/>
    </row>
    <row r="35245" spans="19:29" x14ac:dyDescent="0.25">
      <c r="S35245" s="111"/>
      <c r="U35245" s="111"/>
      <c r="W35245" s="111"/>
      <c r="Y35245" s="111"/>
      <c r="AA35245" s="111"/>
      <c r="AC35245" s="111"/>
    </row>
    <row r="35246" spans="19:29" x14ac:dyDescent="0.25">
      <c r="S35246" s="107"/>
      <c r="U35246" s="107"/>
      <c r="W35246" s="107"/>
      <c r="Y35246" s="107"/>
      <c r="AA35246" s="107"/>
      <c r="AC35246" s="107"/>
    </row>
    <row r="35247" spans="19:29" x14ac:dyDescent="0.25">
      <c r="S35247" s="108"/>
      <c r="U35247" s="108"/>
      <c r="W35247" s="108"/>
      <c r="Y35247" s="108"/>
      <c r="AA35247" s="108"/>
      <c r="AC35247" s="108"/>
    </row>
    <row r="35248" spans="19:29" x14ac:dyDescent="0.25">
      <c r="S35248" s="108"/>
      <c r="U35248" s="108"/>
      <c r="W35248" s="108"/>
      <c r="Y35248" s="108"/>
      <c r="AA35248" s="108"/>
      <c r="AC35248" s="108"/>
    </row>
    <row r="35249" spans="19:29" x14ac:dyDescent="0.25">
      <c r="S35249" s="109"/>
      <c r="U35249" s="109"/>
      <c r="W35249" s="109"/>
      <c r="Y35249" s="109"/>
      <c r="AA35249" s="109"/>
      <c r="AC35249" s="109"/>
    </row>
    <row r="35250" spans="19:29" x14ac:dyDescent="0.25">
      <c r="S35250" s="108"/>
      <c r="U35250" s="108"/>
      <c r="W35250" s="108"/>
      <c r="Y35250" s="108"/>
      <c r="AA35250" s="108"/>
      <c r="AC35250" s="108"/>
    </row>
    <row r="35251" spans="19:29" x14ac:dyDescent="0.25">
      <c r="S35251" s="108"/>
      <c r="U35251" s="108"/>
      <c r="W35251" s="108"/>
      <c r="Y35251" s="108"/>
      <c r="AA35251" s="108"/>
      <c r="AC35251" s="108"/>
    </row>
    <row r="35252" spans="19:29" x14ac:dyDescent="0.25">
      <c r="S35252" s="109"/>
      <c r="U35252" s="109"/>
      <c r="W35252" s="109"/>
      <c r="Y35252" s="109"/>
      <c r="AA35252" s="109"/>
      <c r="AC35252" s="109"/>
    </row>
    <row r="35253" spans="19:29" x14ac:dyDescent="0.25">
      <c r="S35253" s="108"/>
      <c r="U35253" s="108"/>
      <c r="W35253" s="108"/>
      <c r="Y35253" s="108"/>
      <c r="AA35253" s="108"/>
      <c r="AC35253" s="108"/>
    </row>
    <row r="35254" spans="19:29" x14ac:dyDescent="0.25">
      <c r="S35254" s="109"/>
      <c r="U35254" s="109"/>
      <c r="W35254" s="109"/>
      <c r="Y35254" s="109"/>
      <c r="AA35254" s="109"/>
      <c r="AC35254" s="109"/>
    </row>
    <row r="35255" spans="19:29" x14ac:dyDescent="0.25">
      <c r="S35255" s="108"/>
      <c r="U35255" s="108"/>
      <c r="W35255" s="108"/>
      <c r="Y35255" s="108"/>
      <c r="AA35255" s="108"/>
      <c r="AC35255" s="108"/>
    </row>
    <row r="35256" spans="19:29" x14ac:dyDescent="0.25">
      <c r="S35256" s="108"/>
      <c r="U35256" s="108"/>
      <c r="W35256" s="108"/>
      <c r="Y35256" s="108"/>
      <c r="AA35256" s="108"/>
      <c r="AC35256" s="108"/>
    </row>
    <row r="35257" spans="19:29" x14ac:dyDescent="0.25">
      <c r="S35257" s="108"/>
      <c r="U35257" s="108"/>
      <c r="W35257" s="108"/>
      <c r="Y35257" s="108"/>
      <c r="AA35257" s="108"/>
      <c r="AC35257" s="108"/>
    </row>
    <row r="35258" spans="19:29" x14ac:dyDescent="0.25">
      <c r="S35258" s="110"/>
      <c r="U35258" s="110"/>
      <c r="W35258" s="110"/>
      <c r="Y35258" s="110"/>
      <c r="AA35258" s="110"/>
      <c r="AC35258" s="110"/>
    </row>
    <row r="35259" spans="19:29" x14ac:dyDescent="0.25">
      <c r="S35259" s="110"/>
      <c r="U35259" s="110"/>
      <c r="W35259" s="110"/>
      <c r="Y35259" s="110"/>
      <c r="AA35259" s="110"/>
      <c r="AC35259" s="110"/>
    </row>
    <row r="35260" spans="19:29" x14ac:dyDescent="0.25">
      <c r="S35260" s="110"/>
      <c r="U35260" s="110"/>
      <c r="W35260" s="110"/>
      <c r="Y35260" s="110"/>
      <c r="AA35260" s="110"/>
      <c r="AC35260" s="110"/>
    </row>
    <row r="35261" spans="19:29" x14ac:dyDescent="0.25">
      <c r="S35261" s="110"/>
      <c r="U35261" s="110"/>
      <c r="W35261" s="110"/>
      <c r="Y35261" s="110"/>
      <c r="AA35261" s="110"/>
      <c r="AC35261" s="110"/>
    </row>
    <row r="35262" spans="19:29" x14ac:dyDescent="0.25">
      <c r="S35262" s="111"/>
      <c r="U35262" s="111"/>
      <c r="W35262" s="111"/>
      <c r="Y35262" s="111"/>
      <c r="AA35262" s="111"/>
      <c r="AC35262" s="111"/>
    </row>
    <row r="35263" spans="19:29" x14ac:dyDescent="0.25">
      <c r="S35263" s="107"/>
      <c r="U35263" s="107"/>
      <c r="W35263" s="107"/>
      <c r="Y35263" s="107"/>
      <c r="AA35263" s="107"/>
      <c r="AC35263" s="107"/>
    </row>
    <row r="35264" spans="19:29" x14ac:dyDescent="0.25">
      <c r="S35264" s="108"/>
      <c r="U35264" s="108"/>
      <c r="W35264" s="108"/>
      <c r="Y35264" s="108"/>
      <c r="AA35264" s="108"/>
      <c r="AC35264" s="108"/>
    </row>
    <row r="35265" spans="19:29" x14ac:dyDescent="0.25">
      <c r="S35265" s="108"/>
      <c r="U35265" s="108"/>
      <c r="W35265" s="108"/>
      <c r="Y35265" s="108"/>
      <c r="AA35265" s="108"/>
      <c r="AC35265" s="108"/>
    </row>
    <row r="35266" spans="19:29" x14ac:dyDescent="0.25">
      <c r="S35266" s="109"/>
      <c r="U35266" s="109"/>
      <c r="W35266" s="109"/>
      <c r="Y35266" s="109"/>
      <c r="AA35266" s="109"/>
      <c r="AC35266" s="109"/>
    </row>
    <row r="35267" spans="19:29" x14ac:dyDescent="0.25">
      <c r="S35267" s="108"/>
      <c r="U35267" s="108"/>
      <c r="W35267" s="108"/>
      <c r="Y35267" s="108"/>
      <c r="AA35267" s="108"/>
      <c r="AC35267" s="108"/>
    </row>
    <row r="35268" spans="19:29" x14ac:dyDescent="0.25">
      <c r="S35268" s="108"/>
      <c r="U35268" s="108"/>
      <c r="W35268" s="108"/>
      <c r="Y35268" s="108"/>
      <c r="AA35268" s="108"/>
      <c r="AC35268" s="108"/>
    </row>
    <row r="35269" spans="19:29" x14ac:dyDescent="0.25">
      <c r="S35269" s="109"/>
      <c r="U35269" s="109"/>
      <c r="W35269" s="109"/>
      <c r="Y35269" s="109"/>
      <c r="AA35269" s="109"/>
      <c r="AC35269" s="109"/>
    </row>
    <row r="35270" spans="19:29" x14ac:dyDescent="0.25">
      <c r="S35270" s="108"/>
      <c r="U35270" s="108"/>
      <c r="W35270" s="108"/>
      <c r="Y35270" s="108"/>
      <c r="AA35270" s="108"/>
      <c r="AC35270" s="108"/>
    </row>
    <row r="35271" spans="19:29" x14ac:dyDescent="0.25">
      <c r="S35271" s="109"/>
      <c r="U35271" s="109"/>
      <c r="W35271" s="109"/>
      <c r="Y35271" s="109"/>
      <c r="AA35271" s="109"/>
      <c r="AC35271" s="109"/>
    </row>
    <row r="35272" spans="19:29" x14ac:dyDescent="0.25">
      <c r="S35272" s="108"/>
      <c r="U35272" s="108"/>
      <c r="W35272" s="108"/>
      <c r="Y35272" s="108"/>
      <c r="AA35272" s="108"/>
      <c r="AC35272" s="108"/>
    </row>
    <row r="35273" spans="19:29" x14ac:dyDescent="0.25">
      <c r="S35273" s="108"/>
      <c r="U35273" s="108"/>
      <c r="W35273" s="108"/>
      <c r="Y35273" s="108"/>
      <c r="AA35273" s="108"/>
      <c r="AC35273" s="108"/>
    </row>
    <row r="35274" spans="19:29" x14ac:dyDescent="0.25">
      <c r="S35274" s="108"/>
      <c r="U35274" s="108"/>
      <c r="W35274" s="108"/>
      <c r="Y35274" s="108"/>
      <c r="AA35274" s="108"/>
      <c r="AC35274" s="108"/>
    </row>
    <row r="35275" spans="19:29" x14ac:dyDescent="0.25">
      <c r="S35275" s="110"/>
      <c r="U35275" s="110"/>
      <c r="W35275" s="110"/>
      <c r="Y35275" s="110"/>
      <c r="AA35275" s="110"/>
      <c r="AC35275" s="110"/>
    </row>
    <row r="35276" spans="19:29" x14ac:dyDescent="0.25">
      <c r="S35276" s="110"/>
      <c r="U35276" s="110"/>
      <c r="W35276" s="110"/>
      <c r="Y35276" s="110"/>
      <c r="AA35276" s="110"/>
      <c r="AC35276" s="110"/>
    </row>
    <row r="35277" spans="19:29" x14ac:dyDescent="0.25">
      <c r="S35277" s="110"/>
      <c r="U35277" s="110"/>
      <c r="W35277" s="110"/>
      <c r="Y35277" s="110"/>
      <c r="AA35277" s="110"/>
      <c r="AC35277" s="110"/>
    </row>
    <row r="35278" spans="19:29" x14ac:dyDescent="0.25">
      <c r="S35278" s="110"/>
      <c r="U35278" s="110"/>
      <c r="W35278" s="110"/>
      <c r="Y35278" s="110"/>
      <c r="AA35278" s="110"/>
      <c r="AC35278" s="110"/>
    </row>
    <row r="35279" spans="19:29" x14ac:dyDescent="0.25">
      <c r="S35279" s="111"/>
      <c r="U35279" s="111"/>
      <c r="W35279" s="111"/>
      <c r="Y35279" s="111"/>
      <c r="AA35279" s="111"/>
      <c r="AC35279" s="111"/>
    </row>
    <row r="35280" spans="19:29" x14ac:dyDescent="0.25">
      <c r="S35280" s="107"/>
      <c r="U35280" s="107"/>
      <c r="W35280" s="107"/>
      <c r="Y35280" s="107"/>
      <c r="AA35280" s="107"/>
      <c r="AC35280" s="107"/>
    </row>
    <row r="35281" spans="19:29" x14ac:dyDescent="0.25">
      <c r="S35281" s="108"/>
      <c r="U35281" s="108"/>
      <c r="W35281" s="108"/>
      <c r="Y35281" s="108"/>
      <c r="AA35281" s="108"/>
      <c r="AC35281" s="108"/>
    </row>
    <row r="35282" spans="19:29" x14ac:dyDescent="0.25">
      <c r="S35282" s="108"/>
      <c r="U35282" s="108"/>
      <c r="W35282" s="108"/>
      <c r="Y35282" s="108"/>
      <c r="AA35282" s="108"/>
      <c r="AC35282" s="108"/>
    </row>
    <row r="35283" spans="19:29" x14ac:dyDescent="0.25">
      <c r="S35283" s="109"/>
      <c r="U35283" s="109"/>
      <c r="W35283" s="109"/>
      <c r="Y35283" s="109"/>
      <c r="AA35283" s="109"/>
      <c r="AC35283" s="109"/>
    </row>
    <row r="35284" spans="19:29" x14ac:dyDescent="0.25">
      <c r="S35284" s="108"/>
      <c r="U35284" s="108"/>
      <c r="W35284" s="108"/>
      <c r="Y35284" s="108"/>
      <c r="AA35284" s="108"/>
      <c r="AC35284" s="108"/>
    </row>
    <row r="35285" spans="19:29" x14ac:dyDescent="0.25">
      <c r="S35285" s="108"/>
      <c r="U35285" s="108"/>
      <c r="W35285" s="108"/>
      <c r="Y35285" s="108"/>
      <c r="AA35285" s="108"/>
      <c r="AC35285" s="108"/>
    </row>
    <row r="35286" spans="19:29" x14ac:dyDescent="0.25">
      <c r="S35286" s="109"/>
      <c r="U35286" s="109"/>
      <c r="W35286" s="109"/>
      <c r="Y35286" s="109"/>
      <c r="AA35286" s="109"/>
      <c r="AC35286" s="109"/>
    </row>
    <row r="35287" spans="19:29" x14ac:dyDescent="0.25">
      <c r="S35287" s="108"/>
      <c r="U35287" s="108"/>
      <c r="W35287" s="108"/>
      <c r="Y35287" s="108"/>
      <c r="AA35287" s="108"/>
      <c r="AC35287" s="108"/>
    </row>
    <row r="35288" spans="19:29" x14ac:dyDescent="0.25">
      <c r="S35288" s="109"/>
      <c r="U35288" s="109"/>
      <c r="W35288" s="109"/>
      <c r="Y35288" s="109"/>
      <c r="AA35288" s="109"/>
      <c r="AC35288" s="109"/>
    </row>
    <row r="35289" spans="19:29" x14ac:dyDescent="0.25">
      <c r="S35289" s="108"/>
      <c r="U35289" s="108"/>
      <c r="W35289" s="108"/>
      <c r="Y35289" s="108"/>
      <c r="AA35289" s="108"/>
      <c r="AC35289" s="108"/>
    </row>
    <row r="35290" spans="19:29" x14ac:dyDescent="0.25">
      <c r="S35290" s="108"/>
      <c r="U35290" s="108"/>
      <c r="W35290" s="108"/>
      <c r="Y35290" s="108"/>
      <c r="AA35290" s="108"/>
      <c r="AC35290" s="108"/>
    </row>
    <row r="35291" spans="19:29" x14ac:dyDescent="0.25">
      <c r="S35291" s="108"/>
      <c r="U35291" s="108"/>
      <c r="W35291" s="108"/>
      <c r="Y35291" s="108"/>
      <c r="AA35291" s="108"/>
      <c r="AC35291" s="108"/>
    </row>
    <row r="35292" spans="19:29" x14ac:dyDescent="0.25">
      <c r="S35292" s="110"/>
      <c r="U35292" s="110"/>
      <c r="W35292" s="110"/>
      <c r="Y35292" s="110"/>
      <c r="AA35292" s="110"/>
      <c r="AC35292" s="110"/>
    </row>
    <row r="35293" spans="19:29" x14ac:dyDescent="0.25">
      <c r="S35293" s="110"/>
      <c r="U35293" s="110"/>
      <c r="W35293" s="110"/>
      <c r="Y35293" s="110"/>
      <c r="AA35293" s="110"/>
      <c r="AC35293" s="110"/>
    </row>
    <row r="35294" spans="19:29" x14ac:dyDescent="0.25">
      <c r="S35294" s="110"/>
      <c r="U35294" s="110"/>
      <c r="W35294" s="110"/>
      <c r="Y35294" s="110"/>
      <c r="AA35294" s="110"/>
      <c r="AC35294" s="110"/>
    </row>
    <row r="35295" spans="19:29" x14ac:dyDescent="0.25">
      <c r="S35295" s="110"/>
      <c r="U35295" s="110"/>
      <c r="W35295" s="110"/>
      <c r="Y35295" s="110"/>
      <c r="AA35295" s="110"/>
      <c r="AC35295" s="110"/>
    </row>
    <row r="35296" spans="19:29" x14ac:dyDescent="0.25">
      <c r="S35296" s="111"/>
      <c r="U35296" s="111"/>
      <c r="W35296" s="111"/>
      <c r="Y35296" s="111"/>
      <c r="AA35296" s="111"/>
      <c r="AC35296" s="111"/>
    </row>
    <row r="35297" spans="19:29" x14ac:dyDescent="0.25">
      <c r="S35297" s="107"/>
      <c r="U35297" s="107"/>
      <c r="W35297" s="107"/>
      <c r="Y35297" s="107"/>
      <c r="AA35297" s="107"/>
      <c r="AC35297" s="107"/>
    </row>
    <row r="35298" spans="19:29" x14ac:dyDescent="0.25">
      <c r="S35298" s="108"/>
      <c r="U35298" s="108"/>
      <c r="W35298" s="108"/>
      <c r="Y35298" s="108"/>
      <c r="AA35298" s="108"/>
      <c r="AC35298" s="108"/>
    </row>
    <row r="35299" spans="19:29" x14ac:dyDescent="0.25">
      <c r="S35299" s="108"/>
      <c r="U35299" s="108"/>
      <c r="W35299" s="108"/>
      <c r="Y35299" s="108"/>
      <c r="AA35299" s="108"/>
      <c r="AC35299" s="108"/>
    </row>
    <row r="35300" spans="19:29" x14ac:dyDescent="0.25">
      <c r="S35300" s="109"/>
      <c r="U35300" s="109"/>
      <c r="W35300" s="109"/>
      <c r="Y35300" s="109"/>
      <c r="AA35300" s="109"/>
      <c r="AC35300" s="109"/>
    </row>
    <row r="35301" spans="19:29" x14ac:dyDescent="0.25">
      <c r="S35301" s="108"/>
      <c r="U35301" s="108"/>
      <c r="W35301" s="108"/>
      <c r="Y35301" s="108"/>
      <c r="AA35301" s="108"/>
      <c r="AC35301" s="108"/>
    </row>
    <row r="35302" spans="19:29" x14ac:dyDescent="0.25">
      <c r="S35302" s="108"/>
      <c r="U35302" s="108"/>
      <c r="W35302" s="108"/>
      <c r="Y35302" s="108"/>
      <c r="AA35302" s="108"/>
      <c r="AC35302" s="108"/>
    </row>
    <row r="35303" spans="19:29" x14ac:dyDescent="0.25">
      <c r="S35303" s="109"/>
      <c r="U35303" s="109"/>
      <c r="W35303" s="109"/>
      <c r="Y35303" s="109"/>
      <c r="AA35303" s="109"/>
      <c r="AC35303" s="109"/>
    </row>
    <row r="35304" spans="19:29" x14ac:dyDescent="0.25">
      <c r="S35304" s="108"/>
      <c r="U35304" s="108"/>
      <c r="W35304" s="108"/>
      <c r="Y35304" s="108"/>
      <c r="AA35304" s="108"/>
      <c r="AC35304" s="108"/>
    </row>
    <row r="35305" spans="19:29" x14ac:dyDescent="0.25">
      <c r="S35305" s="109"/>
      <c r="U35305" s="109"/>
      <c r="W35305" s="109"/>
      <c r="Y35305" s="109"/>
      <c r="AA35305" s="109"/>
      <c r="AC35305" s="109"/>
    </row>
    <row r="35306" spans="19:29" x14ac:dyDescent="0.25">
      <c r="S35306" s="108"/>
      <c r="U35306" s="108"/>
      <c r="W35306" s="108"/>
      <c r="Y35306" s="108"/>
      <c r="AA35306" s="108"/>
      <c r="AC35306" s="108"/>
    </row>
    <row r="35307" spans="19:29" x14ac:dyDescent="0.25">
      <c r="S35307" s="108"/>
      <c r="U35307" s="108"/>
      <c r="W35307" s="108"/>
      <c r="Y35307" s="108"/>
      <c r="AA35307" s="108"/>
      <c r="AC35307" s="108"/>
    </row>
    <row r="35308" spans="19:29" x14ac:dyDescent="0.25">
      <c r="S35308" s="108"/>
      <c r="U35308" s="108"/>
      <c r="W35308" s="108"/>
      <c r="Y35308" s="108"/>
      <c r="AA35308" s="108"/>
      <c r="AC35308" s="108"/>
    </row>
    <row r="35309" spans="19:29" x14ac:dyDescent="0.25">
      <c r="S35309" s="110"/>
      <c r="U35309" s="110"/>
      <c r="W35309" s="110"/>
      <c r="Y35309" s="110"/>
      <c r="AA35309" s="110"/>
      <c r="AC35309" s="110"/>
    </row>
    <row r="35310" spans="19:29" x14ac:dyDescent="0.25">
      <c r="S35310" s="110"/>
      <c r="U35310" s="110"/>
      <c r="W35310" s="110"/>
      <c r="Y35310" s="110"/>
      <c r="AA35310" s="110"/>
      <c r="AC35310" s="110"/>
    </row>
    <row r="35311" spans="19:29" x14ac:dyDescent="0.25">
      <c r="S35311" s="110"/>
      <c r="U35311" s="110"/>
      <c r="W35311" s="110"/>
      <c r="Y35311" s="110"/>
      <c r="AA35311" s="110"/>
      <c r="AC35311" s="110"/>
    </row>
    <row r="35312" spans="19:29" x14ac:dyDescent="0.25">
      <c r="S35312" s="110"/>
      <c r="U35312" s="110"/>
      <c r="W35312" s="110"/>
      <c r="Y35312" s="110"/>
      <c r="AA35312" s="110"/>
      <c r="AC35312" s="110"/>
    </row>
    <row r="35313" spans="19:29" x14ac:dyDescent="0.25">
      <c r="S35313" s="111"/>
      <c r="U35313" s="111"/>
      <c r="W35313" s="111"/>
      <c r="Y35313" s="111"/>
      <c r="AA35313" s="111"/>
      <c r="AC35313" s="111"/>
    </row>
    <row r="35314" spans="19:29" x14ac:dyDescent="0.25">
      <c r="S35314" s="107"/>
      <c r="U35314" s="107"/>
      <c r="W35314" s="107"/>
      <c r="Y35314" s="107"/>
      <c r="AA35314" s="107"/>
      <c r="AC35314" s="107"/>
    </row>
    <row r="35315" spans="19:29" x14ac:dyDescent="0.25">
      <c r="S35315" s="108"/>
      <c r="U35315" s="108"/>
      <c r="W35315" s="108"/>
      <c r="Y35315" s="108"/>
      <c r="AA35315" s="108"/>
      <c r="AC35315" s="108"/>
    </row>
    <row r="35316" spans="19:29" x14ac:dyDescent="0.25">
      <c r="S35316" s="108"/>
      <c r="U35316" s="108"/>
      <c r="W35316" s="108"/>
      <c r="Y35316" s="108"/>
      <c r="AA35316" s="108"/>
      <c r="AC35316" s="108"/>
    </row>
    <row r="35317" spans="19:29" x14ac:dyDescent="0.25">
      <c r="S35317" s="109"/>
      <c r="U35317" s="109"/>
      <c r="W35317" s="109"/>
      <c r="Y35317" s="109"/>
      <c r="AA35317" s="109"/>
      <c r="AC35317" s="109"/>
    </row>
    <row r="35318" spans="19:29" x14ac:dyDescent="0.25">
      <c r="S35318" s="108"/>
      <c r="U35318" s="108"/>
      <c r="W35318" s="108"/>
      <c r="Y35318" s="108"/>
      <c r="AA35318" s="108"/>
      <c r="AC35318" s="108"/>
    </row>
    <row r="35319" spans="19:29" x14ac:dyDescent="0.25">
      <c r="S35319" s="108"/>
      <c r="U35319" s="108"/>
      <c r="W35319" s="108"/>
      <c r="Y35319" s="108"/>
      <c r="AA35319" s="108"/>
      <c r="AC35319" s="108"/>
    </row>
    <row r="35320" spans="19:29" x14ac:dyDescent="0.25">
      <c r="S35320" s="109"/>
      <c r="U35320" s="109"/>
      <c r="W35320" s="109"/>
      <c r="Y35320" s="109"/>
      <c r="AA35320" s="109"/>
      <c r="AC35320" s="109"/>
    </row>
    <row r="35321" spans="19:29" x14ac:dyDescent="0.25">
      <c r="S35321" s="108"/>
      <c r="U35321" s="108"/>
      <c r="W35321" s="108"/>
      <c r="Y35321" s="108"/>
      <c r="AA35321" s="108"/>
      <c r="AC35321" s="108"/>
    </row>
    <row r="35322" spans="19:29" x14ac:dyDescent="0.25">
      <c r="S35322" s="109"/>
      <c r="U35322" s="109"/>
      <c r="W35322" s="109"/>
      <c r="Y35322" s="109"/>
      <c r="AA35322" s="109"/>
      <c r="AC35322" s="109"/>
    </row>
    <row r="35323" spans="19:29" x14ac:dyDescent="0.25">
      <c r="S35323" s="108"/>
      <c r="U35323" s="108"/>
      <c r="W35323" s="108"/>
      <c r="Y35323" s="108"/>
      <c r="AA35323" s="108"/>
      <c r="AC35323" s="108"/>
    </row>
    <row r="35324" spans="19:29" x14ac:dyDescent="0.25">
      <c r="S35324" s="108"/>
      <c r="U35324" s="108"/>
      <c r="W35324" s="108"/>
      <c r="Y35324" s="108"/>
      <c r="AA35324" s="108"/>
      <c r="AC35324" s="108"/>
    </row>
    <row r="35325" spans="19:29" x14ac:dyDescent="0.25">
      <c r="S35325" s="108"/>
      <c r="U35325" s="108"/>
      <c r="W35325" s="108"/>
      <c r="Y35325" s="108"/>
      <c r="AA35325" s="108"/>
      <c r="AC35325" s="108"/>
    </row>
    <row r="35326" spans="19:29" x14ac:dyDescent="0.25">
      <c r="S35326" s="110"/>
      <c r="U35326" s="110"/>
      <c r="W35326" s="110"/>
      <c r="Y35326" s="110"/>
      <c r="AA35326" s="110"/>
      <c r="AC35326" s="110"/>
    </row>
    <row r="35327" spans="19:29" x14ac:dyDescent="0.25">
      <c r="S35327" s="110"/>
      <c r="U35327" s="110"/>
      <c r="W35327" s="110"/>
      <c r="Y35327" s="110"/>
      <c r="AA35327" s="110"/>
      <c r="AC35327" s="110"/>
    </row>
    <row r="35328" spans="19:29" x14ac:dyDescent="0.25">
      <c r="S35328" s="110"/>
      <c r="U35328" s="110"/>
      <c r="W35328" s="110"/>
      <c r="Y35328" s="110"/>
      <c r="AA35328" s="110"/>
      <c r="AC35328" s="110"/>
    </row>
    <row r="35329" spans="19:29" x14ac:dyDescent="0.25">
      <c r="S35329" s="110"/>
      <c r="U35329" s="110"/>
      <c r="W35329" s="110"/>
      <c r="Y35329" s="110"/>
      <c r="AA35329" s="110"/>
      <c r="AC35329" s="110"/>
    </row>
    <row r="35330" spans="19:29" x14ac:dyDescent="0.25">
      <c r="S35330" s="111"/>
      <c r="U35330" s="111"/>
      <c r="W35330" s="111"/>
      <c r="Y35330" s="111"/>
      <c r="AA35330" s="111"/>
      <c r="AC35330" s="111"/>
    </row>
    <row r="35331" spans="19:29" x14ac:dyDescent="0.25">
      <c r="S35331" s="107"/>
      <c r="U35331" s="107"/>
      <c r="W35331" s="107"/>
      <c r="Y35331" s="107"/>
      <c r="AA35331" s="107"/>
      <c r="AC35331" s="107"/>
    </row>
    <row r="35332" spans="19:29" x14ac:dyDescent="0.25">
      <c r="S35332" s="108"/>
      <c r="U35332" s="108"/>
      <c r="W35332" s="108"/>
      <c r="Y35332" s="108"/>
      <c r="AA35332" s="108"/>
      <c r="AC35332" s="108"/>
    </row>
    <row r="35333" spans="19:29" x14ac:dyDescent="0.25">
      <c r="S35333" s="108"/>
      <c r="U35333" s="108"/>
      <c r="W35333" s="108"/>
      <c r="Y35333" s="108"/>
      <c r="AA35333" s="108"/>
      <c r="AC35333" s="108"/>
    </row>
    <row r="35334" spans="19:29" x14ac:dyDescent="0.25">
      <c r="S35334" s="109"/>
      <c r="U35334" s="109"/>
      <c r="W35334" s="109"/>
      <c r="Y35334" s="109"/>
      <c r="AA35334" s="109"/>
      <c r="AC35334" s="109"/>
    </row>
    <row r="35335" spans="19:29" x14ac:dyDescent="0.25">
      <c r="S35335" s="108"/>
      <c r="U35335" s="108"/>
      <c r="W35335" s="108"/>
      <c r="Y35335" s="108"/>
      <c r="AA35335" s="108"/>
      <c r="AC35335" s="108"/>
    </row>
    <row r="35336" spans="19:29" x14ac:dyDescent="0.25">
      <c r="S35336" s="108"/>
      <c r="U35336" s="108"/>
      <c r="W35336" s="108"/>
      <c r="Y35336" s="108"/>
      <c r="AA35336" s="108"/>
      <c r="AC35336" s="108"/>
    </row>
    <row r="35337" spans="19:29" x14ac:dyDescent="0.25">
      <c r="S35337" s="109"/>
      <c r="U35337" s="109"/>
      <c r="W35337" s="109"/>
      <c r="Y35337" s="109"/>
      <c r="AA35337" s="109"/>
      <c r="AC35337" s="109"/>
    </row>
    <row r="35338" spans="19:29" x14ac:dyDescent="0.25">
      <c r="S35338" s="108"/>
      <c r="U35338" s="108"/>
      <c r="W35338" s="108"/>
      <c r="Y35338" s="108"/>
      <c r="AA35338" s="108"/>
      <c r="AC35338" s="108"/>
    </row>
    <row r="35339" spans="19:29" x14ac:dyDescent="0.25">
      <c r="S35339" s="109"/>
      <c r="U35339" s="109"/>
      <c r="W35339" s="109"/>
      <c r="Y35339" s="109"/>
      <c r="AA35339" s="109"/>
      <c r="AC35339" s="109"/>
    </row>
    <row r="35340" spans="19:29" x14ac:dyDescent="0.25">
      <c r="S35340" s="108"/>
      <c r="U35340" s="108"/>
      <c r="W35340" s="108"/>
      <c r="Y35340" s="108"/>
      <c r="AA35340" s="108"/>
      <c r="AC35340" s="108"/>
    </row>
    <row r="35341" spans="19:29" x14ac:dyDescent="0.25">
      <c r="S35341" s="108"/>
      <c r="U35341" s="108"/>
      <c r="W35341" s="108"/>
      <c r="Y35341" s="108"/>
      <c r="AA35341" s="108"/>
      <c r="AC35341" s="108"/>
    </row>
    <row r="35342" spans="19:29" x14ac:dyDescent="0.25">
      <c r="S35342" s="108"/>
      <c r="U35342" s="108"/>
      <c r="W35342" s="108"/>
      <c r="Y35342" s="108"/>
      <c r="AA35342" s="108"/>
      <c r="AC35342" s="108"/>
    </row>
    <row r="35343" spans="19:29" x14ac:dyDescent="0.25">
      <c r="S35343" s="110"/>
      <c r="U35343" s="110"/>
      <c r="W35343" s="110"/>
      <c r="Y35343" s="110"/>
      <c r="AA35343" s="110"/>
      <c r="AC35343" s="110"/>
    </row>
    <row r="35344" spans="19:29" x14ac:dyDescent="0.25">
      <c r="S35344" s="110"/>
      <c r="U35344" s="110"/>
      <c r="W35344" s="110"/>
      <c r="Y35344" s="110"/>
      <c r="AA35344" s="110"/>
      <c r="AC35344" s="110"/>
    </row>
    <row r="35345" spans="19:29" x14ac:dyDescent="0.25">
      <c r="S35345" s="110"/>
      <c r="U35345" s="110"/>
      <c r="W35345" s="110"/>
      <c r="Y35345" s="110"/>
      <c r="AA35345" s="110"/>
      <c r="AC35345" s="110"/>
    </row>
    <row r="35346" spans="19:29" x14ac:dyDescent="0.25">
      <c r="S35346" s="110"/>
      <c r="U35346" s="110"/>
      <c r="W35346" s="110"/>
      <c r="Y35346" s="110"/>
      <c r="AA35346" s="110"/>
      <c r="AC35346" s="110"/>
    </row>
    <row r="35347" spans="19:29" x14ac:dyDescent="0.25">
      <c r="S35347" s="111"/>
      <c r="U35347" s="111"/>
      <c r="W35347" s="111"/>
      <c r="Y35347" s="111"/>
      <c r="AA35347" s="111"/>
      <c r="AC35347" s="111"/>
    </row>
    <row r="35348" spans="19:29" x14ac:dyDescent="0.25">
      <c r="S35348" s="107"/>
      <c r="U35348" s="107"/>
      <c r="W35348" s="107"/>
      <c r="Y35348" s="107"/>
      <c r="AA35348" s="107"/>
      <c r="AC35348" s="107"/>
    </row>
    <row r="35349" spans="19:29" x14ac:dyDescent="0.25">
      <c r="S35349" s="108"/>
      <c r="U35349" s="108"/>
      <c r="W35349" s="108"/>
      <c r="Y35349" s="108"/>
      <c r="AA35349" s="108"/>
      <c r="AC35349" s="108"/>
    </row>
    <row r="35350" spans="19:29" x14ac:dyDescent="0.25">
      <c r="S35350" s="108"/>
      <c r="U35350" s="108"/>
      <c r="W35350" s="108"/>
      <c r="Y35350" s="108"/>
      <c r="AA35350" s="108"/>
      <c r="AC35350" s="108"/>
    </row>
    <row r="35351" spans="19:29" x14ac:dyDescent="0.25">
      <c r="S35351" s="109"/>
      <c r="U35351" s="109"/>
      <c r="W35351" s="109"/>
      <c r="Y35351" s="109"/>
      <c r="AA35351" s="109"/>
      <c r="AC35351" s="109"/>
    </row>
    <row r="35352" spans="19:29" x14ac:dyDescent="0.25">
      <c r="S35352" s="108"/>
      <c r="U35352" s="108"/>
      <c r="W35352" s="108"/>
      <c r="Y35352" s="108"/>
      <c r="AA35352" s="108"/>
      <c r="AC35352" s="108"/>
    </row>
    <row r="35353" spans="19:29" x14ac:dyDescent="0.25">
      <c r="S35353" s="108"/>
      <c r="U35353" s="108"/>
      <c r="W35353" s="108"/>
      <c r="Y35353" s="108"/>
      <c r="AA35353" s="108"/>
      <c r="AC35353" s="108"/>
    </row>
    <row r="35354" spans="19:29" x14ac:dyDescent="0.25">
      <c r="S35354" s="109"/>
      <c r="U35354" s="109"/>
      <c r="W35354" s="109"/>
      <c r="Y35354" s="109"/>
      <c r="AA35354" s="109"/>
      <c r="AC35354" s="109"/>
    </row>
    <row r="35355" spans="19:29" x14ac:dyDescent="0.25">
      <c r="S35355" s="108"/>
      <c r="U35355" s="108"/>
      <c r="W35355" s="108"/>
      <c r="Y35355" s="108"/>
      <c r="AA35355" s="108"/>
      <c r="AC35355" s="108"/>
    </row>
    <row r="35356" spans="19:29" x14ac:dyDescent="0.25">
      <c r="S35356" s="109"/>
      <c r="U35356" s="109"/>
      <c r="W35356" s="109"/>
      <c r="Y35356" s="109"/>
      <c r="AA35356" s="109"/>
      <c r="AC35356" s="109"/>
    </row>
    <row r="35357" spans="19:29" x14ac:dyDescent="0.25">
      <c r="S35357" s="108"/>
      <c r="U35357" s="108"/>
      <c r="W35357" s="108"/>
      <c r="Y35357" s="108"/>
      <c r="AA35357" s="108"/>
      <c r="AC35357" s="108"/>
    </row>
    <row r="35358" spans="19:29" x14ac:dyDescent="0.25">
      <c r="S35358" s="108"/>
      <c r="U35358" s="108"/>
      <c r="W35358" s="108"/>
      <c r="Y35358" s="108"/>
      <c r="AA35358" s="108"/>
      <c r="AC35358" s="108"/>
    </row>
    <row r="35359" spans="19:29" x14ac:dyDescent="0.25">
      <c r="S35359" s="108"/>
      <c r="U35359" s="108"/>
      <c r="W35359" s="108"/>
      <c r="Y35359" s="108"/>
      <c r="AA35359" s="108"/>
      <c r="AC35359" s="108"/>
    </row>
    <row r="35360" spans="19:29" x14ac:dyDescent="0.25">
      <c r="S35360" s="110"/>
      <c r="U35360" s="110"/>
      <c r="W35360" s="110"/>
      <c r="Y35360" s="110"/>
      <c r="AA35360" s="110"/>
      <c r="AC35360" s="110"/>
    </row>
    <row r="35361" spans="19:29" x14ac:dyDescent="0.25">
      <c r="S35361" s="110"/>
      <c r="U35361" s="110"/>
      <c r="W35361" s="110"/>
      <c r="Y35361" s="110"/>
      <c r="AA35361" s="110"/>
      <c r="AC35361" s="110"/>
    </row>
    <row r="35362" spans="19:29" x14ac:dyDescent="0.25">
      <c r="S35362" s="110"/>
      <c r="U35362" s="110"/>
      <c r="W35362" s="110"/>
      <c r="Y35362" s="110"/>
      <c r="AA35362" s="110"/>
      <c r="AC35362" s="110"/>
    </row>
    <row r="35363" spans="19:29" x14ac:dyDescent="0.25">
      <c r="S35363" s="110"/>
      <c r="U35363" s="110"/>
      <c r="W35363" s="110"/>
      <c r="Y35363" s="110"/>
      <c r="AA35363" s="110"/>
      <c r="AC35363" s="110"/>
    </row>
    <row r="35364" spans="19:29" x14ac:dyDescent="0.25">
      <c r="S35364" s="111"/>
      <c r="U35364" s="111"/>
      <c r="W35364" s="111"/>
      <c r="Y35364" s="111"/>
      <c r="AA35364" s="111"/>
      <c r="AC35364" s="111"/>
    </row>
    <row r="35365" spans="19:29" x14ac:dyDescent="0.25">
      <c r="S35365" s="107"/>
      <c r="U35365" s="107"/>
      <c r="W35365" s="107"/>
      <c r="Y35365" s="107"/>
      <c r="AA35365" s="107"/>
      <c r="AC35365" s="107"/>
    </row>
    <row r="35366" spans="19:29" x14ac:dyDescent="0.25">
      <c r="S35366" s="108"/>
      <c r="U35366" s="108"/>
      <c r="W35366" s="108"/>
      <c r="Y35366" s="108"/>
      <c r="AA35366" s="108"/>
      <c r="AC35366" s="108"/>
    </row>
    <row r="35367" spans="19:29" x14ac:dyDescent="0.25">
      <c r="S35367" s="108"/>
      <c r="U35367" s="108"/>
      <c r="W35367" s="108"/>
      <c r="Y35367" s="108"/>
      <c r="AA35367" s="108"/>
      <c r="AC35367" s="108"/>
    </row>
    <row r="35368" spans="19:29" x14ac:dyDescent="0.25">
      <c r="S35368" s="109"/>
      <c r="U35368" s="109"/>
      <c r="W35368" s="109"/>
      <c r="Y35368" s="109"/>
      <c r="AA35368" s="109"/>
      <c r="AC35368" s="109"/>
    </row>
    <row r="35369" spans="19:29" x14ac:dyDescent="0.25">
      <c r="S35369" s="108"/>
      <c r="U35369" s="108"/>
      <c r="W35369" s="108"/>
      <c r="Y35369" s="108"/>
      <c r="AA35369" s="108"/>
      <c r="AC35369" s="108"/>
    </row>
    <row r="35370" spans="19:29" x14ac:dyDescent="0.25">
      <c r="S35370" s="108"/>
      <c r="U35370" s="108"/>
      <c r="W35370" s="108"/>
      <c r="Y35370" s="108"/>
      <c r="AA35370" s="108"/>
      <c r="AC35370" s="108"/>
    </row>
    <row r="35371" spans="19:29" x14ac:dyDescent="0.25">
      <c r="S35371" s="109"/>
      <c r="U35371" s="109"/>
      <c r="W35371" s="109"/>
      <c r="Y35371" s="109"/>
      <c r="AA35371" s="109"/>
      <c r="AC35371" s="109"/>
    </row>
    <row r="35372" spans="19:29" x14ac:dyDescent="0.25">
      <c r="S35372" s="108"/>
      <c r="U35372" s="108"/>
      <c r="W35372" s="108"/>
      <c r="Y35372" s="108"/>
      <c r="AA35372" s="108"/>
      <c r="AC35372" s="108"/>
    </row>
    <row r="35373" spans="19:29" x14ac:dyDescent="0.25">
      <c r="S35373" s="109"/>
      <c r="U35373" s="109"/>
      <c r="W35373" s="109"/>
      <c r="Y35373" s="109"/>
      <c r="AA35373" s="109"/>
      <c r="AC35373" s="109"/>
    </row>
    <row r="35374" spans="19:29" x14ac:dyDescent="0.25">
      <c r="S35374" s="108"/>
      <c r="U35374" s="108"/>
      <c r="W35374" s="108"/>
      <c r="Y35374" s="108"/>
      <c r="AA35374" s="108"/>
      <c r="AC35374" s="108"/>
    </row>
    <row r="35375" spans="19:29" x14ac:dyDescent="0.25">
      <c r="S35375" s="108"/>
      <c r="U35375" s="108"/>
      <c r="W35375" s="108"/>
      <c r="Y35375" s="108"/>
      <c r="AA35375" s="108"/>
      <c r="AC35375" s="108"/>
    </row>
    <row r="35376" spans="19:29" x14ac:dyDescent="0.25">
      <c r="S35376" s="108"/>
      <c r="U35376" s="108"/>
      <c r="W35376" s="108"/>
      <c r="Y35376" s="108"/>
      <c r="AA35376" s="108"/>
      <c r="AC35376" s="108"/>
    </row>
    <row r="35377" spans="19:29" x14ac:dyDescent="0.25">
      <c r="S35377" s="110"/>
      <c r="U35377" s="110"/>
      <c r="W35377" s="110"/>
      <c r="Y35377" s="110"/>
      <c r="AA35377" s="110"/>
      <c r="AC35377" s="110"/>
    </row>
    <row r="35378" spans="19:29" x14ac:dyDescent="0.25">
      <c r="S35378" s="110"/>
      <c r="U35378" s="110"/>
      <c r="W35378" s="110"/>
      <c r="Y35378" s="110"/>
      <c r="AA35378" s="110"/>
      <c r="AC35378" s="110"/>
    </row>
    <row r="35379" spans="19:29" x14ac:dyDescent="0.25">
      <c r="S35379" s="110"/>
      <c r="U35379" s="110"/>
      <c r="W35379" s="110"/>
      <c r="Y35379" s="110"/>
      <c r="AA35379" s="110"/>
      <c r="AC35379" s="110"/>
    </row>
    <row r="35380" spans="19:29" x14ac:dyDescent="0.25">
      <c r="S35380" s="110"/>
      <c r="U35380" s="110"/>
      <c r="W35380" s="110"/>
      <c r="Y35380" s="110"/>
      <c r="AA35380" s="110"/>
      <c r="AC35380" s="110"/>
    </row>
    <row r="35381" spans="19:29" x14ac:dyDescent="0.25">
      <c r="S35381" s="111"/>
      <c r="U35381" s="111"/>
      <c r="W35381" s="111"/>
      <c r="Y35381" s="111"/>
      <c r="AA35381" s="111"/>
      <c r="AC35381" s="111"/>
    </row>
    <row r="35382" spans="19:29" x14ac:dyDescent="0.25">
      <c r="S35382" s="107"/>
      <c r="U35382" s="107"/>
      <c r="W35382" s="107"/>
      <c r="Y35382" s="107"/>
      <c r="AA35382" s="107"/>
      <c r="AC35382" s="107"/>
    </row>
    <row r="35383" spans="19:29" x14ac:dyDescent="0.25">
      <c r="S35383" s="108"/>
      <c r="U35383" s="108"/>
      <c r="W35383" s="108"/>
      <c r="Y35383" s="108"/>
      <c r="AA35383" s="108"/>
      <c r="AC35383" s="108"/>
    </row>
    <row r="35384" spans="19:29" x14ac:dyDescent="0.25">
      <c r="S35384" s="108"/>
      <c r="U35384" s="108"/>
      <c r="W35384" s="108"/>
      <c r="Y35384" s="108"/>
      <c r="AA35384" s="108"/>
      <c r="AC35384" s="108"/>
    </row>
    <row r="35385" spans="19:29" x14ac:dyDescent="0.25">
      <c r="S35385" s="109"/>
      <c r="U35385" s="109"/>
      <c r="W35385" s="109"/>
      <c r="Y35385" s="109"/>
      <c r="AA35385" s="109"/>
      <c r="AC35385" s="109"/>
    </row>
    <row r="35386" spans="19:29" x14ac:dyDescent="0.25">
      <c r="S35386" s="108"/>
      <c r="U35386" s="108"/>
      <c r="W35386" s="108"/>
      <c r="Y35386" s="108"/>
      <c r="AA35386" s="108"/>
      <c r="AC35386" s="108"/>
    </row>
    <row r="35387" spans="19:29" x14ac:dyDescent="0.25">
      <c r="S35387" s="108"/>
      <c r="U35387" s="108"/>
      <c r="W35387" s="108"/>
      <c r="Y35387" s="108"/>
      <c r="AA35387" s="108"/>
      <c r="AC35387" s="108"/>
    </row>
    <row r="35388" spans="19:29" x14ac:dyDescent="0.25">
      <c r="S35388" s="109"/>
      <c r="U35388" s="109"/>
      <c r="W35388" s="109"/>
      <c r="Y35388" s="109"/>
      <c r="AA35388" s="109"/>
      <c r="AC35388" s="109"/>
    </row>
    <row r="35389" spans="19:29" x14ac:dyDescent="0.25">
      <c r="S35389" s="108"/>
      <c r="U35389" s="108"/>
      <c r="W35389" s="108"/>
      <c r="Y35389" s="108"/>
      <c r="AA35389" s="108"/>
      <c r="AC35389" s="108"/>
    </row>
    <row r="35390" spans="19:29" x14ac:dyDescent="0.25">
      <c r="S35390" s="109"/>
      <c r="U35390" s="109"/>
      <c r="W35390" s="109"/>
      <c r="Y35390" s="109"/>
      <c r="AA35390" s="109"/>
      <c r="AC35390" s="109"/>
    </row>
    <row r="35391" spans="19:29" x14ac:dyDescent="0.25">
      <c r="S35391" s="108"/>
      <c r="U35391" s="108"/>
      <c r="W35391" s="108"/>
      <c r="Y35391" s="108"/>
      <c r="AA35391" s="108"/>
      <c r="AC35391" s="108"/>
    </row>
    <row r="35392" spans="19:29" x14ac:dyDescent="0.25">
      <c r="S35392" s="108"/>
      <c r="U35392" s="108"/>
      <c r="W35392" s="108"/>
      <c r="Y35392" s="108"/>
      <c r="AA35392" s="108"/>
      <c r="AC35392" s="108"/>
    </row>
    <row r="35393" spans="19:29" x14ac:dyDescent="0.25">
      <c r="S35393" s="108"/>
      <c r="U35393" s="108"/>
      <c r="W35393" s="108"/>
      <c r="Y35393" s="108"/>
      <c r="AA35393" s="108"/>
      <c r="AC35393" s="108"/>
    </row>
    <row r="35394" spans="19:29" x14ac:dyDescent="0.25">
      <c r="S35394" s="110"/>
      <c r="U35394" s="110"/>
      <c r="W35394" s="110"/>
      <c r="Y35394" s="110"/>
      <c r="AA35394" s="110"/>
      <c r="AC35394" s="110"/>
    </row>
    <row r="35395" spans="19:29" x14ac:dyDescent="0.25">
      <c r="S35395" s="110"/>
      <c r="U35395" s="110"/>
      <c r="W35395" s="110"/>
      <c r="Y35395" s="110"/>
      <c r="AA35395" s="110"/>
      <c r="AC35395" s="110"/>
    </row>
    <row r="35396" spans="19:29" x14ac:dyDescent="0.25">
      <c r="S35396" s="110"/>
      <c r="U35396" s="110"/>
      <c r="W35396" s="110"/>
      <c r="Y35396" s="110"/>
      <c r="AA35396" s="110"/>
      <c r="AC35396" s="110"/>
    </row>
    <row r="35397" spans="19:29" x14ac:dyDescent="0.25">
      <c r="S35397" s="110"/>
      <c r="U35397" s="110"/>
      <c r="W35397" s="110"/>
      <c r="Y35397" s="110"/>
      <c r="AA35397" s="110"/>
      <c r="AC35397" s="110"/>
    </row>
    <row r="35398" spans="19:29" x14ac:dyDescent="0.25">
      <c r="S35398" s="111"/>
      <c r="U35398" s="111"/>
      <c r="W35398" s="111"/>
      <c r="Y35398" s="111"/>
      <c r="AA35398" s="111"/>
      <c r="AC35398" s="111"/>
    </row>
    <row r="35399" spans="19:29" x14ac:dyDescent="0.25">
      <c r="S35399" s="107"/>
      <c r="U35399" s="107"/>
      <c r="W35399" s="107"/>
      <c r="Y35399" s="107"/>
      <c r="AA35399" s="107"/>
      <c r="AC35399" s="107"/>
    </row>
    <row r="35400" spans="19:29" x14ac:dyDescent="0.25">
      <c r="S35400" s="108"/>
      <c r="U35400" s="108"/>
      <c r="W35400" s="108"/>
      <c r="Y35400" s="108"/>
      <c r="AA35400" s="108"/>
      <c r="AC35400" s="108"/>
    </row>
    <row r="35401" spans="19:29" x14ac:dyDescent="0.25">
      <c r="S35401" s="108"/>
      <c r="U35401" s="108"/>
      <c r="W35401" s="108"/>
      <c r="Y35401" s="108"/>
      <c r="AA35401" s="108"/>
      <c r="AC35401" s="108"/>
    </row>
    <row r="35402" spans="19:29" x14ac:dyDescent="0.25">
      <c r="S35402" s="109"/>
      <c r="U35402" s="109"/>
      <c r="W35402" s="109"/>
      <c r="Y35402" s="109"/>
      <c r="AA35402" s="109"/>
      <c r="AC35402" s="109"/>
    </row>
    <row r="35403" spans="19:29" x14ac:dyDescent="0.25">
      <c r="S35403" s="108"/>
      <c r="U35403" s="108"/>
      <c r="W35403" s="108"/>
      <c r="Y35403" s="108"/>
      <c r="AA35403" s="108"/>
      <c r="AC35403" s="108"/>
    </row>
    <row r="35404" spans="19:29" x14ac:dyDescent="0.25">
      <c r="S35404" s="108"/>
      <c r="U35404" s="108"/>
      <c r="W35404" s="108"/>
      <c r="Y35404" s="108"/>
      <c r="AA35404" s="108"/>
      <c r="AC35404" s="108"/>
    </row>
    <row r="35405" spans="19:29" x14ac:dyDescent="0.25">
      <c r="S35405" s="109"/>
      <c r="U35405" s="109"/>
      <c r="W35405" s="109"/>
      <c r="Y35405" s="109"/>
      <c r="AA35405" s="109"/>
      <c r="AC35405" s="109"/>
    </row>
    <row r="35406" spans="19:29" x14ac:dyDescent="0.25">
      <c r="S35406" s="108"/>
      <c r="U35406" s="108"/>
      <c r="W35406" s="108"/>
      <c r="Y35406" s="108"/>
      <c r="AA35406" s="108"/>
      <c r="AC35406" s="108"/>
    </row>
    <row r="35407" spans="19:29" x14ac:dyDescent="0.25">
      <c r="S35407" s="109"/>
      <c r="U35407" s="109"/>
      <c r="W35407" s="109"/>
      <c r="Y35407" s="109"/>
      <c r="AA35407" s="109"/>
      <c r="AC35407" s="109"/>
    </row>
    <row r="35408" spans="19:29" x14ac:dyDescent="0.25">
      <c r="S35408" s="108"/>
      <c r="U35408" s="108"/>
      <c r="W35408" s="108"/>
      <c r="Y35408" s="108"/>
      <c r="AA35408" s="108"/>
      <c r="AC35408" s="108"/>
    </row>
    <row r="35409" spans="19:29" x14ac:dyDescent="0.25">
      <c r="S35409" s="108"/>
      <c r="U35409" s="108"/>
      <c r="W35409" s="108"/>
      <c r="Y35409" s="108"/>
      <c r="AA35409" s="108"/>
      <c r="AC35409" s="108"/>
    </row>
    <row r="35410" spans="19:29" x14ac:dyDescent="0.25">
      <c r="S35410" s="108"/>
      <c r="U35410" s="108"/>
      <c r="W35410" s="108"/>
      <c r="Y35410" s="108"/>
      <c r="AA35410" s="108"/>
      <c r="AC35410" s="108"/>
    </row>
    <row r="35411" spans="19:29" x14ac:dyDescent="0.25">
      <c r="S35411" s="110"/>
      <c r="U35411" s="110"/>
      <c r="W35411" s="110"/>
      <c r="Y35411" s="110"/>
      <c r="AA35411" s="110"/>
      <c r="AC35411" s="110"/>
    </row>
    <row r="35412" spans="19:29" x14ac:dyDescent="0.25">
      <c r="S35412" s="110"/>
      <c r="U35412" s="110"/>
      <c r="W35412" s="110"/>
      <c r="Y35412" s="110"/>
      <c r="AA35412" s="110"/>
      <c r="AC35412" s="110"/>
    </row>
    <row r="35413" spans="19:29" x14ac:dyDescent="0.25">
      <c r="S35413" s="110"/>
      <c r="U35413" s="110"/>
      <c r="W35413" s="110"/>
      <c r="Y35413" s="110"/>
      <c r="AA35413" s="110"/>
      <c r="AC35413" s="110"/>
    </row>
    <row r="35414" spans="19:29" x14ac:dyDescent="0.25">
      <c r="S35414" s="110"/>
      <c r="U35414" s="110"/>
      <c r="W35414" s="110"/>
      <c r="Y35414" s="110"/>
      <c r="AA35414" s="110"/>
      <c r="AC35414" s="110"/>
    </row>
    <row r="35415" spans="19:29" x14ac:dyDescent="0.25">
      <c r="S35415" s="111"/>
      <c r="U35415" s="111"/>
      <c r="W35415" s="111"/>
      <c r="Y35415" s="111"/>
      <c r="AA35415" s="111"/>
      <c r="AC35415" s="111"/>
    </row>
    <row r="35416" spans="19:29" x14ac:dyDescent="0.25">
      <c r="S35416" s="107"/>
      <c r="U35416" s="107"/>
      <c r="W35416" s="107"/>
      <c r="Y35416" s="107"/>
      <c r="AA35416" s="107"/>
      <c r="AC35416" s="107"/>
    </row>
    <row r="35417" spans="19:29" x14ac:dyDescent="0.25">
      <c r="S35417" s="108"/>
      <c r="U35417" s="108"/>
      <c r="W35417" s="108"/>
      <c r="Y35417" s="108"/>
      <c r="AA35417" s="108"/>
      <c r="AC35417" s="108"/>
    </row>
    <row r="35418" spans="19:29" x14ac:dyDescent="0.25">
      <c r="S35418" s="108"/>
      <c r="U35418" s="108"/>
      <c r="W35418" s="108"/>
      <c r="Y35418" s="108"/>
      <c r="AA35418" s="108"/>
      <c r="AC35418" s="108"/>
    </row>
    <row r="35419" spans="19:29" x14ac:dyDescent="0.25">
      <c r="S35419" s="109"/>
      <c r="U35419" s="109"/>
      <c r="W35419" s="109"/>
      <c r="Y35419" s="109"/>
      <c r="AA35419" s="109"/>
      <c r="AC35419" s="109"/>
    </row>
    <row r="35420" spans="19:29" x14ac:dyDescent="0.25">
      <c r="S35420" s="108"/>
      <c r="U35420" s="108"/>
      <c r="W35420" s="108"/>
      <c r="Y35420" s="108"/>
      <c r="AA35420" s="108"/>
      <c r="AC35420" s="108"/>
    </row>
    <row r="35421" spans="19:29" x14ac:dyDescent="0.25">
      <c r="S35421" s="108"/>
      <c r="U35421" s="108"/>
      <c r="W35421" s="108"/>
      <c r="Y35421" s="108"/>
      <c r="AA35421" s="108"/>
      <c r="AC35421" s="108"/>
    </row>
    <row r="35422" spans="19:29" x14ac:dyDescent="0.25">
      <c r="S35422" s="109"/>
      <c r="U35422" s="109"/>
      <c r="W35422" s="109"/>
      <c r="Y35422" s="109"/>
      <c r="AA35422" s="109"/>
      <c r="AC35422" s="109"/>
    </row>
    <row r="35423" spans="19:29" x14ac:dyDescent="0.25">
      <c r="S35423" s="108"/>
      <c r="U35423" s="108"/>
      <c r="W35423" s="108"/>
      <c r="Y35423" s="108"/>
      <c r="AA35423" s="108"/>
      <c r="AC35423" s="108"/>
    </row>
    <row r="35424" spans="19:29" x14ac:dyDescent="0.25">
      <c r="S35424" s="109"/>
      <c r="U35424" s="109"/>
      <c r="W35424" s="109"/>
      <c r="Y35424" s="109"/>
      <c r="AA35424" s="109"/>
      <c r="AC35424" s="109"/>
    </row>
    <row r="35425" spans="19:29" x14ac:dyDescent="0.25">
      <c r="S35425" s="108"/>
      <c r="U35425" s="108"/>
      <c r="W35425" s="108"/>
      <c r="Y35425" s="108"/>
      <c r="AA35425" s="108"/>
      <c r="AC35425" s="108"/>
    </row>
    <row r="35426" spans="19:29" x14ac:dyDescent="0.25">
      <c r="S35426" s="108"/>
      <c r="U35426" s="108"/>
      <c r="W35426" s="108"/>
      <c r="Y35426" s="108"/>
      <c r="AA35426" s="108"/>
      <c r="AC35426" s="108"/>
    </row>
    <row r="35427" spans="19:29" x14ac:dyDescent="0.25">
      <c r="S35427" s="108"/>
      <c r="U35427" s="108"/>
      <c r="W35427" s="108"/>
      <c r="Y35427" s="108"/>
      <c r="AA35427" s="108"/>
      <c r="AC35427" s="108"/>
    </row>
    <row r="35428" spans="19:29" x14ac:dyDescent="0.25">
      <c r="S35428" s="110"/>
      <c r="U35428" s="110"/>
      <c r="W35428" s="110"/>
      <c r="Y35428" s="110"/>
      <c r="AA35428" s="110"/>
      <c r="AC35428" s="110"/>
    </row>
    <row r="35429" spans="19:29" x14ac:dyDescent="0.25">
      <c r="S35429" s="110"/>
      <c r="U35429" s="110"/>
      <c r="W35429" s="110"/>
      <c r="Y35429" s="110"/>
      <c r="AA35429" s="110"/>
      <c r="AC35429" s="110"/>
    </row>
    <row r="35430" spans="19:29" x14ac:dyDescent="0.25">
      <c r="S35430" s="110"/>
      <c r="U35430" s="110"/>
      <c r="W35430" s="110"/>
      <c r="Y35430" s="110"/>
      <c r="AA35430" s="110"/>
      <c r="AC35430" s="110"/>
    </row>
    <row r="35431" spans="19:29" x14ac:dyDescent="0.25">
      <c r="S35431" s="110"/>
      <c r="U35431" s="110"/>
      <c r="W35431" s="110"/>
      <c r="Y35431" s="110"/>
      <c r="AA35431" s="110"/>
      <c r="AC35431" s="110"/>
    </row>
    <row r="35432" spans="19:29" x14ac:dyDescent="0.25">
      <c r="S35432" s="111"/>
      <c r="U35432" s="111"/>
      <c r="W35432" s="111"/>
      <c r="Y35432" s="111"/>
      <c r="AA35432" s="111"/>
      <c r="AC35432" s="111"/>
    </row>
    <row r="35433" spans="19:29" x14ac:dyDescent="0.25">
      <c r="S35433" s="107"/>
      <c r="U35433" s="107"/>
      <c r="W35433" s="107"/>
      <c r="Y35433" s="107"/>
      <c r="AA35433" s="107"/>
      <c r="AC35433" s="107"/>
    </row>
    <row r="35434" spans="19:29" x14ac:dyDescent="0.25">
      <c r="S35434" s="108"/>
      <c r="U35434" s="108"/>
      <c r="W35434" s="108"/>
      <c r="Y35434" s="108"/>
      <c r="AA35434" s="108"/>
      <c r="AC35434" s="108"/>
    </row>
    <row r="35435" spans="19:29" x14ac:dyDescent="0.25">
      <c r="S35435" s="108"/>
      <c r="U35435" s="108"/>
      <c r="W35435" s="108"/>
      <c r="Y35435" s="108"/>
      <c r="AA35435" s="108"/>
      <c r="AC35435" s="108"/>
    </row>
    <row r="35436" spans="19:29" x14ac:dyDescent="0.25">
      <c r="S35436" s="109"/>
      <c r="U35436" s="109"/>
      <c r="W35436" s="109"/>
      <c r="Y35436" s="109"/>
      <c r="AA35436" s="109"/>
      <c r="AC35436" s="109"/>
    </row>
    <row r="35437" spans="19:29" x14ac:dyDescent="0.25">
      <c r="S35437" s="108"/>
      <c r="U35437" s="108"/>
      <c r="W35437" s="108"/>
      <c r="Y35437" s="108"/>
      <c r="AA35437" s="108"/>
      <c r="AC35437" s="108"/>
    </row>
    <row r="35438" spans="19:29" x14ac:dyDescent="0.25">
      <c r="S35438" s="108"/>
      <c r="U35438" s="108"/>
      <c r="W35438" s="108"/>
      <c r="Y35438" s="108"/>
      <c r="AA35438" s="108"/>
      <c r="AC35438" s="108"/>
    </row>
    <row r="35439" spans="19:29" x14ac:dyDescent="0.25">
      <c r="S35439" s="109"/>
      <c r="U35439" s="109"/>
      <c r="W35439" s="109"/>
      <c r="Y35439" s="109"/>
      <c r="AA35439" s="109"/>
      <c r="AC35439" s="109"/>
    </row>
    <row r="35440" spans="19:29" x14ac:dyDescent="0.25">
      <c r="S35440" s="108"/>
      <c r="U35440" s="108"/>
      <c r="W35440" s="108"/>
      <c r="Y35440" s="108"/>
      <c r="AA35440" s="108"/>
      <c r="AC35440" s="108"/>
    </row>
    <row r="35441" spans="19:29" x14ac:dyDescent="0.25">
      <c r="S35441" s="109"/>
      <c r="U35441" s="109"/>
      <c r="W35441" s="109"/>
      <c r="Y35441" s="109"/>
      <c r="AA35441" s="109"/>
      <c r="AC35441" s="109"/>
    </row>
    <row r="35442" spans="19:29" x14ac:dyDescent="0.25">
      <c r="S35442" s="108"/>
      <c r="U35442" s="108"/>
      <c r="W35442" s="108"/>
      <c r="Y35442" s="108"/>
      <c r="AA35442" s="108"/>
      <c r="AC35442" s="108"/>
    </row>
    <row r="35443" spans="19:29" x14ac:dyDescent="0.25">
      <c r="S35443" s="108"/>
      <c r="U35443" s="108"/>
      <c r="W35443" s="108"/>
      <c r="Y35443" s="108"/>
      <c r="AA35443" s="108"/>
      <c r="AC35443" s="108"/>
    </row>
    <row r="35444" spans="19:29" x14ac:dyDescent="0.25">
      <c r="S35444" s="108"/>
      <c r="U35444" s="108"/>
      <c r="W35444" s="108"/>
      <c r="Y35444" s="108"/>
      <c r="AA35444" s="108"/>
      <c r="AC35444" s="108"/>
    </row>
    <row r="35445" spans="19:29" x14ac:dyDescent="0.25">
      <c r="S35445" s="110"/>
      <c r="U35445" s="110"/>
      <c r="W35445" s="110"/>
      <c r="Y35445" s="110"/>
      <c r="AA35445" s="110"/>
      <c r="AC35445" s="110"/>
    </row>
    <row r="35446" spans="19:29" x14ac:dyDescent="0.25">
      <c r="S35446" s="110"/>
      <c r="U35446" s="110"/>
      <c r="W35446" s="110"/>
      <c r="Y35446" s="110"/>
      <c r="AA35446" s="110"/>
      <c r="AC35446" s="110"/>
    </row>
    <row r="35447" spans="19:29" x14ac:dyDescent="0.25">
      <c r="S35447" s="110"/>
      <c r="U35447" s="110"/>
      <c r="W35447" s="110"/>
      <c r="Y35447" s="110"/>
      <c r="AA35447" s="110"/>
      <c r="AC35447" s="110"/>
    </row>
    <row r="35448" spans="19:29" x14ac:dyDescent="0.25">
      <c r="S35448" s="110"/>
      <c r="U35448" s="110"/>
      <c r="W35448" s="110"/>
      <c r="Y35448" s="110"/>
      <c r="AA35448" s="110"/>
      <c r="AC35448" s="110"/>
    </row>
    <row r="35449" spans="19:29" x14ac:dyDescent="0.25">
      <c r="S35449" s="111"/>
      <c r="U35449" s="111"/>
      <c r="W35449" s="111"/>
      <c r="Y35449" s="111"/>
      <c r="AA35449" s="111"/>
      <c r="AC35449" s="111"/>
    </row>
    <row r="35450" spans="19:29" x14ac:dyDescent="0.25">
      <c r="S35450" s="107"/>
      <c r="U35450" s="107"/>
      <c r="W35450" s="107"/>
      <c r="Y35450" s="107"/>
      <c r="AA35450" s="107"/>
      <c r="AC35450" s="107"/>
    </row>
    <row r="35451" spans="19:29" x14ac:dyDescent="0.25">
      <c r="S35451" s="108"/>
      <c r="U35451" s="108"/>
      <c r="W35451" s="108"/>
      <c r="Y35451" s="108"/>
      <c r="AA35451" s="108"/>
      <c r="AC35451" s="108"/>
    </row>
    <row r="35452" spans="19:29" x14ac:dyDescent="0.25">
      <c r="S35452" s="108"/>
      <c r="U35452" s="108"/>
      <c r="W35452" s="108"/>
      <c r="Y35452" s="108"/>
      <c r="AA35452" s="108"/>
      <c r="AC35452" s="108"/>
    </row>
    <row r="35453" spans="19:29" x14ac:dyDescent="0.25">
      <c r="S35453" s="109"/>
      <c r="U35453" s="109"/>
      <c r="W35453" s="109"/>
      <c r="Y35453" s="109"/>
      <c r="AA35453" s="109"/>
      <c r="AC35453" s="109"/>
    </row>
    <row r="35454" spans="19:29" x14ac:dyDescent="0.25">
      <c r="S35454" s="108"/>
      <c r="U35454" s="108"/>
      <c r="W35454" s="108"/>
      <c r="Y35454" s="108"/>
      <c r="AA35454" s="108"/>
      <c r="AC35454" s="108"/>
    </row>
    <row r="35455" spans="19:29" x14ac:dyDescent="0.25">
      <c r="S35455" s="108"/>
      <c r="U35455" s="108"/>
      <c r="W35455" s="108"/>
      <c r="Y35455" s="108"/>
      <c r="AA35455" s="108"/>
      <c r="AC35455" s="108"/>
    </row>
    <row r="35456" spans="19:29" x14ac:dyDescent="0.25">
      <c r="S35456" s="109"/>
      <c r="U35456" s="109"/>
      <c r="W35456" s="109"/>
      <c r="Y35456" s="109"/>
      <c r="AA35456" s="109"/>
      <c r="AC35456" s="109"/>
    </row>
    <row r="35457" spans="19:29" x14ac:dyDescent="0.25">
      <c r="S35457" s="108"/>
      <c r="U35457" s="108"/>
      <c r="W35457" s="108"/>
      <c r="Y35457" s="108"/>
      <c r="AA35457" s="108"/>
      <c r="AC35457" s="108"/>
    </row>
    <row r="35458" spans="19:29" x14ac:dyDescent="0.25">
      <c r="S35458" s="109"/>
      <c r="U35458" s="109"/>
      <c r="W35458" s="109"/>
      <c r="Y35458" s="109"/>
      <c r="AA35458" s="109"/>
      <c r="AC35458" s="109"/>
    </row>
    <row r="35459" spans="19:29" x14ac:dyDescent="0.25">
      <c r="S35459" s="108"/>
      <c r="U35459" s="108"/>
      <c r="W35459" s="108"/>
      <c r="Y35459" s="108"/>
      <c r="AA35459" s="108"/>
      <c r="AC35459" s="108"/>
    </row>
    <row r="35460" spans="19:29" x14ac:dyDescent="0.25">
      <c r="S35460" s="108"/>
      <c r="U35460" s="108"/>
      <c r="W35460" s="108"/>
      <c r="Y35460" s="108"/>
      <c r="AA35460" s="108"/>
      <c r="AC35460" s="108"/>
    </row>
    <row r="35461" spans="19:29" x14ac:dyDescent="0.25">
      <c r="S35461" s="108"/>
      <c r="U35461" s="108"/>
      <c r="W35461" s="108"/>
      <c r="Y35461" s="108"/>
      <c r="AA35461" s="108"/>
      <c r="AC35461" s="108"/>
    </row>
    <row r="35462" spans="19:29" x14ac:dyDescent="0.25">
      <c r="S35462" s="110"/>
      <c r="U35462" s="110"/>
      <c r="W35462" s="110"/>
      <c r="Y35462" s="110"/>
      <c r="AA35462" s="110"/>
      <c r="AC35462" s="110"/>
    </row>
    <row r="35463" spans="19:29" x14ac:dyDescent="0.25">
      <c r="S35463" s="110"/>
      <c r="U35463" s="110"/>
      <c r="W35463" s="110"/>
      <c r="Y35463" s="110"/>
      <c r="AA35463" s="110"/>
      <c r="AC35463" s="110"/>
    </row>
    <row r="35464" spans="19:29" x14ac:dyDescent="0.25">
      <c r="S35464" s="110"/>
      <c r="U35464" s="110"/>
      <c r="W35464" s="110"/>
      <c r="Y35464" s="110"/>
      <c r="AA35464" s="110"/>
      <c r="AC35464" s="110"/>
    </row>
    <row r="35465" spans="19:29" x14ac:dyDescent="0.25">
      <c r="S35465" s="110"/>
      <c r="U35465" s="110"/>
      <c r="W35465" s="110"/>
      <c r="Y35465" s="110"/>
      <c r="AA35465" s="110"/>
      <c r="AC35465" s="110"/>
    </row>
    <row r="35466" spans="19:29" x14ac:dyDescent="0.25">
      <c r="S35466" s="111"/>
      <c r="U35466" s="111"/>
      <c r="W35466" s="111"/>
      <c r="Y35466" s="111"/>
      <c r="AA35466" s="111"/>
      <c r="AC35466" s="111"/>
    </row>
    <row r="35467" spans="19:29" x14ac:dyDescent="0.25">
      <c r="S35467" s="107"/>
      <c r="U35467" s="107"/>
      <c r="W35467" s="107"/>
      <c r="Y35467" s="107"/>
      <c r="AA35467" s="107"/>
      <c r="AC35467" s="107"/>
    </row>
    <row r="35468" spans="19:29" x14ac:dyDescent="0.25">
      <c r="S35468" s="108"/>
      <c r="U35468" s="108"/>
      <c r="W35468" s="108"/>
      <c r="Y35468" s="108"/>
      <c r="AA35468" s="108"/>
      <c r="AC35468" s="108"/>
    </row>
    <row r="35469" spans="19:29" x14ac:dyDescent="0.25">
      <c r="S35469" s="108"/>
      <c r="U35469" s="108"/>
      <c r="W35469" s="108"/>
      <c r="Y35469" s="108"/>
      <c r="AA35469" s="108"/>
      <c r="AC35469" s="108"/>
    </row>
    <row r="35470" spans="19:29" x14ac:dyDescent="0.25">
      <c r="S35470" s="109"/>
      <c r="U35470" s="109"/>
      <c r="W35470" s="109"/>
      <c r="Y35470" s="109"/>
      <c r="AA35470" s="109"/>
      <c r="AC35470" s="109"/>
    </row>
    <row r="35471" spans="19:29" x14ac:dyDescent="0.25">
      <c r="S35471" s="108"/>
      <c r="U35471" s="108"/>
      <c r="W35471" s="108"/>
      <c r="Y35471" s="108"/>
      <c r="AA35471" s="108"/>
      <c r="AC35471" s="108"/>
    </row>
    <row r="35472" spans="19:29" x14ac:dyDescent="0.25">
      <c r="S35472" s="108"/>
      <c r="U35472" s="108"/>
      <c r="W35472" s="108"/>
      <c r="Y35472" s="108"/>
      <c r="AA35472" s="108"/>
      <c r="AC35472" s="108"/>
    </row>
    <row r="35473" spans="19:29" x14ac:dyDescent="0.25">
      <c r="S35473" s="109"/>
      <c r="U35473" s="109"/>
      <c r="W35473" s="109"/>
      <c r="Y35473" s="109"/>
      <c r="AA35473" s="109"/>
      <c r="AC35473" s="109"/>
    </row>
    <row r="35474" spans="19:29" x14ac:dyDescent="0.25">
      <c r="S35474" s="108"/>
      <c r="U35474" s="108"/>
      <c r="W35474" s="108"/>
      <c r="Y35474" s="108"/>
      <c r="AA35474" s="108"/>
      <c r="AC35474" s="108"/>
    </row>
    <row r="35475" spans="19:29" x14ac:dyDescent="0.25">
      <c r="S35475" s="109"/>
      <c r="U35475" s="109"/>
      <c r="W35475" s="109"/>
      <c r="Y35475" s="109"/>
      <c r="AA35475" s="109"/>
      <c r="AC35475" s="109"/>
    </row>
    <row r="35476" spans="19:29" x14ac:dyDescent="0.25">
      <c r="S35476" s="108"/>
      <c r="U35476" s="108"/>
      <c r="W35476" s="108"/>
      <c r="Y35476" s="108"/>
      <c r="AA35476" s="108"/>
      <c r="AC35476" s="108"/>
    </row>
    <row r="35477" spans="19:29" x14ac:dyDescent="0.25">
      <c r="S35477" s="108"/>
      <c r="U35477" s="108"/>
      <c r="W35477" s="108"/>
      <c r="Y35477" s="108"/>
      <c r="AA35477" s="108"/>
      <c r="AC35477" s="108"/>
    </row>
    <row r="35478" spans="19:29" x14ac:dyDescent="0.25">
      <c r="S35478" s="108"/>
      <c r="U35478" s="108"/>
      <c r="W35478" s="108"/>
      <c r="Y35478" s="108"/>
      <c r="AA35478" s="108"/>
      <c r="AC35478" s="108"/>
    </row>
    <row r="35479" spans="19:29" x14ac:dyDescent="0.25">
      <c r="S35479" s="110"/>
      <c r="U35479" s="110"/>
      <c r="W35479" s="110"/>
      <c r="Y35479" s="110"/>
      <c r="AA35479" s="110"/>
      <c r="AC35479" s="110"/>
    </row>
    <row r="35480" spans="19:29" x14ac:dyDescent="0.25">
      <c r="S35480" s="110"/>
      <c r="U35480" s="110"/>
      <c r="W35480" s="110"/>
      <c r="Y35480" s="110"/>
      <c r="AA35480" s="110"/>
      <c r="AC35480" s="110"/>
    </row>
    <row r="35481" spans="19:29" x14ac:dyDescent="0.25">
      <c r="S35481" s="110"/>
      <c r="U35481" s="110"/>
      <c r="W35481" s="110"/>
      <c r="Y35481" s="110"/>
      <c r="AA35481" s="110"/>
      <c r="AC35481" s="110"/>
    </row>
    <row r="35482" spans="19:29" x14ac:dyDescent="0.25">
      <c r="S35482" s="110"/>
      <c r="U35482" s="110"/>
      <c r="W35482" s="110"/>
      <c r="Y35482" s="110"/>
      <c r="AA35482" s="110"/>
      <c r="AC35482" s="110"/>
    </row>
    <row r="35483" spans="19:29" x14ac:dyDescent="0.25">
      <c r="S35483" s="111"/>
      <c r="U35483" s="111"/>
      <c r="W35483" s="111"/>
      <c r="Y35483" s="111"/>
      <c r="AA35483" s="111"/>
      <c r="AC35483" s="111"/>
    </row>
    <row r="35484" spans="19:29" x14ac:dyDescent="0.25">
      <c r="S35484" s="107"/>
      <c r="U35484" s="107"/>
      <c r="W35484" s="107"/>
      <c r="Y35484" s="107"/>
      <c r="AA35484" s="107"/>
      <c r="AC35484" s="107"/>
    </row>
    <row r="35485" spans="19:29" x14ac:dyDescent="0.25">
      <c r="S35485" s="108"/>
      <c r="U35485" s="108"/>
      <c r="W35485" s="108"/>
      <c r="Y35485" s="108"/>
      <c r="AA35485" s="108"/>
      <c r="AC35485" s="108"/>
    </row>
    <row r="35486" spans="19:29" x14ac:dyDescent="0.25">
      <c r="S35486" s="108"/>
      <c r="U35486" s="108"/>
      <c r="W35486" s="108"/>
      <c r="Y35486" s="108"/>
      <c r="AA35486" s="108"/>
      <c r="AC35486" s="108"/>
    </row>
    <row r="35487" spans="19:29" x14ac:dyDescent="0.25">
      <c r="S35487" s="109"/>
      <c r="U35487" s="109"/>
      <c r="W35487" s="109"/>
      <c r="Y35487" s="109"/>
      <c r="AA35487" s="109"/>
      <c r="AC35487" s="109"/>
    </row>
    <row r="35488" spans="19:29" x14ac:dyDescent="0.25">
      <c r="S35488" s="108"/>
      <c r="U35488" s="108"/>
      <c r="W35488" s="108"/>
      <c r="Y35488" s="108"/>
      <c r="AA35488" s="108"/>
      <c r="AC35488" s="108"/>
    </row>
    <row r="35489" spans="19:29" x14ac:dyDescent="0.25">
      <c r="S35489" s="108"/>
      <c r="U35489" s="108"/>
      <c r="W35489" s="108"/>
      <c r="Y35489" s="108"/>
      <c r="AA35489" s="108"/>
      <c r="AC35489" s="108"/>
    </row>
    <row r="35490" spans="19:29" x14ac:dyDescent="0.25">
      <c r="S35490" s="109"/>
      <c r="U35490" s="109"/>
      <c r="W35490" s="109"/>
      <c r="Y35490" s="109"/>
      <c r="AA35490" s="109"/>
      <c r="AC35490" s="109"/>
    </row>
    <row r="35491" spans="19:29" x14ac:dyDescent="0.25">
      <c r="S35491" s="108"/>
      <c r="U35491" s="108"/>
      <c r="W35491" s="108"/>
      <c r="Y35491" s="108"/>
      <c r="AA35491" s="108"/>
      <c r="AC35491" s="108"/>
    </row>
    <row r="35492" spans="19:29" x14ac:dyDescent="0.25">
      <c r="S35492" s="109"/>
      <c r="U35492" s="109"/>
      <c r="W35492" s="109"/>
      <c r="Y35492" s="109"/>
      <c r="AA35492" s="109"/>
      <c r="AC35492" s="109"/>
    </row>
    <row r="35493" spans="19:29" x14ac:dyDescent="0.25">
      <c r="S35493" s="108"/>
      <c r="U35493" s="108"/>
      <c r="W35493" s="108"/>
      <c r="Y35493" s="108"/>
      <c r="AA35493" s="108"/>
      <c r="AC35493" s="108"/>
    </row>
    <row r="35494" spans="19:29" x14ac:dyDescent="0.25">
      <c r="S35494" s="108"/>
      <c r="U35494" s="108"/>
      <c r="W35494" s="108"/>
      <c r="Y35494" s="108"/>
      <c r="AA35494" s="108"/>
      <c r="AC35494" s="108"/>
    </row>
    <row r="35495" spans="19:29" x14ac:dyDescent="0.25">
      <c r="S35495" s="108"/>
      <c r="U35495" s="108"/>
      <c r="W35495" s="108"/>
      <c r="Y35495" s="108"/>
      <c r="AA35495" s="108"/>
      <c r="AC35495" s="108"/>
    </row>
    <row r="35496" spans="19:29" x14ac:dyDescent="0.25">
      <c r="S35496" s="110"/>
      <c r="U35496" s="110"/>
      <c r="W35496" s="110"/>
      <c r="Y35496" s="110"/>
      <c r="AA35496" s="110"/>
      <c r="AC35496" s="110"/>
    </row>
    <row r="35497" spans="19:29" x14ac:dyDescent="0.25">
      <c r="S35497" s="110"/>
      <c r="U35497" s="110"/>
      <c r="W35497" s="110"/>
      <c r="Y35497" s="110"/>
      <c r="AA35497" s="110"/>
      <c r="AC35497" s="110"/>
    </row>
    <row r="35498" spans="19:29" x14ac:dyDescent="0.25">
      <c r="S35498" s="110"/>
      <c r="U35498" s="110"/>
      <c r="W35498" s="110"/>
      <c r="Y35498" s="110"/>
      <c r="AA35498" s="110"/>
      <c r="AC35498" s="110"/>
    </row>
    <row r="35499" spans="19:29" x14ac:dyDescent="0.25">
      <c r="S35499" s="110"/>
      <c r="U35499" s="110"/>
      <c r="W35499" s="110"/>
      <c r="Y35499" s="110"/>
      <c r="AA35499" s="110"/>
      <c r="AC35499" s="110"/>
    </row>
    <row r="35500" spans="19:29" x14ac:dyDescent="0.25">
      <c r="S35500" s="111"/>
      <c r="U35500" s="111"/>
      <c r="W35500" s="111"/>
      <c r="Y35500" s="111"/>
      <c r="AA35500" s="111"/>
      <c r="AC35500" s="111"/>
    </row>
    <row r="35501" spans="19:29" x14ac:dyDescent="0.25">
      <c r="S35501" s="107"/>
      <c r="U35501" s="107"/>
      <c r="W35501" s="107"/>
      <c r="Y35501" s="107"/>
      <c r="AA35501" s="107"/>
      <c r="AC35501" s="107"/>
    </row>
    <row r="35502" spans="19:29" x14ac:dyDescent="0.25">
      <c r="S35502" s="108"/>
      <c r="U35502" s="108"/>
      <c r="W35502" s="108"/>
      <c r="Y35502" s="108"/>
      <c r="AA35502" s="108"/>
      <c r="AC35502" s="108"/>
    </row>
    <row r="35503" spans="19:29" x14ac:dyDescent="0.25">
      <c r="S35503" s="108"/>
      <c r="U35503" s="108"/>
      <c r="W35503" s="108"/>
      <c r="Y35503" s="108"/>
      <c r="AA35503" s="108"/>
      <c r="AC35503" s="108"/>
    </row>
    <row r="35504" spans="19:29" x14ac:dyDescent="0.25">
      <c r="S35504" s="109"/>
      <c r="U35504" s="109"/>
      <c r="W35504" s="109"/>
      <c r="Y35504" s="109"/>
      <c r="AA35504" s="109"/>
      <c r="AC35504" s="109"/>
    </row>
    <row r="35505" spans="19:29" x14ac:dyDescent="0.25">
      <c r="S35505" s="108"/>
      <c r="U35505" s="108"/>
      <c r="W35505" s="108"/>
      <c r="Y35505" s="108"/>
      <c r="AA35505" s="108"/>
      <c r="AC35505" s="108"/>
    </row>
    <row r="35506" spans="19:29" x14ac:dyDescent="0.25">
      <c r="S35506" s="108"/>
      <c r="U35506" s="108"/>
      <c r="W35506" s="108"/>
      <c r="Y35506" s="108"/>
      <c r="AA35506" s="108"/>
      <c r="AC35506" s="108"/>
    </row>
    <row r="35507" spans="19:29" x14ac:dyDescent="0.25">
      <c r="S35507" s="109"/>
      <c r="U35507" s="109"/>
      <c r="W35507" s="109"/>
      <c r="Y35507" s="109"/>
      <c r="AA35507" s="109"/>
      <c r="AC35507" s="109"/>
    </row>
    <row r="35508" spans="19:29" x14ac:dyDescent="0.25">
      <c r="S35508" s="108"/>
      <c r="U35508" s="108"/>
      <c r="W35508" s="108"/>
      <c r="Y35508" s="108"/>
      <c r="AA35508" s="108"/>
      <c r="AC35508" s="108"/>
    </row>
    <row r="35509" spans="19:29" x14ac:dyDescent="0.25">
      <c r="S35509" s="109"/>
      <c r="U35509" s="109"/>
      <c r="W35509" s="109"/>
      <c r="Y35509" s="109"/>
      <c r="AA35509" s="109"/>
      <c r="AC35509" s="109"/>
    </row>
    <row r="35510" spans="19:29" x14ac:dyDescent="0.25">
      <c r="S35510" s="108"/>
      <c r="U35510" s="108"/>
      <c r="W35510" s="108"/>
      <c r="Y35510" s="108"/>
      <c r="AA35510" s="108"/>
      <c r="AC35510" s="108"/>
    </row>
    <row r="35511" spans="19:29" x14ac:dyDescent="0.25">
      <c r="S35511" s="108"/>
      <c r="U35511" s="108"/>
      <c r="W35511" s="108"/>
      <c r="Y35511" s="108"/>
      <c r="AA35511" s="108"/>
      <c r="AC35511" s="108"/>
    </row>
    <row r="35512" spans="19:29" x14ac:dyDescent="0.25">
      <c r="S35512" s="108"/>
      <c r="U35512" s="108"/>
      <c r="W35512" s="108"/>
      <c r="Y35512" s="108"/>
      <c r="AA35512" s="108"/>
      <c r="AC35512" s="108"/>
    </row>
    <row r="35513" spans="19:29" x14ac:dyDescent="0.25">
      <c r="S35513" s="110"/>
      <c r="U35513" s="110"/>
      <c r="W35513" s="110"/>
      <c r="Y35513" s="110"/>
      <c r="AA35513" s="110"/>
      <c r="AC35513" s="110"/>
    </row>
    <row r="35514" spans="19:29" x14ac:dyDescent="0.25">
      <c r="S35514" s="110"/>
      <c r="U35514" s="110"/>
      <c r="W35514" s="110"/>
      <c r="Y35514" s="110"/>
      <c r="AA35514" s="110"/>
      <c r="AC35514" s="110"/>
    </row>
    <row r="35515" spans="19:29" x14ac:dyDescent="0.25">
      <c r="S35515" s="110"/>
      <c r="U35515" s="110"/>
      <c r="W35515" s="110"/>
      <c r="Y35515" s="110"/>
      <c r="AA35515" s="110"/>
      <c r="AC35515" s="110"/>
    </row>
    <row r="35516" spans="19:29" x14ac:dyDescent="0.25">
      <c r="S35516" s="110"/>
      <c r="U35516" s="110"/>
      <c r="W35516" s="110"/>
      <c r="Y35516" s="110"/>
      <c r="AA35516" s="110"/>
      <c r="AC35516" s="110"/>
    </row>
    <row r="35517" spans="19:29" x14ac:dyDescent="0.25">
      <c r="S35517" s="111"/>
      <c r="U35517" s="111"/>
      <c r="W35517" s="111"/>
      <c r="Y35517" s="111"/>
      <c r="AA35517" s="111"/>
      <c r="AC35517" s="111"/>
    </row>
    <row r="35518" spans="19:29" x14ac:dyDescent="0.25">
      <c r="S35518" s="107"/>
      <c r="U35518" s="107"/>
      <c r="W35518" s="107"/>
      <c r="Y35518" s="107"/>
      <c r="AA35518" s="107"/>
      <c r="AC35518" s="107"/>
    </row>
    <row r="35519" spans="19:29" x14ac:dyDescent="0.25">
      <c r="S35519" s="108"/>
      <c r="U35519" s="108"/>
      <c r="W35519" s="108"/>
      <c r="Y35519" s="108"/>
      <c r="AA35519" s="108"/>
      <c r="AC35519" s="108"/>
    </row>
    <row r="35520" spans="19:29" x14ac:dyDescent="0.25">
      <c r="S35520" s="108"/>
      <c r="U35520" s="108"/>
      <c r="W35520" s="108"/>
      <c r="Y35520" s="108"/>
      <c r="AA35520" s="108"/>
      <c r="AC35520" s="108"/>
    </row>
    <row r="35521" spans="19:29" x14ac:dyDescent="0.25">
      <c r="S35521" s="109"/>
      <c r="U35521" s="109"/>
      <c r="W35521" s="109"/>
      <c r="Y35521" s="109"/>
      <c r="AA35521" s="109"/>
      <c r="AC35521" s="109"/>
    </row>
    <row r="35522" spans="19:29" x14ac:dyDescent="0.25">
      <c r="S35522" s="108"/>
      <c r="U35522" s="108"/>
      <c r="W35522" s="108"/>
      <c r="Y35522" s="108"/>
      <c r="AA35522" s="108"/>
      <c r="AC35522" s="108"/>
    </row>
    <row r="35523" spans="19:29" x14ac:dyDescent="0.25">
      <c r="S35523" s="108"/>
      <c r="U35523" s="108"/>
      <c r="W35523" s="108"/>
      <c r="Y35523" s="108"/>
      <c r="AA35523" s="108"/>
      <c r="AC35523" s="108"/>
    </row>
    <row r="35524" spans="19:29" x14ac:dyDescent="0.25">
      <c r="S35524" s="109"/>
      <c r="U35524" s="109"/>
      <c r="W35524" s="109"/>
      <c r="Y35524" s="109"/>
      <c r="AA35524" s="109"/>
      <c r="AC35524" s="109"/>
    </row>
    <row r="35525" spans="19:29" x14ac:dyDescent="0.25">
      <c r="S35525" s="108"/>
      <c r="U35525" s="108"/>
      <c r="W35525" s="108"/>
      <c r="Y35525" s="108"/>
      <c r="AA35525" s="108"/>
      <c r="AC35525" s="108"/>
    </row>
    <row r="35526" spans="19:29" x14ac:dyDescent="0.25">
      <c r="S35526" s="109"/>
      <c r="U35526" s="109"/>
      <c r="W35526" s="109"/>
      <c r="Y35526" s="109"/>
      <c r="AA35526" s="109"/>
      <c r="AC35526" s="109"/>
    </row>
    <row r="35527" spans="19:29" x14ac:dyDescent="0.25">
      <c r="S35527" s="108"/>
      <c r="U35527" s="108"/>
      <c r="W35527" s="108"/>
      <c r="Y35527" s="108"/>
      <c r="AA35527" s="108"/>
      <c r="AC35527" s="108"/>
    </row>
    <row r="35528" spans="19:29" x14ac:dyDescent="0.25">
      <c r="S35528" s="108"/>
      <c r="U35528" s="108"/>
      <c r="W35528" s="108"/>
      <c r="Y35528" s="108"/>
      <c r="AA35528" s="108"/>
      <c r="AC35528" s="108"/>
    </row>
    <row r="35529" spans="19:29" x14ac:dyDescent="0.25">
      <c r="S35529" s="108"/>
      <c r="U35529" s="108"/>
      <c r="W35529" s="108"/>
      <c r="Y35529" s="108"/>
      <c r="AA35529" s="108"/>
      <c r="AC35529" s="108"/>
    </row>
    <row r="35530" spans="19:29" x14ac:dyDescent="0.25">
      <c r="S35530" s="110"/>
      <c r="U35530" s="110"/>
      <c r="W35530" s="110"/>
      <c r="Y35530" s="110"/>
      <c r="AA35530" s="110"/>
      <c r="AC35530" s="110"/>
    </row>
    <row r="35531" spans="19:29" x14ac:dyDescent="0.25">
      <c r="S35531" s="110"/>
      <c r="U35531" s="110"/>
      <c r="W35531" s="110"/>
      <c r="Y35531" s="110"/>
      <c r="AA35531" s="110"/>
      <c r="AC35531" s="110"/>
    </row>
    <row r="35532" spans="19:29" x14ac:dyDescent="0.25">
      <c r="S35532" s="110"/>
      <c r="U35532" s="110"/>
      <c r="W35532" s="110"/>
      <c r="Y35532" s="110"/>
      <c r="AA35532" s="110"/>
      <c r="AC35532" s="110"/>
    </row>
    <row r="35533" spans="19:29" x14ac:dyDescent="0.25">
      <c r="S35533" s="110"/>
      <c r="U35533" s="110"/>
      <c r="W35533" s="110"/>
      <c r="Y35533" s="110"/>
      <c r="AA35533" s="110"/>
      <c r="AC35533" s="110"/>
    </row>
    <row r="35534" spans="19:29" x14ac:dyDescent="0.25">
      <c r="S35534" s="111"/>
      <c r="U35534" s="111"/>
      <c r="W35534" s="111"/>
      <c r="Y35534" s="111"/>
      <c r="AA35534" s="111"/>
      <c r="AC35534" s="111"/>
    </row>
    <row r="35535" spans="19:29" x14ac:dyDescent="0.25">
      <c r="S35535" s="107"/>
      <c r="U35535" s="107"/>
      <c r="W35535" s="107"/>
      <c r="Y35535" s="107"/>
      <c r="AA35535" s="107"/>
      <c r="AC35535" s="107"/>
    </row>
    <row r="35536" spans="19:29" x14ac:dyDescent="0.25">
      <c r="S35536" s="108"/>
      <c r="U35536" s="108"/>
      <c r="W35536" s="108"/>
      <c r="Y35536" s="108"/>
      <c r="AA35536" s="108"/>
      <c r="AC35536" s="108"/>
    </row>
    <row r="35537" spans="19:29" x14ac:dyDescent="0.25">
      <c r="S35537" s="108"/>
      <c r="U35537" s="108"/>
      <c r="W35537" s="108"/>
      <c r="Y35537" s="108"/>
      <c r="AA35537" s="108"/>
      <c r="AC35537" s="108"/>
    </row>
    <row r="35538" spans="19:29" x14ac:dyDescent="0.25">
      <c r="S35538" s="109"/>
      <c r="U35538" s="109"/>
      <c r="W35538" s="109"/>
      <c r="Y35538" s="109"/>
      <c r="AA35538" s="109"/>
      <c r="AC35538" s="109"/>
    </row>
    <row r="35539" spans="19:29" x14ac:dyDescent="0.25">
      <c r="S35539" s="108"/>
      <c r="U35539" s="108"/>
      <c r="W35539" s="108"/>
      <c r="Y35539" s="108"/>
      <c r="AA35539" s="108"/>
      <c r="AC35539" s="108"/>
    </row>
    <row r="35540" spans="19:29" x14ac:dyDescent="0.25">
      <c r="S35540" s="108"/>
      <c r="U35540" s="108"/>
      <c r="W35540" s="108"/>
      <c r="Y35540" s="108"/>
      <c r="AA35540" s="108"/>
      <c r="AC35540" s="108"/>
    </row>
    <row r="35541" spans="19:29" x14ac:dyDescent="0.25">
      <c r="S35541" s="109"/>
      <c r="U35541" s="109"/>
      <c r="W35541" s="109"/>
      <c r="Y35541" s="109"/>
      <c r="AA35541" s="109"/>
      <c r="AC35541" s="109"/>
    </row>
    <row r="35542" spans="19:29" x14ac:dyDescent="0.25">
      <c r="S35542" s="108"/>
      <c r="U35542" s="108"/>
      <c r="W35542" s="108"/>
      <c r="Y35542" s="108"/>
      <c r="AA35542" s="108"/>
      <c r="AC35542" s="108"/>
    </row>
    <row r="35543" spans="19:29" x14ac:dyDescent="0.25">
      <c r="S35543" s="109"/>
      <c r="U35543" s="109"/>
      <c r="W35543" s="109"/>
      <c r="Y35543" s="109"/>
      <c r="AA35543" s="109"/>
      <c r="AC35543" s="109"/>
    </row>
    <row r="35544" spans="19:29" x14ac:dyDescent="0.25">
      <c r="S35544" s="108"/>
      <c r="U35544" s="108"/>
      <c r="W35544" s="108"/>
      <c r="Y35544" s="108"/>
      <c r="AA35544" s="108"/>
      <c r="AC35544" s="108"/>
    </row>
    <row r="35545" spans="19:29" x14ac:dyDescent="0.25">
      <c r="S35545" s="108"/>
      <c r="U35545" s="108"/>
      <c r="W35545" s="108"/>
      <c r="Y35545" s="108"/>
      <c r="AA35545" s="108"/>
      <c r="AC35545" s="108"/>
    </row>
    <row r="35546" spans="19:29" x14ac:dyDescent="0.25">
      <c r="S35546" s="108"/>
      <c r="U35546" s="108"/>
      <c r="W35546" s="108"/>
      <c r="Y35546" s="108"/>
      <c r="AA35546" s="108"/>
      <c r="AC35546" s="108"/>
    </row>
    <row r="35547" spans="19:29" x14ac:dyDescent="0.25">
      <c r="S35547" s="110"/>
      <c r="U35547" s="110"/>
      <c r="W35547" s="110"/>
      <c r="Y35547" s="110"/>
      <c r="AA35547" s="110"/>
      <c r="AC35547" s="110"/>
    </row>
    <row r="35548" spans="19:29" x14ac:dyDescent="0.25">
      <c r="S35548" s="110"/>
      <c r="U35548" s="110"/>
      <c r="W35548" s="110"/>
      <c r="Y35548" s="110"/>
      <c r="AA35548" s="110"/>
      <c r="AC35548" s="110"/>
    </row>
    <row r="35549" spans="19:29" x14ac:dyDescent="0.25">
      <c r="S35549" s="110"/>
      <c r="U35549" s="110"/>
      <c r="W35549" s="110"/>
      <c r="Y35549" s="110"/>
      <c r="AA35549" s="110"/>
      <c r="AC35549" s="110"/>
    </row>
    <row r="35550" spans="19:29" x14ac:dyDescent="0.25">
      <c r="S35550" s="110"/>
      <c r="U35550" s="110"/>
      <c r="W35550" s="110"/>
      <c r="Y35550" s="110"/>
      <c r="AA35550" s="110"/>
      <c r="AC35550" s="110"/>
    </row>
    <row r="35551" spans="19:29" x14ac:dyDescent="0.25">
      <c r="S35551" s="111"/>
      <c r="U35551" s="111"/>
      <c r="W35551" s="111"/>
      <c r="Y35551" s="111"/>
      <c r="AA35551" s="111"/>
      <c r="AC35551" s="111"/>
    </row>
    <row r="35552" spans="19:29" x14ac:dyDescent="0.25">
      <c r="S35552" s="107"/>
      <c r="U35552" s="107"/>
      <c r="W35552" s="107"/>
      <c r="Y35552" s="107"/>
      <c r="AA35552" s="107"/>
      <c r="AC35552" s="107"/>
    </row>
    <row r="35553" spans="19:29" x14ac:dyDescent="0.25">
      <c r="S35553" s="108"/>
      <c r="U35553" s="108"/>
      <c r="W35553" s="108"/>
      <c r="Y35553" s="108"/>
      <c r="AA35553" s="108"/>
      <c r="AC35553" s="108"/>
    </row>
    <row r="35554" spans="19:29" x14ac:dyDescent="0.25">
      <c r="S35554" s="108"/>
      <c r="U35554" s="108"/>
      <c r="W35554" s="108"/>
      <c r="Y35554" s="108"/>
      <c r="AA35554" s="108"/>
      <c r="AC35554" s="108"/>
    </row>
    <row r="35555" spans="19:29" x14ac:dyDescent="0.25">
      <c r="S35555" s="109"/>
      <c r="U35555" s="109"/>
      <c r="W35555" s="109"/>
      <c r="Y35555" s="109"/>
      <c r="AA35555" s="109"/>
      <c r="AC35555" s="109"/>
    </row>
    <row r="35556" spans="19:29" x14ac:dyDescent="0.25">
      <c r="S35556" s="108"/>
      <c r="U35556" s="108"/>
      <c r="W35556" s="108"/>
      <c r="Y35556" s="108"/>
      <c r="AA35556" s="108"/>
      <c r="AC35556" s="108"/>
    </row>
    <row r="35557" spans="19:29" x14ac:dyDescent="0.25">
      <c r="S35557" s="108"/>
      <c r="U35557" s="108"/>
      <c r="W35557" s="108"/>
      <c r="Y35557" s="108"/>
      <c r="AA35557" s="108"/>
      <c r="AC35557" s="108"/>
    </row>
    <row r="35558" spans="19:29" x14ac:dyDescent="0.25">
      <c r="S35558" s="109"/>
      <c r="U35558" s="109"/>
      <c r="W35558" s="109"/>
      <c r="Y35558" s="109"/>
      <c r="AA35558" s="109"/>
      <c r="AC35558" s="109"/>
    </row>
    <row r="35559" spans="19:29" x14ac:dyDescent="0.25">
      <c r="S35559" s="108"/>
      <c r="U35559" s="108"/>
      <c r="W35559" s="108"/>
      <c r="Y35559" s="108"/>
      <c r="AA35559" s="108"/>
      <c r="AC35559" s="108"/>
    </row>
    <row r="35560" spans="19:29" x14ac:dyDescent="0.25">
      <c r="S35560" s="109"/>
      <c r="U35560" s="109"/>
      <c r="W35560" s="109"/>
      <c r="Y35560" s="109"/>
      <c r="AA35560" s="109"/>
      <c r="AC35560" s="109"/>
    </row>
    <row r="35561" spans="19:29" x14ac:dyDescent="0.25">
      <c r="S35561" s="108"/>
      <c r="U35561" s="108"/>
      <c r="W35561" s="108"/>
      <c r="Y35561" s="108"/>
      <c r="AA35561" s="108"/>
      <c r="AC35561" s="108"/>
    </row>
    <row r="35562" spans="19:29" x14ac:dyDescent="0.25">
      <c r="S35562" s="108"/>
      <c r="U35562" s="108"/>
      <c r="W35562" s="108"/>
      <c r="Y35562" s="108"/>
      <c r="AA35562" s="108"/>
      <c r="AC35562" s="108"/>
    </row>
    <row r="35563" spans="19:29" x14ac:dyDescent="0.25">
      <c r="S35563" s="108"/>
      <c r="U35563" s="108"/>
      <c r="W35563" s="108"/>
      <c r="Y35563" s="108"/>
      <c r="AA35563" s="108"/>
      <c r="AC35563" s="108"/>
    </row>
    <row r="35564" spans="19:29" x14ac:dyDescent="0.25">
      <c r="S35564" s="110"/>
      <c r="U35564" s="110"/>
      <c r="W35564" s="110"/>
      <c r="Y35564" s="110"/>
      <c r="AA35564" s="110"/>
      <c r="AC35564" s="110"/>
    </row>
    <row r="35565" spans="19:29" x14ac:dyDescent="0.25">
      <c r="S35565" s="110"/>
      <c r="U35565" s="110"/>
      <c r="W35565" s="110"/>
      <c r="Y35565" s="110"/>
      <c r="AA35565" s="110"/>
      <c r="AC35565" s="110"/>
    </row>
    <row r="35566" spans="19:29" x14ac:dyDescent="0.25">
      <c r="S35566" s="110"/>
      <c r="U35566" s="110"/>
      <c r="W35566" s="110"/>
      <c r="Y35566" s="110"/>
      <c r="AA35566" s="110"/>
      <c r="AC35566" s="110"/>
    </row>
    <row r="35567" spans="19:29" x14ac:dyDescent="0.25">
      <c r="S35567" s="110"/>
      <c r="U35567" s="110"/>
      <c r="W35567" s="110"/>
      <c r="Y35567" s="110"/>
      <c r="AA35567" s="110"/>
      <c r="AC35567" s="110"/>
    </row>
    <row r="35568" spans="19:29" x14ac:dyDescent="0.25">
      <c r="S35568" s="111"/>
      <c r="U35568" s="111"/>
      <c r="W35568" s="111"/>
      <c r="Y35568" s="111"/>
      <c r="AA35568" s="111"/>
      <c r="AC35568" s="111"/>
    </row>
    <row r="35569" spans="19:29" x14ac:dyDescent="0.25">
      <c r="S35569" s="107"/>
      <c r="U35569" s="107"/>
      <c r="W35569" s="107"/>
      <c r="Y35569" s="107"/>
      <c r="AA35569" s="107"/>
      <c r="AC35569" s="107"/>
    </row>
    <row r="35570" spans="19:29" x14ac:dyDescent="0.25">
      <c r="S35570" s="108"/>
      <c r="U35570" s="108"/>
      <c r="W35570" s="108"/>
      <c r="Y35570" s="108"/>
      <c r="AA35570" s="108"/>
      <c r="AC35570" s="108"/>
    </row>
    <row r="35571" spans="19:29" x14ac:dyDescent="0.25">
      <c r="S35571" s="108"/>
      <c r="U35571" s="108"/>
      <c r="W35571" s="108"/>
      <c r="Y35571" s="108"/>
      <c r="AA35571" s="108"/>
      <c r="AC35571" s="108"/>
    </row>
    <row r="35572" spans="19:29" x14ac:dyDescent="0.25">
      <c r="S35572" s="109"/>
      <c r="U35572" s="109"/>
      <c r="W35572" s="109"/>
      <c r="Y35572" s="109"/>
      <c r="AA35572" s="109"/>
      <c r="AC35572" s="109"/>
    </row>
    <row r="35573" spans="19:29" x14ac:dyDescent="0.25">
      <c r="S35573" s="108"/>
      <c r="U35573" s="108"/>
      <c r="W35573" s="108"/>
      <c r="Y35573" s="108"/>
      <c r="AA35573" s="108"/>
      <c r="AC35573" s="108"/>
    </row>
    <row r="35574" spans="19:29" x14ac:dyDescent="0.25">
      <c r="S35574" s="108"/>
      <c r="U35574" s="108"/>
      <c r="W35574" s="108"/>
      <c r="Y35574" s="108"/>
      <c r="AA35574" s="108"/>
      <c r="AC35574" s="108"/>
    </row>
    <row r="35575" spans="19:29" x14ac:dyDescent="0.25">
      <c r="S35575" s="109"/>
      <c r="U35575" s="109"/>
      <c r="W35575" s="109"/>
      <c r="Y35575" s="109"/>
      <c r="AA35575" s="109"/>
      <c r="AC35575" s="109"/>
    </row>
    <row r="35576" spans="19:29" x14ac:dyDescent="0.25">
      <c r="S35576" s="108"/>
      <c r="U35576" s="108"/>
      <c r="W35576" s="108"/>
      <c r="Y35576" s="108"/>
      <c r="AA35576" s="108"/>
      <c r="AC35576" s="108"/>
    </row>
    <row r="35577" spans="19:29" x14ac:dyDescent="0.25">
      <c r="S35577" s="109"/>
      <c r="U35577" s="109"/>
      <c r="W35577" s="109"/>
      <c r="Y35577" s="109"/>
      <c r="AA35577" s="109"/>
      <c r="AC35577" s="109"/>
    </row>
    <row r="35578" spans="19:29" x14ac:dyDescent="0.25">
      <c r="S35578" s="108"/>
      <c r="U35578" s="108"/>
      <c r="W35578" s="108"/>
      <c r="Y35578" s="108"/>
      <c r="AA35578" s="108"/>
      <c r="AC35578" s="108"/>
    </row>
    <row r="35579" spans="19:29" x14ac:dyDescent="0.25">
      <c r="S35579" s="108"/>
      <c r="U35579" s="108"/>
      <c r="W35579" s="108"/>
      <c r="Y35579" s="108"/>
      <c r="AA35579" s="108"/>
      <c r="AC35579" s="108"/>
    </row>
    <row r="35580" spans="19:29" x14ac:dyDescent="0.25">
      <c r="S35580" s="108"/>
      <c r="U35580" s="108"/>
      <c r="W35580" s="108"/>
      <c r="Y35580" s="108"/>
      <c r="AA35580" s="108"/>
      <c r="AC35580" s="108"/>
    </row>
    <row r="35581" spans="19:29" x14ac:dyDescent="0.25">
      <c r="S35581" s="110"/>
      <c r="U35581" s="110"/>
      <c r="W35581" s="110"/>
      <c r="Y35581" s="110"/>
      <c r="AA35581" s="110"/>
      <c r="AC35581" s="110"/>
    </row>
    <row r="35582" spans="19:29" x14ac:dyDescent="0.25">
      <c r="S35582" s="110"/>
      <c r="U35582" s="110"/>
      <c r="W35582" s="110"/>
      <c r="Y35582" s="110"/>
      <c r="AA35582" s="110"/>
      <c r="AC35582" s="110"/>
    </row>
    <row r="35583" spans="19:29" x14ac:dyDescent="0.25">
      <c r="S35583" s="110"/>
      <c r="U35583" s="110"/>
      <c r="W35583" s="110"/>
      <c r="Y35583" s="110"/>
      <c r="AA35583" s="110"/>
      <c r="AC35583" s="110"/>
    </row>
    <row r="35584" spans="19:29" x14ac:dyDescent="0.25">
      <c r="S35584" s="110"/>
      <c r="U35584" s="110"/>
      <c r="W35584" s="110"/>
      <c r="Y35584" s="110"/>
      <c r="AA35584" s="110"/>
      <c r="AC35584" s="110"/>
    </row>
    <row r="35585" spans="19:29" x14ac:dyDescent="0.25">
      <c r="S35585" s="111"/>
      <c r="U35585" s="111"/>
      <c r="W35585" s="111"/>
      <c r="Y35585" s="111"/>
      <c r="AA35585" s="111"/>
      <c r="AC35585" s="111"/>
    </row>
    <row r="35586" spans="19:29" x14ac:dyDescent="0.25">
      <c r="S35586" s="107"/>
      <c r="U35586" s="107"/>
      <c r="W35586" s="107"/>
      <c r="Y35586" s="107"/>
      <c r="AA35586" s="107"/>
      <c r="AC35586" s="107"/>
    </row>
    <row r="35587" spans="19:29" x14ac:dyDescent="0.25">
      <c r="S35587" s="108"/>
      <c r="U35587" s="108"/>
      <c r="W35587" s="108"/>
      <c r="Y35587" s="108"/>
      <c r="AA35587" s="108"/>
      <c r="AC35587" s="108"/>
    </row>
    <row r="35588" spans="19:29" x14ac:dyDescent="0.25">
      <c r="S35588" s="108"/>
      <c r="U35588" s="108"/>
      <c r="W35588" s="108"/>
      <c r="Y35588" s="108"/>
      <c r="AA35588" s="108"/>
      <c r="AC35588" s="108"/>
    </row>
    <row r="35589" spans="19:29" x14ac:dyDescent="0.25">
      <c r="S35589" s="109"/>
      <c r="U35589" s="109"/>
      <c r="W35589" s="109"/>
      <c r="Y35589" s="109"/>
      <c r="AA35589" s="109"/>
      <c r="AC35589" s="109"/>
    </row>
    <row r="35590" spans="19:29" x14ac:dyDescent="0.25">
      <c r="S35590" s="108"/>
      <c r="U35590" s="108"/>
      <c r="W35590" s="108"/>
      <c r="Y35590" s="108"/>
      <c r="AA35590" s="108"/>
      <c r="AC35590" s="108"/>
    </row>
    <row r="35591" spans="19:29" x14ac:dyDescent="0.25">
      <c r="S35591" s="108"/>
      <c r="U35591" s="108"/>
      <c r="W35591" s="108"/>
      <c r="Y35591" s="108"/>
      <c r="AA35591" s="108"/>
      <c r="AC35591" s="108"/>
    </row>
    <row r="35592" spans="19:29" x14ac:dyDescent="0.25">
      <c r="S35592" s="109"/>
      <c r="U35592" s="109"/>
      <c r="W35592" s="109"/>
      <c r="Y35592" s="109"/>
      <c r="AA35592" s="109"/>
      <c r="AC35592" s="109"/>
    </row>
    <row r="35593" spans="19:29" x14ac:dyDescent="0.25">
      <c r="S35593" s="108"/>
      <c r="U35593" s="108"/>
      <c r="W35593" s="108"/>
      <c r="Y35593" s="108"/>
      <c r="AA35593" s="108"/>
      <c r="AC35593" s="108"/>
    </row>
    <row r="35594" spans="19:29" x14ac:dyDescent="0.25">
      <c r="S35594" s="109"/>
      <c r="U35594" s="109"/>
      <c r="W35594" s="109"/>
      <c r="Y35594" s="109"/>
      <c r="AA35594" s="109"/>
      <c r="AC35594" s="109"/>
    </row>
    <row r="35595" spans="19:29" x14ac:dyDescent="0.25">
      <c r="S35595" s="108"/>
      <c r="U35595" s="108"/>
      <c r="W35595" s="108"/>
      <c r="Y35595" s="108"/>
      <c r="AA35595" s="108"/>
      <c r="AC35595" s="108"/>
    </row>
    <row r="35596" spans="19:29" x14ac:dyDescent="0.25">
      <c r="S35596" s="108"/>
      <c r="U35596" s="108"/>
      <c r="W35596" s="108"/>
      <c r="Y35596" s="108"/>
      <c r="AA35596" s="108"/>
      <c r="AC35596" s="108"/>
    </row>
    <row r="35597" spans="19:29" x14ac:dyDescent="0.25">
      <c r="S35597" s="108"/>
      <c r="U35597" s="108"/>
      <c r="W35597" s="108"/>
      <c r="Y35597" s="108"/>
      <c r="AA35597" s="108"/>
      <c r="AC35597" s="108"/>
    </row>
    <row r="35598" spans="19:29" x14ac:dyDescent="0.25">
      <c r="S35598" s="110"/>
      <c r="U35598" s="110"/>
      <c r="W35598" s="110"/>
      <c r="Y35598" s="110"/>
      <c r="AA35598" s="110"/>
      <c r="AC35598" s="110"/>
    </row>
    <row r="35599" spans="19:29" x14ac:dyDescent="0.25">
      <c r="S35599" s="110"/>
      <c r="U35599" s="110"/>
      <c r="W35599" s="110"/>
      <c r="Y35599" s="110"/>
      <c r="AA35599" s="110"/>
      <c r="AC35599" s="110"/>
    </row>
    <row r="35600" spans="19:29" x14ac:dyDescent="0.25">
      <c r="S35600" s="110"/>
      <c r="U35600" s="110"/>
      <c r="W35600" s="110"/>
      <c r="Y35600" s="110"/>
      <c r="AA35600" s="110"/>
      <c r="AC35600" s="110"/>
    </row>
    <row r="35601" spans="19:29" x14ac:dyDescent="0.25">
      <c r="S35601" s="110"/>
      <c r="U35601" s="110"/>
      <c r="W35601" s="110"/>
      <c r="Y35601" s="110"/>
      <c r="AA35601" s="110"/>
      <c r="AC35601" s="110"/>
    </row>
    <row r="35602" spans="19:29" x14ac:dyDescent="0.25">
      <c r="S35602" s="111"/>
      <c r="U35602" s="111"/>
      <c r="W35602" s="111"/>
      <c r="Y35602" s="111"/>
      <c r="AA35602" s="111"/>
      <c r="AC35602" s="111"/>
    </row>
    <row r="35603" spans="19:29" x14ac:dyDescent="0.25">
      <c r="S35603" s="107"/>
      <c r="U35603" s="107"/>
      <c r="W35603" s="107"/>
      <c r="Y35603" s="107"/>
      <c r="AA35603" s="107"/>
      <c r="AC35603" s="107"/>
    </row>
    <row r="35604" spans="19:29" x14ac:dyDescent="0.25">
      <c r="S35604" s="108"/>
      <c r="U35604" s="108"/>
      <c r="W35604" s="108"/>
      <c r="Y35604" s="108"/>
      <c r="AA35604" s="108"/>
      <c r="AC35604" s="108"/>
    </row>
    <row r="35605" spans="19:29" x14ac:dyDescent="0.25">
      <c r="S35605" s="108"/>
      <c r="U35605" s="108"/>
      <c r="W35605" s="108"/>
      <c r="Y35605" s="108"/>
      <c r="AA35605" s="108"/>
      <c r="AC35605" s="108"/>
    </row>
    <row r="35606" spans="19:29" x14ac:dyDescent="0.25">
      <c r="S35606" s="109"/>
      <c r="U35606" s="109"/>
      <c r="W35606" s="109"/>
      <c r="Y35606" s="109"/>
      <c r="AA35606" s="109"/>
      <c r="AC35606" s="109"/>
    </row>
    <row r="35607" spans="19:29" x14ac:dyDescent="0.25">
      <c r="S35607" s="108"/>
      <c r="U35607" s="108"/>
      <c r="W35607" s="108"/>
      <c r="Y35607" s="108"/>
      <c r="AA35607" s="108"/>
      <c r="AC35607" s="108"/>
    </row>
    <row r="35608" spans="19:29" x14ac:dyDescent="0.25">
      <c r="S35608" s="108"/>
      <c r="U35608" s="108"/>
      <c r="W35608" s="108"/>
      <c r="Y35608" s="108"/>
      <c r="AA35608" s="108"/>
      <c r="AC35608" s="108"/>
    </row>
    <row r="35609" spans="19:29" x14ac:dyDescent="0.25">
      <c r="S35609" s="109"/>
      <c r="U35609" s="109"/>
      <c r="W35609" s="109"/>
      <c r="Y35609" s="109"/>
      <c r="AA35609" s="109"/>
      <c r="AC35609" s="109"/>
    </row>
    <row r="35610" spans="19:29" x14ac:dyDescent="0.25">
      <c r="S35610" s="108"/>
      <c r="U35610" s="108"/>
      <c r="W35610" s="108"/>
      <c r="Y35610" s="108"/>
      <c r="AA35610" s="108"/>
      <c r="AC35610" s="108"/>
    </row>
    <row r="35611" spans="19:29" x14ac:dyDescent="0.25">
      <c r="S35611" s="109"/>
      <c r="U35611" s="109"/>
      <c r="W35611" s="109"/>
      <c r="Y35611" s="109"/>
      <c r="AA35611" s="109"/>
      <c r="AC35611" s="109"/>
    </row>
    <row r="35612" spans="19:29" x14ac:dyDescent="0.25">
      <c r="S35612" s="108"/>
      <c r="U35612" s="108"/>
      <c r="W35612" s="108"/>
      <c r="Y35612" s="108"/>
      <c r="AA35612" s="108"/>
      <c r="AC35612" s="108"/>
    </row>
    <row r="35613" spans="19:29" x14ac:dyDescent="0.25">
      <c r="S35613" s="108"/>
      <c r="U35613" s="108"/>
      <c r="W35613" s="108"/>
      <c r="Y35613" s="108"/>
      <c r="AA35613" s="108"/>
      <c r="AC35613" s="108"/>
    </row>
    <row r="35614" spans="19:29" x14ac:dyDescent="0.25">
      <c r="S35614" s="108"/>
      <c r="U35614" s="108"/>
      <c r="W35614" s="108"/>
      <c r="Y35614" s="108"/>
      <c r="AA35614" s="108"/>
      <c r="AC35614" s="108"/>
    </row>
    <row r="35615" spans="19:29" x14ac:dyDescent="0.25">
      <c r="S35615" s="110"/>
      <c r="U35615" s="110"/>
      <c r="W35615" s="110"/>
      <c r="Y35615" s="110"/>
      <c r="AA35615" s="110"/>
      <c r="AC35615" s="110"/>
    </row>
    <row r="35616" spans="19:29" x14ac:dyDescent="0.25">
      <c r="S35616" s="110"/>
      <c r="U35616" s="110"/>
      <c r="W35616" s="110"/>
      <c r="Y35616" s="110"/>
      <c r="AA35616" s="110"/>
      <c r="AC35616" s="110"/>
    </row>
    <row r="35617" spans="19:29" x14ac:dyDescent="0.25">
      <c r="S35617" s="110"/>
      <c r="U35617" s="110"/>
      <c r="W35617" s="110"/>
      <c r="Y35617" s="110"/>
      <c r="AA35617" s="110"/>
      <c r="AC35617" s="110"/>
    </row>
    <row r="35618" spans="19:29" x14ac:dyDescent="0.25">
      <c r="S35618" s="110"/>
      <c r="U35618" s="110"/>
      <c r="W35618" s="110"/>
      <c r="Y35618" s="110"/>
      <c r="AA35618" s="110"/>
      <c r="AC35618" s="110"/>
    </row>
    <row r="35619" spans="19:29" x14ac:dyDescent="0.25">
      <c r="S35619" s="111"/>
      <c r="U35619" s="111"/>
      <c r="W35619" s="111"/>
      <c r="Y35619" s="111"/>
      <c r="AA35619" s="111"/>
      <c r="AC35619" s="111"/>
    </row>
    <row r="35620" spans="19:29" x14ac:dyDescent="0.25">
      <c r="S35620" s="107"/>
      <c r="U35620" s="107"/>
      <c r="W35620" s="107"/>
      <c r="Y35620" s="107"/>
      <c r="AA35620" s="107"/>
      <c r="AC35620" s="107"/>
    </row>
    <row r="35621" spans="19:29" x14ac:dyDescent="0.25">
      <c r="S35621" s="108"/>
      <c r="U35621" s="108"/>
      <c r="W35621" s="108"/>
      <c r="Y35621" s="108"/>
      <c r="AA35621" s="108"/>
      <c r="AC35621" s="108"/>
    </row>
    <row r="35622" spans="19:29" x14ac:dyDescent="0.25">
      <c r="S35622" s="108"/>
      <c r="U35622" s="108"/>
      <c r="W35622" s="108"/>
      <c r="Y35622" s="108"/>
      <c r="AA35622" s="108"/>
      <c r="AC35622" s="108"/>
    </row>
    <row r="35623" spans="19:29" x14ac:dyDescent="0.25">
      <c r="S35623" s="109"/>
      <c r="U35623" s="109"/>
      <c r="W35623" s="109"/>
      <c r="Y35623" s="109"/>
      <c r="AA35623" s="109"/>
      <c r="AC35623" s="109"/>
    </row>
    <row r="35624" spans="19:29" x14ac:dyDescent="0.25">
      <c r="S35624" s="108"/>
      <c r="U35624" s="108"/>
      <c r="W35624" s="108"/>
      <c r="Y35624" s="108"/>
      <c r="AA35624" s="108"/>
      <c r="AC35624" s="108"/>
    </row>
    <row r="35625" spans="19:29" x14ac:dyDescent="0.25">
      <c r="S35625" s="108"/>
      <c r="U35625" s="108"/>
      <c r="W35625" s="108"/>
      <c r="Y35625" s="108"/>
      <c r="AA35625" s="108"/>
      <c r="AC35625" s="108"/>
    </row>
    <row r="35626" spans="19:29" x14ac:dyDescent="0.25">
      <c r="S35626" s="109"/>
      <c r="U35626" s="109"/>
      <c r="W35626" s="109"/>
      <c r="Y35626" s="109"/>
      <c r="AA35626" s="109"/>
      <c r="AC35626" s="109"/>
    </row>
    <row r="35627" spans="19:29" x14ac:dyDescent="0.25">
      <c r="S35627" s="108"/>
      <c r="U35627" s="108"/>
      <c r="W35627" s="108"/>
      <c r="Y35627" s="108"/>
      <c r="AA35627" s="108"/>
      <c r="AC35627" s="108"/>
    </row>
    <row r="35628" spans="19:29" x14ac:dyDescent="0.25">
      <c r="S35628" s="109"/>
      <c r="U35628" s="109"/>
      <c r="W35628" s="109"/>
      <c r="Y35628" s="109"/>
      <c r="AA35628" s="109"/>
      <c r="AC35628" s="109"/>
    </row>
    <row r="35629" spans="19:29" x14ac:dyDescent="0.25">
      <c r="S35629" s="108"/>
      <c r="U35629" s="108"/>
      <c r="W35629" s="108"/>
      <c r="Y35629" s="108"/>
      <c r="AA35629" s="108"/>
      <c r="AC35629" s="108"/>
    </row>
    <row r="35630" spans="19:29" x14ac:dyDescent="0.25">
      <c r="S35630" s="108"/>
      <c r="U35630" s="108"/>
      <c r="W35630" s="108"/>
      <c r="Y35630" s="108"/>
      <c r="AA35630" s="108"/>
      <c r="AC35630" s="108"/>
    </row>
    <row r="35631" spans="19:29" x14ac:dyDescent="0.25">
      <c r="S35631" s="108"/>
      <c r="U35631" s="108"/>
      <c r="W35631" s="108"/>
      <c r="Y35631" s="108"/>
      <c r="AA35631" s="108"/>
      <c r="AC35631" s="108"/>
    </row>
    <row r="35632" spans="19:29" x14ac:dyDescent="0.25">
      <c r="S35632" s="110"/>
      <c r="U35632" s="110"/>
      <c r="W35632" s="110"/>
      <c r="Y35632" s="110"/>
      <c r="AA35632" s="110"/>
      <c r="AC35632" s="110"/>
    </row>
    <row r="35633" spans="19:29" x14ac:dyDescent="0.25">
      <c r="S35633" s="110"/>
      <c r="U35633" s="110"/>
      <c r="W35633" s="110"/>
      <c r="Y35633" s="110"/>
      <c r="AA35633" s="110"/>
      <c r="AC35633" s="110"/>
    </row>
    <row r="35634" spans="19:29" x14ac:dyDescent="0.25">
      <c r="S35634" s="110"/>
      <c r="U35634" s="110"/>
      <c r="W35634" s="110"/>
      <c r="Y35634" s="110"/>
      <c r="AA35634" s="110"/>
      <c r="AC35634" s="110"/>
    </row>
    <row r="35635" spans="19:29" x14ac:dyDescent="0.25">
      <c r="S35635" s="110"/>
      <c r="U35635" s="110"/>
      <c r="W35635" s="110"/>
      <c r="Y35635" s="110"/>
      <c r="AA35635" s="110"/>
      <c r="AC35635" s="110"/>
    </row>
    <row r="35636" spans="19:29" x14ac:dyDescent="0.25">
      <c r="S35636" s="111"/>
      <c r="U35636" s="111"/>
      <c r="W35636" s="111"/>
      <c r="Y35636" s="111"/>
      <c r="AA35636" s="111"/>
      <c r="AC35636" s="111"/>
    </row>
    <row r="35637" spans="19:29" x14ac:dyDescent="0.25">
      <c r="S35637" s="107"/>
      <c r="U35637" s="107"/>
      <c r="W35637" s="107"/>
      <c r="Y35637" s="107"/>
      <c r="AA35637" s="107"/>
      <c r="AC35637" s="107"/>
    </row>
    <row r="35638" spans="19:29" x14ac:dyDescent="0.25">
      <c r="S35638" s="108"/>
      <c r="U35638" s="108"/>
      <c r="W35638" s="108"/>
      <c r="Y35638" s="108"/>
      <c r="AA35638" s="108"/>
      <c r="AC35638" s="108"/>
    </row>
    <row r="35639" spans="19:29" x14ac:dyDescent="0.25">
      <c r="S35639" s="108"/>
      <c r="U35639" s="108"/>
      <c r="W35639" s="108"/>
      <c r="Y35639" s="108"/>
      <c r="AA35639" s="108"/>
      <c r="AC35639" s="108"/>
    </row>
    <row r="35640" spans="19:29" x14ac:dyDescent="0.25">
      <c r="S35640" s="109"/>
      <c r="U35640" s="109"/>
      <c r="W35640" s="109"/>
      <c r="Y35640" s="109"/>
      <c r="AA35640" s="109"/>
      <c r="AC35640" s="109"/>
    </row>
    <row r="35641" spans="19:29" x14ac:dyDescent="0.25">
      <c r="S35641" s="108"/>
      <c r="U35641" s="108"/>
      <c r="W35641" s="108"/>
      <c r="Y35641" s="108"/>
      <c r="AA35641" s="108"/>
      <c r="AC35641" s="108"/>
    </row>
    <row r="35642" spans="19:29" x14ac:dyDescent="0.25">
      <c r="S35642" s="108"/>
      <c r="U35642" s="108"/>
      <c r="W35642" s="108"/>
      <c r="Y35642" s="108"/>
      <c r="AA35642" s="108"/>
      <c r="AC35642" s="108"/>
    </row>
    <row r="35643" spans="19:29" x14ac:dyDescent="0.25">
      <c r="S35643" s="109"/>
      <c r="U35643" s="109"/>
      <c r="W35643" s="109"/>
      <c r="Y35643" s="109"/>
      <c r="AA35643" s="109"/>
      <c r="AC35643" s="109"/>
    </row>
    <row r="35644" spans="19:29" x14ac:dyDescent="0.25">
      <c r="S35644" s="108"/>
      <c r="U35644" s="108"/>
      <c r="W35644" s="108"/>
      <c r="Y35644" s="108"/>
      <c r="AA35644" s="108"/>
      <c r="AC35644" s="108"/>
    </row>
    <row r="35645" spans="19:29" x14ac:dyDescent="0.25">
      <c r="S35645" s="109"/>
      <c r="U35645" s="109"/>
      <c r="W35645" s="109"/>
      <c r="Y35645" s="109"/>
      <c r="AA35645" s="109"/>
      <c r="AC35645" s="109"/>
    </row>
    <row r="35646" spans="19:29" x14ac:dyDescent="0.25">
      <c r="S35646" s="108"/>
      <c r="U35646" s="108"/>
      <c r="W35646" s="108"/>
      <c r="Y35646" s="108"/>
      <c r="AA35646" s="108"/>
      <c r="AC35646" s="108"/>
    </row>
    <row r="35647" spans="19:29" x14ac:dyDescent="0.25">
      <c r="S35647" s="108"/>
      <c r="U35647" s="108"/>
      <c r="W35647" s="108"/>
      <c r="Y35647" s="108"/>
      <c r="AA35647" s="108"/>
      <c r="AC35647" s="108"/>
    </row>
    <row r="35648" spans="19:29" x14ac:dyDescent="0.25">
      <c r="S35648" s="108"/>
      <c r="U35648" s="108"/>
      <c r="W35648" s="108"/>
      <c r="Y35648" s="108"/>
      <c r="AA35648" s="108"/>
      <c r="AC35648" s="108"/>
    </row>
    <row r="35649" spans="19:29" x14ac:dyDescent="0.25">
      <c r="S35649" s="110"/>
      <c r="U35649" s="110"/>
      <c r="W35649" s="110"/>
      <c r="Y35649" s="110"/>
      <c r="AA35649" s="110"/>
      <c r="AC35649" s="110"/>
    </row>
    <row r="35650" spans="19:29" x14ac:dyDescent="0.25">
      <c r="S35650" s="110"/>
      <c r="U35650" s="110"/>
      <c r="W35650" s="110"/>
      <c r="Y35650" s="110"/>
      <c r="AA35650" s="110"/>
      <c r="AC35650" s="110"/>
    </row>
    <row r="35651" spans="19:29" x14ac:dyDescent="0.25">
      <c r="S35651" s="110"/>
      <c r="U35651" s="110"/>
      <c r="W35651" s="110"/>
      <c r="Y35651" s="110"/>
      <c r="AA35651" s="110"/>
      <c r="AC35651" s="110"/>
    </row>
    <row r="35652" spans="19:29" x14ac:dyDescent="0.25">
      <c r="S35652" s="110"/>
      <c r="U35652" s="110"/>
      <c r="W35652" s="110"/>
      <c r="Y35652" s="110"/>
      <c r="AA35652" s="110"/>
      <c r="AC35652" s="110"/>
    </row>
    <row r="35653" spans="19:29" x14ac:dyDescent="0.25">
      <c r="S35653" s="111"/>
      <c r="U35653" s="111"/>
      <c r="W35653" s="111"/>
      <c r="Y35653" s="111"/>
      <c r="AA35653" s="111"/>
      <c r="AC35653" s="111"/>
    </row>
    <row r="35654" spans="19:29" x14ac:dyDescent="0.25">
      <c r="S35654" s="107"/>
      <c r="U35654" s="107"/>
      <c r="W35654" s="107"/>
      <c r="Y35654" s="107"/>
      <c r="AA35654" s="107"/>
      <c r="AC35654" s="107"/>
    </row>
    <row r="35655" spans="19:29" x14ac:dyDescent="0.25">
      <c r="S35655" s="108"/>
      <c r="U35655" s="108"/>
      <c r="W35655" s="108"/>
      <c r="Y35655" s="108"/>
      <c r="AA35655" s="108"/>
      <c r="AC35655" s="108"/>
    </row>
    <row r="35656" spans="19:29" x14ac:dyDescent="0.25">
      <c r="S35656" s="108"/>
      <c r="U35656" s="108"/>
      <c r="W35656" s="108"/>
      <c r="Y35656" s="108"/>
      <c r="AA35656" s="108"/>
      <c r="AC35656" s="108"/>
    </row>
    <row r="35657" spans="19:29" x14ac:dyDescent="0.25">
      <c r="S35657" s="109"/>
      <c r="U35657" s="109"/>
      <c r="W35657" s="109"/>
      <c r="Y35657" s="109"/>
      <c r="AA35657" s="109"/>
      <c r="AC35657" s="109"/>
    </row>
    <row r="35658" spans="19:29" x14ac:dyDescent="0.25">
      <c r="S35658" s="108"/>
      <c r="U35658" s="108"/>
      <c r="W35658" s="108"/>
      <c r="Y35658" s="108"/>
      <c r="AA35658" s="108"/>
      <c r="AC35658" s="108"/>
    </row>
    <row r="35659" spans="19:29" x14ac:dyDescent="0.25">
      <c r="S35659" s="108"/>
      <c r="U35659" s="108"/>
      <c r="W35659" s="108"/>
      <c r="Y35659" s="108"/>
      <c r="AA35659" s="108"/>
      <c r="AC35659" s="108"/>
    </row>
    <row r="35660" spans="19:29" x14ac:dyDescent="0.25">
      <c r="S35660" s="109"/>
      <c r="U35660" s="109"/>
      <c r="W35660" s="109"/>
      <c r="Y35660" s="109"/>
      <c r="AA35660" s="109"/>
      <c r="AC35660" s="109"/>
    </row>
    <row r="35661" spans="19:29" x14ac:dyDescent="0.25">
      <c r="S35661" s="108"/>
      <c r="U35661" s="108"/>
      <c r="W35661" s="108"/>
      <c r="Y35661" s="108"/>
      <c r="AA35661" s="108"/>
      <c r="AC35661" s="108"/>
    </row>
    <row r="35662" spans="19:29" x14ac:dyDescent="0.25">
      <c r="S35662" s="109"/>
      <c r="U35662" s="109"/>
      <c r="W35662" s="109"/>
      <c r="Y35662" s="109"/>
      <c r="AA35662" s="109"/>
      <c r="AC35662" s="109"/>
    </row>
    <row r="35663" spans="19:29" x14ac:dyDescent="0.25">
      <c r="S35663" s="108"/>
      <c r="U35663" s="108"/>
      <c r="W35663" s="108"/>
      <c r="Y35663" s="108"/>
      <c r="AA35663" s="108"/>
      <c r="AC35663" s="108"/>
    </row>
    <row r="35664" spans="19:29" x14ac:dyDescent="0.25">
      <c r="S35664" s="108"/>
      <c r="U35664" s="108"/>
      <c r="W35664" s="108"/>
      <c r="Y35664" s="108"/>
      <c r="AA35664" s="108"/>
      <c r="AC35664" s="108"/>
    </row>
    <row r="35665" spans="19:29" x14ac:dyDescent="0.25">
      <c r="S35665" s="108"/>
      <c r="U35665" s="108"/>
      <c r="W35665" s="108"/>
      <c r="Y35665" s="108"/>
      <c r="AA35665" s="108"/>
      <c r="AC35665" s="108"/>
    </row>
    <row r="35666" spans="19:29" x14ac:dyDescent="0.25">
      <c r="S35666" s="110"/>
      <c r="U35666" s="110"/>
      <c r="W35666" s="110"/>
      <c r="Y35666" s="110"/>
      <c r="AA35666" s="110"/>
      <c r="AC35666" s="110"/>
    </row>
    <row r="35667" spans="19:29" x14ac:dyDescent="0.25">
      <c r="S35667" s="110"/>
      <c r="U35667" s="110"/>
      <c r="W35667" s="110"/>
      <c r="Y35667" s="110"/>
      <c r="AA35667" s="110"/>
      <c r="AC35667" s="110"/>
    </row>
    <row r="35668" spans="19:29" x14ac:dyDescent="0.25">
      <c r="S35668" s="110"/>
      <c r="U35668" s="110"/>
      <c r="W35668" s="110"/>
      <c r="Y35668" s="110"/>
      <c r="AA35668" s="110"/>
      <c r="AC35668" s="110"/>
    </row>
    <row r="35669" spans="19:29" x14ac:dyDescent="0.25">
      <c r="S35669" s="110"/>
      <c r="U35669" s="110"/>
      <c r="W35669" s="110"/>
      <c r="Y35669" s="110"/>
      <c r="AA35669" s="110"/>
      <c r="AC35669" s="110"/>
    </row>
    <row r="35670" spans="19:29" x14ac:dyDescent="0.25">
      <c r="S35670" s="111"/>
      <c r="U35670" s="111"/>
      <c r="W35670" s="111"/>
      <c r="Y35670" s="111"/>
      <c r="AA35670" s="111"/>
      <c r="AC35670" s="111"/>
    </row>
    <row r="35671" spans="19:29" x14ac:dyDescent="0.25">
      <c r="S35671" s="107"/>
      <c r="U35671" s="107"/>
      <c r="W35671" s="107"/>
      <c r="Y35671" s="107"/>
      <c r="AA35671" s="107"/>
      <c r="AC35671" s="107"/>
    </row>
    <row r="35672" spans="19:29" x14ac:dyDescent="0.25">
      <c r="S35672" s="108"/>
      <c r="U35672" s="108"/>
      <c r="W35672" s="108"/>
      <c r="Y35672" s="108"/>
      <c r="AA35672" s="108"/>
      <c r="AC35672" s="108"/>
    </row>
    <row r="35673" spans="19:29" x14ac:dyDescent="0.25">
      <c r="S35673" s="108"/>
      <c r="U35673" s="108"/>
      <c r="W35673" s="108"/>
      <c r="Y35673" s="108"/>
      <c r="AA35673" s="108"/>
      <c r="AC35673" s="108"/>
    </row>
    <row r="35674" spans="19:29" x14ac:dyDescent="0.25">
      <c r="S35674" s="109"/>
      <c r="U35674" s="109"/>
      <c r="W35674" s="109"/>
      <c r="Y35674" s="109"/>
      <c r="AA35674" s="109"/>
      <c r="AC35674" s="109"/>
    </row>
    <row r="35675" spans="19:29" x14ac:dyDescent="0.25">
      <c r="S35675" s="108"/>
      <c r="U35675" s="108"/>
      <c r="W35675" s="108"/>
      <c r="Y35675" s="108"/>
      <c r="AA35675" s="108"/>
      <c r="AC35675" s="108"/>
    </row>
    <row r="35676" spans="19:29" x14ac:dyDescent="0.25">
      <c r="S35676" s="108"/>
      <c r="U35676" s="108"/>
      <c r="W35676" s="108"/>
      <c r="Y35676" s="108"/>
      <c r="AA35676" s="108"/>
      <c r="AC35676" s="108"/>
    </row>
    <row r="35677" spans="19:29" x14ac:dyDescent="0.25">
      <c r="S35677" s="109"/>
      <c r="U35677" s="109"/>
      <c r="W35677" s="109"/>
      <c r="Y35677" s="109"/>
      <c r="AA35677" s="109"/>
      <c r="AC35677" s="109"/>
    </row>
    <row r="35678" spans="19:29" x14ac:dyDescent="0.25">
      <c r="S35678" s="108"/>
      <c r="U35678" s="108"/>
      <c r="W35678" s="108"/>
      <c r="Y35678" s="108"/>
      <c r="AA35678" s="108"/>
      <c r="AC35678" s="108"/>
    </row>
    <row r="35679" spans="19:29" x14ac:dyDescent="0.25">
      <c r="S35679" s="109"/>
      <c r="U35679" s="109"/>
      <c r="W35679" s="109"/>
      <c r="Y35679" s="109"/>
      <c r="AA35679" s="109"/>
      <c r="AC35679" s="109"/>
    </row>
    <row r="35680" spans="19:29" x14ac:dyDescent="0.25">
      <c r="S35680" s="108"/>
      <c r="U35680" s="108"/>
      <c r="W35680" s="108"/>
      <c r="Y35680" s="108"/>
      <c r="AA35680" s="108"/>
      <c r="AC35680" s="108"/>
    </row>
    <row r="35681" spans="19:29" x14ac:dyDescent="0.25">
      <c r="S35681" s="108"/>
      <c r="U35681" s="108"/>
      <c r="W35681" s="108"/>
      <c r="Y35681" s="108"/>
      <c r="AA35681" s="108"/>
      <c r="AC35681" s="108"/>
    </row>
    <row r="35682" spans="19:29" x14ac:dyDescent="0.25">
      <c r="S35682" s="108"/>
      <c r="U35682" s="108"/>
      <c r="W35682" s="108"/>
      <c r="Y35682" s="108"/>
      <c r="AA35682" s="108"/>
      <c r="AC35682" s="108"/>
    </row>
    <row r="35683" spans="19:29" x14ac:dyDescent="0.25">
      <c r="S35683" s="110"/>
      <c r="U35683" s="110"/>
      <c r="W35683" s="110"/>
      <c r="Y35683" s="110"/>
      <c r="AA35683" s="110"/>
      <c r="AC35683" s="110"/>
    </row>
    <row r="35684" spans="19:29" x14ac:dyDescent="0.25">
      <c r="S35684" s="110"/>
      <c r="U35684" s="110"/>
      <c r="W35684" s="110"/>
      <c r="Y35684" s="110"/>
      <c r="AA35684" s="110"/>
      <c r="AC35684" s="110"/>
    </row>
    <row r="35685" spans="19:29" x14ac:dyDescent="0.25">
      <c r="S35685" s="110"/>
      <c r="U35685" s="110"/>
      <c r="W35685" s="110"/>
      <c r="Y35685" s="110"/>
      <c r="AA35685" s="110"/>
      <c r="AC35685" s="110"/>
    </row>
    <row r="35686" spans="19:29" x14ac:dyDescent="0.25">
      <c r="S35686" s="110"/>
      <c r="U35686" s="110"/>
      <c r="W35686" s="110"/>
      <c r="Y35686" s="110"/>
      <c r="AA35686" s="110"/>
      <c r="AC35686" s="110"/>
    </row>
    <row r="35687" spans="19:29" x14ac:dyDescent="0.25">
      <c r="S35687" s="111"/>
      <c r="U35687" s="111"/>
      <c r="W35687" s="111"/>
      <c r="Y35687" s="111"/>
      <c r="AA35687" s="111"/>
      <c r="AC35687" s="111"/>
    </row>
    <row r="35688" spans="19:29" x14ac:dyDescent="0.25">
      <c r="S35688" s="107"/>
      <c r="U35688" s="107"/>
      <c r="W35688" s="107"/>
      <c r="Y35688" s="107"/>
      <c r="AA35688" s="107"/>
      <c r="AC35688" s="107"/>
    </row>
    <row r="35689" spans="19:29" x14ac:dyDescent="0.25">
      <c r="S35689" s="108"/>
      <c r="U35689" s="108"/>
      <c r="W35689" s="108"/>
      <c r="Y35689" s="108"/>
      <c r="AA35689" s="108"/>
      <c r="AC35689" s="108"/>
    </row>
    <row r="35690" spans="19:29" x14ac:dyDescent="0.25">
      <c r="S35690" s="108"/>
      <c r="U35690" s="108"/>
      <c r="W35690" s="108"/>
      <c r="Y35690" s="108"/>
      <c r="AA35690" s="108"/>
      <c r="AC35690" s="108"/>
    </row>
    <row r="35691" spans="19:29" x14ac:dyDescent="0.25">
      <c r="S35691" s="109"/>
      <c r="U35691" s="109"/>
      <c r="W35691" s="109"/>
      <c r="Y35691" s="109"/>
      <c r="AA35691" s="109"/>
      <c r="AC35691" s="109"/>
    </row>
    <row r="35692" spans="19:29" x14ac:dyDescent="0.25">
      <c r="S35692" s="108"/>
      <c r="U35692" s="108"/>
      <c r="W35692" s="108"/>
      <c r="Y35692" s="108"/>
      <c r="AA35692" s="108"/>
      <c r="AC35692" s="108"/>
    </row>
    <row r="35693" spans="19:29" x14ac:dyDescent="0.25">
      <c r="S35693" s="108"/>
      <c r="U35693" s="108"/>
      <c r="W35693" s="108"/>
      <c r="Y35693" s="108"/>
      <c r="AA35693" s="108"/>
      <c r="AC35693" s="108"/>
    </row>
    <row r="35694" spans="19:29" x14ac:dyDescent="0.25">
      <c r="S35694" s="109"/>
      <c r="U35694" s="109"/>
      <c r="W35694" s="109"/>
      <c r="Y35694" s="109"/>
      <c r="AA35694" s="109"/>
      <c r="AC35694" s="109"/>
    </row>
    <row r="35695" spans="19:29" x14ac:dyDescent="0.25">
      <c r="S35695" s="108"/>
      <c r="U35695" s="108"/>
      <c r="W35695" s="108"/>
      <c r="Y35695" s="108"/>
      <c r="AA35695" s="108"/>
      <c r="AC35695" s="108"/>
    </row>
    <row r="35696" spans="19:29" x14ac:dyDescent="0.25">
      <c r="S35696" s="109"/>
      <c r="U35696" s="109"/>
      <c r="W35696" s="109"/>
      <c r="Y35696" s="109"/>
      <c r="AA35696" s="109"/>
      <c r="AC35696" s="109"/>
    </row>
    <row r="35697" spans="19:29" x14ac:dyDescent="0.25">
      <c r="S35697" s="108"/>
      <c r="U35697" s="108"/>
      <c r="W35697" s="108"/>
      <c r="Y35697" s="108"/>
      <c r="AA35697" s="108"/>
      <c r="AC35697" s="108"/>
    </row>
    <row r="35698" spans="19:29" x14ac:dyDescent="0.25">
      <c r="S35698" s="108"/>
      <c r="U35698" s="108"/>
      <c r="W35698" s="108"/>
      <c r="Y35698" s="108"/>
      <c r="AA35698" s="108"/>
      <c r="AC35698" s="108"/>
    </row>
    <row r="35699" spans="19:29" x14ac:dyDescent="0.25">
      <c r="S35699" s="108"/>
      <c r="U35699" s="108"/>
      <c r="W35699" s="108"/>
      <c r="Y35699" s="108"/>
      <c r="AA35699" s="108"/>
      <c r="AC35699" s="108"/>
    </row>
    <row r="35700" spans="19:29" x14ac:dyDescent="0.25">
      <c r="S35700" s="110"/>
      <c r="U35700" s="110"/>
      <c r="W35700" s="110"/>
      <c r="Y35700" s="110"/>
      <c r="AA35700" s="110"/>
      <c r="AC35700" s="110"/>
    </row>
    <row r="35701" spans="19:29" x14ac:dyDescent="0.25">
      <c r="S35701" s="110"/>
      <c r="U35701" s="110"/>
      <c r="W35701" s="110"/>
      <c r="Y35701" s="110"/>
      <c r="AA35701" s="110"/>
      <c r="AC35701" s="110"/>
    </row>
    <row r="35702" spans="19:29" x14ac:dyDescent="0.25">
      <c r="S35702" s="110"/>
      <c r="U35702" s="110"/>
      <c r="W35702" s="110"/>
      <c r="Y35702" s="110"/>
      <c r="AA35702" s="110"/>
      <c r="AC35702" s="110"/>
    </row>
    <row r="35703" spans="19:29" x14ac:dyDescent="0.25">
      <c r="S35703" s="110"/>
      <c r="U35703" s="110"/>
      <c r="W35703" s="110"/>
      <c r="Y35703" s="110"/>
      <c r="AA35703" s="110"/>
      <c r="AC35703" s="110"/>
    </row>
    <row r="35704" spans="19:29" x14ac:dyDescent="0.25">
      <c r="S35704" s="111"/>
      <c r="U35704" s="111"/>
      <c r="W35704" s="111"/>
      <c r="Y35704" s="111"/>
      <c r="AA35704" s="111"/>
      <c r="AC35704" s="111"/>
    </row>
    <row r="35705" spans="19:29" x14ac:dyDescent="0.25">
      <c r="S35705" s="107"/>
      <c r="U35705" s="107"/>
      <c r="W35705" s="107"/>
      <c r="Y35705" s="107"/>
      <c r="AA35705" s="107"/>
      <c r="AC35705" s="107"/>
    </row>
    <row r="35706" spans="19:29" x14ac:dyDescent="0.25">
      <c r="S35706" s="108"/>
      <c r="U35706" s="108"/>
      <c r="W35706" s="108"/>
      <c r="Y35706" s="108"/>
      <c r="AA35706" s="108"/>
      <c r="AC35706" s="108"/>
    </row>
    <row r="35707" spans="19:29" x14ac:dyDescent="0.25">
      <c r="S35707" s="108"/>
      <c r="U35707" s="108"/>
      <c r="W35707" s="108"/>
      <c r="Y35707" s="108"/>
      <c r="AA35707" s="108"/>
      <c r="AC35707" s="108"/>
    </row>
    <row r="35708" spans="19:29" x14ac:dyDescent="0.25">
      <c r="S35708" s="109"/>
      <c r="U35708" s="109"/>
      <c r="W35708" s="109"/>
      <c r="Y35708" s="109"/>
      <c r="AA35708" s="109"/>
      <c r="AC35708" s="109"/>
    </row>
    <row r="35709" spans="19:29" x14ac:dyDescent="0.25">
      <c r="S35709" s="108"/>
      <c r="U35709" s="108"/>
      <c r="W35709" s="108"/>
      <c r="Y35709" s="108"/>
      <c r="AA35709" s="108"/>
      <c r="AC35709" s="108"/>
    </row>
    <row r="35710" spans="19:29" x14ac:dyDescent="0.25">
      <c r="S35710" s="108"/>
      <c r="U35710" s="108"/>
      <c r="W35710" s="108"/>
      <c r="Y35710" s="108"/>
      <c r="AA35710" s="108"/>
      <c r="AC35710" s="108"/>
    </row>
    <row r="35711" spans="19:29" x14ac:dyDescent="0.25">
      <c r="S35711" s="109"/>
      <c r="U35711" s="109"/>
      <c r="W35711" s="109"/>
      <c r="Y35711" s="109"/>
      <c r="AA35711" s="109"/>
      <c r="AC35711" s="109"/>
    </row>
    <row r="35712" spans="19:29" x14ac:dyDescent="0.25">
      <c r="S35712" s="108"/>
      <c r="U35712" s="108"/>
      <c r="W35712" s="108"/>
      <c r="Y35712" s="108"/>
      <c r="AA35712" s="108"/>
      <c r="AC35712" s="108"/>
    </row>
    <row r="35713" spans="19:29" x14ac:dyDescent="0.25">
      <c r="S35713" s="109"/>
      <c r="U35713" s="109"/>
      <c r="W35713" s="109"/>
      <c r="Y35713" s="109"/>
      <c r="AA35713" s="109"/>
      <c r="AC35713" s="109"/>
    </row>
    <row r="35714" spans="19:29" x14ac:dyDescent="0.25">
      <c r="S35714" s="108"/>
      <c r="U35714" s="108"/>
      <c r="W35714" s="108"/>
      <c r="Y35714" s="108"/>
      <c r="AA35714" s="108"/>
      <c r="AC35714" s="108"/>
    </row>
    <row r="35715" spans="19:29" x14ac:dyDescent="0.25">
      <c r="S35715" s="108"/>
      <c r="U35715" s="108"/>
      <c r="W35715" s="108"/>
      <c r="Y35715" s="108"/>
      <c r="AA35715" s="108"/>
      <c r="AC35715" s="108"/>
    </row>
    <row r="35716" spans="19:29" x14ac:dyDescent="0.25">
      <c r="S35716" s="108"/>
      <c r="U35716" s="108"/>
      <c r="W35716" s="108"/>
      <c r="Y35716" s="108"/>
      <c r="AA35716" s="108"/>
      <c r="AC35716" s="108"/>
    </row>
    <row r="35717" spans="19:29" x14ac:dyDescent="0.25">
      <c r="S35717" s="110"/>
      <c r="U35717" s="110"/>
      <c r="W35717" s="110"/>
      <c r="Y35717" s="110"/>
      <c r="AA35717" s="110"/>
      <c r="AC35717" s="110"/>
    </row>
    <row r="35718" spans="19:29" x14ac:dyDescent="0.25">
      <c r="S35718" s="110"/>
      <c r="U35718" s="110"/>
      <c r="W35718" s="110"/>
      <c r="Y35718" s="110"/>
      <c r="AA35718" s="110"/>
      <c r="AC35718" s="110"/>
    </row>
    <row r="35719" spans="19:29" x14ac:dyDescent="0.25">
      <c r="S35719" s="110"/>
      <c r="U35719" s="110"/>
      <c r="W35719" s="110"/>
      <c r="Y35719" s="110"/>
      <c r="AA35719" s="110"/>
      <c r="AC35719" s="110"/>
    </row>
    <row r="35720" spans="19:29" x14ac:dyDescent="0.25">
      <c r="S35720" s="110"/>
      <c r="U35720" s="110"/>
      <c r="W35720" s="110"/>
      <c r="Y35720" s="110"/>
      <c r="AA35720" s="110"/>
      <c r="AC35720" s="110"/>
    </row>
    <row r="35721" spans="19:29" x14ac:dyDescent="0.25">
      <c r="S35721" s="111"/>
      <c r="U35721" s="111"/>
      <c r="W35721" s="111"/>
      <c r="Y35721" s="111"/>
      <c r="AA35721" s="111"/>
      <c r="AC35721" s="111"/>
    </row>
    <row r="35722" spans="19:29" x14ac:dyDescent="0.25">
      <c r="S35722" s="107"/>
      <c r="U35722" s="107"/>
      <c r="W35722" s="107"/>
      <c r="Y35722" s="107"/>
      <c r="AA35722" s="107"/>
      <c r="AC35722" s="107"/>
    </row>
    <row r="35723" spans="19:29" x14ac:dyDescent="0.25">
      <c r="S35723" s="108"/>
      <c r="U35723" s="108"/>
      <c r="W35723" s="108"/>
      <c r="Y35723" s="108"/>
      <c r="AA35723" s="108"/>
      <c r="AC35723" s="108"/>
    </row>
    <row r="35724" spans="19:29" x14ac:dyDescent="0.25">
      <c r="S35724" s="108"/>
      <c r="U35724" s="108"/>
      <c r="W35724" s="108"/>
      <c r="Y35724" s="108"/>
      <c r="AA35724" s="108"/>
      <c r="AC35724" s="108"/>
    </row>
    <row r="35725" spans="19:29" x14ac:dyDescent="0.25">
      <c r="S35725" s="109"/>
      <c r="U35725" s="109"/>
      <c r="W35725" s="109"/>
      <c r="Y35725" s="109"/>
      <c r="AA35725" s="109"/>
      <c r="AC35725" s="109"/>
    </row>
    <row r="35726" spans="19:29" x14ac:dyDescent="0.25">
      <c r="S35726" s="108"/>
      <c r="U35726" s="108"/>
      <c r="W35726" s="108"/>
      <c r="Y35726" s="108"/>
      <c r="AA35726" s="108"/>
      <c r="AC35726" s="108"/>
    </row>
    <row r="35727" spans="19:29" x14ac:dyDescent="0.25">
      <c r="S35727" s="108"/>
      <c r="U35727" s="108"/>
      <c r="W35727" s="108"/>
      <c r="Y35727" s="108"/>
      <c r="AA35727" s="108"/>
      <c r="AC35727" s="108"/>
    </row>
    <row r="35728" spans="19:29" x14ac:dyDescent="0.25">
      <c r="S35728" s="109"/>
      <c r="U35728" s="109"/>
      <c r="W35728" s="109"/>
      <c r="Y35728" s="109"/>
      <c r="AA35728" s="109"/>
      <c r="AC35728" s="109"/>
    </row>
    <row r="35729" spans="19:29" x14ac:dyDescent="0.25">
      <c r="S35729" s="108"/>
      <c r="U35729" s="108"/>
      <c r="W35729" s="108"/>
      <c r="Y35729" s="108"/>
      <c r="AA35729" s="108"/>
      <c r="AC35729" s="108"/>
    </row>
    <row r="35730" spans="19:29" x14ac:dyDescent="0.25">
      <c r="S35730" s="109"/>
      <c r="U35730" s="109"/>
      <c r="W35730" s="109"/>
      <c r="Y35730" s="109"/>
      <c r="AA35730" s="109"/>
      <c r="AC35730" s="109"/>
    </row>
    <row r="35731" spans="19:29" x14ac:dyDescent="0.25">
      <c r="S35731" s="108"/>
      <c r="U35731" s="108"/>
      <c r="W35731" s="108"/>
      <c r="Y35731" s="108"/>
      <c r="AA35731" s="108"/>
      <c r="AC35731" s="108"/>
    </row>
    <row r="35732" spans="19:29" x14ac:dyDescent="0.25">
      <c r="S35732" s="108"/>
      <c r="U35732" s="108"/>
      <c r="W35732" s="108"/>
      <c r="Y35732" s="108"/>
      <c r="AA35732" s="108"/>
      <c r="AC35732" s="108"/>
    </row>
    <row r="35733" spans="19:29" x14ac:dyDescent="0.25">
      <c r="S35733" s="108"/>
      <c r="U35733" s="108"/>
      <c r="W35733" s="108"/>
      <c r="Y35733" s="108"/>
      <c r="AA35733" s="108"/>
      <c r="AC35733" s="108"/>
    </row>
    <row r="35734" spans="19:29" x14ac:dyDescent="0.25">
      <c r="S35734" s="110"/>
      <c r="U35734" s="110"/>
      <c r="W35734" s="110"/>
      <c r="Y35734" s="110"/>
      <c r="AA35734" s="110"/>
      <c r="AC35734" s="110"/>
    </row>
    <row r="35735" spans="19:29" x14ac:dyDescent="0.25">
      <c r="S35735" s="110"/>
      <c r="U35735" s="110"/>
      <c r="W35735" s="110"/>
      <c r="Y35735" s="110"/>
      <c r="AA35735" s="110"/>
      <c r="AC35735" s="110"/>
    </row>
    <row r="35736" spans="19:29" x14ac:dyDescent="0.25">
      <c r="S35736" s="110"/>
      <c r="U35736" s="110"/>
      <c r="W35736" s="110"/>
      <c r="Y35736" s="110"/>
      <c r="AA35736" s="110"/>
      <c r="AC35736" s="110"/>
    </row>
    <row r="35737" spans="19:29" x14ac:dyDescent="0.25">
      <c r="S35737" s="110"/>
      <c r="U35737" s="110"/>
      <c r="W35737" s="110"/>
      <c r="Y35737" s="110"/>
      <c r="AA35737" s="110"/>
      <c r="AC35737" s="110"/>
    </row>
    <row r="35738" spans="19:29" x14ac:dyDescent="0.25">
      <c r="S35738" s="111"/>
      <c r="U35738" s="111"/>
      <c r="W35738" s="111"/>
      <c r="Y35738" s="111"/>
      <c r="AA35738" s="111"/>
      <c r="AC35738" s="111"/>
    </row>
    <row r="35739" spans="19:29" x14ac:dyDescent="0.25">
      <c r="S35739" s="107"/>
      <c r="U35739" s="107"/>
      <c r="W35739" s="107"/>
      <c r="Y35739" s="107"/>
      <c r="AA35739" s="107"/>
      <c r="AC35739" s="107"/>
    </row>
    <row r="35740" spans="19:29" x14ac:dyDescent="0.25">
      <c r="S35740" s="108"/>
      <c r="U35740" s="108"/>
      <c r="W35740" s="108"/>
      <c r="Y35740" s="108"/>
      <c r="AA35740" s="108"/>
      <c r="AC35740" s="108"/>
    </row>
    <row r="35741" spans="19:29" x14ac:dyDescent="0.25">
      <c r="S35741" s="108"/>
      <c r="U35741" s="108"/>
      <c r="W35741" s="108"/>
      <c r="Y35741" s="108"/>
      <c r="AA35741" s="108"/>
      <c r="AC35741" s="108"/>
    </row>
    <row r="35742" spans="19:29" x14ac:dyDescent="0.25">
      <c r="S35742" s="109"/>
      <c r="U35742" s="109"/>
      <c r="W35742" s="109"/>
      <c r="Y35742" s="109"/>
      <c r="AA35742" s="109"/>
      <c r="AC35742" s="109"/>
    </row>
    <row r="35743" spans="19:29" x14ac:dyDescent="0.25">
      <c r="S35743" s="108"/>
      <c r="U35743" s="108"/>
      <c r="W35743" s="108"/>
      <c r="Y35743" s="108"/>
      <c r="AA35743" s="108"/>
      <c r="AC35743" s="108"/>
    </row>
    <row r="35744" spans="19:29" x14ac:dyDescent="0.25">
      <c r="S35744" s="108"/>
      <c r="U35744" s="108"/>
      <c r="W35744" s="108"/>
      <c r="Y35744" s="108"/>
      <c r="AA35744" s="108"/>
      <c r="AC35744" s="108"/>
    </row>
    <row r="35745" spans="19:29" x14ac:dyDescent="0.25">
      <c r="S35745" s="109"/>
      <c r="U35745" s="109"/>
      <c r="W35745" s="109"/>
      <c r="Y35745" s="109"/>
      <c r="AA35745" s="109"/>
      <c r="AC35745" s="109"/>
    </row>
    <row r="35746" spans="19:29" x14ac:dyDescent="0.25">
      <c r="S35746" s="108"/>
      <c r="U35746" s="108"/>
      <c r="W35746" s="108"/>
      <c r="Y35746" s="108"/>
      <c r="AA35746" s="108"/>
      <c r="AC35746" s="108"/>
    </row>
    <row r="35747" spans="19:29" x14ac:dyDescent="0.25">
      <c r="S35747" s="109"/>
      <c r="U35747" s="109"/>
      <c r="W35747" s="109"/>
      <c r="Y35747" s="109"/>
      <c r="AA35747" s="109"/>
      <c r="AC35747" s="109"/>
    </row>
    <row r="35748" spans="19:29" x14ac:dyDescent="0.25">
      <c r="S35748" s="108"/>
      <c r="U35748" s="108"/>
      <c r="W35748" s="108"/>
      <c r="Y35748" s="108"/>
      <c r="AA35748" s="108"/>
      <c r="AC35748" s="108"/>
    </row>
    <row r="35749" spans="19:29" x14ac:dyDescent="0.25">
      <c r="S35749" s="108"/>
      <c r="U35749" s="108"/>
      <c r="W35749" s="108"/>
      <c r="Y35749" s="108"/>
      <c r="AA35749" s="108"/>
      <c r="AC35749" s="108"/>
    </row>
    <row r="35750" spans="19:29" x14ac:dyDescent="0.25">
      <c r="S35750" s="108"/>
      <c r="U35750" s="108"/>
      <c r="W35750" s="108"/>
      <c r="Y35750" s="108"/>
      <c r="AA35750" s="108"/>
      <c r="AC35750" s="108"/>
    </row>
    <row r="35751" spans="19:29" x14ac:dyDescent="0.25">
      <c r="S35751" s="110"/>
      <c r="U35751" s="110"/>
      <c r="W35751" s="110"/>
      <c r="Y35751" s="110"/>
      <c r="AA35751" s="110"/>
      <c r="AC35751" s="110"/>
    </row>
    <row r="35752" spans="19:29" x14ac:dyDescent="0.25">
      <c r="S35752" s="110"/>
      <c r="U35752" s="110"/>
      <c r="W35752" s="110"/>
      <c r="Y35752" s="110"/>
      <c r="AA35752" s="110"/>
      <c r="AC35752" s="110"/>
    </row>
    <row r="35753" spans="19:29" x14ac:dyDescent="0.25">
      <c r="S35753" s="110"/>
      <c r="U35753" s="110"/>
      <c r="W35753" s="110"/>
      <c r="Y35753" s="110"/>
      <c r="AA35753" s="110"/>
      <c r="AC35753" s="110"/>
    </row>
    <row r="35754" spans="19:29" x14ac:dyDescent="0.25">
      <c r="S35754" s="110"/>
      <c r="U35754" s="110"/>
      <c r="W35754" s="110"/>
      <c r="Y35754" s="110"/>
      <c r="AA35754" s="110"/>
      <c r="AC35754" s="110"/>
    </row>
    <row r="35755" spans="19:29" x14ac:dyDescent="0.25">
      <c r="S35755" s="111"/>
      <c r="U35755" s="111"/>
      <c r="W35755" s="111"/>
      <c r="Y35755" s="111"/>
      <c r="AA35755" s="111"/>
      <c r="AC35755" s="111"/>
    </row>
    <row r="35756" spans="19:29" x14ac:dyDescent="0.25">
      <c r="S35756" s="107"/>
      <c r="U35756" s="107"/>
      <c r="W35756" s="107"/>
      <c r="Y35756" s="107"/>
      <c r="AA35756" s="107"/>
      <c r="AC35756" s="107"/>
    </row>
    <row r="35757" spans="19:29" x14ac:dyDescent="0.25">
      <c r="S35757" s="108"/>
      <c r="U35757" s="108"/>
      <c r="W35757" s="108"/>
      <c r="Y35757" s="108"/>
      <c r="AA35757" s="108"/>
      <c r="AC35757" s="108"/>
    </row>
    <row r="35758" spans="19:29" x14ac:dyDescent="0.25">
      <c r="S35758" s="108"/>
      <c r="U35758" s="108"/>
      <c r="W35758" s="108"/>
      <c r="Y35758" s="108"/>
      <c r="AA35758" s="108"/>
      <c r="AC35758" s="108"/>
    </row>
    <row r="35759" spans="19:29" x14ac:dyDescent="0.25">
      <c r="S35759" s="109"/>
      <c r="U35759" s="109"/>
      <c r="W35759" s="109"/>
      <c r="Y35759" s="109"/>
      <c r="AA35759" s="109"/>
      <c r="AC35759" s="109"/>
    </row>
    <row r="35760" spans="19:29" x14ac:dyDescent="0.25">
      <c r="S35760" s="108"/>
      <c r="U35760" s="108"/>
      <c r="W35760" s="108"/>
      <c r="Y35760" s="108"/>
      <c r="AA35760" s="108"/>
      <c r="AC35760" s="108"/>
    </row>
    <row r="35761" spans="19:29" x14ac:dyDescent="0.25">
      <c r="S35761" s="108"/>
      <c r="U35761" s="108"/>
      <c r="W35761" s="108"/>
      <c r="Y35761" s="108"/>
      <c r="AA35761" s="108"/>
      <c r="AC35761" s="108"/>
    </row>
    <row r="35762" spans="19:29" x14ac:dyDescent="0.25">
      <c r="S35762" s="109"/>
      <c r="U35762" s="109"/>
      <c r="W35762" s="109"/>
      <c r="Y35762" s="109"/>
      <c r="AA35762" s="109"/>
      <c r="AC35762" s="109"/>
    </row>
    <row r="35763" spans="19:29" x14ac:dyDescent="0.25">
      <c r="S35763" s="108"/>
      <c r="U35763" s="108"/>
      <c r="W35763" s="108"/>
      <c r="Y35763" s="108"/>
      <c r="AA35763" s="108"/>
      <c r="AC35763" s="108"/>
    </row>
    <row r="35764" spans="19:29" x14ac:dyDescent="0.25">
      <c r="S35764" s="109"/>
      <c r="U35764" s="109"/>
      <c r="W35764" s="109"/>
      <c r="Y35764" s="109"/>
      <c r="AA35764" s="109"/>
      <c r="AC35764" s="109"/>
    </row>
    <row r="35765" spans="19:29" x14ac:dyDescent="0.25">
      <c r="S35765" s="108"/>
      <c r="U35765" s="108"/>
      <c r="W35765" s="108"/>
      <c r="Y35765" s="108"/>
      <c r="AA35765" s="108"/>
      <c r="AC35765" s="108"/>
    </row>
    <row r="35766" spans="19:29" x14ac:dyDescent="0.25">
      <c r="S35766" s="108"/>
      <c r="U35766" s="108"/>
      <c r="W35766" s="108"/>
      <c r="Y35766" s="108"/>
      <c r="AA35766" s="108"/>
      <c r="AC35766" s="108"/>
    </row>
    <row r="35767" spans="19:29" x14ac:dyDescent="0.25">
      <c r="S35767" s="108"/>
      <c r="U35767" s="108"/>
      <c r="W35767" s="108"/>
      <c r="Y35767" s="108"/>
      <c r="AA35767" s="108"/>
      <c r="AC35767" s="108"/>
    </row>
    <row r="35768" spans="19:29" x14ac:dyDescent="0.25">
      <c r="S35768" s="110"/>
      <c r="U35768" s="110"/>
      <c r="W35768" s="110"/>
      <c r="Y35768" s="110"/>
      <c r="AA35768" s="110"/>
      <c r="AC35768" s="110"/>
    </row>
    <row r="35769" spans="19:29" x14ac:dyDescent="0.25">
      <c r="S35769" s="110"/>
      <c r="U35769" s="110"/>
      <c r="W35769" s="110"/>
      <c r="Y35769" s="110"/>
      <c r="AA35769" s="110"/>
      <c r="AC35769" s="110"/>
    </row>
    <row r="35770" spans="19:29" x14ac:dyDescent="0.25">
      <c r="S35770" s="110"/>
      <c r="U35770" s="110"/>
      <c r="W35770" s="110"/>
      <c r="Y35770" s="110"/>
      <c r="AA35770" s="110"/>
      <c r="AC35770" s="110"/>
    </row>
    <row r="35771" spans="19:29" x14ac:dyDescent="0.25">
      <c r="S35771" s="110"/>
      <c r="U35771" s="110"/>
      <c r="W35771" s="110"/>
      <c r="Y35771" s="110"/>
      <c r="AA35771" s="110"/>
      <c r="AC35771" s="110"/>
    </row>
    <row r="35772" spans="19:29" x14ac:dyDescent="0.25">
      <c r="S35772" s="111"/>
      <c r="U35772" s="111"/>
      <c r="W35772" s="111"/>
      <c r="Y35772" s="111"/>
      <c r="AA35772" s="111"/>
      <c r="AC35772" s="111"/>
    </row>
    <row r="35773" spans="19:29" x14ac:dyDescent="0.25">
      <c r="S35773" s="107"/>
      <c r="U35773" s="107"/>
      <c r="W35773" s="107"/>
      <c r="Y35773" s="107"/>
      <c r="AA35773" s="107"/>
      <c r="AC35773" s="107"/>
    </row>
    <row r="35774" spans="19:29" x14ac:dyDescent="0.25">
      <c r="S35774" s="108"/>
      <c r="U35774" s="108"/>
      <c r="W35774" s="108"/>
      <c r="Y35774" s="108"/>
      <c r="AA35774" s="108"/>
      <c r="AC35774" s="108"/>
    </row>
    <row r="35775" spans="19:29" x14ac:dyDescent="0.25">
      <c r="S35775" s="108"/>
      <c r="U35775" s="108"/>
      <c r="W35775" s="108"/>
      <c r="Y35775" s="108"/>
      <c r="AA35775" s="108"/>
      <c r="AC35775" s="108"/>
    </row>
    <row r="35776" spans="19:29" x14ac:dyDescent="0.25">
      <c r="S35776" s="109"/>
      <c r="U35776" s="109"/>
      <c r="W35776" s="109"/>
      <c r="Y35776" s="109"/>
      <c r="AA35776" s="109"/>
      <c r="AC35776" s="109"/>
    </row>
    <row r="35777" spans="19:29" x14ac:dyDescent="0.25">
      <c r="S35777" s="108"/>
      <c r="U35777" s="108"/>
      <c r="W35777" s="108"/>
      <c r="Y35777" s="108"/>
      <c r="AA35777" s="108"/>
      <c r="AC35777" s="108"/>
    </row>
    <row r="35778" spans="19:29" x14ac:dyDescent="0.25">
      <c r="S35778" s="108"/>
      <c r="U35778" s="108"/>
      <c r="W35778" s="108"/>
      <c r="Y35778" s="108"/>
      <c r="AA35778" s="108"/>
      <c r="AC35778" s="108"/>
    </row>
    <row r="35779" spans="19:29" x14ac:dyDescent="0.25">
      <c r="S35779" s="109"/>
      <c r="U35779" s="109"/>
      <c r="W35779" s="109"/>
      <c r="Y35779" s="109"/>
      <c r="AA35779" s="109"/>
      <c r="AC35779" s="109"/>
    </row>
    <row r="35780" spans="19:29" x14ac:dyDescent="0.25">
      <c r="S35780" s="108"/>
      <c r="U35780" s="108"/>
      <c r="W35780" s="108"/>
      <c r="Y35780" s="108"/>
      <c r="AA35780" s="108"/>
      <c r="AC35780" s="108"/>
    </row>
    <row r="35781" spans="19:29" x14ac:dyDescent="0.25">
      <c r="S35781" s="109"/>
      <c r="U35781" s="109"/>
      <c r="W35781" s="109"/>
      <c r="Y35781" s="109"/>
      <c r="AA35781" s="109"/>
      <c r="AC35781" s="109"/>
    </row>
    <row r="35782" spans="19:29" x14ac:dyDescent="0.25">
      <c r="S35782" s="108"/>
      <c r="U35782" s="108"/>
      <c r="W35782" s="108"/>
      <c r="Y35782" s="108"/>
      <c r="AA35782" s="108"/>
      <c r="AC35782" s="108"/>
    </row>
    <row r="35783" spans="19:29" x14ac:dyDescent="0.25">
      <c r="S35783" s="108"/>
      <c r="U35783" s="108"/>
      <c r="W35783" s="108"/>
      <c r="Y35783" s="108"/>
      <c r="AA35783" s="108"/>
      <c r="AC35783" s="108"/>
    </row>
    <row r="35784" spans="19:29" x14ac:dyDescent="0.25">
      <c r="S35784" s="108"/>
      <c r="U35784" s="108"/>
      <c r="W35784" s="108"/>
      <c r="Y35784" s="108"/>
      <c r="AA35784" s="108"/>
      <c r="AC35784" s="108"/>
    </row>
    <row r="35785" spans="19:29" x14ac:dyDescent="0.25">
      <c r="S35785" s="110"/>
      <c r="U35785" s="110"/>
      <c r="W35785" s="110"/>
      <c r="Y35785" s="110"/>
      <c r="AA35785" s="110"/>
      <c r="AC35785" s="110"/>
    </row>
    <row r="35786" spans="19:29" x14ac:dyDescent="0.25">
      <c r="S35786" s="110"/>
      <c r="U35786" s="110"/>
      <c r="W35786" s="110"/>
      <c r="Y35786" s="110"/>
      <c r="AA35786" s="110"/>
      <c r="AC35786" s="110"/>
    </row>
    <row r="35787" spans="19:29" x14ac:dyDescent="0.25">
      <c r="S35787" s="110"/>
      <c r="U35787" s="110"/>
      <c r="W35787" s="110"/>
      <c r="Y35787" s="110"/>
      <c r="AA35787" s="110"/>
      <c r="AC35787" s="110"/>
    </row>
    <row r="35788" spans="19:29" x14ac:dyDescent="0.25">
      <c r="S35788" s="110"/>
      <c r="U35788" s="110"/>
      <c r="W35788" s="110"/>
      <c r="Y35788" s="110"/>
      <c r="AA35788" s="110"/>
      <c r="AC35788" s="110"/>
    </row>
    <row r="35789" spans="19:29" x14ac:dyDescent="0.25">
      <c r="S35789" s="111"/>
      <c r="U35789" s="111"/>
      <c r="W35789" s="111"/>
      <c r="Y35789" s="111"/>
      <c r="AA35789" s="111"/>
      <c r="AC35789" s="111"/>
    </row>
    <row r="35790" spans="19:29" x14ac:dyDescent="0.25">
      <c r="S35790" s="107"/>
      <c r="U35790" s="107"/>
      <c r="W35790" s="107"/>
      <c r="Y35790" s="107"/>
      <c r="AA35790" s="107"/>
      <c r="AC35790" s="107"/>
    </row>
    <row r="35791" spans="19:29" x14ac:dyDescent="0.25">
      <c r="S35791" s="108"/>
      <c r="U35791" s="108"/>
      <c r="W35791" s="108"/>
      <c r="Y35791" s="108"/>
      <c r="AA35791" s="108"/>
      <c r="AC35791" s="108"/>
    </row>
    <row r="35792" spans="19:29" x14ac:dyDescent="0.25">
      <c r="S35792" s="108"/>
      <c r="U35792" s="108"/>
      <c r="W35792" s="108"/>
      <c r="Y35792" s="108"/>
      <c r="AA35792" s="108"/>
      <c r="AC35792" s="108"/>
    </row>
    <row r="35793" spans="19:29" x14ac:dyDescent="0.25">
      <c r="S35793" s="109"/>
      <c r="U35793" s="109"/>
      <c r="W35793" s="109"/>
      <c r="Y35793" s="109"/>
      <c r="AA35793" s="109"/>
      <c r="AC35793" s="109"/>
    </row>
    <row r="35794" spans="19:29" x14ac:dyDescent="0.25">
      <c r="S35794" s="108"/>
      <c r="U35794" s="108"/>
      <c r="W35794" s="108"/>
      <c r="Y35794" s="108"/>
      <c r="AA35794" s="108"/>
      <c r="AC35794" s="108"/>
    </row>
    <row r="35795" spans="19:29" x14ac:dyDescent="0.25">
      <c r="S35795" s="108"/>
      <c r="U35795" s="108"/>
      <c r="W35795" s="108"/>
      <c r="Y35795" s="108"/>
      <c r="AA35795" s="108"/>
      <c r="AC35795" s="108"/>
    </row>
    <row r="35796" spans="19:29" x14ac:dyDescent="0.25">
      <c r="S35796" s="109"/>
      <c r="U35796" s="109"/>
      <c r="W35796" s="109"/>
      <c r="Y35796" s="109"/>
      <c r="AA35796" s="109"/>
      <c r="AC35796" s="109"/>
    </row>
    <row r="35797" spans="19:29" x14ac:dyDescent="0.25">
      <c r="S35797" s="108"/>
      <c r="U35797" s="108"/>
      <c r="W35797" s="108"/>
      <c r="Y35797" s="108"/>
      <c r="AA35797" s="108"/>
      <c r="AC35797" s="108"/>
    </row>
    <row r="35798" spans="19:29" x14ac:dyDescent="0.25">
      <c r="S35798" s="109"/>
      <c r="U35798" s="109"/>
      <c r="W35798" s="109"/>
      <c r="Y35798" s="109"/>
      <c r="AA35798" s="109"/>
      <c r="AC35798" s="109"/>
    </row>
    <row r="35799" spans="19:29" x14ac:dyDescent="0.25">
      <c r="S35799" s="108"/>
      <c r="U35799" s="108"/>
      <c r="W35799" s="108"/>
      <c r="Y35799" s="108"/>
      <c r="AA35799" s="108"/>
      <c r="AC35799" s="108"/>
    </row>
    <row r="35800" spans="19:29" x14ac:dyDescent="0.25">
      <c r="S35800" s="108"/>
      <c r="U35800" s="108"/>
      <c r="W35800" s="108"/>
      <c r="Y35800" s="108"/>
      <c r="AA35800" s="108"/>
      <c r="AC35800" s="108"/>
    </row>
    <row r="35801" spans="19:29" x14ac:dyDescent="0.25">
      <c r="S35801" s="108"/>
      <c r="U35801" s="108"/>
      <c r="W35801" s="108"/>
      <c r="Y35801" s="108"/>
      <c r="AA35801" s="108"/>
      <c r="AC35801" s="108"/>
    </row>
    <row r="35802" spans="19:29" x14ac:dyDescent="0.25">
      <c r="S35802" s="110"/>
      <c r="U35802" s="110"/>
      <c r="W35802" s="110"/>
      <c r="Y35802" s="110"/>
      <c r="AA35802" s="110"/>
      <c r="AC35802" s="110"/>
    </row>
    <row r="35803" spans="19:29" x14ac:dyDescent="0.25">
      <c r="S35803" s="110"/>
      <c r="U35803" s="110"/>
      <c r="W35803" s="110"/>
      <c r="Y35803" s="110"/>
      <c r="AA35803" s="110"/>
      <c r="AC35803" s="110"/>
    </row>
    <row r="35804" spans="19:29" x14ac:dyDescent="0.25">
      <c r="S35804" s="110"/>
      <c r="U35804" s="110"/>
      <c r="W35804" s="110"/>
      <c r="Y35804" s="110"/>
      <c r="AA35804" s="110"/>
      <c r="AC35804" s="110"/>
    </row>
    <row r="35805" spans="19:29" x14ac:dyDescent="0.25">
      <c r="S35805" s="110"/>
      <c r="U35805" s="110"/>
      <c r="W35805" s="110"/>
      <c r="Y35805" s="110"/>
      <c r="AA35805" s="110"/>
      <c r="AC35805" s="110"/>
    </row>
    <row r="35806" spans="19:29" x14ac:dyDescent="0.25">
      <c r="S35806" s="111"/>
      <c r="U35806" s="111"/>
      <c r="W35806" s="111"/>
      <c r="Y35806" s="111"/>
      <c r="AA35806" s="111"/>
      <c r="AC35806" s="111"/>
    </row>
    <row r="35807" spans="19:29" x14ac:dyDescent="0.25">
      <c r="S35807" s="107"/>
      <c r="U35807" s="107"/>
      <c r="W35807" s="107"/>
      <c r="Y35807" s="107"/>
      <c r="AA35807" s="107"/>
      <c r="AC35807" s="107"/>
    </row>
    <row r="35808" spans="19:29" x14ac:dyDescent="0.25">
      <c r="S35808" s="108"/>
      <c r="U35808" s="108"/>
      <c r="W35808" s="108"/>
      <c r="Y35808" s="108"/>
      <c r="AA35808" s="108"/>
      <c r="AC35808" s="108"/>
    </row>
    <row r="35809" spans="19:29" x14ac:dyDescent="0.25">
      <c r="S35809" s="108"/>
      <c r="U35809" s="108"/>
      <c r="W35809" s="108"/>
      <c r="Y35809" s="108"/>
      <c r="AA35809" s="108"/>
      <c r="AC35809" s="108"/>
    </row>
    <row r="35810" spans="19:29" x14ac:dyDescent="0.25">
      <c r="S35810" s="109"/>
      <c r="U35810" s="109"/>
      <c r="W35810" s="109"/>
      <c r="Y35810" s="109"/>
      <c r="AA35810" s="109"/>
      <c r="AC35810" s="109"/>
    </row>
    <row r="35811" spans="19:29" x14ac:dyDescent="0.25">
      <c r="S35811" s="108"/>
      <c r="U35811" s="108"/>
      <c r="W35811" s="108"/>
      <c r="Y35811" s="108"/>
      <c r="AA35811" s="108"/>
      <c r="AC35811" s="108"/>
    </row>
    <row r="35812" spans="19:29" x14ac:dyDescent="0.25">
      <c r="S35812" s="108"/>
      <c r="U35812" s="108"/>
      <c r="W35812" s="108"/>
      <c r="Y35812" s="108"/>
      <c r="AA35812" s="108"/>
      <c r="AC35812" s="108"/>
    </row>
    <row r="35813" spans="19:29" x14ac:dyDescent="0.25">
      <c r="S35813" s="109"/>
      <c r="U35813" s="109"/>
      <c r="W35813" s="109"/>
      <c r="Y35813" s="109"/>
      <c r="AA35813" s="109"/>
      <c r="AC35813" s="109"/>
    </row>
    <row r="35814" spans="19:29" x14ac:dyDescent="0.25">
      <c r="S35814" s="108"/>
      <c r="U35814" s="108"/>
      <c r="W35814" s="108"/>
      <c r="Y35814" s="108"/>
      <c r="AA35814" s="108"/>
      <c r="AC35814" s="108"/>
    </row>
    <row r="35815" spans="19:29" x14ac:dyDescent="0.25">
      <c r="S35815" s="109"/>
      <c r="U35815" s="109"/>
      <c r="W35815" s="109"/>
      <c r="Y35815" s="109"/>
      <c r="AA35815" s="109"/>
      <c r="AC35815" s="109"/>
    </row>
    <row r="35816" spans="19:29" x14ac:dyDescent="0.25">
      <c r="S35816" s="108"/>
      <c r="U35816" s="108"/>
      <c r="W35816" s="108"/>
      <c r="Y35816" s="108"/>
      <c r="AA35816" s="108"/>
      <c r="AC35816" s="108"/>
    </row>
    <row r="35817" spans="19:29" x14ac:dyDescent="0.25">
      <c r="S35817" s="108"/>
      <c r="U35817" s="108"/>
      <c r="W35817" s="108"/>
      <c r="Y35817" s="108"/>
      <c r="AA35817" s="108"/>
      <c r="AC35817" s="108"/>
    </row>
    <row r="35818" spans="19:29" x14ac:dyDescent="0.25">
      <c r="S35818" s="108"/>
      <c r="U35818" s="108"/>
      <c r="W35818" s="108"/>
      <c r="Y35818" s="108"/>
      <c r="AA35818" s="108"/>
      <c r="AC35818" s="108"/>
    </row>
    <row r="35819" spans="19:29" x14ac:dyDescent="0.25">
      <c r="S35819" s="110"/>
      <c r="U35819" s="110"/>
      <c r="W35819" s="110"/>
      <c r="Y35819" s="110"/>
      <c r="AA35819" s="110"/>
      <c r="AC35819" s="110"/>
    </row>
    <row r="35820" spans="19:29" x14ac:dyDescent="0.25">
      <c r="S35820" s="110"/>
      <c r="U35820" s="110"/>
      <c r="W35820" s="110"/>
      <c r="Y35820" s="110"/>
      <c r="AA35820" s="110"/>
      <c r="AC35820" s="110"/>
    </row>
    <row r="35821" spans="19:29" x14ac:dyDescent="0.25">
      <c r="S35821" s="110"/>
      <c r="U35821" s="110"/>
      <c r="W35821" s="110"/>
      <c r="Y35821" s="110"/>
      <c r="AA35821" s="110"/>
      <c r="AC35821" s="110"/>
    </row>
    <row r="35822" spans="19:29" x14ac:dyDescent="0.25">
      <c r="S35822" s="110"/>
      <c r="U35822" s="110"/>
      <c r="W35822" s="110"/>
      <c r="Y35822" s="110"/>
      <c r="AA35822" s="110"/>
      <c r="AC35822" s="110"/>
    </row>
    <row r="35823" spans="19:29" x14ac:dyDescent="0.25">
      <c r="S35823" s="111"/>
      <c r="U35823" s="111"/>
      <c r="W35823" s="111"/>
      <c r="Y35823" s="111"/>
      <c r="AA35823" s="111"/>
      <c r="AC35823" s="111"/>
    </row>
    <row r="35824" spans="19:29" x14ac:dyDescent="0.25">
      <c r="S35824" s="107"/>
      <c r="U35824" s="107"/>
      <c r="W35824" s="107"/>
      <c r="Y35824" s="107"/>
      <c r="AA35824" s="107"/>
      <c r="AC35824" s="107"/>
    </row>
    <row r="35825" spans="19:29" x14ac:dyDescent="0.25">
      <c r="S35825" s="108"/>
      <c r="U35825" s="108"/>
      <c r="W35825" s="108"/>
      <c r="Y35825" s="108"/>
      <c r="AA35825" s="108"/>
      <c r="AC35825" s="108"/>
    </row>
    <row r="35826" spans="19:29" x14ac:dyDescent="0.25">
      <c r="S35826" s="108"/>
      <c r="U35826" s="108"/>
      <c r="W35826" s="108"/>
      <c r="Y35826" s="108"/>
      <c r="AA35826" s="108"/>
      <c r="AC35826" s="108"/>
    </row>
    <row r="35827" spans="19:29" x14ac:dyDescent="0.25">
      <c r="S35827" s="109"/>
      <c r="U35827" s="109"/>
      <c r="W35827" s="109"/>
      <c r="Y35827" s="109"/>
      <c r="AA35827" s="109"/>
      <c r="AC35827" s="109"/>
    </row>
    <row r="35828" spans="19:29" x14ac:dyDescent="0.25">
      <c r="S35828" s="108"/>
      <c r="U35828" s="108"/>
      <c r="W35828" s="108"/>
      <c r="Y35828" s="108"/>
      <c r="AA35828" s="108"/>
      <c r="AC35828" s="108"/>
    </row>
    <row r="35829" spans="19:29" x14ac:dyDescent="0.25">
      <c r="S35829" s="108"/>
      <c r="U35829" s="108"/>
      <c r="W35829" s="108"/>
      <c r="Y35829" s="108"/>
      <c r="AA35829" s="108"/>
      <c r="AC35829" s="108"/>
    </row>
    <row r="35830" spans="19:29" x14ac:dyDescent="0.25">
      <c r="S35830" s="109"/>
      <c r="U35830" s="109"/>
      <c r="W35830" s="109"/>
      <c r="Y35830" s="109"/>
      <c r="AA35830" s="109"/>
      <c r="AC35830" s="109"/>
    </row>
    <row r="35831" spans="19:29" x14ac:dyDescent="0.25">
      <c r="S35831" s="108"/>
      <c r="U35831" s="108"/>
      <c r="W35831" s="108"/>
      <c r="Y35831" s="108"/>
      <c r="AA35831" s="108"/>
      <c r="AC35831" s="108"/>
    </row>
    <row r="35832" spans="19:29" x14ac:dyDescent="0.25">
      <c r="S35832" s="109"/>
      <c r="U35832" s="109"/>
      <c r="W35832" s="109"/>
      <c r="Y35832" s="109"/>
      <c r="AA35832" s="109"/>
      <c r="AC35832" s="109"/>
    </row>
    <row r="35833" spans="19:29" x14ac:dyDescent="0.25">
      <c r="S35833" s="108"/>
      <c r="U35833" s="108"/>
      <c r="W35833" s="108"/>
      <c r="Y35833" s="108"/>
      <c r="AA35833" s="108"/>
      <c r="AC35833" s="108"/>
    </row>
    <row r="35834" spans="19:29" x14ac:dyDescent="0.25">
      <c r="S35834" s="108"/>
      <c r="U35834" s="108"/>
      <c r="W35834" s="108"/>
      <c r="Y35834" s="108"/>
      <c r="AA35834" s="108"/>
      <c r="AC35834" s="108"/>
    </row>
    <row r="35835" spans="19:29" x14ac:dyDescent="0.25">
      <c r="S35835" s="108"/>
      <c r="U35835" s="108"/>
      <c r="W35835" s="108"/>
      <c r="Y35835" s="108"/>
      <c r="AA35835" s="108"/>
      <c r="AC35835" s="108"/>
    </row>
    <row r="35836" spans="19:29" x14ac:dyDescent="0.25">
      <c r="S35836" s="110"/>
      <c r="U35836" s="110"/>
      <c r="W35836" s="110"/>
      <c r="Y35836" s="110"/>
      <c r="AA35836" s="110"/>
      <c r="AC35836" s="110"/>
    </row>
    <row r="35837" spans="19:29" x14ac:dyDescent="0.25">
      <c r="S35837" s="110"/>
      <c r="U35837" s="110"/>
      <c r="W35837" s="110"/>
      <c r="Y35837" s="110"/>
      <c r="AA35837" s="110"/>
      <c r="AC35837" s="110"/>
    </row>
    <row r="35838" spans="19:29" x14ac:dyDescent="0.25">
      <c r="S35838" s="110"/>
      <c r="U35838" s="110"/>
      <c r="W35838" s="110"/>
      <c r="Y35838" s="110"/>
      <c r="AA35838" s="110"/>
      <c r="AC35838" s="110"/>
    </row>
    <row r="35839" spans="19:29" x14ac:dyDescent="0.25">
      <c r="S35839" s="110"/>
      <c r="U35839" s="110"/>
      <c r="W35839" s="110"/>
      <c r="Y35839" s="110"/>
      <c r="AA35839" s="110"/>
      <c r="AC35839" s="110"/>
    </row>
    <row r="35840" spans="19:29" x14ac:dyDescent="0.25">
      <c r="S35840" s="111"/>
      <c r="U35840" s="111"/>
      <c r="W35840" s="111"/>
      <c r="Y35840" s="111"/>
      <c r="AA35840" s="111"/>
      <c r="AC35840" s="111"/>
    </row>
    <row r="35841" spans="19:29" x14ac:dyDescent="0.25">
      <c r="S35841" s="107"/>
      <c r="U35841" s="107"/>
      <c r="W35841" s="107"/>
      <c r="Y35841" s="107"/>
      <c r="AA35841" s="107"/>
      <c r="AC35841" s="107"/>
    </row>
    <row r="35842" spans="19:29" x14ac:dyDescent="0.25">
      <c r="S35842" s="108"/>
      <c r="U35842" s="108"/>
      <c r="W35842" s="108"/>
      <c r="Y35842" s="108"/>
      <c r="AA35842" s="108"/>
      <c r="AC35842" s="108"/>
    </row>
    <row r="35843" spans="19:29" x14ac:dyDescent="0.25">
      <c r="S35843" s="108"/>
      <c r="U35843" s="108"/>
      <c r="W35843" s="108"/>
      <c r="Y35843" s="108"/>
      <c r="AA35843" s="108"/>
      <c r="AC35843" s="108"/>
    </row>
    <row r="35844" spans="19:29" x14ac:dyDescent="0.25">
      <c r="S35844" s="109"/>
      <c r="U35844" s="109"/>
      <c r="W35844" s="109"/>
      <c r="Y35844" s="109"/>
      <c r="AA35844" s="109"/>
      <c r="AC35844" s="109"/>
    </row>
    <row r="35845" spans="19:29" x14ac:dyDescent="0.25">
      <c r="S35845" s="108"/>
      <c r="U35845" s="108"/>
      <c r="W35845" s="108"/>
      <c r="Y35845" s="108"/>
      <c r="AA35845" s="108"/>
      <c r="AC35845" s="108"/>
    </row>
    <row r="35846" spans="19:29" x14ac:dyDescent="0.25">
      <c r="S35846" s="108"/>
      <c r="U35846" s="108"/>
      <c r="W35846" s="108"/>
      <c r="Y35846" s="108"/>
      <c r="AA35846" s="108"/>
      <c r="AC35846" s="108"/>
    </row>
    <row r="35847" spans="19:29" x14ac:dyDescent="0.25">
      <c r="S35847" s="109"/>
      <c r="U35847" s="109"/>
      <c r="W35847" s="109"/>
      <c r="Y35847" s="109"/>
      <c r="AA35847" s="109"/>
      <c r="AC35847" s="109"/>
    </row>
    <row r="35848" spans="19:29" x14ac:dyDescent="0.25">
      <c r="S35848" s="108"/>
      <c r="U35848" s="108"/>
      <c r="W35848" s="108"/>
      <c r="Y35848" s="108"/>
      <c r="AA35848" s="108"/>
      <c r="AC35848" s="108"/>
    </row>
    <row r="35849" spans="19:29" x14ac:dyDescent="0.25">
      <c r="S35849" s="109"/>
      <c r="U35849" s="109"/>
      <c r="W35849" s="109"/>
      <c r="Y35849" s="109"/>
      <c r="AA35849" s="109"/>
      <c r="AC35849" s="109"/>
    </row>
    <row r="35850" spans="19:29" x14ac:dyDescent="0.25">
      <c r="S35850" s="108"/>
      <c r="U35850" s="108"/>
      <c r="W35850" s="108"/>
      <c r="Y35850" s="108"/>
      <c r="AA35850" s="108"/>
      <c r="AC35850" s="108"/>
    </row>
    <row r="35851" spans="19:29" x14ac:dyDescent="0.25">
      <c r="S35851" s="108"/>
      <c r="U35851" s="108"/>
      <c r="W35851" s="108"/>
      <c r="Y35851" s="108"/>
      <c r="AA35851" s="108"/>
      <c r="AC35851" s="108"/>
    </row>
    <row r="35852" spans="19:29" x14ac:dyDescent="0.25">
      <c r="S35852" s="108"/>
      <c r="U35852" s="108"/>
      <c r="W35852" s="108"/>
      <c r="Y35852" s="108"/>
      <c r="AA35852" s="108"/>
      <c r="AC35852" s="108"/>
    </row>
    <row r="35853" spans="19:29" x14ac:dyDescent="0.25">
      <c r="S35853" s="110"/>
      <c r="U35853" s="110"/>
      <c r="W35853" s="110"/>
      <c r="Y35853" s="110"/>
      <c r="AA35853" s="110"/>
      <c r="AC35853" s="110"/>
    </row>
    <row r="35854" spans="19:29" x14ac:dyDescent="0.25">
      <c r="S35854" s="110"/>
      <c r="U35854" s="110"/>
      <c r="W35854" s="110"/>
      <c r="Y35854" s="110"/>
      <c r="AA35854" s="110"/>
      <c r="AC35854" s="110"/>
    </row>
    <row r="35855" spans="19:29" x14ac:dyDescent="0.25">
      <c r="S35855" s="110"/>
      <c r="U35855" s="110"/>
      <c r="W35855" s="110"/>
      <c r="Y35855" s="110"/>
      <c r="AA35855" s="110"/>
      <c r="AC35855" s="110"/>
    </row>
    <row r="35856" spans="19:29" x14ac:dyDescent="0.25">
      <c r="S35856" s="110"/>
      <c r="U35856" s="110"/>
      <c r="W35856" s="110"/>
      <c r="Y35856" s="110"/>
      <c r="AA35856" s="110"/>
      <c r="AC35856" s="110"/>
    </row>
    <row r="35857" spans="19:29" x14ac:dyDescent="0.25">
      <c r="S35857" s="111"/>
      <c r="U35857" s="111"/>
      <c r="W35857" s="111"/>
      <c r="Y35857" s="111"/>
      <c r="AA35857" s="111"/>
      <c r="AC35857" s="111"/>
    </row>
    <row r="35858" spans="19:29" x14ac:dyDescent="0.25">
      <c r="S35858" s="107"/>
      <c r="U35858" s="107"/>
      <c r="W35858" s="107"/>
      <c r="Y35858" s="107"/>
      <c r="AA35858" s="107"/>
      <c r="AC35858" s="107"/>
    </row>
    <row r="35859" spans="19:29" x14ac:dyDescent="0.25">
      <c r="S35859" s="108"/>
      <c r="U35859" s="108"/>
      <c r="W35859" s="108"/>
      <c r="Y35859" s="108"/>
      <c r="AA35859" s="108"/>
      <c r="AC35859" s="108"/>
    </row>
    <row r="35860" spans="19:29" x14ac:dyDescent="0.25">
      <c r="S35860" s="108"/>
      <c r="U35860" s="108"/>
      <c r="W35860" s="108"/>
      <c r="Y35860" s="108"/>
      <c r="AA35860" s="108"/>
      <c r="AC35860" s="108"/>
    </row>
    <row r="35861" spans="19:29" x14ac:dyDescent="0.25">
      <c r="S35861" s="109"/>
      <c r="U35861" s="109"/>
      <c r="W35861" s="109"/>
      <c r="Y35861" s="109"/>
      <c r="AA35861" s="109"/>
      <c r="AC35861" s="109"/>
    </row>
    <row r="35862" spans="19:29" x14ac:dyDescent="0.25">
      <c r="S35862" s="108"/>
      <c r="U35862" s="108"/>
      <c r="W35862" s="108"/>
      <c r="Y35862" s="108"/>
      <c r="AA35862" s="108"/>
      <c r="AC35862" s="108"/>
    </row>
    <row r="35863" spans="19:29" x14ac:dyDescent="0.25">
      <c r="S35863" s="108"/>
      <c r="U35863" s="108"/>
      <c r="W35863" s="108"/>
      <c r="Y35863" s="108"/>
      <c r="AA35863" s="108"/>
      <c r="AC35863" s="108"/>
    </row>
    <row r="35864" spans="19:29" x14ac:dyDescent="0.25">
      <c r="S35864" s="109"/>
      <c r="U35864" s="109"/>
      <c r="W35864" s="109"/>
      <c r="Y35864" s="109"/>
      <c r="AA35864" s="109"/>
      <c r="AC35864" s="109"/>
    </row>
    <row r="35865" spans="19:29" x14ac:dyDescent="0.25">
      <c r="S35865" s="108"/>
      <c r="U35865" s="108"/>
      <c r="W35865" s="108"/>
      <c r="Y35865" s="108"/>
      <c r="AA35865" s="108"/>
      <c r="AC35865" s="108"/>
    </row>
    <row r="35866" spans="19:29" x14ac:dyDescent="0.25">
      <c r="S35866" s="109"/>
      <c r="U35866" s="109"/>
      <c r="W35866" s="109"/>
      <c r="Y35866" s="109"/>
      <c r="AA35866" s="109"/>
      <c r="AC35866" s="109"/>
    </row>
    <row r="35867" spans="19:29" x14ac:dyDescent="0.25">
      <c r="S35867" s="108"/>
      <c r="U35867" s="108"/>
      <c r="W35867" s="108"/>
      <c r="Y35867" s="108"/>
      <c r="AA35867" s="108"/>
      <c r="AC35867" s="108"/>
    </row>
    <row r="35868" spans="19:29" x14ac:dyDescent="0.25">
      <c r="S35868" s="108"/>
      <c r="U35868" s="108"/>
      <c r="W35868" s="108"/>
      <c r="Y35868" s="108"/>
      <c r="AA35868" s="108"/>
      <c r="AC35868" s="108"/>
    </row>
    <row r="35869" spans="19:29" x14ac:dyDescent="0.25">
      <c r="S35869" s="108"/>
      <c r="U35869" s="108"/>
      <c r="W35869" s="108"/>
      <c r="Y35869" s="108"/>
      <c r="AA35869" s="108"/>
      <c r="AC35869" s="108"/>
    </row>
    <row r="35870" spans="19:29" x14ac:dyDescent="0.25">
      <c r="S35870" s="110"/>
      <c r="U35870" s="110"/>
      <c r="W35870" s="110"/>
      <c r="Y35870" s="110"/>
      <c r="AA35870" s="110"/>
      <c r="AC35870" s="110"/>
    </row>
    <row r="35871" spans="19:29" x14ac:dyDescent="0.25">
      <c r="S35871" s="110"/>
      <c r="U35871" s="110"/>
      <c r="W35871" s="110"/>
      <c r="Y35871" s="110"/>
      <c r="AA35871" s="110"/>
      <c r="AC35871" s="110"/>
    </row>
    <row r="35872" spans="19:29" x14ac:dyDescent="0.25">
      <c r="S35872" s="110"/>
      <c r="U35872" s="110"/>
      <c r="W35872" s="110"/>
      <c r="Y35872" s="110"/>
      <c r="AA35872" s="110"/>
      <c r="AC35872" s="110"/>
    </row>
    <row r="35873" spans="19:29" x14ac:dyDescent="0.25">
      <c r="S35873" s="110"/>
      <c r="U35873" s="110"/>
      <c r="W35873" s="110"/>
      <c r="Y35873" s="110"/>
      <c r="AA35873" s="110"/>
      <c r="AC35873" s="110"/>
    </row>
    <row r="35874" spans="19:29" x14ac:dyDescent="0.25">
      <c r="S35874" s="111"/>
      <c r="U35874" s="111"/>
      <c r="W35874" s="111"/>
      <c r="Y35874" s="111"/>
      <c r="AA35874" s="111"/>
      <c r="AC35874" s="111"/>
    </row>
    <row r="35875" spans="19:29" x14ac:dyDescent="0.25">
      <c r="S35875" s="107"/>
      <c r="U35875" s="107"/>
      <c r="W35875" s="107"/>
      <c r="Y35875" s="107"/>
      <c r="AA35875" s="107"/>
      <c r="AC35875" s="107"/>
    </row>
    <row r="35876" spans="19:29" x14ac:dyDescent="0.25">
      <c r="S35876" s="108"/>
      <c r="U35876" s="108"/>
      <c r="W35876" s="108"/>
      <c r="Y35876" s="108"/>
      <c r="AA35876" s="108"/>
      <c r="AC35876" s="108"/>
    </row>
    <row r="35877" spans="19:29" x14ac:dyDescent="0.25">
      <c r="S35877" s="108"/>
      <c r="U35877" s="108"/>
      <c r="W35877" s="108"/>
      <c r="Y35877" s="108"/>
      <c r="AA35877" s="108"/>
      <c r="AC35877" s="108"/>
    </row>
    <row r="35878" spans="19:29" x14ac:dyDescent="0.25">
      <c r="S35878" s="109"/>
      <c r="U35878" s="109"/>
      <c r="W35878" s="109"/>
      <c r="Y35878" s="109"/>
      <c r="AA35878" s="109"/>
      <c r="AC35878" s="109"/>
    </row>
    <row r="35879" spans="19:29" x14ac:dyDescent="0.25">
      <c r="S35879" s="108"/>
      <c r="U35879" s="108"/>
      <c r="W35879" s="108"/>
      <c r="Y35879" s="108"/>
      <c r="AA35879" s="108"/>
      <c r="AC35879" s="108"/>
    </row>
    <row r="35880" spans="19:29" x14ac:dyDescent="0.25">
      <c r="S35880" s="108"/>
      <c r="U35880" s="108"/>
      <c r="W35880" s="108"/>
      <c r="Y35880" s="108"/>
      <c r="AA35880" s="108"/>
      <c r="AC35880" s="108"/>
    </row>
    <row r="35881" spans="19:29" x14ac:dyDescent="0.25">
      <c r="S35881" s="109"/>
      <c r="U35881" s="109"/>
      <c r="W35881" s="109"/>
      <c r="Y35881" s="109"/>
      <c r="AA35881" s="109"/>
      <c r="AC35881" s="109"/>
    </row>
    <row r="35882" spans="19:29" x14ac:dyDescent="0.25">
      <c r="S35882" s="108"/>
      <c r="U35882" s="108"/>
      <c r="W35882" s="108"/>
      <c r="Y35882" s="108"/>
      <c r="AA35882" s="108"/>
      <c r="AC35882" s="108"/>
    </row>
    <row r="35883" spans="19:29" x14ac:dyDescent="0.25">
      <c r="S35883" s="109"/>
      <c r="U35883" s="109"/>
      <c r="W35883" s="109"/>
      <c r="Y35883" s="109"/>
      <c r="AA35883" s="109"/>
      <c r="AC35883" s="109"/>
    </row>
    <row r="35884" spans="19:29" x14ac:dyDescent="0.25">
      <c r="S35884" s="108"/>
      <c r="U35884" s="108"/>
      <c r="W35884" s="108"/>
      <c r="Y35884" s="108"/>
      <c r="AA35884" s="108"/>
      <c r="AC35884" s="108"/>
    </row>
    <row r="35885" spans="19:29" x14ac:dyDescent="0.25">
      <c r="S35885" s="108"/>
      <c r="U35885" s="108"/>
      <c r="W35885" s="108"/>
      <c r="Y35885" s="108"/>
      <c r="AA35885" s="108"/>
      <c r="AC35885" s="108"/>
    </row>
    <row r="35886" spans="19:29" x14ac:dyDescent="0.25">
      <c r="S35886" s="108"/>
      <c r="U35886" s="108"/>
      <c r="W35886" s="108"/>
      <c r="Y35886" s="108"/>
      <c r="AA35886" s="108"/>
      <c r="AC35886" s="108"/>
    </row>
    <row r="35887" spans="19:29" x14ac:dyDescent="0.25">
      <c r="S35887" s="110"/>
      <c r="U35887" s="110"/>
      <c r="W35887" s="110"/>
      <c r="Y35887" s="110"/>
      <c r="AA35887" s="110"/>
      <c r="AC35887" s="110"/>
    </row>
    <row r="35888" spans="19:29" x14ac:dyDescent="0.25">
      <c r="S35888" s="110"/>
      <c r="U35888" s="110"/>
      <c r="W35888" s="110"/>
      <c r="Y35888" s="110"/>
      <c r="AA35888" s="110"/>
      <c r="AC35888" s="110"/>
    </row>
    <row r="35889" spans="19:29" x14ac:dyDescent="0.25">
      <c r="S35889" s="110"/>
      <c r="U35889" s="110"/>
      <c r="W35889" s="110"/>
      <c r="Y35889" s="110"/>
      <c r="AA35889" s="110"/>
      <c r="AC35889" s="110"/>
    </row>
    <row r="35890" spans="19:29" x14ac:dyDescent="0.25">
      <c r="S35890" s="110"/>
      <c r="U35890" s="110"/>
      <c r="W35890" s="110"/>
      <c r="Y35890" s="110"/>
      <c r="AA35890" s="110"/>
      <c r="AC35890" s="110"/>
    </row>
    <row r="35891" spans="19:29" x14ac:dyDescent="0.25">
      <c r="S35891" s="111"/>
      <c r="U35891" s="111"/>
      <c r="W35891" s="111"/>
      <c r="Y35891" s="111"/>
      <c r="AA35891" s="111"/>
      <c r="AC35891" s="111"/>
    </row>
    <row r="35892" spans="19:29" x14ac:dyDescent="0.25">
      <c r="S35892" s="107"/>
      <c r="U35892" s="107"/>
      <c r="W35892" s="107"/>
      <c r="Y35892" s="107"/>
      <c r="AA35892" s="107"/>
      <c r="AC35892" s="107"/>
    </row>
    <row r="35893" spans="19:29" x14ac:dyDescent="0.25">
      <c r="S35893" s="108"/>
      <c r="U35893" s="108"/>
      <c r="W35893" s="108"/>
      <c r="Y35893" s="108"/>
      <c r="AA35893" s="108"/>
      <c r="AC35893" s="108"/>
    </row>
    <row r="35894" spans="19:29" x14ac:dyDescent="0.25">
      <c r="S35894" s="108"/>
      <c r="U35894" s="108"/>
      <c r="W35894" s="108"/>
      <c r="Y35894" s="108"/>
      <c r="AA35894" s="108"/>
      <c r="AC35894" s="108"/>
    </row>
    <row r="35895" spans="19:29" x14ac:dyDescent="0.25">
      <c r="S35895" s="109"/>
      <c r="U35895" s="109"/>
      <c r="W35895" s="109"/>
      <c r="Y35895" s="109"/>
      <c r="AA35895" s="109"/>
      <c r="AC35895" s="109"/>
    </row>
    <row r="35896" spans="19:29" x14ac:dyDescent="0.25">
      <c r="S35896" s="108"/>
      <c r="U35896" s="108"/>
      <c r="W35896" s="108"/>
      <c r="Y35896" s="108"/>
      <c r="AA35896" s="108"/>
      <c r="AC35896" s="108"/>
    </row>
    <row r="35897" spans="19:29" x14ac:dyDescent="0.25">
      <c r="S35897" s="108"/>
      <c r="U35897" s="108"/>
      <c r="W35897" s="108"/>
      <c r="Y35897" s="108"/>
      <c r="AA35897" s="108"/>
      <c r="AC35897" s="108"/>
    </row>
    <row r="35898" spans="19:29" x14ac:dyDescent="0.25">
      <c r="S35898" s="109"/>
      <c r="U35898" s="109"/>
      <c r="W35898" s="109"/>
      <c r="Y35898" s="109"/>
      <c r="AA35898" s="109"/>
      <c r="AC35898" s="109"/>
    </row>
    <row r="35899" spans="19:29" x14ac:dyDescent="0.25">
      <c r="S35899" s="108"/>
      <c r="U35899" s="108"/>
      <c r="W35899" s="108"/>
      <c r="Y35899" s="108"/>
      <c r="AA35899" s="108"/>
      <c r="AC35899" s="108"/>
    </row>
    <row r="35900" spans="19:29" x14ac:dyDescent="0.25">
      <c r="S35900" s="109"/>
      <c r="U35900" s="109"/>
      <c r="W35900" s="109"/>
      <c r="Y35900" s="109"/>
      <c r="AA35900" s="109"/>
      <c r="AC35900" s="109"/>
    </row>
    <row r="35901" spans="19:29" x14ac:dyDescent="0.25">
      <c r="S35901" s="108"/>
      <c r="U35901" s="108"/>
      <c r="W35901" s="108"/>
      <c r="Y35901" s="108"/>
      <c r="AA35901" s="108"/>
      <c r="AC35901" s="108"/>
    </row>
    <row r="35902" spans="19:29" x14ac:dyDescent="0.25">
      <c r="S35902" s="108"/>
      <c r="U35902" s="108"/>
      <c r="W35902" s="108"/>
      <c r="Y35902" s="108"/>
      <c r="AA35902" s="108"/>
      <c r="AC35902" s="108"/>
    </row>
    <row r="35903" spans="19:29" x14ac:dyDescent="0.25">
      <c r="S35903" s="108"/>
      <c r="U35903" s="108"/>
      <c r="W35903" s="108"/>
      <c r="Y35903" s="108"/>
      <c r="AA35903" s="108"/>
      <c r="AC35903" s="108"/>
    </row>
    <row r="35904" spans="19:29" x14ac:dyDescent="0.25">
      <c r="S35904" s="110"/>
      <c r="U35904" s="110"/>
      <c r="W35904" s="110"/>
      <c r="Y35904" s="110"/>
      <c r="AA35904" s="110"/>
      <c r="AC35904" s="110"/>
    </row>
    <row r="35905" spans="19:29" x14ac:dyDescent="0.25">
      <c r="S35905" s="110"/>
      <c r="U35905" s="110"/>
      <c r="W35905" s="110"/>
      <c r="Y35905" s="110"/>
      <c r="AA35905" s="110"/>
      <c r="AC35905" s="110"/>
    </row>
    <row r="35906" spans="19:29" x14ac:dyDescent="0.25">
      <c r="S35906" s="110"/>
      <c r="U35906" s="110"/>
      <c r="W35906" s="110"/>
      <c r="Y35906" s="110"/>
      <c r="AA35906" s="110"/>
      <c r="AC35906" s="110"/>
    </row>
    <row r="35907" spans="19:29" x14ac:dyDescent="0.25">
      <c r="S35907" s="110"/>
      <c r="U35907" s="110"/>
      <c r="W35907" s="110"/>
      <c r="Y35907" s="110"/>
      <c r="AA35907" s="110"/>
      <c r="AC35907" s="110"/>
    </row>
    <row r="35908" spans="19:29" x14ac:dyDescent="0.25">
      <c r="S35908" s="111"/>
      <c r="U35908" s="111"/>
      <c r="W35908" s="111"/>
      <c r="Y35908" s="111"/>
      <c r="AA35908" s="111"/>
      <c r="AC35908" s="111"/>
    </row>
    <row r="35909" spans="19:29" x14ac:dyDescent="0.25">
      <c r="S35909" s="107"/>
      <c r="U35909" s="107"/>
      <c r="W35909" s="107"/>
      <c r="Y35909" s="107"/>
      <c r="AA35909" s="107"/>
      <c r="AC35909" s="107"/>
    </row>
    <row r="35910" spans="19:29" x14ac:dyDescent="0.25">
      <c r="S35910" s="108"/>
      <c r="U35910" s="108"/>
      <c r="W35910" s="108"/>
      <c r="Y35910" s="108"/>
      <c r="AA35910" s="108"/>
      <c r="AC35910" s="108"/>
    </row>
    <row r="35911" spans="19:29" x14ac:dyDescent="0.25">
      <c r="S35911" s="108"/>
      <c r="U35911" s="108"/>
      <c r="W35911" s="108"/>
      <c r="Y35911" s="108"/>
      <c r="AA35911" s="108"/>
      <c r="AC35911" s="108"/>
    </row>
    <row r="35912" spans="19:29" x14ac:dyDescent="0.25">
      <c r="S35912" s="109"/>
      <c r="U35912" s="109"/>
      <c r="W35912" s="109"/>
      <c r="Y35912" s="109"/>
      <c r="AA35912" s="109"/>
      <c r="AC35912" s="109"/>
    </row>
    <row r="35913" spans="19:29" x14ac:dyDescent="0.25">
      <c r="S35913" s="108"/>
      <c r="U35913" s="108"/>
      <c r="W35913" s="108"/>
      <c r="Y35913" s="108"/>
      <c r="AA35913" s="108"/>
      <c r="AC35913" s="108"/>
    </row>
    <row r="35914" spans="19:29" x14ac:dyDescent="0.25">
      <c r="S35914" s="108"/>
      <c r="U35914" s="108"/>
      <c r="W35914" s="108"/>
      <c r="Y35914" s="108"/>
      <c r="AA35914" s="108"/>
      <c r="AC35914" s="108"/>
    </row>
    <row r="35915" spans="19:29" x14ac:dyDescent="0.25">
      <c r="S35915" s="109"/>
      <c r="U35915" s="109"/>
      <c r="W35915" s="109"/>
      <c r="Y35915" s="109"/>
      <c r="AA35915" s="109"/>
      <c r="AC35915" s="109"/>
    </row>
    <row r="35916" spans="19:29" x14ac:dyDescent="0.25">
      <c r="S35916" s="108"/>
      <c r="U35916" s="108"/>
      <c r="W35916" s="108"/>
      <c r="Y35916" s="108"/>
      <c r="AA35916" s="108"/>
      <c r="AC35916" s="108"/>
    </row>
    <row r="35917" spans="19:29" x14ac:dyDescent="0.25">
      <c r="S35917" s="109"/>
      <c r="U35917" s="109"/>
      <c r="W35917" s="109"/>
      <c r="Y35917" s="109"/>
      <c r="AA35917" s="109"/>
      <c r="AC35917" s="109"/>
    </row>
    <row r="35918" spans="19:29" x14ac:dyDescent="0.25">
      <c r="S35918" s="108"/>
      <c r="U35918" s="108"/>
      <c r="W35918" s="108"/>
      <c r="Y35918" s="108"/>
      <c r="AA35918" s="108"/>
      <c r="AC35918" s="108"/>
    </row>
    <row r="35919" spans="19:29" x14ac:dyDescent="0.25">
      <c r="S35919" s="108"/>
      <c r="U35919" s="108"/>
      <c r="W35919" s="108"/>
      <c r="Y35919" s="108"/>
      <c r="AA35919" s="108"/>
      <c r="AC35919" s="108"/>
    </row>
    <row r="35920" spans="19:29" x14ac:dyDescent="0.25">
      <c r="S35920" s="108"/>
      <c r="U35920" s="108"/>
      <c r="W35920" s="108"/>
      <c r="Y35920" s="108"/>
      <c r="AA35920" s="108"/>
      <c r="AC35920" s="108"/>
    </row>
    <row r="35921" spans="19:29" x14ac:dyDescent="0.25">
      <c r="S35921" s="110"/>
      <c r="U35921" s="110"/>
      <c r="W35921" s="110"/>
      <c r="Y35921" s="110"/>
      <c r="AA35921" s="110"/>
      <c r="AC35921" s="110"/>
    </row>
    <row r="35922" spans="19:29" x14ac:dyDescent="0.25">
      <c r="S35922" s="110"/>
      <c r="U35922" s="110"/>
      <c r="W35922" s="110"/>
      <c r="Y35922" s="110"/>
      <c r="AA35922" s="110"/>
      <c r="AC35922" s="110"/>
    </row>
    <row r="35923" spans="19:29" x14ac:dyDescent="0.25">
      <c r="S35923" s="110"/>
      <c r="U35923" s="110"/>
      <c r="W35923" s="110"/>
      <c r="Y35923" s="110"/>
      <c r="AA35923" s="110"/>
      <c r="AC35923" s="110"/>
    </row>
    <row r="35924" spans="19:29" x14ac:dyDescent="0.25">
      <c r="S35924" s="110"/>
      <c r="U35924" s="110"/>
      <c r="W35924" s="110"/>
      <c r="Y35924" s="110"/>
      <c r="AA35924" s="110"/>
      <c r="AC35924" s="110"/>
    </row>
    <row r="35925" spans="19:29" x14ac:dyDescent="0.25">
      <c r="S35925" s="111"/>
      <c r="U35925" s="111"/>
      <c r="W35925" s="111"/>
      <c r="Y35925" s="111"/>
      <c r="AA35925" s="111"/>
      <c r="AC35925" s="111"/>
    </row>
    <row r="35926" spans="19:29" x14ac:dyDescent="0.25">
      <c r="S35926" s="107"/>
      <c r="U35926" s="107"/>
      <c r="W35926" s="107"/>
      <c r="Y35926" s="107"/>
      <c r="AA35926" s="107"/>
      <c r="AC35926" s="107"/>
    </row>
    <row r="35927" spans="19:29" x14ac:dyDescent="0.25">
      <c r="S35927" s="108"/>
      <c r="U35927" s="108"/>
      <c r="W35927" s="108"/>
      <c r="Y35927" s="108"/>
      <c r="AA35927" s="108"/>
      <c r="AC35927" s="108"/>
    </row>
    <row r="35928" spans="19:29" x14ac:dyDescent="0.25">
      <c r="S35928" s="108"/>
      <c r="U35928" s="108"/>
      <c r="W35928" s="108"/>
      <c r="Y35928" s="108"/>
      <c r="AA35928" s="108"/>
      <c r="AC35928" s="108"/>
    </row>
    <row r="35929" spans="19:29" x14ac:dyDescent="0.25">
      <c r="S35929" s="109"/>
      <c r="U35929" s="109"/>
      <c r="W35929" s="109"/>
      <c r="Y35929" s="109"/>
      <c r="AA35929" s="109"/>
      <c r="AC35929" s="109"/>
    </row>
    <row r="35930" spans="19:29" x14ac:dyDescent="0.25">
      <c r="S35930" s="108"/>
      <c r="U35930" s="108"/>
      <c r="W35930" s="108"/>
      <c r="Y35930" s="108"/>
      <c r="AA35930" s="108"/>
      <c r="AC35930" s="108"/>
    </row>
    <row r="35931" spans="19:29" x14ac:dyDescent="0.25">
      <c r="S35931" s="108"/>
      <c r="U35931" s="108"/>
      <c r="W35931" s="108"/>
      <c r="Y35931" s="108"/>
      <c r="AA35931" s="108"/>
      <c r="AC35931" s="108"/>
    </row>
    <row r="35932" spans="19:29" x14ac:dyDescent="0.25">
      <c r="S35932" s="109"/>
      <c r="U35932" s="109"/>
      <c r="W35932" s="109"/>
      <c r="Y35932" s="109"/>
      <c r="AA35932" s="109"/>
      <c r="AC35932" s="109"/>
    </row>
    <row r="35933" spans="19:29" x14ac:dyDescent="0.25">
      <c r="S35933" s="108"/>
      <c r="U35933" s="108"/>
      <c r="W35933" s="108"/>
      <c r="Y35933" s="108"/>
      <c r="AA35933" s="108"/>
      <c r="AC35933" s="108"/>
    </row>
    <row r="35934" spans="19:29" x14ac:dyDescent="0.25">
      <c r="S35934" s="109"/>
      <c r="U35934" s="109"/>
      <c r="W35934" s="109"/>
      <c r="Y35934" s="109"/>
      <c r="AA35934" s="109"/>
      <c r="AC35934" s="109"/>
    </row>
    <row r="35935" spans="19:29" x14ac:dyDescent="0.25">
      <c r="S35935" s="108"/>
      <c r="U35935" s="108"/>
      <c r="W35935" s="108"/>
      <c r="Y35935" s="108"/>
      <c r="AA35935" s="108"/>
      <c r="AC35935" s="108"/>
    </row>
    <row r="35936" spans="19:29" x14ac:dyDescent="0.25">
      <c r="S35936" s="108"/>
      <c r="U35936" s="108"/>
      <c r="W35936" s="108"/>
      <c r="Y35936" s="108"/>
      <c r="AA35936" s="108"/>
      <c r="AC35936" s="108"/>
    </row>
    <row r="35937" spans="19:29" x14ac:dyDescent="0.25">
      <c r="S35937" s="108"/>
      <c r="U35937" s="108"/>
      <c r="W35937" s="108"/>
      <c r="Y35937" s="108"/>
      <c r="AA35937" s="108"/>
      <c r="AC35937" s="108"/>
    </row>
    <row r="35938" spans="19:29" x14ac:dyDescent="0.25">
      <c r="S35938" s="110"/>
      <c r="U35938" s="110"/>
      <c r="W35938" s="110"/>
      <c r="Y35938" s="110"/>
      <c r="AA35938" s="110"/>
      <c r="AC35938" s="110"/>
    </row>
    <row r="35939" spans="19:29" x14ac:dyDescent="0.25">
      <c r="S35939" s="110"/>
      <c r="U35939" s="110"/>
      <c r="W35939" s="110"/>
      <c r="Y35939" s="110"/>
      <c r="AA35939" s="110"/>
      <c r="AC35939" s="110"/>
    </row>
    <row r="35940" spans="19:29" x14ac:dyDescent="0.25">
      <c r="S35940" s="110"/>
      <c r="U35940" s="110"/>
      <c r="W35940" s="110"/>
      <c r="Y35940" s="110"/>
      <c r="AA35940" s="110"/>
      <c r="AC35940" s="110"/>
    </row>
    <row r="35941" spans="19:29" x14ac:dyDescent="0.25">
      <c r="S35941" s="110"/>
      <c r="U35941" s="110"/>
      <c r="W35941" s="110"/>
      <c r="Y35941" s="110"/>
      <c r="AA35941" s="110"/>
      <c r="AC35941" s="110"/>
    </row>
    <row r="35942" spans="19:29" x14ac:dyDescent="0.25">
      <c r="S35942" s="111"/>
      <c r="U35942" s="111"/>
      <c r="W35942" s="111"/>
      <c r="Y35942" s="111"/>
      <c r="AA35942" s="111"/>
      <c r="AC35942" s="111"/>
    </row>
    <row r="35943" spans="19:29" x14ac:dyDescent="0.25">
      <c r="S35943" s="107"/>
      <c r="U35943" s="107"/>
      <c r="W35943" s="107"/>
      <c r="Y35943" s="107"/>
      <c r="AA35943" s="107"/>
      <c r="AC35943" s="107"/>
    </row>
    <row r="35944" spans="19:29" x14ac:dyDescent="0.25">
      <c r="S35944" s="108"/>
      <c r="U35944" s="108"/>
      <c r="W35944" s="108"/>
      <c r="Y35944" s="108"/>
      <c r="AA35944" s="108"/>
      <c r="AC35944" s="108"/>
    </row>
    <row r="35945" spans="19:29" x14ac:dyDescent="0.25">
      <c r="S35945" s="108"/>
      <c r="U35945" s="108"/>
      <c r="W35945" s="108"/>
      <c r="Y35945" s="108"/>
      <c r="AA35945" s="108"/>
      <c r="AC35945" s="108"/>
    </row>
    <row r="35946" spans="19:29" x14ac:dyDescent="0.25">
      <c r="S35946" s="109"/>
      <c r="U35946" s="109"/>
      <c r="W35946" s="109"/>
      <c r="Y35946" s="109"/>
      <c r="AA35946" s="109"/>
      <c r="AC35946" s="109"/>
    </row>
    <row r="35947" spans="19:29" x14ac:dyDescent="0.25">
      <c r="S35947" s="108"/>
      <c r="U35947" s="108"/>
      <c r="W35947" s="108"/>
      <c r="Y35947" s="108"/>
      <c r="AA35947" s="108"/>
      <c r="AC35947" s="108"/>
    </row>
    <row r="35948" spans="19:29" x14ac:dyDescent="0.25">
      <c r="S35948" s="108"/>
      <c r="U35948" s="108"/>
      <c r="W35948" s="108"/>
      <c r="Y35948" s="108"/>
      <c r="AA35948" s="108"/>
      <c r="AC35948" s="108"/>
    </row>
    <row r="35949" spans="19:29" x14ac:dyDescent="0.25">
      <c r="S35949" s="109"/>
      <c r="U35949" s="109"/>
      <c r="W35949" s="109"/>
      <c r="Y35949" s="109"/>
      <c r="AA35949" s="109"/>
      <c r="AC35949" s="109"/>
    </row>
    <row r="35950" spans="19:29" x14ac:dyDescent="0.25">
      <c r="S35950" s="108"/>
      <c r="U35950" s="108"/>
      <c r="W35950" s="108"/>
      <c r="Y35950" s="108"/>
      <c r="AA35950" s="108"/>
      <c r="AC35950" s="108"/>
    </row>
    <row r="35951" spans="19:29" x14ac:dyDescent="0.25">
      <c r="S35951" s="109"/>
      <c r="U35951" s="109"/>
      <c r="W35951" s="109"/>
      <c r="Y35951" s="109"/>
      <c r="AA35951" s="109"/>
      <c r="AC35951" s="109"/>
    </row>
    <row r="35952" spans="19:29" x14ac:dyDescent="0.25">
      <c r="S35952" s="108"/>
      <c r="U35952" s="108"/>
      <c r="W35952" s="108"/>
      <c r="Y35952" s="108"/>
      <c r="AA35952" s="108"/>
      <c r="AC35952" s="108"/>
    </row>
    <row r="35953" spans="19:29" x14ac:dyDescent="0.25">
      <c r="S35953" s="108"/>
      <c r="U35953" s="108"/>
      <c r="W35953" s="108"/>
      <c r="Y35953" s="108"/>
      <c r="AA35953" s="108"/>
      <c r="AC35953" s="108"/>
    </row>
    <row r="35954" spans="19:29" x14ac:dyDescent="0.25">
      <c r="S35954" s="108"/>
      <c r="U35954" s="108"/>
      <c r="W35954" s="108"/>
      <c r="Y35954" s="108"/>
      <c r="AA35954" s="108"/>
      <c r="AC35954" s="108"/>
    </row>
    <row r="35955" spans="19:29" x14ac:dyDescent="0.25">
      <c r="S35955" s="110"/>
      <c r="U35955" s="110"/>
      <c r="W35955" s="110"/>
      <c r="Y35955" s="110"/>
      <c r="AA35955" s="110"/>
      <c r="AC35955" s="110"/>
    </row>
    <row r="35956" spans="19:29" x14ac:dyDescent="0.25">
      <c r="S35956" s="110"/>
      <c r="U35956" s="110"/>
      <c r="W35956" s="110"/>
      <c r="Y35956" s="110"/>
      <c r="AA35956" s="110"/>
      <c r="AC35956" s="110"/>
    </row>
    <row r="35957" spans="19:29" x14ac:dyDescent="0.25">
      <c r="S35957" s="110"/>
      <c r="U35957" s="110"/>
      <c r="W35957" s="110"/>
      <c r="Y35957" s="110"/>
      <c r="AA35957" s="110"/>
      <c r="AC35957" s="110"/>
    </row>
    <row r="35958" spans="19:29" x14ac:dyDescent="0.25">
      <c r="S35958" s="110"/>
      <c r="U35958" s="110"/>
      <c r="W35958" s="110"/>
      <c r="Y35958" s="110"/>
      <c r="AA35958" s="110"/>
      <c r="AC35958" s="110"/>
    </row>
    <row r="35959" spans="19:29" x14ac:dyDescent="0.25">
      <c r="S35959" s="111"/>
      <c r="U35959" s="111"/>
      <c r="W35959" s="111"/>
      <c r="Y35959" s="111"/>
      <c r="AA35959" s="111"/>
      <c r="AC35959" s="111"/>
    </row>
    <row r="35960" spans="19:29" x14ac:dyDescent="0.25">
      <c r="S35960" s="107"/>
      <c r="U35960" s="107"/>
      <c r="W35960" s="107"/>
      <c r="Y35960" s="107"/>
      <c r="AA35960" s="107"/>
      <c r="AC35960" s="107"/>
    </row>
    <row r="35961" spans="19:29" x14ac:dyDescent="0.25">
      <c r="S35961" s="108"/>
      <c r="U35961" s="108"/>
      <c r="W35961" s="108"/>
      <c r="Y35961" s="108"/>
      <c r="AA35961" s="108"/>
      <c r="AC35961" s="108"/>
    </row>
    <row r="35962" spans="19:29" x14ac:dyDescent="0.25">
      <c r="S35962" s="108"/>
      <c r="U35962" s="108"/>
      <c r="W35962" s="108"/>
      <c r="Y35962" s="108"/>
      <c r="AA35962" s="108"/>
      <c r="AC35962" s="108"/>
    </row>
    <row r="35963" spans="19:29" x14ac:dyDescent="0.25">
      <c r="S35963" s="109"/>
      <c r="U35963" s="109"/>
      <c r="W35963" s="109"/>
      <c r="Y35963" s="109"/>
      <c r="AA35963" s="109"/>
      <c r="AC35963" s="109"/>
    </row>
    <row r="35964" spans="19:29" x14ac:dyDescent="0.25">
      <c r="S35964" s="108"/>
      <c r="U35964" s="108"/>
      <c r="W35964" s="108"/>
      <c r="Y35964" s="108"/>
      <c r="AA35964" s="108"/>
      <c r="AC35964" s="108"/>
    </row>
    <row r="35965" spans="19:29" x14ac:dyDescent="0.25">
      <c r="S35965" s="108"/>
      <c r="U35965" s="108"/>
      <c r="W35965" s="108"/>
      <c r="Y35965" s="108"/>
      <c r="AA35965" s="108"/>
      <c r="AC35965" s="108"/>
    </row>
    <row r="35966" spans="19:29" x14ac:dyDescent="0.25">
      <c r="S35966" s="109"/>
      <c r="U35966" s="109"/>
      <c r="W35966" s="109"/>
      <c r="Y35966" s="109"/>
      <c r="AA35966" s="109"/>
      <c r="AC35966" s="109"/>
    </row>
    <row r="35967" spans="19:29" x14ac:dyDescent="0.25">
      <c r="S35967" s="108"/>
      <c r="U35967" s="108"/>
      <c r="W35967" s="108"/>
      <c r="Y35967" s="108"/>
      <c r="AA35967" s="108"/>
      <c r="AC35967" s="108"/>
    </row>
    <row r="35968" spans="19:29" x14ac:dyDescent="0.25">
      <c r="S35968" s="109"/>
      <c r="U35968" s="109"/>
      <c r="W35968" s="109"/>
      <c r="Y35968" s="109"/>
      <c r="AA35968" s="109"/>
      <c r="AC35968" s="109"/>
    </row>
    <row r="35969" spans="19:29" x14ac:dyDescent="0.25">
      <c r="S35969" s="108"/>
      <c r="U35969" s="108"/>
      <c r="W35969" s="108"/>
      <c r="Y35969" s="108"/>
      <c r="AA35969" s="108"/>
      <c r="AC35969" s="108"/>
    </row>
    <row r="35970" spans="19:29" x14ac:dyDescent="0.25">
      <c r="S35970" s="108"/>
      <c r="U35970" s="108"/>
      <c r="W35970" s="108"/>
      <c r="Y35970" s="108"/>
      <c r="AA35970" s="108"/>
      <c r="AC35970" s="108"/>
    </row>
    <row r="35971" spans="19:29" x14ac:dyDescent="0.25">
      <c r="S35971" s="108"/>
      <c r="U35971" s="108"/>
      <c r="W35971" s="108"/>
      <c r="Y35971" s="108"/>
      <c r="AA35971" s="108"/>
      <c r="AC35971" s="108"/>
    </row>
    <row r="35972" spans="19:29" x14ac:dyDescent="0.25">
      <c r="S35972" s="110"/>
      <c r="U35972" s="110"/>
      <c r="W35972" s="110"/>
      <c r="Y35972" s="110"/>
      <c r="AA35972" s="110"/>
      <c r="AC35972" s="110"/>
    </row>
    <row r="35973" spans="19:29" x14ac:dyDescent="0.25">
      <c r="S35973" s="110"/>
      <c r="U35973" s="110"/>
      <c r="W35973" s="110"/>
      <c r="Y35973" s="110"/>
      <c r="AA35973" s="110"/>
      <c r="AC35973" s="110"/>
    </row>
    <row r="35974" spans="19:29" x14ac:dyDescent="0.25">
      <c r="S35974" s="110"/>
      <c r="U35974" s="110"/>
      <c r="W35974" s="110"/>
      <c r="Y35974" s="110"/>
      <c r="AA35974" s="110"/>
      <c r="AC35974" s="110"/>
    </row>
    <row r="35975" spans="19:29" x14ac:dyDescent="0.25">
      <c r="S35975" s="110"/>
      <c r="U35975" s="110"/>
      <c r="W35975" s="110"/>
      <c r="Y35975" s="110"/>
      <c r="AA35975" s="110"/>
      <c r="AC35975" s="110"/>
    </row>
    <row r="35976" spans="19:29" x14ac:dyDescent="0.25">
      <c r="S35976" s="111"/>
      <c r="U35976" s="111"/>
      <c r="W35976" s="111"/>
      <c r="Y35976" s="111"/>
      <c r="AA35976" s="111"/>
      <c r="AC35976" s="111"/>
    </row>
    <row r="35977" spans="19:29" x14ac:dyDescent="0.25">
      <c r="S35977" s="107"/>
      <c r="U35977" s="107"/>
      <c r="W35977" s="107"/>
      <c r="Y35977" s="107"/>
      <c r="AA35977" s="107"/>
      <c r="AC35977" s="107"/>
    </row>
    <row r="35978" spans="19:29" x14ac:dyDescent="0.25">
      <c r="S35978" s="108"/>
      <c r="U35978" s="108"/>
      <c r="W35978" s="108"/>
      <c r="Y35978" s="108"/>
      <c r="AA35978" s="108"/>
      <c r="AC35978" s="108"/>
    </row>
    <row r="35979" spans="19:29" x14ac:dyDescent="0.25">
      <c r="S35979" s="108"/>
      <c r="U35979" s="108"/>
      <c r="W35979" s="108"/>
      <c r="Y35979" s="108"/>
      <c r="AA35979" s="108"/>
      <c r="AC35979" s="108"/>
    </row>
    <row r="35980" spans="19:29" x14ac:dyDescent="0.25">
      <c r="S35980" s="109"/>
      <c r="U35980" s="109"/>
      <c r="W35980" s="109"/>
      <c r="Y35980" s="109"/>
      <c r="AA35980" s="109"/>
      <c r="AC35980" s="109"/>
    </row>
    <row r="35981" spans="19:29" x14ac:dyDescent="0.25">
      <c r="S35981" s="108"/>
      <c r="U35981" s="108"/>
      <c r="W35981" s="108"/>
      <c r="Y35981" s="108"/>
      <c r="AA35981" s="108"/>
      <c r="AC35981" s="108"/>
    </row>
    <row r="35982" spans="19:29" x14ac:dyDescent="0.25">
      <c r="S35982" s="108"/>
      <c r="U35982" s="108"/>
      <c r="W35982" s="108"/>
      <c r="Y35982" s="108"/>
      <c r="AA35982" s="108"/>
      <c r="AC35982" s="108"/>
    </row>
    <row r="35983" spans="19:29" x14ac:dyDescent="0.25">
      <c r="S35983" s="109"/>
      <c r="U35983" s="109"/>
      <c r="W35983" s="109"/>
      <c r="Y35983" s="109"/>
      <c r="AA35983" s="109"/>
      <c r="AC35983" s="109"/>
    </row>
    <row r="35984" spans="19:29" x14ac:dyDescent="0.25">
      <c r="S35984" s="108"/>
      <c r="U35984" s="108"/>
      <c r="W35984" s="108"/>
      <c r="Y35984" s="108"/>
      <c r="AA35984" s="108"/>
      <c r="AC35984" s="108"/>
    </row>
    <row r="35985" spans="19:29" x14ac:dyDescent="0.25">
      <c r="S35985" s="109"/>
      <c r="U35985" s="109"/>
      <c r="W35985" s="109"/>
      <c r="Y35985" s="109"/>
      <c r="AA35985" s="109"/>
      <c r="AC35985" s="109"/>
    </row>
    <row r="35986" spans="19:29" x14ac:dyDescent="0.25">
      <c r="S35986" s="108"/>
      <c r="U35986" s="108"/>
      <c r="W35986" s="108"/>
      <c r="Y35986" s="108"/>
      <c r="AA35986" s="108"/>
      <c r="AC35986" s="108"/>
    </row>
    <row r="35987" spans="19:29" x14ac:dyDescent="0.25">
      <c r="S35987" s="108"/>
      <c r="U35987" s="108"/>
      <c r="W35987" s="108"/>
      <c r="Y35987" s="108"/>
      <c r="AA35987" s="108"/>
      <c r="AC35987" s="108"/>
    </row>
    <row r="35988" spans="19:29" x14ac:dyDescent="0.25">
      <c r="S35988" s="108"/>
      <c r="U35988" s="108"/>
      <c r="W35988" s="108"/>
      <c r="Y35988" s="108"/>
      <c r="AA35988" s="108"/>
      <c r="AC35988" s="108"/>
    </row>
    <row r="35989" spans="19:29" x14ac:dyDescent="0.25">
      <c r="S35989" s="110"/>
      <c r="U35989" s="110"/>
      <c r="W35989" s="110"/>
      <c r="Y35989" s="110"/>
      <c r="AA35989" s="110"/>
      <c r="AC35989" s="110"/>
    </row>
    <row r="35990" spans="19:29" x14ac:dyDescent="0.25">
      <c r="S35990" s="110"/>
      <c r="U35990" s="110"/>
      <c r="W35990" s="110"/>
      <c r="Y35990" s="110"/>
      <c r="AA35990" s="110"/>
      <c r="AC35990" s="110"/>
    </row>
    <row r="35991" spans="19:29" x14ac:dyDescent="0.25">
      <c r="S35991" s="110"/>
      <c r="U35991" s="110"/>
      <c r="W35991" s="110"/>
      <c r="Y35991" s="110"/>
      <c r="AA35991" s="110"/>
      <c r="AC35991" s="110"/>
    </row>
    <row r="35992" spans="19:29" x14ac:dyDescent="0.25">
      <c r="S35992" s="110"/>
      <c r="U35992" s="110"/>
      <c r="W35992" s="110"/>
      <c r="Y35992" s="110"/>
      <c r="AA35992" s="110"/>
      <c r="AC35992" s="110"/>
    </row>
    <row r="35993" spans="19:29" x14ac:dyDescent="0.25">
      <c r="S35993" s="111"/>
      <c r="U35993" s="111"/>
      <c r="W35993" s="111"/>
      <c r="Y35993" s="111"/>
      <c r="AA35993" s="111"/>
      <c r="AC35993" s="111"/>
    </row>
    <row r="35994" spans="19:29" x14ac:dyDescent="0.25">
      <c r="S35994" s="107"/>
      <c r="U35994" s="107"/>
      <c r="W35994" s="107"/>
      <c r="Y35994" s="107"/>
      <c r="AA35994" s="107"/>
      <c r="AC35994" s="107"/>
    </row>
    <row r="35995" spans="19:29" x14ac:dyDescent="0.25">
      <c r="S35995" s="108"/>
      <c r="U35995" s="108"/>
      <c r="W35995" s="108"/>
      <c r="Y35995" s="108"/>
      <c r="AA35995" s="108"/>
      <c r="AC35995" s="108"/>
    </row>
    <row r="35996" spans="19:29" x14ac:dyDescent="0.25">
      <c r="S35996" s="108"/>
      <c r="U35996" s="108"/>
      <c r="W35996" s="108"/>
      <c r="Y35996" s="108"/>
      <c r="AA35996" s="108"/>
      <c r="AC35996" s="108"/>
    </row>
    <row r="35997" spans="19:29" x14ac:dyDescent="0.25">
      <c r="S35997" s="109"/>
      <c r="U35997" s="109"/>
      <c r="W35997" s="109"/>
      <c r="Y35997" s="109"/>
      <c r="AA35997" s="109"/>
      <c r="AC35997" s="109"/>
    </row>
    <row r="35998" spans="19:29" x14ac:dyDescent="0.25">
      <c r="S35998" s="108"/>
      <c r="U35998" s="108"/>
      <c r="W35998" s="108"/>
      <c r="Y35998" s="108"/>
      <c r="AA35998" s="108"/>
      <c r="AC35998" s="108"/>
    </row>
    <row r="35999" spans="19:29" x14ac:dyDescent="0.25">
      <c r="S35999" s="108"/>
      <c r="U35999" s="108"/>
      <c r="W35999" s="108"/>
      <c r="Y35999" s="108"/>
      <c r="AA35999" s="108"/>
      <c r="AC35999" s="108"/>
    </row>
    <row r="36000" spans="19:29" x14ac:dyDescent="0.25">
      <c r="S36000" s="109"/>
      <c r="U36000" s="109"/>
      <c r="W36000" s="109"/>
      <c r="Y36000" s="109"/>
      <c r="AA36000" s="109"/>
      <c r="AC36000" s="109"/>
    </row>
    <row r="36001" spans="19:29" x14ac:dyDescent="0.25">
      <c r="S36001" s="108"/>
      <c r="U36001" s="108"/>
      <c r="W36001" s="108"/>
      <c r="Y36001" s="108"/>
      <c r="AA36001" s="108"/>
      <c r="AC36001" s="108"/>
    </row>
    <row r="36002" spans="19:29" x14ac:dyDescent="0.25">
      <c r="S36002" s="109"/>
      <c r="U36002" s="109"/>
      <c r="W36002" s="109"/>
      <c r="Y36002" s="109"/>
      <c r="AA36002" s="109"/>
      <c r="AC36002" s="109"/>
    </row>
    <row r="36003" spans="19:29" x14ac:dyDescent="0.25">
      <c r="S36003" s="108"/>
      <c r="U36003" s="108"/>
      <c r="W36003" s="108"/>
      <c r="Y36003" s="108"/>
      <c r="AA36003" s="108"/>
      <c r="AC36003" s="108"/>
    </row>
    <row r="36004" spans="19:29" x14ac:dyDescent="0.25">
      <c r="S36004" s="108"/>
      <c r="U36004" s="108"/>
      <c r="W36004" s="108"/>
      <c r="Y36004" s="108"/>
      <c r="AA36004" s="108"/>
      <c r="AC36004" s="108"/>
    </row>
    <row r="36005" spans="19:29" x14ac:dyDescent="0.25">
      <c r="S36005" s="108"/>
      <c r="U36005" s="108"/>
      <c r="W36005" s="108"/>
      <c r="Y36005" s="108"/>
      <c r="AA36005" s="108"/>
      <c r="AC36005" s="108"/>
    </row>
    <row r="36006" spans="19:29" x14ac:dyDescent="0.25">
      <c r="S36006" s="110"/>
      <c r="U36006" s="110"/>
      <c r="W36006" s="110"/>
      <c r="Y36006" s="110"/>
      <c r="AA36006" s="110"/>
      <c r="AC36006" s="110"/>
    </row>
    <row r="36007" spans="19:29" x14ac:dyDescent="0.25">
      <c r="S36007" s="110"/>
      <c r="U36007" s="110"/>
      <c r="W36007" s="110"/>
      <c r="Y36007" s="110"/>
      <c r="AA36007" s="110"/>
      <c r="AC36007" s="110"/>
    </row>
    <row r="36008" spans="19:29" x14ac:dyDescent="0.25">
      <c r="S36008" s="110"/>
      <c r="U36008" s="110"/>
      <c r="W36008" s="110"/>
      <c r="Y36008" s="110"/>
      <c r="AA36008" s="110"/>
      <c r="AC36008" s="110"/>
    </row>
    <row r="36009" spans="19:29" x14ac:dyDescent="0.25">
      <c r="S36009" s="110"/>
      <c r="U36009" s="110"/>
      <c r="W36009" s="110"/>
      <c r="Y36009" s="110"/>
      <c r="AA36009" s="110"/>
      <c r="AC36009" s="110"/>
    </row>
    <row r="36010" spans="19:29" x14ac:dyDescent="0.25">
      <c r="S36010" s="111"/>
      <c r="U36010" s="111"/>
      <c r="W36010" s="111"/>
      <c r="Y36010" s="111"/>
      <c r="AA36010" s="111"/>
      <c r="AC36010" s="111"/>
    </row>
    <row r="36011" spans="19:29" x14ac:dyDescent="0.25">
      <c r="S36011" s="107"/>
      <c r="U36011" s="107"/>
      <c r="W36011" s="107"/>
      <c r="Y36011" s="107"/>
      <c r="AA36011" s="107"/>
      <c r="AC36011" s="107"/>
    </row>
    <row r="36012" spans="19:29" x14ac:dyDescent="0.25">
      <c r="S36012" s="108"/>
      <c r="U36012" s="108"/>
      <c r="W36012" s="108"/>
      <c r="Y36012" s="108"/>
      <c r="AA36012" s="108"/>
      <c r="AC36012" s="108"/>
    </row>
    <row r="36013" spans="19:29" x14ac:dyDescent="0.25">
      <c r="S36013" s="108"/>
      <c r="U36013" s="108"/>
      <c r="W36013" s="108"/>
      <c r="Y36013" s="108"/>
      <c r="AA36013" s="108"/>
      <c r="AC36013" s="108"/>
    </row>
    <row r="36014" spans="19:29" x14ac:dyDescent="0.25">
      <c r="S36014" s="109"/>
      <c r="U36014" s="109"/>
      <c r="W36014" s="109"/>
      <c r="Y36014" s="109"/>
      <c r="AA36014" s="109"/>
      <c r="AC36014" s="109"/>
    </row>
    <row r="36015" spans="19:29" x14ac:dyDescent="0.25">
      <c r="S36015" s="108"/>
      <c r="U36015" s="108"/>
      <c r="W36015" s="108"/>
      <c r="Y36015" s="108"/>
      <c r="AA36015" s="108"/>
      <c r="AC36015" s="108"/>
    </row>
    <row r="36016" spans="19:29" x14ac:dyDescent="0.25">
      <c r="S36016" s="108"/>
      <c r="U36016" s="108"/>
      <c r="W36016" s="108"/>
      <c r="Y36016" s="108"/>
      <c r="AA36016" s="108"/>
      <c r="AC36016" s="108"/>
    </row>
    <row r="36017" spans="19:29" x14ac:dyDescent="0.25">
      <c r="S36017" s="109"/>
      <c r="U36017" s="109"/>
      <c r="W36017" s="109"/>
      <c r="Y36017" s="109"/>
      <c r="AA36017" s="109"/>
      <c r="AC36017" s="109"/>
    </row>
    <row r="36018" spans="19:29" x14ac:dyDescent="0.25">
      <c r="S36018" s="108"/>
      <c r="U36018" s="108"/>
      <c r="W36018" s="108"/>
      <c r="Y36018" s="108"/>
      <c r="AA36018" s="108"/>
      <c r="AC36018" s="108"/>
    </row>
    <row r="36019" spans="19:29" x14ac:dyDescent="0.25">
      <c r="S36019" s="109"/>
      <c r="U36019" s="109"/>
      <c r="W36019" s="109"/>
      <c r="Y36019" s="109"/>
      <c r="AA36019" s="109"/>
      <c r="AC36019" s="109"/>
    </row>
    <row r="36020" spans="19:29" x14ac:dyDescent="0.25">
      <c r="S36020" s="108"/>
      <c r="U36020" s="108"/>
      <c r="W36020" s="108"/>
      <c r="Y36020" s="108"/>
      <c r="AA36020" s="108"/>
      <c r="AC36020" s="108"/>
    </row>
    <row r="36021" spans="19:29" x14ac:dyDescent="0.25">
      <c r="S36021" s="108"/>
      <c r="U36021" s="108"/>
      <c r="W36021" s="108"/>
      <c r="Y36021" s="108"/>
      <c r="AA36021" s="108"/>
      <c r="AC36021" s="108"/>
    </row>
    <row r="36022" spans="19:29" x14ac:dyDescent="0.25">
      <c r="S36022" s="108"/>
      <c r="U36022" s="108"/>
      <c r="W36022" s="108"/>
      <c r="Y36022" s="108"/>
      <c r="AA36022" s="108"/>
      <c r="AC36022" s="108"/>
    </row>
    <row r="36023" spans="19:29" x14ac:dyDescent="0.25">
      <c r="S36023" s="110"/>
      <c r="U36023" s="110"/>
      <c r="W36023" s="110"/>
      <c r="Y36023" s="110"/>
      <c r="AA36023" s="110"/>
      <c r="AC36023" s="110"/>
    </row>
    <row r="36024" spans="19:29" x14ac:dyDescent="0.25">
      <c r="S36024" s="110"/>
      <c r="U36024" s="110"/>
      <c r="W36024" s="110"/>
      <c r="Y36024" s="110"/>
      <c r="AA36024" s="110"/>
      <c r="AC36024" s="110"/>
    </row>
    <row r="36025" spans="19:29" x14ac:dyDescent="0.25">
      <c r="S36025" s="110"/>
      <c r="U36025" s="110"/>
      <c r="W36025" s="110"/>
      <c r="Y36025" s="110"/>
      <c r="AA36025" s="110"/>
      <c r="AC36025" s="110"/>
    </row>
    <row r="36026" spans="19:29" x14ac:dyDescent="0.25">
      <c r="S36026" s="110"/>
      <c r="U36026" s="110"/>
      <c r="W36026" s="110"/>
      <c r="Y36026" s="110"/>
      <c r="AA36026" s="110"/>
      <c r="AC36026" s="110"/>
    </row>
    <row r="36027" spans="19:29" x14ac:dyDescent="0.25">
      <c r="S36027" s="111"/>
      <c r="U36027" s="111"/>
      <c r="W36027" s="111"/>
      <c r="Y36027" s="111"/>
      <c r="AA36027" s="111"/>
      <c r="AC36027" s="111"/>
    </row>
    <row r="36028" spans="19:29" x14ac:dyDescent="0.25">
      <c r="S36028" s="107"/>
      <c r="U36028" s="107"/>
      <c r="W36028" s="107"/>
      <c r="Y36028" s="107"/>
      <c r="AA36028" s="107"/>
      <c r="AC36028" s="107"/>
    </row>
    <row r="36029" spans="19:29" x14ac:dyDescent="0.25">
      <c r="S36029" s="108"/>
      <c r="U36029" s="108"/>
      <c r="W36029" s="108"/>
      <c r="Y36029" s="108"/>
      <c r="AA36029" s="108"/>
      <c r="AC36029" s="108"/>
    </row>
    <row r="36030" spans="19:29" x14ac:dyDescent="0.25">
      <c r="S36030" s="108"/>
      <c r="U36030" s="108"/>
      <c r="W36030" s="108"/>
      <c r="Y36030" s="108"/>
      <c r="AA36030" s="108"/>
      <c r="AC36030" s="108"/>
    </row>
    <row r="36031" spans="19:29" x14ac:dyDescent="0.25">
      <c r="S36031" s="109"/>
      <c r="U36031" s="109"/>
      <c r="W36031" s="109"/>
      <c r="Y36031" s="109"/>
      <c r="AA36031" s="109"/>
      <c r="AC36031" s="109"/>
    </row>
    <row r="36032" spans="19:29" x14ac:dyDescent="0.25">
      <c r="S36032" s="108"/>
      <c r="U36032" s="108"/>
      <c r="W36032" s="108"/>
      <c r="Y36032" s="108"/>
      <c r="AA36032" s="108"/>
      <c r="AC36032" s="108"/>
    </row>
    <row r="36033" spans="19:29" x14ac:dyDescent="0.25">
      <c r="S36033" s="108"/>
      <c r="U36033" s="108"/>
      <c r="W36033" s="108"/>
      <c r="Y36033" s="108"/>
      <c r="AA36033" s="108"/>
      <c r="AC36033" s="108"/>
    </row>
    <row r="36034" spans="19:29" x14ac:dyDescent="0.25">
      <c r="S36034" s="109"/>
      <c r="U36034" s="109"/>
      <c r="W36034" s="109"/>
      <c r="Y36034" s="109"/>
      <c r="AA36034" s="109"/>
      <c r="AC36034" s="109"/>
    </row>
    <row r="36035" spans="19:29" x14ac:dyDescent="0.25">
      <c r="S36035" s="108"/>
      <c r="U36035" s="108"/>
      <c r="W36035" s="108"/>
      <c r="Y36035" s="108"/>
      <c r="AA36035" s="108"/>
      <c r="AC36035" s="108"/>
    </row>
    <row r="36036" spans="19:29" x14ac:dyDescent="0.25">
      <c r="S36036" s="109"/>
      <c r="U36036" s="109"/>
      <c r="W36036" s="109"/>
      <c r="Y36036" s="109"/>
      <c r="AA36036" s="109"/>
      <c r="AC36036" s="109"/>
    </row>
    <row r="36037" spans="19:29" x14ac:dyDescent="0.25">
      <c r="S36037" s="108"/>
      <c r="U36037" s="108"/>
      <c r="W36037" s="108"/>
      <c r="Y36037" s="108"/>
      <c r="AA36037" s="108"/>
      <c r="AC36037" s="108"/>
    </row>
    <row r="36038" spans="19:29" x14ac:dyDescent="0.25">
      <c r="S36038" s="108"/>
      <c r="U36038" s="108"/>
      <c r="W36038" s="108"/>
      <c r="Y36038" s="108"/>
      <c r="AA36038" s="108"/>
      <c r="AC36038" s="108"/>
    </row>
    <row r="36039" spans="19:29" x14ac:dyDescent="0.25">
      <c r="S36039" s="108"/>
      <c r="U36039" s="108"/>
      <c r="W36039" s="108"/>
      <c r="Y36039" s="108"/>
      <c r="AA36039" s="108"/>
      <c r="AC36039" s="108"/>
    </row>
    <row r="36040" spans="19:29" x14ac:dyDescent="0.25">
      <c r="S36040" s="110"/>
      <c r="U36040" s="110"/>
      <c r="W36040" s="110"/>
      <c r="Y36040" s="110"/>
      <c r="AA36040" s="110"/>
      <c r="AC36040" s="110"/>
    </row>
    <row r="36041" spans="19:29" x14ac:dyDescent="0.25">
      <c r="S36041" s="110"/>
      <c r="U36041" s="110"/>
      <c r="W36041" s="110"/>
      <c r="Y36041" s="110"/>
      <c r="AA36041" s="110"/>
      <c r="AC36041" s="110"/>
    </row>
    <row r="36042" spans="19:29" x14ac:dyDescent="0.25">
      <c r="S36042" s="110"/>
      <c r="U36042" s="110"/>
      <c r="W36042" s="110"/>
      <c r="Y36042" s="110"/>
      <c r="AA36042" s="110"/>
      <c r="AC36042" s="110"/>
    </row>
    <row r="36043" spans="19:29" x14ac:dyDescent="0.25">
      <c r="S36043" s="110"/>
      <c r="U36043" s="110"/>
      <c r="W36043" s="110"/>
      <c r="Y36043" s="110"/>
      <c r="AA36043" s="110"/>
      <c r="AC36043" s="110"/>
    </row>
    <row r="36044" spans="19:29" x14ac:dyDescent="0.25">
      <c r="S36044" s="111"/>
      <c r="U36044" s="111"/>
      <c r="W36044" s="111"/>
      <c r="Y36044" s="111"/>
      <c r="AA36044" s="111"/>
      <c r="AC36044" s="111"/>
    </row>
    <row r="36045" spans="19:29" x14ac:dyDescent="0.25">
      <c r="S36045" s="107"/>
      <c r="U36045" s="107"/>
      <c r="W36045" s="107"/>
      <c r="Y36045" s="107"/>
      <c r="AA36045" s="107"/>
      <c r="AC36045" s="107"/>
    </row>
    <row r="36046" spans="19:29" x14ac:dyDescent="0.25">
      <c r="S36046" s="108"/>
      <c r="U36046" s="108"/>
      <c r="W36046" s="108"/>
      <c r="Y36046" s="108"/>
      <c r="AA36046" s="108"/>
      <c r="AC36046" s="108"/>
    </row>
    <row r="36047" spans="19:29" x14ac:dyDescent="0.25">
      <c r="S36047" s="108"/>
      <c r="U36047" s="108"/>
      <c r="W36047" s="108"/>
      <c r="Y36047" s="108"/>
      <c r="AA36047" s="108"/>
      <c r="AC36047" s="108"/>
    </row>
    <row r="36048" spans="19:29" x14ac:dyDescent="0.25">
      <c r="S36048" s="109"/>
      <c r="U36048" s="109"/>
      <c r="W36048" s="109"/>
      <c r="Y36048" s="109"/>
      <c r="AA36048" s="109"/>
      <c r="AC36048" s="109"/>
    </row>
    <row r="36049" spans="19:29" x14ac:dyDescent="0.25">
      <c r="S36049" s="108"/>
      <c r="U36049" s="108"/>
      <c r="W36049" s="108"/>
      <c r="Y36049" s="108"/>
      <c r="AA36049" s="108"/>
      <c r="AC36049" s="108"/>
    </row>
    <row r="36050" spans="19:29" x14ac:dyDescent="0.25">
      <c r="S36050" s="108"/>
      <c r="U36050" s="108"/>
      <c r="W36050" s="108"/>
      <c r="Y36050" s="108"/>
      <c r="AA36050" s="108"/>
      <c r="AC36050" s="108"/>
    </row>
    <row r="36051" spans="19:29" x14ac:dyDescent="0.25">
      <c r="S36051" s="109"/>
      <c r="U36051" s="109"/>
      <c r="W36051" s="109"/>
      <c r="Y36051" s="109"/>
      <c r="AA36051" s="109"/>
      <c r="AC36051" s="109"/>
    </row>
    <row r="36052" spans="19:29" x14ac:dyDescent="0.25">
      <c r="S36052" s="108"/>
      <c r="U36052" s="108"/>
      <c r="W36052" s="108"/>
      <c r="Y36052" s="108"/>
      <c r="AA36052" s="108"/>
      <c r="AC36052" s="108"/>
    </row>
    <row r="36053" spans="19:29" x14ac:dyDescent="0.25">
      <c r="S36053" s="109"/>
      <c r="U36053" s="109"/>
      <c r="W36053" s="109"/>
      <c r="Y36053" s="109"/>
      <c r="AA36053" s="109"/>
      <c r="AC36053" s="109"/>
    </row>
    <row r="36054" spans="19:29" x14ac:dyDescent="0.25">
      <c r="S36054" s="108"/>
      <c r="U36054" s="108"/>
      <c r="W36054" s="108"/>
      <c r="Y36054" s="108"/>
      <c r="AA36054" s="108"/>
      <c r="AC36054" s="108"/>
    </row>
    <row r="36055" spans="19:29" x14ac:dyDescent="0.25">
      <c r="S36055" s="108"/>
      <c r="U36055" s="108"/>
      <c r="W36055" s="108"/>
      <c r="Y36055" s="108"/>
      <c r="AA36055" s="108"/>
      <c r="AC36055" s="108"/>
    </row>
    <row r="36056" spans="19:29" x14ac:dyDescent="0.25">
      <c r="S36056" s="108"/>
      <c r="U36056" s="108"/>
      <c r="W36056" s="108"/>
      <c r="Y36056" s="108"/>
      <c r="AA36056" s="108"/>
      <c r="AC36056" s="108"/>
    </row>
    <row r="36057" spans="19:29" x14ac:dyDescent="0.25">
      <c r="S36057" s="110"/>
      <c r="U36057" s="110"/>
      <c r="W36057" s="110"/>
      <c r="Y36057" s="110"/>
      <c r="AA36057" s="110"/>
      <c r="AC36057" s="110"/>
    </row>
    <row r="36058" spans="19:29" x14ac:dyDescent="0.25">
      <c r="S36058" s="110"/>
      <c r="U36058" s="110"/>
      <c r="W36058" s="110"/>
      <c r="Y36058" s="110"/>
      <c r="AA36058" s="110"/>
      <c r="AC36058" s="110"/>
    </row>
    <row r="36059" spans="19:29" x14ac:dyDescent="0.25">
      <c r="S36059" s="110"/>
      <c r="U36059" s="110"/>
      <c r="W36059" s="110"/>
      <c r="Y36059" s="110"/>
      <c r="AA36059" s="110"/>
      <c r="AC36059" s="110"/>
    </row>
    <row r="36060" spans="19:29" x14ac:dyDescent="0.25">
      <c r="S36060" s="110"/>
      <c r="U36060" s="110"/>
      <c r="W36060" s="110"/>
      <c r="Y36060" s="110"/>
      <c r="AA36060" s="110"/>
      <c r="AC36060" s="110"/>
    </row>
    <row r="36061" spans="19:29" x14ac:dyDescent="0.25">
      <c r="S36061" s="111"/>
      <c r="U36061" s="111"/>
      <c r="W36061" s="111"/>
      <c r="Y36061" s="111"/>
      <c r="AA36061" s="111"/>
      <c r="AC36061" s="111"/>
    </row>
    <row r="36062" spans="19:29" x14ac:dyDescent="0.25">
      <c r="S36062" s="107"/>
      <c r="U36062" s="107"/>
      <c r="W36062" s="107"/>
      <c r="Y36062" s="107"/>
      <c r="AA36062" s="107"/>
      <c r="AC36062" s="107"/>
    </row>
    <row r="36063" spans="19:29" x14ac:dyDescent="0.25">
      <c r="S36063" s="108"/>
      <c r="U36063" s="108"/>
      <c r="W36063" s="108"/>
      <c r="Y36063" s="108"/>
      <c r="AA36063" s="108"/>
      <c r="AC36063" s="108"/>
    </row>
    <row r="36064" spans="19:29" x14ac:dyDescent="0.25">
      <c r="S36064" s="108"/>
      <c r="U36064" s="108"/>
      <c r="W36064" s="108"/>
      <c r="Y36064" s="108"/>
      <c r="AA36064" s="108"/>
      <c r="AC36064" s="108"/>
    </row>
    <row r="36065" spans="19:29" x14ac:dyDescent="0.25">
      <c r="S36065" s="109"/>
      <c r="U36065" s="109"/>
      <c r="W36065" s="109"/>
      <c r="Y36065" s="109"/>
      <c r="AA36065" s="109"/>
      <c r="AC36065" s="109"/>
    </row>
    <row r="36066" spans="19:29" x14ac:dyDescent="0.25">
      <c r="S36066" s="108"/>
      <c r="U36066" s="108"/>
      <c r="W36066" s="108"/>
      <c r="Y36066" s="108"/>
      <c r="AA36066" s="108"/>
      <c r="AC36066" s="108"/>
    </row>
    <row r="36067" spans="19:29" x14ac:dyDescent="0.25">
      <c r="S36067" s="108"/>
      <c r="U36067" s="108"/>
      <c r="W36067" s="108"/>
      <c r="Y36067" s="108"/>
      <c r="AA36067" s="108"/>
      <c r="AC36067" s="108"/>
    </row>
    <row r="36068" spans="19:29" x14ac:dyDescent="0.25">
      <c r="S36068" s="109"/>
      <c r="U36068" s="109"/>
      <c r="W36068" s="109"/>
      <c r="Y36068" s="109"/>
      <c r="AA36068" s="109"/>
      <c r="AC36068" s="109"/>
    </row>
    <row r="36069" spans="19:29" x14ac:dyDescent="0.25">
      <c r="S36069" s="108"/>
      <c r="U36069" s="108"/>
      <c r="W36069" s="108"/>
      <c r="Y36069" s="108"/>
      <c r="AA36069" s="108"/>
      <c r="AC36069" s="108"/>
    </row>
    <row r="36070" spans="19:29" x14ac:dyDescent="0.25">
      <c r="S36070" s="109"/>
      <c r="U36070" s="109"/>
      <c r="W36070" s="109"/>
      <c r="Y36070" s="109"/>
      <c r="AA36070" s="109"/>
      <c r="AC36070" s="109"/>
    </row>
    <row r="36071" spans="19:29" x14ac:dyDescent="0.25">
      <c r="S36071" s="108"/>
      <c r="U36071" s="108"/>
      <c r="W36071" s="108"/>
      <c r="Y36071" s="108"/>
      <c r="AA36071" s="108"/>
      <c r="AC36071" s="108"/>
    </row>
    <row r="36072" spans="19:29" x14ac:dyDescent="0.25">
      <c r="S36072" s="108"/>
      <c r="U36072" s="108"/>
      <c r="W36072" s="108"/>
      <c r="Y36072" s="108"/>
      <c r="AA36072" s="108"/>
      <c r="AC36072" s="108"/>
    </row>
    <row r="36073" spans="19:29" x14ac:dyDescent="0.25">
      <c r="S36073" s="108"/>
      <c r="U36073" s="108"/>
      <c r="W36073" s="108"/>
      <c r="Y36073" s="108"/>
      <c r="AA36073" s="108"/>
      <c r="AC36073" s="108"/>
    </row>
    <row r="36074" spans="19:29" x14ac:dyDescent="0.25">
      <c r="S36074" s="110"/>
      <c r="U36074" s="110"/>
      <c r="W36074" s="110"/>
      <c r="Y36074" s="110"/>
      <c r="AA36074" s="110"/>
      <c r="AC36074" s="110"/>
    </row>
    <row r="36075" spans="19:29" x14ac:dyDescent="0.25">
      <c r="S36075" s="110"/>
      <c r="U36075" s="110"/>
      <c r="W36075" s="110"/>
      <c r="Y36075" s="110"/>
      <c r="AA36075" s="110"/>
      <c r="AC36075" s="110"/>
    </row>
    <row r="36076" spans="19:29" x14ac:dyDescent="0.25">
      <c r="S36076" s="110"/>
      <c r="U36076" s="110"/>
      <c r="W36076" s="110"/>
      <c r="Y36076" s="110"/>
      <c r="AA36076" s="110"/>
      <c r="AC36076" s="110"/>
    </row>
    <row r="36077" spans="19:29" x14ac:dyDescent="0.25">
      <c r="S36077" s="110"/>
      <c r="U36077" s="110"/>
      <c r="W36077" s="110"/>
      <c r="Y36077" s="110"/>
      <c r="AA36077" s="110"/>
      <c r="AC36077" s="110"/>
    </row>
    <row r="36078" spans="19:29" x14ac:dyDescent="0.25">
      <c r="S36078" s="111"/>
      <c r="U36078" s="111"/>
      <c r="W36078" s="111"/>
      <c r="Y36078" s="111"/>
      <c r="AA36078" s="111"/>
      <c r="AC36078" s="111"/>
    </row>
    <row r="36079" spans="19:29" x14ac:dyDescent="0.25">
      <c r="S36079" s="107"/>
      <c r="U36079" s="107"/>
      <c r="W36079" s="107"/>
      <c r="Y36079" s="107"/>
      <c r="AA36079" s="107"/>
      <c r="AC36079" s="107"/>
    </row>
    <row r="36080" spans="19:29" x14ac:dyDescent="0.25">
      <c r="S36080" s="108"/>
      <c r="U36080" s="108"/>
      <c r="W36080" s="108"/>
      <c r="Y36080" s="108"/>
      <c r="AA36080" s="108"/>
      <c r="AC36080" s="108"/>
    </row>
    <row r="36081" spans="19:29" x14ac:dyDescent="0.25">
      <c r="S36081" s="108"/>
      <c r="U36081" s="108"/>
      <c r="W36081" s="108"/>
      <c r="Y36081" s="108"/>
      <c r="AA36081" s="108"/>
      <c r="AC36081" s="108"/>
    </row>
    <row r="36082" spans="19:29" x14ac:dyDescent="0.25">
      <c r="S36082" s="109"/>
      <c r="U36082" s="109"/>
      <c r="W36082" s="109"/>
      <c r="Y36082" s="109"/>
      <c r="AA36082" s="109"/>
      <c r="AC36082" s="109"/>
    </row>
    <row r="36083" spans="19:29" x14ac:dyDescent="0.25">
      <c r="S36083" s="108"/>
      <c r="U36083" s="108"/>
      <c r="W36083" s="108"/>
      <c r="Y36083" s="108"/>
      <c r="AA36083" s="108"/>
      <c r="AC36083" s="108"/>
    </row>
    <row r="36084" spans="19:29" x14ac:dyDescent="0.25">
      <c r="S36084" s="108"/>
      <c r="U36084" s="108"/>
      <c r="W36084" s="108"/>
      <c r="Y36084" s="108"/>
      <c r="AA36084" s="108"/>
      <c r="AC36084" s="108"/>
    </row>
    <row r="36085" spans="19:29" x14ac:dyDescent="0.25">
      <c r="S36085" s="109"/>
      <c r="U36085" s="109"/>
      <c r="W36085" s="109"/>
      <c r="Y36085" s="109"/>
      <c r="AA36085" s="109"/>
      <c r="AC36085" s="109"/>
    </row>
    <row r="36086" spans="19:29" x14ac:dyDescent="0.25">
      <c r="S36086" s="108"/>
      <c r="U36086" s="108"/>
      <c r="W36086" s="108"/>
      <c r="Y36086" s="108"/>
      <c r="AA36086" s="108"/>
      <c r="AC36086" s="108"/>
    </row>
    <row r="36087" spans="19:29" x14ac:dyDescent="0.25">
      <c r="S36087" s="109"/>
      <c r="U36087" s="109"/>
      <c r="W36087" s="109"/>
      <c r="Y36087" s="109"/>
      <c r="AA36087" s="109"/>
      <c r="AC36087" s="109"/>
    </row>
    <row r="36088" spans="19:29" x14ac:dyDescent="0.25">
      <c r="S36088" s="108"/>
      <c r="U36088" s="108"/>
      <c r="W36088" s="108"/>
      <c r="Y36088" s="108"/>
      <c r="AA36088" s="108"/>
      <c r="AC36088" s="108"/>
    </row>
    <row r="36089" spans="19:29" x14ac:dyDescent="0.25">
      <c r="S36089" s="108"/>
      <c r="U36089" s="108"/>
      <c r="W36089" s="108"/>
      <c r="Y36089" s="108"/>
      <c r="AA36089" s="108"/>
      <c r="AC36089" s="108"/>
    </row>
    <row r="36090" spans="19:29" x14ac:dyDescent="0.25">
      <c r="S36090" s="108"/>
      <c r="U36090" s="108"/>
      <c r="W36090" s="108"/>
      <c r="Y36090" s="108"/>
      <c r="AA36090" s="108"/>
      <c r="AC36090" s="108"/>
    </row>
    <row r="36091" spans="19:29" x14ac:dyDescent="0.25">
      <c r="S36091" s="110"/>
      <c r="U36091" s="110"/>
      <c r="W36091" s="110"/>
      <c r="Y36091" s="110"/>
      <c r="AA36091" s="110"/>
      <c r="AC36091" s="110"/>
    </row>
    <row r="36092" spans="19:29" x14ac:dyDescent="0.25">
      <c r="S36092" s="110"/>
      <c r="U36092" s="110"/>
      <c r="W36092" s="110"/>
      <c r="Y36092" s="110"/>
      <c r="AA36092" s="110"/>
      <c r="AC36092" s="110"/>
    </row>
    <row r="36093" spans="19:29" x14ac:dyDescent="0.25">
      <c r="S36093" s="110"/>
      <c r="U36093" s="110"/>
      <c r="W36093" s="110"/>
      <c r="Y36093" s="110"/>
      <c r="AA36093" s="110"/>
      <c r="AC36093" s="110"/>
    </row>
    <row r="36094" spans="19:29" x14ac:dyDescent="0.25">
      <c r="S36094" s="110"/>
      <c r="U36094" s="110"/>
      <c r="W36094" s="110"/>
      <c r="Y36094" s="110"/>
      <c r="AA36094" s="110"/>
      <c r="AC36094" s="110"/>
    </row>
    <row r="36095" spans="19:29" x14ac:dyDescent="0.25">
      <c r="S36095" s="111"/>
      <c r="U36095" s="111"/>
      <c r="W36095" s="111"/>
      <c r="Y36095" s="111"/>
      <c r="AA36095" s="111"/>
      <c r="AC36095" s="111"/>
    </row>
    <row r="36096" spans="19:29" x14ac:dyDescent="0.25">
      <c r="S36096" s="107"/>
      <c r="U36096" s="107"/>
      <c r="W36096" s="107"/>
      <c r="Y36096" s="107"/>
      <c r="AA36096" s="107"/>
      <c r="AC36096" s="107"/>
    </row>
    <row r="36097" spans="19:29" x14ac:dyDescent="0.25">
      <c r="S36097" s="108"/>
      <c r="U36097" s="108"/>
      <c r="W36097" s="108"/>
      <c r="Y36097" s="108"/>
      <c r="AA36097" s="108"/>
      <c r="AC36097" s="108"/>
    </row>
    <row r="36098" spans="19:29" x14ac:dyDescent="0.25">
      <c r="S36098" s="108"/>
      <c r="U36098" s="108"/>
      <c r="W36098" s="108"/>
      <c r="Y36098" s="108"/>
      <c r="AA36098" s="108"/>
      <c r="AC36098" s="108"/>
    </row>
    <row r="36099" spans="19:29" x14ac:dyDescent="0.25">
      <c r="S36099" s="109"/>
      <c r="U36099" s="109"/>
      <c r="W36099" s="109"/>
      <c r="Y36099" s="109"/>
      <c r="AA36099" s="109"/>
      <c r="AC36099" s="109"/>
    </row>
    <row r="36100" spans="19:29" x14ac:dyDescent="0.25">
      <c r="S36100" s="108"/>
      <c r="U36100" s="108"/>
      <c r="W36100" s="108"/>
      <c r="Y36100" s="108"/>
      <c r="AA36100" s="108"/>
      <c r="AC36100" s="108"/>
    </row>
    <row r="36101" spans="19:29" x14ac:dyDescent="0.25">
      <c r="S36101" s="108"/>
      <c r="U36101" s="108"/>
      <c r="W36101" s="108"/>
      <c r="Y36101" s="108"/>
      <c r="AA36101" s="108"/>
      <c r="AC36101" s="108"/>
    </row>
    <row r="36102" spans="19:29" x14ac:dyDescent="0.25">
      <c r="S36102" s="109"/>
      <c r="U36102" s="109"/>
      <c r="W36102" s="109"/>
      <c r="Y36102" s="109"/>
      <c r="AA36102" s="109"/>
      <c r="AC36102" s="109"/>
    </row>
    <row r="36103" spans="19:29" x14ac:dyDescent="0.25">
      <c r="S36103" s="108"/>
      <c r="U36103" s="108"/>
      <c r="W36103" s="108"/>
      <c r="Y36103" s="108"/>
      <c r="AA36103" s="108"/>
      <c r="AC36103" s="108"/>
    </row>
    <row r="36104" spans="19:29" x14ac:dyDescent="0.25">
      <c r="S36104" s="109"/>
      <c r="U36104" s="109"/>
      <c r="W36104" s="109"/>
      <c r="Y36104" s="109"/>
      <c r="AA36104" s="109"/>
      <c r="AC36104" s="109"/>
    </row>
    <row r="36105" spans="19:29" x14ac:dyDescent="0.25">
      <c r="S36105" s="108"/>
      <c r="U36105" s="108"/>
      <c r="W36105" s="108"/>
      <c r="Y36105" s="108"/>
      <c r="AA36105" s="108"/>
      <c r="AC36105" s="108"/>
    </row>
    <row r="36106" spans="19:29" x14ac:dyDescent="0.25">
      <c r="S36106" s="108"/>
      <c r="U36106" s="108"/>
      <c r="W36106" s="108"/>
      <c r="Y36106" s="108"/>
      <c r="AA36106" s="108"/>
      <c r="AC36106" s="108"/>
    </row>
    <row r="36107" spans="19:29" x14ac:dyDescent="0.25">
      <c r="S36107" s="108"/>
      <c r="U36107" s="108"/>
      <c r="W36107" s="108"/>
      <c r="Y36107" s="108"/>
      <c r="AA36107" s="108"/>
      <c r="AC36107" s="108"/>
    </row>
    <row r="36108" spans="19:29" x14ac:dyDescent="0.25">
      <c r="S36108" s="110"/>
      <c r="U36108" s="110"/>
      <c r="W36108" s="110"/>
      <c r="Y36108" s="110"/>
      <c r="AA36108" s="110"/>
      <c r="AC36108" s="110"/>
    </row>
    <row r="36109" spans="19:29" x14ac:dyDescent="0.25">
      <c r="S36109" s="110"/>
      <c r="U36109" s="110"/>
      <c r="W36109" s="110"/>
      <c r="Y36109" s="110"/>
      <c r="AA36109" s="110"/>
      <c r="AC36109" s="110"/>
    </row>
    <row r="36110" spans="19:29" x14ac:dyDescent="0.25">
      <c r="S36110" s="110"/>
      <c r="U36110" s="110"/>
      <c r="W36110" s="110"/>
      <c r="Y36110" s="110"/>
      <c r="AA36110" s="110"/>
      <c r="AC36110" s="110"/>
    </row>
    <row r="36111" spans="19:29" x14ac:dyDescent="0.25">
      <c r="S36111" s="110"/>
      <c r="U36111" s="110"/>
      <c r="W36111" s="110"/>
      <c r="Y36111" s="110"/>
      <c r="AA36111" s="110"/>
      <c r="AC36111" s="110"/>
    </row>
    <row r="36112" spans="19:29" x14ac:dyDescent="0.25">
      <c r="S36112" s="111"/>
      <c r="U36112" s="111"/>
      <c r="W36112" s="111"/>
      <c r="Y36112" s="111"/>
      <c r="AA36112" s="111"/>
      <c r="AC36112" s="111"/>
    </row>
    <row r="36113" spans="19:29" x14ac:dyDescent="0.25">
      <c r="S36113" s="107"/>
      <c r="U36113" s="107"/>
      <c r="W36113" s="107"/>
      <c r="Y36113" s="107"/>
      <c r="AA36113" s="107"/>
      <c r="AC36113" s="107"/>
    </row>
    <row r="36114" spans="19:29" x14ac:dyDescent="0.25">
      <c r="S36114" s="108"/>
      <c r="U36114" s="108"/>
      <c r="W36114" s="108"/>
      <c r="Y36114" s="108"/>
      <c r="AA36114" s="108"/>
      <c r="AC36114" s="108"/>
    </row>
    <row r="36115" spans="19:29" x14ac:dyDescent="0.25">
      <c r="S36115" s="108"/>
      <c r="U36115" s="108"/>
      <c r="W36115" s="108"/>
      <c r="Y36115" s="108"/>
      <c r="AA36115" s="108"/>
      <c r="AC36115" s="108"/>
    </row>
    <row r="36116" spans="19:29" x14ac:dyDescent="0.25">
      <c r="S36116" s="109"/>
      <c r="U36116" s="109"/>
      <c r="W36116" s="109"/>
      <c r="Y36116" s="109"/>
      <c r="AA36116" s="109"/>
      <c r="AC36116" s="109"/>
    </row>
    <row r="36117" spans="19:29" x14ac:dyDescent="0.25">
      <c r="S36117" s="108"/>
      <c r="U36117" s="108"/>
      <c r="W36117" s="108"/>
      <c r="Y36117" s="108"/>
      <c r="AA36117" s="108"/>
      <c r="AC36117" s="108"/>
    </row>
    <row r="36118" spans="19:29" x14ac:dyDescent="0.25">
      <c r="S36118" s="108"/>
      <c r="U36118" s="108"/>
      <c r="W36118" s="108"/>
      <c r="Y36118" s="108"/>
      <c r="AA36118" s="108"/>
      <c r="AC36118" s="108"/>
    </row>
    <row r="36119" spans="19:29" x14ac:dyDescent="0.25">
      <c r="S36119" s="109"/>
      <c r="U36119" s="109"/>
      <c r="W36119" s="109"/>
      <c r="Y36119" s="109"/>
      <c r="AA36119" s="109"/>
      <c r="AC36119" s="109"/>
    </row>
    <row r="36120" spans="19:29" x14ac:dyDescent="0.25">
      <c r="S36120" s="108"/>
      <c r="U36120" s="108"/>
      <c r="W36120" s="108"/>
      <c r="Y36120" s="108"/>
      <c r="AA36120" s="108"/>
      <c r="AC36120" s="108"/>
    </row>
    <row r="36121" spans="19:29" x14ac:dyDescent="0.25">
      <c r="S36121" s="109"/>
      <c r="U36121" s="109"/>
      <c r="W36121" s="109"/>
      <c r="Y36121" s="109"/>
      <c r="AA36121" s="109"/>
      <c r="AC36121" s="109"/>
    </row>
    <row r="36122" spans="19:29" x14ac:dyDescent="0.25">
      <c r="S36122" s="108"/>
      <c r="U36122" s="108"/>
      <c r="W36122" s="108"/>
      <c r="Y36122" s="108"/>
      <c r="AA36122" s="108"/>
      <c r="AC36122" s="108"/>
    </row>
    <row r="36123" spans="19:29" x14ac:dyDescent="0.25">
      <c r="S36123" s="108"/>
      <c r="U36123" s="108"/>
      <c r="W36123" s="108"/>
      <c r="Y36123" s="108"/>
      <c r="AA36123" s="108"/>
      <c r="AC36123" s="108"/>
    </row>
    <row r="36124" spans="19:29" x14ac:dyDescent="0.25">
      <c r="S36124" s="108"/>
      <c r="U36124" s="108"/>
      <c r="W36124" s="108"/>
      <c r="Y36124" s="108"/>
      <c r="AA36124" s="108"/>
      <c r="AC36124" s="108"/>
    </row>
    <row r="36125" spans="19:29" x14ac:dyDescent="0.25">
      <c r="S36125" s="110"/>
      <c r="U36125" s="110"/>
      <c r="W36125" s="110"/>
      <c r="Y36125" s="110"/>
      <c r="AA36125" s="110"/>
      <c r="AC36125" s="110"/>
    </row>
    <row r="36126" spans="19:29" x14ac:dyDescent="0.25">
      <c r="S36126" s="110"/>
      <c r="U36126" s="110"/>
      <c r="W36126" s="110"/>
      <c r="Y36126" s="110"/>
      <c r="AA36126" s="110"/>
      <c r="AC36126" s="110"/>
    </row>
    <row r="36127" spans="19:29" x14ac:dyDescent="0.25">
      <c r="S36127" s="110"/>
      <c r="U36127" s="110"/>
      <c r="W36127" s="110"/>
      <c r="Y36127" s="110"/>
      <c r="AA36127" s="110"/>
      <c r="AC36127" s="110"/>
    </row>
    <row r="36128" spans="19:29" x14ac:dyDescent="0.25">
      <c r="S36128" s="110"/>
      <c r="U36128" s="110"/>
      <c r="W36128" s="110"/>
      <c r="Y36128" s="110"/>
      <c r="AA36128" s="110"/>
      <c r="AC36128" s="110"/>
    </row>
    <row r="36129" spans="19:29" x14ac:dyDescent="0.25">
      <c r="S36129" s="111"/>
      <c r="U36129" s="111"/>
      <c r="W36129" s="111"/>
      <c r="Y36129" s="111"/>
      <c r="AA36129" s="111"/>
      <c r="AC36129" s="111"/>
    </row>
    <row r="36130" spans="19:29" x14ac:dyDescent="0.25">
      <c r="S36130" s="107"/>
      <c r="U36130" s="107"/>
      <c r="W36130" s="107"/>
      <c r="Y36130" s="107"/>
      <c r="AA36130" s="107"/>
      <c r="AC36130" s="107"/>
    </row>
    <row r="36131" spans="19:29" x14ac:dyDescent="0.25">
      <c r="S36131" s="108"/>
      <c r="U36131" s="108"/>
      <c r="W36131" s="108"/>
      <c r="Y36131" s="108"/>
      <c r="AA36131" s="108"/>
      <c r="AC36131" s="108"/>
    </row>
    <row r="36132" spans="19:29" x14ac:dyDescent="0.25">
      <c r="S36132" s="108"/>
      <c r="U36132" s="108"/>
      <c r="W36132" s="108"/>
      <c r="Y36132" s="108"/>
      <c r="AA36132" s="108"/>
      <c r="AC36132" s="108"/>
    </row>
    <row r="36133" spans="19:29" x14ac:dyDescent="0.25">
      <c r="S36133" s="109"/>
      <c r="U36133" s="109"/>
      <c r="W36133" s="109"/>
      <c r="Y36133" s="109"/>
      <c r="AA36133" s="109"/>
      <c r="AC36133" s="109"/>
    </row>
    <row r="36134" spans="19:29" x14ac:dyDescent="0.25">
      <c r="S36134" s="108"/>
      <c r="U36134" s="108"/>
      <c r="W36134" s="108"/>
      <c r="Y36134" s="108"/>
      <c r="AA36134" s="108"/>
      <c r="AC36134" s="108"/>
    </row>
    <row r="36135" spans="19:29" x14ac:dyDescent="0.25">
      <c r="S36135" s="108"/>
      <c r="U36135" s="108"/>
      <c r="W36135" s="108"/>
      <c r="Y36135" s="108"/>
      <c r="AA36135" s="108"/>
      <c r="AC36135" s="108"/>
    </row>
    <row r="36136" spans="19:29" x14ac:dyDescent="0.25">
      <c r="S36136" s="109"/>
      <c r="U36136" s="109"/>
      <c r="W36136" s="109"/>
      <c r="Y36136" s="109"/>
      <c r="AA36136" s="109"/>
      <c r="AC36136" s="109"/>
    </row>
    <row r="36137" spans="19:29" x14ac:dyDescent="0.25">
      <c r="S36137" s="108"/>
      <c r="U36137" s="108"/>
      <c r="W36137" s="108"/>
      <c r="Y36137" s="108"/>
      <c r="AA36137" s="108"/>
      <c r="AC36137" s="108"/>
    </row>
    <row r="36138" spans="19:29" x14ac:dyDescent="0.25">
      <c r="S36138" s="109"/>
      <c r="U36138" s="109"/>
      <c r="W36138" s="109"/>
      <c r="Y36138" s="109"/>
      <c r="AA36138" s="109"/>
      <c r="AC36138" s="109"/>
    </row>
    <row r="36139" spans="19:29" x14ac:dyDescent="0.25">
      <c r="S36139" s="108"/>
      <c r="U36139" s="108"/>
      <c r="W36139" s="108"/>
      <c r="Y36139" s="108"/>
      <c r="AA36139" s="108"/>
      <c r="AC36139" s="108"/>
    </row>
    <row r="36140" spans="19:29" x14ac:dyDescent="0.25">
      <c r="S36140" s="108"/>
      <c r="U36140" s="108"/>
      <c r="W36140" s="108"/>
      <c r="Y36140" s="108"/>
      <c r="AA36140" s="108"/>
      <c r="AC36140" s="108"/>
    </row>
    <row r="36141" spans="19:29" x14ac:dyDescent="0.25">
      <c r="S36141" s="108"/>
      <c r="U36141" s="108"/>
      <c r="W36141" s="108"/>
      <c r="Y36141" s="108"/>
      <c r="AA36141" s="108"/>
      <c r="AC36141" s="108"/>
    </row>
    <row r="36142" spans="19:29" x14ac:dyDescent="0.25">
      <c r="S36142" s="110"/>
      <c r="U36142" s="110"/>
      <c r="W36142" s="110"/>
      <c r="Y36142" s="110"/>
      <c r="AA36142" s="110"/>
      <c r="AC36142" s="110"/>
    </row>
    <row r="36143" spans="19:29" x14ac:dyDescent="0.25">
      <c r="S36143" s="110"/>
      <c r="U36143" s="110"/>
      <c r="W36143" s="110"/>
      <c r="Y36143" s="110"/>
      <c r="AA36143" s="110"/>
      <c r="AC36143" s="110"/>
    </row>
    <row r="36144" spans="19:29" x14ac:dyDescent="0.25">
      <c r="S36144" s="110"/>
      <c r="U36144" s="110"/>
      <c r="W36144" s="110"/>
      <c r="Y36144" s="110"/>
      <c r="AA36144" s="110"/>
      <c r="AC36144" s="110"/>
    </row>
    <row r="36145" spans="19:29" x14ac:dyDescent="0.25">
      <c r="S36145" s="110"/>
      <c r="U36145" s="110"/>
      <c r="W36145" s="110"/>
      <c r="Y36145" s="110"/>
      <c r="AA36145" s="110"/>
      <c r="AC36145" s="110"/>
    </row>
    <row r="36146" spans="19:29" x14ac:dyDescent="0.25">
      <c r="S36146" s="111"/>
      <c r="U36146" s="111"/>
      <c r="W36146" s="111"/>
      <c r="Y36146" s="111"/>
      <c r="AA36146" s="111"/>
      <c r="AC36146" s="111"/>
    </row>
    <row r="36147" spans="19:29" x14ac:dyDescent="0.25">
      <c r="S36147" s="107"/>
      <c r="U36147" s="107"/>
      <c r="W36147" s="107"/>
      <c r="Y36147" s="107"/>
      <c r="AA36147" s="107"/>
      <c r="AC36147" s="107"/>
    </row>
    <row r="36148" spans="19:29" x14ac:dyDescent="0.25">
      <c r="S36148" s="108"/>
      <c r="U36148" s="108"/>
      <c r="W36148" s="108"/>
      <c r="Y36148" s="108"/>
      <c r="AA36148" s="108"/>
      <c r="AC36148" s="108"/>
    </row>
    <row r="36149" spans="19:29" x14ac:dyDescent="0.25">
      <c r="S36149" s="108"/>
      <c r="U36149" s="108"/>
      <c r="W36149" s="108"/>
      <c r="Y36149" s="108"/>
      <c r="AA36149" s="108"/>
      <c r="AC36149" s="108"/>
    </row>
    <row r="36150" spans="19:29" x14ac:dyDescent="0.25">
      <c r="S36150" s="109"/>
      <c r="U36150" s="109"/>
      <c r="W36150" s="109"/>
      <c r="Y36150" s="109"/>
      <c r="AA36150" s="109"/>
      <c r="AC36150" s="109"/>
    </row>
    <row r="36151" spans="19:29" x14ac:dyDescent="0.25">
      <c r="S36151" s="108"/>
      <c r="U36151" s="108"/>
      <c r="W36151" s="108"/>
      <c r="Y36151" s="108"/>
      <c r="AA36151" s="108"/>
      <c r="AC36151" s="108"/>
    </row>
    <row r="36152" spans="19:29" x14ac:dyDescent="0.25">
      <c r="S36152" s="108"/>
      <c r="U36152" s="108"/>
      <c r="W36152" s="108"/>
      <c r="Y36152" s="108"/>
      <c r="AA36152" s="108"/>
      <c r="AC36152" s="108"/>
    </row>
    <row r="36153" spans="19:29" x14ac:dyDescent="0.25">
      <c r="S36153" s="109"/>
      <c r="U36153" s="109"/>
      <c r="W36153" s="109"/>
      <c r="Y36153" s="109"/>
      <c r="AA36153" s="109"/>
      <c r="AC36153" s="109"/>
    </row>
    <row r="36154" spans="19:29" x14ac:dyDescent="0.25">
      <c r="S36154" s="108"/>
      <c r="U36154" s="108"/>
      <c r="W36154" s="108"/>
      <c r="Y36154" s="108"/>
      <c r="AA36154" s="108"/>
      <c r="AC36154" s="108"/>
    </row>
    <row r="36155" spans="19:29" x14ac:dyDescent="0.25">
      <c r="S36155" s="109"/>
      <c r="U36155" s="109"/>
      <c r="W36155" s="109"/>
      <c r="Y36155" s="109"/>
      <c r="AA36155" s="109"/>
      <c r="AC36155" s="109"/>
    </row>
    <row r="36156" spans="19:29" x14ac:dyDescent="0.25">
      <c r="S36156" s="108"/>
      <c r="U36156" s="108"/>
      <c r="W36156" s="108"/>
      <c r="Y36156" s="108"/>
      <c r="AA36156" s="108"/>
      <c r="AC36156" s="108"/>
    </row>
    <row r="36157" spans="19:29" x14ac:dyDescent="0.25">
      <c r="S36157" s="108"/>
      <c r="U36157" s="108"/>
      <c r="W36157" s="108"/>
      <c r="Y36157" s="108"/>
      <c r="AA36157" s="108"/>
      <c r="AC36157" s="108"/>
    </row>
    <row r="36158" spans="19:29" x14ac:dyDescent="0.25">
      <c r="S36158" s="108"/>
      <c r="U36158" s="108"/>
      <c r="W36158" s="108"/>
      <c r="Y36158" s="108"/>
      <c r="AA36158" s="108"/>
      <c r="AC36158" s="108"/>
    </row>
    <row r="36159" spans="19:29" x14ac:dyDescent="0.25">
      <c r="S36159" s="110"/>
      <c r="U36159" s="110"/>
      <c r="W36159" s="110"/>
      <c r="Y36159" s="110"/>
      <c r="AA36159" s="110"/>
      <c r="AC36159" s="110"/>
    </row>
    <row r="36160" spans="19:29" x14ac:dyDescent="0.25">
      <c r="S36160" s="110"/>
      <c r="U36160" s="110"/>
      <c r="W36160" s="110"/>
      <c r="Y36160" s="110"/>
      <c r="AA36160" s="110"/>
      <c r="AC36160" s="110"/>
    </row>
    <row r="36161" spans="19:29" x14ac:dyDescent="0.25">
      <c r="S36161" s="110"/>
      <c r="U36161" s="110"/>
      <c r="W36161" s="110"/>
      <c r="Y36161" s="110"/>
      <c r="AA36161" s="110"/>
      <c r="AC36161" s="110"/>
    </row>
    <row r="36162" spans="19:29" x14ac:dyDescent="0.25">
      <c r="S36162" s="110"/>
      <c r="U36162" s="110"/>
      <c r="W36162" s="110"/>
      <c r="Y36162" s="110"/>
      <c r="AA36162" s="110"/>
      <c r="AC36162" s="110"/>
    </row>
    <row r="36163" spans="19:29" x14ac:dyDescent="0.25">
      <c r="S36163" s="111"/>
      <c r="U36163" s="111"/>
      <c r="W36163" s="111"/>
      <c r="Y36163" s="111"/>
      <c r="AA36163" s="111"/>
      <c r="AC36163" s="111"/>
    </row>
    <row r="36164" spans="19:29" x14ac:dyDescent="0.25">
      <c r="S36164" s="107"/>
      <c r="U36164" s="107"/>
      <c r="W36164" s="107"/>
      <c r="Y36164" s="107"/>
      <c r="AA36164" s="107"/>
      <c r="AC36164" s="107"/>
    </row>
    <row r="36165" spans="19:29" x14ac:dyDescent="0.25">
      <c r="S36165" s="108"/>
      <c r="U36165" s="108"/>
      <c r="W36165" s="108"/>
      <c r="Y36165" s="108"/>
      <c r="AA36165" s="108"/>
      <c r="AC36165" s="108"/>
    </row>
    <row r="36166" spans="19:29" x14ac:dyDescent="0.25">
      <c r="S36166" s="108"/>
      <c r="U36166" s="108"/>
      <c r="W36166" s="108"/>
      <c r="Y36166" s="108"/>
      <c r="AA36166" s="108"/>
      <c r="AC36166" s="108"/>
    </row>
    <row r="36167" spans="19:29" x14ac:dyDescent="0.25">
      <c r="S36167" s="109"/>
      <c r="U36167" s="109"/>
      <c r="W36167" s="109"/>
      <c r="Y36167" s="109"/>
      <c r="AA36167" s="109"/>
      <c r="AC36167" s="109"/>
    </row>
    <row r="36168" spans="19:29" x14ac:dyDescent="0.25">
      <c r="S36168" s="108"/>
      <c r="U36168" s="108"/>
      <c r="W36168" s="108"/>
      <c r="Y36168" s="108"/>
      <c r="AA36168" s="108"/>
      <c r="AC36168" s="108"/>
    </row>
    <row r="36169" spans="19:29" x14ac:dyDescent="0.25">
      <c r="S36169" s="108"/>
      <c r="U36169" s="108"/>
      <c r="W36169" s="108"/>
      <c r="Y36169" s="108"/>
      <c r="AA36169" s="108"/>
      <c r="AC36169" s="108"/>
    </row>
    <row r="36170" spans="19:29" x14ac:dyDescent="0.25">
      <c r="S36170" s="109"/>
      <c r="U36170" s="109"/>
      <c r="W36170" s="109"/>
      <c r="Y36170" s="109"/>
      <c r="AA36170" s="109"/>
      <c r="AC36170" s="109"/>
    </row>
    <row r="36171" spans="19:29" x14ac:dyDescent="0.25">
      <c r="S36171" s="108"/>
      <c r="U36171" s="108"/>
      <c r="W36171" s="108"/>
      <c r="Y36171" s="108"/>
      <c r="AA36171" s="108"/>
      <c r="AC36171" s="108"/>
    </row>
    <row r="36172" spans="19:29" x14ac:dyDescent="0.25">
      <c r="S36172" s="109"/>
      <c r="U36172" s="109"/>
      <c r="W36172" s="109"/>
      <c r="Y36172" s="109"/>
      <c r="AA36172" s="109"/>
      <c r="AC36172" s="109"/>
    </row>
    <row r="36173" spans="19:29" x14ac:dyDescent="0.25">
      <c r="S36173" s="108"/>
      <c r="U36173" s="108"/>
      <c r="W36173" s="108"/>
      <c r="Y36173" s="108"/>
      <c r="AA36173" s="108"/>
      <c r="AC36173" s="108"/>
    </row>
    <row r="36174" spans="19:29" x14ac:dyDescent="0.25">
      <c r="S36174" s="108"/>
      <c r="U36174" s="108"/>
      <c r="W36174" s="108"/>
      <c r="Y36174" s="108"/>
      <c r="AA36174" s="108"/>
      <c r="AC36174" s="108"/>
    </row>
    <row r="36175" spans="19:29" x14ac:dyDescent="0.25">
      <c r="S36175" s="108"/>
      <c r="U36175" s="108"/>
      <c r="W36175" s="108"/>
      <c r="Y36175" s="108"/>
      <c r="AA36175" s="108"/>
      <c r="AC36175" s="108"/>
    </row>
    <row r="36176" spans="19:29" x14ac:dyDescent="0.25">
      <c r="S36176" s="110"/>
      <c r="U36176" s="110"/>
      <c r="W36176" s="110"/>
      <c r="Y36176" s="110"/>
      <c r="AA36176" s="110"/>
      <c r="AC36176" s="110"/>
    </row>
    <row r="36177" spans="19:29" x14ac:dyDescent="0.25">
      <c r="S36177" s="110"/>
      <c r="U36177" s="110"/>
      <c r="W36177" s="110"/>
      <c r="Y36177" s="110"/>
      <c r="AA36177" s="110"/>
      <c r="AC36177" s="110"/>
    </row>
    <row r="36178" spans="19:29" x14ac:dyDescent="0.25">
      <c r="S36178" s="110"/>
      <c r="U36178" s="110"/>
      <c r="W36178" s="110"/>
      <c r="Y36178" s="110"/>
      <c r="AA36178" s="110"/>
      <c r="AC36178" s="110"/>
    </row>
    <row r="36179" spans="19:29" x14ac:dyDescent="0.25">
      <c r="S36179" s="110"/>
      <c r="U36179" s="110"/>
      <c r="W36179" s="110"/>
      <c r="Y36179" s="110"/>
      <c r="AA36179" s="110"/>
      <c r="AC36179" s="110"/>
    </row>
    <row r="36180" spans="19:29" x14ac:dyDescent="0.25">
      <c r="S36180" s="111"/>
      <c r="U36180" s="111"/>
      <c r="W36180" s="111"/>
      <c r="Y36180" s="111"/>
      <c r="AA36180" s="111"/>
      <c r="AC36180" s="111"/>
    </row>
    <row r="36181" spans="19:29" x14ac:dyDescent="0.25">
      <c r="S36181" s="107"/>
      <c r="U36181" s="107"/>
      <c r="W36181" s="107"/>
      <c r="Y36181" s="107"/>
      <c r="AA36181" s="107"/>
      <c r="AC36181" s="107"/>
    </row>
    <row r="36182" spans="19:29" x14ac:dyDescent="0.25">
      <c r="S36182" s="108"/>
      <c r="U36182" s="108"/>
      <c r="W36182" s="108"/>
      <c r="Y36182" s="108"/>
      <c r="AA36182" s="108"/>
      <c r="AC36182" s="108"/>
    </row>
    <row r="36183" spans="19:29" x14ac:dyDescent="0.25">
      <c r="S36183" s="108"/>
      <c r="U36183" s="108"/>
      <c r="W36183" s="108"/>
      <c r="Y36183" s="108"/>
      <c r="AA36183" s="108"/>
      <c r="AC36183" s="108"/>
    </row>
    <row r="36184" spans="19:29" x14ac:dyDescent="0.25">
      <c r="S36184" s="109"/>
      <c r="U36184" s="109"/>
      <c r="W36184" s="109"/>
      <c r="Y36184" s="109"/>
      <c r="AA36184" s="109"/>
      <c r="AC36184" s="109"/>
    </row>
    <row r="36185" spans="19:29" x14ac:dyDescent="0.25">
      <c r="S36185" s="108"/>
      <c r="U36185" s="108"/>
      <c r="W36185" s="108"/>
      <c r="Y36185" s="108"/>
      <c r="AA36185" s="108"/>
      <c r="AC36185" s="108"/>
    </row>
    <row r="36186" spans="19:29" x14ac:dyDescent="0.25">
      <c r="S36186" s="108"/>
      <c r="U36186" s="108"/>
      <c r="W36186" s="108"/>
      <c r="Y36186" s="108"/>
      <c r="AA36186" s="108"/>
      <c r="AC36186" s="108"/>
    </row>
    <row r="36187" spans="19:29" x14ac:dyDescent="0.25">
      <c r="S36187" s="109"/>
      <c r="U36187" s="109"/>
      <c r="W36187" s="109"/>
      <c r="Y36187" s="109"/>
      <c r="AA36187" s="109"/>
      <c r="AC36187" s="109"/>
    </row>
    <row r="36188" spans="19:29" x14ac:dyDescent="0.25">
      <c r="S36188" s="108"/>
      <c r="U36188" s="108"/>
      <c r="W36188" s="108"/>
      <c r="Y36188" s="108"/>
      <c r="AA36188" s="108"/>
      <c r="AC36188" s="108"/>
    </row>
    <row r="36189" spans="19:29" x14ac:dyDescent="0.25">
      <c r="S36189" s="109"/>
      <c r="U36189" s="109"/>
      <c r="W36189" s="109"/>
      <c r="Y36189" s="109"/>
      <c r="AA36189" s="109"/>
      <c r="AC36189" s="109"/>
    </row>
    <row r="36190" spans="19:29" x14ac:dyDescent="0.25">
      <c r="S36190" s="108"/>
      <c r="U36190" s="108"/>
      <c r="W36190" s="108"/>
      <c r="Y36190" s="108"/>
      <c r="AA36190" s="108"/>
      <c r="AC36190" s="108"/>
    </row>
    <row r="36191" spans="19:29" x14ac:dyDescent="0.25">
      <c r="S36191" s="108"/>
      <c r="U36191" s="108"/>
      <c r="W36191" s="108"/>
      <c r="Y36191" s="108"/>
      <c r="AA36191" s="108"/>
      <c r="AC36191" s="108"/>
    </row>
    <row r="36192" spans="19:29" x14ac:dyDescent="0.25">
      <c r="S36192" s="108"/>
      <c r="U36192" s="108"/>
      <c r="W36192" s="108"/>
      <c r="Y36192" s="108"/>
      <c r="AA36192" s="108"/>
      <c r="AC36192" s="108"/>
    </row>
    <row r="36193" spans="19:29" x14ac:dyDescent="0.25">
      <c r="S36193" s="110"/>
      <c r="U36193" s="110"/>
      <c r="W36193" s="110"/>
      <c r="Y36193" s="110"/>
      <c r="AA36193" s="110"/>
      <c r="AC36193" s="110"/>
    </row>
    <row r="36194" spans="19:29" x14ac:dyDescent="0.25">
      <c r="S36194" s="110"/>
      <c r="U36194" s="110"/>
      <c r="W36194" s="110"/>
      <c r="Y36194" s="110"/>
      <c r="AA36194" s="110"/>
      <c r="AC36194" s="110"/>
    </row>
    <row r="36195" spans="19:29" x14ac:dyDescent="0.25">
      <c r="S36195" s="110"/>
      <c r="U36195" s="110"/>
      <c r="W36195" s="110"/>
      <c r="Y36195" s="110"/>
      <c r="AA36195" s="110"/>
      <c r="AC36195" s="110"/>
    </row>
    <row r="36196" spans="19:29" x14ac:dyDescent="0.25">
      <c r="S36196" s="110"/>
      <c r="U36196" s="110"/>
      <c r="W36196" s="110"/>
      <c r="Y36196" s="110"/>
      <c r="AA36196" s="110"/>
      <c r="AC36196" s="110"/>
    </row>
    <row r="36197" spans="19:29" x14ac:dyDescent="0.25">
      <c r="S36197" s="111"/>
      <c r="U36197" s="111"/>
      <c r="W36197" s="111"/>
      <c r="Y36197" s="111"/>
      <c r="AA36197" s="111"/>
      <c r="AC36197" s="111"/>
    </row>
    <row r="36198" spans="19:29" x14ac:dyDescent="0.25">
      <c r="S36198" s="107"/>
      <c r="U36198" s="107"/>
      <c r="W36198" s="107"/>
      <c r="Y36198" s="107"/>
      <c r="AA36198" s="107"/>
      <c r="AC36198" s="107"/>
    </row>
    <row r="36199" spans="19:29" x14ac:dyDescent="0.25">
      <c r="S36199" s="108"/>
      <c r="U36199" s="108"/>
      <c r="W36199" s="108"/>
      <c r="Y36199" s="108"/>
      <c r="AA36199" s="108"/>
      <c r="AC36199" s="108"/>
    </row>
    <row r="36200" spans="19:29" x14ac:dyDescent="0.25">
      <c r="S36200" s="108"/>
      <c r="U36200" s="108"/>
      <c r="W36200" s="108"/>
      <c r="Y36200" s="108"/>
      <c r="AA36200" s="108"/>
      <c r="AC36200" s="108"/>
    </row>
    <row r="36201" spans="19:29" x14ac:dyDescent="0.25">
      <c r="S36201" s="109"/>
      <c r="U36201" s="109"/>
      <c r="W36201" s="109"/>
      <c r="Y36201" s="109"/>
      <c r="AA36201" s="109"/>
      <c r="AC36201" s="109"/>
    </row>
    <row r="36202" spans="19:29" x14ac:dyDescent="0.25">
      <c r="S36202" s="108"/>
      <c r="U36202" s="108"/>
      <c r="W36202" s="108"/>
      <c r="Y36202" s="108"/>
      <c r="AA36202" s="108"/>
      <c r="AC36202" s="108"/>
    </row>
    <row r="36203" spans="19:29" x14ac:dyDescent="0.25">
      <c r="S36203" s="108"/>
      <c r="U36203" s="108"/>
      <c r="W36203" s="108"/>
      <c r="Y36203" s="108"/>
      <c r="AA36203" s="108"/>
      <c r="AC36203" s="108"/>
    </row>
    <row r="36204" spans="19:29" x14ac:dyDescent="0.25">
      <c r="S36204" s="109"/>
      <c r="U36204" s="109"/>
      <c r="W36204" s="109"/>
      <c r="Y36204" s="109"/>
      <c r="AA36204" s="109"/>
      <c r="AC36204" s="109"/>
    </row>
    <row r="36205" spans="19:29" x14ac:dyDescent="0.25">
      <c r="S36205" s="108"/>
      <c r="U36205" s="108"/>
      <c r="W36205" s="108"/>
      <c r="Y36205" s="108"/>
      <c r="AA36205" s="108"/>
      <c r="AC36205" s="108"/>
    </row>
    <row r="36206" spans="19:29" x14ac:dyDescent="0.25">
      <c r="S36206" s="109"/>
      <c r="U36206" s="109"/>
      <c r="W36206" s="109"/>
      <c r="Y36206" s="109"/>
      <c r="AA36206" s="109"/>
      <c r="AC36206" s="109"/>
    </row>
    <row r="36207" spans="19:29" x14ac:dyDescent="0.25">
      <c r="S36207" s="108"/>
      <c r="U36207" s="108"/>
      <c r="W36207" s="108"/>
      <c r="Y36207" s="108"/>
      <c r="AA36207" s="108"/>
      <c r="AC36207" s="108"/>
    </row>
    <row r="36208" spans="19:29" x14ac:dyDescent="0.25">
      <c r="S36208" s="108"/>
      <c r="U36208" s="108"/>
      <c r="W36208" s="108"/>
      <c r="Y36208" s="108"/>
      <c r="AA36208" s="108"/>
      <c r="AC36208" s="108"/>
    </row>
    <row r="36209" spans="19:29" x14ac:dyDescent="0.25">
      <c r="S36209" s="108"/>
      <c r="U36209" s="108"/>
      <c r="W36209" s="108"/>
      <c r="Y36209" s="108"/>
      <c r="AA36209" s="108"/>
      <c r="AC36209" s="108"/>
    </row>
    <row r="36210" spans="19:29" x14ac:dyDescent="0.25">
      <c r="S36210" s="110"/>
      <c r="U36210" s="110"/>
      <c r="W36210" s="110"/>
      <c r="Y36210" s="110"/>
      <c r="AA36210" s="110"/>
      <c r="AC36210" s="110"/>
    </row>
    <row r="36211" spans="19:29" x14ac:dyDescent="0.25">
      <c r="S36211" s="110"/>
      <c r="U36211" s="110"/>
      <c r="W36211" s="110"/>
      <c r="Y36211" s="110"/>
      <c r="AA36211" s="110"/>
      <c r="AC36211" s="110"/>
    </row>
    <row r="36212" spans="19:29" x14ac:dyDescent="0.25">
      <c r="S36212" s="110"/>
      <c r="U36212" s="110"/>
      <c r="W36212" s="110"/>
      <c r="Y36212" s="110"/>
      <c r="AA36212" s="110"/>
      <c r="AC36212" s="110"/>
    </row>
    <row r="36213" spans="19:29" x14ac:dyDescent="0.25">
      <c r="S36213" s="110"/>
      <c r="U36213" s="110"/>
      <c r="W36213" s="110"/>
      <c r="Y36213" s="110"/>
      <c r="AA36213" s="110"/>
      <c r="AC36213" s="110"/>
    </row>
    <row r="36214" spans="19:29" x14ac:dyDescent="0.25">
      <c r="S36214" s="111"/>
      <c r="U36214" s="111"/>
      <c r="W36214" s="111"/>
      <c r="Y36214" s="111"/>
      <c r="AA36214" s="111"/>
      <c r="AC36214" s="111"/>
    </row>
    <row r="36215" spans="19:29" x14ac:dyDescent="0.25">
      <c r="S36215" s="107"/>
      <c r="U36215" s="107"/>
      <c r="W36215" s="107"/>
      <c r="Y36215" s="107"/>
      <c r="AA36215" s="107"/>
      <c r="AC36215" s="107"/>
    </row>
    <row r="36216" spans="19:29" x14ac:dyDescent="0.25">
      <c r="S36216" s="108"/>
      <c r="U36216" s="108"/>
      <c r="W36216" s="108"/>
      <c r="Y36216" s="108"/>
      <c r="AA36216" s="108"/>
      <c r="AC36216" s="108"/>
    </row>
    <row r="36217" spans="19:29" x14ac:dyDescent="0.25">
      <c r="S36217" s="108"/>
      <c r="U36217" s="108"/>
      <c r="W36217" s="108"/>
      <c r="Y36217" s="108"/>
      <c r="AA36217" s="108"/>
      <c r="AC36217" s="108"/>
    </row>
    <row r="36218" spans="19:29" x14ac:dyDescent="0.25">
      <c r="S36218" s="109"/>
      <c r="U36218" s="109"/>
      <c r="W36218" s="109"/>
      <c r="Y36218" s="109"/>
      <c r="AA36218" s="109"/>
      <c r="AC36218" s="109"/>
    </row>
    <row r="36219" spans="19:29" x14ac:dyDescent="0.25">
      <c r="S36219" s="108"/>
      <c r="U36219" s="108"/>
      <c r="W36219" s="108"/>
      <c r="Y36219" s="108"/>
      <c r="AA36219" s="108"/>
      <c r="AC36219" s="108"/>
    </row>
    <row r="36220" spans="19:29" x14ac:dyDescent="0.25">
      <c r="S36220" s="108"/>
      <c r="U36220" s="108"/>
      <c r="W36220" s="108"/>
      <c r="Y36220" s="108"/>
      <c r="AA36220" s="108"/>
      <c r="AC36220" s="108"/>
    </row>
    <row r="36221" spans="19:29" x14ac:dyDescent="0.25">
      <c r="S36221" s="109"/>
      <c r="U36221" s="109"/>
      <c r="W36221" s="109"/>
      <c r="Y36221" s="109"/>
      <c r="AA36221" s="109"/>
      <c r="AC36221" s="109"/>
    </row>
    <row r="36222" spans="19:29" x14ac:dyDescent="0.25">
      <c r="S36222" s="108"/>
      <c r="U36222" s="108"/>
      <c r="W36222" s="108"/>
      <c r="Y36222" s="108"/>
      <c r="AA36222" s="108"/>
      <c r="AC36222" s="108"/>
    </row>
    <row r="36223" spans="19:29" x14ac:dyDescent="0.25">
      <c r="S36223" s="109"/>
      <c r="U36223" s="109"/>
      <c r="W36223" s="109"/>
      <c r="Y36223" s="109"/>
      <c r="AA36223" s="109"/>
      <c r="AC36223" s="109"/>
    </row>
    <row r="36224" spans="19:29" x14ac:dyDescent="0.25">
      <c r="S36224" s="108"/>
      <c r="U36224" s="108"/>
      <c r="W36224" s="108"/>
      <c r="Y36224" s="108"/>
      <c r="AA36224" s="108"/>
      <c r="AC36224" s="108"/>
    </row>
    <row r="36225" spans="19:29" x14ac:dyDescent="0.25">
      <c r="S36225" s="108"/>
      <c r="U36225" s="108"/>
      <c r="W36225" s="108"/>
      <c r="Y36225" s="108"/>
      <c r="AA36225" s="108"/>
      <c r="AC36225" s="108"/>
    </row>
    <row r="36226" spans="19:29" x14ac:dyDescent="0.25">
      <c r="S36226" s="108"/>
      <c r="U36226" s="108"/>
      <c r="W36226" s="108"/>
      <c r="Y36226" s="108"/>
      <c r="AA36226" s="108"/>
      <c r="AC36226" s="108"/>
    </row>
    <row r="36227" spans="19:29" x14ac:dyDescent="0.25">
      <c r="S36227" s="110"/>
      <c r="U36227" s="110"/>
      <c r="W36227" s="110"/>
      <c r="Y36227" s="110"/>
      <c r="AA36227" s="110"/>
      <c r="AC36227" s="110"/>
    </row>
    <row r="36228" spans="19:29" x14ac:dyDescent="0.25">
      <c r="S36228" s="110"/>
      <c r="U36228" s="110"/>
      <c r="W36228" s="110"/>
      <c r="Y36228" s="110"/>
      <c r="AA36228" s="110"/>
      <c r="AC36228" s="110"/>
    </row>
    <row r="36229" spans="19:29" x14ac:dyDescent="0.25">
      <c r="S36229" s="110"/>
      <c r="U36229" s="110"/>
      <c r="W36229" s="110"/>
      <c r="Y36229" s="110"/>
      <c r="AA36229" s="110"/>
      <c r="AC36229" s="110"/>
    </row>
    <row r="36230" spans="19:29" x14ac:dyDescent="0.25">
      <c r="S36230" s="110"/>
      <c r="U36230" s="110"/>
      <c r="W36230" s="110"/>
      <c r="Y36230" s="110"/>
      <c r="AA36230" s="110"/>
      <c r="AC36230" s="110"/>
    </row>
    <row r="36231" spans="19:29" x14ac:dyDescent="0.25">
      <c r="S36231" s="111"/>
      <c r="U36231" s="111"/>
      <c r="W36231" s="111"/>
      <c r="Y36231" s="111"/>
      <c r="AA36231" s="111"/>
      <c r="AC36231" s="111"/>
    </row>
    <row r="36232" spans="19:29" x14ac:dyDescent="0.25">
      <c r="S36232" s="107"/>
      <c r="U36232" s="107"/>
      <c r="W36232" s="107"/>
      <c r="Y36232" s="107"/>
      <c r="AA36232" s="107"/>
      <c r="AC36232" s="107"/>
    </row>
    <row r="36233" spans="19:29" x14ac:dyDescent="0.25">
      <c r="S36233" s="108"/>
      <c r="U36233" s="108"/>
      <c r="W36233" s="108"/>
      <c r="Y36233" s="108"/>
      <c r="AA36233" s="108"/>
      <c r="AC36233" s="108"/>
    </row>
    <row r="36234" spans="19:29" x14ac:dyDescent="0.25">
      <c r="S36234" s="108"/>
      <c r="U36234" s="108"/>
      <c r="W36234" s="108"/>
      <c r="Y36234" s="108"/>
      <c r="AA36234" s="108"/>
      <c r="AC36234" s="108"/>
    </row>
    <row r="36235" spans="19:29" x14ac:dyDescent="0.25">
      <c r="S36235" s="109"/>
      <c r="U36235" s="109"/>
      <c r="W36235" s="109"/>
      <c r="Y36235" s="109"/>
      <c r="AA36235" s="109"/>
      <c r="AC36235" s="109"/>
    </row>
    <row r="36236" spans="19:29" x14ac:dyDescent="0.25">
      <c r="S36236" s="108"/>
      <c r="U36236" s="108"/>
      <c r="W36236" s="108"/>
      <c r="Y36236" s="108"/>
      <c r="AA36236" s="108"/>
      <c r="AC36236" s="108"/>
    </row>
    <row r="36237" spans="19:29" x14ac:dyDescent="0.25">
      <c r="S36237" s="108"/>
      <c r="U36237" s="108"/>
      <c r="W36237" s="108"/>
      <c r="Y36237" s="108"/>
      <c r="AA36237" s="108"/>
      <c r="AC36237" s="108"/>
    </row>
    <row r="36238" spans="19:29" x14ac:dyDescent="0.25">
      <c r="S36238" s="109"/>
      <c r="U36238" s="109"/>
      <c r="W36238" s="109"/>
      <c r="Y36238" s="109"/>
      <c r="AA36238" s="109"/>
      <c r="AC36238" s="109"/>
    </row>
    <row r="36239" spans="19:29" x14ac:dyDescent="0.25">
      <c r="S36239" s="108"/>
      <c r="U36239" s="108"/>
      <c r="W36239" s="108"/>
      <c r="Y36239" s="108"/>
      <c r="AA36239" s="108"/>
      <c r="AC36239" s="108"/>
    </row>
    <row r="36240" spans="19:29" x14ac:dyDescent="0.25">
      <c r="S36240" s="109"/>
      <c r="U36240" s="109"/>
      <c r="W36240" s="109"/>
      <c r="Y36240" s="109"/>
      <c r="AA36240" s="109"/>
      <c r="AC36240" s="109"/>
    </row>
    <row r="36241" spans="19:29" x14ac:dyDescent="0.25">
      <c r="S36241" s="108"/>
      <c r="U36241" s="108"/>
      <c r="W36241" s="108"/>
      <c r="Y36241" s="108"/>
      <c r="AA36241" s="108"/>
      <c r="AC36241" s="108"/>
    </row>
    <row r="36242" spans="19:29" x14ac:dyDescent="0.25">
      <c r="S36242" s="108"/>
      <c r="U36242" s="108"/>
      <c r="W36242" s="108"/>
      <c r="Y36242" s="108"/>
      <c r="AA36242" s="108"/>
      <c r="AC36242" s="108"/>
    </row>
    <row r="36243" spans="19:29" x14ac:dyDescent="0.25">
      <c r="S36243" s="108"/>
      <c r="U36243" s="108"/>
      <c r="W36243" s="108"/>
      <c r="Y36243" s="108"/>
      <c r="AA36243" s="108"/>
      <c r="AC36243" s="108"/>
    </row>
    <row r="36244" spans="19:29" x14ac:dyDescent="0.25">
      <c r="S36244" s="110"/>
      <c r="U36244" s="110"/>
      <c r="W36244" s="110"/>
      <c r="Y36244" s="110"/>
      <c r="AA36244" s="110"/>
      <c r="AC36244" s="110"/>
    </row>
    <row r="36245" spans="19:29" x14ac:dyDescent="0.25">
      <c r="S36245" s="110"/>
      <c r="U36245" s="110"/>
      <c r="W36245" s="110"/>
      <c r="Y36245" s="110"/>
      <c r="AA36245" s="110"/>
      <c r="AC36245" s="110"/>
    </row>
    <row r="36246" spans="19:29" x14ac:dyDescent="0.25">
      <c r="S36246" s="110"/>
      <c r="U36246" s="110"/>
      <c r="W36246" s="110"/>
      <c r="Y36246" s="110"/>
      <c r="AA36246" s="110"/>
      <c r="AC36246" s="110"/>
    </row>
    <row r="36247" spans="19:29" x14ac:dyDescent="0.25">
      <c r="S36247" s="110"/>
      <c r="U36247" s="110"/>
      <c r="W36247" s="110"/>
      <c r="Y36247" s="110"/>
      <c r="AA36247" s="110"/>
      <c r="AC36247" s="110"/>
    </row>
    <row r="36248" spans="19:29" x14ac:dyDescent="0.25">
      <c r="S36248" s="111"/>
      <c r="U36248" s="111"/>
      <c r="W36248" s="111"/>
      <c r="Y36248" s="111"/>
      <c r="AA36248" s="111"/>
      <c r="AC36248" s="111"/>
    </row>
    <row r="36249" spans="19:29" x14ac:dyDescent="0.25">
      <c r="S36249" s="107"/>
      <c r="U36249" s="107"/>
      <c r="W36249" s="107"/>
      <c r="Y36249" s="107"/>
      <c r="AA36249" s="107"/>
      <c r="AC36249" s="107"/>
    </row>
    <row r="36250" spans="19:29" x14ac:dyDescent="0.25">
      <c r="S36250" s="108"/>
      <c r="U36250" s="108"/>
      <c r="W36250" s="108"/>
      <c r="Y36250" s="108"/>
      <c r="AA36250" s="108"/>
      <c r="AC36250" s="108"/>
    </row>
    <row r="36251" spans="19:29" x14ac:dyDescent="0.25">
      <c r="S36251" s="108"/>
      <c r="U36251" s="108"/>
      <c r="W36251" s="108"/>
      <c r="Y36251" s="108"/>
      <c r="AA36251" s="108"/>
      <c r="AC36251" s="108"/>
    </row>
    <row r="36252" spans="19:29" x14ac:dyDescent="0.25">
      <c r="S36252" s="109"/>
      <c r="U36252" s="109"/>
      <c r="W36252" s="109"/>
      <c r="Y36252" s="109"/>
      <c r="AA36252" s="109"/>
      <c r="AC36252" s="109"/>
    </row>
    <row r="36253" spans="19:29" x14ac:dyDescent="0.25">
      <c r="S36253" s="108"/>
      <c r="U36253" s="108"/>
      <c r="W36253" s="108"/>
      <c r="Y36253" s="108"/>
      <c r="AA36253" s="108"/>
      <c r="AC36253" s="108"/>
    </row>
    <row r="36254" spans="19:29" x14ac:dyDescent="0.25">
      <c r="S36254" s="108"/>
      <c r="U36254" s="108"/>
      <c r="W36254" s="108"/>
      <c r="Y36254" s="108"/>
      <c r="AA36254" s="108"/>
      <c r="AC36254" s="108"/>
    </row>
    <row r="36255" spans="19:29" x14ac:dyDescent="0.25">
      <c r="S36255" s="109"/>
      <c r="U36255" s="109"/>
      <c r="W36255" s="109"/>
      <c r="Y36255" s="109"/>
      <c r="AA36255" s="109"/>
      <c r="AC36255" s="109"/>
    </row>
    <row r="36256" spans="19:29" x14ac:dyDescent="0.25">
      <c r="S36256" s="108"/>
      <c r="U36256" s="108"/>
      <c r="W36256" s="108"/>
      <c r="Y36256" s="108"/>
      <c r="AA36256" s="108"/>
      <c r="AC36256" s="108"/>
    </row>
    <row r="36257" spans="19:29" x14ac:dyDescent="0.25">
      <c r="S36257" s="109"/>
      <c r="U36257" s="109"/>
      <c r="W36257" s="109"/>
      <c r="Y36257" s="109"/>
      <c r="AA36257" s="109"/>
      <c r="AC36257" s="109"/>
    </row>
    <row r="36258" spans="19:29" x14ac:dyDescent="0.25">
      <c r="S36258" s="108"/>
      <c r="U36258" s="108"/>
      <c r="W36258" s="108"/>
      <c r="Y36258" s="108"/>
      <c r="AA36258" s="108"/>
      <c r="AC36258" s="108"/>
    </row>
    <row r="36259" spans="19:29" x14ac:dyDescent="0.25">
      <c r="S36259" s="108"/>
      <c r="U36259" s="108"/>
      <c r="W36259" s="108"/>
      <c r="Y36259" s="108"/>
      <c r="AA36259" s="108"/>
      <c r="AC36259" s="108"/>
    </row>
    <row r="36260" spans="19:29" x14ac:dyDescent="0.25">
      <c r="S36260" s="108"/>
      <c r="U36260" s="108"/>
      <c r="W36260" s="108"/>
      <c r="Y36260" s="108"/>
      <c r="AA36260" s="108"/>
      <c r="AC36260" s="108"/>
    </row>
    <row r="36261" spans="19:29" x14ac:dyDescent="0.25">
      <c r="S36261" s="110"/>
      <c r="U36261" s="110"/>
      <c r="W36261" s="110"/>
      <c r="Y36261" s="110"/>
      <c r="AA36261" s="110"/>
      <c r="AC36261" s="110"/>
    </row>
    <row r="36262" spans="19:29" x14ac:dyDescent="0.25">
      <c r="S36262" s="110"/>
      <c r="U36262" s="110"/>
      <c r="W36262" s="110"/>
      <c r="Y36262" s="110"/>
      <c r="AA36262" s="110"/>
      <c r="AC36262" s="110"/>
    </row>
    <row r="36263" spans="19:29" x14ac:dyDescent="0.25">
      <c r="S36263" s="110"/>
      <c r="U36263" s="110"/>
      <c r="W36263" s="110"/>
      <c r="Y36263" s="110"/>
      <c r="AA36263" s="110"/>
      <c r="AC36263" s="110"/>
    </row>
    <row r="36264" spans="19:29" x14ac:dyDescent="0.25">
      <c r="S36264" s="110"/>
      <c r="U36264" s="110"/>
      <c r="W36264" s="110"/>
      <c r="Y36264" s="110"/>
      <c r="AA36264" s="110"/>
      <c r="AC36264" s="110"/>
    </row>
    <row r="36265" spans="19:29" x14ac:dyDescent="0.25">
      <c r="S36265" s="111"/>
      <c r="U36265" s="111"/>
      <c r="W36265" s="111"/>
      <c r="Y36265" s="111"/>
      <c r="AA36265" s="111"/>
      <c r="AC36265" s="111"/>
    </row>
    <row r="36266" spans="19:29" x14ac:dyDescent="0.25">
      <c r="S36266" s="107"/>
      <c r="U36266" s="107"/>
      <c r="W36266" s="107"/>
      <c r="Y36266" s="107"/>
      <c r="AA36266" s="107"/>
      <c r="AC36266" s="107"/>
    </row>
    <row r="36267" spans="19:29" x14ac:dyDescent="0.25">
      <c r="S36267" s="108"/>
      <c r="U36267" s="108"/>
      <c r="W36267" s="108"/>
      <c r="Y36267" s="108"/>
      <c r="AA36267" s="108"/>
      <c r="AC36267" s="108"/>
    </row>
    <row r="36268" spans="19:29" x14ac:dyDescent="0.25">
      <c r="S36268" s="108"/>
      <c r="U36268" s="108"/>
      <c r="W36268" s="108"/>
      <c r="Y36268" s="108"/>
      <c r="AA36268" s="108"/>
      <c r="AC36268" s="108"/>
    </row>
    <row r="36269" spans="19:29" x14ac:dyDescent="0.25">
      <c r="S36269" s="109"/>
      <c r="U36269" s="109"/>
      <c r="W36269" s="109"/>
      <c r="Y36269" s="109"/>
      <c r="AA36269" s="109"/>
      <c r="AC36269" s="109"/>
    </row>
    <row r="36270" spans="19:29" x14ac:dyDescent="0.25">
      <c r="S36270" s="108"/>
      <c r="U36270" s="108"/>
      <c r="W36270" s="108"/>
      <c r="Y36270" s="108"/>
      <c r="AA36270" s="108"/>
      <c r="AC36270" s="108"/>
    </row>
    <row r="36271" spans="19:29" x14ac:dyDescent="0.25">
      <c r="S36271" s="108"/>
      <c r="U36271" s="108"/>
      <c r="W36271" s="108"/>
      <c r="Y36271" s="108"/>
      <c r="AA36271" s="108"/>
      <c r="AC36271" s="108"/>
    </row>
    <row r="36272" spans="19:29" x14ac:dyDescent="0.25">
      <c r="S36272" s="109"/>
      <c r="U36272" s="109"/>
      <c r="W36272" s="109"/>
      <c r="Y36272" s="109"/>
      <c r="AA36272" s="109"/>
      <c r="AC36272" s="109"/>
    </row>
    <row r="36273" spans="19:29" x14ac:dyDescent="0.25">
      <c r="S36273" s="108"/>
      <c r="U36273" s="108"/>
      <c r="W36273" s="108"/>
      <c r="Y36273" s="108"/>
      <c r="AA36273" s="108"/>
      <c r="AC36273" s="108"/>
    </row>
    <row r="36274" spans="19:29" x14ac:dyDescent="0.25">
      <c r="S36274" s="109"/>
      <c r="U36274" s="109"/>
      <c r="W36274" s="109"/>
      <c r="Y36274" s="109"/>
      <c r="AA36274" s="109"/>
      <c r="AC36274" s="109"/>
    </row>
    <row r="36275" spans="19:29" x14ac:dyDescent="0.25">
      <c r="S36275" s="108"/>
      <c r="U36275" s="108"/>
      <c r="W36275" s="108"/>
      <c r="Y36275" s="108"/>
      <c r="AA36275" s="108"/>
      <c r="AC36275" s="108"/>
    </row>
    <row r="36276" spans="19:29" x14ac:dyDescent="0.25">
      <c r="S36276" s="108"/>
      <c r="U36276" s="108"/>
      <c r="W36276" s="108"/>
      <c r="Y36276" s="108"/>
      <c r="AA36276" s="108"/>
      <c r="AC36276" s="108"/>
    </row>
    <row r="36277" spans="19:29" x14ac:dyDescent="0.25">
      <c r="S36277" s="108"/>
      <c r="U36277" s="108"/>
      <c r="W36277" s="108"/>
      <c r="Y36277" s="108"/>
      <c r="AA36277" s="108"/>
      <c r="AC36277" s="108"/>
    </row>
    <row r="36278" spans="19:29" x14ac:dyDescent="0.25">
      <c r="S36278" s="110"/>
      <c r="U36278" s="110"/>
      <c r="W36278" s="110"/>
      <c r="Y36278" s="110"/>
      <c r="AA36278" s="110"/>
      <c r="AC36278" s="110"/>
    </row>
    <row r="36279" spans="19:29" x14ac:dyDescent="0.25">
      <c r="S36279" s="110"/>
      <c r="U36279" s="110"/>
      <c r="W36279" s="110"/>
      <c r="Y36279" s="110"/>
      <c r="AA36279" s="110"/>
      <c r="AC36279" s="110"/>
    </row>
    <row r="36280" spans="19:29" x14ac:dyDescent="0.25">
      <c r="S36280" s="110"/>
      <c r="U36280" s="110"/>
      <c r="W36280" s="110"/>
      <c r="Y36280" s="110"/>
      <c r="AA36280" s="110"/>
      <c r="AC36280" s="110"/>
    </row>
    <row r="36281" spans="19:29" x14ac:dyDescent="0.25">
      <c r="S36281" s="110"/>
      <c r="U36281" s="110"/>
      <c r="W36281" s="110"/>
      <c r="Y36281" s="110"/>
      <c r="AA36281" s="110"/>
      <c r="AC36281" s="110"/>
    </row>
    <row r="36282" spans="19:29" x14ac:dyDescent="0.25">
      <c r="S36282" s="111"/>
      <c r="U36282" s="111"/>
      <c r="W36282" s="111"/>
      <c r="Y36282" s="111"/>
      <c r="AA36282" s="111"/>
      <c r="AC36282" s="111"/>
    </row>
    <row r="36283" spans="19:29" x14ac:dyDescent="0.25">
      <c r="S36283" s="107"/>
      <c r="U36283" s="107"/>
      <c r="W36283" s="107"/>
      <c r="Y36283" s="107"/>
      <c r="AA36283" s="107"/>
      <c r="AC36283" s="107"/>
    </row>
    <row r="36284" spans="19:29" x14ac:dyDescent="0.25">
      <c r="S36284" s="108"/>
      <c r="U36284" s="108"/>
      <c r="W36284" s="108"/>
      <c r="Y36284" s="108"/>
      <c r="AA36284" s="108"/>
      <c r="AC36284" s="108"/>
    </row>
    <row r="36285" spans="19:29" x14ac:dyDescent="0.25">
      <c r="S36285" s="108"/>
      <c r="U36285" s="108"/>
      <c r="W36285" s="108"/>
      <c r="Y36285" s="108"/>
      <c r="AA36285" s="108"/>
      <c r="AC36285" s="108"/>
    </row>
    <row r="36286" spans="19:29" x14ac:dyDescent="0.25">
      <c r="S36286" s="109"/>
      <c r="U36286" s="109"/>
      <c r="W36286" s="109"/>
      <c r="Y36286" s="109"/>
      <c r="AA36286" s="109"/>
      <c r="AC36286" s="109"/>
    </row>
    <row r="36287" spans="19:29" x14ac:dyDescent="0.25">
      <c r="S36287" s="108"/>
      <c r="U36287" s="108"/>
      <c r="W36287" s="108"/>
      <c r="Y36287" s="108"/>
      <c r="AA36287" s="108"/>
      <c r="AC36287" s="108"/>
    </row>
    <row r="36288" spans="19:29" x14ac:dyDescent="0.25">
      <c r="S36288" s="108"/>
      <c r="U36288" s="108"/>
      <c r="W36288" s="108"/>
      <c r="Y36288" s="108"/>
      <c r="AA36288" s="108"/>
      <c r="AC36288" s="108"/>
    </row>
    <row r="36289" spans="19:29" x14ac:dyDescent="0.25">
      <c r="S36289" s="109"/>
      <c r="U36289" s="109"/>
      <c r="W36289" s="109"/>
      <c r="Y36289" s="109"/>
      <c r="AA36289" s="109"/>
      <c r="AC36289" s="109"/>
    </row>
    <row r="36290" spans="19:29" x14ac:dyDescent="0.25">
      <c r="S36290" s="108"/>
      <c r="U36290" s="108"/>
      <c r="W36290" s="108"/>
      <c r="Y36290" s="108"/>
      <c r="AA36290" s="108"/>
      <c r="AC36290" s="108"/>
    </row>
    <row r="36291" spans="19:29" x14ac:dyDescent="0.25">
      <c r="S36291" s="109"/>
      <c r="U36291" s="109"/>
      <c r="W36291" s="109"/>
      <c r="Y36291" s="109"/>
      <c r="AA36291" s="109"/>
      <c r="AC36291" s="109"/>
    </row>
    <row r="36292" spans="19:29" x14ac:dyDescent="0.25">
      <c r="S36292" s="108"/>
      <c r="U36292" s="108"/>
      <c r="W36292" s="108"/>
      <c r="Y36292" s="108"/>
      <c r="AA36292" s="108"/>
      <c r="AC36292" s="108"/>
    </row>
    <row r="36293" spans="19:29" x14ac:dyDescent="0.25">
      <c r="S36293" s="108"/>
      <c r="U36293" s="108"/>
      <c r="W36293" s="108"/>
      <c r="Y36293" s="108"/>
      <c r="AA36293" s="108"/>
      <c r="AC36293" s="108"/>
    </row>
    <row r="36294" spans="19:29" x14ac:dyDescent="0.25">
      <c r="S36294" s="108"/>
      <c r="U36294" s="108"/>
      <c r="W36294" s="108"/>
      <c r="Y36294" s="108"/>
      <c r="AA36294" s="108"/>
      <c r="AC36294" s="108"/>
    </row>
    <row r="36295" spans="19:29" x14ac:dyDescent="0.25">
      <c r="S36295" s="110"/>
      <c r="U36295" s="110"/>
      <c r="W36295" s="110"/>
      <c r="Y36295" s="110"/>
      <c r="AA36295" s="110"/>
      <c r="AC36295" s="110"/>
    </row>
    <row r="36296" spans="19:29" x14ac:dyDescent="0.25">
      <c r="S36296" s="110"/>
      <c r="U36296" s="110"/>
      <c r="W36296" s="110"/>
      <c r="Y36296" s="110"/>
      <c r="AA36296" s="110"/>
      <c r="AC36296" s="110"/>
    </row>
    <row r="36297" spans="19:29" x14ac:dyDescent="0.25">
      <c r="S36297" s="110"/>
      <c r="U36297" s="110"/>
      <c r="W36297" s="110"/>
      <c r="Y36297" s="110"/>
      <c r="AA36297" s="110"/>
      <c r="AC36297" s="110"/>
    </row>
    <row r="36298" spans="19:29" x14ac:dyDescent="0.25">
      <c r="S36298" s="110"/>
      <c r="U36298" s="110"/>
      <c r="W36298" s="110"/>
      <c r="Y36298" s="110"/>
      <c r="AA36298" s="110"/>
      <c r="AC36298" s="110"/>
    </row>
    <row r="36299" spans="19:29" x14ac:dyDescent="0.25">
      <c r="S36299" s="111"/>
      <c r="U36299" s="111"/>
      <c r="W36299" s="111"/>
      <c r="Y36299" s="111"/>
      <c r="AA36299" s="111"/>
      <c r="AC36299" s="111"/>
    </row>
    <row r="36300" spans="19:29" x14ac:dyDescent="0.25">
      <c r="S36300" s="107"/>
      <c r="U36300" s="107"/>
      <c r="W36300" s="107"/>
      <c r="Y36300" s="107"/>
      <c r="AA36300" s="107"/>
      <c r="AC36300" s="107"/>
    </row>
    <row r="36301" spans="19:29" x14ac:dyDescent="0.25">
      <c r="S36301" s="108"/>
      <c r="U36301" s="108"/>
      <c r="W36301" s="108"/>
      <c r="Y36301" s="108"/>
      <c r="AA36301" s="108"/>
      <c r="AC36301" s="108"/>
    </row>
    <row r="36302" spans="19:29" x14ac:dyDescent="0.25">
      <c r="S36302" s="108"/>
      <c r="U36302" s="108"/>
      <c r="W36302" s="108"/>
      <c r="Y36302" s="108"/>
      <c r="AA36302" s="108"/>
      <c r="AC36302" s="108"/>
    </row>
    <row r="36303" spans="19:29" x14ac:dyDescent="0.25">
      <c r="S36303" s="109"/>
      <c r="U36303" s="109"/>
      <c r="W36303" s="109"/>
      <c r="Y36303" s="109"/>
      <c r="AA36303" s="109"/>
      <c r="AC36303" s="109"/>
    </row>
    <row r="36304" spans="19:29" x14ac:dyDescent="0.25">
      <c r="S36304" s="108"/>
      <c r="U36304" s="108"/>
      <c r="W36304" s="108"/>
      <c r="Y36304" s="108"/>
      <c r="AA36304" s="108"/>
      <c r="AC36304" s="108"/>
    </row>
    <row r="36305" spans="19:29" x14ac:dyDescent="0.25">
      <c r="S36305" s="108"/>
      <c r="U36305" s="108"/>
      <c r="W36305" s="108"/>
      <c r="Y36305" s="108"/>
      <c r="AA36305" s="108"/>
      <c r="AC36305" s="108"/>
    </row>
    <row r="36306" spans="19:29" x14ac:dyDescent="0.25">
      <c r="S36306" s="109"/>
      <c r="U36306" s="109"/>
      <c r="W36306" s="109"/>
      <c r="Y36306" s="109"/>
      <c r="AA36306" s="109"/>
      <c r="AC36306" s="109"/>
    </row>
    <row r="36307" spans="19:29" x14ac:dyDescent="0.25">
      <c r="S36307" s="108"/>
      <c r="U36307" s="108"/>
      <c r="W36307" s="108"/>
      <c r="Y36307" s="108"/>
      <c r="AA36307" s="108"/>
      <c r="AC36307" s="108"/>
    </row>
    <row r="36308" spans="19:29" x14ac:dyDescent="0.25">
      <c r="S36308" s="109"/>
      <c r="U36308" s="109"/>
      <c r="W36308" s="109"/>
      <c r="Y36308" s="109"/>
      <c r="AA36308" s="109"/>
      <c r="AC36308" s="109"/>
    </row>
    <row r="36309" spans="19:29" x14ac:dyDescent="0.25">
      <c r="S36309" s="108"/>
      <c r="U36309" s="108"/>
      <c r="W36309" s="108"/>
      <c r="Y36309" s="108"/>
      <c r="AA36309" s="108"/>
      <c r="AC36309" s="108"/>
    </row>
    <row r="36310" spans="19:29" x14ac:dyDescent="0.25">
      <c r="S36310" s="108"/>
      <c r="U36310" s="108"/>
      <c r="W36310" s="108"/>
      <c r="Y36310" s="108"/>
      <c r="AA36310" s="108"/>
      <c r="AC36310" s="108"/>
    </row>
    <row r="36311" spans="19:29" x14ac:dyDescent="0.25">
      <c r="S36311" s="108"/>
      <c r="U36311" s="108"/>
      <c r="W36311" s="108"/>
      <c r="Y36311" s="108"/>
      <c r="AA36311" s="108"/>
      <c r="AC36311" s="108"/>
    </row>
    <row r="36312" spans="19:29" x14ac:dyDescent="0.25">
      <c r="S36312" s="110"/>
      <c r="U36312" s="110"/>
      <c r="W36312" s="110"/>
      <c r="Y36312" s="110"/>
      <c r="AA36312" s="110"/>
      <c r="AC36312" s="110"/>
    </row>
    <row r="36313" spans="19:29" x14ac:dyDescent="0.25">
      <c r="S36313" s="110"/>
      <c r="U36313" s="110"/>
      <c r="W36313" s="110"/>
      <c r="Y36313" s="110"/>
      <c r="AA36313" s="110"/>
      <c r="AC36313" s="110"/>
    </row>
    <row r="36314" spans="19:29" x14ac:dyDescent="0.25">
      <c r="S36314" s="110"/>
      <c r="U36314" s="110"/>
      <c r="W36314" s="110"/>
      <c r="Y36314" s="110"/>
      <c r="AA36314" s="110"/>
      <c r="AC36314" s="110"/>
    </row>
    <row r="36315" spans="19:29" x14ac:dyDescent="0.25">
      <c r="S36315" s="110"/>
      <c r="U36315" s="110"/>
      <c r="W36315" s="110"/>
      <c r="Y36315" s="110"/>
      <c r="AA36315" s="110"/>
      <c r="AC36315" s="110"/>
    </row>
    <row r="36316" spans="19:29" x14ac:dyDescent="0.25">
      <c r="S36316" s="111"/>
      <c r="U36316" s="111"/>
      <c r="W36316" s="111"/>
      <c r="Y36316" s="111"/>
      <c r="AA36316" s="111"/>
      <c r="AC36316" s="111"/>
    </row>
    <row r="36317" spans="19:29" x14ac:dyDescent="0.25">
      <c r="S36317" s="107"/>
      <c r="U36317" s="107"/>
      <c r="W36317" s="107"/>
      <c r="Y36317" s="107"/>
      <c r="AA36317" s="107"/>
      <c r="AC36317" s="107"/>
    </row>
    <row r="36318" spans="19:29" x14ac:dyDescent="0.25">
      <c r="S36318" s="108"/>
      <c r="U36318" s="108"/>
      <c r="W36318" s="108"/>
      <c r="Y36318" s="108"/>
      <c r="AA36318" s="108"/>
      <c r="AC36318" s="108"/>
    </row>
    <row r="36319" spans="19:29" x14ac:dyDescent="0.25">
      <c r="S36319" s="108"/>
      <c r="U36319" s="108"/>
      <c r="W36319" s="108"/>
      <c r="Y36319" s="108"/>
      <c r="AA36319" s="108"/>
      <c r="AC36319" s="108"/>
    </row>
    <row r="36320" spans="19:29" x14ac:dyDescent="0.25">
      <c r="S36320" s="109"/>
      <c r="U36320" s="109"/>
      <c r="W36320" s="109"/>
      <c r="Y36320" s="109"/>
      <c r="AA36320" s="109"/>
      <c r="AC36320" s="109"/>
    </row>
    <row r="36321" spans="19:29" x14ac:dyDescent="0.25">
      <c r="S36321" s="108"/>
      <c r="U36321" s="108"/>
      <c r="W36321" s="108"/>
      <c r="Y36321" s="108"/>
      <c r="AA36321" s="108"/>
      <c r="AC36321" s="108"/>
    </row>
    <row r="36322" spans="19:29" x14ac:dyDescent="0.25">
      <c r="S36322" s="108"/>
      <c r="U36322" s="108"/>
      <c r="W36322" s="108"/>
      <c r="Y36322" s="108"/>
      <c r="AA36322" s="108"/>
      <c r="AC36322" s="108"/>
    </row>
    <row r="36323" spans="19:29" x14ac:dyDescent="0.25">
      <c r="S36323" s="109"/>
      <c r="U36323" s="109"/>
      <c r="W36323" s="109"/>
      <c r="Y36323" s="109"/>
      <c r="AA36323" s="109"/>
      <c r="AC36323" s="109"/>
    </row>
    <row r="36324" spans="19:29" x14ac:dyDescent="0.25">
      <c r="S36324" s="108"/>
      <c r="U36324" s="108"/>
      <c r="W36324" s="108"/>
      <c r="Y36324" s="108"/>
      <c r="AA36324" s="108"/>
      <c r="AC36324" s="108"/>
    </row>
    <row r="36325" spans="19:29" x14ac:dyDescent="0.25">
      <c r="S36325" s="109"/>
      <c r="U36325" s="109"/>
      <c r="W36325" s="109"/>
      <c r="Y36325" s="109"/>
      <c r="AA36325" s="109"/>
      <c r="AC36325" s="109"/>
    </row>
    <row r="36326" spans="19:29" x14ac:dyDescent="0.25">
      <c r="S36326" s="108"/>
      <c r="U36326" s="108"/>
      <c r="W36326" s="108"/>
      <c r="Y36326" s="108"/>
      <c r="AA36326" s="108"/>
      <c r="AC36326" s="108"/>
    </row>
    <row r="36327" spans="19:29" x14ac:dyDescent="0.25">
      <c r="S36327" s="108"/>
      <c r="U36327" s="108"/>
      <c r="W36327" s="108"/>
      <c r="Y36327" s="108"/>
      <c r="AA36327" s="108"/>
      <c r="AC36327" s="108"/>
    </row>
    <row r="36328" spans="19:29" x14ac:dyDescent="0.25">
      <c r="S36328" s="108"/>
      <c r="U36328" s="108"/>
      <c r="W36328" s="108"/>
      <c r="Y36328" s="108"/>
      <c r="AA36328" s="108"/>
      <c r="AC36328" s="108"/>
    </row>
    <row r="36329" spans="19:29" x14ac:dyDescent="0.25">
      <c r="S36329" s="110"/>
      <c r="U36329" s="110"/>
      <c r="W36329" s="110"/>
      <c r="Y36329" s="110"/>
      <c r="AA36329" s="110"/>
      <c r="AC36329" s="110"/>
    </row>
    <row r="36330" spans="19:29" x14ac:dyDescent="0.25">
      <c r="S36330" s="110"/>
      <c r="U36330" s="110"/>
      <c r="W36330" s="110"/>
      <c r="Y36330" s="110"/>
      <c r="AA36330" s="110"/>
      <c r="AC36330" s="110"/>
    </row>
    <row r="36331" spans="19:29" x14ac:dyDescent="0.25">
      <c r="S36331" s="110"/>
      <c r="U36331" s="110"/>
      <c r="W36331" s="110"/>
      <c r="Y36331" s="110"/>
      <c r="AA36331" s="110"/>
      <c r="AC36331" s="110"/>
    </row>
    <row r="36332" spans="19:29" x14ac:dyDescent="0.25">
      <c r="S36332" s="110"/>
      <c r="U36332" s="110"/>
      <c r="W36332" s="110"/>
      <c r="Y36332" s="110"/>
      <c r="AA36332" s="110"/>
      <c r="AC36332" s="110"/>
    </row>
    <row r="36333" spans="19:29" x14ac:dyDescent="0.25">
      <c r="S36333" s="111"/>
      <c r="U36333" s="111"/>
      <c r="W36333" s="111"/>
      <c r="Y36333" s="111"/>
      <c r="AA36333" s="111"/>
      <c r="AC36333" s="111"/>
    </row>
    <row r="36334" spans="19:29" x14ac:dyDescent="0.25">
      <c r="S36334" s="107"/>
      <c r="U36334" s="107"/>
      <c r="W36334" s="107"/>
      <c r="Y36334" s="107"/>
      <c r="AA36334" s="107"/>
      <c r="AC36334" s="107"/>
    </row>
    <row r="36335" spans="19:29" x14ac:dyDescent="0.25">
      <c r="S36335" s="108"/>
      <c r="U36335" s="108"/>
      <c r="W36335" s="108"/>
      <c r="Y36335" s="108"/>
      <c r="AA36335" s="108"/>
      <c r="AC36335" s="108"/>
    </row>
    <row r="36336" spans="19:29" x14ac:dyDescent="0.25">
      <c r="S36336" s="108"/>
      <c r="U36336" s="108"/>
      <c r="W36336" s="108"/>
      <c r="Y36336" s="108"/>
      <c r="AA36336" s="108"/>
      <c r="AC36336" s="108"/>
    </row>
    <row r="36337" spans="19:29" x14ac:dyDescent="0.25">
      <c r="S36337" s="109"/>
      <c r="U36337" s="109"/>
      <c r="W36337" s="109"/>
      <c r="Y36337" s="109"/>
      <c r="AA36337" s="109"/>
      <c r="AC36337" s="109"/>
    </row>
    <row r="36338" spans="19:29" x14ac:dyDescent="0.25">
      <c r="S36338" s="108"/>
      <c r="U36338" s="108"/>
      <c r="W36338" s="108"/>
      <c r="Y36338" s="108"/>
      <c r="AA36338" s="108"/>
      <c r="AC36338" s="108"/>
    </row>
    <row r="36339" spans="19:29" x14ac:dyDescent="0.25">
      <c r="S36339" s="108"/>
      <c r="U36339" s="108"/>
      <c r="W36339" s="108"/>
      <c r="Y36339" s="108"/>
      <c r="AA36339" s="108"/>
      <c r="AC36339" s="108"/>
    </row>
    <row r="36340" spans="19:29" x14ac:dyDescent="0.25">
      <c r="S36340" s="109"/>
      <c r="U36340" s="109"/>
      <c r="W36340" s="109"/>
      <c r="Y36340" s="109"/>
      <c r="AA36340" s="109"/>
      <c r="AC36340" s="109"/>
    </row>
    <row r="36341" spans="19:29" x14ac:dyDescent="0.25">
      <c r="S36341" s="108"/>
      <c r="U36341" s="108"/>
      <c r="W36341" s="108"/>
      <c r="Y36341" s="108"/>
      <c r="AA36341" s="108"/>
      <c r="AC36341" s="108"/>
    </row>
    <row r="36342" spans="19:29" x14ac:dyDescent="0.25">
      <c r="S36342" s="109"/>
      <c r="U36342" s="109"/>
      <c r="W36342" s="109"/>
      <c r="Y36342" s="109"/>
      <c r="AA36342" s="109"/>
      <c r="AC36342" s="109"/>
    </row>
    <row r="36343" spans="19:29" x14ac:dyDescent="0.25">
      <c r="S36343" s="108"/>
      <c r="U36343" s="108"/>
      <c r="W36343" s="108"/>
      <c r="Y36343" s="108"/>
      <c r="AA36343" s="108"/>
      <c r="AC36343" s="108"/>
    </row>
    <row r="36344" spans="19:29" x14ac:dyDescent="0.25">
      <c r="S36344" s="108"/>
      <c r="U36344" s="108"/>
      <c r="W36344" s="108"/>
      <c r="Y36344" s="108"/>
      <c r="AA36344" s="108"/>
      <c r="AC36344" s="108"/>
    </row>
    <row r="36345" spans="19:29" x14ac:dyDescent="0.25">
      <c r="S36345" s="108"/>
      <c r="U36345" s="108"/>
      <c r="W36345" s="108"/>
      <c r="Y36345" s="108"/>
      <c r="AA36345" s="108"/>
      <c r="AC36345" s="108"/>
    </row>
    <row r="36346" spans="19:29" x14ac:dyDescent="0.25">
      <c r="S36346" s="110"/>
      <c r="U36346" s="110"/>
      <c r="W36346" s="110"/>
      <c r="Y36346" s="110"/>
      <c r="AA36346" s="110"/>
      <c r="AC36346" s="110"/>
    </row>
    <row r="36347" spans="19:29" x14ac:dyDescent="0.25">
      <c r="S36347" s="110"/>
      <c r="U36347" s="110"/>
      <c r="W36347" s="110"/>
      <c r="Y36347" s="110"/>
      <c r="AA36347" s="110"/>
      <c r="AC36347" s="110"/>
    </row>
    <row r="36348" spans="19:29" x14ac:dyDescent="0.25">
      <c r="S36348" s="110"/>
      <c r="U36348" s="110"/>
      <c r="W36348" s="110"/>
      <c r="Y36348" s="110"/>
      <c r="AA36348" s="110"/>
      <c r="AC36348" s="110"/>
    </row>
    <row r="36349" spans="19:29" x14ac:dyDescent="0.25">
      <c r="S36349" s="110"/>
      <c r="U36349" s="110"/>
      <c r="W36349" s="110"/>
      <c r="Y36349" s="110"/>
      <c r="AA36349" s="110"/>
      <c r="AC36349" s="110"/>
    </row>
    <row r="36350" spans="19:29" x14ac:dyDescent="0.25">
      <c r="S36350" s="111"/>
      <c r="U36350" s="111"/>
      <c r="W36350" s="111"/>
      <c r="Y36350" s="111"/>
      <c r="AA36350" s="111"/>
      <c r="AC36350" s="111"/>
    </row>
    <row r="36351" spans="19:29" x14ac:dyDescent="0.25">
      <c r="S36351" s="107"/>
      <c r="U36351" s="107"/>
      <c r="W36351" s="107"/>
      <c r="Y36351" s="107"/>
      <c r="AA36351" s="107"/>
      <c r="AC36351" s="107"/>
    </row>
    <row r="36352" spans="19:29" x14ac:dyDescent="0.25">
      <c r="S36352" s="108"/>
      <c r="U36352" s="108"/>
      <c r="W36352" s="108"/>
      <c r="Y36352" s="108"/>
      <c r="AA36352" s="108"/>
      <c r="AC36352" s="108"/>
    </row>
    <row r="36353" spans="19:29" x14ac:dyDescent="0.25">
      <c r="S36353" s="108"/>
      <c r="U36353" s="108"/>
      <c r="W36353" s="108"/>
      <c r="Y36353" s="108"/>
      <c r="AA36353" s="108"/>
      <c r="AC36353" s="108"/>
    </row>
    <row r="36354" spans="19:29" x14ac:dyDescent="0.25">
      <c r="S36354" s="109"/>
      <c r="U36354" s="109"/>
      <c r="W36354" s="109"/>
      <c r="Y36354" s="109"/>
      <c r="AA36354" s="109"/>
      <c r="AC36354" s="109"/>
    </row>
    <row r="36355" spans="19:29" x14ac:dyDescent="0.25">
      <c r="S36355" s="108"/>
      <c r="U36355" s="108"/>
      <c r="W36355" s="108"/>
      <c r="Y36355" s="108"/>
      <c r="AA36355" s="108"/>
      <c r="AC36355" s="108"/>
    </row>
    <row r="36356" spans="19:29" x14ac:dyDescent="0.25">
      <c r="S36356" s="108"/>
      <c r="U36356" s="108"/>
      <c r="W36356" s="108"/>
      <c r="Y36356" s="108"/>
      <c r="AA36356" s="108"/>
      <c r="AC36356" s="108"/>
    </row>
    <row r="36357" spans="19:29" x14ac:dyDescent="0.25">
      <c r="S36357" s="109"/>
      <c r="U36357" s="109"/>
      <c r="W36357" s="109"/>
      <c r="Y36357" s="109"/>
      <c r="AA36357" s="109"/>
      <c r="AC36357" s="109"/>
    </row>
    <row r="36358" spans="19:29" x14ac:dyDescent="0.25">
      <c r="S36358" s="108"/>
      <c r="U36358" s="108"/>
      <c r="W36358" s="108"/>
      <c r="Y36358" s="108"/>
      <c r="AA36358" s="108"/>
      <c r="AC36358" s="108"/>
    </row>
    <row r="36359" spans="19:29" x14ac:dyDescent="0.25">
      <c r="S36359" s="109"/>
      <c r="U36359" s="109"/>
      <c r="W36359" s="109"/>
      <c r="Y36359" s="109"/>
      <c r="AA36359" s="109"/>
      <c r="AC36359" s="109"/>
    </row>
    <row r="36360" spans="19:29" x14ac:dyDescent="0.25">
      <c r="S36360" s="108"/>
      <c r="U36360" s="108"/>
      <c r="W36360" s="108"/>
      <c r="Y36360" s="108"/>
      <c r="AA36360" s="108"/>
      <c r="AC36360" s="108"/>
    </row>
    <row r="36361" spans="19:29" x14ac:dyDescent="0.25">
      <c r="S36361" s="108"/>
      <c r="U36361" s="108"/>
      <c r="W36361" s="108"/>
      <c r="Y36361" s="108"/>
      <c r="AA36361" s="108"/>
      <c r="AC36361" s="108"/>
    </row>
    <row r="36362" spans="19:29" x14ac:dyDescent="0.25">
      <c r="S36362" s="108"/>
      <c r="U36362" s="108"/>
      <c r="W36362" s="108"/>
      <c r="Y36362" s="108"/>
      <c r="AA36362" s="108"/>
      <c r="AC36362" s="108"/>
    </row>
    <row r="36363" spans="19:29" x14ac:dyDescent="0.25">
      <c r="S36363" s="110"/>
      <c r="U36363" s="110"/>
      <c r="W36363" s="110"/>
      <c r="Y36363" s="110"/>
      <c r="AA36363" s="110"/>
      <c r="AC36363" s="110"/>
    </row>
    <row r="36364" spans="19:29" x14ac:dyDescent="0.25">
      <c r="S36364" s="110"/>
      <c r="U36364" s="110"/>
      <c r="W36364" s="110"/>
      <c r="Y36364" s="110"/>
      <c r="AA36364" s="110"/>
      <c r="AC36364" s="110"/>
    </row>
    <row r="36365" spans="19:29" x14ac:dyDescent="0.25">
      <c r="S36365" s="110"/>
      <c r="U36365" s="110"/>
      <c r="W36365" s="110"/>
      <c r="Y36365" s="110"/>
      <c r="AA36365" s="110"/>
      <c r="AC36365" s="110"/>
    </row>
    <row r="36366" spans="19:29" x14ac:dyDescent="0.25">
      <c r="S36366" s="110"/>
      <c r="U36366" s="110"/>
      <c r="W36366" s="110"/>
      <c r="Y36366" s="110"/>
      <c r="AA36366" s="110"/>
      <c r="AC36366" s="110"/>
    </row>
    <row r="36367" spans="19:29" x14ac:dyDescent="0.25">
      <c r="S36367" s="111"/>
      <c r="U36367" s="111"/>
      <c r="W36367" s="111"/>
      <c r="Y36367" s="111"/>
      <c r="AA36367" s="111"/>
      <c r="AC36367" s="111"/>
    </row>
    <row r="36368" spans="19:29" x14ac:dyDescent="0.25">
      <c r="S36368" s="107"/>
      <c r="U36368" s="107"/>
      <c r="W36368" s="107"/>
      <c r="Y36368" s="107"/>
      <c r="AA36368" s="107"/>
      <c r="AC36368" s="107"/>
    </row>
    <row r="36369" spans="19:29" x14ac:dyDescent="0.25">
      <c r="S36369" s="108"/>
      <c r="U36369" s="108"/>
      <c r="W36369" s="108"/>
      <c r="Y36369" s="108"/>
      <c r="AA36369" s="108"/>
      <c r="AC36369" s="108"/>
    </row>
    <row r="36370" spans="19:29" x14ac:dyDescent="0.25">
      <c r="S36370" s="108"/>
      <c r="U36370" s="108"/>
      <c r="W36370" s="108"/>
      <c r="Y36370" s="108"/>
      <c r="AA36370" s="108"/>
      <c r="AC36370" s="108"/>
    </row>
    <row r="36371" spans="19:29" x14ac:dyDescent="0.25">
      <c r="S36371" s="109"/>
      <c r="U36371" s="109"/>
      <c r="W36371" s="109"/>
      <c r="Y36371" s="109"/>
      <c r="AA36371" s="109"/>
      <c r="AC36371" s="109"/>
    </row>
    <row r="36372" spans="19:29" x14ac:dyDescent="0.25">
      <c r="S36372" s="108"/>
      <c r="U36372" s="108"/>
      <c r="W36372" s="108"/>
      <c r="Y36372" s="108"/>
      <c r="AA36372" s="108"/>
      <c r="AC36372" s="108"/>
    </row>
    <row r="36373" spans="19:29" x14ac:dyDescent="0.25">
      <c r="S36373" s="108"/>
      <c r="U36373" s="108"/>
      <c r="W36373" s="108"/>
      <c r="Y36373" s="108"/>
      <c r="AA36373" s="108"/>
      <c r="AC36373" s="108"/>
    </row>
    <row r="36374" spans="19:29" x14ac:dyDescent="0.25">
      <c r="S36374" s="109"/>
      <c r="U36374" s="109"/>
      <c r="W36374" s="109"/>
      <c r="Y36374" s="109"/>
      <c r="AA36374" s="109"/>
      <c r="AC36374" s="109"/>
    </row>
    <row r="36375" spans="19:29" x14ac:dyDescent="0.25">
      <c r="S36375" s="108"/>
      <c r="U36375" s="108"/>
      <c r="W36375" s="108"/>
      <c r="Y36375" s="108"/>
      <c r="AA36375" s="108"/>
      <c r="AC36375" s="108"/>
    </row>
    <row r="36376" spans="19:29" x14ac:dyDescent="0.25">
      <c r="S36376" s="109"/>
      <c r="U36376" s="109"/>
      <c r="W36376" s="109"/>
      <c r="Y36376" s="109"/>
      <c r="AA36376" s="109"/>
      <c r="AC36376" s="109"/>
    </row>
    <row r="36377" spans="19:29" x14ac:dyDescent="0.25">
      <c r="S36377" s="108"/>
      <c r="U36377" s="108"/>
      <c r="W36377" s="108"/>
      <c r="Y36377" s="108"/>
      <c r="AA36377" s="108"/>
      <c r="AC36377" s="108"/>
    </row>
    <row r="36378" spans="19:29" x14ac:dyDescent="0.25">
      <c r="S36378" s="108"/>
      <c r="U36378" s="108"/>
      <c r="W36378" s="108"/>
      <c r="Y36378" s="108"/>
      <c r="AA36378" s="108"/>
      <c r="AC36378" s="108"/>
    </row>
    <row r="36379" spans="19:29" x14ac:dyDescent="0.25">
      <c r="S36379" s="108"/>
      <c r="U36379" s="108"/>
      <c r="W36379" s="108"/>
      <c r="Y36379" s="108"/>
      <c r="AA36379" s="108"/>
      <c r="AC36379" s="108"/>
    </row>
    <row r="36380" spans="19:29" x14ac:dyDescent="0.25">
      <c r="S36380" s="110"/>
      <c r="U36380" s="110"/>
      <c r="W36380" s="110"/>
      <c r="Y36380" s="110"/>
      <c r="AA36380" s="110"/>
      <c r="AC36380" s="110"/>
    </row>
    <row r="36381" spans="19:29" x14ac:dyDescent="0.25">
      <c r="S36381" s="110"/>
      <c r="U36381" s="110"/>
      <c r="W36381" s="110"/>
      <c r="Y36381" s="110"/>
      <c r="AA36381" s="110"/>
      <c r="AC36381" s="110"/>
    </row>
    <row r="36382" spans="19:29" x14ac:dyDescent="0.25">
      <c r="S36382" s="110"/>
      <c r="U36382" s="110"/>
      <c r="W36382" s="110"/>
      <c r="Y36382" s="110"/>
      <c r="AA36382" s="110"/>
      <c r="AC36382" s="110"/>
    </row>
    <row r="36383" spans="19:29" x14ac:dyDescent="0.25">
      <c r="S36383" s="110"/>
      <c r="U36383" s="110"/>
      <c r="W36383" s="110"/>
      <c r="Y36383" s="110"/>
      <c r="AA36383" s="110"/>
      <c r="AC36383" s="110"/>
    </row>
    <row r="36384" spans="19:29" x14ac:dyDescent="0.25">
      <c r="S36384" s="111"/>
      <c r="U36384" s="111"/>
      <c r="W36384" s="111"/>
      <c r="Y36384" s="111"/>
      <c r="AA36384" s="111"/>
      <c r="AC36384" s="111"/>
    </row>
    <row r="36385" spans="19:29" x14ac:dyDescent="0.25">
      <c r="S36385" s="107"/>
      <c r="U36385" s="107"/>
      <c r="W36385" s="107"/>
      <c r="Y36385" s="107"/>
      <c r="AA36385" s="107"/>
      <c r="AC36385" s="107"/>
    </row>
    <row r="36386" spans="19:29" x14ac:dyDescent="0.25">
      <c r="S36386" s="108"/>
      <c r="U36386" s="108"/>
      <c r="W36386" s="108"/>
      <c r="Y36386" s="108"/>
      <c r="AA36386" s="108"/>
      <c r="AC36386" s="108"/>
    </row>
    <row r="36387" spans="19:29" x14ac:dyDescent="0.25">
      <c r="S36387" s="108"/>
      <c r="U36387" s="108"/>
      <c r="W36387" s="108"/>
      <c r="Y36387" s="108"/>
      <c r="AA36387" s="108"/>
      <c r="AC36387" s="108"/>
    </row>
    <row r="36388" spans="19:29" x14ac:dyDescent="0.25">
      <c r="S36388" s="109"/>
      <c r="U36388" s="109"/>
      <c r="W36388" s="109"/>
      <c r="Y36388" s="109"/>
      <c r="AA36388" s="109"/>
      <c r="AC36388" s="109"/>
    </row>
    <row r="36389" spans="19:29" x14ac:dyDescent="0.25">
      <c r="S36389" s="108"/>
      <c r="U36389" s="108"/>
      <c r="W36389" s="108"/>
      <c r="Y36389" s="108"/>
      <c r="AA36389" s="108"/>
      <c r="AC36389" s="108"/>
    </row>
    <row r="36390" spans="19:29" x14ac:dyDescent="0.25">
      <c r="S36390" s="108"/>
      <c r="U36390" s="108"/>
      <c r="W36390" s="108"/>
      <c r="Y36390" s="108"/>
      <c r="AA36390" s="108"/>
      <c r="AC36390" s="108"/>
    </row>
    <row r="36391" spans="19:29" x14ac:dyDescent="0.25">
      <c r="S36391" s="109"/>
      <c r="U36391" s="109"/>
      <c r="W36391" s="109"/>
      <c r="Y36391" s="109"/>
      <c r="AA36391" s="109"/>
      <c r="AC36391" s="109"/>
    </row>
    <row r="36392" spans="19:29" x14ac:dyDescent="0.25">
      <c r="S36392" s="108"/>
      <c r="U36392" s="108"/>
      <c r="W36392" s="108"/>
      <c r="Y36392" s="108"/>
      <c r="AA36392" s="108"/>
      <c r="AC36392" s="108"/>
    </row>
    <row r="36393" spans="19:29" x14ac:dyDescent="0.25">
      <c r="S36393" s="109"/>
      <c r="U36393" s="109"/>
      <c r="W36393" s="109"/>
      <c r="Y36393" s="109"/>
      <c r="AA36393" s="109"/>
      <c r="AC36393" s="109"/>
    </row>
    <row r="36394" spans="19:29" x14ac:dyDescent="0.25">
      <c r="S36394" s="108"/>
      <c r="U36394" s="108"/>
      <c r="W36394" s="108"/>
      <c r="Y36394" s="108"/>
      <c r="AA36394" s="108"/>
      <c r="AC36394" s="108"/>
    </row>
    <row r="36395" spans="19:29" x14ac:dyDescent="0.25">
      <c r="S36395" s="108"/>
      <c r="U36395" s="108"/>
      <c r="W36395" s="108"/>
      <c r="Y36395" s="108"/>
      <c r="AA36395" s="108"/>
      <c r="AC36395" s="108"/>
    </row>
    <row r="36396" spans="19:29" x14ac:dyDescent="0.25">
      <c r="S36396" s="108"/>
      <c r="U36396" s="108"/>
      <c r="W36396" s="108"/>
      <c r="Y36396" s="108"/>
      <c r="AA36396" s="108"/>
      <c r="AC36396" s="108"/>
    </row>
    <row r="36397" spans="19:29" x14ac:dyDescent="0.25">
      <c r="S36397" s="110"/>
      <c r="U36397" s="110"/>
      <c r="W36397" s="110"/>
      <c r="Y36397" s="110"/>
      <c r="AA36397" s="110"/>
      <c r="AC36397" s="110"/>
    </row>
    <row r="36398" spans="19:29" x14ac:dyDescent="0.25">
      <c r="S36398" s="110"/>
      <c r="U36398" s="110"/>
      <c r="W36398" s="110"/>
      <c r="Y36398" s="110"/>
      <c r="AA36398" s="110"/>
      <c r="AC36398" s="110"/>
    </row>
    <row r="36399" spans="19:29" x14ac:dyDescent="0.25">
      <c r="S36399" s="110"/>
      <c r="U36399" s="110"/>
      <c r="W36399" s="110"/>
      <c r="Y36399" s="110"/>
      <c r="AA36399" s="110"/>
      <c r="AC36399" s="110"/>
    </row>
    <row r="36400" spans="19:29" x14ac:dyDescent="0.25">
      <c r="S36400" s="110"/>
      <c r="U36400" s="110"/>
      <c r="W36400" s="110"/>
      <c r="Y36400" s="110"/>
      <c r="AA36400" s="110"/>
      <c r="AC36400" s="110"/>
    </row>
    <row r="36401" spans="19:29" x14ac:dyDescent="0.25">
      <c r="S36401" s="111"/>
      <c r="U36401" s="111"/>
      <c r="W36401" s="111"/>
      <c r="Y36401" s="111"/>
      <c r="AA36401" s="111"/>
      <c r="AC36401" s="111"/>
    </row>
    <row r="36402" spans="19:29" x14ac:dyDescent="0.25">
      <c r="S36402" s="107"/>
      <c r="U36402" s="107"/>
      <c r="W36402" s="107"/>
      <c r="Y36402" s="107"/>
      <c r="AA36402" s="107"/>
      <c r="AC36402" s="107"/>
    </row>
    <row r="36403" spans="19:29" x14ac:dyDescent="0.25">
      <c r="S36403" s="108"/>
      <c r="U36403" s="108"/>
      <c r="W36403" s="108"/>
      <c r="Y36403" s="108"/>
      <c r="AA36403" s="108"/>
      <c r="AC36403" s="108"/>
    </row>
    <row r="36404" spans="19:29" x14ac:dyDescent="0.25">
      <c r="S36404" s="108"/>
      <c r="U36404" s="108"/>
      <c r="W36404" s="108"/>
      <c r="Y36404" s="108"/>
      <c r="AA36404" s="108"/>
      <c r="AC36404" s="108"/>
    </row>
    <row r="36405" spans="19:29" x14ac:dyDescent="0.25">
      <c r="S36405" s="109"/>
      <c r="U36405" s="109"/>
      <c r="W36405" s="109"/>
      <c r="Y36405" s="109"/>
      <c r="AA36405" s="109"/>
      <c r="AC36405" s="109"/>
    </row>
    <row r="36406" spans="19:29" x14ac:dyDescent="0.25">
      <c r="S36406" s="108"/>
      <c r="U36406" s="108"/>
      <c r="W36406" s="108"/>
      <c r="Y36406" s="108"/>
      <c r="AA36406" s="108"/>
      <c r="AC36406" s="108"/>
    </row>
    <row r="36407" spans="19:29" x14ac:dyDescent="0.25">
      <c r="S36407" s="108"/>
      <c r="U36407" s="108"/>
      <c r="W36407" s="108"/>
      <c r="Y36407" s="108"/>
      <c r="AA36407" s="108"/>
      <c r="AC36407" s="108"/>
    </row>
    <row r="36408" spans="19:29" x14ac:dyDescent="0.25">
      <c r="S36408" s="109"/>
      <c r="U36408" s="109"/>
      <c r="W36408" s="109"/>
      <c r="Y36408" s="109"/>
      <c r="AA36408" s="109"/>
      <c r="AC36408" s="109"/>
    </row>
    <row r="36409" spans="19:29" x14ac:dyDescent="0.25">
      <c r="S36409" s="108"/>
      <c r="U36409" s="108"/>
      <c r="W36409" s="108"/>
      <c r="Y36409" s="108"/>
      <c r="AA36409" s="108"/>
      <c r="AC36409" s="108"/>
    </row>
    <row r="36410" spans="19:29" x14ac:dyDescent="0.25">
      <c r="S36410" s="109"/>
      <c r="U36410" s="109"/>
      <c r="W36410" s="109"/>
      <c r="Y36410" s="109"/>
      <c r="AA36410" s="109"/>
      <c r="AC36410" s="109"/>
    </row>
    <row r="36411" spans="19:29" x14ac:dyDescent="0.25">
      <c r="S36411" s="108"/>
      <c r="U36411" s="108"/>
      <c r="W36411" s="108"/>
      <c r="Y36411" s="108"/>
      <c r="AA36411" s="108"/>
      <c r="AC36411" s="108"/>
    </row>
    <row r="36412" spans="19:29" x14ac:dyDescent="0.25">
      <c r="S36412" s="108"/>
      <c r="U36412" s="108"/>
      <c r="W36412" s="108"/>
      <c r="Y36412" s="108"/>
      <c r="AA36412" s="108"/>
      <c r="AC36412" s="108"/>
    </row>
    <row r="36413" spans="19:29" x14ac:dyDescent="0.25">
      <c r="S36413" s="108"/>
      <c r="U36413" s="108"/>
      <c r="W36413" s="108"/>
      <c r="Y36413" s="108"/>
      <c r="AA36413" s="108"/>
      <c r="AC36413" s="108"/>
    </row>
    <row r="36414" spans="19:29" x14ac:dyDescent="0.25">
      <c r="S36414" s="110"/>
      <c r="U36414" s="110"/>
      <c r="W36414" s="110"/>
      <c r="Y36414" s="110"/>
      <c r="AA36414" s="110"/>
      <c r="AC36414" s="110"/>
    </row>
    <row r="36415" spans="19:29" x14ac:dyDescent="0.25">
      <c r="S36415" s="110"/>
      <c r="U36415" s="110"/>
      <c r="W36415" s="110"/>
      <c r="Y36415" s="110"/>
      <c r="AA36415" s="110"/>
      <c r="AC36415" s="110"/>
    </row>
    <row r="36416" spans="19:29" x14ac:dyDescent="0.25">
      <c r="S36416" s="110"/>
      <c r="U36416" s="110"/>
      <c r="W36416" s="110"/>
      <c r="Y36416" s="110"/>
      <c r="AA36416" s="110"/>
      <c r="AC36416" s="110"/>
    </row>
    <row r="36417" spans="19:29" x14ac:dyDescent="0.25">
      <c r="S36417" s="110"/>
      <c r="U36417" s="110"/>
      <c r="W36417" s="110"/>
      <c r="Y36417" s="110"/>
      <c r="AA36417" s="110"/>
      <c r="AC36417" s="110"/>
    </row>
    <row r="36418" spans="19:29" x14ac:dyDescent="0.25">
      <c r="S36418" s="111"/>
      <c r="U36418" s="111"/>
      <c r="W36418" s="111"/>
      <c r="Y36418" s="111"/>
      <c r="AA36418" s="111"/>
      <c r="AC36418" s="111"/>
    </row>
    <row r="36419" spans="19:29" x14ac:dyDescent="0.25">
      <c r="S36419" s="107"/>
      <c r="U36419" s="107"/>
      <c r="W36419" s="107"/>
      <c r="Y36419" s="107"/>
      <c r="AA36419" s="107"/>
      <c r="AC36419" s="107"/>
    </row>
    <row r="36420" spans="19:29" x14ac:dyDescent="0.25">
      <c r="S36420" s="108"/>
      <c r="U36420" s="108"/>
      <c r="W36420" s="108"/>
      <c r="Y36420" s="108"/>
      <c r="AA36420" s="108"/>
      <c r="AC36420" s="108"/>
    </row>
    <row r="36421" spans="19:29" x14ac:dyDescent="0.25">
      <c r="S36421" s="108"/>
      <c r="U36421" s="108"/>
      <c r="W36421" s="108"/>
      <c r="Y36421" s="108"/>
      <c r="AA36421" s="108"/>
      <c r="AC36421" s="108"/>
    </row>
    <row r="36422" spans="19:29" x14ac:dyDescent="0.25">
      <c r="S36422" s="109"/>
      <c r="U36422" s="109"/>
      <c r="W36422" s="109"/>
      <c r="Y36422" s="109"/>
      <c r="AA36422" s="109"/>
      <c r="AC36422" s="109"/>
    </row>
    <row r="36423" spans="19:29" x14ac:dyDescent="0.25">
      <c r="S36423" s="108"/>
      <c r="U36423" s="108"/>
      <c r="W36423" s="108"/>
      <c r="Y36423" s="108"/>
      <c r="AA36423" s="108"/>
      <c r="AC36423" s="108"/>
    </row>
    <row r="36424" spans="19:29" x14ac:dyDescent="0.25">
      <c r="S36424" s="108"/>
      <c r="U36424" s="108"/>
      <c r="W36424" s="108"/>
      <c r="Y36424" s="108"/>
      <c r="AA36424" s="108"/>
      <c r="AC36424" s="108"/>
    </row>
    <row r="36425" spans="19:29" x14ac:dyDescent="0.25">
      <c r="S36425" s="109"/>
      <c r="U36425" s="109"/>
      <c r="W36425" s="109"/>
      <c r="Y36425" s="109"/>
      <c r="AA36425" s="109"/>
      <c r="AC36425" s="109"/>
    </row>
    <row r="36426" spans="19:29" x14ac:dyDescent="0.25">
      <c r="S36426" s="108"/>
      <c r="U36426" s="108"/>
      <c r="W36426" s="108"/>
      <c r="Y36426" s="108"/>
      <c r="AA36426" s="108"/>
      <c r="AC36426" s="108"/>
    </row>
    <row r="36427" spans="19:29" x14ac:dyDescent="0.25">
      <c r="S36427" s="109"/>
      <c r="U36427" s="109"/>
      <c r="W36427" s="109"/>
      <c r="Y36427" s="109"/>
      <c r="AA36427" s="109"/>
      <c r="AC36427" s="109"/>
    </row>
    <row r="36428" spans="19:29" x14ac:dyDescent="0.25">
      <c r="S36428" s="108"/>
      <c r="U36428" s="108"/>
      <c r="W36428" s="108"/>
      <c r="Y36428" s="108"/>
      <c r="AA36428" s="108"/>
      <c r="AC36428" s="108"/>
    </row>
    <row r="36429" spans="19:29" x14ac:dyDescent="0.25">
      <c r="S36429" s="108"/>
      <c r="U36429" s="108"/>
      <c r="W36429" s="108"/>
      <c r="Y36429" s="108"/>
      <c r="AA36429" s="108"/>
      <c r="AC36429" s="108"/>
    </row>
    <row r="36430" spans="19:29" x14ac:dyDescent="0.25">
      <c r="S36430" s="108"/>
      <c r="U36430" s="108"/>
      <c r="W36430" s="108"/>
      <c r="Y36430" s="108"/>
      <c r="AA36430" s="108"/>
      <c r="AC36430" s="108"/>
    </row>
    <row r="36431" spans="19:29" x14ac:dyDescent="0.25">
      <c r="S36431" s="110"/>
      <c r="U36431" s="110"/>
      <c r="W36431" s="110"/>
      <c r="Y36431" s="110"/>
      <c r="AA36431" s="110"/>
      <c r="AC36431" s="110"/>
    </row>
    <row r="36432" spans="19:29" x14ac:dyDescent="0.25">
      <c r="S36432" s="110"/>
      <c r="U36432" s="110"/>
      <c r="W36432" s="110"/>
      <c r="Y36432" s="110"/>
      <c r="AA36432" s="110"/>
      <c r="AC36432" s="110"/>
    </row>
    <row r="36433" spans="19:29" x14ac:dyDescent="0.25">
      <c r="S36433" s="110"/>
      <c r="U36433" s="110"/>
      <c r="W36433" s="110"/>
      <c r="Y36433" s="110"/>
      <c r="AA36433" s="110"/>
      <c r="AC36433" s="110"/>
    </row>
    <row r="36434" spans="19:29" x14ac:dyDescent="0.25">
      <c r="S36434" s="110"/>
      <c r="U36434" s="110"/>
      <c r="W36434" s="110"/>
      <c r="Y36434" s="110"/>
      <c r="AA36434" s="110"/>
      <c r="AC36434" s="110"/>
    </row>
    <row r="36435" spans="19:29" x14ac:dyDescent="0.25">
      <c r="S36435" s="111"/>
      <c r="U36435" s="111"/>
      <c r="W36435" s="111"/>
      <c r="Y36435" s="111"/>
      <c r="AA36435" s="111"/>
      <c r="AC36435" s="111"/>
    </row>
    <row r="36436" spans="19:29" x14ac:dyDescent="0.25">
      <c r="S36436" s="107"/>
      <c r="U36436" s="107"/>
      <c r="W36436" s="107"/>
      <c r="Y36436" s="107"/>
      <c r="AA36436" s="107"/>
      <c r="AC36436" s="107"/>
    </row>
    <row r="36437" spans="19:29" x14ac:dyDescent="0.25">
      <c r="S36437" s="108"/>
      <c r="U36437" s="108"/>
      <c r="W36437" s="108"/>
      <c r="Y36437" s="108"/>
      <c r="AA36437" s="108"/>
      <c r="AC36437" s="108"/>
    </row>
    <row r="36438" spans="19:29" x14ac:dyDescent="0.25">
      <c r="S36438" s="108"/>
      <c r="U36438" s="108"/>
      <c r="W36438" s="108"/>
      <c r="Y36438" s="108"/>
      <c r="AA36438" s="108"/>
      <c r="AC36438" s="108"/>
    </row>
    <row r="36439" spans="19:29" x14ac:dyDescent="0.25">
      <c r="S36439" s="109"/>
      <c r="U36439" s="109"/>
      <c r="W36439" s="109"/>
      <c r="Y36439" s="109"/>
      <c r="AA36439" s="109"/>
      <c r="AC36439" s="109"/>
    </row>
    <row r="36440" spans="19:29" x14ac:dyDescent="0.25">
      <c r="S36440" s="108"/>
      <c r="U36440" s="108"/>
      <c r="W36440" s="108"/>
      <c r="Y36440" s="108"/>
      <c r="AA36440" s="108"/>
      <c r="AC36440" s="108"/>
    </row>
    <row r="36441" spans="19:29" x14ac:dyDescent="0.25">
      <c r="S36441" s="108"/>
      <c r="U36441" s="108"/>
      <c r="W36441" s="108"/>
      <c r="Y36441" s="108"/>
      <c r="AA36441" s="108"/>
      <c r="AC36441" s="108"/>
    </row>
    <row r="36442" spans="19:29" x14ac:dyDescent="0.25">
      <c r="S36442" s="109"/>
      <c r="U36442" s="109"/>
      <c r="W36442" s="109"/>
      <c r="Y36442" s="109"/>
      <c r="AA36442" s="109"/>
      <c r="AC36442" s="109"/>
    </row>
    <row r="36443" spans="19:29" x14ac:dyDescent="0.25">
      <c r="S36443" s="108"/>
      <c r="U36443" s="108"/>
      <c r="W36443" s="108"/>
      <c r="Y36443" s="108"/>
      <c r="AA36443" s="108"/>
      <c r="AC36443" s="108"/>
    </row>
    <row r="36444" spans="19:29" x14ac:dyDescent="0.25">
      <c r="S36444" s="109"/>
      <c r="U36444" s="109"/>
      <c r="W36444" s="109"/>
      <c r="Y36444" s="109"/>
      <c r="AA36444" s="109"/>
      <c r="AC36444" s="109"/>
    </row>
    <row r="36445" spans="19:29" x14ac:dyDescent="0.25">
      <c r="S36445" s="108"/>
      <c r="U36445" s="108"/>
      <c r="W36445" s="108"/>
      <c r="Y36445" s="108"/>
      <c r="AA36445" s="108"/>
      <c r="AC36445" s="108"/>
    </row>
    <row r="36446" spans="19:29" x14ac:dyDescent="0.25">
      <c r="S36446" s="108"/>
      <c r="U36446" s="108"/>
      <c r="W36446" s="108"/>
      <c r="Y36446" s="108"/>
      <c r="AA36446" s="108"/>
      <c r="AC36446" s="108"/>
    </row>
    <row r="36447" spans="19:29" x14ac:dyDescent="0.25">
      <c r="S36447" s="108"/>
      <c r="U36447" s="108"/>
      <c r="W36447" s="108"/>
      <c r="Y36447" s="108"/>
      <c r="AA36447" s="108"/>
      <c r="AC36447" s="108"/>
    </row>
    <row r="36448" spans="19:29" x14ac:dyDescent="0.25">
      <c r="S36448" s="110"/>
      <c r="U36448" s="110"/>
      <c r="W36448" s="110"/>
      <c r="Y36448" s="110"/>
      <c r="AA36448" s="110"/>
      <c r="AC36448" s="110"/>
    </row>
    <row r="36449" spans="19:29" x14ac:dyDescent="0.25">
      <c r="S36449" s="110"/>
      <c r="U36449" s="110"/>
      <c r="W36449" s="110"/>
      <c r="Y36449" s="110"/>
      <c r="AA36449" s="110"/>
      <c r="AC36449" s="110"/>
    </row>
    <row r="36450" spans="19:29" x14ac:dyDescent="0.25">
      <c r="S36450" s="110"/>
      <c r="U36450" s="110"/>
      <c r="W36450" s="110"/>
      <c r="Y36450" s="110"/>
      <c r="AA36450" s="110"/>
      <c r="AC36450" s="110"/>
    </row>
    <row r="36451" spans="19:29" x14ac:dyDescent="0.25">
      <c r="S36451" s="110"/>
      <c r="U36451" s="110"/>
      <c r="W36451" s="110"/>
      <c r="Y36451" s="110"/>
      <c r="AA36451" s="110"/>
      <c r="AC36451" s="110"/>
    </row>
    <row r="36452" spans="19:29" x14ac:dyDescent="0.25">
      <c r="S36452" s="111"/>
      <c r="U36452" s="111"/>
      <c r="W36452" s="111"/>
      <c r="Y36452" s="111"/>
      <c r="AA36452" s="111"/>
      <c r="AC36452" s="111"/>
    </row>
    <row r="36453" spans="19:29" x14ac:dyDescent="0.25">
      <c r="S36453" s="107"/>
      <c r="U36453" s="107"/>
      <c r="W36453" s="107"/>
      <c r="Y36453" s="107"/>
      <c r="AA36453" s="107"/>
      <c r="AC36453" s="107"/>
    </row>
    <row r="36454" spans="19:29" x14ac:dyDescent="0.25">
      <c r="S36454" s="108"/>
      <c r="U36454" s="108"/>
      <c r="W36454" s="108"/>
      <c r="Y36454" s="108"/>
      <c r="AA36454" s="108"/>
      <c r="AC36454" s="108"/>
    </row>
    <row r="36455" spans="19:29" x14ac:dyDescent="0.25">
      <c r="S36455" s="108"/>
      <c r="U36455" s="108"/>
      <c r="W36455" s="108"/>
      <c r="Y36455" s="108"/>
      <c r="AA36455" s="108"/>
      <c r="AC36455" s="108"/>
    </row>
    <row r="36456" spans="19:29" x14ac:dyDescent="0.25">
      <c r="S36456" s="109"/>
      <c r="U36456" s="109"/>
      <c r="W36456" s="109"/>
      <c r="Y36456" s="109"/>
      <c r="AA36456" s="109"/>
      <c r="AC36456" s="109"/>
    </row>
    <row r="36457" spans="19:29" x14ac:dyDescent="0.25">
      <c r="S36457" s="108"/>
      <c r="U36457" s="108"/>
      <c r="W36457" s="108"/>
      <c r="Y36457" s="108"/>
      <c r="AA36457" s="108"/>
      <c r="AC36457" s="108"/>
    </row>
    <row r="36458" spans="19:29" x14ac:dyDescent="0.25">
      <c r="S36458" s="108"/>
      <c r="U36458" s="108"/>
      <c r="W36458" s="108"/>
      <c r="Y36458" s="108"/>
      <c r="AA36458" s="108"/>
      <c r="AC36458" s="108"/>
    </row>
    <row r="36459" spans="19:29" x14ac:dyDescent="0.25">
      <c r="S36459" s="109"/>
      <c r="U36459" s="109"/>
      <c r="W36459" s="109"/>
      <c r="Y36459" s="109"/>
      <c r="AA36459" s="109"/>
      <c r="AC36459" s="109"/>
    </row>
    <row r="36460" spans="19:29" x14ac:dyDescent="0.25">
      <c r="S36460" s="108"/>
      <c r="U36460" s="108"/>
      <c r="W36460" s="108"/>
      <c r="Y36460" s="108"/>
      <c r="AA36460" s="108"/>
      <c r="AC36460" s="108"/>
    </row>
    <row r="36461" spans="19:29" x14ac:dyDescent="0.25">
      <c r="S36461" s="109"/>
      <c r="U36461" s="109"/>
      <c r="W36461" s="109"/>
      <c r="Y36461" s="109"/>
      <c r="AA36461" s="109"/>
      <c r="AC36461" s="109"/>
    </row>
    <row r="36462" spans="19:29" x14ac:dyDescent="0.25">
      <c r="S36462" s="108"/>
      <c r="U36462" s="108"/>
      <c r="W36462" s="108"/>
      <c r="Y36462" s="108"/>
      <c r="AA36462" s="108"/>
      <c r="AC36462" s="108"/>
    </row>
    <row r="36463" spans="19:29" x14ac:dyDescent="0.25">
      <c r="S36463" s="108"/>
      <c r="U36463" s="108"/>
      <c r="W36463" s="108"/>
      <c r="Y36463" s="108"/>
      <c r="AA36463" s="108"/>
      <c r="AC36463" s="108"/>
    </row>
    <row r="36464" spans="19:29" x14ac:dyDescent="0.25">
      <c r="S36464" s="108"/>
      <c r="U36464" s="108"/>
      <c r="W36464" s="108"/>
      <c r="Y36464" s="108"/>
      <c r="AA36464" s="108"/>
      <c r="AC36464" s="108"/>
    </row>
    <row r="36465" spans="19:29" x14ac:dyDescent="0.25">
      <c r="S36465" s="110"/>
      <c r="U36465" s="110"/>
      <c r="W36465" s="110"/>
      <c r="Y36465" s="110"/>
      <c r="AA36465" s="110"/>
      <c r="AC36465" s="110"/>
    </row>
    <row r="36466" spans="19:29" x14ac:dyDescent="0.25">
      <c r="S36466" s="110"/>
      <c r="U36466" s="110"/>
      <c r="W36466" s="110"/>
      <c r="Y36466" s="110"/>
      <c r="AA36466" s="110"/>
      <c r="AC36466" s="110"/>
    </row>
    <row r="36467" spans="19:29" x14ac:dyDescent="0.25">
      <c r="S36467" s="110"/>
      <c r="U36467" s="110"/>
      <c r="W36467" s="110"/>
      <c r="Y36467" s="110"/>
      <c r="AA36467" s="110"/>
      <c r="AC36467" s="110"/>
    </row>
    <row r="36468" spans="19:29" x14ac:dyDescent="0.25">
      <c r="S36468" s="110"/>
      <c r="U36468" s="110"/>
      <c r="W36468" s="110"/>
      <c r="Y36468" s="110"/>
      <c r="AA36468" s="110"/>
      <c r="AC36468" s="110"/>
    </row>
    <row r="36469" spans="19:29" x14ac:dyDescent="0.25">
      <c r="S36469" s="111"/>
      <c r="U36469" s="111"/>
      <c r="W36469" s="111"/>
      <c r="Y36469" s="111"/>
      <c r="AA36469" s="111"/>
      <c r="AC36469" s="111"/>
    </row>
    <row r="36470" spans="19:29" x14ac:dyDescent="0.25">
      <c r="S36470" s="107"/>
      <c r="U36470" s="107"/>
      <c r="W36470" s="107"/>
      <c r="Y36470" s="107"/>
      <c r="AA36470" s="107"/>
      <c r="AC36470" s="107"/>
    </row>
    <row r="36471" spans="19:29" x14ac:dyDescent="0.25">
      <c r="S36471" s="108"/>
      <c r="U36471" s="108"/>
      <c r="W36471" s="108"/>
      <c r="Y36471" s="108"/>
      <c r="AA36471" s="108"/>
      <c r="AC36471" s="108"/>
    </row>
    <row r="36472" spans="19:29" x14ac:dyDescent="0.25">
      <c r="S36472" s="108"/>
      <c r="U36472" s="108"/>
      <c r="W36472" s="108"/>
      <c r="Y36472" s="108"/>
      <c r="AA36472" s="108"/>
      <c r="AC36472" s="108"/>
    </row>
    <row r="36473" spans="19:29" x14ac:dyDescent="0.25">
      <c r="S36473" s="109"/>
      <c r="U36473" s="109"/>
      <c r="W36473" s="109"/>
      <c r="Y36473" s="109"/>
      <c r="AA36473" s="109"/>
      <c r="AC36473" s="109"/>
    </row>
    <row r="36474" spans="19:29" x14ac:dyDescent="0.25">
      <c r="S36474" s="108"/>
      <c r="U36474" s="108"/>
      <c r="W36474" s="108"/>
      <c r="Y36474" s="108"/>
      <c r="AA36474" s="108"/>
      <c r="AC36474" s="108"/>
    </row>
    <row r="36475" spans="19:29" x14ac:dyDescent="0.25">
      <c r="S36475" s="108"/>
      <c r="U36475" s="108"/>
      <c r="W36475" s="108"/>
      <c r="Y36475" s="108"/>
      <c r="AA36475" s="108"/>
      <c r="AC36475" s="108"/>
    </row>
    <row r="36476" spans="19:29" x14ac:dyDescent="0.25">
      <c r="S36476" s="109"/>
      <c r="U36476" s="109"/>
      <c r="W36476" s="109"/>
      <c r="Y36476" s="109"/>
      <c r="AA36476" s="109"/>
      <c r="AC36476" s="109"/>
    </row>
    <row r="36477" spans="19:29" x14ac:dyDescent="0.25">
      <c r="S36477" s="108"/>
      <c r="U36477" s="108"/>
      <c r="W36477" s="108"/>
      <c r="Y36477" s="108"/>
      <c r="AA36477" s="108"/>
      <c r="AC36477" s="108"/>
    </row>
    <row r="36478" spans="19:29" x14ac:dyDescent="0.25">
      <c r="S36478" s="109"/>
      <c r="U36478" s="109"/>
      <c r="W36478" s="109"/>
      <c r="Y36478" s="109"/>
      <c r="AA36478" s="109"/>
      <c r="AC36478" s="109"/>
    </row>
    <row r="36479" spans="19:29" x14ac:dyDescent="0.25">
      <c r="S36479" s="108"/>
      <c r="U36479" s="108"/>
      <c r="W36479" s="108"/>
      <c r="Y36479" s="108"/>
      <c r="AA36479" s="108"/>
      <c r="AC36479" s="108"/>
    </row>
    <row r="36480" spans="19:29" x14ac:dyDescent="0.25">
      <c r="S36480" s="108"/>
      <c r="U36480" s="108"/>
      <c r="W36480" s="108"/>
      <c r="Y36480" s="108"/>
      <c r="AA36480" s="108"/>
      <c r="AC36480" s="108"/>
    </row>
    <row r="36481" spans="19:29" x14ac:dyDescent="0.25">
      <c r="S36481" s="108"/>
      <c r="U36481" s="108"/>
      <c r="W36481" s="108"/>
      <c r="Y36481" s="108"/>
      <c r="AA36481" s="108"/>
      <c r="AC36481" s="108"/>
    </row>
    <row r="36482" spans="19:29" x14ac:dyDescent="0.25">
      <c r="S36482" s="110"/>
      <c r="U36482" s="110"/>
      <c r="W36482" s="110"/>
      <c r="Y36482" s="110"/>
      <c r="AA36482" s="110"/>
      <c r="AC36482" s="110"/>
    </row>
    <row r="36483" spans="19:29" x14ac:dyDescent="0.25">
      <c r="S36483" s="110"/>
      <c r="U36483" s="110"/>
      <c r="W36483" s="110"/>
      <c r="Y36483" s="110"/>
      <c r="AA36483" s="110"/>
      <c r="AC36483" s="110"/>
    </row>
    <row r="36484" spans="19:29" x14ac:dyDescent="0.25">
      <c r="S36484" s="110"/>
      <c r="U36484" s="110"/>
      <c r="W36484" s="110"/>
      <c r="Y36484" s="110"/>
      <c r="AA36484" s="110"/>
      <c r="AC36484" s="110"/>
    </row>
    <row r="36485" spans="19:29" x14ac:dyDescent="0.25">
      <c r="S36485" s="110"/>
      <c r="U36485" s="110"/>
      <c r="W36485" s="110"/>
      <c r="Y36485" s="110"/>
      <c r="AA36485" s="110"/>
      <c r="AC36485" s="110"/>
    </row>
    <row r="36486" spans="19:29" x14ac:dyDescent="0.25">
      <c r="S36486" s="111"/>
      <c r="U36486" s="111"/>
      <c r="W36486" s="111"/>
      <c r="Y36486" s="111"/>
      <c r="AA36486" s="111"/>
      <c r="AC36486" s="111"/>
    </row>
    <row r="36487" spans="19:29" x14ac:dyDescent="0.25">
      <c r="S36487" s="107"/>
      <c r="U36487" s="107"/>
      <c r="W36487" s="107"/>
      <c r="Y36487" s="107"/>
      <c r="AA36487" s="107"/>
      <c r="AC36487" s="107"/>
    </row>
    <row r="36488" spans="19:29" x14ac:dyDescent="0.25">
      <c r="S36488" s="108"/>
      <c r="U36488" s="108"/>
      <c r="W36488" s="108"/>
      <c r="Y36488" s="108"/>
      <c r="AA36488" s="108"/>
      <c r="AC36488" s="108"/>
    </row>
    <row r="36489" spans="19:29" x14ac:dyDescent="0.25">
      <c r="S36489" s="108"/>
      <c r="U36489" s="108"/>
      <c r="W36489" s="108"/>
      <c r="Y36489" s="108"/>
      <c r="AA36489" s="108"/>
      <c r="AC36489" s="108"/>
    </row>
    <row r="36490" spans="19:29" x14ac:dyDescent="0.25">
      <c r="S36490" s="109"/>
      <c r="U36490" s="109"/>
      <c r="W36490" s="109"/>
      <c r="Y36490" s="109"/>
      <c r="AA36490" s="109"/>
      <c r="AC36490" s="109"/>
    </row>
    <row r="36491" spans="19:29" x14ac:dyDescent="0.25">
      <c r="S36491" s="108"/>
      <c r="U36491" s="108"/>
      <c r="W36491" s="108"/>
      <c r="Y36491" s="108"/>
      <c r="AA36491" s="108"/>
      <c r="AC36491" s="108"/>
    </row>
    <row r="36492" spans="19:29" x14ac:dyDescent="0.25">
      <c r="S36492" s="108"/>
      <c r="U36492" s="108"/>
      <c r="W36492" s="108"/>
      <c r="Y36492" s="108"/>
      <c r="AA36492" s="108"/>
      <c r="AC36492" s="108"/>
    </row>
    <row r="36493" spans="19:29" x14ac:dyDescent="0.25">
      <c r="S36493" s="109"/>
      <c r="U36493" s="109"/>
      <c r="W36493" s="109"/>
      <c r="Y36493" s="109"/>
      <c r="AA36493" s="109"/>
      <c r="AC36493" s="109"/>
    </row>
    <row r="36494" spans="19:29" x14ac:dyDescent="0.25">
      <c r="S36494" s="108"/>
      <c r="U36494" s="108"/>
      <c r="W36494" s="108"/>
      <c r="Y36494" s="108"/>
      <c r="AA36494" s="108"/>
      <c r="AC36494" s="108"/>
    </row>
    <row r="36495" spans="19:29" x14ac:dyDescent="0.25">
      <c r="S36495" s="109"/>
      <c r="U36495" s="109"/>
      <c r="W36495" s="109"/>
      <c r="Y36495" s="109"/>
      <c r="AA36495" s="109"/>
      <c r="AC36495" s="109"/>
    </row>
    <row r="36496" spans="19:29" x14ac:dyDescent="0.25">
      <c r="S36496" s="108"/>
      <c r="U36496" s="108"/>
      <c r="W36496" s="108"/>
      <c r="Y36496" s="108"/>
      <c r="AA36496" s="108"/>
      <c r="AC36496" s="108"/>
    </row>
    <row r="36497" spans="19:29" x14ac:dyDescent="0.25">
      <c r="S36497" s="108"/>
      <c r="U36497" s="108"/>
      <c r="W36497" s="108"/>
      <c r="Y36497" s="108"/>
      <c r="AA36497" s="108"/>
      <c r="AC36497" s="108"/>
    </row>
    <row r="36498" spans="19:29" x14ac:dyDescent="0.25">
      <c r="S36498" s="108"/>
      <c r="U36498" s="108"/>
      <c r="W36498" s="108"/>
      <c r="Y36498" s="108"/>
      <c r="AA36498" s="108"/>
      <c r="AC36498" s="108"/>
    </row>
    <row r="36499" spans="19:29" x14ac:dyDescent="0.25">
      <c r="S36499" s="110"/>
      <c r="U36499" s="110"/>
      <c r="W36499" s="110"/>
      <c r="Y36499" s="110"/>
      <c r="AA36499" s="110"/>
      <c r="AC36499" s="110"/>
    </row>
    <row r="36500" spans="19:29" x14ac:dyDescent="0.25">
      <c r="S36500" s="110"/>
      <c r="U36500" s="110"/>
      <c r="W36500" s="110"/>
      <c r="Y36500" s="110"/>
      <c r="AA36500" s="110"/>
      <c r="AC36500" s="110"/>
    </row>
    <row r="36501" spans="19:29" x14ac:dyDescent="0.25">
      <c r="S36501" s="110"/>
      <c r="U36501" s="110"/>
      <c r="W36501" s="110"/>
      <c r="Y36501" s="110"/>
      <c r="AA36501" s="110"/>
      <c r="AC36501" s="110"/>
    </row>
    <row r="36502" spans="19:29" x14ac:dyDescent="0.25">
      <c r="S36502" s="110"/>
      <c r="U36502" s="110"/>
      <c r="W36502" s="110"/>
      <c r="Y36502" s="110"/>
      <c r="AA36502" s="110"/>
      <c r="AC36502" s="110"/>
    </row>
    <row r="36503" spans="19:29" x14ac:dyDescent="0.25">
      <c r="S36503" s="111"/>
      <c r="U36503" s="111"/>
      <c r="W36503" s="111"/>
      <c r="Y36503" s="111"/>
      <c r="AA36503" s="111"/>
      <c r="AC36503" s="111"/>
    </row>
    <row r="36504" spans="19:29" x14ac:dyDescent="0.25">
      <c r="S36504" s="107"/>
      <c r="U36504" s="107"/>
      <c r="W36504" s="107"/>
      <c r="Y36504" s="107"/>
      <c r="AA36504" s="107"/>
      <c r="AC36504" s="107"/>
    </row>
    <row r="36505" spans="19:29" x14ac:dyDescent="0.25">
      <c r="S36505" s="108"/>
      <c r="U36505" s="108"/>
      <c r="W36505" s="108"/>
      <c r="Y36505" s="108"/>
      <c r="AA36505" s="108"/>
      <c r="AC36505" s="108"/>
    </row>
    <row r="36506" spans="19:29" x14ac:dyDescent="0.25">
      <c r="S36506" s="108"/>
      <c r="U36506" s="108"/>
      <c r="W36506" s="108"/>
      <c r="Y36506" s="108"/>
      <c r="AA36506" s="108"/>
      <c r="AC36506" s="108"/>
    </row>
    <row r="36507" spans="19:29" x14ac:dyDescent="0.25">
      <c r="S36507" s="109"/>
      <c r="U36507" s="109"/>
      <c r="W36507" s="109"/>
      <c r="Y36507" s="109"/>
      <c r="AA36507" s="109"/>
      <c r="AC36507" s="109"/>
    </row>
    <row r="36508" spans="19:29" x14ac:dyDescent="0.25">
      <c r="S36508" s="108"/>
      <c r="U36508" s="108"/>
      <c r="W36508" s="108"/>
      <c r="Y36508" s="108"/>
      <c r="AA36508" s="108"/>
      <c r="AC36508" s="108"/>
    </row>
    <row r="36509" spans="19:29" x14ac:dyDescent="0.25">
      <c r="S36509" s="108"/>
      <c r="U36509" s="108"/>
      <c r="W36509" s="108"/>
      <c r="Y36509" s="108"/>
      <c r="AA36509" s="108"/>
      <c r="AC36509" s="108"/>
    </row>
    <row r="36510" spans="19:29" x14ac:dyDescent="0.25">
      <c r="S36510" s="109"/>
      <c r="U36510" s="109"/>
      <c r="W36510" s="109"/>
      <c r="Y36510" s="109"/>
      <c r="AA36510" s="109"/>
      <c r="AC36510" s="109"/>
    </row>
    <row r="36511" spans="19:29" x14ac:dyDescent="0.25">
      <c r="S36511" s="108"/>
      <c r="U36511" s="108"/>
      <c r="W36511" s="108"/>
      <c r="Y36511" s="108"/>
      <c r="AA36511" s="108"/>
      <c r="AC36511" s="108"/>
    </row>
    <row r="36512" spans="19:29" x14ac:dyDescent="0.25">
      <c r="S36512" s="109"/>
      <c r="U36512" s="109"/>
      <c r="W36512" s="109"/>
      <c r="Y36512" s="109"/>
      <c r="AA36512" s="109"/>
      <c r="AC36512" s="109"/>
    </row>
    <row r="36513" spans="19:29" x14ac:dyDescent="0.25">
      <c r="S36513" s="108"/>
      <c r="U36513" s="108"/>
      <c r="W36513" s="108"/>
      <c r="Y36513" s="108"/>
      <c r="AA36513" s="108"/>
      <c r="AC36513" s="108"/>
    </row>
    <row r="36514" spans="19:29" x14ac:dyDescent="0.25">
      <c r="S36514" s="108"/>
      <c r="U36514" s="108"/>
      <c r="W36514" s="108"/>
      <c r="Y36514" s="108"/>
      <c r="AA36514" s="108"/>
      <c r="AC36514" s="108"/>
    </row>
    <row r="36515" spans="19:29" x14ac:dyDescent="0.25">
      <c r="S36515" s="108"/>
      <c r="U36515" s="108"/>
      <c r="W36515" s="108"/>
      <c r="Y36515" s="108"/>
      <c r="AA36515" s="108"/>
      <c r="AC36515" s="108"/>
    </row>
    <row r="36516" spans="19:29" x14ac:dyDescent="0.25">
      <c r="S36516" s="110"/>
      <c r="U36516" s="110"/>
      <c r="W36516" s="110"/>
      <c r="Y36516" s="110"/>
      <c r="AA36516" s="110"/>
      <c r="AC36516" s="110"/>
    </row>
    <row r="36517" spans="19:29" x14ac:dyDescent="0.25">
      <c r="S36517" s="110"/>
      <c r="U36517" s="110"/>
      <c r="W36517" s="110"/>
      <c r="Y36517" s="110"/>
      <c r="AA36517" s="110"/>
      <c r="AC36517" s="110"/>
    </row>
    <row r="36518" spans="19:29" x14ac:dyDescent="0.25">
      <c r="S36518" s="110"/>
      <c r="U36518" s="110"/>
      <c r="W36518" s="110"/>
      <c r="Y36518" s="110"/>
      <c r="AA36518" s="110"/>
      <c r="AC36518" s="110"/>
    </row>
    <row r="36519" spans="19:29" x14ac:dyDescent="0.25">
      <c r="S36519" s="110"/>
      <c r="U36519" s="110"/>
      <c r="W36519" s="110"/>
      <c r="Y36519" s="110"/>
      <c r="AA36519" s="110"/>
      <c r="AC36519" s="110"/>
    </row>
    <row r="36520" spans="19:29" x14ac:dyDescent="0.25">
      <c r="S36520" s="111"/>
      <c r="U36520" s="111"/>
      <c r="W36520" s="111"/>
      <c r="Y36520" s="111"/>
      <c r="AA36520" s="111"/>
      <c r="AC36520" s="111"/>
    </row>
    <row r="36521" spans="19:29" x14ac:dyDescent="0.25">
      <c r="S36521" s="107"/>
      <c r="U36521" s="107"/>
      <c r="W36521" s="107"/>
      <c r="Y36521" s="107"/>
      <c r="AA36521" s="107"/>
      <c r="AC36521" s="107"/>
    </row>
    <row r="36522" spans="19:29" x14ac:dyDescent="0.25">
      <c r="S36522" s="108"/>
      <c r="U36522" s="108"/>
      <c r="W36522" s="108"/>
      <c r="Y36522" s="108"/>
      <c r="AA36522" s="108"/>
      <c r="AC36522" s="108"/>
    </row>
    <row r="36523" spans="19:29" x14ac:dyDescent="0.25">
      <c r="S36523" s="108"/>
      <c r="U36523" s="108"/>
      <c r="W36523" s="108"/>
      <c r="Y36523" s="108"/>
      <c r="AA36523" s="108"/>
      <c r="AC36523" s="108"/>
    </row>
    <row r="36524" spans="19:29" x14ac:dyDescent="0.25">
      <c r="S36524" s="109"/>
      <c r="U36524" s="109"/>
      <c r="W36524" s="109"/>
      <c r="Y36524" s="109"/>
      <c r="AA36524" s="109"/>
      <c r="AC36524" s="109"/>
    </row>
    <row r="36525" spans="19:29" x14ac:dyDescent="0.25">
      <c r="S36525" s="108"/>
      <c r="U36525" s="108"/>
      <c r="W36525" s="108"/>
      <c r="Y36525" s="108"/>
      <c r="AA36525" s="108"/>
      <c r="AC36525" s="108"/>
    </row>
    <row r="36526" spans="19:29" x14ac:dyDescent="0.25">
      <c r="S36526" s="108"/>
      <c r="U36526" s="108"/>
      <c r="W36526" s="108"/>
      <c r="Y36526" s="108"/>
      <c r="AA36526" s="108"/>
      <c r="AC36526" s="108"/>
    </row>
    <row r="36527" spans="19:29" x14ac:dyDescent="0.25">
      <c r="S36527" s="109"/>
      <c r="U36527" s="109"/>
      <c r="W36527" s="109"/>
      <c r="Y36527" s="109"/>
      <c r="AA36527" s="109"/>
      <c r="AC36527" s="109"/>
    </row>
    <row r="36528" spans="19:29" x14ac:dyDescent="0.25">
      <c r="S36528" s="108"/>
      <c r="U36528" s="108"/>
      <c r="W36528" s="108"/>
      <c r="Y36528" s="108"/>
      <c r="AA36528" s="108"/>
      <c r="AC36528" s="108"/>
    </row>
    <row r="36529" spans="19:29" x14ac:dyDescent="0.25">
      <c r="S36529" s="109"/>
      <c r="U36529" s="109"/>
      <c r="W36529" s="109"/>
      <c r="Y36529" s="109"/>
      <c r="AA36529" s="109"/>
      <c r="AC36529" s="109"/>
    </row>
    <row r="36530" spans="19:29" x14ac:dyDescent="0.25">
      <c r="S36530" s="108"/>
      <c r="U36530" s="108"/>
      <c r="W36530" s="108"/>
      <c r="Y36530" s="108"/>
      <c r="AA36530" s="108"/>
      <c r="AC36530" s="108"/>
    </row>
    <row r="36531" spans="19:29" x14ac:dyDescent="0.25">
      <c r="S36531" s="108"/>
      <c r="U36531" s="108"/>
      <c r="W36531" s="108"/>
      <c r="Y36531" s="108"/>
      <c r="AA36531" s="108"/>
      <c r="AC36531" s="108"/>
    </row>
    <row r="36532" spans="19:29" x14ac:dyDescent="0.25">
      <c r="S36532" s="108"/>
      <c r="U36532" s="108"/>
      <c r="W36532" s="108"/>
      <c r="Y36532" s="108"/>
      <c r="AA36532" s="108"/>
      <c r="AC36532" s="108"/>
    </row>
    <row r="36533" spans="19:29" x14ac:dyDescent="0.25">
      <c r="S36533" s="110"/>
      <c r="U36533" s="110"/>
      <c r="W36533" s="110"/>
      <c r="Y36533" s="110"/>
      <c r="AA36533" s="110"/>
      <c r="AC36533" s="110"/>
    </row>
    <row r="36534" spans="19:29" x14ac:dyDescent="0.25">
      <c r="S36534" s="110"/>
      <c r="U36534" s="110"/>
      <c r="W36534" s="110"/>
      <c r="Y36534" s="110"/>
      <c r="AA36534" s="110"/>
      <c r="AC36534" s="110"/>
    </row>
    <row r="36535" spans="19:29" x14ac:dyDescent="0.25">
      <c r="S36535" s="110"/>
      <c r="U36535" s="110"/>
      <c r="W36535" s="110"/>
      <c r="Y36535" s="110"/>
      <c r="AA36535" s="110"/>
      <c r="AC36535" s="110"/>
    </row>
    <row r="36536" spans="19:29" x14ac:dyDescent="0.25">
      <c r="S36536" s="110"/>
      <c r="U36536" s="110"/>
      <c r="W36536" s="110"/>
      <c r="Y36536" s="110"/>
      <c r="AA36536" s="110"/>
      <c r="AC36536" s="110"/>
    </row>
    <row r="36537" spans="19:29" x14ac:dyDescent="0.25">
      <c r="S36537" s="111"/>
      <c r="U36537" s="111"/>
      <c r="W36537" s="111"/>
      <c r="Y36537" s="111"/>
      <c r="AA36537" s="111"/>
      <c r="AC36537" s="111"/>
    </row>
    <row r="36538" spans="19:29" x14ac:dyDescent="0.25">
      <c r="S36538" s="107"/>
      <c r="U36538" s="107"/>
      <c r="W36538" s="107"/>
      <c r="Y36538" s="107"/>
      <c r="AA36538" s="107"/>
      <c r="AC36538" s="107"/>
    </row>
    <row r="36539" spans="19:29" x14ac:dyDescent="0.25">
      <c r="S36539" s="108"/>
      <c r="U36539" s="108"/>
      <c r="W36539" s="108"/>
      <c r="Y36539" s="108"/>
      <c r="AA36539" s="108"/>
      <c r="AC36539" s="108"/>
    </row>
    <row r="36540" spans="19:29" x14ac:dyDescent="0.25">
      <c r="S36540" s="108"/>
      <c r="U36540" s="108"/>
      <c r="W36540" s="108"/>
      <c r="Y36540" s="108"/>
      <c r="AA36540" s="108"/>
      <c r="AC36540" s="108"/>
    </row>
    <row r="36541" spans="19:29" x14ac:dyDescent="0.25">
      <c r="S36541" s="109"/>
      <c r="U36541" s="109"/>
      <c r="W36541" s="109"/>
      <c r="Y36541" s="109"/>
      <c r="AA36541" s="109"/>
      <c r="AC36541" s="109"/>
    </row>
    <row r="36542" spans="19:29" x14ac:dyDescent="0.25">
      <c r="S36542" s="108"/>
      <c r="U36542" s="108"/>
      <c r="W36542" s="108"/>
      <c r="Y36542" s="108"/>
      <c r="AA36542" s="108"/>
      <c r="AC36542" s="108"/>
    </row>
    <row r="36543" spans="19:29" x14ac:dyDescent="0.25">
      <c r="S36543" s="108"/>
      <c r="U36543" s="108"/>
      <c r="W36543" s="108"/>
      <c r="Y36543" s="108"/>
      <c r="AA36543" s="108"/>
      <c r="AC36543" s="108"/>
    </row>
    <row r="36544" spans="19:29" x14ac:dyDescent="0.25">
      <c r="S36544" s="109"/>
      <c r="U36544" s="109"/>
      <c r="W36544" s="109"/>
      <c r="Y36544" s="109"/>
      <c r="AA36544" s="109"/>
      <c r="AC36544" s="109"/>
    </row>
    <row r="36545" spans="19:29" x14ac:dyDescent="0.25">
      <c r="S36545" s="108"/>
      <c r="U36545" s="108"/>
      <c r="W36545" s="108"/>
      <c r="Y36545" s="108"/>
      <c r="AA36545" s="108"/>
      <c r="AC36545" s="108"/>
    </row>
    <row r="36546" spans="19:29" x14ac:dyDescent="0.25">
      <c r="S36546" s="109"/>
      <c r="U36546" s="109"/>
      <c r="W36546" s="109"/>
      <c r="Y36546" s="109"/>
      <c r="AA36546" s="109"/>
      <c r="AC36546" s="109"/>
    </row>
    <row r="36547" spans="19:29" x14ac:dyDescent="0.25">
      <c r="S36547" s="108"/>
      <c r="U36547" s="108"/>
      <c r="W36547" s="108"/>
      <c r="Y36547" s="108"/>
      <c r="AA36547" s="108"/>
      <c r="AC36547" s="108"/>
    </row>
    <row r="36548" spans="19:29" x14ac:dyDescent="0.25">
      <c r="S36548" s="108"/>
      <c r="U36548" s="108"/>
      <c r="W36548" s="108"/>
      <c r="Y36548" s="108"/>
      <c r="AA36548" s="108"/>
      <c r="AC36548" s="108"/>
    </row>
    <row r="36549" spans="19:29" x14ac:dyDescent="0.25">
      <c r="S36549" s="108"/>
      <c r="U36549" s="108"/>
      <c r="W36549" s="108"/>
      <c r="Y36549" s="108"/>
      <c r="AA36549" s="108"/>
      <c r="AC36549" s="108"/>
    </row>
    <row r="36550" spans="19:29" x14ac:dyDescent="0.25">
      <c r="S36550" s="110"/>
      <c r="U36550" s="110"/>
      <c r="W36550" s="110"/>
      <c r="Y36550" s="110"/>
      <c r="AA36550" s="110"/>
      <c r="AC36550" s="110"/>
    </row>
    <row r="36551" spans="19:29" x14ac:dyDescent="0.25">
      <c r="S36551" s="110"/>
      <c r="U36551" s="110"/>
      <c r="W36551" s="110"/>
      <c r="Y36551" s="110"/>
      <c r="AA36551" s="110"/>
      <c r="AC36551" s="110"/>
    </row>
    <row r="36552" spans="19:29" x14ac:dyDescent="0.25">
      <c r="S36552" s="110"/>
      <c r="U36552" s="110"/>
      <c r="W36552" s="110"/>
      <c r="Y36552" s="110"/>
      <c r="AA36552" s="110"/>
      <c r="AC36552" s="110"/>
    </row>
    <row r="36553" spans="19:29" x14ac:dyDescent="0.25">
      <c r="S36553" s="110"/>
      <c r="U36553" s="110"/>
      <c r="W36553" s="110"/>
      <c r="Y36553" s="110"/>
      <c r="AA36553" s="110"/>
      <c r="AC36553" s="110"/>
    </row>
    <row r="36554" spans="19:29" x14ac:dyDescent="0.25">
      <c r="S36554" s="111"/>
      <c r="U36554" s="111"/>
      <c r="W36554" s="111"/>
      <c r="Y36554" s="111"/>
      <c r="AA36554" s="111"/>
      <c r="AC36554" s="111"/>
    </row>
    <row r="36555" spans="19:29" x14ac:dyDescent="0.25">
      <c r="S36555" s="107"/>
      <c r="U36555" s="107"/>
      <c r="W36555" s="107"/>
      <c r="Y36555" s="107"/>
      <c r="AA36555" s="107"/>
      <c r="AC36555" s="107"/>
    </row>
    <row r="36556" spans="19:29" x14ac:dyDescent="0.25">
      <c r="S36556" s="108"/>
      <c r="U36556" s="108"/>
      <c r="W36556" s="108"/>
      <c r="Y36556" s="108"/>
      <c r="AA36556" s="108"/>
      <c r="AC36556" s="108"/>
    </row>
    <row r="36557" spans="19:29" x14ac:dyDescent="0.25">
      <c r="S36557" s="108"/>
      <c r="U36557" s="108"/>
      <c r="W36557" s="108"/>
      <c r="Y36557" s="108"/>
      <c r="AA36557" s="108"/>
      <c r="AC36557" s="108"/>
    </row>
    <row r="36558" spans="19:29" x14ac:dyDescent="0.25">
      <c r="S36558" s="109"/>
      <c r="U36558" s="109"/>
      <c r="W36558" s="109"/>
      <c r="Y36558" s="109"/>
      <c r="AA36558" s="109"/>
      <c r="AC36558" s="109"/>
    </row>
    <row r="36559" spans="19:29" x14ac:dyDescent="0.25">
      <c r="S36559" s="108"/>
      <c r="U36559" s="108"/>
      <c r="W36559" s="108"/>
      <c r="Y36559" s="108"/>
      <c r="AA36559" s="108"/>
      <c r="AC36559" s="108"/>
    </row>
    <row r="36560" spans="19:29" x14ac:dyDescent="0.25">
      <c r="S36560" s="108"/>
      <c r="U36560" s="108"/>
      <c r="W36560" s="108"/>
      <c r="Y36560" s="108"/>
      <c r="AA36560" s="108"/>
      <c r="AC36560" s="108"/>
    </row>
    <row r="36561" spans="19:29" x14ac:dyDescent="0.25">
      <c r="S36561" s="109"/>
      <c r="U36561" s="109"/>
      <c r="W36561" s="109"/>
      <c r="Y36561" s="109"/>
      <c r="AA36561" s="109"/>
      <c r="AC36561" s="109"/>
    </row>
    <row r="36562" spans="19:29" x14ac:dyDescent="0.25">
      <c r="S36562" s="108"/>
      <c r="U36562" s="108"/>
      <c r="W36562" s="108"/>
      <c r="Y36562" s="108"/>
      <c r="AA36562" s="108"/>
      <c r="AC36562" s="108"/>
    </row>
    <row r="36563" spans="19:29" x14ac:dyDescent="0.25">
      <c r="S36563" s="109"/>
      <c r="U36563" s="109"/>
      <c r="W36563" s="109"/>
      <c r="Y36563" s="109"/>
      <c r="AA36563" s="109"/>
      <c r="AC36563" s="109"/>
    </row>
    <row r="36564" spans="19:29" x14ac:dyDescent="0.25">
      <c r="S36564" s="108"/>
      <c r="U36564" s="108"/>
      <c r="W36564" s="108"/>
      <c r="Y36564" s="108"/>
      <c r="AA36564" s="108"/>
      <c r="AC36564" s="108"/>
    </row>
    <row r="36565" spans="19:29" x14ac:dyDescent="0.25">
      <c r="S36565" s="108"/>
      <c r="U36565" s="108"/>
      <c r="W36565" s="108"/>
      <c r="Y36565" s="108"/>
      <c r="AA36565" s="108"/>
      <c r="AC36565" s="108"/>
    </row>
    <row r="36566" spans="19:29" x14ac:dyDescent="0.25">
      <c r="S36566" s="108"/>
      <c r="U36566" s="108"/>
      <c r="W36566" s="108"/>
      <c r="Y36566" s="108"/>
      <c r="AA36566" s="108"/>
      <c r="AC36566" s="108"/>
    </row>
    <row r="36567" spans="19:29" x14ac:dyDescent="0.25">
      <c r="S36567" s="110"/>
      <c r="U36567" s="110"/>
      <c r="W36567" s="110"/>
      <c r="Y36567" s="110"/>
      <c r="AA36567" s="110"/>
      <c r="AC36567" s="110"/>
    </row>
    <row r="36568" spans="19:29" x14ac:dyDescent="0.25">
      <c r="S36568" s="110"/>
      <c r="U36568" s="110"/>
      <c r="W36568" s="110"/>
      <c r="Y36568" s="110"/>
      <c r="AA36568" s="110"/>
      <c r="AC36568" s="110"/>
    </row>
    <row r="36569" spans="19:29" x14ac:dyDescent="0.25">
      <c r="S36569" s="110"/>
      <c r="U36569" s="110"/>
      <c r="W36569" s="110"/>
      <c r="Y36569" s="110"/>
      <c r="AA36569" s="110"/>
      <c r="AC36569" s="110"/>
    </row>
    <row r="36570" spans="19:29" x14ac:dyDescent="0.25">
      <c r="S36570" s="110"/>
      <c r="U36570" s="110"/>
      <c r="W36570" s="110"/>
      <c r="Y36570" s="110"/>
      <c r="AA36570" s="110"/>
      <c r="AC36570" s="110"/>
    </row>
    <row r="36571" spans="19:29" x14ac:dyDescent="0.25">
      <c r="S36571" s="111"/>
      <c r="U36571" s="111"/>
      <c r="W36571" s="111"/>
      <c r="Y36571" s="111"/>
      <c r="AA36571" s="111"/>
      <c r="AC36571" s="111"/>
    </row>
    <row r="36572" spans="19:29" x14ac:dyDescent="0.25">
      <c r="S36572" s="107"/>
      <c r="U36572" s="107"/>
      <c r="W36572" s="107"/>
      <c r="Y36572" s="107"/>
      <c r="AA36572" s="107"/>
      <c r="AC36572" s="107"/>
    </row>
    <row r="36573" spans="19:29" x14ac:dyDescent="0.25">
      <c r="S36573" s="108"/>
      <c r="U36573" s="108"/>
      <c r="W36573" s="108"/>
      <c r="Y36573" s="108"/>
      <c r="AA36573" s="108"/>
      <c r="AC36573" s="108"/>
    </row>
    <row r="36574" spans="19:29" x14ac:dyDescent="0.25">
      <c r="S36574" s="108"/>
      <c r="U36574" s="108"/>
      <c r="W36574" s="108"/>
      <c r="Y36574" s="108"/>
      <c r="AA36574" s="108"/>
      <c r="AC36574" s="108"/>
    </row>
    <row r="36575" spans="19:29" x14ac:dyDescent="0.25">
      <c r="S36575" s="109"/>
      <c r="U36575" s="109"/>
      <c r="W36575" s="109"/>
      <c r="Y36575" s="109"/>
      <c r="AA36575" s="109"/>
      <c r="AC36575" s="109"/>
    </row>
    <row r="36576" spans="19:29" x14ac:dyDescent="0.25">
      <c r="S36576" s="108"/>
      <c r="U36576" s="108"/>
      <c r="W36576" s="108"/>
      <c r="Y36576" s="108"/>
      <c r="AA36576" s="108"/>
      <c r="AC36576" s="108"/>
    </row>
    <row r="36577" spans="19:29" x14ac:dyDescent="0.25">
      <c r="S36577" s="108"/>
      <c r="U36577" s="108"/>
      <c r="W36577" s="108"/>
      <c r="Y36577" s="108"/>
      <c r="AA36577" s="108"/>
      <c r="AC36577" s="108"/>
    </row>
    <row r="36578" spans="19:29" x14ac:dyDescent="0.25">
      <c r="S36578" s="109"/>
      <c r="U36578" s="109"/>
      <c r="W36578" s="109"/>
      <c r="Y36578" s="109"/>
      <c r="AA36578" s="109"/>
      <c r="AC36578" s="109"/>
    </row>
    <row r="36579" spans="19:29" x14ac:dyDescent="0.25">
      <c r="S36579" s="108"/>
      <c r="U36579" s="108"/>
      <c r="W36579" s="108"/>
      <c r="Y36579" s="108"/>
      <c r="AA36579" s="108"/>
      <c r="AC36579" s="108"/>
    </row>
    <row r="36580" spans="19:29" x14ac:dyDescent="0.25">
      <c r="S36580" s="109"/>
      <c r="U36580" s="109"/>
      <c r="W36580" s="109"/>
      <c r="Y36580" s="109"/>
      <c r="AA36580" s="109"/>
      <c r="AC36580" s="109"/>
    </row>
    <row r="36581" spans="19:29" x14ac:dyDescent="0.25">
      <c r="S36581" s="108"/>
      <c r="U36581" s="108"/>
      <c r="W36581" s="108"/>
      <c r="Y36581" s="108"/>
      <c r="AA36581" s="108"/>
      <c r="AC36581" s="108"/>
    </row>
    <row r="36582" spans="19:29" x14ac:dyDescent="0.25">
      <c r="S36582" s="108"/>
      <c r="U36582" s="108"/>
      <c r="W36582" s="108"/>
      <c r="Y36582" s="108"/>
      <c r="AA36582" s="108"/>
      <c r="AC36582" s="108"/>
    </row>
    <row r="36583" spans="19:29" x14ac:dyDescent="0.25">
      <c r="S36583" s="108"/>
      <c r="U36583" s="108"/>
      <c r="W36583" s="108"/>
      <c r="Y36583" s="108"/>
      <c r="AA36583" s="108"/>
      <c r="AC36583" s="108"/>
    </row>
    <row r="36584" spans="19:29" x14ac:dyDescent="0.25">
      <c r="S36584" s="110"/>
      <c r="U36584" s="110"/>
      <c r="W36584" s="110"/>
      <c r="Y36584" s="110"/>
      <c r="AA36584" s="110"/>
      <c r="AC36584" s="110"/>
    </row>
    <row r="36585" spans="19:29" x14ac:dyDescent="0.25">
      <c r="S36585" s="110"/>
      <c r="U36585" s="110"/>
      <c r="W36585" s="110"/>
      <c r="Y36585" s="110"/>
      <c r="AA36585" s="110"/>
      <c r="AC36585" s="110"/>
    </row>
    <row r="36586" spans="19:29" x14ac:dyDescent="0.25">
      <c r="S36586" s="110"/>
      <c r="U36586" s="110"/>
      <c r="W36586" s="110"/>
      <c r="Y36586" s="110"/>
      <c r="AA36586" s="110"/>
      <c r="AC36586" s="110"/>
    </row>
    <row r="36587" spans="19:29" x14ac:dyDescent="0.25">
      <c r="S36587" s="110"/>
      <c r="U36587" s="110"/>
      <c r="W36587" s="110"/>
      <c r="Y36587" s="110"/>
      <c r="AA36587" s="110"/>
      <c r="AC36587" s="110"/>
    </row>
    <row r="36588" spans="19:29" x14ac:dyDescent="0.25">
      <c r="S36588" s="111"/>
      <c r="U36588" s="111"/>
      <c r="W36588" s="111"/>
      <c r="Y36588" s="111"/>
      <c r="AA36588" s="111"/>
      <c r="AC36588" s="111"/>
    </row>
    <row r="36589" spans="19:29" x14ac:dyDescent="0.25">
      <c r="S36589" s="107"/>
      <c r="U36589" s="107"/>
      <c r="W36589" s="107"/>
      <c r="Y36589" s="107"/>
      <c r="AA36589" s="107"/>
      <c r="AC36589" s="107"/>
    </row>
    <row r="36590" spans="19:29" x14ac:dyDescent="0.25">
      <c r="S36590" s="108"/>
      <c r="U36590" s="108"/>
      <c r="W36590" s="108"/>
      <c r="Y36590" s="108"/>
      <c r="AA36590" s="108"/>
      <c r="AC36590" s="108"/>
    </row>
    <row r="36591" spans="19:29" x14ac:dyDescent="0.25">
      <c r="S36591" s="108"/>
      <c r="U36591" s="108"/>
      <c r="W36591" s="108"/>
      <c r="Y36591" s="108"/>
      <c r="AA36591" s="108"/>
      <c r="AC36591" s="108"/>
    </row>
    <row r="36592" spans="19:29" x14ac:dyDescent="0.25">
      <c r="S36592" s="109"/>
      <c r="U36592" s="109"/>
      <c r="W36592" s="109"/>
      <c r="Y36592" s="109"/>
      <c r="AA36592" s="109"/>
      <c r="AC36592" s="109"/>
    </row>
    <row r="36593" spans="19:29" x14ac:dyDescent="0.25">
      <c r="S36593" s="108"/>
      <c r="U36593" s="108"/>
      <c r="W36593" s="108"/>
      <c r="Y36593" s="108"/>
      <c r="AA36593" s="108"/>
      <c r="AC36593" s="108"/>
    </row>
    <row r="36594" spans="19:29" x14ac:dyDescent="0.25">
      <c r="S36594" s="108"/>
      <c r="U36594" s="108"/>
      <c r="W36594" s="108"/>
      <c r="Y36594" s="108"/>
      <c r="AA36594" s="108"/>
      <c r="AC36594" s="108"/>
    </row>
    <row r="36595" spans="19:29" x14ac:dyDescent="0.25">
      <c r="S36595" s="109"/>
      <c r="U36595" s="109"/>
      <c r="W36595" s="109"/>
      <c r="Y36595" s="109"/>
      <c r="AA36595" s="109"/>
      <c r="AC36595" s="109"/>
    </row>
    <row r="36596" spans="19:29" x14ac:dyDescent="0.25">
      <c r="S36596" s="108"/>
      <c r="U36596" s="108"/>
      <c r="W36596" s="108"/>
      <c r="Y36596" s="108"/>
      <c r="AA36596" s="108"/>
      <c r="AC36596" s="108"/>
    </row>
    <row r="36597" spans="19:29" x14ac:dyDescent="0.25">
      <c r="S36597" s="109"/>
      <c r="U36597" s="109"/>
      <c r="W36597" s="109"/>
      <c r="Y36597" s="109"/>
      <c r="AA36597" s="109"/>
      <c r="AC36597" s="109"/>
    </row>
    <row r="36598" spans="19:29" x14ac:dyDescent="0.25">
      <c r="S36598" s="108"/>
      <c r="U36598" s="108"/>
      <c r="W36598" s="108"/>
      <c r="Y36598" s="108"/>
      <c r="AA36598" s="108"/>
      <c r="AC36598" s="108"/>
    </row>
    <row r="36599" spans="19:29" x14ac:dyDescent="0.25">
      <c r="S36599" s="108"/>
      <c r="U36599" s="108"/>
      <c r="W36599" s="108"/>
      <c r="Y36599" s="108"/>
      <c r="AA36599" s="108"/>
      <c r="AC36599" s="108"/>
    </row>
    <row r="36600" spans="19:29" x14ac:dyDescent="0.25">
      <c r="S36600" s="108"/>
      <c r="U36600" s="108"/>
      <c r="W36600" s="108"/>
      <c r="Y36600" s="108"/>
      <c r="AA36600" s="108"/>
      <c r="AC36600" s="108"/>
    </row>
    <row r="36601" spans="19:29" x14ac:dyDescent="0.25">
      <c r="S36601" s="110"/>
      <c r="U36601" s="110"/>
      <c r="W36601" s="110"/>
      <c r="Y36601" s="110"/>
      <c r="AA36601" s="110"/>
      <c r="AC36601" s="110"/>
    </row>
    <row r="36602" spans="19:29" x14ac:dyDescent="0.25">
      <c r="S36602" s="110"/>
      <c r="U36602" s="110"/>
      <c r="W36602" s="110"/>
      <c r="Y36602" s="110"/>
      <c r="AA36602" s="110"/>
      <c r="AC36602" s="110"/>
    </row>
    <row r="36603" spans="19:29" x14ac:dyDescent="0.25">
      <c r="S36603" s="110"/>
      <c r="U36603" s="110"/>
      <c r="W36603" s="110"/>
      <c r="Y36603" s="110"/>
      <c r="AA36603" s="110"/>
      <c r="AC36603" s="110"/>
    </row>
    <row r="36604" spans="19:29" x14ac:dyDescent="0.25">
      <c r="S36604" s="110"/>
      <c r="U36604" s="110"/>
      <c r="W36604" s="110"/>
      <c r="Y36604" s="110"/>
      <c r="AA36604" s="110"/>
      <c r="AC36604" s="110"/>
    </row>
    <row r="36605" spans="19:29" x14ac:dyDescent="0.25">
      <c r="S36605" s="111"/>
      <c r="U36605" s="111"/>
      <c r="W36605" s="111"/>
      <c r="Y36605" s="111"/>
      <c r="AA36605" s="111"/>
      <c r="AC36605" s="111"/>
    </row>
    <row r="36606" spans="19:29" x14ac:dyDescent="0.25">
      <c r="S36606" s="107"/>
      <c r="U36606" s="107"/>
      <c r="W36606" s="107"/>
      <c r="Y36606" s="107"/>
      <c r="AA36606" s="107"/>
      <c r="AC36606" s="107"/>
    </row>
    <row r="36607" spans="19:29" x14ac:dyDescent="0.25">
      <c r="S36607" s="108"/>
      <c r="U36607" s="108"/>
      <c r="W36607" s="108"/>
      <c r="Y36607" s="108"/>
      <c r="AA36607" s="108"/>
      <c r="AC36607" s="108"/>
    </row>
    <row r="36608" spans="19:29" x14ac:dyDescent="0.25">
      <c r="S36608" s="108"/>
      <c r="U36608" s="108"/>
      <c r="W36608" s="108"/>
      <c r="Y36608" s="108"/>
      <c r="AA36608" s="108"/>
      <c r="AC36608" s="108"/>
    </row>
    <row r="36609" spans="19:29" x14ac:dyDescent="0.25">
      <c r="S36609" s="109"/>
      <c r="U36609" s="109"/>
      <c r="W36609" s="109"/>
      <c r="Y36609" s="109"/>
      <c r="AA36609" s="109"/>
      <c r="AC36609" s="109"/>
    </row>
    <row r="36610" spans="19:29" x14ac:dyDescent="0.25">
      <c r="S36610" s="108"/>
      <c r="U36610" s="108"/>
      <c r="W36610" s="108"/>
      <c r="Y36610" s="108"/>
      <c r="AA36610" s="108"/>
      <c r="AC36610" s="108"/>
    </row>
    <row r="36611" spans="19:29" x14ac:dyDescent="0.25">
      <c r="S36611" s="108"/>
      <c r="U36611" s="108"/>
      <c r="W36611" s="108"/>
      <c r="Y36611" s="108"/>
      <c r="AA36611" s="108"/>
      <c r="AC36611" s="108"/>
    </row>
    <row r="36612" spans="19:29" x14ac:dyDescent="0.25">
      <c r="S36612" s="109"/>
      <c r="U36612" s="109"/>
      <c r="W36612" s="109"/>
      <c r="Y36612" s="109"/>
      <c r="AA36612" s="109"/>
      <c r="AC36612" s="109"/>
    </row>
    <row r="36613" spans="19:29" x14ac:dyDescent="0.25">
      <c r="S36613" s="108"/>
      <c r="U36613" s="108"/>
      <c r="W36613" s="108"/>
      <c r="Y36613" s="108"/>
      <c r="AA36613" s="108"/>
      <c r="AC36613" s="108"/>
    </row>
    <row r="36614" spans="19:29" x14ac:dyDescent="0.25">
      <c r="S36614" s="109"/>
      <c r="U36614" s="109"/>
      <c r="W36614" s="109"/>
      <c r="Y36614" s="109"/>
      <c r="AA36614" s="109"/>
      <c r="AC36614" s="109"/>
    </row>
    <row r="36615" spans="19:29" x14ac:dyDescent="0.25">
      <c r="S36615" s="108"/>
      <c r="U36615" s="108"/>
      <c r="W36615" s="108"/>
      <c r="Y36615" s="108"/>
      <c r="AA36615" s="108"/>
      <c r="AC36615" s="108"/>
    </row>
    <row r="36616" spans="19:29" x14ac:dyDescent="0.25">
      <c r="S36616" s="108"/>
      <c r="U36616" s="108"/>
      <c r="W36616" s="108"/>
      <c r="Y36616" s="108"/>
      <c r="AA36616" s="108"/>
      <c r="AC36616" s="108"/>
    </row>
    <row r="36617" spans="19:29" x14ac:dyDescent="0.25">
      <c r="S36617" s="108"/>
      <c r="U36617" s="108"/>
      <c r="W36617" s="108"/>
      <c r="Y36617" s="108"/>
      <c r="AA36617" s="108"/>
      <c r="AC36617" s="108"/>
    </row>
    <row r="36618" spans="19:29" x14ac:dyDescent="0.25">
      <c r="S36618" s="110"/>
      <c r="U36618" s="110"/>
      <c r="W36618" s="110"/>
      <c r="Y36618" s="110"/>
      <c r="AA36618" s="110"/>
      <c r="AC36618" s="110"/>
    </row>
    <row r="36619" spans="19:29" x14ac:dyDescent="0.25">
      <c r="S36619" s="110"/>
      <c r="U36619" s="110"/>
      <c r="W36619" s="110"/>
      <c r="Y36619" s="110"/>
      <c r="AA36619" s="110"/>
      <c r="AC36619" s="110"/>
    </row>
    <row r="36620" spans="19:29" x14ac:dyDescent="0.25">
      <c r="S36620" s="110"/>
      <c r="U36620" s="110"/>
      <c r="W36620" s="110"/>
      <c r="Y36620" s="110"/>
      <c r="AA36620" s="110"/>
      <c r="AC36620" s="110"/>
    </row>
    <row r="36621" spans="19:29" x14ac:dyDescent="0.25">
      <c r="S36621" s="110"/>
      <c r="U36621" s="110"/>
      <c r="W36621" s="110"/>
      <c r="Y36621" s="110"/>
      <c r="AA36621" s="110"/>
      <c r="AC36621" s="110"/>
    </row>
    <row r="36622" spans="19:29" x14ac:dyDescent="0.25">
      <c r="S36622" s="111"/>
      <c r="U36622" s="111"/>
      <c r="W36622" s="111"/>
      <c r="Y36622" s="111"/>
      <c r="AA36622" s="111"/>
      <c r="AC36622" s="111"/>
    </row>
    <row r="36623" spans="19:29" x14ac:dyDescent="0.25">
      <c r="S36623" s="107"/>
      <c r="U36623" s="107"/>
      <c r="W36623" s="107"/>
      <c r="Y36623" s="107"/>
      <c r="AA36623" s="107"/>
      <c r="AC36623" s="107"/>
    </row>
    <row r="36624" spans="19:29" x14ac:dyDescent="0.25">
      <c r="S36624" s="108"/>
      <c r="U36624" s="108"/>
      <c r="W36624" s="108"/>
      <c r="Y36624" s="108"/>
      <c r="AA36624" s="108"/>
      <c r="AC36624" s="108"/>
    </row>
    <row r="36625" spans="19:29" x14ac:dyDescent="0.25">
      <c r="S36625" s="108"/>
      <c r="U36625" s="108"/>
      <c r="W36625" s="108"/>
      <c r="Y36625" s="108"/>
      <c r="AA36625" s="108"/>
      <c r="AC36625" s="108"/>
    </row>
    <row r="36626" spans="19:29" x14ac:dyDescent="0.25">
      <c r="S36626" s="109"/>
      <c r="U36626" s="109"/>
      <c r="W36626" s="109"/>
      <c r="Y36626" s="109"/>
      <c r="AA36626" s="109"/>
      <c r="AC36626" s="109"/>
    </row>
    <row r="36627" spans="19:29" x14ac:dyDescent="0.25">
      <c r="S36627" s="108"/>
      <c r="U36627" s="108"/>
      <c r="W36627" s="108"/>
      <c r="Y36627" s="108"/>
      <c r="AA36627" s="108"/>
      <c r="AC36627" s="108"/>
    </row>
    <row r="36628" spans="19:29" x14ac:dyDescent="0.25">
      <c r="S36628" s="108"/>
      <c r="U36628" s="108"/>
      <c r="W36628" s="108"/>
      <c r="Y36628" s="108"/>
      <c r="AA36628" s="108"/>
      <c r="AC36628" s="108"/>
    </row>
    <row r="36629" spans="19:29" x14ac:dyDescent="0.25">
      <c r="S36629" s="109"/>
      <c r="U36629" s="109"/>
      <c r="W36629" s="109"/>
      <c r="Y36629" s="109"/>
      <c r="AA36629" s="109"/>
      <c r="AC36629" s="109"/>
    </row>
    <row r="36630" spans="19:29" x14ac:dyDescent="0.25">
      <c r="S36630" s="108"/>
      <c r="U36630" s="108"/>
      <c r="W36630" s="108"/>
      <c r="Y36630" s="108"/>
      <c r="AA36630" s="108"/>
      <c r="AC36630" s="108"/>
    </row>
    <row r="36631" spans="19:29" x14ac:dyDescent="0.25">
      <c r="S36631" s="109"/>
      <c r="U36631" s="109"/>
      <c r="W36631" s="109"/>
      <c r="Y36631" s="109"/>
      <c r="AA36631" s="109"/>
      <c r="AC36631" s="109"/>
    </row>
    <row r="36632" spans="19:29" x14ac:dyDescent="0.25">
      <c r="S36632" s="108"/>
      <c r="U36632" s="108"/>
      <c r="W36632" s="108"/>
      <c r="Y36632" s="108"/>
      <c r="AA36632" s="108"/>
      <c r="AC36632" s="108"/>
    </row>
    <row r="36633" spans="19:29" x14ac:dyDescent="0.25">
      <c r="S36633" s="108"/>
      <c r="U36633" s="108"/>
      <c r="W36633" s="108"/>
      <c r="Y36633" s="108"/>
      <c r="AA36633" s="108"/>
      <c r="AC36633" s="108"/>
    </row>
    <row r="36634" spans="19:29" x14ac:dyDescent="0.25">
      <c r="S36634" s="108"/>
      <c r="U36634" s="108"/>
      <c r="W36634" s="108"/>
      <c r="Y36634" s="108"/>
      <c r="AA36634" s="108"/>
      <c r="AC36634" s="108"/>
    </row>
    <row r="36635" spans="19:29" x14ac:dyDescent="0.25">
      <c r="S36635" s="110"/>
      <c r="U36635" s="110"/>
      <c r="W36635" s="110"/>
      <c r="Y36635" s="110"/>
      <c r="AA36635" s="110"/>
      <c r="AC36635" s="110"/>
    </row>
    <row r="36636" spans="19:29" x14ac:dyDescent="0.25">
      <c r="S36636" s="110"/>
      <c r="U36636" s="110"/>
      <c r="W36636" s="110"/>
      <c r="Y36636" s="110"/>
      <c r="AA36636" s="110"/>
      <c r="AC36636" s="110"/>
    </row>
    <row r="36637" spans="19:29" x14ac:dyDescent="0.25">
      <c r="S36637" s="110"/>
      <c r="U36637" s="110"/>
      <c r="W36637" s="110"/>
      <c r="Y36637" s="110"/>
      <c r="AA36637" s="110"/>
      <c r="AC36637" s="110"/>
    </row>
    <row r="36638" spans="19:29" x14ac:dyDescent="0.25">
      <c r="S36638" s="110"/>
      <c r="U36638" s="110"/>
      <c r="W36638" s="110"/>
      <c r="Y36638" s="110"/>
      <c r="AA36638" s="110"/>
      <c r="AC36638" s="110"/>
    </row>
    <row r="36639" spans="19:29" x14ac:dyDescent="0.25">
      <c r="S36639" s="111"/>
      <c r="U36639" s="111"/>
      <c r="W36639" s="111"/>
      <c r="Y36639" s="111"/>
      <c r="AA36639" s="111"/>
      <c r="AC36639" s="111"/>
    </row>
    <row r="36640" spans="19:29" x14ac:dyDescent="0.25">
      <c r="S36640" s="107"/>
      <c r="U36640" s="107"/>
      <c r="W36640" s="107"/>
      <c r="Y36640" s="107"/>
      <c r="AA36640" s="107"/>
      <c r="AC36640" s="107"/>
    </row>
    <row r="36641" spans="19:29" x14ac:dyDescent="0.25">
      <c r="S36641" s="108"/>
      <c r="U36641" s="108"/>
      <c r="W36641" s="108"/>
      <c r="Y36641" s="108"/>
      <c r="AA36641" s="108"/>
      <c r="AC36641" s="108"/>
    </row>
    <row r="36642" spans="19:29" x14ac:dyDescent="0.25">
      <c r="S36642" s="108"/>
      <c r="U36642" s="108"/>
      <c r="W36642" s="108"/>
      <c r="Y36642" s="108"/>
      <c r="AA36642" s="108"/>
      <c r="AC36642" s="108"/>
    </row>
    <row r="36643" spans="19:29" x14ac:dyDescent="0.25">
      <c r="S36643" s="109"/>
      <c r="U36643" s="109"/>
      <c r="W36643" s="109"/>
      <c r="Y36643" s="109"/>
      <c r="AA36643" s="109"/>
      <c r="AC36643" s="109"/>
    </row>
    <row r="36644" spans="19:29" x14ac:dyDescent="0.25">
      <c r="S36644" s="108"/>
      <c r="U36644" s="108"/>
      <c r="W36644" s="108"/>
      <c r="Y36644" s="108"/>
      <c r="AA36644" s="108"/>
      <c r="AC36644" s="108"/>
    </row>
    <row r="36645" spans="19:29" x14ac:dyDescent="0.25">
      <c r="S36645" s="108"/>
      <c r="U36645" s="108"/>
      <c r="W36645" s="108"/>
      <c r="Y36645" s="108"/>
      <c r="AA36645" s="108"/>
      <c r="AC36645" s="108"/>
    </row>
    <row r="36646" spans="19:29" x14ac:dyDescent="0.25">
      <c r="S36646" s="109"/>
      <c r="U36646" s="109"/>
      <c r="W36646" s="109"/>
      <c r="Y36646" s="109"/>
      <c r="AA36646" s="109"/>
      <c r="AC36646" s="109"/>
    </row>
    <row r="36647" spans="19:29" x14ac:dyDescent="0.25">
      <c r="S36647" s="108"/>
      <c r="U36647" s="108"/>
      <c r="W36647" s="108"/>
      <c r="Y36647" s="108"/>
      <c r="AA36647" s="108"/>
      <c r="AC36647" s="108"/>
    </row>
    <row r="36648" spans="19:29" x14ac:dyDescent="0.25">
      <c r="S36648" s="109"/>
      <c r="U36648" s="109"/>
      <c r="W36648" s="109"/>
      <c r="Y36648" s="109"/>
      <c r="AA36648" s="109"/>
      <c r="AC36648" s="109"/>
    </row>
    <row r="36649" spans="19:29" x14ac:dyDescent="0.25">
      <c r="S36649" s="108"/>
      <c r="U36649" s="108"/>
      <c r="W36649" s="108"/>
      <c r="Y36649" s="108"/>
      <c r="AA36649" s="108"/>
      <c r="AC36649" s="108"/>
    </row>
    <row r="36650" spans="19:29" x14ac:dyDescent="0.25">
      <c r="S36650" s="108"/>
      <c r="U36650" s="108"/>
      <c r="W36650" s="108"/>
      <c r="Y36650" s="108"/>
      <c r="AA36650" s="108"/>
      <c r="AC36650" s="108"/>
    </row>
    <row r="36651" spans="19:29" x14ac:dyDescent="0.25">
      <c r="S36651" s="108"/>
      <c r="U36651" s="108"/>
      <c r="W36651" s="108"/>
      <c r="Y36651" s="108"/>
      <c r="AA36651" s="108"/>
      <c r="AC36651" s="108"/>
    </row>
    <row r="36652" spans="19:29" x14ac:dyDescent="0.25">
      <c r="S36652" s="110"/>
      <c r="U36652" s="110"/>
      <c r="W36652" s="110"/>
      <c r="Y36652" s="110"/>
      <c r="AA36652" s="110"/>
      <c r="AC36652" s="110"/>
    </row>
    <row r="36653" spans="19:29" x14ac:dyDescent="0.25">
      <c r="S36653" s="110"/>
      <c r="U36653" s="110"/>
      <c r="W36653" s="110"/>
      <c r="Y36653" s="110"/>
      <c r="AA36653" s="110"/>
      <c r="AC36653" s="110"/>
    </row>
    <row r="36654" spans="19:29" x14ac:dyDescent="0.25">
      <c r="S36654" s="110"/>
      <c r="U36654" s="110"/>
      <c r="W36654" s="110"/>
      <c r="Y36654" s="110"/>
      <c r="AA36654" s="110"/>
      <c r="AC36654" s="110"/>
    </row>
    <row r="36655" spans="19:29" x14ac:dyDescent="0.25">
      <c r="S36655" s="110"/>
      <c r="U36655" s="110"/>
      <c r="W36655" s="110"/>
      <c r="Y36655" s="110"/>
      <c r="AA36655" s="110"/>
      <c r="AC36655" s="110"/>
    </row>
    <row r="36656" spans="19:29" x14ac:dyDescent="0.25">
      <c r="S36656" s="111"/>
      <c r="U36656" s="111"/>
      <c r="W36656" s="111"/>
      <c r="Y36656" s="111"/>
      <c r="AA36656" s="111"/>
      <c r="AC36656" s="111"/>
    </row>
    <row r="36657" spans="19:29" x14ac:dyDescent="0.25">
      <c r="S36657" s="107"/>
      <c r="U36657" s="107"/>
      <c r="W36657" s="107"/>
      <c r="Y36657" s="107"/>
      <c r="AA36657" s="107"/>
      <c r="AC36657" s="107"/>
    </row>
    <row r="36658" spans="19:29" x14ac:dyDescent="0.25">
      <c r="S36658" s="108"/>
      <c r="U36658" s="108"/>
      <c r="W36658" s="108"/>
      <c r="Y36658" s="108"/>
      <c r="AA36658" s="108"/>
      <c r="AC36658" s="108"/>
    </row>
    <row r="36659" spans="19:29" x14ac:dyDescent="0.25">
      <c r="S36659" s="108"/>
      <c r="U36659" s="108"/>
      <c r="W36659" s="108"/>
      <c r="Y36659" s="108"/>
      <c r="AA36659" s="108"/>
      <c r="AC36659" s="108"/>
    </row>
    <row r="36660" spans="19:29" x14ac:dyDescent="0.25">
      <c r="S36660" s="109"/>
      <c r="U36660" s="109"/>
      <c r="W36660" s="109"/>
      <c r="Y36660" s="109"/>
      <c r="AA36660" s="109"/>
      <c r="AC36660" s="109"/>
    </row>
    <row r="36661" spans="19:29" x14ac:dyDescent="0.25">
      <c r="S36661" s="108"/>
      <c r="U36661" s="108"/>
      <c r="W36661" s="108"/>
      <c r="Y36661" s="108"/>
      <c r="AA36661" s="108"/>
      <c r="AC36661" s="108"/>
    </row>
    <row r="36662" spans="19:29" x14ac:dyDescent="0.25">
      <c r="S36662" s="108"/>
      <c r="U36662" s="108"/>
      <c r="W36662" s="108"/>
      <c r="Y36662" s="108"/>
      <c r="AA36662" s="108"/>
      <c r="AC36662" s="108"/>
    </row>
    <row r="36663" spans="19:29" x14ac:dyDescent="0.25">
      <c r="S36663" s="109"/>
      <c r="U36663" s="109"/>
      <c r="W36663" s="109"/>
      <c r="Y36663" s="109"/>
      <c r="AA36663" s="109"/>
      <c r="AC36663" s="109"/>
    </row>
    <row r="36664" spans="19:29" x14ac:dyDescent="0.25">
      <c r="S36664" s="108"/>
      <c r="U36664" s="108"/>
      <c r="W36664" s="108"/>
      <c r="Y36664" s="108"/>
      <c r="AA36664" s="108"/>
      <c r="AC36664" s="108"/>
    </row>
    <row r="36665" spans="19:29" x14ac:dyDescent="0.25">
      <c r="S36665" s="109"/>
      <c r="U36665" s="109"/>
      <c r="W36665" s="109"/>
      <c r="Y36665" s="109"/>
      <c r="AA36665" s="109"/>
      <c r="AC36665" s="109"/>
    </row>
    <row r="36666" spans="19:29" x14ac:dyDescent="0.25">
      <c r="S36666" s="108"/>
      <c r="U36666" s="108"/>
      <c r="W36666" s="108"/>
      <c r="Y36666" s="108"/>
      <c r="AA36666" s="108"/>
      <c r="AC36666" s="108"/>
    </row>
    <row r="36667" spans="19:29" x14ac:dyDescent="0.25">
      <c r="S36667" s="108"/>
      <c r="U36667" s="108"/>
      <c r="W36667" s="108"/>
      <c r="Y36667" s="108"/>
      <c r="AA36667" s="108"/>
      <c r="AC36667" s="108"/>
    </row>
    <row r="36668" spans="19:29" x14ac:dyDescent="0.25">
      <c r="S36668" s="108"/>
      <c r="U36668" s="108"/>
      <c r="W36668" s="108"/>
      <c r="Y36668" s="108"/>
      <c r="AA36668" s="108"/>
      <c r="AC36668" s="108"/>
    </row>
    <row r="36669" spans="19:29" x14ac:dyDescent="0.25">
      <c r="S36669" s="110"/>
      <c r="U36669" s="110"/>
      <c r="W36669" s="110"/>
      <c r="Y36669" s="110"/>
      <c r="AA36669" s="110"/>
      <c r="AC36669" s="110"/>
    </row>
    <row r="36670" spans="19:29" x14ac:dyDescent="0.25">
      <c r="S36670" s="110"/>
      <c r="U36670" s="110"/>
      <c r="W36670" s="110"/>
      <c r="Y36670" s="110"/>
      <c r="AA36670" s="110"/>
      <c r="AC36670" s="110"/>
    </row>
    <row r="36671" spans="19:29" x14ac:dyDescent="0.25">
      <c r="S36671" s="110"/>
      <c r="U36671" s="110"/>
      <c r="W36671" s="110"/>
      <c r="Y36671" s="110"/>
      <c r="AA36671" s="110"/>
      <c r="AC36671" s="110"/>
    </row>
    <row r="36672" spans="19:29" x14ac:dyDescent="0.25">
      <c r="S36672" s="110"/>
      <c r="U36672" s="110"/>
      <c r="W36672" s="110"/>
      <c r="Y36672" s="110"/>
      <c r="AA36672" s="110"/>
      <c r="AC36672" s="110"/>
    </row>
    <row r="36673" spans="19:29" x14ac:dyDescent="0.25">
      <c r="S36673" s="111"/>
      <c r="U36673" s="111"/>
      <c r="W36673" s="111"/>
      <c r="Y36673" s="111"/>
      <c r="AA36673" s="111"/>
      <c r="AC36673" s="111"/>
    </row>
    <row r="36674" spans="19:29" x14ac:dyDescent="0.25">
      <c r="S36674" s="107"/>
      <c r="U36674" s="107"/>
      <c r="W36674" s="107"/>
      <c r="Y36674" s="107"/>
      <c r="AA36674" s="107"/>
      <c r="AC36674" s="107"/>
    </row>
    <row r="36675" spans="19:29" x14ac:dyDescent="0.25">
      <c r="S36675" s="108"/>
      <c r="U36675" s="108"/>
      <c r="W36675" s="108"/>
      <c r="Y36675" s="108"/>
      <c r="AA36675" s="108"/>
      <c r="AC36675" s="108"/>
    </row>
    <row r="36676" spans="19:29" x14ac:dyDescent="0.25">
      <c r="S36676" s="108"/>
      <c r="U36676" s="108"/>
      <c r="W36676" s="108"/>
      <c r="Y36676" s="108"/>
      <c r="AA36676" s="108"/>
      <c r="AC36676" s="108"/>
    </row>
    <row r="36677" spans="19:29" x14ac:dyDescent="0.25">
      <c r="S36677" s="109"/>
      <c r="U36677" s="109"/>
      <c r="W36677" s="109"/>
      <c r="Y36677" s="109"/>
      <c r="AA36677" s="109"/>
      <c r="AC36677" s="109"/>
    </row>
    <row r="36678" spans="19:29" x14ac:dyDescent="0.25">
      <c r="S36678" s="108"/>
      <c r="U36678" s="108"/>
      <c r="W36678" s="108"/>
      <c r="Y36678" s="108"/>
      <c r="AA36678" s="108"/>
      <c r="AC36678" s="108"/>
    </row>
    <row r="36679" spans="19:29" x14ac:dyDescent="0.25">
      <c r="S36679" s="108"/>
      <c r="U36679" s="108"/>
      <c r="W36679" s="108"/>
      <c r="Y36679" s="108"/>
      <c r="AA36679" s="108"/>
      <c r="AC36679" s="108"/>
    </row>
    <row r="36680" spans="19:29" x14ac:dyDescent="0.25">
      <c r="S36680" s="109"/>
      <c r="U36680" s="109"/>
      <c r="W36680" s="109"/>
      <c r="Y36680" s="109"/>
      <c r="AA36680" s="109"/>
      <c r="AC36680" s="109"/>
    </row>
    <row r="36681" spans="19:29" x14ac:dyDescent="0.25">
      <c r="S36681" s="108"/>
      <c r="U36681" s="108"/>
      <c r="W36681" s="108"/>
      <c r="Y36681" s="108"/>
      <c r="AA36681" s="108"/>
      <c r="AC36681" s="108"/>
    </row>
    <row r="36682" spans="19:29" x14ac:dyDescent="0.25">
      <c r="S36682" s="109"/>
      <c r="U36682" s="109"/>
      <c r="W36682" s="109"/>
      <c r="Y36682" s="109"/>
      <c r="AA36682" s="109"/>
      <c r="AC36682" s="109"/>
    </row>
    <row r="36683" spans="19:29" x14ac:dyDescent="0.25">
      <c r="S36683" s="108"/>
      <c r="U36683" s="108"/>
      <c r="W36683" s="108"/>
      <c r="Y36683" s="108"/>
      <c r="AA36683" s="108"/>
      <c r="AC36683" s="108"/>
    </row>
    <row r="36684" spans="19:29" x14ac:dyDescent="0.25">
      <c r="S36684" s="108"/>
      <c r="U36684" s="108"/>
      <c r="W36684" s="108"/>
      <c r="Y36684" s="108"/>
      <c r="AA36684" s="108"/>
      <c r="AC36684" s="108"/>
    </row>
    <row r="36685" spans="19:29" x14ac:dyDescent="0.25">
      <c r="S36685" s="108"/>
      <c r="U36685" s="108"/>
      <c r="W36685" s="108"/>
      <c r="Y36685" s="108"/>
      <c r="AA36685" s="108"/>
      <c r="AC36685" s="108"/>
    </row>
    <row r="36686" spans="19:29" x14ac:dyDescent="0.25">
      <c r="S36686" s="110"/>
      <c r="U36686" s="110"/>
      <c r="W36686" s="110"/>
      <c r="Y36686" s="110"/>
      <c r="AA36686" s="110"/>
      <c r="AC36686" s="110"/>
    </row>
    <row r="36687" spans="19:29" x14ac:dyDescent="0.25">
      <c r="S36687" s="110"/>
      <c r="U36687" s="110"/>
      <c r="W36687" s="110"/>
      <c r="Y36687" s="110"/>
      <c r="AA36687" s="110"/>
      <c r="AC36687" s="110"/>
    </row>
    <row r="36688" spans="19:29" x14ac:dyDescent="0.25">
      <c r="S36688" s="110"/>
      <c r="U36688" s="110"/>
      <c r="W36688" s="110"/>
      <c r="Y36688" s="110"/>
      <c r="AA36688" s="110"/>
      <c r="AC36688" s="110"/>
    </row>
    <row r="36689" spans="19:29" x14ac:dyDescent="0.25">
      <c r="S36689" s="110"/>
      <c r="U36689" s="110"/>
      <c r="W36689" s="110"/>
      <c r="Y36689" s="110"/>
      <c r="AA36689" s="110"/>
      <c r="AC36689" s="110"/>
    </row>
    <row r="36690" spans="19:29" x14ac:dyDescent="0.25">
      <c r="S36690" s="111"/>
      <c r="U36690" s="111"/>
      <c r="W36690" s="111"/>
      <c r="Y36690" s="111"/>
      <c r="AA36690" s="111"/>
      <c r="AC36690" s="111"/>
    </row>
    <row r="36691" spans="19:29" x14ac:dyDescent="0.25">
      <c r="S36691" s="107"/>
      <c r="U36691" s="107"/>
      <c r="W36691" s="107"/>
      <c r="Y36691" s="107"/>
      <c r="AA36691" s="107"/>
      <c r="AC36691" s="107"/>
    </row>
    <row r="36692" spans="19:29" x14ac:dyDescent="0.25">
      <c r="S36692" s="108"/>
      <c r="U36692" s="108"/>
      <c r="W36692" s="108"/>
      <c r="Y36692" s="108"/>
      <c r="AA36692" s="108"/>
      <c r="AC36692" s="108"/>
    </row>
    <row r="36693" spans="19:29" x14ac:dyDescent="0.25">
      <c r="S36693" s="108"/>
      <c r="U36693" s="108"/>
      <c r="W36693" s="108"/>
      <c r="Y36693" s="108"/>
      <c r="AA36693" s="108"/>
      <c r="AC36693" s="108"/>
    </row>
    <row r="36694" spans="19:29" x14ac:dyDescent="0.25">
      <c r="S36694" s="109"/>
      <c r="U36694" s="109"/>
      <c r="W36694" s="109"/>
      <c r="Y36694" s="109"/>
      <c r="AA36694" s="109"/>
      <c r="AC36694" s="109"/>
    </row>
    <row r="36695" spans="19:29" x14ac:dyDescent="0.25">
      <c r="S36695" s="108"/>
      <c r="U36695" s="108"/>
      <c r="W36695" s="108"/>
      <c r="Y36695" s="108"/>
      <c r="AA36695" s="108"/>
      <c r="AC36695" s="108"/>
    </row>
    <row r="36696" spans="19:29" x14ac:dyDescent="0.25">
      <c r="S36696" s="108"/>
      <c r="U36696" s="108"/>
      <c r="W36696" s="108"/>
      <c r="Y36696" s="108"/>
      <c r="AA36696" s="108"/>
      <c r="AC36696" s="108"/>
    </row>
    <row r="36697" spans="19:29" x14ac:dyDescent="0.25">
      <c r="S36697" s="109"/>
      <c r="U36697" s="109"/>
      <c r="W36697" s="109"/>
      <c r="Y36697" s="109"/>
      <c r="AA36697" s="109"/>
      <c r="AC36697" s="109"/>
    </row>
    <row r="36698" spans="19:29" x14ac:dyDescent="0.25">
      <c r="S36698" s="108"/>
      <c r="U36698" s="108"/>
      <c r="W36698" s="108"/>
      <c r="Y36698" s="108"/>
      <c r="AA36698" s="108"/>
      <c r="AC36698" s="108"/>
    </row>
    <row r="36699" spans="19:29" x14ac:dyDescent="0.25">
      <c r="S36699" s="109"/>
      <c r="U36699" s="109"/>
      <c r="W36699" s="109"/>
      <c r="Y36699" s="109"/>
      <c r="AA36699" s="109"/>
      <c r="AC36699" s="109"/>
    </row>
    <row r="36700" spans="19:29" x14ac:dyDescent="0.25">
      <c r="S36700" s="108"/>
      <c r="U36700" s="108"/>
      <c r="W36700" s="108"/>
      <c r="Y36700" s="108"/>
      <c r="AA36700" s="108"/>
      <c r="AC36700" s="108"/>
    </row>
    <row r="36701" spans="19:29" x14ac:dyDescent="0.25">
      <c r="S36701" s="108"/>
      <c r="U36701" s="108"/>
      <c r="W36701" s="108"/>
      <c r="Y36701" s="108"/>
      <c r="AA36701" s="108"/>
      <c r="AC36701" s="108"/>
    </row>
    <row r="36702" spans="19:29" x14ac:dyDescent="0.25">
      <c r="S36702" s="108"/>
      <c r="U36702" s="108"/>
      <c r="W36702" s="108"/>
      <c r="Y36702" s="108"/>
      <c r="AA36702" s="108"/>
      <c r="AC36702" s="108"/>
    </row>
    <row r="36703" spans="19:29" x14ac:dyDescent="0.25">
      <c r="S36703" s="110"/>
      <c r="U36703" s="110"/>
      <c r="W36703" s="110"/>
      <c r="Y36703" s="110"/>
      <c r="AA36703" s="110"/>
      <c r="AC36703" s="110"/>
    </row>
    <row r="36704" spans="19:29" x14ac:dyDescent="0.25">
      <c r="S36704" s="110"/>
      <c r="U36704" s="110"/>
      <c r="W36704" s="110"/>
      <c r="Y36704" s="110"/>
      <c r="AA36704" s="110"/>
      <c r="AC36704" s="110"/>
    </row>
    <row r="36705" spans="19:29" x14ac:dyDescent="0.25">
      <c r="S36705" s="110"/>
      <c r="U36705" s="110"/>
      <c r="W36705" s="110"/>
      <c r="Y36705" s="110"/>
      <c r="AA36705" s="110"/>
      <c r="AC36705" s="110"/>
    </row>
    <row r="36706" spans="19:29" x14ac:dyDescent="0.25">
      <c r="S36706" s="110"/>
      <c r="U36706" s="110"/>
      <c r="W36706" s="110"/>
      <c r="Y36706" s="110"/>
      <c r="AA36706" s="110"/>
      <c r="AC36706" s="110"/>
    </row>
    <row r="36707" spans="19:29" x14ac:dyDescent="0.25">
      <c r="S36707" s="111"/>
      <c r="U36707" s="111"/>
      <c r="W36707" s="111"/>
      <c r="Y36707" s="111"/>
      <c r="AA36707" s="111"/>
      <c r="AC36707" s="111"/>
    </row>
    <row r="36708" spans="19:29" x14ac:dyDescent="0.25">
      <c r="S36708" s="107"/>
      <c r="U36708" s="107"/>
      <c r="W36708" s="107"/>
      <c r="Y36708" s="107"/>
      <c r="AA36708" s="107"/>
      <c r="AC36708" s="107"/>
    </row>
    <row r="36709" spans="19:29" x14ac:dyDescent="0.25">
      <c r="S36709" s="108"/>
      <c r="U36709" s="108"/>
      <c r="W36709" s="108"/>
      <c r="Y36709" s="108"/>
      <c r="AA36709" s="108"/>
      <c r="AC36709" s="108"/>
    </row>
    <row r="36710" spans="19:29" x14ac:dyDescent="0.25">
      <c r="S36710" s="108"/>
      <c r="U36710" s="108"/>
      <c r="W36710" s="108"/>
      <c r="Y36710" s="108"/>
      <c r="AA36710" s="108"/>
      <c r="AC36710" s="108"/>
    </row>
    <row r="36711" spans="19:29" x14ac:dyDescent="0.25">
      <c r="S36711" s="109"/>
      <c r="U36711" s="109"/>
      <c r="W36711" s="109"/>
      <c r="Y36711" s="109"/>
      <c r="AA36711" s="109"/>
      <c r="AC36711" s="109"/>
    </row>
    <row r="36712" spans="19:29" x14ac:dyDescent="0.25">
      <c r="S36712" s="108"/>
      <c r="U36712" s="108"/>
      <c r="W36712" s="108"/>
      <c r="Y36712" s="108"/>
      <c r="AA36712" s="108"/>
      <c r="AC36712" s="108"/>
    </row>
    <row r="36713" spans="19:29" x14ac:dyDescent="0.25">
      <c r="S36713" s="108"/>
      <c r="U36713" s="108"/>
      <c r="W36713" s="108"/>
      <c r="Y36713" s="108"/>
      <c r="AA36713" s="108"/>
      <c r="AC36713" s="108"/>
    </row>
    <row r="36714" spans="19:29" x14ac:dyDescent="0.25">
      <c r="S36714" s="109"/>
      <c r="U36714" s="109"/>
      <c r="W36714" s="109"/>
      <c r="Y36714" s="109"/>
      <c r="AA36714" s="109"/>
      <c r="AC36714" s="109"/>
    </row>
    <row r="36715" spans="19:29" x14ac:dyDescent="0.25">
      <c r="S36715" s="108"/>
      <c r="U36715" s="108"/>
      <c r="W36715" s="108"/>
      <c r="Y36715" s="108"/>
      <c r="AA36715" s="108"/>
      <c r="AC36715" s="108"/>
    </row>
    <row r="36716" spans="19:29" x14ac:dyDescent="0.25">
      <c r="S36716" s="109"/>
      <c r="U36716" s="109"/>
      <c r="W36716" s="109"/>
      <c r="Y36716" s="109"/>
      <c r="AA36716" s="109"/>
      <c r="AC36716" s="109"/>
    </row>
    <row r="36717" spans="19:29" x14ac:dyDescent="0.25">
      <c r="S36717" s="108"/>
      <c r="U36717" s="108"/>
      <c r="W36717" s="108"/>
      <c r="Y36717" s="108"/>
      <c r="AA36717" s="108"/>
      <c r="AC36717" s="108"/>
    </row>
    <row r="36718" spans="19:29" x14ac:dyDescent="0.25">
      <c r="S36718" s="108"/>
      <c r="U36718" s="108"/>
      <c r="W36718" s="108"/>
      <c r="Y36718" s="108"/>
      <c r="AA36718" s="108"/>
      <c r="AC36718" s="108"/>
    </row>
    <row r="36719" spans="19:29" x14ac:dyDescent="0.25">
      <c r="S36719" s="108"/>
      <c r="U36719" s="108"/>
      <c r="W36719" s="108"/>
      <c r="Y36719" s="108"/>
      <c r="AA36719" s="108"/>
      <c r="AC36719" s="108"/>
    </row>
    <row r="36720" spans="19:29" x14ac:dyDescent="0.25">
      <c r="S36720" s="110"/>
      <c r="U36720" s="110"/>
      <c r="W36720" s="110"/>
      <c r="Y36720" s="110"/>
      <c r="AA36720" s="110"/>
      <c r="AC36720" s="110"/>
    </row>
    <row r="36721" spans="19:29" x14ac:dyDescent="0.25">
      <c r="S36721" s="110"/>
      <c r="U36721" s="110"/>
      <c r="W36721" s="110"/>
      <c r="Y36721" s="110"/>
      <c r="AA36721" s="110"/>
      <c r="AC36721" s="110"/>
    </row>
    <row r="36722" spans="19:29" x14ac:dyDescent="0.25">
      <c r="S36722" s="110"/>
      <c r="U36722" s="110"/>
      <c r="W36722" s="110"/>
      <c r="Y36722" s="110"/>
      <c r="AA36722" s="110"/>
      <c r="AC36722" s="110"/>
    </row>
    <row r="36723" spans="19:29" x14ac:dyDescent="0.25">
      <c r="S36723" s="110"/>
      <c r="U36723" s="110"/>
      <c r="W36723" s="110"/>
      <c r="Y36723" s="110"/>
      <c r="AA36723" s="110"/>
      <c r="AC36723" s="110"/>
    </row>
    <row r="36724" spans="19:29" x14ac:dyDescent="0.25">
      <c r="S36724" s="111"/>
      <c r="U36724" s="111"/>
      <c r="W36724" s="111"/>
      <c r="Y36724" s="111"/>
      <c r="AA36724" s="111"/>
      <c r="AC36724" s="111"/>
    </row>
    <row r="36725" spans="19:29" x14ac:dyDescent="0.25">
      <c r="S36725" s="107"/>
      <c r="U36725" s="107"/>
      <c r="W36725" s="107"/>
      <c r="Y36725" s="107"/>
      <c r="AA36725" s="107"/>
      <c r="AC36725" s="107"/>
    </row>
    <row r="36726" spans="19:29" x14ac:dyDescent="0.25">
      <c r="S36726" s="108"/>
      <c r="U36726" s="108"/>
      <c r="W36726" s="108"/>
      <c r="Y36726" s="108"/>
      <c r="AA36726" s="108"/>
      <c r="AC36726" s="108"/>
    </row>
    <row r="36727" spans="19:29" x14ac:dyDescent="0.25">
      <c r="S36727" s="108"/>
      <c r="U36727" s="108"/>
      <c r="W36727" s="108"/>
      <c r="Y36727" s="108"/>
      <c r="AA36727" s="108"/>
      <c r="AC36727" s="108"/>
    </row>
    <row r="36728" spans="19:29" x14ac:dyDescent="0.25">
      <c r="S36728" s="109"/>
      <c r="U36728" s="109"/>
      <c r="W36728" s="109"/>
      <c r="Y36728" s="109"/>
      <c r="AA36728" s="109"/>
      <c r="AC36728" s="109"/>
    </row>
    <row r="36729" spans="19:29" x14ac:dyDescent="0.25">
      <c r="S36729" s="108"/>
      <c r="U36729" s="108"/>
      <c r="W36729" s="108"/>
      <c r="Y36729" s="108"/>
      <c r="AA36729" s="108"/>
      <c r="AC36729" s="108"/>
    </row>
    <row r="36730" spans="19:29" x14ac:dyDescent="0.25">
      <c r="S36730" s="108"/>
      <c r="U36730" s="108"/>
      <c r="W36730" s="108"/>
      <c r="Y36730" s="108"/>
      <c r="AA36730" s="108"/>
      <c r="AC36730" s="108"/>
    </row>
    <row r="36731" spans="19:29" x14ac:dyDescent="0.25">
      <c r="S36731" s="109"/>
      <c r="U36731" s="109"/>
      <c r="W36731" s="109"/>
      <c r="Y36731" s="109"/>
      <c r="AA36731" s="109"/>
      <c r="AC36731" s="109"/>
    </row>
    <row r="36732" spans="19:29" x14ac:dyDescent="0.25">
      <c r="S36732" s="108"/>
      <c r="U36732" s="108"/>
      <c r="W36732" s="108"/>
      <c r="Y36732" s="108"/>
      <c r="AA36732" s="108"/>
      <c r="AC36732" s="108"/>
    </row>
    <row r="36733" spans="19:29" x14ac:dyDescent="0.25">
      <c r="S36733" s="109"/>
      <c r="U36733" s="109"/>
      <c r="W36733" s="109"/>
      <c r="Y36733" s="109"/>
      <c r="AA36733" s="109"/>
      <c r="AC36733" s="109"/>
    </row>
    <row r="36734" spans="19:29" x14ac:dyDescent="0.25">
      <c r="S36734" s="108"/>
      <c r="U36734" s="108"/>
      <c r="W36734" s="108"/>
      <c r="Y36734" s="108"/>
      <c r="AA36734" s="108"/>
      <c r="AC36734" s="108"/>
    </row>
    <row r="36735" spans="19:29" x14ac:dyDescent="0.25">
      <c r="S36735" s="108"/>
      <c r="U36735" s="108"/>
      <c r="W36735" s="108"/>
      <c r="Y36735" s="108"/>
      <c r="AA36735" s="108"/>
      <c r="AC36735" s="108"/>
    </row>
    <row r="36736" spans="19:29" x14ac:dyDescent="0.25">
      <c r="S36736" s="108"/>
      <c r="U36736" s="108"/>
      <c r="W36736" s="108"/>
      <c r="Y36736" s="108"/>
      <c r="AA36736" s="108"/>
      <c r="AC36736" s="108"/>
    </row>
    <row r="36737" spans="19:29" x14ac:dyDescent="0.25">
      <c r="S36737" s="110"/>
      <c r="U36737" s="110"/>
      <c r="W36737" s="110"/>
      <c r="Y36737" s="110"/>
      <c r="AA36737" s="110"/>
      <c r="AC36737" s="110"/>
    </row>
    <row r="36738" spans="19:29" x14ac:dyDescent="0.25">
      <c r="S36738" s="110"/>
      <c r="U36738" s="110"/>
      <c r="W36738" s="110"/>
      <c r="Y36738" s="110"/>
      <c r="AA36738" s="110"/>
      <c r="AC36738" s="110"/>
    </row>
    <row r="36739" spans="19:29" x14ac:dyDescent="0.25">
      <c r="S36739" s="110"/>
      <c r="U36739" s="110"/>
      <c r="W36739" s="110"/>
      <c r="Y36739" s="110"/>
      <c r="AA36739" s="110"/>
      <c r="AC36739" s="110"/>
    </row>
    <row r="36740" spans="19:29" x14ac:dyDescent="0.25">
      <c r="S36740" s="110"/>
      <c r="U36740" s="110"/>
      <c r="W36740" s="110"/>
      <c r="Y36740" s="110"/>
      <c r="AA36740" s="110"/>
      <c r="AC36740" s="110"/>
    </row>
    <row r="36741" spans="19:29" x14ac:dyDescent="0.25">
      <c r="S36741" s="111"/>
      <c r="U36741" s="111"/>
      <c r="W36741" s="111"/>
      <c r="Y36741" s="111"/>
      <c r="AA36741" s="111"/>
      <c r="AC36741" s="111"/>
    </row>
    <row r="36742" spans="19:29" x14ac:dyDescent="0.25">
      <c r="S36742" s="107"/>
      <c r="U36742" s="107"/>
      <c r="W36742" s="107"/>
      <c r="Y36742" s="107"/>
      <c r="AA36742" s="107"/>
      <c r="AC36742" s="107"/>
    </row>
    <row r="36743" spans="19:29" x14ac:dyDescent="0.25">
      <c r="S36743" s="108"/>
      <c r="U36743" s="108"/>
      <c r="W36743" s="108"/>
      <c r="Y36743" s="108"/>
      <c r="AA36743" s="108"/>
      <c r="AC36743" s="108"/>
    </row>
    <row r="36744" spans="19:29" x14ac:dyDescent="0.25">
      <c r="S36744" s="108"/>
      <c r="U36744" s="108"/>
      <c r="W36744" s="108"/>
      <c r="Y36744" s="108"/>
      <c r="AA36744" s="108"/>
      <c r="AC36744" s="108"/>
    </row>
    <row r="36745" spans="19:29" x14ac:dyDescent="0.25">
      <c r="S36745" s="109"/>
      <c r="U36745" s="109"/>
      <c r="W36745" s="109"/>
      <c r="Y36745" s="109"/>
      <c r="AA36745" s="109"/>
      <c r="AC36745" s="109"/>
    </row>
    <row r="36746" spans="19:29" x14ac:dyDescent="0.25">
      <c r="S36746" s="108"/>
      <c r="U36746" s="108"/>
      <c r="W36746" s="108"/>
      <c r="Y36746" s="108"/>
      <c r="AA36746" s="108"/>
      <c r="AC36746" s="108"/>
    </row>
    <row r="36747" spans="19:29" x14ac:dyDescent="0.25">
      <c r="S36747" s="108"/>
      <c r="U36747" s="108"/>
      <c r="W36747" s="108"/>
      <c r="Y36747" s="108"/>
      <c r="AA36747" s="108"/>
      <c r="AC36747" s="108"/>
    </row>
    <row r="36748" spans="19:29" x14ac:dyDescent="0.25">
      <c r="S36748" s="109"/>
      <c r="U36748" s="109"/>
      <c r="W36748" s="109"/>
      <c r="Y36748" s="109"/>
      <c r="AA36748" s="109"/>
      <c r="AC36748" s="109"/>
    </row>
    <row r="36749" spans="19:29" x14ac:dyDescent="0.25">
      <c r="S36749" s="108"/>
      <c r="U36749" s="108"/>
      <c r="W36749" s="108"/>
      <c r="Y36749" s="108"/>
      <c r="AA36749" s="108"/>
      <c r="AC36749" s="108"/>
    </row>
    <row r="36750" spans="19:29" x14ac:dyDescent="0.25">
      <c r="S36750" s="109"/>
      <c r="U36750" s="109"/>
      <c r="W36750" s="109"/>
      <c r="Y36750" s="109"/>
      <c r="AA36750" s="109"/>
      <c r="AC36750" s="109"/>
    </row>
    <row r="36751" spans="19:29" x14ac:dyDescent="0.25">
      <c r="S36751" s="108"/>
      <c r="U36751" s="108"/>
      <c r="W36751" s="108"/>
      <c r="Y36751" s="108"/>
      <c r="AA36751" s="108"/>
      <c r="AC36751" s="108"/>
    </row>
    <row r="36752" spans="19:29" x14ac:dyDescent="0.25">
      <c r="S36752" s="108"/>
      <c r="U36752" s="108"/>
      <c r="W36752" s="108"/>
      <c r="Y36752" s="108"/>
      <c r="AA36752" s="108"/>
      <c r="AC36752" s="108"/>
    </row>
    <row r="36753" spans="19:29" x14ac:dyDescent="0.25">
      <c r="S36753" s="108"/>
      <c r="U36753" s="108"/>
      <c r="W36753" s="108"/>
      <c r="Y36753" s="108"/>
      <c r="AA36753" s="108"/>
      <c r="AC36753" s="108"/>
    </row>
    <row r="36754" spans="19:29" x14ac:dyDescent="0.25">
      <c r="S36754" s="110"/>
      <c r="U36754" s="110"/>
      <c r="W36754" s="110"/>
      <c r="Y36754" s="110"/>
      <c r="AA36754" s="110"/>
      <c r="AC36754" s="110"/>
    </row>
    <row r="36755" spans="19:29" x14ac:dyDescent="0.25">
      <c r="S36755" s="110"/>
      <c r="U36755" s="110"/>
      <c r="W36755" s="110"/>
      <c r="Y36755" s="110"/>
      <c r="AA36755" s="110"/>
      <c r="AC36755" s="110"/>
    </row>
    <row r="36756" spans="19:29" x14ac:dyDescent="0.25">
      <c r="S36756" s="110"/>
      <c r="U36756" s="110"/>
      <c r="W36756" s="110"/>
      <c r="Y36756" s="110"/>
      <c r="AA36756" s="110"/>
      <c r="AC36756" s="110"/>
    </row>
    <row r="36757" spans="19:29" x14ac:dyDescent="0.25">
      <c r="S36757" s="110"/>
      <c r="U36757" s="110"/>
      <c r="W36757" s="110"/>
      <c r="Y36757" s="110"/>
      <c r="AA36757" s="110"/>
      <c r="AC36757" s="110"/>
    </row>
    <row r="36758" spans="19:29" x14ac:dyDescent="0.25">
      <c r="S36758" s="111"/>
      <c r="U36758" s="111"/>
      <c r="W36758" s="111"/>
      <c r="Y36758" s="111"/>
      <c r="AA36758" s="111"/>
      <c r="AC36758" s="111"/>
    </row>
    <row r="36759" spans="19:29" x14ac:dyDescent="0.25">
      <c r="S36759" s="107"/>
      <c r="U36759" s="107"/>
      <c r="W36759" s="107"/>
      <c r="Y36759" s="107"/>
      <c r="AA36759" s="107"/>
      <c r="AC36759" s="107"/>
    </row>
    <row r="36760" spans="19:29" x14ac:dyDescent="0.25">
      <c r="S36760" s="108"/>
      <c r="U36760" s="108"/>
      <c r="W36760" s="108"/>
      <c r="Y36760" s="108"/>
      <c r="AA36760" s="108"/>
      <c r="AC36760" s="108"/>
    </row>
    <row r="36761" spans="19:29" x14ac:dyDescent="0.25">
      <c r="S36761" s="108"/>
      <c r="U36761" s="108"/>
      <c r="W36761" s="108"/>
      <c r="Y36761" s="108"/>
      <c r="AA36761" s="108"/>
      <c r="AC36761" s="108"/>
    </row>
    <row r="36762" spans="19:29" x14ac:dyDescent="0.25">
      <c r="S36762" s="109"/>
      <c r="U36762" s="109"/>
      <c r="W36762" s="109"/>
      <c r="Y36762" s="109"/>
      <c r="AA36762" s="109"/>
      <c r="AC36762" s="109"/>
    </row>
    <row r="36763" spans="19:29" x14ac:dyDescent="0.25">
      <c r="S36763" s="108"/>
      <c r="U36763" s="108"/>
      <c r="W36763" s="108"/>
      <c r="Y36763" s="108"/>
      <c r="AA36763" s="108"/>
      <c r="AC36763" s="108"/>
    </row>
    <row r="36764" spans="19:29" x14ac:dyDescent="0.25">
      <c r="S36764" s="108"/>
      <c r="U36764" s="108"/>
      <c r="W36764" s="108"/>
      <c r="Y36764" s="108"/>
      <c r="AA36764" s="108"/>
      <c r="AC36764" s="108"/>
    </row>
    <row r="36765" spans="19:29" x14ac:dyDescent="0.25">
      <c r="S36765" s="109"/>
      <c r="U36765" s="109"/>
      <c r="W36765" s="109"/>
      <c r="Y36765" s="109"/>
      <c r="AA36765" s="109"/>
      <c r="AC36765" s="109"/>
    </row>
    <row r="36766" spans="19:29" x14ac:dyDescent="0.25">
      <c r="S36766" s="108"/>
      <c r="U36766" s="108"/>
      <c r="W36766" s="108"/>
      <c r="Y36766" s="108"/>
      <c r="AA36766" s="108"/>
      <c r="AC36766" s="108"/>
    </row>
    <row r="36767" spans="19:29" x14ac:dyDescent="0.25">
      <c r="S36767" s="109"/>
      <c r="U36767" s="109"/>
      <c r="W36767" s="109"/>
      <c r="Y36767" s="109"/>
      <c r="AA36767" s="109"/>
      <c r="AC36767" s="109"/>
    </row>
    <row r="36768" spans="19:29" x14ac:dyDescent="0.25">
      <c r="S36768" s="108"/>
      <c r="U36768" s="108"/>
      <c r="W36768" s="108"/>
      <c r="Y36768" s="108"/>
      <c r="AA36768" s="108"/>
      <c r="AC36768" s="108"/>
    </row>
    <row r="36769" spans="19:29" x14ac:dyDescent="0.25">
      <c r="S36769" s="108"/>
      <c r="U36769" s="108"/>
      <c r="W36769" s="108"/>
      <c r="Y36769" s="108"/>
      <c r="AA36769" s="108"/>
      <c r="AC36769" s="108"/>
    </row>
    <row r="36770" spans="19:29" x14ac:dyDescent="0.25">
      <c r="S36770" s="108"/>
      <c r="U36770" s="108"/>
      <c r="W36770" s="108"/>
      <c r="Y36770" s="108"/>
      <c r="AA36770" s="108"/>
      <c r="AC36770" s="108"/>
    </row>
    <row r="36771" spans="19:29" x14ac:dyDescent="0.25">
      <c r="S36771" s="110"/>
      <c r="U36771" s="110"/>
      <c r="W36771" s="110"/>
      <c r="Y36771" s="110"/>
      <c r="AA36771" s="110"/>
      <c r="AC36771" s="110"/>
    </row>
    <row r="36772" spans="19:29" x14ac:dyDescent="0.25">
      <c r="S36772" s="110"/>
      <c r="U36772" s="110"/>
      <c r="W36772" s="110"/>
      <c r="Y36772" s="110"/>
      <c r="AA36772" s="110"/>
      <c r="AC36772" s="110"/>
    </row>
    <row r="36773" spans="19:29" x14ac:dyDescent="0.25">
      <c r="S36773" s="110"/>
      <c r="U36773" s="110"/>
      <c r="W36773" s="110"/>
      <c r="Y36773" s="110"/>
      <c r="AA36773" s="110"/>
      <c r="AC36773" s="110"/>
    </row>
    <row r="36774" spans="19:29" x14ac:dyDescent="0.25">
      <c r="S36774" s="110"/>
      <c r="U36774" s="110"/>
      <c r="W36774" s="110"/>
      <c r="Y36774" s="110"/>
      <c r="AA36774" s="110"/>
      <c r="AC36774" s="110"/>
    </row>
    <row r="36775" spans="19:29" x14ac:dyDescent="0.25">
      <c r="S36775" s="111"/>
      <c r="U36775" s="111"/>
      <c r="W36775" s="111"/>
      <c r="Y36775" s="111"/>
      <c r="AA36775" s="111"/>
      <c r="AC36775" s="111"/>
    </row>
    <row r="36776" spans="19:29" x14ac:dyDescent="0.25">
      <c r="S36776" s="107"/>
      <c r="U36776" s="107"/>
      <c r="W36776" s="107"/>
      <c r="Y36776" s="107"/>
      <c r="AA36776" s="107"/>
      <c r="AC36776" s="107"/>
    </row>
    <row r="36777" spans="19:29" x14ac:dyDescent="0.25">
      <c r="S36777" s="108"/>
      <c r="U36777" s="108"/>
      <c r="W36777" s="108"/>
      <c r="Y36777" s="108"/>
      <c r="AA36777" s="108"/>
      <c r="AC36777" s="108"/>
    </row>
    <row r="36778" spans="19:29" x14ac:dyDescent="0.25">
      <c r="S36778" s="108"/>
      <c r="U36778" s="108"/>
      <c r="W36778" s="108"/>
      <c r="Y36778" s="108"/>
      <c r="AA36778" s="108"/>
      <c r="AC36778" s="108"/>
    </row>
    <row r="36779" spans="19:29" x14ac:dyDescent="0.25">
      <c r="S36779" s="109"/>
      <c r="U36779" s="109"/>
      <c r="W36779" s="109"/>
      <c r="Y36779" s="109"/>
      <c r="AA36779" s="109"/>
      <c r="AC36779" s="109"/>
    </row>
    <row r="36780" spans="19:29" x14ac:dyDescent="0.25">
      <c r="S36780" s="108"/>
      <c r="U36780" s="108"/>
      <c r="W36780" s="108"/>
      <c r="Y36780" s="108"/>
      <c r="AA36780" s="108"/>
      <c r="AC36780" s="108"/>
    </row>
    <row r="36781" spans="19:29" x14ac:dyDescent="0.25">
      <c r="S36781" s="108"/>
      <c r="U36781" s="108"/>
      <c r="W36781" s="108"/>
      <c r="Y36781" s="108"/>
      <c r="AA36781" s="108"/>
      <c r="AC36781" s="108"/>
    </row>
    <row r="36782" spans="19:29" x14ac:dyDescent="0.25">
      <c r="S36782" s="109"/>
      <c r="U36782" s="109"/>
      <c r="W36782" s="109"/>
      <c r="Y36782" s="109"/>
      <c r="AA36782" s="109"/>
      <c r="AC36782" s="109"/>
    </row>
    <row r="36783" spans="19:29" x14ac:dyDescent="0.25">
      <c r="S36783" s="108"/>
      <c r="U36783" s="108"/>
      <c r="W36783" s="108"/>
      <c r="Y36783" s="108"/>
      <c r="AA36783" s="108"/>
      <c r="AC36783" s="108"/>
    </row>
    <row r="36784" spans="19:29" x14ac:dyDescent="0.25">
      <c r="S36784" s="109"/>
      <c r="U36784" s="109"/>
      <c r="W36784" s="109"/>
      <c r="Y36784" s="109"/>
      <c r="AA36784" s="109"/>
      <c r="AC36784" s="109"/>
    </row>
    <row r="36785" spans="19:29" x14ac:dyDescent="0.25">
      <c r="S36785" s="108"/>
      <c r="U36785" s="108"/>
      <c r="W36785" s="108"/>
      <c r="Y36785" s="108"/>
      <c r="AA36785" s="108"/>
      <c r="AC36785" s="108"/>
    </row>
    <row r="36786" spans="19:29" x14ac:dyDescent="0.25">
      <c r="S36786" s="108"/>
      <c r="U36786" s="108"/>
      <c r="W36786" s="108"/>
      <c r="Y36786" s="108"/>
      <c r="AA36786" s="108"/>
      <c r="AC36786" s="108"/>
    </row>
    <row r="36787" spans="19:29" x14ac:dyDescent="0.25">
      <c r="S36787" s="108"/>
      <c r="U36787" s="108"/>
      <c r="W36787" s="108"/>
      <c r="Y36787" s="108"/>
      <c r="AA36787" s="108"/>
      <c r="AC36787" s="108"/>
    </row>
    <row r="36788" spans="19:29" x14ac:dyDescent="0.25">
      <c r="S36788" s="110"/>
      <c r="U36788" s="110"/>
      <c r="W36788" s="110"/>
      <c r="Y36788" s="110"/>
      <c r="AA36788" s="110"/>
      <c r="AC36788" s="110"/>
    </row>
    <row r="36789" spans="19:29" x14ac:dyDescent="0.25">
      <c r="S36789" s="110"/>
      <c r="U36789" s="110"/>
      <c r="W36789" s="110"/>
      <c r="Y36789" s="110"/>
      <c r="AA36789" s="110"/>
      <c r="AC36789" s="110"/>
    </row>
    <row r="36790" spans="19:29" x14ac:dyDescent="0.25">
      <c r="S36790" s="110"/>
      <c r="U36790" s="110"/>
      <c r="W36790" s="110"/>
      <c r="Y36790" s="110"/>
      <c r="AA36790" s="110"/>
      <c r="AC36790" s="110"/>
    </row>
    <row r="36791" spans="19:29" x14ac:dyDescent="0.25">
      <c r="S36791" s="110"/>
      <c r="U36791" s="110"/>
      <c r="W36791" s="110"/>
      <c r="Y36791" s="110"/>
      <c r="AA36791" s="110"/>
      <c r="AC36791" s="110"/>
    </row>
    <row r="36792" spans="19:29" x14ac:dyDescent="0.25">
      <c r="S36792" s="111"/>
      <c r="U36792" s="111"/>
      <c r="W36792" s="111"/>
      <c r="Y36792" s="111"/>
      <c r="AA36792" s="111"/>
      <c r="AC36792" s="111"/>
    </row>
    <row r="36793" spans="19:29" x14ac:dyDescent="0.25">
      <c r="S36793" s="107"/>
      <c r="U36793" s="107"/>
      <c r="W36793" s="107"/>
      <c r="Y36793" s="107"/>
      <c r="AA36793" s="107"/>
      <c r="AC36793" s="107"/>
    </row>
    <row r="36794" spans="19:29" x14ac:dyDescent="0.25">
      <c r="S36794" s="108"/>
      <c r="U36794" s="108"/>
      <c r="W36794" s="108"/>
      <c r="Y36794" s="108"/>
      <c r="AA36794" s="108"/>
      <c r="AC36794" s="108"/>
    </row>
    <row r="36795" spans="19:29" x14ac:dyDescent="0.25">
      <c r="S36795" s="108"/>
      <c r="U36795" s="108"/>
      <c r="W36795" s="108"/>
      <c r="Y36795" s="108"/>
      <c r="AA36795" s="108"/>
      <c r="AC36795" s="108"/>
    </row>
    <row r="36796" spans="19:29" x14ac:dyDescent="0.25">
      <c r="S36796" s="109"/>
      <c r="U36796" s="109"/>
      <c r="W36796" s="109"/>
      <c r="Y36796" s="109"/>
      <c r="AA36796" s="109"/>
      <c r="AC36796" s="109"/>
    </row>
    <row r="36797" spans="19:29" x14ac:dyDescent="0.25">
      <c r="S36797" s="108"/>
      <c r="U36797" s="108"/>
      <c r="W36797" s="108"/>
      <c r="Y36797" s="108"/>
      <c r="AA36797" s="108"/>
      <c r="AC36797" s="108"/>
    </row>
    <row r="36798" spans="19:29" x14ac:dyDescent="0.25">
      <c r="S36798" s="108"/>
      <c r="U36798" s="108"/>
      <c r="W36798" s="108"/>
      <c r="Y36798" s="108"/>
      <c r="AA36798" s="108"/>
      <c r="AC36798" s="108"/>
    </row>
    <row r="36799" spans="19:29" x14ac:dyDescent="0.25">
      <c r="S36799" s="109"/>
      <c r="U36799" s="109"/>
      <c r="W36799" s="109"/>
      <c r="Y36799" s="109"/>
      <c r="AA36799" s="109"/>
      <c r="AC36799" s="109"/>
    </row>
    <row r="36800" spans="19:29" x14ac:dyDescent="0.25">
      <c r="S36800" s="108"/>
      <c r="U36800" s="108"/>
      <c r="W36800" s="108"/>
      <c r="Y36800" s="108"/>
      <c r="AA36800" s="108"/>
      <c r="AC36800" s="108"/>
    </row>
    <row r="36801" spans="19:29" x14ac:dyDescent="0.25">
      <c r="S36801" s="109"/>
      <c r="U36801" s="109"/>
      <c r="W36801" s="109"/>
      <c r="Y36801" s="109"/>
      <c r="AA36801" s="109"/>
      <c r="AC36801" s="109"/>
    </row>
    <row r="36802" spans="19:29" x14ac:dyDescent="0.25">
      <c r="S36802" s="108"/>
      <c r="U36802" s="108"/>
      <c r="W36802" s="108"/>
      <c r="Y36802" s="108"/>
      <c r="AA36802" s="108"/>
      <c r="AC36802" s="108"/>
    </row>
    <row r="36803" spans="19:29" x14ac:dyDescent="0.25">
      <c r="S36803" s="108"/>
      <c r="U36803" s="108"/>
      <c r="W36803" s="108"/>
      <c r="Y36803" s="108"/>
      <c r="AA36803" s="108"/>
      <c r="AC36803" s="108"/>
    </row>
    <row r="36804" spans="19:29" x14ac:dyDescent="0.25">
      <c r="S36804" s="108"/>
      <c r="U36804" s="108"/>
      <c r="W36804" s="108"/>
      <c r="Y36804" s="108"/>
      <c r="AA36804" s="108"/>
      <c r="AC36804" s="108"/>
    </row>
    <row r="36805" spans="19:29" x14ac:dyDescent="0.25">
      <c r="S36805" s="110"/>
      <c r="U36805" s="110"/>
      <c r="W36805" s="110"/>
      <c r="Y36805" s="110"/>
      <c r="AA36805" s="110"/>
      <c r="AC36805" s="110"/>
    </row>
    <row r="36806" spans="19:29" x14ac:dyDescent="0.25">
      <c r="S36806" s="110"/>
      <c r="U36806" s="110"/>
      <c r="W36806" s="110"/>
      <c r="Y36806" s="110"/>
      <c r="AA36806" s="110"/>
      <c r="AC36806" s="110"/>
    </row>
    <row r="36807" spans="19:29" x14ac:dyDescent="0.25">
      <c r="S36807" s="110"/>
      <c r="U36807" s="110"/>
      <c r="W36807" s="110"/>
      <c r="Y36807" s="110"/>
      <c r="AA36807" s="110"/>
      <c r="AC36807" s="110"/>
    </row>
    <row r="36808" spans="19:29" x14ac:dyDescent="0.25">
      <c r="S36808" s="110"/>
      <c r="U36808" s="110"/>
      <c r="W36808" s="110"/>
      <c r="Y36808" s="110"/>
      <c r="AA36808" s="110"/>
      <c r="AC36808" s="110"/>
    </row>
    <row r="36809" spans="19:29" x14ac:dyDescent="0.25">
      <c r="S36809" s="111"/>
      <c r="U36809" s="111"/>
      <c r="W36809" s="111"/>
      <c r="Y36809" s="111"/>
      <c r="AA36809" s="111"/>
      <c r="AC36809" s="111"/>
    </row>
    <row r="36810" spans="19:29" x14ac:dyDescent="0.25">
      <c r="S36810" s="107"/>
      <c r="U36810" s="107"/>
      <c r="W36810" s="107"/>
      <c r="Y36810" s="107"/>
      <c r="AA36810" s="107"/>
      <c r="AC36810" s="107"/>
    </row>
    <row r="36811" spans="19:29" x14ac:dyDescent="0.25">
      <c r="S36811" s="108"/>
      <c r="U36811" s="108"/>
      <c r="W36811" s="108"/>
      <c r="Y36811" s="108"/>
      <c r="AA36811" s="108"/>
      <c r="AC36811" s="108"/>
    </row>
    <row r="36812" spans="19:29" x14ac:dyDescent="0.25">
      <c r="S36812" s="108"/>
      <c r="U36812" s="108"/>
      <c r="W36812" s="108"/>
      <c r="Y36812" s="108"/>
      <c r="AA36812" s="108"/>
      <c r="AC36812" s="108"/>
    </row>
    <row r="36813" spans="19:29" x14ac:dyDescent="0.25">
      <c r="S36813" s="109"/>
      <c r="U36813" s="109"/>
      <c r="W36813" s="109"/>
      <c r="Y36813" s="109"/>
      <c r="AA36813" s="109"/>
      <c r="AC36813" s="109"/>
    </row>
    <row r="36814" spans="19:29" x14ac:dyDescent="0.25">
      <c r="S36814" s="108"/>
      <c r="U36814" s="108"/>
      <c r="W36814" s="108"/>
      <c r="Y36814" s="108"/>
      <c r="AA36814" s="108"/>
      <c r="AC36814" s="108"/>
    </row>
    <row r="36815" spans="19:29" x14ac:dyDescent="0.25">
      <c r="S36815" s="108"/>
      <c r="U36815" s="108"/>
      <c r="W36815" s="108"/>
      <c r="Y36815" s="108"/>
      <c r="AA36815" s="108"/>
      <c r="AC36815" s="108"/>
    </row>
    <row r="36816" spans="19:29" x14ac:dyDescent="0.25">
      <c r="S36816" s="109"/>
      <c r="U36816" s="109"/>
      <c r="W36816" s="109"/>
      <c r="Y36816" s="109"/>
      <c r="AA36816" s="109"/>
      <c r="AC36816" s="109"/>
    </row>
    <row r="36817" spans="19:29" x14ac:dyDescent="0.25">
      <c r="S36817" s="108"/>
      <c r="U36817" s="108"/>
      <c r="W36817" s="108"/>
      <c r="Y36817" s="108"/>
      <c r="AA36817" s="108"/>
      <c r="AC36817" s="108"/>
    </row>
    <row r="36818" spans="19:29" x14ac:dyDescent="0.25">
      <c r="S36818" s="109"/>
      <c r="U36818" s="109"/>
      <c r="W36818" s="109"/>
      <c r="Y36818" s="109"/>
      <c r="AA36818" s="109"/>
      <c r="AC36818" s="109"/>
    </row>
    <row r="36819" spans="19:29" x14ac:dyDescent="0.25">
      <c r="S36819" s="108"/>
      <c r="U36819" s="108"/>
      <c r="W36819" s="108"/>
      <c r="Y36819" s="108"/>
      <c r="AA36819" s="108"/>
      <c r="AC36819" s="108"/>
    </row>
    <row r="36820" spans="19:29" x14ac:dyDescent="0.25">
      <c r="S36820" s="108"/>
      <c r="U36820" s="108"/>
      <c r="W36820" s="108"/>
      <c r="Y36820" s="108"/>
      <c r="AA36820" s="108"/>
      <c r="AC36820" s="108"/>
    </row>
    <row r="36821" spans="19:29" x14ac:dyDescent="0.25">
      <c r="S36821" s="108"/>
      <c r="U36821" s="108"/>
      <c r="W36821" s="108"/>
      <c r="Y36821" s="108"/>
      <c r="AA36821" s="108"/>
      <c r="AC36821" s="108"/>
    </row>
    <row r="36822" spans="19:29" x14ac:dyDescent="0.25">
      <c r="S36822" s="110"/>
      <c r="U36822" s="110"/>
      <c r="W36822" s="110"/>
      <c r="Y36822" s="110"/>
      <c r="AA36822" s="110"/>
      <c r="AC36822" s="110"/>
    </row>
    <row r="36823" spans="19:29" x14ac:dyDescent="0.25">
      <c r="S36823" s="110"/>
      <c r="U36823" s="110"/>
      <c r="W36823" s="110"/>
      <c r="Y36823" s="110"/>
      <c r="AA36823" s="110"/>
      <c r="AC36823" s="110"/>
    </row>
    <row r="36824" spans="19:29" x14ac:dyDescent="0.25">
      <c r="S36824" s="110"/>
      <c r="U36824" s="110"/>
      <c r="W36824" s="110"/>
      <c r="Y36824" s="110"/>
      <c r="AA36824" s="110"/>
      <c r="AC36824" s="110"/>
    </row>
    <row r="36825" spans="19:29" x14ac:dyDescent="0.25">
      <c r="S36825" s="110"/>
      <c r="U36825" s="110"/>
      <c r="W36825" s="110"/>
      <c r="Y36825" s="110"/>
      <c r="AA36825" s="110"/>
      <c r="AC36825" s="110"/>
    </row>
    <row r="36826" spans="19:29" x14ac:dyDescent="0.25">
      <c r="S36826" s="111"/>
      <c r="U36826" s="111"/>
      <c r="W36826" s="111"/>
      <c r="Y36826" s="111"/>
      <c r="AA36826" s="111"/>
      <c r="AC36826" s="111"/>
    </row>
    <row r="36827" spans="19:29" x14ac:dyDescent="0.25">
      <c r="S36827" s="107"/>
      <c r="U36827" s="107"/>
      <c r="W36827" s="107"/>
      <c r="Y36827" s="107"/>
      <c r="AA36827" s="107"/>
      <c r="AC36827" s="107"/>
    </row>
    <row r="36828" spans="19:29" x14ac:dyDescent="0.25">
      <c r="S36828" s="108"/>
      <c r="U36828" s="108"/>
      <c r="W36828" s="108"/>
      <c r="Y36828" s="108"/>
      <c r="AA36828" s="108"/>
      <c r="AC36828" s="108"/>
    </row>
    <row r="36829" spans="19:29" x14ac:dyDescent="0.25">
      <c r="S36829" s="108"/>
      <c r="U36829" s="108"/>
      <c r="W36829" s="108"/>
      <c r="Y36829" s="108"/>
      <c r="AA36829" s="108"/>
      <c r="AC36829" s="108"/>
    </row>
    <row r="36830" spans="19:29" x14ac:dyDescent="0.25">
      <c r="S36830" s="109"/>
      <c r="U36830" s="109"/>
      <c r="W36830" s="109"/>
      <c r="Y36830" s="109"/>
      <c r="AA36830" s="109"/>
      <c r="AC36830" s="109"/>
    </row>
    <row r="36831" spans="19:29" x14ac:dyDescent="0.25">
      <c r="S36831" s="108"/>
      <c r="U36831" s="108"/>
      <c r="W36831" s="108"/>
      <c r="Y36831" s="108"/>
      <c r="AA36831" s="108"/>
      <c r="AC36831" s="108"/>
    </row>
    <row r="36832" spans="19:29" x14ac:dyDescent="0.25">
      <c r="S36832" s="108"/>
      <c r="U36832" s="108"/>
      <c r="W36832" s="108"/>
      <c r="Y36832" s="108"/>
      <c r="AA36832" s="108"/>
      <c r="AC36832" s="108"/>
    </row>
    <row r="36833" spans="19:29" x14ac:dyDescent="0.25">
      <c r="S36833" s="109"/>
      <c r="U36833" s="109"/>
      <c r="W36833" s="109"/>
      <c r="Y36833" s="109"/>
      <c r="AA36833" s="109"/>
      <c r="AC36833" s="109"/>
    </row>
    <row r="36834" spans="19:29" x14ac:dyDescent="0.25">
      <c r="S36834" s="108"/>
      <c r="U36834" s="108"/>
      <c r="W36834" s="108"/>
      <c r="Y36834" s="108"/>
      <c r="AA36834" s="108"/>
      <c r="AC36834" s="108"/>
    </row>
    <row r="36835" spans="19:29" x14ac:dyDescent="0.25">
      <c r="S36835" s="109"/>
      <c r="U36835" s="109"/>
      <c r="W36835" s="109"/>
      <c r="Y36835" s="109"/>
      <c r="AA36835" s="109"/>
      <c r="AC36835" s="109"/>
    </row>
    <row r="36836" spans="19:29" x14ac:dyDescent="0.25">
      <c r="S36836" s="108"/>
      <c r="U36836" s="108"/>
      <c r="W36836" s="108"/>
      <c r="Y36836" s="108"/>
      <c r="AA36836" s="108"/>
      <c r="AC36836" s="108"/>
    </row>
    <row r="36837" spans="19:29" x14ac:dyDescent="0.25">
      <c r="S36837" s="108"/>
      <c r="U36837" s="108"/>
      <c r="W36837" s="108"/>
      <c r="Y36837" s="108"/>
      <c r="AA36837" s="108"/>
      <c r="AC36837" s="108"/>
    </row>
    <row r="36838" spans="19:29" x14ac:dyDescent="0.25">
      <c r="S36838" s="108"/>
      <c r="U36838" s="108"/>
      <c r="W36838" s="108"/>
      <c r="Y36838" s="108"/>
      <c r="AA36838" s="108"/>
      <c r="AC36838" s="108"/>
    </row>
    <row r="36839" spans="19:29" x14ac:dyDescent="0.25">
      <c r="S36839" s="110"/>
      <c r="U36839" s="110"/>
      <c r="W36839" s="110"/>
      <c r="Y36839" s="110"/>
      <c r="AA36839" s="110"/>
      <c r="AC36839" s="110"/>
    </row>
    <row r="36840" spans="19:29" x14ac:dyDescent="0.25">
      <c r="S36840" s="110"/>
      <c r="U36840" s="110"/>
      <c r="W36840" s="110"/>
      <c r="Y36840" s="110"/>
      <c r="AA36840" s="110"/>
      <c r="AC36840" s="110"/>
    </row>
    <row r="36841" spans="19:29" x14ac:dyDescent="0.25">
      <c r="S36841" s="110"/>
      <c r="U36841" s="110"/>
      <c r="W36841" s="110"/>
      <c r="Y36841" s="110"/>
      <c r="AA36841" s="110"/>
      <c r="AC36841" s="110"/>
    </row>
    <row r="36842" spans="19:29" x14ac:dyDescent="0.25">
      <c r="S36842" s="110"/>
      <c r="U36842" s="110"/>
      <c r="W36842" s="110"/>
      <c r="Y36842" s="110"/>
      <c r="AA36842" s="110"/>
      <c r="AC36842" s="110"/>
    </row>
    <row r="36843" spans="19:29" x14ac:dyDescent="0.25">
      <c r="S36843" s="111"/>
      <c r="U36843" s="111"/>
      <c r="W36843" s="111"/>
      <c r="Y36843" s="111"/>
      <c r="AA36843" s="111"/>
      <c r="AC36843" s="111"/>
    </row>
    <row r="36844" spans="19:29" x14ac:dyDescent="0.25">
      <c r="S36844" s="107"/>
      <c r="U36844" s="107"/>
      <c r="W36844" s="107"/>
      <c r="Y36844" s="107"/>
      <c r="AA36844" s="107"/>
      <c r="AC36844" s="107"/>
    </row>
    <row r="36845" spans="19:29" x14ac:dyDescent="0.25">
      <c r="S36845" s="108"/>
      <c r="U36845" s="108"/>
      <c r="W36845" s="108"/>
      <c r="Y36845" s="108"/>
      <c r="AA36845" s="108"/>
      <c r="AC36845" s="108"/>
    </row>
    <row r="36846" spans="19:29" x14ac:dyDescent="0.25">
      <c r="S36846" s="108"/>
      <c r="U36846" s="108"/>
      <c r="W36846" s="108"/>
      <c r="Y36846" s="108"/>
      <c r="AA36846" s="108"/>
      <c r="AC36846" s="108"/>
    </row>
    <row r="36847" spans="19:29" x14ac:dyDescent="0.25">
      <c r="S36847" s="109"/>
      <c r="U36847" s="109"/>
      <c r="W36847" s="109"/>
      <c r="Y36847" s="109"/>
      <c r="AA36847" s="109"/>
      <c r="AC36847" s="109"/>
    </row>
    <row r="36848" spans="19:29" x14ac:dyDescent="0.25">
      <c r="S36848" s="108"/>
      <c r="U36848" s="108"/>
      <c r="W36848" s="108"/>
      <c r="Y36848" s="108"/>
      <c r="AA36848" s="108"/>
      <c r="AC36848" s="108"/>
    </row>
    <row r="36849" spans="19:29" x14ac:dyDescent="0.25">
      <c r="S36849" s="108"/>
      <c r="U36849" s="108"/>
      <c r="W36849" s="108"/>
      <c r="Y36849" s="108"/>
      <c r="AA36849" s="108"/>
      <c r="AC36849" s="108"/>
    </row>
    <row r="36850" spans="19:29" x14ac:dyDescent="0.25">
      <c r="S36850" s="109"/>
      <c r="U36850" s="109"/>
      <c r="W36850" s="109"/>
      <c r="Y36850" s="109"/>
      <c r="AA36850" s="109"/>
      <c r="AC36850" s="109"/>
    </row>
    <row r="36851" spans="19:29" x14ac:dyDescent="0.25">
      <c r="S36851" s="108"/>
      <c r="U36851" s="108"/>
      <c r="W36851" s="108"/>
      <c r="Y36851" s="108"/>
      <c r="AA36851" s="108"/>
      <c r="AC36851" s="108"/>
    </row>
    <row r="36852" spans="19:29" x14ac:dyDescent="0.25">
      <c r="S36852" s="109"/>
      <c r="U36852" s="109"/>
      <c r="W36852" s="109"/>
      <c r="Y36852" s="109"/>
      <c r="AA36852" s="109"/>
      <c r="AC36852" s="109"/>
    </row>
    <row r="36853" spans="19:29" x14ac:dyDescent="0.25">
      <c r="S36853" s="108"/>
      <c r="U36853" s="108"/>
      <c r="W36853" s="108"/>
      <c r="Y36853" s="108"/>
      <c r="AA36853" s="108"/>
      <c r="AC36853" s="108"/>
    </row>
    <row r="36854" spans="19:29" x14ac:dyDescent="0.25">
      <c r="S36854" s="108"/>
      <c r="U36854" s="108"/>
      <c r="W36854" s="108"/>
      <c r="Y36854" s="108"/>
      <c r="AA36854" s="108"/>
      <c r="AC36854" s="108"/>
    </row>
    <row r="36855" spans="19:29" x14ac:dyDescent="0.25">
      <c r="S36855" s="108"/>
      <c r="U36855" s="108"/>
      <c r="W36855" s="108"/>
      <c r="Y36855" s="108"/>
      <c r="AA36855" s="108"/>
      <c r="AC36855" s="108"/>
    </row>
    <row r="36856" spans="19:29" x14ac:dyDescent="0.25">
      <c r="S36856" s="110"/>
      <c r="U36856" s="110"/>
      <c r="W36856" s="110"/>
      <c r="Y36856" s="110"/>
      <c r="AA36856" s="110"/>
      <c r="AC36856" s="110"/>
    </row>
    <row r="36857" spans="19:29" x14ac:dyDescent="0.25">
      <c r="S36857" s="110"/>
      <c r="U36857" s="110"/>
      <c r="W36857" s="110"/>
      <c r="Y36857" s="110"/>
      <c r="AA36857" s="110"/>
      <c r="AC36857" s="110"/>
    </row>
    <row r="36858" spans="19:29" x14ac:dyDescent="0.25">
      <c r="S36858" s="110"/>
      <c r="U36858" s="110"/>
      <c r="W36858" s="110"/>
      <c r="Y36858" s="110"/>
      <c r="AA36858" s="110"/>
      <c r="AC36858" s="110"/>
    </row>
    <row r="36859" spans="19:29" x14ac:dyDescent="0.25">
      <c r="S36859" s="110"/>
      <c r="U36859" s="110"/>
      <c r="W36859" s="110"/>
      <c r="Y36859" s="110"/>
      <c r="AA36859" s="110"/>
      <c r="AC36859" s="110"/>
    </row>
    <row r="36860" spans="19:29" x14ac:dyDescent="0.25">
      <c r="S36860" s="111"/>
      <c r="U36860" s="111"/>
      <c r="W36860" s="111"/>
      <c r="Y36860" s="111"/>
      <c r="AA36860" s="111"/>
      <c r="AC36860" s="111"/>
    </row>
    <row r="36861" spans="19:29" x14ac:dyDescent="0.25">
      <c r="S36861" s="107"/>
      <c r="U36861" s="107"/>
      <c r="W36861" s="107"/>
      <c r="Y36861" s="107"/>
      <c r="AA36861" s="107"/>
      <c r="AC36861" s="107"/>
    </row>
    <row r="36862" spans="19:29" x14ac:dyDescent="0.25">
      <c r="S36862" s="108"/>
      <c r="U36862" s="108"/>
      <c r="W36862" s="108"/>
      <c r="Y36862" s="108"/>
      <c r="AA36862" s="108"/>
      <c r="AC36862" s="108"/>
    </row>
    <row r="36863" spans="19:29" x14ac:dyDescent="0.25">
      <c r="S36863" s="108"/>
      <c r="U36863" s="108"/>
      <c r="W36863" s="108"/>
      <c r="Y36863" s="108"/>
      <c r="AA36863" s="108"/>
      <c r="AC36863" s="108"/>
    </row>
    <row r="36864" spans="19:29" x14ac:dyDescent="0.25">
      <c r="S36864" s="109"/>
      <c r="U36864" s="109"/>
      <c r="W36864" s="109"/>
      <c r="Y36864" s="109"/>
      <c r="AA36864" s="109"/>
      <c r="AC36864" s="109"/>
    </row>
    <row r="36865" spans="19:29" x14ac:dyDescent="0.25">
      <c r="S36865" s="108"/>
      <c r="U36865" s="108"/>
      <c r="W36865" s="108"/>
      <c r="Y36865" s="108"/>
      <c r="AA36865" s="108"/>
      <c r="AC36865" s="108"/>
    </row>
    <row r="36866" spans="19:29" x14ac:dyDescent="0.25">
      <c r="S36866" s="108"/>
      <c r="U36866" s="108"/>
      <c r="W36866" s="108"/>
      <c r="Y36866" s="108"/>
      <c r="AA36866" s="108"/>
      <c r="AC36866" s="108"/>
    </row>
    <row r="36867" spans="19:29" x14ac:dyDescent="0.25">
      <c r="S36867" s="109"/>
      <c r="U36867" s="109"/>
      <c r="W36867" s="109"/>
      <c r="Y36867" s="109"/>
      <c r="AA36867" s="109"/>
      <c r="AC36867" s="109"/>
    </row>
    <row r="36868" spans="19:29" x14ac:dyDescent="0.25">
      <c r="S36868" s="108"/>
      <c r="U36868" s="108"/>
      <c r="W36868" s="108"/>
      <c r="Y36868" s="108"/>
      <c r="AA36868" s="108"/>
      <c r="AC36868" s="108"/>
    </row>
    <row r="36869" spans="19:29" x14ac:dyDescent="0.25">
      <c r="S36869" s="109"/>
      <c r="U36869" s="109"/>
      <c r="W36869" s="109"/>
      <c r="Y36869" s="109"/>
      <c r="AA36869" s="109"/>
      <c r="AC36869" s="109"/>
    </row>
    <row r="36870" spans="19:29" x14ac:dyDescent="0.25">
      <c r="S36870" s="108"/>
      <c r="U36870" s="108"/>
      <c r="W36870" s="108"/>
      <c r="Y36870" s="108"/>
      <c r="AA36870" s="108"/>
      <c r="AC36870" s="108"/>
    </row>
    <row r="36871" spans="19:29" x14ac:dyDescent="0.25">
      <c r="S36871" s="108"/>
      <c r="U36871" s="108"/>
      <c r="W36871" s="108"/>
      <c r="Y36871" s="108"/>
      <c r="AA36871" s="108"/>
      <c r="AC36871" s="108"/>
    </row>
    <row r="36872" spans="19:29" x14ac:dyDescent="0.25">
      <c r="S36872" s="108"/>
      <c r="U36872" s="108"/>
      <c r="W36872" s="108"/>
      <c r="Y36872" s="108"/>
      <c r="AA36872" s="108"/>
      <c r="AC36872" s="108"/>
    </row>
    <row r="36873" spans="19:29" x14ac:dyDescent="0.25">
      <c r="S36873" s="110"/>
      <c r="U36873" s="110"/>
      <c r="W36873" s="110"/>
      <c r="Y36873" s="110"/>
      <c r="AA36873" s="110"/>
      <c r="AC36873" s="110"/>
    </row>
    <row r="36874" spans="19:29" x14ac:dyDescent="0.25">
      <c r="S36874" s="110"/>
      <c r="U36874" s="110"/>
      <c r="W36874" s="110"/>
      <c r="Y36874" s="110"/>
      <c r="AA36874" s="110"/>
      <c r="AC36874" s="110"/>
    </row>
    <row r="36875" spans="19:29" x14ac:dyDescent="0.25">
      <c r="S36875" s="110"/>
      <c r="U36875" s="110"/>
      <c r="W36875" s="110"/>
      <c r="Y36875" s="110"/>
      <c r="AA36875" s="110"/>
      <c r="AC36875" s="110"/>
    </row>
    <row r="36876" spans="19:29" x14ac:dyDescent="0.25">
      <c r="S36876" s="110"/>
      <c r="U36876" s="110"/>
      <c r="W36876" s="110"/>
      <c r="Y36876" s="110"/>
      <c r="AA36876" s="110"/>
      <c r="AC36876" s="110"/>
    </row>
    <row r="36877" spans="19:29" x14ac:dyDescent="0.25">
      <c r="S36877" s="111"/>
      <c r="U36877" s="111"/>
      <c r="W36877" s="111"/>
      <c r="Y36877" s="111"/>
      <c r="AA36877" s="111"/>
      <c r="AC36877" s="111"/>
    </row>
    <row r="36878" spans="19:29" x14ac:dyDescent="0.25">
      <c r="S36878" s="107"/>
      <c r="U36878" s="107"/>
      <c r="W36878" s="107"/>
      <c r="Y36878" s="107"/>
      <c r="AA36878" s="107"/>
      <c r="AC36878" s="107"/>
    </row>
    <row r="36879" spans="19:29" x14ac:dyDescent="0.25">
      <c r="S36879" s="108"/>
      <c r="U36879" s="108"/>
      <c r="W36879" s="108"/>
      <c r="Y36879" s="108"/>
      <c r="AA36879" s="108"/>
      <c r="AC36879" s="108"/>
    </row>
    <row r="36880" spans="19:29" x14ac:dyDescent="0.25">
      <c r="S36880" s="108"/>
      <c r="U36880" s="108"/>
      <c r="W36880" s="108"/>
      <c r="Y36880" s="108"/>
      <c r="AA36880" s="108"/>
      <c r="AC36880" s="108"/>
    </row>
    <row r="36881" spans="19:29" x14ac:dyDescent="0.25">
      <c r="S36881" s="109"/>
      <c r="U36881" s="109"/>
      <c r="W36881" s="109"/>
      <c r="Y36881" s="109"/>
      <c r="AA36881" s="109"/>
      <c r="AC36881" s="109"/>
    </row>
    <row r="36882" spans="19:29" x14ac:dyDescent="0.25">
      <c r="S36882" s="108"/>
      <c r="U36882" s="108"/>
      <c r="W36882" s="108"/>
      <c r="Y36882" s="108"/>
      <c r="AA36882" s="108"/>
      <c r="AC36882" s="108"/>
    </row>
    <row r="36883" spans="19:29" x14ac:dyDescent="0.25">
      <c r="S36883" s="108"/>
      <c r="U36883" s="108"/>
      <c r="W36883" s="108"/>
      <c r="Y36883" s="108"/>
      <c r="AA36883" s="108"/>
      <c r="AC36883" s="108"/>
    </row>
    <row r="36884" spans="19:29" x14ac:dyDescent="0.25">
      <c r="S36884" s="109"/>
      <c r="U36884" s="109"/>
      <c r="W36884" s="109"/>
      <c r="Y36884" s="109"/>
      <c r="AA36884" s="109"/>
      <c r="AC36884" s="109"/>
    </row>
    <row r="36885" spans="19:29" x14ac:dyDescent="0.25">
      <c r="S36885" s="108"/>
      <c r="U36885" s="108"/>
      <c r="W36885" s="108"/>
      <c r="Y36885" s="108"/>
      <c r="AA36885" s="108"/>
      <c r="AC36885" s="108"/>
    </row>
    <row r="36886" spans="19:29" x14ac:dyDescent="0.25">
      <c r="S36886" s="109"/>
      <c r="U36886" s="109"/>
      <c r="W36886" s="109"/>
      <c r="Y36886" s="109"/>
      <c r="AA36886" s="109"/>
      <c r="AC36886" s="109"/>
    </row>
    <row r="36887" spans="19:29" x14ac:dyDescent="0.25">
      <c r="S36887" s="108"/>
      <c r="U36887" s="108"/>
      <c r="W36887" s="108"/>
      <c r="Y36887" s="108"/>
      <c r="AA36887" s="108"/>
      <c r="AC36887" s="108"/>
    </row>
    <row r="36888" spans="19:29" x14ac:dyDescent="0.25">
      <c r="S36888" s="108"/>
      <c r="U36888" s="108"/>
      <c r="W36888" s="108"/>
      <c r="Y36888" s="108"/>
      <c r="AA36888" s="108"/>
      <c r="AC36888" s="108"/>
    </row>
    <row r="36889" spans="19:29" x14ac:dyDescent="0.25">
      <c r="S36889" s="108"/>
      <c r="U36889" s="108"/>
      <c r="W36889" s="108"/>
      <c r="Y36889" s="108"/>
      <c r="AA36889" s="108"/>
      <c r="AC36889" s="108"/>
    </row>
    <row r="36890" spans="19:29" x14ac:dyDescent="0.25">
      <c r="S36890" s="110"/>
      <c r="U36890" s="110"/>
      <c r="W36890" s="110"/>
      <c r="Y36890" s="110"/>
      <c r="AA36890" s="110"/>
      <c r="AC36890" s="110"/>
    </row>
    <row r="36891" spans="19:29" x14ac:dyDescent="0.25">
      <c r="S36891" s="110"/>
      <c r="U36891" s="110"/>
      <c r="W36891" s="110"/>
      <c r="Y36891" s="110"/>
      <c r="AA36891" s="110"/>
      <c r="AC36891" s="110"/>
    </row>
    <row r="36892" spans="19:29" x14ac:dyDescent="0.25">
      <c r="S36892" s="110"/>
      <c r="U36892" s="110"/>
      <c r="W36892" s="110"/>
      <c r="Y36892" s="110"/>
      <c r="AA36892" s="110"/>
      <c r="AC36892" s="110"/>
    </row>
    <row r="36893" spans="19:29" x14ac:dyDescent="0.25">
      <c r="S36893" s="110"/>
      <c r="U36893" s="110"/>
      <c r="W36893" s="110"/>
      <c r="Y36893" s="110"/>
      <c r="AA36893" s="110"/>
      <c r="AC36893" s="110"/>
    </row>
    <row r="36894" spans="19:29" x14ac:dyDescent="0.25">
      <c r="S36894" s="111"/>
      <c r="U36894" s="111"/>
      <c r="W36894" s="111"/>
      <c r="Y36894" s="111"/>
      <c r="AA36894" s="111"/>
      <c r="AC36894" s="111"/>
    </row>
    <row r="36895" spans="19:29" x14ac:dyDescent="0.25">
      <c r="S36895" s="107"/>
      <c r="U36895" s="107"/>
      <c r="W36895" s="107"/>
      <c r="Y36895" s="107"/>
      <c r="AA36895" s="107"/>
      <c r="AC36895" s="107"/>
    </row>
    <row r="36896" spans="19:29" x14ac:dyDescent="0.25">
      <c r="S36896" s="108"/>
      <c r="U36896" s="108"/>
      <c r="W36896" s="108"/>
      <c r="Y36896" s="108"/>
      <c r="AA36896" s="108"/>
      <c r="AC36896" s="108"/>
    </row>
    <row r="36897" spans="19:29" x14ac:dyDescent="0.25">
      <c r="S36897" s="108"/>
      <c r="U36897" s="108"/>
      <c r="W36897" s="108"/>
      <c r="Y36897" s="108"/>
      <c r="AA36897" s="108"/>
      <c r="AC36897" s="108"/>
    </row>
    <row r="36898" spans="19:29" x14ac:dyDescent="0.25">
      <c r="S36898" s="109"/>
      <c r="U36898" s="109"/>
      <c r="W36898" s="109"/>
      <c r="Y36898" s="109"/>
      <c r="AA36898" s="109"/>
      <c r="AC36898" s="109"/>
    </row>
    <row r="36899" spans="19:29" x14ac:dyDescent="0.25">
      <c r="S36899" s="108"/>
      <c r="U36899" s="108"/>
      <c r="W36899" s="108"/>
      <c r="Y36899" s="108"/>
      <c r="AA36899" s="108"/>
      <c r="AC36899" s="108"/>
    </row>
    <row r="36900" spans="19:29" x14ac:dyDescent="0.25">
      <c r="S36900" s="108"/>
      <c r="U36900" s="108"/>
      <c r="W36900" s="108"/>
      <c r="Y36900" s="108"/>
      <c r="AA36900" s="108"/>
      <c r="AC36900" s="108"/>
    </row>
    <row r="36901" spans="19:29" x14ac:dyDescent="0.25">
      <c r="S36901" s="109"/>
      <c r="U36901" s="109"/>
      <c r="W36901" s="109"/>
      <c r="Y36901" s="109"/>
      <c r="AA36901" s="109"/>
      <c r="AC36901" s="109"/>
    </row>
    <row r="36902" spans="19:29" x14ac:dyDescent="0.25">
      <c r="S36902" s="108"/>
      <c r="U36902" s="108"/>
      <c r="W36902" s="108"/>
      <c r="Y36902" s="108"/>
      <c r="AA36902" s="108"/>
      <c r="AC36902" s="108"/>
    </row>
    <row r="36903" spans="19:29" x14ac:dyDescent="0.25">
      <c r="S36903" s="109"/>
      <c r="U36903" s="109"/>
      <c r="W36903" s="109"/>
      <c r="Y36903" s="109"/>
      <c r="AA36903" s="109"/>
      <c r="AC36903" s="109"/>
    </row>
    <row r="36904" spans="19:29" x14ac:dyDescent="0.25">
      <c r="S36904" s="108"/>
      <c r="U36904" s="108"/>
      <c r="W36904" s="108"/>
      <c r="Y36904" s="108"/>
      <c r="AA36904" s="108"/>
      <c r="AC36904" s="108"/>
    </row>
    <row r="36905" spans="19:29" x14ac:dyDescent="0.25">
      <c r="S36905" s="108"/>
      <c r="U36905" s="108"/>
      <c r="W36905" s="108"/>
      <c r="Y36905" s="108"/>
      <c r="AA36905" s="108"/>
      <c r="AC36905" s="108"/>
    </row>
    <row r="36906" spans="19:29" x14ac:dyDescent="0.25">
      <c r="S36906" s="108"/>
      <c r="U36906" s="108"/>
      <c r="W36906" s="108"/>
      <c r="Y36906" s="108"/>
      <c r="AA36906" s="108"/>
      <c r="AC36906" s="108"/>
    </row>
    <row r="36907" spans="19:29" x14ac:dyDescent="0.25">
      <c r="S36907" s="110"/>
      <c r="U36907" s="110"/>
      <c r="W36907" s="110"/>
      <c r="Y36907" s="110"/>
      <c r="AA36907" s="110"/>
      <c r="AC36907" s="110"/>
    </row>
    <row r="36908" spans="19:29" x14ac:dyDescent="0.25">
      <c r="S36908" s="110"/>
      <c r="U36908" s="110"/>
      <c r="W36908" s="110"/>
      <c r="Y36908" s="110"/>
      <c r="AA36908" s="110"/>
      <c r="AC36908" s="110"/>
    </row>
    <row r="36909" spans="19:29" x14ac:dyDescent="0.25">
      <c r="S36909" s="110"/>
      <c r="U36909" s="110"/>
      <c r="W36909" s="110"/>
      <c r="Y36909" s="110"/>
      <c r="AA36909" s="110"/>
      <c r="AC36909" s="110"/>
    </row>
    <row r="36910" spans="19:29" x14ac:dyDescent="0.25">
      <c r="S36910" s="110"/>
      <c r="U36910" s="110"/>
      <c r="W36910" s="110"/>
      <c r="Y36910" s="110"/>
      <c r="AA36910" s="110"/>
      <c r="AC36910" s="110"/>
    </row>
    <row r="36911" spans="19:29" x14ac:dyDescent="0.25">
      <c r="S36911" s="111"/>
      <c r="U36911" s="111"/>
      <c r="W36911" s="111"/>
      <c r="Y36911" s="111"/>
      <c r="AA36911" s="111"/>
      <c r="AC36911" s="111"/>
    </row>
    <row r="36912" spans="19:29" x14ac:dyDescent="0.25">
      <c r="S36912" s="107"/>
      <c r="U36912" s="107"/>
      <c r="W36912" s="107"/>
      <c r="Y36912" s="107"/>
      <c r="AA36912" s="107"/>
      <c r="AC36912" s="107"/>
    </row>
    <row r="36913" spans="19:29" x14ac:dyDescent="0.25">
      <c r="S36913" s="108"/>
      <c r="U36913" s="108"/>
      <c r="W36913" s="108"/>
      <c r="Y36913" s="108"/>
      <c r="AA36913" s="108"/>
      <c r="AC36913" s="108"/>
    </row>
    <row r="36914" spans="19:29" x14ac:dyDescent="0.25">
      <c r="S36914" s="108"/>
      <c r="U36914" s="108"/>
      <c r="W36914" s="108"/>
      <c r="Y36914" s="108"/>
      <c r="AA36914" s="108"/>
      <c r="AC36914" s="108"/>
    </row>
    <row r="36915" spans="19:29" x14ac:dyDescent="0.25">
      <c r="S36915" s="109"/>
      <c r="U36915" s="109"/>
      <c r="W36915" s="109"/>
      <c r="Y36915" s="109"/>
      <c r="AA36915" s="109"/>
      <c r="AC36915" s="109"/>
    </row>
    <row r="36916" spans="19:29" x14ac:dyDescent="0.25">
      <c r="S36916" s="108"/>
      <c r="U36916" s="108"/>
      <c r="W36916" s="108"/>
      <c r="Y36916" s="108"/>
      <c r="AA36916" s="108"/>
      <c r="AC36916" s="108"/>
    </row>
    <row r="36917" spans="19:29" x14ac:dyDescent="0.25">
      <c r="S36917" s="108"/>
      <c r="U36917" s="108"/>
      <c r="W36917" s="108"/>
      <c r="Y36917" s="108"/>
      <c r="AA36917" s="108"/>
      <c r="AC36917" s="108"/>
    </row>
    <row r="36918" spans="19:29" x14ac:dyDescent="0.25">
      <c r="S36918" s="109"/>
      <c r="U36918" s="109"/>
      <c r="W36918" s="109"/>
      <c r="Y36918" s="109"/>
      <c r="AA36918" s="109"/>
      <c r="AC36918" s="109"/>
    </row>
    <row r="36919" spans="19:29" x14ac:dyDescent="0.25">
      <c r="S36919" s="108"/>
      <c r="U36919" s="108"/>
      <c r="W36919" s="108"/>
      <c r="Y36919" s="108"/>
      <c r="AA36919" s="108"/>
      <c r="AC36919" s="108"/>
    </row>
    <row r="36920" spans="19:29" x14ac:dyDescent="0.25">
      <c r="S36920" s="109"/>
      <c r="U36920" s="109"/>
      <c r="W36920" s="109"/>
      <c r="Y36920" s="109"/>
      <c r="AA36920" s="109"/>
      <c r="AC36920" s="109"/>
    </row>
    <row r="36921" spans="19:29" x14ac:dyDescent="0.25">
      <c r="S36921" s="108"/>
      <c r="U36921" s="108"/>
      <c r="W36921" s="108"/>
      <c r="Y36921" s="108"/>
      <c r="AA36921" s="108"/>
      <c r="AC36921" s="108"/>
    </row>
    <row r="36922" spans="19:29" x14ac:dyDescent="0.25">
      <c r="S36922" s="108"/>
      <c r="U36922" s="108"/>
      <c r="W36922" s="108"/>
      <c r="Y36922" s="108"/>
      <c r="AA36922" s="108"/>
      <c r="AC36922" s="108"/>
    </row>
    <row r="36923" spans="19:29" x14ac:dyDescent="0.25">
      <c r="S36923" s="108"/>
      <c r="U36923" s="108"/>
      <c r="W36923" s="108"/>
      <c r="Y36923" s="108"/>
      <c r="AA36923" s="108"/>
      <c r="AC36923" s="108"/>
    </row>
    <row r="36924" spans="19:29" x14ac:dyDescent="0.25">
      <c r="S36924" s="110"/>
      <c r="U36924" s="110"/>
      <c r="W36924" s="110"/>
      <c r="Y36924" s="110"/>
      <c r="AA36924" s="110"/>
      <c r="AC36924" s="110"/>
    </row>
    <row r="36925" spans="19:29" x14ac:dyDescent="0.25">
      <c r="S36925" s="110"/>
      <c r="U36925" s="110"/>
      <c r="W36925" s="110"/>
      <c r="Y36925" s="110"/>
      <c r="AA36925" s="110"/>
      <c r="AC36925" s="110"/>
    </row>
    <row r="36926" spans="19:29" x14ac:dyDescent="0.25">
      <c r="S36926" s="110"/>
      <c r="U36926" s="110"/>
      <c r="W36926" s="110"/>
      <c r="Y36926" s="110"/>
      <c r="AA36926" s="110"/>
      <c r="AC36926" s="110"/>
    </row>
    <row r="36927" spans="19:29" x14ac:dyDescent="0.25">
      <c r="S36927" s="110"/>
      <c r="U36927" s="110"/>
      <c r="W36927" s="110"/>
      <c r="Y36927" s="110"/>
      <c r="AA36927" s="110"/>
      <c r="AC36927" s="110"/>
    </row>
    <row r="36928" spans="19:29" x14ac:dyDescent="0.25">
      <c r="S36928" s="111"/>
      <c r="U36928" s="111"/>
      <c r="W36928" s="111"/>
      <c r="Y36928" s="111"/>
      <c r="AA36928" s="111"/>
      <c r="AC36928" s="111"/>
    </row>
    <row r="36929" spans="19:29" x14ac:dyDescent="0.25">
      <c r="S36929" s="107"/>
      <c r="U36929" s="107"/>
      <c r="W36929" s="107"/>
      <c r="Y36929" s="107"/>
      <c r="AA36929" s="107"/>
      <c r="AC36929" s="107"/>
    </row>
    <row r="36930" spans="19:29" x14ac:dyDescent="0.25">
      <c r="S36930" s="108"/>
      <c r="U36930" s="108"/>
      <c r="W36930" s="108"/>
      <c r="Y36930" s="108"/>
      <c r="AA36930" s="108"/>
      <c r="AC36930" s="108"/>
    </row>
    <row r="36931" spans="19:29" x14ac:dyDescent="0.25">
      <c r="S36931" s="108"/>
      <c r="U36931" s="108"/>
      <c r="W36931" s="108"/>
      <c r="Y36931" s="108"/>
      <c r="AA36931" s="108"/>
      <c r="AC36931" s="108"/>
    </row>
    <row r="36932" spans="19:29" x14ac:dyDescent="0.25">
      <c r="S36932" s="109"/>
      <c r="U36932" s="109"/>
      <c r="W36932" s="109"/>
      <c r="Y36932" s="109"/>
      <c r="AA36932" s="109"/>
      <c r="AC36932" s="109"/>
    </row>
    <row r="36933" spans="19:29" x14ac:dyDescent="0.25">
      <c r="S36933" s="108"/>
      <c r="U36933" s="108"/>
      <c r="W36933" s="108"/>
      <c r="Y36933" s="108"/>
      <c r="AA36933" s="108"/>
      <c r="AC36933" s="108"/>
    </row>
    <row r="36934" spans="19:29" x14ac:dyDescent="0.25">
      <c r="S36934" s="108"/>
      <c r="U36934" s="108"/>
      <c r="W36934" s="108"/>
      <c r="Y36934" s="108"/>
      <c r="AA36934" s="108"/>
      <c r="AC36934" s="108"/>
    </row>
    <row r="36935" spans="19:29" x14ac:dyDescent="0.25">
      <c r="S36935" s="109"/>
      <c r="U36935" s="109"/>
      <c r="W36935" s="109"/>
      <c r="Y36935" s="109"/>
      <c r="AA36935" s="109"/>
      <c r="AC36935" s="109"/>
    </row>
    <row r="36936" spans="19:29" x14ac:dyDescent="0.25">
      <c r="S36936" s="108"/>
      <c r="U36936" s="108"/>
      <c r="W36936" s="108"/>
      <c r="Y36936" s="108"/>
      <c r="AA36936" s="108"/>
      <c r="AC36936" s="108"/>
    </row>
    <row r="36937" spans="19:29" x14ac:dyDescent="0.25">
      <c r="S36937" s="109"/>
      <c r="U36937" s="109"/>
      <c r="W36937" s="109"/>
      <c r="Y36937" s="109"/>
      <c r="AA36937" s="109"/>
      <c r="AC36937" s="109"/>
    </row>
    <row r="36938" spans="19:29" x14ac:dyDescent="0.25">
      <c r="S36938" s="108"/>
      <c r="U36938" s="108"/>
      <c r="W36938" s="108"/>
      <c r="Y36938" s="108"/>
      <c r="AA36938" s="108"/>
      <c r="AC36938" s="108"/>
    </row>
    <row r="36939" spans="19:29" x14ac:dyDescent="0.25">
      <c r="S36939" s="108"/>
      <c r="U36939" s="108"/>
      <c r="W36939" s="108"/>
      <c r="Y36939" s="108"/>
      <c r="AA36939" s="108"/>
      <c r="AC36939" s="108"/>
    </row>
    <row r="36940" spans="19:29" x14ac:dyDescent="0.25">
      <c r="S36940" s="108"/>
      <c r="U36940" s="108"/>
      <c r="W36940" s="108"/>
      <c r="Y36940" s="108"/>
      <c r="AA36940" s="108"/>
      <c r="AC36940" s="108"/>
    </row>
    <row r="36941" spans="19:29" x14ac:dyDescent="0.25">
      <c r="S36941" s="110"/>
      <c r="U36941" s="110"/>
      <c r="W36941" s="110"/>
      <c r="Y36941" s="110"/>
      <c r="AA36941" s="110"/>
      <c r="AC36941" s="110"/>
    </row>
    <row r="36942" spans="19:29" x14ac:dyDescent="0.25">
      <c r="S36942" s="110"/>
      <c r="U36942" s="110"/>
      <c r="W36942" s="110"/>
      <c r="Y36942" s="110"/>
      <c r="AA36942" s="110"/>
      <c r="AC36942" s="110"/>
    </row>
    <row r="36943" spans="19:29" x14ac:dyDescent="0.25">
      <c r="S36943" s="110"/>
      <c r="U36943" s="110"/>
      <c r="W36943" s="110"/>
      <c r="Y36943" s="110"/>
      <c r="AA36943" s="110"/>
      <c r="AC36943" s="110"/>
    </row>
    <row r="36944" spans="19:29" x14ac:dyDescent="0.25">
      <c r="S36944" s="110"/>
      <c r="U36944" s="110"/>
      <c r="W36944" s="110"/>
      <c r="Y36944" s="110"/>
      <c r="AA36944" s="110"/>
      <c r="AC36944" s="110"/>
    </row>
    <row r="36945" spans="19:29" x14ac:dyDescent="0.25">
      <c r="S36945" s="111"/>
      <c r="U36945" s="111"/>
      <c r="W36945" s="111"/>
      <c r="Y36945" s="111"/>
      <c r="AA36945" s="111"/>
      <c r="AC36945" s="111"/>
    </row>
    <row r="36946" spans="19:29" x14ac:dyDescent="0.25">
      <c r="S36946" s="107"/>
      <c r="U36946" s="107"/>
      <c r="W36946" s="107"/>
      <c r="Y36946" s="107"/>
      <c r="AA36946" s="107"/>
      <c r="AC36946" s="107"/>
    </row>
    <row r="36947" spans="19:29" x14ac:dyDescent="0.25">
      <c r="S36947" s="108"/>
      <c r="U36947" s="108"/>
      <c r="W36947" s="108"/>
      <c r="Y36947" s="108"/>
      <c r="AA36947" s="108"/>
      <c r="AC36947" s="108"/>
    </row>
    <row r="36948" spans="19:29" x14ac:dyDescent="0.25">
      <c r="S36948" s="108"/>
      <c r="U36948" s="108"/>
      <c r="W36948" s="108"/>
      <c r="Y36948" s="108"/>
      <c r="AA36948" s="108"/>
      <c r="AC36948" s="108"/>
    </row>
    <row r="36949" spans="19:29" x14ac:dyDescent="0.25">
      <c r="S36949" s="109"/>
      <c r="U36949" s="109"/>
      <c r="W36949" s="109"/>
      <c r="Y36949" s="109"/>
      <c r="AA36949" s="109"/>
      <c r="AC36949" s="109"/>
    </row>
    <row r="36950" spans="19:29" x14ac:dyDescent="0.25">
      <c r="S36950" s="108"/>
      <c r="U36950" s="108"/>
      <c r="W36950" s="108"/>
      <c r="Y36950" s="108"/>
      <c r="AA36950" s="108"/>
      <c r="AC36950" s="108"/>
    </row>
    <row r="36951" spans="19:29" x14ac:dyDescent="0.25">
      <c r="S36951" s="108"/>
      <c r="U36951" s="108"/>
      <c r="W36951" s="108"/>
      <c r="Y36951" s="108"/>
      <c r="AA36951" s="108"/>
      <c r="AC36951" s="108"/>
    </row>
    <row r="36952" spans="19:29" x14ac:dyDescent="0.25">
      <c r="S36952" s="109"/>
      <c r="U36952" s="109"/>
      <c r="W36952" s="109"/>
      <c r="Y36952" s="109"/>
      <c r="AA36952" s="109"/>
      <c r="AC36952" s="109"/>
    </row>
    <row r="36953" spans="19:29" x14ac:dyDescent="0.25">
      <c r="S36953" s="108"/>
      <c r="U36953" s="108"/>
      <c r="W36953" s="108"/>
      <c r="Y36953" s="108"/>
      <c r="AA36953" s="108"/>
      <c r="AC36953" s="108"/>
    </row>
    <row r="36954" spans="19:29" x14ac:dyDescent="0.25">
      <c r="S36954" s="109"/>
      <c r="U36954" s="109"/>
      <c r="W36954" s="109"/>
      <c r="Y36954" s="109"/>
      <c r="AA36954" s="109"/>
      <c r="AC36954" s="109"/>
    </row>
    <row r="36955" spans="19:29" x14ac:dyDescent="0.25">
      <c r="S36955" s="108"/>
      <c r="U36955" s="108"/>
      <c r="W36955" s="108"/>
      <c r="Y36955" s="108"/>
      <c r="AA36955" s="108"/>
      <c r="AC36955" s="108"/>
    </row>
    <row r="36956" spans="19:29" x14ac:dyDescent="0.25">
      <c r="S36956" s="108"/>
      <c r="U36956" s="108"/>
      <c r="W36956" s="108"/>
      <c r="Y36956" s="108"/>
      <c r="AA36956" s="108"/>
      <c r="AC36956" s="108"/>
    </row>
    <row r="36957" spans="19:29" x14ac:dyDescent="0.25">
      <c r="S36957" s="108"/>
      <c r="U36957" s="108"/>
      <c r="W36957" s="108"/>
      <c r="Y36957" s="108"/>
      <c r="AA36957" s="108"/>
      <c r="AC36957" s="108"/>
    </row>
    <row r="36958" spans="19:29" x14ac:dyDescent="0.25">
      <c r="S36958" s="110"/>
      <c r="U36958" s="110"/>
      <c r="W36958" s="110"/>
      <c r="Y36958" s="110"/>
      <c r="AA36958" s="110"/>
      <c r="AC36958" s="110"/>
    </row>
    <row r="36959" spans="19:29" x14ac:dyDescent="0.25">
      <c r="S36959" s="110"/>
      <c r="U36959" s="110"/>
      <c r="W36959" s="110"/>
      <c r="Y36959" s="110"/>
      <c r="AA36959" s="110"/>
      <c r="AC36959" s="110"/>
    </row>
    <row r="36960" spans="19:29" x14ac:dyDescent="0.25">
      <c r="S36960" s="110"/>
      <c r="U36960" s="110"/>
      <c r="W36960" s="110"/>
      <c r="Y36960" s="110"/>
      <c r="AA36960" s="110"/>
      <c r="AC36960" s="110"/>
    </row>
    <row r="36961" spans="19:29" x14ac:dyDescent="0.25">
      <c r="S36961" s="110"/>
      <c r="U36961" s="110"/>
      <c r="W36961" s="110"/>
      <c r="Y36961" s="110"/>
      <c r="AA36961" s="110"/>
      <c r="AC36961" s="110"/>
    </row>
    <row r="36962" spans="19:29" x14ac:dyDescent="0.25">
      <c r="S36962" s="111"/>
      <c r="U36962" s="111"/>
      <c r="W36962" s="111"/>
      <c r="Y36962" s="111"/>
      <c r="AA36962" s="111"/>
      <c r="AC36962" s="111"/>
    </row>
    <row r="36963" spans="19:29" x14ac:dyDescent="0.25">
      <c r="S36963" s="107"/>
      <c r="U36963" s="107"/>
      <c r="W36963" s="107"/>
      <c r="Y36963" s="107"/>
      <c r="AA36963" s="107"/>
      <c r="AC36963" s="107"/>
    </row>
    <row r="36964" spans="19:29" x14ac:dyDescent="0.25">
      <c r="S36964" s="108"/>
      <c r="U36964" s="108"/>
      <c r="W36964" s="108"/>
      <c r="Y36964" s="108"/>
      <c r="AA36964" s="108"/>
      <c r="AC36964" s="108"/>
    </row>
    <row r="36965" spans="19:29" x14ac:dyDescent="0.25">
      <c r="S36965" s="108"/>
      <c r="U36965" s="108"/>
      <c r="W36965" s="108"/>
      <c r="Y36965" s="108"/>
      <c r="AA36965" s="108"/>
      <c r="AC36965" s="108"/>
    </row>
    <row r="36966" spans="19:29" x14ac:dyDescent="0.25">
      <c r="S36966" s="109"/>
      <c r="U36966" s="109"/>
      <c r="W36966" s="109"/>
      <c r="Y36966" s="109"/>
      <c r="AA36966" s="109"/>
      <c r="AC36966" s="109"/>
    </row>
    <row r="36967" spans="19:29" x14ac:dyDescent="0.25">
      <c r="S36967" s="108"/>
      <c r="U36967" s="108"/>
      <c r="W36967" s="108"/>
      <c r="Y36967" s="108"/>
      <c r="AA36967" s="108"/>
      <c r="AC36967" s="108"/>
    </row>
    <row r="36968" spans="19:29" x14ac:dyDescent="0.25">
      <c r="S36968" s="108"/>
      <c r="U36968" s="108"/>
      <c r="W36968" s="108"/>
      <c r="Y36968" s="108"/>
      <c r="AA36968" s="108"/>
      <c r="AC36968" s="108"/>
    </row>
    <row r="36969" spans="19:29" x14ac:dyDescent="0.25">
      <c r="S36969" s="109"/>
      <c r="U36969" s="109"/>
      <c r="W36969" s="109"/>
      <c r="Y36969" s="109"/>
      <c r="AA36969" s="109"/>
      <c r="AC36969" s="109"/>
    </row>
    <row r="36970" spans="19:29" x14ac:dyDescent="0.25">
      <c r="S36970" s="108"/>
      <c r="U36970" s="108"/>
      <c r="W36970" s="108"/>
      <c r="Y36970" s="108"/>
      <c r="AA36970" s="108"/>
      <c r="AC36970" s="108"/>
    </row>
    <row r="36971" spans="19:29" x14ac:dyDescent="0.25">
      <c r="S36971" s="109"/>
      <c r="U36971" s="109"/>
      <c r="W36971" s="109"/>
      <c r="Y36971" s="109"/>
      <c r="AA36971" s="109"/>
      <c r="AC36971" s="109"/>
    </row>
    <row r="36972" spans="19:29" x14ac:dyDescent="0.25">
      <c r="S36972" s="108"/>
      <c r="U36972" s="108"/>
      <c r="W36972" s="108"/>
      <c r="Y36972" s="108"/>
      <c r="AA36972" s="108"/>
      <c r="AC36972" s="108"/>
    </row>
    <row r="36973" spans="19:29" x14ac:dyDescent="0.25">
      <c r="S36973" s="108"/>
      <c r="U36973" s="108"/>
      <c r="W36973" s="108"/>
      <c r="Y36973" s="108"/>
      <c r="AA36973" s="108"/>
      <c r="AC36973" s="108"/>
    </row>
    <row r="36974" spans="19:29" x14ac:dyDescent="0.25">
      <c r="S36974" s="108"/>
      <c r="U36974" s="108"/>
      <c r="W36974" s="108"/>
      <c r="Y36974" s="108"/>
      <c r="AA36974" s="108"/>
      <c r="AC36974" s="108"/>
    </row>
    <row r="36975" spans="19:29" x14ac:dyDescent="0.25">
      <c r="S36975" s="110"/>
      <c r="U36975" s="110"/>
      <c r="W36975" s="110"/>
      <c r="Y36975" s="110"/>
      <c r="AA36975" s="110"/>
      <c r="AC36975" s="110"/>
    </row>
    <row r="36976" spans="19:29" x14ac:dyDescent="0.25">
      <c r="S36976" s="110"/>
      <c r="U36976" s="110"/>
      <c r="W36976" s="110"/>
      <c r="Y36976" s="110"/>
      <c r="AA36976" s="110"/>
      <c r="AC36976" s="110"/>
    </row>
    <row r="36977" spans="19:29" x14ac:dyDescent="0.25">
      <c r="S36977" s="110"/>
      <c r="U36977" s="110"/>
      <c r="W36977" s="110"/>
      <c r="Y36977" s="110"/>
      <c r="AA36977" s="110"/>
      <c r="AC36977" s="110"/>
    </row>
    <row r="36978" spans="19:29" x14ac:dyDescent="0.25">
      <c r="S36978" s="110"/>
      <c r="U36978" s="110"/>
      <c r="W36978" s="110"/>
      <c r="Y36978" s="110"/>
      <c r="AA36978" s="110"/>
      <c r="AC36978" s="110"/>
    </row>
    <row r="36979" spans="19:29" x14ac:dyDescent="0.25">
      <c r="S36979" s="111"/>
      <c r="U36979" s="111"/>
      <c r="W36979" s="111"/>
      <c r="Y36979" s="111"/>
      <c r="AA36979" s="111"/>
      <c r="AC36979" s="111"/>
    </row>
    <row r="36980" spans="19:29" x14ac:dyDescent="0.25">
      <c r="S36980" s="107"/>
      <c r="U36980" s="107"/>
      <c r="W36980" s="107"/>
      <c r="Y36980" s="107"/>
      <c r="AA36980" s="107"/>
      <c r="AC36980" s="107"/>
    </row>
    <row r="36981" spans="19:29" x14ac:dyDescent="0.25">
      <c r="S36981" s="108"/>
      <c r="U36981" s="108"/>
      <c r="W36981" s="108"/>
      <c r="Y36981" s="108"/>
      <c r="AA36981" s="108"/>
      <c r="AC36981" s="108"/>
    </row>
    <row r="36982" spans="19:29" x14ac:dyDescent="0.25">
      <c r="S36982" s="108"/>
      <c r="U36982" s="108"/>
      <c r="W36982" s="108"/>
      <c r="Y36982" s="108"/>
      <c r="AA36982" s="108"/>
      <c r="AC36982" s="108"/>
    </row>
    <row r="36983" spans="19:29" x14ac:dyDescent="0.25">
      <c r="S36983" s="109"/>
      <c r="U36983" s="109"/>
      <c r="W36983" s="109"/>
      <c r="Y36983" s="109"/>
      <c r="AA36983" s="109"/>
      <c r="AC36983" s="109"/>
    </row>
    <row r="36984" spans="19:29" x14ac:dyDescent="0.25">
      <c r="S36984" s="108"/>
      <c r="U36984" s="108"/>
      <c r="W36984" s="108"/>
      <c r="Y36984" s="108"/>
      <c r="AA36984" s="108"/>
      <c r="AC36984" s="108"/>
    </row>
    <row r="36985" spans="19:29" x14ac:dyDescent="0.25">
      <c r="S36985" s="108"/>
      <c r="U36985" s="108"/>
      <c r="W36985" s="108"/>
      <c r="Y36985" s="108"/>
      <c r="AA36985" s="108"/>
      <c r="AC36985" s="108"/>
    </row>
    <row r="36986" spans="19:29" x14ac:dyDescent="0.25">
      <c r="S36986" s="109"/>
      <c r="U36986" s="109"/>
      <c r="W36986" s="109"/>
      <c r="Y36986" s="109"/>
      <c r="AA36986" s="109"/>
      <c r="AC36986" s="109"/>
    </row>
    <row r="36987" spans="19:29" x14ac:dyDescent="0.25">
      <c r="S36987" s="108"/>
      <c r="U36987" s="108"/>
      <c r="W36987" s="108"/>
      <c r="Y36987" s="108"/>
      <c r="AA36987" s="108"/>
      <c r="AC36987" s="108"/>
    </row>
    <row r="36988" spans="19:29" x14ac:dyDescent="0.25">
      <c r="S36988" s="109"/>
      <c r="U36988" s="109"/>
      <c r="W36988" s="109"/>
      <c r="Y36988" s="109"/>
      <c r="AA36988" s="109"/>
      <c r="AC36988" s="109"/>
    </row>
    <row r="36989" spans="19:29" x14ac:dyDescent="0.25">
      <c r="S36989" s="108"/>
      <c r="U36989" s="108"/>
      <c r="W36989" s="108"/>
      <c r="Y36989" s="108"/>
      <c r="AA36989" s="108"/>
      <c r="AC36989" s="108"/>
    </row>
    <row r="36990" spans="19:29" x14ac:dyDescent="0.25">
      <c r="S36990" s="108"/>
      <c r="U36990" s="108"/>
      <c r="W36990" s="108"/>
      <c r="Y36990" s="108"/>
      <c r="AA36990" s="108"/>
      <c r="AC36990" s="108"/>
    </row>
    <row r="36991" spans="19:29" x14ac:dyDescent="0.25">
      <c r="S36991" s="108"/>
      <c r="U36991" s="108"/>
      <c r="W36991" s="108"/>
      <c r="Y36991" s="108"/>
      <c r="AA36991" s="108"/>
      <c r="AC36991" s="108"/>
    </row>
    <row r="36992" spans="19:29" x14ac:dyDescent="0.25">
      <c r="S36992" s="110"/>
      <c r="U36992" s="110"/>
      <c r="W36992" s="110"/>
      <c r="Y36992" s="110"/>
      <c r="AA36992" s="110"/>
      <c r="AC36992" s="110"/>
    </row>
    <row r="36993" spans="19:29" x14ac:dyDescent="0.25">
      <c r="S36993" s="110"/>
      <c r="U36993" s="110"/>
      <c r="W36993" s="110"/>
      <c r="Y36993" s="110"/>
      <c r="AA36993" s="110"/>
      <c r="AC36993" s="110"/>
    </row>
    <row r="36994" spans="19:29" x14ac:dyDescent="0.25">
      <c r="S36994" s="110"/>
      <c r="U36994" s="110"/>
      <c r="W36994" s="110"/>
      <c r="Y36994" s="110"/>
      <c r="AA36994" s="110"/>
      <c r="AC36994" s="110"/>
    </row>
    <row r="36995" spans="19:29" x14ac:dyDescent="0.25">
      <c r="S36995" s="110"/>
      <c r="U36995" s="110"/>
      <c r="W36995" s="110"/>
      <c r="Y36995" s="110"/>
      <c r="AA36995" s="110"/>
      <c r="AC36995" s="110"/>
    </row>
    <row r="36996" spans="19:29" x14ac:dyDescent="0.25">
      <c r="S36996" s="111"/>
      <c r="U36996" s="111"/>
      <c r="W36996" s="111"/>
      <c r="Y36996" s="111"/>
      <c r="AA36996" s="111"/>
      <c r="AC36996" s="111"/>
    </row>
    <row r="36997" spans="19:29" x14ac:dyDescent="0.25">
      <c r="S36997" s="107"/>
      <c r="U36997" s="107"/>
      <c r="W36997" s="107"/>
      <c r="Y36997" s="107"/>
      <c r="AA36997" s="107"/>
      <c r="AC36997" s="107"/>
    </row>
    <row r="36998" spans="19:29" x14ac:dyDescent="0.25">
      <c r="S36998" s="108"/>
      <c r="U36998" s="108"/>
      <c r="W36998" s="108"/>
      <c r="Y36998" s="108"/>
      <c r="AA36998" s="108"/>
      <c r="AC36998" s="108"/>
    </row>
    <row r="36999" spans="19:29" x14ac:dyDescent="0.25">
      <c r="S36999" s="108"/>
      <c r="U36999" s="108"/>
      <c r="W36999" s="108"/>
      <c r="Y36999" s="108"/>
      <c r="AA36999" s="108"/>
      <c r="AC36999" s="108"/>
    </row>
    <row r="37000" spans="19:29" x14ac:dyDescent="0.25">
      <c r="S37000" s="109"/>
      <c r="U37000" s="109"/>
      <c r="W37000" s="109"/>
      <c r="Y37000" s="109"/>
      <c r="AA37000" s="109"/>
      <c r="AC37000" s="109"/>
    </row>
    <row r="37001" spans="19:29" x14ac:dyDescent="0.25">
      <c r="S37001" s="108"/>
      <c r="U37001" s="108"/>
      <c r="W37001" s="108"/>
      <c r="Y37001" s="108"/>
      <c r="AA37001" s="108"/>
      <c r="AC37001" s="108"/>
    </row>
    <row r="37002" spans="19:29" x14ac:dyDescent="0.25">
      <c r="S37002" s="108"/>
      <c r="U37002" s="108"/>
      <c r="W37002" s="108"/>
      <c r="Y37002" s="108"/>
      <c r="AA37002" s="108"/>
      <c r="AC37002" s="108"/>
    </row>
    <row r="37003" spans="19:29" x14ac:dyDescent="0.25">
      <c r="S37003" s="109"/>
      <c r="U37003" s="109"/>
      <c r="W37003" s="109"/>
      <c r="Y37003" s="109"/>
      <c r="AA37003" s="109"/>
      <c r="AC37003" s="109"/>
    </row>
    <row r="37004" spans="19:29" x14ac:dyDescent="0.25">
      <c r="S37004" s="108"/>
      <c r="U37004" s="108"/>
      <c r="W37004" s="108"/>
      <c r="Y37004" s="108"/>
      <c r="AA37004" s="108"/>
      <c r="AC37004" s="108"/>
    </row>
    <row r="37005" spans="19:29" x14ac:dyDescent="0.25">
      <c r="S37005" s="109"/>
      <c r="U37005" s="109"/>
      <c r="W37005" s="109"/>
      <c r="Y37005" s="109"/>
      <c r="AA37005" s="109"/>
      <c r="AC37005" s="109"/>
    </row>
    <row r="37006" spans="19:29" x14ac:dyDescent="0.25">
      <c r="S37006" s="108"/>
      <c r="U37006" s="108"/>
      <c r="W37006" s="108"/>
      <c r="Y37006" s="108"/>
      <c r="AA37006" s="108"/>
      <c r="AC37006" s="108"/>
    </row>
    <row r="37007" spans="19:29" x14ac:dyDescent="0.25">
      <c r="S37007" s="108"/>
      <c r="U37007" s="108"/>
      <c r="W37007" s="108"/>
      <c r="Y37007" s="108"/>
      <c r="AA37007" s="108"/>
      <c r="AC37007" s="108"/>
    </row>
    <row r="37008" spans="19:29" x14ac:dyDescent="0.25">
      <c r="S37008" s="108"/>
      <c r="U37008" s="108"/>
      <c r="W37008" s="108"/>
      <c r="Y37008" s="108"/>
      <c r="AA37008" s="108"/>
      <c r="AC37008" s="108"/>
    </row>
    <row r="37009" spans="19:29" x14ac:dyDescent="0.25">
      <c r="S37009" s="110"/>
      <c r="U37009" s="110"/>
      <c r="W37009" s="110"/>
      <c r="Y37009" s="110"/>
      <c r="AA37009" s="110"/>
      <c r="AC37009" s="110"/>
    </row>
    <row r="37010" spans="19:29" x14ac:dyDescent="0.25">
      <c r="S37010" s="110"/>
      <c r="U37010" s="110"/>
      <c r="W37010" s="110"/>
      <c r="Y37010" s="110"/>
      <c r="AA37010" s="110"/>
      <c r="AC37010" s="110"/>
    </row>
    <row r="37011" spans="19:29" x14ac:dyDescent="0.25">
      <c r="S37011" s="110"/>
      <c r="U37011" s="110"/>
      <c r="W37011" s="110"/>
      <c r="Y37011" s="110"/>
      <c r="AA37011" s="110"/>
      <c r="AC37011" s="110"/>
    </row>
    <row r="37012" spans="19:29" x14ac:dyDescent="0.25">
      <c r="S37012" s="110"/>
      <c r="U37012" s="110"/>
      <c r="W37012" s="110"/>
      <c r="Y37012" s="110"/>
      <c r="AA37012" s="110"/>
      <c r="AC37012" s="110"/>
    </row>
    <row r="37013" spans="19:29" x14ac:dyDescent="0.25">
      <c r="S37013" s="111"/>
      <c r="U37013" s="111"/>
      <c r="W37013" s="111"/>
      <c r="Y37013" s="111"/>
      <c r="AA37013" s="111"/>
      <c r="AC37013" s="111"/>
    </row>
    <row r="37014" spans="19:29" x14ac:dyDescent="0.25">
      <c r="S37014" s="107"/>
      <c r="U37014" s="107"/>
      <c r="W37014" s="107"/>
      <c r="Y37014" s="107"/>
      <c r="AA37014" s="107"/>
      <c r="AC37014" s="107"/>
    </row>
    <row r="37015" spans="19:29" x14ac:dyDescent="0.25">
      <c r="S37015" s="108"/>
      <c r="U37015" s="108"/>
      <c r="W37015" s="108"/>
      <c r="Y37015" s="108"/>
      <c r="AA37015" s="108"/>
      <c r="AC37015" s="108"/>
    </row>
    <row r="37016" spans="19:29" x14ac:dyDescent="0.25">
      <c r="S37016" s="108"/>
      <c r="U37016" s="108"/>
      <c r="W37016" s="108"/>
      <c r="Y37016" s="108"/>
      <c r="AA37016" s="108"/>
      <c r="AC37016" s="108"/>
    </row>
    <row r="37017" spans="19:29" x14ac:dyDescent="0.25">
      <c r="S37017" s="109"/>
      <c r="U37017" s="109"/>
      <c r="W37017" s="109"/>
      <c r="Y37017" s="109"/>
      <c r="AA37017" s="109"/>
      <c r="AC37017" s="109"/>
    </row>
    <row r="37018" spans="19:29" x14ac:dyDescent="0.25">
      <c r="S37018" s="108"/>
      <c r="U37018" s="108"/>
      <c r="W37018" s="108"/>
      <c r="Y37018" s="108"/>
      <c r="AA37018" s="108"/>
      <c r="AC37018" s="108"/>
    </row>
    <row r="37019" spans="19:29" x14ac:dyDescent="0.25">
      <c r="S37019" s="108"/>
      <c r="U37019" s="108"/>
      <c r="W37019" s="108"/>
      <c r="Y37019" s="108"/>
      <c r="AA37019" s="108"/>
      <c r="AC37019" s="108"/>
    </row>
    <row r="37020" spans="19:29" x14ac:dyDescent="0.25">
      <c r="S37020" s="109"/>
      <c r="U37020" s="109"/>
      <c r="W37020" s="109"/>
      <c r="Y37020" s="109"/>
      <c r="AA37020" s="109"/>
      <c r="AC37020" s="109"/>
    </row>
    <row r="37021" spans="19:29" x14ac:dyDescent="0.25">
      <c r="S37021" s="108"/>
      <c r="U37021" s="108"/>
      <c r="W37021" s="108"/>
      <c r="Y37021" s="108"/>
      <c r="AA37021" s="108"/>
      <c r="AC37021" s="108"/>
    </row>
    <row r="37022" spans="19:29" x14ac:dyDescent="0.25">
      <c r="S37022" s="109"/>
      <c r="U37022" s="109"/>
      <c r="W37022" s="109"/>
      <c r="Y37022" s="109"/>
      <c r="AA37022" s="109"/>
      <c r="AC37022" s="109"/>
    </row>
    <row r="37023" spans="19:29" x14ac:dyDescent="0.25">
      <c r="S37023" s="108"/>
      <c r="U37023" s="108"/>
      <c r="W37023" s="108"/>
      <c r="Y37023" s="108"/>
      <c r="AA37023" s="108"/>
      <c r="AC37023" s="108"/>
    </row>
    <row r="37024" spans="19:29" x14ac:dyDescent="0.25">
      <c r="S37024" s="108"/>
      <c r="U37024" s="108"/>
      <c r="W37024" s="108"/>
      <c r="Y37024" s="108"/>
      <c r="AA37024" s="108"/>
      <c r="AC37024" s="108"/>
    </row>
    <row r="37025" spans="19:29" x14ac:dyDescent="0.25">
      <c r="S37025" s="108"/>
      <c r="U37025" s="108"/>
      <c r="W37025" s="108"/>
      <c r="Y37025" s="108"/>
      <c r="AA37025" s="108"/>
      <c r="AC37025" s="108"/>
    </row>
    <row r="37026" spans="19:29" x14ac:dyDescent="0.25">
      <c r="S37026" s="110"/>
      <c r="U37026" s="110"/>
      <c r="W37026" s="110"/>
      <c r="Y37026" s="110"/>
      <c r="AA37026" s="110"/>
      <c r="AC37026" s="110"/>
    </row>
    <row r="37027" spans="19:29" x14ac:dyDescent="0.25">
      <c r="S37027" s="110"/>
      <c r="U37027" s="110"/>
      <c r="W37027" s="110"/>
      <c r="Y37027" s="110"/>
      <c r="AA37027" s="110"/>
      <c r="AC37027" s="110"/>
    </row>
    <row r="37028" spans="19:29" x14ac:dyDescent="0.25">
      <c r="S37028" s="110"/>
      <c r="U37028" s="110"/>
      <c r="W37028" s="110"/>
      <c r="Y37028" s="110"/>
      <c r="AA37028" s="110"/>
      <c r="AC37028" s="110"/>
    </row>
    <row r="37029" spans="19:29" x14ac:dyDescent="0.25">
      <c r="S37029" s="110"/>
      <c r="U37029" s="110"/>
      <c r="W37029" s="110"/>
      <c r="Y37029" s="110"/>
      <c r="AA37029" s="110"/>
      <c r="AC37029" s="110"/>
    </row>
    <row r="37030" spans="19:29" x14ac:dyDescent="0.25">
      <c r="S37030" s="111"/>
      <c r="U37030" s="111"/>
      <c r="W37030" s="111"/>
      <c r="Y37030" s="111"/>
      <c r="AA37030" s="111"/>
      <c r="AC37030" s="111"/>
    </row>
    <row r="37031" spans="19:29" x14ac:dyDescent="0.25">
      <c r="S37031" s="107"/>
      <c r="U37031" s="107"/>
      <c r="W37031" s="107"/>
      <c r="Y37031" s="107"/>
      <c r="AA37031" s="107"/>
      <c r="AC37031" s="107"/>
    </row>
    <row r="37032" spans="19:29" x14ac:dyDescent="0.25">
      <c r="S37032" s="108"/>
      <c r="U37032" s="108"/>
      <c r="W37032" s="108"/>
      <c r="Y37032" s="108"/>
      <c r="AA37032" s="108"/>
      <c r="AC37032" s="108"/>
    </row>
    <row r="37033" spans="19:29" x14ac:dyDescent="0.25">
      <c r="S37033" s="108"/>
      <c r="U37033" s="108"/>
      <c r="W37033" s="108"/>
      <c r="Y37033" s="108"/>
      <c r="AA37033" s="108"/>
      <c r="AC37033" s="108"/>
    </row>
    <row r="37034" spans="19:29" x14ac:dyDescent="0.25">
      <c r="S37034" s="109"/>
      <c r="U37034" s="109"/>
      <c r="W37034" s="109"/>
      <c r="Y37034" s="109"/>
      <c r="AA37034" s="109"/>
      <c r="AC37034" s="109"/>
    </row>
    <row r="37035" spans="19:29" x14ac:dyDescent="0.25">
      <c r="S37035" s="108"/>
      <c r="U37035" s="108"/>
      <c r="W37035" s="108"/>
      <c r="Y37035" s="108"/>
      <c r="AA37035" s="108"/>
      <c r="AC37035" s="108"/>
    </row>
    <row r="37036" spans="19:29" x14ac:dyDescent="0.25">
      <c r="S37036" s="108"/>
      <c r="U37036" s="108"/>
      <c r="W37036" s="108"/>
      <c r="Y37036" s="108"/>
      <c r="AA37036" s="108"/>
      <c r="AC37036" s="108"/>
    </row>
    <row r="37037" spans="19:29" x14ac:dyDescent="0.25">
      <c r="S37037" s="109"/>
      <c r="U37037" s="109"/>
      <c r="W37037" s="109"/>
      <c r="Y37037" s="109"/>
      <c r="AA37037" s="109"/>
      <c r="AC37037" s="109"/>
    </row>
    <row r="37038" spans="19:29" x14ac:dyDescent="0.25">
      <c r="S37038" s="108"/>
      <c r="U37038" s="108"/>
      <c r="W37038" s="108"/>
      <c r="Y37038" s="108"/>
      <c r="AA37038" s="108"/>
      <c r="AC37038" s="108"/>
    </row>
    <row r="37039" spans="19:29" x14ac:dyDescent="0.25">
      <c r="S37039" s="109"/>
      <c r="U37039" s="109"/>
      <c r="W37039" s="109"/>
      <c r="Y37039" s="109"/>
      <c r="AA37039" s="109"/>
      <c r="AC37039" s="109"/>
    </row>
    <row r="37040" spans="19:29" x14ac:dyDescent="0.25">
      <c r="S37040" s="108"/>
      <c r="U37040" s="108"/>
      <c r="W37040" s="108"/>
      <c r="Y37040" s="108"/>
      <c r="AA37040" s="108"/>
      <c r="AC37040" s="108"/>
    </row>
    <row r="37041" spans="19:29" x14ac:dyDescent="0.25">
      <c r="S37041" s="108"/>
      <c r="U37041" s="108"/>
      <c r="W37041" s="108"/>
      <c r="Y37041" s="108"/>
      <c r="AA37041" s="108"/>
      <c r="AC37041" s="108"/>
    </row>
    <row r="37042" spans="19:29" x14ac:dyDescent="0.25">
      <c r="S37042" s="108"/>
      <c r="U37042" s="108"/>
      <c r="W37042" s="108"/>
      <c r="Y37042" s="108"/>
      <c r="AA37042" s="108"/>
      <c r="AC37042" s="108"/>
    </row>
    <row r="37043" spans="19:29" x14ac:dyDescent="0.25">
      <c r="S37043" s="110"/>
      <c r="U37043" s="110"/>
      <c r="W37043" s="110"/>
      <c r="Y37043" s="110"/>
      <c r="AA37043" s="110"/>
      <c r="AC37043" s="110"/>
    </row>
    <row r="37044" spans="19:29" x14ac:dyDescent="0.25">
      <c r="S37044" s="110"/>
      <c r="U37044" s="110"/>
      <c r="W37044" s="110"/>
      <c r="Y37044" s="110"/>
      <c r="AA37044" s="110"/>
      <c r="AC37044" s="110"/>
    </row>
    <row r="37045" spans="19:29" x14ac:dyDescent="0.25">
      <c r="S37045" s="110"/>
      <c r="U37045" s="110"/>
      <c r="W37045" s="110"/>
      <c r="Y37045" s="110"/>
      <c r="AA37045" s="110"/>
      <c r="AC37045" s="110"/>
    </row>
    <row r="37046" spans="19:29" x14ac:dyDescent="0.25">
      <c r="S37046" s="110"/>
      <c r="U37046" s="110"/>
      <c r="W37046" s="110"/>
      <c r="Y37046" s="110"/>
      <c r="AA37046" s="110"/>
      <c r="AC37046" s="110"/>
    </row>
    <row r="37047" spans="19:29" x14ac:dyDescent="0.25">
      <c r="S37047" s="111"/>
      <c r="U37047" s="111"/>
      <c r="W37047" s="111"/>
      <c r="Y37047" s="111"/>
      <c r="AA37047" s="111"/>
      <c r="AC37047" s="111"/>
    </row>
    <row r="37048" spans="19:29" x14ac:dyDescent="0.25">
      <c r="S37048" s="107"/>
      <c r="U37048" s="107"/>
      <c r="W37048" s="107"/>
      <c r="Y37048" s="107"/>
      <c r="AA37048" s="107"/>
      <c r="AC37048" s="107"/>
    </row>
    <row r="37049" spans="19:29" x14ac:dyDescent="0.25">
      <c r="S37049" s="108"/>
      <c r="U37049" s="108"/>
      <c r="W37049" s="108"/>
      <c r="Y37049" s="108"/>
      <c r="AA37049" s="108"/>
      <c r="AC37049" s="108"/>
    </row>
    <row r="37050" spans="19:29" x14ac:dyDescent="0.25">
      <c r="S37050" s="108"/>
      <c r="U37050" s="108"/>
      <c r="W37050" s="108"/>
      <c r="Y37050" s="108"/>
      <c r="AA37050" s="108"/>
      <c r="AC37050" s="108"/>
    </row>
    <row r="37051" spans="19:29" x14ac:dyDescent="0.25">
      <c r="S37051" s="109"/>
      <c r="U37051" s="109"/>
      <c r="W37051" s="109"/>
      <c r="Y37051" s="109"/>
      <c r="AA37051" s="109"/>
      <c r="AC37051" s="109"/>
    </row>
    <row r="37052" spans="19:29" x14ac:dyDescent="0.25">
      <c r="S37052" s="108"/>
      <c r="U37052" s="108"/>
      <c r="W37052" s="108"/>
      <c r="Y37052" s="108"/>
      <c r="AA37052" s="108"/>
      <c r="AC37052" s="108"/>
    </row>
    <row r="37053" spans="19:29" x14ac:dyDescent="0.25">
      <c r="S37053" s="108"/>
      <c r="U37053" s="108"/>
      <c r="W37053" s="108"/>
      <c r="Y37053" s="108"/>
      <c r="AA37053" s="108"/>
      <c r="AC37053" s="108"/>
    </row>
    <row r="37054" spans="19:29" x14ac:dyDescent="0.25">
      <c r="S37054" s="109"/>
      <c r="U37054" s="109"/>
      <c r="W37054" s="109"/>
      <c r="Y37054" s="109"/>
      <c r="AA37054" s="109"/>
      <c r="AC37054" s="109"/>
    </row>
    <row r="37055" spans="19:29" x14ac:dyDescent="0.25">
      <c r="S37055" s="108"/>
      <c r="U37055" s="108"/>
      <c r="W37055" s="108"/>
      <c r="Y37055" s="108"/>
      <c r="AA37055" s="108"/>
      <c r="AC37055" s="108"/>
    </row>
    <row r="37056" spans="19:29" x14ac:dyDescent="0.25">
      <c r="S37056" s="109"/>
      <c r="U37056" s="109"/>
      <c r="W37056" s="109"/>
      <c r="Y37056" s="109"/>
      <c r="AA37056" s="109"/>
      <c r="AC37056" s="109"/>
    </row>
    <row r="37057" spans="19:29" x14ac:dyDescent="0.25">
      <c r="S37057" s="108"/>
      <c r="U37057" s="108"/>
      <c r="W37057" s="108"/>
      <c r="Y37057" s="108"/>
      <c r="AA37057" s="108"/>
      <c r="AC37057" s="108"/>
    </row>
    <row r="37058" spans="19:29" x14ac:dyDescent="0.25">
      <c r="S37058" s="108"/>
      <c r="U37058" s="108"/>
      <c r="W37058" s="108"/>
      <c r="Y37058" s="108"/>
      <c r="AA37058" s="108"/>
      <c r="AC37058" s="108"/>
    </row>
    <row r="37059" spans="19:29" x14ac:dyDescent="0.25">
      <c r="S37059" s="108"/>
      <c r="U37059" s="108"/>
      <c r="W37059" s="108"/>
      <c r="Y37059" s="108"/>
      <c r="AA37059" s="108"/>
      <c r="AC37059" s="108"/>
    </row>
    <row r="37060" spans="19:29" x14ac:dyDescent="0.25">
      <c r="S37060" s="110"/>
      <c r="U37060" s="110"/>
      <c r="W37060" s="110"/>
      <c r="Y37060" s="110"/>
      <c r="AA37060" s="110"/>
      <c r="AC37060" s="110"/>
    </row>
    <row r="37061" spans="19:29" x14ac:dyDescent="0.25">
      <c r="S37061" s="110"/>
      <c r="U37061" s="110"/>
      <c r="W37061" s="110"/>
      <c r="Y37061" s="110"/>
      <c r="AA37061" s="110"/>
      <c r="AC37061" s="110"/>
    </row>
    <row r="37062" spans="19:29" x14ac:dyDescent="0.25">
      <c r="S37062" s="110"/>
      <c r="U37062" s="110"/>
      <c r="W37062" s="110"/>
      <c r="Y37062" s="110"/>
      <c r="AA37062" s="110"/>
      <c r="AC37062" s="110"/>
    </row>
    <row r="37063" spans="19:29" x14ac:dyDescent="0.25">
      <c r="S37063" s="110"/>
      <c r="U37063" s="110"/>
      <c r="W37063" s="110"/>
      <c r="Y37063" s="110"/>
      <c r="AA37063" s="110"/>
      <c r="AC37063" s="110"/>
    </row>
    <row r="37064" spans="19:29" x14ac:dyDescent="0.25">
      <c r="S37064" s="111"/>
      <c r="U37064" s="111"/>
      <c r="W37064" s="111"/>
      <c r="Y37064" s="111"/>
      <c r="AA37064" s="111"/>
      <c r="AC37064" s="111"/>
    </row>
    <row r="37065" spans="19:29" x14ac:dyDescent="0.25">
      <c r="S37065" s="107"/>
      <c r="U37065" s="107"/>
      <c r="W37065" s="107"/>
      <c r="Y37065" s="107"/>
      <c r="AA37065" s="107"/>
      <c r="AC37065" s="107"/>
    </row>
    <row r="37066" spans="19:29" x14ac:dyDescent="0.25">
      <c r="S37066" s="108"/>
      <c r="U37066" s="108"/>
      <c r="W37066" s="108"/>
      <c r="Y37066" s="108"/>
      <c r="AA37066" s="108"/>
      <c r="AC37066" s="108"/>
    </row>
    <row r="37067" spans="19:29" x14ac:dyDescent="0.25">
      <c r="S37067" s="108"/>
      <c r="U37067" s="108"/>
      <c r="W37067" s="108"/>
      <c r="Y37067" s="108"/>
      <c r="AA37067" s="108"/>
      <c r="AC37067" s="108"/>
    </row>
    <row r="37068" spans="19:29" x14ac:dyDescent="0.25">
      <c r="S37068" s="109"/>
      <c r="U37068" s="109"/>
      <c r="W37068" s="109"/>
      <c r="Y37068" s="109"/>
      <c r="AA37068" s="109"/>
      <c r="AC37068" s="109"/>
    </row>
    <row r="37069" spans="19:29" x14ac:dyDescent="0.25">
      <c r="S37069" s="108"/>
      <c r="U37069" s="108"/>
      <c r="W37069" s="108"/>
      <c r="Y37069" s="108"/>
      <c r="AA37069" s="108"/>
      <c r="AC37069" s="108"/>
    </row>
    <row r="37070" spans="19:29" x14ac:dyDescent="0.25">
      <c r="S37070" s="108"/>
      <c r="U37070" s="108"/>
      <c r="W37070" s="108"/>
      <c r="Y37070" s="108"/>
      <c r="AA37070" s="108"/>
      <c r="AC37070" s="108"/>
    </row>
    <row r="37071" spans="19:29" x14ac:dyDescent="0.25">
      <c r="S37071" s="109"/>
      <c r="U37071" s="109"/>
      <c r="W37071" s="109"/>
      <c r="Y37071" s="109"/>
      <c r="AA37071" s="109"/>
      <c r="AC37071" s="109"/>
    </row>
    <row r="37072" spans="19:29" x14ac:dyDescent="0.25">
      <c r="S37072" s="108"/>
      <c r="U37072" s="108"/>
      <c r="W37072" s="108"/>
      <c r="Y37072" s="108"/>
      <c r="AA37072" s="108"/>
      <c r="AC37072" s="108"/>
    </row>
    <row r="37073" spans="19:29" x14ac:dyDescent="0.25">
      <c r="S37073" s="109"/>
      <c r="U37073" s="109"/>
      <c r="W37073" s="109"/>
      <c r="Y37073" s="109"/>
      <c r="AA37073" s="109"/>
      <c r="AC37073" s="109"/>
    </row>
    <row r="37074" spans="19:29" x14ac:dyDescent="0.25">
      <c r="S37074" s="108"/>
      <c r="U37074" s="108"/>
      <c r="W37074" s="108"/>
      <c r="Y37074" s="108"/>
      <c r="AA37074" s="108"/>
      <c r="AC37074" s="108"/>
    </row>
    <row r="37075" spans="19:29" x14ac:dyDescent="0.25">
      <c r="S37075" s="108"/>
      <c r="U37075" s="108"/>
      <c r="W37075" s="108"/>
      <c r="Y37075" s="108"/>
      <c r="AA37075" s="108"/>
      <c r="AC37075" s="108"/>
    </row>
    <row r="37076" spans="19:29" x14ac:dyDescent="0.25">
      <c r="S37076" s="108"/>
      <c r="U37076" s="108"/>
      <c r="W37076" s="108"/>
      <c r="Y37076" s="108"/>
      <c r="AA37076" s="108"/>
      <c r="AC37076" s="108"/>
    </row>
    <row r="37077" spans="19:29" x14ac:dyDescent="0.25">
      <c r="S37077" s="110"/>
      <c r="U37077" s="110"/>
      <c r="W37077" s="110"/>
      <c r="Y37077" s="110"/>
      <c r="AA37077" s="110"/>
      <c r="AC37077" s="110"/>
    </row>
    <row r="37078" spans="19:29" x14ac:dyDescent="0.25">
      <c r="S37078" s="110"/>
      <c r="U37078" s="110"/>
      <c r="W37078" s="110"/>
      <c r="Y37078" s="110"/>
      <c r="AA37078" s="110"/>
      <c r="AC37078" s="110"/>
    </row>
    <row r="37079" spans="19:29" x14ac:dyDescent="0.25">
      <c r="S37079" s="110"/>
      <c r="U37079" s="110"/>
      <c r="W37079" s="110"/>
      <c r="Y37079" s="110"/>
      <c r="AA37079" s="110"/>
      <c r="AC37079" s="110"/>
    </row>
    <row r="37080" spans="19:29" x14ac:dyDescent="0.25">
      <c r="S37080" s="110"/>
      <c r="U37080" s="110"/>
      <c r="W37080" s="110"/>
      <c r="Y37080" s="110"/>
      <c r="AA37080" s="110"/>
      <c r="AC37080" s="110"/>
    </row>
    <row r="37081" spans="19:29" x14ac:dyDescent="0.25">
      <c r="S37081" s="111"/>
      <c r="U37081" s="111"/>
      <c r="W37081" s="111"/>
      <c r="Y37081" s="111"/>
      <c r="AA37081" s="111"/>
      <c r="AC37081" s="111"/>
    </row>
    <row r="37082" spans="19:29" x14ac:dyDescent="0.25">
      <c r="S37082" s="107"/>
      <c r="U37082" s="107"/>
      <c r="W37082" s="107"/>
      <c r="Y37082" s="107"/>
      <c r="AA37082" s="107"/>
      <c r="AC37082" s="107"/>
    </row>
    <row r="37083" spans="19:29" x14ac:dyDescent="0.25">
      <c r="S37083" s="108"/>
      <c r="U37083" s="108"/>
      <c r="W37083" s="108"/>
      <c r="Y37083" s="108"/>
      <c r="AA37083" s="108"/>
      <c r="AC37083" s="108"/>
    </row>
    <row r="37084" spans="19:29" x14ac:dyDescent="0.25">
      <c r="S37084" s="108"/>
      <c r="U37084" s="108"/>
      <c r="W37084" s="108"/>
      <c r="Y37084" s="108"/>
      <c r="AA37084" s="108"/>
      <c r="AC37084" s="108"/>
    </row>
    <row r="37085" spans="19:29" x14ac:dyDescent="0.25">
      <c r="S37085" s="109"/>
      <c r="U37085" s="109"/>
      <c r="W37085" s="109"/>
      <c r="Y37085" s="109"/>
      <c r="AA37085" s="109"/>
      <c r="AC37085" s="109"/>
    </row>
    <row r="37086" spans="19:29" x14ac:dyDescent="0.25">
      <c r="S37086" s="108"/>
      <c r="U37086" s="108"/>
      <c r="W37086" s="108"/>
      <c r="Y37086" s="108"/>
      <c r="AA37086" s="108"/>
      <c r="AC37086" s="108"/>
    </row>
    <row r="37087" spans="19:29" x14ac:dyDescent="0.25">
      <c r="S37087" s="108"/>
      <c r="U37087" s="108"/>
      <c r="W37087" s="108"/>
      <c r="Y37087" s="108"/>
      <c r="AA37087" s="108"/>
      <c r="AC37087" s="108"/>
    </row>
    <row r="37088" spans="19:29" x14ac:dyDescent="0.25">
      <c r="S37088" s="109"/>
      <c r="U37088" s="109"/>
      <c r="W37088" s="109"/>
      <c r="Y37088" s="109"/>
      <c r="AA37088" s="109"/>
      <c r="AC37088" s="109"/>
    </row>
    <row r="37089" spans="19:29" x14ac:dyDescent="0.25">
      <c r="S37089" s="108"/>
      <c r="U37089" s="108"/>
      <c r="W37089" s="108"/>
      <c r="Y37089" s="108"/>
      <c r="AA37089" s="108"/>
      <c r="AC37089" s="108"/>
    </row>
    <row r="37090" spans="19:29" x14ac:dyDescent="0.25">
      <c r="S37090" s="109"/>
      <c r="U37090" s="109"/>
      <c r="W37090" s="109"/>
      <c r="Y37090" s="109"/>
      <c r="AA37090" s="109"/>
      <c r="AC37090" s="109"/>
    </row>
    <row r="37091" spans="19:29" x14ac:dyDescent="0.25">
      <c r="S37091" s="108"/>
      <c r="U37091" s="108"/>
      <c r="W37091" s="108"/>
      <c r="Y37091" s="108"/>
      <c r="AA37091" s="108"/>
      <c r="AC37091" s="108"/>
    </row>
    <row r="37092" spans="19:29" x14ac:dyDescent="0.25">
      <c r="S37092" s="108"/>
      <c r="U37092" s="108"/>
      <c r="W37092" s="108"/>
      <c r="Y37092" s="108"/>
      <c r="AA37092" s="108"/>
      <c r="AC37092" s="108"/>
    </row>
    <row r="37093" spans="19:29" x14ac:dyDescent="0.25">
      <c r="S37093" s="108"/>
      <c r="U37093" s="108"/>
      <c r="W37093" s="108"/>
      <c r="Y37093" s="108"/>
      <c r="AA37093" s="108"/>
      <c r="AC37093" s="108"/>
    </row>
    <row r="37094" spans="19:29" x14ac:dyDescent="0.25">
      <c r="S37094" s="110"/>
      <c r="U37094" s="110"/>
      <c r="W37094" s="110"/>
      <c r="Y37094" s="110"/>
      <c r="AA37094" s="110"/>
      <c r="AC37094" s="110"/>
    </row>
    <row r="37095" spans="19:29" x14ac:dyDescent="0.25">
      <c r="S37095" s="110"/>
      <c r="U37095" s="110"/>
      <c r="W37095" s="110"/>
      <c r="Y37095" s="110"/>
      <c r="AA37095" s="110"/>
      <c r="AC37095" s="110"/>
    </row>
    <row r="37096" spans="19:29" x14ac:dyDescent="0.25">
      <c r="S37096" s="110"/>
      <c r="U37096" s="110"/>
      <c r="W37096" s="110"/>
      <c r="Y37096" s="110"/>
      <c r="AA37096" s="110"/>
      <c r="AC37096" s="110"/>
    </row>
    <row r="37097" spans="19:29" x14ac:dyDescent="0.25">
      <c r="S37097" s="110"/>
      <c r="U37097" s="110"/>
      <c r="W37097" s="110"/>
      <c r="Y37097" s="110"/>
      <c r="AA37097" s="110"/>
      <c r="AC37097" s="110"/>
    </row>
    <row r="37098" spans="19:29" x14ac:dyDescent="0.25">
      <c r="S37098" s="111"/>
      <c r="U37098" s="111"/>
      <c r="W37098" s="111"/>
      <c r="Y37098" s="111"/>
      <c r="AA37098" s="111"/>
      <c r="AC37098" s="111"/>
    </row>
    <row r="37099" spans="19:29" x14ac:dyDescent="0.25">
      <c r="S37099" s="107"/>
      <c r="U37099" s="107"/>
      <c r="W37099" s="107"/>
      <c r="Y37099" s="107"/>
      <c r="AA37099" s="107"/>
      <c r="AC37099" s="107"/>
    </row>
    <row r="37100" spans="19:29" x14ac:dyDescent="0.25">
      <c r="S37100" s="108"/>
      <c r="U37100" s="108"/>
      <c r="W37100" s="108"/>
      <c r="Y37100" s="108"/>
      <c r="AA37100" s="108"/>
      <c r="AC37100" s="108"/>
    </row>
    <row r="37101" spans="19:29" x14ac:dyDescent="0.25">
      <c r="S37101" s="108"/>
      <c r="U37101" s="108"/>
      <c r="W37101" s="108"/>
      <c r="Y37101" s="108"/>
      <c r="AA37101" s="108"/>
      <c r="AC37101" s="108"/>
    </row>
    <row r="37102" spans="19:29" x14ac:dyDescent="0.25">
      <c r="S37102" s="109"/>
      <c r="U37102" s="109"/>
      <c r="W37102" s="109"/>
      <c r="Y37102" s="109"/>
      <c r="AA37102" s="109"/>
      <c r="AC37102" s="109"/>
    </row>
    <row r="37103" spans="19:29" x14ac:dyDescent="0.25">
      <c r="S37103" s="108"/>
      <c r="U37103" s="108"/>
      <c r="W37103" s="108"/>
      <c r="Y37103" s="108"/>
      <c r="AA37103" s="108"/>
      <c r="AC37103" s="108"/>
    </row>
    <row r="37104" spans="19:29" x14ac:dyDescent="0.25">
      <c r="S37104" s="108"/>
      <c r="U37104" s="108"/>
      <c r="W37104" s="108"/>
      <c r="Y37104" s="108"/>
      <c r="AA37104" s="108"/>
      <c r="AC37104" s="108"/>
    </row>
    <row r="37105" spans="19:29" x14ac:dyDescent="0.25">
      <c r="S37105" s="109"/>
      <c r="U37105" s="109"/>
      <c r="W37105" s="109"/>
      <c r="Y37105" s="109"/>
      <c r="AA37105" s="109"/>
      <c r="AC37105" s="109"/>
    </row>
    <row r="37106" spans="19:29" x14ac:dyDescent="0.25">
      <c r="S37106" s="108"/>
      <c r="U37106" s="108"/>
      <c r="W37106" s="108"/>
      <c r="Y37106" s="108"/>
      <c r="AA37106" s="108"/>
      <c r="AC37106" s="108"/>
    </row>
    <row r="37107" spans="19:29" x14ac:dyDescent="0.25">
      <c r="S37107" s="109"/>
      <c r="U37107" s="109"/>
      <c r="W37107" s="109"/>
      <c r="Y37107" s="109"/>
      <c r="AA37107" s="109"/>
      <c r="AC37107" s="109"/>
    </row>
    <row r="37108" spans="19:29" x14ac:dyDescent="0.25">
      <c r="S37108" s="108"/>
      <c r="U37108" s="108"/>
      <c r="W37108" s="108"/>
      <c r="Y37108" s="108"/>
      <c r="AA37108" s="108"/>
      <c r="AC37108" s="108"/>
    </row>
    <row r="37109" spans="19:29" x14ac:dyDescent="0.25">
      <c r="S37109" s="108"/>
      <c r="U37109" s="108"/>
      <c r="W37109" s="108"/>
      <c r="Y37109" s="108"/>
      <c r="AA37109" s="108"/>
      <c r="AC37109" s="108"/>
    </row>
    <row r="37110" spans="19:29" x14ac:dyDescent="0.25">
      <c r="S37110" s="108"/>
      <c r="U37110" s="108"/>
      <c r="W37110" s="108"/>
      <c r="Y37110" s="108"/>
      <c r="AA37110" s="108"/>
      <c r="AC37110" s="108"/>
    </row>
    <row r="37111" spans="19:29" x14ac:dyDescent="0.25">
      <c r="S37111" s="110"/>
      <c r="U37111" s="110"/>
      <c r="W37111" s="110"/>
      <c r="Y37111" s="110"/>
      <c r="AA37111" s="110"/>
      <c r="AC37111" s="110"/>
    </row>
    <row r="37112" spans="19:29" x14ac:dyDescent="0.25">
      <c r="S37112" s="110"/>
      <c r="U37112" s="110"/>
      <c r="W37112" s="110"/>
      <c r="Y37112" s="110"/>
      <c r="AA37112" s="110"/>
      <c r="AC37112" s="110"/>
    </row>
    <row r="37113" spans="19:29" x14ac:dyDescent="0.25">
      <c r="S37113" s="110"/>
      <c r="U37113" s="110"/>
      <c r="W37113" s="110"/>
      <c r="Y37113" s="110"/>
      <c r="AA37113" s="110"/>
      <c r="AC37113" s="110"/>
    </row>
    <row r="37114" spans="19:29" x14ac:dyDescent="0.25">
      <c r="S37114" s="110"/>
      <c r="U37114" s="110"/>
      <c r="W37114" s="110"/>
      <c r="Y37114" s="110"/>
      <c r="AA37114" s="110"/>
      <c r="AC37114" s="110"/>
    </row>
    <row r="37115" spans="19:29" x14ac:dyDescent="0.25">
      <c r="S37115" s="111"/>
      <c r="U37115" s="111"/>
      <c r="W37115" s="111"/>
      <c r="Y37115" s="111"/>
      <c r="AA37115" s="111"/>
      <c r="AC37115" s="111"/>
    </row>
    <row r="37116" spans="19:29" x14ac:dyDescent="0.25">
      <c r="S37116" s="107"/>
      <c r="U37116" s="107"/>
      <c r="W37116" s="107"/>
      <c r="Y37116" s="107"/>
      <c r="AA37116" s="107"/>
      <c r="AC37116" s="107"/>
    </row>
    <row r="37117" spans="19:29" x14ac:dyDescent="0.25">
      <c r="S37117" s="108"/>
      <c r="U37117" s="108"/>
      <c r="W37117" s="108"/>
      <c r="Y37117" s="108"/>
      <c r="AA37117" s="108"/>
      <c r="AC37117" s="108"/>
    </row>
    <row r="37118" spans="19:29" x14ac:dyDescent="0.25">
      <c r="S37118" s="108"/>
      <c r="U37118" s="108"/>
      <c r="W37118" s="108"/>
      <c r="Y37118" s="108"/>
      <c r="AA37118" s="108"/>
      <c r="AC37118" s="108"/>
    </row>
    <row r="37119" spans="19:29" x14ac:dyDescent="0.25">
      <c r="S37119" s="109"/>
      <c r="U37119" s="109"/>
      <c r="W37119" s="109"/>
      <c r="Y37119" s="109"/>
      <c r="AA37119" s="109"/>
      <c r="AC37119" s="109"/>
    </row>
    <row r="37120" spans="19:29" x14ac:dyDescent="0.25">
      <c r="S37120" s="108"/>
      <c r="U37120" s="108"/>
      <c r="W37120" s="108"/>
      <c r="Y37120" s="108"/>
      <c r="AA37120" s="108"/>
      <c r="AC37120" s="108"/>
    </row>
    <row r="37121" spans="19:29" x14ac:dyDescent="0.25">
      <c r="S37121" s="108"/>
      <c r="U37121" s="108"/>
      <c r="W37121" s="108"/>
      <c r="Y37121" s="108"/>
      <c r="AA37121" s="108"/>
      <c r="AC37121" s="108"/>
    </row>
    <row r="37122" spans="19:29" x14ac:dyDescent="0.25">
      <c r="S37122" s="109"/>
      <c r="U37122" s="109"/>
      <c r="W37122" s="109"/>
      <c r="Y37122" s="109"/>
      <c r="AA37122" s="109"/>
      <c r="AC37122" s="109"/>
    </row>
    <row r="37123" spans="19:29" x14ac:dyDescent="0.25">
      <c r="S37123" s="108"/>
      <c r="U37123" s="108"/>
      <c r="W37123" s="108"/>
      <c r="Y37123" s="108"/>
      <c r="AA37123" s="108"/>
      <c r="AC37123" s="108"/>
    </row>
    <row r="37124" spans="19:29" x14ac:dyDescent="0.25">
      <c r="S37124" s="109"/>
      <c r="U37124" s="109"/>
      <c r="W37124" s="109"/>
      <c r="Y37124" s="109"/>
      <c r="AA37124" s="109"/>
      <c r="AC37124" s="109"/>
    </row>
    <row r="37125" spans="19:29" x14ac:dyDescent="0.25">
      <c r="S37125" s="108"/>
      <c r="U37125" s="108"/>
      <c r="W37125" s="108"/>
      <c r="Y37125" s="108"/>
      <c r="AA37125" s="108"/>
      <c r="AC37125" s="108"/>
    </row>
    <row r="37126" spans="19:29" x14ac:dyDescent="0.25">
      <c r="S37126" s="108"/>
      <c r="U37126" s="108"/>
      <c r="W37126" s="108"/>
      <c r="Y37126" s="108"/>
      <c r="AA37126" s="108"/>
      <c r="AC37126" s="108"/>
    </row>
    <row r="37127" spans="19:29" x14ac:dyDescent="0.25">
      <c r="S37127" s="108"/>
      <c r="U37127" s="108"/>
      <c r="W37127" s="108"/>
      <c r="Y37127" s="108"/>
      <c r="AA37127" s="108"/>
      <c r="AC37127" s="108"/>
    </row>
    <row r="37128" spans="19:29" x14ac:dyDescent="0.25">
      <c r="S37128" s="110"/>
      <c r="U37128" s="110"/>
      <c r="W37128" s="110"/>
      <c r="Y37128" s="110"/>
      <c r="AA37128" s="110"/>
      <c r="AC37128" s="110"/>
    </row>
    <row r="37129" spans="19:29" x14ac:dyDescent="0.25">
      <c r="S37129" s="110"/>
      <c r="U37129" s="110"/>
      <c r="W37129" s="110"/>
      <c r="Y37129" s="110"/>
      <c r="AA37129" s="110"/>
      <c r="AC37129" s="110"/>
    </row>
    <row r="37130" spans="19:29" x14ac:dyDescent="0.25">
      <c r="S37130" s="110"/>
      <c r="U37130" s="110"/>
      <c r="W37130" s="110"/>
      <c r="Y37130" s="110"/>
      <c r="AA37130" s="110"/>
      <c r="AC37130" s="110"/>
    </row>
    <row r="37131" spans="19:29" x14ac:dyDescent="0.25">
      <c r="S37131" s="110"/>
      <c r="U37131" s="110"/>
      <c r="W37131" s="110"/>
      <c r="Y37131" s="110"/>
      <c r="AA37131" s="110"/>
      <c r="AC37131" s="110"/>
    </row>
    <row r="37132" spans="19:29" x14ac:dyDescent="0.25">
      <c r="S37132" s="111"/>
      <c r="U37132" s="111"/>
      <c r="W37132" s="111"/>
      <c r="Y37132" s="111"/>
      <c r="AA37132" s="111"/>
      <c r="AC37132" s="111"/>
    </row>
    <row r="37133" spans="19:29" x14ac:dyDescent="0.25">
      <c r="S37133" s="107"/>
      <c r="U37133" s="107"/>
      <c r="W37133" s="107"/>
      <c r="Y37133" s="107"/>
      <c r="AA37133" s="107"/>
      <c r="AC37133" s="107"/>
    </row>
    <row r="37134" spans="19:29" x14ac:dyDescent="0.25">
      <c r="S37134" s="108"/>
      <c r="U37134" s="108"/>
      <c r="W37134" s="108"/>
      <c r="Y37134" s="108"/>
      <c r="AA37134" s="108"/>
      <c r="AC37134" s="108"/>
    </row>
    <row r="37135" spans="19:29" x14ac:dyDescent="0.25">
      <c r="S37135" s="108"/>
      <c r="U37135" s="108"/>
      <c r="W37135" s="108"/>
      <c r="Y37135" s="108"/>
      <c r="AA37135" s="108"/>
      <c r="AC37135" s="108"/>
    </row>
    <row r="37136" spans="19:29" x14ac:dyDescent="0.25">
      <c r="S37136" s="109"/>
      <c r="U37136" s="109"/>
      <c r="W37136" s="109"/>
      <c r="Y37136" s="109"/>
      <c r="AA37136" s="109"/>
      <c r="AC37136" s="109"/>
    </row>
    <row r="37137" spans="19:29" x14ac:dyDescent="0.25">
      <c r="S37137" s="108"/>
      <c r="U37137" s="108"/>
      <c r="W37137" s="108"/>
      <c r="Y37137" s="108"/>
      <c r="AA37137" s="108"/>
      <c r="AC37137" s="108"/>
    </row>
    <row r="37138" spans="19:29" x14ac:dyDescent="0.25">
      <c r="S37138" s="108"/>
      <c r="U37138" s="108"/>
      <c r="W37138" s="108"/>
      <c r="Y37138" s="108"/>
      <c r="AA37138" s="108"/>
      <c r="AC37138" s="108"/>
    </row>
    <row r="37139" spans="19:29" x14ac:dyDescent="0.25">
      <c r="S37139" s="109"/>
      <c r="U37139" s="109"/>
      <c r="W37139" s="109"/>
      <c r="Y37139" s="109"/>
      <c r="AA37139" s="109"/>
      <c r="AC37139" s="109"/>
    </row>
    <row r="37140" spans="19:29" x14ac:dyDescent="0.25">
      <c r="S37140" s="108"/>
      <c r="U37140" s="108"/>
      <c r="W37140" s="108"/>
      <c r="Y37140" s="108"/>
      <c r="AA37140" s="108"/>
      <c r="AC37140" s="108"/>
    </row>
    <row r="37141" spans="19:29" x14ac:dyDescent="0.25">
      <c r="S37141" s="109"/>
      <c r="U37141" s="109"/>
      <c r="W37141" s="109"/>
      <c r="Y37141" s="109"/>
      <c r="AA37141" s="109"/>
      <c r="AC37141" s="109"/>
    </row>
    <row r="37142" spans="19:29" x14ac:dyDescent="0.25">
      <c r="S37142" s="108"/>
      <c r="U37142" s="108"/>
      <c r="W37142" s="108"/>
      <c r="Y37142" s="108"/>
      <c r="AA37142" s="108"/>
      <c r="AC37142" s="108"/>
    </row>
    <row r="37143" spans="19:29" x14ac:dyDescent="0.25">
      <c r="S37143" s="108"/>
      <c r="U37143" s="108"/>
      <c r="W37143" s="108"/>
      <c r="Y37143" s="108"/>
      <c r="AA37143" s="108"/>
      <c r="AC37143" s="108"/>
    </row>
    <row r="37144" spans="19:29" x14ac:dyDescent="0.25">
      <c r="S37144" s="108"/>
      <c r="U37144" s="108"/>
      <c r="W37144" s="108"/>
      <c r="Y37144" s="108"/>
      <c r="AA37144" s="108"/>
      <c r="AC37144" s="108"/>
    </row>
    <row r="37145" spans="19:29" x14ac:dyDescent="0.25">
      <c r="S37145" s="110"/>
      <c r="U37145" s="110"/>
      <c r="W37145" s="110"/>
      <c r="Y37145" s="110"/>
      <c r="AA37145" s="110"/>
      <c r="AC37145" s="110"/>
    </row>
    <row r="37146" spans="19:29" x14ac:dyDescent="0.25">
      <c r="S37146" s="110"/>
      <c r="U37146" s="110"/>
      <c r="W37146" s="110"/>
      <c r="Y37146" s="110"/>
      <c r="AA37146" s="110"/>
      <c r="AC37146" s="110"/>
    </row>
    <row r="37147" spans="19:29" x14ac:dyDescent="0.25">
      <c r="S37147" s="110"/>
      <c r="U37147" s="110"/>
      <c r="W37147" s="110"/>
      <c r="Y37147" s="110"/>
      <c r="AA37147" s="110"/>
      <c r="AC37147" s="110"/>
    </row>
    <row r="37148" spans="19:29" x14ac:dyDescent="0.25">
      <c r="S37148" s="110"/>
      <c r="U37148" s="110"/>
      <c r="W37148" s="110"/>
      <c r="Y37148" s="110"/>
      <c r="AA37148" s="110"/>
      <c r="AC37148" s="110"/>
    </row>
    <row r="37149" spans="19:29" x14ac:dyDescent="0.25">
      <c r="S37149" s="111"/>
      <c r="U37149" s="111"/>
      <c r="W37149" s="111"/>
      <c r="Y37149" s="111"/>
      <c r="AA37149" s="111"/>
      <c r="AC37149" s="111"/>
    </row>
    <row r="37150" spans="19:29" x14ac:dyDescent="0.25">
      <c r="S37150" s="107"/>
      <c r="U37150" s="107"/>
      <c r="W37150" s="107"/>
      <c r="Y37150" s="107"/>
      <c r="AA37150" s="107"/>
      <c r="AC37150" s="107"/>
    </row>
    <row r="37151" spans="19:29" x14ac:dyDescent="0.25">
      <c r="S37151" s="108"/>
      <c r="U37151" s="108"/>
      <c r="W37151" s="108"/>
      <c r="Y37151" s="108"/>
      <c r="AA37151" s="108"/>
      <c r="AC37151" s="108"/>
    </row>
    <row r="37152" spans="19:29" x14ac:dyDescent="0.25">
      <c r="S37152" s="108"/>
      <c r="U37152" s="108"/>
      <c r="W37152" s="108"/>
      <c r="Y37152" s="108"/>
      <c r="AA37152" s="108"/>
      <c r="AC37152" s="108"/>
    </row>
    <row r="37153" spans="19:29" x14ac:dyDescent="0.25">
      <c r="S37153" s="109"/>
      <c r="U37153" s="109"/>
      <c r="W37153" s="109"/>
      <c r="Y37153" s="109"/>
      <c r="AA37153" s="109"/>
      <c r="AC37153" s="109"/>
    </row>
    <row r="37154" spans="19:29" x14ac:dyDescent="0.25">
      <c r="S37154" s="108"/>
      <c r="U37154" s="108"/>
      <c r="W37154" s="108"/>
      <c r="Y37154" s="108"/>
      <c r="AA37154" s="108"/>
      <c r="AC37154" s="108"/>
    </row>
    <row r="37155" spans="19:29" x14ac:dyDescent="0.25">
      <c r="S37155" s="108"/>
      <c r="U37155" s="108"/>
      <c r="W37155" s="108"/>
      <c r="Y37155" s="108"/>
      <c r="AA37155" s="108"/>
      <c r="AC37155" s="108"/>
    </row>
    <row r="37156" spans="19:29" x14ac:dyDescent="0.25">
      <c r="S37156" s="109"/>
      <c r="U37156" s="109"/>
      <c r="W37156" s="109"/>
      <c r="Y37156" s="109"/>
      <c r="AA37156" s="109"/>
      <c r="AC37156" s="109"/>
    </row>
    <row r="37157" spans="19:29" x14ac:dyDescent="0.25">
      <c r="S37157" s="108"/>
      <c r="U37157" s="108"/>
      <c r="W37157" s="108"/>
      <c r="Y37157" s="108"/>
      <c r="AA37157" s="108"/>
      <c r="AC37157" s="108"/>
    </row>
    <row r="37158" spans="19:29" x14ac:dyDescent="0.25">
      <c r="S37158" s="109"/>
      <c r="U37158" s="109"/>
      <c r="W37158" s="109"/>
      <c r="Y37158" s="109"/>
      <c r="AA37158" s="109"/>
      <c r="AC37158" s="109"/>
    </row>
    <row r="37159" spans="19:29" x14ac:dyDescent="0.25">
      <c r="S37159" s="108"/>
      <c r="U37159" s="108"/>
      <c r="W37159" s="108"/>
      <c r="Y37159" s="108"/>
      <c r="AA37159" s="108"/>
      <c r="AC37159" s="108"/>
    </row>
    <row r="37160" spans="19:29" x14ac:dyDescent="0.25">
      <c r="S37160" s="108"/>
      <c r="U37160" s="108"/>
      <c r="W37160" s="108"/>
      <c r="Y37160" s="108"/>
      <c r="AA37160" s="108"/>
      <c r="AC37160" s="108"/>
    </row>
    <row r="37161" spans="19:29" x14ac:dyDescent="0.25">
      <c r="S37161" s="108"/>
      <c r="U37161" s="108"/>
      <c r="W37161" s="108"/>
      <c r="Y37161" s="108"/>
      <c r="AA37161" s="108"/>
      <c r="AC37161" s="108"/>
    </row>
    <row r="37162" spans="19:29" x14ac:dyDescent="0.25">
      <c r="S37162" s="110"/>
      <c r="U37162" s="110"/>
      <c r="W37162" s="110"/>
      <c r="Y37162" s="110"/>
      <c r="AA37162" s="110"/>
      <c r="AC37162" s="110"/>
    </row>
    <row r="37163" spans="19:29" x14ac:dyDescent="0.25">
      <c r="S37163" s="110"/>
      <c r="U37163" s="110"/>
      <c r="W37163" s="110"/>
      <c r="Y37163" s="110"/>
      <c r="AA37163" s="110"/>
      <c r="AC37163" s="110"/>
    </row>
    <row r="37164" spans="19:29" x14ac:dyDescent="0.25">
      <c r="S37164" s="110"/>
      <c r="U37164" s="110"/>
      <c r="W37164" s="110"/>
      <c r="Y37164" s="110"/>
      <c r="AA37164" s="110"/>
      <c r="AC37164" s="110"/>
    </row>
    <row r="37165" spans="19:29" x14ac:dyDescent="0.25">
      <c r="S37165" s="110"/>
      <c r="U37165" s="110"/>
      <c r="W37165" s="110"/>
      <c r="Y37165" s="110"/>
      <c r="AA37165" s="110"/>
      <c r="AC37165" s="110"/>
    </row>
    <row r="37166" spans="19:29" x14ac:dyDescent="0.25">
      <c r="S37166" s="111"/>
      <c r="U37166" s="111"/>
      <c r="W37166" s="111"/>
      <c r="Y37166" s="111"/>
      <c r="AA37166" s="111"/>
      <c r="AC37166" s="111"/>
    </row>
    <row r="37167" spans="19:29" x14ac:dyDescent="0.25">
      <c r="S37167" s="107"/>
      <c r="U37167" s="107"/>
      <c r="W37167" s="107"/>
      <c r="Y37167" s="107"/>
      <c r="AA37167" s="107"/>
      <c r="AC37167" s="107"/>
    </row>
    <row r="37168" spans="19:29" x14ac:dyDescent="0.25">
      <c r="S37168" s="108"/>
      <c r="U37168" s="108"/>
      <c r="W37168" s="108"/>
      <c r="Y37168" s="108"/>
      <c r="AA37168" s="108"/>
      <c r="AC37168" s="108"/>
    </row>
    <row r="37169" spans="19:29" x14ac:dyDescent="0.25">
      <c r="S37169" s="108"/>
      <c r="U37169" s="108"/>
      <c r="W37169" s="108"/>
      <c r="Y37169" s="108"/>
      <c r="AA37169" s="108"/>
      <c r="AC37169" s="108"/>
    </row>
    <row r="37170" spans="19:29" x14ac:dyDescent="0.25">
      <c r="S37170" s="109"/>
      <c r="U37170" s="109"/>
      <c r="W37170" s="109"/>
      <c r="Y37170" s="109"/>
      <c r="AA37170" s="109"/>
      <c r="AC37170" s="109"/>
    </row>
    <row r="37171" spans="19:29" x14ac:dyDescent="0.25">
      <c r="S37171" s="108"/>
      <c r="U37171" s="108"/>
      <c r="W37171" s="108"/>
      <c r="Y37171" s="108"/>
      <c r="AA37171" s="108"/>
      <c r="AC37171" s="108"/>
    </row>
    <row r="37172" spans="19:29" x14ac:dyDescent="0.25">
      <c r="S37172" s="108"/>
      <c r="U37172" s="108"/>
      <c r="W37172" s="108"/>
      <c r="Y37172" s="108"/>
      <c r="AA37172" s="108"/>
      <c r="AC37172" s="108"/>
    </row>
    <row r="37173" spans="19:29" x14ac:dyDescent="0.25">
      <c r="S37173" s="109"/>
      <c r="U37173" s="109"/>
      <c r="W37173" s="109"/>
      <c r="Y37173" s="109"/>
      <c r="AA37173" s="109"/>
      <c r="AC37173" s="109"/>
    </row>
    <row r="37174" spans="19:29" x14ac:dyDescent="0.25">
      <c r="S37174" s="108"/>
      <c r="U37174" s="108"/>
      <c r="W37174" s="108"/>
      <c r="Y37174" s="108"/>
      <c r="AA37174" s="108"/>
      <c r="AC37174" s="108"/>
    </row>
    <row r="37175" spans="19:29" x14ac:dyDescent="0.25">
      <c r="S37175" s="109"/>
      <c r="U37175" s="109"/>
      <c r="W37175" s="109"/>
      <c r="Y37175" s="109"/>
      <c r="AA37175" s="109"/>
      <c r="AC37175" s="109"/>
    </row>
    <row r="37176" spans="19:29" x14ac:dyDescent="0.25">
      <c r="S37176" s="108"/>
      <c r="U37176" s="108"/>
      <c r="W37176" s="108"/>
      <c r="Y37176" s="108"/>
      <c r="AA37176" s="108"/>
      <c r="AC37176" s="108"/>
    </row>
    <row r="37177" spans="19:29" x14ac:dyDescent="0.25">
      <c r="S37177" s="108"/>
      <c r="U37177" s="108"/>
      <c r="W37177" s="108"/>
      <c r="Y37177" s="108"/>
      <c r="AA37177" s="108"/>
      <c r="AC37177" s="108"/>
    </row>
    <row r="37178" spans="19:29" x14ac:dyDescent="0.25">
      <c r="S37178" s="108"/>
      <c r="U37178" s="108"/>
      <c r="W37178" s="108"/>
      <c r="Y37178" s="108"/>
      <c r="AA37178" s="108"/>
      <c r="AC37178" s="108"/>
    </row>
    <row r="37179" spans="19:29" x14ac:dyDescent="0.25">
      <c r="S37179" s="110"/>
      <c r="U37179" s="110"/>
      <c r="W37179" s="110"/>
      <c r="Y37179" s="110"/>
      <c r="AA37179" s="110"/>
      <c r="AC37179" s="110"/>
    </row>
    <row r="37180" spans="19:29" x14ac:dyDescent="0.25">
      <c r="S37180" s="110"/>
      <c r="U37180" s="110"/>
      <c r="W37180" s="110"/>
      <c r="Y37180" s="110"/>
      <c r="AA37180" s="110"/>
      <c r="AC37180" s="110"/>
    </row>
    <row r="37181" spans="19:29" x14ac:dyDescent="0.25">
      <c r="S37181" s="110"/>
      <c r="U37181" s="110"/>
      <c r="W37181" s="110"/>
      <c r="Y37181" s="110"/>
      <c r="AA37181" s="110"/>
      <c r="AC37181" s="110"/>
    </row>
    <row r="37182" spans="19:29" x14ac:dyDescent="0.25">
      <c r="S37182" s="110"/>
      <c r="U37182" s="110"/>
      <c r="W37182" s="110"/>
      <c r="Y37182" s="110"/>
      <c r="AA37182" s="110"/>
      <c r="AC37182" s="110"/>
    </row>
    <row r="37183" spans="19:29" x14ac:dyDescent="0.25">
      <c r="S37183" s="111"/>
      <c r="U37183" s="111"/>
      <c r="W37183" s="111"/>
      <c r="Y37183" s="111"/>
      <c r="AA37183" s="111"/>
      <c r="AC37183" s="111"/>
    </row>
    <row r="37184" spans="19:29" x14ac:dyDescent="0.25">
      <c r="S37184" s="107"/>
      <c r="U37184" s="107"/>
      <c r="W37184" s="107"/>
      <c r="Y37184" s="107"/>
      <c r="AA37184" s="107"/>
      <c r="AC37184" s="107"/>
    </row>
    <row r="37185" spans="19:29" x14ac:dyDescent="0.25">
      <c r="S37185" s="108"/>
      <c r="U37185" s="108"/>
      <c r="W37185" s="108"/>
      <c r="Y37185" s="108"/>
      <c r="AA37185" s="108"/>
      <c r="AC37185" s="108"/>
    </row>
    <row r="37186" spans="19:29" x14ac:dyDescent="0.25">
      <c r="S37186" s="108"/>
      <c r="U37186" s="108"/>
      <c r="W37186" s="108"/>
      <c r="Y37186" s="108"/>
      <c r="AA37186" s="108"/>
      <c r="AC37186" s="108"/>
    </row>
    <row r="37187" spans="19:29" x14ac:dyDescent="0.25">
      <c r="S37187" s="109"/>
      <c r="U37187" s="109"/>
      <c r="W37187" s="109"/>
      <c r="Y37187" s="109"/>
      <c r="AA37187" s="109"/>
      <c r="AC37187" s="109"/>
    </row>
    <row r="37188" spans="19:29" x14ac:dyDescent="0.25">
      <c r="S37188" s="108"/>
      <c r="U37188" s="108"/>
      <c r="W37188" s="108"/>
      <c r="Y37188" s="108"/>
      <c r="AA37188" s="108"/>
      <c r="AC37188" s="108"/>
    </row>
    <row r="37189" spans="19:29" x14ac:dyDescent="0.25">
      <c r="S37189" s="108"/>
      <c r="U37189" s="108"/>
      <c r="W37189" s="108"/>
      <c r="Y37189" s="108"/>
      <c r="AA37189" s="108"/>
      <c r="AC37189" s="108"/>
    </row>
    <row r="37190" spans="19:29" x14ac:dyDescent="0.25">
      <c r="S37190" s="109"/>
      <c r="U37190" s="109"/>
      <c r="W37190" s="109"/>
      <c r="Y37190" s="109"/>
      <c r="AA37190" s="109"/>
      <c r="AC37190" s="109"/>
    </row>
    <row r="37191" spans="19:29" x14ac:dyDescent="0.25">
      <c r="S37191" s="108"/>
      <c r="U37191" s="108"/>
      <c r="W37191" s="108"/>
      <c r="Y37191" s="108"/>
      <c r="AA37191" s="108"/>
      <c r="AC37191" s="108"/>
    </row>
    <row r="37192" spans="19:29" x14ac:dyDescent="0.25">
      <c r="S37192" s="109"/>
      <c r="U37192" s="109"/>
      <c r="W37192" s="109"/>
      <c r="Y37192" s="109"/>
      <c r="AA37192" s="109"/>
      <c r="AC37192" s="109"/>
    </row>
    <row r="37193" spans="19:29" x14ac:dyDescent="0.25">
      <c r="S37193" s="108"/>
      <c r="U37193" s="108"/>
      <c r="W37193" s="108"/>
      <c r="Y37193" s="108"/>
      <c r="AA37193" s="108"/>
      <c r="AC37193" s="108"/>
    </row>
    <row r="37194" spans="19:29" x14ac:dyDescent="0.25">
      <c r="S37194" s="108"/>
      <c r="U37194" s="108"/>
      <c r="W37194" s="108"/>
      <c r="Y37194" s="108"/>
      <c r="AA37194" s="108"/>
      <c r="AC37194" s="108"/>
    </row>
    <row r="37195" spans="19:29" x14ac:dyDescent="0.25">
      <c r="S37195" s="108"/>
      <c r="U37195" s="108"/>
      <c r="W37195" s="108"/>
      <c r="Y37195" s="108"/>
      <c r="AA37195" s="108"/>
      <c r="AC37195" s="108"/>
    </row>
    <row r="37196" spans="19:29" x14ac:dyDescent="0.25">
      <c r="S37196" s="110"/>
      <c r="U37196" s="110"/>
      <c r="W37196" s="110"/>
      <c r="Y37196" s="110"/>
      <c r="AA37196" s="110"/>
      <c r="AC37196" s="110"/>
    </row>
    <row r="37197" spans="19:29" x14ac:dyDescent="0.25">
      <c r="S37197" s="110"/>
      <c r="U37197" s="110"/>
      <c r="W37197" s="110"/>
      <c r="Y37197" s="110"/>
      <c r="AA37197" s="110"/>
      <c r="AC37197" s="110"/>
    </row>
    <row r="37198" spans="19:29" x14ac:dyDescent="0.25">
      <c r="S37198" s="110"/>
      <c r="U37198" s="110"/>
      <c r="W37198" s="110"/>
      <c r="Y37198" s="110"/>
      <c r="AA37198" s="110"/>
      <c r="AC37198" s="110"/>
    </row>
    <row r="37199" spans="19:29" x14ac:dyDescent="0.25">
      <c r="S37199" s="110"/>
      <c r="U37199" s="110"/>
      <c r="W37199" s="110"/>
      <c r="Y37199" s="110"/>
      <c r="AA37199" s="110"/>
      <c r="AC37199" s="110"/>
    </row>
    <row r="37200" spans="19:29" x14ac:dyDescent="0.25">
      <c r="S37200" s="111"/>
      <c r="U37200" s="111"/>
      <c r="W37200" s="111"/>
      <c r="Y37200" s="111"/>
      <c r="AA37200" s="111"/>
      <c r="AC37200" s="111"/>
    </row>
    <row r="37201" spans="19:29" x14ac:dyDescent="0.25">
      <c r="S37201" s="107"/>
      <c r="U37201" s="107"/>
      <c r="W37201" s="107"/>
      <c r="Y37201" s="107"/>
      <c r="AA37201" s="107"/>
      <c r="AC37201" s="107"/>
    </row>
    <row r="37202" spans="19:29" x14ac:dyDescent="0.25">
      <c r="S37202" s="108"/>
      <c r="U37202" s="108"/>
      <c r="W37202" s="108"/>
      <c r="Y37202" s="108"/>
      <c r="AA37202" s="108"/>
      <c r="AC37202" s="108"/>
    </row>
    <row r="37203" spans="19:29" x14ac:dyDescent="0.25">
      <c r="S37203" s="108"/>
      <c r="U37203" s="108"/>
      <c r="W37203" s="108"/>
      <c r="Y37203" s="108"/>
      <c r="AA37203" s="108"/>
      <c r="AC37203" s="108"/>
    </row>
    <row r="37204" spans="19:29" x14ac:dyDescent="0.25">
      <c r="S37204" s="109"/>
      <c r="U37204" s="109"/>
      <c r="W37204" s="109"/>
      <c r="Y37204" s="109"/>
      <c r="AA37204" s="109"/>
      <c r="AC37204" s="109"/>
    </row>
    <row r="37205" spans="19:29" x14ac:dyDescent="0.25">
      <c r="S37205" s="108"/>
      <c r="U37205" s="108"/>
      <c r="W37205" s="108"/>
      <c r="Y37205" s="108"/>
      <c r="AA37205" s="108"/>
      <c r="AC37205" s="108"/>
    </row>
    <row r="37206" spans="19:29" x14ac:dyDescent="0.25">
      <c r="S37206" s="108"/>
      <c r="U37206" s="108"/>
      <c r="W37206" s="108"/>
      <c r="Y37206" s="108"/>
      <c r="AA37206" s="108"/>
      <c r="AC37206" s="108"/>
    </row>
    <row r="37207" spans="19:29" x14ac:dyDescent="0.25">
      <c r="S37207" s="109"/>
      <c r="U37207" s="109"/>
      <c r="W37207" s="109"/>
      <c r="Y37207" s="109"/>
      <c r="AA37207" s="109"/>
      <c r="AC37207" s="109"/>
    </row>
    <row r="37208" spans="19:29" x14ac:dyDescent="0.25">
      <c r="S37208" s="108"/>
      <c r="U37208" s="108"/>
      <c r="W37208" s="108"/>
      <c r="Y37208" s="108"/>
      <c r="AA37208" s="108"/>
      <c r="AC37208" s="108"/>
    </row>
    <row r="37209" spans="19:29" x14ac:dyDescent="0.25">
      <c r="S37209" s="109"/>
      <c r="U37209" s="109"/>
      <c r="W37209" s="109"/>
      <c r="Y37209" s="109"/>
      <c r="AA37209" s="109"/>
      <c r="AC37209" s="109"/>
    </row>
    <row r="37210" spans="19:29" x14ac:dyDescent="0.25">
      <c r="S37210" s="108"/>
      <c r="U37210" s="108"/>
      <c r="W37210" s="108"/>
      <c r="Y37210" s="108"/>
      <c r="AA37210" s="108"/>
      <c r="AC37210" s="108"/>
    </row>
    <row r="37211" spans="19:29" x14ac:dyDescent="0.25">
      <c r="S37211" s="108"/>
      <c r="U37211" s="108"/>
      <c r="W37211" s="108"/>
      <c r="Y37211" s="108"/>
      <c r="AA37211" s="108"/>
      <c r="AC37211" s="108"/>
    </row>
    <row r="37212" spans="19:29" x14ac:dyDescent="0.25">
      <c r="S37212" s="108"/>
      <c r="U37212" s="108"/>
      <c r="W37212" s="108"/>
      <c r="Y37212" s="108"/>
      <c r="AA37212" s="108"/>
      <c r="AC37212" s="108"/>
    </row>
    <row r="37213" spans="19:29" x14ac:dyDescent="0.25">
      <c r="S37213" s="110"/>
      <c r="U37213" s="110"/>
      <c r="W37213" s="110"/>
      <c r="Y37213" s="110"/>
      <c r="AA37213" s="110"/>
      <c r="AC37213" s="110"/>
    </row>
    <row r="37214" spans="19:29" x14ac:dyDescent="0.25">
      <c r="S37214" s="110"/>
      <c r="U37214" s="110"/>
      <c r="W37214" s="110"/>
      <c r="Y37214" s="110"/>
      <c r="AA37214" s="110"/>
      <c r="AC37214" s="110"/>
    </row>
    <row r="37215" spans="19:29" x14ac:dyDescent="0.25">
      <c r="S37215" s="110"/>
      <c r="U37215" s="110"/>
      <c r="W37215" s="110"/>
      <c r="Y37215" s="110"/>
      <c r="AA37215" s="110"/>
      <c r="AC37215" s="110"/>
    </row>
    <row r="37216" spans="19:29" x14ac:dyDescent="0.25">
      <c r="S37216" s="110"/>
      <c r="U37216" s="110"/>
      <c r="W37216" s="110"/>
      <c r="Y37216" s="110"/>
      <c r="AA37216" s="110"/>
      <c r="AC37216" s="110"/>
    </row>
    <row r="37217" spans="19:29" x14ac:dyDescent="0.25">
      <c r="S37217" s="111"/>
      <c r="U37217" s="111"/>
      <c r="W37217" s="111"/>
      <c r="Y37217" s="111"/>
      <c r="AA37217" s="111"/>
      <c r="AC37217" s="111"/>
    </row>
    <row r="37218" spans="19:29" x14ac:dyDescent="0.25">
      <c r="S37218" s="107"/>
      <c r="U37218" s="107"/>
      <c r="W37218" s="107"/>
      <c r="Y37218" s="107"/>
      <c r="AA37218" s="107"/>
      <c r="AC37218" s="107"/>
    </row>
    <row r="37219" spans="19:29" x14ac:dyDescent="0.25">
      <c r="S37219" s="108"/>
      <c r="U37219" s="108"/>
      <c r="W37219" s="108"/>
      <c r="Y37219" s="108"/>
      <c r="AA37219" s="108"/>
      <c r="AC37219" s="108"/>
    </row>
    <row r="37220" spans="19:29" x14ac:dyDescent="0.25">
      <c r="S37220" s="108"/>
      <c r="U37220" s="108"/>
      <c r="W37220" s="108"/>
      <c r="Y37220" s="108"/>
      <c r="AA37220" s="108"/>
      <c r="AC37220" s="108"/>
    </row>
    <row r="37221" spans="19:29" x14ac:dyDescent="0.25">
      <c r="S37221" s="109"/>
      <c r="U37221" s="109"/>
      <c r="W37221" s="109"/>
      <c r="Y37221" s="109"/>
      <c r="AA37221" s="109"/>
      <c r="AC37221" s="109"/>
    </row>
    <row r="37222" spans="19:29" x14ac:dyDescent="0.25">
      <c r="S37222" s="108"/>
      <c r="U37222" s="108"/>
      <c r="W37222" s="108"/>
      <c r="Y37222" s="108"/>
      <c r="AA37222" s="108"/>
      <c r="AC37222" s="108"/>
    </row>
    <row r="37223" spans="19:29" x14ac:dyDescent="0.25">
      <c r="S37223" s="108"/>
      <c r="U37223" s="108"/>
      <c r="W37223" s="108"/>
      <c r="Y37223" s="108"/>
      <c r="AA37223" s="108"/>
      <c r="AC37223" s="108"/>
    </row>
    <row r="37224" spans="19:29" x14ac:dyDescent="0.25">
      <c r="S37224" s="109"/>
      <c r="U37224" s="109"/>
      <c r="W37224" s="109"/>
      <c r="Y37224" s="109"/>
      <c r="AA37224" s="109"/>
      <c r="AC37224" s="109"/>
    </row>
    <row r="37225" spans="19:29" x14ac:dyDescent="0.25">
      <c r="S37225" s="108"/>
      <c r="U37225" s="108"/>
      <c r="W37225" s="108"/>
      <c r="Y37225" s="108"/>
      <c r="AA37225" s="108"/>
      <c r="AC37225" s="108"/>
    </row>
    <row r="37226" spans="19:29" x14ac:dyDescent="0.25">
      <c r="S37226" s="109"/>
      <c r="U37226" s="109"/>
      <c r="W37226" s="109"/>
      <c r="Y37226" s="109"/>
      <c r="AA37226" s="109"/>
      <c r="AC37226" s="109"/>
    </row>
    <row r="37227" spans="19:29" x14ac:dyDescent="0.25">
      <c r="S37227" s="108"/>
      <c r="U37227" s="108"/>
      <c r="W37227" s="108"/>
      <c r="Y37227" s="108"/>
      <c r="AA37227" s="108"/>
      <c r="AC37227" s="108"/>
    </row>
    <row r="37228" spans="19:29" x14ac:dyDescent="0.25">
      <c r="S37228" s="108"/>
      <c r="U37228" s="108"/>
      <c r="W37228" s="108"/>
      <c r="Y37228" s="108"/>
      <c r="AA37228" s="108"/>
      <c r="AC37228" s="108"/>
    </row>
    <row r="37229" spans="19:29" x14ac:dyDescent="0.25">
      <c r="S37229" s="108"/>
      <c r="U37229" s="108"/>
      <c r="W37229" s="108"/>
      <c r="Y37229" s="108"/>
      <c r="AA37229" s="108"/>
      <c r="AC37229" s="108"/>
    </row>
    <row r="37230" spans="19:29" x14ac:dyDescent="0.25">
      <c r="S37230" s="110"/>
      <c r="U37230" s="110"/>
      <c r="W37230" s="110"/>
      <c r="Y37230" s="110"/>
      <c r="AA37230" s="110"/>
      <c r="AC37230" s="110"/>
    </row>
    <row r="37231" spans="19:29" x14ac:dyDescent="0.25">
      <c r="S37231" s="110"/>
      <c r="U37231" s="110"/>
      <c r="W37231" s="110"/>
      <c r="Y37231" s="110"/>
      <c r="AA37231" s="110"/>
      <c r="AC37231" s="110"/>
    </row>
    <row r="37232" spans="19:29" x14ac:dyDescent="0.25">
      <c r="S37232" s="110"/>
      <c r="U37232" s="110"/>
      <c r="W37232" s="110"/>
      <c r="Y37232" s="110"/>
      <c r="AA37232" s="110"/>
      <c r="AC37232" s="110"/>
    </row>
    <row r="37233" spans="19:29" x14ac:dyDescent="0.25">
      <c r="S37233" s="110"/>
      <c r="U37233" s="110"/>
      <c r="W37233" s="110"/>
      <c r="Y37233" s="110"/>
      <c r="AA37233" s="110"/>
      <c r="AC37233" s="110"/>
    </row>
    <row r="37234" spans="19:29" x14ac:dyDescent="0.25">
      <c r="S37234" s="111"/>
      <c r="U37234" s="111"/>
      <c r="W37234" s="111"/>
      <c r="Y37234" s="111"/>
      <c r="AA37234" s="111"/>
      <c r="AC37234" s="111"/>
    </row>
    <row r="37235" spans="19:29" x14ac:dyDescent="0.25">
      <c r="S37235" s="107"/>
      <c r="U37235" s="107"/>
      <c r="W37235" s="107"/>
      <c r="Y37235" s="107"/>
      <c r="AA37235" s="107"/>
      <c r="AC37235" s="107"/>
    </row>
    <row r="37236" spans="19:29" x14ac:dyDescent="0.25">
      <c r="S37236" s="108"/>
      <c r="U37236" s="108"/>
      <c r="W37236" s="108"/>
      <c r="Y37236" s="108"/>
      <c r="AA37236" s="108"/>
      <c r="AC37236" s="108"/>
    </row>
    <row r="37237" spans="19:29" x14ac:dyDescent="0.25">
      <c r="S37237" s="108"/>
      <c r="U37237" s="108"/>
      <c r="W37237" s="108"/>
      <c r="Y37237" s="108"/>
      <c r="AA37237" s="108"/>
      <c r="AC37237" s="108"/>
    </row>
    <row r="37238" spans="19:29" x14ac:dyDescent="0.25">
      <c r="S37238" s="109"/>
      <c r="U37238" s="109"/>
      <c r="W37238" s="109"/>
      <c r="Y37238" s="109"/>
      <c r="AA37238" s="109"/>
      <c r="AC37238" s="109"/>
    </row>
    <row r="37239" spans="19:29" x14ac:dyDescent="0.25">
      <c r="S37239" s="108"/>
      <c r="U37239" s="108"/>
      <c r="W37239" s="108"/>
      <c r="Y37239" s="108"/>
      <c r="AA37239" s="108"/>
      <c r="AC37239" s="108"/>
    </row>
    <row r="37240" spans="19:29" x14ac:dyDescent="0.25">
      <c r="S37240" s="108"/>
      <c r="U37240" s="108"/>
      <c r="W37240" s="108"/>
      <c r="Y37240" s="108"/>
      <c r="AA37240" s="108"/>
      <c r="AC37240" s="108"/>
    </row>
    <row r="37241" spans="19:29" x14ac:dyDescent="0.25">
      <c r="S37241" s="109"/>
      <c r="U37241" s="109"/>
      <c r="W37241" s="109"/>
      <c r="Y37241" s="109"/>
      <c r="AA37241" s="109"/>
      <c r="AC37241" s="109"/>
    </row>
    <row r="37242" spans="19:29" x14ac:dyDescent="0.25">
      <c r="S37242" s="108"/>
      <c r="U37242" s="108"/>
      <c r="W37242" s="108"/>
      <c r="Y37242" s="108"/>
      <c r="AA37242" s="108"/>
      <c r="AC37242" s="108"/>
    </row>
    <row r="37243" spans="19:29" x14ac:dyDescent="0.25">
      <c r="S37243" s="109"/>
      <c r="U37243" s="109"/>
      <c r="W37243" s="109"/>
      <c r="Y37243" s="109"/>
      <c r="AA37243" s="109"/>
      <c r="AC37243" s="109"/>
    </row>
    <row r="37244" spans="19:29" x14ac:dyDescent="0.25">
      <c r="S37244" s="108"/>
      <c r="U37244" s="108"/>
      <c r="W37244" s="108"/>
      <c r="Y37244" s="108"/>
      <c r="AA37244" s="108"/>
      <c r="AC37244" s="108"/>
    </row>
    <row r="37245" spans="19:29" x14ac:dyDescent="0.25">
      <c r="S37245" s="108"/>
      <c r="U37245" s="108"/>
      <c r="W37245" s="108"/>
      <c r="Y37245" s="108"/>
      <c r="AA37245" s="108"/>
      <c r="AC37245" s="108"/>
    </row>
    <row r="37246" spans="19:29" x14ac:dyDescent="0.25">
      <c r="S37246" s="108"/>
      <c r="U37246" s="108"/>
      <c r="W37246" s="108"/>
      <c r="Y37246" s="108"/>
      <c r="AA37246" s="108"/>
      <c r="AC37246" s="108"/>
    </row>
    <row r="37247" spans="19:29" x14ac:dyDescent="0.25">
      <c r="S37247" s="110"/>
      <c r="U37247" s="110"/>
      <c r="W37247" s="110"/>
      <c r="Y37247" s="110"/>
      <c r="AA37247" s="110"/>
      <c r="AC37247" s="110"/>
    </row>
    <row r="37248" spans="19:29" x14ac:dyDescent="0.25">
      <c r="S37248" s="110"/>
      <c r="U37248" s="110"/>
      <c r="W37248" s="110"/>
      <c r="Y37248" s="110"/>
      <c r="AA37248" s="110"/>
      <c r="AC37248" s="110"/>
    </row>
    <row r="37249" spans="19:29" x14ac:dyDescent="0.25">
      <c r="S37249" s="110"/>
      <c r="U37249" s="110"/>
      <c r="W37249" s="110"/>
      <c r="Y37249" s="110"/>
      <c r="AA37249" s="110"/>
      <c r="AC37249" s="110"/>
    </row>
    <row r="37250" spans="19:29" x14ac:dyDescent="0.25">
      <c r="S37250" s="110"/>
      <c r="U37250" s="110"/>
      <c r="W37250" s="110"/>
      <c r="Y37250" s="110"/>
      <c r="AA37250" s="110"/>
      <c r="AC37250" s="110"/>
    </row>
    <row r="37251" spans="19:29" x14ac:dyDescent="0.25">
      <c r="S37251" s="111"/>
      <c r="U37251" s="111"/>
      <c r="W37251" s="111"/>
      <c r="Y37251" s="111"/>
      <c r="AA37251" s="111"/>
      <c r="AC37251" s="111"/>
    </row>
    <row r="37252" spans="19:29" x14ac:dyDescent="0.25">
      <c r="S37252" s="107"/>
      <c r="U37252" s="107"/>
      <c r="W37252" s="107"/>
      <c r="Y37252" s="107"/>
      <c r="AA37252" s="107"/>
      <c r="AC37252" s="107"/>
    </row>
    <row r="37253" spans="19:29" x14ac:dyDescent="0.25">
      <c r="S37253" s="108"/>
      <c r="U37253" s="108"/>
      <c r="W37253" s="108"/>
      <c r="Y37253" s="108"/>
      <c r="AA37253" s="108"/>
      <c r="AC37253" s="108"/>
    </row>
    <row r="37254" spans="19:29" x14ac:dyDescent="0.25">
      <c r="S37254" s="108"/>
      <c r="U37254" s="108"/>
      <c r="W37254" s="108"/>
      <c r="Y37254" s="108"/>
      <c r="AA37254" s="108"/>
      <c r="AC37254" s="108"/>
    </row>
    <row r="37255" spans="19:29" x14ac:dyDescent="0.25">
      <c r="S37255" s="109"/>
      <c r="U37255" s="109"/>
      <c r="W37255" s="109"/>
      <c r="Y37255" s="109"/>
      <c r="AA37255" s="109"/>
      <c r="AC37255" s="109"/>
    </row>
    <row r="37256" spans="19:29" x14ac:dyDescent="0.25">
      <c r="S37256" s="108"/>
      <c r="U37256" s="108"/>
      <c r="W37256" s="108"/>
      <c r="Y37256" s="108"/>
      <c r="AA37256" s="108"/>
      <c r="AC37256" s="108"/>
    </row>
    <row r="37257" spans="19:29" x14ac:dyDescent="0.25">
      <c r="S37257" s="108"/>
      <c r="U37257" s="108"/>
      <c r="W37257" s="108"/>
      <c r="Y37257" s="108"/>
      <c r="AA37257" s="108"/>
      <c r="AC37257" s="108"/>
    </row>
    <row r="37258" spans="19:29" x14ac:dyDescent="0.25">
      <c r="S37258" s="109"/>
      <c r="U37258" s="109"/>
      <c r="W37258" s="109"/>
      <c r="Y37258" s="109"/>
      <c r="AA37258" s="109"/>
      <c r="AC37258" s="109"/>
    </row>
    <row r="37259" spans="19:29" x14ac:dyDescent="0.25">
      <c r="S37259" s="108"/>
      <c r="U37259" s="108"/>
      <c r="W37259" s="108"/>
      <c r="Y37259" s="108"/>
      <c r="AA37259" s="108"/>
      <c r="AC37259" s="108"/>
    </row>
    <row r="37260" spans="19:29" x14ac:dyDescent="0.25">
      <c r="S37260" s="109"/>
      <c r="U37260" s="109"/>
      <c r="W37260" s="109"/>
      <c r="Y37260" s="109"/>
      <c r="AA37260" s="109"/>
      <c r="AC37260" s="109"/>
    </row>
    <row r="37261" spans="19:29" x14ac:dyDescent="0.25">
      <c r="S37261" s="108"/>
      <c r="U37261" s="108"/>
      <c r="W37261" s="108"/>
      <c r="Y37261" s="108"/>
      <c r="AA37261" s="108"/>
      <c r="AC37261" s="108"/>
    </row>
    <row r="37262" spans="19:29" x14ac:dyDescent="0.25">
      <c r="S37262" s="108"/>
      <c r="U37262" s="108"/>
      <c r="W37262" s="108"/>
      <c r="Y37262" s="108"/>
      <c r="AA37262" s="108"/>
      <c r="AC37262" s="108"/>
    </row>
    <row r="37263" spans="19:29" x14ac:dyDescent="0.25">
      <c r="S37263" s="108"/>
      <c r="U37263" s="108"/>
      <c r="W37263" s="108"/>
      <c r="Y37263" s="108"/>
      <c r="AA37263" s="108"/>
      <c r="AC37263" s="108"/>
    </row>
    <row r="37264" spans="19:29" x14ac:dyDescent="0.25">
      <c r="S37264" s="110"/>
      <c r="U37264" s="110"/>
      <c r="W37264" s="110"/>
      <c r="Y37264" s="110"/>
      <c r="AA37264" s="110"/>
      <c r="AC37264" s="110"/>
    </row>
    <row r="37265" spans="19:29" x14ac:dyDescent="0.25">
      <c r="S37265" s="110"/>
      <c r="U37265" s="110"/>
      <c r="W37265" s="110"/>
      <c r="Y37265" s="110"/>
      <c r="AA37265" s="110"/>
      <c r="AC37265" s="110"/>
    </row>
    <row r="37266" spans="19:29" x14ac:dyDescent="0.25">
      <c r="S37266" s="110"/>
      <c r="U37266" s="110"/>
      <c r="W37266" s="110"/>
      <c r="Y37266" s="110"/>
      <c r="AA37266" s="110"/>
      <c r="AC37266" s="110"/>
    </row>
    <row r="37267" spans="19:29" x14ac:dyDescent="0.25">
      <c r="S37267" s="110"/>
      <c r="U37267" s="110"/>
      <c r="W37267" s="110"/>
      <c r="Y37267" s="110"/>
      <c r="AA37267" s="110"/>
      <c r="AC37267" s="110"/>
    </row>
    <row r="37268" spans="19:29" x14ac:dyDescent="0.25">
      <c r="S37268" s="111"/>
      <c r="U37268" s="111"/>
      <c r="W37268" s="111"/>
      <c r="Y37268" s="111"/>
      <c r="AA37268" s="111"/>
      <c r="AC37268" s="111"/>
    </row>
    <row r="37269" spans="19:29" x14ac:dyDescent="0.25">
      <c r="S37269" s="107"/>
      <c r="U37269" s="107"/>
      <c r="W37269" s="107"/>
      <c r="Y37269" s="107"/>
      <c r="AA37269" s="107"/>
      <c r="AC37269" s="107"/>
    </row>
    <row r="37270" spans="19:29" x14ac:dyDescent="0.25">
      <c r="S37270" s="108"/>
      <c r="U37270" s="108"/>
      <c r="W37270" s="108"/>
      <c r="Y37270" s="108"/>
      <c r="AA37270" s="108"/>
      <c r="AC37270" s="108"/>
    </row>
    <row r="37271" spans="19:29" x14ac:dyDescent="0.25">
      <c r="S37271" s="108"/>
      <c r="U37271" s="108"/>
      <c r="W37271" s="108"/>
      <c r="Y37271" s="108"/>
      <c r="AA37271" s="108"/>
      <c r="AC37271" s="108"/>
    </row>
    <row r="37272" spans="19:29" x14ac:dyDescent="0.25">
      <c r="S37272" s="109"/>
      <c r="U37272" s="109"/>
      <c r="W37272" s="109"/>
      <c r="Y37272" s="109"/>
      <c r="AA37272" s="109"/>
      <c r="AC37272" s="109"/>
    </row>
    <row r="37273" spans="19:29" x14ac:dyDescent="0.25">
      <c r="S37273" s="108"/>
      <c r="U37273" s="108"/>
      <c r="W37273" s="108"/>
      <c r="Y37273" s="108"/>
      <c r="AA37273" s="108"/>
      <c r="AC37273" s="108"/>
    </row>
    <row r="37274" spans="19:29" x14ac:dyDescent="0.25">
      <c r="S37274" s="108"/>
      <c r="U37274" s="108"/>
      <c r="W37274" s="108"/>
      <c r="Y37274" s="108"/>
      <c r="AA37274" s="108"/>
      <c r="AC37274" s="108"/>
    </row>
    <row r="37275" spans="19:29" x14ac:dyDescent="0.25">
      <c r="S37275" s="109"/>
      <c r="U37275" s="109"/>
      <c r="W37275" s="109"/>
      <c r="Y37275" s="109"/>
      <c r="AA37275" s="109"/>
      <c r="AC37275" s="109"/>
    </row>
    <row r="37276" spans="19:29" x14ac:dyDescent="0.25">
      <c r="S37276" s="108"/>
      <c r="U37276" s="108"/>
      <c r="W37276" s="108"/>
      <c r="Y37276" s="108"/>
      <c r="AA37276" s="108"/>
      <c r="AC37276" s="108"/>
    </row>
    <row r="37277" spans="19:29" x14ac:dyDescent="0.25">
      <c r="S37277" s="109"/>
      <c r="U37277" s="109"/>
      <c r="W37277" s="109"/>
      <c r="Y37277" s="109"/>
      <c r="AA37277" s="109"/>
      <c r="AC37277" s="109"/>
    </row>
    <row r="37278" spans="19:29" x14ac:dyDescent="0.25">
      <c r="S37278" s="108"/>
      <c r="U37278" s="108"/>
      <c r="W37278" s="108"/>
      <c r="Y37278" s="108"/>
      <c r="AA37278" s="108"/>
      <c r="AC37278" s="108"/>
    </row>
    <row r="37279" spans="19:29" x14ac:dyDescent="0.25">
      <c r="S37279" s="108"/>
      <c r="U37279" s="108"/>
      <c r="W37279" s="108"/>
      <c r="Y37279" s="108"/>
      <c r="AA37279" s="108"/>
      <c r="AC37279" s="108"/>
    </row>
    <row r="37280" spans="19:29" x14ac:dyDescent="0.25">
      <c r="S37280" s="108"/>
      <c r="U37280" s="108"/>
      <c r="W37280" s="108"/>
      <c r="Y37280" s="108"/>
      <c r="AA37280" s="108"/>
      <c r="AC37280" s="108"/>
    </row>
    <row r="37281" spans="19:29" x14ac:dyDescent="0.25">
      <c r="S37281" s="110"/>
      <c r="U37281" s="110"/>
      <c r="W37281" s="110"/>
      <c r="Y37281" s="110"/>
      <c r="AA37281" s="110"/>
      <c r="AC37281" s="110"/>
    </row>
    <row r="37282" spans="19:29" x14ac:dyDescent="0.25">
      <c r="S37282" s="110"/>
      <c r="U37282" s="110"/>
      <c r="W37282" s="110"/>
      <c r="Y37282" s="110"/>
      <c r="AA37282" s="110"/>
      <c r="AC37282" s="110"/>
    </row>
    <row r="37283" spans="19:29" x14ac:dyDescent="0.25">
      <c r="S37283" s="110"/>
      <c r="U37283" s="110"/>
      <c r="W37283" s="110"/>
      <c r="Y37283" s="110"/>
      <c r="AA37283" s="110"/>
      <c r="AC37283" s="110"/>
    </row>
    <row r="37284" spans="19:29" x14ac:dyDescent="0.25">
      <c r="S37284" s="110"/>
      <c r="U37284" s="110"/>
      <c r="W37284" s="110"/>
      <c r="Y37284" s="110"/>
      <c r="AA37284" s="110"/>
      <c r="AC37284" s="110"/>
    </row>
    <row r="37285" spans="19:29" x14ac:dyDescent="0.25">
      <c r="S37285" s="111"/>
      <c r="U37285" s="111"/>
      <c r="W37285" s="111"/>
      <c r="Y37285" s="111"/>
      <c r="AA37285" s="111"/>
      <c r="AC37285" s="111"/>
    </row>
    <row r="37286" spans="19:29" x14ac:dyDescent="0.25">
      <c r="S37286" s="107"/>
      <c r="U37286" s="107"/>
      <c r="W37286" s="107"/>
      <c r="Y37286" s="107"/>
      <c r="AA37286" s="107"/>
      <c r="AC37286" s="107"/>
    </row>
    <row r="37287" spans="19:29" x14ac:dyDescent="0.25">
      <c r="S37287" s="108"/>
      <c r="U37287" s="108"/>
      <c r="W37287" s="108"/>
      <c r="Y37287" s="108"/>
      <c r="AA37287" s="108"/>
      <c r="AC37287" s="108"/>
    </row>
    <row r="37288" spans="19:29" x14ac:dyDescent="0.25">
      <c r="S37288" s="108"/>
      <c r="U37288" s="108"/>
      <c r="W37288" s="108"/>
      <c r="Y37288" s="108"/>
      <c r="AA37288" s="108"/>
      <c r="AC37288" s="108"/>
    </row>
    <row r="37289" spans="19:29" x14ac:dyDescent="0.25">
      <c r="S37289" s="109"/>
      <c r="U37289" s="109"/>
      <c r="W37289" s="109"/>
      <c r="Y37289" s="109"/>
      <c r="AA37289" s="109"/>
      <c r="AC37289" s="109"/>
    </row>
    <row r="37290" spans="19:29" x14ac:dyDescent="0.25">
      <c r="S37290" s="108"/>
      <c r="U37290" s="108"/>
      <c r="W37290" s="108"/>
      <c r="Y37290" s="108"/>
      <c r="AA37290" s="108"/>
      <c r="AC37290" s="108"/>
    </row>
    <row r="37291" spans="19:29" x14ac:dyDescent="0.25">
      <c r="S37291" s="108"/>
      <c r="U37291" s="108"/>
      <c r="W37291" s="108"/>
      <c r="Y37291" s="108"/>
      <c r="AA37291" s="108"/>
      <c r="AC37291" s="108"/>
    </row>
    <row r="37292" spans="19:29" x14ac:dyDescent="0.25">
      <c r="S37292" s="109"/>
      <c r="U37292" s="109"/>
      <c r="W37292" s="109"/>
      <c r="Y37292" s="109"/>
      <c r="AA37292" s="109"/>
      <c r="AC37292" s="109"/>
    </row>
    <row r="37293" spans="19:29" x14ac:dyDescent="0.25">
      <c r="S37293" s="108"/>
      <c r="U37293" s="108"/>
      <c r="W37293" s="108"/>
      <c r="Y37293" s="108"/>
      <c r="AA37293" s="108"/>
      <c r="AC37293" s="108"/>
    </row>
    <row r="37294" spans="19:29" x14ac:dyDescent="0.25">
      <c r="S37294" s="109"/>
      <c r="U37294" s="109"/>
      <c r="W37294" s="109"/>
      <c r="Y37294" s="109"/>
      <c r="AA37294" s="109"/>
      <c r="AC37294" s="109"/>
    </row>
    <row r="37295" spans="19:29" x14ac:dyDescent="0.25">
      <c r="S37295" s="108"/>
      <c r="U37295" s="108"/>
      <c r="W37295" s="108"/>
      <c r="Y37295" s="108"/>
      <c r="AA37295" s="108"/>
      <c r="AC37295" s="108"/>
    </row>
    <row r="37296" spans="19:29" x14ac:dyDescent="0.25">
      <c r="S37296" s="108"/>
      <c r="U37296" s="108"/>
      <c r="W37296" s="108"/>
      <c r="Y37296" s="108"/>
      <c r="AA37296" s="108"/>
      <c r="AC37296" s="108"/>
    </row>
    <row r="37297" spans="19:29" x14ac:dyDescent="0.25">
      <c r="S37297" s="108"/>
      <c r="U37297" s="108"/>
      <c r="W37297" s="108"/>
      <c r="Y37297" s="108"/>
      <c r="AA37297" s="108"/>
      <c r="AC37297" s="108"/>
    </row>
    <row r="37298" spans="19:29" x14ac:dyDescent="0.25">
      <c r="S37298" s="110"/>
      <c r="U37298" s="110"/>
      <c r="W37298" s="110"/>
      <c r="Y37298" s="110"/>
      <c r="AA37298" s="110"/>
      <c r="AC37298" s="110"/>
    </row>
    <row r="37299" spans="19:29" x14ac:dyDescent="0.25">
      <c r="S37299" s="110"/>
      <c r="U37299" s="110"/>
      <c r="W37299" s="110"/>
      <c r="Y37299" s="110"/>
      <c r="AA37299" s="110"/>
      <c r="AC37299" s="110"/>
    </row>
    <row r="37300" spans="19:29" x14ac:dyDescent="0.25">
      <c r="S37300" s="110"/>
      <c r="U37300" s="110"/>
      <c r="W37300" s="110"/>
      <c r="Y37300" s="110"/>
      <c r="AA37300" s="110"/>
      <c r="AC37300" s="110"/>
    </row>
    <row r="37301" spans="19:29" x14ac:dyDescent="0.25">
      <c r="S37301" s="110"/>
      <c r="U37301" s="110"/>
      <c r="W37301" s="110"/>
      <c r="Y37301" s="110"/>
      <c r="AA37301" s="110"/>
      <c r="AC37301" s="110"/>
    </row>
    <row r="37302" spans="19:29" x14ac:dyDescent="0.25">
      <c r="S37302" s="111"/>
      <c r="U37302" s="111"/>
      <c r="W37302" s="111"/>
      <c r="Y37302" s="111"/>
      <c r="AA37302" s="111"/>
      <c r="AC37302" s="111"/>
    </row>
    <row r="37303" spans="19:29" x14ac:dyDescent="0.25">
      <c r="S37303" s="107"/>
      <c r="U37303" s="107"/>
      <c r="W37303" s="107"/>
      <c r="Y37303" s="107"/>
      <c r="AA37303" s="107"/>
      <c r="AC37303" s="107"/>
    </row>
    <row r="37304" spans="19:29" x14ac:dyDescent="0.25">
      <c r="S37304" s="108"/>
      <c r="U37304" s="108"/>
      <c r="W37304" s="108"/>
      <c r="Y37304" s="108"/>
      <c r="AA37304" s="108"/>
      <c r="AC37304" s="108"/>
    </row>
    <row r="37305" spans="19:29" x14ac:dyDescent="0.25">
      <c r="S37305" s="108"/>
      <c r="U37305" s="108"/>
      <c r="W37305" s="108"/>
      <c r="Y37305" s="108"/>
      <c r="AA37305" s="108"/>
      <c r="AC37305" s="108"/>
    </row>
    <row r="37306" spans="19:29" x14ac:dyDescent="0.25">
      <c r="S37306" s="109"/>
      <c r="U37306" s="109"/>
      <c r="W37306" s="109"/>
      <c r="Y37306" s="109"/>
      <c r="AA37306" s="109"/>
      <c r="AC37306" s="109"/>
    </row>
    <row r="37307" spans="19:29" x14ac:dyDescent="0.25">
      <c r="S37307" s="108"/>
      <c r="U37307" s="108"/>
      <c r="W37307" s="108"/>
      <c r="Y37307" s="108"/>
      <c r="AA37307" s="108"/>
      <c r="AC37307" s="108"/>
    </row>
    <row r="37308" spans="19:29" x14ac:dyDescent="0.25">
      <c r="S37308" s="108"/>
      <c r="U37308" s="108"/>
      <c r="W37308" s="108"/>
      <c r="Y37308" s="108"/>
      <c r="AA37308" s="108"/>
      <c r="AC37308" s="108"/>
    </row>
    <row r="37309" spans="19:29" x14ac:dyDescent="0.25">
      <c r="S37309" s="109"/>
      <c r="U37309" s="109"/>
      <c r="W37309" s="109"/>
      <c r="Y37309" s="109"/>
      <c r="AA37309" s="109"/>
      <c r="AC37309" s="109"/>
    </row>
    <row r="37310" spans="19:29" x14ac:dyDescent="0.25">
      <c r="S37310" s="108"/>
      <c r="U37310" s="108"/>
      <c r="W37310" s="108"/>
      <c r="Y37310" s="108"/>
      <c r="AA37310" s="108"/>
      <c r="AC37310" s="108"/>
    </row>
    <row r="37311" spans="19:29" x14ac:dyDescent="0.25">
      <c r="S37311" s="109"/>
      <c r="U37311" s="109"/>
      <c r="W37311" s="109"/>
      <c r="Y37311" s="109"/>
      <c r="AA37311" s="109"/>
      <c r="AC37311" s="109"/>
    </row>
    <row r="37312" spans="19:29" x14ac:dyDescent="0.25">
      <c r="S37312" s="108"/>
      <c r="U37312" s="108"/>
      <c r="W37312" s="108"/>
      <c r="Y37312" s="108"/>
      <c r="AA37312" s="108"/>
      <c r="AC37312" s="108"/>
    </row>
    <row r="37313" spans="19:29" x14ac:dyDescent="0.25">
      <c r="S37313" s="108"/>
      <c r="U37313" s="108"/>
      <c r="W37313" s="108"/>
      <c r="Y37313" s="108"/>
      <c r="AA37313" s="108"/>
      <c r="AC37313" s="108"/>
    </row>
    <row r="37314" spans="19:29" x14ac:dyDescent="0.25">
      <c r="S37314" s="108"/>
      <c r="U37314" s="108"/>
      <c r="W37314" s="108"/>
      <c r="Y37314" s="108"/>
      <c r="AA37314" s="108"/>
      <c r="AC37314" s="108"/>
    </row>
    <row r="37315" spans="19:29" x14ac:dyDescent="0.25">
      <c r="S37315" s="110"/>
      <c r="U37315" s="110"/>
      <c r="W37315" s="110"/>
      <c r="Y37315" s="110"/>
      <c r="AA37315" s="110"/>
      <c r="AC37315" s="110"/>
    </row>
    <row r="37316" spans="19:29" x14ac:dyDescent="0.25">
      <c r="S37316" s="110"/>
      <c r="U37316" s="110"/>
      <c r="W37316" s="110"/>
      <c r="Y37316" s="110"/>
      <c r="AA37316" s="110"/>
      <c r="AC37316" s="110"/>
    </row>
    <row r="37317" spans="19:29" x14ac:dyDescent="0.25">
      <c r="S37317" s="110"/>
      <c r="U37317" s="110"/>
      <c r="W37317" s="110"/>
      <c r="Y37317" s="110"/>
      <c r="AA37317" s="110"/>
      <c r="AC37317" s="110"/>
    </row>
    <row r="37318" spans="19:29" x14ac:dyDescent="0.25">
      <c r="S37318" s="110"/>
      <c r="U37318" s="110"/>
      <c r="W37318" s="110"/>
      <c r="Y37318" s="110"/>
      <c r="AA37318" s="110"/>
      <c r="AC37318" s="110"/>
    </row>
    <row r="37319" spans="19:29" x14ac:dyDescent="0.25">
      <c r="S37319" s="111"/>
      <c r="U37319" s="111"/>
      <c r="W37319" s="111"/>
      <c r="Y37319" s="111"/>
      <c r="AA37319" s="111"/>
      <c r="AC37319" s="111"/>
    </row>
    <row r="37320" spans="19:29" x14ac:dyDescent="0.25">
      <c r="S37320" s="107"/>
      <c r="U37320" s="107"/>
      <c r="W37320" s="107"/>
      <c r="Y37320" s="107"/>
      <c r="AA37320" s="107"/>
      <c r="AC37320" s="107"/>
    </row>
    <row r="37321" spans="19:29" x14ac:dyDescent="0.25">
      <c r="S37321" s="108"/>
      <c r="U37321" s="108"/>
      <c r="W37321" s="108"/>
      <c r="Y37321" s="108"/>
      <c r="AA37321" s="108"/>
      <c r="AC37321" s="108"/>
    </row>
    <row r="37322" spans="19:29" x14ac:dyDescent="0.25">
      <c r="S37322" s="108"/>
      <c r="U37322" s="108"/>
      <c r="W37322" s="108"/>
      <c r="Y37322" s="108"/>
      <c r="AA37322" s="108"/>
      <c r="AC37322" s="108"/>
    </row>
    <row r="37323" spans="19:29" x14ac:dyDescent="0.25">
      <c r="S37323" s="109"/>
      <c r="U37323" s="109"/>
      <c r="W37323" s="109"/>
      <c r="Y37323" s="109"/>
      <c r="AA37323" s="109"/>
      <c r="AC37323" s="109"/>
    </row>
    <row r="37324" spans="19:29" x14ac:dyDescent="0.25">
      <c r="S37324" s="108"/>
      <c r="U37324" s="108"/>
      <c r="W37324" s="108"/>
      <c r="Y37324" s="108"/>
      <c r="AA37324" s="108"/>
      <c r="AC37324" s="108"/>
    </row>
    <row r="37325" spans="19:29" x14ac:dyDescent="0.25">
      <c r="S37325" s="108"/>
      <c r="U37325" s="108"/>
      <c r="W37325" s="108"/>
      <c r="Y37325" s="108"/>
      <c r="AA37325" s="108"/>
      <c r="AC37325" s="108"/>
    </row>
    <row r="37326" spans="19:29" x14ac:dyDescent="0.25">
      <c r="S37326" s="109"/>
      <c r="U37326" s="109"/>
      <c r="W37326" s="109"/>
      <c r="Y37326" s="109"/>
      <c r="AA37326" s="109"/>
      <c r="AC37326" s="109"/>
    </row>
    <row r="37327" spans="19:29" x14ac:dyDescent="0.25">
      <c r="S37327" s="108"/>
      <c r="U37327" s="108"/>
      <c r="W37327" s="108"/>
      <c r="Y37327" s="108"/>
      <c r="AA37327" s="108"/>
      <c r="AC37327" s="108"/>
    </row>
    <row r="37328" spans="19:29" x14ac:dyDescent="0.25">
      <c r="S37328" s="109"/>
      <c r="U37328" s="109"/>
      <c r="W37328" s="109"/>
      <c r="Y37328" s="109"/>
      <c r="AA37328" s="109"/>
      <c r="AC37328" s="109"/>
    </row>
    <row r="37329" spans="19:29" x14ac:dyDescent="0.25">
      <c r="S37329" s="108"/>
      <c r="U37329" s="108"/>
      <c r="W37329" s="108"/>
      <c r="Y37329" s="108"/>
      <c r="AA37329" s="108"/>
      <c r="AC37329" s="108"/>
    </row>
    <row r="37330" spans="19:29" x14ac:dyDescent="0.25">
      <c r="S37330" s="108"/>
      <c r="U37330" s="108"/>
      <c r="W37330" s="108"/>
      <c r="Y37330" s="108"/>
      <c r="AA37330" s="108"/>
      <c r="AC37330" s="108"/>
    </row>
    <row r="37331" spans="19:29" x14ac:dyDescent="0.25">
      <c r="S37331" s="108"/>
      <c r="U37331" s="108"/>
      <c r="W37331" s="108"/>
      <c r="Y37331" s="108"/>
      <c r="AA37331" s="108"/>
      <c r="AC37331" s="108"/>
    </row>
    <row r="37332" spans="19:29" x14ac:dyDescent="0.25">
      <c r="S37332" s="110"/>
      <c r="U37332" s="110"/>
      <c r="W37332" s="110"/>
      <c r="Y37332" s="110"/>
      <c r="AA37332" s="110"/>
      <c r="AC37332" s="110"/>
    </row>
    <row r="37333" spans="19:29" x14ac:dyDescent="0.25">
      <c r="S37333" s="110"/>
      <c r="U37333" s="110"/>
      <c r="W37333" s="110"/>
      <c r="Y37333" s="110"/>
      <c r="AA37333" s="110"/>
      <c r="AC37333" s="110"/>
    </row>
    <row r="37334" spans="19:29" x14ac:dyDescent="0.25">
      <c r="S37334" s="110"/>
      <c r="U37334" s="110"/>
      <c r="W37334" s="110"/>
      <c r="Y37334" s="110"/>
      <c r="AA37334" s="110"/>
      <c r="AC37334" s="110"/>
    </row>
    <row r="37335" spans="19:29" x14ac:dyDescent="0.25">
      <c r="S37335" s="110"/>
      <c r="U37335" s="110"/>
      <c r="W37335" s="110"/>
      <c r="Y37335" s="110"/>
      <c r="AA37335" s="110"/>
      <c r="AC37335" s="110"/>
    </row>
    <row r="37336" spans="19:29" x14ac:dyDescent="0.25">
      <c r="S37336" s="111"/>
      <c r="U37336" s="111"/>
      <c r="W37336" s="111"/>
      <c r="Y37336" s="111"/>
      <c r="AA37336" s="111"/>
      <c r="AC37336" s="111"/>
    </row>
    <row r="37337" spans="19:29" x14ac:dyDescent="0.25">
      <c r="S37337" s="107"/>
      <c r="U37337" s="107"/>
      <c r="W37337" s="107"/>
      <c r="Y37337" s="107"/>
      <c r="AA37337" s="107"/>
      <c r="AC37337" s="107"/>
    </row>
    <row r="37338" spans="19:29" x14ac:dyDescent="0.25">
      <c r="S37338" s="108"/>
      <c r="U37338" s="108"/>
      <c r="W37338" s="108"/>
      <c r="Y37338" s="108"/>
      <c r="AA37338" s="108"/>
      <c r="AC37338" s="108"/>
    </row>
    <row r="37339" spans="19:29" x14ac:dyDescent="0.25">
      <c r="S37339" s="108"/>
      <c r="U37339" s="108"/>
      <c r="W37339" s="108"/>
      <c r="Y37339" s="108"/>
      <c r="AA37339" s="108"/>
      <c r="AC37339" s="108"/>
    </row>
    <row r="37340" spans="19:29" x14ac:dyDescent="0.25">
      <c r="S37340" s="109"/>
      <c r="U37340" s="109"/>
      <c r="W37340" s="109"/>
      <c r="Y37340" s="109"/>
      <c r="AA37340" s="109"/>
      <c r="AC37340" s="109"/>
    </row>
    <row r="37341" spans="19:29" x14ac:dyDescent="0.25">
      <c r="S37341" s="108"/>
      <c r="U37341" s="108"/>
      <c r="W37341" s="108"/>
      <c r="Y37341" s="108"/>
      <c r="AA37341" s="108"/>
      <c r="AC37341" s="108"/>
    </row>
    <row r="37342" spans="19:29" x14ac:dyDescent="0.25">
      <c r="S37342" s="108"/>
      <c r="U37342" s="108"/>
      <c r="W37342" s="108"/>
      <c r="Y37342" s="108"/>
      <c r="AA37342" s="108"/>
      <c r="AC37342" s="108"/>
    </row>
    <row r="37343" spans="19:29" x14ac:dyDescent="0.25">
      <c r="S37343" s="109"/>
      <c r="U37343" s="109"/>
      <c r="W37343" s="109"/>
      <c r="Y37343" s="109"/>
      <c r="AA37343" s="109"/>
      <c r="AC37343" s="109"/>
    </row>
    <row r="37344" spans="19:29" x14ac:dyDescent="0.25">
      <c r="S37344" s="108"/>
      <c r="U37344" s="108"/>
      <c r="W37344" s="108"/>
      <c r="Y37344" s="108"/>
      <c r="AA37344" s="108"/>
      <c r="AC37344" s="108"/>
    </row>
    <row r="37345" spans="19:29" x14ac:dyDescent="0.25">
      <c r="S37345" s="109"/>
      <c r="U37345" s="109"/>
      <c r="W37345" s="109"/>
      <c r="Y37345" s="109"/>
      <c r="AA37345" s="109"/>
      <c r="AC37345" s="109"/>
    </row>
    <row r="37346" spans="19:29" x14ac:dyDescent="0.25">
      <c r="S37346" s="108"/>
      <c r="U37346" s="108"/>
      <c r="W37346" s="108"/>
      <c r="Y37346" s="108"/>
      <c r="AA37346" s="108"/>
      <c r="AC37346" s="108"/>
    </row>
    <row r="37347" spans="19:29" x14ac:dyDescent="0.25">
      <c r="S37347" s="108"/>
      <c r="U37347" s="108"/>
      <c r="W37347" s="108"/>
      <c r="Y37347" s="108"/>
      <c r="AA37347" s="108"/>
      <c r="AC37347" s="108"/>
    </row>
    <row r="37348" spans="19:29" x14ac:dyDescent="0.25">
      <c r="S37348" s="108"/>
      <c r="U37348" s="108"/>
      <c r="W37348" s="108"/>
      <c r="Y37348" s="108"/>
      <c r="AA37348" s="108"/>
      <c r="AC37348" s="108"/>
    </row>
    <row r="37349" spans="19:29" x14ac:dyDescent="0.25">
      <c r="S37349" s="110"/>
      <c r="U37349" s="110"/>
      <c r="W37349" s="110"/>
      <c r="Y37349" s="110"/>
      <c r="AA37349" s="110"/>
      <c r="AC37349" s="110"/>
    </row>
    <row r="37350" spans="19:29" x14ac:dyDescent="0.25">
      <c r="S37350" s="110"/>
      <c r="U37350" s="110"/>
      <c r="W37350" s="110"/>
      <c r="Y37350" s="110"/>
      <c r="AA37350" s="110"/>
      <c r="AC37350" s="110"/>
    </row>
    <row r="37351" spans="19:29" x14ac:dyDescent="0.25">
      <c r="S37351" s="110"/>
      <c r="U37351" s="110"/>
      <c r="W37351" s="110"/>
      <c r="Y37351" s="110"/>
      <c r="AA37351" s="110"/>
      <c r="AC37351" s="110"/>
    </row>
    <row r="37352" spans="19:29" x14ac:dyDescent="0.25">
      <c r="S37352" s="110"/>
      <c r="U37352" s="110"/>
      <c r="W37352" s="110"/>
      <c r="Y37352" s="110"/>
      <c r="AA37352" s="110"/>
      <c r="AC37352" s="110"/>
    </row>
    <row r="37353" spans="19:29" x14ac:dyDescent="0.25">
      <c r="S37353" s="111"/>
      <c r="U37353" s="111"/>
      <c r="W37353" s="111"/>
      <c r="Y37353" s="111"/>
      <c r="AA37353" s="111"/>
      <c r="AC37353" s="111"/>
    </row>
    <row r="37354" spans="19:29" x14ac:dyDescent="0.25">
      <c r="S37354" s="107"/>
      <c r="U37354" s="107"/>
      <c r="W37354" s="107"/>
      <c r="Y37354" s="107"/>
      <c r="AA37354" s="107"/>
      <c r="AC37354" s="107"/>
    </row>
    <row r="37355" spans="19:29" x14ac:dyDescent="0.25">
      <c r="S37355" s="108"/>
      <c r="U37355" s="108"/>
      <c r="W37355" s="108"/>
      <c r="Y37355" s="108"/>
      <c r="AA37355" s="108"/>
      <c r="AC37355" s="108"/>
    </row>
    <row r="37356" spans="19:29" x14ac:dyDescent="0.25">
      <c r="S37356" s="108"/>
      <c r="U37356" s="108"/>
      <c r="W37356" s="108"/>
      <c r="Y37356" s="108"/>
      <c r="AA37356" s="108"/>
      <c r="AC37356" s="108"/>
    </row>
    <row r="37357" spans="19:29" x14ac:dyDescent="0.25">
      <c r="S37357" s="109"/>
      <c r="U37357" s="109"/>
      <c r="W37357" s="109"/>
      <c r="Y37357" s="109"/>
      <c r="AA37357" s="109"/>
      <c r="AC37357" s="109"/>
    </row>
    <row r="37358" spans="19:29" x14ac:dyDescent="0.25">
      <c r="S37358" s="108"/>
      <c r="U37358" s="108"/>
      <c r="W37358" s="108"/>
      <c r="Y37358" s="108"/>
      <c r="AA37358" s="108"/>
      <c r="AC37358" s="108"/>
    </row>
    <row r="37359" spans="19:29" x14ac:dyDescent="0.25">
      <c r="S37359" s="108"/>
      <c r="U37359" s="108"/>
      <c r="W37359" s="108"/>
      <c r="Y37359" s="108"/>
      <c r="AA37359" s="108"/>
      <c r="AC37359" s="108"/>
    </row>
    <row r="37360" spans="19:29" x14ac:dyDescent="0.25">
      <c r="S37360" s="109"/>
      <c r="U37360" s="109"/>
      <c r="W37360" s="109"/>
      <c r="Y37360" s="109"/>
      <c r="AA37360" s="109"/>
      <c r="AC37360" s="109"/>
    </row>
    <row r="37361" spans="19:29" x14ac:dyDescent="0.25">
      <c r="S37361" s="108"/>
      <c r="U37361" s="108"/>
      <c r="W37361" s="108"/>
      <c r="Y37361" s="108"/>
      <c r="AA37361" s="108"/>
      <c r="AC37361" s="108"/>
    </row>
    <row r="37362" spans="19:29" x14ac:dyDescent="0.25">
      <c r="S37362" s="109"/>
      <c r="U37362" s="109"/>
      <c r="W37362" s="109"/>
      <c r="Y37362" s="109"/>
      <c r="AA37362" s="109"/>
      <c r="AC37362" s="109"/>
    </row>
    <row r="37363" spans="19:29" x14ac:dyDescent="0.25">
      <c r="S37363" s="108"/>
      <c r="U37363" s="108"/>
      <c r="W37363" s="108"/>
      <c r="Y37363" s="108"/>
      <c r="AA37363" s="108"/>
      <c r="AC37363" s="108"/>
    </row>
    <row r="37364" spans="19:29" x14ac:dyDescent="0.25">
      <c r="S37364" s="108"/>
      <c r="U37364" s="108"/>
      <c r="W37364" s="108"/>
      <c r="Y37364" s="108"/>
      <c r="AA37364" s="108"/>
      <c r="AC37364" s="108"/>
    </row>
    <row r="37365" spans="19:29" x14ac:dyDescent="0.25">
      <c r="S37365" s="108"/>
      <c r="U37365" s="108"/>
      <c r="W37365" s="108"/>
      <c r="Y37365" s="108"/>
      <c r="AA37365" s="108"/>
      <c r="AC37365" s="108"/>
    </row>
    <row r="37366" spans="19:29" x14ac:dyDescent="0.25">
      <c r="S37366" s="110"/>
      <c r="U37366" s="110"/>
      <c r="W37366" s="110"/>
      <c r="Y37366" s="110"/>
      <c r="AA37366" s="110"/>
      <c r="AC37366" s="110"/>
    </row>
    <row r="37367" spans="19:29" x14ac:dyDescent="0.25">
      <c r="S37367" s="110"/>
      <c r="U37367" s="110"/>
      <c r="W37367" s="110"/>
      <c r="Y37367" s="110"/>
      <c r="AA37367" s="110"/>
      <c r="AC37367" s="110"/>
    </row>
    <row r="37368" spans="19:29" x14ac:dyDescent="0.25">
      <c r="S37368" s="110"/>
      <c r="U37368" s="110"/>
      <c r="W37368" s="110"/>
      <c r="Y37368" s="110"/>
      <c r="AA37368" s="110"/>
      <c r="AC37368" s="110"/>
    </row>
    <row r="37369" spans="19:29" x14ac:dyDescent="0.25">
      <c r="S37369" s="110"/>
      <c r="U37369" s="110"/>
      <c r="W37369" s="110"/>
      <c r="Y37369" s="110"/>
      <c r="AA37369" s="110"/>
      <c r="AC37369" s="110"/>
    </row>
    <row r="37370" spans="19:29" x14ac:dyDescent="0.25">
      <c r="S37370" s="111"/>
      <c r="U37370" s="111"/>
      <c r="W37370" s="111"/>
      <c r="Y37370" s="111"/>
      <c r="AA37370" s="111"/>
      <c r="AC37370" s="111"/>
    </row>
    <row r="37371" spans="19:29" x14ac:dyDescent="0.25">
      <c r="S37371" s="107"/>
      <c r="U37371" s="107"/>
      <c r="W37371" s="107"/>
      <c r="Y37371" s="107"/>
      <c r="AA37371" s="107"/>
      <c r="AC37371" s="107"/>
    </row>
    <row r="37372" spans="19:29" x14ac:dyDescent="0.25">
      <c r="S37372" s="108"/>
      <c r="U37372" s="108"/>
      <c r="W37372" s="108"/>
      <c r="Y37372" s="108"/>
      <c r="AA37372" s="108"/>
      <c r="AC37372" s="108"/>
    </row>
    <row r="37373" spans="19:29" x14ac:dyDescent="0.25">
      <c r="S37373" s="108"/>
      <c r="U37373" s="108"/>
      <c r="W37373" s="108"/>
      <c r="Y37373" s="108"/>
      <c r="AA37373" s="108"/>
      <c r="AC37373" s="108"/>
    </row>
    <row r="37374" spans="19:29" x14ac:dyDescent="0.25">
      <c r="S37374" s="109"/>
      <c r="U37374" s="109"/>
      <c r="W37374" s="109"/>
      <c r="Y37374" s="109"/>
      <c r="AA37374" s="109"/>
      <c r="AC37374" s="109"/>
    </row>
    <row r="37375" spans="19:29" x14ac:dyDescent="0.25">
      <c r="S37375" s="108"/>
      <c r="U37375" s="108"/>
      <c r="W37375" s="108"/>
      <c r="Y37375" s="108"/>
      <c r="AA37375" s="108"/>
      <c r="AC37375" s="108"/>
    </row>
    <row r="37376" spans="19:29" x14ac:dyDescent="0.25">
      <c r="S37376" s="108"/>
      <c r="U37376" s="108"/>
      <c r="W37376" s="108"/>
      <c r="Y37376" s="108"/>
      <c r="AA37376" s="108"/>
      <c r="AC37376" s="108"/>
    </row>
    <row r="37377" spans="19:29" x14ac:dyDescent="0.25">
      <c r="S37377" s="109"/>
      <c r="U37377" s="109"/>
      <c r="W37377" s="109"/>
      <c r="Y37377" s="109"/>
      <c r="AA37377" s="109"/>
      <c r="AC37377" s="109"/>
    </row>
    <row r="37378" spans="19:29" x14ac:dyDescent="0.25">
      <c r="S37378" s="108"/>
      <c r="U37378" s="108"/>
      <c r="W37378" s="108"/>
      <c r="Y37378" s="108"/>
      <c r="AA37378" s="108"/>
      <c r="AC37378" s="108"/>
    </row>
    <row r="37379" spans="19:29" x14ac:dyDescent="0.25">
      <c r="S37379" s="109"/>
      <c r="U37379" s="109"/>
      <c r="W37379" s="109"/>
      <c r="Y37379" s="109"/>
      <c r="AA37379" s="109"/>
      <c r="AC37379" s="109"/>
    </row>
    <row r="37380" spans="19:29" x14ac:dyDescent="0.25">
      <c r="S37380" s="108"/>
      <c r="U37380" s="108"/>
      <c r="W37380" s="108"/>
      <c r="Y37380" s="108"/>
      <c r="AA37380" s="108"/>
      <c r="AC37380" s="108"/>
    </row>
    <row r="37381" spans="19:29" x14ac:dyDescent="0.25">
      <c r="S37381" s="108"/>
      <c r="U37381" s="108"/>
      <c r="W37381" s="108"/>
      <c r="Y37381" s="108"/>
      <c r="AA37381" s="108"/>
      <c r="AC37381" s="108"/>
    </row>
    <row r="37382" spans="19:29" x14ac:dyDescent="0.25">
      <c r="S37382" s="108"/>
      <c r="U37382" s="108"/>
      <c r="W37382" s="108"/>
      <c r="Y37382" s="108"/>
      <c r="AA37382" s="108"/>
      <c r="AC37382" s="108"/>
    </row>
    <row r="37383" spans="19:29" x14ac:dyDescent="0.25">
      <c r="S37383" s="110"/>
      <c r="U37383" s="110"/>
      <c r="W37383" s="110"/>
      <c r="Y37383" s="110"/>
      <c r="AA37383" s="110"/>
      <c r="AC37383" s="110"/>
    </row>
    <row r="37384" spans="19:29" x14ac:dyDescent="0.25">
      <c r="S37384" s="110"/>
      <c r="U37384" s="110"/>
      <c r="W37384" s="110"/>
      <c r="Y37384" s="110"/>
      <c r="AA37384" s="110"/>
      <c r="AC37384" s="110"/>
    </row>
    <row r="37385" spans="19:29" x14ac:dyDescent="0.25">
      <c r="S37385" s="110"/>
      <c r="U37385" s="110"/>
      <c r="W37385" s="110"/>
      <c r="Y37385" s="110"/>
      <c r="AA37385" s="110"/>
      <c r="AC37385" s="110"/>
    </row>
    <row r="37386" spans="19:29" x14ac:dyDescent="0.25">
      <c r="S37386" s="110"/>
      <c r="U37386" s="110"/>
      <c r="W37386" s="110"/>
      <c r="Y37386" s="110"/>
      <c r="AA37386" s="110"/>
      <c r="AC37386" s="110"/>
    </row>
    <row r="37387" spans="19:29" x14ac:dyDescent="0.25">
      <c r="S37387" s="111"/>
      <c r="U37387" s="111"/>
      <c r="W37387" s="111"/>
      <c r="Y37387" s="111"/>
      <c r="AA37387" s="111"/>
      <c r="AC37387" s="111"/>
    </row>
    <row r="37388" spans="19:29" x14ac:dyDescent="0.25">
      <c r="S37388" s="107"/>
      <c r="U37388" s="107"/>
      <c r="W37388" s="107"/>
      <c r="Y37388" s="107"/>
      <c r="AA37388" s="107"/>
      <c r="AC37388" s="107"/>
    </row>
    <row r="37389" spans="19:29" x14ac:dyDescent="0.25">
      <c r="S37389" s="108"/>
      <c r="U37389" s="108"/>
      <c r="W37389" s="108"/>
      <c r="Y37389" s="108"/>
      <c r="AA37389" s="108"/>
      <c r="AC37389" s="108"/>
    </row>
    <row r="37390" spans="19:29" x14ac:dyDescent="0.25">
      <c r="S37390" s="108"/>
      <c r="U37390" s="108"/>
      <c r="W37390" s="108"/>
      <c r="Y37390" s="108"/>
      <c r="AA37390" s="108"/>
      <c r="AC37390" s="108"/>
    </row>
    <row r="37391" spans="19:29" x14ac:dyDescent="0.25">
      <c r="S37391" s="109"/>
      <c r="U37391" s="109"/>
      <c r="W37391" s="109"/>
      <c r="Y37391" s="109"/>
      <c r="AA37391" s="109"/>
      <c r="AC37391" s="109"/>
    </row>
    <row r="37392" spans="19:29" x14ac:dyDescent="0.25">
      <c r="S37392" s="108"/>
      <c r="U37392" s="108"/>
      <c r="W37392" s="108"/>
      <c r="Y37392" s="108"/>
      <c r="AA37392" s="108"/>
      <c r="AC37392" s="108"/>
    </row>
    <row r="37393" spans="19:29" x14ac:dyDescent="0.25">
      <c r="S37393" s="108"/>
      <c r="U37393" s="108"/>
      <c r="W37393" s="108"/>
      <c r="Y37393" s="108"/>
      <c r="AA37393" s="108"/>
      <c r="AC37393" s="108"/>
    </row>
    <row r="37394" spans="19:29" x14ac:dyDescent="0.25">
      <c r="S37394" s="109"/>
      <c r="U37394" s="109"/>
      <c r="W37394" s="109"/>
      <c r="Y37394" s="109"/>
      <c r="AA37394" s="109"/>
      <c r="AC37394" s="109"/>
    </row>
    <row r="37395" spans="19:29" x14ac:dyDescent="0.25">
      <c r="S37395" s="108"/>
      <c r="U37395" s="108"/>
      <c r="W37395" s="108"/>
      <c r="Y37395" s="108"/>
      <c r="AA37395" s="108"/>
      <c r="AC37395" s="108"/>
    </row>
    <row r="37396" spans="19:29" x14ac:dyDescent="0.25">
      <c r="S37396" s="109"/>
      <c r="U37396" s="109"/>
      <c r="W37396" s="109"/>
      <c r="Y37396" s="109"/>
      <c r="AA37396" s="109"/>
      <c r="AC37396" s="109"/>
    </row>
    <row r="37397" spans="19:29" x14ac:dyDescent="0.25">
      <c r="S37397" s="108"/>
      <c r="U37397" s="108"/>
      <c r="W37397" s="108"/>
      <c r="Y37397" s="108"/>
      <c r="AA37397" s="108"/>
      <c r="AC37397" s="108"/>
    </row>
    <row r="37398" spans="19:29" x14ac:dyDescent="0.25">
      <c r="S37398" s="108"/>
      <c r="U37398" s="108"/>
      <c r="W37398" s="108"/>
      <c r="Y37398" s="108"/>
      <c r="AA37398" s="108"/>
      <c r="AC37398" s="108"/>
    </row>
    <row r="37399" spans="19:29" x14ac:dyDescent="0.25">
      <c r="S37399" s="108"/>
      <c r="U37399" s="108"/>
      <c r="W37399" s="108"/>
      <c r="Y37399" s="108"/>
      <c r="AA37399" s="108"/>
      <c r="AC37399" s="108"/>
    </row>
    <row r="37400" spans="19:29" x14ac:dyDescent="0.25">
      <c r="S37400" s="110"/>
      <c r="U37400" s="110"/>
      <c r="W37400" s="110"/>
      <c r="Y37400" s="110"/>
      <c r="AA37400" s="110"/>
      <c r="AC37400" s="110"/>
    </row>
    <row r="37401" spans="19:29" x14ac:dyDescent="0.25">
      <c r="S37401" s="110"/>
      <c r="U37401" s="110"/>
      <c r="W37401" s="110"/>
      <c r="Y37401" s="110"/>
      <c r="AA37401" s="110"/>
      <c r="AC37401" s="110"/>
    </row>
    <row r="37402" spans="19:29" x14ac:dyDescent="0.25">
      <c r="S37402" s="110"/>
      <c r="U37402" s="110"/>
      <c r="W37402" s="110"/>
      <c r="Y37402" s="110"/>
      <c r="AA37402" s="110"/>
      <c r="AC37402" s="110"/>
    </row>
    <row r="37403" spans="19:29" x14ac:dyDescent="0.25">
      <c r="S37403" s="110"/>
      <c r="U37403" s="110"/>
      <c r="W37403" s="110"/>
      <c r="Y37403" s="110"/>
      <c r="AA37403" s="110"/>
      <c r="AC37403" s="110"/>
    </row>
    <row r="37404" spans="19:29" x14ac:dyDescent="0.25">
      <c r="S37404" s="111"/>
      <c r="U37404" s="111"/>
      <c r="W37404" s="111"/>
      <c r="Y37404" s="111"/>
      <c r="AA37404" s="111"/>
      <c r="AC37404" s="111"/>
    </row>
    <row r="37405" spans="19:29" x14ac:dyDescent="0.25">
      <c r="S37405" s="107"/>
      <c r="U37405" s="107"/>
      <c r="W37405" s="107"/>
      <c r="Y37405" s="107"/>
      <c r="AA37405" s="107"/>
      <c r="AC37405" s="107"/>
    </row>
    <row r="37406" spans="19:29" x14ac:dyDescent="0.25">
      <c r="S37406" s="108"/>
      <c r="U37406" s="108"/>
      <c r="W37406" s="108"/>
      <c r="Y37406" s="108"/>
      <c r="AA37406" s="108"/>
      <c r="AC37406" s="108"/>
    </row>
    <row r="37407" spans="19:29" x14ac:dyDescent="0.25">
      <c r="S37407" s="108"/>
      <c r="U37407" s="108"/>
      <c r="W37407" s="108"/>
      <c r="Y37407" s="108"/>
      <c r="AA37407" s="108"/>
      <c r="AC37407" s="108"/>
    </row>
    <row r="37408" spans="19:29" x14ac:dyDescent="0.25">
      <c r="S37408" s="109"/>
      <c r="U37408" s="109"/>
      <c r="W37408" s="109"/>
      <c r="Y37408" s="109"/>
      <c r="AA37408" s="109"/>
      <c r="AC37408" s="109"/>
    </row>
    <row r="37409" spans="19:29" x14ac:dyDescent="0.25">
      <c r="S37409" s="108"/>
      <c r="U37409" s="108"/>
      <c r="W37409" s="108"/>
      <c r="Y37409" s="108"/>
      <c r="AA37409" s="108"/>
      <c r="AC37409" s="108"/>
    </row>
    <row r="37410" spans="19:29" x14ac:dyDescent="0.25">
      <c r="S37410" s="108"/>
      <c r="U37410" s="108"/>
      <c r="W37410" s="108"/>
      <c r="Y37410" s="108"/>
      <c r="AA37410" s="108"/>
      <c r="AC37410" s="108"/>
    </row>
    <row r="37411" spans="19:29" x14ac:dyDescent="0.25">
      <c r="S37411" s="109"/>
      <c r="U37411" s="109"/>
      <c r="W37411" s="109"/>
      <c r="Y37411" s="109"/>
      <c r="AA37411" s="109"/>
      <c r="AC37411" s="109"/>
    </row>
    <row r="37412" spans="19:29" x14ac:dyDescent="0.25">
      <c r="S37412" s="108"/>
      <c r="U37412" s="108"/>
      <c r="W37412" s="108"/>
      <c r="Y37412" s="108"/>
      <c r="AA37412" s="108"/>
      <c r="AC37412" s="108"/>
    </row>
    <row r="37413" spans="19:29" x14ac:dyDescent="0.25">
      <c r="S37413" s="109"/>
      <c r="U37413" s="109"/>
      <c r="W37413" s="109"/>
      <c r="Y37413" s="109"/>
      <c r="AA37413" s="109"/>
      <c r="AC37413" s="109"/>
    </row>
    <row r="37414" spans="19:29" x14ac:dyDescent="0.25">
      <c r="S37414" s="108"/>
      <c r="U37414" s="108"/>
      <c r="W37414" s="108"/>
      <c r="Y37414" s="108"/>
      <c r="AA37414" s="108"/>
      <c r="AC37414" s="108"/>
    </row>
    <row r="37415" spans="19:29" x14ac:dyDescent="0.25">
      <c r="S37415" s="108"/>
      <c r="U37415" s="108"/>
      <c r="W37415" s="108"/>
      <c r="Y37415" s="108"/>
      <c r="AA37415" s="108"/>
      <c r="AC37415" s="108"/>
    </row>
    <row r="37416" spans="19:29" x14ac:dyDescent="0.25">
      <c r="S37416" s="108"/>
      <c r="U37416" s="108"/>
      <c r="W37416" s="108"/>
      <c r="Y37416" s="108"/>
      <c r="AA37416" s="108"/>
      <c r="AC37416" s="108"/>
    </row>
    <row r="37417" spans="19:29" x14ac:dyDescent="0.25">
      <c r="S37417" s="110"/>
      <c r="U37417" s="110"/>
      <c r="W37417" s="110"/>
      <c r="Y37417" s="110"/>
      <c r="AA37417" s="110"/>
      <c r="AC37417" s="110"/>
    </row>
    <row r="37418" spans="19:29" x14ac:dyDescent="0.25">
      <c r="S37418" s="110"/>
      <c r="U37418" s="110"/>
      <c r="W37418" s="110"/>
      <c r="Y37418" s="110"/>
      <c r="AA37418" s="110"/>
      <c r="AC37418" s="110"/>
    </row>
    <row r="37419" spans="19:29" x14ac:dyDescent="0.25">
      <c r="S37419" s="110"/>
      <c r="U37419" s="110"/>
      <c r="W37419" s="110"/>
      <c r="Y37419" s="110"/>
      <c r="AA37419" s="110"/>
      <c r="AC37419" s="110"/>
    </row>
    <row r="37420" spans="19:29" x14ac:dyDescent="0.25">
      <c r="S37420" s="110"/>
      <c r="U37420" s="110"/>
      <c r="W37420" s="110"/>
      <c r="Y37420" s="110"/>
      <c r="AA37420" s="110"/>
      <c r="AC37420" s="110"/>
    </row>
    <row r="37421" spans="19:29" x14ac:dyDescent="0.25">
      <c r="S37421" s="111"/>
      <c r="U37421" s="111"/>
      <c r="W37421" s="111"/>
      <c r="Y37421" s="111"/>
      <c r="AA37421" s="111"/>
      <c r="AC37421" s="111"/>
    </row>
    <row r="37422" spans="19:29" x14ac:dyDescent="0.25">
      <c r="S37422" s="107"/>
      <c r="U37422" s="107"/>
      <c r="W37422" s="107"/>
      <c r="Y37422" s="107"/>
      <c r="AA37422" s="107"/>
      <c r="AC37422" s="107"/>
    </row>
    <row r="37423" spans="19:29" x14ac:dyDescent="0.25">
      <c r="S37423" s="108"/>
      <c r="U37423" s="108"/>
      <c r="W37423" s="108"/>
      <c r="Y37423" s="108"/>
      <c r="AA37423" s="108"/>
      <c r="AC37423" s="108"/>
    </row>
    <row r="37424" spans="19:29" x14ac:dyDescent="0.25">
      <c r="S37424" s="108"/>
      <c r="U37424" s="108"/>
      <c r="W37424" s="108"/>
      <c r="Y37424" s="108"/>
      <c r="AA37424" s="108"/>
      <c r="AC37424" s="108"/>
    </row>
    <row r="37425" spans="19:29" x14ac:dyDescent="0.25">
      <c r="S37425" s="109"/>
      <c r="U37425" s="109"/>
      <c r="W37425" s="109"/>
      <c r="Y37425" s="109"/>
      <c r="AA37425" s="109"/>
      <c r="AC37425" s="109"/>
    </row>
    <row r="37426" spans="19:29" x14ac:dyDescent="0.25">
      <c r="S37426" s="108"/>
      <c r="U37426" s="108"/>
      <c r="W37426" s="108"/>
      <c r="Y37426" s="108"/>
      <c r="AA37426" s="108"/>
      <c r="AC37426" s="108"/>
    </row>
    <row r="37427" spans="19:29" x14ac:dyDescent="0.25">
      <c r="S37427" s="108"/>
      <c r="U37427" s="108"/>
      <c r="W37427" s="108"/>
      <c r="Y37427" s="108"/>
      <c r="AA37427" s="108"/>
      <c r="AC37427" s="108"/>
    </row>
    <row r="37428" spans="19:29" x14ac:dyDescent="0.25">
      <c r="S37428" s="109"/>
      <c r="U37428" s="109"/>
      <c r="W37428" s="109"/>
      <c r="Y37428" s="109"/>
      <c r="AA37428" s="109"/>
      <c r="AC37428" s="109"/>
    </row>
    <row r="37429" spans="19:29" x14ac:dyDescent="0.25">
      <c r="S37429" s="108"/>
      <c r="U37429" s="108"/>
      <c r="W37429" s="108"/>
      <c r="Y37429" s="108"/>
      <c r="AA37429" s="108"/>
      <c r="AC37429" s="108"/>
    </row>
    <row r="37430" spans="19:29" x14ac:dyDescent="0.25">
      <c r="S37430" s="109"/>
      <c r="U37430" s="109"/>
      <c r="W37430" s="109"/>
      <c r="Y37430" s="109"/>
      <c r="AA37430" s="109"/>
      <c r="AC37430" s="109"/>
    </row>
    <row r="37431" spans="19:29" x14ac:dyDescent="0.25">
      <c r="S37431" s="108"/>
      <c r="U37431" s="108"/>
      <c r="W37431" s="108"/>
      <c r="Y37431" s="108"/>
      <c r="AA37431" s="108"/>
      <c r="AC37431" s="108"/>
    </row>
    <row r="37432" spans="19:29" x14ac:dyDescent="0.25">
      <c r="S37432" s="108"/>
      <c r="U37432" s="108"/>
      <c r="W37432" s="108"/>
      <c r="Y37432" s="108"/>
      <c r="AA37432" s="108"/>
      <c r="AC37432" s="108"/>
    </row>
    <row r="37433" spans="19:29" x14ac:dyDescent="0.25">
      <c r="S37433" s="108"/>
      <c r="U37433" s="108"/>
      <c r="W37433" s="108"/>
      <c r="Y37433" s="108"/>
      <c r="AA37433" s="108"/>
      <c r="AC37433" s="108"/>
    </row>
    <row r="37434" spans="19:29" x14ac:dyDescent="0.25">
      <c r="S37434" s="110"/>
      <c r="U37434" s="110"/>
      <c r="W37434" s="110"/>
      <c r="Y37434" s="110"/>
      <c r="AA37434" s="110"/>
      <c r="AC37434" s="110"/>
    </row>
    <row r="37435" spans="19:29" x14ac:dyDescent="0.25">
      <c r="S37435" s="110"/>
      <c r="U37435" s="110"/>
      <c r="W37435" s="110"/>
      <c r="Y37435" s="110"/>
      <c r="AA37435" s="110"/>
      <c r="AC37435" s="110"/>
    </row>
    <row r="37436" spans="19:29" x14ac:dyDescent="0.25">
      <c r="S37436" s="110"/>
      <c r="U37436" s="110"/>
      <c r="W37436" s="110"/>
      <c r="Y37436" s="110"/>
      <c r="AA37436" s="110"/>
      <c r="AC37436" s="110"/>
    </row>
    <row r="37437" spans="19:29" x14ac:dyDescent="0.25">
      <c r="S37437" s="110"/>
      <c r="U37437" s="110"/>
      <c r="W37437" s="110"/>
      <c r="Y37437" s="110"/>
      <c r="AA37437" s="110"/>
      <c r="AC37437" s="110"/>
    </row>
    <row r="37438" spans="19:29" x14ac:dyDescent="0.25">
      <c r="S37438" s="111"/>
      <c r="U37438" s="111"/>
      <c r="W37438" s="111"/>
      <c r="Y37438" s="111"/>
      <c r="AA37438" s="111"/>
      <c r="AC37438" s="111"/>
    </row>
    <row r="37439" spans="19:29" x14ac:dyDescent="0.25">
      <c r="S37439" s="107"/>
      <c r="U37439" s="107"/>
      <c r="W37439" s="107"/>
      <c r="Y37439" s="107"/>
      <c r="AA37439" s="107"/>
      <c r="AC37439" s="107"/>
    </row>
    <row r="37440" spans="19:29" x14ac:dyDescent="0.25">
      <c r="S37440" s="108"/>
      <c r="U37440" s="108"/>
      <c r="W37440" s="108"/>
      <c r="Y37440" s="108"/>
      <c r="AA37440" s="108"/>
      <c r="AC37440" s="108"/>
    </row>
    <row r="37441" spans="19:29" x14ac:dyDescent="0.25">
      <c r="S37441" s="108"/>
      <c r="U37441" s="108"/>
      <c r="W37441" s="108"/>
      <c r="Y37441" s="108"/>
      <c r="AA37441" s="108"/>
      <c r="AC37441" s="108"/>
    </row>
    <row r="37442" spans="19:29" x14ac:dyDescent="0.25">
      <c r="S37442" s="109"/>
      <c r="U37442" s="109"/>
      <c r="W37442" s="109"/>
      <c r="Y37442" s="109"/>
      <c r="AA37442" s="109"/>
      <c r="AC37442" s="109"/>
    </row>
    <row r="37443" spans="19:29" x14ac:dyDescent="0.25">
      <c r="S37443" s="108"/>
      <c r="U37443" s="108"/>
      <c r="W37443" s="108"/>
      <c r="Y37443" s="108"/>
      <c r="AA37443" s="108"/>
      <c r="AC37443" s="108"/>
    </row>
    <row r="37444" spans="19:29" x14ac:dyDescent="0.25">
      <c r="S37444" s="108"/>
      <c r="U37444" s="108"/>
      <c r="W37444" s="108"/>
      <c r="Y37444" s="108"/>
      <c r="AA37444" s="108"/>
      <c r="AC37444" s="108"/>
    </row>
    <row r="37445" spans="19:29" x14ac:dyDescent="0.25">
      <c r="S37445" s="109"/>
      <c r="U37445" s="109"/>
      <c r="W37445" s="109"/>
      <c r="Y37445" s="109"/>
      <c r="AA37445" s="109"/>
      <c r="AC37445" s="109"/>
    </row>
    <row r="37446" spans="19:29" x14ac:dyDescent="0.25">
      <c r="S37446" s="108"/>
      <c r="U37446" s="108"/>
      <c r="W37446" s="108"/>
      <c r="Y37446" s="108"/>
      <c r="AA37446" s="108"/>
      <c r="AC37446" s="108"/>
    </row>
    <row r="37447" spans="19:29" x14ac:dyDescent="0.25">
      <c r="S37447" s="109"/>
      <c r="U37447" s="109"/>
      <c r="W37447" s="109"/>
      <c r="Y37447" s="109"/>
      <c r="AA37447" s="109"/>
      <c r="AC37447" s="109"/>
    </row>
    <row r="37448" spans="19:29" x14ac:dyDescent="0.25">
      <c r="S37448" s="108"/>
      <c r="U37448" s="108"/>
      <c r="W37448" s="108"/>
      <c r="Y37448" s="108"/>
      <c r="AA37448" s="108"/>
      <c r="AC37448" s="108"/>
    </row>
    <row r="37449" spans="19:29" x14ac:dyDescent="0.25">
      <c r="S37449" s="108"/>
      <c r="U37449" s="108"/>
      <c r="W37449" s="108"/>
      <c r="Y37449" s="108"/>
      <c r="AA37449" s="108"/>
      <c r="AC37449" s="108"/>
    </row>
    <row r="37450" spans="19:29" x14ac:dyDescent="0.25">
      <c r="S37450" s="108"/>
      <c r="U37450" s="108"/>
      <c r="W37450" s="108"/>
      <c r="Y37450" s="108"/>
      <c r="AA37450" s="108"/>
      <c r="AC37450" s="108"/>
    </row>
    <row r="37451" spans="19:29" x14ac:dyDescent="0.25">
      <c r="S37451" s="110"/>
      <c r="U37451" s="110"/>
      <c r="W37451" s="110"/>
      <c r="Y37451" s="110"/>
      <c r="AA37451" s="110"/>
      <c r="AC37451" s="110"/>
    </row>
    <row r="37452" spans="19:29" x14ac:dyDescent="0.25">
      <c r="S37452" s="110"/>
      <c r="U37452" s="110"/>
      <c r="W37452" s="110"/>
      <c r="Y37452" s="110"/>
      <c r="AA37452" s="110"/>
      <c r="AC37452" s="110"/>
    </row>
    <row r="37453" spans="19:29" x14ac:dyDescent="0.25">
      <c r="S37453" s="110"/>
      <c r="U37453" s="110"/>
      <c r="W37453" s="110"/>
      <c r="Y37453" s="110"/>
      <c r="AA37453" s="110"/>
      <c r="AC37453" s="110"/>
    </row>
    <row r="37454" spans="19:29" x14ac:dyDescent="0.25">
      <c r="S37454" s="110"/>
      <c r="U37454" s="110"/>
      <c r="W37454" s="110"/>
      <c r="Y37454" s="110"/>
      <c r="AA37454" s="110"/>
      <c r="AC37454" s="110"/>
    </row>
    <row r="37455" spans="19:29" x14ac:dyDescent="0.25">
      <c r="S37455" s="111"/>
      <c r="U37455" s="111"/>
      <c r="W37455" s="111"/>
      <c r="Y37455" s="111"/>
      <c r="AA37455" s="111"/>
      <c r="AC37455" s="111"/>
    </row>
    <row r="37456" spans="19:29" x14ac:dyDescent="0.25">
      <c r="S37456" s="107"/>
      <c r="U37456" s="107"/>
      <c r="W37456" s="107"/>
      <c r="Y37456" s="107"/>
      <c r="AA37456" s="107"/>
      <c r="AC37456" s="107"/>
    </row>
    <row r="37457" spans="19:29" x14ac:dyDescent="0.25">
      <c r="S37457" s="108"/>
      <c r="U37457" s="108"/>
      <c r="W37457" s="108"/>
      <c r="Y37457" s="108"/>
      <c r="AA37457" s="108"/>
      <c r="AC37457" s="108"/>
    </row>
    <row r="37458" spans="19:29" x14ac:dyDescent="0.25">
      <c r="S37458" s="108"/>
      <c r="U37458" s="108"/>
      <c r="W37458" s="108"/>
      <c r="Y37458" s="108"/>
      <c r="AA37458" s="108"/>
      <c r="AC37458" s="108"/>
    </row>
    <row r="37459" spans="19:29" x14ac:dyDescent="0.25">
      <c r="S37459" s="109"/>
      <c r="U37459" s="109"/>
      <c r="W37459" s="109"/>
      <c r="Y37459" s="109"/>
      <c r="AA37459" s="109"/>
      <c r="AC37459" s="109"/>
    </row>
    <row r="37460" spans="19:29" x14ac:dyDescent="0.25">
      <c r="S37460" s="108"/>
      <c r="U37460" s="108"/>
      <c r="W37460" s="108"/>
      <c r="Y37460" s="108"/>
      <c r="AA37460" s="108"/>
      <c r="AC37460" s="108"/>
    </row>
    <row r="37461" spans="19:29" x14ac:dyDescent="0.25">
      <c r="S37461" s="108"/>
      <c r="U37461" s="108"/>
      <c r="W37461" s="108"/>
      <c r="Y37461" s="108"/>
      <c r="AA37461" s="108"/>
      <c r="AC37461" s="108"/>
    </row>
    <row r="37462" spans="19:29" x14ac:dyDescent="0.25">
      <c r="S37462" s="109"/>
      <c r="U37462" s="109"/>
      <c r="W37462" s="109"/>
      <c r="Y37462" s="109"/>
      <c r="AA37462" s="109"/>
      <c r="AC37462" s="109"/>
    </row>
    <row r="37463" spans="19:29" x14ac:dyDescent="0.25">
      <c r="S37463" s="108"/>
      <c r="U37463" s="108"/>
      <c r="W37463" s="108"/>
      <c r="Y37463" s="108"/>
      <c r="AA37463" s="108"/>
      <c r="AC37463" s="108"/>
    </row>
    <row r="37464" spans="19:29" x14ac:dyDescent="0.25">
      <c r="S37464" s="109"/>
      <c r="U37464" s="109"/>
      <c r="W37464" s="109"/>
      <c r="Y37464" s="109"/>
      <c r="AA37464" s="109"/>
      <c r="AC37464" s="109"/>
    </row>
    <row r="37465" spans="19:29" x14ac:dyDescent="0.25">
      <c r="S37465" s="108"/>
      <c r="U37465" s="108"/>
      <c r="W37465" s="108"/>
      <c r="Y37465" s="108"/>
      <c r="AA37465" s="108"/>
      <c r="AC37465" s="108"/>
    </row>
    <row r="37466" spans="19:29" x14ac:dyDescent="0.25">
      <c r="S37466" s="108"/>
      <c r="U37466" s="108"/>
      <c r="W37466" s="108"/>
      <c r="Y37466" s="108"/>
      <c r="AA37466" s="108"/>
      <c r="AC37466" s="108"/>
    </row>
    <row r="37467" spans="19:29" x14ac:dyDescent="0.25">
      <c r="S37467" s="108"/>
      <c r="U37467" s="108"/>
      <c r="W37467" s="108"/>
      <c r="Y37467" s="108"/>
      <c r="AA37467" s="108"/>
      <c r="AC37467" s="108"/>
    </row>
    <row r="37468" spans="19:29" x14ac:dyDescent="0.25">
      <c r="S37468" s="110"/>
      <c r="U37468" s="110"/>
      <c r="W37468" s="110"/>
      <c r="Y37468" s="110"/>
      <c r="AA37468" s="110"/>
      <c r="AC37468" s="110"/>
    </row>
    <row r="37469" spans="19:29" x14ac:dyDescent="0.25">
      <c r="S37469" s="110"/>
      <c r="U37469" s="110"/>
      <c r="W37469" s="110"/>
      <c r="Y37469" s="110"/>
      <c r="AA37469" s="110"/>
      <c r="AC37469" s="110"/>
    </row>
    <row r="37470" spans="19:29" x14ac:dyDescent="0.25">
      <c r="S37470" s="110"/>
      <c r="U37470" s="110"/>
      <c r="W37470" s="110"/>
      <c r="Y37470" s="110"/>
      <c r="AA37470" s="110"/>
      <c r="AC37470" s="110"/>
    </row>
    <row r="37471" spans="19:29" x14ac:dyDescent="0.25">
      <c r="S37471" s="110"/>
      <c r="U37471" s="110"/>
      <c r="W37471" s="110"/>
      <c r="Y37471" s="110"/>
      <c r="AA37471" s="110"/>
      <c r="AC37471" s="110"/>
    </row>
    <row r="37472" spans="19:29" x14ac:dyDescent="0.25">
      <c r="S37472" s="111"/>
      <c r="U37472" s="111"/>
      <c r="W37472" s="111"/>
      <c r="Y37472" s="111"/>
      <c r="AA37472" s="111"/>
      <c r="AC37472" s="111"/>
    </row>
    <row r="37473" spans="19:29" x14ac:dyDescent="0.25">
      <c r="S37473" s="107"/>
      <c r="U37473" s="107"/>
      <c r="W37473" s="107"/>
      <c r="Y37473" s="107"/>
      <c r="AA37473" s="107"/>
      <c r="AC37473" s="107"/>
    </row>
    <row r="37474" spans="19:29" x14ac:dyDescent="0.25">
      <c r="S37474" s="108"/>
      <c r="U37474" s="108"/>
      <c r="W37474" s="108"/>
      <c r="Y37474" s="108"/>
      <c r="AA37474" s="108"/>
      <c r="AC37474" s="108"/>
    </row>
    <row r="37475" spans="19:29" x14ac:dyDescent="0.25">
      <c r="S37475" s="108"/>
      <c r="U37475" s="108"/>
      <c r="W37475" s="108"/>
      <c r="Y37475" s="108"/>
      <c r="AA37475" s="108"/>
      <c r="AC37475" s="108"/>
    </row>
    <row r="37476" spans="19:29" x14ac:dyDescent="0.25">
      <c r="S37476" s="109"/>
      <c r="U37476" s="109"/>
      <c r="W37476" s="109"/>
      <c r="Y37476" s="109"/>
      <c r="AA37476" s="109"/>
      <c r="AC37476" s="109"/>
    </row>
    <row r="37477" spans="19:29" x14ac:dyDescent="0.25">
      <c r="S37477" s="108"/>
      <c r="U37477" s="108"/>
      <c r="W37477" s="108"/>
      <c r="Y37477" s="108"/>
      <c r="AA37477" s="108"/>
      <c r="AC37477" s="108"/>
    </row>
    <row r="37478" spans="19:29" x14ac:dyDescent="0.25">
      <c r="S37478" s="108"/>
      <c r="U37478" s="108"/>
      <c r="W37478" s="108"/>
      <c r="Y37478" s="108"/>
      <c r="AA37478" s="108"/>
      <c r="AC37478" s="108"/>
    </row>
    <row r="37479" spans="19:29" x14ac:dyDescent="0.25">
      <c r="S37479" s="109"/>
      <c r="U37479" s="109"/>
      <c r="W37479" s="109"/>
      <c r="Y37479" s="109"/>
      <c r="AA37479" s="109"/>
      <c r="AC37479" s="109"/>
    </row>
    <row r="37480" spans="19:29" x14ac:dyDescent="0.25">
      <c r="S37480" s="108"/>
      <c r="U37480" s="108"/>
      <c r="W37480" s="108"/>
      <c r="Y37480" s="108"/>
      <c r="AA37480" s="108"/>
      <c r="AC37480" s="108"/>
    </row>
    <row r="37481" spans="19:29" x14ac:dyDescent="0.25">
      <c r="S37481" s="109"/>
      <c r="U37481" s="109"/>
      <c r="W37481" s="109"/>
      <c r="Y37481" s="109"/>
      <c r="AA37481" s="109"/>
      <c r="AC37481" s="109"/>
    </row>
    <row r="37482" spans="19:29" x14ac:dyDescent="0.25">
      <c r="S37482" s="108"/>
      <c r="U37482" s="108"/>
      <c r="W37482" s="108"/>
      <c r="Y37482" s="108"/>
      <c r="AA37482" s="108"/>
      <c r="AC37482" s="108"/>
    </row>
    <row r="37483" spans="19:29" x14ac:dyDescent="0.25">
      <c r="S37483" s="108"/>
      <c r="U37483" s="108"/>
      <c r="W37483" s="108"/>
      <c r="Y37483" s="108"/>
      <c r="AA37483" s="108"/>
      <c r="AC37483" s="108"/>
    </row>
    <row r="37484" spans="19:29" x14ac:dyDescent="0.25">
      <c r="S37484" s="108"/>
      <c r="U37484" s="108"/>
      <c r="W37484" s="108"/>
      <c r="Y37484" s="108"/>
      <c r="AA37484" s="108"/>
      <c r="AC37484" s="108"/>
    </row>
    <row r="37485" spans="19:29" x14ac:dyDescent="0.25">
      <c r="S37485" s="110"/>
      <c r="U37485" s="110"/>
      <c r="W37485" s="110"/>
      <c r="Y37485" s="110"/>
      <c r="AA37485" s="110"/>
      <c r="AC37485" s="110"/>
    </row>
    <row r="37486" spans="19:29" x14ac:dyDescent="0.25">
      <c r="S37486" s="110"/>
      <c r="U37486" s="110"/>
      <c r="W37486" s="110"/>
      <c r="Y37486" s="110"/>
      <c r="AA37486" s="110"/>
      <c r="AC37486" s="110"/>
    </row>
    <row r="37487" spans="19:29" x14ac:dyDescent="0.25">
      <c r="S37487" s="110"/>
      <c r="U37487" s="110"/>
      <c r="W37487" s="110"/>
      <c r="Y37487" s="110"/>
      <c r="AA37487" s="110"/>
      <c r="AC37487" s="110"/>
    </row>
    <row r="37488" spans="19:29" x14ac:dyDescent="0.25">
      <c r="S37488" s="110"/>
      <c r="U37488" s="110"/>
      <c r="W37488" s="110"/>
      <c r="Y37488" s="110"/>
      <c r="AA37488" s="110"/>
      <c r="AC37488" s="110"/>
    </row>
    <row r="37489" spans="19:29" x14ac:dyDescent="0.25">
      <c r="S37489" s="111"/>
      <c r="U37489" s="111"/>
      <c r="W37489" s="111"/>
      <c r="Y37489" s="111"/>
      <c r="AA37489" s="111"/>
      <c r="AC37489" s="111"/>
    </row>
    <row r="37490" spans="19:29" x14ac:dyDescent="0.25">
      <c r="S37490" s="107"/>
      <c r="U37490" s="107"/>
      <c r="W37490" s="107"/>
      <c r="Y37490" s="107"/>
      <c r="AA37490" s="107"/>
      <c r="AC37490" s="107"/>
    </row>
    <row r="37491" spans="19:29" x14ac:dyDescent="0.25">
      <c r="S37491" s="108"/>
      <c r="U37491" s="108"/>
      <c r="W37491" s="108"/>
      <c r="Y37491" s="108"/>
      <c r="AA37491" s="108"/>
      <c r="AC37491" s="108"/>
    </row>
    <row r="37492" spans="19:29" x14ac:dyDescent="0.25">
      <c r="S37492" s="108"/>
      <c r="U37492" s="108"/>
      <c r="W37492" s="108"/>
      <c r="Y37492" s="108"/>
      <c r="AA37492" s="108"/>
      <c r="AC37492" s="108"/>
    </row>
    <row r="37493" spans="19:29" x14ac:dyDescent="0.25">
      <c r="S37493" s="109"/>
      <c r="U37493" s="109"/>
      <c r="W37493" s="109"/>
      <c r="Y37493" s="109"/>
      <c r="AA37493" s="109"/>
      <c r="AC37493" s="109"/>
    </row>
    <row r="37494" spans="19:29" x14ac:dyDescent="0.25">
      <c r="S37494" s="108"/>
      <c r="U37494" s="108"/>
      <c r="W37494" s="108"/>
      <c r="Y37494" s="108"/>
      <c r="AA37494" s="108"/>
      <c r="AC37494" s="108"/>
    </row>
    <row r="37495" spans="19:29" x14ac:dyDescent="0.25">
      <c r="S37495" s="108"/>
      <c r="U37495" s="108"/>
      <c r="W37495" s="108"/>
      <c r="Y37495" s="108"/>
      <c r="AA37495" s="108"/>
      <c r="AC37495" s="108"/>
    </row>
    <row r="37496" spans="19:29" x14ac:dyDescent="0.25">
      <c r="S37496" s="109"/>
      <c r="U37496" s="109"/>
      <c r="W37496" s="109"/>
      <c r="Y37496" s="109"/>
      <c r="AA37496" s="109"/>
      <c r="AC37496" s="109"/>
    </row>
    <row r="37497" spans="19:29" x14ac:dyDescent="0.25">
      <c r="S37497" s="108"/>
      <c r="U37497" s="108"/>
      <c r="W37497" s="108"/>
      <c r="Y37497" s="108"/>
      <c r="AA37497" s="108"/>
      <c r="AC37497" s="108"/>
    </row>
    <row r="37498" spans="19:29" x14ac:dyDescent="0.25">
      <c r="S37498" s="109"/>
      <c r="U37498" s="109"/>
      <c r="W37498" s="109"/>
      <c r="Y37498" s="109"/>
      <c r="AA37498" s="109"/>
      <c r="AC37498" s="109"/>
    </row>
    <row r="37499" spans="19:29" x14ac:dyDescent="0.25">
      <c r="S37499" s="108"/>
      <c r="U37499" s="108"/>
      <c r="W37499" s="108"/>
      <c r="Y37499" s="108"/>
      <c r="AA37499" s="108"/>
      <c r="AC37499" s="108"/>
    </row>
    <row r="37500" spans="19:29" x14ac:dyDescent="0.25">
      <c r="S37500" s="108"/>
      <c r="U37500" s="108"/>
      <c r="W37500" s="108"/>
      <c r="Y37500" s="108"/>
      <c r="AA37500" s="108"/>
      <c r="AC37500" s="108"/>
    </row>
    <row r="37501" spans="19:29" x14ac:dyDescent="0.25">
      <c r="S37501" s="108"/>
      <c r="U37501" s="108"/>
      <c r="W37501" s="108"/>
      <c r="Y37501" s="108"/>
      <c r="AA37501" s="108"/>
      <c r="AC37501" s="108"/>
    </row>
    <row r="37502" spans="19:29" x14ac:dyDescent="0.25">
      <c r="S37502" s="110"/>
      <c r="U37502" s="110"/>
      <c r="W37502" s="110"/>
      <c r="Y37502" s="110"/>
      <c r="AA37502" s="110"/>
      <c r="AC37502" s="110"/>
    </row>
    <row r="37503" spans="19:29" x14ac:dyDescent="0.25">
      <c r="S37503" s="110"/>
      <c r="U37503" s="110"/>
      <c r="W37503" s="110"/>
      <c r="Y37503" s="110"/>
      <c r="AA37503" s="110"/>
      <c r="AC37503" s="110"/>
    </row>
    <row r="37504" spans="19:29" x14ac:dyDescent="0.25">
      <c r="S37504" s="110"/>
      <c r="U37504" s="110"/>
      <c r="W37504" s="110"/>
      <c r="Y37504" s="110"/>
      <c r="AA37504" s="110"/>
      <c r="AC37504" s="110"/>
    </row>
    <row r="37505" spans="19:29" x14ac:dyDescent="0.25">
      <c r="S37505" s="110"/>
      <c r="U37505" s="110"/>
      <c r="W37505" s="110"/>
      <c r="Y37505" s="110"/>
      <c r="AA37505" s="110"/>
      <c r="AC37505" s="110"/>
    </row>
    <row r="37506" spans="19:29" x14ac:dyDescent="0.25">
      <c r="S37506" s="111"/>
      <c r="U37506" s="111"/>
      <c r="W37506" s="111"/>
      <c r="Y37506" s="111"/>
      <c r="AA37506" s="111"/>
      <c r="AC37506" s="111"/>
    </row>
    <row r="37507" spans="19:29" x14ac:dyDescent="0.25">
      <c r="S37507" s="107"/>
      <c r="U37507" s="107"/>
      <c r="W37507" s="107"/>
      <c r="Y37507" s="107"/>
      <c r="AA37507" s="107"/>
      <c r="AC37507" s="107"/>
    </row>
    <row r="37508" spans="19:29" x14ac:dyDescent="0.25">
      <c r="S37508" s="108"/>
      <c r="U37508" s="108"/>
      <c r="W37508" s="108"/>
      <c r="Y37508" s="108"/>
      <c r="AA37508" s="108"/>
      <c r="AC37508" s="108"/>
    </row>
    <row r="37509" spans="19:29" x14ac:dyDescent="0.25">
      <c r="S37509" s="108"/>
      <c r="U37509" s="108"/>
      <c r="W37509" s="108"/>
      <c r="Y37509" s="108"/>
      <c r="AA37509" s="108"/>
      <c r="AC37509" s="108"/>
    </row>
    <row r="37510" spans="19:29" x14ac:dyDescent="0.25">
      <c r="S37510" s="109"/>
      <c r="U37510" s="109"/>
      <c r="W37510" s="109"/>
      <c r="Y37510" s="109"/>
      <c r="AA37510" s="109"/>
      <c r="AC37510" s="109"/>
    </row>
    <row r="37511" spans="19:29" x14ac:dyDescent="0.25">
      <c r="S37511" s="108"/>
      <c r="U37511" s="108"/>
      <c r="W37511" s="108"/>
      <c r="Y37511" s="108"/>
      <c r="AA37511" s="108"/>
      <c r="AC37511" s="108"/>
    </row>
    <row r="37512" spans="19:29" x14ac:dyDescent="0.25">
      <c r="S37512" s="108"/>
      <c r="U37512" s="108"/>
      <c r="W37512" s="108"/>
      <c r="Y37512" s="108"/>
      <c r="AA37512" s="108"/>
      <c r="AC37512" s="108"/>
    </row>
    <row r="37513" spans="19:29" x14ac:dyDescent="0.25">
      <c r="S37513" s="109"/>
      <c r="U37513" s="109"/>
      <c r="W37513" s="109"/>
      <c r="Y37513" s="109"/>
      <c r="AA37513" s="109"/>
      <c r="AC37513" s="109"/>
    </row>
    <row r="37514" spans="19:29" x14ac:dyDescent="0.25">
      <c r="S37514" s="108"/>
      <c r="U37514" s="108"/>
      <c r="W37514" s="108"/>
      <c r="Y37514" s="108"/>
      <c r="AA37514" s="108"/>
      <c r="AC37514" s="108"/>
    </row>
    <row r="37515" spans="19:29" x14ac:dyDescent="0.25">
      <c r="S37515" s="109"/>
      <c r="U37515" s="109"/>
      <c r="W37515" s="109"/>
      <c r="Y37515" s="109"/>
      <c r="AA37515" s="109"/>
      <c r="AC37515" s="109"/>
    </row>
    <row r="37516" spans="19:29" x14ac:dyDescent="0.25">
      <c r="S37516" s="108"/>
      <c r="U37516" s="108"/>
      <c r="W37516" s="108"/>
      <c r="Y37516" s="108"/>
      <c r="AA37516" s="108"/>
      <c r="AC37516" s="108"/>
    </row>
    <row r="37517" spans="19:29" x14ac:dyDescent="0.25">
      <c r="S37517" s="108"/>
      <c r="U37517" s="108"/>
      <c r="W37517" s="108"/>
      <c r="Y37517" s="108"/>
      <c r="AA37517" s="108"/>
      <c r="AC37517" s="108"/>
    </row>
    <row r="37518" spans="19:29" x14ac:dyDescent="0.25">
      <c r="S37518" s="108"/>
      <c r="U37518" s="108"/>
      <c r="W37518" s="108"/>
      <c r="Y37518" s="108"/>
      <c r="AA37518" s="108"/>
      <c r="AC37518" s="108"/>
    </row>
    <row r="37519" spans="19:29" x14ac:dyDescent="0.25">
      <c r="S37519" s="110"/>
      <c r="U37519" s="110"/>
      <c r="W37519" s="110"/>
      <c r="Y37519" s="110"/>
      <c r="AA37519" s="110"/>
      <c r="AC37519" s="110"/>
    </row>
    <row r="37520" spans="19:29" x14ac:dyDescent="0.25">
      <c r="S37520" s="110"/>
      <c r="U37520" s="110"/>
      <c r="W37520" s="110"/>
      <c r="Y37520" s="110"/>
      <c r="AA37520" s="110"/>
      <c r="AC37520" s="110"/>
    </row>
    <row r="37521" spans="19:29" x14ac:dyDescent="0.25">
      <c r="S37521" s="110"/>
      <c r="U37521" s="110"/>
      <c r="W37521" s="110"/>
      <c r="Y37521" s="110"/>
      <c r="AA37521" s="110"/>
      <c r="AC37521" s="110"/>
    </row>
    <row r="37522" spans="19:29" x14ac:dyDescent="0.25">
      <c r="S37522" s="110"/>
      <c r="U37522" s="110"/>
      <c r="W37522" s="110"/>
      <c r="Y37522" s="110"/>
      <c r="AA37522" s="110"/>
      <c r="AC37522" s="110"/>
    </row>
    <row r="37523" spans="19:29" x14ac:dyDescent="0.25">
      <c r="S37523" s="111"/>
      <c r="U37523" s="111"/>
      <c r="W37523" s="111"/>
      <c r="Y37523" s="111"/>
      <c r="AA37523" s="111"/>
      <c r="AC37523" s="111"/>
    </row>
    <row r="37524" spans="19:29" x14ac:dyDescent="0.25">
      <c r="S37524" s="107"/>
      <c r="U37524" s="107"/>
      <c r="W37524" s="107"/>
      <c r="Y37524" s="107"/>
      <c r="AA37524" s="107"/>
      <c r="AC37524" s="107"/>
    </row>
    <row r="37525" spans="19:29" x14ac:dyDescent="0.25">
      <c r="S37525" s="108"/>
      <c r="U37525" s="108"/>
      <c r="W37525" s="108"/>
      <c r="Y37525" s="108"/>
      <c r="AA37525" s="108"/>
      <c r="AC37525" s="108"/>
    </row>
    <row r="37526" spans="19:29" x14ac:dyDescent="0.25">
      <c r="S37526" s="108"/>
      <c r="U37526" s="108"/>
      <c r="W37526" s="108"/>
      <c r="Y37526" s="108"/>
      <c r="AA37526" s="108"/>
      <c r="AC37526" s="108"/>
    </row>
    <row r="37527" spans="19:29" x14ac:dyDescent="0.25">
      <c r="S37527" s="109"/>
      <c r="U37527" s="109"/>
      <c r="W37527" s="109"/>
      <c r="Y37527" s="109"/>
      <c r="AA37527" s="109"/>
      <c r="AC37527" s="109"/>
    </row>
    <row r="37528" spans="19:29" x14ac:dyDescent="0.25">
      <c r="S37528" s="108"/>
      <c r="U37528" s="108"/>
      <c r="W37528" s="108"/>
      <c r="Y37528" s="108"/>
      <c r="AA37528" s="108"/>
      <c r="AC37528" s="108"/>
    </row>
    <row r="37529" spans="19:29" x14ac:dyDescent="0.25">
      <c r="S37529" s="108"/>
      <c r="U37529" s="108"/>
      <c r="W37529" s="108"/>
      <c r="Y37529" s="108"/>
      <c r="AA37529" s="108"/>
      <c r="AC37529" s="108"/>
    </row>
    <row r="37530" spans="19:29" x14ac:dyDescent="0.25">
      <c r="S37530" s="109"/>
      <c r="U37530" s="109"/>
      <c r="W37530" s="109"/>
      <c r="Y37530" s="109"/>
      <c r="AA37530" s="109"/>
      <c r="AC37530" s="109"/>
    </row>
    <row r="37531" spans="19:29" x14ac:dyDescent="0.25">
      <c r="S37531" s="108"/>
      <c r="U37531" s="108"/>
      <c r="W37531" s="108"/>
      <c r="Y37531" s="108"/>
      <c r="AA37531" s="108"/>
      <c r="AC37531" s="108"/>
    </row>
    <row r="37532" spans="19:29" x14ac:dyDescent="0.25">
      <c r="S37532" s="109"/>
      <c r="U37532" s="109"/>
      <c r="W37532" s="109"/>
      <c r="Y37532" s="109"/>
      <c r="AA37532" s="109"/>
      <c r="AC37532" s="109"/>
    </row>
    <row r="37533" spans="19:29" x14ac:dyDescent="0.25">
      <c r="S37533" s="108"/>
      <c r="U37533" s="108"/>
      <c r="W37533" s="108"/>
      <c r="Y37533" s="108"/>
      <c r="AA37533" s="108"/>
      <c r="AC37533" s="108"/>
    </row>
    <row r="37534" spans="19:29" x14ac:dyDescent="0.25">
      <c r="S37534" s="108"/>
      <c r="U37534" s="108"/>
      <c r="W37534" s="108"/>
      <c r="Y37534" s="108"/>
      <c r="AA37534" s="108"/>
      <c r="AC37534" s="108"/>
    </row>
    <row r="37535" spans="19:29" x14ac:dyDescent="0.25">
      <c r="S37535" s="108"/>
      <c r="U37535" s="108"/>
      <c r="W37535" s="108"/>
      <c r="Y37535" s="108"/>
      <c r="AA37535" s="108"/>
      <c r="AC37535" s="108"/>
    </row>
    <row r="37536" spans="19:29" x14ac:dyDescent="0.25">
      <c r="S37536" s="110"/>
      <c r="U37536" s="110"/>
      <c r="W37536" s="110"/>
      <c r="Y37536" s="110"/>
      <c r="AA37536" s="110"/>
      <c r="AC37536" s="110"/>
    </row>
    <row r="37537" spans="19:29" x14ac:dyDescent="0.25">
      <c r="S37537" s="110"/>
      <c r="U37537" s="110"/>
      <c r="W37537" s="110"/>
      <c r="Y37537" s="110"/>
      <c r="AA37537" s="110"/>
      <c r="AC37537" s="110"/>
    </row>
    <row r="37538" spans="19:29" x14ac:dyDescent="0.25">
      <c r="S37538" s="110"/>
      <c r="U37538" s="110"/>
      <c r="W37538" s="110"/>
      <c r="Y37538" s="110"/>
      <c r="AA37538" s="110"/>
      <c r="AC37538" s="110"/>
    </row>
    <row r="37539" spans="19:29" x14ac:dyDescent="0.25">
      <c r="S37539" s="110"/>
      <c r="U37539" s="110"/>
      <c r="W37539" s="110"/>
      <c r="Y37539" s="110"/>
      <c r="AA37539" s="110"/>
      <c r="AC37539" s="110"/>
    </row>
    <row r="37540" spans="19:29" x14ac:dyDescent="0.25">
      <c r="S37540" s="111"/>
      <c r="U37540" s="111"/>
      <c r="W37540" s="111"/>
      <c r="Y37540" s="111"/>
      <c r="AA37540" s="111"/>
      <c r="AC37540" s="111"/>
    </row>
    <row r="37541" spans="19:29" x14ac:dyDescent="0.25">
      <c r="S37541" s="107"/>
      <c r="U37541" s="107"/>
      <c r="W37541" s="107"/>
      <c r="Y37541" s="107"/>
      <c r="AA37541" s="107"/>
      <c r="AC37541" s="107"/>
    </row>
    <row r="37542" spans="19:29" x14ac:dyDescent="0.25">
      <c r="S37542" s="108"/>
      <c r="U37542" s="108"/>
      <c r="W37542" s="108"/>
      <c r="Y37542" s="108"/>
      <c r="AA37542" s="108"/>
      <c r="AC37542" s="108"/>
    </row>
    <row r="37543" spans="19:29" x14ac:dyDescent="0.25">
      <c r="S37543" s="108"/>
      <c r="U37543" s="108"/>
      <c r="W37543" s="108"/>
      <c r="Y37543" s="108"/>
      <c r="AA37543" s="108"/>
      <c r="AC37543" s="108"/>
    </row>
    <row r="37544" spans="19:29" x14ac:dyDescent="0.25">
      <c r="S37544" s="109"/>
      <c r="U37544" s="109"/>
      <c r="W37544" s="109"/>
      <c r="Y37544" s="109"/>
      <c r="AA37544" s="109"/>
      <c r="AC37544" s="109"/>
    </row>
    <row r="37545" spans="19:29" x14ac:dyDescent="0.25">
      <c r="S37545" s="108"/>
      <c r="U37545" s="108"/>
      <c r="W37545" s="108"/>
      <c r="Y37545" s="108"/>
      <c r="AA37545" s="108"/>
      <c r="AC37545" s="108"/>
    </row>
    <row r="37546" spans="19:29" x14ac:dyDescent="0.25">
      <c r="S37546" s="108"/>
      <c r="U37546" s="108"/>
      <c r="W37546" s="108"/>
      <c r="Y37546" s="108"/>
      <c r="AA37546" s="108"/>
      <c r="AC37546" s="108"/>
    </row>
    <row r="37547" spans="19:29" x14ac:dyDescent="0.25">
      <c r="S37547" s="109"/>
      <c r="U37547" s="109"/>
      <c r="W37547" s="109"/>
      <c r="Y37547" s="109"/>
      <c r="AA37547" s="109"/>
      <c r="AC37547" s="109"/>
    </row>
    <row r="37548" spans="19:29" x14ac:dyDescent="0.25">
      <c r="S37548" s="108"/>
      <c r="U37548" s="108"/>
      <c r="W37548" s="108"/>
      <c r="Y37548" s="108"/>
      <c r="AA37548" s="108"/>
      <c r="AC37548" s="108"/>
    </row>
    <row r="37549" spans="19:29" x14ac:dyDescent="0.25">
      <c r="S37549" s="109"/>
      <c r="U37549" s="109"/>
      <c r="W37549" s="109"/>
      <c r="Y37549" s="109"/>
      <c r="AA37549" s="109"/>
      <c r="AC37549" s="109"/>
    </row>
    <row r="37550" spans="19:29" x14ac:dyDescent="0.25">
      <c r="S37550" s="108"/>
      <c r="U37550" s="108"/>
      <c r="W37550" s="108"/>
      <c r="Y37550" s="108"/>
      <c r="AA37550" s="108"/>
      <c r="AC37550" s="108"/>
    </row>
    <row r="37551" spans="19:29" x14ac:dyDescent="0.25">
      <c r="S37551" s="108"/>
      <c r="U37551" s="108"/>
      <c r="W37551" s="108"/>
      <c r="Y37551" s="108"/>
      <c r="AA37551" s="108"/>
      <c r="AC37551" s="108"/>
    </row>
    <row r="37552" spans="19:29" x14ac:dyDescent="0.25">
      <c r="S37552" s="108"/>
      <c r="U37552" s="108"/>
      <c r="W37552" s="108"/>
      <c r="Y37552" s="108"/>
      <c r="AA37552" s="108"/>
      <c r="AC37552" s="108"/>
    </row>
    <row r="37553" spans="19:29" x14ac:dyDescent="0.25">
      <c r="S37553" s="110"/>
      <c r="U37553" s="110"/>
      <c r="W37553" s="110"/>
      <c r="Y37553" s="110"/>
      <c r="AA37553" s="110"/>
      <c r="AC37553" s="110"/>
    </row>
    <row r="37554" spans="19:29" x14ac:dyDescent="0.25">
      <c r="S37554" s="110"/>
      <c r="U37554" s="110"/>
      <c r="W37554" s="110"/>
      <c r="Y37554" s="110"/>
      <c r="AA37554" s="110"/>
      <c r="AC37554" s="110"/>
    </row>
    <row r="37555" spans="19:29" x14ac:dyDescent="0.25">
      <c r="S37555" s="110"/>
      <c r="U37555" s="110"/>
      <c r="W37555" s="110"/>
      <c r="Y37555" s="110"/>
      <c r="AA37555" s="110"/>
      <c r="AC37555" s="110"/>
    </row>
    <row r="37556" spans="19:29" x14ac:dyDescent="0.25">
      <c r="S37556" s="110"/>
      <c r="U37556" s="110"/>
      <c r="W37556" s="110"/>
      <c r="Y37556" s="110"/>
      <c r="AA37556" s="110"/>
      <c r="AC37556" s="110"/>
    </row>
    <row r="37557" spans="19:29" x14ac:dyDescent="0.25">
      <c r="S37557" s="111"/>
      <c r="U37557" s="111"/>
      <c r="W37557" s="111"/>
      <c r="Y37557" s="111"/>
      <c r="AA37557" s="111"/>
      <c r="AC37557" s="111"/>
    </row>
    <row r="37558" spans="19:29" x14ac:dyDescent="0.25">
      <c r="S37558" s="107"/>
      <c r="U37558" s="107"/>
      <c r="W37558" s="107"/>
      <c r="Y37558" s="107"/>
      <c r="AA37558" s="107"/>
      <c r="AC37558" s="107"/>
    </row>
    <row r="37559" spans="19:29" x14ac:dyDescent="0.25">
      <c r="S37559" s="108"/>
      <c r="U37559" s="108"/>
      <c r="W37559" s="108"/>
      <c r="Y37559" s="108"/>
      <c r="AA37559" s="108"/>
      <c r="AC37559" s="108"/>
    </row>
    <row r="37560" spans="19:29" x14ac:dyDescent="0.25">
      <c r="S37560" s="108"/>
      <c r="U37560" s="108"/>
      <c r="W37560" s="108"/>
      <c r="Y37560" s="108"/>
      <c r="AA37560" s="108"/>
      <c r="AC37560" s="108"/>
    </row>
    <row r="37561" spans="19:29" x14ac:dyDescent="0.25">
      <c r="S37561" s="109"/>
      <c r="U37561" s="109"/>
      <c r="W37561" s="109"/>
      <c r="Y37561" s="109"/>
      <c r="AA37561" s="109"/>
      <c r="AC37561" s="109"/>
    </row>
    <row r="37562" spans="19:29" x14ac:dyDescent="0.25">
      <c r="S37562" s="108"/>
      <c r="U37562" s="108"/>
      <c r="W37562" s="108"/>
      <c r="Y37562" s="108"/>
      <c r="AA37562" s="108"/>
      <c r="AC37562" s="108"/>
    </row>
    <row r="37563" spans="19:29" x14ac:dyDescent="0.25">
      <c r="S37563" s="108"/>
      <c r="U37563" s="108"/>
      <c r="W37563" s="108"/>
      <c r="Y37563" s="108"/>
      <c r="AA37563" s="108"/>
      <c r="AC37563" s="108"/>
    </row>
    <row r="37564" spans="19:29" x14ac:dyDescent="0.25">
      <c r="S37564" s="109"/>
      <c r="U37564" s="109"/>
      <c r="W37564" s="109"/>
      <c r="Y37564" s="109"/>
      <c r="AA37564" s="109"/>
      <c r="AC37564" s="109"/>
    </row>
    <row r="37565" spans="19:29" x14ac:dyDescent="0.25">
      <c r="S37565" s="108"/>
      <c r="U37565" s="108"/>
      <c r="W37565" s="108"/>
      <c r="Y37565" s="108"/>
      <c r="AA37565" s="108"/>
      <c r="AC37565" s="108"/>
    </row>
    <row r="37566" spans="19:29" x14ac:dyDescent="0.25">
      <c r="S37566" s="109"/>
      <c r="U37566" s="109"/>
      <c r="W37566" s="109"/>
      <c r="Y37566" s="109"/>
      <c r="AA37566" s="109"/>
      <c r="AC37566" s="109"/>
    </row>
    <row r="37567" spans="19:29" x14ac:dyDescent="0.25">
      <c r="S37567" s="108"/>
      <c r="U37567" s="108"/>
      <c r="W37567" s="108"/>
      <c r="Y37567" s="108"/>
      <c r="AA37567" s="108"/>
      <c r="AC37567" s="108"/>
    </row>
    <row r="37568" spans="19:29" x14ac:dyDescent="0.25">
      <c r="S37568" s="108"/>
      <c r="U37568" s="108"/>
      <c r="W37568" s="108"/>
      <c r="Y37568" s="108"/>
      <c r="AA37568" s="108"/>
      <c r="AC37568" s="108"/>
    </row>
    <row r="37569" spans="19:29" x14ac:dyDescent="0.25">
      <c r="S37569" s="108"/>
      <c r="U37569" s="108"/>
      <c r="W37569" s="108"/>
      <c r="Y37569" s="108"/>
      <c r="AA37569" s="108"/>
      <c r="AC37569" s="108"/>
    </row>
    <row r="37570" spans="19:29" x14ac:dyDescent="0.25">
      <c r="S37570" s="110"/>
      <c r="U37570" s="110"/>
      <c r="W37570" s="110"/>
      <c r="Y37570" s="110"/>
      <c r="AA37570" s="110"/>
      <c r="AC37570" s="110"/>
    </row>
    <row r="37571" spans="19:29" x14ac:dyDescent="0.25">
      <c r="S37571" s="110"/>
      <c r="U37571" s="110"/>
      <c r="W37571" s="110"/>
      <c r="Y37571" s="110"/>
      <c r="AA37571" s="110"/>
      <c r="AC37571" s="110"/>
    </row>
    <row r="37572" spans="19:29" x14ac:dyDescent="0.25">
      <c r="S37572" s="110"/>
      <c r="U37572" s="110"/>
      <c r="W37572" s="110"/>
      <c r="Y37572" s="110"/>
      <c r="AA37572" s="110"/>
      <c r="AC37572" s="110"/>
    </row>
    <row r="37573" spans="19:29" x14ac:dyDescent="0.25">
      <c r="S37573" s="110"/>
      <c r="U37573" s="110"/>
      <c r="W37573" s="110"/>
      <c r="Y37573" s="110"/>
      <c r="AA37573" s="110"/>
      <c r="AC37573" s="110"/>
    </row>
    <row r="37574" spans="19:29" x14ac:dyDescent="0.25">
      <c r="S37574" s="111"/>
      <c r="U37574" s="111"/>
      <c r="W37574" s="111"/>
      <c r="Y37574" s="111"/>
      <c r="AA37574" s="111"/>
      <c r="AC37574" s="111"/>
    </row>
    <row r="37575" spans="19:29" x14ac:dyDescent="0.25">
      <c r="S37575" s="107"/>
      <c r="U37575" s="107"/>
      <c r="W37575" s="107"/>
      <c r="Y37575" s="107"/>
      <c r="AA37575" s="107"/>
      <c r="AC37575" s="107"/>
    </row>
    <row r="37576" spans="19:29" x14ac:dyDescent="0.25">
      <c r="S37576" s="108"/>
      <c r="U37576" s="108"/>
      <c r="W37576" s="108"/>
      <c r="Y37576" s="108"/>
      <c r="AA37576" s="108"/>
      <c r="AC37576" s="108"/>
    </row>
    <row r="37577" spans="19:29" x14ac:dyDescent="0.25">
      <c r="S37577" s="108"/>
      <c r="U37577" s="108"/>
      <c r="W37577" s="108"/>
      <c r="Y37577" s="108"/>
      <c r="AA37577" s="108"/>
      <c r="AC37577" s="108"/>
    </row>
    <row r="37578" spans="19:29" x14ac:dyDescent="0.25">
      <c r="S37578" s="109"/>
      <c r="U37578" s="109"/>
      <c r="W37578" s="109"/>
      <c r="Y37578" s="109"/>
      <c r="AA37578" s="109"/>
      <c r="AC37578" s="109"/>
    </row>
    <row r="37579" spans="19:29" x14ac:dyDescent="0.25">
      <c r="S37579" s="108"/>
      <c r="U37579" s="108"/>
      <c r="W37579" s="108"/>
      <c r="Y37579" s="108"/>
      <c r="AA37579" s="108"/>
      <c r="AC37579" s="108"/>
    </row>
    <row r="37580" spans="19:29" x14ac:dyDescent="0.25">
      <c r="S37580" s="108"/>
      <c r="U37580" s="108"/>
      <c r="W37580" s="108"/>
      <c r="Y37580" s="108"/>
      <c r="AA37580" s="108"/>
      <c r="AC37580" s="108"/>
    </row>
    <row r="37581" spans="19:29" x14ac:dyDescent="0.25">
      <c r="S37581" s="109"/>
      <c r="U37581" s="109"/>
      <c r="W37581" s="109"/>
      <c r="Y37581" s="109"/>
      <c r="AA37581" s="109"/>
      <c r="AC37581" s="109"/>
    </row>
    <row r="37582" spans="19:29" x14ac:dyDescent="0.25">
      <c r="S37582" s="108"/>
      <c r="U37582" s="108"/>
      <c r="W37582" s="108"/>
      <c r="Y37582" s="108"/>
      <c r="AA37582" s="108"/>
      <c r="AC37582" s="108"/>
    </row>
    <row r="37583" spans="19:29" x14ac:dyDescent="0.25">
      <c r="S37583" s="109"/>
      <c r="U37583" s="109"/>
      <c r="W37583" s="109"/>
      <c r="Y37583" s="109"/>
      <c r="AA37583" s="109"/>
      <c r="AC37583" s="109"/>
    </row>
    <row r="37584" spans="19:29" x14ac:dyDescent="0.25">
      <c r="S37584" s="108"/>
      <c r="U37584" s="108"/>
      <c r="W37584" s="108"/>
      <c r="Y37584" s="108"/>
      <c r="AA37584" s="108"/>
      <c r="AC37584" s="108"/>
    </row>
    <row r="37585" spans="19:29" x14ac:dyDescent="0.25">
      <c r="S37585" s="108"/>
      <c r="U37585" s="108"/>
      <c r="W37585" s="108"/>
      <c r="Y37585" s="108"/>
      <c r="AA37585" s="108"/>
      <c r="AC37585" s="108"/>
    </row>
    <row r="37586" spans="19:29" x14ac:dyDescent="0.25">
      <c r="S37586" s="108"/>
      <c r="U37586" s="108"/>
      <c r="W37586" s="108"/>
      <c r="Y37586" s="108"/>
      <c r="AA37586" s="108"/>
      <c r="AC37586" s="108"/>
    </row>
    <row r="37587" spans="19:29" x14ac:dyDescent="0.25">
      <c r="S37587" s="110"/>
      <c r="U37587" s="110"/>
      <c r="W37587" s="110"/>
      <c r="Y37587" s="110"/>
      <c r="AA37587" s="110"/>
      <c r="AC37587" s="110"/>
    </row>
    <row r="37588" spans="19:29" x14ac:dyDescent="0.25">
      <c r="S37588" s="110"/>
      <c r="U37588" s="110"/>
      <c r="W37588" s="110"/>
      <c r="Y37588" s="110"/>
      <c r="AA37588" s="110"/>
      <c r="AC37588" s="110"/>
    </row>
    <row r="37589" spans="19:29" x14ac:dyDescent="0.25">
      <c r="S37589" s="110"/>
      <c r="U37589" s="110"/>
      <c r="W37589" s="110"/>
      <c r="Y37589" s="110"/>
      <c r="AA37589" s="110"/>
      <c r="AC37589" s="110"/>
    </row>
    <row r="37590" spans="19:29" x14ac:dyDescent="0.25">
      <c r="S37590" s="110"/>
      <c r="U37590" s="110"/>
      <c r="W37590" s="110"/>
      <c r="Y37590" s="110"/>
      <c r="AA37590" s="110"/>
      <c r="AC37590" s="110"/>
    </row>
    <row r="37591" spans="19:29" x14ac:dyDescent="0.25">
      <c r="S37591" s="111"/>
      <c r="U37591" s="111"/>
      <c r="W37591" s="111"/>
      <c r="Y37591" s="111"/>
      <c r="AA37591" s="111"/>
      <c r="AC37591" s="111"/>
    </row>
    <row r="37592" spans="19:29" x14ac:dyDescent="0.25">
      <c r="S37592" s="107"/>
      <c r="U37592" s="107"/>
      <c r="W37592" s="107"/>
      <c r="Y37592" s="107"/>
      <c r="AA37592" s="107"/>
      <c r="AC37592" s="107"/>
    </row>
    <row r="37593" spans="19:29" x14ac:dyDescent="0.25">
      <c r="S37593" s="108"/>
      <c r="U37593" s="108"/>
      <c r="W37593" s="108"/>
      <c r="Y37593" s="108"/>
      <c r="AA37593" s="108"/>
      <c r="AC37593" s="108"/>
    </row>
    <row r="37594" spans="19:29" x14ac:dyDescent="0.25">
      <c r="S37594" s="108"/>
      <c r="U37594" s="108"/>
      <c r="W37594" s="108"/>
      <c r="Y37594" s="108"/>
      <c r="AA37594" s="108"/>
      <c r="AC37594" s="108"/>
    </row>
    <row r="37595" spans="19:29" x14ac:dyDescent="0.25">
      <c r="S37595" s="109"/>
      <c r="U37595" s="109"/>
      <c r="W37595" s="109"/>
      <c r="Y37595" s="109"/>
      <c r="AA37595" s="109"/>
      <c r="AC37595" s="109"/>
    </row>
    <row r="37596" spans="19:29" x14ac:dyDescent="0.25">
      <c r="S37596" s="108"/>
      <c r="U37596" s="108"/>
      <c r="W37596" s="108"/>
      <c r="Y37596" s="108"/>
      <c r="AA37596" s="108"/>
      <c r="AC37596" s="108"/>
    </row>
    <row r="37597" spans="19:29" x14ac:dyDescent="0.25">
      <c r="S37597" s="108"/>
      <c r="U37597" s="108"/>
      <c r="W37597" s="108"/>
      <c r="Y37597" s="108"/>
      <c r="AA37597" s="108"/>
      <c r="AC37597" s="108"/>
    </row>
    <row r="37598" spans="19:29" x14ac:dyDescent="0.25">
      <c r="S37598" s="109"/>
      <c r="U37598" s="109"/>
      <c r="W37598" s="109"/>
      <c r="Y37598" s="109"/>
      <c r="AA37598" s="109"/>
      <c r="AC37598" s="109"/>
    </row>
    <row r="37599" spans="19:29" x14ac:dyDescent="0.25">
      <c r="S37599" s="108"/>
      <c r="U37599" s="108"/>
      <c r="W37599" s="108"/>
      <c r="Y37599" s="108"/>
      <c r="AA37599" s="108"/>
      <c r="AC37599" s="108"/>
    </row>
    <row r="37600" spans="19:29" x14ac:dyDescent="0.25">
      <c r="S37600" s="109"/>
      <c r="U37600" s="109"/>
      <c r="W37600" s="109"/>
      <c r="Y37600" s="109"/>
      <c r="AA37600" s="109"/>
      <c r="AC37600" s="109"/>
    </row>
    <row r="37601" spans="19:29" x14ac:dyDescent="0.25">
      <c r="S37601" s="108"/>
      <c r="U37601" s="108"/>
      <c r="W37601" s="108"/>
      <c r="Y37601" s="108"/>
      <c r="AA37601" s="108"/>
      <c r="AC37601" s="108"/>
    </row>
    <row r="37602" spans="19:29" x14ac:dyDescent="0.25">
      <c r="S37602" s="108"/>
      <c r="U37602" s="108"/>
      <c r="W37602" s="108"/>
      <c r="Y37602" s="108"/>
      <c r="AA37602" s="108"/>
      <c r="AC37602" s="108"/>
    </row>
    <row r="37603" spans="19:29" x14ac:dyDescent="0.25">
      <c r="S37603" s="108"/>
      <c r="U37603" s="108"/>
      <c r="W37603" s="108"/>
      <c r="Y37603" s="108"/>
      <c r="AA37603" s="108"/>
      <c r="AC37603" s="108"/>
    </row>
    <row r="37604" spans="19:29" x14ac:dyDescent="0.25">
      <c r="S37604" s="110"/>
      <c r="U37604" s="110"/>
      <c r="W37604" s="110"/>
      <c r="Y37604" s="110"/>
      <c r="AA37604" s="110"/>
      <c r="AC37604" s="110"/>
    </row>
    <row r="37605" spans="19:29" x14ac:dyDescent="0.25">
      <c r="S37605" s="110"/>
      <c r="U37605" s="110"/>
      <c r="W37605" s="110"/>
      <c r="Y37605" s="110"/>
      <c r="AA37605" s="110"/>
      <c r="AC37605" s="110"/>
    </row>
    <row r="37606" spans="19:29" x14ac:dyDescent="0.25">
      <c r="S37606" s="110"/>
      <c r="U37606" s="110"/>
      <c r="W37606" s="110"/>
      <c r="Y37606" s="110"/>
      <c r="AA37606" s="110"/>
      <c r="AC37606" s="110"/>
    </row>
    <row r="37607" spans="19:29" x14ac:dyDescent="0.25">
      <c r="S37607" s="110"/>
      <c r="U37607" s="110"/>
      <c r="W37607" s="110"/>
      <c r="Y37607" s="110"/>
      <c r="AA37607" s="110"/>
      <c r="AC37607" s="110"/>
    </row>
    <row r="37608" spans="19:29" x14ac:dyDescent="0.25">
      <c r="S37608" s="111"/>
      <c r="U37608" s="111"/>
      <c r="W37608" s="111"/>
      <c r="Y37608" s="111"/>
      <c r="AA37608" s="111"/>
      <c r="AC37608" s="111"/>
    </row>
    <row r="37609" spans="19:29" x14ac:dyDescent="0.25">
      <c r="S37609" s="107"/>
      <c r="U37609" s="107"/>
      <c r="W37609" s="107"/>
      <c r="Y37609" s="107"/>
      <c r="AA37609" s="107"/>
      <c r="AC37609" s="107"/>
    </row>
    <row r="37610" spans="19:29" x14ac:dyDescent="0.25">
      <c r="S37610" s="108"/>
      <c r="U37610" s="108"/>
      <c r="W37610" s="108"/>
      <c r="Y37610" s="108"/>
      <c r="AA37610" s="108"/>
      <c r="AC37610" s="108"/>
    </row>
    <row r="37611" spans="19:29" x14ac:dyDescent="0.25">
      <c r="S37611" s="108"/>
      <c r="U37611" s="108"/>
      <c r="W37611" s="108"/>
      <c r="Y37611" s="108"/>
      <c r="AA37611" s="108"/>
      <c r="AC37611" s="108"/>
    </row>
    <row r="37612" spans="19:29" x14ac:dyDescent="0.25">
      <c r="S37612" s="109"/>
      <c r="U37612" s="109"/>
      <c r="W37612" s="109"/>
      <c r="Y37612" s="109"/>
      <c r="AA37612" s="109"/>
      <c r="AC37612" s="109"/>
    </row>
    <row r="37613" spans="19:29" x14ac:dyDescent="0.25">
      <c r="S37613" s="108"/>
      <c r="U37613" s="108"/>
      <c r="W37613" s="108"/>
      <c r="Y37613" s="108"/>
      <c r="AA37613" s="108"/>
      <c r="AC37613" s="108"/>
    </row>
    <row r="37614" spans="19:29" x14ac:dyDescent="0.25">
      <c r="S37614" s="108"/>
      <c r="U37614" s="108"/>
      <c r="W37614" s="108"/>
      <c r="Y37614" s="108"/>
      <c r="AA37614" s="108"/>
      <c r="AC37614" s="108"/>
    </row>
    <row r="37615" spans="19:29" x14ac:dyDescent="0.25">
      <c r="S37615" s="109"/>
      <c r="U37615" s="109"/>
      <c r="W37615" s="109"/>
      <c r="Y37615" s="109"/>
      <c r="AA37615" s="109"/>
      <c r="AC37615" s="109"/>
    </row>
    <row r="37616" spans="19:29" x14ac:dyDescent="0.25">
      <c r="S37616" s="108"/>
      <c r="U37616" s="108"/>
      <c r="W37616" s="108"/>
      <c r="Y37616" s="108"/>
      <c r="AA37616" s="108"/>
      <c r="AC37616" s="108"/>
    </row>
    <row r="37617" spans="19:29" x14ac:dyDescent="0.25">
      <c r="S37617" s="109"/>
      <c r="U37617" s="109"/>
      <c r="W37617" s="109"/>
      <c r="Y37617" s="109"/>
      <c r="AA37617" s="109"/>
      <c r="AC37617" s="109"/>
    </row>
    <row r="37618" spans="19:29" x14ac:dyDescent="0.25">
      <c r="S37618" s="108"/>
      <c r="U37618" s="108"/>
      <c r="W37618" s="108"/>
      <c r="Y37618" s="108"/>
      <c r="AA37618" s="108"/>
      <c r="AC37618" s="108"/>
    </row>
    <row r="37619" spans="19:29" x14ac:dyDescent="0.25">
      <c r="S37619" s="108"/>
      <c r="U37619" s="108"/>
      <c r="W37619" s="108"/>
      <c r="Y37619" s="108"/>
      <c r="AA37619" s="108"/>
      <c r="AC37619" s="108"/>
    </row>
    <row r="37620" spans="19:29" x14ac:dyDescent="0.25">
      <c r="S37620" s="108"/>
      <c r="U37620" s="108"/>
      <c r="W37620" s="108"/>
      <c r="Y37620" s="108"/>
      <c r="AA37620" s="108"/>
      <c r="AC37620" s="108"/>
    </row>
    <row r="37621" spans="19:29" x14ac:dyDescent="0.25">
      <c r="S37621" s="110"/>
      <c r="U37621" s="110"/>
      <c r="W37621" s="110"/>
      <c r="Y37621" s="110"/>
      <c r="AA37621" s="110"/>
      <c r="AC37621" s="110"/>
    </row>
    <row r="37622" spans="19:29" x14ac:dyDescent="0.25">
      <c r="S37622" s="110"/>
      <c r="U37622" s="110"/>
      <c r="W37622" s="110"/>
      <c r="Y37622" s="110"/>
      <c r="AA37622" s="110"/>
      <c r="AC37622" s="110"/>
    </row>
    <row r="37623" spans="19:29" x14ac:dyDescent="0.25">
      <c r="S37623" s="110"/>
      <c r="U37623" s="110"/>
      <c r="W37623" s="110"/>
      <c r="Y37623" s="110"/>
      <c r="AA37623" s="110"/>
      <c r="AC37623" s="110"/>
    </row>
    <row r="37624" spans="19:29" x14ac:dyDescent="0.25">
      <c r="S37624" s="110"/>
      <c r="U37624" s="110"/>
      <c r="W37624" s="110"/>
      <c r="Y37624" s="110"/>
      <c r="AA37624" s="110"/>
      <c r="AC37624" s="110"/>
    </row>
    <row r="37625" spans="19:29" x14ac:dyDescent="0.25">
      <c r="S37625" s="111"/>
      <c r="U37625" s="111"/>
      <c r="W37625" s="111"/>
      <c r="Y37625" s="111"/>
      <c r="AA37625" s="111"/>
      <c r="AC37625" s="111"/>
    </row>
    <row r="37626" spans="19:29" x14ac:dyDescent="0.25">
      <c r="S37626" s="107"/>
      <c r="U37626" s="107"/>
      <c r="W37626" s="107"/>
      <c r="Y37626" s="107"/>
      <c r="AA37626" s="107"/>
      <c r="AC37626" s="107"/>
    </row>
    <row r="37627" spans="19:29" x14ac:dyDescent="0.25">
      <c r="S37627" s="108"/>
      <c r="U37627" s="108"/>
      <c r="W37627" s="108"/>
      <c r="Y37627" s="108"/>
      <c r="AA37627" s="108"/>
      <c r="AC37627" s="108"/>
    </row>
    <row r="37628" spans="19:29" x14ac:dyDescent="0.25">
      <c r="S37628" s="108"/>
      <c r="U37628" s="108"/>
      <c r="W37628" s="108"/>
      <c r="Y37628" s="108"/>
      <c r="AA37628" s="108"/>
      <c r="AC37628" s="108"/>
    </row>
    <row r="37629" spans="19:29" x14ac:dyDescent="0.25">
      <c r="S37629" s="109"/>
      <c r="U37629" s="109"/>
      <c r="W37629" s="109"/>
      <c r="Y37629" s="109"/>
      <c r="AA37629" s="109"/>
      <c r="AC37629" s="109"/>
    </row>
    <row r="37630" spans="19:29" x14ac:dyDescent="0.25">
      <c r="S37630" s="108"/>
      <c r="U37630" s="108"/>
      <c r="W37630" s="108"/>
      <c r="Y37630" s="108"/>
      <c r="AA37630" s="108"/>
      <c r="AC37630" s="108"/>
    </row>
    <row r="37631" spans="19:29" x14ac:dyDescent="0.25">
      <c r="S37631" s="108"/>
      <c r="U37631" s="108"/>
      <c r="W37631" s="108"/>
      <c r="Y37631" s="108"/>
      <c r="AA37631" s="108"/>
      <c r="AC37631" s="108"/>
    </row>
    <row r="37632" spans="19:29" x14ac:dyDescent="0.25">
      <c r="S37632" s="109"/>
      <c r="U37632" s="109"/>
      <c r="W37632" s="109"/>
      <c r="Y37632" s="109"/>
      <c r="AA37632" s="109"/>
      <c r="AC37632" s="109"/>
    </row>
    <row r="37633" spans="19:29" x14ac:dyDescent="0.25">
      <c r="S37633" s="108"/>
      <c r="U37633" s="108"/>
      <c r="W37633" s="108"/>
      <c r="Y37633" s="108"/>
      <c r="AA37633" s="108"/>
      <c r="AC37633" s="108"/>
    </row>
    <row r="37634" spans="19:29" x14ac:dyDescent="0.25">
      <c r="S37634" s="109"/>
      <c r="U37634" s="109"/>
      <c r="W37634" s="109"/>
      <c r="Y37634" s="109"/>
      <c r="AA37634" s="109"/>
      <c r="AC37634" s="109"/>
    </row>
    <row r="37635" spans="19:29" x14ac:dyDescent="0.25">
      <c r="S37635" s="108"/>
      <c r="U37635" s="108"/>
      <c r="W37635" s="108"/>
      <c r="Y37635" s="108"/>
      <c r="AA37635" s="108"/>
      <c r="AC37635" s="108"/>
    </row>
    <row r="37636" spans="19:29" x14ac:dyDescent="0.25">
      <c r="S37636" s="108"/>
      <c r="U37636" s="108"/>
      <c r="W37636" s="108"/>
      <c r="Y37636" s="108"/>
      <c r="AA37636" s="108"/>
      <c r="AC37636" s="108"/>
    </row>
    <row r="37637" spans="19:29" x14ac:dyDescent="0.25">
      <c r="S37637" s="108"/>
      <c r="U37637" s="108"/>
      <c r="W37637" s="108"/>
      <c r="Y37637" s="108"/>
      <c r="AA37637" s="108"/>
      <c r="AC37637" s="108"/>
    </row>
    <row r="37638" spans="19:29" x14ac:dyDescent="0.25">
      <c r="S37638" s="110"/>
      <c r="U37638" s="110"/>
      <c r="W37638" s="110"/>
      <c r="Y37638" s="110"/>
      <c r="AA37638" s="110"/>
      <c r="AC37638" s="110"/>
    </row>
    <row r="37639" spans="19:29" x14ac:dyDescent="0.25">
      <c r="S37639" s="110"/>
      <c r="U37639" s="110"/>
      <c r="W37639" s="110"/>
      <c r="Y37639" s="110"/>
      <c r="AA37639" s="110"/>
      <c r="AC37639" s="110"/>
    </row>
    <row r="37640" spans="19:29" x14ac:dyDescent="0.25">
      <c r="S37640" s="110"/>
      <c r="U37640" s="110"/>
      <c r="W37640" s="110"/>
      <c r="Y37640" s="110"/>
      <c r="AA37640" s="110"/>
      <c r="AC37640" s="110"/>
    </row>
    <row r="37641" spans="19:29" x14ac:dyDescent="0.25">
      <c r="S37641" s="110"/>
      <c r="U37641" s="110"/>
      <c r="W37641" s="110"/>
      <c r="Y37641" s="110"/>
      <c r="AA37641" s="110"/>
      <c r="AC37641" s="110"/>
    </row>
    <row r="37642" spans="19:29" x14ac:dyDescent="0.25">
      <c r="S37642" s="111"/>
      <c r="U37642" s="111"/>
      <c r="W37642" s="111"/>
      <c r="Y37642" s="111"/>
      <c r="AA37642" s="111"/>
      <c r="AC37642" s="111"/>
    </row>
    <row r="37643" spans="19:29" x14ac:dyDescent="0.25">
      <c r="S37643" s="107"/>
      <c r="U37643" s="107"/>
      <c r="W37643" s="107"/>
      <c r="Y37643" s="107"/>
      <c r="AA37643" s="107"/>
      <c r="AC37643" s="107"/>
    </row>
    <row r="37644" spans="19:29" x14ac:dyDescent="0.25">
      <c r="S37644" s="108"/>
      <c r="U37644" s="108"/>
      <c r="W37644" s="108"/>
      <c r="Y37644" s="108"/>
      <c r="AA37644" s="108"/>
      <c r="AC37644" s="108"/>
    </row>
    <row r="37645" spans="19:29" x14ac:dyDescent="0.25">
      <c r="S37645" s="108"/>
      <c r="U37645" s="108"/>
      <c r="W37645" s="108"/>
      <c r="Y37645" s="108"/>
      <c r="AA37645" s="108"/>
      <c r="AC37645" s="108"/>
    </row>
    <row r="37646" spans="19:29" x14ac:dyDescent="0.25">
      <c r="S37646" s="109"/>
      <c r="U37646" s="109"/>
      <c r="W37646" s="109"/>
      <c r="Y37646" s="109"/>
      <c r="AA37646" s="109"/>
      <c r="AC37646" s="109"/>
    </row>
    <row r="37647" spans="19:29" x14ac:dyDescent="0.25">
      <c r="S37647" s="108"/>
      <c r="U37647" s="108"/>
      <c r="W37647" s="108"/>
      <c r="Y37647" s="108"/>
      <c r="AA37647" s="108"/>
      <c r="AC37647" s="108"/>
    </row>
    <row r="37648" spans="19:29" x14ac:dyDescent="0.25">
      <c r="S37648" s="108"/>
      <c r="U37648" s="108"/>
      <c r="W37648" s="108"/>
      <c r="Y37648" s="108"/>
      <c r="AA37648" s="108"/>
      <c r="AC37648" s="108"/>
    </row>
    <row r="37649" spans="19:29" x14ac:dyDescent="0.25">
      <c r="S37649" s="109"/>
      <c r="U37649" s="109"/>
      <c r="W37649" s="109"/>
      <c r="Y37649" s="109"/>
      <c r="AA37649" s="109"/>
      <c r="AC37649" s="109"/>
    </row>
    <row r="37650" spans="19:29" x14ac:dyDescent="0.25">
      <c r="S37650" s="108"/>
      <c r="U37650" s="108"/>
      <c r="W37650" s="108"/>
      <c r="Y37650" s="108"/>
      <c r="AA37650" s="108"/>
      <c r="AC37650" s="108"/>
    </row>
    <row r="37651" spans="19:29" x14ac:dyDescent="0.25">
      <c r="S37651" s="109"/>
      <c r="U37651" s="109"/>
      <c r="W37651" s="109"/>
      <c r="Y37651" s="109"/>
      <c r="AA37651" s="109"/>
      <c r="AC37651" s="109"/>
    </row>
    <row r="37652" spans="19:29" x14ac:dyDescent="0.25">
      <c r="S37652" s="108"/>
      <c r="U37652" s="108"/>
      <c r="W37652" s="108"/>
      <c r="Y37652" s="108"/>
      <c r="AA37652" s="108"/>
      <c r="AC37652" s="108"/>
    </row>
    <row r="37653" spans="19:29" x14ac:dyDescent="0.25">
      <c r="S37653" s="108"/>
      <c r="U37653" s="108"/>
      <c r="W37653" s="108"/>
      <c r="Y37653" s="108"/>
      <c r="AA37653" s="108"/>
      <c r="AC37653" s="108"/>
    </row>
    <row r="37654" spans="19:29" x14ac:dyDescent="0.25">
      <c r="S37654" s="108"/>
      <c r="U37654" s="108"/>
      <c r="W37654" s="108"/>
      <c r="Y37654" s="108"/>
      <c r="AA37654" s="108"/>
      <c r="AC37654" s="108"/>
    </row>
    <row r="37655" spans="19:29" x14ac:dyDescent="0.25">
      <c r="S37655" s="110"/>
      <c r="U37655" s="110"/>
      <c r="W37655" s="110"/>
      <c r="Y37655" s="110"/>
      <c r="AA37655" s="110"/>
      <c r="AC37655" s="110"/>
    </row>
    <row r="37656" spans="19:29" x14ac:dyDescent="0.25">
      <c r="S37656" s="110"/>
      <c r="U37656" s="110"/>
      <c r="W37656" s="110"/>
      <c r="Y37656" s="110"/>
      <c r="AA37656" s="110"/>
      <c r="AC37656" s="110"/>
    </row>
    <row r="37657" spans="19:29" x14ac:dyDescent="0.25">
      <c r="S37657" s="110"/>
      <c r="U37657" s="110"/>
      <c r="W37657" s="110"/>
      <c r="Y37657" s="110"/>
      <c r="AA37657" s="110"/>
      <c r="AC37657" s="110"/>
    </row>
    <row r="37658" spans="19:29" x14ac:dyDescent="0.25">
      <c r="S37658" s="110"/>
      <c r="U37658" s="110"/>
      <c r="W37658" s="110"/>
      <c r="Y37658" s="110"/>
      <c r="AA37658" s="110"/>
      <c r="AC37658" s="110"/>
    </row>
    <row r="37659" spans="19:29" x14ac:dyDescent="0.25">
      <c r="S37659" s="111"/>
      <c r="U37659" s="111"/>
      <c r="W37659" s="111"/>
      <c r="Y37659" s="111"/>
      <c r="AA37659" s="111"/>
      <c r="AC37659" s="111"/>
    </row>
    <row r="37660" spans="19:29" x14ac:dyDescent="0.25">
      <c r="S37660" s="107"/>
      <c r="U37660" s="107"/>
      <c r="W37660" s="107"/>
      <c r="Y37660" s="107"/>
      <c r="AA37660" s="107"/>
      <c r="AC37660" s="107"/>
    </row>
    <row r="37661" spans="19:29" x14ac:dyDescent="0.25">
      <c r="S37661" s="108"/>
      <c r="U37661" s="108"/>
      <c r="W37661" s="108"/>
      <c r="Y37661" s="108"/>
      <c r="AA37661" s="108"/>
      <c r="AC37661" s="108"/>
    </row>
    <row r="37662" spans="19:29" x14ac:dyDescent="0.25">
      <c r="S37662" s="108"/>
      <c r="U37662" s="108"/>
      <c r="W37662" s="108"/>
      <c r="Y37662" s="108"/>
      <c r="AA37662" s="108"/>
      <c r="AC37662" s="108"/>
    </row>
    <row r="37663" spans="19:29" x14ac:dyDescent="0.25">
      <c r="S37663" s="109"/>
      <c r="U37663" s="109"/>
      <c r="W37663" s="109"/>
      <c r="Y37663" s="109"/>
      <c r="AA37663" s="109"/>
      <c r="AC37663" s="109"/>
    </row>
    <row r="37664" spans="19:29" x14ac:dyDescent="0.25">
      <c r="S37664" s="108"/>
      <c r="U37664" s="108"/>
      <c r="W37664" s="108"/>
      <c r="Y37664" s="108"/>
      <c r="AA37664" s="108"/>
      <c r="AC37664" s="108"/>
    </row>
    <row r="37665" spans="19:29" x14ac:dyDescent="0.25">
      <c r="S37665" s="108"/>
      <c r="U37665" s="108"/>
      <c r="W37665" s="108"/>
      <c r="Y37665" s="108"/>
      <c r="AA37665" s="108"/>
      <c r="AC37665" s="108"/>
    </row>
    <row r="37666" spans="19:29" x14ac:dyDescent="0.25">
      <c r="S37666" s="109"/>
      <c r="U37666" s="109"/>
      <c r="W37666" s="109"/>
      <c r="Y37666" s="109"/>
      <c r="AA37666" s="109"/>
      <c r="AC37666" s="109"/>
    </row>
    <row r="37667" spans="19:29" x14ac:dyDescent="0.25">
      <c r="S37667" s="108"/>
      <c r="U37667" s="108"/>
      <c r="W37667" s="108"/>
      <c r="Y37667" s="108"/>
      <c r="AA37667" s="108"/>
      <c r="AC37667" s="108"/>
    </row>
    <row r="37668" spans="19:29" x14ac:dyDescent="0.25">
      <c r="S37668" s="109"/>
      <c r="U37668" s="109"/>
      <c r="W37668" s="109"/>
      <c r="Y37668" s="109"/>
      <c r="AA37668" s="109"/>
      <c r="AC37668" s="109"/>
    </row>
    <row r="37669" spans="19:29" x14ac:dyDescent="0.25">
      <c r="S37669" s="108"/>
      <c r="U37669" s="108"/>
      <c r="W37669" s="108"/>
      <c r="Y37669" s="108"/>
      <c r="AA37669" s="108"/>
      <c r="AC37669" s="108"/>
    </row>
    <row r="37670" spans="19:29" x14ac:dyDescent="0.25">
      <c r="S37670" s="108"/>
      <c r="U37670" s="108"/>
      <c r="W37670" s="108"/>
      <c r="Y37670" s="108"/>
      <c r="AA37670" s="108"/>
      <c r="AC37670" s="108"/>
    </row>
    <row r="37671" spans="19:29" x14ac:dyDescent="0.25">
      <c r="S37671" s="108"/>
      <c r="U37671" s="108"/>
      <c r="W37671" s="108"/>
      <c r="Y37671" s="108"/>
      <c r="AA37671" s="108"/>
      <c r="AC37671" s="108"/>
    </row>
    <row r="37672" spans="19:29" x14ac:dyDescent="0.25">
      <c r="S37672" s="110"/>
      <c r="U37672" s="110"/>
      <c r="W37672" s="110"/>
      <c r="Y37672" s="110"/>
      <c r="AA37672" s="110"/>
      <c r="AC37672" s="110"/>
    </row>
    <row r="37673" spans="19:29" x14ac:dyDescent="0.25">
      <c r="S37673" s="110"/>
      <c r="U37673" s="110"/>
      <c r="W37673" s="110"/>
      <c r="Y37673" s="110"/>
      <c r="AA37673" s="110"/>
      <c r="AC37673" s="110"/>
    </row>
    <row r="37674" spans="19:29" x14ac:dyDescent="0.25">
      <c r="S37674" s="110"/>
      <c r="U37674" s="110"/>
      <c r="W37674" s="110"/>
      <c r="Y37674" s="110"/>
      <c r="AA37674" s="110"/>
      <c r="AC37674" s="110"/>
    </row>
    <row r="37675" spans="19:29" x14ac:dyDescent="0.25">
      <c r="S37675" s="110"/>
      <c r="U37675" s="110"/>
      <c r="W37675" s="110"/>
      <c r="Y37675" s="110"/>
      <c r="AA37675" s="110"/>
      <c r="AC37675" s="110"/>
    </row>
    <row r="37676" spans="19:29" x14ac:dyDescent="0.25">
      <c r="S37676" s="111"/>
      <c r="U37676" s="111"/>
      <c r="W37676" s="111"/>
      <c r="Y37676" s="111"/>
      <c r="AA37676" s="111"/>
      <c r="AC37676" s="111"/>
    </row>
    <row r="37677" spans="19:29" x14ac:dyDescent="0.25">
      <c r="S37677" s="107"/>
      <c r="U37677" s="107"/>
      <c r="W37677" s="107"/>
      <c r="Y37677" s="107"/>
      <c r="AA37677" s="107"/>
      <c r="AC37677" s="107"/>
    </row>
    <row r="37678" spans="19:29" x14ac:dyDescent="0.25">
      <c r="S37678" s="108"/>
      <c r="U37678" s="108"/>
      <c r="W37678" s="108"/>
      <c r="Y37678" s="108"/>
      <c r="AA37678" s="108"/>
      <c r="AC37678" s="108"/>
    </row>
    <row r="37679" spans="19:29" x14ac:dyDescent="0.25">
      <c r="S37679" s="108"/>
      <c r="U37679" s="108"/>
      <c r="W37679" s="108"/>
      <c r="Y37679" s="108"/>
      <c r="AA37679" s="108"/>
      <c r="AC37679" s="108"/>
    </row>
    <row r="37680" spans="19:29" x14ac:dyDescent="0.25">
      <c r="S37680" s="109"/>
      <c r="U37680" s="109"/>
      <c r="W37680" s="109"/>
      <c r="Y37680" s="109"/>
      <c r="AA37680" s="109"/>
      <c r="AC37680" s="109"/>
    </row>
    <row r="37681" spans="19:29" x14ac:dyDescent="0.25">
      <c r="S37681" s="108"/>
      <c r="U37681" s="108"/>
      <c r="W37681" s="108"/>
      <c r="Y37681" s="108"/>
      <c r="AA37681" s="108"/>
      <c r="AC37681" s="108"/>
    </row>
    <row r="37682" spans="19:29" x14ac:dyDescent="0.25">
      <c r="S37682" s="108"/>
      <c r="U37682" s="108"/>
      <c r="W37682" s="108"/>
      <c r="Y37682" s="108"/>
      <c r="AA37682" s="108"/>
      <c r="AC37682" s="108"/>
    </row>
    <row r="37683" spans="19:29" x14ac:dyDescent="0.25">
      <c r="S37683" s="109"/>
      <c r="U37683" s="109"/>
      <c r="W37683" s="109"/>
      <c r="Y37683" s="109"/>
      <c r="AA37683" s="109"/>
      <c r="AC37683" s="109"/>
    </row>
    <row r="37684" spans="19:29" x14ac:dyDescent="0.25">
      <c r="S37684" s="108"/>
      <c r="U37684" s="108"/>
      <c r="W37684" s="108"/>
      <c r="Y37684" s="108"/>
      <c r="AA37684" s="108"/>
      <c r="AC37684" s="108"/>
    </row>
    <row r="37685" spans="19:29" x14ac:dyDescent="0.25">
      <c r="S37685" s="109"/>
      <c r="U37685" s="109"/>
      <c r="W37685" s="109"/>
      <c r="Y37685" s="109"/>
      <c r="AA37685" s="109"/>
      <c r="AC37685" s="109"/>
    </row>
    <row r="37686" spans="19:29" x14ac:dyDescent="0.25">
      <c r="S37686" s="108"/>
      <c r="U37686" s="108"/>
      <c r="W37686" s="108"/>
      <c r="Y37686" s="108"/>
      <c r="AA37686" s="108"/>
      <c r="AC37686" s="108"/>
    </row>
    <row r="37687" spans="19:29" x14ac:dyDescent="0.25">
      <c r="S37687" s="108"/>
      <c r="U37687" s="108"/>
      <c r="W37687" s="108"/>
      <c r="Y37687" s="108"/>
      <c r="AA37687" s="108"/>
      <c r="AC37687" s="108"/>
    </row>
    <row r="37688" spans="19:29" x14ac:dyDescent="0.25">
      <c r="S37688" s="108"/>
      <c r="U37688" s="108"/>
      <c r="W37688" s="108"/>
      <c r="Y37688" s="108"/>
      <c r="AA37688" s="108"/>
      <c r="AC37688" s="108"/>
    </row>
    <row r="37689" spans="19:29" x14ac:dyDescent="0.25">
      <c r="S37689" s="110"/>
      <c r="U37689" s="110"/>
      <c r="W37689" s="110"/>
      <c r="Y37689" s="110"/>
      <c r="AA37689" s="110"/>
      <c r="AC37689" s="110"/>
    </row>
    <row r="37690" spans="19:29" x14ac:dyDescent="0.25">
      <c r="S37690" s="110"/>
      <c r="U37690" s="110"/>
      <c r="W37690" s="110"/>
      <c r="Y37690" s="110"/>
      <c r="AA37690" s="110"/>
      <c r="AC37690" s="110"/>
    </row>
    <row r="37691" spans="19:29" x14ac:dyDescent="0.25">
      <c r="S37691" s="110"/>
      <c r="U37691" s="110"/>
      <c r="W37691" s="110"/>
      <c r="Y37691" s="110"/>
      <c r="AA37691" s="110"/>
      <c r="AC37691" s="110"/>
    </row>
    <row r="37692" spans="19:29" x14ac:dyDescent="0.25">
      <c r="S37692" s="110"/>
      <c r="U37692" s="110"/>
      <c r="W37692" s="110"/>
      <c r="Y37692" s="110"/>
      <c r="AA37692" s="110"/>
      <c r="AC37692" s="110"/>
    </row>
    <row r="37693" spans="19:29" x14ac:dyDescent="0.25">
      <c r="S37693" s="111"/>
      <c r="U37693" s="111"/>
      <c r="W37693" s="111"/>
      <c r="Y37693" s="111"/>
      <c r="AA37693" s="111"/>
      <c r="AC37693" s="111"/>
    </row>
    <row r="37694" spans="19:29" x14ac:dyDescent="0.25">
      <c r="S37694" s="107"/>
      <c r="U37694" s="107"/>
      <c r="W37694" s="107"/>
      <c r="Y37694" s="107"/>
      <c r="AA37694" s="107"/>
      <c r="AC37694" s="107"/>
    </row>
    <row r="37695" spans="19:29" x14ac:dyDescent="0.25">
      <c r="S37695" s="108"/>
      <c r="U37695" s="108"/>
      <c r="W37695" s="108"/>
      <c r="Y37695" s="108"/>
      <c r="AA37695" s="108"/>
      <c r="AC37695" s="108"/>
    </row>
    <row r="37696" spans="19:29" x14ac:dyDescent="0.25">
      <c r="S37696" s="108"/>
      <c r="U37696" s="108"/>
      <c r="W37696" s="108"/>
      <c r="Y37696" s="108"/>
      <c r="AA37696" s="108"/>
      <c r="AC37696" s="108"/>
    </row>
    <row r="37697" spans="19:29" x14ac:dyDescent="0.25">
      <c r="S37697" s="109"/>
      <c r="U37697" s="109"/>
      <c r="W37697" s="109"/>
      <c r="Y37697" s="109"/>
      <c r="AA37697" s="109"/>
      <c r="AC37697" s="109"/>
    </row>
    <row r="37698" spans="19:29" x14ac:dyDescent="0.25">
      <c r="S37698" s="108"/>
      <c r="U37698" s="108"/>
      <c r="W37698" s="108"/>
      <c r="Y37698" s="108"/>
      <c r="AA37698" s="108"/>
      <c r="AC37698" s="108"/>
    </row>
    <row r="37699" spans="19:29" x14ac:dyDescent="0.25">
      <c r="S37699" s="108"/>
      <c r="U37699" s="108"/>
      <c r="W37699" s="108"/>
      <c r="Y37699" s="108"/>
      <c r="AA37699" s="108"/>
      <c r="AC37699" s="108"/>
    </row>
    <row r="37700" spans="19:29" x14ac:dyDescent="0.25">
      <c r="S37700" s="109"/>
      <c r="U37700" s="109"/>
      <c r="W37700" s="109"/>
      <c r="Y37700" s="109"/>
      <c r="AA37700" s="109"/>
      <c r="AC37700" s="109"/>
    </row>
    <row r="37701" spans="19:29" x14ac:dyDescent="0.25">
      <c r="S37701" s="108"/>
      <c r="U37701" s="108"/>
      <c r="W37701" s="108"/>
      <c r="Y37701" s="108"/>
      <c r="AA37701" s="108"/>
      <c r="AC37701" s="108"/>
    </row>
    <row r="37702" spans="19:29" x14ac:dyDescent="0.25">
      <c r="S37702" s="109"/>
      <c r="U37702" s="109"/>
      <c r="W37702" s="109"/>
      <c r="Y37702" s="109"/>
      <c r="AA37702" s="109"/>
      <c r="AC37702" s="109"/>
    </row>
    <row r="37703" spans="19:29" x14ac:dyDescent="0.25">
      <c r="S37703" s="108"/>
      <c r="U37703" s="108"/>
      <c r="W37703" s="108"/>
      <c r="Y37703" s="108"/>
      <c r="AA37703" s="108"/>
      <c r="AC37703" s="108"/>
    </row>
    <row r="37704" spans="19:29" x14ac:dyDescent="0.25">
      <c r="S37704" s="108"/>
      <c r="U37704" s="108"/>
      <c r="W37704" s="108"/>
      <c r="Y37704" s="108"/>
      <c r="AA37704" s="108"/>
      <c r="AC37704" s="108"/>
    </row>
    <row r="37705" spans="19:29" x14ac:dyDescent="0.25">
      <c r="S37705" s="108"/>
      <c r="U37705" s="108"/>
      <c r="W37705" s="108"/>
      <c r="Y37705" s="108"/>
      <c r="AA37705" s="108"/>
      <c r="AC37705" s="108"/>
    </row>
    <row r="37706" spans="19:29" x14ac:dyDescent="0.25">
      <c r="S37706" s="110"/>
      <c r="U37706" s="110"/>
      <c r="W37706" s="110"/>
      <c r="Y37706" s="110"/>
      <c r="AA37706" s="110"/>
      <c r="AC37706" s="110"/>
    </row>
    <row r="37707" spans="19:29" x14ac:dyDescent="0.25">
      <c r="S37707" s="110"/>
      <c r="U37707" s="110"/>
      <c r="W37707" s="110"/>
      <c r="Y37707" s="110"/>
      <c r="AA37707" s="110"/>
      <c r="AC37707" s="110"/>
    </row>
    <row r="37708" spans="19:29" x14ac:dyDescent="0.25">
      <c r="S37708" s="110"/>
      <c r="U37708" s="110"/>
      <c r="W37708" s="110"/>
      <c r="Y37708" s="110"/>
      <c r="AA37708" s="110"/>
      <c r="AC37708" s="110"/>
    </row>
    <row r="37709" spans="19:29" x14ac:dyDescent="0.25">
      <c r="S37709" s="110"/>
      <c r="U37709" s="110"/>
      <c r="W37709" s="110"/>
      <c r="Y37709" s="110"/>
      <c r="AA37709" s="110"/>
      <c r="AC37709" s="110"/>
    </row>
    <row r="37710" spans="19:29" x14ac:dyDescent="0.25">
      <c r="S37710" s="111"/>
      <c r="U37710" s="111"/>
      <c r="W37710" s="111"/>
      <c r="Y37710" s="111"/>
      <c r="AA37710" s="111"/>
      <c r="AC37710" s="111"/>
    </row>
    <row r="37711" spans="19:29" x14ac:dyDescent="0.25">
      <c r="S37711" s="107"/>
      <c r="U37711" s="107"/>
      <c r="W37711" s="107"/>
      <c r="Y37711" s="107"/>
      <c r="AA37711" s="107"/>
      <c r="AC37711" s="107"/>
    </row>
    <row r="37712" spans="19:29" x14ac:dyDescent="0.25">
      <c r="S37712" s="108"/>
      <c r="U37712" s="108"/>
      <c r="W37712" s="108"/>
      <c r="Y37712" s="108"/>
      <c r="AA37712" s="108"/>
      <c r="AC37712" s="108"/>
    </row>
    <row r="37713" spans="19:29" x14ac:dyDescent="0.25">
      <c r="S37713" s="108"/>
      <c r="U37713" s="108"/>
      <c r="W37713" s="108"/>
      <c r="Y37713" s="108"/>
      <c r="AA37713" s="108"/>
      <c r="AC37713" s="108"/>
    </row>
    <row r="37714" spans="19:29" x14ac:dyDescent="0.25">
      <c r="S37714" s="109"/>
      <c r="U37714" s="109"/>
      <c r="W37714" s="109"/>
      <c r="Y37714" s="109"/>
      <c r="AA37714" s="109"/>
      <c r="AC37714" s="109"/>
    </row>
    <row r="37715" spans="19:29" x14ac:dyDescent="0.25">
      <c r="S37715" s="108"/>
      <c r="U37715" s="108"/>
      <c r="W37715" s="108"/>
      <c r="Y37715" s="108"/>
      <c r="AA37715" s="108"/>
      <c r="AC37715" s="108"/>
    </row>
    <row r="37716" spans="19:29" x14ac:dyDescent="0.25">
      <c r="S37716" s="108"/>
      <c r="U37716" s="108"/>
      <c r="W37716" s="108"/>
      <c r="Y37716" s="108"/>
      <c r="AA37716" s="108"/>
      <c r="AC37716" s="108"/>
    </row>
    <row r="37717" spans="19:29" x14ac:dyDescent="0.25">
      <c r="S37717" s="109"/>
      <c r="U37717" s="109"/>
      <c r="W37717" s="109"/>
      <c r="Y37717" s="109"/>
      <c r="AA37717" s="109"/>
      <c r="AC37717" s="109"/>
    </row>
    <row r="37718" spans="19:29" x14ac:dyDescent="0.25">
      <c r="S37718" s="108"/>
      <c r="U37718" s="108"/>
      <c r="W37718" s="108"/>
      <c r="Y37718" s="108"/>
      <c r="AA37718" s="108"/>
      <c r="AC37718" s="108"/>
    </row>
    <row r="37719" spans="19:29" x14ac:dyDescent="0.25">
      <c r="S37719" s="109"/>
      <c r="U37719" s="109"/>
      <c r="W37719" s="109"/>
      <c r="Y37719" s="109"/>
      <c r="AA37719" s="109"/>
      <c r="AC37719" s="109"/>
    </row>
    <row r="37720" spans="19:29" x14ac:dyDescent="0.25">
      <c r="S37720" s="108"/>
      <c r="U37720" s="108"/>
      <c r="W37720" s="108"/>
      <c r="Y37720" s="108"/>
      <c r="AA37720" s="108"/>
      <c r="AC37720" s="108"/>
    </row>
    <row r="37721" spans="19:29" x14ac:dyDescent="0.25">
      <c r="S37721" s="108"/>
      <c r="U37721" s="108"/>
      <c r="W37721" s="108"/>
      <c r="Y37721" s="108"/>
      <c r="AA37721" s="108"/>
      <c r="AC37721" s="108"/>
    </row>
    <row r="37722" spans="19:29" x14ac:dyDescent="0.25">
      <c r="S37722" s="108"/>
      <c r="U37722" s="108"/>
      <c r="W37722" s="108"/>
      <c r="Y37722" s="108"/>
      <c r="AA37722" s="108"/>
      <c r="AC37722" s="108"/>
    </row>
    <row r="37723" spans="19:29" x14ac:dyDescent="0.25">
      <c r="S37723" s="110"/>
      <c r="U37723" s="110"/>
      <c r="W37723" s="110"/>
      <c r="Y37723" s="110"/>
      <c r="AA37723" s="110"/>
      <c r="AC37723" s="110"/>
    </row>
    <row r="37724" spans="19:29" x14ac:dyDescent="0.25">
      <c r="S37724" s="110"/>
      <c r="U37724" s="110"/>
      <c r="W37724" s="110"/>
      <c r="Y37724" s="110"/>
      <c r="AA37724" s="110"/>
      <c r="AC37724" s="110"/>
    </row>
    <row r="37725" spans="19:29" x14ac:dyDescent="0.25">
      <c r="S37725" s="110"/>
      <c r="U37725" s="110"/>
      <c r="W37725" s="110"/>
      <c r="Y37725" s="110"/>
      <c r="AA37725" s="110"/>
      <c r="AC37725" s="110"/>
    </row>
    <row r="37726" spans="19:29" x14ac:dyDescent="0.25">
      <c r="S37726" s="110"/>
      <c r="U37726" s="110"/>
      <c r="W37726" s="110"/>
      <c r="Y37726" s="110"/>
      <c r="AA37726" s="110"/>
      <c r="AC37726" s="110"/>
    </row>
    <row r="37727" spans="19:29" x14ac:dyDescent="0.25">
      <c r="S37727" s="111"/>
      <c r="U37727" s="111"/>
      <c r="W37727" s="111"/>
      <c r="Y37727" s="111"/>
      <c r="AA37727" s="111"/>
      <c r="AC37727" s="111"/>
    </row>
    <row r="37728" spans="19:29" x14ac:dyDescent="0.25">
      <c r="S37728" s="107"/>
      <c r="U37728" s="107"/>
      <c r="W37728" s="107"/>
      <c r="Y37728" s="107"/>
      <c r="AA37728" s="107"/>
      <c r="AC37728" s="107"/>
    </row>
    <row r="37729" spans="19:29" x14ac:dyDescent="0.25">
      <c r="S37729" s="108"/>
      <c r="U37729" s="108"/>
      <c r="W37729" s="108"/>
      <c r="Y37729" s="108"/>
      <c r="AA37729" s="108"/>
      <c r="AC37729" s="108"/>
    </row>
    <row r="37730" spans="19:29" x14ac:dyDescent="0.25">
      <c r="S37730" s="108"/>
      <c r="U37730" s="108"/>
      <c r="W37730" s="108"/>
      <c r="Y37730" s="108"/>
      <c r="AA37730" s="108"/>
      <c r="AC37730" s="108"/>
    </row>
    <row r="37731" spans="19:29" x14ac:dyDescent="0.25">
      <c r="S37731" s="109"/>
      <c r="U37731" s="109"/>
      <c r="W37731" s="109"/>
      <c r="Y37731" s="109"/>
      <c r="AA37731" s="109"/>
      <c r="AC37731" s="109"/>
    </row>
    <row r="37732" spans="19:29" x14ac:dyDescent="0.25">
      <c r="S37732" s="108"/>
      <c r="U37732" s="108"/>
      <c r="W37732" s="108"/>
      <c r="Y37732" s="108"/>
      <c r="AA37732" s="108"/>
      <c r="AC37732" s="108"/>
    </row>
    <row r="37733" spans="19:29" x14ac:dyDescent="0.25">
      <c r="S37733" s="108"/>
      <c r="U37733" s="108"/>
      <c r="W37733" s="108"/>
      <c r="Y37733" s="108"/>
      <c r="AA37733" s="108"/>
      <c r="AC37733" s="108"/>
    </row>
    <row r="37734" spans="19:29" x14ac:dyDescent="0.25">
      <c r="S37734" s="109"/>
      <c r="U37734" s="109"/>
      <c r="W37734" s="109"/>
      <c r="Y37734" s="109"/>
      <c r="AA37734" s="109"/>
      <c r="AC37734" s="109"/>
    </row>
    <row r="37735" spans="19:29" x14ac:dyDescent="0.25">
      <c r="S37735" s="108"/>
      <c r="U37735" s="108"/>
      <c r="W37735" s="108"/>
      <c r="Y37735" s="108"/>
      <c r="AA37735" s="108"/>
      <c r="AC37735" s="108"/>
    </row>
    <row r="37736" spans="19:29" x14ac:dyDescent="0.25">
      <c r="S37736" s="109"/>
      <c r="U37736" s="109"/>
      <c r="W37736" s="109"/>
      <c r="Y37736" s="109"/>
      <c r="AA37736" s="109"/>
      <c r="AC37736" s="109"/>
    </row>
    <row r="37737" spans="19:29" x14ac:dyDescent="0.25">
      <c r="S37737" s="108"/>
      <c r="U37737" s="108"/>
      <c r="W37737" s="108"/>
      <c r="Y37737" s="108"/>
      <c r="AA37737" s="108"/>
      <c r="AC37737" s="108"/>
    </row>
    <row r="37738" spans="19:29" x14ac:dyDescent="0.25">
      <c r="S37738" s="108"/>
      <c r="U37738" s="108"/>
      <c r="W37738" s="108"/>
      <c r="Y37738" s="108"/>
      <c r="AA37738" s="108"/>
      <c r="AC37738" s="108"/>
    </row>
    <row r="37739" spans="19:29" x14ac:dyDescent="0.25">
      <c r="S37739" s="108"/>
      <c r="U37739" s="108"/>
      <c r="W37739" s="108"/>
      <c r="Y37739" s="108"/>
      <c r="AA37739" s="108"/>
      <c r="AC37739" s="108"/>
    </row>
    <row r="37740" spans="19:29" x14ac:dyDescent="0.25">
      <c r="S37740" s="110"/>
      <c r="U37740" s="110"/>
      <c r="W37740" s="110"/>
      <c r="Y37740" s="110"/>
      <c r="AA37740" s="110"/>
      <c r="AC37740" s="110"/>
    </row>
    <row r="37741" spans="19:29" x14ac:dyDescent="0.25">
      <c r="S37741" s="110"/>
      <c r="U37741" s="110"/>
      <c r="W37741" s="110"/>
      <c r="Y37741" s="110"/>
      <c r="AA37741" s="110"/>
      <c r="AC37741" s="110"/>
    </row>
    <row r="37742" spans="19:29" x14ac:dyDescent="0.25">
      <c r="S37742" s="110"/>
      <c r="U37742" s="110"/>
      <c r="W37742" s="110"/>
      <c r="Y37742" s="110"/>
      <c r="AA37742" s="110"/>
      <c r="AC37742" s="110"/>
    </row>
    <row r="37743" spans="19:29" x14ac:dyDescent="0.25">
      <c r="S37743" s="110"/>
      <c r="U37743" s="110"/>
      <c r="W37743" s="110"/>
      <c r="Y37743" s="110"/>
      <c r="AA37743" s="110"/>
      <c r="AC37743" s="110"/>
    </row>
    <row r="37744" spans="19:29" x14ac:dyDescent="0.25">
      <c r="S37744" s="111"/>
      <c r="U37744" s="111"/>
      <c r="W37744" s="111"/>
      <c r="Y37744" s="111"/>
      <c r="AA37744" s="111"/>
      <c r="AC37744" s="111"/>
    </row>
    <row r="37745" spans="19:29" x14ac:dyDescent="0.25">
      <c r="S37745" s="107"/>
      <c r="U37745" s="107"/>
      <c r="W37745" s="107"/>
      <c r="Y37745" s="107"/>
      <c r="AA37745" s="107"/>
      <c r="AC37745" s="107"/>
    </row>
    <row r="37746" spans="19:29" x14ac:dyDescent="0.25">
      <c r="S37746" s="108"/>
      <c r="U37746" s="108"/>
      <c r="W37746" s="108"/>
      <c r="Y37746" s="108"/>
      <c r="AA37746" s="108"/>
      <c r="AC37746" s="108"/>
    </row>
    <row r="37747" spans="19:29" x14ac:dyDescent="0.25">
      <c r="S37747" s="108"/>
      <c r="U37747" s="108"/>
      <c r="W37747" s="108"/>
      <c r="Y37747" s="108"/>
      <c r="AA37747" s="108"/>
      <c r="AC37747" s="108"/>
    </row>
    <row r="37748" spans="19:29" x14ac:dyDescent="0.25">
      <c r="S37748" s="109"/>
      <c r="U37748" s="109"/>
      <c r="W37748" s="109"/>
      <c r="Y37748" s="109"/>
      <c r="AA37748" s="109"/>
      <c r="AC37748" s="109"/>
    </row>
    <row r="37749" spans="19:29" x14ac:dyDescent="0.25">
      <c r="S37749" s="108"/>
      <c r="U37749" s="108"/>
      <c r="W37749" s="108"/>
      <c r="Y37749" s="108"/>
      <c r="AA37749" s="108"/>
      <c r="AC37749" s="108"/>
    </row>
    <row r="37750" spans="19:29" x14ac:dyDescent="0.25">
      <c r="S37750" s="108"/>
      <c r="U37750" s="108"/>
      <c r="W37750" s="108"/>
      <c r="Y37750" s="108"/>
      <c r="AA37750" s="108"/>
      <c r="AC37750" s="108"/>
    </row>
    <row r="37751" spans="19:29" x14ac:dyDescent="0.25">
      <c r="S37751" s="109"/>
      <c r="U37751" s="109"/>
      <c r="W37751" s="109"/>
      <c r="Y37751" s="109"/>
      <c r="AA37751" s="109"/>
      <c r="AC37751" s="109"/>
    </row>
    <row r="37752" spans="19:29" x14ac:dyDescent="0.25">
      <c r="S37752" s="108"/>
      <c r="U37752" s="108"/>
      <c r="W37752" s="108"/>
      <c r="Y37752" s="108"/>
      <c r="AA37752" s="108"/>
      <c r="AC37752" s="108"/>
    </row>
    <row r="37753" spans="19:29" x14ac:dyDescent="0.25">
      <c r="S37753" s="109"/>
      <c r="U37753" s="109"/>
      <c r="W37753" s="109"/>
      <c r="Y37753" s="109"/>
      <c r="AA37753" s="109"/>
      <c r="AC37753" s="109"/>
    </row>
    <row r="37754" spans="19:29" x14ac:dyDescent="0.25">
      <c r="S37754" s="108"/>
      <c r="U37754" s="108"/>
      <c r="W37754" s="108"/>
      <c r="Y37754" s="108"/>
      <c r="AA37754" s="108"/>
      <c r="AC37754" s="108"/>
    </row>
    <row r="37755" spans="19:29" x14ac:dyDescent="0.25">
      <c r="S37755" s="108"/>
      <c r="U37755" s="108"/>
      <c r="W37755" s="108"/>
      <c r="Y37755" s="108"/>
      <c r="AA37755" s="108"/>
      <c r="AC37755" s="108"/>
    </row>
    <row r="37756" spans="19:29" x14ac:dyDescent="0.25">
      <c r="S37756" s="108"/>
      <c r="U37756" s="108"/>
      <c r="W37756" s="108"/>
      <c r="Y37756" s="108"/>
      <c r="AA37756" s="108"/>
      <c r="AC37756" s="108"/>
    </row>
    <row r="37757" spans="19:29" x14ac:dyDescent="0.25">
      <c r="S37757" s="110"/>
      <c r="U37757" s="110"/>
      <c r="W37757" s="110"/>
      <c r="Y37757" s="110"/>
      <c r="AA37757" s="110"/>
      <c r="AC37757" s="110"/>
    </row>
    <row r="37758" spans="19:29" x14ac:dyDescent="0.25">
      <c r="S37758" s="110"/>
      <c r="U37758" s="110"/>
      <c r="W37758" s="110"/>
      <c r="Y37758" s="110"/>
      <c r="AA37758" s="110"/>
      <c r="AC37758" s="110"/>
    </row>
    <row r="37759" spans="19:29" x14ac:dyDescent="0.25">
      <c r="S37759" s="110"/>
      <c r="U37759" s="110"/>
      <c r="W37759" s="110"/>
      <c r="Y37759" s="110"/>
      <c r="AA37759" s="110"/>
      <c r="AC37759" s="110"/>
    </row>
    <row r="37760" spans="19:29" x14ac:dyDescent="0.25">
      <c r="S37760" s="110"/>
      <c r="U37760" s="110"/>
      <c r="W37760" s="110"/>
      <c r="Y37760" s="110"/>
      <c r="AA37760" s="110"/>
      <c r="AC37760" s="110"/>
    </row>
    <row r="37761" spans="19:29" x14ac:dyDescent="0.25">
      <c r="S37761" s="111"/>
      <c r="U37761" s="111"/>
      <c r="W37761" s="111"/>
      <c r="Y37761" s="111"/>
      <c r="AA37761" s="111"/>
      <c r="AC37761" s="111"/>
    </row>
    <row r="37762" spans="19:29" x14ac:dyDescent="0.25">
      <c r="S37762" s="107"/>
      <c r="U37762" s="107"/>
      <c r="W37762" s="107"/>
      <c r="Y37762" s="107"/>
      <c r="AA37762" s="107"/>
      <c r="AC37762" s="107"/>
    </row>
    <row r="37763" spans="19:29" x14ac:dyDescent="0.25">
      <c r="S37763" s="108"/>
      <c r="U37763" s="108"/>
      <c r="W37763" s="108"/>
      <c r="Y37763" s="108"/>
      <c r="AA37763" s="108"/>
      <c r="AC37763" s="108"/>
    </row>
    <row r="37764" spans="19:29" x14ac:dyDescent="0.25">
      <c r="S37764" s="108"/>
      <c r="U37764" s="108"/>
      <c r="W37764" s="108"/>
      <c r="Y37764" s="108"/>
      <c r="AA37764" s="108"/>
      <c r="AC37764" s="108"/>
    </row>
    <row r="37765" spans="19:29" x14ac:dyDescent="0.25">
      <c r="S37765" s="109"/>
      <c r="U37765" s="109"/>
      <c r="W37765" s="109"/>
      <c r="Y37765" s="109"/>
      <c r="AA37765" s="109"/>
      <c r="AC37765" s="109"/>
    </row>
    <row r="37766" spans="19:29" x14ac:dyDescent="0.25">
      <c r="S37766" s="108"/>
      <c r="U37766" s="108"/>
      <c r="W37766" s="108"/>
      <c r="Y37766" s="108"/>
      <c r="AA37766" s="108"/>
      <c r="AC37766" s="108"/>
    </row>
    <row r="37767" spans="19:29" x14ac:dyDescent="0.25">
      <c r="S37767" s="108"/>
      <c r="U37767" s="108"/>
      <c r="W37767" s="108"/>
      <c r="Y37767" s="108"/>
      <c r="AA37767" s="108"/>
      <c r="AC37767" s="108"/>
    </row>
    <row r="37768" spans="19:29" x14ac:dyDescent="0.25">
      <c r="S37768" s="109"/>
      <c r="U37768" s="109"/>
      <c r="W37768" s="109"/>
      <c r="Y37768" s="109"/>
      <c r="AA37768" s="109"/>
      <c r="AC37768" s="109"/>
    </row>
    <row r="37769" spans="19:29" x14ac:dyDescent="0.25">
      <c r="S37769" s="108"/>
      <c r="U37769" s="108"/>
      <c r="W37769" s="108"/>
      <c r="Y37769" s="108"/>
      <c r="AA37769" s="108"/>
      <c r="AC37769" s="108"/>
    </row>
    <row r="37770" spans="19:29" x14ac:dyDescent="0.25">
      <c r="S37770" s="109"/>
      <c r="U37770" s="109"/>
      <c r="W37770" s="109"/>
      <c r="Y37770" s="109"/>
      <c r="AA37770" s="109"/>
      <c r="AC37770" s="109"/>
    </row>
    <row r="37771" spans="19:29" x14ac:dyDescent="0.25">
      <c r="S37771" s="108"/>
      <c r="U37771" s="108"/>
      <c r="W37771" s="108"/>
      <c r="Y37771" s="108"/>
      <c r="AA37771" s="108"/>
      <c r="AC37771" s="108"/>
    </row>
    <row r="37772" spans="19:29" x14ac:dyDescent="0.25">
      <c r="S37772" s="108"/>
      <c r="U37772" s="108"/>
      <c r="W37772" s="108"/>
      <c r="Y37772" s="108"/>
      <c r="AA37772" s="108"/>
      <c r="AC37772" s="108"/>
    </row>
    <row r="37773" spans="19:29" x14ac:dyDescent="0.25">
      <c r="S37773" s="108"/>
      <c r="U37773" s="108"/>
      <c r="W37773" s="108"/>
      <c r="Y37773" s="108"/>
      <c r="AA37773" s="108"/>
      <c r="AC37773" s="108"/>
    </row>
    <row r="37774" spans="19:29" x14ac:dyDescent="0.25">
      <c r="S37774" s="110"/>
      <c r="U37774" s="110"/>
      <c r="W37774" s="110"/>
      <c r="Y37774" s="110"/>
      <c r="AA37774" s="110"/>
      <c r="AC37774" s="110"/>
    </row>
    <row r="37775" spans="19:29" x14ac:dyDescent="0.25">
      <c r="S37775" s="110"/>
      <c r="U37775" s="110"/>
      <c r="W37775" s="110"/>
      <c r="Y37775" s="110"/>
      <c r="AA37775" s="110"/>
      <c r="AC37775" s="110"/>
    </row>
    <row r="37776" spans="19:29" x14ac:dyDescent="0.25">
      <c r="S37776" s="110"/>
      <c r="U37776" s="110"/>
      <c r="W37776" s="110"/>
      <c r="Y37776" s="110"/>
      <c r="AA37776" s="110"/>
      <c r="AC37776" s="110"/>
    </row>
    <row r="37777" spans="19:29" x14ac:dyDescent="0.25">
      <c r="S37777" s="110"/>
      <c r="U37777" s="110"/>
      <c r="W37777" s="110"/>
      <c r="Y37777" s="110"/>
      <c r="AA37777" s="110"/>
      <c r="AC37777" s="110"/>
    </row>
    <row r="37778" spans="19:29" x14ac:dyDescent="0.25">
      <c r="S37778" s="111"/>
      <c r="U37778" s="111"/>
      <c r="W37778" s="111"/>
      <c r="Y37778" s="111"/>
      <c r="AA37778" s="111"/>
      <c r="AC37778" s="111"/>
    </row>
    <row r="37779" spans="19:29" x14ac:dyDescent="0.25">
      <c r="S37779" s="107"/>
      <c r="U37779" s="107"/>
      <c r="W37779" s="107"/>
      <c r="Y37779" s="107"/>
      <c r="AA37779" s="107"/>
      <c r="AC37779" s="107"/>
    </row>
    <row r="37780" spans="19:29" x14ac:dyDescent="0.25">
      <c r="S37780" s="108"/>
      <c r="U37780" s="108"/>
      <c r="W37780" s="108"/>
      <c r="Y37780" s="108"/>
      <c r="AA37780" s="108"/>
      <c r="AC37780" s="108"/>
    </row>
    <row r="37781" spans="19:29" x14ac:dyDescent="0.25">
      <c r="S37781" s="108"/>
      <c r="U37781" s="108"/>
      <c r="W37781" s="108"/>
      <c r="Y37781" s="108"/>
      <c r="AA37781" s="108"/>
      <c r="AC37781" s="108"/>
    </row>
    <row r="37782" spans="19:29" x14ac:dyDescent="0.25">
      <c r="S37782" s="109"/>
      <c r="U37782" s="109"/>
      <c r="W37782" s="109"/>
      <c r="Y37782" s="109"/>
      <c r="AA37782" s="109"/>
      <c r="AC37782" s="109"/>
    </row>
    <row r="37783" spans="19:29" x14ac:dyDescent="0.25">
      <c r="S37783" s="108"/>
      <c r="U37783" s="108"/>
      <c r="W37783" s="108"/>
      <c r="Y37783" s="108"/>
      <c r="AA37783" s="108"/>
      <c r="AC37783" s="108"/>
    </row>
    <row r="37784" spans="19:29" x14ac:dyDescent="0.25">
      <c r="S37784" s="108"/>
      <c r="U37784" s="108"/>
      <c r="W37784" s="108"/>
      <c r="Y37784" s="108"/>
      <c r="AA37784" s="108"/>
      <c r="AC37784" s="108"/>
    </row>
    <row r="37785" spans="19:29" x14ac:dyDescent="0.25">
      <c r="S37785" s="109"/>
      <c r="U37785" s="109"/>
      <c r="W37785" s="109"/>
      <c r="Y37785" s="109"/>
      <c r="AA37785" s="109"/>
      <c r="AC37785" s="109"/>
    </row>
    <row r="37786" spans="19:29" x14ac:dyDescent="0.25">
      <c r="S37786" s="108"/>
      <c r="U37786" s="108"/>
      <c r="W37786" s="108"/>
      <c r="Y37786" s="108"/>
      <c r="AA37786" s="108"/>
      <c r="AC37786" s="108"/>
    </row>
    <row r="37787" spans="19:29" x14ac:dyDescent="0.25">
      <c r="S37787" s="109"/>
      <c r="U37787" s="109"/>
      <c r="W37787" s="109"/>
      <c r="Y37787" s="109"/>
      <c r="AA37787" s="109"/>
      <c r="AC37787" s="109"/>
    </row>
    <row r="37788" spans="19:29" x14ac:dyDescent="0.25">
      <c r="S37788" s="108"/>
      <c r="U37788" s="108"/>
      <c r="W37788" s="108"/>
      <c r="Y37788" s="108"/>
      <c r="AA37788" s="108"/>
      <c r="AC37788" s="108"/>
    </row>
    <row r="37789" spans="19:29" x14ac:dyDescent="0.25">
      <c r="S37789" s="108"/>
      <c r="U37789" s="108"/>
      <c r="W37789" s="108"/>
      <c r="Y37789" s="108"/>
      <c r="AA37789" s="108"/>
      <c r="AC37789" s="108"/>
    </row>
    <row r="37790" spans="19:29" x14ac:dyDescent="0.25">
      <c r="S37790" s="108"/>
      <c r="U37790" s="108"/>
      <c r="W37790" s="108"/>
      <c r="Y37790" s="108"/>
      <c r="AA37790" s="108"/>
      <c r="AC37790" s="108"/>
    </row>
    <row r="37791" spans="19:29" x14ac:dyDescent="0.25">
      <c r="S37791" s="110"/>
      <c r="U37791" s="110"/>
      <c r="W37791" s="110"/>
      <c r="Y37791" s="110"/>
      <c r="AA37791" s="110"/>
      <c r="AC37791" s="110"/>
    </row>
    <row r="37792" spans="19:29" x14ac:dyDescent="0.25">
      <c r="S37792" s="110"/>
      <c r="U37792" s="110"/>
      <c r="W37792" s="110"/>
      <c r="Y37792" s="110"/>
      <c r="AA37792" s="110"/>
      <c r="AC37792" s="110"/>
    </row>
    <row r="37793" spans="19:29" x14ac:dyDescent="0.25">
      <c r="S37793" s="110"/>
      <c r="U37793" s="110"/>
      <c r="W37793" s="110"/>
      <c r="Y37793" s="110"/>
      <c r="AA37793" s="110"/>
      <c r="AC37793" s="110"/>
    </row>
    <row r="37794" spans="19:29" x14ac:dyDescent="0.25">
      <c r="S37794" s="110"/>
      <c r="U37794" s="110"/>
      <c r="W37794" s="110"/>
      <c r="Y37794" s="110"/>
      <c r="AA37794" s="110"/>
      <c r="AC37794" s="110"/>
    </row>
    <row r="37795" spans="19:29" x14ac:dyDescent="0.25">
      <c r="S37795" s="111"/>
      <c r="U37795" s="111"/>
      <c r="W37795" s="111"/>
      <c r="Y37795" s="111"/>
      <c r="AA37795" s="111"/>
      <c r="AC37795" s="111"/>
    </row>
    <row r="37796" spans="19:29" x14ac:dyDescent="0.25">
      <c r="S37796" s="107"/>
      <c r="U37796" s="107"/>
      <c r="W37796" s="107"/>
      <c r="Y37796" s="107"/>
      <c r="AA37796" s="107"/>
      <c r="AC37796" s="107"/>
    </row>
    <row r="37797" spans="19:29" x14ac:dyDescent="0.25">
      <c r="S37797" s="108"/>
      <c r="U37797" s="108"/>
      <c r="W37797" s="108"/>
      <c r="Y37797" s="108"/>
      <c r="AA37797" s="108"/>
      <c r="AC37797" s="108"/>
    </row>
    <row r="37798" spans="19:29" x14ac:dyDescent="0.25">
      <c r="S37798" s="108"/>
      <c r="U37798" s="108"/>
      <c r="W37798" s="108"/>
      <c r="Y37798" s="108"/>
      <c r="AA37798" s="108"/>
      <c r="AC37798" s="108"/>
    </row>
    <row r="37799" spans="19:29" x14ac:dyDescent="0.25">
      <c r="S37799" s="109"/>
      <c r="U37799" s="109"/>
      <c r="W37799" s="109"/>
      <c r="Y37799" s="109"/>
      <c r="AA37799" s="109"/>
      <c r="AC37799" s="109"/>
    </row>
    <row r="37800" spans="19:29" x14ac:dyDescent="0.25">
      <c r="S37800" s="108"/>
      <c r="U37800" s="108"/>
      <c r="W37800" s="108"/>
      <c r="Y37800" s="108"/>
      <c r="AA37800" s="108"/>
      <c r="AC37800" s="108"/>
    </row>
    <row r="37801" spans="19:29" x14ac:dyDescent="0.25">
      <c r="S37801" s="108"/>
      <c r="U37801" s="108"/>
      <c r="W37801" s="108"/>
      <c r="Y37801" s="108"/>
      <c r="AA37801" s="108"/>
      <c r="AC37801" s="108"/>
    </row>
    <row r="37802" spans="19:29" x14ac:dyDescent="0.25">
      <c r="S37802" s="109"/>
      <c r="U37802" s="109"/>
      <c r="W37802" s="109"/>
      <c r="Y37802" s="109"/>
      <c r="AA37802" s="109"/>
      <c r="AC37802" s="109"/>
    </row>
    <row r="37803" spans="19:29" x14ac:dyDescent="0.25">
      <c r="S37803" s="108"/>
      <c r="U37803" s="108"/>
      <c r="W37803" s="108"/>
      <c r="Y37803" s="108"/>
      <c r="AA37803" s="108"/>
      <c r="AC37803" s="108"/>
    </row>
    <row r="37804" spans="19:29" x14ac:dyDescent="0.25">
      <c r="S37804" s="109"/>
      <c r="U37804" s="109"/>
      <c r="W37804" s="109"/>
      <c r="Y37804" s="109"/>
      <c r="AA37804" s="109"/>
      <c r="AC37804" s="109"/>
    </row>
    <row r="37805" spans="19:29" x14ac:dyDescent="0.25">
      <c r="S37805" s="108"/>
      <c r="U37805" s="108"/>
      <c r="W37805" s="108"/>
      <c r="Y37805" s="108"/>
      <c r="AA37805" s="108"/>
      <c r="AC37805" s="108"/>
    </row>
    <row r="37806" spans="19:29" x14ac:dyDescent="0.25">
      <c r="S37806" s="108"/>
      <c r="U37806" s="108"/>
      <c r="W37806" s="108"/>
      <c r="Y37806" s="108"/>
      <c r="AA37806" s="108"/>
      <c r="AC37806" s="108"/>
    </row>
    <row r="37807" spans="19:29" x14ac:dyDescent="0.25">
      <c r="S37807" s="108"/>
      <c r="U37807" s="108"/>
      <c r="W37807" s="108"/>
      <c r="Y37807" s="108"/>
      <c r="AA37807" s="108"/>
      <c r="AC37807" s="108"/>
    </row>
    <row r="37808" spans="19:29" x14ac:dyDescent="0.25">
      <c r="S37808" s="110"/>
      <c r="U37808" s="110"/>
      <c r="W37808" s="110"/>
      <c r="Y37808" s="110"/>
      <c r="AA37808" s="110"/>
      <c r="AC37808" s="110"/>
    </row>
    <row r="37809" spans="19:29" x14ac:dyDescent="0.25">
      <c r="S37809" s="110"/>
      <c r="U37809" s="110"/>
      <c r="W37809" s="110"/>
      <c r="Y37809" s="110"/>
      <c r="AA37809" s="110"/>
      <c r="AC37809" s="110"/>
    </row>
    <row r="37810" spans="19:29" x14ac:dyDescent="0.25">
      <c r="S37810" s="110"/>
      <c r="U37810" s="110"/>
      <c r="W37810" s="110"/>
      <c r="Y37810" s="110"/>
      <c r="AA37810" s="110"/>
      <c r="AC37810" s="110"/>
    </row>
    <row r="37811" spans="19:29" x14ac:dyDescent="0.25">
      <c r="S37811" s="110"/>
      <c r="U37811" s="110"/>
      <c r="W37811" s="110"/>
      <c r="Y37811" s="110"/>
      <c r="AA37811" s="110"/>
      <c r="AC37811" s="110"/>
    </row>
    <row r="37812" spans="19:29" x14ac:dyDescent="0.25">
      <c r="S37812" s="111"/>
      <c r="U37812" s="111"/>
      <c r="W37812" s="111"/>
      <c r="Y37812" s="111"/>
      <c r="AA37812" s="111"/>
      <c r="AC37812" s="111"/>
    </row>
    <row r="37813" spans="19:29" x14ac:dyDescent="0.25">
      <c r="S37813" s="107"/>
      <c r="U37813" s="107"/>
      <c r="W37813" s="107"/>
      <c r="Y37813" s="107"/>
      <c r="AA37813" s="107"/>
      <c r="AC37813" s="107"/>
    </row>
    <row r="37814" spans="19:29" x14ac:dyDescent="0.25">
      <c r="S37814" s="108"/>
      <c r="U37814" s="108"/>
      <c r="W37814" s="108"/>
      <c r="Y37814" s="108"/>
      <c r="AA37814" s="108"/>
      <c r="AC37814" s="108"/>
    </row>
    <row r="37815" spans="19:29" x14ac:dyDescent="0.25">
      <c r="S37815" s="108"/>
      <c r="U37815" s="108"/>
      <c r="W37815" s="108"/>
      <c r="Y37815" s="108"/>
      <c r="AA37815" s="108"/>
      <c r="AC37815" s="108"/>
    </row>
    <row r="37816" spans="19:29" x14ac:dyDescent="0.25">
      <c r="S37816" s="109"/>
      <c r="U37816" s="109"/>
      <c r="W37816" s="109"/>
      <c r="Y37816" s="109"/>
      <c r="AA37816" s="109"/>
      <c r="AC37816" s="109"/>
    </row>
    <row r="37817" spans="19:29" x14ac:dyDescent="0.25">
      <c r="S37817" s="108"/>
      <c r="U37817" s="108"/>
      <c r="W37817" s="108"/>
      <c r="Y37817" s="108"/>
      <c r="AA37817" s="108"/>
      <c r="AC37817" s="108"/>
    </row>
    <row r="37818" spans="19:29" x14ac:dyDescent="0.25">
      <c r="S37818" s="108"/>
      <c r="U37818" s="108"/>
      <c r="W37818" s="108"/>
      <c r="Y37818" s="108"/>
      <c r="AA37818" s="108"/>
      <c r="AC37818" s="108"/>
    </row>
    <row r="37819" spans="19:29" x14ac:dyDescent="0.25">
      <c r="S37819" s="109"/>
      <c r="U37819" s="109"/>
      <c r="W37819" s="109"/>
      <c r="Y37819" s="109"/>
      <c r="AA37819" s="109"/>
      <c r="AC37819" s="109"/>
    </row>
    <row r="37820" spans="19:29" x14ac:dyDescent="0.25">
      <c r="S37820" s="108"/>
      <c r="U37820" s="108"/>
      <c r="W37820" s="108"/>
      <c r="Y37820" s="108"/>
      <c r="AA37820" s="108"/>
      <c r="AC37820" s="108"/>
    </row>
    <row r="37821" spans="19:29" x14ac:dyDescent="0.25">
      <c r="S37821" s="109"/>
      <c r="U37821" s="109"/>
      <c r="W37821" s="109"/>
      <c r="Y37821" s="109"/>
      <c r="AA37821" s="109"/>
      <c r="AC37821" s="109"/>
    </row>
    <row r="37822" spans="19:29" x14ac:dyDescent="0.25">
      <c r="S37822" s="108"/>
      <c r="U37822" s="108"/>
      <c r="W37822" s="108"/>
      <c r="Y37822" s="108"/>
      <c r="AA37822" s="108"/>
      <c r="AC37822" s="108"/>
    </row>
    <row r="37823" spans="19:29" x14ac:dyDescent="0.25">
      <c r="S37823" s="108"/>
      <c r="U37823" s="108"/>
      <c r="W37823" s="108"/>
      <c r="Y37823" s="108"/>
      <c r="AA37823" s="108"/>
      <c r="AC37823" s="108"/>
    </row>
    <row r="37824" spans="19:29" x14ac:dyDescent="0.25">
      <c r="S37824" s="108"/>
      <c r="U37824" s="108"/>
      <c r="W37824" s="108"/>
      <c r="Y37824" s="108"/>
      <c r="AA37824" s="108"/>
      <c r="AC37824" s="108"/>
    </row>
    <row r="37825" spans="19:29" x14ac:dyDescent="0.25">
      <c r="S37825" s="110"/>
      <c r="U37825" s="110"/>
      <c r="W37825" s="110"/>
      <c r="Y37825" s="110"/>
      <c r="AA37825" s="110"/>
      <c r="AC37825" s="110"/>
    </row>
    <row r="37826" spans="19:29" x14ac:dyDescent="0.25">
      <c r="S37826" s="110"/>
      <c r="U37826" s="110"/>
      <c r="W37826" s="110"/>
      <c r="Y37826" s="110"/>
      <c r="AA37826" s="110"/>
      <c r="AC37826" s="110"/>
    </row>
    <row r="37827" spans="19:29" x14ac:dyDescent="0.25">
      <c r="S37827" s="110"/>
      <c r="U37827" s="110"/>
      <c r="W37827" s="110"/>
      <c r="Y37827" s="110"/>
      <c r="AA37827" s="110"/>
      <c r="AC37827" s="110"/>
    </row>
    <row r="37828" spans="19:29" x14ac:dyDescent="0.25">
      <c r="S37828" s="110"/>
      <c r="U37828" s="110"/>
      <c r="W37828" s="110"/>
      <c r="Y37828" s="110"/>
      <c r="AA37828" s="110"/>
      <c r="AC37828" s="110"/>
    </row>
    <row r="37829" spans="19:29" x14ac:dyDescent="0.25">
      <c r="S37829" s="111"/>
      <c r="U37829" s="111"/>
      <c r="W37829" s="111"/>
      <c r="Y37829" s="111"/>
      <c r="AA37829" s="111"/>
      <c r="AC37829" s="111"/>
    </row>
    <row r="37830" spans="19:29" x14ac:dyDescent="0.25">
      <c r="S37830" s="107"/>
      <c r="U37830" s="107"/>
      <c r="W37830" s="107"/>
      <c r="Y37830" s="107"/>
      <c r="AA37830" s="107"/>
      <c r="AC37830" s="107"/>
    </row>
    <row r="37831" spans="19:29" x14ac:dyDescent="0.25">
      <c r="S37831" s="108"/>
      <c r="U37831" s="108"/>
      <c r="W37831" s="108"/>
      <c r="Y37831" s="108"/>
      <c r="AA37831" s="108"/>
      <c r="AC37831" s="108"/>
    </row>
    <row r="37832" spans="19:29" x14ac:dyDescent="0.25">
      <c r="S37832" s="108"/>
      <c r="U37832" s="108"/>
      <c r="W37832" s="108"/>
      <c r="Y37832" s="108"/>
      <c r="AA37832" s="108"/>
      <c r="AC37832" s="108"/>
    </row>
    <row r="37833" spans="19:29" x14ac:dyDescent="0.25">
      <c r="S37833" s="109"/>
      <c r="U37833" s="109"/>
      <c r="W37833" s="109"/>
      <c r="Y37833" s="109"/>
      <c r="AA37833" s="109"/>
      <c r="AC37833" s="109"/>
    </row>
    <row r="37834" spans="19:29" x14ac:dyDescent="0.25">
      <c r="S37834" s="108"/>
      <c r="U37834" s="108"/>
      <c r="W37834" s="108"/>
      <c r="Y37834" s="108"/>
      <c r="AA37834" s="108"/>
      <c r="AC37834" s="108"/>
    </row>
    <row r="37835" spans="19:29" x14ac:dyDescent="0.25">
      <c r="S37835" s="108"/>
      <c r="U37835" s="108"/>
      <c r="W37835" s="108"/>
      <c r="Y37835" s="108"/>
      <c r="AA37835" s="108"/>
      <c r="AC37835" s="108"/>
    </row>
    <row r="37836" spans="19:29" x14ac:dyDescent="0.25">
      <c r="S37836" s="109"/>
      <c r="U37836" s="109"/>
      <c r="W37836" s="109"/>
      <c r="Y37836" s="109"/>
      <c r="AA37836" s="109"/>
      <c r="AC37836" s="109"/>
    </row>
    <row r="37837" spans="19:29" x14ac:dyDescent="0.25">
      <c r="S37837" s="108"/>
      <c r="U37837" s="108"/>
      <c r="W37837" s="108"/>
      <c r="Y37837" s="108"/>
      <c r="AA37837" s="108"/>
      <c r="AC37837" s="108"/>
    </row>
    <row r="37838" spans="19:29" x14ac:dyDescent="0.25">
      <c r="S37838" s="109"/>
      <c r="U37838" s="109"/>
      <c r="W37838" s="109"/>
      <c r="Y37838" s="109"/>
      <c r="AA37838" s="109"/>
      <c r="AC37838" s="109"/>
    </row>
    <row r="37839" spans="19:29" x14ac:dyDescent="0.25">
      <c r="S37839" s="108"/>
      <c r="U37839" s="108"/>
      <c r="W37839" s="108"/>
      <c r="Y37839" s="108"/>
      <c r="AA37839" s="108"/>
      <c r="AC37839" s="108"/>
    </row>
    <row r="37840" spans="19:29" x14ac:dyDescent="0.25">
      <c r="S37840" s="108"/>
      <c r="U37840" s="108"/>
      <c r="W37840" s="108"/>
      <c r="Y37840" s="108"/>
      <c r="AA37840" s="108"/>
      <c r="AC37840" s="108"/>
    </row>
    <row r="37841" spans="19:29" x14ac:dyDescent="0.25">
      <c r="S37841" s="108"/>
      <c r="U37841" s="108"/>
      <c r="W37841" s="108"/>
      <c r="Y37841" s="108"/>
      <c r="AA37841" s="108"/>
      <c r="AC37841" s="108"/>
    </row>
    <row r="37842" spans="19:29" x14ac:dyDescent="0.25">
      <c r="S37842" s="110"/>
      <c r="U37842" s="110"/>
      <c r="W37842" s="110"/>
      <c r="Y37842" s="110"/>
      <c r="AA37842" s="110"/>
      <c r="AC37842" s="110"/>
    </row>
    <row r="37843" spans="19:29" x14ac:dyDescent="0.25">
      <c r="S37843" s="110"/>
      <c r="U37843" s="110"/>
      <c r="W37843" s="110"/>
      <c r="Y37843" s="110"/>
      <c r="AA37843" s="110"/>
      <c r="AC37843" s="110"/>
    </row>
    <row r="37844" spans="19:29" x14ac:dyDescent="0.25">
      <c r="S37844" s="110"/>
      <c r="U37844" s="110"/>
      <c r="W37844" s="110"/>
      <c r="Y37844" s="110"/>
      <c r="AA37844" s="110"/>
      <c r="AC37844" s="110"/>
    </row>
    <row r="37845" spans="19:29" x14ac:dyDescent="0.25">
      <c r="S37845" s="110"/>
      <c r="U37845" s="110"/>
      <c r="W37845" s="110"/>
      <c r="Y37845" s="110"/>
      <c r="AA37845" s="110"/>
      <c r="AC37845" s="110"/>
    </row>
    <row r="37846" spans="19:29" x14ac:dyDescent="0.25">
      <c r="S37846" s="111"/>
      <c r="U37846" s="111"/>
      <c r="W37846" s="111"/>
      <c r="Y37846" s="111"/>
      <c r="AA37846" s="111"/>
      <c r="AC37846" s="111"/>
    </row>
    <row r="37847" spans="19:29" x14ac:dyDescent="0.25">
      <c r="S37847" s="107"/>
      <c r="U37847" s="107"/>
      <c r="W37847" s="107"/>
      <c r="Y37847" s="107"/>
      <c r="AA37847" s="107"/>
      <c r="AC37847" s="107"/>
    </row>
    <row r="37848" spans="19:29" x14ac:dyDescent="0.25">
      <c r="S37848" s="108"/>
      <c r="U37848" s="108"/>
      <c r="W37848" s="108"/>
      <c r="Y37848" s="108"/>
      <c r="AA37848" s="108"/>
      <c r="AC37848" s="108"/>
    </row>
    <row r="37849" spans="19:29" x14ac:dyDescent="0.25">
      <c r="S37849" s="108"/>
      <c r="U37849" s="108"/>
      <c r="W37849" s="108"/>
      <c r="Y37849" s="108"/>
      <c r="AA37849" s="108"/>
      <c r="AC37849" s="108"/>
    </row>
    <row r="37850" spans="19:29" x14ac:dyDescent="0.25">
      <c r="S37850" s="109"/>
      <c r="U37850" s="109"/>
      <c r="W37850" s="109"/>
      <c r="Y37850" s="109"/>
      <c r="AA37850" s="109"/>
      <c r="AC37850" s="109"/>
    </row>
    <row r="37851" spans="19:29" x14ac:dyDescent="0.25">
      <c r="S37851" s="108"/>
      <c r="U37851" s="108"/>
      <c r="W37851" s="108"/>
      <c r="Y37851" s="108"/>
      <c r="AA37851" s="108"/>
      <c r="AC37851" s="108"/>
    </row>
    <row r="37852" spans="19:29" x14ac:dyDescent="0.25">
      <c r="S37852" s="108"/>
      <c r="U37852" s="108"/>
      <c r="W37852" s="108"/>
      <c r="Y37852" s="108"/>
      <c r="AA37852" s="108"/>
      <c r="AC37852" s="108"/>
    </row>
    <row r="37853" spans="19:29" x14ac:dyDescent="0.25">
      <c r="S37853" s="109"/>
      <c r="U37853" s="109"/>
      <c r="W37853" s="109"/>
      <c r="Y37853" s="109"/>
      <c r="AA37853" s="109"/>
      <c r="AC37853" s="109"/>
    </row>
    <row r="37854" spans="19:29" x14ac:dyDescent="0.25">
      <c r="S37854" s="108"/>
      <c r="U37854" s="108"/>
      <c r="W37854" s="108"/>
      <c r="Y37854" s="108"/>
      <c r="AA37854" s="108"/>
      <c r="AC37854" s="108"/>
    </row>
    <row r="37855" spans="19:29" x14ac:dyDescent="0.25">
      <c r="S37855" s="109"/>
      <c r="U37855" s="109"/>
      <c r="W37855" s="109"/>
      <c r="Y37855" s="109"/>
      <c r="AA37855" s="109"/>
      <c r="AC37855" s="109"/>
    </row>
    <row r="37856" spans="19:29" x14ac:dyDescent="0.25">
      <c r="S37856" s="108"/>
      <c r="U37856" s="108"/>
      <c r="W37856" s="108"/>
      <c r="Y37856" s="108"/>
      <c r="AA37856" s="108"/>
      <c r="AC37856" s="108"/>
    </row>
    <row r="37857" spans="19:29" x14ac:dyDescent="0.25">
      <c r="S37857" s="108"/>
      <c r="U37857" s="108"/>
      <c r="W37857" s="108"/>
      <c r="Y37857" s="108"/>
      <c r="AA37857" s="108"/>
      <c r="AC37857" s="108"/>
    </row>
    <row r="37858" spans="19:29" x14ac:dyDescent="0.25">
      <c r="S37858" s="108"/>
      <c r="U37858" s="108"/>
      <c r="W37858" s="108"/>
      <c r="Y37858" s="108"/>
      <c r="AA37858" s="108"/>
      <c r="AC37858" s="108"/>
    </row>
    <row r="37859" spans="19:29" x14ac:dyDescent="0.25">
      <c r="S37859" s="110"/>
      <c r="U37859" s="110"/>
      <c r="W37859" s="110"/>
      <c r="Y37859" s="110"/>
      <c r="AA37859" s="110"/>
      <c r="AC37859" s="110"/>
    </row>
    <row r="37860" spans="19:29" x14ac:dyDescent="0.25">
      <c r="S37860" s="110"/>
      <c r="U37860" s="110"/>
      <c r="W37860" s="110"/>
      <c r="Y37860" s="110"/>
      <c r="AA37860" s="110"/>
      <c r="AC37860" s="110"/>
    </row>
    <row r="37861" spans="19:29" x14ac:dyDescent="0.25">
      <c r="S37861" s="110"/>
      <c r="U37861" s="110"/>
      <c r="W37861" s="110"/>
      <c r="Y37861" s="110"/>
      <c r="AA37861" s="110"/>
      <c r="AC37861" s="110"/>
    </row>
    <row r="37862" spans="19:29" x14ac:dyDescent="0.25">
      <c r="S37862" s="110"/>
      <c r="U37862" s="110"/>
      <c r="W37862" s="110"/>
      <c r="Y37862" s="110"/>
      <c r="AA37862" s="110"/>
      <c r="AC37862" s="110"/>
    </row>
    <row r="37863" spans="19:29" x14ac:dyDescent="0.25">
      <c r="S37863" s="111"/>
      <c r="U37863" s="111"/>
      <c r="W37863" s="111"/>
      <c r="Y37863" s="111"/>
      <c r="AA37863" s="111"/>
      <c r="AC37863" s="111"/>
    </row>
    <row r="37864" spans="19:29" x14ac:dyDescent="0.25">
      <c r="S37864" s="107"/>
      <c r="U37864" s="107"/>
      <c r="W37864" s="107"/>
      <c r="Y37864" s="107"/>
      <c r="AA37864" s="107"/>
      <c r="AC37864" s="107"/>
    </row>
    <row r="37865" spans="19:29" x14ac:dyDescent="0.25">
      <c r="S37865" s="108"/>
      <c r="U37865" s="108"/>
      <c r="W37865" s="108"/>
      <c r="Y37865" s="108"/>
      <c r="AA37865" s="108"/>
      <c r="AC37865" s="108"/>
    </row>
    <row r="37866" spans="19:29" x14ac:dyDescent="0.25">
      <c r="S37866" s="108"/>
      <c r="U37866" s="108"/>
      <c r="W37866" s="108"/>
      <c r="Y37866" s="108"/>
      <c r="AA37866" s="108"/>
      <c r="AC37866" s="108"/>
    </row>
    <row r="37867" spans="19:29" x14ac:dyDescent="0.25">
      <c r="S37867" s="109"/>
      <c r="U37867" s="109"/>
      <c r="W37867" s="109"/>
      <c r="Y37867" s="109"/>
      <c r="AA37867" s="109"/>
      <c r="AC37867" s="109"/>
    </row>
    <row r="37868" spans="19:29" x14ac:dyDescent="0.25">
      <c r="S37868" s="108"/>
      <c r="U37868" s="108"/>
      <c r="W37868" s="108"/>
      <c r="Y37868" s="108"/>
      <c r="AA37868" s="108"/>
      <c r="AC37868" s="108"/>
    </row>
    <row r="37869" spans="19:29" x14ac:dyDescent="0.25">
      <c r="S37869" s="108"/>
      <c r="U37869" s="108"/>
      <c r="W37869" s="108"/>
      <c r="Y37869" s="108"/>
      <c r="AA37869" s="108"/>
      <c r="AC37869" s="108"/>
    </row>
    <row r="37870" spans="19:29" x14ac:dyDescent="0.25">
      <c r="S37870" s="109"/>
      <c r="U37870" s="109"/>
      <c r="W37870" s="109"/>
      <c r="Y37870" s="109"/>
      <c r="AA37870" s="109"/>
      <c r="AC37870" s="109"/>
    </row>
    <row r="37871" spans="19:29" x14ac:dyDescent="0.25">
      <c r="S37871" s="108"/>
      <c r="U37871" s="108"/>
      <c r="W37871" s="108"/>
      <c r="Y37871" s="108"/>
      <c r="AA37871" s="108"/>
      <c r="AC37871" s="108"/>
    </row>
    <row r="37872" spans="19:29" x14ac:dyDescent="0.25">
      <c r="S37872" s="109"/>
      <c r="U37872" s="109"/>
      <c r="W37872" s="109"/>
      <c r="Y37872" s="109"/>
      <c r="AA37872" s="109"/>
      <c r="AC37872" s="109"/>
    </row>
    <row r="37873" spans="19:29" x14ac:dyDescent="0.25">
      <c r="S37873" s="108"/>
      <c r="U37873" s="108"/>
      <c r="W37873" s="108"/>
      <c r="Y37873" s="108"/>
      <c r="AA37873" s="108"/>
      <c r="AC37873" s="108"/>
    </row>
    <row r="37874" spans="19:29" x14ac:dyDescent="0.25">
      <c r="S37874" s="108"/>
      <c r="U37874" s="108"/>
      <c r="W37874" s="108"/>
      <c r="Y37874" s="108"/>
      <c r="AA37874" s="108"/>
      <c r="AC37874" s="108"/>
    </row>
    <row r="37875" spans="19:29" x14ac:dyDescent="0.25">
      <c r="S37875" s="108"/>
      <c r="U37875" s="108"/>
      <c r="W37875" s="108"/>
      <c r="Y37875" s="108"/>
      <c r="AA37875" s="108"/>
      <c r="AC37875" s="108"/>
    </row>
    <row r="37876" spans="19:29" x14ac:dyDescent="0.25">
      <c r="S37876" s="110"/>
      <c r="U37876" s="110"/>
      <c r="W37876" s="110"/>
      <c r="Y37876" s="110"/>
      <c r="AA37876" s="110"/>
      <c r="AC37876" s="110"/>
    </row>
    <row r="37877" spans="19:29" x14ac:dyDescent="0.25">
      <c r="S37877" s="110"/>
      <c r="U37877" s="110"/>
      <c r="W37877" s="110"/>
      <c r="Y37877" s="110"/>
      <c r="AA37877" s="110"/>
      <c r="AC37877" s="110"/>
    </row>
    <row r="37878" spans="19:29" x14ac:dyDescent="0.25">
      <c r="S37878" s="110"/>
      <c r="U37878" s="110"/>
      <c r="W37878" s="110"/>
      <c r="Y37878" s="110"/>
      <c r="AA37878" s="110"/>
      <c r="AC37878" s="110"/>
    </row>
    <row r="37879" spans="19:29" x14ac:dyDescent="0.25">
      <c r="S37879" s="110"/>
      <c r="U37879" s="110"/>
      <c r="W37879" s="110"/>
      <c r="Y37879" s="110"/>
      <c r="AA37879" s="110"/>
      <c r="AC37879" s="110"/>
    </row>
    <row r="37880" spans="19:29" x14ac:dyDescent="0.25">
      <c r="S37880" s="111"/>
      <c r="U37880" s="111"/>
      <c r="W37880" s="111"/>
      <c r="Y37880" s="111"/>
      <c r="AA37880" s="111"/>
      <c r="AC37880" s="111"/>
    </row>
    <row r="37881" spans="19:29" x14ac:dyDescent="0.25">
      <c r="S37881" s="107"/>
      <c r="U37881" s="107"/>
      <c r="W37881" s="107"/>
      <c r="Y37881" s="107"/>
      <c r="AA37881" s="107"/>
      <c r="AC37881" s="107"/>
    </row>
    <row r="37882" spans="19:29" x14ac:dyDescent="0.25">
      <c r="S37882" s="108"/>
      <c r="U37882" s="108"/>
      <c r="W37882" s="108"/>
      <c r="Y37882" s="108"/>
      <c r="AA37882" s="108"/>
      <c r="AC37882" s="108"/>
    </row>
    <row r="37883" spans="19:29" x14ac:dyDescent="0.25">
      <c r="S37883" s="108"/>
      <c r="U37883" s="108"/>
      <c r="W37883" s="108"/>
      <c r="Y37883" s="108"/>
      <c r="AA37883" s="108"/>
      <c r="AC37883" s="108"/>
    </row>
    <row r="37884" spans="19:29" x14ac:dyDescent="0.25">
      <c r="S37884" s="109"/>
      <c r="U37884" s="109"/>
      <c r="W37884" s="109"/>
      <c r="Y37884" s="109"/>
      <c r="AA37884" s="109"/>
      <c r="AC37884" s="109"/>
    </row>
    <row r="37885" spans="19:29" x14ac:dyDescent="0.25">
      <c r="S37885" s="108"/>
      <c r="U37885" s="108"/>
      <c r="W37885" s="108"/>
      <c r="Y37885" s="108"/>
      <c r="AA37885" s="108"/>
      <c r="AC37885" s="108"/>
    </row>
    <row r="37886" spans="19:29" x14ac:dyDescent="0.25">
      <c r="S37886" s="108"/>
      <c r="U37886" s="108"/>
      <c r="W37886" s="108"/>
      <c r="Y37886" s="108"/>
      <c r="AA37886" s="108"/>
      <c r="AC37886" s="108"/>
    </row>
    <row r="37887" spans="19:29" x14ac:dyDescent="0.25">
      <c r="S37887" s="109"/>
      <c r="U37887" s="109"/>
      <c r="W37887" s="109"/>
      <c r="Y37887" s="109"/>
      <c r="AA37887" s="109"/>
      <c r="AC37887" s="109"/>
    </row>
    <row r="37888" spans="19:29" x14ac:dyDescent="0.25">
      <c r="S37888" s="108"/>
      <c r="U37888" s="108"/>
      <c r="W37888" s="108"/>
      <c r="Y37888" s="108"/>
      <c r="AA37888" s="108"/>
      <c r="AC37888" s="108"/>
    </row>
    <row r="37889" spans="19:29" x14ac:dyDescent="0.25">
      <c r="S37889" s="109"/>
      <c r="U37889" s="109"/>
      <c r="W37889" s="109"/>
      <c r="Y37889" s="109"/>
      <c r="AA37889" s="109"/>
      <c r="AC37889" s="109"/>
    </row>
    <row r="37890" spans="19:29" x14ac:dyDescent="0.25">
      <c r="S37890" s="108"/>
      <c r="U37890" s="108"/>
      <c r="W37890" s="108"/>
      <c r="Y37890" s="108"/>
      <c r="AA37890" s="108"/>
      <c r="AC37890" s="108"/>
    </row>
    <row r="37891" spans="19:29" x14ac:dyDescent="0.25">
      <c r="S37891" s="108"/>
      <c r="U37891" s="108"/>
      <c r="W37891" s="108"/>
      <c r="Y37891" s="108"/>
      <c r="AA37891" s="108"/>
      <c r="AC37891" s="108"/>
    </row>
    <row r="37892" spans="19:29" x14ac:dyDescent="0.25">
      <c r="S37892" s="108"/>
      <c r="U37892" s="108"/>
      <c r="W37892" s="108"/>
      <c r="Y37892" s="108"/>
      <c r="AA37892" s="108"/>
      <c r="AC37892" s="108"/>
    </row>
    <row r="37893" spans="19:29" x14ac:dyDescent="0.25">
      <c r="S37893" s="110"/>
      <c r="U37893" s="110"/>
      <c r="W37893" s="110"/>
      <c r="Y37893" s="110"/>
      <c r="AA37893" s="110"/>
      <c r="AC37893" s="110"/>
    </row>
    <row r="37894" spans="19:29" x14ac:dyDescent="0.25">
      <c r="S37894" s="110"/>
      <c r="U37894" s="110"/>
      <c r="W37894" s="110"/>
      <c r="Y37894" s="110"/>
      <c r="AA37894" s="110"/>
      <c r="AC37894" s="110"/>
    </row>
    <row r="37895" spans="19:29" x14ac:dyDescent="0.25">
      <c r="S37895" s="110"/>
      <c r="U37895" s="110"/>
      <c r="W37895" s="110"/>
      <c r="Y37895" s="110"/>
      <c r="AA37895" s="110"/>
      <c r="AC37895" s="110"/>
    </row>
    <row r="37896" spans="19:29" x14ac:dyDescent="0.25">
      <c r="S37896" s="110"/>
      <c r="U37896" s="110"/>
      <c r="W37896" s="110"/>
      <c r="Y37896" s="110"/>
      <c r="AA37896" s="110"/>
      <c r="AC37896" s="110"/>
    </row>
    <row r="37897" spans="19:29" x14ac:dyDescent="0.25">
      <c r="S37897" s="111"/>
      <c r="U37897" s="111"/>
      <c r="W37897" s="111"/>
      <c r="Y37897" s="111"/>
      <c r="AA37897" s="111"/>
      <c r="AC37897" s="111"/>
    </row>
    <row r="37898" spans="19:29" x14ac:dyDescent="0.25">
      <c r="S37898" s="107"/>
      <c r="U37898" s="107"/>
      <c r="W37898" s="107"/>
      <c r="Y37898" s="107"/>
      <c r="AA37898" s="107"/>
      <c r="AC37898" s="107"/>
    </row>
    <row r="37899" spans="19:29" x14ac:dyDescent="0.25">
      <c r="S37899" s="108"/>
      <c r="U37899" s="108"/>
      <c r="W37899" s="108"/>
      <c r="Y37899" s="108"/>
      <c r="AA37899" s="108"/>
      <c r="AC37899" s="108"/>
    </row>
    <row r="37900" spans="19:29" x14ac:dyDescent="0.25">
      <c r="S37900" s="108"/>
      <c r="U37900" s="108"/>
      <c r="W37900" s="108"/>
      <c r="Y37900" s="108"/>
      <c r="AA37900" s="108"/>
      <c r="AC37900" s="108"/>
    </row>
    <row r="37901" spans="19:29" x14ac:dyDescent="0.25">
      <c r="S37901" s="109"/>
      <c r="U37901" s="109"/>
      <c r="W37901" s="109"/>
      <c r="Y37901" s="109"/>
      <c r="AA37901" s="109"/>
      <c r="AC37901" s="109"/>
    </row>
    <row r="37902" spans="19:29" x14ac:dyDescent="0.25">
      <c r="S37902" s="108"/>
      <c r="U37902" s="108"/>
      <c r="W37902" s="108"/>
      <c r="Y37902" s="108"/>
      <c r="AA37902" s="108"/>
      <c r="AC37902" s="108"/>
    </row>
    <row r="37903" spans="19:29" x14ac:dyDescent="0.25">
      <c r="S37903" s="108"/>
      <c r="U37903" s="108"/>
      <c r="W37903" s="108"/>
      <c r="Y37903" s="108"/>
      <c r="AA37903" s="108"/>
      <c r="AC37903" s="108"/>
    </row>
    <row r="37904" spans="19:29" x14ac:dyDescent="0.25">
      <c r="S37904" s="109"/>
      <c r="U37904" s="109"/>
      <c r="W37904" s="109"/>
      <c r="Y37904" s="109"/>
      <c r="AA37904" s="109"/>
      <c r="AC37904" s="109"/>
    </row>
    <row r="37905" spans="19:29" x14ac:dyDescent="0.25">
      <c r="S37905" s="108"/>
      <c r="U37905" s="108"/>
      <c r="W37905" s="108"/>
      <c r="Y37905" s="108"/>
      <c r="AA37905" s="108"/>
      <c r="AC37905" s="108"/>
    </row>
    <row r="37906" spans="19:29" x14ac:dyDescent="0.25">
      <c r="S37906" s="109"/>
      <c r="U37906" s="109"/>
      <c r="W37906" s="109"/>
      <c r="Y37906" s="109"/>
      <c r="AA37906" s="109"/>
      <c r="AC37906" s="109"/>
    </row>
    <row r="37907" spans="19:29" x14ac:dyDescent="0.25">
      <c r="S37907" s="108"/>
      <c r="U37907" s="108"/>
      <c r="W37907" s="108"/>
      <c r="Y37907" s="108"/>
      <c r="AA37907" s="108"/>
      <c r="AC37907" s="108"/>
    </row>
    <row r="37908" spans="19:29" x14ac:dyDescent="0.25">
      <c r="S37908" s="108"/>
      <c r="U37908" s="108"/>
      <c r="W37908" s="108"/>
      <c r="Y37908" s="108"/>
      <c r="AA37908" s="108"/>
      <c r="AC37908" s="108"/>
    </row>
    <row r="37909" spans="19:29" x14ac:dyDescent="0.25">
      <c r="S37909" s="108"/>
      <c r="U37909" s="108"/>
      <c r="W37909" s="108"/>
      <c r="Y37909" s="108"/>
      <c r="AA37909" s="108"/>
      <c r="AC37909" s="108"/>
    </row>
    <row r="37910" spans="19:29" x14ac:dyDescent="0.25">
      <c r="S37910" s="110"/>
      <c r="U37910" s="110"/>
      <c r="W37910" s="110"/>
      <c r="Y37910" s="110"/>
      <c r="AA37910" s="110"/>
      <c r="AC37910" s="110"/>
    </row>
    <row r="37911" spans="19:29" x14ac:dyDescent="0.25">
      <c r="S37911" s="110"/>
      <c r="U37911" s="110"/>
      <c r="W37911" s="110"/>
      <c r="Y37911" s="110"/>
      <c r="AA37911" s="110"/>
      <c r="AC37911" s="110"/>
    </row>
    <row r="37912" spans="19:29" x14ac:dyDescent="0.25">
      <c r="S37912" s="110"/>
      <c r="U37912" s="110"/>
      <c r="W37912" s="110"/>
      <c r="Y37912" s="110"/>
      <c r="AA37912" s="110"/>
      <c r="AC37912" s="110"/>
    </row>
    <row r="37913" spans="19:29" x14ac:dyDescent="0.25">
      <c r="S37913" s="110"/>
      <c r="U37913" s="110"/>
      <c r="W37913" s="110"/>
      <c r="Y37913" s="110"/>
      <c r="AA37913" s="110"/>
      <c r="AC37913" s="110"/>
    </row>
    <row r="37914" spans="19:29" x14ac:dyDescent="0.25">
      <c r="S37914" s="111"/>
      <c r="U37914" s="111"/>
      <c r="W37914" s="111"/>
      <c r="Y37914" s="111"/>
      <c r="AA37914" s="111"/>
      <c r="AC37914" s="111"/>
    </row>
    <row r="37915" spans="19:29" x14ac:dyDescent="0.25">
      <c r="S37915" s="107"/>
      <c r="U37915" s="107"/>
      <c r="W37915" s="107"/>
      <c r="Y37915" s="107"/>
      <c r="AA37915" s="107"/>
      <c r="AC37915" s="107"/>
    </row>
    <row r="37916" spans="19:29" x14ac:dyDescent="0.25">
      <c r="S37916" s="108"/>
      <c r="U37916" s="108"/>
      <c r="W37916" s="108"/>
      <c r="Y37916" s="108"/>
      <c r="AA37916" s="108"/>
      <c r="AC37916" s="108"/>
    </row>
    <row r="37917" spans="19:29" x14ac:dyDescent="0.25">
      <c r="S37917" s="108"/>
      <c r="U37917" s="108"/>
      <c r="W37917" s="108"/>
      <c r="Y37917" s="108"/>
      <c r="AA37917" s="108"/>
      <c r="AC37917" s="108"/>
    </row>
    <row r="37918" spans="19:29" x14ac:dyDescent="0.25">
      <c r="S37918" s="109"/>
      <c r="U37918" s="109"/>
      <c r="W37918" s="109"/>
      <c r="Y37918" s="109"/>
      <c r="AA37918" s="109"/>
      <c r="AC37918" s="109"/>
    </row>
    <row r="37919" spans="19:29" x14ac:dyDescent="0.25">
      <c r="S37919" s="108"/>
      <c r="U37919" s="108"/>
      <c r="W37919" s="108"/>
      <c r="Y37919" s="108"/>
      <c r="AA37919" s="108"/>
      <c r="AC37919" s="108"/>
    </row>
    <row r="37920" spans="19:29" x14ac:dyDescent="0.25">
      <c r="S37920" s="108"/>
      <c r="U37920" s="108"/>
      <c r="W37920" s="108"/>
      <c r="Y37920" s="108"/>
      <c r="AA37920" s="108"/>
      <c r="AC37920" s="108"/>
    </row>
    <row r="37921" spans="19:29" x14ac:dyDescent="0.25">
      <c r="S37921" s="109"/>
      <c r="U37921" s="109"/>
      <c r="W37921" s="109"/>
      <c r="Y37921" s="109"/>
      <c r="AA37921" s="109"/>
      <c r="AC37921" s="109"/>
    </row>
    <row r="37922" spans="19:29" x14ac:dyDescent="0.25">
      <c r="S37922" s="108"/>
      <c r="U37922" s="108"/>
      <c r="W37922" s="108"/>
      <c r="Y37922" s="108"/>
      <c r="AA37922" s="108"/>
      <c r="AC37922" s="108"/>
    </row>
    <row r="37923" spans="19:29" x14ac:dyDescent="0.25">
      <c r="S37923" s="109"/>
      <c r="U37923" s="109"/>
      <c r="W37923" s="109"/>
      <c r="Y37923" s="109"/>
      <c r="AA37923" s="109"/>
      <c r="AC37923" s="109"/>
    </row>
    <row r="37924" spans="19:29" x14ac:dyDescent="0.25">
      <c r="S37924" s="108"/>
      <c r="U37924" s="108"/>
      <c r="W37924" s="108"/>
      <c r="Y37924" s="108"/>
      <c r="AA37924" s="108"/>
      <c r="AC37924" s="108"/>
    </row>
    <row r="37925" spans="19:29" x14ac:dyDescent="0.25">
      <c r="S37925" s="108"/>
      <c r="U37925" s="108"/>
      <c r="W37925" s="108"/>
      <c r="Y37925" s="108"/>
      <c r="AA37925" s="108"/>
      <c r="AC37925" s="108"/>
    </row>
    <row r="37926" spans="19:29" x14ac:dyDescent="0.25">
      <c r="S37926" s="108"/>
      <c r="U37926" s="108"/>
      <c r="W37926" s="108"/>
      <c r="Y37926" s="108"/>
      <c r="AA37926" s="108"/>
      <c r="AC37926" s="108"/>
    </row>
    <row r="37927" spans="19:29" x14ac:dyDescent="0.25">
      <c r="S37927" s="110"/>
      <c r="U37927" s="110"/>
      <c r="W37927" s="110"/>
      <c r="Y37927" s="110"/>
      <c r="AA37927" s="110"/>
      <c r="AC37927" s="110"/>
    </row>
    <row r="37928" spans="19:29" x14ac:dyDescent="0.25">
      <c r="S37928" s="110"/>
      <c r="U37928" s="110"/>
      <c r="W37928" s="110"/>
      <c r="Y37928" s="110"/>
      <c r="AA37928" s="110"/>
      <c r="AC37928" s="110"/>
    </row>
    <row r="37929" spans="19:29" x14ac:dyDescent="0.25">
      <c r="S37929" s="110"/>
      <c r="U37929" s="110"/>
      <c r="W37929" s="110"/>
      <c r="Y37929" s="110"/>
      <c r="AA37929" s="110"/>
      <c r="AC37929" s="110"/>
    </row>
    <row r="37930" spans="19:29" x14ac:dyDescent="0.25">
      <c r="S37930" s="110"/>
      <c r="U37930" s="110"/>
      <c r="W37930" s="110"/>
      <c r="Y37930" s="110"/>
      <c r="AA37930" s="110"/>
      <c r="AC37930" s="110"/>
    </row>
    <row r="37931" spans="19:29" x14ac:dyDescent="0.25">
      <c r="S37931" s="111"/>
      <c r="U37931" s="111"/>
      <c r="W37931" s="111"/>
      <c r="Y37931" s="111"/>
      <c r="AA37931" s="111"/>
      <c r="AC37931" s="111"/>
    </row>
    <row r="37932" spans="19:29" x14ac:dyDescent="0.25">
      <c r="S37932" s="107"/>
      <c r="U37932" s="107"/>
      <c r="W37932" s="107"/>
      <c r="Y37932" s="107"/>
      <c r="AA37932" s="107"/>
      <c r="AC37932" s="107"/>
    </row>
    <row r="37933" spans="19:29" x14ac:dyDescent="0.25">
      <c r="S37933" s="108"/>
      <c r="U37933" s="108"/>
      <c r="W37933" s="108"/>
      <c r="Y37933" s="108"/>
      <c r="AA37933" s="108"/>
      <c r="AC37933" s="108"/>
    </row>
    <row r="37934" spans="19:29" x14ac:dyDescent="0.25">
      <c r="S37934" s="108"/>
      <c r="U37934" s="108"/>
      <c r="W37934" s="108"/>
      <c r="Y37934" s="108"/>
      <c r="AA37934" s="108"/>
      <c r="AC37934" s="108"/>
    </row>
    <row r="37935" spans="19:29" x14ac:dyDescent="0.25">
      <c r="S37935" s="109"/>
      <c r="U37935" s="109"/>
      <c r="W37935" s="109"/>
      <c r="Y37935" s="109"/>
      <c r="AA37935" s="109"/>
      <c r="AC37935" s="109"/>
    </row>
    <row r="37936" spans="19:29" x14ac:dyDescent="0.25">
      <c r="S37936" s="108"/>
      <c r="U37936" s="108"/>
      <c r="W37936" s="108"/>
      <c r="Y37936" s="108"/>
      <c r="AA37936" s="108"/>
      <c r="AC37936" s="108"/>
    </row>
    <row r="37937" spans="19:29" x14ac:dyDescent="0.25">
      <c r="S37937" s="108"/>
      <c r="U37937" s="108"/>
      <c r="W37937" s="108"/>
      <c r="Y37937" s="108"/>
      <c r="AA37937" s="108"/>
      <c r="AC37937" s="108"/>
    </row>
    <row r="37938" spans="19:29" x14ac:dyDescent="0.25">
      <c r="S37938" s="109"/>
      <c r="U37938" s="109"/>
      <c r="W37938" s="109"/>
      <c r="Y37938" s="109"/>
      <c r="AA37938" s="109"/>
      <c r="AC37938" s="109"/>
    </row>
    <row r="37939" spans="19:29" x14ac:dyDescent="0.25">
      <c r="S37939" s="108"/>
      <c r="U37939" s="108"/>
      <c r="W37939" s="108"/>
      <c r="Y37939" s="108"/>
      <c r="AA37939" s="108"/>
      <c r="AC37939" s="108"/>
    </row>
    <row r="37940" spans="19:29" x14ac:dyDescent="0.25">
      <c r="S37940" s="109"/>
      <c r="U37940" s="109"/>
      <c r="W37940" s="109"/>
      <c r="Y37940" s="109"/>
      <c r="AA37940" s="109"/>
      <c r="AC37940" s="109"/>
    </row>
    <row r="37941" spans="19:29" x14ac:dyDescent="0.25">
      <c r="S37941" s="108"/>
      <c r="U37941" s="108"/>
      <c r="W37941" s="108"/>
      <c r="Y37941" s="108"/>
      <c r="AA37941" s="108"/>
      <c r="AC37941" s="108"/>
    </row>
    <row r="37942" spans="19:29" x14ac:dyDescent="0.25">
      <c r="S37942" s="108"/>
      <c r="U37942" s="108"/>
      <c r="W37942" s="108"/>
      <c r="Y37942" s="108"/>
      <c r="AA37942" s="108"/>
      <c r="AC37942" s="108"/>
    </row>
    <row r="37943" spans="19:29" x14ac:dyDescent="0.25">
      <c r="S37943" s="108"/>
      <c r="U37943" s="108"/>
      <c r="W37943" s="108"/>
      <c r="Y37943" s="108"/>
      <c r="AA37943" s="108"/>
      <c r="AC37943" s="108"/>
    </row>
    <row r="37944" spans="19:29" x14ac:dyDescent="0.25">
      <c r="S37944" s="110"/>
      <c r="U37944" s="110"/>
      <c r="W37944" s="110"/>
      <c r="Y37944" s="110"/>
      <c r="AA37944" s="110"/>
      <c r="AC37944" s="110"/>
    </row>
    <row r="37945" spans="19:29" x14ac:dyDescent="0.25">
      <c r="S37945" s="110"/>
      <c r="U37945" s="110"/>
      <c r="W37945" s="110"/>
      <c r="Y37945" s="110"/>
      <c r="AA37945" s="110"/>
      <c r="AC37945" s="110"/>
    </row>
    <row r="37946" spans="19:29" x14ac:dyDescent="0.25">
      <c r="S37946" s="110"/>
      <c r="U37946" s="110"/>
      <c r="W37946" s="110"/>
      <c r="Y37946" s="110"/>
      <c r="AA37946" s="110"/>
      <c r="AC37946" s="110"/>
    </row>
    <row r="37947" spans="19:29" x14ac:dyDescent="0.25">
      <c r="S37947" s="110"/>
      <c r="U37947" s="110"/>
      <c r="W37947" s="110"/>
      <c r="Y37947" s="110"/>
      <c r="AA37947" s="110"/>
      <c r="AC37947" s="110"/>
    </row>
    <row r="37948" spans="19:29" x14ac:dyDescent="0.25">
      <c r="S37948" s="111"/>
      <c r="U37948" s="111"/>
      <c r="W37948" s="111"/>
      <c r="Y37948" s="111"/>
      <c r="AA37948" s="111"/>
      <c r="AC37948" s="111"/>
    </row>
    <row r="37949" spans="19:29" x14ac:dyDescent="0.25">
      <c r="S37949" s="107"/>
      <c r="U37949" s="107"/>
      <c r="W37949" s="107"/>
      <c r="Y37949" s="107"/>
      <c r="AA37949" s="107"/>
      <c r="AC37949" s="107"/>
    </row>
    <row r="37950" spans="19:29" x14ac:dyDescent="0.25">
      <c r="S37950" s="108"/>
      <c r="U37950" s="108"/>
      <c r="W37950" s="108"/>
      <c r="Y37950" s="108"/>
      <c r="AA37950" s="108"/>
      <c r="AC37950" s="108"/>
    </row>
    <row r="37951" spans="19:29" x14ac:dyDescent="0.25">
      <c r="S37951" s="108"/>
      <c r="U37951" s="108"/>
      <c r="W37951" s="108"/>
      <c r="Y37951" s="108"/>
      <c r="AA37951" s="108"/>
      <c r="AC37951" s="108"/>
    </row>
    <row r="37952" spans="19:29" x14ac:dyDescent="0.25">
      <c r="S37952" s="109"/>
      <c r="U37952" s="109"/>
      <c r="W37952" s="109"/>
      <c r="Y37952" s="109"/>
      <c r="AA37952" s="109"/>
      <c r="AC37952" s="109"/>
    </row>
    <row r="37953" spans="19:29" x14ac:dyDescent="0.25">
      <c r="S37953" s="108"/>
      <c r="U37953" s="108"/>
      <c r="W37953" s="108"/>
      <c r="Y37953" s="108"/>
      <c r="AA37953" s="108"/>
      <c r="AC37953" s="108"/>
    </row>
    <row r="37954" spans="19:29" x14ac:dyDescent="0.25">
      <c r="S37954" s="108"/>
      <c r="U37954" s="108"/>
      <c r="W37954" s="108"/>
      <c r="Y37954" s="108"/>
      <c r="AA37954" s="108"/>
      <c r="AC37954" s="108"/>
    </row>
    <row r="37955" spans="19:29" x14ac:dyDescent="0.25">
      <c r="S37955" s="109"/>
      <c r="U37955" s="109"/>
      <c r="W37955" s="109"/>
      <c r="Y37955" s="109"/>
      <c r="AA37955" s="109"/>
      <c r="AC37955" s="109"/>
    </row>
    <row r="37956" spans="19:29" x14ac:dyDescent="0.25">
      <c r="S37956" s="108"/>
      <c r="U37956" s="108"/>
      <c r="W37956" s="108"/>
      <c r="Y37956" s="108"/>
      <c r="AA37956" s="108"/>
      <c r="AC37956" s="108"/>
    </row>
    <row r="37957" spans="19:29" x14ac:dyDescent="0.25">
      <c r="S37957" s="109"/>
      <c r="U37957" s="109"/>
      <c r="W37957" s="109"/>
      <c r="Y37957" s="109"/>
      <c r="AA37957" s="109"/>
      <c r="AC37957" s="109"/>
    </row>
    <row r="37958" spans="19:29" x14ac:dyDescent="0.25">
      <c r="S37958" s="108"/>
      <c r="U37958" s="108"/>
      <c r="W37958" s="108"/>
      <c r="Y37958" s="108"/>
      <c r="AA37958" s="108"/>
      <c r="AC37958" s="108"/>
    </row>
    <row r="37959" spans="19:29" x14ac:dyDescent="0.25">
      <c r="S37959" s="108"/>
      <c r="U37959" s="108"/>
      <c r="W37959" s="108"/>
      <c r="Y37959" s="108"/>
      <c r="AA37959" s="108"/>
      <c r="AC37959" s="108"/>
    </row>
    <row r="37960" spans="19:29" x14ac:dyDescent="0.25">
      <c r="S37960" s="108"/>
      <c r="U37960" s="108"/>
      <c r="W37960" s="108"/>
      <c r="Y37960" s="108"/>
      <c r="AA37960" s="108"/>
      <c r="AC37960" s="108"/>
    </row>
    <row r="37961" spans="19:29" x14ac:dyDescent="0.25">
      <c r="S37961" s="110"/>
      <c r="U37961" s="110"/>
      <c r="W37961" s="110"/>
      <c r="Y37961" s="110"/>
      <c r="AA37961" s="110"/>
      <c r="AC37961" s="110"/>
    </row>
    <row r="37962" spans="19:29" x14ac:dyDescent="0.25">
      <c r="S37962" s="110"/>
      <c r="U37962" s="110"/>
      <c r="W37962" s="110"/>
      <c r="Y37962" s="110"/>
      <c r="AA37962" s="110"/>
      <c r="AC37962" s="110"/>
    </row>
    <row r="37963" spans="19:29" x14ac:dyDescent="0.25">
      <c r="S37963" s="110"/>
      <c r="U37963" s="110"/>
      <c r="W37963" s="110"/>
      <c r="Y37963" s="110"/>
      <c r="AA37963" s="110"/>
      <c r="AC37963" s="110"/>
    </row>
    <row r="37964" spans="19:29" x14ac:dyDescent="0.25">
      <c r="S37964" s="110"/>
      <c r="U37964" s="110"/>
      <c r="W37964" s="110"/>
      <c r="Y37964" s="110"/>
      <c r="AA37964" s="110"/>
      <c r="AC37964" s="110"/>
    </row>
    <row r="37965" spans="19:29" x14ac:dyDescent="0.25">
      <c r="S37965" s="111"/>
      <c r="U37965" s="111"/>
      <c r="W37965" s="111"/>
      <c r="Y37965" s="111"/>
      <c r="AA37965" s="111"/>
      <c r="AC37965" s="111"/>
    </row>
    <row r="37966" spans="19:29" x14ac:dyDescent="0.25">
      <c r="S37966" s="107"/>
      <c r="U37966" s="107"/>
      <c r="W37966" s="107"/>
      <c r="Y37966" s="107"/>
      <c r="AA37966" s="107"/>
      <c r="AC37966" s="107"/>
    </row>
    <row r="37967" spans="19:29" x14ac:dyDescent="0.25">
      <c r="S37967" s="108"/>
      <c r="U37967" s="108"/>
      <c r="W37967" s="108"/>
      <c r="Y37967" s="108"/>
      <c r="AA37967" s="108"/>
      <c r="AC37967" s="108"/>
    </row>
    <row r="37968" spans="19:29" x14ac:dyDescent="0.25">
      <c r="S37968" s="108"/>
      <c r="U37968" s="108"/>
      <c r="W37968" s="108"/>
      <c r="Y37968" s="108"/>
      <c r="AA37968" s="108"/>
      <c r="AC37968" s="108"/>
    </row>
    <row r="37969" spans="19:29" x14ac:dyDescent="0.25">
      <c r="S37969" s="109"/>
      <c r="U37969" s="109"/>
      <c r="W37969" s="109"/>
      <c r="Y37969" s="109"/>
      <c r="AA37969" s="109"/>
      <c r="AC37969" s="109"/>
    </row>
    <row r="37970" spans="19:29" x14ac:dyDescent="0.25">
      <c r="S37970" s="108"/>
      <c r="U37970" s="108"/>
      <c r="W37970" s="108"/>
      <c r="Y37970" s="108"/>
      <c r="AA37970" s="108"/>
      <c r="AC37970" s="108"/>
    </row>
    <row r="37971" spans="19:29" x14ac:dyDescent="0.25">
      <c r="S37971" s="108"/>
      <c r="U37971" s="108"/>
      <c r="W37971" s="108"/>
      <c r="Y37971" s="108"/>
      <c r="AA37971" s="108"/>
      <c r="AC37971" s="108"/>
    </row>
    <row r="37972" spans="19:29" x14ac:dyDescent="0.25">
      <c r="S37972" s="109"/>
      <c r="U37972" s="109"/>
      <c r="W37972" s="109"/>
      <c r="Y37972" s="109"/>
      <c r="AA37972" s="109"/>
      <c r="AC37972" s="109"/>
    </row>
    <row r="37973" spans="19:29" x14ac:dyDescent="0.25">
      <c r="S37973" s="108"/>
      <c r="U37973" s="108"/>
      <c r="W37973" s="108"/>
      <c r="Y37973" s="108"/>
      <c r="AA37973" s="108"/>
      <c r="AC37973" s="108"/>
    </row>
    <row r="37974" spans="19:29" x14ac:dyDescent="0.25">
      <c r="S37974" s="109"/>
      <c r="U37974" s="109"/>
      <c r="W37974" s="109"/>
      <c r="Y37974" s="109"/>
      <c r="AA37974" s="109"/>
      <c r="AC37974" s="109"/>
    </row>
    <row r="37975" spans="19:29" x14ac:dyDescent="0.25">
      <c r="S37975" s="108"/>
      <c r="U37975" s="108"/>
      <c r="W37975" s="108"/>
      <c r="Y37975" s="108"/>
      <c r="AA37975" s="108"/>
      <c r="AC37975" s="108"/>
    </row>
    <row r="37976" spans="19:29" x14ac:dyDescent="0.25">
      <c r="S37976" s="108"/>
      <c r="U37976" s="108"/>
      <c r="W37976" s="108"/>
      <c r="Y37976" s="108"/>
      <c r="AA37976" s="108"/>
      <c r="AC37976" s="108"/>
    </row>
    <row r="37977" spans="19:29" x14ac:dyDescent="0.25">
      <c r="S37977" s="108"/>
      <c r="U37977" s="108"/>
      <c r="W37977" s="108"/>
      <c r="Y37977" s="108"/>
      <c r="AA37977" s="108"/>
      <c r="AC37977" s="108"/>
    </row>
    <row r="37978" spans="19:29" x14ac:dyDescent="0.25">
      <c r="S37978" s="110"/>
      <c r="U37978" s="110"/>
      <c r="W37978" s="110"/>
      <c r="Y37978" s="110"/>
      <c r="AA37978" s="110"/>
      <c r="AC37978" s="110"/>
    </row>
    <row r="37979" spans="19:29" x14ac:dyDescent="0.25">
      <c r="S37979" s="110"/>
      <c r="U37979" s="110"/>
      <c r="W37979" s="110"/>
      <c r="Y37979" s="110"/>
      <c r="AA37979" s="110"/>
      <c r="AC37979" s="110"/>
    </row>
    <row r="37980" spans="19:29" x14ac:dyDescent="0.25">
      <c r="S37980" s="110"/>
      <c r="U37980" s="110"/>
      <c r="W37980" s="110"/>
      <c r="Y37980" s="110"/>
      <c r="AA37980" s="110"/>
      <c r="AC37980" s="110"/>
    </row>
    <row r="37981" spans="19:29" x14ac:dyDescent="0.25">
      <c r="S37981" s="110"/>
      <c r="U37981" s="110"/>
      <c r="W37981" s="110"/>
      <c r="Y37981" s="110"/>
      <c r="AA37981" s="110"/>
      <c r="AC37981" s="110"/>
    </row>
    <row r="37982" spans="19:29" x14ac:dyDescent="0.25">
      <c r="S37982" s="111"/>
      <c r="U37982" s="111"/>
      <c r="W37982" s="111"/>
      <c r="Y37982" s="111"/>
      <c r="AA37982" s="111"/>
      <c r="AC37982" s="111"/>
    </row>
    <row r="37983" spans="19:29" x14ac:dyDescent="0.25">
      <c r="S37983" s="107"/>
      <c r="U37983" s="107"/>
      <c r="W37983" s="107"/>
      <c r="Y37983" s="107"/>
      <c r="AA37983" s="107"/>
      <c r="AC37983" s="107"/>
    </row>
    <row r="37984" spans="19:29" x14ac:dyDescent="0.25">
      <c r="S37984" s="108"/>
      <c r="U37984" s="108"/>
      <c r="W37984" s="108"/>
      <c r="Y37984" s="108"/>
      <c r="AA37984" s="108"/>
      <c r="AC37984" s="108"/>
    </row>
    <row r="37985" spans="19:29" x14ac:dyDescent="0.25">
      <c r="S37985" s="108"/>
      <c r="U37985" s="108"/>
      <c r="W37985" s="108"/>
      <c r="Y37985" s="108"/>
      <c r="AA37985" s="108"/>
      <c r="AC37985" s="108"/>
    </row>
    <row r="37986" spans="19:29" x14ac:dyDescent="0.25">
      <c r="S37986" s="109"/>
      <c r="U37986" s="109"/>
      <c r="W37986" s="109"/>
      <c r="Y37986" s="109"/>
      <c r="AA37986" s="109"/>
      <c r="AC37986" s="109"/>
    </row>
    <row r="37987" spans="19:29" x14ac:dyDescent="0.25">
      <c r="S37987" s="108"/>
      <c r="U37987" s="108"/>
      <c r="W37987" s="108"/>
      <c r="Y37987" s="108"/>
      <c r="AA37987" s="108"/>
      <c r="AC37987" s="108"/>
    </row>
    <row r="37988" spans="19:29" x14ac:dyDescent="0.25">
      <c r="S37988" s="108"/>
      <c r="U37988" s="108"/>
      <c r="W37988" s="108"/>
      <c r="Y37988" s="108"/>
      <c r="AA37988" s="108"/>
      <c r="AC37988" s="108"/>
    </row>
    <row r="37989" spans="19:29" x14ac:dyDescent="0.25">
      <c r="S37989" s="109"/>
      <c r="U37989" s="109"/>
      <c r="W37989" s="109"/>
      <c r="Y37989" s="109"/>
      <c r="AA37989" s="109"/>
      <c r="AC37989" s="109"/>
    </row>
    <row r="37990" spans="19:29" x14ac:dyDescent="0.25">
      <c r="S37990" s="108"/>
      <c r="U37990" s="108"/>
      <c r="W37990" s="108"/>
      <c r="Y37990" s="108"/>
      <c r="AA37990" s="108"/>
      <c r="AC37990" s="108"/>
    </row>
    <row r="37991" spans="19:29" x14ac:dyDescent="0.25">
      <c r="S37991" s="109"/>
      <c r="U37991" s="109"/>
      <c r="W37991" s="109"/>
      <c r="Y37991" s="109"/>
      <c r="AA37991" s="109"/>
      <c r="AC37991" s="109"/>
    </row>
    <row r="37992" spans="19:29" x14ac:dyDescent="0.25">
      <c r="S37992" s="108"/>
      <c r="U37992" s="108"/>
      <c r="W37992" s="108"/>
      <c r="Y37992" s="108"/>
      <c r="AA37992" s="108"/>
      <c r="AC37992" s="108"/>
    </row>
    <row r="37993" spans="19:29" x14ac:dyDescent="0.25">
      <c r="S37993" s="108"/>
      <c r="U37993" s="108"/>
      <c r="W37993" s="108"/>
      <c r="Y37993" s="108"/>
      <c r="AA37993" s="108"/>
      <c r="AC37993" s="108"/>
    </row>
    <row r="37994" spans="19:29" x14ac:dyDescent="0.25">
      <c r="S37994" s="108"/>
      <c r="U37994" s="108"/>
      <c r="W37994" s="108"/>
      <c r="Y37994" s="108"/>
      <c r="AA37994" s="108"/>
      <c r="AC37994" s="108"/>
    </row>
    <row r="37995" spans="19:29" x14ac:dyDescent="0.25">
      <c r="S37995" s="110"/>
      <c r="U37995" s="110"/>
      <c r="W37995" s="110"/>
      <c r="Y37995" s="110"/>
      <c r="AA37995" s="110"/>
      <c r="AC37995" s="110"/>
    </row>
    <row r="37996" spans="19:29" x14ac:dyDescent="0.25">
      <c r="S37996" s="110"/>
      <c r="U37996" s="110"/>
      <c r="W37996" s="110"/>
      <c r="Y37996" s="110"/>
      <c r="AA37996" s="110"/>
      <c r="AC37996" s="110"/>
    </row>
    <row r="37997" spans="19:29" x14ac:dyDescent="0.25">
      <c r="S37997" s="110"/>
      <c r="U37997" s="110"/>
      <c r="W37997" s="110"/>
      <c r="Y37997" s="110"/>
      <c r="AA37997" s="110"/>
      <c r="AC37997" s="110"/>
    </row>
    <row r="37998" spans="19:29" x14ac:dyDescent="0.25">
      <c r="S37998" s="110"/>
      <c r="U37998" s="110"/>
      <c r="W37998" s="110"/>
      <c r="Y37998" s="110"/>
      <c r="AA37998" s="110"/>
      <c r="AC37998" s="110"/>
    </row>
    <row r="37999" spans="19:29" x14ac:dyDescent="0.25">
      <c r="S37999" s="111"/>
      <c r="U37999" s="111"/>
      <c r="W37999" s="111"/>
      <c r="Y37999" s="111"/>
      <c r="AA37999" s="111"/>
      <c r="AC37999" s="111"/>
    </row>
    <row r="38000" spans="19:29" x14ac:dyDescent="0.25">
      <c r="S38000" s="107"/>
      <c r="U38000" s="107"/>
      <c r="W38000" s="107"/>
      <c r="Y38000" s="107"/>
      <c r="AA38000" s="107"/>
      <c r="AC38000" s="107"/>
    </row>
    <row r="38001" spans="19:29" x14ac:dyDescent="0.25">
      <c r="S38001" s="108"/>
      <c r="U38001" s="108"/>
      <c r="W38001" s="108"/>
      <c r="Y38001" s="108"/>
      <c r="AA38001" s="108"/>
      <c r="AC38001" s="108"/>
    </row>
    <row r="38002" spans="19:29" x14ac:dyDescent="0.25">
      <c r="S38002" s="108"/>
      <c r="U38002" s="108"/>
      <c r="W38002" s="108"/>
      <c r="Y38002" s="108"/>
      <c r="AA38002" s="108"/>
      <c r="AC38002" s="108"/>
    </row>
    <row r="38003" spans="19:29" x14ac:dyDescent="0.25">
      <c r="S38003" s="109"/>
      <c r="U38003" s="109"/>
      <c r="W38003" s="109"/>
      <c r="Y38003" s="109"/>
      <c r="AA38003" s="109"/>
      <c r="AC38003" s="109"/>
    </row>
    <row r="38004" spans="19:29" x14ac:dyDescent="0.25">
      <c r="S38004" s="108"/>
      <c r="U38004" s="108"/>
      <c r="W38004" s="108"/>
      <c r="Y38004" s="108"/>
      <c r="AA38004" s="108"/>
      <c r="AC38004" s="108"/>
    </row>
    <row r="38005" spans="19:29" x14ac:dyDescent="0.25">
      <c r="S38005" s="108"/>
      <c r="U38005" s="108"/>
      <c r="W38005" s="108"/>
      <c r="Y38005" s="108"/>
      <c r="AA38005" s="108"/>
      <c r="AC38005" s="108"/>
    </row>
    <row r="38006" spans="19:29" x14ac:dyDescent="0.25">
      <c r="S38006" s="109"/>
      <c r="U38006" s="109"/>
      <c r="W38006" s="109"/>
      <c r="Y38006" s="109"/>
      <c r="AA38006" s="109"/>
      <c r="AC38006" s="109"/>
    </row>
    <row r="38007" spans="19:29" x14ac:dyDescent="0.25">
      <c r="S38007" s="108"/>
      <c r="U38007" s="108"/>
      <c r="W38007" s="108"/>
      <c r="Y38007" s="108"/>
      <c r="AA38007" s="108"/>
      <c r="AC38007" s="108"/>
    </row>
    <row r="38008" spans="19:29" x14ac:dyDescent="0.25">
      <c r="S38008" s="109"/>
      <c r="U38008" s="109"/>
      <c r="W38008" s="109"/>
      <c r="Y38008" s="109"/>
      <c r="AA38008" s="109"/>
      <c r="AC38008" s="109"/>
    </row>
    <row r="38009" spans="19:29" x14ac:dyDescent="0.25">
      <c r="S38009" s="108"/>
      <c r="U38009" s="108"/>
      <c r="W38009" s="108"/>
      <c r="Y38009" s="108"/>
      <c r="AA38009" s="108"/>
      <c r="AC38009" s="108"/>
    </row>
    <row r="38010" spans="19:29" x14ac:dyDescent="0.25">
      <c r="S38010" s="108"/>
      <c r="U38010" s="108"/>
      <c r="W38010" s="108"/>
      <c r="Y38010" s="108"/>
      <c r="AA38010" s="108"/>
      <c r="AC38010" s="108"/>
    </row>
    <row r="38011" spans="19:29" x14ac:dyDescent="0.25">
      <c r="S38011" s="108"/>
      <c r="U38011" s="108"/>
      <c r="W38011" s="108"/>
      <c r="Y38011" s="108"/>
      <c r="AA38011" s="108"/>
      <c r="AC38011" s="108"/>
    </row>
    <row r="38012" spans="19:29" x14ac:dyDescent="0.25">
      <c r="S38012" s="110"/>
      <c r="U38012" s="110"/>
      <c r="W38012" s="110"/>
      <c r="Y38012" s="110"/>
      <c r="AA38012" s="110"/>
      <c r="AC38012" s="110"/>
    </row>
    <row r="38013" spans="19:29" x14ac:dyDescent="0.25">
      <c r="S38013" s="110"/>
      <c r="U38013" s="110"/>
      <c r="W38013" s="110"/>
      <c r="Y38013" s="110"/>
      <c r="AA38013" s="110"/>
      <c r="AC38013" s="110"/>
    </row>
    <row r="38014" spans="19:29" x14ac:dyDescent="0.25">
      <c r="S38014" s="110"/>
      <c r="U38014" s="110"/>
      <c r="W38014" s="110"/>
      <c r="Y38014" s="110"/>
      <c r="AA38014" s="110"/>
      <c r="AC38014" s="110"/>
    </row>
    <row r="38015" spans="19:29" x14ac:dyDescent="0.25">
      <c r="S38015" s="110"/>
      <c r="U38015" s="110"/>
      <c r="W38015" s="110"/>
      <c r="Y38015" s="110"/>
      <c r="AA38015" s="110"/>
      <c r="AC38015" s="110"/>
    </row>
    <row r="38016" spans="19:29" x14ac:dyDescent="0.25">
      <c r="S38016" s="111"/>
      <c r="U38016" s="111"/>
      <c r="W38016" s="111"/>
      <c r="Y38016" s="111"/>
      <c r="AA38016" s="111"/>
      <c r="AC38016" s="111"/>
    </row>
    <row r="38017" spans="19:29" x14ac:dyDescent="0.25">
      <c r="S38017" s="107"/>
      <c r="U38017" s="107"/>
      <c r="W38017" s="107"/>
      <c r="Y38017" s="107"/>
      <c r="AA38017" s="107"/>
      <c r="AC38017" s="107"/>
    </row>
    <row r="38018" spans="19:29" x14ac:dyDescent="0.25">
      <c r="S38018" s="108"/>
      <c r="U38018" s="108"/>
      <c r="W38018" s="108"/>
      <c r="Y38018" s="108"/>
      <c r="AA38018" s="108"/>
      <c r="AC38018" s="108"/>
    </row>
    <row r="38019" spans="19:29" x14ac:dyDescent="0.25">
      <c r="S38019" s="108"/>
      <c r="U38019" s="108"/>
      <c r="W38019" s="108"/>
      <c r="Y38019" s="108"/>
      <c r="AA38019" s="108"/>
      <c r="AC38019" s="108"/>
    </row>
    <row r="38020" spans="19:29" x14ac:dyDescent="0.25">
      <c r="S38020" s="109"/>
      <c r="U38020" s="109"/>
      <c r="W38020" s="109"/>
      <c r="Y38020" s="109"/>
      <c r="AA38020" s="109"/>
      <c r="AC38020" s="109"/>
    </row>
    <row r="38021" spans="19:29" x14ac:dyDescent="0.25">
      <c r="S38021" s="108"/>
      <c r="U38021" s="108"/>
      <c r="W38021" s="108"/>
      <c r="Y38021" s="108"/>
      <c r="AA38021" s="108"/>
      <c r="AC38021" s="108"/>
    </row>
    <row r="38022" spans="19:29" x14ac:dyDescent="0.25">
      <c r="S38022" s="108"/>
      <c r="U38022" s="108"/>
      <c r="W38022" s="108"/>
      <c r="Y38022" s="108"/>
      <c r="AA38022" s="108"/>
      <c r="AC38022" s="108"/>
    </row>
    <row r="38023" spans="19:29" x14ac:dyDescent="0.25">
      <c r="S38023" s="109"/>
      <c r="U38023" s="109"/>
      <c r="W38023" s="109"/>
      <c r="Y38023" s="109"/>
      <c r="AA38023" s="109"/>
      <c r="AC38023" s="109"/>
    </row>
    <row r="38024" spans="19:29" x14ac:dyDescent="0.25">
      <c r="S38024" s="108"/>
      <c r="U38024" s="108"/>
      <c r="W38024" s="108"/>
      <c r="Y38024" s="108"/>
      <c r="AA38024" s="108"/>
      <c r="AC38024" s="108"/>
    </row>
    <row r="38025" spans="19:29" x14ac:dyDescent="0.25">
      <c r="S38025" s="109"/>
      <c r="U38025" s="109"/>
      <c r="W38025" s="109"/>
      <c r="Y38025" s="109"/>
      <c r="AA38025" s="109"/>
      <c r="AC38025" s="109"/>
    </row>
    <row r="38026" spans="19:29" x14ac:dyDescent="0.25">
      <c r="S38026" s="108"/>
      <c r="U38026" s="108"/>
      <c r="W38026" s="108"/>
      <c r="Y38026" s="108"/>
      <c r="AA38026" s="108"/>
      <c r="AC38026" s="108"/>
    </row>
    <row r="38027" spans="19:29" x14ac:dyDescent="0.25">
      <c r="S38027" s="108"/>
      <c r="U38027" s="108"/>
      <c r="W38027" s="108"/>
      <c r="Y38027" s="108"/>
      <c r="AA38027" s="108"/>
      <c r="AC38027" s="108"/>
    </row>
    <row r="38028" spans="19:29" x14ac:dyDescent="0.25">
      <c r="S38028" s="108"/>
      <c r="U38028" s="108"/>
      <c r="W38028" s="108"/>
      <c r="Y38028" s="108"/>
      <c r="AA38028" s="108"/>
      <c r="AC38028" s="108"/>
    </row>
    <row r="38029" spans="19:29" x14ac:dyDescent="0.25">
      <c r="S38029" s="110"/>
      <c r="U38029" s="110"/>
      <c r="W38029" s="110"/>
      <c r="Y38029" s="110"/>
      <c r="AA38029" s="110"/>
      <c r="AC38029" s="110"/>
    </row>
    <row r="38030" spans="19:29" x14ac:dyDescent="0.25">
      <c r="S38030" s="110"/>
      <c r="U38030" s="110"/>
      <c r="W38030" s="110"/>
      <c r="Y38030" s="110"/>
      <c r="AA38030" s="110"/>
      <c r="AC38030" s="110"/>
    </row>
    <row r="38031" spans="19:29" x14ac:dyDescent="0.25">
      <c r="S38031" s="110"/>
      <c r="U38031" s="110"/>
      <c r="W38031" s="110"/>
      <c r="Y38031" s="110"/>
      <c r="AA38031" s="110"/>
      <c r="AC38031" s="110"/>
    </row>
    <row r="38032" spans="19:29" x14ac:dyDescent="0.25">
      <c r="S38032" s="110"/>
      <c r="U38032" s="110"/>
      <c r="W38032" s="110"/>
      <c r="Y38032" s="110"/>
      <c r="AA38032" s="110"/>
      <c r="AC38032" s="110"/>
    </row>
    <row r="38033" spans="19:29" x14ac:dyDescent="0.25">
      <c r="S38033" s="111"/>
      <c r="U38033" s="111"/>
      <c r="W38033" s="111"/>
      <c r="Y38033" s="111"/>
      <c r="AA38033" s="111"/>
      <c r="AC38033" s="111"/>
    </row>
    <row r="38034" spans="19:29" x14ac:dyDescent="0.25">
      <c r="S38034" s="107"/>
      <c r="U38034" s="107"/>
      <c r="W38034" s="107"/>
      <c r="Y38034" s="107"/>
      <c r="AA38034" s="107"/>
      <c r="AC38034" s="107"/>
    </row>
    <row r="38035" spans="19:29" x14ac:dyDescent="0.25">
      <c r="S38035" s="108"/>
      <c r="U38035" s="108"/>
      <c r="W38035" s="108"/>
      <c r="Y38035" s="108"/>
      <c r="AA38035" s="108"/>
      <c r="AC38035" s="108"/>
    </row>
    <row r="38036" spans="19:29" x14ac:dyDescent="0.25">
      <c r="S38036" s="108"/>
      <c r="U38036" s="108"/>
      <c r="W38036" s="108"/>
      <c r="Y38036" s="108"/>
      <c r="AA38036" s="108"/>
      <c r="AC38036" s="108"/>
    </row>
    <row r="38037" spans="19:29" x14ac:dyDescent="0.25">
      <c r="S38037" s="109"/>
      <c r="U38037" s="109"/>
      <c r="W38037" s="109"/>
      <c r="Y38037" s="109"/>
      <c r="AA38037" s="109"/>
      <c r="AC38037" s="109"/>
    </row>
    <row r="38038" spans="19:29" x14ac:dyDescent="0.25">
      <c r="S38038" s="108"/>
      <c r="U38038" s="108"/>
      <c r="W38038" s="108"/>
      <c r="Y38038" s="108"/>
      <c r="AA38038" s="108"/>
      <c r="AC38038" s="108"/>
    </row>
    <row r="38039" spans="19:29" x14ac:dyDescent="0.25">
      <c r="S38039" s="108"/>
      <c r="U38039" s="108"/>
      <c r="W38039" s="108"/>
      <c r="Y38039" s="108"/>
      <c r="AA38039" s="108"/>
      <c r="AC38039" s="108"/>
    </row>
    <row r="38040" spans="19:29" x14ac:dyDescent="0.25">
      <c r="S38040" s="109"/>
      <c r="U38040" s="109"/>
      <c r="W38040" s="109"/>
      <c r="Y38040" s="109"/>
      <c r="AA38040" s="109"/>
      <c r="AC38040" s="109"/>
    </row>
    <row r="38041" spans="19:29" x14ac:dyDescent="0.25">
      <c r="S38041" s="108"/>
      <c r="U38041" s="108"/>
      <c r="W38041" s="108"/>
      <c r="Y38041" s="108"/>
      <c r="AA38041" s="108"/>
      <c r="AC38041" s="108"/>
    </row>
    <row r="38042" spans="19:29" x14ac:dyDescent="0.25">
      <c r="S38042" s="109"/>
      <c r="U38042" s="109"/>
      <c r="W38042" s="109"/>
      <c r="Y38042" s="109"/>
      <c r="AA38042" s="109"/>
      <c r="AC38042" s="109"/>
    </row>
    <row r="38043" spans="19:29" x14ac:dyDescent="0.25">
      <c r="S38043" s="108"/>
      <c r="U38043" s="108"/>
      <c r="W38043" s="108"/>
      <c r="Y38043" s="108"/>
      <c r="AA38043" s="108"/>
      <c r="AC38043" s="108"/>
    </row>
    <row r="38044" spans="19:29" x14ac:dyDescent="0.25">
      <c r="S38044" s="108"/>
      <c r="U38044" s="108"/>
      <c r="W38044" s="108"/>
      <c r="Y38044" s="108"/>
      <c r="AA38044" s="108"/>
      <c r="AC38044" s="108"/>
    </row>
    <row r="38045" spans="19:29" x14ac:dyDescent="0.25">
      <c r="S38045" s="108"/>
      <c r="U38045" s="108"/>
      <c r="W38045" s="108"/>
      <c r="Y38045" s="108"/>
      <c r="AA38045" s="108"/>
      <c r="AC38045" s="108"/>
    </row>
    <row r="38046" spans="19:29" x14ac:dyDescent="0.25">
      <c r="S38046" s="110"/>
      <c r="U38046" s="110"/>
      <c r="W38046" s="110"/>
      <c r="Y38046" s="110"/>
      <c r="AA38046" s="110"/>
      <c r="AC38046" s="110"/>
    </row>
    <row r="38047" spans="19:29" x14ac:dyDescent="0.25">
      <c r="S38047" s="110"/>
      <c r="U38047" s="110"/>
      <c r="W38047" s="110"/>
      <c r="Y38047" s="110"/>
      <c r="AA38047" s="110"/>
      <c r="AC38047" s="110"/>
    </row>
    <row r="38048" spans="19:29" x14ac:dyDescent="0.25">
      <c r="S38048" s="110"/>
      <c r="U38048" s="110"/>
      <c r="W38048" s="110"/>
      <c r="Y38048" s="110"/>
      <c r="AA38048" s="110"/>
      <c r="AC38048" s="110"/>
    </row>
    <row r="38049" spans="19:29" x14ac:dyDescent="0.25">
      <c r="S38049" s="110"/>
      <c r="U38049" s="110"/>
      <c r="W38049" s="110"/>
      <c r="Y38049" s="110"/>
      <c r="AA38049" s="110"/>
      <c r="AC38049" s="110"/>
    </row>
    <row r="38050" spans="19:29" x14ac:dyDescent="0.25">
      <c r="S38050" s="111"/>
      <c r="U38050" s="111"/>
      <c r="W38050" s="111"/>
      <c r="Y38050" s="111"/>
      <c r="AA38050" s="111"/>
      <c r="AC38050" s="111"/>
    </row>
    <row r="38051" spans="19:29" x14ac:dyDescent="0.25">
      <c r="S38051" s="107"/>
      <c r="U38051" s="107"/>
      <c r="W38051" s="107"/>
      <c r="Y38051" s="107"/>
      <c r="AA38051" s="107"/>
      <c r="AC38051" s="107"/>
    </row>
    <row r="38052" spans="19:29" x14ac:dyDescent="0.25">
      <c r="S38052" s="108"/>
      <c r="U38052" s="108"/>
      <c r="W38052" s="108"/>
      <c r="Y38052" s="108"/>
      <c r="AA38052" s="108"/>
      <c r="AC38052" s="108"/>
    </row>
    <row r="38053" spans="19:29" x14ac:dyDescent="0.25">
      <c r="S38053" s="108"/>
      <c r="U38053" s="108"/>
      <c r="W38053" s="108"/>
      <c r="Y38053" s="108"/>
      <c r="AA38053" s="108"/>
      <c r="AC38053" s="108"/>
    </row>
    <row r="38054" spans="19:29" x14ac:dyDescent="0.25">
      <c r="S38054" s="109"/>
      <c r="U38054" s="109"/>
      <c r="W38054" s="109"/>
      <c r="Y38054" s="109"/>
      <c r="AA38054" s="109"/>
      <c r="AC38054" s="109"/>
    </row>
    <row r="38055" spans="19:29" x14ac:dyDescent="0.25">
      <c r="S38055" s="108"/>
      <c r="U38055" s="108"/>
      <c r="W38055" s="108"/>
      <c r="Y38055" s="108"/>
      <c r="AA38055" s="108"/>
      <c r="AC38055" s="108"/>
    </row>
    <row r="38056" spans="19:29" x14ac:dyDescent="0.25">
      <c r="S38056" s="108"/>
      <c r="U38056" s="108"/>
      <c r="W38056" s="108"/>
      <c r="Y38056" s="108"/>
      <c r="AA38056" s="108"/>
      <c r="AC38056" s="108"/>
    </row>
    <row r="38057" spans="19:29" x14ac:dyDescent="0.25">
      <c r="S38057" s="109"/>
      <c r="U38057" s="109"/>
      <c r="W38057" s="109"/>
      <c r="Y38057" s="109"/>
      <c r="AA38057" s="109"/>
      <c r="AC38057" s="109"/>
    </row>
    <row r="38058" spans="19:29" x14ac:dyDescent="0.25">
      <c r="S38058" s="108"/>
      <c r="U38058" s="108"/>
      <c r="W38058" s="108"/>
      <c r="Y38058" s="108"/>
      <c r="AA38058" s="108"/>
      <c r="AC38058" s="108"/>
    </row>
    <row r="38059" spans="19:29" x14ac:dyDescent="0.25">
      <c r="S38059" s="109"/>
      <c r="U38059" s="109"/>
      <c r="W38059" s="109"/>
      <c r="Y38059" s="109"/>
      <c r="AA38059" s="109"/>
      <c r="AC38059" s="109"/>
    </row>
    <row r="38060" spans="19:29" x14ac:dyDescent="0.25">
      <c r="S38060" s="108"/>
      <c r="U38060" s="108"/>
      <c r="W38060" s="108"/>
      <c r="Y38060" s="108"/>
      <c r="AA38060" s="108"/>
      <c r="AC38060" s="108"/>
    </row>
    <row r="38061" spans="19:29" x14ac:dyDescent="0.25">
      <c r="S38061" s="108"/>
      <c r="U38061" s="108"/>
      <c r="W38061" s="108"/>
      <c r="Y38061" s="108"/>
      <c r="AA38061" s="108"/>
      <c r="AC38061" s="108"/>
    </row>
    <row r="38062" spans="19:29" x14ac:dyDescent="0.25">
      <c r="S38062" s="108"/>
      <c r="U38062" s="108"/>
      <c r="W38062" s="108"/>
      <c r="Y38062" s="108"/>
      <c r="AA38062" s="108"/>
      <c r="AC38062" s="108"/>
    </row>
    <row r="38063" spans="19:29" x14ac:dyDescent="0.25">
      <c r="S38063" s="110"/>
      <c r="U38063" s="110"/>
      <c r="W38063" s="110"/>
      <c r="Y38063" s="110"/>
      <c r="AA38063" s="110"/>
      <c r="AC38063" s="110"/>
    </row>
    <row r="38064" spans="19:29" x14ac:dyDescent="0.25">
      <c r="S38064" s="110"/>
      <c r="U38064" s="110"/>
      <c r="W38064" s="110"/>
      <c r="Y38064" s="110"/>
      <c r="AA38064" s="110"/>
      <c r="AC38064" s="110"/>
    </row>
    <row r="38065" spans="19:29" x14ac:dyDescent="0.25">
      <c r="S38065" s="110"/>
      <c r="U38065" s="110"/>
      <c r="W38065" s="110"/>
      <c r="Y38065" s="110"/>
      <c r="AA38065" s="110"/>
      <c r="AC38065" s="110"/>
    </row>
    <row r="38066" spans="19:29" x14ac:dyDescent="0.25">
      <c r="S38066" s="110"/>
      <c r="U38066" s="110"/>
      <c r="W38066" s="110"/>
      <c r="Y38066" s="110"/>
      <c r="AA38066" s="110"/>
      <c r="AC38066" s="110"/>
    </row>
    <row r="38067" spans="19:29" x14ac:dyDescent="0.25">
      <c r="S38067" s="111"/>
      <c r="U38067" s="111"/>
      <c r="W38067" s="111"/>
      <c r="Y38067" s="111"/>
      <c r="AA38067" s="111"/>
      <c r="AC38067" s="111"/>
    </row>
    <row r="38068" spans="19:29" x14ac:dyDescent="0.25">
      <c r="S38068" s="107"/>
      <c r="U38068" s="107"/>
      <c r="W38068" s="107"/>
      <c r="Y38068" s="107"/>
      <c r="AA38068" s="107"/>
      <c r="AC38068" s="107"/>
    </row>
    <row r="38069" spans="19:29" x14ac:dyDescent="0.25">
      <c r="S38069" s="108"/>
      <c r="U38069" s="108"/>
      <c r="W38069" s="108"/>
      <c r="Y38069" s="108"/>
      <c r="AA38069" s="108"/>
      <c r="AC38069" s="108"/>
    </row>
    <row r="38070" spans="19:29" x14ac:dyDescent="0.25">
      <c r="S38070" s="108"/>
      <c r="U38070" s="108"/>
      <c r="W38070" s="108"/>
      <c r="Y38070" s="108"/>
      <c r="AA38070" s="108"/>
      <c r="AC38070" s="108"/>
    </row>
    <row r="38071" spans="19:29" x14ac:dyDescent="0.25">
      <c r="S38071" s="109"/>
      <c r="U38071" s="109"/>
      <c r="W38071" s="109"/>
      <c r="Y38071" s="109"/>
      <c r="AA38071" s="109"/>
      <c r="AC38071" s="109"/>
    </row>
    <row r="38072" spans="19:29" x14ac:dyDescent="0.25">
      <c r="S38072" s="108"/>
      <c r="U38072" s="108"/>
      <c r="W38072" s="108"/>
      <c r="Y38072" s="108"/>
      <c r="AA38072" s="108"/>
      <c r="AC38072" s="108"/>
    </row>
    <row r="38073" spans="19:29" x14ac:dyDescent="0.25">
      <c r="S38073" s="108"/>
      <c r="U38073" s="108"/>
      <c r="W38073" s="108"/>
      <c r="Y38073" s="108"/>
      <c r="AA38073" s="108"/>
      <c r="AC38073" s="108"/>
    </row>
    <row r="38074" spans="19:29" x14ac:dyDescent="0.25">
      <c r="S38074" s="109"/>
      <c r="U38074" s="109"/>
      <c r="W38074" s="109"/>
      <c r="Y38074" s="109"/>
      <c r="AA38074" s="109"/>
      <c r="AC38074" s="109"/>
    </row>
    <row r="38075" spans="19:29" x14ac:dyDescent="0.25">
      <c r="S38075" s="108"/>
      <c r="U38075" s="108"/>
      <c r="W38075" s="108"/>
      <c r="Y38075" s="108"/>
      <c r="AA38075" s="108"/>
      <c r="AC38075" s="108"/>
    </row>
    <row r="38076" spans="19:29" x14ac:dyDescent="0.25">
      <c r="S38076" s="109"/>
      <c r="U38076" s="109"/>
      <c r="W38076" s="109"/>
      <c r="Y38076" s="109"/>
      <c r="AA38076" s="109"/>
      <c r="AC38076" s="109"/>
    </row>
    <row r="38077" spans="19:29" x14ac:dyDescent="0.25">
      <c r="S38077" s="108"/>
      <c r="U38077" s="108"/>
      <c r="W38077" s="108"/>
      <c r="Y38077" s="108"/>
      <c r="AA38077" s="108"/>
      <c r="AC38077" s="108"/>
    </row>
    <row r="38078" spans="19:29" x14ac:dyDescent="0.25">
      <c r="S38078" s="108"/>
      <c r="U38078" s="108"/>
      <c r="W38078" s="108"/>
      <c r="Y38078" s="108"/>
      <c r="AA38078" s="108"/>
      <c r="AC38078" s="108"/>
    </row>
    <row r="38079" spans="19:29" x14ac:dyDescent="0.25">
      <c r="S38079" s="108"/>
      <c r="U38079" s="108"/>
      <c r="W38079" s="108"/>
      <c r="Y38079" s="108"/>
      <c r="AA38079" s="108"/>
      <c r="AC38079" s="108"/>
    </row>
    <row r="38080" spans="19:29" x14ac:dyDescent="0.25">
      <c r="S38080" s="110"/>
      <c r="U38080" s="110"/>
      <c r="W38080" s="110"/>
      <c r="Y38080" s="110"/>
      <c r="AA38080" s="110"/>
      <c r="AC38080" s="110"/>
    </row>
    <row r="38081" spans="19:29" x14ac:dyDescent="0.25">
      <c r="S38081" s="110"/>
      <c r="U38081" s="110"/>
      <c r="W38081" s="110"/>
      <c r="Y38081" s="110"/>
      <c r="AA38081" s="110"/>
      <c r="AC38081" s="110"/>
    </row>
    <row r="38082" spans="19:29" x14ac:dyDescent="0.25">
      <c r="S38082" s="110"/>
      <c r="U38082" s="110"/>
      <c r="W38082" s="110"/>
      <c r="Y38082" s="110"/>
      <c r="AA38082" s="110"/>
      <c r="AC38082" s="110"/>
    </row>
    <row r="38083" spans="19:29" x14ac:dyDescent="0.25">
      <c r="S38083" s="110"/>
      <c r="U38083" s="110"/>
      <c r="W38083" s="110"/>
      <c r="Y38083" s="110"/>
      <c r="AA38083" s="110"/>
      <c r="AC38083" s="110"/>
    </row>
    <row r="38084" spans="19:29" x14ac:dyDescent="0.25">
      <c r="S38084" s="111"/>
      <c r="U38084" s="111"/>
      <c r="W38084" s="111"/>
      <c r="Y38084" s="111"/>
      <c r="AA38084" s="111"/>
      <c r="AC38084" s="111"/>
    </row>
    <row r="38085" spans="19:29" x14ac:dyDescent="0.25">
      <c r="S38085" s="107"/>
      <c r="U38085" s="107"/>
      <c r="W38085" s="107"/>
      <c r="Y38085" s="107"/>
      <c r="AA38085" s="107"/>
      <c r="AC38085" s="107"/>
    </row>
    <row r="38086" spans="19:29" x14ac:dyDescent="0.25">
      <c r="S38086" s="108"/>
      <c r="U38086" s="108"/>
      <c r="W38086" s="108"/>
      <c r="Y38086" s="108"/>
      <c r="AA38086" s="108"/>
      <c r="AC38086" s="108"/>
    </row>
    <row r="38087" spans="19:29" x14ac:dyDescent="0.25">
      <c r="S38087" s="108"/>
      <c r="U38087" s="108"/>
      <c r="W38087" s="108"/>
      <c r="Y38087" s="108"/>
      <c r="AA38087" s="108"/>
      <c r="AC38087" s="108"/>
    </row>
    <row r="38088" spans="19:29" x14ac:dyDescent="0.25">
      <c r="S38088" s="109"/>
      <c r="U38088" s="109"/>
      <c r="W38088" s="109"/>
      <c r="Y38088" s="109"/>
      <c r="AA38088" s="109"/>
      <c r="AC38088" s="109"/>
    </row>
    <row r="38089" spans="19:29" x14ac:dyDescent="0.25">
      <c r="S38089" s="108"/>
      <c r="U38089" s="108"/>
      <c r="W38089" s="108"/>
      <c r="Y38089" s="108"/>
      <c r="AA38089" s="108"/>
      <c r="AC38089" s="108"/>
    </row>
    <row r="38090" spans="19:29" x14ac:dyDescent="0.25">
      <c r="S38090" s="108"/>
      <c r="U38090" s="108"/>
      <c r="W38090" s="108"/>
      <c r="Y38090" s="108"/>
      <c r="AA38090" s="108"/>
      <c r="AC38090" s="108"/>
    </row>
    <row r="38091" spans="19:29" x14ac:dyDescent="0.25">
      <c r="S38091" s="109"/>
      <c r="U38091" s="109"/>
      <c r="W38091" s="109"/>
      <c r="Y38091" s="109"/>
      <c r="AA38091" s="109"/>
      <c r="AC38091" s="109"/>
    </row>
    <row r="38092" spans="19:29" x14ac:dyDescent="0.25">
      <c r="S38092" s="108"/>
      <c r="U38092" s="108"/>
      <c r="W38092" s="108"/>
      <c r="Y38092" s="108"/>
      <c r="AA38092" s="108"/>
      <c r="AC38092" s="108"/>
    </row>
    <row r="38093" spans="19:29" x14ac:dyDescent="0.25">
      <c r="S38093" s="109"/>
      <c r="U38093" s="109"/>
      <c r="W38093" s="109"/>
      <c r="Y38093" s="109"/>
      <c r="AA38093" s="109"/>
      <c r="AC38093" s="109"/>
    </row>
    <row r="38094" spans="19:29" x14ac:dyDescent="0.25">
      <c r="S38094" s="108"/>
      <c r="U38094" s="108"/>
      <c r="W38094" s="108"/>
      <c r="Y38094" s="108"/>
      <c r="AA38094" s="108"/>
      <c r="AC38094" s="108"/>
    </row>
    <row r="38095" spans="19:29" x14ac:dyDescent="0.25">
      <c r="S38095" s="108"/>
      <c r="U38095" s="108"/>
      <c r="W38095" s="108"/>
      <c r="Y38095" s="108"/>
      <c r="AA38095" s="108"/>
      <c r="AC38095" s="108"/>
    </row>
    <row r="38096" spans="19:29" x14ac:dyDescent="0.25">
      <c r="S38096" s="108"/>
      <c r="U38096" s="108"/>
      <c r="W38096" s="108"/>
      <c r="Y38096" s="108"/>
      <c r="AA38096" s="108"/>
      <c r="AC38096" s="108"/>
    </row>
    <row r="38097" spans="19:29" x14ac:dyDescent="0.25">
      <c r="S38097" s="110"/>
      <c r="U38097" s="110"/>
      <c r="W38097" s="110"/>
      <c r="Y38097" s="110"/>
      <c r="AA38097" s="110"/>
      <c r="AC38097" s="110"/>
    </row>
    <row r="38098" spans="19:29" x14ac:dyDescent="0.25">
      <c r="S38098" s="110"/>
      <c r="U38098" s="110"/>
      <c r="W38098" s="110"/>
      <c r="Y38098" s="110"/>
      <c r="AA38098" s="110"/>
      <c r="AC38098" s="110"/>
    </row>
    <row r="38099" spans="19:29" x14ac:dyDescent="0.25">
      <c r="S38099" s="110"/>
      <c r="U38099" s="110"/>
      <c r="W38099" s="110"/>
      <c r="Y38099" s="110"/>
      <c r="AA38099" s="110"/>
      <c r="AC38099" s="110"/>
    </row>
    <row r="38100" spans="19:29" x14ac:dyDescent="0.25">
      <c r="S38100" s="110"/>
      <c r="U38100" s="110"/>
      <c r="W38100" s="110"/>
      <c r="Y38100" s="110"/>
      <c r="AA38100" s="110"/>
      <c r="AC38100" s="110"/>
    </row>
    <row r="38101" spans="19:29" x14ac:dyDescent="0.25">
      <c r="S38101" s="111"/>
      <c r="U38101" s="111"/>
      <c r="W38101" s="111"/>
      <c r="Y38101" s="111"/>
      <c r="AA38101" s="111"/>
      <c r="AC38101" s="111"/>
    </row>
    <row r="38102" spans="19:29" x14ac:dyDescent="0.25">
      <c r="S38102" s="107"/>
      <c r="U38102" s="107"/>
      <c r="W38102" s="107"/>
      <c r="Y38102" s="107"/>
      <c r="AA38102" s="107"/>
      <c r="AC38102" s="107"/>
    </row>
    <row r="38103" spans="19:29" x14ac:dyDescent="0.25">
      <c r="S38103" s="108"/>
      <c r="U38103" s="108"/>
      <c r="W38103" s="108"/>
      <c r="Y38103" s="108"/>
      <c r="AA38103" s="108"/>
      <c r="AC38103" s="108"/>
    </row>
    <row r="38104" spans="19:29" x14ac:dyDescent="0.25">
      <c r="S38104" s="108"/>
      <c r="U38104" s="108"/>
      <c r="W38104" s="108"/>
      <c r="Y38104" s="108"/>
      <c r="AA38104" s="108"/>
      <c r="AC38104" s="108"/>
    </row>
    <row r="38105" spans="19:29" x14ac:dyDescent="0.25">
      <c r="S38105" s="109"/>
      <c r="U38105" s="109"/>
      <c r="W38105" s="109"/>
      <c r="Y38105" s="109"/>
      <c r="AA38105" s="109"/>
      <c r="AC38105" s="109"/>
    </row>
    <row r="38106" spans="19:29" x14ac:dyDescent="0.25">
      <c r="S38106" s="108"/>
      <c r="U38106" s="108"/>
      <c r="W38106" s="108"/>
      <c r="Y38106" s="108"/>
      <c r="AA38106" s="108"/>
      <c r="AC38106" s="108"/>
    </row>
    <row r="38107" spans="19:29" x14ac:dyDescent="0.25">
      <c r="S38107" s="108"/>
      <c r="U38107" s="108"/>
      <c r="W38107" s="108"/>
      <c r="Y38107" s="108"/>
      <c r="AA38107" s="108"/>
      <c r="AC38107" s="108"/>
    </row>
    <row r="38108" spans="19:29" x14ac:dyDescent="0.25">
      <c r="S38108" s="109"/>
      <c r="U38108" s="109"/>
      <c r="W38108" s="109"/>
      <c r="Y38108" s="109"/>
      <c r="AA38108" s="109"/>
      <c r="AC38108" s="109"/>
    </row>
    <row r="38109" spans="19:29" x14ac:dyDescent="0.25">
      <c r="S38109" s="108"/>
      <c r="U38109" s="108"/>
      <c r="W38109" s="108"/>
      <c r="Y38109" s="108"/>
      <c r="AA38109" s="108"/>
      <c r="AC38109" s="108"/>
    </row>
    <row r="38110" spans="19:29" x14ac:dyDescent="0.25">
      <c r="S38110" s="109"/>
      <c r="U38110" s="109"/>
      <c r="W38110" s="109"/>
      <c r="Y38110" s="109"/>
      <c r="AA38110" s="109"/>
      <c r="AC38110" s="109"/>
    </row>
    <row r="38111" spans="19:29" x14ac:dyDescent="0.25">
      <c r="S38111" s="108"/>
      <c r="U38111" s="108"/>
      <c r="W38111" s="108"/>
      <c r="Y38111" s="108"/>
      <c r="AA38111" s="108"/>
      <c r="AC38111" s="108"/>
    </row>
    <row r="38112" spans="19:29" x14ac:dyDescent="0.25">
      <c r="S38112" s="108"/>
      <c r="U38112" s="108"/>
      <c r="W38112" s="108"/>
      <c r="Y38112" s="108"/>
      <c r="AA38112" s="108"/>
      <c r="AC38112" s="108"/>
    </row>
    <row r="38113" spans="19:29" x14ac:dyDescent="0.25">
      <c r="S38113" s="108"/>
      <c r="U38113" s="108"/>
      <c r="W38113" s="108"/>
      <c r="Y38113" s="108"/>
      <c r="AA38113" s="108"/>
      <c r="AC38113" s="108"/>
    </row>
    <row r="38114" spans="19:29" x14ac:dyDescent="0.25">
      <c r="S38114" s="110"/>
      <c r="U38114" s="110"/>
      <c r="W38114" s="110"/>
      <c r="Y38114" s="110"/>
      <c r="AA38114" s="110"/>
      <c r="AC38114" s="110"/>
    </row>
    <row r="38115" spans="19:29" x14ac:dyDescent="0.25">
      <c r="S38115" s="110"/>
      <c r="U38115" s="110"/>
      <c r="W38115" s="110"/>
      <c r="Y38115" s="110"/>
      <c r="AA38115" s="110"/>
      <c r="AC38115" s="110"/>
    </row>
    <row r="38116" spans="19:29" x14ac:dyDescent="0.25">
      <c r="S38116" s="110"/>
      <c r="U38116" s="110"/>
      <c r="W38116" s="110"/>
      <c r="Y38116" s="110"/>
      <c r="AA38116" s="110"/>
      <c r="AC38116" s="110"/>
    </row>
    <row r="38117" spans="19:29" x14ac:dyDescent="0.25">
      <c r="S38117" s="110"/>
      <c r="U38117" s="110"/>
      <c r="W38117" s="110"/>
      <c r="Y38117" s="110"/>
      <c r="AA38117" s="110"/>
      <c r="AC38117" s="110"/>
    </row>
    <row r="38118" spans="19:29" x14ac:dyDescent="0.25">
      <c r="S38118" s="111"/>
      <c r="U38118" s="111"/>
      <c r="W38118" s="111"/>
      <c r="Y38118" s="111"/>
      <c r="AA38118" s="111"/>
      <c r="AC38118" s="111"/>
    </row>
    <row r="38119" spans="19:29" x14ac:dyDescent="0.25">
      <c r="S38119" s="107"/>
      <c r="U38119" s="107"/>
      <c r="W38119" s="107"/>
      <c r="Y38119" s="107"/>
      <c r="AA38119" s="107"/>
      <c r="AC38119" s="107"/>
    </row>
    <row r="38120" spans="19:29" x14ac:dyDescent="0.25">
      <c r="S38120" s="108"/>
      <c r="U38120" s="108"/>
      <c r="W38120" s="108"/>
      <c r="Y38120" s="108"/>
      <c r="AA38120" s="108"/>
      <c r="AC38120" s="108"/>
    </row>
    <row r="38121" spans="19:29" x14ac:dyDescent="0.25">
      <c r="S38121" s="108"/>
      <c r="U38121" s="108"/>
      <c r="W38121" s="108"/>
      <c r="Y38121" s="108"/>
      <c r="AA38121" s="108"/>
      <c r="AC38121" s="108"/>
    </row>
    <row r="38122" spans="19:29" x14ac:dyDescent="0.25">
      <c r="S38122" s="109"/>
      <c r="U38122" s="109"/>
      <c r="W38122" s="109"/>
      <c r="Y38122" s="109"/>
      <c r="AA38122" s="109"/>
      <c r="AC38122" s="109"/>
    </row>
    <row r="38123" spans="19:29" x14ac:dyDescent="0.25">
      <c r="S38123" s="108"/>
      <c r="U38123" s="108"/>
      <c r="W38123" s="108"/>
      <c r="Y38123" s="108"/>
      <c r="AA38123" s="108"/>
      <c r="AC38123" s="108"/>
    </row>
    <row r="38124" spans="19:29" x14ac:dyDescent="0.25">
      <c r="S38124" s="108"/>
      <c r="U38124" s="108"/>
      <c r="W38124" s="108"/>
      <c r="Y38124" s="108"/>
      <c r="AA38124" s="108"/>
      <c r="AC38124" s="108"/>
    </row>
    <row r="38125" spans="19:29" x14ac:dyDescent="0.25">
      <c r="S38125" s="109"/>
      <c r="U38125" s="109"/>
      <c r="W38125" s="109"/>
      <c r="Y38125" s="109"/>
      <c r="AA38125" s="109"/>
      <c r="AC38125" s="109"/>
    </row>
    <row r="38126" spans="19:29" x14ac:dyDescent="0.25">
      <c r="S38126" s="108"/>
      <c r="U38126" s="108"/>
      <c r="W38126" s="108"/>
      <c r="Y38126" s="108"/>
      <c r="AA38126" s="108"/>
      <c r="AC38126" s="108"/>
    </row>
    <row r="38127" spans="19:29" x14ac:dyDescent="0.25">
      <c r="S38127" s="109"/>
      <c r="U38127" s="109"/>
      <c r="W38127" s="109"/>
      <c r="Y38127" s="109"/>
      <c r="AA38127" s="109"/>
      <c r="AC38127" s="109"/>
    </row>
    <row r="38128" spans="19:29" x14ac:dyDescent="0.25">
      <c r="S38128" s="108"/>
      <c r="U38128" s="108"/>
      <c r="W38128" s="108"/>
      <c r="Y38128" s="108"/>
      <c r="AA38128" s="108"/>
      <c r="AC38128" s="108"/>
    </row>
    <row r="38129" spans="19:29" x14ac:dyDescent="0.25">
      <c r="S38129" s="108"/>
      <c r="U38129" s="108"/>
      <c r="W38129" s="108"/>
      <c r="Y38129" s="108"/>
      <c r="AA38129" s="108"/>
      <c r="AC38129" s="108"/>
    </row>
    <row r="38130" spans="19:29" x14ac:dyDescent="0.25">
      <c r="S38130" s="108"/>
      <c r="U38130" s="108"/>
      <c r="W38130" s="108"/>
      <c r="Y38130" s="108"/>
      <c r="AA38130" s="108"/>
      <c r="AC38130" s="108"/>
    </row>
    <row r="38131" spans="19:29" x14ac:dyDescent="0.25">
      <c r="S38131" s="110"/>
      <c r="U38131" s="110"/>
      <c r="W38131" s="110"/>
      <c r="Y38131" s="110"/>
      <c r="AA38131" s="110"/>
      <c r="AC38131" s="110"/>
    </row>
    <row r="38132" spans="19:29" x14ac:dyDescent="0.25">
      <c r="S38132" s="110"/>
      <c r="U38132" s="110"/>
      <c r="W38132" s="110"/>
      <c r="Y38132" s="110"/>
      <c r="AA38132" s="110"/>
      <c r="AC38132" s="110"/>
    </row>
    <row r="38133" spans="19:29" x14ac:dyDescent="0.25">
      <c r="S38133" s="110"/>
      <c r="U38133" s="110"/>
      <c r="W38133" s="110"/>
      <c r="Y38133" s="110"/>
      <c r="AA38133" s="110"/>
      <c r="AC38133" s="110"/>
    </row>
    <row r="38134" spans="19:29" x14ac:dyDescent="0.25">
      <c r="S38134" s="110"/>
      <c r="U38134" s="110"/>
      <c r="W38134" s="110"/>
      <c r="Y38134" s="110"/>
      <c r="AA38134" s="110"/>
      <c r="AC38134" s="110"/>
    </row>
    <row r="38135" spans="19:29" x14ac:dyDescent="0.25">
      <c r="S38135" s="111"/>
      <c r="U38135" s="111"/>
      <c r="W38135" s="111"/>
      <c r="Y38135" s="111"/>
      <c r="AA38135" s="111"/>
      <c r="AC38135" s="111"/>
    </row>
    <row r="38136" spans="19:29" x14ac:dyDescent="0.25">
      <c r="S38136" s="107"/>
      <c r="U38136" s="107"/>
      <c r="W38136" s="107"/>
      <c r="Y38136" s="107"/>
      <c r="AA38136" s="107"/>
      <c r="AC38136" s="107"/>
    </row>
    <row r="38137" spans="19:29" x14ac:dyDescent="0.25">
      <c r="S38137" s="108"/>
      <c r="U38137" s="108"/>
      <c r="W38137" s="108"/>
      <c r="Y38137" s="108"/>
      <c r="AA38137" s="108"/>
      <c r="AC38137" s="108"/>
    </row>
    <row r="38138" spans="19:29" x14ac:dyDescent="0.25">
      <c r="S38138" s="108"/>
      <c r="U38138" s="108"/>
      <c r="W38138" s="108"/>
      <c r="Y38138" s="108"/>
      <c r="AA38138" s="108"/>
      <c r="AC38138" s="108"/>
    </row>
    <row r="38139" spans="19:29" x14ac:dyDescent="0.25">
      <c r="S38139" s="109"/>
      <c r="U38139" s="109"/>
      <c r="W38139" s="109"/>
      <c r="Y38139" s="109"/>
      <c r="AA38139" s="109"/>
      <c r="AC38139" s="109"/>
    </row>
    <row r="38140" spans="19:29" x14ac:dyDescent="0.25">
      <c r="S38140" s="108"/>
      <c r="U38140" s="108"/>
      <c r="W38140" s="108"/>
      <c r="Y38140" s="108"/>
      <c r="AA38140" s="108"/>
      <c r="AC38140" s="108"/>
    </row>
    <row r="38141" spans="19:29" x14ac:dyDescent="0.25">
      <c r="S38141" s="108"/>
      <c r="U38141" s="108"/>
      <c r="W38141" s="108"/>
      <c r="Y38141" s="108"/>
      <c r="AA38141" s="108"/>
      <c r="AC38141" s="108"/>
    </row>
    <row r="38142" spans="19:29" x14ac:dyDescent="0.25">
      <c r="S38142" s="109"/>
      <c r="U38142" s="109"/>
      <c r="W38142" s="109"/>
      <c r="Y38142" s="109"/>
      <c r="AA38142" s="109"/>
      <c r="AC38142" s="109"/>
    </row>
    <row r="38143" spans="19:29" x14ac:dyDescent="0.25">
      <c r="S38143" s="108"/>
      <c r="U38143" s="108"/>
      <c r="W38143" s="108"/>
      <c r="Y38143" s="108"/>
      <c r="AA38143" s="108"/>
      <c r="AC38143" s="108"/>
    </row>
    <row r="38144" spans="19:29" x14ac:dyDescent="0.25">
      <c r="S38144" s="109"/>
      <c r="U38144" s="109"/>
      <c r="W38144" s="109"/>
      <c r="Y38144" s="109"/>
      <c r="AA38144" s="109"/>
      <c r="AC38144" s="109"/>
    </row>
    <row r="38145" spans="19:29" x14ac:dyDescent="0.25">
      <c r="S38145" s="108"/>
      <c r="U38145" s="108"/>
      <c r="W38145" s="108"/>
      <c r="Y38145" s="108"/>
      <c r="AA38145" s="108"/>
      <c r="AC38145" s="108"/>
    </row>
    <row r="38146" spans="19:29" x14ac:dyDescent="0.25">
      <c r="S38146" s="108"/>
      <c r="U38146" s="108"/>
      <c r="W38146" s="108"/>
      <c r="Y38146" s="108"/>
      <c r="AA38146" s="108"/>
      <c r="AC38146" s="108"/>
    </row>
    <row r="38147" spans="19:29" x14ac:dyDescent="0.25">
      <c r="S38147" s="108"/>
      <c r="U38147" s="108"/>
      <c r="W38147" s="108"/>
      <c r="Y38147" s="108"/>
      <c r="AA38147" s="108"/>
      <c r="AC38147" s="108"/>
    </row>
    <row r="38148" spans="19:29" x14ac:dyDescent="0.25">
      <c r="S38148" s="110"/>
      <c r="U38148" s="110"/>
      <c r="W38148" s="110"/>
      <c r="Y38148" s="110"/>
      <c r="AA38148" s="110"/>
      <c r="AC38148" s="110"/>
    </row>
    <row r="38149" spans="19:29" x14ac:dyDescent="0.25">
      <c r="S38149" s="110"/>
      <c r="U38149" s="110"/>
      <c r="W38149" s="110"/>
      <c r="Y38149" s="110"/>
      <c r="AA38149" s="110"/>
      <c r="AC38149" s="110"/>
    </row>
    <row r="38150" spans="19:29" x14ac:dyDescent="0.25">
      <c r="S38150" s="110"/>
      <c r="U38150" s="110"/>
      <c r="W38150" s="110"/>
      <c r="Y38150" s="110"/>
      <c r="AA38150" s="110"/>
      <c r="AC38150" s="110"/>
    </row>
    <row r="38151" spans="19:29" x14ac:dyDescent="0.25">
      <c r="S38151" s="110"/>
      <c r="U38151" s="110"/>
      <c r="W38151" s="110"/>
      <c r="Y38151" s="110"/>
      <c r="AA38151" s="110"/>
      <c r="AC38151" s="110"/>
    </row>
    <row r="38152" spans="19:29" x14ac:dyDescent="0.25">
      <c r="S38152" s="111"/>
      <c r="U38152" s="111"/>
      <c r="W38152" s="111"/>
      <c r="Y38152" s="111"/>
      <c r="AA38152" s="111"/>
      <c r="AC38152" s="111"/>
    </row>
    <row r="38153" spans="19:29" x14ac:dyDescent="0.25">
      <c r="S38153" s="107"/>
      <c r="U38153" s="107"/>
      <c r="W38153" s="107"/>
      <c r="Y38153" s="107"/>
      <c r="AA38153" s="107"/>
      <c r="AC38153" s="107"/>
    </row>
    <row r="38154" spans="19:29" x14ac:dyDescent="0.25">
      <c r="S38154" s="108"/>
      <c r="U38154" s="108"/>
      <c r="W38154" s="108"/>
      <c r="Y38154" s="108"/>
      <c r="AA38154" s="108"/>
      <c r="AC38154" s="108"/>
    </row>
    <row r="38155" spans="19:29" x14ac:dyDescent="0.25">
      <c r="S38155" s="108"/>
      <c r="U38155" s="108"/>
      <c r="W38155" s="108"/>
      <c r="Y38155" s="108"/>
      <c r="AA38155" s="108"/>
      <c r="AC38155" s="108"/>
    </row>
    <row r="38156" spans="19:29" x14ac:dyDescent="0.25">
      <c r="S38156" s="109"/>
      <c r="U38156" s="109"/>
      <c r="W38156" s="109"/>
      <c r="Y38156" s="109"/>
      <c r="AA38156" s="109"/>
      <c r="AC38156" s="109"/>
    </row>
    <row r="38157" spans="19:29" x14ac:dyDescent="0.25">
      <c r="S38157" s="108"/>
      <c r="U38157" s="108"/>
      <c r="W38157" s="108"/>
      <c r="Y38157" s="108"/>
      <c r="AA38157" s="108"/>
      <c r="AC38157" s="108"/>
    </row>
    <row r="38158" spans="19:29" x14ac:dyDescent="0.25">
      <c r="S38158" s="108"/>
      <c r="U38158" s="108"/>
      <c r="W38158" s="108"/>
      <c r="Y38158" s="108"/>
      <c r="AA38158" s="108"/>
      <c r="AC38158" s="108"/>
    </row>
    <row r="38159" spans="19:29" x14ac:dyDescent="0.25">
      <c r="S38159" s="109"/>
      <c r="U38159" s="109"/>
      <c r="W38159" s="109"/>
      <c r="Y38159" s="109"/>
      <c r="AA38159" s="109"/>
      <c r="AC38159" s="109"/>
    </row>
    <row r="38160" spans="19:29" x14ac:dyDescent="0.25">
      <c r="S38160" s="108"/>
      <c r="U38160" s="108"/>
      <c r="W38160" s="108"/>
      <c r="Y38160" s="108"/>
      <c r="AA38160" s="108"/>
      <c r="AC38160" s="108"/>
    </row>
    <row r="38161" spans="19:29" x14ac:dyDescent="0.25">
      <c r="S38161" s="109"/>
      <c r="U38161" s="109"/>
      <c r="W38161" s="109"/>
      <c r="Y38161" s="109"/>
      <c r="AA38161" s="109"/>
      <c r="AC38161" s="109"/>
    </row>
    <row r="38162" spans="19:29" x14ac:dyDescent="0.25">
      <c r="S38162" s="108"/>
      <c r="U38162" s="108"/>
      <c r="W38162" s="108"/>
      <c r="Y38162" s="108"/>
      <c r="AA38162" s="108"/>
      <c r="AC38162" s="108"/>
    </row>
    <row r="38163" spans="19:29" x14ac:dyDescent="0.25">
      <c r="S38163" s="108"/>
      <c r="U38163" s="108"/>
      <c r="W38163" s="108"/>
      <c r="Y38163" s="108"/>
      <c r="AA38163" s="108"/>
      <c r="AC38163" s="108"/>
    </row>
    <row r="38164" spans="19:29" x14ac:dyDescent="0.25">
      <c r="S38164" s="108"/>
      <c r="U38164" s="108"/>
      <c r="W38164" s="108"/>
      <c r="Y38164" s="108"/>
      <c r="AA38164" s="108"/>
      <c r="AC38164" s="108"/>
    </row>
    <row r="38165" spans="19:29" x14ac:dyDescent="0.25">
      <c r="S38165" s="110"/>
      <c r="U38165" s="110"/>
      <c r="W38165" s="110"/>
      <c r="Y38165" s="110"/>
      <c r="AA38165" s="110"/>
      <c r="AC38165" s="110"/>
    </row>
    <row r="38166" spans="19:29" x14ac:dyDescent="0.25">
      <c r="S38166" s="110"/>
      <c r="U38166" s="110"/>
      <c r="W38166" s="110"/>
      <c r="Y38166" s="110"/>
      <c r="AA38166" s="110"/>
      <c r="AC38166" s="110"/>
    </row>
    <row r="38167" spans="19:29" x14ac:dyDescent="0.25">
      <c r="S38167" s="110"/>
      <c r="U38167" s="110"/>
      <c r="W38167" s="110"/>
      <c r="Y38167" s="110"/>
      <c r="AA38167" s="110"/>
      <c r="AC38167" s="110"/>
    </row>
    <row r="38168" spans="19:29" x14ac:dyDescent="0.25">
      <c r="S38168" s="110"/>
      <c r="U38168" s="110"/>
      <c r="W38168" s="110"/>
      <c r="Y38168" s="110"/>
      <c r="AA38168" s="110"/>
      <c r="AC38168" s="110"/>
    </row>
    <row r="38169" spans="19:29" x14ac:dyDescent="0.25">
      <c r="S38169" s="111"/>
      <c r="U38169" s="111"/>
      <c r="W38169" s="111"/>
      <c r="Y38169" s="111"/>
      <c r="AA38169" s="111"/>
      <c r="AC38169" s="111"/>
    </row>
    <row r="38170" spans="19:29" x14ac:dyDescent="0.25">
      <c r="S38170" s="107"/>
      <c r="U38170" s="107"/>
      <c r="W38170" s="107"/>
      <c r="Y38170" s="107"/>
      <c r="AA38170" s="107"/>
      <c r="AC38170" s="107"/>
    </row>
    <row r="38171" spans="19:29" x14ac:dyDescent="0.25">
      <c r="S38171" s="108"/>
      <c r="U38171" s="108"/>
      <c r="W38171" s="108"/>
      <c r="Y38171" s="108"/>
      <c r="AA38171" s="108"/>
      <c r="AC38171" s="108"/>
    </row>
    <row r="38172" spans="19:29" x14ac:dyDescent="0.25">
      <c r="S38172" s="108"/>
      <c r="U38172" s="108"/>
      <c r="W38172" s="108"/>
      <c r="Y38172" s="108"/>
      <c r="AA38172" s="108"/>
      <c r="AC38172" s="108"/>
    </row>
    <row r="38173" spans="19:29" x14ac:dyDescent="0.25">
      <c r="S38173" s="109"/>
      <c r="U38173" s="109"/>
      <c r="W38173" s="109"/>
      <c r="Y38173" s="109"/>
      <c r="AA38173" s="109"/>
      <c r="AC38173" s="109"/>
    </row>
    <row r="38174" spans="19:29" x14ac:dyDescent="0.25">
      <c r="S38174" s="108"/>
      <c r="U38174" s="108"/>
      <c r="W38174" s="108"/>
      <c r="Y38174" s="108"/>
      <c r="AA38174" s="108"/>
      <c r="AC38174" s="108"/>
    </row>
    <row r="38175" spans="19:29" x14ac:dyDescent="0.25">
      <c r="S38175" s="108"/>
      <c r="U38175" s="108"/>
      <c r="W38175" s="108"/>
      <c r="Y38175" s="108"/>
      <c r="AA38175" s="108"/>
      <c r="AC38175" s="108"/>
    </row>
    <row r="38176" spans="19:29" x14ac:dyDescent="0.25">
      <c r="S38176" s="109"/>
      <c r="U38176" s="109"/>
      <c r="W38176" s="109"/>
      <c r="Y38176" s="109"/>
      <c r="AA38176" s="109"/>
      <c r="AC38176" s="109"/>
    </row>
    <row r="38177" spans="19:29" x14ac:dyDescent="0.25">
      <c r="S38177" s="108"/>
      <c r="U38177" s="108"/>
      <c r="W38177" s="108"/>
      <c r="Y38177" s="108"/>
      <c r="AA38177" s="108"/>
      <c r="AC38177" s="108"/>
    </row>
    <row r="38178" spans="19:29" x14ac:dyDescent="0.25">
      <c r="S38178" s="109"/>
      <c r="U38178" s="109"/>
      <c r="W38178" s="109"/>
      <c r="Y38178" s="109"/>
      <c r="AA38178" s="109"/>
      <c r="AC38178" s="109"/>
    </row>
    <row r="38179" spans="19:29" x14ac:dyDescent="0.25">
      <c r="S38179" s="108"/>
      <c r="U38179" s="108"/>
      <c r="W38179" s="108"/>
      <c r="Y38179" s="108"/>
      <c r="AA38179" s="108"/>
      <c r="AC38179" s="108"/>
    </row>
    <row r="38180" spans="19:29" x14ac:dyDescent="0.25">
      <c r="S38180" s="108"/>
      <c r="U38180" s="108"/>
      <c r="W38180" s="108"/>
      <c r="Y38180" s="108"/>
      <c r="AA38180" s="108"/>
      <c r="AC38180" s="108"/>
    </row>
    <row r="38181" spans="19:29" x14ac:dyDescent="0.25">
      <c r="S38181" s="108"/>
      <c r="U38181" s="108"/>
      <c r="W38181" s="108"/>
      <c r="Y38181" s="108"/>
      <c r="AA38181" s="108"/>
      <c r="AC38181" s="108"/>
    </row>
    <row r="38182" spans="19:29" x14ac:dyDescent="0.25">
      <c r="S38182" s="110"/>
      <c r="U38182" s="110"/>
      <c r="W38182" s="110"/>
      <c r="Y38182" s="110"/>
      <c r="AA38182" s="110"/>
      <c r="AC38182" s="110"/>
    </row>
    <row r="38183" spans="19:29" x14ac:dyDescent="0.25">
      <c r="S38183" s="110"/>
      <c r="U38183" s="110"/>
      <c r="W38183" s="110"/>
      <c r="Y38183" s="110"/>
      <c r="AA38183" s="110"/>
      <c r="AC38183" s="110"/>
    </row>
    <row r="38184" spans="19:29" x14ac:dyDescent="0.25">
      <c r="S38184" s="110"/>
      <c r="U38184" s="110"/>
      <c r="W38184" s="110"/>
      <c r="Y38184" s="110"/>
      <c r="AA38184" s="110"/>
      <c r="AC38184" s="110"/>
    </row>
    <row r="38185" spans="19:29" x14ac:dyDescent="0.25">
      <c r="S38185" s="110"/>
      <c r="U38185" s="110"/>
      <c r="W38185" s="110"/>
      <c r="Y38185" s="110"/>
      <c r="AA38185" s="110"/>
      <c r="AC38185" s="110"/>
    </row>
    <row r="38186" spans="19:29" x14ac:dyDescent="0.25">
      <c r="S38186" s="111"/>
      <c r="U38186" s="111"/>
      <c r="W38186" s="111"/>
      <c r="Y38186" s="111"/>
      <c r="AA38186" s="111"/>
      <c r="AC38186" s="111"/>
    </row>
    <row r="38187" spans="19:29" x14ac:dyDescent="0.25">
      <c r="S38187" s="107"/>
      <c r="U38187" s="107"/>
      <c r="W38187" s="107"/>
      <c r="Y38187" s="107"/>
      <c r="AA38187" s="107"/>
      <c r="AC38187" s="107"/>
    </row>
    <row r="38188" spans="19:29" x14ac:dyDescent="0.25">
      <c r="S38188" s="108"/>
      <c r="U38188" s="108"/>
      <c r="W38188" s="108"/>
      <c r="Y38188" s="108"/>
      <c r="AA38188" s="108"/>
      <c r="AC38188" s="108"/>
    </row>
    <row r="38189" spans="19:29" x14ac:dyDescent="0.25">
      <c r="S38189" s="108"/>
      <c r="U38189" s="108"/>
      <c r="W38189" s="108"/>
      <c r="Y38189" s="108"/>
      <c r="AA38189" s="108"/>
      <c r="AC38189" s="108"/>
    </row>
    <row r="38190" spans="19:29" x14ac:dyDescent="0.25">
      <c r="S38190" s="109"/>
      <c r="U38190" s="109"/>
      <c r="W38190" s="109"/>
      <c r="Y38190" s="109"/>
      <c r="AA38190" s="109"/>
      <c r="AC38190" s="109"/>
    </row>
    <row r="38191" spans="19:29" x14ac:dyDescent="0.25">
      <c r="S38191" s="108"/>
      <c r="U38191" s="108"/>
      <c r="W38191" s="108"/>
      <c r="Y38191" s="108"/>
      <c r="AA38191" s="108"/>
      <c r="AC38191" s="108"/>
    </row>
    <row r="38192" spans="19:29" x14ac:dyDescent="0.25">
      <c r="S38192" s="108"/>
      <c r="U38192" s="108"/>
      <c r="W38192" s="108"/>
      <c r="Y38192" s="108"/>
      <c r="AA38192" s="108"/>
      <c r="AC38192" s="108"/>
    </row>
    <row r="38193" spans="19:29" x14ac:dyDescent="0.25">
      <c r="S38193" s="109"/>
      <c r="U38193" s="109"/>
      <c r="W38193" s="109"/>
      <c r="Y38193" s="109"/>
      <c r="AA38193" s="109"/>
      <c r="AC38193" s="109"/>
    </row>
    <row r="38194" spans="19:29" x14ac:dyDescent="0.25">
      <c r="S38194" s="108"/>
      <c r="U38194" s="108"/>
      <c r="W38194" s="108"/>
      <c r="Y38194" s="108"/>
      <c r="AA38194" s="108"/>
      <c r="AC38194" s="108"/>
    </row>
    <row r="38195" spans="19:29" x14ac:dyDescent="0.25">
      <c r="S38195" s="109"/>
      <c r="U38195" s="109"/>
      <c r="W38195" s="109"/>
      <c r="Y38195" s="109"/>
      <c r="AA38195" s="109"/>
      <c r="AC38195" s="109"/>
    </row>
    <row r="38196" spans="19:29" x14ac:dyDescent="0.25">
      <c r="S38196" s="108"/>
      <c r="U38196" s="108"/>
      <c r="W38196" s="108"/>
      <c r="Y38196" s="108"/>
      <c r="AA38196" s="108"/>
      <c r="AC38196" s="108"/>
    </row>
    <row r="38197" spans="19:29" x14ac:dyDescent="0.25">
      <c r="S38197" s="108"/>
      <c r="U38197" s="108"/>
      <c r="W38197" s="108"/>
      <c r="Y38197" s="108"/>
      <c r="AA38197" s="108"/>
      <c r="AC38197" s="108"/>
    </row>
    <row r="38198" spans="19:29" x14ac:dyDescent="0.25">
      <c r="S38198" s="108"/>
      <c r="U38198" s="108"/>
      <c r="W38198" s="108"/>
      <c r="Y38198" s="108"/>
      <c r="AA38198" s="108"/>
      <c r="AC38198" s="108"/>
    </row>
    <row r="38199" spans="19:29" x14ac:dyDescent="0.25">
      <c r="S38199" s="110"/>
      <c r="U38199" s="110"/>
      <c r="W38199" s="110"/>
      <c r="Y38199" s="110"/>
      <c r="AA38199" s="110"/>
      <c r="AC38199" s="110"/>
    </row>
    <row r="38200" spans="19:29" x14ac:dyDescent="0.25">
      <c r="S38200" s="110"/>
      <c r="U38200" s="110"/>
      <c r="W38200" s="110"/>
      <c r="Y38200" s="110"/>
      <c r="AA38200" s="110"/>
      <c r="AC38200" s="110"/>
    </row>
    <row r="38201" spans="19:29" x14ac:dyDescent="0.25">
      <c r="S38201" s="110"/>
      <c r="U38201" s="110"/>
      <c r="W38201" s="110"/>
      <c r="Y38201" s="110"/>
      <c r="AA38201" s="110"/>
      <c r="AC38201" s="110"/>
    </row>
    <row r="38202" spans="19:29" x14ac:dyDescent="0.25">
      <c r="S38202" s="110"/>
      <c r="U38202" s="110"/>
      <c r="W38202" s="110"/>
      <c r="Y38202" s="110"/>
      <c r="AA38202" s="110"/>
      <c r="AC38202" s="110"/>
    </row>
    <row r="38203" spans="19:29" x14ac:dyDescent="0.25">
      <c r="S38203" s="111"/>
      <c r="U38203" s="111"/>
      <c r="W38203" s="111"/>
      <c r="Y38203" s="111"/>
      <c r="AA38203" s="111"/>
      <c r="AC38203" s="111"/>
    </row>
    <row r="38204" spans="19:29" x14ac:dyDescent="0.25">
      <c r="S38204" s="107"/>
      <c r="U38204" s="107"/>
      <c r="W38204" s="107"/>
      <c r="Y38204" s="107"/>
      <c r="AA38204" s="107"/>
      <c r="AC38204" s="107"/>
    </row>
    <row r="38205" spans="19:29" x14ac:dyDescent="0.25">
      <c r="S38205" s="108"/>
      <c r="U38205" s="108"/>
      <c r="W38205" s="108"/>
      <c r="Y38205" s="108"/>
      <c r="AA38205" s="108"/>
      <c r="AC38205" s="108"/>
    </row>
    <row r="38206" spans="19:29" x14ac:dyDescent="0.25">
      <c r="S38206" s="108"/>
      <c r="U38206" s="108"/>
      <c r="W38206" s="108"/>
      <c r="Y38206" s="108"/>
      <c r="AA38206" s="108"/>
      <c r="AC38206" s="108"/>
    </row>
    <row r="38207" spans="19:29" x14ac:dyDescent="0.25">
      <c r="S38207" s="109"/>
      <c r="U38207" s="109"/>
      <c r="W38207" s="109"/>
      <c r="Y38207" s="109"/>
      <c r="AA38207" s="109"/>
      <c r="AC38207" s="109"/>
    </row>
    <row r="38208" spans="19:29" x14ac:dyDescent="0.25">
      <c r="S38208" s="108"/>
      <c r="U38208" s="108"/>
      <c r="W38208" s="108"/>
      <c r="Y38208" s="108"/>
      <c r="AA38208" s="108"/>
      <c r="AC38208" s="108"/>
    </row>
    <row r="38209" spans="19:29" x14ac:dyDescent="0.25">
      <c r="S38209" s="108"/>
      <c r="U38209" s="108"/>
      <c r="W38209" s="108"/>
      <c r="Y38209" s="108"/>
      <c r="AA38209" s="108"/>
      <c r="AC38209" s="108"/>
    </row>
    <row r="38210" spans="19:29" x14ac:dyDescent="0.25">
      <c r="S38210" s="109"/>
      <c r="U38210" s="109"/>
      <c r="W38210" s="109"/>
      <c r="Y38210" s="109"/>
      <c r="AA38210" s="109"/>
      <c r="AC38210" s="109"/>
    </row>
    <row r="38211" spans="19:29" x14ac:dyDescent="0.25">
      <c r="S38211" s="108"/>
      <c r="U38211" s="108"/>
      <c r="W38211" s="108"/>
      <c r="Y38211" s="108"/>
      <c r="AA38211" s="108"/>
      <c r="AC38211" s="108"/>
    </row>
    <row r="38212" spans="19:29" x14ac:dyDescent="0.25">
      <c r="S38212" s="109"/>
      <c r="U38212" s="109"/>
      <c r="W38212" s="109"/>
      <c r="Y38212" s="109"/>
      <c r="AA38212" s="109"/>
      <c r="AC38212" s="109"/>
    </row>
    <row r="38213" spans="19:29" x14ac:dyDescent="0.25">
      <c r="S38213" s="108"/>
      <c r="U38213" s="108"/>
      <c r="W38213" s="108"/>
      <c r="Y38213" s="108"/>
      <c r="AA38213" s="108"/>
      <c r="AC38213" s="108"/>
    </row>
    <row r="38214" spans="19:29" x14ac:dyDescent="0.25">
      <c r="S38214" s="108"/>
      <c r="U38214" s="108"/>
      <c r="W38214" s="108"/>
      <c r="Y38214" s="108"/>
      <c r="AA38214" s="108"/>
      <c r="AC38214" s="108"/>
    </row>
    <row r="38215" spans="19:29" x14ac:dyDescent="0.25">
      <c r="S38215" s="108"/>
      <c r="U38215" s="108"/>
      <c r="W38215" s="108"/>
      <c r="Y38215" s="108"/>
      <c r="AA38215" s="108"/>
      <c r="AC38215" s="108"/>
    </row>
    <row r="38216" spans="19:29" x14ac:dyDescent="0.25">
      <c r="S38216" s="110"/>
      <c r="U38216" s="110"/>
      <c r="W38216" s="110"/>
      <c r="Y38216" s="110"/>
      <c r="AA38216" s="110"/>
      <c r="AC38216" s="110"/>
    </row>
    <row r="38217" spans="19:29" x14ac:dyDescent="0.25">
      <c r="S38217" s="110"/>
      <c r="U38217" s="110"/>
      <c r="W38217" s="110"/>
      <c r="Y38217" s="110"/>
      <c r="AA38217" s="110"/>
      <c r="AC38217" s="110"/>
    </row>
    <row r="38218" spans="19:29" x14ac:dyDescent="0.25">
      <c r="S38218" s="110"/>
      <c r="U38218" s="110"/>
      <c r="W38218" s="110"/>
      <c r="Y38218" s="110"/>
      <c r="AA38218" s="110"/>
      <c r="AC38218" s="110"/>
    </row>
    <row r="38219" spans="19:29" x14ac:dyDescent="0.25">
      <c r="S38219" s="110"/>
      <c r="U38219" s="110"/>
      <c r="W38219" s="110"/>
      <c r="Y38219" s="110"/>
      <c r="AA38219" s="110"/>
      <c r="AC38219" s="110"/>
    </row>
    <row r="38220" spans="19:29" x14ac:dyDescent="0.25">
      <c r="S38220" s="111"/>
      <c r="U38220" s="111"/>
      <c r="W38220" s="111"/>
      <c r="Y38220" s="111"/>
      <c r="AA38220" s="111"/>
      <c r="AC38220" s="111"/>
    </row>
    <row r="38221" spans="19:29" x14ac:dyDescent="0.25">
      <c r="S38221" s="107"/>
      <c r="U38221" s="107"/>
      <c r="W38221" s="107"/>
      <c r="Y38221" s="107"/>
      <c r="AA38221" s="107"/>
      <c r="AC38221" s="107"/>
    </row>
    <row r="38222" spans="19:29" x14ac:dyDescent="0.25">
      <c r="S38222" s="108"/>
      <c r="U38222" s="108"/>
      <c r="W38222" s="108"/>
      <c r="Y38222" s="108"/>
      <c r="AA38222" s="108"/>
      <c r="AC38222" s="108"/>
    </row>
    <row r="38223" spans="19:29" x14ac:dyDescent="0.25">
      <c r="S38223" s="108"/>
      <c r="U38223" s="108"/>
      <c r="W38223" s="108"/>
      <c r="Y38223" s="108"/>
      <c r="AA38223" s="108"/>
      <c r="AC38223" s="108"/>
    </row>
    <row r="38224" spans="19:29" x14ac:dyDescent="0.25">
      <c r="S38224" s="109"/>
      <c r="U38224" s="109"/>
      <c r="W38224" s="109"/>
      <c r="Y38224" s="109"/>
      <c r="AA38224" s="109"/>
      <c r="AC38224" s="109"/>
    </row>
    <row r="38225" spans="19:29" x14ac:dyDescent="0.25">
      <c r="S38225" s="108"/>
      <c r="U38225" s="108"/>
      <c r="W38225" s="108"/>
      <c r="Y38225" s="108"/>
      <c r="AA38225" s="108"/>
      <c r="AC38225" s="108"/>
    </row>
    <row r="38226" spans="19:29" x14ac:dyDescent="0.25">
      <c r="S38226" s="108"/>
      <c r="U38226" s="108"/>
      <c r="W38226" s="108"/>
      <c r="Y38226" s="108"/>
      <c r="AA38226" s="108"/>
      <c r="AC38226" s="108"/>
    </row>
    <row r="38227" spans="19:29" x14ac:dyDescent="0.25">
      <c r="S38227" s="109"/>
      <c r="U38227" s="109"/>
      <c r="W38227" s="109"/>
      <c r="Y38227" s="109"/>
      <c r="AA38227" s="109"/>
      <c r="AC38227" s="109"/>
    </row>
    <row r="38228" spans="19:29" x14ac:dyDescent="0.25">
      <c r="S38228" s="108"/>
      <c r="U38228" s="108"/>
      <c r="W38228" s="108"/>
      <c r="Y38228" s="108"/>
      <c r="AA38228" s="108"/>
      <c r="AC38228" s="108"/>
    </row>
    <row r="38229" spans="19:29" x14ac:dyDescent="0.25">
      <c r="S38229" s="109"/>
      <c r="U38229" s="109"/>
      <c r="W38229" s="109"/>
      <c r="Y38229" s="109"/>
      <c r="AA38229" s="109"/>
      <c r="AC38229" s="109"/>
    </row>
    <row r="38230" spans="19:29" x14ac:dyDescent="0.25">
      <c r="S38230" s="108"/>
      <c r="U38230" s="108"/>
      <c r="W38230" s="108"/>
      <c r="Y38230" s="108"/>
      <c r="AA38230" s="108"/>
      <c r="AC38230" s="108"/>
    </row>
    <row r="38231" spans="19:29" x14ac:dyDescent="0.25">
      <c r="S38231" s="108"/>
      <c r="U38231" s="108"/>
      <c r="W38231" s="108"/>
      <c r="Y38231" s="108"/>
      <c r="AA38231" s="108"/>
      <c r="AC38231" s="108"/>
    </row>
    <row r="38232" spans="19:29" x14ac:dyDescent="0.25">
      <c r="S38232" s="108"/>
      <c r="U38232" s="108"/>
      <c r="W38232" s="108"/>
      <c r="Y38232" s="108"/>
      <c r="AA38232" s="108"/>
      <c r="AC38232" s="108"/>
    </row>
    <row r="38233" spans="19:29" x14ac:dyDescent="0.25">
      <c r="S38233" s="110"/>
      <c r="U38233" s="110"/>
      <c r="W38233" s="110"/>
      <c r="Y38233" s="110"/>
      <c r="AA38233" s="110"/>
      <c r="AC38233" s="110"/>
    </row>
    <row r="38234" spans="19:29" x14ac:dyDescent="0.25">
      <c r="S38234" s="110"/>
      <c r="U38234" s="110"/>
      <c r="W38234" s="110"/>
      <c r="Y38234" s="110"/>
      <c r="AA38234" s="110"/>
      <c r="AC38234" s="110"/>
    </row>
    <row r="38235" spans="19:29" x14ac:dyDescent="0.25">
      <c r="S38235" s="110"/>
      <c r="U38235" s="110"/>
      <c r="W38235" s="110"/>
      <c r="Y38235" s="110"/>
      <c r="AA38235" s="110"/>
      <c r="AC38235" s="110"/>
    </row>
    <row r="38236" spans="19:29" x14ac:dyDescent="0.25">
      <c r="S38236" s="110"/>
      <c r="U38236" s="110"/>
      <c r="W38236" s="110"/>
      <c r="Y38236" s="110"/>
      <c r="AA38236" s="110"/>
      <c r="AC38236" s="110"/>
    </row>
    <row r="38237" spans="19:29" x14ac:dyDescent="0.25">
      <c r="S38237" s="111"/>
      <c r="U38237" s="111"/>
      <c r="W38237" s="111"/>
      <c r="Y38237" s="111"/>
      <c r="AA38237" s="111"/>
      <c r="AC38237" s="111"/>
    </row>
    <row r="38238" spans="19:29" x14ac:dyDescent="0.25">
      <c r="S38238" s="107"/>
      <c r="U38238" s="107"/>
      <c r="W38238" s="107"/>
      <c r="Y38238" s="107"/>
      <c r="AA38238" s="107"/>
      <c r="AC38238" s="107"/>
    </row>
    <row r="38239" spans="19:29" x14ac:dyDescent="0.25">
      <c r="S38239" s="108"/>
      <c r="U38239" s="108"/>
      <c r="W38239" s="108"/>
      <c r="Y38239" s="108"/>
      <c r="AA38239" s="108"/>
      <c r="AC38239" s="108"/>
    </row>
    <row r="38240" spans="19:29" x14ac:dyDescent="0.25">
      <c r="S38240" s="108"/>
      <c r="U38240" s="108"/>
      <c r="W38240" s="108"/>
      <c r="Y38240" s="108"/>
      <c r="AA38240" s="108"/>
      <c r="AC38240" s="108"/>
    </row>
    <row r="38241" spans="19:29" x14ac:dyDescent="0.25">
      <c r="S38241" s="109"/>
      <c r="U38241" s="109"/>
      <c r="W38241" s="109"/>
      <c r="Y38241" s="109"/>
      <c r="AA38241" s="109"/>
      <c r="AC38241" s="109"/>
    </row>
    <row r="38242" spans="19:29" x14ac:dyDescent="0.25">
      <c r="S38242" s="108"/>
      <c r="U38242" s="108"/>
      <c r="W38242" s="108"/>
      <c r="Y38242" s="108"/>
      <c r="AA38242" s="108"/>
      <c r="AC38242" s="108"/>
    </row>
    <row r="38243" spans="19:29" x14ac:dyDescent="0.25">
      <c r="S38243" s="108"/>
      <c r="U38243" s="108"/>
      <c r="W38243" s="108"/>
      <c r="Y38243" s="108"/>
      <c r="AA38243" s="108"/>
      <c r="AC38243" s="108"/>
    </row>
    <row r="38244" spans="19:29" x14ac:dyDescent="0.25">
      <c r="S38244" s="109"/>
      <c r="U38244" s="109"/>
      <c r="W38244" s="109"/>
      <c r="Y38244" s="109"/>
      <c r="AA38244" s="109"/>
      <c r="AC38244" s="109"/>
    </row>
    <row r="38245" spans="19:29" x14ac:dyDescent="0.25">
      <c r="S38245" s="108"/>
      <c r="U38245" s="108"/>
      <c r="W38245" s="108"/>
      <c r="Y38245" s="108"/>
      <c r="AA38245" s="108"/>
      <c r="AC38245" s="108"/>
    </row>
    <row r="38246" spans="19:29" x14ac:dyDescent="0.25">
      <c r="S38246" s="109"/>
      <c r="U38246" s="109"/>
      <c r="W38246" s="109"/>
      <c r="Y38246" s="109"/>
      <c r="AA38246" s="109"/>
      <c r="AC38246" s="109"/>
    </row>
    <row r="38247" spans="19:29" x14ac:dyDescent="0.25">
      <c r="S38247" s="108"/>
      <c r="U38247" s="108"/>
      <c r="W38247" s="108"/>
      <c r="Y38247" s="108"/>
      <c r="AA38247" s="108"/>
      <c r="AC38247" s="108"/>
    </row>
    <row r="38248" spans="19:29" x14ac:dyDescent="0.25">
      <c r="S38248" s="108"/>
      <c r="U38248" s="108"/>
      <c r="W38248" s="108"/>
      <c r="Y38248" s="108"/>
      <c r="AA38248" s="108"/>
      <c r="AC38248" s="108"/>
    </row>
    <row r="38249" spans="19:29" x14ac:dyDescent="0.25">
      <c r="S38249" s="108"/>
      <c r="U38249" s="108"/>
      <c r="W38249" s="108"/>
      <c r="Y38249" s="108"/>
      <c r="AA38249" s="108"/>
      <c r="AC38249" s="108"/>
    </row>
    <row r="38250" spans="19:29" x14ac:dyDescent="0.25">
      <c r="S38250" s="110"/>
      <c r="U38250" s="110"/>
      <c r="W38250" s="110"/>
      <c r="Y38250" s="110"/>
      <c r="AA38250" s="110"/>
      <c r="AC38250" s="110"/>
    </row>
    <row r="38251" spans="19:29" x14ac:dyDescent="0.25">
      <c r="S38251" s="110"/>
      <c r="U38251" s="110"/>
      <c r="W38251" s="110"/>
      <c r="Y38251" s="110"/>
      <c r="AA38251" s="110"/>
      <c r="AC38251" s="110"/>
    </row>
    <row r="38252" spans="19:29" x14ac:dyDescent="0.25">
      <c r="S38252" s="110"/>
      <c r="U38252" s="110"/>
      <c r="W38252" s="110"/>
      <c r="Y38252" s="110"/>
      <c r="AA38252" s="110"/>
      <c r="AC38252" s="110"/>
    </row>
    <row r="38253" spans="19:29" x14ac:dyDescent="0.25">
      <c r="S38253" s="110"/>
      <c r="U38253" s="110"/>
      <c r="W38253" s="110"/>
      <c r="Y38253" s="110"/>
      <c r="AA38253" s="110"/>
      <c r="AC38253" s="110"/>
    </row>
    <row r="38254" spans="19:29" x14ac:dyDescent="0.25">
      <c r="S38254" s="111"/>
      <c r="U38254" s="111"/>
      <c r="W38254" s="111"/>
      <c r="Y38254" s="111"/>
      <c r="AA38254" s="111"/>
      <c r="AC38254" s="111"/>
    </row>
    <row r="38255" spans="19:29" x14ac:dyDescent="0.25">
      <c r="S38255" s="107"/>
      <c r="U38255" s="107"/>
      <c r="W38255" s="107"/>
      <c r="Y38255" s="107"/>
      <c r="AA38255" s="107"/>
      <c r="AC38255" s="107"/>
    </row>
    <row r="38256" spans="19:29" x14ac:dyDescent="0.25">
      <c r="S38256" s="108"/>
      <c r="U38256" s="108"/>
      <c r="W38256" s="108"/>
      <c r="Y38256" s="108"/>
      <c r="AA38256" s="108"/>
      <c r="AC38256" s="108"/>
    </row>
    <row r="38257" spans="19:29" x14ac:dyDescent="0.25">
      <c r="S38257" s="108"/>
      <c r="U38257" s="108"/>
      <c r="W38257" s="108"/>
      <c r="Y38257" s="108"/>
      <c r="AA38257" s="108"/>
      <c r="AC38257" s="108"/>
    </row>
    <row r="38258" spans="19:29" x14ac:dyDescent="0.25">
      <c r="S38258" s="109"/>
      <c r="U38258" s="109"/>
      <c r="W38258" s="109"/>
      <c r="Y38258" s="109"/>
      <c r="AA38258" s="109"/>
      <c r="AC38258" s="109"/>
    </row>
    <row r="38259" spans="19:29" x14ac:dyDescent="0.25">
      <c r="S38259" s="108"/>
      <c r="U38259" s="108"/>
      <c r="W38259" s="108"/>
      <c r="Y38259" s="108"/>
      <c r="AA38259" s="108"/>
      <c r="AC38259" s="108"/>
    </row>
    <row r="38260" spans="19:29" x14ac:dyDescent="0.25">
      <c r="S38260" s="108"/>
      <c r="U38260" s="108"/>
      <c r="W38260" s="108"/>
      <c r="Y38260" s="108"/>
      <c r="AA38260" s="108"/>
      <c r="AC38260" s="108"/>
    </row>
    <row r="38261" spans="19:29" x14ac:dyDescent="0.25">
      <c r="S38261" s="109"/>
      <c r="U38261" s="109"/>
      <c r="W38261" s="109"/>
      <c r="Y38261" s="109"/>
      <c r="AA38261" s="109"/>
      <c r="AC38261" s="109"/>
    </row>
    <row r="38262" spans="19:29" x14ac:dyDescent="0.25">
      <c r="S38262" s="108"/>
      <c r="U38262" s="108"/>
      <c r="W38262" s="108"/>
      <c r="Y38262" s="108"/>
      <c r="AA38262" s="108"/>
      <c r="AC38262" s="108"/>
    </row>
    <row r="38263" spans="19:29" x14ac:dyDescent="0.25">
      <c r="S38263" s="109"/>
      <c r="U38263" s="109"/>
      <c r="W38263" s="109"/>
      <c r="Y38263" s="109"/>
      <c r="AA38263" s="109"/>
      <c r="AC38263" s="109"/>
    </row>
    <row r="38264" spans="19:29" x14ac:dyDescent="0.25">
      <c r="S38264" s="108"/>
      <c r="U38264" s="108"/>
      <c r="W38264" s="108"/>
      <c r="Y38264" s="108"/>
      <c r="AA38264" s="108"/>
      <c r="AC38264" s="108"/>
    </row>
    <row r="38265" spans="19:29" x14ac:dyDescent="0.25">
      <c r="S38265" s="108"/>
      <c r="U38265" s="108"/>
      <c r="W38265" s="108"/>
      <c r="Y38265" s="108"/>
      <c r="AA38265" s="108"/>
      <c r="AC38265" s="108"/>
    </row>
    <row r="38266" spans="19:29" x14ac:dyDescent="0.25">
      <c r="S38266" s="108"/>
      <c r="U38266" s="108"/>
      <c r="W38266" s="108"/>
      <c r="Y38266" s="108"/>
      <c r="AA38266" s="108"/>
      <c r="AC38266" s="108"/>
    </row>
    <row r="38267" spans="19:29" x14ac:dyDescent="0.25">
      <c r="S38267" s="110"/>
      <c r="U38267" s="110"/>
      <c r="W38267" s="110"/>
      <c r="Y38267" s="110"/>
      <c r="AA38267" s="110"/>
      <c r="AC38267" s="110"/>
    </row>
    <row r="38268" spans="19:29" x14ac:dyDescent="0.25">
      <c r="S38268" s="110"/>
      <c r="U38268" s="110"/>
      <c r="W38268" s="110"/>
      <c r="Y38268" s="110"/>
      <c r="AA38268" s="110"/>
      <c r="AC38268" s="110"/>
    </row>
    <row r="38269" spans="19:29" x14ac:dyDescent="0.25">
      <c r="S38269" s="110"/>
      <c r="U38269" s="110"/>
      <c r="W38269" s="110"/>
      <c r="Y38269" s="110"/>
      <c r="AA38269" s="110"/>
      <c r="AC38269" s="110"/>
    </row>
    <row r="38270" spans="19:29" x14ac:dyDescent="0.25">
      <c r="S38270" s="110"/>
      <c r="U38270" s="110"/>
      <c r="W38270" s="110"/>
      <c r="Y38270" s="110"/>
      <c r="AA38270" s="110"/>
      <c r="AC38270" s="110"/>
    </row>
    <row r="38271" spans="19:29" x14ac:dyDescent="0.25">
      <c r="S38271" s="111"/>
      <c r="U38271" s="111"/>
      <c r="W38271" s="111"/>
      <c r="Y38271" s="111"/>
      <c r="AA38271" s="111"/>
      <c r="AC38271" s="111"/>
    </row>
    <row r="38272" spans="19:29" x14ac:dyDescent="0.25">
      <c r="S38272" s="107"/>
      <c r="U38272" s="107"/>
      <c r="W38272" s="107"/>
      <c r="Y38272" s="107"/>
      <c r="AA38272" s="107"/>
      <c r="AC38272" s="107"/>
    </row>
    <row r="38273" spans="19:29" x14ac:dyDescent="0.25">
      <c r="S38273" s="108"/>
      <c r="U38273" s="108"/>
      <c r="W38273" s="108"/>
      <c r="Y38273" s="108"/>
      <c r="AA38273" s="108"/>
      <c r="AC38273" s="108"/>
    </row>
    <row r="38274" spans="19:29" x14ac:dyDescent="0.25">
      <c r="S38274" s="108"/>
      <c r="U38274" s="108"/>
      <c r="W38274" s="108"/>
      <c r="Y38274" s="108"/>
      <c r="AA38274" s="108"/>
      <c r="AC38274" s="108"/>
    </row>
    <row r="38275" spans="19:29" x14ac:dyDescent="0.25">
      <c r="S38275" s="109"/>
      <c r="U38275" s="109"/>
      <c r="W38275" s="109"/>
      <c r="Y38275" s="109"/>
      <c r="AA38275" s="109"/>
      <c r="AC38275" s="109"/>
    </row>
    <row r="38276" spans="19:29" x14ac:dyDescent="0.25">
      <c r="S38276" s="108"/>
      <c r="U38276" s="108"/>
      <c r="W38276" s="108"/>
      <c r="Y38276" s="108"/>
      <c r="AA38276" s="108"/>
      <c r="AC38276" s="108"/>
    </row>
    <row r="38277" spans="19:29" x14ac:dyDescent="0.25">
      <c r="S38277" s="108"/>
      <c r="U38277" s="108"/>
      <c r="W38277" s="108"/>
      <c r="Y38277" s="108"/>
      <c r="AA38277" s="108"/>
      <c r="AC38277" s="108"/>
    </row>
    <row r="38278" spans="19:29" x14ac:dyDescent="0.25">
      <c r="S38278" s="109"/>
      <c r="U38278" s="109"/>
      <c r="W38278" s="109"/>
      <c r="Y38278" s="109"/>
      <c r="AA38278" s="109"/>
      <c r="AC38278" s="109"/>
    </row>
    <row r="38279" spans="19:29" x14ac:dyDescent="0.25">
      <c r="S38279" s="108"/>
      <c r="U38279" s="108"/>
      <c r="W38279" s="108"/>
      <c r="Y38279" s="108"/>
      <c r="AA38279" s="108"/>
      <c r="AC38279" s="108"/>
    </row>
    <row r="38280" spans="19:29" x14ac:dyDescent="0.25">
      <c r="S38280" s="109"/>
      <c r="U38280" s="109"/>
      <c r="W38280" s="109"/>
      <c r="Y38280" s="109"/>
      <c r="AA38280" s="109"/>
      <c r="AC38280" s="109"/>
    </row>
    <row r="38281" spans="19:29" x14ac:dyDescent="0.25">
      <c r="S38281" s="108"/>
      <c r="U38281" s="108"/>
      <c r="W38281" s="108"/>
      <c r="Y38281" s="108"/>
      <c r="AA38281" s="108"/>
      <c r="AC38281" s="108"/>
    </row>
    <row r="38282" spans="19:29" x14ac:dyDescent="0.25">
      <c r="S38282" s="108"/>
      <c r="U38282" s="108"/>
      <c r="W38282" s="108"/>
      <c r="Y38282" s="108"/>
      <c r="AA38282" s="108"/>
      <c r="AC38282" s="108"/>
    </row>
    <row r="38283" spans="19:29" x14ac:dyDescent="0.25">
      <c r="S38283" s="108"/>
      <c r="U38283" s="108"/>
      <c r="W38283" s="108"/>
      <c r="Y38283" s="108"/>
      <c r="AA38283" s="108"/>
      <c r="AC38283" s="108"/>
    </row>
    <row r="38284" spans="19:29" x14ac:dyDescent="0.25">
      <c r="S38284" s="110"/>
      <c r="U38284" s="110"/>
      <c r="W38284" s="110"/>
      <c r="Y38284" s="110"/>
      <c r="AA38284" s="110"/>
      <c r="AC38284" s="110"/>
    </row>
    <row r="38285" spans="19:29" x14ac:dyDescent="0.25">
      <c r="S38285" s="110"/>
      <c r="U38285" s="110"/>
      <c r="W38285" s="110"/>
      <c r="Y38285" s="110"/>
      <c r="AA38285" s="110"/>
      <c r="AC38285" s="110"/>
    </row>
    <row r="38286" spans="19:29" x14ac:dyDescent="0.25">
      <c r="S38286" s="110"/>
      <c r="U38286" s="110"/>
      <c r="W38286" s="110"/>
      <c r="Y38286" s="110"/>
      <c r="AA38286" s="110"/>
      <c r="AC38286" s="110"/>
    </row>
    <row r="38287" spans="19:29" x14ac:dyDescent="0.25">
      <c r="S38287" s="110"/>
      <c r="U38287" s="110"/>
      <c r="W38287" s="110"/>
      <c r="Y38287" s="110"/>
      <c r="AA38287" s="110"/>
      <c r="AC38287" s="110"/>
    </row>
    <row r="38288" spans="19:29" x14ac:dyDescent="0.25">
      <c r="S38288" s="111"/>
      <c r="U38288" s="111"/>
      <c r="W38288" s="111"/>
      <c r="Y38288" s="111"/>
      <c r="AA38288" s="111"/>
      <c r="AC38288" s="111"/>
    </row>
    <row r="38289" spans="19:29" x14ac:dyDescent="0.25">
      <c r="S38289" s="107"/>
      <c r="U38289" s="107"/>
      <c r="W38289" s="107"/>
      <c r="Y38289" s="107"/>
      <c r="AA38289" s="107"/>
      <c r="AC38289" s="107"/>
    </row>
    <row r="38290" spans="19:29" x14ac:dyDescent="0.25">
      <c r="S38290" s="108"/>
      <c r="U38290" s="108"/>
      <c r="W38290" s="108"/>
      <c r="Y38290" s="108"/>
      <c r="AA38290" s="108"/>
      <c r="AC38290" s="108"/>
    </row>
    <row r="38291" spans="19:29" x14ac:dyDescent="0.25">
      <c r="S38291" s="108"/>
      <c r="U38291" s="108"/>
      <c r="W38291" s="108"/>
      <c r="Y38291" s="108"/>
      <c r="AA38291" s="108"/>
      <c r="AC38291" s="108"/>
    </row>
    <row r="38292" spans="19:29" x14ac:dyDescent="0.25">
      <c r="S38292" s="109"/>
      <c r="U38292" s="109"/>
      <c r="W38292" s="109"/>
      <c r="Y38292" s="109"/>
      <c r="AA38292" s="109"/>
      <c r="AC38292" s="109"/>
    </row>
    <row r="38293" spans="19:29" x14ac:dyDescent="0.25">
      <c r="S38293" s="108"/>
      <c r="U38293" s="108"/>
      <c r="W38293" s="108"/>
      <c r="Y38293" s="108"/>
      <c r="AA38293" s="108"/>
      <c r="AC38293" s="108"/>
    </row>
    <row r="38294" spans="19:29" x14ac:dyDescent="0.25">
      <c r="S38294" s="108"/>
      <c r="U38294" s="108"/>
      <c r="W38294" s="108"/>
      <c r="Y38294" s="108"/>
      <c r="AA38294" s="108"/>
      <c r="AC38294" s="108"/>
    </row>
    <row r="38295" spans="19:29" x14ac:dyDescent="0.25">
      <c r="S38295" s="109"/>
      <c r="U38295" s="109"/>
      <c r="W38295" s="109"/>
      <c r="Y38295" s="109"/>
      <c r="AA38295" s="109"/>
      <c r="AC38295" s="109"/>
    </row>
    <row r="38296" spans="19:29" x14ac:dyDescent="0.25">
      <c r="S38296" s="108"/>
      <c r="U38296" s="108"/>
      <c r="W38296" s="108"/>
      <c r="Y38296" s="108"/>
      <c r="AA38296" s="108"/>
      <c r="AC38296" s="108"/>
    </row>
    <row r="38297" spans="19:29" x14ac:dyDescent="0.25">
      <c r="S38297" s="109"/>
      <c r="U38297" s="109"/>
      <c r="W38297" s="109"/>
      <c r="Y38297" s="109"/>
      <c r="AA38297" s="109"/>
      <c r="AC38297" s="109"/>
    </row>
    <row r="38298" spans="19:29" x14ac:dyDescent="0.25">
      <c r="S38298" s="108"/>
      <c r="U38298" s="108"/>
      <c r="W38298" s="108"/>
      <c r="Y38298" s="108"/>
      <c r="AA38298" s="108"/>
      <c r="AC38298" s="108"/>
    </row>
    <row r="38299" spans="19:29" x14ac:dyDescent="0.25">
      <c r="S38299" s="108"/>
      <c r="U38299" s="108"/>
      <c r="W38299" s="108"/>
      <c r="Y38299" s="108"/>
      <c r="AA38299" s="108"/>
      <c r="AC38299" s="108"/>
    </row>
    <row r="38300" spans="19:29" x14ac:dyDescent="0.25">
      <c r="S38300" s="108"/>
      <c r="U38300" s="108"/>
      <c r="W38300" s="108"/>
      <c r="Y38300" s="108"/>
      <c r="AA38300" s="108"/>
      <c r="AC38300" s="108"/>
    </row>
    <row r="38301" spans="19:29" x14ac:dyDescent="0.25">
      <c r="S38301" s="110"/>
      <c r="U38301" s="110"/>
      <c r="W38301" s="110"/>
      <c r="Y38301" s="110"/>
      <c r="AA38301" s="110"/>
      <c r="AC38301" s="110"/>
    </row>
    <row r="38302" spans="19:29" x14ac:dyDescent="0.25">
      <c r="S38302" s="110"/>
      <c r="U38302" s="110"/>
      <c r="W38302" s="110"/>
      <c r="Y38302" s="110"/>
      <c r="AA38302" s="110"/>
      <c r="AC38302" s="110"/>
    </row>
    <row r="38303" spans="19:29" x14ac:dyDescent="0.25">
      <c r="S38303" s="110"/>
      <c r="U38303" s="110"/>
      <c r="W38303" s="110"/>
      <c r="Y38303" s="110"/>
      <c r="AA38303" s="110"/>
      <c r="AC38303" s="110"/>
    </row>
    <row r="38304" spans="19:29" x14ac:dyDescent="0.25">
      <c r="S38304" s="110"/>
      <c r="U38304" s="110"/>
      <c r="W38304" s="110"/>
      <c r="Y38304" s="110"/>
      <c r="AA38304" s="110"/>
      <c r="AC38304" s="110"/>
    </row>
    <row r="38305" spans="19:29" x14ac:dyDescent="0.25">
      <c r="S38305" s="111"/>
      <c r="U38305" s="111"/>
      <c r="W38305" s="111"/>
      <c r="Y38305" s="111"/>
      <c r="AA38305" s="111"/>
      <c r="AC38305" s="111"/>
    </row>
    <row r="38306" spans="19:29" x14ac:dyDescent="0.25">
      <c r="S38306" s="107"/>
      <c r="U38306" s="107"/>
      <c r="W38306" s="107"/>
      <c r="Y38306" s="107"/>
      <c r="AA38306" s="107"/>
      <c r="AC38306" s="107"/>
    </row>
    <row r="38307" spans="19:29" x14ac:dyDescent="0.25">
      <c r="S38307" s="108"/>
      <c r="U38307" s="108"/>
      <c r="W38307" s="108"/>
      <c r="Y38307" s="108"/>
      <c r="AA38307" s="108"/>
      <c r="AC38307" s="108"/>
    </row>
    <row r="38308" spans="19:29" x14ac:dyDescent="0.25">
      <c r="S38308" s="108"/>
      <c r="U38308" s="108"/>
      <c r="W38308" s="108"/>
      <c r="Y38308" s="108"/>
      <c r="AA38308" s="108"/>
      <c r="AC38308" s="108"/>
    </row>
    <row r="38309" spans="19:29" x14ac:dyDescent="0.25">
      <c r="S38309" s="109"/>
      <c r="U38309" s="109"/>
      <c r="W38309" s="109"/>
      <c r="Y38309" s="109"/>
      <c r="AA38309" s="109"/>
      <c r="AC38309" s="109"/>
    </row>
    <row r="38310" spans="19:29" x14ac:dyDescent="0.25">
      <c r="S38310" s="108"/>
      <c r="U38310" s="108"/>
      <c r="W38310" s="108"/>
      <c r="Y38310" s="108"/>
      <c r="AA38310" s="108"/>
      <c r="AC38310" s="108"/>
    </row>
    <row r="38311" spans="19:29" x14ac:dyDescent="0.25">
      <c r="S38311" s="108"/>
      <c r="U38311" s="108"/>
      <c r="W38311" s="108"/>
      <c r="Y38311" s="108"/>
      <c r="AA38311" s="108"/>
      <c r="AC38311" s="108"/>
    </row>
    <row r="38312" spans="19:29" x14ac:dyDescent="0.25">
      <c r="S38312" s="109"/>
      <c r="U38312" s="109"/>
      <c r="W38312" s="109"/>
      <c r="Y38312" s="109"/>
      <c r="AA38312" s="109"/>
      <c r="AC38312" s="109"/>
    </row>
    <row r="38313" spans="19:29" x14ac:dyDescent="0.25">
      <c r="S38313" s="108"/>
      <c r="U38313" s="108"/>
      <c r="W38313" s="108"/>
      <c r="Y38313" s="108"/>
      <c r="AA38313" s="108"/>
      <c r="AC38313" s="108"/>
    </row>
    <row r="38314" spans="19:29" x14ac:dyDescent="0.25">
      <c r="S38314" s="109"/>
      <c r="U38314" s="109"/>
      <c r="W38314" s="109"/>
      <c r="Y38314" s="109"/>
      <c r="AA38314" s="109"/>
      <c r="AC38314" s="109"/>
    </row>
    <row r="38315" spans="19:29" x14ac:dyDescent="0.25">
      <c r="S38315" s="108"/>
      <c r="U38315" s="108"/>
      <c r="W38315" s="108"/>
      <c r="Y38315" s="108"/>
      <c r="AA38315" s="108"/>
      <c r="AC38315" s="108"/>
    </row>
    <row r="38316" spans="19:29" x14ac:dyDescent="0.25">
      <c r="S38316" s="108"/>
      <c r="U38316" s="108"/>
      <c r="W38316" s="108"/>
      <c r="Y38316" s="108"/>
      <c r="AA38316" s="108"/>
      <c r="AC38316" s="108"/>
    </row>
    <row r="38317" spans="19:29" x14ac:dyDescent="0.25">
      <c r="S38317" s="108"/>
      <c r="U38317" s="108"/>
      <c r="W38317" s="108"/>
      <c r="Y38317" s="108"/>
      <c r="AA38317" s="108"/>
      <c r="AC38317" s="108"/>
    </row>
    <row r="38318" spans="19:29" x14ac:dyDescent="0.25">
      <c r="S38318" s="110"/>
      <c r="U38318" s="110"/>
      <c r="W38318" s="110"/>
      <c r="Y38318" s="110"/>
      <c r="AA38318" s="110"/>
      <c r="AC38318" s="110"/>
    </row>
    <row r="38319" spans="19:29" x14ac:dyDescent="0.25">
      <c r="S38319" s="110"/>
      <c r="U38319" s="110"/>
      <c r="W38319" s="110"/>
      <c r="Y38319" s="110"/>
      <c r="AA38319" s="110"/>
      <c r="AC38319" s="110"/>
    </row>
    <row r="38320" spans="19:29" x14ac:dyDescent="0.25">
      <c r="S38320" s="110"/>
      <c r="U38320" s="110"/>
      <c r="W38320" s="110"/>
      <c r="Y38320" s="110"/>
      <c r="AA38320" s="110"/>
      <c r="AC38320" s="110"/>
    </row>
    <row r="38321" spans="19:29" x14ac:dyDescent="0.25">
      <c r="S38321" s="110"/>
      <c r="U38321" s="110"/>
      <c r="W38321" s="110"/>
      <c r="Y38321" s="110"/>
      <c r="AA38321" s="110"/>
      <c r="AC38321" s="110"/>
    </row>
    <row r="38322" spans="19:29" x14ac:dyDescent="0.25">
      <c r="S38322" s="111"/>
      <c r="U38322" s="111"/>
      <c r="W38322" s="111"/>
      <c r="Y38322" s="111"/>
      <c r="AA38322" s="111"/>
      <c r="AC38322" s="111"/>
    </row>
    <row r="38323" spans="19:29" x14ac:dyDescent="0.25">
      <c r="S38323" s="107"/>
      <c r="U38323" s="107"/>
      <c r="W38323" s="107"/>
      <c r="Y38323" s="107"/>
      <c r="AA38323" s="107"/>
      <c r="AC38323" s="107"/>
    </row>
    <row r="38324" spans="19:29" x14ac:dyDescent="0.25">
      <c r="S38324" s="108"/>
      <c r="U38324" s="108"/>
      <c r="W38324" s="108"/>
      <c r="Y38324" s="108"/>
      <c r="AA38324" s="108"/>
      <c r="AC38324" s="108"/>
    </row>
    <row r="38325" spans="19:29" x14ac:dyDescent="0.25">
      <c r="S38325" s="108"/>
      <c r="U38325" s="108"/>
      <c r="W38325" s="108"/>
      <c r="Y38325" s="108"/>
      <c r="AA38325" s="108"/>
      <c r="AC38325" s="108"/>
    </row>
    <row r="38326" spans="19:29" x14ac:dyDescent="0.25">
      <c r="S38326" s="109"/>
      <c r="U38326" s="109"/>
      <c r="W38326" s="109"/>
      <c r="Y38326" s="109"/>
      <c r="AA38326" s="109"/>
      <c r="AC38326" s="109"/>
    </row>
    <row r="38327" spans="19:29" x14ac:dyDescent="0.25">
      <c r="S38327" s="108"/>
      <c r="U38327" s="108"/>
      <c r="W38327" s="108"/>
      <c r="Y38327" s="108"/>
      <c r="AA38327" s="108"/>
      <c r="AC38327" s="108"/>
    </row>
    <row r="38328" spans="19:29" x14ac:dyDescent="0.25">
      <c r="S38328" s="108"/>
      <c r="U38328" s="108"/>
      <c r="W38328" s="108"/>
      <c r="Y38328" s="108"/>
      <c r="AA38328" s="108"/>
      <c r="AC38328" s="108"/>
    </row>
    <row r="38329" spans="19:29" x14ac:dyDescent="0.25">
      <c r="S38329" s="109"/>
      <c r="U38329" s="109"/>
      <c r="W38329" s="109"/>
      <c r="Y38329" s="109"/>
      <c r="AA38329" s="109"/>
      <c r="AC38329" s="109"/>
    </row>
    <row r="38330" spans="19:29" x14ac:dyDescent="0.25">
      <c r="S38330" s="108"/>
      <c r="U38330" s="108"/>
      <c r="W38330" s="108"/>
      <c r="Y38330" s="108"/>
      <c r="AA38330" s="108"/>
      <c r="AC38330" s="108"/>
    </row>
    <row r="38331" spans="19:29" x14ac:dyDescent="0.25">
      <c r="S38331" s="109"/>
      <c r="U38331" s="109"/>
      <c r="W38331" s="109"/>
      <c r="Y38331" s="109"/>
      <c r="AA38331" s="109"/>
      <c r="AC38331" s="109"/>
    </row>
    <row r="38332" spans="19:29" x14ac:dyDescent="0.25">
      <c r="S38332" s="108"/>
      <c r="U38332" s="108"/>
      <c r="W38332" s="108"/>
      <c r="Y38332" s="108"/>
      <c r="AA38332" s="108"/>
      <c r="AC38332" s="108"/>
    </row>
    <row r="38333" spans="19:29" x14ac:dyDescent="0.25">
      <c r="S38333" s="108"/>
      <c r="U38333" s="108"/>
      <c r="W38333" s="108"/>
      <c r="Y38333" s="108"/>
      <c r="AA38333" s="108"/>
      <c r="AC38333" s="108"/>
    </row>
    <row r="38334" spans="19:29" x14ac:dyDescent="0.25">
      <c r="S38334" s="108"/>
      <c r="U38334" s="108"/>
      <c r="W38334" s="108"/>
      <c r="Y38334" s="108"/>
      <c r="AA38334" s="108"/>
      <c r="AC38334" s="108"/>
    </row>
    <row r="38335" spans="19:29" x14ac:dyDescent="0.25">
      <c r="S38335" s="110"/>
      <c r="U38335" s="110"/>
      <c r="W38335" s="110"/>
      <c r="Y38335" s="110"/>
      <c r="AA38335" s="110"/>
      <c r="AC38335" s="110"/>
    </row>
    <row r="38336" spans="19:29" x14ac:dyDescent="0.25">
      <c r="S38336" s="110"/>
      <c r="U38336" s="110"/>
      <c r="W38336" s="110"/>
      <c r="Y38336" s="110"/>
      <c r="AA38336" s="110"/>
      <c r="AC38336" s="110"/>
    </row>
    <row r="38337" spans="19:29" x14ac:dyDescent="0.25">
      <c r="S38337" s="110"/>
      <c r="U38337" s="110"/>
      <c r="W38337" s="110"/>
      <c r="Y38337" s="110"/>
      <c r="AA38337" s="110"/>
      <c r="AC38337" s="110"/>
    </row>
    <row r="38338" spans="19:29" x14ac:dyDescent="0.25">
      <c r="S38338" s="110"/>
      <c r="U38338" s="110"/>
      <c r="W38338" s="110"/>
      <c r="Y38338" s="110"/>
      <c r="AA38338" s="110"/>
      <c r="AC38338" s="110"/>
    </row>
    <row r="38339" spans="19:29" x14ac:dyDescent="0.25">
      <c r="S38339" s="111"/>
      <c r="U38339" s="111"/>
      <c r="W38339" s="111"/>
      <c r="Y38339" s="111"/>
      <c r="AA38339" s="111"/>
      <c r="AC38339" s="111"/>
    </row>
    <row r="38340" spans="19:29" x14ac:dyDescent="0.25">
      <c r="S38340" s="107"/>
      <c r="U38340" s="107"/>
      <c r="W38340" s="107"/>
      <c r="Y38340" s="107"/>
      <c r="AA38340" s="107"/>
      <c r="AC38340" s="107"/>
    </row>
    <row r="38341" spans="19:29" x14ac:dyDescent="0.25">
      <c r="S38341" s="108"/>
      <c r="U38341" s="108"/>
      <c r="W38341" s="108"/>
      <c r="Y38341" s="108"/>
      <c r="AA38341" s="108"/>
      <c r="AC38341" s="108"/>
    </row>
    <row r="38342" spans="19:29" x14ac:dyDescent="0.25">
      <c r="S38342" s="108"/>
      <c r="U38342" s="108"/>
      <c r="W38342" s="108"/>
      <c r="Y38342" s="108"/>
      <c r="AA38342" s="108"/>
      <c r="AC38342" s="108"/>
    </row>
    <row r="38343" spans="19:29" x14ac:dyDescent="0.25">
      <c r="S38343" s="109"/>
      <c r="U38343" s="109"/>
      <c r="W38343" s="109"/>
      <c r="Y38343" s="109"/>
      <c r="AA38343" s="109"/>
      <c r="AC38343" s="109"/>
    </row>
    <row r="38344" spans="19:29" x14ac:dyDescent="0.25">
      <c r="S38344" s="108"/>
      <c r="U38344" s="108"/>
      <c r="W38344" s="108"/>
      <c r="Y38344" s="108"/>
      <c r="AA38344" s="108"/>
      <c r="AC38344" s="108"/>
    </row>
    <row r="38345" spans="19:29" x14ac:dyDescent="0.25">
      <c r="S38345" s="108"/>
      <c r="U38345" s="108"/>
      <c r="W38345" s="108"/>
      <c r="Y38345" s="108"/>
      <c r="AA38345" s="108"/>
      <c r="AC38345" s="108"/>
    </row>
    <row r="38346" spans="19:29" x14ac:dyDescent="0.25">
      <c r="S38346" s="109"/>
      <c r="U38346" s="109"/>
      <c r="W38346" s="109"/>
      <c r="Y38346" s="109"/>
      <c r="AA38346" s="109"/>
      <c r="AC38346" s="109"/>
    </row>
    <row r="38347" spans="19:29" x14ac:dyDescent="0.25">
      <c r="S38347" s="108"/>
      <c r="U38347" s="108"/>
      <c r="W38347" s="108"/>
      <c r="Y38347" s="108"/>
      <c r="AA38347" s="108"/>
      <c r="AC38347" s="108"/>
    </row>
    <row r="38348" spans="19:29" x14ac:dyDescent="0.25">
      <c r="S38348" s="109"/>
      <c r="U38348" s="109"/>
      <c r="W38348" s="109"/>
      <c r="Y38348" s="109"/>
      <c r="AA38348" s="109"/>
      <c r="AC38348" s="109"/>
    </row>
    <row r="38349" spans="19:29" x14ac:dyDescent="0.25">
      <c r="S38349" s="108"/>
      <c r="U38349" s="108"/>
      <c r="W38349" s="108"/>
      <c r="Y38349" s="108"/>
      <c r="AA38349" s="108"/>
      <c r="AC38349" s="108"/>
    </row>
    <row r="38350" spans="19:29" x14ac:dyDescent="0.25">
      <c r="S38350" s="108"/>
      <c r="U38350" s="108"/>
      <c r="W38350" s="108"/>
      <c r="Y38350" s="108"/>
      <c r="AA38350" s="108"/>
      <c r="AC38350" s="108"/>
    </row>
    <row r="38351" spans="19:29" x14ac:dyDescent="0.25">
      <c r="S38351" s="108"/>
      <c r="U38351" s="108"/>
      <c r="W38351" s="108"/>
      <c r="Y38351" s="108"/>
      <c r="AA38351" s="108"/>
      <c r="AC38351" s="108"/>
    </row>
    <row r="38352" spans="19:29" x14ac:dyDescent="0.25">
      <c r="S38352" s="110"/>
      <c r="U38352" s="110"/>
      <c r="W38352" s="110"/>
      <c r="Y38352" s="110"/>
      <c r="AA38352" s="110"/>
      <c r="AC38352" s="110"/>
    </row>
    <row r="38353" spans="19:29" x14ac:dyDescent="0.25">
      <c r="S38353" s="110"/>
      <c r="U38353" s="110"/>
      <c r="W38353" s="110"/>
      <c r="Y38353" s="110"/>
      <c r="AA38353" s="110"/>
      <c r="AC38353" s="110"/>
    </row>
    <row r="38354" spans="19:29" x14ac:dyDescent="0.25">
      <c r="S38354" s="110"/>
      <c r="U38354" s="110"/>
      <c r="W38354" s="110"/>
      <c r="Y38354" s="110"/>
      <c r="AA38354" s="110"/>
      <c r="AC38354" s="110"/>
    </row>
    <row r="38355" spans="19:29" x14ac:dyDescent="0.25">
      <c r="S38355" s="110"/>
      <c r="U38355" s="110"/>
      <c r="W38355" s="110"/>
      <c r="Y38355" s="110"/>
      <c r="AA38355" s="110"/>
      <c r="AC38355" s="110"/>
    </row>
    <row r="38356" spans="19:29" x14ac:dyDescent="0.25">
      <c r="S38356" s="111"/>
      <c r="U38356" s="111"/>
      <c r="W38356" s="111"/>
      <c r="Y38356" s="111"/>
      <c r="AA38356" s="111"/>
      <c r="AC38356" s="111"/>
    </row>
    <row r="38357" spans="19:29" x14ac:dyDescent="0.25">
      <c r="S38357" s="107"/>
      <c r="U38357" s="107"/>
      <c r="W38357" s="107"/>
      <c r="Y38357" s="107"/>
      <c r="AA38357" s="107"/>
      <c r="AC38357" s="107"/>
    </row>
    <row r="38358" spans="19:29" x14ac:dyDescent="0.25">
      <c r="S38358" s="108"/>
      <c r="U38358" s="108"/>
      <c r="W38358" s="108"/>
      <c r="Y38358" s="108"/>
      <c r="AA38358" s="108"/>
      <c r="AC38358" s="108"/>
    </row>
    <row r="38359" spans="19:29" x14ac:dyDescent="0.25">
      <c r="S38359" s="108"/>
      <c r="U38359" s="108"/>
      <c r="W38359" s="108"/>
      <c r="Y38359" s="108"/>
      <c r="AA38359" s="108"/>
      <c r="AC38359" s="108"/>
    </row>
    <row r="38360" spans="19:29" x14ac:dyDescent="0.25">
      <c r="S38360" s="109"/>
      <c r="U38360" s="109"/>
      <c r="W38360" s="109"/>
      <c r="Y38360" s="109"/>
      <c r="AA38360" s="109"/>
      <c r="AC38360" s="109"/>
    </row>
    <row r="38361" spans="19:29" x14ac:dyDescent="0.25">
      <c r="S38361" s="108"/>
      <c r="U38361" s="108"/>
      <c r="W38361" s="108"/>
      <c r="Y38361" s="108"/>
      <c r="AA38361" s="108"/>
      <c r="AC38361" s="108"/>
    </row>
    <row r="38362" spans="19:29" x14ac:dyDescent="0.25">
      <c r="S38362" s="108"/>
      <c r="U38362" s="108"/>
      <c r="W38362" s="108"/>
      <c r="Y38362" s="108"/>
      <c r="AA38362" s="108"/>
      <c r="AC38362" s="108"/>
    </row>
    <row r="38363" spans="19:29" x14ac:dyDescent="0.25">
      <c r="S38363" s="109"/>
      <c r="U38363" s="109"/>
      <c r="W38363" s="109"/>
      <c r="Y38363" s="109"/>
      <c r="AA38363" s="109"/>
      <c r="AC38363" s="109"/>
    </row>
    <row r="38364" spans="19:29" x14ac:dyDescent="0.25">
      <c r="S38364" s="108"/>
      <c r="U38364" s="108"/>
      <c r="W38364" s="108"/>
      <c r="Y38364" s="108"/>
      <c r="AA38364" s="108"/>
      <c r="AC38364" s="108"/>
    </row>
    <row r="38365" spans="19:29" x14ac:dyDescent="0.25">
      <c r="S38365" s="109"/>
      <c r="U38365" s="109"/>
      <c r="W38365" s="109"/>
      <c r="Y38365" s="109"/>
      <c r="AA38365" s="109"/>
      <c r="AC38365" s="109"/>
    </row>
    <row r="38366" spans="19:29" x14ac:dyDescent="0.25">
      <c r="S38366" s="108"/>
      <c r="U38366" s="108"/>
      <c r="W38366" s="108"/>
      <c r="Y38366" s="108"/>
      <c r="AA38366" s="108"/>
      <c r="AC38366" s="108"/>
    </row>
    <row r="38367" spans="19:29" x14ac:dyDescent="0.25">
      <c r="S38367" s="108"/>
      <c r="U38367" s="108"/>
      <c r="W38367" s="108"/>
      <c r="Y38367" s="108"/>
      <c r="AA38367" s="108"/>
      <c r="AC38367" s="108"/>
    </row>
    <row r="38368" spans="19:29" x14ac:dyDescent="0.25">
      <c r="S38368" s="108"/>
      <c r="U38368" s="108"/>
      <c r="W38368" s="108"/>
      <c r="Y38368" s="108"/>
      <c r="AA38368" s="108"/>
      <c r="AC38368" s="108"/>
    </row>
    <row r="38369" spans="19:29" x14ac:dyDescent="0.25">
      <c r="S38369" s="110"/>
      <c r="U38369" s="110"/>
      <c r="W38369" s="110"/>
      <c r="Y38369" s="110"/>
      <c r="AA38369" s="110"/>
      <c r="AC38369" s="110"/>
    </row>
    <row r="38370" spans="19:29" x14ac:dyDescent="0.25">
      <c r="S38370" s="110"/>
      <c r="U38370" s="110"/>
      <c r="W38370" s="110"/>
      <c r="Y38370" s="110"/>
      <c r="AA38370" s="110"/>
      <c r="AC38370" s="110"/>
    </row>
    <row r="38371" spans="19:29" x14ac:dyDescent="0.25">
      <c r="S38371" s="110"/>
      <c r="U38371" s="110"/>
      <c r="W38371" s="110"/>
      <c r="Y38371" s="110"/>
      <c r="AA38371" s="110"/>
      <c r="AC38371" s="110"/>
    </row>
    <row r="38372" spans="19:29" x14ac:dyDescent="0.25">
      <c r="S38372" s="110"/>
      <c r="U38372" s="110"/>
      <c r="W38372" s="110"/>
      <c r="Y38372" s="110"/>
      <c r="AA38372" s="110"/>
      <c r="AC38372" s="110"/>
    </row>
    <row r="38373" spans="19:29" x14ac:dyDescent="0.25">
      <c r="S38373" s="111"/>
      <c r="U38373" s="111"/>
      <c r="W38373" s="111"/>
      <c r="Y38373" s="111"/>
      <c r="AA38373" s="111"/>
      <c r="AC38373" s="111"/>
    </row>
    <row r="38374" spans="19:29" x14ac:dyDescent="0.25">
      <c r="S38374" s="107"/>
      <c r="U38374" s="107"/>
      <c r="W38374" s="107"/>
      <c r="Y38374" s="107"/>
      <c r="AA38374" s="107"/>
      <c r="AC38374" s="107"/>
    </row>
    <row r="38375" spans="19:29" x14ac:dyDescent="0.25">
      <c r="S38375" s="108"/>
      <c r="U38375" s="108"/>
      <c r="W38375" s="108"/>
      <c r="Y38375" s="108"/>
      <c r="AA38375" s="108"/>
      <c r="AC38375" s="108"/>
    </row>
    <row r="38376" spans="19:29" x14ac:dyDescent="0.25">
      <c r="S38376" s="108"/>
      <c r="U38376" s="108"/>
      <c r="W38376" s="108"/>
      <c r="Y38376" s="108"/>
      <c r="AA38376" s="108"/>
      <c r="AC38376" s="108"/>
    </row>
    <row r="38377" spans="19:29" x14ac:dyDescent="0.25">
      <c r="S38377" s="109"/>
      <c r="U38377" s="109"/>
      <c r="W38377" s="109"/>
      <c r="Y38377" s="109"/>
      <c r="AA38377" s="109"/>
      <c r="AC38377" s="109"/>
    </row>
    <row r="38378" spans="19:29" x14ac:dyDescent="0.25">
      <c r="S38378" s="108"/>
      <c r="U38378" s="108"/>
      <c r="W38378" s="108"/>
      <c r="Y38378" s="108"/>
      <c r="AA38378" s="108"/>
      <c r="AC38378" s="108"/>
    </row>
    <row r="38379" spans="19:29" x14ac:dyDescent="0.25">
      <c r="S38379" s="108"/>
      <c r="U38379" s="108"/>
      <c r="W38379" s="108"/>
      <c r="Y38379" s="108"/>
      <c r="AA38379" s="108"/>
      <c r="AC38379" s="108"/>
    </row>
    <row r="38380" spans="19:29" x14ac:dyDescent="0.25">
      <c r="S38380" s="109"/>
      <c r="U38380" s="109"/>
      <c r="W38380" s="109"/>
      <c r="Y38380" s="109"/>
      <c r="AA38380" s="109"/>
      <c r="AC38380" s="109"/>
    </row>
    <row r="38381" spans="19:29" x14ac:dyDescent="0.25">
      <c r="S38381" s="108"/>
      <c r="U38381" s="108"/>
      <c r="W38381" s="108"/>
      <c r="Y38381" s="108"/>
      <c r="AA38381" s="108"/>
      <c r="AC38381" s="108"/>
    </row>
    <row r="38382" spans="19:29" x14ac:dyDescent="0.25">
      <c r="S38382" s="109"/>
      <c r="U38382" s="109"/>
      <c r="W38382" s="109"/>
      <c r="Y38382" s="109"/>
      <c r="AA38382" s="109"/>
      <c r="AC38382" s="109"/>
    </row>
    <row r="38383" spans="19:29" x14ac:dyDescent="0.25">
      <c r="S38383" s="108"/>
      <c r="U38383" s="108"/>
      <c r="W38383" s="108"/>
      <c r="Y38383" s="108"/>
      <c r="AA38383" s="108"/>
      <c r="AC38383" s="108"/>
    </row>
    <row r="38384" spans="19:29" x14ac:dyDescent="0.25">
      <c r="S38384" s="108"/>
      <c r="U38384" s="108"/>
      <c r="W38384" s="108"/>
      <c r="Y38384" s="108"/>
      <c r="AA38384" s="108"/>
      <c r="AC38384" s="108"/>
    </row>
    <row r="38385" spans="19:29" x14ac:dyDescent="0.25">
      <c r="S38385" s="108"/>
      <c r="U38385" s="108"/>
      <c r="W38385" s="108"/>
      <c r="Y38385" s="108"/>
      <c r="AA38385" s="108"/>
      <c r="AC38385" s="108"/>
    </row>
    <row r="38386" spans="19:29" x14ac:dyDescent="0.25">
      <c r="S38386" s="110"/>
      <c r="U38386" s="110"/>
      <c r="W38386" s="110"/>
      <c r="Y38386" s="110"/>
      <c r="AA38386" s="110"/>
      <c r="AC38386" s="110"/>
    </row>
    <row r="38387" spans="19:29" x14ac:dyDescent="0.25">
      <c r="S38387" s="110"/>
      <c r="U38387" s="110"/>
      <c r="W38387" s="110"/>
      <c r="Y38387" s="110"/>
      <c r="AA38387" s="110"/>
      <c r="AC38387" s="110"/>
    </row>
    <row r="38388" spans="19:29" x14ac:dyDescent="0.25">
      <c r="S38388" s="110"/>
      <c r="U38388" s="110"/>
      <c r="W38388" s="110"/>
      <c r="Y38388" s="110"/>
      <c r="AA38388" s="110"/>
      <c r="AC38388" s="110"/>
    </row>
    <row r="38389" spans="19:29" x14ac:dyDescent="0.25">
      <c r="S38389" s="110"/>
      <c r="U38389" s="110"/>
      <c r="W38389" s="110"/>
      <c r="Y38389" s="110"/>
      <c r="AA38389" s="110"/>
      <c r="AC38389" s="110"/>
    </row>
    <row r="38390" spans="19:29" x14ac:dyDescent="0.25">
      <c r="S38390" s="111"/>
      <c r="U38390" s="111"/>
      <c r="W38390" s="111"/>
      <c r="Y38390" s="111"/>
      <c r="AA38390" s="111"/>
      <c r="AC38390" s="111"/>
    </row>
    <row r="38391" spans="19:29" x14ac:dyDescent="0.25">
      <c r="S38391" s="107"/>
      <c r="U38391" s="107"/>
      <c r="W38391" s="107"/>
      <c r="Y38391" s="107"/>
      <c r="AA38391" s="107"/>
      <c r="AC38391" s="107"/>
    </row>
    <row r="38392" spans="19:29" x14ac:dyDescent="0.25">
      <c r="S38392" s="108"/>
      <c r="U38392" s="108"/>
      <c r="W38392" s="108"/>
      <c r="Y38392" s="108"/>
      <c r="AA38392" s="108"/>
      <c r="AC38392" s="108"/>
    </row>
    <row r="38393" spans="19:29" x14ac:dyDescent="0.25">
      <c r="S38393" s="108"/>
      <c r="U38393" s="108"/>
      <c r="W38393" s="108"/>
      <c r="Y38393" s="108"/>
      <c r="AA38393" s="108"/>
      <c r="AC38393" s="108"/>
    </row>
    <row r="38394" spans="19:29" x14ac:dyDescent="0.25">
      <c r="S38394" s="109"/>
      <c r="U38394" s="109"/>
      <c r="W38394" s="109"/>
      <c r="Y38394" s="109"/>
      <c r="AA38394" s="109"/>
      <c r="AC38394" s="109"/>
    </row>
    <row r="38395" spans="19:29" x14ac:dyDescent="0.25">
      <c r="S38395" s="108"/>
      <c r="U38395" s="108"/>
      <c r="W38395" s="108"/>
      <c r="Y38395" s="108"/>
      <c r="AA38395" s="108"/>
      <c r="AC38395" s="108"/>
    </row>
    <row r="38396" spans="19:29" x14ac:dyDescent="0.25">
      <c r="S38396" s="108"/>
      <c r="U38396" s="108"/>
      <c r="W38396" s="108"/>
      <c r="Y38396" s="108"/>
      <c r="AA38396" s="108"/>
      <c r="AC38396" s="108"/>
    </row>
    <row r="38397" spans="19:29" x14ac:dyDescent="0.25">
      <c r="S38397" s="109"/>
      <c r="U38397" s="109"/>
      <c r="W38397" s="109"/>
      <c r="Y38397" s="109"/>
      <c r="AA38397" s="109"/>
      <c r="AC38397" s="109"/>
    </row>
    <row r="38398" spans="19:29" x14ac:dyDescent="0.25">
      <c r="S38398" s="108"/>
      <c r="U38398" s="108"/>
      <c r="W38398" s="108"/>
      <c r="Y38398" s="108"/>
      <c r="AA38398" s="108"/>
      <c r="AC38398" s="108"/>
    </row>
    <row r="38399" spans="19:29" x14ac:dyDescent="0.25">
      <c r="S38399" s="109"/>
      <c r="U38399" s="109"/>
      <c r="W38399" s="109"/>
      <c r="Y38399" s="109"/>
      <c r="AA38399" s="109"/>
      <c r="AC38399" s="109"/>
    </row>
    <row r="38400" spans="19:29" x14ac:dyDescent="0.25">
      <c r="S38400" s="108"/>
      <c r="U38400" s="108"/>
      <c r="W38400" s="108"/>
      <c r="Y38400" s="108"/>
      <c r="AA38400" s="108"/>
      <c r="AC38400" s="108"/>
    </row>
    <row r="38401" spans="19:29" x14ac:dyDescent="0.25">
      <c r="S38401" s="108"/>
      <c r="U38401" s="108"/>
      <c r="W38401" s="108"/>
      <c r="Y38401" s="108"/>
      <c r="AA38401" s="108"/>
      <c r="AC38401" s="108"/>
    </row>
    <row r="38402" spans="19:29" x14ac:dyDescent="0.25">
      <c r="S38402" s="108"/>
      <c r="U38402" s="108"/>
      <c r="W38402" s="108"/>
      <c r="Y38402" s="108"/>
      <c r="AA38402" s="108"/>
      <c r="AC38402" s="108"/>
    </row>
    <row r="38403" spans="19:29" x14ac:dyDescent="0.25">
      <c r="S38403" s="110"/>
      <c r="U38403" s="110"/>
      <c r="W38403" s="110"/>
      <c r="Y38403" s="110"/>
      <c r="AA38403" s="110"/>
      <c r="AC38403" s="110"/>
    </row>
    <row r="38404" spans="19:29" x14ac:dyDescent="0.25">
      <c r="S38404" s="110"/>
      <c r="U38404" s="110"/>
      <c r="W38404" s="110"/>
      <c r="Y38404" s="110"/>
      <c r="AA38404" s="110"/>
      <c r="AC38404" s="110"/>
    </row>
    <row r="38405" spans="19:29" x14ac:dyDescent="0.25">
      <c r="S38405" s="110"/>
      <c r="U38405" s="110"/>
      <c r="W38405" s="110"/>
      <c r="Y38405" s="110"/>
      <c r="AA38405" s="110"/>
      <c r="AC38405" s="110"/>
    </row>
    <row r="38406" spans="19:29" x14ac:dyDescent="0.25">
      <c r="S38406" s="110"/>
      <c r="U38406" s="110"/>
      <c r="W38406" s="110"/>
      <c r="Y38406" s="110"/>
      <c r="AA38406" s="110"/>
      <c r="AC38406" s="110"/>
    </row>
    <row r="38407" spans="19:29" x14ac:dyDescent="0.25">
      <c r="S38407" s="111"/>
      <c r="U38407" s="111"/>
      <c r="W38407" s="111"/>
      <c r="Y38407" s="111"/>
      <c r="AA38407" s="111"/>
      <c r="AC38407" s="111"/>
    </row>
    <row r="38408" spans="19:29" x14ac:dyDescent="0.25">
      <c r="S38408" s="107"/>
      <c r="U38408" s="107"/>
      <c r="W38408" s="107"/>
      <c r="Y38408" s="107"/>
      <c r="AA38408" s="107"/>
      <c r="AC38408" s="107"/>
    </row>
    <row r="38409" spans="19:29" x14ac:dyDescent="0.25">
      <c r="S38409" s="108"/>
      <c r="U38409" s="108"/>
      <c r="W38409" s="108"/>
      <c r="Y38409" s="108"/>
      <c r="AA38409" s="108"/>
      <c r="AC38409" s="108"/>
    </row>
    <row r="38410" spans="19:29" x14ac:dyDescent="0.25">
      <c r="S38410" s="108"/>
      <c r="U38410" s="108"/>
      <c r="W38410" s="108"/>
      <c r="Y38410" s="108"/>
      <c r="AA38410" s="108"/>
      <c r="AC38410" s="108"/>
    </row>
    <row r="38411" spans="19:29" x14ac:dyDescent="0.25">
      <c r="S38411" s="109"/>
      <c r="U38411" s="109"/>
      <c r="W38411" s="109"/>
      <c r="Y38411" s="109"/>
      <c r="AA38411" s="109"/>
      <c r="AC38411" s="109"/>
    </row>
    <row r="38412" spans="19:29" x14ac:dyDescent="0.25">
      <c r="S38412" s="108"/>
      <c r="U38412" s="108"/>
      <c r="W38412" s="108"/>
      <c r="Y38412" s="108"/>
      <c r="AA38412" s="108"/>
      <c r="AC38412" s="108"/>
    </row>
    <row r="38413" spans="19:29" x14ac:dyDescent="0.25">
      <c r="S38413" s="108"/>
      <c r="U38413" s="108"/>
      <c r="W38413" s="108"/>
      <c r="Y38413" s="108"/>
      <c r="AA38413" s="108"/>
      <c r="AC38413" s="108"/>
    </row>
    <row r="38414" spans="19:29" x14ac:dyDescent="0.25">
      <c r="S38414" s="109"/>
      <c r="U38414" s="109"/>
      <c r="W38414" s="109"/>
      <c r="Y38414" s="109"/>
      <c r="AA38414" s="109"/>
      <c r="AC38414" s="109"/>
    </row>
    <row r="38415" spans="19:29" x14ac:dyDescent="0.25">
      <c r="S38415" s="108"/>
      <c r="U38415" s="108"/>
      <c r="W38415" s="108"/>
      <c r="Y38415" s="108"/>
      <c r="AA38415" s="108"/>
      <c r="AC38415" s="108"/>
    </row>
    <row r="38416" spans="19:29" x14ac:dyDescent="0.25">
      <c r="S38416" s="109"/>
      <c r="U38416" s="109"/>
      <c r="W38416" s="109"/>
      <c r="Y38416" s="109"/>
      <c r="AA38416" s="109"/>
      <c r="AC38416" s="109"/>
    </row>
    <row r="38417" spans="19:29" x14ac:dyDescent="0.25">
      <c r="S38417" s="108"/>
      <c r="U38417" s="108"/>
      <c r="W38417" s="108"/>
      <c r="Y38417" s="108"/>
      <c r="AA38417" s="108"/>
      <c r="AC38417" s="108"/>
    </row>
    <row r="38418" spans="19:29" x14ac:dyDescent="0.25">
      <c r="S38418" s="108"/>
      <c r="U38418" s="108"/>
      <c r="W38418" s="108"/>
      <c r="Y38418" s="108"/>
      <c r="AA38418" s="108"/>
      <c r="AC38418" s="108"/>
    </row>
    <row r="38419" spans="19:29" x14ac:dyDescent="0.25">
      <c r="S38419" s="108"/>
      <c r="U38419" s="108"/>
      <c r="W38419" s="108"/>
      <c r="Y38419" s="108"/>
      <c r="AA38419" s="108"/>
      <c r="AC38419" s="108"/>
    </row>
    <row r="38420" spans="19:29" x14ac:dyDescent="0.25">
      <c r="S38420" s="110"/>
      <c r="U38420" s="110"/>
      <c r="W38420" s="110"/>
      <c r="Y38420" s="110"/>
      <c r="AA38420" s="110"/>
      <c r="AC38420" s="110"/>
    </row>
    <row r="38421" spans="19:29" x14ac:dyDescent="0.25">
      <c r="S38421" s="110"/>
      <c r="U38421" s="110"/>
      <c r="W38421" s="110"/>
      <c r="Y38421" s="110"/>
      <c r="AA38421" s="110"/>
      <c r="AC38421" s="110"/>
    </row>
    <row r="38422" spans="19:29" x14ac:dyDescent="0.25">
      <c r="S38422" s="110"/>
      <c r="U38422" s="110"/>
      <c r="W38422" s="110"/>
      <c r="Y38422" s="110"/>
      <c r="AA38422" s="110"/>
      <c r="AC38422" s="110"/>
    </row>
    <row r="38423" spans="19:29" x14ac:dyDescent="0.25">
      <c r="S38423" s="110"/>
      <c r="U38423" s="110"/>
      <c r="W38423" s="110"/>
      <c r="Y38423" s="110"/>
      <c r="AA38423" s="110"/>
      <c r="AC38423" s="110"/>
    </row>
    <row r="38424" spans="19:29" x14ac:dyDescent="0.25">
      <c r="S38424" s="111"/>
      <c r="U38424" s="111"/>
      <c r="W38424" s="111"/>
      <c r="Y38424" s="111"/>
      <c r="AA38424" s="111"/>
      <c r="AC38424" s="111"/>
    </row>
    <row r="38425" spans="19:29" x14ac:dyDescent="0.25">
      <c r="S38425" s="107"/>
      <c r="U38425" s="107"/>
      <c r="W38425" s="107"/>
      <c r="Y38425" s="107"/>
      <c r="AA38425" s="107"/>
      <c r="AC38425" s="107"/>
    </row>
    <row r="38426" spans="19:29" x14ac:dyDescent="0.25">
      <c r="S38426" s="108"/>
      <c r="U38426" s="108"/>
      <c r="W38426" s="108"/>
      <c r="Y38426" s="108"/>
      <c r="AA38426" s="108"/>
      <c r="AC38426" s="108"/>
    </row>
    <row r="38427" spans="19:29" x14ac:dyDescent="0.25">
      <c r="S38427" s="108"/>
      <c r="U38427" s="108"/>
      <c r="W38427" s="108"/>
      <c r="Y38427" s="108"/>
      <c r="AA38427" s="108"/>
      <c r="AC38427" s="108"/>
    </row>
    <row r="38428" spans="19:29" x14ac:dyDescent="0.25">
      <c r="S38428" s="109"/>
      <c r="U38428" s="109"/>
      <c r="W38428" s="109"/>
      <c r="Y38428" s="109"/>
      <c r="AA38428" s="109"/>
      <c r="AC38428" s="109"/>
    </row>
    <row r="38429" spans="19:29" x14ac:dyDescent="0.25">
      <c r="S38429" s="108"/>
      <c r="U38429" s="108"/>
      <c r="W38429" s="108"/>
      <c r="Y38429" s="108"/>
      <c r="AA38429" s="108"/>
      <c r="AC38429" s="108"/>
    </row>
    <row r="38430" spans="19:29" x14ac:dyDescent="0.25">
      <c r="S38430" s="108"/>
      <c r="U38430" s="108"/>
      <c r="W38430" s="108"/>
      <c r="Y38430" s="108"/>
      <c r="AA38430" s="108"/>
      <c r="AC38430" s="108"/>
    </row>
    <row r="38431" spans="19:29" x14ac:dyDescent="0.25">
      <c r="S38431" s="109"/>
      <c r="U38431" s="109"/>
      <c r="W38431" s="109"/>
      <c r="Y38431" s="109"/>
      <c r="AA38431" s="109"/>
      <c r="AC38431" s="109"/>
    </row>
    <row r="38432" spans="19:29" x14ac:dyDescent="0.25">
      <c r="S38432" s="108"/>
      <c r="U38432" s="108"/>
      <c r="W38432" s="108"/>
      <c r="Y38432" s="108"/>
      <c r="AA38432" s="108"/>
      <c r="AC38432" s="108"/>
    </row>
    <row r="38433" spans="19:29" x14ac:dyDescent="0.25">
      <c r="S38433" s="109"/>
      <c r="U38433" s="109"/>
      <c r="W38433" s="109"/>
      <c r="Y38433" s="109"/>
      <c r="AA38433" s="109"/>
      <c r="AC38433" s="109"/>
    </row>
    <row r="38434" spans="19:29" x14ac:dyDescent="0.25">
      <c r="S38434" s="108"/>
      <c r="U38434" s="108"/>
      <c r="W38434" s="108"/>
      <c r="Y38434" s="108"/>
      <c r="AA38434" s="108"/>
      <c r="AC38434" s="108"/>
    </row>
    <row r="38435" spans="19:29" x14ac:dyDescent="0.25">
      <c r="S38435" s="108"/>
      <c r="U38435" s="108"/>
      <c r="W38435" s="108"/>
      <c r="Y38435" s="108"/>
      <c r="AA38435" s="108"/>
      <c r="AC38435" s="108"/>
    </row>
    <row r="38436" spans="19:29" x14ac:dyDescent="0.25">
      <c r="S38436" s="108"/>
      <c r="U38436" s="108"/>
      <c r="W38436" s="108"/>
      <c r="Y38436" s="108"/>
      <c r="AA38436" s="108"/>
      <c r="AC38436" s="108"/>
    </row>
    <row r="38437" spans="19:29" x14ac:dyDescent="0.25">
      <c r="S38437" s="110"/>
      <c r="U38437" s="110"/>
      <c r="W38437" s="110"/>
      <c r="Y38437" s="110"/>
      <c r="AA38437" s="110"/>
      <c r="AC38437" s="110"/>
    </row>
    <row r="38438" spans="19:29" x14ac:dyDescent="0.25">
      <c r="S38438" s="110"/>
      <c r="U38438" s="110"/>
      <c r="W38438" s="110"/>
      <c r="Y38438" s="110"/>
      <c r="AA38438" s="110"/>
      <c r="AC38438" s="110"/>
    </row>
    <row r="38439" spans="19:29" x14ac:dyDescent="0.25">
      <c r="S38439" s="110"/>
      <c r="U38439" s="110"/>
      <c r="W38439" s="110"/>
      <c r="Y38439" s="110"/>
      <c r="AA38439" s="110"/>
      <c r="AC38439" s="110"/>
    </row>
    <row r="38440" spans="19:29" x14ac:dyDescent="0.25">
      <c r="S38440" s="110"/>
      <c r="U38440" s="110"/>
      <c r="W38440" s="110"/>
      <c r="Y38440" s="110"/>
      <c r="AA38440" s="110"/>
      <c r="AC38440" s="110"/>
    </row>
    <row r="38441" spans="19:29" x14ac:dyDescent="0.25">
      <c r="S38441" s="111"/>
      <c r="U38441" s="111"/>
      <c r="W38441" s="111"/>
      <c r="Y38441" s="111"/>
      <c r="AA38441" s="111"/>
      <c r="AC38441" s="111"/>
    </row>
    <row r="38442" spans="19:29" x14ac:dyDescent="0.25">
      <c r="S38442" s="107"/>
      <c r="U38442" s="107"/>
      <c r="W38442" s="107"/>
      <c r="Y38442" s="107"/>
      <c r="AA38442" s="107"/>
      <c r="AC38442" s="107"/>
    </row>
    <row r="38443" spans="19:29" x14ac:dyDescent="0.25">
      <c r="S38443" s="108"/>
      <c r="U38443" s="108"/>
      <c r="W38443" s="108"/>
      <c r="Y38443" s="108"/>
      <c r="AA38443" s="108"/>
      <c r="AC38443" s="108"/>
    </row>
    <row r="38444" spans="19:29" x14ac:dyDescent="0.25">
      <c r="S38444" s="108"/>
      <c r="U38444" s="108"/>
      <c r="W38444" s="108"/>
      <c r="Y38444" s="108"/>
      <c r="AA38444" s="108"/>
      <c r="AC38444" s="108"/>
    </row>
    <row r="38445" spans="19:29" x14ac:dyDescent="0.25">
      <c r="S38445" s="109"/>
      <c r="U38445" s="109"/>
      <c r="W38445" s="109"/>
      <c r="Y38445" s="109"/>
      <c r="AA38445" s="109"/>
      <c r="AC38445" s="109"/>
    </row>
    <row r="38446" spans="19:29" x14ac:dyDescent="0.25">
      <c r="S38446" s="108"/>
      <c r="U38446" s="108"/>
      <c r="W38446" s="108"/>
      <c r="Y38446" s="108"/>
      <c r="AA38446" s="108"/>
      <c r="AC38446" s="108"/>
    </row>
    <row r="38447" spans="19:29" x14ac:dyDescent="0.25">
      <c r="S38447" s="108"/>
      <c r="U38447" s="108"/>
      <c r="W38447" s="108"/>
      <c r="Y38447" s="108"/>
      <c r="AA38447" s="108"/>
      <c r="AC38447" s="108"/>
    </row>
    <row r="38448" spans="19:29" x14ac:dyDescent="0.25">
      <c r="S38448" s="109"/>
      <c r="U38448" s="109"/>
      <c r="W38448" s="109"/>
      <c r="Y38448" s="109"/>
      <c r="AA38448" s="109"/>
      <c r="AC38448" s="109"/>
    </row>
    <row r="38449" spans="19:29" x14ac:dyDescent="0.25">
      <c r="S38449" s="108"/>
      <c r="U38449" s="108"/>
      <c r="W38449" s="108"/>
      <c r="Y38449" s="108"/>
      <c r="AA38449" s="108"/>
      <c r="AC38449" s="108"/>
    </row>
    <row r="38450" spans="19:29" x14ac:dyDescent="0.25">
      <c r="S38450" s="109"/>
      <c r="U38450" s="109"/>
      <c r="W38450" s="109"/>
      <c r="Y38450" s="109"/>
      <c r="AA38450" s="109"/>
      <c r="AC38450" s="109"/>
    </row>
    <row r="38451" spans="19:29" x14ac:dyDescent="0.25">
      <c r="S38451" s="108"/>
      <c r="U38451" s="108"/>
      <c r="W38451" s="108"/>
      <c r="Y38451" s="108"/>
      <c r="AA38451" s="108"/>
      <c r="AC38451" s="108"/>
    </row>
    <row r="38452" spans="19:29" x14ac:dyDescent="0.25">
      <c r="S38452" s="108"/>
      <c r="U38452" s="108"/>
      <c r="W38452" s="108"/>
      <c r="Y38452" s="108"/>
      <c r="AA38452" s="108"/>
      <c r="AC38452" s="108"/>
    </row>
    <row r="38453" spans="19:29" x14ac:dyDescent="0.25">
      <c r="S38453" s="108"/>
      <c r="U38453" s="108"/>
      <c r="W38453" s="108"/>
      <c r="Y38453" s="108"/>
      <c r="AA38453" s="108"/>
      <c r="AC38453" s="108"/>
    </row>
    <row r="38454" spans="19:29" x14ac:dyDescent="0.25">
      <c r="S38454" s="110"/>
      <c r="U38454" s="110"/>
      <c r="W38454" s="110"/>
      <c r="Y38454" s="110"/>
      <c r="AA38454" s="110"/>
      <c r="AC38454" s="110"/>
    </row>
    <row r="38455" spans="19:29" x14ac:dyDescent="0.25">
      <c r="S38455" s="110"/>
      <c r="U38455" s="110"/>
      <c r="W38455" s="110"/>
      <c r="Y38455" s="110"/>
      <c r="AA38455" s="110"/>
      <c r="AC38455" s="110"/>
    </row>
    <row r="38456" spans="19:29" x14ac:dyDescent="0.25">
      <c r="S38456" s="110"/>
      <c r="U38456" s="110"/>
      <c r="W38456" s="110"/>
      <c r="Y38456" s="110"/>
      <c r="AA38456" s="110"/>
      <c r="AC38456" s="110"/>
    </row>
    <row r="38457" spans="19:29" x14ac:dyDescent="0.25">
      <c r="S38457" s="110"/>
      <c r="U38457" s="110"/>
      <c r="W38457" s="110"/>
      <c r="Y38457" s="110"/>
      <c r="AA38457" s="110"/>
      <c r="AC38457" s="110"/>
    </row>
    <row r="38458" spans="19:29" x14ac:dyDescent="0.25">
      <c r="S38458" s="111"/>
      <c r="U38458" s="111"/>
      <c r="W38458" s="111"/>
      <c r="Y38458" s="111"/>
      <c r="AA38458" s="111"/>
      <c r="AC38458" s="111"/>
    </row>
    <row r="38459" spans="19:29" x14ac:dyDescent="0.25">
      <c r="S38459" s="107"/>
      <c r="U38459" s="107"/>
      <c r="W38459" s="107"/>
      <c r="Y38459" s="107"/>
      <c r="AA38459" s="107"/>
      <c r="AC38459" s="107"/>
    </row>
    <row r="38460" spans="19:29" x14ac:dyDescent="0.25">
      <c r="S38460" s="108"/>
      <c r="U38460" s="108"/>
      <c r="W38460" s="108"/>
      <c r="Y38460" s="108"/>
      <c r="AA38460" s="108"/>
      <c r="AC38460" s="108"/>
    </row>
    <row r="38461" spans="19:29" x14ac:dyDescent="0.25">
      <c r="S38461" s="108"/>
      <c r="U38461" s="108"/>
      <c r="W38461" s="108"/>
      <c r="Y38461" s="108"/>
      <c r="AA38461" s="108"/>
      <c r="AC38461" s="108"/>
    </row>
    <row r="38462" spans="19:29" x14ac:dyDescent="0.25">
      <c r="S38462" s="109"/>
      <c r="U38462" s="109"/>
      <c r="W38462" s="109"/>
      <c r="Y38462" s="109"/>
      <c r="AA38462" s="109"/>
      <c r="AC38462" s="109"/>
    </row>
    <row r="38463" spans="19:29" x14ac:dyDescent="0.25">
      <c r="S38463" s="108"/>
      <c r="U38463" s="108"/>
      <c r="W38463" s="108"/>
      <c r="Y38463" s="108"/>
      <c r="AA38463" s="108"/>
      <c r="AC38463" s="108"/>
    </row>
    <row r="38464" spans="19:29" x14ac:dyDescent="0.25">
      <c r="S38464" s="108"/>
      <c r="U38464" s="108"/>
      <c r="W38464" s="108"/>
      <c r="Y38464" s="108"/>
      <c r="AA38464" s="108"/>
      <c r="AC38464" s="108"/>
    </row>
    <row r="38465" spans="19:29" x14ac:dyDescent="0.25">
      <c r="S38465" s="109"/>
      <c r="U38465" s="109"/>
      <c r="W38465" s="109"/>
      <c r="Y38465" s="109"/>
      <c r="AA38465" s="109"/>
      <c r="AC38465" s="109"/>
    </row>
    <row r="38466" spans="19:29" x14ac:dyDescent="0.25">
      <c r="S38466" s="108"/>
      <c r="U38466" s="108"/>
      <c r="W38466" s="108"/>
      <c r="Y38466" s="108"/>
      <c r="AA38466" s="108"/>
      <c r="AC38466" s="108"/>
    </row>
    <row r="38467" spans="19:29" x14ac:dyDescent="0.25">
      <c r="S38467" s="109"/>
      <c r="U38467" s="109"/>
      <c r="W38467" s="109"/>
      <c r="Y38467" s="109"/>
      <c r="AA38467" s="109"/>
      <c r="AC38467" s="109"/>
    </row>
    <row r="38468" spans="19:29" x14ac:dyDescent="0.25">
      <c r="S38468" s="108"/>
      <c r="U38468" s="108"/>
      <c r="W38468" s="108"/>
      <c r="Y38468" s="108"/>
      <c r="AA38468" s="108"/>
      <c r="AC38468" s="108"/>
    </row>
    <row r="38469" spans="19:29" x14ac:dyDescent="0.25">
      <c r="S38469" s="108"/>
      <c r="U38469" s="108"/>
      <c r="W38469" s="108"/>
      <c r="Y38469" s="108"/>
      <c r="AA38469" s="108"/>
      <c r="AC38469" s="108"/>
    </row>
    <row r="38470" spans="19:29" x14ac:dyDescent="0.25">
      <c r="S38470" s="108"/>
      <c r="U38470" s="108"/>
      <c r="W38470" s="108"/>
      <c r="Y38470" s="108"/>
      <c r="AA38470" s="108"/>
      <c r="AC38470" s="108"/>
    </row>
    <row r="38471" spans="19:29" x14ac:dyDescent="0.25">
      <c r="S38471" s="110"/>
      <c r="U38471" s="110"/>
      <c r="W38471" s="110"/>
      <c r="Y38471" s="110"/>
      <c r="AA38471" s="110"/>
      <c r="AC38471" s="110"/>
    </row>
    <row r="38472" spans="19:29" x14ac:dyDescent="0.25">
      <c r="S38472" s="110"/>
      <c r="U38472" s="110"/>
      <c r="W38472" s="110"/>
      <c r="Y38472" s="110"/>
      <c r="AA38472" s="110"/>
      <c r="AC38472" s="110"/>
    </row>
    <row r="38473" spans="19:29" x14ac:dyDescent="0.25">
      <c r="S38473" s="110"/>
      <c r="U38473" s="110"/>
      <c r="W38473" s="110"/>
      <c r="Y38473" s="110"/>
      <c r="AA38473" s="110"/>
      <c r="AC38473" s="110"/>
    </row>
    <row r="38474" spans="19:29" x14ac:dyDescent="0.25">
      <c r="S38474" s="110"/>
      <c r="U38474" s="110"/>
      <c r="W38474" s="110"/>
      <c r="Y38474" s="110"/>
      <c r="AA38474" s="110"/>
      <c r="AC38474" s="110"/>
    </row>
    <row r="38475" spans="19:29" x14ac:dyDescent="0.25">
      <c r="S38475" s="111"/>
      <c r="U38475" s="111"/>
      <c r="W38475" s="111"/>
      <c r="Y38475" s="111"/>
      <c r="AA38475" s="111"/>
      <c r="AC38475" s="111"/>
    </row>
    <row r="38476" spans="19:29" x14ac:dyDescent="0.25">
      <c r="S38476" s="107"/>
      <c r="U38476" s="107"/>
      <c r="W38476" s="107"/>
      <c r="Y38476" s="107"/>
      <c r="AA38476" s="107"/>
      <c r="AC38476" s="107"/>
    </row>
    <row r="38477" spans="19:29" x14ac:dyDescent="0.25">
      <c r="S38477" s="108"/>
      <c r="U38477" s="108"/>
      <c r="W38477" s="108"/>
      <c r="Y38477" s="108"/>
      <c r="AA38477" s="108"/>
      <c r="AC38477" s="108"/>
    </row>
    <row r="38478" spans="19:29" x14ac:dyDescent="0.25">
      <c r="S38478" s="108"/>
      <c r="U38478" s="108"/>
      <c r="W38478" s="108"/>
      <c r="Y38478" s="108"/>
      <c r="AA38478" s="108"/>
      <c r="AC38478" s="108"/>
    </row>
    <row r="38479" spans="19:29" x14ac:dyDescent="0.25">
      <c r="S38479" s="109"/>
      <c r="U38479" s="109"/>
      <c r="W38479" s="109"/>
      <c r="Y38479" s="109"/>
      <c r="AA38479" s="109"/>
      <c r="AC38479" s="109"/>
    </row>
    <row r="38480" spans="19:29" x14ac:dyDescent="0.25">
      <c r="S38480" s="108"/>
      <c r="U38480" s="108"/>
      <c r="W38480" s="108"/>
      <c r="Y38480" s="108"/>
      <c r="AA38480" s="108"/>
      <c r="AC38480" s="108"/>
    </row>
    <row r="38481" spans="19:29" x14ac:dyDescent="0.25">
      <c r="S38481" s="108"/>
      <c r="U38481" s="108"/>
      <c r="W38481" s="108"/>
      <c r="Y38481" s="108"/>
      <c r="AA38481" s="108"/>
      <c r="AC38481" s="108"/>
    </row>
    <row r="38482" spans="19:29" x14ac:dyDescent="0.25">
      <c r="S38482" s="109"/>
      <c r="U38482" s="109"/>
      <c r="W38482" s="109"/>
      <c r="Y38482" s="109"/>
      <c r="AA38482" s="109"/>
      <c r="AC38482" s="109"/>
    </row>
    <row r="38483" spans="19:29" x14ac:dyDescent="0.25">
      <c r="S38483" s="108"/>
      <c r="U38483" s="108"/>
      <c r="W38483" s="108"/>
      <c r="Y38483" s="108"/>
      <c r="AA38483" s="108"/>
      <c r="AC38483" s="108"/>
    </row>
    <row r="38484" spans="19:29" x14ac:dyDescent="0.25">
      <c r="S38484" s="109"/>
      <c r="U38484" s="109"/>
      <c r="W38484" s="109"/>
      <c r="Y38484" s="109"/>
      <c r="AA38484" s="109"/>
      <c r="AC38484" s="109"/>
    </row>
    <row r="38485" spans="19:29" x14ac:dyDescent="0.25">
      <c r="S38485" s="108"/>
      <c r="U38485" s="108"/>
      <c r="W38485" s="108"/>
      <c r="Y38485" s="108"/>
      <c r="AA38485" s="108"/>
      <c r="AC38485" s="108"/>
    </row>
    <row r="38486" spans="19:29" x14ac:dyDescent="0.25">
      <c r="S38486" s="108"/>
      <c r="U38486" s="108"/>
      <c r="W38486" s="108"/>
      <c r="Y38486" s="108"/>
      <c r="AA38486" s="108"/>
      <c r="AC38486" s="108"/>
    </row>
    <row r="38487" spans="19:29" x14ac:dyDescent="0.25">
      <c r="S38487" s="108"/>
      <c r="U38487" s="108"/>
      <c r="W38487" s="108"/>
      <c r="Y38487" s="108"/>
      <c r="AA38487" s="108"/>
      <c r="AC38487" s="108"/>
    </row>
    <row r="38488" spans="19:29" x14ac:dyDescent="0.25">
      <c r="S38488" s="110"/>
      <c r="U38488" s="110"/>
      <c r="W38488" s="110"/>
      <c r="Y38488" s="110"/>
      <c r="AA38488" s="110"/>
      <c r="AC38488" s="110"/>
    </row>
    <row r="38489" spans="19:29" x14ac:dyDescent="0.25">
      <c r="S38489" s="110"/>
      <c r="U38489" s="110"/>
      <c r="W38489" s="110"/>
      <c r="Y38489" s="110"/>
      <c r="AA38489" s="110"/>
      <c r="AC38489" s="110"/>
    </row>
    <row r="38490" spans="19:29" x14ac:dyDescent="0.25">
      <c r="S38490" s="110"/>
      <c r="U38490" s="110"/>
      <c r="W38490" s="110"/>
      <c r="Y38490" s="110"/>
      <c r="AA38490" s="110"/>
      <c r="AC38490" s="110"/>
    </row>
    <row r="38491" spans="19:29" x14ac:dyDescent="0.25">
      <c r="S38491" s="110"/>
      <c r="U38491" s="110"/>
      <c r="W38491" s="110"/>
      <c r="Y38491" s="110"/>
      <c r="AA38491" s="110"/>
      <c r="AC38491" s="110"/>
    </row>
    <row r="38492" spans="19:29" x14ac:dyDescent="0.25">
      <c r="S38492" s="111"/>
      <c r="U38492" s="111"/>
      <c r="W38492" s="111"/>
      <c r="Y38492" s="111"/>
      <c r="AA38492" s="111"/>
      <c r="AC38492" s="111"/>
    </row>
    <row r="38493" spans="19:29" x14ac:dyDescent="0.25">
      <c r="S38493" s="107"/>
      <c r="U38493" s="107"/>
      <c r="W38493" s="107"/>
      <c r="Y38493" s="107"/>
      <c r="AA38493" s="107"/>
      <c r="AC38493" s="107"/>
    </row>
    <row r="38494" spans="19:29" x14ac:dyDescent="0.25">
      <c r="S38494" s="108"/>
      <c r="U38494" s="108"/>
      <c r="W38494" s="108"/>
      <c r="Y38494" s="108"/>
      <c r="AA38494" s="108"/>
      <c r="AC38494" s="108"/>
    </row>
    <row r="38495" spans="19:29" x14ac:dyDescent="0.25">
      <c r="S38495" s="108"/>
      <c r="U38495" s="108"/>
      <c r="W38495" s="108"/>
      <c r="Y38495" s="108"/>
      <c r="AA38495" s="108"/>
      <c r="AC38495" s="108"/>
    </row>
    <row r="38496" spans="19:29" x14ac:dyDescent="0.25">
      <c r="S38496" s="109"/>
      <c r="U38496" s="109"/>
      <c r="W38496" s="109"/>
      <c r="Y38496" s="109"/>
      <c r="AA38496" s="109"/>
      <c r="AC38496" s="109"/>
    </row>
    <row r="38497" spans="19:29" x14ac:dyDescent="0.25">
      <c r="S38497" s="108"/>
      <c r="U38497" s="108"/>
      <c r="W38497" s="108"/>
      <c r="Y38497" s="108"/>
      <c r="AA38497" s="108"/>
      <c r="AC38497" s="108"/>
    </row>
    <row r="38498" spans="19:29" x14ac:dyDescent="0.25">
      <c r="S38498" s="108"/>
      <c r="U38498" s="108"/>
      <c r="W38498" s="108"/>
      <c r="Y38498" s="108"/>
      <c r="AA38498" s="108"/>
      <c r="AC38498" s="108"/>
    </row>
    <row r="38499" spans="19:29" x14ac:dyDescent="0.25">
      <c r="S38499" s="109"/>
      <c r="U38499" s="109"/>
      <c r="W38499" s="109"/>
      <c r="Y38499" s="109"/>
      <c r="AA38499" s="109"/>
      <c r="AC38499" s="109"/>
    </row>
    <row r="38500" spans="19:29" x14ac:dyDescent="0.25">
      <c r="S38500" s="108"/>
      <c r="U38500" s="108"/>
      <c r="W38500" s="108"/>
      <c r="Y38500" s="108"/>
      <c r="AA38500" s="108"/>
      <c r="AC38500" s="108"/>
    </row>
    <row r="38501" spans="19:29" x14ac:dyDescent="0.25">
      <c r="S38501" s="109"/>
      <c r="U38501" s="109"/>
      <c r="W38501" s="109"/>
      <c r="Y38501" s="109"/>
      <c r="AA38501" s="109"/>
      <c r="AC38501" s="109"/>
    </row>
    <row r="38502" spans="19:29" x14ac:dyDescent="0.25">
      <c r="S38502" s="108"/>
      <c r="U38502" s="108"/>
      <c r="W38502" s="108"/>
      <c r="Y38502" s="108"/>
      <c r="AA38502" s="108"/>
      <c r="AC38502" s="108"/>
    </row>
    <row r="38503" spans="19:29" x14ac:dyDescent="0.25">
      <c r="S38503" s="108"/>
      <c r="U38503" s="108"/>
      <c r="W38503" s="108"/>
      <c r="Y38503" s="108"/>
      <c r="AA38503" s="108"/>
      <c r="AC38503" s="108"/>
    </row>
    <row r="38504" spans="19:29" x14ac:dyDescent="0.25">
      <c r="S38504" s="108"/>
      <c r="U38504" s="108"/>
      <c r="W38504" s="108"/>
      <c r="Y38504" s="108"/>
      <c r="AA38504" s="108"/>
      <c r="AC38504" s="108"/>
    </row>
    <row r="38505" spans="19:29" x14ac:dyDescent="0.25">
      <c r="S38505" s="110"/>
      <c r="U38505" s="110"/>
      <c r="W38505" s="110"/>
      <c r="Y38505" s="110"/>
      <c r="AA38505" s="110"/>
      <c r="AC38505" s="110"/>
    </row>
    <row r="38506" spans="19:29" x14ac:dyDescent="0.25">
      <c r="S38506" s="110"/>
      <c r="U38506" s="110"/>
      <c r="W38506" s="110"/>
      <c r="Y38506" s="110"/>
      <c r="AA38506" s="110"/>
      <c r="AC38506" s="110"/>
    </row>
    <row r="38507" spans="19:29" x14ac:dyDescent="0.25">
      <c r="S38507" s="110"/>
      <c r="U38507" s="110"/>
      <c r="W38507" s="110"/>
      <c r="Y38507" s="110"/>
      <c r="AA38507" s="110"/>
      <c r="AC38507" s="110"/>
    </row>
    <row r="38508" spans="19:29" x14ac:dyDescent="0.25">
      <c r="S38508" s="110"/>
      <c r="U38508" s="110"/>
      <c r="W38508" s="110"/>
      <c r="Y38508" s="110"/>
      <c r="AA38508" s="110"/>
      <c r="AC38508" s="110"/>
    </row>
    <row r="38509" spans="19:29" x14ac:dyDescent="0.25">
      <c r="S38509" s="111"/>
      <c r="U38509" s="111"/>
      <c r="W38509" s="111"/>
      <c r="Y38509" s="111"/>
      <c r="AA38509" s="111"/>
      <c r="AC38509" s="111"/>
    </row>
    <row r="38510" spans="19:29" x14ac:dyDescent="0.25">
      <c r="S38510" s="107"/>
      <c r="U38510" s="107"/>
      <c r="W38510" s="107"/>
      <c r="Y38510" s="107"/>
      <c r="AA38510" s="107"/>
      <c r="AC38510" s="107"/>
    </row>
    <row r="38511" spans="19:29" x14ac:dyDescent="0.25">
      <c r="S38511" s="108"/>
      <c r="U38511" s="108"/>
      <c r="W38511" s="108"/>
      <c r="Y38511" s="108"/>
      <c r="AA38511" s="108"/>
      <c r="AC38511" s="108"/>
    </row>
    <row r="38512" spans="19:29" x14ac:dyDescent="0.25">
      <c r="S38512" s="108"/>
      <c r="U38512" s="108"/>
      <c r="W38512" s="108"/>
      <c r="Y38512" s="108"/>
      <c r="AA38512" s="108"/>
      <c r="AC38512" s="108"/>
    </row>
    <row r="38513" spans="19:29" x14ac:dyDescent="0.25">
      <c r="S38513" s="109"/>
      <c r="U38513" s="109"/>
      <c r="W38513" s="109"/>
      <c r="Y38513" s="109"/>
      <c r="AA38513" s="109"/>
      <c r="AC38513" s="109"/>
    </row>
    <row r="38514" spans="19:29" x14ac:dyDescent="0.25">
      <c r="S38514" s="108"/>
      <c r="U38514" s="108"/>
      <c r="W38514" s="108"/>
      <c r="Y38514" s="108"/>
      <c r="AA38514" s="108"/>
      <c r="AC38514" s="108"/>
    </row>
    <row r="38515" spans="19:29" x14ac:dyDescent="0.25">
      <c r="S38515" s="108"/>
      <c r="U38515" s="108"/>
      <c r="W38515" s="108"/>
      <c r="Y38515" s="108"/>
      <c r="AA38515" s="108"/>
      <c r="AC38515" s="108"/>
    </row>
    <row r="38516" spans="19:29" x14ac:dyDescent="0.25">
      <c r="S38516" s="109"/>
      <c r="U38516" s="109"/>
      <c r="W38516" s="109"/>
      <c r="Y38516" s="109"/>
      <c r="AA38516" s="109"/>
      <c r="AC38516" s="109"/>
    </row>
    <row r="38517" spans="19:29" x14ac:dyDescent="0.25">
      <c r="S38517" s="108"/>
      <c r="U38517" s="108"/>
      <c r="W38517" s="108"/>
      <c r="Y38517" s="108"/>
      <c r="AA38517" s="108"/>
      <c r="AC38517" s="108"/>
    </row>
    <row r="38518" spans="19:29" x14ac:dyDescent="0.25">
      <c r="S38518" s="109"/>
      <c r="U38518" s="109"/>
      <c r="W38518" s="109"/>
      <c r="Y38518" s="109"/>
      <c r="AA38518" s="109"/>
      <c r="AC38518" s="109"/>
    </row>
    <row r="38519" spans="19:29" x14ac:dyDescent="0.25">
      <c r="S38519" s="108"/>
      <c r="U38519" s="108"/>
      <c r="W38519" s="108"/>
      <c r="Y38519" s="108"/>
      <c r="AA38519" s="108"/>
      <c r="AC38519" s="108"/>
    </row>
    <row r="38520" spans="19:29" x14ac:dyDescent="0.25">
      <c r="S38520" s="108"/>
      <c r="U38520" s="108"/>
      <c r="W38520" s="108"/>
      <c r="Y38520" s="108"/>
      <c r="AA38520" s="108"/>
      <c r="AC38520" s="108"/>
    </row>
    <row r="38521" spans="19:29" x14ac:dyDescent="0.25">
      <c r="S38521" s="108"/>
      <c r="U38521" s="108"/>
      <c r="W38521" s="108"/>
      <c r="Y38521" s="108"/>
      <c r="AA38521" s="108"/>
      <c r="AC38521" s="108"/>
    </row>
    <row r="38522" spans="19:29" x14ac:dyDescent="0.25">
      <c r="S38522" s="110"/>
      <c r="U38522" s="110"/>
      <c r="W38522" s="110"/>
      <c r="Y38522" s="110"/>
      <c r="AA38522" s="110"/>
      <c r="AC38522" s="110"/>
    </row>
    <row r="38523" spans="19:29" x14ac:dyDescent="0.25">
      <c r="S38523" s="110"/>
      <c r="U38523" s="110"/>
      <c r="W38523" s="110"/>
      <c r="Y38523" s="110"/>
      <c r="AA38523" s="110"/>
      <c r="AC38523" s="110"/>
    </row>
    <row r="38524" spans="19:29" x14ac:dyDescent="0.25">
      <c r="S38524" s="110"/>
      <c r="U38524" s="110"/>
      <c r="W38524" s="110"/>
      <c r="Y38524" s="110"/>
      <c r="AA38524" s="110"/>
      <c r="AC38524" s="110"/>
    </row>
    <row r="38525" spans="19:29" x14ac:dyDescent="0.25">
      <c r="S38525" s="110"/>
      <c r="U38525" s="110"/>
      <c r="W38525" s="110"/>
      <c r="Y38525" s="110"/>
      <c r="AA38525" s="110"/>
      <c r="AC38525" s="110"/>
    </row>
    <row r="38526" spans="19:29" x14ac:dyDescent="0.25">
      <c r="S38526" s="111"/>
      <c r="U38526" s="111"/>
      <c r="W38526" s="111"/>
      <c r="Y38526" s="111"/>
      <c r="AA38526" s="111"/>
      <c r="AC38526" s="111"/>
    </row>
    <row r="38527" spans="19:29" x14ac:dyDescent="0.25">
      <c r="S38527" s="107"/>
      <c r="U38527" s="107"/>
      <c r="W38527" s="107"/>
      <c r="Y38527" s="107"/>
      <c r="AA38527" s="107"/>
      <c r="AC38527" s="107"/>
    </row>
    <row r="38528" spans="19:29" x14ac:dyDescent="0.25">
      <c r="S38528" s="108"/>
      <c r="U38528" s="108"/>
      <c r="W38528" s="108"/>
      <c r="Y38528" s="108"/>
      <c r="AA38528" s="108"/>
      <c r="AC38528" s="108"/>
    </row>
    <row r="38529" spans="19:29" x14ac:dyDescent="0.25">
      <c r="S38529" s="108"/>
      <c r="U38529" s="108"/>
      <c r="W38529" s="108"/>
      <c r="Y38529" s="108"/>
      <c r="AA38529" s="108"/>
      <c r="AC38529" s="108"/>
    </row>
    <row r="38530" spans="19:29" x14ac:dyDescent="0.25">
      <c r="S38530" s="109"/>
      <c r="U38530" s="109"/>
      <c r="W38530" s="109"/>
      <c r="Y38530" s="109"/>
      <c r="AA38530" s="109"/>
      <c r="AC38530" s="109"/>
    </row>
    <row r="38531" spans="19:29" x14ac:dyDescent="0.25">
      <c r="S38531" s="108"/>
      <c r="U38531" s="108"/>
      <c r="W38531" s="108"/>
      <c r="Y38531" s="108"/>
      <c r="AA38531" s="108"/>
      <c r="AC38531" s="108"/>
    </row>
    <row r="38532" spans="19:29" x14ac:dyDescent="0.25">
      <c r="S38532" s="108"/>
      <c r="U38532" s="108"/>
      <c r="W38532" s="108"/>
      <c r="Y38532" s="108"/>
      <c r="AA38532" s="108"/>
      <c r="AC38532" s="108"/>
    </row>
    <row r="38533" spans="19:29" x14ac:dyDescent="0.25">
      <c r="S38533" s="109"/>
      <c r="U38533" s="109"/>
      <c r="W38533" s="109"/>
      <c r="Y38533" s="109"/>
      <c r="AA38533" s="109"/>
      <c r="AC38533" s="109"/>
    </row>
    <row r="38534" spans="19:29" x14ac:dyDescent="0.25">
      <c r="S38534" s="108"/>
      <c r="U38534" s="108"/>
      <c r="W38534" s="108"/>
      <c r="Y38534" s="108"/>
      <c r="AA38534" s="108"/>
      <c r="AC38534" s="108"/>
    </row>
    <row r="38535" spans="19:29" x14ac:dyDescent="0.25">
      <c r="S38535" s="109"/>
      <c r="U38535" s="109"/>
      <c r="W38535" s="109"/>
      <c r="Y38535" s="109"/>
      <c r="AA38535" s="109"/>
      <c r="AC38535" s="109"/>
    </row>
    <row r="38536" spans="19:29" x14ac:dyDescent="0.25">
      <c r="S38536" s="108"/>
      <c r="U38536" s="108"/>
      <c r="W38536" s="108"/>
      <c r="Y38536" s="108"/>
      <c r="AA38536" s="108"/>
      <c r="AC38536" s="108"/>
    </row>
    <row r="38537" spans="19:29" x14ac:dyDescent="0.25">
      <c r="S38537" s="108"/>
      <c r="U38537" s="108"/>
      <c r="W38537" s="108"/>
      <c r="Y38537" s="108"/>
      <c r="AA38537" s="108"/>
      <c r="AC38537" s="108"/>
    </row>
    <row r="38538" spans="19:29" x14ac:dyDescent="0.25">
      <c r="S38538" s="108"/>
      <c r="U38538" s="108"/>
      <c r="W38538" s="108"/>
      <c r="Y38538" s="108"/>
      <c r="AA38538" s="108"/>
      <c r="AC38538" s="108"/>
    </row>
    <row r="38539" spans="19:29" x14ac:dyDescent="0.25">
      <c r="S38539" s="110"/>
      <c r="U38539" s="110"/>
      <c r="W38539" s="110"/>
      <c r="Y38539" s="110"/>
      <c r="AA38539" s="110"/>
      <c r="AC38539" s="110"/>
    </row>
    <row r="38540" spans="19:29" x14ac:dyDescent="0.25">
      <c r="S38540" s="110"/>
      <c r="U38540" s="110"/>
      <c r="W38540" s="110"/>
      <c r="Y38540" s="110"/>
      <c r="AA38540" s="110"/>
      <c r="AC38540" s="110"/>
    </row>
    <row r="38541" spans="19:29" x14ac:dyDescent="0.25">
      <c r="S38541" s="110"/>
      <c r="U38541" s="110"/>
      <c r="W38541" s="110"/>
      <c r="Y38541" s="110"/>
      <c r="AA38541" s="110"/>
      <c r="AC38541" s="110"/>
    </row>
    <row r="38542" spans="19:29" x14ac:dyDescent="0.25">
      <c r="S38542" s="110"/>
      <c r="U38542" s="110"/>
      <c r="W38542" s="110"/>
      <c r="Y38542" s="110"/>
      <c r="AA38542" s="110"/>
      <c r="AC38542" s="110"/>
    </row>
    <row r="38543" spans="19:29" x14ac:dyDescent="0.25">
      <c r="S38543" s="111"/>
      <c r="U38543" s="111"/>
      <c r="W38543" s="111"/>
      <c r="Y38543" s="111"/>
      <c r="AA38543" s="111"/>
      <c r="AC38543" s="111"/>
    </row>
    <row r="38544" spans="19:29" x14ac:dyDescent="0.25">
      <c r="S38544" s="107"/>
      <c r="U38544" s="107"/>
      <c r="W38544" s="107"/>
      <c r="Y38544" s="107"/>
      <c r="AA38544" s="107"/>
      <c r="AC38544" s="107"/>
    </row>
    <row r="38545" spans="19:29" x14ac:dyDescent="0.25">
      <c r="S38545" s="108"/>
      <c r="U38545" s="108"/>
      <c r="W38545" s="108"/>
      <c r="Y38545" s="108"/>
      <c r="AA38545" s="108"/>
      <c r="AC38545" s="108"/>
    </row>
    <row r="38546" spans="19:29" x14ac:dyDescent="0.25">
      <c r="S38546" s="108"/>
      <c r="U38546" s="108"/>
      <c r="W38546" s="108"/>
      <c r="Y38546" s="108"/>
      <c r="AA38546" s="108"/>
      <c r="AC38546" s="108"/>
    </row>
    <row r="38547" spans="19:29" x14ac:dyDescent="0.25">
      <c r="S38547" s="109"/>
      <c r="U38547" s="109"/>
      <c r="W38547" s="109"/>
      <c r="Y38547" s="109"/>
      <c r="AA38547" s="109"/>
      <c r="AC38547" s="109"/>
    </row>
    <row r="38548" spans="19:29" x14ac:dyDescent="0.25">
      <c r="S38548" s="108"/>
      <c r="U38548" s="108"/>
      <c r="W38548" s="108"/>
      <c r="Y38548" s="108"/>
      <c r="AA38548" s="108"/>
      <c r="AC38548" s="108"/>
    </row>
    <row r="38549" spans="19:29" x14ac:dyDescent="0.25">
      <c r="S38549" s="108"/>
      <c r="U38549" s="108"/>
      <c r="W38549" s="108"/>
      <c r="Y38549" s="108"/>
      <c r="AA38549" s="108"/>
      <c r="AC38549" s="108"/>
    </row>
    <row r="38550" spans="19:29" x14ac:dyDescent="0.25">
      <c r="S38550" s="109"/>
      <c r="U38550" s="109"/>
      <c r="W38550" s="109"/>
      <c r="Y38550" s="109"/>
      <c r="AA38550" s="109"/>
      <c r="AC38550" s="109"/>
    </row>
    <row r="38551" spans="19:29" x14ac:dyDescent="0.25">
      <c r="S38551" s="108"/>
      <c r="U38551" s="108"/>
      <c r="W38551" s="108"/>
      <c r="Y38551" s="108"/>
      <c r="AA38551" s="108"/>
      <c r="AC38551" s="108"/>
    </row>
    <row r="38552" spans="19:29" x14ac:dyDescent="0.25">
      <c r="S38552" s="109"/>
      <c r="U38552" s="109"/>
      <c r="W38552" s="109"/>
      <c r="Y38552" s="109"/>
      <c r="AA38552" s="109"/>
      <c r="AC38552" s="109"/>
    </row>
    <row r="38553" spans="19:29" x14ac:dyDescent="0.25">
      <c r="S38553" s="108"/>
      <c r="U38553" s="108"/>
      <c r="W38553" s="108"/>
      <c r="Y38553" s="108"/>
      <c r="AA38553" s="108"/>
      <c r="AC38553" s="108"/>
    </row>
    <row r="38554" spans="19:29" x14ac:dyDescent="0.25">
      <c r="S38554" s="108"/>
      <c r="U38554" s="108"/>
      <c r="W38554" s="108"/>
      <c r="Y38554" s="108"/>
      <c r="AA38554" s="108"/>
      <c r="AC38554" s="108"/>
    </row>
    <row r="38555" spans="19:29" x14ac:dyDescent="0.25">
      <c r="S38555" s="108"/>
      <c r="U38555" s="108"/>
      <c r="W38555" s="108"/>
      <c r="Y38555" s="108"/>
      <c r="AA38555" s="108"/>
      <c r="AC38555" s="108"/>
    </row>
    <row r="38556" spans="19:29" x14ac:dyDescent="0.25">
      <c r="S38556" s="110"/>
      <c r="U38556" s="110"/>
      <c r="W38556" s="110"/>
      <c r="Y38556" s="110"/>
      <c r="AA38556" s="110"/>
      <c r="AC38556" s="110"/>
    </row>
    <row r="38557" spans="19:29" x14ac:dyDescent="0.25">
      <c r="S38557" s="110"/>
      <c r="U38557" s="110"/>
      <c r="W38557" s="110"/>
      <c r="Y38557" s="110"/>
      <c r="AA38557" s="110"/>
      <c r="AC38557" s="110"/>
    </row>
    <row r="38558" spans="19:29" x14ac:dyDescent="0.25">
      <c r="S38558" s="110"/>
      <c r="U38558" s="110"/>
      <c r="W38558" s="110"/>
      <c r="Y38558" s="110"/>
      <c r="AA38558" s="110"/>
      <c r="AC38558" s="110"/>
    </row>
    <row r="38559" spans="19:29" x14ac:dyDescent="0.25">
      <c r="S38559" s="110"/>
      <c r="U38559" s="110"/>
      <c r="W38559" s="110"/>
      <c r="Y38559" s="110"/>
      <c r="AA38559" s="110"/>
      <c r="AC38559" s="110"/>
    </row>
    <row r="38560" spans="19:29" x14ac:dyDescent="0.25">
      <c r="S38560" s="111"/>
      <c r="U38560" s="111"/>
      <c r="W38560" s="111"/>
      <c r="Y38560" s="111"/>
      <c r="AA38560" s="111"/>
      <c r="AC38560" s="111"/>
    </row>
    <row r="38561" spans="19:29" x14ac:dyDescent="0.25">
      <c r="S38561" s="107"/>
      <c r="U38561" s="107"/>
      <c r="W38561" s="107"/>
      <c r="Y38561" s="107"/>
      <c r="AA38561" s="107"/>
      <c r="AC38561" s="107"/>
    </row>
    <row r="38562" spans="19:29" x14ac:dyDescent="0.25">
      <c r="S38562" s="108"/>
      <c r="U38562" s="108"/>
      <c r="W38562" s="108"/>
      <c r="Y38562" s="108"/>
      <c r="AA38562" s="108"/>
      <c r="AC38562" s="108"/>
    </row>
    <row r="38563" spans="19:29" x14ac:dyDescent="0.25">
      <c r="S38563" s="108"/>
      <c r="U38563" s="108"/>
      <c r="W38563" s="108"/>
      <c r="Y38563" s="108"/>
      <c r="AA38563" s="108"/>
      <c r="AC38563" s="108"/>
    </row>
    <row r="38564" spans="19:29" x14ac:dyDescent="0.25">
      <c r="S38564" s="109"/>
      <c r="U38564" s="109"/>
      <c r="W38564" s="109"/>
      <c r="Y38564" s="109"/>
      <c r="AA38564" s="109"/>
      <c r="AC38564" s="109"/>
    </row>
    <row r="38565" spans="19:29" x14ac:dyDescent="0.25">
      <c r="S38565" s="108"/>
      <c r="U38565" s="108"/>
      <c r="W38565" s="108"/>
      <c r="Y38565" s="108"/>
      <c r="AA38565" s="108"/>
      <c r="AC38565" s="108"/>
    </row>
    <row r="38566" spans="19:29" x14ac:dyDescent="0.25">
      <c r="S38566" s="108"/>
      <c r="U38566" s="108"/>
      <c r="W38566" s="108"/>
      <c r="Y38566" s="108"/>
      <c r="AA38566" s="108"/>
      <c r="AC38566" s="108"/>
    </row>
    <row r="38567" spans="19:29" x14ac:dyDescent="0.25">
      <c r="S38567" s="109"/>
      <c r="U38567" s="109"/>
      <c r="W38567" s="109"/>
      <c r="Y38567" s="109"/>
      <c r="AA38567" s="109"/>
      <c r="AC38567" s="109"/>
    </row>
    <row r="38568" spans="19:29" x14ac:dyDescent="0.25">
      <c r="S38568" s="108"/>
      <c r="U38568" s="108"/>
      <c r="W38568" s="108"/>
      <c r="Y38568" s="108"/>
      <c r="AA38568" s="108"/>
      <c r="AC38568" s="108"/>
    </row>
    <row r="38569" spans="19:29" x14ac:dyDescent="0.25">
      <c r="S38569" s="109"/>
      <c r="U38569" s="109"/>
      <c r="W38569" s="109"/>
      <c r="Y38569" s="109"/>
      <c r="AA38569" s="109"/>
      <c r="AC38569" s="109"/>
    </row>
    <row r="38570" spans="19:29" x14ac:dyDescent="0.25">
      <c r="S38570" s="108"/>
      <c r="U38570" s="108"/>
      <c r="W38570" s="108"/>
      <c r="Y38570" s="108"/>
      <c r="AA38570" s="108"/>
      <c r="AC38570" s="108"/>
    </row>
    <row r="38571" spans="19:29" x14ac:dyDescent="0.25">
      <c r="S38571" s="108"/>
      <c r="U38571" s="108"/>
      <c r="W38571" s="108"/>
      <c r="Y38571" s="108"/>
      <c r="AA38571" s="108"/>
      <c r="AC38571" s="108"/>
    </row>
    <row r="38572" spans="19:29" x14ac:dyDescent="0.25">
      <c r="S38572" s="108"/>
      <c r="U38572" s="108"/>
      <c r="W38572" s="108"/>
      <c r="Y38572" s="108"/>
      <c r="AA38572" s="108"/>
      <c r="AC38572" s="108"/>
    </row>
    <row r="38573" spans="19:29" x14ac:dyDescent="0.25">
      <c r="S38573" s="110"/>
      <c r="U38573" s="110"/>
      <c r="W38573" s="110"/>
      <c r="Y38573" s="110"/>
      <c r="AA38573" s="110"/>
      <c r="AC38573" s="110"/>
    </row>
    <row r="38574" spans="19:29" x14ac:dyDescent="0.25">
      <c r="S38574" s="110"/>
      <c r="U38574" s="110"/>
      <c r="W38574" s="110"/>
      <c r="Y38574" s="110"/>
      <c r="AA38574" s="110"/>
      <c r="AC38574" s="110"/>
    </row>
    <row r="38575" spans="19:29" x14ac:dyDescent="0.25">
      <c r="S38575" s="110"/>
      <c r="U38575" s="110"/>
      <c r="W38575" s="110"/>
      <c r="Y38575" s="110"/>
      <c r="AA38575" s="110"/>
      <c r="AC38575" s="110"/>
    </row>
    <row r="38576" spans="19:29" x14ac:dyDescent="0.25">
      <c r="S38576" s="110"/>
      <c r="U38576" s="110"/>
      <c r="W38576" s="110"/>
      <c r="Y38576" s="110"/>
      <c r="AA38576" s="110"/>
      <c r="AC38576" s="110"/>
    </row>
    <row r="38577" spans="19:29" x14ac:dyDescent="0.25">
      <c r="S38577" s="111"/>
      <c r="U38577" s="111"/>
      <c r="W38577" s="111"/>
      <c r="Y38577" s="111"/>
      <c r="AA38577" s="111"/>
      <c r="AC38577" s="111"/>
    </row>
    <row r="38578" spans="19:29" x14ac:dyDescent="0.25">
      <c r="S38578" s="107"/>
      <c r="U38578" s="107"/>
      <c r="W38578" s="107"/>
      <c r="Y38578" s="107"/>
      <c r="AA38578" s="107"/>
      <c r="AC38578" s="107"/>
    </row>
    <row r="38579" spans="19:29" x14ac:dyDescent="0.25">
      <c r="S38579" s="108"/>
      <c r="U38579" s="108"/>
      <c r="W38579" s="108"/>
      <c r="Y38579" s="108"/>
      <c r="AA38579" s="108"/>
      <c r="AC38579" s="108"/>
    </row>
    <row r="38580" spans="19:29" x14ac:dyDescent="0.25">
      <c r="S38580" s="108"/>
      <c r="U38580" s="108"/>
      <c r="W38580" s="108"/>
      <c r="Y38580" s="108"/>
      <c r="AA38580" s="108"/>
      <c r="AC38580" s="108"/>
    </row>
    <row r="38581" spans="19:29" x14ac:dyDescent="0.25">
      <c r="S38581" s="109"/>
      <c r="U38581" s="109"/>
      <c r="W38581" s="109"/>
      <c r="Y38581" s="109"/>
      <c r="AA38581" s="109"/>
      <c r="AC38581" s="109"/>
    </row>
    <row r="38582" spans="19:29" x14ac:dyDescent="0.25">
      <c r="S38582" s="108"/>
      <c r="U38582" s="108"/>
      <c r="W38582" s="108"/>
      <c r="Y38582" s="108"/>
      <c r="AA38582" s="108"/>
      <c r="AC38582" s="108"/>
    </row>
    <row r="38583" spans="19:29" x14ac:dyDescent="0.25">
      <c r="S38583" s="108"/>
      <c r="U38583" s="108"/>
      <c r="W38583" s="108"/>
      <c r="Y38583" s="108"/>
      <c r="AA38583" s="108"/>
      <c r="AC38583" s="108"/>
    </row>
    <row r="38584" spans="19:29" x14ac:dyDescent="0.25">
      <c r="S38584" s="109"/>
      <c r="U38584" s="109"/>
      <c r="W38584" s="109"/>
      <c r="Y38584" s="109"/>
      <c r="AA38584" s="109"/>
      <c r="AC38584" s="109"/>
    </row>
    <row r="38585" spans="19:29" x14ac:dyDescent="0.25">
      <c r="S38585" s="108"/>
      <c r="U38585" s="108"/>
      <c r="W38585" s="108"/>
      <c r="Y38585" s="108"/>
      <c r="AA38585" s="108"/>
      <c r="AC38585" s="108"/>
    </row>
    <row r="38586" spans="19:29" x14ac:dyDescent="0.25">
      <c r="S38586" s="109"/>
      <c r="U38586" s="109"/>
      <c r="W38586" s="109"/>
      <c r="Y38586" s="109"/>
      <c r="AA38586" s="109"/>
      <c r="AC38586" s="109"/>
    </row>
    <row r="38587" spans="19:29" x14ac:dyDescent="0.25">
      <c r="S38587" s="108"/>
      <c r="U38587" s="108"/>
      <c r="W38587" s="108"/>
      <c r="Y38587" s="108"/>
      <c r="AA38587" s="108"/>
      <c r="AC38587" s="108"/>
    </row>
    <row r="38588" spans="19:29" x14ac:dyDescent="0.25">
      <c r="S38588" s="108"/>
      <c r="U38588" s="108"/>
      <c r="W38588" s="108"/>
      <c r="Y38588" s="108"/>
      <c r="AA38588" s="108"/>
      <c r="AC38588" s="108"/>
    </row>
    <row r="38589" spans="19:29" x14ac:dyDescent="0.25">
      <c r="S38589" s="108"/>
      <c r="U38589" s="108"/>
      <c r="W38589" s="108"/>
      <c r="Y38589" s="108"/>
      <c r="AA38589" s="108"/>
      <c r="AC38589" s="108"/>
    </row>
    <row r="38590" spans="19:29" x14ac:dyDescent="0.25">
      <c r="S38590" s="110"/>
      <c r="U38590" s="110"/>
      <c r="W38590" s="110"/>
      <c r="Y38590" s="110"/>
      <c r="AA38590" s="110"/>
      <c r="AC38590" s="110"/>
    </row>
    <row r="38591" spans="19:29" x14ac:dyDescent="0.25">
      <c r="S38591" s="110"/>
      <c r="U38591" s="110"/>
      <c r="W38591" s="110"/>
      <c r="Y38591" s="110"/>
      <c r="AA38591" s="110"/>
      <c r="AC38591" s="110"/>
    </row>
    <row r="38592" spans="19:29" x14ac:dyDescent="0.25">
      <c r="S38592" s="110"/>
      <c r="U38592" s="110"/>
      <c r="W38592" s="110"/>
      <c r="Y38592" s="110"/>
      <c r="AA38592" s="110"/>
      <c r="AC38592" s="110"/>
    </row>
    <row r="38593" spans="19:29" x14ac:dyDescent="0.25">
      <c r="S38593" s="110"/>
      <c r="U38593" s="110"/>
      <c r="W38593" s="110"/>
      <c r="Y38593" s="110"/>
      <c r="AA38593" s="110"/>
      <c r="AC38593" s="110"/>
    </row>
    <row r="38594" spans="19:29" x14ac:dyDescent="0.25">
      <c r="S38594" s="111"/>
      <c r="U38594" s="111"/>
      <c r="W38594" s="111"/>
      <c r="Y38594" s="111"/>
      <c r="AA38594" s="111"/>
      <c r="AC38594" s="111"/>
    </row>
    <row r="38595" spans="19:29" x14ac:dyDescent="0.25">
      <c r="S38595" s="107"/>
      <c r="U38595" s="107"/>
      <c r="W38595" s="107"/>
      <c r="Y38595" s="107"/>
      <c r="AA38595" s="107"/>
      <c r="AC38595" s="107"/>
    </row>
    <row r="38596" spans="19:29" x14ac:dyDescent="0.25">
      <c r="S38596" s="108"/>
      <c r="U38596" s="108"/>
      <c r="W38596" s="108"/>
      <c r="Y38596" s="108"/>
      <c r="AA38596" s="108"/>
      <c r="AC38596" s="108"/>
    </row>
    <row r="38597" spans="19:29" x14ac:dyDescent="0.25">
      <c r="S38597" s="108"/>
      <c r="U38597" s="108"/>
      <c r="W38597" s="108"/>
      <c r="Y38597" s="108"/>
      <c r="AA38597" s="108"/>
      <c r="AC38597" s="108"/>
    </row>
    <row r="38598" spans="19:29" x14ac:dyDescent="0.25">
      <c r="S38598" s="109"/>
      <c r="U38598" s="109"/>
      <c r="W38598" s="109"/>
      <c r="Y38598" s="109"/>
      <c r="AA38598" s="109"/>
      <c r="AC38598" s="109"/>
    </row>
    <row r="38599" spans="19:29" x14ac:dyDescent="0.25">
      <c r="S38599" s="108"/>
      <c r="U38599" s="108"/>
      <c r="W38599" s="108"/>
      <c r="Y38599" s="108"/>
      <c r="AA38599" s="108"/>
      <c r="AC38599" s="108"/>
    </row>
    <row r="38600" spans="19:29" x14ac:dyDescent="0.25">
      <c r="S38600" s="108"/>
      <c r="U38600" s="108"/>
      <c r="W38600" s="108"/>
      <c r="Y38600" s="108"/>
      <c r="AA38600" s="108"/>
      <c r="AC38600" s="108"/>
    </row>
    <row r="38601" spans="19:29" x14ac:dyDescent="0.25">
      <c r="S38601" s="109"/>
      <c r="U38601" s="109"/>
      <c r="W38601" s="109"/>
      <c r="Y38601" s="109"/>
      <c r="AA38601" s="109"/>
      <c r="AC38601" s="109"/>
    </row>
    <row r="38602" spans="19:29" x14ac:dyDescent="0.25">
      <c r="S38602" s="108"/>
      <c r="U38602" s="108"/>
      <c r="W38602" s="108"/>
      <c r="Y38602" s="108"/>
      <c r="AA38602" s="108"/>
      <c r="AC38602" s="108"/>
    </row>
    <row r="38603" spans="19:29" x14ac:dyDescent="0.25">
      <c r="S38603" s="109"/>
      <c r="U38603" s="109"/>
      <c r="W38603" s="109"/>
      <c r="Y38603" s="109"/>
      <c r="AA38603" s="109"/>
      <c r="AC38603" s="109"/>
    </row>
    <row r="38604" spans="19:29" x14ac:dyDescent="0.25">
      <c r="S38604" s="108"/>
      <c r="U38604" s="108"/>
      <c r="W38604" s="108"/>
      <c r="Y38604" s="108"/>
      <c r="AA38604" s="108"/>
      <c r="AC38604" s="108"/>
    </row>
    <row r="38605" spans="19:29" x14ac:dyDescent="0.25">
      <c r="S38605" s="108"/>
      <c r="U38605" s="108"/>
      <c r="W38605" s="108"/>
      <c r="Y38605" s="108"/>
      <c r="AA38605" s="108"/>
      <c r="AC38605" s="108"/>
    </row>
    <row r="38606" spans="19:29" x14ac:dyDescent="0.25">
      <c r="S38606" s="108"/>
      <c r="U38606" s="108"/>
      <c r="W38606" s="108"/>
      <c r="Y38606" s="108"/>
      <c r="AA38606" s="108"/>
      <c r="AC38606" s="108"/>
    </row>
    <row r="38607" spans="19:29" x14ac:dyDescent="0.25">
      <c r="S38607" s="110"/>
      <c r="U38607" s="110"/>
      <c r="W38607" s="110"/>
      <c r="Y38607" s="110"/>
      <c r="AA38607" s="110"/>
      <c r="AC38607" s="110"/>
    </row>
    <row r="38608" spans="19:29" x14ac:dyDescent="0.25">
      <c r="S38608" s="110"/>
      <c r="U38608" s="110"/>
      <c r="W38608" s="110"/>
      <c r="Y38608" s="110"/>
      <c r="AA38608" s="110"/>
      <c r="AC38608" s="110"/>
    </row>
    <row r="38609" spans="19:29" x14ac:dyDescent="0.25">
      <c r="S38609" s="110"/>
      <c r="U38609" s="110"/>
      <c r="W38609" s="110"/>
      <c r="Y38609" s="110"/>
      <c r="AA38609" s="110"/>
      <c r="AC38609" s="110"/>
    </row>
    <row r="38610" spans="19:29" x14ac:dyDescent="0.25">
      <c r="S38610" s="110"/>
      <c r="U38610" s="110"/>
      <c r="W38610" s="110"/>
      <c r="Y38610" s="110"/>
      <c r="AA38610" s="110"/>
      <c r="AC38610" s="110"/>
    </row>
    <row r="38611" spans="19:29" x14ac:dyDescent="0.25">
      <c r="S38611" s="111"/>
      <c r="U38611" s="111"/>
      <c r="W38611" s="111"/>
      <c r="Y38611" s="111"/>
      <c r="AA38611" s="111"/>
      <c r="AC38611" s="111"/>
    </row>
    <row r="38612" spans="19:29" x14ac:dyDescent="0.25">
      <c r="S38612" s="107"/>
      <c r="U38612" s="107"/>
      <c r="W38612" s="107"/>
      <c r="Y38612" s="107"/>
      <c r="AA38612" s="107"/>
      <c r="AC38612" s="107"/>
    </row>
    <row r="38613" spans="19:29" x14ac:dyDescent="0.25">
      <c r="S38613" s="108"/>
      <c r="U38613" s="108"/>
      <c r="W38613" s="108"/>
      <c r="Y38613" s="108"/>
      <c r="AA38613" s="108"/>
      <c r="AC38613" s="108"/>
    </row>
    <row r="38614" spans="19:29" x14ac:dyDescent="0.25">
      <c r="S38614" s="108"/>
      <c r="U38614" s="108"/>
      <c r="W38614" s="108"/>
      <c r="Y38614" s="108"/>
      <c r="AA38614" s="108"/>
      <c r="AC38614" s="108"/>
    </row>
    <row r="38615" spans="19:29" x14ac:dyDescent="0.25">
      <c r="S38615" s="109"/>
      <c r="U38615" s="109"/>
      <c r="W38615" s="109"/>
      <c r="Y38615" s="109"/>
      <c r="AA38615" s="109"/>
      <c r="AC38615" s="109"/>
    </row>
    <row r="38616" spans="19:29" x14ac:dyDescent="0.25">
      <c r="S38616" s="108"/>
      <c r="U38616" s="108"/>
      <c r="W38616" s="108"/>
      <c r="Y38616" s="108"/>
      <c r="AA38616" s="108"/>
      <c r="AC38616" s="108"/>
    </row>
    <row r="38617" spans="19:29" x14ac:dyDescent="0.25">
      <c r="S38617" s="108"/>
      <c r="U38617" s="108"/>
      <c r="W38617" s="108"/>
      <c r="Y38617" s="108"/>
      <c r="AA38617" s="108"/>
      <c r="AC38617" s="108"/>
    </row>
    <row r="38618" spans="19:29" x14ac:dyDescent="0.25">
      <c r="S38618" s="109"/>
      <c r="U38618" s="109"/>
      <c r="W38618" s="109"/>
      <c r="Y38618" s="109"/>
      <c r="AA38618" s="109"/>
      <c r="AC38618" s="109"/>
    </row>
    <row r="38619" spans="19:29" x14ac:dyDescent="0.25">
      <c r="S38619" s="108"/>
      <c r="U38619" s="108"/>
      <c r="W38619" s="108"/>
      <c r="Y38619" s="108"/>
      <c r="AA38619" s="108"/>
      <c r="AC38619" s="108"/>
    </row>
    <row r="38620" spans="19:29" x14ac:dyDescent="0.25">
      <c r="S38620" s="109"/>
      <c r="U38620" s="109"/>
      <c r="W38620" s="109"/>
      <c r="Y38620" s="109"/>
      <c r="AA38620" s="109"/>
      <c r="AC38620" s="109"/>
    </row>
    <row r="38621" spans="19:29" x14ac:dyDescent="0.25">
      <c r="S38621" s="108"/>
      <c r="U38621" s="108"/>
      <c r="W38621" s="108"/>
      <c r="Y38621" s="108"/>
      <c r="AA38621" s="108"/>
      <c r="AC38621" s="108"/>
    </row>
    <row r="38622" spans="19:29" x14ac:dyDescent="0.25">
      <c r="S38622" s="108"/>
      <c r="U38622" s="108"/>
      <c r="W38622" s="108"/>
      <c r="Y38622" s="108"/>
      <c r="AA38622" s="108"/>
      <c r="AC38622" s="108"/>
    </row>
    <row r="38623" spans="19:29" x14ac:dyDescent="0.25">
      <c r="S38623" s="108"/>
      <c r="U38623" s="108"/>
      <c r="W38623" s="108"/>
      <c r="Y38623" s="108"/>
      <c r="AA38623" s="108"/>
      <c r="AC38623" s="108"/>
    </row>
    <row r="38624" spans="19:29" x14ac:dyDescent="0.25">
      <c r="S38624" s="110"/>
      <c r="U38624" s="110"/>
      <c r="W38624" s="110"/>
      <c r="Y38624" s="110"/>
      <c r="AA38624" s="110"/>
      <c r="AC38624" s="110"/>
    </row>
    <row r="38625" spans="19:29" x14ac:dyDescent="0.25">
      <c r="S38625" s="110"/>
      <c r="U38625" s="110"/>
      <c r="W38625" s="110"/>
      <c r="Y38625" s="110"/>
      <c r="AA38625" s="110"/>
      <c r="AC38625" s="110"/>
    </row>
    <row r="38626" spans="19:29" x14ac:dyDescent="0.25">
      <c r="S38626" s="110"/>
      <c r="U38626" s="110"/>
      <c r="W38626" s="110"/>
      <c r="Y38626" s="110"/>
      <c r="AA38626" s="110"/>
      <c r="AC38626" s="110"/>
    </row>
    <row r="38627" spans="19:29" x14ac:dyDescent="0.25">
      <c r="S38627" s="110"/>
      <c r="U38627" s="110"/>
      <c r="W38627" s="110"/>
      <c r="Y38627" s="110"/>
      <c r="AA38627" s="110"/>
      <c r="AC38627" s="110"/>
    </row>
    <row r="38628" spans="19:29" x14ac:dyDescent="0.25">
      <c r="S38628" s="111"/>
      <c r="U38628" s="111"/>
      <c r="W38628" s="111"/>
      <c r="Y38628" s="111"/>
      <c r="AA38628" s="111"/>
      <c r="AC38628" s="111"/>
    </row>
    <row r="38629" spans="19:29" x14ac:dyDescent="0.25">
      <c r="S38629" s="107"/>
      <c r="U38629" s="107"/>
      <c r="W38629" s="107"/>
      <c r="Y38629" s="107"/>
      <c r="AA38629" s="107"/>
      <c r="AC38629" s="107"/>
    </row>
    <row r="38630" spans="19:29" x14ac:dyDescent="0.25">
      <c r="S38630" s="108"/>
      <c r="U38630" s="108"/>
      <c r="W38630" s="108"/>
      <c r="Y38630" s="108"/>
      <c r="AA38630" s="108"/>
      <c r="AC38630" s="108"/>
    </row>
    <row r="38631" spans="19:29" x14ac:dyDescent="0.25">
      <c r="S38631" s="108"/>
      <c r="U38631" s="108"/>
      <c r="W38631" s="108"/>
      <c r="Y38631" s="108"/>
      <c r="AA38631" s="108"/>
      <c r="AC38631" s="108"/>
    </row>
    <row r="38632" spans="19:29" x14ac:dyDescent="0.25">
      <c r="S38632" s="109"/>
      <c r="U38632" s="109"/>
      <c r="W38632" s="109"/>
      <c r="Y38632" s="109"/>
      <c r="AA38632" s="109"/>
      <c r="AC38632" s="109"/>
    </row>
    <row r="38633" spans="19:29" x14ac:dyDescent="0.25">
      <c r="S38633" s="108"/>
      <c r="U38633" s="108"/>
      <c r="W38633" s="108"/>
      <c r="Y38633" s="108"/>
      <c r="AA38633" s="108"/>
      <c r="AC38633" s="108"/>
    </row>
    <row r="38634" spans="19:29" x14ac:dyDescent="0.25">
      <c r="S38634" s="108"/>
      <c r="U38634" s="108"/>
      <c r="W38634" s="108"/>
      <c r="Y38634" s="108"/>
      <c r="AA38634" s="108"/>
      <c r="AC38634" s="108"/>
    </row>
    <row r="38635" spans="19:29" x14ac:dyDescent="0.25">
      <c r="S38635" s="109"/>
      <c r="U38635" s="109"/>
      <c r="W38635" s="109"/>
      <c r="Y38635" s="109"/>
      <c r="AA38635" s="109"/>
      <c r="AC38635" s="109"/>
    </row>
    <row r="38636" spans="19:29" x14ac:dyDescent="0.25">
      <c r="S38636" s="108"/>
      <c r="U38636" s="108"/>
      <c r="W38636" s="108"/>
      <c r="Y38636" s="108"/>
      <c r="AA38636" s="108"/>
      <c r="AC38636" s="108"/>
    </row>
    <row r="38637" spans="19:29" x14ac:dyDescent="0.25">
      <c r="S38637" s="109"/>
      <c r="U38637" s="109"/>
      <c r="W38637" s="109"/>
      <c r="Y38637" s="109"/>
      <c r="AA38637" s="109"/>
      <c r="AC38637" s="109"/>
    </row>
    <row r="38638" spans="19:29" x14ac:dyDescent="0.25">
      <c r="S38638" s="108"/>
      <c r="U38638" s="108"/>
      <c r="W38638" s="108"/>
      <c r="Y38638" s="108"/>
      <c r="AA38638" s="108"/>
      <c r="AC38638" s="108"/>
    </row>
    <row r="38639" spans="19:29" x14ac:dyDescent="0.25">
      <c r="S38639" s="108"/>
      <c r="U38639" s="108"/>
      <c r="W38639" s="108"/>
      <c r="Y38639" s="108"/>
      <c r="AA38639" s="108"/>
      <c r="AC38639" s="108"/>
    </row>
    <row r="38640" spans="19:29" x14ac:dyDescent="0.25">
      <c r="S38640" s="108"/>
      <c r="U38640" s="108"/>
      <c r="W38640" s="108"/>
      <c r="Y38640" s="108"/>
      <c r="AA38640" s="108"/>
      <c r="AC38640" s="108"/>
    </row>
    <row r="38641" spans="19:29" x14ac:dyDescent="0.25">
      <c r="S38641" s="110"/>
      <c r="U38641" s="110"/>
      <c r="W38641" s="110"/>
      <c r="Y38641" s="110"/>
      <c r="AA38641" s="110"/>
      <c r="AC38641" s="110"/>
    </row>
    <row r="38642" spans="19:29" x14ac:dyDescent="0.25">
      <c r="S38642" s="110"/>
      <c r="U38642" s="110"/>
      <c r="W38642" s="110"/>
      <c r="Y38642" s="110"/>
      <c r="AA38642" s="110"/>
      <c r="AC38642" s="110"/>
    </row>
    <row r="38643" spans="19:29" x14ac:dyDescent="0.25">
      <c r="S38643" s="110"/>
      <c r="U38643" s="110"/>
      <c r="W38643" s="110"/>
      <c r="Y38643" s="110"/>
      <c r="AA38643" s="110"/>
      <c r="AC38643" s="110"/>
    </row>
    <row r="38644" spans="19:29" x14ac:dyDescent="0.25">
      <c r="S38644" s="110"/>
      <c r="U38644" s="110"/>
      <c r="W38644" s="110"/>
      <c r="Y38644" s="110"/>
      <c r="AA38644" s="110"/>
      <c r="AC38644" s="110"/>
    </row>
    <row r="38645" spans="19:29" x14ac:dyDescent="0.25">
      <c r="S38645" s="111"/>
      <c r="U38645" s="111"/>
      <c r="W38645" s="111"/>
      <c r="Y38645" s="111"/>
      <c r="AA38645" s="111"/>
      <c r="AC38645" s="111"/>
    </row>
    <row r="38646" spans="19:29" x14ac:dyDescent="0.25">
      <c r="S38646" s="107"/>
      <c r="U38646" s="107"/>
      <c r="W38646" s="107"/>
      <c r="Y38646" s="107"/>
      <c r="AA38646" s="107"/>
      <c r="AC38646" s="107"/>
    </row>
    <row r="38647" spans="19:29" x14ac:dyDescent="0.25">
      <c r="S38647" s="108"/>
      <c r="U38647" s="108"/>
      <c r="W38647" s="108"/>
      <c r="Y38647" s="108"/>
      <c r="AA38647" s="108"/>
      <c r="AC38647" s="108"/>
    </row>
    <row r="38648" spans="19:29" x14ac:dyDescent="0.25">
      <c r="S38648" s="108"/>
      <c r="U38648" s="108"/>
      <c r="W38648" s="108"/>
      <c r="Y38648" s="108"/>
      <c r="AA38648" s="108"/>
      <c r="AC38648" s="108"/>
    </row>
    <row r="38649" spans="19:29" x14ac:dyDescent="0.25">
      <c r="S38649" s="109"/>
      <c r="U38649" s="109"/>
      <c r="W38649" s="109"/>
      <c r="Y38649" s="109"/>
      <c r="AA38649" s="109"/>
      <c r="AC38649" s="109"/>
    </row>
    <row r="38650" spans="19:29" x14ac:dyDescent="0.25">
      <c r="S38650" s="108"/>
      <c r="U38650" s="108"/>
      <c r="W38650" s="108"/>
      <c r="Y38650" s="108"/>
      <c r="AA38650" s="108"/>
      <c r="AC38650" s="108"/>
    </row>
    <row r="38651" spans="19:29" x14ac:dyDescent="0.25">
      <c r="S38651" s="108"/>
      <c r="U38651" s="108"/>
      <c r="W38651" s="108"/>
      <c r="Y38651" s="108"/>
      <c r="AA38651" s="108"/>
      <c r="AC38651" s="108"/>
    </row>
    <row r="38652" spans="19:29" x14ac:dyDescent="0.25">
      <c r="S38652" s="109"/>
      <c r="U38652" s="109"/>
      <c r="W38652" s="109"/>
      <c r="Y38652" s="109"/>
      <c r="AA38652" s="109"/>
      <c r="AC38652" s="109"/>
    </row>
    <row r="38653" spans="19:29" x14ac:dyDescent="0.25">
      <c r="S38653" s="108"/>
      <c r="U38653" s="108"/>
      <c r="W38653" s="108"/>
      <c r="Y38653" s="108"/>
      <c r="AA38653" s="108"/>
      <c r="AC38653" s="108"/>
    </row>
    <row r="38654" spans="19:29" x14ac:dyDescent="0.25">
      <c r="S38654" s="109"/>
      <c r="U38654" s="109"/>
      <c r="W38654" s="109"/>
      <c r="Y38654" s="109"/>
      <c r="AA38654" s="109"/>
      <c r="AC38654" s="109"/>
    </row>
    <row r="38655" spans="19:29" x14ac:dyDescent="0.25">
      <c r="S38655" s="108"/>
      <c r="U38655" s="108"/>
      <c r="W38655" s="108"/>
      <c r="Y38655" s="108"/>
      <c r="AA38655" s="108"/>
      <c r="AC38655" s="108"/>
    </row>
    <row r="38656" spans="19:29" x14ac:dyDescent="0.25">
      <c r="S38656" s="108"/>
      <c r="U38656" s="108"/>
      <c r="W38656" s="108"/>
      <c r="Y38656" s="108"/>
      <c r="AA38656" s="108"/>
      <c r="AC38656" s="108"/>
    </row>
    <row r="38657" spans="19:29" x14ac:dyDescent="0.25">
      <c r="S38657" s="108"/>
      <c r="U38657" s="108"/>
      <c r="W38657" s="108"/>
      <c r="Y38657" s="108"/>
      <c r="AA38657" s="108"/>
      <c r="AC38657" s="108"/>
    </row>
    <row r="38658" spans="19:29" x14ac:dyDescent="0.25">
      <c r="S38658" s="110"/>
      <c r="U38658" s="110"/>
      <c r="W38658" s="110"/>
      <c r="Y38658" s="110"/>
      <c r="AA38658" s="110"/>
      <c r="AC38658" s="110"/>
    </row>
    <row r="38659" spans="19:29" x14ac:dyDescent="0.25">
      <c r="S38659" s="110"/>
      <c r="U38659" s="110"/>
      <c r="W38659" s="110"/>
      <c r="Y38659" s="110"/>
      <c r="AA38659" s="110"/>
      <c r="AC38659" s="110"/>
    </row>
    <row r="38660" spans="19:29" x14ac:dyDescent="0.25">
      <c r="S38660" s="110"/>
      <c r="U38660" s="110"/>
      <c r="W38660" s="110"/>
      <c r="Y38660" s="110"/>
      <c r="AA38660" s="110"/>
      <c r="AC38660" s="110"/>
    </row>
    <row r="38661" spans="19:29" x14ac:dyDescent="0.25">
      <c r="S38661" s="110"/>
      <c r="U38661" s="110"/>
      <c r="W38661" s="110"/>
      <c r="Y38661" s="110"/>
      <c r="AA38661" s="110"/>
      <c r="AC38661" s="110"/>
    </row>
    <row r="38662" spans="19:29" x14ac:dyDescent="0.25">
      <c r="S38662" s="111"/>
      <c r="U38662" s="111"/>
      <c r="W38662" s="111"/>
      <c r="Y38662" s="111"/>
      <c r="AA38662" s="111"/>
      <c r="AC38662" s="111"/>
    </row>
    <row r="38663" spans="19:29" x14ac:dyDescent="0.25">
      <c r="S38663" s="107"/>
      <c r="U38663" s="107"/>
      <c r="W38663" s="107"/>
      <c r="Y38663" s="107"/>
      <c r="AA38663" s="107"/>
      <c r="AC38663" s="107"/>
    </row>
    <row r="38664" spans="19:29" x14ac:dyDescent="0.25">
      <c r="S38664" s="108"/>
      <c r="U38664" s="108"/>
      <c r="W38664" s="108"/>
      <c r="Y38664" s="108"/>
      <c r="AA38664" s="108"/>
      <c r="AC38664" s="108"/>
    </row>
    <row r="38665" spans="19:29" x14ac:dyDescent="0.25">
      <c r="S38665" s="108"/>
      <c r="U38665" s="108"/>
      <c r="W38665" s="108"/>
      <c r="Y38665" s="108"/>
      <c r="AA38665" s="108"/>
      <c r="AC38665" s="108"/>
    </row>
    <row r="38666" spans="19:29" x14ac:dyDescent="0.25">
      <c r="S38666" s="109"/>
      <c r="U38666" s="109"/>
      <c r="W38666" s="109"/>
      <c r="Y38666" s="109"/>
      <c r="AA38666" s="109"/>
      <c r="AC38666" s="109"/>
    </row>
    <row r="38667" spans="19:29" x14ac:dyDescent="0.25">
      <c r="S38667" s="108"/>
      <c r="U38667" s="108"/>
      <c r="W38667" s="108"/>
      <c r="Y38667" s="108"/>
      <c r="AA38667" s="108"/>
      <c r="AC38667" s="108"/>
    </row>
    <row r="38668" spans="19:29" x14ac:dyDescent="0.25">
      <c r="S38668" s="108"/>
      <c r="U38668" s="108"/>
      <c r="W38668" s="108"/>
      <c r="Y38668" s="108"/>
      <c r="AA38668" s="108"/>
      <c r="AC38668" s="108"/>
    </row>
    <row r="38669" spans="19:29" x14ac:dyDescent="0.25">
      <c r="S38669" s="109"/>
      <c r="U38669" s="109"/>
      <c r="W38669" s="109"/>
      <c r="Y38669" s="109"/>
      <c r="AA38669" s="109"/>
      <c r="AC38669" s="109"/>
    </row>
    <row r="38670" spans="19:29" x14ac:dyDescent="0.25">
      <c r="S38670" s="108"/>
      <c r="U38670" s="108"/>
      <c r="W38670" s="108"/>
      <c r="Y38670" s="108"/>
      <c r="AA38670" s="108"/>
      <c r="AC38670" s="108"/>
    </row>
    <row r="38671" spans="19:29" x14ac:dyDescent="0.25">
      <c r="S38671" s="109"/>
      <c r="U38671" s="109"/>
      <c r="W38671" s="109"/>
      <c r="Y38671" s="109"/>
      <c r="AA38671" s="109"/>
      <c r="AC38671" s="109"/>
    </row>
    <row r="38672" spans="19:29" x14ac:dyDescent="0.25">
      <c r="S38672" s="108"/>
      <c r="U38672" s="108"/>
      <c r="W38672" s="108"/>
      <c r="Y38672" s="108"/>
      <c r="AA38672" s="108"/>
      <c r="AC38672" s="108"/>
    </row>
    <row r="38673" spans="19:29" x14ac:dyDescent="0.25">
      <c r="S38673" s="108"/>
      <c r="U38673" s="108"/>
      <c r="W38673" s="108"/>
      <c r="Y38673" s="108"/>
      <c r="AA38673" s="108"/>
      <c r="AC38673" s="108"/>
    </row>
    <row r="38674" spans="19:29" x14ac:dyDescent="0.25">
      <c r="S38674" s="108"/>
      <c r="U38674" s="108"/>
      <c r="W38674" s="108"/>
      <c r="Y38674" s="108"/>
      <c r="AA38674" s="108"/>
      <c r="AC38674" s="108"/>
    </row>
    <row r="38675" spans="19:29" x14ac:dyDescent="0.25">
      <c r="S38675" s="110"/>
      <c r="U38675" s="110"/>
      <c r="W38675" s="110"/>
      <c r="Y38675" s="110"/>
      <c r="AA38675" s="110"/>
      <c r="AC38675" s="110"/>
    </row>
    <row r="38676" spans="19:29" x14ac:dyDescent="0.25">
      <c r="S38676" s="110"/>
      <c r="U38676" s="110"/>
      <c r="W38676" s="110"/>
      <c r="Y38676" s="110"/>
      <c r="AA38676" s="110"/>
      <c r="AC38676" s="110"/>
    </row>
    <row r="38677" spans="19:29" x14ac:dyDescent="0.25">
      <c r="S38677" s="110"/>
      <c r="U38677" s="110"/>
      <c r="W38677" s="110"/>
      <c r="Y38677" s="110"/>
      <c r="AA38677" s="110"/>
      <c r="AC38677" s="110"/>
    </row>
    <row r="38678" spans="19:29" x14ac:dyDescent="0.25">
      <c r="S38678" s="110"/>
      <c r="U38678" s="110"/>
      <c r="W38678" s="110"/>
      <c r="Y38678" s="110"/>
      <c r="AA38678" s="110"/>
      <c r="AC38678" s="110"/>
    </row>
    <row r="38679" spans="19:29" x14ac:dyDescent="0.25">
      <c r="S38679" s="111"/>
      <c r="U38679" s="111"/>
      <c r="W38679" s="111"/>
      <c r="Y38679" s="111"/>
      <c r="AA38679" s="111"/>
      <c r="AC38679" s="111"/>
    </row>
    <row r="38680" spans="19:29" x14ac:dyDescent="0.25">
      <c r="S38680" s="107"/>
      <c r="U38680" s="107"/>
      <c r="W38680" s="107"/>
      <c r="Y38680" s="107"/>
      <c r="AA38680" s="107"/>
      <c r="AC38680" s="107"/>
    </row>
    <row r="38681" spans="19:29" x14ac:dyDescent="0.25">
      <c r="S38681" s="108"/>
      <c r="U38681" s="108"/>
      <c r="W38681" s="108"/>
      <c r="Y38681" s="108"/>
      <c r="AA38681" s="108"/>
      <c r="AC38681" s="108"/>
    </row>
    <row r="38682" spans="19:29" x14ac:dyDescent="0.25">
      <c r="S38682" s="108"/>
      <c r="U38682" s="108"/>
      <c r="W38682" s="108"/>
      <c r="Y38682" s="108"/>
      <c r="AA38682" s="108"/>
      <c r="AC38682" s="108"/>
    </row>
    <row r="38683" spans="19:29" x14ac:dyDescent="0.25">
      <c r="S38683" s="109"/>
      <c r="U38683" s="109"/>
      <c r="W38683" s="109"/>
      <c r="Y38683" s="109"/>
      <c r="AA38683" s="109"/>
      <c r="AC38683" s="109"/>
    </row>
    <row r="38684" spans="19:29" x14ac:dyDescent="0.25">
      <c r="S38684" s="108"/>
      <c r="U38684" s="108"/>
      <c r="W38684" s="108"/>
      <c r="Y38684" s="108"/>
      <c r="AA38684" s="108"/>
      <c r="AC38684" s="108"/>
    </row>
    <row r="38685" spans="19:29" x14ac:dyDescent="0.25">
      <c r="S38685" s="108"/>
      <c r="U38685" s="108"/>
      <c r="W38685" s="108"/>
      <c r="Y38685" s="108"/>
      <c r="AA38685" s="108"/>
      <c r="AC38685" s="108"/>
    </row>
    <row r="38686" spans="19:29" x14ac:dyDescent="0.25">
      <c r="S38686" s="109"/>
      <c r="U38686" s="109"/>
      <c r="W38686" s="109"/>
      <c r="Y38686" s="109"/>
      <c r="AA38686" s="109"/>
      <c r="AC38686" s="109"/>
    </row>
    <row r="38687" spans="19:29" x14ac:dyDescent="0.25">
      <c r="S38687" s="108"/>
      <c r="U38687" s="108"/>
      <c r="W38687" s="108"/>
      <c r="Y38687" s="108"/>
      <c r="AA38687" s="108"/>
      <c r="AC38687" s="108"/>
    </row>
    <row r="38688" spans="19:29" x14ac:dyDescent="0.25">
      <c r="S38688" s="109"/>
      <c r="U38688" s="109"/>
      <c r="W38688" s="109"/>
      <c r="Y38688" s="109"/>
      <c r="AA38688" s="109"/>
      <c r="AC38688" s="109"/>
    </row>
    <row r="38689" spans="19:29" x14ac:dyDescent="0.25">
      <c r="S38689" s="108"/>
      <c r="U38689" s="108"/>
      <c r="W38689" s="108"/>
      <c r="Y38689" s="108"/>
      <c r="AA38689" s="108"/>
      <c r="AC38689" s="108"/>
    </row>
    <row r="38690" spans="19:29" x14ac:dyDescent="0.25">
      <c r="S38690" s="108"/>
      <c r="U38690" s="108"/>
      <c r="W38690" s="108"/>
      <c r="Y38690" s="108"/>
      <c r="AA38690" s="108"/>
      <c r="AC38690" s="108"/>
    </row>
    <row r="38691" spans="19:29" x14ac:dyDescent="0.25">
      <c r="S38691" s="108"/>
      <c r="U38691" s="108"/>
      <c r="W38691" s="108"/>
      <c r="Y38691" s="108"/>
      <c r="AA38691" s="108"/>
      <c r="AC38691" s="108"/>
    </row>
    <row r="38692" spans="19:29" x14ac:dyDescent="0.25">
      <c r="S38692" s="110"/>
      <c r="U38692" s="110"/>
      <c r="W38692" s="110"/>
      <c r="Y38692" s="110"/>
      <c r="AA38692" s="110"/>
      <c r="AC38692" s="110"/>
    </row>
    <row r="38693" spans="19:29" x14ac:dyDescent="0.25">
      <c r="S38693" s="110"/>
      <c r="U38693" s="110"/>
      <c r="W38693" s="110"/>
      <c r="Y38693" s="110"/>
      <c r="AA38693" s="110"/>
      <c r="AC38693" s="110"/>
    </row>
    <row r="38694" spans="19:29" x14ac:dyDescent="0.25">
      <c r="S38694" s="110"/>
      <c r="U38694" s="110"/>
      <c r="W38694" s="110"/>
      <c r="Y38694" s="110"/>
      <c r="AA38694" s="110"/>
      <c r="AC38694" s="110"/>
    </row>
    <row r="38695" spans="19:29" x14ac:dyDescent="0.25">
      <c r="S38695" s="110"/>
      <c r="U38695" s="110"/>
      <c r="W38695" s="110"/>
      <c r="Y38695" s="110"/>
      <c r="AA38695" s="110"/>
      <c r="AC38695" s="110"/>
    </row>
    <row r="38696" spans="19:29" x14ac:dyDescent="0.25">
      <c r="S38696" s="111"/>
      <c r="U38696" s="111"/>
      <c r="W38696" s="111"/>
      <c r="Y38696" s="111"/>
      <c r="AA38696" s="111"/>
      <c r="AC38696" s="111"/>
    </row>
    <row r="38697" spans="19:29" x14ac:dyDescent="0.25">
      <c r="S38697" s="107"/>
      <c r="U38697" s="107"/>
      <c r="W38697" s="107"/>
      <c r="Y38697" s="107"/>
      <c r="AA38697" s="107"/>
      <c r="AC38697" s="107"/>
    </row>
    <row r="38698" spans="19:29" x14ac:dyDescent="0.25">
      <c r="S38698" s="108"/>
      <c r="U38698" s="108"/>
      <c r="W38698" s="108"/>
      <c r="Y38698" s="108"/>
      <c r="AA38698" s="108"/>
      <c r="AC38698" s="108"/>
    </row>
    <row r="38699" spans="19:29" x14ac:dyDescent="0.25">
      <c r="S38699" s="108"/>
      <c r="U38699" s="108"/>
      <c r="W38699" s="108"/>
      <c r="Y38699" s="108"/>
      <c r="AA38699" s="108"/>
      <c r="AC38699" s="108"/>
    </row>
    <row r="38700" spans="19:29" x14ac:dyDescent="0.25">
      <c r="S38700" s="109"/>
      <c r="U38700" s="109"/>
      <c r="W38700" s="109"/>
      <c r="Y38700" s="109"/>
      <c r="AA38700" s="109"/>
      <c r="AC38700" s="109"/>
    </row>
    <row r="38701" spans="19:29" x14ac:dyDescent="0.25">
      <c r="S38701" s="108"/>
      <c r="U38701" s="108"/>
      <c r="W38701" s="108"/>
      <c r="Y38701" s="108"/>
      <c r="AA38701" s="108"/>
      <c r="AC38701" s="108"/>
    </row>
    <row r="38702" spans="19:29" x14ac:dyDescent="0.25">
      <c r="S38702" s="108"/>
      <c r="U38702" s="108"/>
      <c r="W38702" s="108"/>
      <c r="Y38702" s="108"/>
      <c r="AA38702" s="108"/>
      <c r="AC38702" s="108"/>
    </row>
    <row r="38703" spans="19:29" x14ac:dyDescent="0.25">
      <c r="S38703" s="109"/>
      <c r="U38703" s="109"/>
      <c r="W38703" s="109"/>
      <c r="Y38703" s="109"/>
      <c r="AA38703" s="109"/>
      <c r="AC38703" s="109"/>
    </row>
    <row r="38704" spans="19:29" x14ac:dyDescent="0.25">
      <c r="S38704" s="108"/>
      <c r="U38704" s="108"/>
      <c r="W38704" s="108"/>
      <c r="Y38704" s="108"/>
      <c r="AA38704" s="108"/>
      <c r="AC38704" s="108"/>
    </row>
    <row r="38705" spans="19:29" x14ac:dyDescent="0.25">
      <c r="S38705" s="109"/>
      <c r="U38705" s="109"/>
      <c r="W38705" s="109"/>
      <c r="Y38705" s="109"/>
      <c r="AA38705" s="109"/>
      <c r="AC38705" s="109"/>
    </row>
    <row r="38706" spans="19:29" x14ac:dyDescent="0.25">
      <c r="S38706" s="108"/>
      <c r="U38706" s="108"/>
      <c r="W38706" s="108"/>
      <c r="Y38706" s="108"/>
      <c r="AA38706" s="108"/>
      <c r="AC38706" s="108"/>
    </row>
    <row r="38707" spans="19:29" x14ac:dyDescent="0.25">
      <c r="S38707" s="108"/>
      <c r="U38707" s="108"/>
      <c r="W38707" s="108"/>
      <c r="Y38707" s="108"/>
      <c r="AA38707" s="108"/>
      <c r="AC38707" s="108"/>
    </row>
    <row r="38708" spans="19:29" x14ac:dyDescent="0.25">
      <c r="S38708" s="108"/>
      <c r="U38708" s="108"/>
      <c r="W38708" s="108"/>
      <c r="Y38708" s="108"/>
      <c r="AA38708" s="108"/>
      <c r="AC38708" s="108"/>
    </row>
    <row r="38709" spans="19:29" x14ac:dyDescent="0.25">
      <c r="S38709" s="110"/>
      <c r="U38709" s="110"/>
      <c r="W38709" s="110"/>
      <c r="Y38709" s="110"/>
      <c r="AA38709" s="110"/>
      <c r="AC38709" s="110"/>
    </row>
    <row r="38710" spans="19:29" x14ac:dyDescent="0.25">
      <c r="S38710" s="110"/>
      <c r="U38710" s="110"/>
      <c r="W38710" s="110"/>
      <c r="Y38710" s="110"/>
      <c r="AA38710" s="110"/>
      <c r="AC38710" s="110"/>
    </row>
    <row r="38711" spans="19:29" x14ac:dyDescent="0.25">
      <c r="S38711" s="110"/>
      <c r="U38711" s="110"/>
      <c r="W38711" s="110"/>
      <c r="Y38711" s="110"/>
      <c r="AA38711" s="110"/>
      <c r="AC38711" s="110"/>
    </row>
    <row r="38712" spans="19:29" x14ac:dyDescent="0.25">
      <c r="S38712" s="110"/>
      <c r="U38712" s="110"/>
      <c r="W38712" s="110"/>
      <c r="Y38712" s="110"/>
      <c r="AA38712" s="110"/>
      <c r="AC38712" s="110"/>
    </row>
    <row r="38713" spans="19:29" x14ac:dyDescent="0.25">
      <c r="S38713" s="111"/>
      <c r="U38713" s="111"/>
      <c r="W38713" s="111"/>
      <c r="Y38713" s="111"/>
      <c r="AA38713" s="111"/>
      <c r="AC38713" s="111"/>
    </row>
    <row r="38714" spans="19:29" x14ac:dyDescent="0.25">
      <c r="S38714" s="107"/>
      <c r="U38714" s="107"/>
      <c r="W38714" s="107"/>
      <c r="Y38714" s="107"/>
      <c r="AA38714" s="107"/>
      <c r="AC38714" s="107"/>
    </row>
    <row r="38715" spans="19:29" x14ac:dyDescent="0.25">
      <c r="S38715" s="108"/>
      <c r="U38715" s="108"/>
      <c r="W38715" s="108"/>
      <c r="Y38715" s="108"/>
      <c r="AA38715" s="108"/>
      <c r="AC38715" s="108"/>
    </row>
    <row r="38716" spans="19:29" x14ac:dyDescent="0.25">
      <c r="S38716" s="108"/>
      <c r="U38716" s="108"/>
      <c r="W38716" s="108"/>
      <c r="Y38716" s="108"/>
      <c r="AA38716" s="108"/>
      <c r="AC38716" s="108"/>
    </row>
    <row r="38717" spans="19:29" x14ac:dyDescent="0.25">
      <c r="S38717" s="109"/>
      <c r="U38717" s="109"/>
      <c r="W38717" s="109"/>
      <c r="Y38717" s="109"/>
      <c r="AA38717" s="109"/>
      <c r="AC38717" s="109"/>
    </row>
    <row r="38718" spans="19:29" x14ac:dyDescent="0.25">
      <c r="S38718" s="108"/>
      <c r="U38718" s="108"/>
      <c r="W38718" s="108"/>
      <c r="Y38718" s="108"/>
      <c r="AA38718" s="108"/>
      <c r="AC38718" s="108"/>
    </row>
    <row r="38719" spans="19:29" x14ac:dyDescent="0.25">
      <c r="S38719" s="108"/>
      <c r="U38719" s="108"/>
      <c r="W38719" s="108"/>
      <c r="Y38719" s="108"/>
      <c r="AA38719" s="108"/>
      <c r="AC38719" s="108"/>
    </row>
    <row r="38720" spans="19:29" x14ac:dyDescent="0.25">
      <c r="S38720" s="109"/>
      <c r="U38720" s="109"/>
      <c r="W38720" s="109"/>
      <c r="Y38720" s="109"/>
      <c r="AA38720" s="109"/>
      <c r="AC38720" s="109"/>
    </row>
    <row r="38721" spans="19:29" x14ac:dyDescent="0.25">
      <c r="S38721" s="108"/>
      <c r="U38721" s="108"/>
      <c r="W38721" s="108"/>
      <c r="Y38721" s="108"/>
      <c r="AA38721" s="108"/>
      <c r="AC38721" s="108"/>
    </row>
    <row r="38722" spans="19:29" x14ac:dyDescent="0.25">
      <c r="S38722" s="109"/>
      <c r="U38722" s="109"/>
      <c r="W38722" s="109"/>
      <c r="Y38722" s="109"/>
      <c r="AA38722" s="109"/>
      <c r="AC38722" s="109"/>
    </row>
    <row r="38723" spans="19:29" x14ac:dyDescent="0.25">
      <c r="S38723" s="108"/>
      <c r="U38723" s="108"/>
      <c r="W38723" s="108"/>
      <c r="Y38723" s="108"/>
      <c r="AA38723" s="108"/>
      <c r="AC38723" s="108"/>
    </row>
    <row r="38724" spans="19:29" x14ac:dyDescent="0.25">
      <c r="S38724" s="108"/>
      <c r="U38724" s="108"/>
      <c r="W38724" s="108"/>
      <c r="Y38724" s="108"/>
      <c r="AA38724" s="108"/>
      <c r="AC38724" s="108"/>
    </row>
    <row r="38725" spans="19:29" x14ac:dyDescent="0.25">
      <c r="S38725" s="108"/>
      <c r="U38725" s="108"/>
      <c r="W38725" s="108"/>
      <c r="Y38725" s="108"/>
      <c r="AA38725" s="108"/>
      <c r="AC38725" s="108"/>
    </row>
    <row r="38726" spans="19:29" x14ac:dyDescent="0.25">
      <c r="S38726" s="110"/>
      <c r="U38726" s="110"/>
      <c r="W38726" s="110"/>
      <c r="Y38726" s="110"/>
      <c r="AA38726" s="110"/>
      <c r="AC38726" s="110"/>
    </row>
    <row r="38727" spans="19:29" x14ac:dyDescent="0.25">
      <c r="S38727" s="110"/>
      <c r="U38727" s="110"/>
      <c r="W38727" s="110"/>
      <c r="Y38727" s="110"/>
      <c r="AA38727" s="110"/>
      <c r="AC38727" s="110"/>
    </row>
    <row r="38728" spans="19:29" x14ac:dyDescent="0.25">
      <c r="S38728" s="110"/>
      <c r="U38728" s="110"/>
      <c r="W38728" s="110"/>
      <c r="Y38728" s="110"/>
      <c r="AA38728" s="110"/>
      <c r="AC38728" s="110"/>
    </row>
    <row r="38729" spans="19:29" x14ac:dyDescent="0.25">
      <c r="S38729" s="110"/>
      <c r="U38729" s="110"/>
      <c r="W38729" s="110"/>
      <c r="Y38729" s="110"/>
      <c r="AA38729" s="110"/>
      <c r="AC38729" s="110"/>
    </row>
    <row r="38730" spans="19:29" x14ac:dyDescent="0.25">
      <c r="S38730" s="111"/>
      <c r="U38730" s="111"/>
      <c r="W38730" s="111"/>
      <c r="Y38730" s="111"/>
      <c r="AA38730" s="111"/>
      <c r="AC38730" s="111"/>
    </row>
    <row r="38731" spans="19:29" x14ac:dyDescent="0.25">
      <c r="S38731" s="107"/>
      <c r="U38731" s="107"/>
      <c r="W38731" s="107"/>
      <c r="Y38731" s="107"/>
      <c r="AA38731" s="107"/>
      <c r="AC38731" s="107"/>
    </row>
    <row r="38732" spans="19:29" x14ac:dyDescent="0.25">
      <c r="S38732" s="108"/>
      <c r="U38732" s="108"/>
      <c r="W38732" s="108"/>
      <c r="Y38732" s="108"/>
      <c r="AA38732" s="108"/>
      <c r="AC38732" s="108"/>
    </row>
    <row r="38733" spans="19:29" x14ac:dyDescent="0.25">
      <c r="S38733" s="108"/>
      <c r="U38733" s="108"/>
      <c r="W38733" s="108"/>
      <c r="Y38733" s="108"/>
      <c r="AA38733" s="108"/>
      <c r="AC38733" s="108"/>
    </row>
    <row r="38734" spans="19:29" x14ac:dyDescent="0.25">
      <c r="S38734" s="109"/>
      <c r="U38734" s="109"/>
      <c r="W38734" s="109"/>
      <c r="Y38734" s="109"/>
      <c r="AA38734" s="109"/>
      <c r="AC38734" s="109"/>
    </row>
    <row r="38735" spans="19:29" x14ac:dyDescent="0.25">
      <c r="S38735" s="108"/>
      <c r="U38735" s="108"/>
      <c r="W38735" s="108"/>
      <c r="Y38735" s="108"/>
      <c r="AA38735" s="108"/>
      <c r="AC38735" s="108"/>
    </row>
    <row r="38736" spans="19:29" x14ac:dyDescent="0.25">
      <c r="S38736" s="108"/>
      <c r="U38736" s="108"/>
      <c r="W38736" s="108"/>
      <c r="Y38736" s="108"/>
      <c r="AA38736" s="108"/>
      <c r="AC38736" s="108"/>
    </row>
    <row r="38737" spans="19:29" x14ac:dyDescent="0.25">
      <c r="S38737" s="109"/>
      <c r="U38737" s="109"/>
      <c r="W38737" s="109"/>
      <c r="Y38737" s="109"/>
      <c r="AA38737" s="109"/>
      <c r="AC38737" s="109"/>
    </row>
    <row r="38738" spans="19:29" x14ac:dyDescent="0.25">
      <c r="S38738" s="108"/>
      <c r="U38738" s="108"/>
      <c r="W38738" s="108"/>
      <c r="Y38738" s="108"/>
      <c r="AA38738" s="108"/>
      <c r="AC38738" s="108"/>
    </row>
    <row r="38739" spans="19:29" x14ac:dyDescent="0.25">
      <c r="S38739" s="109"/>
      <c r="U38739" s="109"/>
      <c r="W38739" s="109"/>
      <c r="Y38739" s="109"/>
      <c r="AA38739" s="109"/>
      <c r="AC38739" s="109"/>
    </row>
    <row r="38740" spans="19:29" x14ac:dyDescent="0.25">
      <c r="S38740" s="108"/>
      <c r="U38740" s="108"/>
      <c r="W38740" s="108"/>
      <c r="Y38740" s="108"/>
      <c r="AA38740" s="108"/>
      <c r="AC38740" s="108"/>
    </row>
    <row r="38741" spans="19:29" x14ac:dyDescent="0.25">
      <c r="S38741" s="108"/>
      <c r="U38741" s="108"/>
      <c r="W38741" s="108"/>
      <c r="Y38741" s="108"/>
      <c r="AA38741" s="108"/>
      <c r="AC38741" s="108"/>
    </row>
    <row r="38742" spans="19:29" x14ac:dyDescent="0.25">
      <c r="S38742" s="108"/>
      <c r="U38742" s="108"/>
      <c r="W38742" s="108"/>
      <c r="Y38742" s="108"/>
      <c r="AA38742" s="108"/>
      <c r="AC38742" s="108"/>
    </row>
    <row r="38743" spans="19:29" x14ac:dyDescent="0.25">
      <c r="S38743" s="110"/>
      <c r="U38743" s="110"/>
      <c r="W38743" s="110"/>
      <c r="Y38743" s="110"/>
      <c r="AA38743" s="110"/>
      <c r="AC38743" s="110"/>
    </row>
    <row r="38744" spans="19:29" x14ac:dyDescent="0.25">
      <c r="S38744" s="110"/>
      <c r="U38744" s="110"/>
      <c r="W38744" s="110"/>
      <c r="Y38744" s="110"/>
      <c r="AA38744" s="110"/>
      <c r="AC38744" s="110"/>
    </row>
    <row r="38745" spans="19:29" x14ac:dyDescent="0.25">
      <c r="S38745" s="110"/>
      <c r="U38745" s="110"/>
      <c r="W38745" s="110"/>
      <c r="Y38745" s="110"/>
      <c r="AA38745" s="110"/>
      <c r="AC38745" s="110"/>
    </row>
    <row r="38746" spans="19:29" x14ac:dyDescent="0.25">
      <c r="S38746" s="110"/>
      <c r="U38746" s="110"/>
      <c r="W38746" s="110"/>
      <c r="Y38746" s="110"/>
      <c r="AA38746" s="110"/>
      <c r="AC38746" s="110"/>
    </row>
    <row r="38747" spans="19:29" x14ac:dyDescent="0.25">
      <c r="S38747" s="111"/>
      <c r="U38747" s="111"/>
      <c r="W38747" s="111"/>
      <c r="Y38747" s="111"/>
      <c r="AA38747" s="111"/>
      <c r="AC38747" s="111"/>
    </row>
    <row r="38748" spans="19:29" x14ac:dyDescent="0.25">
      <c r="S38748" s="107"/>
      <c r="U38748" s="107"/>
      <c r="W38748" s="107"/>
      <c r="Y38748" s="107"/>
      <c r="AA38748" s="107"/>
      <c r="AC38748" s="107"/>
    </row>
    <row r="38749" spans="19:29" x14ac:dyDescent="0.25">
      <c r="S38749" s="108"/>
      <c r="U38749" s="108"/>
      <c r="W38749" s="108"/>
      <c r="Y38749" s="108"/>
      <c r="AA38749" s="108"/>
      <c r="AC38749" s="108"/>
    </row>
    <row r="38750" spans="19:29" x14ac:dyDescent="0.25">
      <c r="S38750" s="108"/>
      <c r="U38750" s="108"/>
      <c r="W38750" s="108"/>
      <c r="Y38750" s="108"/>
      <c r="AA38750" s="108"/>
      <c r="AC38750" s="108"/>
    </row>
    <row r="38751" spans="19:29" x14ac:dyDescent="0.25">
      <c r="S38751" s="109"/>
      <c r="U38751" s="109"/>
      <c r="W38751" s="109"/>
      <c r="Y38751" s="109"/>
      <c r="AA38751" s="109"/>
      <c r="AC38751" s="109"/>
    </row>
    <row r="38752" spans="19:29" x14ac:dyDescent="0.25">
      <c r="S38752" s="108"/>
      <c r="U38752" s="108"/>
      <c r="W38752" s="108"/>
      <c r="Y38752" s="108"/>
      <c r="AA38752" s="108"/>
      <c r="AC38752" s="108"/>
    </row>
    <row r="38753" spans="19:29" x14ac:dyDescent="0.25">
      <c r="S38753" s="108"/>
      <c r="U38753" s="108"/>
      <c r="W38753" s="108"/>
      <c r="Y38753" s="108"/>
      <c r="AA38753" s="108"/>
      <c r="AC38753" s="108"/>
    </row>
    <row r="38754" spans="19:29" x14ac:dyDescent="0.25">
      <c r="S38754" s="109"/>
      <c r="U38754" s="109"/>
      <c r="W38754" s="109"/>
      <c r="Y38754" s="109"/>
      <c r="AA38754" s="109"/>
      <c r="AC38754" s="109"/>
    </row>
    <row r="38755" spans="19:29" x14ac:dyDescent="0.25">
      <c r="S38755" s="108"/>
      <c r="U38755" s="108"/>
      <c r="W38755" s="108"/>
      <c r="Y38755" s="108"/>
      <c r="AA38755" s="108"/>
      <c r="AC38755" s="108"/>
    </row>
    <row r="38756" spans="19:29" x14ac:dyDescent="0.25">
      <c r="S38756" s="109"/>
      <c r="U38756" s="109"/>
      <c r="W38756" s="109"/>
      <c r="Y38756" s="109"/>
      <c r="AA38756" s="109"/>
      <c r="AC38756" s="109"/>
    </row>
    <row r="38757" spans="19:29" x14ac:dyDescent="0.25">
      <c r="S38757" s="108"/>
      <c r="U38757" s="108"/>
      <c r="W38757" s="108"/>
      <c r="Y38757" s="108"/>
      <c r="AA38757" s="108"/>
      <c r="AC38757" s="108"/>
    </row>
    <row r="38758" spans="19:29" x14ac:dyDescent="0.25">
      <c r="S38758" s="108"/>
      <c r="U38758" s="108"/>
      <c r="W38758" s="108"/>
      <c r="Y38758" s="108"/>
      <c r="AA38758" s="108"/>
      <c r="AC38758" s="108"/>
    </row>
    <row r="38759" spans="19:29" x14ac:dyDescent="0.25">
      <c r="S38759" s="108"/>
      <c r="U38759" s="108"/>
      <c r="W38759" s="108"/>
      <c r="Y38759" s="108"/>
      <c r="AA38759" s="108"/>
      <c r="AC38759" s="108"/>
    </row>
    <row r="38760" spans="19:29" x14ac:dyDescent="0.25">
      <c r="S38760" s="110"/>
      <c r="U38760" s="110"/>
      <c r="W38760" s="110"/>
      <c r="Y38760" s="110"/>
      <c r="AA38760" s="110"/>
      <c r="AC38760" s="110"/>
    </row>
    <row r="38761" spans="19:29" x14ac:dyDescent="0.25">
      <c r="S38761" s="110"/>
      <c r="U38761" s="110"/>
      <c r="W38761" s="110"/>
      <c r="Y38761" s="110"/>
      <c r="AA38761" s="110"/>
      <c r="AC38761" s="110"/>
    </row>
    <row r="38762" spans="19:29" x14ac:dyDescent="0.25">
      <c r="S38762" s="110"/>
      <c r="U38762" s="110"/>
      <c r="W38762" s="110"/>
      <c r="Y38762" s="110"/>
      <c r="AA38762" s="110"/>
      <c r="AC38762" s="110"/>
    </row>
    <row r="38763" spans="19:29" x14ac:dyDescent="0.25">
      <c r="S38763" s="110"/>
      <c r="U38763" s="110"/>
      <c r="W38763" s="110"/>
      <c r="Y38763" s="110"/>
      <c r="AA38763" s="110"/>
      <c r="AC38763" s="110"/>
    </row>
    <row r="38764" spans="19:29" x14ac:dyDescent="0.25">
      <c r="S38764" s="111"/>
      <c r="U38764" s="111"/>
      <c r="W38764" s="111"/>
      <c r="Y38764" s="111"/>
      <c r="AA38764" s="111"/>
      <c r="AC38764" s="111"/>
    </row>
    <row r="38765" spans="19:29" x14ac:dyDescent="0.25">
      <c r="S38765" s="107"/>
      <c r="U38765" s="107"/>
      <c r="W38765" s="107"/>
      <c r="Y38765" s="107"/>
      <c r="AA38765" s="107"/>
      <c r="AC38765" s="107"/>
    </row>
    <row r="38766" spans="19:29" x14ac:dyDescent="0.25">
      <c r="S38766" s="108"/>
      <c r="U38766" s="108"/>
      <c r="W38766" s="108"/>
      <c r="Y38766" s="108"/>
      <c r="AA38766" s="108"/>
      <c r="AC38766" s="108"/>
    </row>
    <row r="38767" spans="19:29" x14ac:dyDescent="0.25">
      <c r="S38767" s="108"/>
      <c r="U38767" s="108"/>
      <c r="W38767" s="108"/>
      <c r="Y38767" s="108"/>
      <c r="AA38767" s="108"/>
      <c r="AC38767" s="108"/>
    </row>
    <row r="38768" spans="19:29" x14ac:dyDescent="0.25">
      <c r="S38768" s="109"/>
      <c r="U38768" s="109"/>
      <c r="W38768" s="109"/>
      <c r="Y38768" s="109"/>
      <c r="AA38768" s="109"/>
      <c r="AC38768" s="109"/>
    </row>
    <row r="38769" spans="19:29" x14ac:dyDescent="0.25">
      <c r="S38769" s="108"/>
      <c r="U38769" s="108"/>
      <c r="W38769" s="108"/>
      <c r="Y38769" s="108"/>
      <c r="AA38769" s="108"/>
      <c r="AC38769" s="108"/>
    </row>
    <row r="38770" spans="19:29" x14ac:dyDescent="0.25">
      <c r="S38770" s="108"/>
      <c r="U38770" s="108"/>
      <c r="W38770" s="108"/>
      <c r="Y38770" s="108"/>
      <c r="AA38770" s="108"/>
      <c r="AC38770" s="108"/>
    </row>
    <row r="38771" spans="19:29" x14ac:dyDescent="0.25">
      <c r="S38771" s="109"/>
      <c r="U38771" s="109"/>
      <c r="W38771" s="109"/>
      <c r="Y38771" s="109"/>
      <c r="AA38771" s="109"/>
      <c r="AC38771" s="109"/>
    </row>
    <row r="38772" spans="19:29" x14ac:dyDescent="0.25">
      <c r="S38772" s="108"/>
      <c r="U38772" s="108"/>
      <c r="W38772" s="108"/>
      <c r="Y38772" s="108"/>
      <c r="AA38772" s="108"/>
      <c r="AC38772" s="108"/>
    </row>
    <row r="38773" spans="19:29" x14ac:dyDescent="0.25">
      <c r="S38773" s="109"/>
      <c r="U38773" s="109"/>
      <c r="W38773" s="109"/>
      <c r="Y38773" s="109"/>
      <c r="AA38773" s="109"/>
      <c r="AC38773" s="109"/>
    </row>
    <row r="38774" spans="19:29" x14ac:dyDescent="0.25">
      <c r="S38774" s="108"/>
      <c r="U38774" s="108"/>
      <c r="W38774" s="108"/>
      <c r="Y38774" s="108"/>
      <c r="AA38774" s="108"/>
      <c r="AC38774" s="108"/>
    </row>
    <row r="38775" spans="19:29" x14ac:dyDescent="0.25">
      <c r="S38775" s="108"/>
      <c r="U38775" s="108"/>
      <c r="W38775" s="108"/>
      <c r="Y38775" s="108"/>
      <c r="AA38775" s="108"/>
      <c r="AC38775" s="108"/>
    </row>
    <row r="38776" spans="19:29" x14ac:dyDescent="0.25">
      <c r="S38776" s="108"/>
      <c r="U38776" s="108"/>
      <c r="W38776" s="108"/>
      <c r="Y38776" s="108"/>
      <c r="AA38776" s="108"/>
      <c r="AC38776" s="108"/>
    </row>
    <row r="38777" spans="19:29" x14ac:dyDescent="0.25">
      <c r="S38777" s="110"/>
      <c r="U38777" s="110"/>
      <c r="W38777" s="110"/>
      <c r="Y38777" s="110"/>
      <c r="AA38777" s="110"/>
      <c r="AC38777" s="110"/>
    </row>
    <row r="38778" spans="19:29" x14ac:dyDescent="0.25">
      <c r="S38778" s="110"/>
      <c r="U38778" s="110"/>
      <c r="W38778" s="110"/>
      <c r="Y38778" s="110"/>
      <c r="AA38778" s="110"/>
      <c r="AC38778" s="110"/>
    </row>
    <row r="38779" spans="19:29" x14ac:dyDescent="0.25">
      <c r="S38779" s="110"/>
      <c r="U38779" s="110"/>
      <c r="W38779" s="110"/>
      <c r="Y38779" s="110"/>
      <c r="AA38779" s="110"/>
      <c r="AC38779" s="110"/>
    </row>
    <row r="38780" spans="19:29" x14ac:dyDescent="0.25">
      <c r="S38780" s="110"/>
      <c r="U38780" s="110"/>
      <c r="W38780" s="110"/>
      <c r="Y38780" s="110"/>
      <c r="AA38780" s="110"/>
      <c r="AC38780" s="110"/>
    </row>
    <row r="38781" spans="19:29" x14ac:dyDescent="0.25">
      <c r="S38781" s="111"/>
      <c r="U38781" s="111"/>
      <c r="W38781" s="111"/>
      <c r="Y38781" s="111"/>
      <c r="AA38781" s="111"/>
      <c r="AC38781" s="111"/>
    </row>
    <row r="38782" spans="19:29" x14ac:dyDescent="0.25">
      <c r="S38782" s="107"/>
      <c r="U38782" s="107"/>
      <c r="W38782" s="107"/>
      <c r="Y38782" s="107"/>
      <c r="AA38782" s="107"/>
      <c r="AC38782" s="107"/>
    </row>
    <row r="38783" spans="19:29" x14ac:dyDescent="0.25">
      <c r="S38783" s="108"/>
      <c r="U38783" s="108"/>
      <c r="W38783" s="108"/>
      <c r="Y38783" s="108"/>
      <c r="AA38783" s="108"/>
      <c r="AC38783" s="108"/>
    </row>
    <row r="38784" spans="19:29" x14ac:dyDescent="0.25">
      <c r="S38784" s="108"/>
      <c r="U38784" s="108"/>
      <c r="W38784" s="108"/>
      <c r="Y38784" s="108"/>
      <c r="AA38784" s="108"/>
      <c r="AC38784" s="108"/>
    </row>
    <row r="38785" spans="19:29" x14ac:dyDescent="0.25">
      <c r="S38785" s="109"/>
      <c r="U38785" s="109"/>
      <c r="W38785" s="109"/>
      <c r="Y38785" s="109"/>
      <c r="AA38785" s="109"/>
      <c r="AC38785" s="109"/>
    </row>
    <row r="38786" spans="19:29" x14ac:dyDescent="0.25">
      <c r="S38786" s="108"/>
      <c r="U38786" s="108"/>
      <c r="W38786" s="108"/>
      <c r="Y38786" s="108"/>
      <c r="AA38786" s="108"/>
      <c r="AC38786" s="108"/>
    </row>
    <row r="38787" spans="19:29" x14ac:dyDescent="0.25">
      <c r="S38787" s="108"/>
      <c r="U38787" s="108"/>
      <c r="W38787" s="108"/>
      <c r="Y38787" s="108"/>
      <c r="AA38787" s="108"/>
      <c r="AC38787" s="108"/>
    </row>
    <row r="38788" spans="19:29" x14ac:dyDescent="0.25">
      <c r="S38788" s="109"/>
      <c r="U38788" s="109"/>
      <c r="W38788" s="109"/>
      <c r="Y38788" s="109"/>
      <c r="AA38788" s="109"/>
      <c r="AC38788" s="109"/>
    </row>
    <row r="38789" spans="19:29" x14ac:dyDescent="0.25">
      <c r="S38789" s="108"/>
      <c r="U38789" s="108"/>
      <c r="W38789" s="108"/>
      <c r="Y38789" s="108"/>
      <c r="AA38789" s="108"/>
      <c r="AC38789" s="108"/>
    </row>
    <row r="38790" spans="19:29" x14ac:dyDescent="0.25">
      <c r="S38790" s="109"/>
      <c r="U38790" s="109"/>
      <c r="W38790" s="109"/>
      <c r="Y38790" s="109"/>
      <c r="AA38790" s="109"/>
      <c r="AC38790" s="109"/>
    </row>
    <row r="38791" spans="19:29" x14ac:dyDescent="0.25">
      <c r="S38791" s="108"/>
      <c r="U38791" s="108"/>
      <c r="W38791" s="108"/>
      <c r="Y38791" s="108"/>
      <c r="AA38791" s="108"/>
      <c r="AC38791" s="108"/>
    </row>
    <row r="38792" spans="19:29" x14ac:dyDescent="0.25">
      <c r="S38792" s="108"/>
      <c r="U38792" s="108"/>
      <c r="W38792" s="108"/>
      <c r="Y38792" s="108"/>
      <c r="AA38792" s="108"/>
      <c r="AC38792" s="108"/>
    </row>
    <row r="38793" spans="19:29" x14ac:dyDescent="0.25">
      <c r="S38793" s="108"/>
      <c r="U38793" s="108"/>
      <c r="W38793" s="108"/>
      <c r="Y38793" s="108"/>
      <c r="AA38793" s="108"/>
      <c r="AC38793" s="108"/>
    </row>
    <row r="38794" spans="19:29" x14ac:dyDescent="0.25">
      <c r="S38794" s="110"/>
      <c r="U38794" s="110"/>
      <c r="W38794" s="110"/>
      <c r="Y38794" s="110"/>
      <c r="AA38794" s="110"/>
      <c r="AC38794" s="110"/>
    </row>
    <row r="38795" spans="19:29" x14ac:dyDescent="0.25">
      <c r="S38795" s="110"/>
      <c r="U38795" s="110"/>
      <c r="W38795" s="110"/>
      <c r="Y38795" s="110"/>
      <c r="AA38795" s="110"/>
      <c r="AC38795" s="110"/>
    </row>
    <row r="38796" spans="19:29" x14ac:dyDescent="0.25">
      <c r="S38796" s="110"/>
      <c r="U38796" s="110"/>
      <c r="W38796" s="110"/>
      <c r="Y38796" s="110"/>
      <c r="AA38796" s="110"/>
      <c r="AC38796" s="110"/>
    </row>
    <row r="38797" spans="19:29" x14ac:dyDescent="0.25">
      <c r="S38797" s="110"/>
      <c r="U38797" s="110"/>
      <c r="W38797" s="110"/>
      <c r="Y38797" s="110"/>
      <c r="AA38797" s="110"/>
      <c r="AC38797" s="110"/>
    </row>
    <row r="38798" spans="19:29" x14ac:dyDescent="0.25">
      <c r="S38798" s="111"/>
      <c r="U38798" s="111"/>
      <c r="W38798" s="111"/>
      <c r="Y38798" s="111"/>
      <c r="AA38798" s="111"/>
      <c r="AC38798" s="111"/>
    </row>
    <row r="38799" spans="19:29" x14ac:dyDescent="0.25">
      <c r="S38799" s="107"/>
      <c r="U38799" s="107"/>
      <c r="W38799" s="107"/>
      <c r="Y38799" s="107"/>
      <c r="AA38799" s="107"/>
      <c r="AC38799" s="107"/>
    </row>
    <row r="38800" spans="19:29" x14ac:dyDescent="0.25">
      <c r="S38800" s="108"/>
      <c r="U38800" s="108"/>
      <c r="W38800" s="108"/>
      <c r="Y38800" s="108"/>
      <c r="AA38800" s="108"/>
      <c r="AC38800" s="108"/>
    </row>
    <row r="38801" spans="19:29" x14ac:dyDescent="0.25">
      <c r="S38801" s="108"/>
      <c r="U38801" s="108"/>
      <c r="W38801" s="108"/>
      <c r="Y38801" s="108"/>
      <c r="AA38801" s="108"/>
      <c r="AC38801" s="108"/>
    </row>
    <row r="38802" spans="19:29" x14ac:dyDescent="0.25">
      <c r="S38802" s="109"/>
      <c r="U38802" s="109"/>
      <c r="W38802" s="109"/>
      <c r="Y38802" s="109"/>
      <c r="AA38802" s="109"/>
      <c r="AC38802" s="109"/>
    </row>
    <row r="38803" spans="19:29" x14ac:dyDescent="0.25">
      <c r="S38803" s="108"/>
      <c r="U38803" s="108"/>
      <c r="W38803" s="108"/>
      <c r="Y38803" s="108"/>
      <c r="AA38803" s="108"/>
      <c r="AC38803" s="108"/>
    </row>
    <row r="38804" spans="19:29" x14ac:dyDescent="0.25">
      <c r="S38804" s="108"/>
      <c r="U38804" s="108"/>
      <c r="W38804" s="108"/>
      <c r="Y38804" s="108"/>
      <c r="AA38804" s="108"/>
      <c r="AC38804" s="108"/>
    </row>
    <row r="38805" spans="19:29" x14ac:dyDescent="0.25">
      <c r="S38805" s="109"/>
      <c r="U38805" s="109"/>
      <c r="W38805" s="109"/>
      <c r="Y38805" s="109"/>
      <c r="AA38805" s="109"/>
      <c r="AC38805" s="109"/>
    </row>
    <row r="38806" spans="19:29" x14ac:dyDescent="0.25">
      <c r="S38806" s="108"/>
      <c r="U38806" s="108"/>
      <c r="W38806" s="108"/>
      <c r="Y38806" s="108"/>
      <c r="AA38806" s="108"/>
      <c r="AC38806" s="108"/>
    </row>
    <row r="38807" spans="19:29" x14ac:dyDescent="0.25">
      <c r="S38807" s="109"/>
      <c r="U38807" s="109"/>
      <c r="W38807" s="109"/>
      <c r="Y38807" s="109"/>
      <c r="AA38807" s="109"/>
      <c r="AC38807" s="109"/>
    </row>
    <row r="38808" spans="19:29" x14ac:dyDescent="0.25">
      <c r="S38808" s="108"/>
      <c r="U38808" s="108"/>
      <c r="W38808" s="108"/>
      <c r="Y38808" s="108"/>
      <c r="AA38808" s="108"/>
      <c r="AC38808" s="108"/>
    </row>
    <row r="38809" spans="19:29" x14ac:dyDescent="0.25">
      <c r="S38809" s="108"/>
      <c r="U38809" s="108"/>
      <c r="W38809" s="108"/>
      <c r="Y38809" s="108"/>
      <c r="AA38809" s="108"/>
      <c r="AC38809" s="108"/>
    </row>
    <row r="38810" spans="19:29" x14ac:dyDescent="0.25">
      <c r="S38810" s="108"/>
      <c r="U38810" s="108"/>
      <c r="W38810" s="108"/>
      <c r="Y38810" s="108"/>
      <c r="AA38810" s="108"/>
      <c r="AC38810" s="108"/>
    </row>
    <row r="38811" spans="19:29" x14ac:dyDescent="0.25">
      <c r="S38811" s="110"/>
      <c r="U38811" s="110"/>
      <c r="W38811" s="110"/>
      <c r="Y38811" s="110"/>
      <c r="AA38811" s="110"/>
      <c r="AC38811" s="110"/>
    </row>
    <row r="38812" spans="19:29" x14ac:dyDescent="0.25">
      <c r="S38812" s="110"/>
      <c r="U38812" s="110"/>
      <c r="W38812" s="110"/>
      <c r="Y38812" s="110"/>
      <c r="AA38812" s="110"/>
      <c r="AC38812" s="110"/>
    </row>
    <row r="38813" spans="19:29" x14ac:dyDescent="0.25">
      <c r="S38813" s="110"/>
      <c r="U38813" s="110"/>
      <c r="W38813" s="110"/>
      <c r="Y38813" s="110"/>
      <c r="AA38813" s="110"/>
      <c r="AC38813" s="110"/>
    </row>
    <row r="38814" spans="19:29" x14ac:dyDescent="0.25">
      <c r="S38814" s="110"/>
      <c r="U38814" s="110"/>
      <c r="W38814" s="110"/>
      <c r="Y38814" s="110"/>
      <c r="AA38814" s="110"/>
      <c r="AC38814" s="110"/>
    </row>
    <row r="38815" spans="19:29" x14ac:dyDescent="0.25">
      <c r="S38815" s="111"/>
      <c r="U38815" s="111"/>
      <c r="W38815" s="111"/>
      <c r="Y38815" s="111"/>
      <c r="AA38815" s="111"/>
      <c r="AC38815" s="111"/>
    </row>
    <row r="38816" spans="19:29" x14ac:dyDescent="0.25">
      <c r="S38816" s="107"/>
      <c r="U38816" s="107"/>
      <c r="W38816" s="107"/>
      <c r="Y38816" s="107"/>
      <c r="AA38816" s="107"/>
      <c r="AC38816" s="107"/>
    </row>
    <row r="38817" spans="19:29" x14ac:dyDescent="0.25">
      <c r="S38817" s="108"/>
      <c r="U38817" s="108"/>
      <c r="W38817" s="108"/>
      <c r="Y38817" s="108"/>
      <c r="AA38817" s="108"/>
      <c r="AC38817" s="108"/>
    </row>
    <row r="38818" spans="19:29" x14ac:dyDescent="0.25">
      <c r="S38818" s="108"/>
      <c r="U38818" s="108"/>
      <c r="W38818" s="108"/>
      <c r="Y38818" s="108"/>
      <c r="AA38818" s="108"/>
      <c r="AC38818" s="108"/>
    </row>
    <row r="38819" spans="19:29" x14ac:dyDescent="0.25">
      <c r="S38819" s="109"/>
      <c r="U38819" s="109"/>
      <c r="W38819" s="109"/>
      <c r="Y38819" s="109"/>
      <c r="AA38819" s="109"/>
      <c r="AC38819" s="109"/>
    </row>
    <row r="38820" spans="19:29" x14ac:dyDescent="0.25">
      <c r="S38820" s="108"/>
      <c r="U38820" s="108"/>
      <c r="W38820" s="108"/>
      <c r="Y38820" s="108"/>
      <c r="AA38820" s="108"/>
      <c r="AC38820" s="108"/>
    </row>
    <row r="38821" spans="19:29" x14ac:dyDescent="0.25">
      <c r="S38821" s="108"/>
      <c r="U38821" s="108"/>
      <c r="W38821" s="108"/>
      <c r="Y38821" s="108"/>
      <c r="AA38821" s="108"/>
      <c r="AC38821" s="108"/>
    </row>
    <row r="38822" spans="19:29" x14ac:dyDescent="0.25">
      <c r="S38822" s="109"/>
      <c r="U38822" s="109"/>
      <c r="W38822" s="109"/>
      <c r="Y38822" s="109"/>
      <c r="AA38822" s="109"/>
      <c r="AC38822" s="109"/>
    </row>
    <row r="38823" spans="19:29" x14ac:dyDescent="0.25">
      <c r="S38823" s="108"/>
      <c r="U38823" s="108"/>
      <c r="W38823" s="108"/>
      <c r="Y38823" s="108"/>
      <c r="AA38823" s="108"/>
      <c r="AC38823" s="108"/>
    </row>
    <row r="38824" spans="19:29" x14ac:dyDescent="0.25">
      <c r="S38824" s="109"/>
      <c r="U38824" s="109"/>
      <c r="W38824" s="109"/>
      <c r="Y38824" s="109"/>
      <c r="AA38824" s="109"/>
      <c r="AC38824" s="109"/>
    </row>
    <row r="38825" spans="19:29" x14ac:dyDescent="0.25">
      <c r="S38825" s="108"/>
      <c r="U38825" s="108"/>
      <c r="W38825" s="108"/>
      <c r="Y38825" s="108"/>
      <c r="AA38825" s="108"/>
      <c r="AC38825" s="108"/>
    </row>
    <row r="38826" spans="19:29" x14ac:dyDescent="0.25">
      <c r="S38826" s="108"/>
      <c r="U38826" s="108"/>
      <c r="W38826" s="108"/>
      <c r="Y38826" s="108"/>
      <c r="AA38826" s="108"/>
      <c r="AC38826" s="108"/>
    </row>
    <row r="38827" spans="19:29" x14ac:dyDescent="0.25">
      <c r="S38827" s="108"/>
      <c r="U38827" s="108"/>
      <c r="W38827" s="108"/>
      <c r="Y38827" s="108"/>
      <c r="AA38827" s="108"/>
      <c r="AC38827" s="108"/>
    </row>
    <row r="38828" spans="19:29" x14ac:dyDescent="0.25">
      <c r="S38828" s="110"/>
      <c r="U38828" s="110"/>
      <c r="W38828" s="110"/>
      <c r="Y38828" s="110"/>
      <c r="AA38828" s="110"/>
      <c r="AC38828" s="110"/>
    </row>
    <row r="38829" spans="19:29" x14ac:dyDescent="0.25">
      <c r="S38829" s="110"/>
      <c r="U38829" s="110"/>
      <c r="W38829" s="110"/>
      <c r="Y38829" s="110"/>
      <c r="AA38829" s="110"/>
      <c r="AC38829" s="110"/>
    </row>
    <row r="38830" spans="19:29" x14ac:dyDescent="0.25">
      <c r="S38830" s="110"/>
      <c r="U38830" s="110"/>
      <c r="W38830" s="110"/>
      <c r="Y38830" s="110"/>
      <c r="AA38830" s="110"/>
      <c r="AC38830" s="110"/>
    </row>
    <row r="38831" spans="19:29" x14ac:dyDescent="0.25">
      <c r="S38831" s="110"/>
      <c r="U38831" s="110"/>
      <c r="W38831" s="110"/>
      <c r="Y38831" s="110"/>
      <c r="AA38831" s="110"/>
      <c r="AC38831" s="110"/>
    </row>
    <row r="38832" spans="19:29" x14ac:dyDescent="0.25">
      <c r="S38832" s="111"/>
      <c r="U38832" s="111"/>
      <c r="W38832" s="111"/>
      <c r="Y38832" s="111"/>
      <c r="AA38832" s="111"/>
      <c r="AC38832" s="111"/>
    </row>
    <row r="38833" spans="19:29" x14ac:dyDescent="0.25">
      <c r="S38833" s="107"/>
      <c r="U38833" s="107"/>
      <c r="W38833" s="107"/>
      <c r="Y38833" s="107"/>
      <c r="AA38833" s="107"/>
      <c r="AC38833" s="107"/>
    </row>
    <row r="38834" spans="19:29" x14ac:dyDescent="0.25">
      <c r="S38834" s="108"/>
      <c r="U38834" s="108"/>
      <c r="W38834" s="108"/>
      <c r="Y38834" s="108"/>
      <c r="AA38834" s="108"/>
      <c r="AC38834" s="108"/>
    </row>
    <row r="38835" spans="19:29" x14ac:dyDescent="0.25">
      <c r="S38835" s="108"/>
      <c r="U38835" s="108"/>
      <c r="W38835" s="108"/>
      <c r="Y38835" s="108"/>
      <c r="AA38835" s="108"/>
      <c r="AC38835" s="108"/>
    </row>
    <row r="38836" spans="19:29" x14ac:dyDescent="0.25">
      <c r="S38836" s="109"/>
      <c r="U38836" s="109"/>
      <c r="W38836" s="109"/>
      <c r="Y38836" s="109"/>
      <c r="AA38836" s="109"/>
      <c r="AC38836" s="109"/>
    </row>
    <row r="38837" spans="19:29" x14ac:dyDescent="0.25">
      <c r="S38837" s="108"/>
      <c r="U38837" s="108"/>
      <c r="W38837" s="108"/>
      <c r="Y38837" s="108"/>
      <c r="AA38837" s="108"/>
      <c r="AC38837" s="108"/>
    </row>
    <row r="38838" spans="19:29" x14ac:dyDescent="0.25">
      <c r="S38838" s="108"/>
      <c r="U38838" s="108"/>
      <c r="W38838" s="108"/>
      <c r="Y38838" s="108"/>
      <c r="AA38838" s="108"/>
      <c r="AC38838" s="108"/>
    </row>
    <row r="38839" spans="19:29" x14ac:dyDescent="0.25">
      <c r="S38839" s="109"/>
      <c r="U38839" s="109"/>
      <c r="W38839" s="109"/>
      <c r="Y38839" s="109"/>
      <c r="AA38839" s="109"/>
      <c r="AC38839" s="109"/>
    </row>
    <row r="38840" spans="19:29" x14ac:dyDescent="0.25">
      <c r="S38840" s="108"/>
      <c r="U38840" s="108"/>
      <c r="W38840" s="108"/>
      <c r="Y38840" s="108"/>
      <c r="AA38840" s="108"/>
      <c r="AC38840" s="108"/>
    </row>
    <row r="38841" spans="19:29" x14ac:dyDescent="0.25">
      <c r="S38841" s="109"/>
      <c r="U38841" s="109"/>
      <c r="W38841" s="109"/>
      <c r="Y38841" s="109"/>
      <c r="AA38841" s="109"/>
      <c r="AC38841" s="109"/>
    </row>
    <row r="38842" spans="19:29" x14ac:dyDescent="0.25">
      <c r="S38842" s="108"/>
      <c r="U38842" s="108"/>
      <c r="W38842" s="108"/>
      <c r="Y38842" s="108"/>
      <c r="AA38842" s="108"/>
      <c r="AC38842" s="108"/>
    </row>
    <row r="38843" spans="19:29" x14ac:dyDescent="0.25">
      <c r="S38843" s="108"/>
      <c r="U38843" s="108"/>
      <c r="W38843" s="108"/>
      <c r="Y38843" s="108"/>
      <c r="AA38843" s="108"/>
      <c r="AC38843" s="108"/>
    </row>
    <row r="38844" spans="19:29" x14ac:dyDescent="0.25">
      <c r="S38844" s="108"/>
      <c r="U38844" s="108"/>
      <c r="W38844" s="108"/>
      <c r="Y38844" s="108"/>
      <c r="AA38844" s="108"/>
      <c r="AC38844" s="108"/>
    </row>
    <row r="38845" spans="19:29" x14ac:dyDescent="0.25">
      <c r="S38845" s="110"/>
      <c r="U38845" s="110"/>
      <c r="W38845" s="110"/>
      <c r="Y38845" s="110"/>
      <c r="AA38845" s="110"/>
      <c r="AC38845" s="110"/>
    </row>
    <row r="38846" spans="19:29" x14ac:dyDescent="0.25">
      <c r="S38846" s="110"/>
      <c r="U38846" s="110"/>
      <c r="W38846" s="110"/>
      <c r="Y38846" s="110"/>
      <c r="AA38846" s="110"/>
      <c r="AC38846" s="110"/>
    </row>
    <row r="38847" spans="19:29" x14ac:dyDescent="0.25">
      <c r="S38847" s="110"/>
      <c r="U38847" s="110"/>
      <c r="W38847" s="110"/>
      <c r="Y38847" s="110"/>
      <c r="AA38847" s="110"/>
      <c r="AC38847" s="110"/>
    </row>
    <row r="38848" spans="19:29" x14ac:dyDescent="0.25">
      <c r="S38848" s="110"/>
      <c r="U38848" s="110"/>
      <c r="W38848" s="110"/>
      <c r="Y38848" s="110"/>
      <c r="AA38848" s="110"/>
      <c r="AC38848" s="110"/>
    </row>
    <row r="38849" spans="19:29" x14ac:dyDescent="0.25">
      <c r="S38849" s="111"/>
      <c r="U38849" s="111"/>
      <c r="W38849" s="111"/>
      <c r="Y38849" s="111"/>
      <c r="AA38849" s="111"/>
      <c r="AC38849" s="111"/>
    </row>
    <row r="38850" spans="19:29" x14ac:dyDescent="0.25">
      <c r="S38850" s="107"/>
      <c r="U38850" s="107"/>
      <c r="W38850" s="107"/>
      <c r="Y38850" s="107"/>
      <c r="AA38850" s="107"/>
      <c r="AC38850" s="107"/>
    </row>
    <row r="38851" spans="19:29" x14ac:dyDescent="0.25">
      <c r="S38851" s="108"/>
      <c r="U38851" s="108"/>
      <c r="W38851" s="108"/>
      <c r="Y38851" s="108"/>
      <c r="AA38851" s="108"/>
      <c r="AC38851" s="108"/>
    </row>
    <row r="38852" spans="19:29" x14ac:dyDescent="0.25">
      <c r="S38852" s="108"/>
      <c r="U38852" s="108"/>
      <c r="W38852" s="108"/>
      <c r="Y38852" s="108"/>
      <c r="AA38852" s="108"/>
      <c r="AC38852" s="108"/>
    </row>
    <row r="38853" spans="19:29" x14ac:dyDescent="0.25">
      <c r="S38853" s="109"/>
      <c r="U38853" s="109"/>
      <c r="W38853" s="109"/>
      <c r="Y38853" s="109"/>
      <c r="AA38853" s="109"/>
      <c r="AC38853" s="109"/>
    </row>
    <row r="38854" spans="19:29" x14ac:dyDescent="0.25">
      <c r="S38854" s="108"/>
      <c r="U38854" s="108"/>
      <c r="W38854" s="108"/>
      <c r="Y38854" s="108"/>
      <c r="AA38854" s="108"/>
      <c r="AC38854" s="108"/>
    </row>
    <row r="38855" spans="19:29" x14ac:dyDescent="0.25">
      <c r="S38855" s="108"/>
      <c r="U38855" s="108"/>
      <c r="W38855" s="108"/>
      <c r="Y38855" s="108"/>
      <c r="AA38855" s="108"/>
      <c r="AC38855" s="108"/>
    </row>
    <row r="38856" spans="19:29" x14ac:dyDescent="0.25">
      <c r="S38856" s="109"/>
      <c r="U38856" s="109"/>
      <c r="W38856" s="109"/>
      <c r="Y38856" s="109"/>
      <c r="AA38856" s="109"/>
      <c r="AC38856" s="109"/>
    </row>
    <row r="38857" spans="19:29" x14ac:dyDescent="0.25">
      <c r="S38857" s="108"/>
      <c r="U38857" s="108"/>
      <c r="W38857" s="108"/>
      <c r="Y38857" s="108"/>
      <c r="AA38857" s="108"/>
      <c r="AC38857" s="108"/>
    </row>
    <row r="38858" spans="19:29" x14ac:dyDescent="0.25">
      <c r="S38858" s="109"/>
      <c r="U38858" s="109"/>
      <c r="W38858" s="109"/>
      <c r="Y38858" s="109"/>
      <c r="AA38858" s="109"/>
      <c r="AC38858" s="109"/>
    </row>
    <row r="38859" spans="19:29" x14ac:dyDescent="0.25">
      <c r="S38859" s="108"/>
      <c r="U38859" s="108"/>
      <c r="W38859" s="108"/>
      <c r="Y38859" s="108"/>
      <c r="AA38859" s="108"/>
      <c r="AC38859" s="108"/>
    </row>
    <row r="38860" spans="19:29" x14ac:dyDescent="0.25">
      <c r="S38860" s="108"/>
      <c r="U38860" s="108"/>
      <c r="W38860" s="108"/>
      <c r="Y38860" s="108"/>
      <c r="AA38860" s="108"/>
      <c r="AC38860" s="108"/>
    </row>
    <row r="38861" spans="19:29" x14ac:dyDescent="0.25">
      <c r="S38861" s="108"/>
      <c r="U38861" s="108"/>
      <c r="W38861" s="108"/>
      <c r="Y38861" s="108"/>
      <c r="AA38861" s="108"/>
      <c r="AC38861" s="108"/>
    </row>
    <row r="38862" spans="19:29" x14ac:dyDescent="0.25">
      <c r="S38862" s="110"/>
      <c r="U38862" s="110"/>
      <c r="W38862" s="110"/>
      <c r="Y38862" s="110"/>
      <c r="AA38862" s="110"/>
      <c r="AC38862" s="110"/>
    </row>
    <row r="38863" spans="19:29" x14ac:dyDescent="0.25">
      <c r="S38863" s="110"/>
      <c r="U38863" s="110"/>
      <c r="W38863" s="110"/>
      <c r="Y38863" s="110"/>
      <c r="AA38863" s="110"/>
      <c r="AC38863" s="110"/>
    </row>
    <row r="38864" spans="19:29" x14ac:dyDescent="0.25">
      <c r="S38864" s="110"/>
      <c r="U38864" s="110"/>
      <c r="W38864" s="110"/>
      <c r="Y38864" s="110"/>
      <c r="AA38864" s="110"/>
      <c r="AC38864" s="110"/>
    </row>
    <row r="38865" spans="19:29" x14ac:dyDescent="0.25">
      <c r="S38865" s="110"/>
      <c r="U38865" s="110"/>
      <c r="W38865" s="110"/>
      <c r="Y38865" s="110"/>
      <c r="AA38865" s="110"/>
      <c r="AC38865" s="110"/>
    </row>
    <row r="38866" spans="19:29" x14ac:dyDescent="0.25">
      <c r="S38866" s="111"/>
      <c r="U38866" s="111"/>
      <c r="W38866" s="111"/>
      <c r="Y38866" s="111"/>
      <c r="AA38866" s="111"/>
      <c r="AC38866" s="111"/>
    </row>
    <row r="38867" spans="19:29" x14ac:dyDescent="0.25">
      <c r="S38867" s="107"/>
      <c r="U38867" s="107"/>
      <c r="W38867" s="107"/>
      <c r="Y38867" s="107"/>
      <c r="AA38867" s="107"/>
      <c r="AC38867" s="107"/>
    </row>
    <row r="38868" spans="19:29" x14ac:dyDescent="0.25">
      <c r="S38868" s="108"/>
      <c r="U38868" s="108"/>
      <c r="W38868" s="108"/>
      <c r="Y38868" s="108"/>
      <c r="AA38868" s="108"/>
      <c r="AC38868" s="108"/>
    </row>
    <row r="38869" spans="19:29" x14ac:dyDescent="0.25">
      <c r="S38869" s="108"/>
      <c r="U38869" s="108"/>
      <c r="W38869" s="108"/>
      <c r="Y38869" s="108"/>
      <c r="AA38869" s="108"/>
      <c r="AC38869" s="108"/>
    </row>
    <row r="38870" spans="19:29" x14ac:dyDescent="0.25">
      <c r="S38870" s="109"/>
      <c r="U38870" s="109"/>
      <c r="W38870" s="109"/>
      <c r="Y38870" s="109"/>
      <c r="AA38870" s="109"/>
      <c r="AC38870" s="109"/>
    </row>
    <row r="38871" spans="19:29" x14ac:dyDescent="0.25">
      <c r="S38871" s="108"/>
      <c r="U38871" s="108"/>
      <c r="W38871" s="108"/>
      <c r="Y38871" s="108"/>
      <c r="AA38871" s="108"/>
      <c r="AC38871" s="108"/>
    </row>
    <row r="38872" spans="19:29" x14ac:dyDescent="0.25">
      <c r="S38872" s="108"/>
      <c r="U38872" s="108"/>
      <c r="W38872" s="108"/>
      <c r="Y38872" s="108"/>
      <c r="AA38872" s="108"/>
      <c r="AC38872" s="108"/>
    </row>
    <row r="38873" spans="19:29" x14ac:dyDescent="0.25">
      <c r="S38873" s="109"/>
      <c r="U38873" s="109"/>
      <c r="W38873" s="109"/>
      <c r="Y38873" s="109"/>
      <c r="AA38873" s="109"/>
      <c r="AC38873" s="109"/>
    </row>
    <row r="38874" spans="19:29" x14ac:dyDescent="0.25">
      <c r="S38874" s="108"/>
      <c r="U38874" s="108"/>
      <c r="W38874" s="108"/>
      <c r="Y38874" s="108"/>
      <c r="AA38874" s="108"/>
      <c r="AC38874" s="108"/>
    </row>
    <row r="38875" spans="19:29" x14ac:dyDescent="0.25">
      <c r="S38875" s="109"/>
      <c r="U38875" s="109"/>
      <c r="W38875" s="109"/>
      <c r="Y38875" s="109"/>
      <c r="AA38875" s="109"/>
      <c r="AC38875" s="109"/>
    </row>
    <row r="38876" spans="19:29" x14ac:dyDescent="0.25">
      <c r="S38876" s="108"/>
      <c r="U38876" s="108"/>
      <c r="W38876" s="108"/>
      <c r="Y38876" s="108"/>
      <c r="AA38876" s="108"/>
      <c r="AC38876" s="108"/>
    </row>
    <row r="38877" spans="19:29" x14ac:dyDescent="0.25">
      <c r="S38877" s="108"/>
      <c r="U38877" s="108"/>
      <c r="W38877" s="108"/>
      <c r="Y38877" s="108"/>
      <c r="AA38877" s="108"/>
      <c r="AC38877" s="108"/>
    </row>
    <row r="38878" spans="19:29" x14ac:dyDescent="0.25">
      <c r="S38878" s="108"/>
      <c r="U38878" s="108"/>
      <c r="W38878" s="108"/>
      <c r="Y38878" s="108"/>
      <c r="AA38878" s="108"/>
      <c r="AC38878" s="108"/>
    </row>
    <row r="38879" spans="19:29" x14ac:dyDescent="0.25">
      <c r="S38879" s="110"/>
      <c r="U38879" s="110"/>
      <c r="W38879" s="110"/>
      <c r="Y38879" s="110"/>
      <c r="AA38879" s="110"/>
      <c r="AC38879" s="110"/>
    </row>
    <row r="38880" spans="19:29" x14ac:dyDescent="0.25">
      <c r="S38880" s="110"/>
      <c r="U38880" s="110"/>
      <c r="W38880" s="110"/>
      <c r="Y38880" s="110"/>
      <c r="AA38880" s="110"/>
      <c r="AC38880" s="110"/>
    </row>
    <row r="38881" spans="19:29" x14ac:dyDescent="0.25">
      <c r="S38881" s="110"/>
      <c r="U38881" s="110"/>
      <c r="W38881" s="110"/>
      <c r="Y38881" s="110"/>
      <c r="AA38881" s="110"/>
      <c r="AC38881" s="110"/>
    </row>
    <row r="38882" spans="19:29" x14ac:dyDescent="0.25">
      <c r="S38882" s="110"/>
      <c r="U38882" s="110"/>
      <c r="W38882" s="110"/>
      <c r="Y38882" s="110"/>
      <c r="AA38882" s="110"/>
      <c r="AC38882" s="110"/>
    </row>
    <row r="38883" spans="19:29" x14ac:dyDescent="0.25">
      <c r="S38883" s="111"/>
      <c r="U38883" s="111"/>
      <c r="W38883" s="111"/>
      <c r="Y38883" s="111"/>
      <c r="AA38883" s="111"/>
      <c r="AC38883" s="111"/>
    </row>
    <row r="38884" spans="19:29" x14ac:dyDescent="0.25">
      <c r="S38884" s="107"/>
      <c r="U38884" s="107"/>
      <c r="W38884" s="107"/>
      <c r="Y38884" s="107"/>
      <c r="AA38884" s="107"/>
      <c r="AC38884" s="107"/>
    </row>
    <row r="38885" spans="19:29" x14ac:dyDescent="0.25">
      <c r="S38885" s="108"/>
      <c r="U38885" s="108"/>
      <c r="W38885" s="108"/>
      <c r="Y38885" s="108"/>
      <c r="AA38885" s="108"/>
      <c r="AC38885" s="108"/>
    </row>
    <row r="38886" spans="19:29" x14ac:dyDescent="0.25">
      <c r="S38886" s="108"/>
      <c r="U38886" s="108"/>
      <c r="W38886" s="108"/>
      <c r="Y38886" s="108"/>
      <c r="AA38886" s="108"/>
      <c r="AC38886" s="108"/>
    </row>
    <row r="38887" spans="19:29" x14ac:dyDescent="0.25">
      <c r="S38887" s="109"/>
      <c r="U38887" s="109"/>
      <c r="W38887" s="109"/>
      <c r="Y38887" s="109"/>
      <c r="AA38887" s="109"/>
      <c r="AC38887" s="109"/>
    </row>
    <row r="38888" spans="19:29" x14ac:dyDescent="0.25">
      <c r="S38888" s="108"/>
      <c r="U38888" s="108"/>
      <c r="W38888" s="108"/>
      <c r="Y38888" s="108"/>
      <c r="AA38888" s="108"/>
      <c r="AC38888" s="108"/>
    </row>
    <row r="38889" spans="19:29" x14ac:dyDescent="0.25">
      <c r="S38889" s="108"/>
      <c r="U38889" s="108"/>
      <c r="W38889" s="108"/>
      <c r="Y38889" s="108"/>
      <c r="AA38889" s="108"/>
      <c r="AC38889" s="108"/>
    </row>
    <row r="38890" spans="19:29" x14ac:dyDescent="0.25">
      <c r="S38890" s="109"/>
      <c r="U38890" s="109"/>
      <c r="W38890" s="109"/>
      <c r="Y38890" s="109"/>
      <c r="AA38890" s="109"/>
      <c r="AC38890" s="109"/>
    </row>
    <row r="38891" spans="19:29" x14ac:dyDescent="0.25">
      <c r="S38891" s="108"/>
      <c r="U38891" s="108"/>
      <c r="W38891" s="108"/>
      <c r="Y38891" s="108"/>
      <c r="AA38891" s="108"/>
      <c r="AC38891" s="108"/>
    </row>
    <row r="38892" spans="19:29" x14ac:dyDescent="0.25">
      <c r="S38892" s="109"/>
      <c r="U38892" s="109"/>
      <c r="W38892" s="109"/>
      <c r="Y38892" s="109"/>
      <c r="AA38892" s="109"/>
      <c r="AC38892" s="109"/>
    </row>
    <row r="38893" spans="19:29" x14ac:dyDescent="0.25">
      <c r="S38893" s="108"/>
      <c r="U38893" s="108"/>
      <c r="W38893" s="108"/>
      <c r="Y38893" s="108"/>
      <c r="AA38893" s="108"/>
      <c r="AC38893" s="108"/>
    </row>
    <row r="38894" spans="19:29" x14ac:dyDescent="0.25">
      <c r="S38894" s="108"/>
      <c r="U38894" s="108"/>
      <c r="W38894" s="108"/>
      <c r="Y38894" s="108"/>
      <c r="AA38894" s="108"/>
      <c r="AC38894" s="108"/>
    </row>
    <row r="38895" spans="19:29" x14ac:dyDescent="0.25">
      <c r="S38895" s="108"/>
      <c r="U38895" s="108"/>
      <c r="W38895" s="108"/>
      <c r="Y38895" s="108"/>
      <c r="AA38895" s="108"/>
      <c r="AC38895" s="108"/>
    </row>
    <row r="38896" spans="19:29" x14ac:dyDescent="0.25">
      <c r="S38896" s="110"/>
      <c r="U38896" s="110"/>
      <c r="W38896" s="110"/>
      <c r="Y38896" s="110"/>
      <c r="AA38896" s="110"/>
      <c r="AC38896" s="110"/>
    </row>
    <row r="38897" spans="19:29" x14ac:dyDescent="0.25">
      <c r="S38897" s="110"/>
      <c r="U38897" s="110"/>
      <c r="W38897" s="110"/>
      <c r="Y38897" s="110"/>
      <c r="AA38897" s="110"/>
      <c r="AC38897" s="110"/>
    </row>
    <row r="38898" spans="19:29" x14ac:dyDescent="0.25">
      <c r="S38898" s="110"/>
      <c r="U38898" s="110"/>
      <c r="W38898" s="110"/>
      <c r="Y38898" s="110"/>
      <c r="AA38898" s="110"/>
      <c r="AC38898" s="110"/>
    </row>
    <row r="38899" spans="19:29" x14ac:dyDescent="0.25">
      <c r="S38899" s="110"/>
      <c r="U38899" s="110"/>
      <c r="W38899" s="110"/>
      <c r="Y38899" s="110"/>
      <c r="AA38899" s="110"/>
      <c r="AC38899" s="110"/>
    </row>
    <row r="38900" spans="19:29" x14ac:dyDescent="0.25">
      <c r="S38900" s="111"/>
      <c r="U38900" s="111"/>
      <c r="W38900" s="111"/>
      <c r="Y38900" s="111"/>
      <c r="AA38900" s="111"/>
      <c r="AC38900" s="111"/>
    </row>
    <row r="38901" spans="19:29" x14ac:dyDescent="0.25">
      <c r="S38901" s="107"/>
      <c r="U38901" s="107"/>
      <c r="W38901" s="107"/>
      <c r="Y38901" s="107"/>
      <c r="AA38901" s="107"/>
      <c r="AC38901" s="107"/>
    </row>
    <row r="38902" spans="19:29" x14ac:dyDescent="0.25">
      <c r="S38902" s="108"/>
      <c r="U38902" s="108"/>
      <c r="W38902" s="108"/>
      <c r="Y38902" s="108"/>
      <c r="AA38902" s="108"/>
      <c r="AC38902" s="108"/>
    </row>
    <row r="38903" spans="19:29" x14ac:dyDescent="0.25">
      <c r="S38903" s="108"/>
      <c r="U38903" s="108"/>
      <c r="W38903" s="108"/>
      <c r="Y38903" s="108"/>
      <c r="AA38903" s="108"/>
      <c r="AC38903" s="108"/>
    </row>
    <row r="38904" spans="19:29" x14ac:dyDescent="0.25">
      <c r="S38904" s="109"/>
      <c r="U38904" s="109"/>
      <c r="W38904" s="109"/>
      <c r="Y38904" s="109"/>
      <c r="AA38904" s="109"/>
      <c r="AC38904" s="109"/>
    </row>
    <row r="38905" spans="19:29" x14ac:dyDescent="0.25">
      <c r="S38905" s="108"/>
      <c r="U38905" s="108"/>
      <c r="W38905" s="108"/>
      <c r="Y38905" s="108"/>
      <c r="AA38905" s="108"/>
      <c r="AC38905" s="108"/>
    </row>
    <row r="38906" spans="19:29" x14ac:dyDescent="0.25">
      <c r="S38906" s="108"/>
      <c r="U38906" s="108"/>
      <c r="W38906" s="108"/>
      <c r="Y38906" s="108"/>
      <c r="AA38906" s="108"/>
      <c r="AC38906" s="108"/>
    </row>
    <row r="38907" spans="19:29" x14ac:dyDescent="0.25">
      <c r="S38907" s="109"/>
      <c r="U38907" s="109"/>
      <c r="W38907" s="109"/>
      <c r="Y38907" s="109"/>
      <c r="AA38907" s="109"/>
      <c r="AC38907" s="109"/>
    </row>
    <row r="38908" spans="19:29" x14ac:dyDescent="0.25">
      <c r="S38908" s="108"/>
      <c r="U38908" s="108"/>
      <c r="W38908" s="108"/>
      <c r="Y38908" s="108"/>
      <c r="AA38908" s="108"/>
      <c r="AC38908" s="108"/>
    </row>
    <row r="38909" spans="19:29" x14ac:dyDescent="0.25">
      <c r="S38909" s="109"/>
      <c r="U38909" s="109"/>
      <c r="W38909" s="109"/>
      <c r="Y38909" s="109"/>
      <c r="AA38909" s="109"/>
      <c r="AC38909" s="109"/>
    </row>
    <row r="38910" spans="19:29" x14ac:dyDescent="0.25">
      <c r="S38910" s="108"/>
      <c r="U38910" s="108"/>
      <c r="W38910" s="108"/>
      <c r="Y38910" s="108"/>
      <c r="AA38910" s="108"/>
      <c r="AC38910" s="108"/>
    </row>
    <row r="38911" spans="19:29" x14ac:dyDescent="0.25">
      <c r="S38911" s="108"/>
      <c r="U38911" s="108"/>
      <c r="W38911" s="108"/>
      <c r="Y38911" s="108"/>
      <c r="AA38911" s="108"/>
      <c r="AC38911" s="108"/>
    </row>
    <row r="38912" spans="19:29" x14ac:dyDescent="0.25">
      <c r="S38912" s="108"/>
      <c r="U38912" s="108"/>
      <c r="W38912" s="108"/>
      <c r="Y38912" s="108"/>
      <c r="AA38912" s="108"/>
      <c r="AC38912" s="108"/>
    </row>
    <row r="38913" spans="19:29" x14ac:dyDescent="0.25">
      <c r="S38913" s="110"/>
      <c r="U38913" s="110"/>
      <c r="W38913" s="110"/>
      <c r="Y38913" s="110"/>
      <c r="AA38913" s="110"/>
      <c r="AC38913" s="110"/>
    </row>
    <row r="38914" spans="19:29" x14ac:dyDescent="0.25">
      <c r="S38914" s="110"/>
      <c r="U38914" s="110"/>
      <c r="W38914" s="110"/>
      <c r="Y38914" s="110"/>
      <c r="AA38914" s="110"/>
      <c r="AC38914" s="110"/>
    </row>
    <row r="38915" spans="19:29" x14ac:dyDescent="0.25">
      <c r="S38915" s="110"/>
      <c r="U38915" s="110"/>
      <c r="W38915" s="110"/>
      <c r="Y38915" s="110"/>
      <c r="AA38915" s="110"/>
      <c r="AC38915" s="110"/>
    </row>
    <row r="38916" spans="19:29" x14ac:dyDescent="0.25">
      <c r="S38916" s="110"/>
      <c r="U38916" s="110"/>
      <c r="W38916" s="110"/>
      <c r="Y38916" s="110"/>
      <c r="AA38916" s="110"/>
      <c r="AC38916" s="110"/>
    </row>
    <row r="38917" spans="19:29" x14ac:dyDescent="0.25">
      <c r="S38917" s="111"/>
      <c r="U38917" s="111"/>
      <c r="W38917" s="111"/>
      <c r="Y38917" s="111"/>
      <c r="AA38917" s="111"/>
      <c r="AC38917" s="111"/>
    </row>
    <row r="38918" spans="19:29" x14ac:dyDescent="0.25">
      <c r="S38918" s="107"/>
      <c r="U38918" s="107"/>
      <c r="W38918" s="107"/>
      <c r="Y38918" s="107"/>
      <c r="AA38918" s="107"/>
      <c r="AC38918" s="107"/>
    </row>
    <row r="38919" spans="19:29" x14ac:dyDescent="0.25">
      <c r="S38919" s="108"/>
      <c r="U38919" s="108"/>
      <c r="W38919" s="108"/>
      <c r="Y38919" s="108"/>
      <c r="AA38919" s="108"/>
      <c r="AC38919" s="108"/>
    </row>
    <row r="38920" spans="19:29" x14ac:dyDescent="0.25">
      <c r="S38920" s="108"/>
      <c r="U38920" s="108"/>
      <c r="W38920" s="108"/>
      <c r="Y38920" s="108"/>
      <c r="AA38920" s="108"/>
      <c r="AC38920" s="108"/>
    </row>
    <row r="38921" spans="19:29" x14ac:dyDescent="0.25">
      <c r="S38921" s="109"/>
      <c r="U38921" s="109"/>
      <c r="W38921" s="109"/>
      <c r="Y38921" s="109"/>
      <c r="AA38921" s="109"/>
      <c r="AC38921" s="109"/>
    </row>
    <row r="38922" spans="19:29" x14ac:dyDescent="0.25">
      <c r="S38922" s="108"/>
      <c r="U38922" s="108"/>
      <c r="W38922" s="108"/>
      <c r="Y38922" s="108"/>
      <c r="AA38922" s="108"/>
      <c r="AC38922" s="108"/>
    </row>
    <row r="38923" spans="19:29" x14ac:dyDescent="0.25">
      <c r="S38923" s="108"/>
      <c r="U38923" s="108"/>
      <c r="W38923" s="108"/>
      <c r="Y38923" s="108"/>
      <c r="AA38923" s="108"/>
      <c r="AC38923" s="108"/>
    </row>
    <row r="38924" spans="19:29" x14ac:dyDescent="0.25">
      <c r="S38924" s="109"/>
      <c r="U38924" s="109"/>
      <c r="W38924" s="109"/>
      <c r="Y38924" s="109"/>
      <c r="AA38924" s="109"/>
      <c r="AC38924" s="109"/>
    </row>
    <row r="38925" spans="19:29" x14ac:dyDescent="0.25">
      <c r="S38925" s="108"/>
      <c r="U38925" s="108"/>
      <c r="W38925" s="108"/>
      <c r="Y38925" s="108"/>
      <c r="AA38925" s="108"/>
      <c r="AC38925" s="108"/>
    </row>
    <row r="38926" spans="19:29" x14ac:dyDescent="0.25">
      <c r="S38926" s="109"/>
      <c r="U38926" s="109"/>
      <c r="W38926" s="109"/>
      <c r="Y38926" s="109"/>
      <c r="AA38926" s="109"/>
      <c r="AC38926" s="109"/>
    </row>
    <row r="38927" spans="19:29" x14ac:dyDescent="0.25">
      <c r="S38927" s="108"/>
      <c r="U38927" s="108"/>
      <c r="W38927" s="108"/>
      <c r="Y38927" s="108"/>
      <c r="AA38927" s="108"/>
      <c r="AC38927" s="108"/>
    </row>
    <row r="38928" spans="19:29" x14ac:dyDescent="0.25">
      <c r="S38928" s="108"/>
      <c r="U38928" s="108"/>
      <c r="W38928" s="108"/>
      <c r="Y38928" s="108"/>
      <c r="AA38928" s="108"/>
      <c r="AC38928" s="108"/>
    </row>
    <row r="38929" spans="19:29" x14ac:dyDescent="0.25">
      <c r="S38929" s="108"/>
      <c r="U38929" s="108"/>
      <c r="W38929" s="108"/>
      <c r="Y38929" s="108"/>
      <c r="AA38929" s="108"/>
      <c r="AC38929" s="108"/>
    </row>
    <row r="38930" spans="19:29" x14ac:dyDescent="0.25">
      <c r="S38930" s="110"/>
      <c r="U38930" s="110"/>
      <c r="W38930" s="110"/>
      <c r="Y38930" s="110"/>
      <c r="AA38930" s="110"/>
      <c r="AC38930" s="110"/>
    </row>
    <row r="38931" spans="19:29" x14ac:dyDescent="0.25">
      <c r="S38931" s="110"/>
      <c r="U38931" s="110"/>
      <c r="W38931" s="110"/>
      <c r="Y38931" s="110"/>
      <c r="AA38931" s="110"/>
      <c r="AC38931" s="110"/>
    </row>
    <row r="38932" spans="19:29" x14ac:dyDescent="0.25">
      <c r="S38932" s="110"/>
      <c r="U38932" s="110"/>
      <c r="W38932" s="110"/>
      <c r="Y38932" s="110"/>
      <c r="AA38932" s="110"/>
      <c r="AC38932" s="110"/>
    </row>
    <row r="38933" spans="19:29" x14ac:dyDescent="0.25">
      <c r="S38933" s="110"/>
      <c r="U38933" s="110"/>
      <c r="W38933" s="110"/>
      <c r="Y38933" s="110"/>
      <c r="AA38933" s="110"/>
      <c r="AC38933" s="110"/>
    </row>
    <row r="38934" spans="19:29" x14ac:dyDescent="0.25">
      <c r="S38934" s="111"/>
      <c r="U38934" s="111"/>
      <c r="W38934" s="111"/>
      <c r="Y38934" s="111"/>
      <c r="AA38934" s="111"/>
      <c r="AC38934" s="111"/>
    </row>
    <row r="38935" spans="19:29" x14ac:dyDescent="0.25">
      <c r="S38935" s="107"/>
      <c r="U38935" s="107"/>
      <c r="W38935" s="107"/>
      <c r="Y38935" s="107"/>
      <c r="AA38935" s="107"/>
      <c r="AC38935" s="107"/>
    </row>
    <row r="38936" spans="19:29" x14ac:dyDescent="0.25">
      <c r="S38936" s="108"/>
      <c r="U38936" s="108"/>
      <c r="W38936" s="108"/>
      <c r="Y38936" s="108"/>
      <c r="AA38936" s="108"/>
      <c r="AC38936" s="108"/>
    </row>
    <row r="38937" spans="19:29" x14ac:dyDescent="0.25">
      <c r="S38937" s="108"/>
      <c r="U38937" s="108"/>
      <c r="W38937" s="108"/>
      <c r="Y38937" s="108"/>
      <c r="AA38937" s="108"/>
      <c r="AC38937" s="108"/>
    </row>
    <row r="38938" spans="19:29" x14ac:dyDescent="0.25">
      <c r="S38938" s="109"/>
      <c r="U38938" s="109"/>
      <c r="W38938" s="109"/>
      <c r="Y38938" s="109"/>
      <c r="AA38938" s="109"/>
      <c r="AC38938" s="109"/>
    </row>
    <row r="38939" spans="19:29" x14ac:dyDescent="0.25">
      <c r="S38939" s="108"/>
      <c r="U38939" s="108"/>
      <c r="W38939" s="108"/>
      <c r="Y38939" s="108"/>
      <c r="AA38939" s="108"/>
      <c r="AC38939" s="108"/>
    </row>
    <row r="38940" spans="19:29" x14ac:dyDescent="0.25">
      <c r="S38940" s="108"/>
      <c r="U38940" s="108"/>
      <c r="W38940" s="108"/>
      <c r="Y38940" s="108"/>
      <c r="AA38940" s="108"/>
      <c r="AC38940" s="108"/>
    </row>
    <row r="38941" spans="19:29" x14ac:dyDescent="0.25">
      <c r="S38941" s="109"/>
      <c r="U38941" s="109"/>
      <c r="W38941" s="109"/>
      <c r="Y38941" s="109"/>
      <c r="AA38941" s="109"/>
      <c r="AC38941" s="109"/>
    </row>
    <row r="38942" spans="19:29" x14ac:dyDescent="0.25">
      <c r="S38942" s="108"/>
      <c r="U38942" s="108"/>
      <c r="W38942" s="108"/>
      <c r="Y38942" s="108"/>
      <c r="AA38942" s="108"/>
      <c r="AC38942" s="108"/>
    </row>
    <row r="38943" spans="19:29" x14ac:dyDescent="0.25">
      <c r="S38943" s="109"/>
      <c r="U38943" s="109"/>
      <c r="W38943" s="109"/>
      <c r="Y38943" s="109"/>
      <c r="AA38943" s="109"/>
      <c r="AC38943" s="109"/>
    </row>
    <row r="38944" spans="19:29" x14ac:dyDescent="0.25">
      <c r="S38944" s="108"/>
      <c r="U38944" s="108"/>
      <c r="W38944" s="108"/>
      <c r="Y38944" s="108"/>
      <c r="AA38944" s="108"/>
      <c r="AC38944" s="108"/>
    </row>
    <row r="38945" spans="19:29" x14ac:dyDescent="0.25">
      <c r="S38945" s="108"/>
      <c r="U38945" s="108"/>
      <c r="W38945" s="108"/>
      <c r="Y38945" s="108"/>
      <c r="AA38945" s="108"/>
      <c r="AC38945" s="108"/>
    </row>
    <row r="38946" spans="19:29" x14ac:dyDescent="0.25">
      <c r="S38946" s="108"/>
      <c r="U38946" s="108"/>
      <c r="W38946" s="108"/>
      <c r="Y38946" s="108"/>
      <c r="AA38946" s="108"/>
      <c r="AC38946" s="108"/>
    </row>
    <row r="38947" spans="19:29" x14ac:dyDescent="0.25">
      <c r="S38947" s="110"/>
      <c r="U38947" s="110"/>
      <c r="W38947" s="110"/>
      <c r="Y38947" s="110"/>
      <c r="AA38947" s="110"/>
      <c r="AC38947" s="110"/>
    </row>
    <row r="38948" spans="19:29" x14ac:dyDescent="0.25">
      <c r="S38948" s="110"/>
      <c r="U38948" s="110"/>
      <c r="W38948" s="110"/>
      <c r="Y38948" s="110"/>
      <c r="AA38948" s="110"/>
      <c r="AC38948" s="110"/>
    </row>
    <row r="38949" spans="19:29" x14ac:dyDescent="0.25">
      <c r="S38949" s="110"/>
      <c r="U38949" s="110"/>
      <c r="W38949" s="110"/>
      <c r="Y38949" s="110"/>
      <c r="AA38949" s="110"/>
      <c r="AC38949" s="110"/>
    </row>
    <row r="38950" spans="19:29" x14ac:dyDescent="0.25">
      <c r="S38950" s="110"/>
      <c r="U38950" s="110"/>
      <c r="W38950" s="110"/>
      <c r="Y38950" s="110"/>
      <c r="AA38950" s="110"/>
      <c r="AC38950" s="110"/>
    </row>
    <row r="38951" spans="19:29" x14ac:dyDescent="0.25">
      <c r="S38951" s="111"/>
      <c r="U38951" s="111"/>
      <c r="W38951" s="111"/>
      <c r="Y38951" s="111"/>
      <c r="AA38951" s="111"/>
      <c r="AC38951" s="111"/>
    </row>
    <row r="38952" spans="19:29" x14ac:dyDescent="0.25">
      <c r="S38952" s="107"/>
      <c r="U38952" s="107"/>
      <c r="W38952" s="107"/>
      <c r="Y38952" s="107"/>
      <c r="AA38952" s="107"/>
      <c r="AC38952" s="107"/>
    </row>
    <row r="38953" spans="19:29" x14ac:dyDescent="0.25">
      <c r="S38953" s="108"/>
      <c r="U38953" s="108"/>
      <c r="W38953" s="108"/>
      <c r="Y38953" s="108"/>
      <c r="AA38953" s="108"/>
      <c r="AC38953" s="108"/>
    </row>
    <row r="38954" spans="19:29" x14ac:dyDescent="0.25">
      <c r="S38954" s="108"/>
      <c r="U38954" s="108"/>
      <c r="W38954" s="108"/>
      <c r="Y38954" s="108"/>
      <c r="AA38954" s="108"/>
      <c r="AC38954" s="108"/>
    </row>
    <row r="38955" spans="19:29" x14ac:dyDescent="0.25">
      <c r="S38955" s="109"/>
      <c r="U38955" s="109"/>
      <c r="W38955" s="109"/>
      <c r="Y38955" s="109"/>
      <c r="AA38955" s="109"/>
      <c r="AC38955" s="109"/>
    </row>
    <row r="38956" spans="19:29" x14ac:dyDescent="0.25">
      <c r="S38956" s="108"/>
      <c r="U38956" s="108"/>
      <c r="W38956" s="108"/>
      <c r="Y38956" s="108"/>
      <c r="AA38956" s="108"/>
      <c r="AC38956" s="108"/>
    </row>
    <row r="38957" spans="19:29" x14ac:dyDescent="0.25">
      <c r="S38957" s="108"/>
      <c r="U38957" s="108"/>
      <c r="W38957" s="108"/>
      <c r="Y38957" s="108"/>
      <c r="AA38957" s="108"/>
      <c r="AC38957" s="108"/>
    </row>
    <row r="38958" spans="19:29" x14ac:dyDescent="0.25">
      <c r="S38958" s="109"/>
      <c r="U38958" s="109"/>
      <c r="W38958" s="109"/>
      <c r="Y38958" s="109"/>
      <c r="AA38958" s="109"/>
      <c r="AC38958" s="109"/>
    </row>
    <row r="38959" spans="19:29" x14ac:dyDescent="0.25">
      <c r="S38959" s="108"/>
      <c r="U38959" s="108"/>
      <c r="W38959" s="108"/>
      <c r="Y38959" s="108"/>
      <c r="AA38959" s="108"/>
      <c r="AC38959" s="108"/>
    </row>
    <row r="38960" spans="19:29" x14ac:dyDescent="0.25">
      <c r="S38960" s="109"/>
      <c r="U38960" s="109"/>
      <c r="W38960" s="109"/>
      <c r="Y38960" s="109"/>
      <c r="AA38960" s="109"/>
      <c r="AC38960" s="109"/>
    </row>
    <row r="38961" spans="19:29" x14ac:dyDescent="0.25">
      <c r="S38961" s="108"/>
      <c r="U38961" s="108"/>
      <c r="W38961" s="108"/>
      <c r="Y38961" s="108"/>
      <c r="AA38961" s="108"/>
      <c r="AC38961" s="108"/>
    </row>
    <row r="38962" spans="19:29" x14ac:dyDescent="0.25">
      <c r="S38962" s="108"/>
      <c r="U38962" s="108"/>
      <c r="W38962" s="108"/>
      <c r="Y38962" s="108"/>
      <c r="AA38962" s="108"/>
      <c r="AC38962" s="108"/>
    </row>
    <row r="38963" spans="19:29" x14ac:dyDescent="0.25">
      <c r="S38963" s="108"/>
      <c r="U38963" s="108"/>
      <c r="W38963" s="108"/>
      <c r="Y38963" s="108"/>
      <c r="AA38963" s="108"/>
      <c r="AC38963" s="108"/>
    </row>
    <row r="38964" spans="19:29" x14ac:dyDescent="0.25">
      <c r="S38964" s="110"/>
      <c r="U38964" s="110"/>
      <c r="W38964" s="110"/>
      <c r="Y38964" s="110"/>
      <c r="AA38964" s="110"/>
      <c r="AC38964" s="110"/>
    </row>
    <row r="38965" spans="19:29" x14ac:dyDescent="0.25">
      <c r="S38965" s="110"/>
      <c r="U38965" s="110"/>
      <c r="W38965" s="110"/>
      <c r="Y38965" s="110"/>
      <c r="AA38965" s="110"/>
      <c r="AC38965" s="110"/>
    </row>
    <row r="38966" spans="19:29" x14ac:dyDescent="0.25">
      <c r="S38966" s="110"/>
      <c r="U38966" s="110"/>
      <c r="W38966" s="110"/>
      <c r="Y38966" s="110"/>
      <c r="AA38966" s="110"/>
      <c r="AC38966" s="110"/>
    </row>
    <row r="38967" spans="19:29" x14ac:dyDescent="0.25">
      <c r="S38967" s="110"/>
      <c r="U38967" s="110"/>
      <c r="W38967" s="110"/>
      <c r="Y38967" s="110"/>
      <c r="AA38967" s="110"/>
      <c r="AC38967" s="110"/>
    </row>
    <row r="38968" spans="19:29" x14ac:dyDescent="0.25">
      <c r="S38968" s="111"/>
      <c r="U38968" s="111"/>
      <c r="W38968" s="111"/>
      <c r="Y38968" s="111"/>
      <c r="AA38968" s="111"/>
      <c r="AC38968" s="111"/>
    </row>
    <row r="38969" spans="19:29" x14ac:dyDescent="0.25">
      <c r="S38969" s="107"/>
      <c r="U38969" s="107"/>
      <c r="W38969" s="107"/>
      <c r="Y38969" s="107"/>
      <c r="AA38969" s="107"/>
      <c r="AC38969" s="107"/>
    </row>
    <row r="38970" spans="19:29" x14ac:dyDescent="0.25">
      <c r="S38970" s="108"/>
      <c r="U38970" s="108"/>
      <c r="W38970" s="108"/>
      <c r="Y38970" s="108"/>
      <c r="AA38970" s="108"/>
      <c r="AC38970" s="108"/>
    </row>
    <row r="38971" spans="19:29" x14ac:dyDescent="0.25">
      <c r="S38971" s="108"/>
      <c r="U38971" s="108"/>
      <c r="W38971" s="108"/>
      <c r="Y38971" s="108"/>
      <c r="AA38971" s="108"/>
      <c r="AC38971" s="108"/>
    </row>
    <row r="38972" spans="19:29" x14ac:dyDescent="0.25">
      <c r="S38972" s="109"/>
      <c r="U38972" s="109"/>
      <c r="W38972" s="109"/>
      <c r="Y38972" s="109"/>
      <c r="AA38972" s="109"/>
      <c r="AC38972" s="109"/>
    </row>
    <row r="38973" spans="19:29" x14ac:dyDescent="0.25">
      <c r="S38973" s="108"/>
      <c r="U38973" s="108"/>
      <c r="W38973" s="108"/>
      <c r="Y38973" s="108"/>
      <c r="AA38973" s="108"/>
      <c r="AC38973" s="108"/>
    </row>
    <row r="38974" spans="19:29" x14ac:dyDescent="0.25">
      <c r="S38974" s="108"/>
      <c r="U38974" s="108"/>
      <c r="W38974" s="108"/>
      <c r="Y38974" s="108"/>
      <c r="AA38974" s="108"/>
      <c r="AC38974" s="108"/>
    </row>
    <row r="38975" spans="19:29" x14ac:dyDescent="0.25">
      <c r="S38975" s="109"/>
      <c r="U38975" s="109"/>
      <c r="W38975" s="109"/>
      <c r="Y38975" s="109"/>
      <c r="AA38975" s="109"/>
      <c r="AC38975" s="109"/>
    </row>
    <row r="38976" spans="19:29" x14ac:dyDescent="0.25">
      <c r="S38976" s="108"/>
      <c r="U38976" s="108"/>
      <c r="W38976" s="108"/>
      <c r="Y38976" s="108"/>
      <c r="AA38976" s="108"/>
      <c r="AC38976" s="108"/>
    </row>
    <row r="38977" spans="19:29" x14ac:dyDescent="0.25">
      <c r="S38977" s="109"/>
      <c r="U38977" s="109"/>
      <c r="W38977" s="109"/>
      <c r="Y38977" s="109"/>
      <c r="AA38977" s="109"/>
      <c r="AC38977" s="109"/>
    </row>
    <row r="38978" spans="19:29" x14ac:dyDescent="0.25">
      <c r="S38978" s="108"/>
      <c r="U38978" s="108"/>
      <c r="W38978" s="108"/>
      <c r="Y38978" s="108"/>
      <c r="AA38978" s="108"/>
      <c r="AC38978" s="108"/>
    </row>
    <row r="38979" spans="19:29" x14ac:dyDescent="0.25">
      <c r="S38979" s="108"/>
      <c r="U38979" s="108"/>
      <c r="W38979" s="108"/>
      <c r="Y38979" s="108"/>
      <c r="AA38979" s="108"/>
      <c r="AC38979" s="108"/>
    </row>
    <row r="38980" spans="19:29" x14ac:dyDescent="0.25">
      <c r="S38980" s="108"/>
      <c r="U38980" s="108"/>
      <c r="W38980" s="108"/>
      <c r="Y38980" s="108"/>
      <c r="AA38980" s="108"/>
      <c r="AC38980" s="108"/>
    </row>
    <row r="38981" spans="19:29" x14ac:dyDescent="0.25">
      <c r="S38981" s="110"/>
      <c r="U38981" s="110"/>
      <c r="W38981" s="110"/>
      <c r="Y38981" s="110"/>
      <c r="AA38981" s="110"/>
      <c r="AC38981" s="110"/>
    </row>
    <row r="38982" spans="19:29" x14ac:dyDescent="0.25">
      <c r="S38982" s="110"/>
      <c r="U38982" s="110"/>
      <c r="W38982" s="110"/>
      <c r="Y38982" s="110"/>
      <c r="AA38982" s="110"/>
      <c r="AC38982" s="110"/>
    </row>
    <row r="38983" spans="19:29" x14ac:dyDescent="0.25">
      <c r="S38983" s="110"/>
      <c r="U38983" s="110"/>
      <c r="W38983" s="110"/>
      <c r="Y38983" s="110"/>
      <c r="AA38983" s="110"/>
      <c r="AC38983" s="110"/>
    </row>
    <row r="38984" spans="19:29" x14ac:dyDescent="0.25">
      <c r="S38984" s="110"/>
      <c r="U38984" s="110"/>
      <c r="W38984" s="110"/>
      <c r="Y38984" s="110"/>
      <c r="AA38984" s="110"/>
      <c r="AC38984" s="110"/>
    </row>
    <row r="38985" spans="19:29" x14ac:dyDescent="0.25">
      <c r="S38985" s="111"/>
      <c r="U38985" s="111"/>
      <c r="W38985" s="111"/>
      <c r="Y38985" s="111"/>
      <c r="AA38985" s="111"/>
      <c r="AC38985" s="111"/>
    </row>
    <row r="38986" spans="19:29" x14ac:dyDescent="0.25">
      <c r="S38986" s="107"/>
      <c r="U38986" s="107"/>
      <c r="W38986" s="107"/>
      <c r="Y38986" s="107"/>
      <c r="AA38986" s="107"/>
      <c r="AC38986" s="107"/>
    </row>
    <row r="38987" spans="19:29" x14ac:dyDescent="0.25">
      <c r="S38987" s="108"/>
      <c r="U38987" s="108"/>
      <c r="W38987" s="108"/>
      <c r="Y38987" s="108"/>
      <c r="AA38987" s="108"/>
      <c r="AC38987" s="108"/>
    </row>
    <row r="38988" spans="19:29" x14ac:dyDescent="0.25">
      <c r="S38988" s="108"/>
      <c r="U38988" s="108"/>
      <c r="W38988" s="108"/>
      <c r="Y38988" s="108"/>
      <c r="AA38988" s="108"/>
      <c r="AC38988" s="108"/>
    </row>
    <row r="38989" spans="19:29" x14ac:dyDescent="0.25">
      <c r="S38989" s="109"/>
      <c r="U38989" s="109"/>
      <c r="W38989" s="109"/>
      <c r="Y38989" s="109"/>
      <c r="AA38989" s="109"/>
      <c r="AC38989" s="109"/>
    </row>
    <row r="38990" spans="19:29" x14ac:dyDescent="0.25">
      <c r="S38990" s="108"/>
      <c r="U38990" s="108"/>
      <c r="W38990" s="108"/>
      <c r="Y38990" s="108"/>
      <c r="AA38990" s="108"/>
      <c r="AC38990" s="108"/>
    </row>
    <row r="38991" spans="19:29" x14ac:dyDescent="0.25">
      <c r="S38991" s="108"/>
      <c r="U38991" s="108"/>
      <c r="W38991" s="108"/>
      <c r="Y38991" s="108"/>
      <c r="AA38991" s="108"/>
      <c r="AC38991" s="108"/>
    </row>
    <row r="38992" spans="19:29" x14ac:dyDescent="0.25">
      <c r="S38992" s="109"/>
      <c r="U38992" s="109"/>
      <c r="W38992" s="109"/>
      <c r="Y38992" s="109"/>
      <c r="AA38992" s="109"/>
      <c r="AC38992" s="109"/>
    </row>
    <row r="38993" spans="19:29" x14ac:dyDescent="0.25">
      <c r="S38993" s="108"/>
      <c r="U38993" s="108"/>
      <c r="W38993" s="108"/>
      <c r="Y38993" s="108"/>
      <c r="AA38993" s="108"/>
      <c r="AC38993" s="108"/>
    </row>
    <row r="38994" spans="19:29" x14ac:dyDescent="0.25">
      <c r="S38994" s="109"/>
      <c r="U38994" s="109"/>
      <c r="W38994" s="109"/>
      <c r="Y38994" s="109"/>
      <c r="AA38994" s="109"/>
      <c r="AC38994" s="109"/>
    </row>
    <row r="38995" spans="19:29" x14ac:dyDescent="0.25">
      <c r="S38995" s="108"/>
      <c r="U38995" s="108"/>
      <c r="W38995" s="108"/>
      <c r="Y38995" s="108"/>
      <c r="AA38995" s="108"/>
      <c r="AC38995" s="108"/>
    </row>
    <row r="38996" spans="19:29" x14ac:dyDescent="0.25">
      <c r="S38996" s="108"/>
      <c r="U38996" s="108"/>
      <c r="W38996" s="108"/>
      <c r="Y38996" s="108"/>
      <c r="AA38996" s="108"/>
      <c r="AC38996" s="108"/>
    </row>
    <row r="38997" spans="19:29" x14ac:dyDescent="0.25">
      <c r="S38997" s="108"/>
      <c r="U38997" s="108"/>
      <c r="W38997" s="108"/>
      <c r="Y38997" s="108"/>
      <c r="AA38997" s="108"/>
      <c r="AC38997" s="108"/>
    </row>
    <row r="38998" spans="19:29" x14ac:dyDescent="0.25">
      <c r="S38998" s="110"/>
      <c r="U38998" s="110"/>
      <c r="W38998" s="110"/>
      <c r="Y38998" s="110"/>
      <c r="AA38998" s="110"/>
      <c r="AC38998" s="110"/>
    </row>
    <row r="38999" spans="19:29" x14ac:dyDescent="0.25">
      <c r="S38999" s="110"/>
      <c r="U38999" s="110"/>
      <c r="W38999" s="110"/>
      <c r="Y38999" s="110"/>
      <c r="AA38999" s="110"/>
      <c r="AC38999" s="110"/>
    </row>
    <row r="39000" spans="19:29" x14ac:dyDescent="0.25">
      <c r="S39000" s="110"/>
      <c r="U39000" s="110"/>
      <c r="W39000" s="110"/>
      <c r="Y39000" s="110"/>
      <c r="AA39000" s="110"/>
      <c r="AC39000" s="110"/>
    </row>
    <row r="39001" spans="19:29" x14ac:dyDescent="0.25">
      <c r="S39001" s="110"/>
      <c r="U39001" s="110"/>
      <c r="W39001" s="110"/>
      <c r="Y39001" s="110"/>
      <c r="AA39001" s="110"/>
      <c r="AC39001" s="110"/>
    </row>
    <row r="39002" spans="19:29" x14ac:dyDescent="0.25">
      <c r="S39002" s="111"/>
      <c r="U39002" s="111"/>
      <c r="W39002" s="111"/>
      <c r="Y39002" s="111"/>
      <c r="AA39002" s="111"/>
      <c r="AC39002" s="111"/>
    </row>
    <row r="39003" spans="19:29" x14ac:dyDescent="0.25">
      <c r="S39003" s="107"/>
      <c r="U39003" s="107"/>
      <c r="W39003" s="107"/>
      <c r="Y39003" s="107"/>
      <c r="AA39003" s="107"/>
      <c r="AC39003" s="107"/>
    </row>
    <row r="39004" spans="19:29" x14ac:dyDescent="0.25">
      <c r="S39004" s="108"/>
      <c r="U39004" s="108"/>
      <c r="W39004" s="108"/>
      <c r="Y39004" s="108"/>
      <c r="AA39004" s="108"/>
      <c r="AC39004" s="108"/>
    </row>
    <row r="39005" spans="19:29" x14ac:dyDescent="0.25">
      <c r="S39005" s="108"/>
      <c r="U39005" s="108"/>
      <c r="W39005" s="108"/>
      <c r="Y39005" s="108"/>
      <c r="AA39005" s="108"/>
      <c r="AC39005" s="108"/>
    </row>
    <row r="39006" spans="19:29" x14ac:dyDescent="0.25">
      <c r="S39006" s="109"/>
      <c r="U39006" s="109"/>
      <c r="W39006" s="109"/>
      <c r="Y39006" s="109"/>
      <c r="AA39006" s="109"/>
      <c r="AC39006" s="109"/>
    </row>
    <row r="39007" spans="19:29" x14ac:dyDescent="0.25">
      <c r="S39007" s="108"/>
      <c r="U39007" s="108"/>
      <c r="W39007" s="108"/>
      <c r="Y39007" s="108"/>
      <c r="AA39007" s="108"/>
      <c r="AC39007" s="108"/>
    </row>
    <row r="39008" spans="19:29" x14ac:dyDescent="0.25">
      <c r="S39008" s="108"/>
      <c r="U39008" s="108"/>
      <c r="W39008" s="108"/>
      <c r="Y39008" s="108"/>
      <c r="AA39008" s="108"/>
      <c r="AC39008" s="108"/>
    </row>
    <row r="39009" spans="19:29" x14ac:dyDescent="0.25">
      <c r="S39009" s="109"/>
      <c r="U39009" s="109"/>
      <c r="W39009" s="109"/>
      <c r="Y39009" s="109"/>
      <c r="AA39009" s="109"/>
      <c r="AC39009" s="109"/>
    </row>
    <row r="39010" spans="19:29" x14ac:dyDescent="0.25">
      <c r="S39010" s="108"/>
      <c r="U39010" s="108"/>
      <c r="W39010" s="108"/>
      <c r="Y39010" s="108"/>
      <c r="AA39010" s="108"/>
      <c r="AC39010" s="108"/>
    </row>
    <row r="39011" spans="19:29" x14ac:dyDescent="0.25">
      <c r="S39011" s="109"/>
      <c r="U39011" s="109"/>
      <c r="W39011" s="109"/>
      <c r="Y39011" s="109"/>
      <c r="AA39011" s="109"/>
      <c r="AC39011" s="109"/>
    </row>
    <row r="39012" spans="19:29" x14ac:dyDescent="0.25">
      <c r="S39012" s="108"/>
      <c r="U39012" s="108"/>
      <c r="W39012" s="108"/>
      <c r="Y39012" s="108"/>
      <c r="AA39012" s="108"/>
      <c r="AC39012" s="108"/>
    </row>
    <row r="39013" spans="19:29" x14ac:dyDescent="0.25">
      <c r="S39013" s="108"/>
      <c r="U39013" s="108"/>
      <c r="W39013" s="108"/>
      <c r="Y39013" s="108"/>
      <c r="AA39013" s="108"/>
      <c r="AC39013" s="108"/>
    </row>
    <row r="39014" spans="19:29" x14ac:dyDescent="0.25">
      <c r="S39014" s="108"/>
      <c r="U39014" s="108"/>
      <c r="W39014" s="108"/>
      <c r="Y39014" s="108"/>
      <c r="AA39014" s="108"/>
      <c r="AC39014" s="108"/>
    </row>
    <row r="39015" spans="19:29" x14ac:dyDescent="0.25">
      <c r="S39015" s="110"/>
      <c r="U39015" s="110"/>
      <c r="W39015" s="110"/>
      <c r="Y39015" s="110"/>
      <c r="AA39015" s="110"/>
      <c r="AC39015" s="110"/>
    </row>
    <row r="39016" spans="19:29" x14ac:dyDescent="0.25">
      <c r="S39016" s="110"/>
      <c r="U39016" s="110"/>
      <c r="W39016" s="110"/>
      <c r="Y39016" s="110"/>
      <c r="AA39016" s="110"/>
      <c r="AC39016" s="110"/>
    </row>
    <row r="39017" spans="19:29" x14ac:dyDescent="0.25">
      <c r="S39017" s="110"/>
      <c r="U39017" s="110"/>
      <c r="W39017" s="110"/>
      <c r="Y39017" s="110"/>
      <c r="AA39017" s="110"/>
      <c r="AC39017" s="110"/>
    </row>
    <row r="39018" spans="19:29" x14ac:dyDescent="0.25">
      <c r="S39018" s="110"/>
      <c r="U39018" s="110"/>
      <c r="W39018" s="110"/>
      <c r="Y39018" s="110"/>
      <c r="AA39018" s="110"/>
      <c r="AC39018" s="110"/>
    </row>
    <row r="39019" spans="19:29" x14ac:dyDescent="0.25">
      <c r="S39019" s="111"/>
      <c r="U39019" s="111"/>
      <c r="W39019" s="111"/>
      <c r="Y39019" s="111"/>
      <c r="AA39019" s="111"/>
      <c r="AC39019" s="111"/>
    </row>
    <row r="39020" spans="19:29" x14ac:dyDescent="0.25">
      <c r="S39020" s="107"/>
      <c r="U39020" s="107"/>
      <c r="W39020" s="107"/>
      <c r="Y39020" s="107"/>
      <c r="AA39020" s="107"/>
      <c r="AC39020" s="107"/>
    </row>
    <row r="39021" spans="19:29" x14ac:dyDescent="0.25">
      <c r="S39021" s="108"/>
      <c r="U39021" s="108"/>
      <c r="W39021" s="108"/>
      <c r="Y39021" s="108"/>
      <c r="AA39021" s="108"/>
      <c r="AC39021" s="108"/>
    </row>
    <row r="39022" spans="19:29" x14ac:dyDescent="0.25">
      <c r="S39022" s="108"/>
      <c r="U39022" s="108"/>
      <c r="W39022" s="108"/>
      <c r="Y39022" s="108"/>
      <c r="AA39022" s="108"/>
      <c r="AC39022" s="108"/>
    </row>
    <row r="39023" spans="19:29" x14ac:dyDescent="0.25">
      <c r="S39023" s="109"/>
      <c r="U39023" s="109"/>
      <c r="W39023" s="109"/>
      <c r="Y39023" s="109"/>
      <c r="AA39023" s="109"/>
      <c r="AC39023" s="109"/>
    </row>
    <row r="39024" spans="19:29" x14ac:dyDescent="0.25">
      <c r="S39024" s="108"/>
      <c r="U39024" s="108"/>
      <c r="W39024" s="108"/>
      <c r="Y39024" s="108"/>
      <c r="AA39024" s="108"/>
      <c r="AC39024" s="108"/>
    </row>
    <row r="39025" spans="19:29" x14ac:dyDescent="0.25">
      <c r="S39025" s="108"/>
      <c r="U39025" s="108"/>
      <c r="W39025" s="108"/>
      <c r="Y39025" s="108"/>
      <c r="AA39025" s="108"/>
      <c r="AC39025" s="108"/>
    </row>
    <row r="39026" spans="19:29" x14ac:dyDescent="0.25">
      <c r="S39026" s="109"/>
      <c r="U39026" s="109"/>
      <c r="W39026" s="109"/>
      <c r="Y39026" s="109"/>
      <c r="AA39026" s="109"/>
      <c r="AC39026" s="109"/>
    </row>
    <row r="39027" spans="19:29" x14ac:dyDescent="0.25">
      <c r="S39027" s="108"/>
      <c r="U39027" s="108"/>
      <c r="W39027" s="108"/>
      <c r="Y39027" s="108"/>
      <c r="AA39027" s="108"/>
      <c r="AC39027" s="108"/>
    </row>
    <row r="39028" spans="19:29" x14ac:dyDescent="0.25">
      <c r="S39028" s="109"/>
      <c r="U39028" s="109"/>
      <c r="W39028" s="109"/>
      <c r="Y39028" s="109"/>
      <c r="AA39028" s="109"/>
      <c r="AC39028" s="109"/>
    </row>
    <row r="39029" spans="19:29" x14ac:dyDescent="0.25">
      <c r="S39029" s="108"/>
      <c r="U39029" s="108"/>
      <c r="W39029" s="108"/>
      <c r="Y39029" s="108"/>
      <c r="AA39029" s="108"/>
      <c r="AC39029" s="108"/>
    </row>
    <row r="39030" spans="19:29" x14ac:dyDescent="0.25">
      <c r="S39030" s="108"/>
      <c r="U39030" s="108"/>
      <c r="W39030" s="108"/>
      <c r="Y39030" s="108"/>
      <c r="AA39030" s="108"/>
      <c r="AC39030" s="108"/>
    </row>
    <row r="39031" spans="19:29" x14ac:dyDescent="0.25">
      <c r="S39031" s="108"/>
      <c r="U39031" s="108"/>
      <c r="W39031" s="108"/>
      <c r="Y39031" s="108"/>
      <c r="AA39031" s="108"/>
      <c r="AC39031" s="108"/>
    </row>
    <row r="39032" spans="19:29" x14ac:dyDescent="0.25">
      <c r="S39032" s="110"/>
      <c r="U39032" s="110"/>
      <c r="W39032" s="110"/>
      <c r="Y39032" s="110"/>
      <c r="AA39032" s="110"/>
      <c r="AC39032" s="110"/>
    </row>
    <row r="39033" spans="19:29" x14ac:dyDescent="0.25">
      <c r="S39033" s="110"/>
      <c r="U39033" s="110"/>
      <c r="W39033" s="110"/>
      <c r="Y39033" s="110"/>
      <c r="AA39033" s="110"/>
      <c r="AC39033" s="110"/>
    </row>
    <row r="39034" spans="19:29" x14ac:dyDescent="0.25">
      <c r="S39034" s="110"/>
      <c r="U39034" s="110"/>
      <c r="W39034" s="110"/>
      <c r="Y39034" s="110"/>
      <c r="AA39034" s="110"/>
      <c r="AC39034" s="110"/>
    </row>
    <row r="39035" spans="19:29" x14ac:dyDescent="0.25">
      <c r="S39035" s="110"/>
      <c r="U39035" s="110"/>
      <c r="W39035" s="110"/>
      <c r="Y39035" s="110"/>
      <c r="AA39035" s="110"/>
      <c r="AC39035" s="110"/>
    </row>
    <row r="39036" spans="19:29" x14ac:dyDescent="0.25">
      <c r="S39036" s="111"/>
      <c r="U39036" s="111"/>
      <c r="W39036" s="111"/>
      <c r="Y39036" s="111"/>
      <c r="AA39036" s="111"/>
      <c r="AC39036" s="111"/>
    </row>
    <row r="39037" spans="19:29" x14ac:dyDescent="0.25">
      <c r="S39037" s="107"/>
      <c r="U39037" s="107"/>
      <c r="W39037" s="107"/>
      <c r="Y39037" s="107"/>
      <c r="AA39037" s="107"/>
      <c r="AC39037" s="107"/>
    </row>
    <row r="39038" spans="19:29" x14ac:dyDescent="0.25">
      <c r="S39038" s="108"/>
      <c r="U39038" s="108"/>
      <c r="W39038" s="108"/>
      <c r="Y39038" s="108"/>
      <c r="AA39038" s="108"/>
      <c r="AC39038" s="108"/>
    </row>
    <row r="39039" spans="19:29" x14ac:dyDescent="0.25">
      <c r="S39039" s="108"/>
      <c r="U39039" s="108"/>
      <c r="W39039" s="108"/>
      <c r="Y39039" s="108"/>
      <c r="AA39039" s="108"/>
      <c r="AC39039" s="108"/>
    </row>
    <row r="39040" spans="19:29" x14ac:dyDescent="0.25">
      <c r="S39040" s="109"/>
      <c r="U39040" s="109"/>
      <c r="W39040" s="109"/>
      <c r="Y39040" s="109"/>
      <c r="AA39040" s="109"/>
      <c r="AC39040" s="109"/>
    </row>
    <row r="39041" spans="19:29" x14ac:dyDescent="0.25">
      <c r="S39041" s="108"/>
      <c r="U39041" s="108"/>
      <c r="W39041" s="108"/>
      <c r="Y39041" s="108"/>
      <c r="AA39041" s="108"/>
      <c r="AC39041" s="108"/>
    </row>
    <row r="39042" spans="19:29" x14ac:dyDescent="0.25">
      <c r="S39042" s="108"/>
      <c r="U39042" s="108"/>
      <c r="W39042" s="108"/>
      <c r="Y39042" s="108"/>
      <c r="AA39042" s="108"/>
      <c r="AC39042" s="108"/>
    </row>
    <row r="39043" spans="19:29" x14ac:dyDescent="0.25">
      <c r="S39043" s="109"/>
      <c r="U39043" s="109"/>
      <c r="W39043" s="109"/>
      <c r="Y39043" s="109"/>
      <c r="AA39043" s="109"/>
      <c r="AC39043" s="109"/>
    </row>
    <row r="39044" spans="19:29" x14ac:dyDescent="0.25">
      <c r="S39044" s="108"/>
      <c r="U39044" s="108"/>
      <c r="W39044" s="108"/>
      <c r="Y39044" s="108"/>
      <c r="AA39044" s="108"/>
      <c r="AC39044" s="108"/>
    </row>
    <row r="39045" spans="19:29" x14ac:dyDescent="0.25">
      <c r="S39045" s="109"/>
      <c r="U39045" s="109"/>
      <c r="W39045" s="109"/>
      <c r="Y39045" s="109"/>
      <c r="AA39045" s="109"/>
      <c r="AC39045" s="109"/>
    </row>
    <row r="39046" spans="19:29" x14ac:dyDescent="0.25">
      <c r="S39046" s="108"/>
      <c r="U39046" s="108"/>
      <c r="W39046" s="108"/>
      <c r="Y39046" s="108"/>
      <c r="AA39046" s="108"/>
      <c r="AC39046" s="108"/>
    </row>
    <row r="39047" spans="19:29" x14ac:dyDescent="0.25">
      <c r="S39047" s="108"/>
      <c r="U39047" s="108"/>
      <c r="W39047" s="108"/>
      <c r="Y39047" s="108"/>
      <c r="AA39047" s="108"/>
      <c r="AC39047" s="108"/>
    </row>
    <row r="39048" spans="19:29" x14ac:dyDescent="0.25">
      <c r="S39048" s="108"/>
      <c r="U39048" s="108"/>
      <c r="W39048" s="108"/>
      <c r="Y39048" s="108"/>
      <c r="AA39048" s="108"/>
      <c r="AC39048" s="108"/>
    </row>
    <row r="39049" spans="19:29" x14ac:dyDescent="0.25">
      <c r="S39049" s="110"/>
      <c r="U39049" s="110"/>
      <c r="W39049" s="110"/>
      <c r="Y39049" s="110"/>
      <c r="AA39049" s="110"/>
      <c r="AC39049" s="110"/>
    </row>
    <row r="39050" spans="19:29" x14ac:dyDescent="0.25">
      <c r="S39050" s="110"/>
      <c r="U39050" s="110"/>
      <c r="W39050" s="110"/>
      <c r="Y39050" s="110"/>
      <c r="AA39050" s="110"/>
      <c r="AC39050" s="110"/>
    </row>
    <row r="39051" spans="19:29" x14ac:dyDescent="0.25">
      <c r="S39051" s="110"/>
      <c r="U39051" s="110"/>
      <c r="W39051" s="110"/>
      <c r="Y39051" s="110"/>
      <c r="AA39051" s="110"/>
      <c r="AC39051" s="110"/>
    </row>
    <row r="39052" spans="19:29" x14ac:dyDescent="0.25">
      <c r="S39052" s="110"/>
      <c r="U39052" s="110"/>
      <c r="W39052" s="110"/>
      <c r="Y39052" s="110"/>
      <c r="AA39052" s="110"/>
      <c r="AC39052" s="110"/>
    </row>
    <row r="39053" spans="19:29" x14ac:dyDescent="0.25">
      <c r="S39053" s="111"/>
      <c r="U39053" s="111"/>
      <c r="W39053" s="111"/>
      <c r="Y39053" s="111"/>
      <c r="AA39053" s="111"/>
      <c r="AC39053" s="111"/>
    </row>
    <row r="39054" spans="19:29" x14ac:dyDescent="0.25">
      <c r="S39054" s="107"/>
      <c r="U39054" s="107"/>
      <c r="W39054" s="107"/>
      <c r="Y39054" s="107"/>
      <c r="AA39054" s="107"/>
      <c r="AC39054" s="107"/>
    </row>
    <row r="39055" spans="19:29" x14ac:dyDescent="0.25">
      <c r="S39055" s="108"/>
      <c r="U39055" s="108"/>
      <c r="W39055" s="108"/>
      <c r="Y39055" s="108"/>
      <c r="AA39055" s="108"/>
      <c r="AC39055" s="108"/>
    </row>
    <row r="39056" spans="19:29" x14ac:dyDescent="0.25">
      <c r="S39056" s="108"/>
      <c r="U39056" s="108"/>
      <c r="W39056" s="108"/>
      <c r="Y39056" s="108"/>
      <c r="AA39056" s="108"/>
      <c r="AC39056" s="108"/>
    </row>
    <row r="39057" spans="19:29" x14ac:dyDescent="0.25">
      <c r="S39057" s="109"/>
      <c r="U39057" s="109"/>
      <c r="W39057" s="109"/>
      <c r="Y39057" s="109"/>
      <c r="AA39057" s="109"/>
      <c r="AC39057" s="109"/>
    </row>
    <row r="39058" spans="19:29" x14ac:dyDescent="0.25">
      <c r="S39058" s="108"/>
      <c r="U39058" s="108"/>
      <c r="W39058" s="108"/>
      <c r="Y39058" s="108"/>
      <c r="AA39058" s="108"/>
      <c r="AC39058" s="108"/>
    </row>
    <row r="39059" spans="19:29" x14ac:dyDescent="0.25">
      <c r="S39059" s="108"/>
      <c r="U39059" s="108"/>
      <c r="W39059" s="108"/>
      <c r="Y39059" s="108"/>
      <c r="AA39059" s="108"/>
      <c r="AC39059" s="108"/>
    </row>
    <row r="39060" spans="19:29" x14ac:dyDescent="0.25">
      <c r="S39060" s="109"/>
      <c r="U39060" s="109"/>
      <c r="W39060" s="109"/>
      <c r="Y39060" s="109"/>
      <c r="AA39060" s="109"/>
      <c r="AC39060" s="109"/>
    </row>
    <row r="39061" spans="19:29" x14ac:dyDescent="0.25">
      <c r="S39061" s="108"/>
      <c r="U39061" s="108"/>
      <c r="W39061" s="108"/>
      <c r="Y39061" s="108"/>
      <c r="AA39061" s="108"/>
      <c r="AC39061" s="108"/>
    </row>
    <row r="39062" spans="19:29" x14ac:dyDescent="0.25">
      <c r="S39062" s="109"/>
      <c r="U39062" s="109"/>
      <c r="W39062" s="109"/>
      <c r="Y39062" s="109"/>
      <c r="AA39062" s="109"/>
      <c r="AC39062" s="109"/>
    </row>
    <row r="39063" spans="19:29" x14ac:dyDescent="0.25">
      <c r="S39063" s="108"/>
      <c r="U39063" s="108"/>
      <c r="W39063" s="108"/>
      <c r="Y39063" s="108"/>
      <c r="AA39063" s="108"/>
      <c r="AC39063" s="108"/>
    </row>
    <row r="39064" spans="19:29" x14ac:dyDescent="0.25">
      <c r="S39064" s="108"/>
      <c r="U39064" s="108"/>
      <c r="W39064" s="108"/>
      <c r="Y39064" s="108"/>
      <c r="AA39064" s="108"/>
      <c r="AC39064" s="108"/>
    </row>
    <row r="39065" spans="19:29" x14ac:dyDescent="0.25">
      <c r="S39065" s="108"/>
      <c r="U39065" s="108"/>
      <c r="W39065" s="108"/>
      <c r="Y39065" s="108"/>
      <c r="AA39065" s="108"/>
      <c r="AC39065" s="108"/>
    </row>
    <row r="39066" spans="19:29" x14ac:dyDescent="0.25">
      <c r="S39066" s="110"/>
      <c r="U39066" s="110"/>
      <c r="W39066" s="110"/>
      <c r="Y39066" s="110"/>
      <c r="AA39066" s="110"/>
      <c r="AC39066" s="110"/>
    </row>
    <row r="39067" spans="19:29" x14ac:dyDescent="0.25">
      <c r="S39067" s="110"/>
      <c r="U39067" s="110"/>
      <c r="W39067" s="110"/>
      <c r="Y39067" s="110"/>
      <c r="AA39067" s="110"/>
      <c r="AC39067" s="110"/>
    </row>
    <row r="39068" spans="19:29" x14ac:dyDescent="0.25">
      <c r="S39068" s="110"/>
      <c r="U39068" s="110"/>
      <c r="W39068" s="110"/>
      <c r="Y39068" s="110"/>
      <c r="AA39068" s="110"/>
      <c r="AC39068" s="110"/>
    </row>
    <row r="39069" spans="19:29" x14ac:dyDescent="0.25">
      <c r="S39069" s="110"/>
      <c r="U39069" s="110"/>
      <c r="W39069" s="110"/>
      <c r="Y39069" s="110"/>
      <c r="AA39069" s="110"/>
      <c r="AC39069" s="110"/>
    </row>
    <row r="39070" spans="19:29" x14ac:dyDescent="0.25">
      <c r="S39070" s="111"/>
      <c r="U39070" s="111"/>
      <c r="W39070" s="111"/>
      <c r="Y39070" s="111"/>
      <c r="AA39070" s="111"/>
      <c r="AC39070" s="111"/>
    </row>
    <row r="39071" spans="19:29" x14ac:dyDescent="0.25">
      <c r="S39071" s="107"/>
      <c r="U39071" s="107"/>
      <c r="W39071" s="107"/>
      <c r="Y39071" s="107"/>
      <c r="AA39071" s="107"/>
      <c r="AC39071" s="107"/>
    </row>
    <row r="39072" spans="19:29" x14ac:dyDescent="0.25">
      <c r="S39072" s="108"/>
      <c r="U39072" s="108"/>
      <c r="W39072" s="108"/>
      <c r="Y39072" s="108"/>
      <c r="AA39072" s="108"/>
      <c r="AC39072" s="108"/>
    </row>
    <row r="39073" spans="19:29" x14ac:dyDescent="0.25">
      <c r="S39073" s="108"/>
      <c r="U39073" s="108"/>
      <c r="W39073" s="108"/>
      <c r="Y39073" s="108"/>
      <c r="AA39073" s="108"/>
      <c r="AC39073" s="108"/>
    </row>
    <row r="39074" spans="19:29" x14ac:dyDescent="0.25">
      <c r="S39074" s="109"/>
      <c r="U39074" s="109"/>
      <c r="W39074" s="109"/>
      <c r="Y39074" s="109"/>
      <c r="AA39074" s="109"/>
      <c r="AC39074" s="109"/>
    </row>
    <row r="39075" spans="19:29" x14ac:dyDescent="0.25">
      <c r="S39075" s="108"/>
      <c r="U39075" s="108"/>
      <c r="W39075" s="108"/>
      <c r="Y39075" s="108"/>
      <c r="AA39075" s="108"/>
      <c r="AC39075" s="108"/>
    </row>
    <row r="39076" spans="19:29" x14ac:dyDescent="0.25">
      <c r="S39076" s="108"/>
      <c r="U39076" s="108"/>
      <c r="W39076" s="108"/>
      <c r="Y39076" s="108"/>
      <c r="AA39076" s="108"/>
      <c r="AC39076" s="108"/>
    </row>
    <row r="39077" spans="19:29" x14ac:dyDescent="0.25">
      <c r="S39077" s="109"/>
      <c r="U39077" s="109"/>
      <c r="W39077" s="109"/>
      <c r="Y39077" s="109"/>
      <c r="AA39077" s="109"/>
      <c r="AC39077" s="109"/>
    </row>
    <row r="39078" spans="19:29" x14ac:dyDescent="0.25">
      <c r="S39078" s="108"/>
      <c r="U39078" s="108"/>
      <c r="W39078" s="108"/>
      <c r="Y39078" s="108"/>
      <c r="AA39078" s="108"/>
      <c r="AC39078" s="108"/>
    </row>
    <row r="39079" spans="19:29" x14ac:dyDescent="0.25">
      <c r="S39079" s="109"/>
      <c r="U39079" s="109"/>
      <c r="W39079" s="109"/>
      <c r="Y39079" s="109"/>
      <c r="AA39079" s="109"/>
      <c r="AC39079" s="109"/>
    </row>
    <row r="39080" spans="19:29" x14ac:dyDescent="0.25">
      <c r="S39080" s="108"/>
      <c r="U39080" s="108"/>
      <c r="W39080" s="108"/>
      <c r="Y39080" s="108"/>
      <c r="AA39080" s="108"/>
      <c r="AC39080" s="108"/>
    </row>
    <row r="39081" spans="19:29" x14ac:dyDescent="0.25">
      <c r="S39081" s="108"/>
      <c r="U39081" s="108"/>
      <c r="W39081" s="108"/>
      <c r="Y39081" s="108"/>
      <c r="AA39081" s="108"/>
      <c r="AC39081" s="108"/>
    </row>
    <row r="39082" spans="19:29" x14ac:dyDescent="0.25">
      <c r="S39082" s="108"/>
      <c r="U39082" s="108"/>
      <c r="W39082" s="108"/>
      <c r="Y39082" s="108"/>
      <c r="AA39082" s="108"/>
      <c r="AC39082" s="108"/>
    </row>
    <row r="39083" spans="19:29" x14ac:dyDescent="0.25">
      <c r="S39083" s="110"/>
      <c r="U39083" s="110"/>
      <c r="W39083" s="110"/>
      <c r="Y39083" s="110"/>
      <c r="AA39083" s="110"/>
      <c r="AC39083" s="110"/>
    </row>
    <row r="39084" spans="19:29" x14ac:dyDescent="0.25">
      <c r="S39084" s="110"/>
      <c r="U39084" s="110"/>
      <c r="W39084" s="110"/>
      <c r="Y39084" s="110"/>
      <c r="AA39084" s="110"/>
      <c r="AC39084" s="110"/>
    </row>
    <row r="39085" spans="19:29" x14ac:dyDescent="0.25">
      <c r="S39085" s="110"/>
      <c r="U39085" s="110"/>
      <c r="W39085" s="110"/>
      <c r="Y39085" s="110"/>
      <c r="AA39085" s="110"/>
      <c r="AC39085" s="110"/>
    </row>
    <row r="39086" spans="19:29" x14ac:dyDescent="0.25">
      <c r="S39086" s="110"/>
      <c r="U39086" s="110"/>
      <c r="W39086" s="110"/>
      <c r="Y39086" s="110"/>
      <c r="AA39086" s="110"/>
      <c r="AC39086" s="110"/>
    </row>
    <row r="39087" spans="19:29" x14ac:dyDescent="0.25">
      <c r="S39087" s="111"/>
      <c r="U39087" s="111"/>
      <c r="W39087" s="111"/>
      <c r="Y39087" s="111"/>
      <c r="AA39087" s="111"/>
      <c r="AC39087" s="111"/>
    </row>
    <row r="39088" spans="19:29" x14ac:dyDescent="0.25">
      <c r="S39088" s="107"/>
      <c r="U39088" s="107"/>
      <c r="W39088" s="107"/>
      <c r="Y39088" s="107"/>
      <c r="AA39088" s="107"/>
      <c r="AC39088" s="107"/>
    </row>
    <row r="39089" spans="19:29" x14ac:dyDescent="0.25">
      <c r="S39089" s="108"/>
      <c r="U39089" s="108"/>
      <c r="W39089" s="108"/>
      <c r="Y39089" s="108"/>
      <c r="AA39089" s="108"/>
      <c r="AC39089" s="108"/>
    </row>
    <row r="39090" spans="19:29" x14ac:dyDescent="0.25">
      <c r="S39090" s="108"/>
      <c r="U39090" s="108"/>
      <c r="W39090" s="108"/>
      <c r="Y39090" s="108"/>
      <c r="AA39090" s="108"/>
      <c r="AC39090" s="108"/>
    </row>
    <row r="39091" spans="19:29" x14ac:dyDescent="0.25">
      <c r="S39091" s="109"/>
      <c r="U39091" s="109"/>
      <c r="W39091" s="109"/>
      <c r="Y39091" s="109"/>
      <c r="AA39091" s="109"/>
      <c r="AC39091" s="109"/>
    </row>
    <row r="39092" spans="19:29" x14ac:dyDescent="0.25">
      <c r="S39092" s="108"/>
      <c r="U39092" s="108"/>
      <c r="W39092" s="108"/>
      <c r="Y39092" s="108"/>
      <c r="AA39092" s="108"/>
      <c r="AC39092" s="108"/>
    </row>
    <row r="39093" spans="19:29" x14ac:dyDescent="0.25">
      <c r="S39093" s="108"/>
      <c r="U39093" s="108"/>
      <c r="W39093" s="108"/>
      <c r="Y39093" s="108"/>
      <c r="AA39093" s="108"/>
      <c r="AC39093" s="108"/>
    </row>
    <row r="39094" spans="19:29" x14ac:dyDescent="0.25">
      <c r="S39094" s="109"/>
      <c r="U39094" s="109"/>
      <c r="W39094" s="109"/>
      <c r="Y39094" s="109"/>
      <c r="AA39094" s="109"/>
      <c r="AC39094" s="109"/>
    </row>
    <row r="39095" spans="19:29" x14ac:dyDescent="0.25">
      <c r="S39095" s="108"/>
      <c r="U39095" s="108"/>
      <c r="W39095" s="108"/>
      <c r="Y39095" s="108"/>
      <c r="AA39095" s="108"/>
      <c r="AC39095" s="108"/>
    </row>
    <row r="39096" spans="19:29" x14ac:dyDescent="0.25">
      <c r="S39096" s="109"/>
      <c r="U39096" s="109"/>
      <c r="W39096" s="109"/>
      <c r="Y39096" s="109"/>
      <c r="AA39096" s="109"/>
      <c r="AC39096" s="109"/>
    </row>
    <row r="39097" spans="19:29" x14ac:dyDescent="0.25">
      <c r="S39097" s="108"/>
      <c r="U39097" s="108"/>
      <c r="W39097" s="108"/>
      <c r="Y39097" s="108"/>
      <c r="AA39097" s="108"/>
      <c r="AC39097" s="108"/>
    </row>
    <row r="39098" spans="19:29" x14ac:dyDescent="0.25">
      <c r="S39098" s="108"/>
      <c r="U39098" s="108"/>
      <c r="W39098" s="108"/>
      <c r="Y39098" s="108"/>
      <c r="AA39098" s="108"/>
      <c r="AC39098" s="108"/>
    </row>
    <row r="39099" spans="19:29" x14ac:dyDescent="0.25">
      <c r="S39099" s="108"/>
      <c r="U39099" s="108"/>
      <c r="W39099" s="108"/>
      <c r="Y39099" s="108"/>
      <c r="AA39099" s="108"/>
      <c r="AC39099" s="108"/>
    </row>
    <row r="39100" spans="19:29" x14ac:dyDescent="0.25">
      <c r="S39100" s="110"/>
      <c r="U39100" s="110"/>
      <c r="W39100" s="110"/>
      <c r="Y39100" s="110"/>
      <c r="AA39100" s="110"/>
      <c r="AC39100" s="110"/>
    </row>
    <row r="39101" spans="19:29" x14ac:dyDescent="0.25">
      <c r="S39101" s="110"/>
      <c r="U39101" s="110"/>
      <c r="W39101" s="110"/>
      <c r="Y39101" s="110"/>
      <c r="AA39101" s="110"/>
      <c r="AC39101" s="110"/>
    </row>
    <row r="39102" spans="19:29" x14ac:dyDescent="0.25">
      <c r="S39102" s="110"/>
      <c r="U39102" s="110"/>
      <c r="W39102" s="110"/>
      <c r="Y39102" s="110"/>
      <c r="AA39102" s="110"/>
      <c r="AC39102" s="110"/>
    </row>
    <row r="39103" spans="19:29" x14ac:dyDescent="0.25">
      <c r="S39103" s="110"/>
      <c r="U39103" s="110"/>
      <c r="W39103" s="110"/>
      <c r="Y39103" s="110"/>
      <c r="AA39103" s="110"/>
      <c r="AC39103" s="110"/>
    </row>
    <row r="39104" spans="19:29" x14ac:dyDescent="0.25">
      <c r="S39104" s="111"/>
      <c r="U39104" s="111"/>
      <c r="W39104" s="111"/>
      <c r="Y39104" s="111"/>
      <c r="AA39104" s="111"/>
      <c r="AC39104" s="111"/>
    </row>
    <row r="39105" spans="19:29" x14ac:dyDescent="0.25">
      <c r="S39105" s="107"/>
      <c r="U39105" s="107"/>
      <c r="W39105" s="107"/>
      <c r="Y39105" s="107"/>
      <c r="AA39105" s="107"/>
      <c r="AC39105" s="107"/>
    </row>
    <row r="39106" spans="19:29" x14ac:dyDescent="0.25">
      <c r="S39106" s="108"/>
      <c r="U39106" s="108"/>
      <c r="W39106" s="108"/>
      <c r="Y39106" s="108"/>
      <c r="AA39106" s="108"/>
      <c r="AC39106" s="108"/>
    </row>
    <row r="39107" spans="19:29" x14ac:dyDescent="0.25">
      <c r="S39107" s="108"/>
      <c r="U39107" s="108"/>
      <c r="W39107" s="108"/>
      <c r="Y39107" s="108"/>
      <c r="AA39107" s="108"/>
      <c r="AC39107" s="108"/>
    </row>
    <row r="39108" spans="19:29" x14ac:dyDescent="0.25">
      <c r="S39108" s="109"/>
      <c r="U39108" s="109"/>
      <c r="W39108" s="109"/>
      <c r="Y39108" s="109"/>
      <c r="AA39108" s="109"/>
      <c r="AC39108" s="109"/>
    </row>
    <row r="39109" spans="19:29" x14ac:dyDescent="0.25">
      <c r="S39109" s="108"/>
      <c r="U39109" s="108"/>
      <c r="W39109" s="108"/>
      <c r="Y39109" s="108"/>
      <c r="AA39109" s="108"/>
      <c r="AC39109" s="108"/>
    </row>
    <row r="39110" spans="19:29" x14ac:dyDescent="0.25">
      <c r="S39110" s="108"/>
      <c r="U39110" s="108"/>
      <c r="W39110" s="108"/>
      <c r="Y39110" s="108"/>
      <c r="AA39110" s="108"/>
      <c r="AC39110" s="108"/>
    </row>
    <row r="39111" spans="19:29" x14ac:dyDescent="0.25">
      <c r="S39111" s="109"/>
      <c r="U39111" s="109"/>
      <c r="W39111" s="109"/>
      <c r="Y39111" s="109"/>
      <c r="AA39111" s="109"/>
      <c r="AC39111" s="109"/>
    </row>
    <row r="39112" spans="19:29" x14ac:dyDescent="0.25">
      <c r="S39112" s="108"/>
      <c r="U39112" s="108"/>
      <c r="W39112" s="108"/>
      <c r="Y39112" s="108"/>
      <c r="AA39112" s="108"/>
      <c r="AC39112" s="108"/>
    </row>
    <row r="39113" spans="19:29" x14ac:dyDescent="0.25">
      <c r="S39113" s="109"/>
      <c r="U39113" s="109"/>
      <c r="W39113" s="109"/>
      <c r="Y39113" s="109"/>
      <c r="AA39113" s="109"/>
      <c r="AC39113" s="109"/>
    </row>
    <row r="39114" spans="19:29" x14ac:dyDescent="0.25">
      <c r="S39114" s="108"/>
      <c r="U39114" s="108"/>
      <c r="W39114" s="108"/>
      <c r="Y39114" s="108"/>
      <c r="AA39114" s="108"/>
      <c r="AC39114" s="108"/>
    </row>
    <row r="39115" spans="19:29" x14ac:dyDescent="0.25">
      <c r="S39115" s="108"/>
      <c r="U39115" s="108"/>
      <c r="W39115" s="108"/>
      <c r="Y39115" s="108"/>
      <c r="AA39115" s="108"/>
      <c r="AC39115" s="108"/>
    </row>
    <row r="39116" spans="19:29" x14ac:dyDescent="0.25">
      <c r="S39116" s="108"/>
      <c r="U39116" s="108"/>
      <c r="W39116" s="108"/>
      <c r="Y39116" s="108"/>
      <c r="AA39116" s="108"/>
      <c r="AC39116" s="108"/>
    </row>
    <row r="39117" spans="19:29" x14ac:dyDescent="0.25">
      <c r="S39117" s="110"/>
      <c r="U39117" s="110"/>
      <c r="W39117" s="110"/>
      <c r="Y39117" s="110"/>
      <c r="AA39117" s="110"/>
      <c r="AC39117" s="110"/>
    </row>
    <row r="39118" spans="19:29" x14ac:dyDescent="0.25">
      <c r="S39118" s="110"/>
      <c r="U39118" s="110"/>
      <c r="W39118" s="110"/>
      <c r="Y39118" s="110"/>
      <c r="AA39118" s="110"/>
      <c r="AC39118" s="110"/>
    </row>
    <row r="39119" spans="19:29" x14ac:dyDescent="0.25">
      <c r="S39119" s="110"/>
      <c r="U39119" s="110"/>
      <c r="W39119" s="110"/>
      <c r="Y39119" s="110"/>
      <c r="AA39119" s="110"/>
      <c r="AC39119" s="110"/>
    </row>
    <row r="39120" spans="19:29" x14ac:dyDescent="0.25">
      <c r="S39120" s="110"/>
      <c r="U39120" s="110"/>
      <c r="W39120" s="110"/>
      <c r="Y39120" s="110"/>
      <c r="AA39120" s="110"/>
      <c r="AC39120" s="110"/>
    </row>
    <row r="39121" spans="19:29" x14ac:dyDescent="0.25">
      <c r="S39121" s="111"/>
      <c r="U39121" s="111"/>
      <c r="W39121" s="111"/>
      <c r="Y39121" s="111"/>
      <c r="AA39121" s="111"/>
      <c r="AC39121" s="111"/>
    </row>
    <row r="39122" spans="19:29" x14ac:dyDescent="0.25">
      <c r="S39122" s="107"/>
      <c r="U39122" s="107"/>
      <c r="W39122" s="107"/>
      <c r="Y39122" s="107"/>
      <c r="AA39122" s="107"/>
      <c r="AC39122" s="107"/>
    </row>
    <row r="39123" spans="19:29" x14ac:dyDescent="0.25">
      <c r="S39123" s="108"/>
      <c r="U39123" s="108"/>
      <c r="W39123" s="108"/>
      <c r="Y39123" s="108"/>
      <c r="AA39123" s="108"/>
      <c r="AC39123" s="108"/>
    </row>
    <row r="39124" spans="19:29" x14ac:dyDescent="0.25">
      <c r="S39124" s="108"/>
      <c r="U39124" s="108"/>
      <c r="W39124" s="108"/>
      <c r="Y39124" s="108"/>
      <c r="AA39124" s="108"/>
      <c r="AC39124" s="108"/>
    </row>
    <row r="39125" spans="19:29" x14ac:dyDescent="0.25">
      <c r="S39125" s="109"/>
      <c r="U39125" s="109"/>
      <c r="W39125" s="109"/>
      <c r="Y39125" s="109"/>
      <c r="AA39125" s="109"/>
      <c r="AC39125" s="109"/>
    </row>
    <row r="39126" spans="19:29" x14ac:dyDescent="0.25">
      <c r="S39126" s="108"/>
      <c r="U39126" s="108"/>
      <c r="W39126" s="108"/>
      <c r="Y39126" s="108"/>
      <c r="AA39126" s="108"/>
      <c r="AC39126" s="108"/>
    </row>
    <row r="39127" spans="19:29" x14ac:dyDescent="0.25">
      <c r="S39127" s="108"/>
      <c r="U39127" s="108"/>
      <c r="W39127" s="108"/>
      <c r="Y39127" s="108"/>
      <c r="AA39127" s="108"/>
      <c r="AC39127" s="108"/>
    </row>
    <row r="39128" spans="19:29" x14ac:dyDescent="0.25">
      <c r="S39128" s="109"/>
      <c r="U39128" s="109"/>
      <c r="W39128" s="109"/>
      <c r="Y39128" s="109"/>
      <c r="AA39128" s="109"/>
      <c r="AC39128" s="109"/>
    </row>
    <row r="39129" spans="19:29" x14ac:dyDescent="0.25">
      <c r="S39129" s="108"/>
      <c r="U39129" s="108"/>
      <c r="W39129" s="108"/>
      <c r="Y39129" s="108"/>
      <c r="AA39129" s="108"/>
      <c r="AC39129" s="108"/>
    </row>
    <row r="39130" spans="19:29" x14ac:dyDescent="0.25">
      <c r="S39130" s="109"/>
      <c r="U39130" s="109"/>
      <c r="W39130" s="109"/>
      <c r="Y39130" s="109"/>
      <c r="AA39130" s="109"/>
      <c r="AC39130" s="109"/>
    </row>
    <row r="39131" spans="19:29" x14ac:dyDescent="0.25">
      <c r="S39131" s="108"/>
      <c r="U39131" s="108"/>
      <c r="W39131" s="108"/>
      <c r="Y39131" s="108"/>
      <c r="AA39131" s="108"/>
      <c r="AC39131" s="108"/>
    </row>
    <row r="39132" spans="19:29" x14ac:dyDescent="0.25">
      <c r="S39132" s="108"/>
      <c r="U39132" s="108"/>
      <c r="W39132" s="108"/>
      <c r="Y39132" s="108"/>
      <c r="AA39132" s="108"/>
      <c r="AC39132" s="108"/>
    </row>
    <row r="39133" spans="19:29" x14ac:dyDescent="0.25">
      <c r="S39133" s="108"/>
      <c r="U39133" s="108"/>
      <c r="W39133" s="108"/>
      <c r="Y39133" s="108"/>
      <c r="AA39133" s="108"/>
      <c r="AC39133" s="108"/>
    </row>
    <row r="39134" spans="19:29" x14ac:dyDescent="0.25">
      <c r="S39134" s="110"/>
      <c r="U39134" s="110"/>
      <c r="W39134" s="110"/>
      <c r="Y39134" s="110"/>
      <c r="AA39134" s="110"/>
      <c r="AC39134" s="110"/>
    </row>
    <row r="39135" spans="19:29" x14ac:dyDescent="0.25">
      <c r="S39135" s="110"/>
      <c r="U39135" s="110"/>
      <c r="W39135" s="110"/>
      <c r="Y39135" s="110"/>
      <c r="AA39135" s="110"/>
      <c r="AC39135" s="110"/>
    </row>
    <row r="39136" spans="19:29" x14ac:dyDescent="0.25">
      <c r="S39136" s="110"/>
      <c r="U39136" s="110"/>
      <c r="W39136" s="110"/>
      <c r="Y39136" s="110"/>
      <c r="AA39136" s="110"/>
      <c r="AC39136" s="110"/>
    </row>
    <row r="39137" spans="19:29" x14ac:dyDescent="0.25">
      <c r="S39137" s="110"/>
      <c r="U39137" s="110"/>
      <c r="W39137" s="110"/>
      <c r="Y39137" s="110"/>
      <c r="AA39137" s="110"/>
      <c r="AC39137" s="110"/>
    </row>
    <row r="39138" spans="19:29" x14ac:dyDescent="0.25">
      <c r="S39138" s="111"/>
      <c r="U39138" s="111"/>
      <c r="W39138" s="111"/>
      <c r="Y39138" s="111"/>
      <c r="AA39138" s="111"/>
      <c r="AC39138" s="111"/>
    </row>
    <row r="39139" spans="19:29" x14ac:dyDescent="0.25">
      <c r="S39139" s="107"/>
      <c r="U39139" s="107"/>
      <c r="W39139" s="107"/>
      <c r="Y39139" s="107"/>
      <c r="AA39139" s="107"/>
      <c r="AC39139" s="107"/>
    </row>
    <row r="39140" spans="19:29" x14ac:dyDescent="0.25">
      <c r="S39140" s="108"/>
      <c r="U39140" s="108"/>
      <c r="W39140" s="108"/>
      <c r="Y39140" s="108"/>
      <c r="AA39140" s="108"/>
      <c r="AC39140" s="108"/>
    </row>
    <row r="39141" spans="19:29" x14ac:dyDescent="0.25">
      <c r="S39141" s="108"/>
      <c r="U39141" s="108"/>
      <c r="W39141" s="108"/>
      <c r="Y39141" s="108"/>
      <c r="AA39141" s="108"/>
      <c r="AC39141" s="108"/>
    </row>
    <row r="39142" spans="19:29" x14ac:dyDescent="0.25">
      <c r="S39142" s="109"/>
      <c r="U39142" s="109"/>
      <c r="W39142" s="109"/>
      <c r="Y39142" s="109"/>
      <c r="AA39142" s="109"/>
      <c r="AC39142" s="109"/>
    </row>
    <row r="39143" spans="19:29" x14ac:dyDescent="0.25">
      <c r="S39143" s="108"/>
      <c r="U39143" s="108"/>
      <c r="W39143" s="108"/>
      <c r="Y39143" s="108"/>
      <c r="AA39143" s="108"/>
      <c r="AC39143" s="108"/>
    </row>
    <row r="39144" spans="19:29" x14ac:dyDescent="0.25">
      <c r="S39144" s="108"/>
      <c r="U39144" s="108"/>
      <c r="W39144" s="108"/>
      <c r="Y39144" s="108"/>
      <c r="AA39144" s="108"/>
      <c r="AC39144" s="108"/>
    </row>
    <row r="39145" spans="19:29" x14ac:dyDescent="0.25">
      <c r="S39145" s="109"/>
      <c r="U39145" s="109"/>
      <c r="W39145" s="109"/>
      <c r="Y39145" s="109"/>
      <c r="AA39145" s="109"/>
      <c r="AC39145" s="109"/>
    </row>
    <row r="39146" spans="19:29" x14ac:dyDescent="0.25">
      <c r="S39146" s="108"/>
      <c r="U39146" s="108"/>
      <c r="W39146" s="108"/>
      <c r="Y39146" s="108"/>
      <c r="AA39146" s="108"/>
      <c r="AC39146" s="108"/>
    </row>
    <row r="39147" spans="19:29" x14ac:dyDescent="0.25">
      <c r="S39147" s="109"/>
      <c r="U39147" s="109"/>
      <c r="W39147" s="109"/>
      <c r="Y39147" s="109"/>
      <c r="AA39147" s="109"/>
      <c r="AC39147" s="109"/>
    </row>
    <row r="39148" spans="19:29" x14ac:dyDescent="0.25">
      <c r="S39148" s="108"/>
      <c r="U39148" s="108"/>
      <c r="W39148" s="108"/>
      <c r="Y39148" s="108"/>
      <c r="AA39148" s="108"/>
      <c r="AC39148" s="108"/>
    </row>
    <row r="39149" spans="19:29" x14ac:dyDescent="0.25">
      <c r="S39149" s="108"/>
      <c r="U39149" s="108"/>
      <c r="W39149" s="108"/>
      <c r="Y39149" s="108"/>
      <c r="AA39149" s="108"/>
      <c r="AC39149" s="108"/>
    </row>
    <row r="39150" spans="19:29" x14ac:dyDescent="0.25">
      <c r="S39150" s="108"/>
      <c r="U39150" s="108"/>
      <c r="W39150" s="108"/>
      <c r="Y39150" s="108"/>
      <c r="AA39150" s="108"/>
      <c r="AC39150" s="108"/>
    </row>
    <row r="39151" spans="19:29" x14ac:dyDescent="0.25">
      <c r="S39151" s="110"/>
      <c r="U39151" s="110"/>
      <c r="W39151" s="110"/>
      <c r="Y39151" s="110"/>
      <c r="AA39151" s="110"/>
      <c r="AC39151" s="110"/>
    </row>
    <row r="39152" spans="19:29" x14ac:dyDescent="0.25">
      <c r="S39152" s="110"/>
      <c r="U39152" s="110"/>
      <c r="W39152" s="110"/>
      <c r="Y39152" s="110"/>
      <c r="AA39152" s="110"/>
      <c r="AC39152" s="110"/>
    </row>
    <row r="39153" spans="19:29" x14ac:dyDescent="0.25">
      <c r="S39153" s="110"/>
      <c r="U39153" s="110"/>
      <c r="W39153" s="110"/>
      <c r="Y39153" s="110"/>
      <c r="AA39153" s="110"/>
      <c r="AC39153" s="110"/>
    </row>
    <row r="39154" spans="19:29" x14ac:dyDescent="0.25">
      <c r="S39154" s="110"/>
      <c r="U39154" s="110"/>
      <c r="W39154" s="110"/>
      <c r="Y39154" s="110"/>
      <c r="AA39154" s="110"/>
      <c r="AC39154" s="110"/>
    </row>
    <row r="39155" spans="19:29" x14ac:dyDescent="0.25">
      <c r="S39155" s="111"/>
      <c r="U39155" s="111"/>
      <c r="W39155" s="111"/>
      <c r="Y39155" s="111"/>
      <c r="AA39155" s="111"/>
      <c r="AC39155" s="111"/>
    </row>
    <row r="39156" spans="19:29" x14ac:dyDescent="0.25">
      <c r="S39156" s="107"/>
      <c r="U39156" s="107"/>
      <c r="W39156" s="107"/>
      <c r="Y39156" s="107"/>
      <c r="AA39156" s="107"/>
      <c r="AC39156" s="107"/>
    </row>
    <row r="39157" spans="19:29" x14ac:dyDescent="0.25">
      <c r="S39157" s="108"/>
      <c r="U39157" s="108"/>
      <c r="W39157" s="108"/>
      <c r="Y39157" s="108"/>
      <c r="AA39157" s="108"/>
      <c r="AC39157" s="108"/>
    </row>
    <row r="39158" spans="19:29" x14ac:dyDescent="0.25">
      <c r="S39158" s="108"/>
      <c r="U39158" s="108"/>
      <c r="W39158" s="108"/>
      <c r="Y39158" s="108"/>
      <c r="AA39158" s="108"/>
      <c r="AC39158" s="108"/>
    </row>
    <row r="39159" spans="19:29" x14ac:dyDescent="0.25">
      <c r="S39159" s="109"/>
      <c r="U39159" s="109"/>
      <c r="W39159" s="109"/>
      <c r="Y39159" s="109"/>
      <c r="AA39159" s="109"/>
      <c r="AC39159" s="109"/>
    </row>
    <row r="39160" spans="19:29" x14ac:dyDescent="0.25">
      <c r="S39160" s="108"/>
      <c r="U39160" s="108"/>
      <c r="W39160" s="108"/>
      <c r="Y39160" s="108"/>
      <c r="AA39160" s="108"/>
      <c r="AC39160" s="108"/>
    </row>
    <row r="39161" spans="19:29" x14ac:dyDescent="0.25">
      <c r="S39161" s="108"/>
      <c r="U39161" s="108"/>
      <c r="W39161" s="108"/>
      <c r="Y39161" s="108"/>
      <c r="AA39161" s="108"/>
      <c r="AC39161" s="108"/>
    </row>
    <row r="39162" spans="19:29" x14ac:dyDescent="0.25">
      <c r="S39162" s="109"/>
      <c r="U39162" s="109"/>
      <c r="W39162" s="109"/>
      <c r="Y39162" s="109"/>
      <c r="AA39162" s="109"/>
      <c r="AC39162" s="109"/>
    </row>
    <row r="39163" spans="19:29" x14ac:dyDescent="0.25">
      <c r="S39163" s="108"/>
      <c r="U39163" s="108"/>
      <c r="W39163" s="108"/>
      <c r="Y39163" s="108"/>
      <c r="AA39163" s="108"/>
      <c r="AC39163" s="108"/>
    </row>
    <row r="39164" spans="19:29" x14ac:dyDescent="0.25">
      <c r="S39164" s="109"/>
      <c r="U39164" s="109"/>
      <c r="W39164" s="109"/>
      <c r="Y39164" s="109"/>
      <c r="AA39164" s="109"/>
      <c r="AC39164" s="109"/>
    </row>
    <row r="39165" spans="19:29" x14ac:dyDescent="0.25">
      <c r="S39165" s="108"/>
      <c r="U39165" s="108"/>
      <c r="W39165" s="108"/>
      <c r="Y39165" s="108"/>
      <c r="AA39165" s="108"/>
      <c r="AC39165" s="108"/>
    </row>
    <row r="39166" spans="19:29" x14ac:dyDescent="0.25">
      <c r="S39166" s="108"/>
      <c r="U39166" s="108"/>
      <c r="W39166" s="108"/>
      <c r="Y39166" s="108"/>
      <c r="AA39166" s="108"/>
      <c r="AC39166" s="108"/>
    </row>
    <row r="39167" spans="19:29" x14ac:dyDescent="0.25">
      <c r="S39167" s="108"/>
      <c r="U39167" s="108"/>
      <c r="W39167" s="108"/>
      <c r="Y39167" s="108"/>
      <c r="AA39167" s="108"/>
      <c r="AC39167" s="108"/>
    </row>
    <row r="39168" spans="19:29" x14ac:dyDescent="0.25">
      <c r="S39168" s="110"/>
      <c r="U39168" s="110"/>
      <c r="W39168" s="110"/>
      <c r="Y39168" s="110"/>
      <c r="AA39168" s="110"/>
      <c r="AC39168" s="110"/>
    </row>
    <row r="39169" spans="19:29" x14ac:dyDescent="0.25">
      <c r="S39169" s="110"/>
      <c r="U39169" s="110"/>
      <c r="W39169" s="110"/>
      <c r="Y39169" s="110"/>
      <c r="AA39169" s="110"/>
      <c r="AC39169" s="110"/>
    </row>
    <row r="39170" spans="19:29" x14ac:dyDescent="0.25">
      <c r="S39170" s="110"/>
      <c r="U39170" s="110"/>
      <c r="W39170" s="110"/>
      <c r="Y39170" s="110"/>
      <c r="AA39170" s="110"/>
      <c r="AC39170" s="110"/>
    </row>
    <row r="39171" spans="19:29" x14ac:dyDescent="0.25">
      <c r="S39171" s="110"/>
      <c r="U39171" s="110"/>
      <c r="W39171" s="110"/>
      <c r="Y39171" s="110"/>
      <c r="AA39171" s="110"/>
      <c r="AC39171" s="110"/>
    </row>
    <row r="39172" spans="19:29" x14ac:dyDescent="0.25">
      <c r="S39172" s="111"/>
      <c r="U39172" s="111"/>
      <c r="W39172" s="111"/>
      <c r="Y39172" s="111"/>
      <c r="AA39172" s="111"/>
      <c r="AC39172" s="111"/>
    </row>
    <row r="39173" spans="19:29" x14ac:dyDescent="0.25">
      <c r="S39173" s="107"/>
      <c r="U39173" s="107"/>
      <c r="W39173" s="107"/>
      <c r="Y39173" s="107"/>
      <c r="AA39173" s="107"/>
      <c r="AC39173" s="107"/>
    </row>
    <row r="39174" spans="19:29" x14ac:dyDescent="0.25">
      <c r="S39174" s="108"/>
      <c r="U39174" s="108"/>
      <c r="W39174" s="108"/>
      <c r="Y39174" s="108"/>
      <c r="AA39174" s="108"/>
      <c r="AC39174" s="108"/>
    </row>
    <row r="39175" spans="19:29" x14ac:dyDescent="0.25">
      <c r="S39175" s="108"/>
      <c r="U39175" s="108"/>
      <c r="W39175" s="108"/>
      <c r="Y39175" s="108"/>
      <c r="AA39175" s="108"/>
      <c r="AC39175" s="108"/>
    </row>
    <row r="39176" spans="19:29" x14ac:dyDescent="0.25">
      <c r="S39176" s="109"/>
      <c r="U39176" s="109"/>
      <c r="W39176" s="109"/>
      <c r="Y39176" s="109"/>
      <c r="AA39176" s="109"/>
      <c r="AC39176" s="109"/>
    </row>
    <row r="39177" spans="19:29" x14ac:dyDescent="0.25">
      <c r="S39177" s="108"/>
      <c r="U39177" s="108"/>
      <c r="W39177" s="108"/>
      <c r="Y39177" s="108"/>
      <c r="AA39177" s="108"/>
      <c r="AC39177" s="108"/>
    </row>
    <row r="39178" spans="19:29" x14ac:dyDescent="0.25">
      <c r="S39178" s="108"/>
      <c r="U39178" s="108"/>
      <c r="W39178" s="108"/>
      <c r="Y39178" s="108"/>
      <c r="AA39178" s="108"/>
      <c r="AC39178" s="108"/>
    </row>
    <row r="39179" spans="19:29" x14ac:dyDescent="0.25">
      <c r="S39179" s="109"/>
      <c r="U39179" s="109"/>
      <c r="W39179" s="109"/>
      <c r="Y39179" s="109"/>
      <c r="AA39179" s="109"/>
      <c r="AC39179" s="109"/>
    </row>
    <row r="39180" spans="19:29" x14ac:dyDescent="0.25">
      <c r="S39180" s="108"/>
      <c r="U39180" s="108"/>
      <c r="W39180" s="108"/>
      <c r="Y39180" s="108"/>
      <c r="AA39180" s="108"/>
      <c r="AC39180" s="108"/>
    </row>
    <row r="39181" spans="19:29" x14ac:dyDescent="0.25">
      <c r="S39181" s="109"/>
      <c r="U39181" s="109"/>
      <c r="W39181" s="109"/>
      <c r="Y39181" s="109"/>
      <c r="AA39181" s="109"/>
      <c r="AC39181" s="109"/>
    </row>
    <row r="39182" spans="19:29" x14ac:dyDescent="0.25">
      <c r="S39182" s="108"/>
      <c r="U39182" s="108"/>
      <c r="W39182" s="108"/>
      <c r="Y39182" s="108"/>
      <c r="AA39182" s="108"/>
      <c r="AC39182" s="108"/>
    </row>
    <row r="39183" spans="19:29" x14ac:dyDescent="0.25">
      <c r="S39183" s="108"/>
      <c r="U39183" s="108"/>
      <c r="W39183" s="108"/>
      <c r="Y39183" s="108"/>
      <c r="AA39183" s="108"/>
      <c r="AC39183" s="108"/>
    </row>
    <row r="39184" spans="19:29" x14ac:dyDescent="0.25">
      <c r="S39184" s="108"/>
      <c r="U39184" s="108"/>
      <c r="W39184" s="108"/>
      <c r="Y39184" s="108"/>
      <c r="AA39184" s="108"/>
      <c r="AC39184" s="108"/>
    </row>
    <row r="39185" spans="19:29" x14ac:dyDescent="0.25">
      <c r="S39185" s="110"/>
      <c r="U39185" s="110"/>
      <c r="W39185" s="110"/>
      <c r="Y39185" s="110"/>
      <c r="AA39185" s="110"/>
      <c r="AC39185" s="110"/>
    </row>
    <row r="39186" spans="19:29" x14ac:dyDescent="0.25">
      <c r="S39186" s="110"/>
      <c r="U39186" s="110"/>
      <c r="W39186" s="110"/>
      <c r="Y39186" s="110"/>
      <c r="AA39186" s="110"/>
      <c r="AC39186" s="110"/>
    </row>
    <row r="39187" spans="19:29" x14ac:dyDescent="0.25">
      <c r="S39187" s="110"/>
      <c r="U39187" s="110"/>
      <c r="W39187" s="110"/>
      <c r="Y39187" s="110"/>
      <c r="AA39187" s="110"/>
      <c r="AC39187" s="110"/>
    </row>
    <row r="39188" spans="19:29" x14ac:dyDescent="0.25">
      <c r="S39188" s="110"/>
      <c r="U39188" s="110"/>
      <c r="W39188" s="110"/>
      <c r="Y39188" s="110"/>
      <c r="AA39188" s="110"/>
      <c r="AC39188" s="110"/>
    </row>
    <row r="39189" spans="19:29" x14ac:dyDescent="0.25">
      <c r="S39189" s="111"/>
      <c r="U39189" s="111"/>
      <c r="W39189" s="111"/>
      <c r="Y39189" s="111"/>
      <c r="AA39189" s="111"/>
      <c r="AC39189" s="111"/>
    </row>
    <row r="39190" spans="19:29" x14ac:dyDescent="0.25">
      <c r="S39190" s="107"/>
      <c r="U39190" s="107"/>
      <c r="W39190" s="107"/>
      <c r="Y39190" s="107"/>
      <c r="AA39190" s="107"/>
      <c r="AC39190" s="107"/>
    </row>
    <row r="39191" spans="19:29" x14ac:dyDescent="0.25">
      <c r="S39191" s="108"/>
      <c r="U39191" s="108"/>
      <c r="W39191" s="108"/>
      <c r="Y39191" s="108"/>
      <c r="AA39191" s="108"/>
      <c r="AC39191" s="108"/>
    </row>
    <row r="39192" spans="19:29" x14ac:dyDescent="0.25">
      <c r="S39192" s="108"/>
      <c r="U39192" s="108"/>
      <c r="W39192" s="108"/>
      <c r="Y39192" s="108"/>
      <c r="AA39192" s="108"/>
      <c r="AC39192" s="108"/>
    </row>
    <row r="39193" spans="19:29" x14ac:dyDescent="0.25">
      <c r="S39193" s="109"/>
      <c r="U39193" s="109"/>
      <c r="W39193" s="109"/>
      <c r="Y39193" s="109"/>
      <c r="AA39193" s="109"/>
      <c r="AC39193" s="109"/>
    </row>
    <row r="39194" spans="19:29" x14ac:dyDescent="0.25">
      <c r="S39194" s="108"/>
      <c r="U39194" s="108"/>
      <c r="W39194" s="108"/>
      <c r="Y39194" s="108"/>
      <c r="AA39194" s="108"/>
      <c r="AC39194" s="108"/>
    </row>
    <row r="39195" spans="19:29" x14ac:dyDescent="0.25">
      <c r="S39195" s="108"/>
      <c r="U39195" s="108"/>
      <c r="W39195" s="108"/>
      <c r="Y39195" s="108"/>
      <c r="AA39195" s="108"/>
      <c r="AC39195" s="108"/>
    </row>
    <row r="39196" spans="19:29" x14ac:dyDescent="0.25">
      <c r="S39196" s="109"/>
      <c r="U39196" s="109"/>
      <c r="W39196" s="109"/>
      <c r="Y39196" s="109"/>
      <c r="AA39196" s="109"/>
      <c r="AC39196" s="109"/>
    </row>
    <row r="39197" spans="19:29" x14ac:dyDescent="0.25">
      <c r="S39197" s="108"/>
      <c r="U39197" s="108"/>
      <c r="W39197" s="108"/>
      <c r="Y39197" s="108"/>
      <c r="AA39197" s="108"/>
      <c r="AC39197" s="108"/>
    </row>
    <row r="39198" spans="19:29" x14ac:dyDescent="0.25">
      <c r="S39198" s="109"/>
      <c r="U39198" s="109"/>
      <c r="W39198" s="109"/>
      <c r="Y39198" s="109"/>
      <c r="AA39198" s="109"/>
      <c r="AC39198" s="109"/>
    </row>
    <row r="39199" spans="19:29" x14ac:dyDescent="0.25">
      <c r="S39199" s="108"/>
      <c r="U39199" s="108"/>
      <c r="W39199" s="108"/>
      <c r="Y39199" s="108"/>
      <c r="AA39199" s="108"/>
      <c r="AC39199" s="108"/>
    </row>
    <row r="39200" spans="19:29" x14ac:dyDescent="0.25">
      <c r="S39200" s="108"/>
      <c r="U39200" s="108"/>
      <c r="W39200" s="108"/>
      <c r="Y39200" s="108"/>
      <c r="AA39200" s="108"/>
      <c r="AC39200" s="108"/>
    </row>
    <row r="39201" spans="19:29" x14ac:dyDescent="0.25">
      <c r="S39201" s="108"/>
      <c r="U39201" s="108"/>
      <c r="W39201" s="108"/>
      <c r="Y39201" s="108"/>
      <c r="AA39201" s="108"/>
      <c r="AC39201" s="108"/>
    </row>
    <row r="39202" spans="19:29" x14ac:dyDescent="0.25">
      <c r="S39202" s="110"/>
      <c r="U39202" s="110"/>
      <c r="W39202" s="110"/>
      <c r="Y39202" s="110"/>
      <c r="AA39202" s="110"/>
      <c r="AC39202" s="110"/>
    </row>
    <row r="39203" spans="19:29" x14ac:dyDescent="0.25">
      <c r="S39203" s="110"/>
      <c r="U39203" s="110"/>
      <c r="W39203" s="110"/>
      <c r="Y39203" s="110"/>
      <c r="AA39203" s="110"/>
      <c r="AC39203" s="110"/>
    </row>
    <row r="39204" spans="19:29" x14ac:dyDescent="0.25">
      <c r="S39204" s="110"/>
      <c r="U39204" s="110"/>
      <c r="W39204" s="110"/>
      <c r="Y39204" s="110"/>
      <c r="AA39204" s="110"/>
      <c r="AC39204" s="110"/>
    </row>
    <row r="39205" spans="19:29" x14ac:dyDescent="0.25">
      <c r="S39205" s="110"/>
      <c r="U39205" s="110"/>
      <c r="W39205" s="110"/>
      <c r="Y39205" s="110"/>
      <c r="AA39205" s="110"/>
      <c r="AC39205" s="110"/>
    </row>
    <row r="39206" spans="19:29" x14ac:dyDescent="0.25">
      <c r="S39206" s="111"/>
      <c r="U39206" s="111"/>
      <c r="W39206" s="111"/>
      <c r="Y39206" s="111"/>
      <c r="AA39206" s="111"/>
      <c r="AC39206" s="111"/>
    </row>
    <row r="39207" spans="19:29" x14ac:dyDescent="0.25">
      <c r="S39207" s="107"/>
      <c r="U39207" s="107"/>
      <c r="W39207" s="107"/>
      <c r="Y39207" s="107"/>
      <c r="AA39207" s="107"/>
      <c r="AC39207" s="107"/>
    </row>
    <row r="39208" spans="19:29" x14ac:dyDescent="0.25">
      <c r="S39208" s="108"/>
      <c r="U39208" s="108"/>
      <c r="W39208" s="108"/>
      <c r="Y39208" s="108"/>
      <c r="AA39208" s="108"/>
      <c r="AC39208" s="108"/>
    </row>
    <row r="39209" spans="19:29" x14ac:dyDescent="0.25">
      <c r="S39209" s="108"/>
      <c r="U39209" s="108"/>
      <c r="W39209" s="108"/>
      <c r="Y39209" s="108"/>
      <c r="AA39209" s="108"/>
      <c r="AC39209" s="108"/>
    </row>
    <row r="39210" spans="19:29" x14ac:dyDescent="0.25">
      <c r="S39210" s="109"/>
      <c r="U39210" s="109"/>
      <c r="W39210" s="109"/>
      <c r="Y39210" s="109"/>
      <c r="AA39210" s="109"/>
      <c r="AC39210" s="109"/>
    </row>
    <row r="39211" spans="19:29" x14ac:dyDescent="0.25">
      <c r="S39211" s="108"/>
      <c r="U39211" s="108"/>
      <c r="W39211" s="108"/>
      <c r="Y39211" s="108"/>
      <c r="AA39211" s="108"/>
      <c r="AC39211" s="108"/>
    </row>
    <row r="39212" spans="19:29" x14ac:dyDescent="0.25">
      <c r="S39212" s="108"/>
      <c r="U39212" s="108"/>
      <c r="W39212" s="108"/>
      <c r="Y39212" s="108"/>
      <c r="AA39212" s="108"/>
      <c r="AC39212" s="108"/>
    </row>
    <row r="39213" spans="19:29" x14ac:dyDescent="0.25">
      <c r="S39213" s="109"/>
      <c r="U39213" s="109"/>
      <c r="W39213" s="109"/>
      <c r="Y39213" s="109"/>
      <c r="AA39213" s="109"/>
      <c r="AC39213" s="109"/>
    </row>
    <row r="39214" spans="19:29" x14ac:dyDescent="0.25">
      <c r="S39214" s="108"/>
      <c r="U39214" s="108"/>
      <c r="W39214" s="108"/>
      <c r="Y39214" s="108"/>
      <c r="AA39214" s="108"/>
      <c r="AC39214" s="108"/>
    </row>
    <row r="39215" spans="19:29" x14ac:dyDescent="0.25">
      <c r="S39215" s="109"/>
      <c r="U39215" s="109"/>
      <c r="W39215" s="109"/>
      <c r="Y39215" s="109"/>
      <c r="AA39215" s="109"/>
      <c r="AC39215" s="109"/>
    </row>
    <row r="39216" spans="19:29" x14ac:dyDescent="0.25">
      <c r="S39216" s="108"/>
      <c r="U39216" s="108"/>
      <c r="W39216" s="108"/>
      <c r="Y39216" s="108"/>
      <c r="AA39216" s="108"/>
      <c r="AC39216" s="108"/>
    </row>
    <row r="39217" spans="19:29" x14ac:dyDescent="0.25">
      <c r="S39217" s="108"/>
      <c r="U39217" s="108"/>
      <c r="W39217" s="108"/>
      <c r="Y39217" s="108"/>
      <c r="AA39217" s="108"/>
      <c r="AC39217" s="108"/>
    </row>
    <row r="39218" spans="19:29" x14ac:dyDescent="0.25">
      <c r="S39218" s="108"/>
      <c r="U39218" s="108"/>
      <c r="W39218" s="108"/>
      <c r="Y39218" s="108"/>
      <c r="AA39218" s="108"/>
      <c r="AC39218" s="108"/>
    </row>
    <row r="39219" spans="19:29" x14ac:dyDescent="0.25">
      <c r="S39219" s="110"/>
      <c r="U39219" s="110"/>
      <c r="W39219" s="110"/>
      <c r="Y39219" s="110"/>
      <c r="AA39219" s="110"/>
      <c r="AC39219" s="110"/>
    </row>
    <row r="39220" spans="19:29" x14ac:dyDescent="0.25">
      <c r="S39220" s="110"/>
      <c r="U39220" s="110"/>
      <c r="W39220" s="110"/>
      <c r="Y39220" s="110"/>
      <c r="AA39220" s="110"/>
      <c r="AC39220" s="110"/>
    </row>
    <row r="39221" spans="19:29" x14ac:dyDescent="0.25">
      <c r="S39221" s="110"/>
      <c r="U39221" s="110"/>
      <c r="W39221" s="110"/>
      <c r="Y39221" s="110"/>
      <c r="AA39221" s="110"/>
      <c r="AC39221" s="110"/>
    </row>
    <row r="39222" spans="19:29" x14ac:dyDescent="0.25">
      <c r="S39222" s="110"/>
      <c r="U39222" s="110"/>
      <c r="W39222" s="110"/>
      <c r="Y39222" s="110"/>
      <c r="AA39222" s="110"/>
      <c r="AC39222" s="110"/>
    </row>
    <row r="39223" spans="19:29" x14ac:dyDescent="0.25">
      <c r="S39223" s="111"/>
      <c r="U39223" s="111"/>
      <c r="W39223" s="111"/>
      <c r="Y39223" s="111"/>
      <c r="AA39223" s="111"/>
      <c r="AC39223" s="111"/>
    </row>
    <row r="39224" spans="19:29" x14ac:dyDescent="0.25">
      <c r="S39224" s="107"/>
      <c r="U39224" s="107"/>
      <c r="W39224" s="107"/>
      <c r="Y39224" s="107"/>
      <c r="AA39224" s="107"/>
      <c r="AC39224" s="107"/>
    </row>
    <row r="39225" spans="19:29" x14ac:dyDescent="0.25">
      <c r="S39225" s="108"/>
      <c r="U39225" s="108"/>
      <c r="W39225" s="108"/>
      <c r="Y39225" s="108"/>
      <c r="AA39225" s="108"/>
      <c r="AC39225" s="108"/>
    </row>
    <row r="39226" spans="19:29" x14ac:dyDescent="0.25">
      <c r="S39226" s="108"/>
      <c r="U39226" s="108"/>
      <c r="W39226" s="108"/>
      <c r="Y39226" s="108"/>
      <c r="AA39226" s="108"/>
      <c r="AC39226" s="108"/>
    </row>
    <row r="39227" spans="19:29" x14ac:dyDescent="0.25">
      <c r="S39227" s="109"/>
      <c r="U39227" s="109"/>
      <c r="W39227" s="109"/>
      <c r="Y39227" s="109"/>
      <c r="AA39227" s="109"/>
      <c r="AC39227" s="109"/>
    </row>
    <row r="39228" spans="19:29" x14ac:dyDescent="0.25">
      <c r="S39228" s="108"/>
      <c r="U39228" s="108"/>
      <c r="W39228" s="108"/>
      <c r="Y39228" s="108"/>
      <c r="AA39228" s="108"/>
      <c r="AC39228" s="108"/>
    </row>
    <row r="39229" spans="19:29" x14ac:dyDescent="0.25">
      <c r="S39229" s="108"/>
      <c r="U39229" s="108"/>
      <c r="W39229" s="108"/>
      <c r="Y39229" s="108"/>
      <c r="AA39229" s="108"/>
      <c r="AC39229" s="108"/>
    </row>
    <row r="39230" spans="19:29" x14ac:dyDescent="0.25">
      <c r="S39230" s="109"/>
      <c r="U39230" s="109"/>
      <c r="W39230" s="109"/>
      <c r="Y39230" s="109"/>
      <c r="AA39230" s="109"/>
      <c r="AC39230" s="109"/>
    </row>
    <row r="39231" spans="19:29" x14ac:dyDescent="0.25">
      <c r="S39231" s="108"/>
      <c r="U39231" s="108"/>
      <c r="W39231" s="108"/>
      <c r="Y39231" s="108"/>
      <c r="AA39231" s="108"/>
      <c r="AC39231" s="108"/>
    </row>
    <row r="39232" spans="19:29" x14ac:dyDescent="0.25">
      <c r="S39232" s="109"/>
      <c r="U39232" s="109"/>
      <c r="W39232" s="109"/>
      <c r="Y39232" s="109"/>
      <c r="AA39232" s="109"/>
      <c r="AC39232" s="109"/>
    </row>
    <row r="39233" spans="19:29" x14ac:dyDescent="0.25">
      <c r="S39233" s="108"/>
      <c r="U39233" s="108"/>
      <c r="W39233" s="108"/>
      <c r="Y39233" s="108"/>
      <c r="AA39233" s="108"/>
      <c r="AC39233" s="108"/>
    </row>
    <row r="39234" spans="19:29" x14ac:dyDescent="0.25">
      <c r="S39234" s="108"/>
      <c r="U39234" s="108"/>
      <c r="W39234" s="108"/>
      <c r="Y39234" s="108"/>
      <c r="AA39234" s="108"/>
      <c r="AC39234" s="108"/>
    </row>
    <row r="39235" spans="19:29" x14ac:dyDescent="0.25">
      <c r="S39235" s="108"/>
      <c r="U39235" s="108"/>
      <c r="W39235" s="108"/>
      <c r="Y39235" s="108"/>
      <c r="AA39235" s="108"/>
      <c r="AC39235" s="108"/>
    </row>
    <row r="39236" spans="19:29" x14ac:dyDescent="0.25">
      <c r="S39236" s="110"/>
      <c r="U39236" s="110"/>
      <c r="W39236" s="110"/>
      <c r="Y39236" s="110"/>
      <c r="AA39236" s="110"/>
      <c r="AC39236" s="110"/>
    </row>
    <row r="39237" spans="19:29" x14ac:dyDescent="0.25">
      <c r="S39237" s="110"/>
      <c r="U39237" s="110"/>
      <c r="W39237" s="110"/>
      <c r="Y39237" s="110"/>
      <c r="AA39237" s="110"/>
      <c r="AC39237" s="110"/>
    </row>
    <row r="39238" spans="19:29" x14ac:dyDescent="0.25">
      <c r="S39238" s="110"/>
      <c r="U39238" s="110"/>
      <c r="W39238" s="110"/>
      <c r="Y39238" s="110"/>
      <c r="AA39238" s="110"/>
      <c r="AC39238" s="110"/>
    </row>
    <row r="39239" spans="19:29" x14ac:dyDescent="0.25">
      <c r="S39239" s="110"/>
      <c r="U39239" s="110"/>
      <c r="W39239" s="110"/>
      <c r="Y39239" s="110"/>
      <c r="AA39239" s="110"/>
      <c r="AC39239" s="110"/>
    </row>
    <row r="39240" spans="19:29" x14ac:dyDescent="0.25">
      <c r="S39240" s="111"/>
      <c r="U39240" s="111"/>
      <c r="W39240" s="111"/>
      <c r="Y39240" s="111"/>
      <c r="AA39240" s="111"/>
      <c r="AC39240" s="111"/>
    </row>
    <row r="39241" spans="19:29" x14ac:dyDescent="0.25">
      <c r="S39241" s="107"/>
      <c r="U39241" s="107"/>
      <c r="W39241" s="107"/>
      <c r="Y39241" s="107"/>
      <c r="AA39241" s="107"/>
      <c r="AC39241" s="107"/>
    </row>
    <row r="39242" spans="19:29" x14ac:dyDescent="0.25">
      <c r="S39242" s="108"/>
      <c r="U39242" s="108"/>
      <c r="W39242" s="108"/>
      <c r="Y39242" s="108"/>
      <c r="AA39242" s="108"/>
      <c r="AC39242" s="108"/>
    </row>
    <row r="39243" spans="19:29" x14ac:dyDescent="0.25">
      <c r="S39243" s="108"/>
      <c r="U39243" s="108"/>
      <c r="W39243" s="108"/>
      <c r="Y39243" s="108"/>
      <c r="AA39243" s="108"/>
      <c r="AC39243" s="108"/>
    </row>
    <row r="39244" spans="19:29" x14ac:dyDescent="0.25">
      <c r="S39244" s="109"/>
      <c r="U39244" s="109"/>
      <c r="W39244" s="109"/>
      <c r="Y39244" s="109"/>
      <c r="AA39244" s="109"/>
      <c r="AC39244" s="109"/>
    </row>
    <row r="39245" spans="19:29" x14ac:dyDescent="0.25">
      <c r="S39245" s="108"/>
      <c r="U39245" s="108"/>
      <c r="W39245" s="108"/>
      <c r="Y39245" s="108"/>
      <c r="AA39245" s="108"/>
      <c r="AC39245" s="108"/>
    </row>
    <row r="39246" spans="19:29" x14ac:dyDescent="0.25">
      <c r="S39246" s="108"/>
      <c r="U39246" s="108"/>
      <c r="W39246" s="108"/>
      <c r="Y39246" s="108"/>
      <c r="AA39246" s="108"/>
      <c r="AC39246" s="108"/>
    </row>
    <row r="39247" spans="19:29" x14ac:dyDescent="0.25">
      <c r="S39247" s="109"/>
      <c r="U39247" s="109"/>
      <c r="W39247" s="109"/>
      <c r="Y39247" s="109"/>
      <c r="AA39247" s="109"/>
      <c r="AC39247" s="109"/>
    </row>
    <row r="39248" spans="19:29" x14ac:dyDescent="0.25">
      <c r="S39248" s="108"/>
      <c r="U39248" s="108"/>
      <c r="W39248" s="108"/>
      <c r="Y39248" s="108"/>
      <c r="AA39248" s="108"/>
      <c r="AC39248" s="108"/>
    </row>
    <row r="39249" spans="19:29" x14ac:dyDescent="0.25">
      <c r="S39249" s="109"/>
      <c r="U39249" s="109"/>
      <c r="W39249" s="109"/>
      <c r="Y39249" s="109"/>
      <c r="AA39249" s="109"/>
      <c r="AC39249" s="109"/>
    </row>
    <row r="39250" spans="19:29" x14ac:dyDescent="0.25">
      <c r="S39250" s="108"/>
      <c r="U39250" s="108"/>
      <c r="W39250" s="108"/>
      <c r="Y39250" s="108"/>
      <c r="AA39250" s="108"/>
      <c r="AC39250" s="108"/>
    </row>
    <row r="39251" spans="19:29" x14ac:dyDescent="0.25">
      <c r="S39251" s="108"/>
      <c r="U39251" s="108"/>
      <c r="W39251" s="108"/>
      <c r="Y39251" s="108"/>
      <c r="AA39251" s="108"/>
      <c r="AC39251" s="108"/>
    </row>
    <row r="39252" spans="19:29" x14ac:dyDescent="0.25">
      <c r="S39252" s="108"/>
      <c r="U39252" s="108"/>
      <c r="W39252" s="108"/>
      <c r="Y39252" s="108"/>
      <c r="AA39252" s="108"/>
      <c r="AC39252" s="108"/>
    </row>
    <row r="39253" spans="19:29" x14ac:dyDescent="0.25">
      <c r="S39253" s="110"/>
      <c r="U39253" s="110"/>
      <c r="W39253" s="110"/>
      <c r="Y39253" s="110"/>
      <c r="AA39253" s="110"/>
      <c r="AC39253" s="110"/>
    </row>
    <row r="39254" spans="19:29" x14ac:dyDescent="0.25">
      <c r="S39254" s="110"/>
      <c r="U39254" s="110"/>
      <c r="W39254" s="110"/>
      <c r="Y39254" s="110"/>
      <c r="AA39254" s="110"/>
      <c r="AC39254" s="110"/>
    </row>
    <row r="39255" spans="19:29" x14ac:dyDescent="0.25">
      <c r="S39255" s="110"/>
      <c r="U39255" s="110"/>
      <c r="W39255" s="110"/>
      <c r="Y39255" s="110"/>
      <c r="AA39255" s="110"/>
      <c r="AC39255" s="110"/>
    </row>
    <row r="39256" spans="19:29" x14ac:dyDescent="0.25">
      <c r="S39256" s="110"/>
      <c r="U39256" s="110"/>
      <c r="W39256" s="110"/>
      <c r="Y39256" s="110"/>
      <c r="AA39256" s="110"/>
      <c r="AC39256" s="110"/>
    </row>
    <row r="39257" spans="19:29" x14ac:dyDescent="0.25">
      <c r="S39257" s="111"/>
      <c r="U39257" s="111"/>
      <c r="W39257" s="111"/>
      <c r="Y39257" s="111"/>
      <c r="AA39257" s="111"/>
      <c r="AC39257" s="111"/>
    </row>
    <row r="39258" spans="19:29" x14ac:dyDescent="0.25">
      <c r="S39258" s="107"/>
      <c r="U39258" s="107"/>
      <c r="W39258" s="107"/>
      <c r="Y39258" s="107"/>
      <c r="AA39258" s="107"/>
      <c r="AC39258" s="107"/>
    </row>
    <row r="39259" spans="19:29" x14ac:dyDescent="0.25">
      <c r="S39259" s="108"/>
      <c r="U39259" s="108"/>
      <c r="W39259" s="108"/>
      <c r="Y39259" s="108"/>
      <c r="AA39259" s="108"/>
      <c r="AC39259" s="108"/>
    </row>
    <row r="39260" spans="19:29" x14ac:dyDescent="0.25">
      <c r="S39260" s="108"/>
      <c r="U39260" s="108"/>
      <c r="W39260" s="108"/>
      <c r="Y39260" s="108"/>
      <c r="AA39260" s="108"/>
      <c r="AC39260" s="108"/>
    </row>
    <row r="39261" spans="19:29" x14ac:dyDescent="0.25">
      <c r="S39261" s="109"/>
      <c r="U39261" s="109"/>
      <c r="W39261" s="109"/>
      <c r="Y39261" s="109"/>
      <c r="AA39261" s="109"/>
      <c r="AC39261" s="109"/>
    </row>
    <row r="39262" spans="19:29" x14ac:dyDescent="0.25">
      <c r="S39262" s="108"/>
      <c r="U39262" s="108"/>
      <c r="W39262" s="108"/>
      <c r="Y39262" s="108"/>
      <c r="AA39262" s="108"/>
      <c r="AC39262" s="108"/>
    </row>
    <row r="39263" spans="19:29" x14ac:dyDescent="0.25">
      <c r="S39263" s="108"/>
      <c r="U39263" s="108"/>
      <c r="W39263" s="108"/>
      <c r="Y39263" s="108"/>
      <c r="AA39263" s="108"/>
      <c r="AC39263" s="108"/>
    </row>
    <row r="39264" spans="19:29" x14ac:dyDescent="0.25">
      <c r="S39264" s="109"/>
      <c r="U39264" s="109"/>
      <c r="W39264" s="109"/>
      <c r="Y39264" s="109"/>
      <c r="AA39264" s="109"/>
      <c r="AC39264" s="109"/>
    </row>
    <row r="39265" spans="19:29" x14ac:dyDescent="0.25">
      <c r="S39265" s="108"/>
      <c r="U39265" s="108"/>
      <c r="W39265" s="108"/>
      <c r="Y39265" s="108"/>
      <c r="AA39265" s="108"/>
      <c r="AC39265" s="108"/>
    </row>
    <row r="39266" spans="19:29" x14ac:dyDescent="0.25">
      <c r="S39266" s="109"/>
      <c r="U39266" s="109"/>
      <c r="W39266" s="109"/>
      <c r="Y39266" s="109"/>
      <c r="AA39266" s="109"/>
      <c r="AC39266" s="109"/>
    </row>
    <row r="39267" spans="19:29" x14ac:dyDescent="0.25">
      <c r="S39267" s="108"/>
      <c r="U39267" s="108"/>
      <c r="W39267" s="108"/>
      <c r="Y39267" s="108"/>
      <c r="AA39267" s="108"/>
      <c r="AC39267" s="108"/>
    </row>
    <row r="39268" spans="19:29" x14ac:dyDescent="0.25">
      <c r="S39268" s="108"/>
      <c r="U39268" s="108"/>
      <c r="W39268" s="108"/>
      <c r="Y39268" s="108"/>
      <c r="AA39268" s="108"/>
      <c r="AC39268" s="108"/>
    </row>
    <row r="39269" spans="19:29" x14ac:dyDescent="0.25">
      <c r="S39269" s="108"/>
      <c r="U39269" s="108"/>
      <c r="W39269" s="108"/>
      <c r="Y39269" s="108"/>
      <c r="AA39269" s="108"/>
      <c r="AC39269" s="108"/>
    </row>
    <row r="39270" spans="19:29" x14ac:dyDescent="0.25">
      <c r="S39270" s="110"/>
      <c r="U39270" s="110"/>
      <c r="W39270" s="110"/>
      <c r="Y39270" s="110"/>
      <c r="AA39270" s="110"/>
      <c r="AC39270" s="110"/>
    </row>
    <row r="39271" spans="19:29" x14ac:dyDescent="0.25">
      <c r="S39271" s="110"/>
      <c r="U39271" s="110"/>
      <c r="W39271" s="110"/>
      <c r="Y39271" s="110"/>
      <c r="AA39271" s="110"/>
      <c r="AC39271" s="110"/>
    </row>
    <row r="39272" spans="19:29" x14ac:dyDescent="0.25">
      <c r="S39272" s="110"/>
      <c r="U39272" s="110"/>
      <c r="W39272" s="110"/>
      <c r="Y39272" s="110"/>
      <c r="AA39272" s="110"/>
      <c r="AC39272" s="110"/>
    </row>
    <row r="39273" spans="19:29" x14ac:dyDescent="0.25">
      <c r="S39273" s="110"/>
      <c r="U39273" s="110"/>
      <c r="W39273" s="110"/>
      <c r="Y39273" s="110"/>
      <c r="AA39273" s="110"/>
      <c r="AC39273" s="110"/>
    </row>
    <row r="39274" spans="19:29" x14ac:dyDescent="0.25">
      <c r="S39274" s="111"/>
      <c r="U39274" s="111"/>
      <c r="W39274" s="111"/>
      <c r="Y39274" s="111"/>
      <c r="AA39274" s="111"/>
      <c r="AC39274" s="111"/>
    </row>
    <row r="39275" spans="19:29" x14ac:dyDescent="0.25">
      <c r="S39275" s="107"/>
      <c r="U39275" s="107"/>
      <c r="W39275" s="107"/>
      <c r="Y39275" s="107"/>
      <c r="AA39275" s="107"/>
      <c r="AC39275" s="107"/>
    </row>
    <row r="39276" spans="19:29" x14ac:dyDescent="0.25">
      <c r="S39276" s="108"/>
      <c r="U39276" s="108"/>
      <c r="W39276" s="108"/>
      <c r="Y39276" s="108"/>
      <c r="AA39276" s="108"/>
      <c r="AC39276" s="108"/>
    </row>
    <row r="39277" spans="19:29" x14ac:dyDescent="0.25">
      <c r="S39277" s="108"/>
      <c r="U39277" s="108"/>
      <c r="W39277" s="108"/>
      <c r="Y39277" s="108"/>
      <c r="AA39277" s="108"/>
      <c r="AC39277" s="108"/>
    </row>
    <row r="39278" spans="19:29" x14ac:dyDescent="0.25">
      <c r="S39278" s="109"/>
      <c r="U39278" s="109"/>
      <c r="W39278" s="109"/>
      <c r="Y39278" s="109"/>
      <c r="AA39278" s="109"/>
      <c r="AC39278" s="109"/>
    </row>
    <row r="39279" spans="19:29" x14ac:dyDescent="0.25">
      <c r="S39279" s="108"/>
      <c r="U39279" s="108"/>
      <c r="W39279" s="108"/>
      <c r="Y39279" s="108"/>
      <c r="AA39279" s="108"/>
      <c r="AC39279" s="108"/>
    </row>
    <row r="39280" spans="19:29" x14ac:dyDescent="0.25">
      <c r="S39280" s="108"/>
      <c r="U39280" s="108"/>
      <c r="W39280" s="108"/>
      <c r="Y39280" s="108"/>
      <c r="AA39280" s="108"/>
      <c r="AC39280" s="108"/>
    </row>
    <row r="39281" spans="19:29" x14ac:dyDescent="0.25">
      <c r="S39281" s="109"/>
      <c r="U39281" s="109"/>
      <c r="W39281" s="109"/>
      <c r="Y39281" s="109"/>
      <c r="AA39281" s="109"/>
      <c r="AC39281" s="109"/>
    </row>
    <row r="39282" spans="19:29" x14ac:dyDescent="0.25">
      <c r="S39282" s="108"/>
      <c r="U39282" s="108"/>
      <c r="W39282" s="108"/>
      <c r="Y39282" s="108"/>
      <c r="AA39282" s="108"/>
      <c r="AC39282" s="108"/>
    </row>
    <row r="39283" spans="19:29" x14ac:dyDescent="0.25">
      <c r="S39283" s="109"/>
      <c r="U39283" s="109"/>
      <c r="W39283" s="109"/>
      <c r="Y39283" s="109"/>
      <c r="AA39283" s="109"/>
      <c r="AC39283" s="109"/>
    </row>
    <row r="39284" spans="19:29" x14ac:dyDescent="0.25">
      <c r="S39284" s="108"/>
      <c r="U39284" s="108"/>
      <c r="W39284" s="108"/>
      <c r="Y39284" s="108"/>
      <c r="AA39284" s="108"/>
      <c r="AC39284" s="108"/>
    </row>
    <row r="39285" spans="19:29" x14ac:dyDescent="0.25">
      <c r="S39285" s="108"/>
      <c r="U39285" s="108"/>
      <c r="W39285" s="108"/>
      <c r="Y39285" s="108"/>
      <c r="AA39285" s="108"/>
      <c r="AC39285" s="108"/>
    </row>
    <row r="39286" spans="19:29" x14ac:dyDescent="0.25">
      <c r="S39286" s="108"/>
      <c r="U39286" s="108"/>
      <c r="W39286" s="108"/>
      <c r="Y39286" s="108"/>
      <c r="AA39286" s="108"/>
      <c r="AC39286" s="108"/>
    </row>
    <row r="39287" spans="19:29" x14ac:dyDescent="0.25">
      <c r="S39287" s="110"/>
      <c r="U39287" s="110"/>
      <c r="W39287" s="110"/>
      <c r="Y39287" s="110"/>
      <c r="AA39287" s="110"/>
      <c r="AC39287" s="110"/>
    </row>
    <row r="39288" spans="19:29" x14ac:dyDescent="0.25">
      <c r="S39288" s="110"/>
      <c r="U39288" s="110"/>
      <c r="W39288" s="110"/>
      <c r="Y39288" s="110"/>
      <c r="AA39288" s="110"/>
      <c r="AC39288" s="110"/>
    </row>
    <row r="39289" spans="19:29" x14ac:dyDescent="0.25">
      <c r="S39289" s="110"/>
      <c r="U39289" s="110"/>
      <c r="W39289" s="110"/>
      <c r="Y39289" s="110"/>
      <c r="AA39289" s="110"/>
      <c r="AC39289" s="110"/>
    </row>
    <row r="39290" spans="19:29" x14ac:dyDescent="0.25">
      <c r="S39290" s="110"/>
      <c r="U39290" s="110"/>
      <c r="W39290" s="110"/>
      <c r="Y39290" s="110"/>
      <c r="AA39290" s="110"/>
      <c r="AC39290" s="110"/>
    </row>
    <row r="39291" spans="19:29" x14ac:dyDescent="0.25">
      <c r="S39291" s="111"/>
      <c r="U39291" s="111"/>
      <c r="W39291" s="111"/>
      <c r="Y39291" s="111"/>
      <c r="AA39291" s="111"/>
      <c r="AC39291" s="111"/>
    </row>
    <row r="39292" spans="19:29" x14ac:dyDescent="0.25">
      <c r="S39292" s="107"/>
      <c r="U39292" s="107"/>
      <c r="W39292" s="107"/>
      <c r="Y39292" s="107"/>
      <c r="AA39292" s="107"/>
      <c r="AC39292" s="107"/>
    </row>
    <row r="39293" spans="19:29" x14ac:dyDescent="0.25">
      <c r="S39293" s="108"/>
      <c r="U39293" s="108"/>
      <c r="W39293" s="108"/>
      <c r="Y39293" s="108"/>
      <c r="AA39293" s="108"/>
      <c r="AC39293" s="108"/>
    </row>
    <row r="39294" spans="19:29" x14ac:dyDescent="0.25">
      <c r="S39294" s="108"/>
      <c r="U39294" s="108"/>
      <c r="W39294" s="108"/>
      <c r="Y39294" s="108"/>
      <c r="AA39294" s="108"/>
      <c r="AC39294" s="108"/>
    </row>
    <row r="39295" spans="19:29" x14ac:dyDescent="0.25">
      <c r="S39295" s="109"/>
      <c r="U39295" s="109"/>
      <c r="W39295" s="109"/>
      <c r="Y39295" s="109"/>
      <c r="AA39295" s="109"/>
      <c r="AC39295" s="109"/>
    </row>
    <row r="39296" spans="19:29" x14ac:dyDescent="0.25">
      <c r="S39296" s="108"/>
      <c r="U39296" s="108"/>
      <c r="W39296" s="108"/>
      <c r="Y39296" s="108"/>
      <c r="AA39296" s="108"/>
      <c r="AC39296" s="108"/>
    </row>
    <row r="39297" spans="19:29" x14ac:dyDescent="0.25">
      <c r="S39297" s="108"/>
      <c r="U39297" s="108"/>
      <c r="W39297" s="108"/>
      <c r="Y39297" s="108"/>
      <c r="AA39297" s="108"/>
      <c r="AC39297" s="108"/>
    </row>
    <row r="39298" spans="19:29" x14ac:dyDescent="0.25">
      <c r="S39298" s="109"/>
      <c r="U39298" s="109"/>
      <c r="W39298" s="109"/>
      <c r="Y39298" s="109"/>
      <c r="AA39298" s="109"/>
      <c r="AC39298" s="109"/>
    </row>
    <row r="39299" spans="19:29" x14ac:dyDescent="0.25">
      <c r="S39299" s="108"/>
      <c r="U39299" s="108"/>
      <c r="W39299" s="108"/>
      <c r="Y39299" s="108"/>
      <c r="AA39299" s="108"/>
      <c r="AC39299" s="108"/>
    </row>
    <row r="39300" spans="19:29" x14ac:dyDescent="0.25">
      <c r="S39300" s="109"/>
      <c r="U39300" s="109"/>
      <c r="W39300" s="109"/>
      <c r="Y39300" s="109"/>
      <c r="AA39300" s="109"/>
      <c r="AC39300" s="109"/>
    </row>
    <row r="39301" spans="19:29" x14ac:dyDescent="0.25">
      <c r="S39301" s="108"/>
      <c r="U39301" s="108"/>
      <c r="W39301" s="108"/>
      <c r="Y39301" s="108"/>
      <c r="AA39301" s="108"/>
      <c r="AC39301" s="108"/>
    </row>
    <row r="39302" spans="19:29" x14ac:dyDescent="0.25">
      <c r="S39302" s="108"/>
      <c r="U39302" s="108"/>
      <c r="W39302" s="108"/>
      <c r="Y39302" s="108"/>
      <c r="AA39302" s="108"/>
      <c r="AC39302" s="108"/>
    </row>
    <row r="39303" spans="19:29" x14ac:dyDescent="0.25">
      <c r="S39303" s="108"/>
      <c r="U39303" s="108"/>
      <c r="W39303" s="108"/>
      <c r="Y39303" s="108"/>
      <c r="AA39303" s="108"/>
      <c r="AC39303" s="108"/>
    </row>
    <row r="39304" spans="19:29" x14ac:dyDescent="0.25">
      <c r="S39304" s="110"/>
      <c r="U39304" s="110"/>
      <c r="W39304" s="110"/>
      <c r="Y39304" s="110"/>
      <c r="AA39304" s="110"/>
      <c r="AC39304" s="110"/>
    </row>
    <row r="39305" spans="19:29" x14ac:dyDescent="0.25">
      <c r="S39305" s="110"/>
      <c r="U39305" s="110"/>
      <c r="W39305" s="110"/>
      <c r="Y39305" s="110"/>
      <c r="AA39305" s="110"/>
      <c r="AC39305" s="110"/>
    </row>
    <row r="39306" spans="19:29" x14ac:dyDescent="0.25">
      <c r="S39306" s="110"/>
      <c r="U39306" s="110"/>
      <c r="W39306" s="110"/>
      <c r="Y39306" s="110"/>
      <c r="AA39306" s="110"/>
      <c r="AC39306" s="110"/>
    </row>
    <row r="39307" spans="19:29" x14ac:dyDescent="0.25">
      <c r="S39307" s="110"/>
      <c r="U39307" s="110"/>
      <c r="W39307" s="110"/>
      <c r="Y39307" s="110"/>
      <c r="AA39307" s="110"/>
      <c r="AC39307" s="110"/>
    </row>
    <row r="39308" spans="19:29" x14ac:dyDescent="0.25">
      <c r="S39308" s="111"/>
      <c r="U39308" s="111"/>
      <c r="W39308" s="111"/>
      <c r="Y39308" s="111"/>
      <c r="AA39308" s="111"/>
      <c r="AC39308" s="111"/>
    </row>
    <row r="39309" spans="19:29" x14ac:dyDescent="0.25">
      <c r="S39309" s="107"/>
      <c r="U39309" s="107"/>
      <c r="W39309" s="107"/>
      <c r="Y39309" s="107"/>
      <c r="AA39309" s="107"/>
      <c r="AC39309" s="107"/>
    </row>
    <row r="39310" spans="19:29" x14ac:dyDescent="0.25">
      <c r="S39310" s="108"/>
      <c r="U39310" s="108"/>
      <c r="W39310" s="108"/>
      <c r="Y39310" s="108"/>
      <c r="AA39310" s="108"/>
      <c r="AC39310" s="108"/>
    </row>
    <row r="39311" spans="19:29" x14ac:dyDescent="0.25">
      <c r="S39311" s="108"/>
      <c r="U39311" s="108"/>
      <c r="W39311" s="108"/>
      <c r="Y39311" s="108"/>
      <c r="AA39311" s="108"/>
      <c r="AC39311" s="108"/>
    </row>
    <row r="39312" spans="19:29" x14ac:dyDescent="0.25">
      <c r="S39312" s="109"/>
      <c r="U39312" s="109"/>
      <c r="W39312" s="109"/>
      <c r="Y39312" s="109"/>
      <c r="AA39312" s="109"/>
      <c r="AC39312" s="109"/>
    </row>
    <row r="39313" spans="19:29" x14ac:dyDescent="0.25">
      <c r="S39313" s="108"/>
      <c r="U39313" s="108"/>
      <c r="W39313" s="108"/>
      <c r="Y39313" s="108"/>
      <c r="AA39313" s="108"/>
      <c r="AC39313" s="108"/>
    </row>
    <row r="39314" spans="19:29" x14ac:dyDescent="0.25">
      <c r="S39314" s="108"/>
      <c r="U39314" s="108"/>
      <c r="W39314" s="108"/>
      <c r="Y39314" s="108"/>
      <c r="AA39314" s="108"/>
      <c r="AC39314" s="108"/>
    </row>
    <row r="39315" spans="19:29" x14ac:dyDescent="0.25">
      <c r="S39315" s="109"/>
      <c r="U39315" s="109"/>
      <c r="W39315" s="109"/>
      <c r="Y39315" s="109"/>
      <c r="AA39315" s="109"/>
      <c r="AC39315" s="109"/>
    </row>
    <row r="39316" spans="19:29" x14ac:dyDescent="0.25">
      <c r="S39316" s="108"/>
      <c r="U39316" s="108"/>
      <c r="W39316" s="108"/>
      <c r="Y39316" s="108"/>
      <c r="AA39316" s="108"/>
      <c r="AC39316" s="108"/>
    </row>
    <row r="39317" spans="19:29" x14ac:dyDescent="0.25">
      <c r="S39317" s="109"/>
      <c r="U39317" s="109"/>
      <c r="W39317" s="109"/>
      <c r="Y39317" s="109"/>
      <c r="AA39317" s="109"/>
      <c r="AC39317" s="109"/>
    </row>
    <row r="39318" spans="19:29" x14ac:dyDescent="0.25">
      <c r="S39318" s="108"/>
      <c r="U39318" s="108"/>
      <c r="W39318" s="108"/>
      <c r="Y39318" s="108"/>
      <c r="AA39318" s="108"/>
      <c r="AC39318" s="108"/>
    </row>
    <row r="39319" spans="19:29" x14ac:dyDescent="0.25">
      <c r="S39319" s="108"/>
      <c r="U39319" s="108"/>
      <c r="W39319" s="108"/>
      <c r="Y39319" s="108"/>
      <c r="AA39319" s="108"/>
      <c r="AC39319" s="108"/>
    </row>
    <row r="39320" spans="19:29" x14ac:dyDescent="0.25">
      <c r="S39320" s="108"/>
      <c r="U39320" s="108"/>
      <c r="W39320" s="108"/>
      <c r="Y39320" s="108"/>
      <c r="AA39320" s="108"/>
      <c r="AC39320" s="108"/>
    </row>
    <row r="39321" spans="19:29" x14ac:dyDescent="0.25">
      <c r="S39321" s="110"/>
      <c r="U39321" s="110"/>
      <c r="W39321" s="110"/>
      <c r="Y39321" s="110"/>
      <c r="AA39321" s="110"/>
      <c r="AC39321" s="110"/>
    </row>
    <row r="39322" spans="19:29" x14ac:dyDescent="0.25">
      <c r="S39322" s="110"/>
      <c r="U39322" s="110"/>
      <c r="W39322" s="110"/>
      <c r="Y39322" s="110"/>
      <c r="AA39322" s="110"/>
      <c r="AC39322" s="110"/>
    </row>
    <row r="39323" spans="19:29" x14ac:dyDescent="0.25">
      <c r="S39323" s="110"/>
      <c r="U39323" s="110"/>
      <c r="W39323" s="110"/>
      <c r="Y39323" s="110"/>
      <c r="AA39323" s="110"/>
      <c r="AC39323" s="110"/>
    </row>
    <row r="39324" spans="19:29" x14ac:dyDescent="0.25">
      <c r="S39324" s="110"/>
      <c r="U39324" s="110"/>
      <c r="W39324" s="110"/>
      <c r="Y39324" s="110"/>
      <c r="AA39324" s="110"/>
      <c r="AC39324" s="110"/>
    </row>
    <row r="39325" spans="19:29" x14ac:dyDescent="0.25">
      <c r="S39325" s="111"/>
      <c r="U39325" s="111"/>
      <c r="W39325" s="111"/>
      <c r="Y39325" s="111"/>
      <c r="AA39325" s="111"/>
      <c r="AC39325" s="111"/>
    </row>
    <row r="39326" spans="19:29" x14ac:dyDescent="0.25">
      <c r="S39326" s="107"/>
      <c r="U39326" s="107"/>
      <c r="W39326" s="107"/>
      <c r="Y39326" s="107"/>
      <c r="AA39326" s="107"/>
      <c r="AC39326" s="107"/>
    </row>
    <row r="39327" spans="19:29" x14ac:dyDescent="0.25">
      <c r="S39327" s="108"/>
      <c r="U39327" s="108"/>
      <c r="W39327" s="108"/>
      <c r="Y39327" s="108"/>
      <c r="AA39327" s="108"/>
      <c r="AC39327" s="108"/>
    </row>
    <row r="39328" spans="19:29" x14ac:dyDescent="0.25">
      <c r="S39328" s="108"/>
      <c r="U39328" s="108"/>
      <c r="W39328" s="108"/>
      <c r="Y39328" s="108"/>
      <c r="AA39328" s="108"/>
      <c r="AC39328" s="108"/>
    </row>
    <row r="39329" spans="19:29" x14ac:dyDescent="0.25">
      <c r="S39329" s="109"/>
      <c r="U39329" s="109"/>
      <c r="W39329" s="109"/>
      <c r="Y39329" s="109"/>
      <c r="AA39329" s="109"/>
      <c r="AC39329" s="109"/>
    </row>
    <row r="39330" spans="19:29" x14ac:dyDescent="0.25">
      <c r="S39330" s="108"/>
      <c r="U39330" s="108"/>
      <c r="W39330" s="108"/>
      <c r="Y39330" s="108"/>
      <c r="AA39330" s="108"/>
      <c r="AC39330" s="108"/>
    </row>
    <row r="39331" spans="19:29" x14ac:dyDescent="0.25">
      <c r="S39331" s="108"/>
      <c r="U39331" s="108"/>
      <c r="W39331" s="108"/>
      <c r="Y39331" s="108"/>
      <c r="AA39331" s="108"/>
      <c r="AC39331" s="108"/>
    </row>
    <row r="39332" spans="19:29" x14ac:dyDescent="0.25">
      <c r="S39332" s="109"/>
      <c r="U39332" s="109"/>
      <c r="W39332" s="109"/>
      <c r="Y39332" s="109"/>
      <c r="AA39332" s="109"/>
      <c r="AC39332" s="109"/>
    </row>
    <row r="39333" spans="19:29" x14ac:dyDescent="0.25">
      <c r="S39333" s="108"/>
      <c r="U39333" s="108"/>
      <c r="W39333" s="108"/>
      <c r="Y39333" s="108"/>
      <c r="AA39333" s="108"/>
      <c r="AC39333" s="108"/>
    </row>
    <row r="39334" spans="19:29" x14ac:dyDescent="0.25">
      <c r="S39334" s="109"/>
      <c r="U39334" s="109"/>
      <c r="W39334" s="109"/>
      <c r="Y39334" s="109"/>
      <c r="AA39334" s="109"/>
      <c r="AC39334" s="109"/>
    </row>
    <row r="39335" spans="19:29" x14ac:dyDescent="0.25">
      <c r="S39335" s="108"/>
      <c r="U39335" s="108"/>
      <c r="W39335" s="108"/>
      <c r="Y39335" s="108"/>
      <c r="AA39335" s="108"/>
      <c r="AC39335" s="108"/>
    </row>
    <row r="39336" spans="19:29" x14ac:dyDescent="0.25">
      <c r="S39336" s="108"/>
      <c r="U39336" s="108"/>
      <c r="W39336" s="108"/>
      <c r="Y39336" s="108"/>
      <c r="AA39336" s="108"/>
      <c r="AC39336" s="108"/>
    </row>
    <row r="39337" spans="19:29" x14ac:dyDescent="0.25">
      <c r="S39337" s="108"/>
      <c r="U39337" s="108"/>
      <c r="W39337" s="108"/>
      <c r="Y39337" s="108"/>
      <c r="AA39337" s="108"/>
      <c r="AC39337" s="108"/>
    </row>
    <row r="39338" spans="19:29" x14ac:dyDescent="0.25">
      <c r="S39338" s="110"/>
      <c r="U39338" s="110"/>
      <c r="W39338" s="110"/>
      <c r="Y39338" s="110"/>
      <c r="AA39338" s="110"/>
      <c r="AC39338" s="110"/>
    </row>
    <row r="39339" spans="19:29" x14ac:dyDescent="0.25">
      <c r="S39339" s="110"/>
      <c r="U39339" s="110"/>
      <c r="W39339" s="110"/>
      <c r="Y39339" s="110"/>
      <c r="AA39339" s="110"/>
      <c r="AC39339" s="110"/>
    </row>
    <row r="39340" spans="19:29" x14ac:dyDescent="0.25">
      <c r="S39340" s="110"/>
      <c r="U39340" s="110"/>
      <c r="W39340" s="110"/>
      <c r="Y39340" s="110"/>
      <c r="AA39340" s="110"/>
      <c r="AC39340" s="110"/>
    </row>
    <row r="39341" spans="19:29" x14ac:dyDescent="0.25">
      <c r="S39341" s="110"/>
      <c r="U39341" s="110"/>
      <c r="W39341" s="110"/>
      <c r="Y39341" s="110"/>
      <c r="AA39341" s="110"/>
      <c r="AC39341" s="110"/>
    </row>
    <row r="39342" spans="19:29" x14ac:dyDescent="0.25">
      <c r="S39342" s="111"/>
      <c r="U39342" s="111"/>
      <c r="W39342" s="111"/>
      <c r="Y39342" s="111"/>
      <c r="AA39342" s="111"/>
      <c r="AC39342" s="111"/>
    </row>
    <row r="39343" spans="19:29" x14ac:dyDescent="0.25">
      <c r="S39343" s="107"/>
      <c r="U39343" s="107"/>
      <c r="W39343" s="107"/>
      <c r="Y39343" s="107"/>
      <c r="AA39343" s="107"/>
      <c r="AC39343" s="107"/>
    </row>
    <row r="39344" spans="19:29" x14ac:dyDescent="0.25">
      <c r="S39344" s="108"/>
      <c r="U39344" s="108"/>
      <c r="W39344" s="108"/>
      <c r="Y39344" s="108"/>
      <c r="AA39344" s="108"/>
      <c r="AC39344" s="108"/>
    </row>
    <row r="39345" spans="19:29" x14ac:dyDescent="0.25">
      <c r="S39345" s="108"/>
      <c r="U39345" s="108"/>
      <c r="W39345" s="108"/>
      <c r="Y39345" s="108"/>
      <c r="AA39345" s="108"/>
      <c r="AC39345" s="108"/>
    </row>
    <row r="39346" spans="19:29" x14ac:dyDescent="0.25">
      <c r="S39346" s="109"/>
      <c r="U39346" s="109"/>
      <c r="W39346" s="109"/>
      <c r="Y39346" s="109"/>
      <c r="AA39346" s="109"/>
      <c r="AC39346" s="109"/>
    </row>
    <row r="39347" spans="19:29" x14ac:dyDescent="0.25">
      <c r="S39347" s="108"/>
      <c r="U39347" s="108"/>
      <c r="W39347" s="108"/>
      <c r="Y39347" s="108"/>
      <c r="AA39347" s="108"/>
      <c r="AC39347" s="108"/>
    </row>
    <row r="39348" spans="19:29" x14ac:dyDescent="0.25">
      <c r="S39348" s="108"/>
      <c r="U39348" s="108"/>
      <c r="W39348" s="108"/>
      <c r="Y39348" s="108"/>
      <c r="AA39348" s="108"/>
      <c r="AC39348" s="108"/>
    </row>
    <row r="39349" spans="19:29" x14ac:dyDescent="0.25">
      <c r="S39349" s="109"/>
      <c r="U39349" s="109"/>
      <c r="W39349" s="109"/>
      <c r="Y39349" s="109"/>
      <c r="AA39349" s="109"/>
      <c r="AC39349" s="109"/>
    </row>
    <row r="39350" spans="19:29" x14ac:dyDescent="0.25">
      <c r="S39350" s="108"/>
      <c r="U39350" s="108"/>
      <c r="W39350" s="108"/>
      <c r="Y39350" s="108"/>
      <c r="AA39350" s="108"/>
      <c r="AC39350" s="108"/>
    </row>
    <row r="39351" spans="19:29" x14ac:dyDescent="0.25">
      <c r="S39351" s="109"/>
      <c r="U39351" s="109"/>
      <c r="W39351" s="109"/>
      <c r="Y39351" s="109"/>
      <c r="AA39351" s="109"/>
      <c r="AC39351" s="109"/>
    </row>
    <row r="39352" spans="19:29" x14ac:dyDescent="0.25">
      <c r="S39352" s="108"/>
      <c r="U39352" s="108"/>
      <c r="W39352" s="108"/>
      <c r="Y39352" s="108"/>
      <c r="AA39352" s="108"/>
      <c r="AC39352" s="108"/>
    </row>
    <row r="39353" spans="19:29" x14ac:dyDescent="0.25">
      <c r="S39353" s="108"/>
      <c r="U39353" s="108"/>
      <c r="W39353" s="108"/>
      <c r="Y39353" s="108"/>
      <c r="AA39353" s="108"/>
      <c r="AC39353" s="108"/>
    </row>
    <row r="39354" spans="19:29" x14ac:dyDescent="0.25">
      <c r="S39354" s="108"/>
      <c r="U39354" s="108"/>
      <c r="W39354" s="108"/>
      <c r="Y39354" s="108"/>
      <c r="AA39354" s="108"/>
      <c r="AC39354" s="108"/>
    </row>
    <row r="39355" spans="19:29" x14ac:dyDescent="0.25">
      <c r="S39355" s="110"/>
      <c r="U39355" s="110"/>
      <c r="W39355" s="110"/>
      <c r="Y39355" s="110"/>
      <c r="AA39355" s="110"/>
      <c r="AC39355" s="110"/>
    </row>
    <row r="39356" spans="19:29" x14ac:dyDescent="0.25">
      <c r="S39356" s="110"/>
      <c r="U39356" s="110"/>
      <c r="W39356" s="110"/>
      <c r="Y39356" s="110"/>
      <c r="AA39356" s="110"/>
      <c r="AC39356" s="110"/>
    </row>
    <row r="39357" spans="19:29" x14ac:dyDescent="0.25">
      <c r="S39357" s="110"/>
      <c r="U39357" s="110"/>
      <c r="W39357" s="110"/>
      <c r="Y39357" s="110"/>
      <c r="AA39357" s="110"/>
      <c r="AC39357" s="110"/>
    </row>
    <row r="39358" spans="19:29" x14ac:dyDescent="0.25">
      <c r="S39358" s="110"/>
      <c r="U39358" s="110"/>
      <c r="W39358" s="110"/>
      <c r="Y39358" s="110"/>
      <c r="AA39358" s="110"/>
      <c r="AC39358" s="110"/>
    </row>
    <row r="39359" spans="19:29" x14ac:dyDescent="0.25">
      <c r="S39359" s="111"/>
      <c r="U39359" s="111"/>
      <c r="W39359" s="111"/>
      <c r="Y39359" s="111"/>
      <c r="AA39359" s="111"/>
      <c r="AC39359" s="111"/>
    </row>
    <row r="39360" spans="19:29" x14ac:dyDescent="0.25">
      <c r="S39360" s="107"/>
      <c r="U39360" s="107"/>
      <c r="W39360" s="107"/>
      <c r="Y39360" s="107"/>
      <c r="AA39360" s="107"/>
      <c r="AC39360" s="107"/>
    </row>
    <row r="39361" spans="19:29" x14ac:dyDescent="0.25">
      <c r="S39361" s="108"/>
      <c r="U39361" s="108"/>
      <c r="W39361" s="108"/>
      <c r="Y39361" s="108"/>
      <c r="AA39361" s="108"/>
      <c r="AC39361" s="108"/>
    </row>
    <row r="39362" spans="19:29" x14ac:dyDescent="0.25">
      <c r="S39362" s="108"/>
      <c r="U39362" s="108"/>
      <c r="W39362" s="108"/>
      <c r="Y39362" s="108"/>
      <c r="AA39362" s="108"/>
      <c r="AC39362" s="108"/>
    </row>
    <row r="39363" spans="19:29" x14ac:dyDescent="0.25">
      <c r="S39363" s="109"/>
      <c r="U39363" s="109"/>
      <c r="W39363" s="109"/>
      <c r="Y39363" s="109"/>
      <c r="AA39363" s="109"/>
      <c r="AC39363" s="109"/>
    </row>
    <row r="39364" spans="19:29" x14ac:dyDescent="0.25">
      <c r="S39364" s="108"/>
      <c r="U39364" s="108"/>
      <c r="W39364" s="108"/>
      <c r="Y39364" s="108"/>
      <c r="AA39364" s="108"/>
      <c r="AC39364" s="108"/>
    </row>
    <row r="39365" spans="19:29" x14ac:dyDescent="0.25">
      <c r="S39365" s="108"/>
      <c r="U39365" s="108"/>
      <c r="W39365" s="108"/>
      <c r="Y39365" s="108"/>
      <c r="AA39365" s="108"/>
      <c r="AC39365" s="108"/>
    </row>
    <row r="39366" spans="19:29" x14ac:dyDescent="0.25">
      <c r="S39366" s="109"/>
      <c r="U39366" s="109"/>
      <c r="W39366" s="109"/>
      <c r="Y39366" s="109"/>
      <c r="AA39366" s="109"/>
      <c r="AC39366" s="109"/>
    </row>
    <row r="39367" spans="19:29" x14ac:dyDescent="0.25">
      <c r="S39367" s="108"/>
      <c r="U39367" s="108"/>
      <c r="W39367" s="108"/>
      <c r="Y39367" s="108"/>
      <c r="AA39367" s="108"/>
      <c r="AC39367" s="108"/>
    </row>
    <row r="39368" spans="19:29" x14ac:dyDescent="0.25">
      <c r="S39368" s="109"/>
      <c r="U39368" s="109"/>
      <c r="W39368" s="109"/>
      <c r="Y39368" s="109"/>
      <c r="AA39368" s="109"/>
      <c r="AC39368" s="109"/>
    </row>
    <row r="39369" spans="19:29" x14ac:dyDescent="0.25">
      <c r="S39369" s="108"/>
      <c r="U39369" s="108"/>
      <c r="W39369" s="108"/>
      <c r="Y39369" s="108"/>
      <c r="AA39369" s="108"/>
      <c r="AC39369" s="108"/>
    </row>
    <row r="39370" spans="19:29" x14ac:dyDescent="0.25">
      <c r="S39370" s="108"/>
      <c r="U39370" s="108"/>
      <c r="W39370" s="108"/>
      <c r="Y39370" s="108"/>
      <c r="AA39370" s="108"/>
      <c r="AC39370" s="108"/>
    </row>
    <row r="39371" spans="19:29" x14ac:dyDescent="0.25">
      <c r="S39371" s="108"/>
      <c r="U39371" s="108"/>
      <c r="W39371" s="108"/>
      <c r="Y39371" s="108"/>
      <c r="AA39371" s="108"/>
      <c r="AC39371" s="108"/>
    </row>
    <row r="39372" spans="19:29" x14ac:dyDescent="0.25">
      <c r="S39372" s="110"/>
      <c r="U39372" s="110"/>
      <c r="W39372" s="110"/>
      <c r="Y39372" s="110"/>
      <c r="AA39372" s="110"/>
      <c r="AC39372" s="110"/>
    </row>
    <row r="39373" spans="19:29" x14ac:dyDescent="0.25">
      <c r="S39373" s="110"/>
      <c r="U39373" s="110"/>
      <c r="W39373" s="110"/>
      <c r="Y39373" s="110"/>
      <c r="AA39373" s="110"/>
      <c r="AC39373" s="110"/>
    </row>
    <row r="39374" spans="19:29" x14ac:dyDescent="0.25">
      <c r="S39374" s="110"/>
      <c r="U39374" s="110"/>
      <c r="W39374" s="110"/>
      <c r="Y39374" s="110"/>
      <c r="AA39374" s="110"/>
      <c r="AC39374" s="110"/>
    </row>
    <row r="39375" spans="19:29" x14ac:dyDescent="0.25">
      <c r="S39375" s="110"/>
      <c r="U39375" s="110"/>
      <c r="W39375" s="110"/>
      <c r="Y39375" s="110"/>
      <c r="AA39375" s="110"/>
      <c r="AC39375" s="110"/>
    </row>
    <row r="39376" spans="19:29" x14ac:dyDescent="0.25">
      <c r="S39376" s="111"/>
      <c r="U39376" s="111"/>
      <c r="W39376" s="111"/>
      <c r="Y39376" s="111"/>
      <c r="AA39376" s="111"/>
      <c r="AC39376" s="111"/>
    </row>
    <row r="39377" spans="19:29" x14ac:dyDescent="0.25">
      <c r="S39377" s="107"/>
      <c r="U39377" s="107"/>
      <c r="W39377" s="107"/>
      <c r="Y39377" s="107"/>
      <c r="AA39377" s="107"/>
      <c r="AC39377" s="107"/>
    </row>
    <row r="39378" spans="19:29" x14ac:dyDescent="0.25">
      <c r="S39378" s="108"/>
      <c r="U39378" s="108"/>
      <c r="W39378" s="108"/>
      <c r="Y39378" s="108"/>
      <c r="AA39378" s="108"/>
      <c r="AC39378" s="108"/>
    </row>
    <row r="39379" spans="19:29" x14ac:dyDescent="0.25">
      <c r="S39379" s="108"/>
      <c r="U39379" s="108"/>
      <c r="W39379" s="108"/>
      <c r="Y39379" s="108"/>
      <c r="AA39379" s="108"/>
      <c r="AC39379" s="108"/>
    </row>
    <row r="39380" spans="19:29" x14ac:dyDescent="0.25">
      <c r="S39380" s="109"/>
      <c r="U39380" s="109"/>
      <c r="W39380" s="109"/>
      <c r="Y39380" s="109"/>
      <c r="AA39380" s="109"/>
      <c r="AC39380" s="109"/>
    </row>
    <row r="39381" spans="19:29" x14ac:dyDescent="0.25">
      <c r="S39381" s="108"/>
      <c r="U39381" s="108"/>
      <c r="W39381" s="108"/>
      <c r="Y39381" s="108"/>
      <c r="AA39381" s="108"/>
      <c r="AC39381" s="108"/>
    </row>
    <row r="39382" spans="19:29" x14ac:dyDescent="0.25">
      <c r="S39382" s="108"/>
      <c r="U39382" s="108"/>
      <c r="W39382" s="108"/>
      <c r="Y39382" s="108"/>
      <c r="AA39382" s="108"/>
      <c r="AC39382" s="108"/>
    </row>
    <row r="39383" spans="19:29" x14ac:dyDescent="0.25">
      <c r="S39383" s="109"/>
      <c r="U39383" s="109"/>
      <c r="W39383" s="109"/>
      <c r="Y39383" s="109"/>
      <c r="AA39383" s="109"/>
      <c r="AC39383" s="109"/>
    </row>
    <row r="39384" spans="19:29" x14ac:dyDescent="0.25">
      <c r="S39384" s="108"/>
      <c r="U39384" s="108"/>
      <c r="W39384" s="108"/>
      <c r="Y39384" s="108"/>
      <c r="AA39384" s="108"/>
      <c r="AC39384" s="108"/>
    </row>
    <row r="39385" spans="19:29" x14ac:dyDescent="0.25">
      <c r="S39385" s="109"/>
      <c r="U39385" s="109"/>
      <c r="W39385" s="109"/>
      <c r="Y39385" s="109"/>
      <c r="AA39385" s="109"/>
      <c r="AC39385" s="109"/>
    </row>
    <row r="39386" spans="19:29" x14ac:dyDescent="0.25">
      <c r="S39386" s="108"/>
      <c r="U39386" s="108"/>
      <c r="W39386" s="108"/>
      <c r="Y39386" s="108"/>
      <c r="AA39386" s="108"/>
      <c r="AC39386" s="108"/>
    </row>
    <row r="39387" spans="19:29" x14ac:dyDescent="0.25">
      <c r="S39387" s="108"/>
      <c r="U39387" s="108"/>
      <c r="W39387" s="108"/>
      <c r="Y39387" s="108"/>
      <c r="AA39387" s="108"/>
      <c r="AC39387" s="108"/>
    </row>
    <row r="39388" spans="19:29" x14ac:dyDescent="0.25">
      <c r="S39388" s="108"/>
      <c r="U39388" s="108"/>
      <c r="W39388" s="108"/>
      <c r="Y39388" s="108"/>
      <c r="AA39388" s="108"/>
      <c r="AC39388" s="108"/>
    </row>
    <row r="39389" spans="19:29" x14ac:dyDescent="0.25">
      <c r="S39389" s="110"/>
      <c r="U39389" s="110"/>
      <c r="W39389" s="110"/>
      <c r="Y39389" s="110"/>
      <c r="AA39389" s="110"/>
      <c r="AC39389" s="110"/>
    </row>
    <row r="39390" spans="19:29" x14ac:dyDescent="0.25">
      <c r="S39390" s="110"/>
      <c r="U39390" s="110"/>
      <c r="W39390" s="110"/>
      <c r="Y39390" s="110"/>
      <c r="AA39390" s="110"/>
      <c r="AC39390" s="110"/>
    </row>
    <row r="39391" spans="19:29" x14ac:dyDescent="0.25">
      <c r="S39391" s="110"/>
      <c r="U39391" s="110"/>
      <c r="W39391" s="110"/>
      <c r="Y39391" s="110"/>
      <c r="AA39391" s="110"/>
      <c r="AC39391" s="110"/>
    </row>
    <row r="39392" spans="19:29" x14ac:dyDescent="0.25">
      <c r="S39392" s="110"/>
      <c r="U39392" s="110"/>
      <c r="W39392" s="110"/>
      <c r="Y39392" s="110"/>
      <c r="AA39392" s="110"/>
      <c r="AC39392" s="110"/>
    </row>
    <row r="39393" spans="19:29" x14ac:dyDescent="0.25">
      <c r="S39393" s="111"/>
      <c r="U39393" s="111"/>
      <c r="W39393" s="111"/>
      <c r="Y39393" s="111"/>
      <c r="AA39393" s="111"/>
      <c r="AC39393" s="111"/>
    </row>
    <row r="39394" spans="19:29" x14ac:dyDescent="0.25">
      <c r="S39394" s="107"/>
      <c r="U39394" s="107"/>
      <c r="W39394" s="107"/>
      <c r="Y39394" s="107"/>
      <c r="AA39394" s="107"/>
      <c r="AC39394" s="107"/>
    </row>
    <row r="39395" spans="19:29" x14ac:dyDescent="0.25">
      <c r="S39395" s="108"/>
      <c r="U39395" s="108"/>
      <c r="W39395" s="108"/>
      <c r="Y39395" s="108"/>
      <c r="AA39395" s="108"/>
      <c r="AC39395" s="108"/>
    </row>
    <row r="39396" spans="19:29" x14ac:dyDescent="0.25">
      <c r="S39396" s="108"/>
      <c r="U39396" s="108"/>
      <c r="W39396" s="108"/>
      <c r="Y39396" s="108"/>
      <c r="AA39396" s="108"/>
      <c r="AC39396" s="108"/>
    </row>
    <row r="39397" spans="19:29" x14ac:dyDescent="0.25">
      <c r="S39397" s="109"/>
      <c r="U39397" s="109"/>
      <c r="W39397" s="109"/>
      <c r="Y39397" s="109"/>
      <c r="AA39397" s="109"/>
      <c r="AC39397" s="109"/>
    </row>
    <row r="39398" spans="19:29" x14ac:dyDescent="0.25">
      <c r="S39398" s="108"/>
      <c r="U39398" s="108"/>
      <c r="W39398" s="108"/>
      <c r="Y39398" s="108"/>
      <c r="AA39398" s="108"/>
      <c r="AC39398" s="108"/>
    </row>
    <row r="39399" spans="19:29" x14ac:dyDescent="0.25">
      <c r="S39399" s="108"/>
      <c r="U39399" s="108"/>
      <c r="W39399" s="108"/>
      <c r="Y39399" s="108"/>
      <c r="AA39399" s="108"/>
      <c r="AC39399" s="108"/>
    </row>
    <row r="39400" spans="19:29" x14ac:dyDescent="0.25">
      <c r="S39400" s="109"/>
      <c r="U39400" s="109"/>
      <c r="W39400" s="109"/>
      <c r="Y39400" s="109"/>
      <c r="AA39400" s="109"/>
      <c r="AC39400" s="109"/>
    </row>
    <row r="39401" spans="19:29" x14ac:dyDescent="0.25">
      <c r="S39401" s="108"/>
      <c r="U39401" s="108"/>
      <c r="W39401" s="108"/>
      <c r="Y39401" s="108"/>
      <c r="AA39401" s="108"/>
      <c r="AC39401" s="108"/>
    </row>
    <row r="39402" spans="19:29" x14ac:dyDescent="0.25">
      <c r="S39402" s="109"/>
      <c r="U39402" s="109"/>
      <c r="W39402" s="109"/>
      <c r="Y39402" s="109"/>
      <c r="AA39402" s="109"/>
      <c r="AC39402" s="109"/>
    </row>
    <row r="39403" spans="19:29" x14ac:dyDescent="0.25">
      <c r="S39403" s="108"/>
      <c r="U39403" s="108"/>
      <c r="W39403" s="108"/>
      <c r="Y39403" s="108"/>
      <c r="AA39403" s="108"/>
      <c r="AC39403" s="108"/>
    </row>
    <row r="39404" spans="19:29" x14ac:dyDescent="0.25">
      <c r="S39404" s="108"/>
      <c r="U39404" s="108"/>
      <c r="W39404" s="108"/>
      <c r="Y39404" s="108"/>
      <c r="AA39404" s="108"/>
      <c r="AC39404" s="108"/>
    </row>
    <row r="39405" spans="19:29" x14ac:dyDescent="0.25">
      <c r="S39405" s="108"/>
      <c r="U39405" s="108"/>
      <c r="W39405" s="108"/>
      <c r="Y39405" s="108"/>
      <c r="AA39405" s="108"/>
      <c r="AC39405" s="108"/>
    </row>
    <row r="39406" spans="19:29" x14ac:dyDescent="0.25">
      <c r="S39406" s="110"/>
      <c r="U39406" s="110"/>
      <c r="W39406" s="110"/>
      <c r="Y39406" s="110"/>
      <c r="AA39406" s="110"/>
      <c r="AC39406" s="110"/>
    </row>
    <row r="39407" spans="19:29" x14ac:dyDescent="0.25">
      <c r="S39407" s="110"/>
      <c r="U39407" s="110"/>
      <c r="W39407" s="110"/>
      <c r="Y39407" s="110"/>
      <c r="AA39407" s="110"/>
      <c r="AC39407" s="110"/>
    </row>
    <row r="39408" spans="19:29" x14ac:dyDescent="0.25">
      <c r="S39408" s="110"/>
      <c r="U39408" s="110"/>
      <c r="W39408" s="110"/>
      <c r="Y39408" s="110"/>
      <c r="AA39408" s="110"/>
      <c r="AC39408" s="110"/>
    </row>
    <row r="39409" spans="19:29" x14ac:dyDescent="0.25">
      <c r="S39409" s="110"/>
      <c r="U39409" s="110"/>
      <c r="W39409" s="110"/>
      <c r="Y39409" s="110"/>
      <c r="AA39409" s="110"/>
      <c r="AC39409" s="110"/>
    </row>
    <row r="39410" spans="19:29" x14ac:dyDescent="0.25">
      <c r="S39410" s="111"/>
      <c r="U39410" s="111"/>
      <c r="W39410" s="111"/>
      <c r="Y39410" s="111"/>
      <c r="AA39410" s="111"/>
      <c r="AC39410" s="111"/>
    </row>
    <row r="39411" spans="19:29" x14ac:dyDescent="0.25">
      <c r="S39411" s="107"/>
      <c r="U39411" s="107"/>
      <c r="W39411" s="107"/>
      <c r="Y39411" s="107"/>
      <c r="AA39411" s="107"/>
      <c r="AC39411" s="107"/>
    </row>
    <row r="39412" spans="19:29" x14ac:dyDescent="0.25">
      <c r="S39412" s="108"/>
      <c r="U39412" s="108"/>
      <c r="W39412" s="108"/>
      <c r="Y39412" s="108"/>
      <c r="AA39412" s="108"/>
      <c r="AC39412" s="108"/>
    </row>
    <row r="39413" spans="19:29" x14ac:dyDescent="0.25">
      <c r="S39413" s="108"/>
      <c r="U39413" s="108"/>
      <c r="W39413" s="108"/>
      <c r="Y39413" s="108"/>
      <c r="AA39413" s="108"/>
      <c r="AC39413" s="108"/>
    </row>
    <row r="39414" spans="19:29" x14ac:dyDescent="0.25">
      <c r="S39414" s="109"/>
      <c r="U39414" s="109"/>
      <c r="W39414" s="109"/>
      <c r="Y39414" s="109"/>
      <c r="AA39414" s="109"/>
      <c r="AC39414" s="109"/>
    </row>
    <row r="39415" spans="19:29" x14ac:dyDescent="0.25">
      <c r="S39415" s="108"/>
      <c r="U39415" s="108"/>
      <c r="W39415" s="108"/>
      <c r="Y39415" s="108"/>
      <c r="AA39415" s="108"/>
      <c r="AC39415" s="108"/>
    </row>
    <row r="39416" spans="19:29" x14ac:dyDescent="0.25">
      <c r="S39416" s="108"/>
      <c r="U39416" s="108"/>
      <c r="W39416" s="108"/>
      <c r="Y39416" s="108"/>
      <c r="AA39416" s="108"/>
      <c r="AC39416" s="108"/>
    </row>
    <row r="39417" spans="19:29" x14ac:dyDescent="0.25">
      <c r="S39417" s="109"/>
      <c r="U39417" s="109"/>
      <c r="W39417" s="109"/>
      <c r="Y39417" s="109"/>
      <c r="AA39417" s="109"/>
      <c r="AC39417" s="109"/>
    </row>
    <row r="39418" spans="19:29" x14ac:dyDescent="0.25">
      <c r="S39418" s="108"/>
      <c r="U39418" s="108"/>
      <c r="W39418" s="108"/>
      <c r="Y39418" s="108"/>
      <c r="AA39418" s="108"/>
      <c r="AC39418" s="108"/>
    </row>
    <row r="39419" spans="19:29" x14ac:dyDescent="0.25">
      <c r="S39419" s="109"/>
      <c r="U39419" s="109"/>
      <c r="W39419" s="109"/>
      <c r="Y39419" s="109"/>
      <c r="AA39419" s="109"/>
      <c r="AC39419" s="109"/>
    </row>
    <row r="39420" spans="19:29" x14ac:dyDescent="0.25">
      <c r="S39420" s="108"/>
      <c r="U39420" s="108"/>
      <c r="W39420" s="108"/>
      <c r="Y39420" s="108"/>
      <c r="AA39420" s="108"/>
      <c r="AC39420" s="108"/>
    </row>
    <row r="39421" spans="19:29" x14ac:dyDescent="0.25">
      <c r="S39421" s="108"/>
      <c r="U39421" s="108"/>
      <c r="W39421" s="108"/>
      <c r="Y39421" s="108"/>
      <c r="AA39421" s="108"/>
      <c r="AC39421" s="108"/>
    </row>
    <row r="39422" spans="19:29" x14ac:dyDescent="0.25">
      <c r="S39422" s="108"/>
      <c r="U39422" s="108"/>
      <c r="W39422" s="108"/>
      <c r="Y39422" s="108"/>
      <c r="AA39422" s="108"/>
      <c r="AC39422" s="108"/>
    </row>
    <row r="39423" spans="19:29" x14ac:dyDescent="0.25">
      <c r="S39423" s="110"/>
      <c r="U39423" s="110"/>
      <c r="W39423" s="110"/>
      <c r="Y39423" s="110"/>
      <c r="AA39423" s="110"/>
      <c r="AC39423" s="110"/>
    </row>
    <row r="39424" spans="19:29" x14ac:dyDescent="0.25">
      <c r="S39424" s="110"/>
      <c r="U39424" s="110"/>
      <c r="W39424" s="110"/>
      <c r="Y39424" s="110"/>
      <c r="AA39424" s="110"/>
      <c r="AC39424" s="110"/>
    </row>
    <row r="39425" spans="19:29" x14ac:dyDescent="0.25">
      <c r="S39425" s="110"/>
      <c r="U39425" s="110"/>
      <c r="W39425" s="110"/>
      <c r="Y39425" s="110"/>
      <c r="AA39425" s="110"/>
      <c r="AC39425" s="110"/>
    </row>
    <row r="39426" spans="19:29" x14ac:dyDescent="0.25">
      <c r="S39426" s="110"/>
      <c r="U39426" s="110"/>
      <c r="W39426" s="110"/>
      <c r="Y39426" s="110"/>
      <c r="AA39426" s="110"/>
      <c r="AC39426" s="110"/>
    </row>
    <row r="39427" spans="19:29" x14ac:dyDescent="0.25">
      <c r="S39427" s="111"/>
      <c r="U39427" s="111"/>
      <c r="W39427" s="111"/>
      <c r="Y39427" s="111"/>
      <c r="AA39427" s="111"/>
      <c r="AC39427" s="111"/>
    </row>
    <row r="39428" spans="19:29" x14ac:dyDescent="0.25">
      <c r="S39428" s="107"/>
      <c r="U39428" s="107"/>
      <c r="W39428" s="107"/>
      <c r="Y39428" s="107"/>
      <c r="AA39428" s="107"/>
      <c r="AC39428" s="107"/>
    </row>
    <row r="39429" spans="19:29" x14ac:dyDescent="0.25">
      <c r="S39429" s="108"/>
      <c r="U39429" s="108"/>
      <c r="W39429" s="108"/>
      <c r="Y39429" s="108"/>
      <c r="AA39429" s="108"/>
      <c r="AC39429" s="108"/>
    </row>
    <row r="39430" spans="19:29" x14ac:dyDescent="0.25">
      <c r="S39430" s="108"/>
      <c r="U39430" s="108"/>
      <c r="W39430" s="108"/>
      <c r="Y39430" s="108"/>
      <c r="AA39430" s="108"/>
      <c r="AC39430" s="108"/>
    </row>
    <row r="39431" spans="19:29" x14ac:dyDescent="0.25">
      <c r="S39431" s="109"/>
      <c r="U39431" s="109"/>
      <c r="W39431" s="109"/>
      <c r="Y39431" s="109"/>
      <c r="AA39431" s="109"/>
      <c r="AC39431" s="109"/>
    </row>
    <row r="39432" spans="19:29" x14ac:dyDescent="0.25">
      <c r="S39432" s="108"/>
      <c r="U39432" s="108"/>
      <c r="W39432" s="108"/>
      <c r="Y39432" s="108"/>
      <c r="AA39432" s="108"/>
      <c r="AC39432" s="108"/>
    </row>
    <row r="39433" spans="19:29" x14ac:dyDescent="0.25">
      <c r="S39433" s="108"/>
      <c r="U39433" s="108"/>
      <c r="W39433" s="108"/>
      <c r="Y39433" s="108"/>
      <c r="AA39433" s="108"/>
      <c r="AC39433" s="108"/>
    </row>
    <row r="39434" spans="19:29" x14ac:dyDescent="0.25">
      <c r="S39434" s="109"/>
      <c r="U39434" s="109"/>
      <c r="W39434" s="109"/>
      <c r="Y39434" s="109"/>
      <c r="AA39434" s="109"/>
      <c r="AC39434" s="109"/>
    </row>
    <row r="39435" spans="19:29" x14ac:dyDescent="0.25">
      <c r="S39435" s="108"/>
      <c r="U39435" s="108"/>
      <c r="W39435" s="108"/>
      <c r="Y39435" s="108"/>
      <c r="AA39435" s="108"/>
      <c r="AC39435" s="108"/>
    </row>
    <row r="39436" spans="19:29" x14ac:dyDescent="0.25">
      <c r="S39436" s="109"/>
      <c r="U39436" s="109"/>
      <c r="W39436" s="109"/>
      <c r="Y39436" s="109"/>
      <c r="AA39436" s="109"/>
      <c r="AC39436" s="109"/>
    </row>
    <row r="39437" spans="19:29" x14ac:dyDescent="0.25">
      <c r="S39437" s="108"/>
      <c r="U39437" s="108"/>
      <c r="W39437" s="108"/>
      <c r="Y39437" s="108"/>
      <c r="AA39437" s="108"/>
      <c r="AC39437" s="108"/>
    </row>
    <row r="39438" spans="19:29" x14ac:dyDescent="0.25">
      <c r="S39438" s="108"/>
      <c r="U39438" s="108"/>
      <c r="W39438" s="108"/>
      <c r="Y39438" s="108"/>
      <c r="AA39438" s="108"/>
      <c r="AC39438" s="108"/>
    </row>
    <row r="39439" spans="19:29" x14ac:dyDescent="0.25">
      <c r="S39439" s="108"/>
      <c r="U39439" s="108"/>
      <c r="W39439" s="108"/>
      <c r="Y39439" s="108"/>
      <c r="AA39439" s="108"/>
      <c r="AC39439" s="108"/>
    </row>
    <row r="39440" spans="19:29" x14ac:dyDescent="0.25">
      <c r="S39440" s="110"/>
      <c r="U39440" s="110"/>
      <c r="W39440" s="110"/>
      <c r="Y39440" s="110"/>
      <c r="AA39440" s="110"/>
      <c r="AC39440" s="110"/>
    </row>
    <row r="39441" spans="19:29" x14ac:dyDescent="0.25">
      <c r="S39441" s="110"/>
      <c r="U39441" s="110"/>
      <c r="W39441" s="110"/>
      <c r="Y39441" s="110"/>
      <c r="AA39441" s="110"/>
      <c r="AC39441" s="110"/>
    </row>
    <row r="39442" spans="19:29" x14ac:dyDescent="0.25">
      <c r="S39442" s="110"/>
      <c r="U39442" s="110"/>
      <c r="W39442" s="110"/>
      <c r="Y39442" s="110"/>
      <c r="AA39442" s="110"/>
      <c r="AC39442" s="110"/>
    </row>
    <row r="39443" spans="19:29" x14ac:dyDescent="0.25">
      <c r="S39443" s="110"/>
      <c r="U39443" s="110"/>
      <c r="W39443" s="110"/>
      <c r="Y39443" s="110"/>
      <c r="AA39443" s="110"/>
      <c r="AC39443" s="110"/>
    </row>
    <row r="39444" spans="19:29" x14ac:dyDescent="0.25">
      <c r="S39444" s="111"/>
      <c r="U39444" s="111"/>
      <c r="W39444" s="111"/>
      <c r="Y39444" s="111"/>
      <c r="AA39444" s="111"/>
      <c r="AC39444" s="111"/>
    </row>
    <row r="39445" spans="19:29" x14ac:dyDescent="0.25">
      <c r="S39445" s="107"/>
      <c r="U39445" s="107"/>
      <c r="W39445" s="107"/>
      <c r="Y39445" s="107"/>
      <c r="AA39445" s="107"/>
      <c r="AC39445" s="107"/>
    </row>
    <row r="39446" spans="19:29" x14ac:dyDescent="0.25">
      <c r="S39446" s="108"/>
      <c r="U39446" s="108"/>
      <c r="W39446" s="108"/>
      <c r="Y39446" s="108"/>
      <c r="AA39446" s="108"/>
      <c r="AC39446" s="108"/>
    </row>
    <row r="39447" spans="19:29" x14ac:dyDescent="0.25">
      <c r="S39447" s="108"/>
      <c r="U39447" s="108"/>
      <c r="W39447" s="108"/>
      <c r="Y39447" s="108"/>
      <c r="AA39447" s="108"/>
      <c r="AC39447" s="108"/>
    </row>
    <row r="39448" spans="19:29" x14ac:dyDescent="0.25">
      <c r="S39448" s="109"/>
      <c r="U39448" s="109"/>
      <c r="W39448" s="109"/>
      <c r="Y39448" s="109"/>
      <c r="AA39448" s="109"/>
      <c r="AC39448" s="109"/>
    </row>
    <row r="39449" spans="19:29" x14ac:dyDescent="0.25">
      <c r="S39449" s="108"/>
      <c r="U39449" s="108"/>
      <c r="W39449" s="108"/>
      <c r="Y39449" s="108"/>
      <c r="AA39449" s="108"/>
      <c r="AC39449" s="108"/>
    </row>
    <row r="39450" spans="19:29" x14ac:dyDescent="0.25">
      <c r="S39450" s="108"/>
      <c r="U39450" s="108"/>
      <c r="W39450" s="108"/>
      <c r="Y39450" s="108"/>
      <c r="AA39450" s="108"/>
      <c r="AC39450" s="108"/>
    </row>
    <row r="39451" spans="19:29" x14ac:dyDescent="0.25">
      <c r="S39451" s="109"/>
      <c r="U39451" s="109"/>
      <c r="W39451" s="109"/>
      <c r="Y39451" s="109"/>
      <c r="AA39451" s="109"/>
      <c r="AC39451" s="109"/>
    </row>
    <row r="39452" spans="19:29" x14ac:dyDescent="0.25">
      <c r="S39452" s="108"/>
      <c r="U39452" s="108"/>
      <c r="W39452" s="108"/>
      <c r="Y39452" s="108"/>
      <c r="AA39452" s="108"/>
      <c r="AC39452" s="108"/>
    </row>
    <row r="39453" spans="19:29" x14ac:dyDescent="0.25">
      <c r="S39453" s="109"/>
      <c r="U39453" s="109"/>
      <c r="W39453" s="109"/>
      <c r="Y39453" s="109"/>
      <c r="AA39453" s="109"/>
      <c r="AC39453" s="109"/>
    </row>
    <row r="39454" spans="19:29" x14ac:dyDescent="0.25">
      <c r="S39454" s="108"/>
      <c r="U39454" s="108"/>
      <c r="W39454" s="108"/>
      <c r="Y39454" s="108"/>
      <c r="AA39454" s="108"/>
      <c r="AC39454" s="108"/>
    </row>
    <row r="39455" spans="19:29" x14ac:dyDescent="0.25">
      <c r="S39455" s="108"/>
      <c r="U39455" s="108"/>
      <c r="W39455" s="108"/>
      <c r="Y39455" s="108"/>
      <c r="AA39455" s="108"/>
      <c r="AC39455" s="108"/>
    </row>
    <row r="39456" spans="19:29" x14ac:dyDescent="0.25">
      <c r="S39456" s="108"/>
      <c r="U39456" s="108"/>
      <c r="W39456" s="108"/>
      <c r="Y39456" s="108"/>
      <c r="AA39456" s="108"/>
      <c r="AC39456" s="108"/>
    </row>
    <row r="39457" spans="19:29" x14ac:dyDescent="0.25">
      <c r="S39457" s="110"/>
      <c r="U39457" s="110"/>
      <c r="W39457" s="110"/>
      <c r="Y39457" s="110"/>
      <c r="AA39457" s="110"/>
      <c r="AC39457" s="110"/>
    </row>
    <row r="39458" spans="19:29" x14ac:dyDescent="0.25">
      <c r="S39458" s="110"/>
      <c r="U39458" s="110"/>
      <c r="W39458" s="110"/>
      <c r="Y39458" s="110"/>
      <c r="AA39458" s="110"/>
      <c r="AC39458" s="110"/>
    </row>
    <row r="39459" spans="19:29" x14ac:dyDescent="0.25">
      <c r="S39459" s="110"/>
      <c r="U39459" s="110"/>
      <c r="W39459" s="110"/>
      <c r="Y39459" s="110"/>
      <c r="AA39459" s="110"/>
      <c r="AC39459" s="110"/>
    </row>
    <row r="39460" spans="19:29" x14ac:dyDescent="0.25">
      <c r="S39460" s="110"/>
      <c r="U39460" s="110"/>
      <c r="W39460" s="110"/>
      <c r="Y39460" s="110"/>
      <c r="AA39460" s="110"/>
      <c r="AC39460" s="110"/>
    </row>
    <row r="39461" spans="19:29" x14ac:dyDescent="0.25">
      <c r="S39461" s="111"/>
      <c r="U39461" s="111"/>
      <c r="W39461" s="111"/>
      <c r="Y39461" s="111"/>
      <c r="AA39461" s="111"/>
      <c r="AC39461" s="111"/>
    </row>
    <row r="39462" spans="19:29" x14ac:dyDescent="0.25">
      <c r="S39462" s="107"/>
      <c r="U39462" s="107"/>
      <c r="W39462" s="107"/>
      <c r="Y39462" s="107"/>
      <c r="AA39462" s="107"/>
      <c r="AC39462" s="107"/>
    </row>
    <row r="39463" spans="19:29" x14ac:dyDescent="0.25">
      <c r="S39463" s="108"/>
      <c r="U39463" s="108"/>
      <c r="W39463" s="108"/>
      <c r="Y39463" s="108"/>
      <c r="AA39463" s="108"/>
      <c r="AC39463" s="108"/>
    </row>
    <row r="39464" spans="19:29" x14ac:dyDescent="0.25">
      <c r="S39464" s="108"/>
      <c r="U39464" s="108"/>
      <c r="W39464" s="108"/>
      <c r="Y39464" s="108"/>
      <c r="AA39464" s="108"/>
      <c r="AC39464" s="108"/>
    </row>
    <row r="39465" spans="19:29" x14ac:dyDescent="0.25">
      <c r="S39465" s="109"/>
      <c r="U39465" s="109"/>
      <c r="W39465" s="109"/>
      <c r="Y39465" s="109"/>
      <c r="AA39465" s="109"/>
      <c r="AC39465" s="109"/>
    </row>
    <row r="39466" spans="19:29" x14ac:dyDescent="0.25">
      <c r="S39466" s="108"/>
      <c r="U39466" s="108"/>
      <c r="W39466" s="108"/>
      <c r="Y39466" s="108"/>
      <c r="AA39466" s="108"/>
      <c r="AC39466" s="108"/>
    </row>
    <row r="39467" spans="19:29" x14ac:dyDescent="0.25">
      <c r="S39467" s="108"/>
      <c r="U39467" s="108"/>
      <c r="W39467" s="108"/>
      <c r="Y39467" s="108"/>
      <c r="AA39467" s="108"/>
      <c r="AC39467" s="108"/>
    </row>
    <row r="39468" spans="19:29" x14ac:dyDescent="0.25">
      <c r="S39468" s="109"/>
      <c r="U39468" s="109"/>
      <c r="W39468" s="109"/>
      <c r="Y39468" s="109"/>
      <c r="AA39468" s="109"/>
      <c r="AC39468" s="109"/>
    </row>
    <row r="39469" spans="19:29" x14ac:dyDescent="0.25">
      <c r="S39469" s="108"/>
      <c r="U39469" s="108"/>
      <c r="W39469" s="108"/>
      <c r="Y39469" s="108"/>
      <c r="AA39469" s="108"/>
      <c r="AC39469" s="108"/>
    </row>
    <row r="39470" spans="19:29" x14ac:dyDescent="0.25">
      <c r="S39470" s="109"/>
      <c r="U39470" s="109"/>
      <c r="W39470" s="109"/>
      <c r="Y39470" s="109"/>
      <c r="AA39470" s="109"/>
      <c r="AC39470" s="109"/>
    </row>
    <row r="39471" spans="19:29" x14ac:dyDescent="0.25">
      <c r="S39471" s="108"/>
      <c r="U39471" s="108"/>
      <c r="W39471" s="108"/>
      <c r="Y39471" s="108"/>
      <c r="AA39471" s="108"/>
      <c r="AC39471" s="108"/>
    </row>
    <row r="39472" spans="19:29" x14ac:dyDescent="0.25">
      <c r="S39472" s="108"/>
      <c r="U39472" s="108"/>
      <c r="W39472" s="108"/>
      <c r="Y39472" s="108"/>
      <c r="AA39472" s="108"/>
      <c r="AC39472" s="108"/>
    </row>
    <row r="39473" spans="19:29" x14ac:dyDescent="0.25">
      <c r="S39473" s="108"/>
      <c r="U39473" s="108"/>
      <c r="W39473" s="108"/>
      <c r="Y39473" s="108"/>
      <c r="AA39473" s="108"/>
      <c r="AC39473" s="108"/>
    </row>
    <row r="39474" spans="19:29" x14ac:dyDescent="0.25">
      <c r="S39474" s="110"/>
      <c r="U39474" s="110"/>
      <c r="W39474" s="110"/>
      <c r="Y39474" s="110"/>
      <c r="AA39474" s="110"/>
      <c r="AC39474" s="110"/>
    </row>
    <row r="39475" spans="19:29" x14ac:dyDescent="0.25">
      <c r="S39475" s="110"/>
      <c r="U39475" s="110"/>
      <c r="W39475" s="110"/>
      <c r="Y39475" s="110"/>
      <c r="AA39475" s="110"/>
      <c r="AC39475" s="110"/>
    </row>
    <row r="39476" spans="19:29" x14ac:dyDescent="0.25">
      <c r="S39476" s="110"/>
      <c r="U39476" s="110"/>
      <c r="W39476" s="110"/>
      <c r="Y39476" s="110"/>
      <c r="AA39476" s="110"/>
      <c r="AC39476" s="110"/>
    </row>
    <row r="39477" spans="19:29" x14ac:dyDescent="0.25">
      <c r="S39477" s="110"/>
      <c r="U39477" s="110"/>
      <c r="W39477" s="110"/>
      <c r="Y39477" s="110"/>
      <c r="AA39477" s="110"/>
      <c r="AC39477" s="110"/>
    </row>
    <row r="39478" spans="19:29" x14ac:dyDescent="0.25">
      <c r="S39478" s="111"/>
      <c r="U39478" s="111"/>
      <c r="W39478" s="111"/>
      <c r="Y39478" s="111"/>
      <c r="AA39478" s="111"/>
      <c r="AC39478" s="111"/>
    </row>
    <row r="39479" spans="19:29" x14ac:dyDescent="0.25">
      <c r="S39479" s="107"/>
      <c r="U39479" s="107"/>
      <c r="W39479" s="107"/>
      <c r="Y39479" s="107"/>
      <c r="AA39479" s="107"/>
      <c r="AC39479" s="107"/>
    </row>
    <row r="39480" spans="19:29" x14ac:dyDescent="0.25">
      <c r="S39480" s="108"/>
      <c r="U39480" s="108"/>
      <c r="W39480" s="108"/>
      <c r="Y39480" s="108"/>
      <c r="AA39480" s="108"/>
      <c r="AC39480" s="108"/>
    </row>
    <row r="39481" spans="19:29" x14ac:dyDescent="0.25">
      <c r="S39481" s="108"/>
      <c r="U39481" s="108"/>
      <c r="W39481" s="108"/>
      <c r="Y39481" s="108"/>
      <c r="AA39481" s="108"/>
      <c r="AC39481" s="108"/>
    </row>
    <row r="39482" spans="19:29" x14ac:dyDescent="0.25">
      <c r="S39482" s="109"/>
      <c r="U39482" s="109"/>
      <c r="W39482" s="109"/>
      <c r="Y39482" s="109"/>
      <c r="AA39482" s="109"/>
      <c r="AC39482" s="109"/>
    </row>
    <row r="39483" spans="19:29" x14ac:dyDescent="0.25">
      <c r="S39483" s="108"/>
      <c r="U39483" s="108"/>
      <c r="W39483" s="108"/>
      <c r="Y39483" s="108"/>
      <c r="AA39483" s="108"/>
      <c r="AC39483" s="108"/>
    </row>
    <row r="39484" spans="19:29" x14ac:dyDescent="0.25">
      <c r="S39484" s="108"/>
      <c r="U39484" s="108"/>
      <c r="W39484" s="108"/>
      <c r="Y39484" s="108"/>
      <c r="AA39484" s="108"/>
      <c r="AC39484" s="108"/>
    </row>
    <row r="39485" spans="19:29" x14ac:dyDescent="0.25">
      <c r="S39485" s="109"/>
      <c r="U39485" s="109"/>
      <c r="W39485" s="109"/>
      <c r="Y39485" s="109"/>
      <c r="AA39485" s="109"/>
      <c r="AC39485" s="109"/>
    </row>
    <row r="39486" spans="19:29" x14ac:dyDescent="0.25">
      <c r="S39486" s="108"/>
      <c r="U39486" s="108"/>
      <c r="W39486" s="108"/>
      <c r="Y39486" s="108"/>
      <c r="AA39486" s="108"/>
      <c r="AC39486" s="108"/>
    </row>
    <row r="39487" spans="19:29" x14ac:dyDescent="0.25">
      <c r="S39487" s="109"/>
      <c r="U39487" s="109"/>
      <c r="W39487" s="109"/>
      <c r="Y39487" s="109"/>
      <c r="AA39487" s="109"/>
      <c r="AC39487" s="109"/>
    </row>
    <row r="39488" spans="19:29" x14ac:dyDescent="0.25">
      <c r="S39488" s="108"/>
      <c r="U39488" s="108"/>
      <c r="W39488" s="108"/>
      <c r="Y39488" s="108"/>
      <c r="AA39488" s="108"/>
      <c r="AC39488" s="108"/>
    </row>
    <row r="39489" spans="19:29" x14ac:dyDescent="0.25">
      <c r="S39489" s="108"/>
      <c r="U39489" s="108"/>
      <c r="W39489" s="108"/>
      <c r="Y39489" s="108"/>
      <c r="AA39489" s="108"/>
      <c r="AC39489" s="108"/>
    </row>
    <row r="39490" spans="19:29" x14ac:dyDescent="0.25">
      <c r="S39490" s="108"/>
      <c r="U39490" s="108"/>
      <c r="W39490" s="108"/>
      <c r="Y39490" s="108"/>
      <c r="AA39490" s="108"/>
      <c r="AC39490" s="108"/>
    </row>
    <row r="39491" spans="19:29" x14ac:dyDescent="0.25">
      <c r="S39491" s="110"/>
      <c r="U39491" s="110"/>
      <c r="W39491" s="110"/>
      <c r="Y39491" s="110"/>
      <c r="AA39491" s="110"/>
      <c r="AC39491" s="110"/>
    </row>
    <row r="39492" spans="19:29" x14ac:dyDescent="0.25">
      <c r="S39492" s="110"/>
      <c r="U39492" s="110"/>
      <c r="W39492" s="110"/>
      <c r="Y39492" s="110"/>
      <c r="AA39492" s="110"/>
      <c r="AC39492" s="110"/>
    </row>
    <row r="39493" spans="19:29" x14ac:dyDescent="0.25">
      <c r="S39493" s="110"/>
      <c r="U39493" s="110"/>
      <c r="W39493" s="110"/>
      <c r="Y39493" s="110"/>
      <c r="AA39493" s="110"/>
      <c r="AC39493" s="110"/>
    </row>
    <row r="39494" spans="19:29" x14ac:dyDescent="0.25">
      <c r="S39494" s="110"/>
      <c r="U39494" s="110"/>
      <c r="W39494" s="110"/>
      <c r="Y39494" s="110"/>
      <c r="AA39494" s="110"/>
      <c r="AC39494" s="110"/>
    </row>
    <row r="39495" spans="19:29" x14ac:dyDescent="0.25">
      <c r="S39495" s="111"/>
      <c r="U39495" s="111"/>
      <c r="W39495" s="111"/>
      <c r="Y39495" s="111"/>
      <c r="AA39495" s="111"/>
      <c r="AC39495" s="111"/>
    </row>
    <row r="39496" spans="19:29" x14ac:dyDescent="0.25">
      <c r="S39496" s="107"/>
      <c r="U39496" s="107"/>
      <c r="W39496" s="107"/>
      <c r="Y39496" s="107"/>
      <c r="AA39496" s="107"/>
      <c r="AC39496" s="107"/>
    </row>
    <row r="39497" spans="19:29" x14ac:dyDescent="0.25">
      <c r="S39497" s="108"/>
      <c r="U39497" s="108"/>
      <c r="W39497" s="108"/>
      <c r="Y39497" s="108"/>
      <c r="AA39497" s="108"/>
      <c r="AC39497" s="108"/>
    </row>
    <row r="39498" spans="19:29" x14ac:dyDescent="0.25">
      <c r="S39498" s="108"/>
      <c r="U39498" s="108"/>
      <c r="W39498" s="108"/>
      <c r="Y39498" s="108"/>
      <c r="AA39498" s="108"/>
      <c r="AC39498" s="108"/>
    </row>
    <row r="39499" spans="19:29" x14ac:dyDescent="0.25">
      <c r="S39499" s="109"/>
      <c r="U39499" s="109"/>
      <c r="W39499" s="109"/>
      <c r="Y39499" s="109"/>
      <c r="AA39499" s="109"/>
      <c r="AC39499" s="109"/>
    </row>
    <row r="39500" spans="19:29" x14ac:dyDescent="0.25">
      <c r="S39500" s="108"/>
      <c r="U39500" s="108"/>
      <c r="W39500" s="108"/>
      <c r="Y39500" s="108"/>
      <c r="AA39500" s="108"/>
      <c r="AC39500" s="108"/>
    </row>
    <row r="39501" spans="19:29" x14ac:dyDescent="0.25">
      <c r="S39501" s="108"/>
      <c r="U39501" s="108"/>
      <c r="W39501" s="108"/>
      <c r="Y39501" s="108"/>
      <c r="AA39501" s="108"/>
      <c r="AC39501" s="108"/>
    </row>
    <row r="39502" spans="19:29" x14ac:dyDescent="0.25">
      <c r="S39502" s="109"/>
      <c r="U39502" s="109"/>
      <c r="W39502" s="109"/>
      <c r="Y39502" s="109"/>
      <c r="AA39502" s="109"/>
      <c r="AC39502" s="109"/>
    </row>
    <row r="39503" spans="19:29" x14ac:dyDescent="0.25">
      <c r="S39503" s="108"/>
      <c r="U39503" s="108"/>
      <c r="W39503" s="108"/>
      <c r="Y39503" s="108"/>
      <c r="AA39503" s="108"/>
      <c r="AC39503" s="108"/>
    </row>
    <row r="39504" spans="19:29" x14ac:dyDescent="0.25">
      <c r="S39504" s="109"/>
      <c r="U39504" s="109"/>
      <c r="W39504" s="109"/>
      <c r="Y39504" s="109"/>
      <c r="AA39504" s="109"/>
      <c r="AC39504" s="109"/>
    </row>
    <row r="39505" spans="19:29" x14ac:dyDescent="0.25">
      <c r="S39505" s="108"/>
      <c r="U39505" s="108"/>
      <c r="W39505" s="108"/>
      <c r="Y39505" s="108"/>
      <c r="AA39505" s="108"/>
      <c r="AC39505" s="108"/>
    </row>
    <row r="39506" spans="19:29" x14ac:dyDescent="0.25">
      <c r="S39506" s="108"/>
      <c r="U39506" s="108"/>
      <c r="W39506" s="108"/>
      <c r="Y39506" s="108"/>
      <c r="AA39506" s="108"/>
      <c r="AC39506" s="108"/>
    </row>
    <row r="39507" spans="19:29" x14ac:dyDescent="0.25">
      <c r="S39507" s="108"/>
      <c r="U39507" s="108"/>
      <c r="W39507" s="108"/>
      <c r="Y39507" s="108"/>
      <c r="AA39507" s="108"/>
      <c r="AC39507" s="108"/>
    </row>
    <row r="39508" spans="19:29" x14ac:dyDescent="0.25">
      <c r="S39508" s="110"/>
      <c r="U39508" s="110"/>
      <c r="W39508" s="110"/>
      <c r="Y39508" s="110"/>
      <c r="AA39508" s="110"/>
      <c r="AC39508" s="110"/>
    </row>
    <row r="39509" spans="19:29" x14ac:dyDescent="0.25">
      <c r="S39509" s="110"/>
      <c r="U39509" s="110"/>
      <c r="W39509" s="110"/>
      <c r="Y39509" s="110"/>
      <c r="AA39509" s="110"/>
      <c r="AC39509" s="110"/>
    </row>
    <row r="39510" spans="19:29" x14ac:dyDescent="0.25">
      <c r="S39510" s="110"/>
      <c r="U39510" s="110"/>
      <c r="W39510" s="110"/>
      <c r="Y39510" s="110"/>
      <c r="AA39510" s="110"/>
      <c r="AC39510" s="110"/>
    </row>
    <row r="39511" spans="19:29" x14ac:dyDescent="0.25">
      <c r="S39511" s="110"/>
      <c r="U39511" s="110"/>
      <c r="W39511" s="110"/>
      <c r="Y39511" s="110"/>
      <c r="AA39511" s="110"/>
      <c r="AC39511" s="110"/>
    </row>
    <row r="39512" spans="19:29" x14ac:dyDescent="0.25">
      <c r="S39512" s="111"/>
      <c r="U39512" s="111"/>
      <c r="W39512" s="111"/>
      <c r="Y39512" s="111"/>
      <c r="AA39512" s="111"/>
      <c r="AC39512" s="111"/>
    </row>
    <row r="39513" spans="19:29" x14ac:dyDescent="0.25">
      <c r="S39513" s="107"/>
      <c r="U39513" s="107"/>
      <c r="W39513" s="107"/>
      <c r="Y39513" s="107"/>
      <c r="AA39513" s="107"/>
      <c r="AC39513" s="107"/>
    </row>
    <row r="39514" spans="19:29" x14ac:dyDescent="0.25">
      <c r="S39514" s="108"/>
      <c r="U39514" s="108"/>
      <c r="W39514" s="108"/>
      <c r="Y39514" s="108"/>
      <c r="AA39514" s="108"/>
      <c r="AC39514" s="108"/>
    </row>
    <row r="39515" spans="19:29" x14ac:dyDescent="0.25">
      <c r="S39515" s="108"/>
      <c r="U39515" s="108"/>
      <c r="W39515" s="108"/>
      <c r="Y39515" s="108"/>
      <c r="AA39515" s="108"/>
      <c r="AC39515" s="108"/>
    </row>
    <row r="39516" spans="19:29" x14ac:dyDescent="0.25">
      <c r="S39516" s="109"/>
      <c r="U39516" s="109"/>
      <c r="W39516" s="109"/>
      <c r="Y39516" s="109"/>
      <c r="AA39516" s="109"/>
      <c r="AC39516" s="109"/>
    </row>
    <row r="39517" spans="19:29" x14ac:dyDescent="0.25">
      <c r="S39517" s="108"/>
      <c r="U39517" s="108"/>
      <c r="W39517" s="108"/>
      <c r="Y39517" s="108"/>
      <c r="AA39517" s="108"/>
      <c r="AC39517" s="108"/>
    </row>
    <row r="39518" spans="19:29" x14ac:dyDescent="0.25">
      <c r="S39518" s="108"/>
      <c r="U39518" s="108"/>
      <c r="W39518" s="108"/>
      <c r="Y39518" s="108"/>
      <c r="AA39518" s="108"/>
      <c r="AC39518" s="108"/>
    </row>
    <row r="39519" spans="19:29" x14ac:dyDescent="0.25">
      <c r="S39519" s="109"/>
      <c r="U39519" s="109"/>
      <c r="W39519" s="109"/>
      <c r="Y39519" s="109"/>
      <c r="AA39519" s="109"/>
      <c r="AC39519" s="109"/>
    </row>
    <row r="39520" spans="19:29" x14ac:dyDescent="0.25">
      <c r="S39520" s="108"/>
      <c r="U39520" s="108"/>
      <c r="W39520" s="108"/>
      <c r="Y39520" s="108"/>
      <c r="AA39520" s="108"/>
      <c r="AC39520" s="108"/>
    </row>
    <row r="39521" spans="19:29" x14ac:dyDescent="0.25">
      <c r="S39521" s="109"/>
      <c r="U39521" s="109"/>
      <c r="W39521" s="109"/>
      <c r="Y39521" s="109"/>
      <c r="AA39521" s="109"/>
      <c r="AC39521" s="109"/>
    </row>
    <row r="39522" spans="19:29" x14ac:dyDescent="0.25">
      <c r="S39522" s="108"/>
      <c r="U39522" s="108"/>
      <c r="W39522" s="108"/>
      <c r="Y39522" s="108"/>
      <c r="AA39522" s="108"/>
      <c r="AC39522" s="108"/>
    </row>
    <row r="39523" spans="19:29" x14ac:dyDescent="0.25">
      <c r="S39523" s="108"/>
      <c r="U39523" s="108"/>
      <c r="W39523" s="108"/>
      <c r="Y39523" s="108"/>
      <c r="AA39523" s="108"/>
      <c r="AC39523" s="108"/>
    </row>
    <row r="39524" spans="19:29" x14ac:dyDescent="0.25">
      <c r="S39524" s="108"/>
      <c r="U39524" s="108"/>
      <c r="W39524" s="108"/>
      <c r="Y39524" s="108"/>
      <c r="AA39524" s="108"/>
      <c r="AC39524" s="108"/>
    </row>
    <row r="39525" spans="19:29" x14ac:dyDescent="0.25">
      <c r="S39525" s="110"/>
      <c r="U39525" s="110"/>
      <c r="W39525" s="110"/>
      <c r="Y39525" s="110"/>
      <c r="AA39525" s="110"/>
      <c r="AC39525" s="110"/>
    </row>
    <row r="39526" spans="19:29" x14ac:dyDescent="0.25">
      <c r="S39526" s="110"/>
      <c r="U39526" s="110"/>
      <c r="W39526" s="110"/>
      <c r="Y39526" s="110"/>
      <c r="AA39526" s="110"/>
      <c r="AC39526" s="110"/>
    </row>
    <row r="39527" spans="19:29" x14ac:dyDescent="0.25">
      <c r="S39527" s="110"/>
      <c r="U39527" s="110"/>
      <c r="W39527" s="110"/>
      <c r="Y39527" s="110"/>
      <c r="AA39527" s="110"/>
      <c r="AC39527" s="110"/>
    </row>
    <row r="39528" spans="19:29" x14ac:dyDescent="0.25">
      <c r="S39528" s="110"/>
      <c r="U39528" s="110"/>
      <c r="W39528" s="110"/>
      <c r="Y39528" s="110"/>
      <c r="AA39528" s="110"/>
      <c r="AC39528" s="110"/>
    </row>
    <row r="39529" spans="19:29" x14ac:dyDescent="0.25">
      <c r="S39529" s="111"/>
      <c r="U39529" s="111"/>
      <c r="W39529" s="111"/>
      <c r="Y39529" s="111"/>
      <c r="AA39529" s="111"/>
      <c r="AC39529" s="111"/>
    </row>
    <row r="39530" spans="19:29" x14ac:dyDescent="0.25">
      <c r="S39530" s="107"/>
      <c r="U39530" s="107"/>
      <c r="W39530" s="107"/>
      <c r="Y39530" s="107"/>
      <c r="AA39530" s="107"/>
      <c r="AC39530" s="107"/>
    </row>
    <row r="39531" spans="19:29" x14ac:dyDescent="0.25">
      <c r="S39531" s="108"/>
      <c r="U39531" s="108"/>
      <c r="W39531" s="108"/>
      <c r="Y39531" s="108"/>
      <c r="AA39531" s="108"/>
      <c r="AC39531" s="108"/>
    </row>
    <row r="39532" spans="19:29" x14ac:dyDescent="0.25">
      <c r="S39532" s="108"/>
      <c r="U39532" s="108"/>
      <c r="W39532" s="108"/>
      <c r="Y39532" s="108"/>
      <c r="AA39532" s="108"/>
      <c r="AC39532" s="108"/>
    </row>
    <row r="39533" spans="19:29" x14ac:dyDescent="0.25">
      <c r="S39533" s="109"/>
      <c r="U39533" s="109"/>
      <c r="W39533" s="109"/>
      <c r="Y39533" s="109"/>
      <c r="AA39533" s="109"/>
      <c r="AC39533" s="109"/>
    </row>
    <row r="39534" spans="19:29" x14ac:dyDescent="0.25">
      <c r="S39534" s="108"/>
      <c r="U39534" s="108"/>
      <c r="W39534" s="108"/>
      <c r="Y39534" s="108"/>
      <c r="AA39534" s="108"/>
      <c r="AC39534" s="108"/>
    </row>
    <row r="39535" spans="19:29" x14ac:dyDescent="0.25">
      <c r="S39535" s="108"/>
      <c r="U39535" s="108"/>
      <c r="W39535" s="108"/>
      <c r="Y39535" s="108"/>
      <c r="AA39535" s="108"/>
      <c r="AC39535" s="108"/>
    </row>
    <row r="39536" spans="19:29" x14ac:dyDescent="0.25">
      <c r="S39536" s="109"/>
      <c r="U39536" s="109"/>
      <c r="W39536" s="109"/>
      <c r="Y39536" s="109"/>
      <c r="AA39536" s="109"/>
      <c r="AC39536" s="109"/>
    </row>
    <row r="39537" spans="19:29" x14ac:dyDescent="0.25">
      <c r="S39537" s="108"/>
      <c r="U39537" s="108"/>
      <c r="W39537" s="108"/>
      <c r="Y39537" s="108"/>
      <c r="AA39537" s="108"/>
      <c r="AC39537" s="108"/>
    </row>
    <row r="39538" spans="19:29" x14ac:dyDescent="0.25">
      <c r="S39538" s="109"/>
      <c r="U39538" s="109"/>
      <c r="W39538" s="109"/>
      <c r="Y39538" s="109"/>
      <c r="AA39538" s="109"/>
      <c r="AC39538" s="109"/>
    </row>
    <row r="39539" spans="19:29" x14ac:dyDescent="0.25">
      <c r="S39539" s="108"/>
      <c r="U39539" s="108"/>
      <c r="W39539" s="108"/>
      <c r="Y39539" s="108"/>
      <c r="AA39539" s="108"/>
      <c r="AC39539" s="108"/>
    </row>
    <row r="39540" spans="19:29" x14ac:dyDescent="0.25">
      <c r="S39540" s="108"/>
      <c r="U39540" s="108"/>
      <c r="W39540" s="108"/>
      <c r="Y39540" s="108"/>
      <c r="AA39540" s="108"/>
      <c r="AC39540" s="108"/>
    </row>
    <row r="39541" spans="19:29" x14ac:dyDescent="0.25">
      <c r="S39541" s="108"/>
      <c r="U39541" s="108"/>
      <c r="W39541" s="108"/>
      <c r="Y39541" s="108"/>
      <c r="AA39541" s="108"/>
      <c r="AC39541" s="108"/>
    </row>
    <row r="39542" spans="19:29" x14ac:dyDescent="0.25">
      <c r="S39542" s="110"/>
      <c r="U39542" s="110"/>
      <c r="W39542" s="110"/>
      <c r="Y39542" s="110"/>
      <c r="AA39542" s="110"/>
      <c r="AC39542" s="110"/>
    </row>
    <row r="39543" spans="19:29" x14ac:dyDescent="0.25">
      <c r="S39543" s="110"/>
      <c r="U39543" s="110"/>
      <c r="W39543" s="110"/>
      <c r="Y39543" s="110"/>
      <c r="AA39543" s="110"/>
      <c r="AC39543" s="110"/>
    </row>
    <row r="39544" spans="19:29" x14ac:dyDescent="0.25">
      <c r="S39544" s="110"/>
      <c r="U39544" s="110"/>
      <c r="W39544" s="110"/>
      <c r="Y39544" s="110"/>
      <c r="AA39544" s="110"/>
      <c r="AC39544" s="110"/>
    </row>
    <row r="39545" spans="19:29" x14ac:dyDescent="0.25">
      <c r="S39545" s="110"/>
      <c r="U39545" s="110"/>
      <c r="W39545" s="110"/>
      <c r="Y39545" s="110"/>
      <c r="AA39545" s="110"/>
      <c r="AC39545" s="110"/>
    </row>
    <row r="39546" spans="19:29" x14ac:dyDescent="0.25">
      <c r="S39546" s="111"/>
      <c r="U39546" s="111"/>
      <c r="W39546" s="111"/>
      <c r="Y39546" s="111"/>
      <c r="AA39546" s="111"/>
      <c r="AC39546" s="111"/>
    </row>
    <row r="39547" spans="19:29" x14ac:dyDescent="0.25">
      <c r="S39547" s="107"/>
      <c r="U39547" s="107"/>
      <c r="W39547" s="107"/>
      <c r="Y39547" s="107"/>
      <c r="AA39547" s="107"/>
      <c r="AC39547" s="107"/>
    </row>
    <row r="39548" spans="19:29" x14ac:dyDescent="0.25">
      <c r="S39548" s="108"/>
      <c r="U39548" s="108"/>
      <c r="W39548" s="108"/>
      <c r="Y39548" s="108"/>
      <c r="AA39548" s="108"/>
      <c r="AC39548" s="108"/>
    </row>
    <row r="39549" spans="19:29" x14ac:dyDescent="0.25">
      <c r="S39549" s="108"/>
      <c r="U39549" s="108"/>
      <c r="W39549" s="108"/>
      <c r="Y39549" s="108"/>
      <c r="AA39549" s="108"/>
      <c r="AC39549" s="108"/>
    </row>
    <row r="39550" spans="19:29" x14ac:dyDescent="0.25">
      <c r="S39550" s="109"/>
      <c r="U39550" s="109"/>
      <c r="W39550" s="109"/>
      <c r="Y39550" s="109"/>
      <c r="AA39550" s="109"/>
      <c r="AC39550" s="109"/>
    </row>
    <row r="39551" spans="19:29" x14ac:dyDescent="0.25">
      <c r="S39551" s="108"/>
      <c r="U39551" s="108"/>
      <c r="W39551" s="108"/>
      <c r="Y39551" s="108"/>
      <c r="AA39551" s="108"/>
      <c r="AC39551" s="108"/>
    </row>
    <row r="39552" spans="19:29" x14ac:dyDescent="0.25">
      <c r="S39552" s="108"/>
      <c r="U39552" s="108"/>
      <c r="W39552" s="108"/>
      <c r="Y39552" s="108"/>
      <c r="AA39552" s="108"/>
      <c r="AC39552" s="108"/>
    </row>
    <row r="39553" spans="19:29" x14ac:dyDescent="0.25">
      <c r="S39553" s="109"/>
      <c r="U39553" s="109"/>
      <c r="W39553" s="109"/>
      <c r="Y39553" s="109"/>
      <c r="AA39553" s="109"/>
      <c r="AC39553" s="109"/>
    </row>
    <row r="39554" spans="19:29" x14ac:dyDescent="0.25">
      <c r="S39554" s="108"/>
      <c r="U39554" s="108"/>
      <c r="W39554" s="108"/>
      <c r="Y39554" s="108"/>
      <c r="AA39554" s="108"/>
      <c r="AC39554" s="108"/>
    </row>
    <row r="39555" spans="19:29" x14ac:dyDescent="0.25">
      <c r="S39555" s="109"/>
      <c r="U39555" s="109"/>
      <c r="W39555" s="109"/>
      <c r="Y39555" s="109"/>
      <c r="AA39555" s="109"/>
      <c r="AC39555" s="109"/>
    </row>
    <row r="39556" spans="19:29" x14ac:dyDescent="0.25">
      <c r="S39556" s="108"/>
      <c r="U39556" s="108"/>
      <c r="W39556" s="108"/>
      <c r="Y39556" s="108"/>
      <c r="AA39556" s="108"/>
      <c r="AC39556" s="108"/>
    </row>
    <row r="39557" spans="19:29" x14ac:dyDescent="0.25">
      <c r="S39557" s="108"/>
      <c r="U39557" s="108"/>
      <c r="W39557" s="108"/>
      <c r="Y39557" s="108"/>
      <c r="AA39557" s="108"/>
      <c r="AC39557" s="108"/>
    </row>
    <row r="39558" spans="19:29" x14ac:dyDescent="0.25">
      <c r="S39558" s="108"/>
      <c r="U39558" s="108"/>
      <c r="W39558" s="108"/>
      <c r="Y39558" s="108"/>
      <c r="AA39558" s="108"/>
      <c r="AC39558" s="108"/>
    </row>
    <row r="39559" spans="19:29" x14ac:dyDescent="0.25">
      <c r="S39559" s="110"/>
      <c r="U39559" s="110"/>
      <c r="W39559" s="110"/>
      <c r="Y39559" s="110"/>
      <c r="AA39559" s="110"/>
      <c r="AC39559" s="110"/>
    </row>
    <row r="39560" spans="19:29" x14ac:dyDescent="0.25">
      <c r="S39560" s="110"/>
      <c r="U39560" s="110"/>
      <c r="W39560" s="110"/>
      <c r="Y39560" s="110"/>
      <c r="AA39560" s="110"/>
      <c r="AC39560" s="110"/>
    </row>
    <row r="39561" spans="19:29" x14ac:dyDescent="0.25">
      <c r="S39561" s="110"/>
      <c r="U39561" s="110"/>
      <c r="W39561" s="110"/>
      <c r="Y39561" s="110"/>
      <c r="AA39561" s="110"/>
      <c r="AC39561" s="110"/>
    </row>
    <row r="39562" spans="19:29" x14ac:dyDescent="0.25">
      <c r="S39562" s="110"/>
      <c r="U39562" s="110"/>
      <c r="W39562" s="110"/>
      <c r="Y39562" s="110"/>
      <c r="AA39562" s="110"/>
      <c r="AC39562" s="110"/>
    </row>
    <row r="39563" spans="19:29" x14ac:dyDescent="0.25">
      <c r="S39563" s="111"/>
      <c r="U39563" s="111"/>
      <c r="W39563" s="111"/>
      <c r="Y39563" s="111"/>
      <c r="AA39563" s="111"/>
      <c r="AC39563" s="111"/>
    </row>
    <row r="39564" spans="19:29" x14ac:dyDescent="0.25">
      <c r="S39564" s="107"/>
      <c r="U39564" s="107"/>
      <c r="W39564" s="107"/>
      <c r="Y39564" s="107"/>
      <c r="AA39564" s="107"/>
      <c r="AC39564" s="107"/>
    </row>
    <row r="39565" spans="19:29" x14ac:dyDescent="0.25">
      <c r="S39565" s="108"/>
      <c r="U39565" s="108"/>
      <c r="W39565" s="108"/>
      <c r="Y39565" s="108"/>
      <c r="AA39565" s="108"/>
      <c r="AC39565" s="108"/>
    </row>
    <row r="39566" spans="19:29" x14ac:dyDescent="0.25">
      <c r="S39566" s="108"/>
      <c r="U39566" s="108"/>
      <c r="W39566" s="108"/>
      <c r="Y39566" s="108"/>
      <c r="AA39566" s="108"/>
      <c r="AC39566" s="108"/>
    </row>
    <row r="39567" spans="19:29" x14ac:dyDescent="0.25">
      <c r="S39567" s="109"/>
      <c r="U39567" s="109"/>
      <c r="W39567" s="109"/>
      <c r="Y39567" s="109"/>
      <c r="AA39567" s="109"/>
      <c r="AC39567" s="109"/>
    </row>
    <row r="39568" spans="19:29" x14ac:dyDescent="0.25">
      <c r="S39568" s="108"/>
      <c r="U39568" s="108"/>
      <c r="W39568" s="108"/>
      <c r="Y39568" s="108"/>
      <c r="AA39568" s="108"/>
      <c r="AC39568" s="108"/>
    </row>
    <row r="39569" spans="19:29" x14ac:dyDescent="0.25">
      <c r="S39569" s="108"/>
      <c r="U39569" s="108"/>
      <c r="W39569" s="108"/>
      <c r="Y39569" s="108"/>
      <c r="AA39569" s="108"/>
      <c r="AC39569" s="108"/>
    </row>
    <row r="39570" spans="19:29" x14ac:dyDescent="0.25">
      <c r="S39570" s="109"/>
      <c r="U39570" s="109"/>
      <c r="W39570" s="109"/>
      <c r="Y39570" s="109"/>
      <c r="AA39570" s="109"/>
      <c r="AC39570" s="109"/>
    </row>
    <row r="39571" spans="19:29" x14ac:dyDescent="0.25">
      <c r="S39571" s="108"/>
      <c r="U39571" s="108"/>
      <c r="W39571" s="108"/>
      <c r="Y39571" s="108"/>
      <c r="AA39571" s="108"/>
      <c r="AC39571" s="108"/>
    </row>
    <row r="39572" spans="19:29" x14ac:dyDescent="0.25">
      <c r="S39572" s="109"/>
      <c r="U39572" s="109"/>
      <c r="W39572" s="109"/>
      <c r="Y39572" s="109"/>
      <c r="AA39572" s="109"/>
      <c r="AC39572" s="109"/>
    </row>
    <row r="39573" spans="19:29" x14ac:dyDescent="0.25">
      <c r="S39573" s="108"/>
      <c r="U39573" s="108"/>
      <c r="W39573" s="108"/>
      <c r="Y39573" s="108"/>
      <c r="AA39573" s="108"/>
      <c r="AC39573" s="108"/>
    </row>
    <row r="39574" spans="19:29" x14ac:dyDescent="0.25">
      <c r="S39574" s="108"/>
      <c r="U39574" s="108"/>
      <c r="W39574" s="108"/>
      <c r="Y39574" s="108"/>
      <c r="AA39574" s="108"/>
      <c r="AC39574" s="108"/>
    </row>
    <row r="39575" spans="19:29" x14ac:dyDescent="0.25">
      <c r="S39575" s="108"/>
      <c r="U39575" s="108"/>
      <c r="W39575" s="108"/>
      <c r="Y39575" s="108"/>
      <c r="AA39575" s="108"/>
      <c r="AC39575" s="108"/>
    </row>
    <row r="39576" spans="19:29" x14ac:dyDescent="0.25">
      <c r="S39576" s="110"/>
      <c r="U39576" s="110"/>
      <c r="W39576" s="110"/>
      <c r="Y39576" s="110"/>
      <c r="AA39576" s="110"/>
      <c r="AC39576" s="110"/>
    </row>
    <row r="39577" spans="19:29" x14ac:dyDescent="0.25">
      <c r="S39577" s="110"/>
      <c r="U39577" s="110"/>
      <c r="W39577" s="110"/>
      <c r="Y39577" s="110"/>
      <c r="AA39577" s="110"/>
      <c r="AC39577" s="110"/>
    </row>
    <row r="39578" spans="19:29" x14ac:dyDescent="0.25">
      <c r="S39578" s="110"/>
      <c r="U39578" s="110"/>
      <c r="W39578" s="110"/>
      <c r="Y39578" s="110"/>
      <c r="AA39578" s="110"/>
      <c r="AC39578" s="110"/>
    </row>
    <row r="39579" spans="19:29" x14ac:dyDescent="0.25">
      <c r="S39579" s="110"/>
      <c r="U39579" s="110"/>
      <c r="W39579" s="110"/>
      <c r="Y39579" s="110"/>
      <c r="AA39579" s="110"/>
      <c r="AC39579" s="110"/>
    </row>
    <row r="39580" spans="19:29" x14ac:dyDescent="0.25">
      <c r="S39580" s="111"/>
      <c r="U39580" s="111"/>
      <c r="W39580" s="111"/>
      <c r="Y39580" s="111"/>
      <c r="AA39580" s="111"/>
      <c r="AC39580" s="111"/>
    </row>
    <row r="39581" spans="19:29" x14ac:dyDescent="0.25">
      <c r="S39581" s="107"/>
      <c r="U39581" s="107"/>
      <c r="W39581" s="107"/>
      <c r="Y39581" s="107"/>
      <c r="AA39581" s="107"/>
      <c r="AC39581" s="107"/>
    </row>
    <row r="39582" spans="19:29" x14ac:dyDescent="0.25">
      <c r="S39582" s="108"/>
      <c r="U39582" s="108"/>
      <c r="W39582" s="108"/>
      <c r="Y39582" s="108"/>
      <c r="AA39582" s="108"/>
      <c r="AC39582" s="108"/>
    </row>
    <row r="39583" spans="19:29" x14ac:dyDescent="0.25">
      <c r="S39583" s="108"/>
      <c r="U39583" s="108"/>
      <c r="W39583" s="108"/>
      <c r="Y39583" s="108"/>
      <c r="AA39583" s="108"/>
      <c r="AC39583" s="108"/>
    </row>
    <row r="39584" spans="19:29" x14ac:dyDescent="0.25">
      <c r="S39584" s="109"/>
      <c r="U39584" s="109"/>
      <c r="W39584" s="109"/>
      <c r="Y39584" s="109"/>
      <c r="AA39584" s="109"/>
      <c r="AC39584" s="109"/>
    </row>
    <row r="39585" spans="19:29" x14ac:dyDescent="0.25">
      <c r="S39585" s="108"/>
      <c r="U39585" s="108"/>
      <c r="W39585" s="108"/>
      <c r="Y39585" s="108"/>
      <c r="AA39585" s="108"/>
      <c r="AC39585" s="108"/>
    </row>
    <row r="39586" spans="19:29" x14ac:dyDescent="0.25">
      <c r="S39586" s="108"/>
      <c r="U39586" s="108"/>
      <c r="W39586" s="108"/>
      <c r="Y39586" s="108"/>
      <c r="AA39586" s="108"/>
      <c r="AC39586" s="108"/>
    </row>
    <row r="39587" spans="19:29" x14ac:dyDescent="0.25">
      <c r="S39587" s="109"/>
      <c r="U39587" s="109"/>
      <c r="W39587" s="109"/>
      <c r="Y39587" s="109"/>
      <c r="AA39587" s="109"/>
      <c r="AC39587" s="109"/>
    </row>
    <row r="39588" spans="19:29" x14ac:dyDescent="0.25">
      <c r="S39588" s="108"/>
      <c r="U39588" s="108"/>
      <c r="W39588" s="108"/>
      <c r="Y39588" s="108"/>
      <c r="AA39588" s="108"/>
      <c r="AC39588" s="108"/>
    </row>
    <row r="39589" spans="19:29" x14ac:dyDescent="0.25">
      <c r="S39589" s="109"/>
      <c r="U39589" s="109"/>
      <c r="W39589" s="109"/>
      <c r="Y39589" s="109"/>
      <c r="AA39589" s="109"/>
      <c r="AC39589" s="109"/>
    </row>
    <row r="39590" spans="19:29" x14ac:dyDescent="0.25">
      <c r="S39590" s="108"/>
      <c r="U39590" s="108"/>
      <c r="W39590" s="108"/>
      <c r="Y39590" s="108"/>
      <c r="AA39590" s="108"/>
      <c r="AC39590" s="108"/>
    </row>
    <row r="39591" spans="19:29" x14ac:dyDescent="0.25">
      <c r="S39591" s="108"/>
      <c r="U39591" s="108"/>
      <c r="W39591" s="108"/>
      <c r="Y39591" s="108"/>
      <c r="AA39591" s="108"/>
      <c r="AC39591" s="108"/>
    </row>
    <row r="39592" spans="19:29" x14ac:dyDescent="0.25">
      <c r="S39592" s="108"/>
      <c r="U39592" s="108"/>
      <c r="W39592" s="108"/>
      <c r="Y39592" s="108"/>
      <c r="AA39592" s="108"/>
      <c r="AC39592" s="108"/>
    </row>
    <row r="39593" spans="19:29" x14ac:dyDescent="0.25">
      <c r="S39593" s="110"/>
      <c r="U39593" s="110"/>
      <c r="W39593" s="110"/>
      <c r="Y39593" s="110"/>
      <c r="AA39593" s="110"/>
      <c r="AC39593" s="110"/>
    </row>
    <row r="39594" spans="19:29" x14ac:dyDescent="0.25">
      <c r="S39594" s="110"/>
      <c r="U39594" s="110"/>
      <c r="W39594" s="110"/>
      <c r="Y39594" s="110"/>
      <c r="AA39594" s="110"/>
      <c r="AC39594" s="110"/>
    </row>
    <row r="39595" spans="19:29" x14ac:dyDescent="0.25">
      <c r="S39595" s="110"/>
      <c r="U39595" s="110"/>
      <c r="W39595" s="110"/>
      <c r="Y39595" s="110"/>
      <c r="AA39595" s="110"/>
      <c r="AC39595" s="110"/>
    </row>
    <row r="39596" spans="19:29" x14ac:dyDescent="0.25">
      <c r="S39596" s="110"/>
      <c r="U39596" s="110"/>
      <c r="W39596" s="110"/>
      <c r="Y39596" s="110"/>
      <c r="AA39596" s="110"/>
      <c r="AC39596" s="110"/>
    </row>
    <row r="39597" spans="19:29" x14ac:dyDescent="0.25">
      <c r="S39597" s="111"/>
      <c r="U39597" s="111"/>
      <c r="W39597" s="111"/>
      <c r="Y39597" s="111"/>
      <c r="AA39597" s="111"/>
      <c r="AC39597" s="111"/>
    </row>
    <row r="39598" spans="19:29" x14ac:dyDescent="0.25">
      <c r="S39598" s="107"/>
      <c r="U39598" s="107"/>
      <c r="W39598" s="107"/>
      <c r="Y39598" s="107"/>
      <c r="AA39598" s="107"/>
      <c r="AC39598" s="107"/>
    </row>
    <row r="39599" spans="19:29" x14ac:dyDescent="0.25">
      <c r="S39599" s="108"/>
      <c r="U39599" s="108"/>
      <c r="W39599" s="108"/>
      <c r="Y39599" s="108"/>
      <c r="AA39599" s="108"/>
      <c r="AC39599" s="108"/>
    </row>
    <row r="39600" spans="19:29" x14ac:dyDescent="0.25">
      <c r="S39600" s="108"/>
      <c r="U39600" s="108"/>
      <c r="W39600" s="108"/>
      <c r="Y39600" s="108"/>
      <c r="AA39600" s="108"/>
      <c r="AC39600" s="108"/>
    </row>
    <row r="39601" spans="19:29" x14ac:dyDescent="0.25">
      <c r="S39601" s="109"/>
      <c r="U39601" s="109"/>
      <c r="W39601" s="109"/>
      <c r="Y39601" s="109"/>
      <c r="AA39601" s="109"/>
      <c r="AC39601" s="109"/>
    </row>
    <row r="39602" spans="19:29" x14ac:dyDescent="0.25">
      <c r="S39602" s="108"/>
      <c r="U39602" s="108"/>
      <c r="W39602" s="108"/>
      <c r="Y39602" s="108"/>
      <c r="AA39602" s="108"/>
      <c r="AC39602" s="108"/>
    </row>
    <row r="39603" spans="19:29" x14ac:dyDescent="0.25">
      <c r="S39603" s="108"/>
      <c r="U39603" s="108"/>
      <c r="W39603" s="108"/>
      <c r="Y39603" s="108"/>
      <c r="AA39603" s="108"/>
      <c r="AC39603" s="108"/>
    </row>
    <row r="39604" spans="19:29" x14ac:dyDescent="0.25">
      <c r="S39604" s="109"/>
      <c r="U39604" s="109"/>
      <c r="W39604" s="109"/>
      <c r="Y39604" s="109"/>
      <c r="AA39604" s="109"/>
      <c r="AC39604" s="109"/>
    </row>
    <row r="39605" spans="19:29" x14ac:dyDescent="0.25">
      <c r="S39605" s="108"/>
      <c r="U39605" s="108"/>
      <c r="W39605" s="108"/>
      <c r="Y39605" s="108"/>
      <c r="AA39605" s="108"/>
      <c r="AC39605" s="108"/>
    </row>
    <row r="39606" spans="19:29" x14ac:dyDescent="0.25">
      <c r="S39606" s="109"/>
      <c r="U39606" s="109"/>
      <c r="W39606" s="109"/>
      <c r="Y39606" s="109"/>
      <c r="AA39606" s="109"/>
      <c r="AC39606" s="109"/>
    </row>
    <row r="39607" spans="19:29" x14ac:dyDescent="0.25">
      <c r="S39607" s="108"/>
      <c r="U39607" s="108"/>
      <c r="W39607" s="108"/>
      <c r="Y39607" s="108"/>
      <c r="AA39607" s="108"/>
      <c r="AC39607" s="108"/>
    </row>
    <row r="39608" spans="19:29" x14ac:dyDescent="0.25">
      <c r="S39608" s="108"/>
      <c r="U39608" s="108"/>
      <c r="W39608" s="108"/>
      <c r="Y39608" s="108"/>
      <c r="AA39608" s="108"/>
      <c r="AC39608" s="108"/>
    </row>
    <row r="39609" spans="19:29" x14ac:dyDescent="0.25">
      <c r="S39609" s="108"/>
      <c r="U39609" s="108"/>
      <c r="W39609" s="108"/>
      <c r="Y39609" s="108"/>
      <c r="AA39609" s="108"/>
      <c r="AC39609" s="108"/>
    </row>
    <row r="39610" spans="19:29" x14ac:dyDescent="0.25">
      <c r="S39610" s="110"/>
      <c r="U39610" s="110"/>
      <c r="W39610" s="110"/>
      <c r="Y39610" s="110"/>
      <c r="AA39610" s="110"/>
      <c r="AC39610" s="110"/>
    </row>
    <row r="39611" spans="19:29" x14ac:dyDescent="0.25">
      <c r="S39611" s="110"/>
      <c r="U39611" s="110"/>
      <c r="W39611" s="110"/>
      <c r="Y39611" s="110"/>
      <c r="AA39611" s="110"/>
      <c r="AC39611" s="110"/>
    </row>
    <row r="39612" spans="19:29" x14ac:dyDescent="0.25">
      <c r="S39612" s="110"/>
      <c r="U39612" s="110"/>
      <c r="W39612" s="110"/>
      <c r="Y39612" s="110"/>
      <c r="AA39612" s="110"/>
      <c r="AC39612" s="110"/>
    </row>
    <row r="39613" spans="19:29" x14ac:dyDescent="0.25">
      <c r="S39613" s="110"/>
      <c r="U39613" s="110"/>
      <c r="W39613" s="110"/>
      <c r="Y39613" s="110"/>
      <c r="AA39613" s="110"/>
      <c r="AC39613" s="110"/>
    </row>
    <row r="39614" spans="19:29" x14ac:dyDescent="0.25">
      <c r="S39614" s="111"/>
      <c r="U39614" s="111"/>
      <c r="W39614" s="111"/>
      <c r="Y39614" s="111"/>
      <c r="AA39614" s="111"/>
      <c r="AC39614" s="111"/>
    </row>
    <row r="39615" spans="19:29" x14ac:dyDescent="0.25">
      <c r="S39615" s="107"/>
      <c r="U39615" s="107"/>
      <c r="W39615" s="107"/>
      <c r="Y39615" s="107"/>
      <c r="AA39615" s="107"/>
      <c r="AC39615" s="107"/>
    </row>
    <row r="39616" spans="19:29" x14ac:dyDescent="0.25">
      <c r="S39616" s="108"/>
      <c r="U39616" s="108"/>
      <c r="W39616" s="108"/>
      <c r="Y39616" s="108"/>
      <c r="AA39616" s="108"/>
      <c r="AC39616" s="108"/>
    </row>
    <row r="39617" spans="19:29" x14ac:dyDescent="0.25">
      <c r="S39617" s="108"/>
      <c r="U39617" s="108"/>
      <c r="W39617" s="108"/>
      <c r="Y39617" s="108"/>
      <c r="AA39617" s="108"/>
      <c r="AC39617" s="108"/>
    </row>
    <row r="39618" spans="19:29" x14ac:dyDescent="0.25">
      <c r="S39618" s="109"/>
      <c r="U39618" s="109"/>
      <c r="W39618" s="109"/>
      <c r="Y39618" s="109"/>
      <c r="AA39618" s="109"/>
      <c r="AC39618" s="109"/>
    </row>
    <row r="39619" spans="19:29" x14ac:dyDescent="0.25">
      <c r="S39619" s="108"/>
      <c r="U39619" s="108"/>
      <c r="W39619" s="108"/>
      <c r="Y39619" s="108"/>
      <c r="AA39619" s="108"/>
      <c r="AC39619" s="108"/>
    </row>
    <row r="39620" spans="19:29" x14ac:dyDescent="0.25">
      <c r="S39620" s="108"/>
      <c r="U39620" s="108"/>
      <c r="W39620" s="108"/>
      <c r="Y39620" s="108"/>
      <c r="AA39620" s="108"/>
      <c r="AC39620" s="108"/>
    </row>
    <row r="39621" spans="19:29" x14ac:dyDescent="0.25">
      <c r="S39621" s="109"/>
      <c r="U39621" s="109"/>
      <c r="W39621" s="109"/>
      <c r="Y39621" s="109"/>
      <c r="AA39621" s="109"/>
      <c r="AC39621" s="109"/>
    </row>
    <row r="39622" spans="19:29" x14ac:dyDescent="0.25">
      <c r="S39622" s="108"/>
      <c r="U39622" s="108"/>
      <c r="W39622" s="108"/>
      <c r="Y39622" s="108"/>
      <c r="AA39622" s="108"/>
      <c r="AC39622" s="108"/>
    </row>
    <row r="39623" spans="19:29" x14ac:dyDescent="0.25">
      <c r="S39623" s="109"/>
      <c r="U39623" s="109"/>
      <c r="W39623" s="109"/>
      <c r="Y39623" s="109"/>
      <c r="AA39623" s="109"/>
      <c r="AC39623" s="109"/>
    </row>
    <row r="39624" spans="19:29" x14ac:dyDescent="0.25">
      <c r="S39624" s="108"/>
      <c r="U39624" s="108"/>
      <c r="W39624" s="108"/>
      <c r="Y39624" s="108"/>
      <c r="AA39624" s="108"/>
      <c r="AC39624" s="108"/>
    </row>
    <row r="39625" spans="19:29" x14ac:dyDescent="0.25">
      <c r="S39625" s="108"/>
      <c r="U39625" s="108"/>
      <c r="W39625" s="108"/>
      <c r="Y39625" s="108"/>
      <c r="AA39625" s="108"/>
      <c r="AC39625" s="108"/>
    </row>
    <row r="39626" spans="19:29" x14ac:dyDescent="0.25">
      <c r="S39626" s="108"/>
      <c r="U39626" s="108"/>
      <c r="W39626" s="108"/>
      <c r="Y39626" s="108"/>
      <c r="AA39626" s="108"/>
      <c r="AC39626" s="108"/>
    </row>
    <row r="39627" spans="19:29" x14ac:dyDescent="0.25">
      <c r="S39627" s="110"/>
      <c r="U39627" s="110"/>
      <c r="W39627" s="110"/>
      <c r="Y39627" s="110"/>
      <c r="AA39627" s="110"/>
      <c r="AC39627" s="110"/>
    </row>
    <row r="39628" spans="19:29" x14ac:dyDescent="0.25">
      <c r="S39628" s="110"/>
      <c r="U39628" s="110"/>
      <c r="W39628" s="110"/>
      <c r="Y39628" s="110"/>
      <c r="AA39628" s="110"/>
      <c r="AC39628" s="110"/>
    </row>
    <row r="39629" spans="19:29" x14ac:dyDescent="0.25">
      <c r="S39629" s="110"/>
      <c r="U39629" s="110"/>
      <c r="W39629" s="110"/>
      <c r="Y39629" s="110"/>
      <c r="AA39629" s="110"/>
      <c r="AC39629" s="110"/>
    </row>
    <row r="39630" spans="19:29" x14ac:dyDescent="0.25">
      <c r="S39630" s="110"/>
      <c r="U39630" s="110"/>
      <c r="W39630" s="110"/>
      <c r="Y39630" s="110"/>
      <c r="AA39630" s="110"/>
      <c r="AC39630" s="110"/>
    </row>
    <row r="39631" spans="19:29" x14ac:dyDescent="0.25">
      <c r="S39631" s="111"/>
      <c r="U39631" s="111"/>
      <c r="W39631" s="111"/>
      <c r="Y39631" s="111"/>
      <c r="AA39631" s="111"/>
      <c r="AC39631" s="111"/>
    </row>
    <row r="39632" spans="19:29" x14ac:dyDescent="0.25">
      <c r="S39632" s="107"/>
      <c r="U39632" s="107"/>
      <c r="W39632" s="107"/>
      <c r="Y39632" s="107"/>
      <c r="AA39632" s="107"/>
      <c r="AC39632" s="107"/>
    </row>
    <row r="39633" spans="19:29" x14ac:dyDescent="0.25">
      <c r="S39633" s="108"/>
      <c r="U39633" s="108"/>
      <c r="W39633" s="108"/>
      <c r="Y39633" s="108"/>
      <c r="AA39633" s="108"/>
      <c r="AC39633" s="108"/>
    </row>
    <row r="39634" spans="19:29" x14ac:dyDescent="0.25">
      <c r="S39634" s="108"/>
      <c r="U39634" s="108"/>
      <c r="W39634" s="108"/>
      <c r="Y39634" s="108"/>
      <c r="AA39634" s="108"/>
      <c r="AC39634" s="108"/>
    </row>
    <row r="39635" spans="19:29" x14ac:dyDescent="0.25">
      <c r="S39635" s="109"/>
      <c r="U39635" s="109"/>
      <c r="W39635" s="109"/>
      <c r="Y39635" s="109"/>
      <c r="AA39635" s="109"/>
      <c r="AC39635" s="109"/>
    </row>
    <row r="39636" spans="19:29" x14ac:dyDescent="0.25">
      <c r="S39636" s="108"/>
      <c r="U39636" s="108"/>
      <c r="W39636" s="108"/>
      <c r="Y39636" s="108"/>
      <c r="AA39636" s="108"/>
      <c r="AC39636" s="108"/>
    </row>
    <row r="39637" spans="19:29" x14ac:dyDescent="0.25">
      <c r="S39637" s="108"/>
      <c r="U39637" s="108"/>
      <c r="W39637" s="108"/>
      <c r="Y39637" s="108"/>
      <c r="AA39637" s="108"/>
      <c r="AC39637" s="108"/>
    </row>
    <row r="39638" spans="19:29" x14ac:dyDescent="0.25">
      <c r="S39638" s="109"/>
      <c r="U39638" s="109"/>
      <c r="W39638" s="109"/>
      <c r="Y39638" s="109"/>
      <c r="AA39638" s="109"/>
      <c r="AC39638" s="109"/>
    </row>
    <row r="39639" spans="19:29" x14ac:dyDescent="0.25">
      <c r="S39639" s="108"/>
      <c r="U39639" s="108"/>
      <c r="W39639" s="108"/>
      <c r="Y39639" s="108"/>
      <c r="AA39639" s="108"/>
      <c r="AC39639" s="108"/>
    </row>
    <row r="39640" spans="19:29" x14ac:dyDescent="0.25">
      <c r="S39640" s="109"/>
      <c r="U39640" s="109"/>
      <c r="W39640" s="109"/>
      <c r="Y39640" s="109"/>
      <c r="AA39640" s="109"/>
      <c r="AC39640" s="109"/>
    </row>
    <row r="39641" spans="19:29" x14ac:dyDescent="0.25">
      <c r="S39641" s="108"/>
      <c r="U39641" s="108"/>
      <c r="W39641" s="108"/>
      <c r="Y39641" s="108"/>
      <c r="AA39641" s="108"/>
      <c r="AC39641" s="108"/>
    </row>
    <row r="39642" spans="19:29" x14ac:dyDescent="0.25">
      <c r="S39642" s="108"/>
      <c r="U39642" s="108"/>
      <c r="W39642" s="108"/>
      <c r="Y39642" s="108"/>
      <c r="AA39642" s="108"/>
      <c r="AC39642" s="108"/>
    </row>
    <row r="39643" spans="19:29" x14ac:dyDescent="0.25">
      <c r="S39643" s="108"/>
      <c r="U39643" s="108"/>
      <c r="W39643" s="108"/>
      <c r="Y39643" s="108"/>
      <c r="AA39643" s="108"/>
      <c r="AC39643" s="108"/>
    </row>
    <row r="39644" spans="19:29" x14ac:dyDescent="0.25">
      <c r="S39644" s="110"/>
      <c r="U39644" s="110"/>
      <c r="W39644" s="110"/>
      <c r="Y39644" s="110"/>
      <c r="AA39644" s="110"/>
      <c r="AC39644" s="110"/>
    </row>
    <row r="39645" spans="19:29" x14ac:dyDescent="0.25">
      <c r="S39645" s="110"/>
      <c r="U39645" s="110"/>
      <c r="W39645" s="110"/>
      <c r="Y39645" s="110"/>
      <c r="AA39645" s="110"/>
      <c r="AC39645" s="110"/>
    </row>
    <row r="39646" spans="19:29" x14ac:dyDescent="0.25">
      <c r="S39646" s="110"/>
      <c r="U39646" s="110"/>
      <c r="W39646" s="110"/>
      <c r="Y39646" s="110"/>
      <c r="AA39646" s="110"/>
      <c r="AC39646" s="110"/>
    </row>
    <row r="39647" spans="19:29" x14ac:dyDescent="0.25">
      <c r="S39647" s="110"/>
      <c r="U39647" s="110"/>
      <c r="W39647" s="110"/>
      <c r="Y39647" s="110"/>
      <c r="AA39647" s="110"/>
      <c r="AC39647" s="110"/>
    </row>
    <row r="39648" spans="19:29" x14ac:dyDescent="0.25">
      <c r="S39648" s="111"/>
      <c r="U39648" s="111"/>
      <c r="W39648" s="111"/>
      <c r="Y39648" s="111"/>
      <c r="AA39648" s="111"/>
      <c r="AC39648" s="111"/>
    </row>
    <row r="39649" spans="19:29" x14ac:dyDescent="0.25">
      <c r="S39649" s="107"/>
      <c r="U39649" s="107"/>
      <c r="W39649" s="107"/>
      <c r="Y39649" s="107"/>
      <c r="AA39649" s="107"/>
      <c r="AC39649" s="107"/>
    </row>
    <row r="39650" spans="19:29" x14ac:dyDescent="0.25">
      <c r="S39650" s="108"/>
      <c r="U39650" s="108"/>
      <c r="W39650" s="108"/>
      <c r="Y39650" s="108"/>
      <c r="AA39650" s="108"/>
      <c r="AC39650" s="108"/>
    </row>
    <row r="39651" spans="19:29" x14ac:dyDescent="0.25">
      <c r="S39651" s="108"/>
      <c r="U39651" s="108"/>
      <c r="W39651" s="108"/>
      <c r="Y39651" s="108"/>
      <c r="AA39651" s="108"/>
      <c r="AC39651" s="108"/>
    </row>
    <row r="39652" spans="19:29" x14ac:dyDescent="0.25">
      <c r="S39652" s="109"/>
      <c r="U39652" s="109"/>
      <c r="W39652" s="109"/>
      <c r="Y39652" s="109"/>
      <c r="AA39652" s="109"/>
      <c r="AC39652" s="109"/>
    </row>
    <row r="39653" spans="19:29" x14ac:dyDescent="0.25">
      <c r="S39653" s="108"/>
      <c r="U39653" s="108"/>
      <c r="W39653" s="108"/>
      <c r="Y39653" s="108"/>
      <c r="AA39653" s="108"/>
      <c r="AC39653" s="108"/>
    </row>
    <row r="39654" spans="19:29" x14ac:dyDescent="0.25">
      <c r="S39654" s="108"/>
      <c r="U39654" s="108"/>
      <c r="W39654" s="108"/>
      <c r="Y39654" s="108"/>
      <c r="AA39654" s="108"/>
      <c r="AC39654" s="108"/>
    </row>
    <row r="39655" spans="19:29" x14ac:dyDescent="0.25">
      <c r="S39655" s="109"/>
      <c r="U39655" s="109"/>
      <c r="W39655" s="109"/>
      <c r="Y39655" s="109"/>
      <c r="AA39655" s="109"/>
      <c r="AC39655" s="109"/>
    </row>
    <row r="39656" spans="19:29" x14ac:dyDescent="0.25">
      <c r="S39656" s="108"/>
      <c r="U39656" s="108"/>
      <c r="W39656" s="108"/>
      <c r="Y39656" s="108"/>
      <c r="AA39656" s="108"/>
      <c r="AC39656" s="108"/>
    </row>
    <row r="39657" spans="19:29" x14ac:dyDescent="0.25">
      <c r="S39657" s="109"/>
      <c r="U39657" s="109"/>
      <c r="W39657" s="109"/>
      <c r="Y39657" s="109"/>
      <c r="AA39657" s="109"/>
      <c r="AC39657" s="109"/>
    </row>
    <row r="39658" spans="19:29" x14ac:dyDescent="0.25">
      <c r="S39658" s="108"/>
      <c r="U39658" s="108"/>
      <c r="W39658" s="108"/>
      <c r="Y39658" s="108"/>
      <c r="AA39658" s="108"/>
      <c r="AC39658" s="108"/>
    </row>
    <row r="39659" spans="19:29" x14ac:dyDescent="0.25">
      <c r="S39659" s="108"/>
      <c r="U39659" s="108"/>
      <c r="W39659" s="108"/>
      <c r="Y39659" s="108"/>
      <c r="AA39659" s="108"/>
      <c r="AC39659" s="108"/>
    </row>
    <row r="39660" spans="19:29" x14ac:dyDescent="0.25">
      <c r="S39660" s="108"/>
      <c r="U39660" s="108"/>
      <c r="W39660" s="108"/>
      <c r="Y39660" s="108"/>
      <c r="AA39660" s="108"/>
      <c r="AC39660" s="108"/>
    </row>
    <row r="39661" spans="19:29" x14ac:dyDescent="0.25">
      <c r="S39661" s="110"/>
      <c r="U39661" s="110"/>
      <c r="W39661" s="110"/>
      <c r="Y39661" s="110"/>
      <c r="AA39661" s="110"/>
      <c r="AC39661" s="110"/>
    </row>
    <row r="39662" spans="19:29" x14ac:dyDescent="0.25">
      <c r="S39662" s="110"/>
      <c r="U39662" s="110"/>
      <c r="W39662" s="110"/>
      <c r="Y39662" s="110"/>
      <c r="AA39662" s="110"/>
      <c r="AC39662" s="110"/>
    </row>
    <row r="39663" spans="19:29" x14ac:dyDescent="0.25">
      <c r="S39663" s="110"/>
      <c r="U39663" s="110"/>
      <c r="W39663" s="110"/>
      <c r="Y39663" s="110"/>
      <c r="AA39663" s="110"/>
      <c r="AC39663" s="110"/>
    </row>
    <row r="39664" spans="19:29" x14ac:dyDescent="0.25">
      <c r="S39664" s="110"/>
      <c r="U39664" s="110"/>
      <c r="W39664" s="110"/>
      <c r="Y39664" s="110"/>
      <c r="AA39664" s="110"/>
      <c r="AC39664" s="110"/>
    </row>
    <row r="39665" spans="19:29" x14ac:dyDescent="0.25">
      <c r="S39665" s="111"/>
      <c r="U39665" s="111"/>
      <c r="W39665" s="111"/>
      <c r="Y39665" s="111"/>
      <c r="AA39665" s="111"/>
      <c r="AC39665" s="111"/>
    </row>
    <row r="39666" spans="19:29" x14ac:dyDescent="0.25">
      <c r="S39666" s="107"/>
      <c r="U39666" s="107"/>
      <c r="W39666" s="107"/>
      <c r="Y39666" s="107"/>
      <c r="AA39666" s="107"/>
      <c r="AC39666" s="107"/>
    </row>
    <row r="39667" spans="19:29" x14ac:dyDescent="0.25">
      <c r="S39667" s="108"/>
      <c r="U39667" s="108"/>
      <c r="W39667" s="108"/>
      <c r="Y39667" s="108"/>
      <c r="AA39667" s="108"/>
      <c r="AC39667" s="108"/>
    </row>
    <row r="39668" spans="19:29" x14ac:dyDescent="0.25">
      <c r="S39668" s="108"/>
      <c r="U39668" s="108"/>
      <c r="W39668" s="108"/>
      <c r="Y39668" s="108"/>
      <c r="AA39668" s="108"/>
      <c r="AC39668" s="108"/>
    </row>
    <row r="39669" spans="19:29" x14ac:dyDescent="0.25">
      <c r="S39669" s="109"/>
      <c r="U39669" s="109"/>
      <c r="W39669" s="109"/>
      <c r="Y39669" s="109"/>
      <c r="AA39669" s="109"/>
      <c r="AC39669" s="109"/>
    </row>
    <row r="39670" spans="19:29" x14ac:dyDescent="0.25">
      <c r="S39670" s="108"/>
      <c r="U39670" s="108"/>
      <c r="W39670" s="108"/>
      <c r="Y39670" s="108"/>
      <c r="AA39670" s="108"/>
      <c r="AC39670" s="108"/>
    </row>
    <row r="39671" spans="19:29" x14ac:dyDescent="0.25">
      <c r="S39671" s="108"/>
      <c r="U39671" s="108"/>
      <c r="W39671" s="108"/>
      <c r="Y39671" s="108"/>
      <c r="AA39671" s="108"/>
      <c r="AC39671" s="108"/>
    </row>
    <row r="39672" spans="19:29" x14ac:dyDescent="0.25">
      <c r="S39672" s="109"/>
      <c r="U39672" s="109"/>
      <c r="W39672" s="109"/>
      <c r="Y39672" s="109"/>
      <c r="AA39672" s="109"/>
      <c r="AC39672" s="109"/>
    </row>
    <row r="39673" spans="19:29" x14ac:dyDescent="0.25">
      <c r="S39673" s="108"/>
      <c r="U39673" s="108"/>
      <c r="W39673" s="108"/>
      <c r="Y39673" s="108"/>
      <c r="AA39673" s="108"/>
      <c r="AC39673" s="108"/>
    </row>
    <row r="39674" spans="19:29" x14ac:dyDescent="0.25">
      <c r="S39674" s="109"/>
      <c r="U39674" s="109"/>
      <c r="W39674" s="109"/>
      <c r="Y39674" s="109"/>
      <c r="AA39674" s="109"/>
      <c r="AC39674" s="109"/>
    </row>
    <row r="39675" spans="19:29" x14ac:dyDescent="0.25">
      <c r="S39675" s="108"/>
      <c r="U39675" s="108"/>
      <c r="W39675" s="108"/>
      <c r="Y39675" s="108"/>
      <c r="AA39675" s="108"/>
      <c r="AC39675" s="108"/>
    </row>
    <row r="39676" spans="19:29" x14ac:dyDescent="0.25">
      <c r="S39676" s="108"/>
      <c r="U39676" s="108"/>
      <c r="W39676" s="108"/>
      <c r="Y39676" s="108"/>
      <c r="AA39676" s="108"/>
      <c r="AC39676" s="108"/>
    </row>
    <row r="39677" spans="19:29" x14ac:dyDescent="0.25">
      <c r="S39677" s="108"/>
      <c r="U39677" s="108"/>
      <c r="W39677" s="108"/>
      <c r="Y39677" s="108"/>
      <c r="AA39677" s="108"/>
      <c r="AC39677" s="108"/>
    </row>
    <row r="39678" spans="19:29" x14ac:dyDescent="0.25">
      <c r="S39678" s="110"/>
      <c r="U39678" s="110"/>
      <c r="W39678" s="110"/>
      <c r="Y39678" s="110"/>
      <c r="AA39678" s="110"/>
      <c r="AC39678" s="110"/>
    </row>
    <row r="39679" spans="19:29" x14ac:dyDescent="0.25">
      <c r="S39679" s="110"/>
      <c r="U39679" s="110"/>
      <c r="W39679" s="110"/>
      <c r="Y39679" s="110"/>
      <c r="AA39679" s="110"/>
      <c r="AC39679" s="110"/>
    </row>
    <row r="39680" spans="19:29" x14ac:dyDescent="0.25">
      <c r="S39680" s="110"/>
      <c r="U39680" s="110"/>
      <c r="W39680" s="110"/>
      <c r="Y39680" s="110"/>
      <c r="AA39680" s="110"/>
      <c r="AC39680" s="110"/>
    </row>
    <row r="39681" spans="19:29" x14ac:dyDescent="0.25">
      <c r="S39681" s="110"/>
      <c r="U39681" s="110"/>
      <c r="W39681" s="110"/>
      <c r="Y39681" s="110"/>
      <c r="AA39681" s="110"/>
      <c r="AC39681" s="110"/>
    </row>
    <row r="39682" spans="19:29" x14ac:dyDescent="0.25">
      <c r="S39682" s="111"/>
      <c r="U39682" s="111"/>
      <c r="W39682" s="111"/>
      <c r="Y39682" s="111"/>
      <c r="AA39682" s="111"/>
      <c r="AC39682" s="111"/>
    </row>
    <row r="39683" spans="19:29" x14ac:dyDescent="0.25">
      <c r="S39683" s="107"/>
      <c r="U39683" s="107"/>
      <c r="W39683" s="107"/>
      <c r="Y39683" s="107"/>
      <c r="AA39683" s="107"/>
      <c r="AC39683" s="107"/>
    </row>
    <row r="39684" spans="19:29" x14ac:dyDescent="0.25">
      <c r="S39684" s="108"/>
      <c r="U39684" s="108"/>
      <c r="W39684" s="108"/>
      <c r="Y39684" s="108"/>
      <c r="AA39684" s="108"/>
      <c r="AC39684" s="108"/>
    </row>
    <row r="39685" spans="19:29" x14ac:dyDescent="0.25">
      <c r="S39685" s="108"/>
      <c r="U39685" s="108"/>
      <c r="W39685" s="108"/>
      <c r="Y39685" s="108"/>
      <c r="AA39685" s="108"/>
      <c r="AC39685" s="108"/>
    </row>
    <row r="39686" spans="19:29" x14ac:dyDescent="0.25">
      <c r="S39686" s="109"/>
      <c r="U39686" s="109"/>
      <c r="W39686" s="109"/>
      <c r="Y39686" s="109"/>
      <c r="AA39686" s="109"/>
      <c r="AC39686" s="109"/>
    </row>
    <row r="39687" spans="19:29" x14ac:dyDescent="0.25">
      <c r="S39687" s="108"/>
      <c r="U39687" s="108"/>
      <c r="W39687" s="108"/>
      <c r="Y39687" s="108"/>
      <c r="AA39687" s="108"/>
      <c r="AC39687" s="108"/>
    </row>
    <row r="39688" spans="19:29" x14ac:dyDescent="0.25">
      <c r="S39688" s="108"/>
      <c r="U39688" s="108"/>
      <c r="W39688" s="108"/>
      <c r="Y39688" s="108"/>
      <c r="AA39688" s="108"/>
      <c r="AC39688" s="108"/>
    </row>
    <row r="39689" spans="19:29" x14ac:dyDescent="0.25">
      <c r="S39689" s="109"/>
      <c r="U39689" s="109"/>
      <c r="W39689" s="109"/>
      <c r="Y39689" s="109"/>
      <c r="AA39689" s="109"/>
      <c r="AC39689" s="109"/>
    </row>
    <row r="39690" spans="19:29" x14ac:dyDescent="0.25">
      <c r="S39690" s="108"/>
      <c r="U39690" s="108"/>
      <c r="W39690" s="108"/>
      <c r="Y39690" s="108"/>
      <c r="AA39690" s="108"/>
      <c r="AC39690" s="108"/>
    </row>
    <row r="39691" spans="19:29" x14ac:dyDescent="0.25">
      <c r="S39691" s="109"/>
      <c r="U39691" s="109"/>
      <c r="W39691" s="109"/>
      <c r="Y39691" s="109"/>
      <c r="AA39691" s="109"/>
      <c r="AC39691" s="109"/>
    </row>
    <row r="39692" spans="19:29" x14ac:dyDescent="0.25">
      <c r="S39692" s="108"/>
      <c r="U39692" s="108"/>
      <c r="W39692" s="108"/>
      <c r="Y39692" s="108"/>
      <c r="AA39692" s="108"/>
      <c r="AC39692" s="108"/>
    </row>
    <row r="39693" spans="19:29" x14ac:dyDescent="0.25">
      <c r="S39693" s="108"/>
      <c r="U39693" s="108"/>
      <c r="W39693" s="108"/>
      <c r="Y39693" s="108"/>
      <c r="AA39693" s="108"/>
      <c r="AC39693" s="108"/>
    </row>
    <row r="39694" spans="19:29" x14ac:dyDescent="0.25">
      <c r="S39694" s="108"/>
      <c r="U39694" s="108"/>
      <c r="W39694" s="108"/>
      <c r="Y39694" s="108"/>
      <c r="AA39694" s="108"/>
      <c r="AC39694" s="108"/>
    </row>
    <row r="39695" spans="19:29" x14ac:dyDescent="0.25">
      <c r="S39695" s="110"/>
      <c r="U39695" s="110"/>
      <c r="W39695" s="110"/>
      <c r="Y39695" s="110"/>
      <c r="AA39695" s="110"/>
      <c r="AC39695" s="110"/>
    </row>
    <row r="39696" spans="19:29" x14ac:dyDescent="0.25">
      <c r="S39696" s="110"/>
      <c r="U39696" s="110"/>
      <c r="W39696" s="110"/>
      <c r="Y39696" s="110"/>
      <c r="AA39696" s="110"/>
      <c r="AC39696" s="110"/>
    </row>
    <row r="39697" spans="19:29" x14ac:dyDescent="0.25">
      <c r="S39697" s="110"/>
      <c r="U39697" s="110"/>
      <c r="W39697" s="110"/>
      <c r="Y39697" s="110"/>
      <c r="AA39697" s="110"/>
      <c r="AC39697" s="110"/>
    </row>
    <row r="39698" spans="19:29" x14ac:dyDescent="0.25">
      <c r="S39698" s="110"/>
      <c r="U39698" s="110"/>
      <c r="W39698" s="110"/>
      <c r="Y39698" s="110"/>
      <c r="AA39698" s="110"/>
      <c r="AC39698" s="110"/>
    </row>
    <row r="39699" spans="19:29" x14ac:dyDescent="0.25">
      <c r="S39699" s="111"/>
      <c r="U39699" s="111"/>
      <c r="W39699" s="111"/>
      <c r="Y39699" s="111"/>
      <c r="AA39699" s="111"/>
      <c r="AC39699" s="111"/>
    </row>
    <row r="39700" spans="19:29" x14ac:dyDescent="0.25">
      <c r="S39700" s="107"/>
      <c r="U39700" s="107"/>
      <c r="W39700" s="107"/>
      <c r="Y39700" s="107"/>
      <c r="AA39700" s="107"/>
      <c r="AC39700" s="107"/>
    </row>
    <row r="39701" spans="19:29" x14ac:dyDescent="0.25">
      <c r="S39701" s="108"/>
      <c r="U39701" s="108"/>
      <c r="W39701" s="108"/>
      <c r="Y39701" s="108"/>
      <c r="AA39701" s="108"/>
      <c r="AC39701" s="108"/>
    </row>
    <row r="39702" spans="19:29" x14ac:dyDescent="0.25">
      <c r="S39702" s="108"/>
      <c r="U39702" s="108"/>
      <c r="W39702" s="108"/>
      <c r="Y39702" s="108"/>
      <c r="AA39702" s="108"/>
      <c r="AC39702" s="108"/>
    </row>
    <row r="39703" spans="19:29" x14ac:dyDescent="0.25">
      <c r="S39703" s="109"/>
      <c r="U39703" s="109"/>
      <c r="W39703" s="109"/>
      <c r="Y39703" s="109"/>
      <c r="AA39703" s="109"/>
      <c r="AC39703" s="109"/>
    </row>
    <row r="39704" spans="19:29" x14ac:dyDescent="0.25">
      <c r="S39704" s="108"/>
      <c r="U39704" s="108"/>
      <c r="W39704" s="108"/>
      <c r="Y39704" s="108"/>
      <c r="AA39704" s="108"/>
      <c r="AC39704" s="108"/>
    </row>
    <row r="39705" spans="19:29" x14ac:dyDescent="0.25">
      <c r="S39705" s="108"/>
      <c r="U39705" s="108"/>
      <c r="W39705" s="108"/>
      <c r="Y39705" s="108"/>
      <c r="AA39705" s="108"/>
      <c r="AC39705" s="108"/>
    </row>
    <row r="39706" spans="19:29" x14ac:dyDescent="0.25">
      <c r="S39706" s="109"/>
      <c r="U39706" s="109"/>
      <c r="W39706" s="109"/>
      <c r="Y39706" s="109"/>
      <c r="AA39706" s="109"/>
      <c r="AC39706" s="109"/>
    </row>
    <row r="39707" spans="19:29" x14ac:dyDescent="0.25">
      <c r="S39707" s="108"/>
      <c r="U39707" s="108"/>
      <c r="W39707" s="108"/>
      <c r="Y39707" s="108"/>
      <c r="AA39707" s="108"/>
      <c r="AC39707" s="108"/>
    </row>
    <row r="39708" spans="19:29" x14ac:dyDescent="0.25">
      <c r="S39708" s="109"/>
      <c r="U39708" s="109"/>
      <c r="W39708" s="109"/>
      <c r="Y39708" s="109"/>
      <c r="AA39708" s="109"/>
      <c r="AC39708" s="109"/>
    </row>
    <row r="39709" spans="19:29" x14ac:dyDescent="0.25">
      <c r="S39709" s="108"/>
      <c r="U39709" s="108"/>
      <c r="W39709" s="108"/>
      <c r="Y39709" s="108"/>
      <c r="AA39709" s="108"/>
      <c r="AC39709" s="108"/>
    </row>
    <row r="39710" spans="19:29" x14ac:dyDescent="0.25">
      <c r="S39710" s="108"/>
      <c r="U39710" s="108"/>
      <c r="W39710" s="108"/>
      <c r="Y39710" s="108"/>
      <c r="AA39710" s="108"/>
      <c r="AC39710" s="108"/>
    </row>
    <row r="39711" spans="19:29" x14ac:dyDescent="0.25">
      <c r="S39711" s="108"/>
      <c r="U39711" s="108"/>
      <c r="W39711" s="108"/>
      <c r="Y39711" s="108"/>
      <c r="AA39711" s="108"/>
      <c r="AC39711" s="108"/>
    </row>
    <row r="39712" spans="19:29" x14ac:dyDescent="0.25">
      <c r="S39712" s="110"/>
      <c r="U39712" s="110"/>
      <c r="W39712" s="110"/>
      <c r="Y39712" s="110"/>
      <c r="AA39712" s="110"/>
      <c r="AC39712" s="110"/>
    </row>
    <row r="39713" spans="19:29" x14ac:dyDescent="0.25">
      <c r="S39713" s="110"/>
      <c r="U39713" s="110"/>
      <c r="W39713" s="110"/>
      <c r="Y39713" s="110"/>
      <c r="AA39713" s="110"/>
      <c r="AC39713" s="110"/>
    </row>
    <row r="39714" spans="19:29" x14ac:dyDescent="0.25">
      <c r="S39714" s="110"/>
      <c r="U39714" s="110"/>
      <c r="W39714" s="110"/>
      <c r="Y39714" s="110"/>
      <c r="AA39714" s="110"/>
      <c r="AC39714" s="110"/>
    </row>
    <row r="39715" spans="19:29" x14ac:dyDescent="0.25">
      <c r="S39715" s="110"/>
      <c r="U39715" s="110"/>
      <c r="W39715" s="110"/>
      <c r="Y39715" s="110"/>
      <c r="AA39715" s="110"/>
      <c r="AC39715" s="110"/>
    </row>
    <row r="39716" spans="19:29" x14ac:dyDescent="0.25">
      <c r="S39716" s="111"/>
      <c r="U39716" s="111"/>
      <c r="W39716" s="111"/>
      <c r="Y39716" s="111"/>
      <c r="AA39716" s="111"/>
      <c r="AC39716" s="111"/>
    </row>
    <row r="39717" spans="19:29" x14ac:dyDescent="0.25">
      <c r="S39717" s="107"/>
      <c r="U39717" s="107"/>
      <c r="W39717" s="107"/>
      <c r="Y39717" s="107"/>
      <c r="AA39717" s="107"/>
      <c r="AC39717" s="107"/>
    </row>
    <row r="39718" spans="19:29" x14ac:dyDescent="0.25">
      <c r="S39718" s="108"/>
      <c r="U39718" s="108"/>
      <c r="W39718" s="108"/>
      <c r="Y39718" s="108"/>
      <c r="AA39718" s="108"/>
      <c r="AC39718" s="108"/>
    </row>
    <row r="39719" spans="19:29" x14ac:dyDescent="0.25">
      <c r="S39719" s="108"/>
      <c r="U39719" s="108"/>
      <c r="W39719" s="108"/>
      <c r="Y39719" s="108"/>
      <c r="AA39719" s="108"/>
      <c r="AC39719" s="108"/>
    </row>
    <row r="39720" spans="19:29" x14ac:dyDescent="0.25">
      <c r="S39720" s="109"/>
      <c r="U39720" s="109"/>
      <c r="W39720" s="109"/>
      <c r="Y39720" s="109"/>
      <c r="AA39720" s="109"/>
      <c r="AC39720" s="109"/>
    </row>
    <row r="39721" spans="19:29" x14ac:dyDescent="0.25">
      <c r="S39721" s="108"/>
      <c r="U39721" s="108"/>
      <c r="W39721" s="108"/>
      <c r="Y39721" s="108"/>
      <c r="AA39721" s="108"/>
      <c r="AC39721" s="108"/>
    </row>
    <row r="39722" spans="19:29" x14ac:dyDescent="0.25">
      <c r="S39722" s="108"/>
      <c r="U39722" s="108"/>
      <c r="W39722" s="108"/>
      <c r="Y39722" s="108"/>
      <c r="AA39722" s="108"/>
      <c r="AC39722" s="108"/>
    </row>
    <row r="39723" spans="19:29" x14ac:dyDescent="0.25">
      <c r="S39723" s="109"/>
      <c r="U39723" s="109"/>
      <c r="W39723" s="109"/>
      <c r="Y39723" s="109"/>
      <c r="AA39723" s="109"/>
      <c r="AC39723" s="109"/>
    </row>
    <row r="39724" spans="19:29" x14ac:dyDescent="0.25">
      <c r="S39724" s="108"/>
      <c r="U39724" s="108"/>
      <c r="W39724" s="108"/>
      <c r="Y39724" s="108"/>
      <c r="AA39724" s="108"/>
      <c r="AC39724" s="108"/>
    </row>
    <row r="39725" spans="19:29" x14ac:dyDescent="0.25">
      <c r="S39725" s="109"/>
      <c r="U39725" s="109"/>
      <c r="W39725" s="109"/>
      <c r="Y39725" s="109"/>
      <c r="AA39725" s="109"/>
      <c r="AC39725" s="109"/>
    </row>
    <row r="39726" spans="19:29" x14ac:dyDescent="0.25">
      <c r="S39726" s="108"/>
      <c r="U39726" s="108"/>
      <c r="W39726" s="108"/>
      <c r="Y39726" s="108"/>
      <c r="AA39726" s="108"/>
      <c r="AC39726" s="108"/>
    </row>
    <row r="39727" spans="19:29" x14ac:dyDescent="0.25">
      <c r="S39727" s="108"/>
      <c r="U39727" s="108"/>
      <c r="W39727" s="108"/>
      <c r="Y39727" s="108"/>
      <c r="AA39727" s="108"/>
      <c r="AC39727" s="108"/>
    </row>
    <row r="39728" spans="19:29" x14ac:dyDescent="0.25">
      <c r="S39728" s="108"/>
      <c r="U39728" s="108"/>
      <c r="W39728" s="108"/>
      <c r="Y39728" s="108"/>
      <c r="AA39728" s="108"/>
      <c r="AC39728" s="108"/>
    </row>
    <row r="39729" spans="19:29" x14ac:dyDescent="0.25">
      <c r="S39729" s="110"/>
      <c r="U39729" s="110"/>
      <c r="W39729" s="110"/>
      <c r="Y39729" s="110"/>
      <c r="AA39729" s="110"/>
      <c r="AC39729" s="110"/>
    </row>
    <row r="39730" spans="19:29" x14ac:dyDescent="0.25">
      <c r="S39730" s="110"/>
      <c r="U39730" s="110"/>
      <c r="W39730" s="110"/>
      <c r="Y39730" s="110"/>
      <c r="AA39730" s="110"/>
      <c r="AC39730" s="110"/>
    </row>
    <row r="39731" spans="19:29" x14ac:dyDescent="0.25">
      <c r="S39731" s="110"/>
      <c r="U39731" s="110"/>
      <c r="W39731" s="110"/>
      <c r="Y39731" s="110"/>
      <c r="AA39731" s="110"/>
      <c r="AC39731" s="110"/>
    </row>
    <row r="39732" spans="19:29" x14ac:dyDescent="0.25">
      <c r="S39732" s="110"/>
      <c r="U39732" s="110"/>
      <c r="W39732" s="110"/>
      <c r="Y39732" s="110"/>
      <c r="AA39732" s="110"/>
      <c r="AC39732" s="110"/>
    </row>
    <row r="39733" spans="19:29" x14ac:dyDescent="0.25">
      <c r="S39733" s="111"/>
      <c r="U39733" s="111"/>
      <c r="W39733" s="111"/>
      <c r="Y39733" s="111"/>
      <c r="AA39733" s="111"/>
      <c r="AC39733" s="111"/>
    </row>
    <row r="39734" spans="19:29" x14ac:dyDescent="0.25">
      <c r="S39734" s="107"/>
      <c r="U39734" s="107"/>
      <c r="W39734" s="107"/>
      <c r="Y39734" s="107"/>
      <c r="AA39734" s="107"/>
      <c r="AC39734" s="107"/>
    </row>
    <row r="39735" spans="19:29" x14ac:dyDescent="0.25">
      <c r="S39735" s="108"/>
      <c r="U39735" s="108"/>
      <c r="W39735" s="108"/>
      <c r="Y39735" s="108"/>
      <c r="AA39735" s="108"/>
      <c r="AC39735" s="108"/>
    </row>
    <row r="39736" spans="19:29" x14ac:dyDescent="0.25">
      <c r="S39736" s="108"/>
      <c r="U39736" s="108"/>
      <c r="W39736" s="108"/>
      <c r="Y39736" s="108"/>
      <c r="AA39736" s="108"/>
      <c r="AC39736" s="108"/>
    </row>
    <row r="39737" spans="19:29" x14ac:dyDescent="0.25">
      <c r="S39737" s="109"/>
      <c r="U39737" s="109"/>
      <c r="W39737" s="109"/>
      <c r="Y39737" s="109"/>
      <c r="AA39737" s="109"/>
      <c r="AC39737" s="109"/>
    </row>
    <row r="39738" spans="19:29" x14ac:dyDescent="0.25">
      <c r="S39738" s="108"/>
      <c r="U39738" s="108"/>
      <c r="W39738" s="108"/>
      <c r="Y39738" s="108"/>
      <c r="AA39738" s="108"/>
      <c r="AC39738" s="108"/>
    </row>
    <row r="39739" spans="19:29" x14ac:dyDescent="0.25">
      <c r="S39739" s="108"/>
      <c r="U39739" s="108"/>
      <c r="W39739" s="108"/>
      <c r="Y39739" s="108"/>
      <c r="AA39739" s="108"/>
      <c r="AC39739" s="108"/>
    </row>
    <row r="39740" spans="19:29" x14ac:dyDescent="0.25">
      <c r="S39740" s="109"/>
      <c r="U39740" s="109"/>
      <c r="W39740" s="109"/>
      <c r="Y39740" s="109"/>
      <c r="AA39740" s="109"/>
      <c r="AC39740" s="109"/>
    </row>
    <row r="39741" spans="19:29" x14ac:dyDescent="0.25">
      <c r="S39741" s="108"/>
      <c r="U39741" s="108"/>
      <c r="W39741" s="108"/>
      <c r="Y39741" s="108"/>
      <c r="AA39741" s="108"/>
      <c r="AC39741" s="108"/>
    </row>
    <row r="39742" spans="19:29" x14ac:dyDescent="0.25">
      <c r="S39742" s="109"/>
      <c r="U39742" s="109"/>
      <c r="W39742" s="109"/>
      <c r="Y39742" s="109"/>
      <c r="AA39742" s="109"/>
      <c r="AC39742" s="109"/>
    </row>
    <row r="39743" spans="19:29" x14ac:dyDescent="0.25">
      <c r="S39743" s="108"/>
      <c r="U39743" s="108"/>
      <c r="W39743" s="108"/>
      <c r="Y39743" s="108"/>
      <c r="AA39743" s="108"/>
      <c r="AC39743" s="108"/>
    </row>
    <row r="39744" spans="19:29" x14ac:dyDescent="0.25">
      <c r="S39744" s="108"/>
      <c r="U39744" s="108"/>
      <c r="W39744" s="108"/>
      <c r="Y39744" s="108"/>
      <c r="AA39744" s="108"/>
      <c r="AC39744" s="108"/>
    </row>
    <row r="39745" spans="19:29" x14ac:dyDescent="0.25">
      <c r="S39745" s="108"/>
      <c r="U39745" s="108"/>
      <c r="W39745" s="108"/>
      <c r="Y39745" s="108"/>
      <c r="AA39745" s="108"/>
      <c r="AC39745" s="108"/>
    </row>
    <row r="39746" spans="19:29" x14ac:dyDescent="0.25">
      <c r="S39746" s="110"/>
      <c r="U39746" s="110"/>
      <c r="W39746" s="110"/>
      <c r="Y39746" s="110"/>
      <c r="AA39746" s="110"/>
      <c r="AC39746" s="110"/>
    </row>
    <row r="39747" spans="19:29" x14ac:dyDescent="0.25">
      <c r="S39747" s="110"/>
      <c r="U39747" s="110"/>
      <c r="W39747" s="110"/>
      <c r="Y39747" s="110"/>
      <c r="AA39747" s="110"/>
      <c r="AC39747" s="110"/>
    </row>
    <row r="39748" spans="19:29" x14ac:dyDescent="0.25">
      <c r="S39748" s="110"/>
      <c r="U39748" s="110"/>
      <c r="W39748" s="110"/>
      <c r="Y39748" s="110"/>
      <c r="AA39748" s="110"/>
      <c r="AC39748" s="110"/>
    </row>
    <row r="39749" spans="19:29" x14ac:dyDescent="0.25">
      <c r="S39749" s="110"/>
      <c r="U39749" s="110"/>
      <c r="W39749" s="110"/>
      <c r="Y39749" s="110"/>
      <c r="AA39749" s="110"/>
      <c r="AC39749" s="110"/>
    </row>
    <row r="39750" spans="19:29" x14ac:dyDescent="0.25">
      <c r="S39750" s="111"/>
      <c r="U39750" s="111"/>
      <c r="W39750" s="111"/>
      <c r="Y39750" s="111"/>
      <c r="AA39750" s="111"/>
      <c r="AC39750" s="111"/>
    </row>
    <row r="39751" spans="19:29" x14ac:dyDescent="0.25">
      <c r="S39751" s="107"/>
      <c r="U39751" s="107"/>
      <c r="W39751" s="107"/>
      <c r="Y39751" s="107"/>
      <c r="AA39751" s="107"/>
      <c r="AC39751" s="107"/>
    </row>
    <row r="39752" spans="19:29" x14ac:dyDescent="0.25">
      <c r="S39752" s="108"/>
      <c r="U39752" s="108"/>
      <c r="W39752" s="108"/>
      <c r="Y39752" s="108"/>
      <c r="AA39752" s="108"/>
      <c r="AC39752" s="108"/>
    </row>
    <row r="39753" spans="19:29" x14ac:dyDescent="0.25">
      <c r="S39753" s="108"/>
      <c r="U39753" s="108"/>
      <c r="W39753" s="108"/>
      <c r="Y39753" s="108"/>
      <c r="AA39753" s="108"/>
      <c r="AC39753" s="108"/>
    </row>
    <row r="39754" spans="19:29" x14ac:dyDescent="0.25">
      <c r="S39754" s="109"/>
      <c r="U39754" s="109"/>
      <c r="W39754" s="109"/>
      <c r="Y39754" s="109"/>
      <c r="AA39754" s="109"/>
      <c r="AC39754" s="109"/>
    </row>
    <row r="39755" spans="19:29" x14ac:dyDescent="0.25">
      <c r="S39755" s="108"/>
      <c r="U39755" s="108"/>
      <c r="W39755" s="108"/>
      <c r="Y39755" s="108"/>
      <c r="AA39755" s="108"/>
      <c r="AC39755" s="108"/>
    </row>
    <row r="39756" spans="19:29" x14ac:dyDescent="0.25">
      <c r="S39756" s="108"/>
      <c r="U39756" s="108"/>
      <c r="W39756" s="108"/>
      <c r="Y39756" s="108"/>
      <c r="AA39756" s="108"/>
      <c r="AC39756" s="108"/>
    </row>
    <row r="39757" spans="19:29" x14ac:dyDescent="0.25">
      <c r="S39757" s="109"/>
      <c r="U39757" s="109"/>
      <c r="W39757" s="109"/>
      <c r="Y39757" s="109"/>
      <c r="AA39757" s="109"/>
      <c r="AC39757" s="109"/>
    </row>
    <row r="39758" spans="19:29" x14ac:dyDescent="0.25">
      <c r="S39758" s="108"/>
      <c r="U39758" s="108"/>
      <c r="W39758" s="108"/>
      <c r="Y39758" s="108"/>
      <c r="AA39758" s="108"/>
      <c r="AC39758" s="108"/>
    </row>
    <row r="39759" spans="19:29" x14ac:dyDescent="0.25">
      <c r="S39759" s="109"/>
      <c r="U39759" s="109"/>
      <c r="W39759" s="109"/>
      <c r="Y39759" s="109"/>
      <c r="AA39759" s="109"/>
      <c r="AC39759" s="109"/>
    </row>
    <row r="39760" spans="19:29" x14ac:dyDescent="0.25">
      <c r="S39760" s="108"/>
      <c r="U39760" s="108"/>
      <c r="W39760" s="108"/>
      <c r="Y39760" s="108"/>
      <c r="AA39760" s="108"/>
      <c r="AC39760" s="108"/>
    </row>
    <row r="39761" spans="19:29" x14ac:dyDescent="0.25">
      <c r="S39761" s="108"/>
      <c r="U39761" s="108"/>
      <c r="W39761" s="108"/>
      <c r="Y39761" s="108"/>
      <c r="AA39761" s="108"/>
      <c r="AC39761" s="108"/>
    </row>
    <row r="39762" spans="19:29" x14ac:dyDescent="0.25">
      <c r="S39762" s="108"/>
      <c r="U39762" s="108"/>
      <c r="W39762" s="108"/>
      <c r="Y39762" s="108"/>
      <c r="AA39762" s="108"/>
      <c r="AC39762" s="108"/>
    </row>
    <row r="39763" spans="19:29" x14ac:dyDescent="0.25">
      <c r="S39763" s="110"/>
      <c r="U39763" s="110"/>
      <c r="W39763" s="110"/>
      <c r="Y39763" s="110"/>
      <c r="AA39763" s="110"/>
      <c r="AC39763" s="110"/>
    </row>
    <row r="39764" spans="19:29" x14ac:dyDescent="0.25">
      <c r="S39764" s="110"/>
      <c r="U39764" s="110"/>
      <c r="W39764" s="110"/>
      <c r="Y39764" s="110"/>
      <c r="AA39764" s="110"/>
      <c r="AC39764" s="110"/>
    </row>
    <row r="39765" spans="19:29" x14ac:dyDescent="0.25">
      <c r="S39765" s="110"/>
      <c r="U39765" s="110"/>
      <c r="W39765" s="110"/>
      <c r="Y39765" s="110"/>
      <c r="AA39765" s="110"/>
      <c r="AC39765" s="110"/>
    </row>
    <row r="39766" spans="19:29" x14ac:dyDescent="0.25">
      <c r="S39766" s="110"/>
      <c r="U39766" s="110"/>
      <c r="W39766" s="110"/>
      <c r="Y39766" s="110"/>
      <c r="AA39766" s="110"/>
      <c r="AC39766" s="110"/>
    </row>
    <row r="39767" spans="19:29" x14ac:dyDescent="0.25">
      <c r="S39767" s="111"/>
      <c r="U39767" s="111"/>
      <c r="W39767" s="111"/>
      <c r="Y39767" s="111"/>
      <c r="AA39767" s="111"/>
      <c r="AC39767" s="111"/>
    </row>
    <row r="39768" spans="19:29" x14ac:dyDescent="0.25">
      <c r="S39768" s="107"/>
      <c r="U39768" s="107"/>
      <c r="W39768" s="107"/>
      <c r="Y39768" s="107"/>
      <c r="AA39768" s="107"/>
      <c r="AC39768" s="107"/>
    </row>
    <row r="39769" spans="19:29" x14ac:dyDescent="0.25">
      <c r="S39769" s="108"/>
      <c r="U39769" s="108"/>
      <c r="W39769" s="108"/>
      <c r="Y39769" s="108"/>
      <c r="AA39769" s="108"/>
      <c r="AC39769" s="108"/>
    </row>
    <row r="39770" spans="19:29" x14ac:dyDescent="0.25">
      <c r="S39770" s="108"/>
      <c r="U39770" s="108"/>
      <c r="W39770" s="108"/>
      <c r="Y39770" s="108"/>
      <c r="AA39770" s="108"/>
      <c r="AC39770" s="108"/>
    </row>
    <row r="39771" spans="19:29" x14ac:dyDescent="0.25">
      <c r="S39771" s="109"/>
      <c r="U39771" s="109"/>
      <c r="W39771" s="109"/>
      <c r="Y39771" s="109"/>
      <c r="AA39771" s="109"/>
      <c r="AC39771" s="109"/>
    </row>
    <row r="39772" spans="19:29" x14ac:dyDescent="0.25">
      <c r="S39772" s="108"/>
      <c r="U39772" s="108"/>
      <c r="W39772" s="108"/>
      <c r="Y39772" s="108"/>
      <c r="AA39772" s="108"/>
      <c r="AC39772" s="108"/>
    </row>
    <row r="39773" spans="19:29" x14ac:dyDescent="0.25">
      <c r="S39773" s="108"/>
      <c r="U39773" s="108"/>
      <c r="W39773" s="108"/>
      <c r="Y39773" s="108"/>
      <c r="AA39773" s="108"/>
      <c r="AC39773" s="108"/>
    </row>
    <row r="39774" spans="19:29" x14ac:dyDescent="0.25">
      <c r="S39774" s="109"/>
      <c r="U39774" s="109"/>
      <c r="W39774" s="109"/>
      <c r="Y39774" s="109"/>
      <c r="AA39774" s="109"/>
      <c r="AC39774" s="109"/>
    </row>
    <row r="39775" spans="19:29" x14ac:dyDescent="0.25">
      <c r="S39775" s="108"/>
      <c r="U39775" s="108"/>
      <c r="W39775" s="108"/>
      <c r="Y39775" s="108"/>
      <c r="AA39775" s="108"/>
      <c r="AC39775" s="108"/>
    </row>
    <row r="39776" spans="19:29" x14ac:dyDescent="0.25">
      <c r="S39776" s="109"/>
      <c r="U39776" s="109"/>
      <c r="W39776" s="109"/>
      <c r="Y39776" s="109"/>
      <c r="AA39776" s="109"/>
      <c r="AC39776" s="109"/>
    </row>
    <row r="39777" spans="19:29" x14ac:dyDescent="0.25">
      <c r="S39777" s="108"/>
      <c r="U39777" s="108"/>
      <c r="W39777" s="108"/>
      <c r="Y39777" s="108"/>
      <c r="AA39777" s="108"/>
      <c r="AC39777" s="108"/>
    </row>
    <row r="39778" spans="19:29" x14ac:dyDescent="0.25">
      <c r="S39778" s="108"/>
      <c r="U39778" s="108"/>
      <c r="W39778" s="108"/>
      <c r="Y39778" s="108"/>
      <c r="AA39778" s="108"/>
      <c r="AC39778" s="108"/>
    </row>
    <row r="39779" spans="19:29" x14ac:dyDescent="0.25">
      <c r="S39779" s="108"/>
      <c r="U39779" s="108"/>
      <c r="W39779" s="108"/>
      <c r="Y39779" s="108"/>
      <c r="AA39779" s="108"/>
      <c r="AC39779" s="108"/>
    </row>
    <row r="39780" spans="19:29" x14ac:dyDescent="0.25">
      <c r="S39780" s="110"/>
      <c r="U39780" s="110"/>
      <c r="W39780" s="110"/>
      <c r="Y39780" s="110"/>
      <c r="AA39780" s="110"/>
      <c r="AC39780" s="110"/>
    </row>
    <row r="39781" spans="19:29" x14ac:dyDescent="0.25">
      <c r="S39781" s="110"/>
      <c r="U39781" s="110"/>
      <c r="W39781" s="110"/>
      <c r="Y39781" s="110"/>
      <c r="AA39781" s="110"/>
      <c r="AC39781" s="110"/>
    </row>
    <row r="39782" spans="19:29" x14ac:dyDescent="0.25">
      <c r="S39782" s="110"/>
      <c r="U39782" s="110"/>
      <c r="W39782" s="110"/>
      <c r="Y39782" s="110"/>
      <c r="AA39782" s="110"/>
      <c r="AC39782" s="110"/>
    </row>
    <row r="39783" spans="19:29" x14ac:dyDescent="0.25">
      <c r="S39783" s="110"/>
      <c r="U39783" s="110"/>
      <c r="W39783" s="110"/>
      <c r="Y39783" s="110"/>
      <c r="AA39783" s="110"/>
      <c r="AC39783" s="110"/>
    </row>
    <row r="39784" spans="19:29" x14ac:dyDescent="0.25">
      <c r="S39784" s="111"/>
      <c r="U39784" s="111"/>
      <c r="W39784" s="111"/>
      <c r="Y39784" s="111"/>
      <c r="AA39784" s="111"/>
      <c r="AC39784" s="111"/>
    </row>
    <row r="39785" spans="19:29" x14ac:dyDescent="0.25">
      <c r="S39785" s="107"/>
      <c r="U39785" s="107"/>
      <c r="W39785" s="107"/>
      <c r="Y39785" s="107"/>
      <c r="AA39785" s="107"/>
      <c r="AC39785" s="107"/>
    </row>
    <row r="39786" spans="19:29" x14ac:dyDescent="0.25">
      <c r="S39786" s="108"/>
      <c r="U39786" s="108"/>
      <c r="W39786" s="108"/>
      <c r="Y39786" s="108"/>
      <c r="AA39786" s="108"/>
      <c r="AC39786" s="108"/>
    </row>
    <row r="39787" spans="19:29" x14ac:dyDescent="0.25">
      <c r="S39787" s="108"/>
      <c r="U39787" s="108"/>
      <c r="W39787" s="108"/>
      <c r="Y39787" s="108"/>
      <c r="AA39787" s="108"/>
      <c r="AC39787" s="108"/>
    </row>
    <row r="39788" spans="19:29" x14ac:dyDescent="0.25">
      <c r="S39788" s="109"/>
      <c r="U39788" s="109"/>
      <c r="W39788" s="109"/>
      <c r="Y39788" s="109"/>
      <c r="AA39788" s="109"/>
      <c r="AC39788" s="109"/>
    </row>
    <row r="39789" spans="19:29" x14ac:dyDescent="0.25">
      <c r="S39789" s="108"/>
      <c r="U39789" s="108"/>
      <c r="W39789" s="108"/>
      <c r="Y39789" s="108"/>
      <c r="AA39789" s="108"/>
      <c r="AC39789" s="108"/>
    </row>
    <row r="39790" spans="19:29" x14ac:dyDescent="0.25">
      <c r="S39790" s="108"/>
      <c r="U39790" s="108"/>
      <c r="W39790" s="108"/>
      <c r="Y39790" s="108"/>
      <c r="AA39790" s="108"/>
      <c r="AC39790" s="108"/>
    </row>
    <row r="39791" spans="19:29" x14ac:dyDescent="0.25">
      <c r="S39791" s="109"/>
      <c r="U39791" s="109"/>
      <c r="W39791" s="109"/>
      <c r="Y39791" s="109"/>
      <c r="AA39791" s="109"/>
      <c r="AC39791" s="109"/>
    </row>
    <row r="39792" spans="19:29" x14ac:dyDescent="0.25">
      <c r="S39792" s="108"/>
      <c r="U39792" s="108"/>
      <c r="W39792" s="108"/>
      <c r="Y39792" s="108"/>
      <c r="AA39792" s="108"/>
      <c r="AC39792" s="108"/>
    </row>
    <row r="39793" spans="19:29" x14ac:dyDescent="0.25">
      <c r="S39793" s="109"/>
      <c r="U39793" s="109"/>
      <c r="W39793" s="109"/>
      <c r="Y39793" s="109"/>
      <c r="AA39793" s="109"/>
      <c r="AC39793" s="109"/>
    </row>
    <row r="39794" spans="19:29" x14ac:dyDescent="0.25">
      <c r="S39794" s="108"/>
      <c r="U39794" s="108"/>
      <c r="W39794" s="108"/>
      <c r="Y39794" s="108"/>
      <c r="AA39794" s="108"/>
      <c r="AC39794" s="108"/>
    </row>
    <row r="39795" spans="19:29" x14ac:dyDescent="0.25">
      <c r="S39795" s="108"/>
      <c r="U39795" s="108"/>
      <c r="W39795" s="108"/>
      <c r="Y39795" s="108"/>
      <c r="AA39795" s="108"/>
      <c r="AC39795" s="108"/>
    </row>
    <row r="39796" spans="19:29" x14ac:dyDescent="0.25">
      <c r="S39796" s="108"/>
      <c r="U39796" s="108"/>
      <c r="W39796" s="108"/>
      <c r="Y39796" s="108"/>
      <c r="AA39796" s="108"/>
      <c r="AC39796" s="108"/>
    </row>
    <row r="39797" spans="19:29" x14ac:dyDescent="0.25">
      <c r="S39797" s="110"/>
      <c r="U39797" s="110"/>
      <c r="W39797" s="110"/>
      <c r="Y39797" s="110"/>
      <c r="AA39797" s="110"/>
      <c r="AC39797" s="110"/>
    </row>
    <row r="39798" spans="19:29" x14ac:dyDescent="0.25">
      <c r="S39798" s="110"/>
      <c r="U39798" s="110"/>
      <c r="W39798" s="110"/>
      <c r="Y39798" s="110"/>
      <c r="AA39798" s="110"/>
      <c r="AC39798" s="110"/>
    </row>
    <row r="39799" spans="19:29" x14ac:dyDescent="0.25">
      <c r="S39799" s="110"/>
      <c r="U39799" s="110"/>
      <c r="W39799" s="110"/>
      <c r="Y39799" s="110"/>
      <c r="AA39799" s="110"/>
      <c r="AC39799" s="110"/>
    </row>
    <row r="39800" spans="19:29" x14ac:dyDescent="0.25">
      <c r="S39800" s="110"/>
      <c r="U39800" s="110"/>
      <c r="W39800" s="110"/>
      <c r="Y39800" s="110"/>
      <c r="AA39800" s="110"/>
      <c r="AC39800" s="110"/>
    </row>
    <row r="39801" spans="19:29" x14ac:dyDescent="0.25">
      <c r="S39801" s="111"/>
      <c r="U39801" s="111"/>
      <c r="W39801" s="111"/>
      <c r="Y39801" s="111"/>
      <c r="AA39801" s="111"/>
      <c r="AC39801" s="111"/>
    </row>
    <row r="39802" spans="19:29" x14ac:dyDescent="0.25">
      <c r="S39802" s="107"/>
      <c r="U39802" s="107"/>
      <c r="W39802" s="107"/>
      <c r="Y39802" s="107"/>
      <c r="AA39802" s="107"/>
      <c r="AC39802" s="107"/>
    </row>
    <row r="39803" spans="19:29" x14ac:dyDescent="0.25">
      <c r="S39803" s="108"/>
      <c r="U39803" s="108"/>
      <c r="W39803" s="108"/>
      <c r="Y39803" s="108"/>
      <c r="AA39803" s="108"/>
      <c r="AC39803" s="108"/>
    </row>
    <row r="39804" spans="19:29" x14ac:dyDescent="0.25">
      <c r="S39804" s="108"/>
      <c r="U39804" s="108"/>
      <c r="W39804" s="108"/>
      <c r="Y39804" s="108"/>
      <c r="AA39804" s="108"/>
      <c r="AC39804" s="108"/>
    </row>
    <row r="39805" spans="19:29" x14ac:dyDescent="0.25">
      <c r="S39805" s="109"/>
      <c r="U39805" s="109"/>
      <c r="W39805" s="109"/>
      <c r="Y39805" s="109"/>
      <c r="AA39805" s="109"/>
      <c r="AC39805" s="109"/>
    </row>
    <row r="39806" spans="19:29" x14ac:dyDescent="0.25">
      <c r="S39806" s="108"/>
      <c r="U39806" s="108"/>
      <c r="W39806" s="108"/>
      <c r="Y39806" s="108"/>
      <c r="AA39806" s="108"/>
      <c r="AC39806" s="108"/>
    </row>
    <row r="39807" spans="19:29" x14ac:dyDescent="0.25">
      <c r="S39807" s="108"/>
      <c r="U39807" s="108"/>
      <c r="W39807" s="108"/>
      <c r="Y39807" s="108"/>
      <c r="AA39807" s="108"/>
      <c r="AC39807" s="108"/>
    </row>
    <row r="39808" spans="19:29" x14ac:dyDescent="0.25">
      <c r="S39808" s="109"/>
      <c r="U39808" s="109"/>
      <c r="W39808" s="109"/>
      <c r="Y39808" s="109"/>
      <c r="AA39808" s="109"/>
      <c r="AC39808" s="109"/>
    </row>
    <row r="39809" spans="19:29" x14ac:dyDescent="0.25">
      <c r="S39809" s="108"/>
      <c r="U39809" s="108"/>
      <c r="W39809" s="108"/>
      <c r="Y39809" s="108"/>
      <c r="AA39809" s="108"/>
      <c r="AC39809" s="108"/>
    </row>
    <row r="39810" spans="19:29" x14ac:dyDescent="0.25">
      <c r="S39810" s="109"/>
      <c r="U39810" s="109"/>
      <c r="W39810" s="109"/>
      <c r="Y39810" s="109"/>
      <c r="AA39810" s="109"/>
      <c r="AC39810" s="109"/>
    </row>
    <row r="39811" spans="19:29" x14ac:dyDescent="0.25">
      <c r="S39811" s="108"/>
      <c r="U39811" s="108"/>
      <c r="W39811" s="108"/>
      <c r="Y39811" s="108"/>
      <c r="AA39811" s="108"/>
      <c r="AC39811" s="108"/>
    </row>
    <row r="39812" spans="19:29" x14ac:dyDescent="0.25">
      <c r="S39812" s="108"/>
      <c r="U39812" s="108"/>
      <c r="W39812" s="108"/>
      <c r="Y39812" s="108"/>
      <c r="AA39812" s="108"/>
      <c r="AC39812" s="108"/>
    </row>
    <row r="39813" spans="19:29" x14ac:dyDescent="0.25">
      <c r="S39813" s="108"/>
      <c r="U39813" s="108"/>
      <c r="W39813" s="108"/>
      <c r="Y39813" s="108"/>
      <c r="AA39813" s="108"/>
      <c r="AC39813" s="108"/>
    </row>
    <row r="39814" spans="19:29" x14ac:dyDescent="0.25">
      <c r="S39814" s="110"/>
      <c r="U39814" s="110"/>
      <c r="W39814" s="110"/>
      <c r="Y39814" s="110"/>
      <c r="AA39814" s="110"/>
      <c r="AC39814" s="110"/>
    </row>
    <row r="39815" spans="19:29" x14ac:dyDescent="0.25">
      <c r="S39815" s="110"/>
      <c r="U39815" s="110"/>
      <c r="W39815" s="110"/>
      <c r="Y39815" s="110"/>
      <c r="AA39815" s="110"/>
      <c r="AC39815" s="110"/>
    </row>
    <row r="39816" spans="19:29" x14ac:dyDescent="0.25">
      <c r="S39816" s="110"/>
      <c r="U39816" s="110"/>
      <c r="W39816" s="110"/>
      <c r="Y39816" s="110"/>
      <c r="AA39816" s="110"/>
      <c r="AC39816" s="110"/>
    </row>
    <row r="39817" spans="19:29" x14ac:dyDescent="0.25">
      <c r="S39817" s="110"/>
      <c r="U39817" s="110"/>
      <c r="W39817" s="110"/>
      <c r="Y39817" s="110"/>
      <c r="AA39817" s="110"/>
      <c r="AC39817" s="110"/>
    </row>
    <row r="39818" spans="19:29" x14ac:dyDescent="0.25">
      <c r="S39818" s="111"/>
      <c r="U39818" s="111"/>
      <c r="W39818" s="111"/>
      <c r="Y39818" s="111"/>
      <c r="AA39818" s="111"/>
      <c r="AC39818" s="111"/>
    </row>
    <row r="39819" spans="19:29" x14ac:dyDescent="0.25">
      <c r="S39819" s="107"/>
      <c r="U39819" s="107"/>
      <c r="W39819" s="107"/>
      <c r="Y39819" s="107"/>
      <c r="AA39819" s="107"/>
      <c r="AC39819" s="107"/>
    </row>
    <row r="39820" spans="19:29" x14ac:dyDescent="0.25">
      <c r="S39820" s="108"/>
      <c r="U39820" s="108"/>
      <c r="W39820" s="108"/>
      <c r="Y39820" s="108"/>
      <c r="AA39820" s="108"/>
      <c r="AC39820" s="108"/>
    </row>
    <row r="39821" spans="19:29" x14ac:dyDescent="0.25">
      <c r="S39821" s="108"/>
      <c r="U39821" s="108"/>
      <c r="W39821" s="108"/>
      <c r="Y39821" s="108"/>
      <c r="AA39821" s="108"/>
      <c r="AC39821" s="108"/>
    </row>
    <row r="39822" spans="19:29" x14ac:dyDescent="0.25">
      <c r="S39822" s="109"/>
      <c r="U39822" s="109"/>
      <c r="W39822" s="109"/>
      <c r="Y39822" s="109"/>
      <c r="AA39822" s="109"/>
      <c r="AC39822" s="109"/>
    </row>
    <row r="39823" spans="19:29" x14ac:dyDescent="0.25">
      <c r="S39823" s="108"/>
      <c r="U39823" s="108"/>
      <c r="W39823" s="108"/>
      <c r="Y39823" s="108"/>
      <c r="AA39823" s="108"/>
      <c r="AC39823" s="108"/>
    </row>
    <row r="39824" spans="19:29" x14ac:dyDescent="0.25">
      <c r="S39824" s="108"/>
      <c r="U39824" s="108"/>
      <c r="W39824" s="108"/>
      <c r="Y39824" s="108"/>
      <c r="AA39824" s="108"/>
      <c r="AC39824" s="108"/>
    </row>
    <row r="39825" spans="19:29" x14ac:dyDescent="0.25">
      <c r="S39825" s="109"/>
      <c r="U39825" s="109"/>
      <c r="W39825" s="109"/>
      <c r="Y39825" s="109"/>
      <c r="AA39825" s="109"/>
      <c r="AC39825" s="109"/>
    </row>
    <row r="39826" spans="19:29" x14ac:dyDescent="0.25">
      <c r="S39826" s="108"/>
      <c r="U39826" s="108"/>
      <c r="W39826" s="108"/>
      <c r="Y39826" s="108"/>
      <c r="AA39826" s="108"/>
      <c r="AC39826" s="108"/>
    </row>
    <row r="39827" spans="19:29" x14ac:dyDescent="0.25">
      <c r="S39827" s="109"/>
      <c r="U39827" s="109"/>
      <c r="W39827" s="109"/>
      <c r="Y39827" s="109"/>
      <c r="AA39827" s="109"/>
      <c r="AC39827" s="109"/>
    </row>
    <row r="39828" spans="19:29" x14ac:dyDescent="0.25">
      <c r="S39828" s="108"/>
      <c r="U39828" s="108"/>
      <c r="W39828" s="108"/>
      <c r="Y39828" s="108"/>
      <c r="AA39828" s="108"/>
      <c r="AC39828" s="108"/>
    </row>
    <row r="39829" spans="19:29" x14ac:dyDescent="0.25">
      <c r="S39829" s="108"/>
      <c r="U39829" s="108"/>
      <c r="W39829" s="108"/>
      <c r="Y39829" s="108"/>
      <c r="AA39829" s="108"/>
      <c r="AC39829" s="108"/>
    </row>
    <row r="39830" spans="19:29" x14ac:dyDescent="0.25">
      <c r="S39830" s="108"/>
      <c r="U39830" s="108"/>
      <c r="W39830" s="108"/>
      <c r="Y39830" s="108"/>
      <c r="AA39830" s="108"/>
      <c r="AC39830" s="108"/>
    </row>
    <row r="39831" spans="19:29" x14ac:dyDescent="0.25">
      <c r="S39831" s="110"/>
      <c r="U39831" s="110"/>
      <c r="W39831" s="110"/>
      <c r="Y39831" s="110"/>
      <c r="AA39831" s="110"/>
      <c r="AC39831" s="110"/>
    </row>
    <row r="39832" spans="19:29" x14ac:dyDescent="0.25">
      <c r="S39832" s="110"/>
      <c r="U39832" s="110"/>
      <c r="W39832" s="110"/>
      <c r="Y39832" s="110"/>
      <c r="AA39832" s="110"/>
      <c r="AC39832" s="110"/>
    </row>
    <row r="39833" spans="19:29" x14ac:dyDescent="0.25">
      <c r="S39833" s="110"/>
      <c r="U39833" s="110"/>
      <c r="W39833" s="110"/>
      <c r="Y39833" s="110"/>
      <c r="AA39833" s="110"/>
      <c r="AC39833" s="110"/>
    </row>
    <row r="39834" spans="19:29" x14ac:dyDescent="0.25">
      <c r="S39834" s="110"/>
      <c r="U39834" s="110"/>
      <c r="W39834" s="110"/>
      <c r="Y39834" s="110"/>
      <c r="AA39834" s="110"/>
      <c r="AC39834" s="110"/>
    </row>
    <row r="39835" spans="19:29" x14ac:dyDescent="0.25">
      <c r="S39835" s="111"/>
      <c r="U39835" s="111"/>
      <c r="W39835" s="111"/>
      <c r="Y39835" s="111"/>
      <c r="AA39835" s="111"/>
      <c r="AC39835" s="111"/>
    </row>
    <row r="39836" spans="19:29" x14ac:dyDescent="0.25">
      <c r="S39836" s="107"/>
      <c r="U39836" s="107"/>
      <c r="W39836" s="107"/>
      <c r="Y39836" s="107"/>
      <c r="AA39836" s="107"/>
      <c r="AC39836" s="107"/>
    </row>
    <row r="39837" spans="19:29" x14ac:dyDescent="0.25">
      <c r="S39837" s="108"/>
      <c r="U39837" s="108"/>
      <c r="W39837" s="108"/>
      <c r="Y39837" s="108"/>
      <c r="AA39837" s="108"/>
      <c r="AC39837" s="108"/>
    </row>
    <row r="39838" spans="19:29" x14ac:dyDescent="0.25">
      <c r="S39838" s="108"/>
      <c r="U39838" s="108"/>
      <c r="W39838" s="108"/>
      <c r="Y39838" s="108"/>
      <c r="AA39838" s="108"/>
      <c r="AC39838" s="108"/>
    </row>
    <row r="39839" spans="19:29" x14ac:dyDescent="0.25">
      <c r="S39839" s="109"/>
      <c r="U39839" s="109"/>
      <c r="W39839" s="109"/>
      <c r="Y39839" s="109"/>
      <c r="AA39839" s="109"/>
      <c r="AC39839" s="109"/>
    </row>
    <row r="39840" spans="19:29" x14ac:dyDescent="0.25">
      <c r="S39840" s="108"/>
      <c r="U39840" s="108"/>
      <c r="W39840" s="108"/>
      <c r="Y39840" s="108"/>
      <c r="AA39840" s="108"/>
      <c r="AC39840" s="108"/>
    </row>
    <row r="39841" spans="19:29" x14ac:dyDescent="0.25">
      <c r="S39841" s="108"/>
      <c r="U39841" s="108"/>
      <c r="W39841" s="108"/>
      <c r="Y39841" s="108"/>
      <c r="AA39841" s="108"/>
      <c r="AC39841" s="108"/>
    </row>
    <row r="39842" spans="19:29" x14ac:dyDescent="0.25">
      <c r="S39842" s="109"/>
      <c r="U39842" s="109"/>
      <c r="W39842" s="109"/>
      <c r="Y39842" s="109"/>
      <c r="AA39842" s="109"/>
      <c r="AC39842" s="109"/>
    </row>
    <row r="39843" spans="19:29" x14ac:dyDescent="0.25">
      <c r="S39843" s="108"/>
      <c r="U39843" s="108"/>
      <c r="W39843" s="108"/>
      <c r="Y39843" s="108"/>
      <c r="AA39843" s="108"/>
      <c r="AC39843" s="108"/>
    </row>
    <row r="39844" spans="19:29" x14ac:dyDescent="0.25">
      <c r="S39844" s="109"/>
      <c r="U39844" s="109"/>
      <c r="W39844" s="109"/>
      <c r="Y39844" s="109"/>
      <c r="AA39844" s="109"/>
      <c r="AC39844" s="109"/>
    </row>
    <row r="39845" spans="19:29" x14ac:dyDescent="0.25">
      <c r="S39845" s="108"/>
      <c r="U39845" s="108"/>
      <c r="W39845" s="108"/>
      <c r="Y39845" s="108"/>
      <c r="AA39845" s="108"/>
      <c r="AC39845" s="108"/>
    </row>
    <row r="39846" spans="19:29" x14ac:dyDescent="0.25">
      <c r="S39846" s="108"/>
      <c r="U39846" s="108"/>
      <c r="W39846" s="108"/>
      <c r="Y39846" s="108"/>
      <c r="AA39846" s="108"/>
      <c r="AC39846" s="108"/>
    </row>
    <row r="39847" spans="19:29" x14ac:dyDescent="0.25">
      <c r="S39847" s="108"/>
      <c r="U39847" s="108"/>
      <c r="W39847" s="108"/>
      <c r="Y39847" s="108"/>
      <c r="AA39847" s="108"/>
      <c r="AC39847" s="108"/>
    </row>
    <row r="39848" spans="19:29" x14ac:dyDescent="0.25">
      <c r="S39848" s="110"/>
      <c r="U39848" s="110"/>
      <c r="W39848" s="110"/>
      <c r="Y39848" s="110"/>
      <c r="AA39848" s="110"/>
      <c r="AC39848" s="110"/>
    </row>
    <row r="39849" spans="19:29" x14ac:dyDescent="0.25">
      <c r="S39849" s="110"/>
      <c r="U39849" s="110"/>
      <c r="W39849" s="110"/>
      <c r="Y39849" s="110"/>
      <c r="AA39849" s="110"/>
      <c r="AC39849" s="110"/>
    </row>
    <row r="39850" spans="19:29" x14ac:dyDescent="0.25">
      <c r="S39850" s="110"/>
      <c r="U39850" s="110"/>
      <c r="W39850" s="110"/>
      <c r="Y39850" s="110"/>
      <c r="AA39850" s="110"/>
      <c r="AC39850" s="110"/>
    </row>
    <row r="39851" spans="19:29" x14ac:dyDescent="0.25">
      <c r="S39851" s="110"/>
      <c r="U39851" s="110"/>
      <c r="W39851" s="110"/>
      <c r="Y39851" s="110"/>
      <c r="AA39851" s="110"/>
      <c r="AC39851" s="110"/>
    </row>
    <row r="39852" spans="19:29" x14ac:dyDescent="0.25">
      <c r="S39852" s="111"/>
      <c r="U39852" s="111"/>
      <c r="W39852" s="111"/>
      <c r="Y39852" s="111"/>
      <c r="AA39852" s="111"/>
      <c r="AC39852" s="111"/>
    </row>
    <row r="39853" spans="19:29" x14ac:dyDescent="0.25">
      <c r="S39853" s="107"/>
      <c r="U39853" s="107"/>
      <c r="W39853" s="107"/>
      <c r="Y39853" s="107"/>
      <c r="AA39853" s="107"/>
      <c r="AC39853" s="107"/>
    </row>
    <row r="39854" spans="19:29" x14ac:dyDescent="0.25">
      <c r="S39854" s="108"/>
      <c r="U39854" s="108"/>
      <c r="W39854" s="108"/>
      <c r="Y39854" s="108"/>
      <c r="AA39854" s="108"/>
      <c r="AC39854" s="108"/>
    </row>
    <row r="39855" spans="19:29" x14ac:dyDescent="0.25">
      <c r="S39855" s="108"/>
      <c r="U39855" s="108"/>
      <c r="W39855" s="108"/>
      <c r="Y39855" s="108"/>
      <c r="AA39855" s="108"/>
      <c r="AC39855" s="108"/>
    </row>
    <row r="39856" spans="19:29" x14ac:dyDescent="0.25">
      <c r="S39856" s="109"/>
      <c r="U39856" s="109"/>
      <c r="W39856" s="109"/>
      <c r="Y39856" s="109"/>
      <c r="AA39856" s="109"/>
      <c r="AC39856" s="109"/>
    </row>
    <row r="39857" spans="19:29" x14ac:dyDescent="0.25">
      <c r="S39857" s="108"/>
      <c r="U39857" s="108"/>
      <c r="W39857" s="108"/>
      <c r="Y39857" s="108"/>
      <c r="AA39857" s="108"/>
      <c r="AC39857" s="108"/>
    </row>
    <row r="39858" spans="19:29" x14ac:dyDescent="0.25">
      <c r="S39858" s="108"/>
      <c r="U39858" s="108"/>
      <c r="W39858" s="108"/>
      <c r="Y39858" s="108"/>
      <c r="AA39858" s="108"/>
      <c r="AC39858" s="108"/>
    </row>
    <row r="39859" spans="19:29" x14ac:dyDescent="0.25">
      <c r="S39859" s="109"/>
      <c r="U39859" s="109"/>
      <c r="W39859" s="109"/>
      <c r="Y39859" s="109"/>
      <c r="AA39859" s="109"/>
      <c r="AC39859" s="109"/>
    </row>
    <row r="39860" spans="19:29" x14ac:dyDescent="0.25">
      <c r="S39860" s="108"/>
      <c r="U39860" s="108"/>
      <c r="W39860" s="108"/>
      <c r="Y39860" s="108"/>
      <c r="AA39860" s="108"/>
      <c r="AC39860" s="108"/>
    </row>
    <row r="39861" spans="19:29" x14ac:dyDescent="0.25">
      <c r="S39861" s="109"/>
      <c r="U39861" s="109"/>
      <c r="W39861" s="109"/>
      <c r="Y39861" s="109"/>
      <c r="AA39861" s="109"/>
      <c r="AC39861" s="109"/>
    </row>
    <row r="39862" spans="19:29" x14ac:dyDescent="0.25">
      <c r="S39862" s="108"/>
      <c r="U39862" s="108"/>
      <c r="W39862" s="108"/>
      <c r="Y39862" s="108"/>
      <c r="AA39862" s="108"/>
      <c r="AC39862" s="108"/>
    </row>
    <row r="39863" spans="19:29" x14ac:dyDescent="0.25">
      <c r="S39863" s="108"/>
      <c r="U39863" s="108"/>
      <c r="W39863" s="108"/>
      <c r="Y39863" s="108"/>
      <c r="AA39863" s="108"/>
      <c r="AC39863" s="108"/>
    </row>
    <row r="39864" spans="19:29" x14ac:dyDescent="0.25">
      <c r="S39864" s="108"/>
      <c r="U39864" s="108"/>
      <c r="W39864" s="108"/>
      <c r="Y39864" s="108"/>
      <c r="AA39864" s="108"/>
      <c r="AC39864" s="108"/>
    </row>
    <row r="39865" spans="19:29" x14ac:dyDescent="0.25">
      <c r="S39865" s="110"/>
      <c r="U39865" s="110"/>
      <c r="W39865" s="110"/>
      <c r="Y39865" s="110"/>
      <c r="AA39865" s="110"/>
      <c r="AC39865" s="110"/>
    </row>
    <row r="39866" spans="19:29" x14ac:dyDescent="0.25">
      <c r="S39866" s="110"/>
      <c r="U39866" s="110"/>
      <c r="W39866" s="110"/>
      <c r="Y39866" s="110"/>
      <c r="AA39866" s="110"/>
      <c r="AC39866" s="110"/>
    </row>
    <row r="39867" spans="19:29" x14ac:dyDescent="0.25">
      <c r="S39867" s="110"/>
      <c r="U39867" s="110"/>
      <c r="W39867" s="110"/>
      <c r="Y39867" s="110"/>
      <c r="AA39867" s="110"/>
      <c r="AC39867" s="110"/>
    </row>
    <row r="39868" spans="19:29" x14ac:dyDescent="0.25">
      <c r="S39868" s="110"/>
      <c r="U39868" s="110"/>
      <c r="W39868" s="110"/>
      <c r="Y39868" s="110"/>
      <c r="AA39868" s="110"/>
      <c r="AC39868" s="110"/>
    </row>
    <row r="39869" spans="19:29" x14ac:dyDescent="0.25">
      <c r="S39869" s="111"/>
      <c r="U39869" s="111"/>
      <c r="W39869" s="111"/>
      <c r="Y39869" s="111"/>
      <c r="AA39869" s="111"/>
      <c r="AC39869" s="111"/>
    </row>
    <row r="39870" spans="19:29" x14ac:dyDescent="0.25">
      <c r="S39870" s="107"/>
      <c r="U39870" s="107"/>
      <c r="W39870" s="107"/>
      <c r="Y39870" s="107"/>
      <c r="AA39870" s="107"/>
      <c r="AC39870" s="107"/>
    </row>
    <row r="39871" spans="19:29" x14ac:dyDescent="0.25">
      <c r="S39871" s="108"/>
      <c r="U39871" s="108"/>
      <c r="W39871" s="108"/>
      <c r="Y39871" s="108"/>
      <c r="AA39871" s="108"/>
      <c r="AC39871" s="108"/>
    </row>
    <row r="39872" spans="19:29" x14ac:dyDescent="0.25">
      <c r="S39872" s="108"/>
      <c r="U39872" s="108"/>
      <c r="W39872" s="108"/>
      <c r="Y39872" s="108"/>
      <c r="AA39872" s="108"/>
      <c r="AC39872" s="108"/>
    </row>
    <row r="39873" spans="19:29" x14ac:dyDescent="0.25">
      <c r="S39873" s="109"/>
      <c r="U39873" s="109"/>
      <c r="W39873" s="109"/>
      <c r="Y39873" s="109"/>
      <c r="AA39873" s="109"/>
      <c r="AC39873" s="109"/>
    </row>
    <row r="39874" spans="19:29" x14ac:dyDescent="0.25">
      <c r="S39874" s="108"/>
      <c r="U39874" s="108"/>
      <c r="W39874" s="108"/>
      <c r="Y39874" s="108"/>
      <c r="AA39874" s="108"/>
      <c r="AC39874" s="108"/>
    </row>
    <row r="39875" spans="19:29" x14ac:dyDescent="0.25">
      <c r="S39875" s="108"/>
      <c r="U39875" s="108"/>
      <c r="W39875" s="108"/>
      <c r="Y39875" s="108"/>
      <c r="AA39875" s="108"/>
      <c r="AC39875" s="108"/>
    </row>
    <row r="39876" spans="19:29" x14ac:dyDescent="0.25">
      <c r="S39876" s="109"/>
      <c r="U39876" s="109"/>
      <c r="W39876" s="109"/>
      <c r="Y39876" s="109"/>
      <c r="AA39876" s="109"/>
      <c r="AC39876" s="109"/>
    </row>
    <row r="39877" spans="19:29" x14ac:dyDescent="0.25">
      <c r="S39877" s="108"/>
      <c r="U39877" s="108"/>
      <c r="W39877" s="108"/>
      <c r="Y39877" s="108"/>
      <c r="AA39877" s="108"/>
      <c r="AC39877" s="108"/>
    </row>
    <row r="39878" spans="19:29" x14ac:dyDescent="0.25">
      <c r="S39878" s="109"/>
      <c r="U39878" s="109"/>
      <c r="W39878" s="109"/>
      <c r="Y39878" s="109"/>
      <c r="AA39878" s="109"/>
      <c r="AC39878" s="109"/>
    </row>
    <row r="39879" spans="19:29" x14ac:dyDescent="0.25">
      <c r="S39879" s="108"/>
      <c r="U39879" s="108"/>
      <c r="W39879" s="108"/>
      <c r="Y39879" s="108"/>
      <c r="AA39879" s="108"/>
      <c r="AC39879" s="108"/>
    </row>
    <row r="39880" spans="19:29" x14ac:dyDescent="0.25">
      <c r="S39880" s="108"/>
      <c r="U39880" s="108"/>
      <c r="W39880" s="108"/>
      <c r="Y39880" s="108"/>
      <c r="AA39880" s="108"/>
      <c r="AC39880" s="108"/>
    </row>
    <row r="39881" spans="19:29" x14ac:dyDescent="0.25">
      <c r="S39881" s="108"/>
      <c r="U39881" s="108"/>
      <c r="W39881" s="108"/>
      <c r="Y39881" s="108"/>
      <c r="AA39881" s="108"/>
      <c r="AC39881" s="108"/>
    </row>
    <row r="39882" spans="19:29" x14ac:dyDescent="0.25">
      <c r="S39882" s="110"/>
      <c r="U39882" s="110"/>
      <c r="W39882" s="110"/>
      <c r="Y39882" s="110"/>
      <c r="AA39882" s="110"/>
      <c r="AC39882" s="110"/>
    </row>
    <row r="39883" spans="19:29" x14ac:dyDescent="0.25">
      <c r="S39883" s="110"/>
      <c r="U39883" s="110"/>
      <c r="W39883" s="110"/>
      <c r="Y39883" s="110"/>
      <c r="AA39883" s="110"/>
      <c r="AC39883" s="110"/>
    </row>
    <row r="39884" spans="19:29" x14ac:dyDescent="0.25">
      <c r="S39884" s="110"/>
      <c r="U39884" s="110"/>
      <c r="W39884" s="110"/>
      <c r="Y39884" s="110"/>
      <c r="AA39884" s="110"/>
      <c r="AC39884" s="110"/>
    </row>
    <row r="39885" spans="19:29" x14ac:dyDescent="0.25">
      <c r="S39885" s="110"/>
      <c r="U39885" s="110"/>
      <c r="W39885" s="110"/>
      <c r="Y39885" s="110"/>
      <c r="AA39885" s="110"/>
      <c r="AC39885" s="110"/>
    </row>
    <row r="39886" spans="19:29" x14ac:dyDescent="0.25">
      <c r="S39886" s="111"/>
      <c r="U39886" s="111"/>
      <c r="W39886" s="111"/>
      <c r="Y39886" s="111"/>
      <c r="AA39886" s="111"/>
      <c r="AC39886" s="111"/>
    </row>
    <row r="39887" spans="19:29" x14ac:dyDescent="0.25">
      <c r="S39887" s="107"/>
      <c r="U39887" s="107"/>
      <c r="W39887" s="107"/>
      <c r="Y39887" s="107"/>
      <c r="AA39887" s="107"/>
      <c r="AC39887" s="107"/>
    </row>
    <row r="39888" spans="19:29" x14ac:dyDescent="0.25">
      <c r="S39888" s="108"/>
      <c r="U39888" s="108"/>
      <c r="W39888" s="108"/>
      <c r="Y39888" s="108"/>
      <c r="AA39888" s="108"/>
      <c r="AC39888" s="108"/>
    </row>
    <row r="39889" spans="19:29" x14ac:dyDescent="0.25">
      <c r="S39889" s="108"/>
      <c r="U39889" s="108"/>
      <c r="W39889" s="108"/>
      <c r="Y39889" s="108"/>
      <c r="AA39889" s="108"/>
      <c r="AC39889" s="108"/>
    </row>
    <row r="39890" spans="19:29" x14ac:dyDescent="0.25">
      <c r="S39890" s="109"/>
      <c r="U39890" s="109"/>
      <c r="W39890" s="109"/>
      <c r="Y39890" s="109"/>
      <c r="AA39890" s="109"/>
      <c r="AC39890" s="109"/>
    </row>
    <row r="39891" spans="19:29" x14ac:dyDescent="0.25">
      <c r="S39891" s="108"/>
      <c r="U39891" s="108"/>
      <c r="W39891" s="108"/>
      <c r="Y39891" s="108"/>
      <c r="AA39891" s="108"/>
      <c r="AC39891" s="108"/>
    </row>
    <row r="39892" spans="19:29" x14ac:dyDescent="0.25">
      <c r="S39892" s="108"/>
      <c r="U39892" s="108"/>
      <c r="W39892" s="108"/>
      <c r="Y39892" s="108"/>
      <c r="AA39892" s="108"/>
      <c r="AC39892" s="108"/>
    </row>
    <row r="39893" spans="19:29" x14ac:dyDescent="0.25">
      <c r="S39893" s="109"/>
      <c r="U39893" s="109"/>
      <c r="W39893" s="109"/>
      <c r="Y39893" s="109"/>
      <c r="AA39893" s="109"/>
      <c r="AC39893" s="109"/>
    </row>
    <row r="39894" spans="19:29" x14ac:dyDescent="0.25">
      <c r="S39894" s="108"/>
      <c r="U39894" s="108"/>
      <c r="W39894" s="108"/>
      <c r="Y39894" s="108"/>
      <c r="AA39894" s="108"/>
      <c r="AC39894" s="108"/>
    </row>
    <row r="39895" spans="19:29" x14ac:dyDescent="0.25">
      <c r="S39895" s="109"/>
      <c r="U39895" s="109"/>
      <c r="W39895" s="109"/>
      <c r="Y39895" s="109"/>
      <c r="AA39895" s="109"/>
      <c r="AC39895" s="109"/>
    </row>
    <row r="39896" spans="19:29" x14ac:dyDescent="0.25">
      <c r="S39896" s="108"/>
      <c r="U39896" s="108"/>
      <c r="W39896" s="108"/>
      <c r="Y39896" s="108"/>
      <c r="AA39896" s="108"/>
      <c r="AC39896" s="108"/>
    </row>
    <row r="39897" spans="19:29" x14ac:dyDescent="0.25">
      <c r="S39897" s="108"/>
      <c r="U39897" s="108"/>
      <c r="W39897" s="108"/>
      <c r="Y39897" s="108"/>
      <c r="AA39897" s="108"/>
      <c r="AC39897" s="108"/>
    </row>
    <row r="39898" spans="19:29" x14ac:dyDescent="0.25">
      <c r="S39898" s="108"/>
      <c r="U39898" s="108"/>
      <c r="W39898" s="108"/>
      <c r="Y39898" s="108"/>
      <c r="AA39898" s="108"/>
      <c r="AC39898" s="108"/>
    </row>
    <row r="39899" spans="19:29" x14ac:dyDescent="0.25">
      <c r="S39899" s="110"/>
      <c r="U39899" s="110"/>
      <c r="W39899" s="110"/>
      <c r="Y39899" s="110"/>
      <c r="AA39899" s="110"/>
      <c r="AC39899" s="110"/>
    </row>
    <row r="39900" spans="19:29" x14ac:dyDescent="0.25">
      <c r="S39900" s="110"/>
      <c r="U39900" s="110"/>
      <c r="W39900" s="110"/>
      <c r="Y39900" s="110"/>
      <c r="AA39900" s="110"/>
      <c r="AC39900" s="110"/>
    </row>
    <row r="39901" spans="19:29" x14ac:dyDescent="0.25">
      <c r="S39901" s="110"/>
      <c r="U39901" s="110"/>
      <c r="W39901" s="110"/>
      <c r="Y39901" s="110"/>
      <c r="AA39901" s="110"/>
      <c r="AC39901" s="110"/>
    </row>
    <row r="39902" spans="19:29" x14ac:dyDescent="0.25">
      <c r="S39902" s="110"/>
      <c r="U39902" s="110"/>
      <c r="W39902" s="110"/>
      <c r="Y39902" s="110"/>
      <c r="AA39902" s="110"/>
      <c r="AC39902" s="110"/>
    </row>
    <row r="39903" spans="19:29" x14ac:dyDescent="0.25">
      <c r="S39903" s="111"/>
      <c r="U39903" s="111"/>
      <c r="W39903" s="111"/>
      <c r="Y39903" s="111"/>
      <c r="AA39903" s="111"/>
      <c r="AC39903" s="111"/>
    </row>
    <row r="39904" spans="19:29" x14ac:dyDescent="0.25">
      <c r="S39904" s="107"/>
      <c r="U39904" s="107"/>
      <c r="W39904" s="107"/>
      <c r="Y39904" s="107"/>
      <c r="AA39904" s="107"/>
      <c r="AC39904" s="107"/>
    </row>
    <row r="39905" spans="19:29" x14ac:dyDescent="0.25">
      <c r="S39905" s="108"/>
      <c r="U39905" s="108"/>
      <c r="W39905" s="108"/>
      <c r="Y39905" s="108"/>
      <c r="AA39905" s="108"/>
      <c r="AC39905" s="108"/>
    </row>
    <row r="39906" spans="19:29" x14ac:dyDescent="0.25">
      <c r="S39906" s="108"/>
      <c r="U39906" s="108"/>
      <c r="W39906" s="108"/>
      <c r="Y39906" s="108"/>
      <c r="AA39906" s="108"/>
      <c r="AC39906" s="108"/>
    </row>
    <row r="39907" spans="19:29" x14ac:dyDescent="0.25">
      <c r="S39907" s="109"/>
      <c r="U39907" s="109"/>
      <c r="W39907" s="109"/>
      <c r="Y39907" s="109"/>
      <c r="AA39907" s="109"/>
      <c r="AC39907" s="109"/>
    </row>
    <row r="39908" spans="19:29" x14ac:dyDescent="0.25">
      <c r="S39908" s="108"/>
      <c r="U39908" s="108"/>
      <c r="W39908" s="108"/>
      <c r="Y39908" s="108"/>
      <c r="AA39908" s="108"/>
      <c r="AC39908" s="108"/>
    </row>
    <row r="39909" spans="19:29" x14ac:dyDescent="0.25">
      <c r="S39909" s="108"/>
      <c r="U39909" s="108"/>
      <c r="W39909" s="108"/>
      <c r="Y39909" s="108"/>
      <c r="AA39909" s="108"/>
      <c r="AC39909" s="108"/>
    </row>
    <row r="39910" spans="19:29" x14ac:dyDescent="0.25">
      <c r="S39910" s="109"/>
      <c r="U39910" s="109"/>
      <c r="W39910" s="109"/>
      <c r="Y39910" s="109"/>
      <c r="AA39910" s="109"/>
      <c r="AC39910" s="109"/>
    </row>
    <row r="39911" spans="19:29" x14ac:dyDescent="0.25">
      <c r="S39911" s="108"/>
      <c r="U39911" s="108"/>
      <c r="W39911" s="108"/>
      <c r="Y39911" s="108"/>
      <c r="AA39911" s="108"/>
      <c r="AC39911" s="108"/>
    </row>
    <row r="39912" spans="19:29" x14ac:dyDescent="0.25">
      <c r="S39912" s="109"/>
      <c r="U39912" s="109"/>
      <c r="W39912" s="109"/>
      <c r="Y39912" s="109"/>
      <c r="AA39912" s="109"/>
      <c r="AC39912" s="109"/>
    </row>
    <row r="39913" spans="19:29" x14ac:dyDescent="0.25">
      <c r="S39913" s="108"/>
      <c r="U39913" s="108"/>
      <c r="W39913" s="108"/>
      <c r="Y39913" s="108"/>
      <c r="AA39913" s="108"/>
      <c r="AC39913" s="108"/>
    </row>
    <row r="39914" spans="19:29" x14ac:dyDescent="0.25">
      <c r="S39914" s="108"/>
      <c r="U39914" s="108"/>
      <c r="W39914" s="108"/>
      <c r="Y39914" s="108"/>
      <c r="AA39914" s="108"/>
      <c r="AC39914" s="108"/>
    </row>
    <row r="39915" spans="19:29" x14ac:dyDescent="0.25">
      <c r="S39915" s="108"/>
      <c r="U39915" s="108"/>
      <c r="W39915" s="108"/>
      <c r="Y39915" s="108"/>
      <c r="AA39915" s="108"/>
      <c r="AC39915" s="108"/>
    </row>
    <row r="39916" spans="19:29" x14ac:dyDescent="0.25">
      <c r="S39916" s="110"/>
      <c r="U39916" s="110"/>
      <c r="W39916" s="110"/>
      <c r="Y39916" s="110"/>
      <c r="AA39916" s="110"/>
      <c r="AC39916" s="110"/>
    </row>
    <row r="39917" spans="19:29" x14ac:dyDescent="0.25">
      <c r="S39917" s="110"/>
      <c r="U39917" s="110"/>
      <c r="W39917" s="110"/>
      <c r="Y39917" s="110"/>
      <c r="AA39917" s="110"/>
      <c r="AC39917" s="110"/>
    </row>
    <row r="39918" spans="19:29" x14ac:dyDescent="0.25">
      <c r="S39918" s="110"/>
      <c r="U39918" s="110"/>
      <c r="W39918" s="110"/>
      <c r="Y39918" s="110"/>
      <c r="AA39918" s="110"/>
      <c r="AC39918" s="110"/>
    </row>
    <row r="39919" spans="19:29" x14ac:dyDescent="0.25">
      <c r="S39919" s="110"/>
      <c r="U39919" s="110"/>
      <c r="W39919" s="110"/>
      <c r="Y39919" s="110"/>
      <c r="AA39919" s="110"/>
      <c r="AC39919" s="110"/>
    </row>
    <row r="39920" spans="19:29" x14ac:dyDescent="0.25">
      <c r="S39920" s="111"/>
      <c r="U39920" s="111"/>
      <c r="W39920" s="111"/>
      <c r="Y39920" s="111"/>
      <c r="AA39920" s="111"/>
      <c r="AC39920" s="111"/>
    </row>
    <row r="39921" spans="19:29" x14ac:dyDescent="0.25">
      <c r="S39921" s="107"/>
      <c r="U39921" s="107"/>
      <c r="W39921" s="107"/>
      <c r="Y39921" s="107"/>
      <c r="AA39921" s="107"/>
      <c r="AC39921" s="107"/>
    </row>
    <row r="39922" spans="19:29" x14ac:dyDescent="0.25">
      <c r="S39922" s="108"/>
      <c r="U39922" s="108"/>
      <c r="W39922" s="108"/>
      <c r="Y39922" s="108"/>
      <c r="AA39922" s="108"/>
      <c r="AC39922" s="108"/>
    </row>
    <row r="39923" spans="19:29" x14ac:dyDescent="0.25">
      <c r="S39923" s="108"/>
      <c r="U39923" s="108"/>
      <c r="W39923" s="108"/>
      <c r="Y39923" s="108"/>
      <c r="AA39923" s="108"/>
      <c r="AC39923" s="108"/>
    </row>
    <row r="39924" spans="19:29" x14ac:dyDescent="0.25">
      <c r="S39924" s="109"/>
      <c r="U39924" s="109"/>
      <c r="W39924" s="109"/>
      <c r="Y39924" s="109"/>
      <c r="AA39924" s="109"/>
      <c r="AC39924" s="109"/>
    </row>
    <row r="39925" spans="19:29" x14ac:dyDescent="0.25">
      <c r="S39925" s="108"/>
      <c r="U39925" s="108"/>
      <c r="W39925" s="108"/>
      <c r="Y39925" s="108"/>
      <c r="AA39925" s="108"/>
      <c r="AC39925" s="108"/>
    </row>
    <row r="39926" spans="19:29" x14ac:dyDescent="0.25">
      <c r="S39926" s="108"/>
      <c r="U39926" s="108"/>
      <c r="W39926" s="108"/>
      <c r="Y39926" s="108"/>
      <c r="AA39926" s="108"/>
      <c r="AC39926" s="108"/>
    </row>
    <row r="39927" spans="19:29" x14ac:dyDescent="0.25">
      <c r="S39927" s="109"/>
      <c r="U39927" s="109"/>
      <c r="W39927" s="109"/>
      <c r="Y39927" s="109"/>
      <c r="AA39927" s="109"/>
      <c r="AC39927" s="109"/>
    </row>
    <row r="39928" spans="19:29" x14ac:dyDescent="0.25">
      <c r="S39928" s="108"/>
      <c r="U39928" s="108"/>
      <c r="W39928" s="108"/>
      <c r="Y39928" s="108"/>
      <c r="AA39928" s="108"/>
      <c r="AC39928" s="108"/>
    </row>
    <row r="39929" spans="19:29" x14ac:dyDescent="0.25">
      <c r="S39929" s="109"/>
      <c r="U39929" s="109"/>
      <c r="W39929" s="109"/>
      <c r="Y39929" s="109"/>
      <c r="AA39929" s="109"/>
      <c r="AC39929" s="109"/>
    </row>
    <row r="39930" spans="19:29" x14ac:dyDescent="0.25">
      <c r="S39930" s="108"/>
      <c r="U39930" s="108"/>
      <c r="W39930" s="108"/>
      <c r="Y39930" s="108"/>
      <c r="AA39930" s="108"/>
      <c r="AC39930" s="108"/>
    </row>
    <row r="39931" spans="19:29" x14ac:dyDescent="0.25">
      <c r="S39931" s="108"/>
      <c r="U39931" s="108"/>
      <c r="W39931" s="108"/>
      <c r="Y39931" s="108"/>
      <c r="AA39931" s="108"/>
      <c r="AC39931" s="108"/>
    </row>
    <row r="39932" spans="19:29" x14ac:dyDescent="0.25">
      <c r="S39932" s="108"/>
      <c r="U39932" s="108"/>
      <c r="W39932" s="108"/>
      <c r="Y39932" s="108"/>
      <c r="AA39932" s="108"/>
      <c r="AC39932" s="108"/>
    </row>
    <row r="39933" spans="19:29" x14ac:dyDescent="0.25">
      <c r="S39933" s="110"/>
      <c r="U39933" s="110"/>
      <c r="W39933" s="110"/>
      <c r="Y39933" s="110"/>
      <c r="AA39933" s="110"/>
      <c r="AC39933" s="110"/>
    </row>
    <row r="39934" spans="19:29" x14ac:dyDescent="0.25">
      <c r="S39934" s="110"/>
      <c r="U39934" s="110"/>
      <c r="W39934" s="110"/>
      <c r="Y39934" s="110"/>
      <c r="AA39934" s="110"/>
      <c r="AC39934" s="110"/>
    </row>
    <row r="39935" spans="19:29" x14ac:dyDescent="0.25">
      <c r="S39935" s="110"/>
      <c r="U39935" s="110"/>
      <c r="W39935" s="110"/>
      <c r="Y39935" s="110"/>
      <c r="AA39935" s="110"/>
      <c r="AC39935" s="110"/>
    </row>
    <row r="39936" spans="19:29" x14ac:dyDescent="0.25">
      <c r="S39936" s="110"/>
      <c r="U39936" s="110"/>
      <c r="W39936" s="110"/>
      <c r="Y39936" s="110"/>
      <c r="AA39936" s="110"/>
      <c r="AC39936" s="110"/>
    </row>
    <row r="39937" spans="19:29" x14ac:dyDescent="0.25">
      <c r="S39937" s="111"/>
      <c r="U39937" s="111"/>
      <c r="W39937" s="111"/>
      <c r="Y39937" s="111"/>
      <c r="AA39937" s="111"/>
      <c r="AC39937" s="111"/>
    </row>
    <row r="39938" spans="19:29" x14ac:dyDescent="0.25">
      <c r="S39938" s="107"/>
      <c r="U39938" s="107"/>
      <c r="W39938" s="107"/>
      <c r="Y39938" s="107"/>
      <c r="AA39938" s="107"/>
      <c r="AC39938" s="107"/>
    </row>
    <row r="39939" spans="19:29" x14ac:dyDescent="0.25">
      <c r="S39939" s="108"/>
      <c r="U39939" s="108"/>
      <c r="W39939" s="108"/>
      <c r="Y39939" s="108"/>
      <c r="AA39939" s="108"/>
      <c r="AC39939" s="108"/>
    </row>
    <row r="39940" spans="19:29" x14ac:dyDescent="0.25">
      <c r="S39940" s="108"/>
      <c r="U39940" s="108"/>
      <c r="W39940" s="108"/>
      <c r="Y39940" s="108"/>
      <c r="AA39940" s="108"/>
      <c r="AC39940" s="108"/>
    </row>
    <row r="39941" spans="19:29" x14ac:dyDescent="0.25">
      <c r="S39941" s="109"/>
      <c r="U39941" s="109"/>
      <c r="W39941" s="109"/>
      <c r="Y39941" s="109"/>
      <c r="AA39941" s="109"/>
      <c r="AC39941" s="109"/>
    </row>
    <row r="39942" spans="19:29" x14ac:dyDescent="0.25">
      <c r="S39942" s="108"/>
      <c r="U39942" s="108"/>
      <c r="W39942" s="108"/>
      <c r="Y39942" s="108"/>
      <c r="AA39942" s="108"/>
      <c r="AC39942" s="108"/>
    </row>
    <row r="39943" spans="19:29" x14ac:dyDescent="0.25">
      <c r="S39943" s="108"/>
      <c r="U39943" s="108"/>
      <c r="W39943" s="108"/>
      <c r="Y39943" s="108"/>
      <c r="AA39943" s="108"/>
      <c r="AC39943" s="108"/>
    </row>
    <row r="39944" spans="19:29" x14ac:dyDescent="0.25">
      <c r="S39944" s="109"/>
      <c r="U39944" s="109"/>
      <c r="W39944" s="109"/>
      <c r="Y39944" s="109"/>
      <c r="AA39944" s="109"/>
      <c r="AC39944" s="109"/>
    </row>
    <row r="39945" spans="19:29" x14ac:dyDescent="0.25">
      <c r="S39945" s="108"/>
      <c r="U39945" s="108"/>
      <c r="W39945" s="108"/>
      <c r="Y39945" s="108"/>
      <c r="AA39945" s="108"/>
      <c r="AC39945" s="108"/>
    </row>
    <row r="39946" spans="19:29" x14ac:dyDescent="0.25">
      <c r="S39946" s="109"/>
      <c r="U39946" s="109"/>
      <c r="W39946" s="109"/>
      <c r="Y39946" s="109"/>
      <c r="AA39946" s="109"/>
      <c r="AC39946" s="109"/>
    </row>
    <row r="39947" spans="19:29" x14ac:dyDescent="0.25">
      <c r="S39947" s="108"/>
      <c r="U39947" s="108"/>
      <c r="W39947" s="108"/>
      <c r="Y39947" s="108"/>
      <c r="AA39947" s="108"/>
      <c r="AC39947" s="108"/>
    </row>
    <row r="39948" spans="19:29" x14ac:dyDescent="0.25">
      <c r="S39948" s="108"/>
      <c r="U39948" s="108"/>
      <c r="W39948" s="108"/>
      <c r="Y39948" s="108"/>
      <c r="AA39948" s="108"/>
      <c r="AC39948" s="108"/>
    </row>
    <row r="39949" spans="19:29" x14ac:dyDescent="0.25">
      <c r="S39949" s="108"/>
      <c r="U39949" s="108"/>
      <c r="W39949" s="108"/>
      <c r="Y39949" s="108"/>
      <c r="AA39949" s="108"/>
      <c r="AC39949" s="108"/>
    </row>
    <row r="39950" spans="19:29" x14ac:dyDescent="0.25">
      <c r="S39950" s="110"/>
      <c r="U39950" s="110"/>
      <c r="W39950" s="110"/>
      <c r="Y39950" s="110"/>
      <c r="AA39950" s="110"/>
      <c r="AC39950" s="110"/>
    </row>
    <row r="39951" spans="19:29" x14ac:dyDescent="0.25">
      <c r="S39951" s="110"/>
      <c r="U39951" s="110"/>
      <c r="W39951" s="110"/>
      <c r="Y39951" s="110"/>
      <c r="AA39951" s="110"/>
      <c r="AC39951" s="110"/>
    </row>
    <row r="39952" spans="19:29" x14ac:dyDescent="0.25">
      <c r="S39952" s="110"/>
      <c r="U39952" s="110"/>
      <c r="W39952" s="110"/>
      <c r="Y39952" s="110"/>
      <c r="AA39952" s="110"/>
      <c r="AC39952" s="110"/>
    </row>
    <row r="39953" spans="19:29" x14ac:dyDescent="0.25">
      <c r="S39953" s="110"/>
      <c r="U39953" s="110"/>
      <c r="W39953" s="110"/>
      <c r="Y39953" s="110"/>
      <c r="AA39953" s="110"/>
      <c r="AC39953" s="110"/>
    </row>
    <row r="39954" spans="19:29" x14ac:dyDescent="0.25">
      <c r="S39954" s="111"/>
      <c r="U39954" s="111"/>
      <c r="W39954" s="111"/>
      <c r="Y39954" s="111"/>
      <c r="AA39954" s="111"/>
      <c r="AC39954" s="111"/>
    </row>
    <row r="39955" spans="19:29" x14ac:dyDescent="0.25">
      <c r="S39955" s="107"/>
      <c r="U39955" s="107"/>
      <c r="W39955" s="107"/>
      <c r="Y39955" s="107"/>
      <c r="AA39955" s="107"/>
      <c r="AC39955" s="107"/>
    </row>
    <row r="39956" spans="19:29" x14ac:dyDescent="0.25">
      <c r="S39956" s="108"/>
      <c r="U39956" s="108"/>
      <c r="W39956" s="108"/>
      <c r="Y39956" s="108"/>
      <c r="AA39956" s="108"/>
      <c r="AC39956" s="108"/>
    </row>
    <row r="39957" spans="19:29" x14ac:dyDescent="0.25">
      <c r="S39957" s="108"/>
      <c r="U39957" s="108"/>
      <c r="W39957" s="108"/>
      <c r="Y39957" s="108"/>
      <c r="AA39957" s="108"/>
      <c r="AC39957" s="108"/>
    </row>
    <row r="39958" spans="19:29" x14ac:dyDescent="0.25">
      <c r="S39958" s="109"/>
      <c r="U39958" s="109"/>
      <c r="W39958" s="109"/>
      <c r="Y39958" s="109"/>
      <c r="AA39958" s="109"/>
      <c r="AC39958" s="109"/>
    </row>
    <row r="39959" spans="19:29" x14ac:dyDescent="0.25">
      <c r="S39959" s="108"/>
      <c r="U39959" s="108"/>
      <c r="W39959" s="108"/>
      <c r="Y39959" s="108"/>
      <c r="AA39959" s="108"/>
      <c r="AC39959" s="108"/>
    </row>
    <row r="39960" spans="19:29" x14ac:dyDescent="0.25">
      <c r="S39960" s="108"/>
      <c r="U39960" s="108"/>
      <c r="W39960" s="108"/>
      <c r="Y39960" s="108"/>
      <c r="AA39960" s="108"/>
      <c r="AC39960" s="108"/>
    </row>
    <row r="39961" spans="19:29" x14ac:dyDescent="0.25">
      <c r="S39961" s="109"/>
      <c r="U39961" s="109"/>
      <c r="W39961" s="109"/>
      <c r="Y39961" s="109"/>
      <c r="AA39961" s="109"/>
      <c r="AC39961" s="109"/>
    </row>
    <row r="39962" spans="19:29" x14ac:dyDescent="0.25">
      <c r="S39962" s="108"/>
      <c r="U39962" s="108"/>
      <c r="W39962" s="108"/>
      <c r="Y39962" s="108"/>
      <c r="AA39962" s="108"/>
      <c r="AC39962" s="108"/>
    </row>
    <row r="39963" spans="19:29" x14ac:dyDescent="0.25">
      <c r="S39963" s="109"/>
      <c r="U39963" s="109"/>
      <c r="W39963" s="109"/>
      <c r="Y39963" s="109"/>
      <c r="AA39963" s="109"/>
      <c r="AC39963" s="109"/>
    </row>
    <row r="39964" spans="19:29" x14ac:dyDescent="0.25">
      <c r="S39964" s="108"/>
      <c r="U39964" s="108"/>
      <c r="W39964" s="108"/>
      <c r="Y39964" s="108"/>
      <c r="AA39964" s="108"/>
      <c r="AC39964" s="108"/>
    </row>
    <row r="39965" spans="19:29" x14ac:dyDescent="0.25">
      <c r="S39965" s="108"/>
      <c r="U39965" s="108"/>
      <c r="W39965" s="108"/>
      <c r="Y39965" s="108"/>
      <c r="AA39965" s="108"/>
      <c r="AC39965" s="108"/>
    </row>
    <row r="39966" spans="19:29" x14ac:dyDescent="0.25">
      <c r="S39966" s="108"/>
      <c r="U39966" s="108"/>
      <c r="W39966" s="108"/>
      <c r="Y39966" s="108"/>
      <c r="AA39966" s="108"/>
      <c r="AC39966" s="108"/>
    </row>
    <row r="39967" spans="19:29" x14ac:dyDescent="0.25">
      <c r="S39967" s="110"/>
      <c r="U39967" s="110"/>
      <c r="W39967" s="110"/>
      <c r="Y39967" s="110"/>
      <c r="AA39967" s="110"/>
      <c r="AC39967" s="110"/>
    </row>
    <row r="39968" spans="19:29" x14ac:dyDescent="0.25">
      <c r="S39968" s="110"/>
      <c r="U39968" s="110"/>
      <c r="W39968" s="110"/>
      <c r="Y39968" s="110"/>
      <c r="AA39968" s="110"/>
      <c r="AC39968" s="110"/>
    </row>
    <row r="39969" spans="19:29" x14ac:dyDescent="0.25">
      <c r="S39969" s="110"/>
      <c r="U39969" s="110"/>
      <c r="W39969" s="110"/>
      <c r="Y39969" s="110"/>
      <c r="AA39969" s="110"/>
      <c r="AC39969" s="110"/>
    </row>
    <row r="39970" spans="19:29" x14ac:dyDescent="0.25">
      <c r="S39970" s="110"/>
      <c r="U39970" s="110"/>
      <c r="W39970" s="110"/>
      <c r="Y39970" s="110"/>
      <c r="AA39970" s="110"/>
      <c r="AC39970" s="110"/>
    </row>
    <row r="39971" spans="19:29" x14ac:dyDescent="0.25">
      <c r="S39971" s="111"/>
      <c r="U39971" s="111"/>
      <c r="W39971" s="111"/>
      <c r="Y39971" s="111"/>
      <c r="AA39971" s="111"/>
      <c r="AC39971" s="111"/>
    </row>
    <row r="39972" spans="19:29" x14ac:dyDescent="0.25">
      <c r="S39972" s="107"/>
      <c r="U39972" s="107"/>
      <c r="W39972" s="107"/>
      <c r="Y39972" s="107"/>
      <c r="AA39972" s="107"/>
      <c r="AC39972" s="107"/>
    </row>
    <row r="39973" spans="19:29" x14ac:dyDescent="0.25">
      <c r="S39973" s="108"/>
      <c r="U39973" s="108"/>
      <c r="W39973" s="108"/>
      <c r="Y39973" s="108"/>
      <c r="AA39973" s="108"/>
      <c r="AC39973" s="108"/>
    </row>
    <row r="39974" spans="19:29" x14ac:dyDescent="0.25">
      <c r="S39974" s="108"/>
      <c r="U39974" s="108"/>
      <c r="W39974" s="108"/>
      <c r="Y39974" s="108"/>
      <c r="AA39974" s="108"/>
      <c r="AC39974" s="108"/>
    </row>
    <row r="39975" spans="19:29" x14ac:dyDescent="0.25">
      <c r="S39975" s="109"/>
      <c r="U39975" s="109"/>
      <c r="W39975" s="109"/>
      <c r="Y39975" s="109"/>
      <c r="AA39975" s="109"/>
      <c r="AC39975" s="109"/>
    </row>
    <row r="39976" spans="19:29" x14ac:dyDescent="0.25">
      <c r="S39976" s="108"/>
      <c r="U39976" s="108"/>
      <c r="W39976" s="108"/>
      <c r="Y39976" s="108"/>
      <c r="AA39976" s="108"/>
      <c r="AC39976" s="108"/>
    </row>
    <row r="39977" spans="19:29" x14ac:dyDescent="0.25">
      <c r="S39977" s="108"/>
      <c r="U39977" s="108"/>
      <c r="W39977" s="108"/>
      <c r="Y39977" s="108"/>
      <c r="AA39977" s="108"/>
      <c r="AC39977" s="108"/>
    </row>
    <row r="39978" spans="19:29" x14ac:dyDescent="0.25">
      <c r="S39978" s="109"/>
      <c r="U39978" s="109"/>
      <c r="W39978" s="109"/>
      <c r="Y39978" s="109"/>
      <c r="AA39978" s="109"/>
      <c r="AC39978" s="109"/>
    </row>
    <row r="39979" spans="19:29" x14ac:dyDescent="0.25">
      <c r="S39979" s="108"/>
      <c r="U39979" s="108"/>
      <c r="W39979" s="108"/>
      <c r="Y39979" s="108"/>
      <c r="AA39979" s="108"/>
      <c r="AC39979" s="108"/>
    </row>
    <row r="39980" spans="19:29" x14ac:dyDescent="0.25">
      <c r="S39980" s="109"/>
      <c r="U39980" s="109"/>
      <c r="W39980" s="109"/>
      <c r="Y39980" s="109"/>
      <c r="AA39980" s="109"/>
      <c r="AC39980" s="109"/>
    </row>
    <row r="39981" spans="19:29" x14ac:dyDescent="0.25">
      <c r="S39981" s="108"/>
      <c r="U39981" s="108"/>
      <c r="W39981" s="108"/>
      <c r="Y39981" s="108"/>
      <c r="AA39981" s="108"/>
      <c r="AC39981" s="108"/>
    </row>
    <row r="39982" spans="19:29" x14ac:dyDescent="0.25">
      <c r="S39982" s="108"/>
      <c r="U39982" s="108"/>
      <c r="W39982" s="108"/>
      <c r="Y39982" s="108"/>
      <c r="AA39982" s="108"/>
      <c r="AC39982" s="108"/>
    </row>
    <row r="39983" spans="19:29" x14ac:dyDescent="0.25">
      <c r="S39983" s="108"/>
      <c r="U39983" s="108"/>
      <c r="W39983" s="108"/>
      <c r="Y39983" s="108"/>
      <c r="AA39983" s="108"/>
      <c r="AC39983" s="108"/>
    </row>
    <row r="39984" spans="19:29" x14ac:dyDescent="0.25">
      <c r="S39984" s="110"/>
      <c r="U39984" s="110"/>
      <c r="W39984" s="110"/>
      <c r="Y39984" s="110"/>
      <c r="AA39984" s="110"/>
      <c r="AC39984" s="110"/>
    </row>
    <row r="39985" spans="19:29" x14ac:dyDescent="0.25">
      <c r="S39985" s="110"/>
      <c r="U39985" s="110"/>
      <c r="W39985" s="110"/>
      <c r="Y39985" s="110"/>
      <c r="AA39985" s="110"/>
      <c r="AC39985" s="110"/>
    </row>
    <row r="39986" spans="19:29" x14ac:dyDescent="0.25">
      <c r="S39986" s="110"/>
      <c r="U39986" s="110"/>
      <c r="W39986" s="110"/>
      <c r="Y39986" s="110"/>
      <c r="AA39986" s="110"/>
      <c r="AC39986" s="110"/>
    </row>
    <row r="39987" spans="19:29" x14ac:dyDescent="0.25">
      <c r="S39987" s="110"/>
      <c r="U39987" s="110"/>
      <c r="W39987" s="110"/>
      <c r="Y39987" s="110"/>
      <c r="AA39987" s="110"/>
      <c r="AC39987" s="110"/>
    </row>
    <row r="39988" spans="19:29" x14ac:dyDescent="0.25">
      <c r="S39988" s="111"/>
      <c r="U39988" s="111"/>
      <c r="W39988" s="111"/>
      <c r="Y39988" s="111"/>
      <c r="AA39988" s="111"/>
      <c r="AC39988" s="111"/>
    </row>
    <row r="39989" spans="19:29" x14ac:dyDescent="0.25">
      <c r="S39989" s="107"/>
      <c r="U39989" s="107"/>
      <c r="W39989" s="107"/>
      <c r="Y39989" s="107"/>
      <c r="AA39989" s="107"/>
      <c r="AC39989" s="107"/>
    </row>
    <row r="39990" spans="19:29" x14ac:dyDescent="0.25">
      <c r="S39990" s="108"/>
      <c r="U39990" s="108"/>
      <c r="W39990" s="108"/>
      <c r="Y39990" s="108"/>
      <c r="AA39990" s="108"/>
      <c r="AC39990" s="108"/>
    </row>
    <row r="39991" spans="19:29" x14ac:dyDescent="0.25">
      <c r="S39991" s="108"/>
      <c r="U39991" s="108"/>
      <c r="W39991" s="108"/>
      <c r="Y39991" s="108"/>
      <c r="AA39991" s="108"/>
      <c r="AC39991" s="108"/>
    </row>
    <row r="39992" spans="19:29" x14ac:dyDescent="0.25">
      <c r="S39992" s="109"/>
      <c r="U39992" s="109"/>
      <c r="W39992" s="109"/>
      <c r="Y39992" s="109"/>
      <c r="AA39992" s="109"/>
      <c r="AC39992" s="109"/>
    </row>
    <row r="39993" spans="19:29" x14ac:dyDescent="0.25">
      <c r="S39993" s="108"/>
      <c r="U39993" s="108"/>
      <c r="W39993" s="108"/>
      <c r="Y39993" s="108"/>
      <c r="AA39993" s="108"/>
      <c r="AC39993" s="108"/>
    </row>
    <row r="39994" spans="19:29" x14ac:dyDescent="0.25">
      <c r="S39994" s="108"/>
      <c r="U39994" s="108"/>
      <c r="W39994" s="108"/>
      <c r="Y39994" s="108"/>
      <c r="AA39994" s="108"/>
      <c r="AC39994" s="108"/>
    </row>
    <row r="39995" spans="19:29" x14ac:dyDescent="0.25">
      <c r="S39995" s="109"/>
      <c r="U39995" s="109"/>
      <c r="W39995" s="109"/>
      <c r="Y39995" s="109"/>
      <c r="AA39995" s="109"/>
      <c r="AC39995" s="109"/>
    </row>
    <row r="39996" spans="19:29" x14ac:dyDescent="0.25">
      <c r="S39996" s="108"/>
      <c r="U39996" s="108"/>
      <c r="W39996" s="108"/>
      <c r="Y39996" s="108"/>
      <c r="AA39996" s="108"/>
      <c r="AC39996" s="108"/>
    </row>
    <row r="39997" spans="19:29" x14ac:dyDescent="0.25">
      <c r="S39997" s="109"/>
      <c r="U39997" s="109"/>
      <c r="W39997" s="109"/>
      <c r="Y39997" s="109"/>
      <c r="AA39997" s="109"/>
      <c r="AC39997" s="109"/>
    </row>
    <row r="39998" spans="19:29" x14ac:dyDescent="0.25">
      <c r="S39998" s="108"/>
      <c r="U39998" s="108"/>
      <c r="W39998" s="108"/>
      <c r="Y39998" s="108"/>
      <c r="AA39998" s="108"/>
      <c r="AC39998" s="108"/>
    </row>
    <row r="39999" spans="19:29" x14ac:dyDescent="0.25">
      <c r="S39999" s="108"/>
      <c r="U39999" s="108"/>
      <c r="W39999" s="108"/>
      <c r="Y39999" s="108"/>
      <c r="AA39999" s="108"/>
      <c r="AC39999" s="108"/>
    </row>
    <row r="40000" spans="19:29" x14ac:dyDescent="0.25">
      <c r="S40000" s="108"/>
      <c r="U40000" s="108"/>
      <c r="W40000" s="108"/>
      <c r="Y40000" s="108"/>
      <c r="AA40000" s="108"/>
      <c r="AC40000" s="108"/>
    </row>
    <row r="40001" spans="19:29" x14ac:dyDescent="0.25">
      <c r="S40001" s="110"/>
      <c r="U40001" s="110"/>
      <c r="W40001" s="110"/>
      <c r="Y40001" s="110"/>
      <c r="AA40001" s="110"/>
      <c r="AC40001" s="110"/>
    </row>
    <row r="40002" spans="19:29" x14ac:dyDescent="0.25">
      <c r="S40002" s="110"/>
      <c r="U40002" s="110"/>
      <c r="W40002" s="110"/>
      <c r="Y40002" s="110"/>
      <c r="AA40002" s="110"/>
      <c r="AC40002" s="110"/>
    </row>
    <row r="40003" spans="19:29" x14ac:dyDescent="0.25">
      <c r="S40003" s="110"/>
      <c r="U40003" s="110"/>
      <c r="W40003" s="110"/>
      <c r="Y40003" s="110"/>
      <c r="AA40003" s="110"/>
      <c r="AC40003" s="110"/>
    </row>
    <row r="40004" spans="19:29" x14ac:dyDescent="0.25">
      <c r="S40004" s="110"/>
      <c r="U40004" s="110"/>
      <c r="W40004" s="110"/>
      <c r="Y40004" s="110"/>
      <c r="AA40004" s="110"/>
      <c r="AC40004" s="110"/>
    </row>
    <row r="40005" spans="19:29" x14ac:dyDescent="0.25">
      <c r="S40005" s="111"/>
      <c r="U40005" s="111"/>
      <c r="W40005" s="111"/>
      <c r="Y40005" s="111"/>
      <c r="AA40005" s="111"/>
      <c r="AC40005" s="111"/>
    </row>
    <row r="40006" spans="19:29" x14ac:dyDescent="0.25">
      <c r="S40006" s="107"/>
      <c r="U40006" s="107"/>
      <c r="W40006" s="107"/>
      <c r="Y40006" s="107"/>
      <c r="AA40006" s="107"/>
      <c r="AC40006" s="107"/>
    </row>
    <row r="40007" spans="19:29" x14ac:dyDescent="0.25">
      <c r="S40007" s="108"/>
      <c r="U40007" s="108"/>
      <c r="W40007" s="108"/>
      <c r="Y40007" s="108"/>
      <c r="AA40007" s="108"/>
      <c r="AC40007" s="108"/>
    </row>
    <row r="40008" spans="19:29" x14ac:dyDescent="0.25">
      <c r="S40008" s="108"/>
      <c r="U40008" s="108"/>
      <c r="W40008" s="108"/>
      <c r="Y40008" s="108"/>
      <c r="AA40008" s="108"/>
      <c r="AC40008" s="108"/>
    </row>
    <row r="40009" spans="19:29" x14ac:dyDescent="0.25">
      <c r="S40009" s="109"/>
      <c r="U40009" s="109"/>
      <c r="W40009" s="109"/>
      <c r="Y40009" s="109"/>
      <c r="AA40009" s="109"/>
      <c r="AC40009" s="109"/>
    </row>
    <row r="40010" spans="19:29" x14ac:dyDescent="0.25">
      <c r="S40010" s="108"/>
      <c r="U40010" s="108"/>
      <c r="W40010" s="108"/>
      <c r="Y40010" s="108"/>
      <c r="AA40010" s="108"/>
      <c r="AC40010" s="108"/>
    </row>
    <row r="40011" spans="19:29" x14ac:dyDescent="0.25">
      <c r="S40011" s="108"/>
      <c r="U40011" s="108"/>
      <c r="W40011" s="108"/>
      <c r="Y40011" s="108"/>
      <c r="AA40011" s="108"/>
      <c r="AC40011" s="108"/>
    </row>
    <row r="40012" spans="19:29" x14ac:dyDescent="0.25">
      <c r="S40012" s="109"/>
      <c r="U40012" s="109"/>
      <c r="W40012" s="109"/>
      <c r="Y40012" s="109"/>
      <c r="AA40012" s="109"/>
      <c r="AC40012" s="109"/>
    </row>
    <row r="40013" spans="19:29" x14ac:dyDescent="0.25">
      <c r="S40013" s="108"/>
      <c r="U40013" s="108"/>
      <c r="W40013" s="108"/>
      <c r="Y40013" s="108"/>
      <c r="AA40013" s="108"/>
      <c r="AC40013" s="108"/>
    </row>
    <row r="40014" spans="19:29" x14ac:dyDescent="0.25">
      <c r="S40014" s="109"/>
      <c r="U40014" s="109"/>
      <c r="W40014" s="109"/>
      <c r="Y40014" s="109"/>
      <c r="AA40014" s="109"/>
      <c r="AC40014" s="109"/>
    </row>
    <row r="40015" spans="19:29" x14ac:dyDescent="0.25">
      <c r="S40015" s="108"/>
      <c r="U40015" s="108"/>
      <c r="W40015" s="108"/>
      <c r="Y40015" s="108"/>
      <c r="AA40015" s="108"/>
      <c r="AC40015" s="108"/>
    </row>
    <row r="40016" spans="19:29" x14ac:dyDescent="0.25">
      <c r="S40016" s="108"/>
      <c r="U40016" s="108"/>
      <c r="W40016" s="108"/>
      <c r="Y40016" s="108"/>
      <c r="AA40016" s="108"/>
      <c r="AC40016" s="108"/>
    </row>
    <row r="40017" spans="19:29" x14ac:dyDescent="0.25">
      <c r="S40017" s="108"/>
      <c r="U40017" s="108"/>
      <c r="W40017" s="108"/>
      <c r="Y40017" s="108"/>
      <c r="AA40017" s="108"/>
      <c r="AC40017" s="108"/>
    </row>
    <row r="40018" spans="19:29" x14ac:dyDescent="0.25">
      <c r="S40018" s="110"/>
      <c r="U40018" s="110"/>
      <c r="W40018" s="110"/>
      <c r="Y40018" s="110"/>
      <c r="AA40018" s="110"/>
      <c r="AC40018" s="110"/>
    </row>
    <row r="40019" spans="19:29" x14ac:dyDescent="0.25">
      <c r="S40019" s="110"/>
      <c r="U40019" s="110"/>
      <c r="W40019" s="110"/>
      <c r="Y40019" s="110"/>
      <c r="AA40019" s="110"/>
      <c r="AC40019" s="110"/>
    </row>
    <row r="40020" spans="19:29" x14ac:dyDescent="0.25">
      <c r="S40020" s="110"/>
      <c r="U40020" s="110"/>
      <c r="W40020" s="110"/>
      <c r="Y40020" s="110"/>
      <c r="AA40020" s="110"/>
      <c r="AC40020" s="110"/>
    </row>
    <row r="40021" spans="19:29" x14ac:dyDescent="0.25">
      <c r="S40021" s="110"/>
      <c r="U40021" s="110"/>
      <c r="W40021" s="110"/>
      <c r="Y40021" s="110"/>
      <c r="AA40021" s="110"/>
      <c r="AC40021" s="110"/>
    </row>
    <row r="40022" spans="19:29" x14ac:dyDescent="0.25">
      <c r="S40022" s="111"/>
      <c r="U40022" s="111"/>
      <c r="W40022" s="111"/>
      <c r="Y40022" s="111"/>
      <c r="AA40022" s="111"/>
      <c r="AC40022" s="111"/>
    </row>
    <row r="40023" spans="19:29" x14ac:dyDescent="0.25">
      <c r="S40023" s="107"/>
      <c r="U40023" s="107"/>
      <c r="W40023" s="107"/>
      <c r="Y40023" s="107"/>
      <c r="AA40023" s="107"/>
      <c r="AC40023" s="107"/>
    </row>
    <row r="40024" spans="19:29" x14ac:dyDescent="0.25">
      <c r="S40024" s="108"/>
      <c r="U40024" s="108"/>
      <c r="W40024" s="108"/>
      <c r="Y40024" s="108"/>
      <c r="AA40024" s="108"/>
      <c r="AC40024" s="108"/>
    </row>
    <row r="40025" spans="19:29" x14ac:dyDescent="0.25">
      <c r="S40025" s="108"/>
      <c r="U40025" s="108"/>
      <c r="W40025" s="108"/>
      <c r="Y40025" s="108"/>
      <c r="AA40025" s="108"/>
      <c r="AC40025" s="108"/>
    </row>
    <row r="40026" spans="19:29" x14ac:dyDescent="0.25">
      <c r="S40026" s="109"/>
      <c r="U40026" s="109"/>
      <c r="W40026" s="109"/>
      <c r="Y40026" s="109"/>
      <c r="AA40026" s="109"/>
      <c r="AC40026" s="109"/>
    </row>
    <row r="40027" spans="19:29" x14ac:dyDescent="0.25">
      <c r="S40027" s="108"/>
      <c r="U40027" s="108"/>
      <c r="W40027" s="108"/>
      <c r="Y40027" s="108"/>
      <c r="AA40027" s="108"/>
      <c r="AC40027" s="108"/>
    </row>
    <row r="40028" spans="19:29" x14ac:dyDescent="0.25">
      <c r="S40028" s="108"/>
      <c r="U40028" s="108"/>
      <c r="W40028" s="108"/>
      <c r="Y40028" s="108"/>
      <c r="AA40028" s="108"/>
      <c r="AC40028" s="108"/>
    </row>
    <row r="40029" spans="19:29" x14ac:dyDescent="0.25">
      <c r="S40029" s="109"/>
      <c r="U40029" s="109"/>
      <c r="W40029" s="109"/>
      <c r="Y40029" s="109"/>
      <c r="AA40029" s="109"/>
      <c r="AC40029" s="109"/>
    </row>
    <row r="40030" spans="19:29" x14ac:dyDescent="0.25">
      <c r="S40030" s="108"/>
      <c r="U40030" s="108"/>
      <c r="W40030" s="108"/>
      <c r="Y40030" s="108"/>
      <c r="AA40030" s="108"/>
      <c r="AC40030" s="108"/>
    </row>
    <row r="40031" spans="19:29" x14ac:dyDescent="0.25">
      <c r="S40031" s="109"/>
      <c r="U40031" s="109"/>
      <c r="W40031" s="109"/>
      <c r="Y40031" s="109"/>
      <c r="AA40031" s="109"/>
      <c r="AC40031" s="109"/>
    </row>
    <row r="40032" spans="19:29" x14ac:dyDescent="0.25">
      <c r="S40032" s="108"/>
      <c r="U40032" s="108"/>
      <c r="W40032" s="108"/>
      <c r="Y40032" s="108"/>
      <c r="AA40032" s="108"/>
      <c r="AC40032" s="108"/>
    </row>
    <row r="40033" spans="19:29" x14ac:dyDescent="0.25">
      <c r="S40033" s="108"/>
      <c r="U40033" s="108"/>
      <c r="W40033" s="108"/>
      <c r="Y40033" s="108"/>
      <c r="AA40033" s="108"/>
      <c r="AC40033" s="108"/>
    </row>
    <row r="40034" spans="19:29" x14ac:dyDescent="0.25">
      <c r="S40034" s="108"/>
      <c r="U40034" s="108"/>
      <c r="W40034" s="108"/>
      <c r="Y40034" s="108"/>
      <c r="AA40034" s="108"/>
      <c r="AC40034" s="108"/>
    </row>
    <row r="40035" spans="19:29" x14ac:dyDescent="0.25">
      <c r="S40035" s="110"/>
      <c r="U40035" s="110"/>
      <c r="W40035" s="110"/>
      <c r="Y40035" s="110"/>
      <c r="AA40035" s="110"/>
      <c r="AC40035" s="110"/>
    </row>
    <row r="40036" spans="19:29" x14ac:dyDescent="0.25">
      <c r="S40036" s="110"/>
      <c r="U40036" s="110"/>
      <c r="W40036" s="110"/>
      <c r="Y40036" s="110"/>
      <c r="AA40036" s="110"/>
      <c r="AC40036" s="110"/>
    </row>
    <row r="40037" spans="19:29" x14ac:dyDescent="0.25">
      <c r="S40037" s="110"/>
      <c r="U40037" s="110"/>
      <c r="W40037" s="110"/>
      <c r="Y40037" s="110"/>
      <c r="AA40037" s="110"/>
      <c r="AC40037" s="110"/>
    </row>
    <row r="40038" spans="19:29" x14ac:dyDescent="0.25">
      <c r="S40038" s="110"/>
      <c r="U40038" s="110"/>
      <c r="W40038" s="110"/>
      <c r="Y40038" s="110"/>
      <c r="AA40038" s="110"/>
      <c r="AC40038" s="110"/>
    </row>
    <row r="40039" spans="19:29" x14ac:dyDescent="0.25">
      <c r="S40039" s="111"/>
      <c r="U40039" s="111"/>
      <c r="W40039" s="111"/>
      <c r="Y40039" s="111"/>
      <c r="AA40039" s="111"/>
      <c r="AC40039" s="111"/>
    </row>
    <row r="40040" spans="19:29" x14ac:dyDescent="0.25">
      <c r="S40040" s="107"/>
      <c r="U40040" s="107"/>
      <c r="W40040" s="107"/>
      <c r="Y40040" s="107"/>
      <c r="AA40040" s="107"/>
      <c r="AC40040" s="107"/>
    </row>
    <row r="40041" spans="19:29" x14ac:dyDescent="0.25">
      <c r="S40041" s="108"/>
      <c r="U40041" s="108"/>
      <c r="W40041" s="108"/>
      <c r="Y40041" s="108"/>
      <c r="AA40041" s="108"/>
      <c r="AC40041" s="108"/>
    </row>
    <row r="40042" spans="19:29" x14ac:dyDescent="0.25">
      <c r="S40042" s="108"/>
      <c r="U40042" s="108"/>
      <c r="W40042" s="108"/>
      <c r="Y40042" s="108"/>
      <c r="AA40042" s="108"/>
      <c r="AC40042" s="108"/>
    </row>
    <row r="40043" spans="19:29" x14ac:dyDescent="0.25">
      <c r="S40043" s="109"/>
      <c r="U40043" s="109"/>
      <c r="W40043" s="109"/>
      <c r="Y40043" s="109"/>
      <c r="AA40043" s="109"/>
      <c r="AC40043" s="109"/>
    </row>
    <row r="40044" spans="19:29" x14ac:dyDescent="0.25">
      <c r="S40044" s="108"/>
      <c r="U40044" s="108"/>
      <c r="W40044" s="108"/>
      <c r="Y40044" s="108"/>
      <c r="AA40044" s="108"/>
      <c r="AC40044" s="108"/>
    </row>
    <row r="40045" spans="19:29" x14ac:dyDescent="0.25">
      <c r="S40045" s="108"/>
      <c r="U40045" s="108"/>
      <c r="W40045" s="108"/>
      <c r="Y40045" s="108"/>
      <c r="AA40045" s="108"/>
      <c r="AC40045" s="108"/>
    </row>
    <row r="40046" spans="19:29" x14ac:dyDescent="0.25">
      <c r="S40046" s="109"/>
      <c r="U40046" s="109"/>
      <c r="W40046" s="109"/>
      <c r="Y40046" s="109"/>
      <c r="AA40046" s="109"/>
      <c r="AC40046" s="109"/>
    </row>
    <row r="40047" spans="19:29" x14ac:dyDescent="0.25">
      <c r="S40047" s="108"/>
      <c r="U40047" s="108"/>
      <c r="W40047" s="108"/>
      <c r="Y40047" s="108"/>
      <c r="AA40047" s="108"/>
      <c r="AC40047" s="108"/>
    </row>
    <row r="40048" spans="19:29" x14ac:dyDescent="0.25">
      <c r="S40048" s="109"/>
      <c r="U40048" s="109"/>
      <c r="W40048" s="109"/>
      <c r="Y40048" s="109"/>
      <c r="AA40048" s="109"/>
      <c r="AC40048" s="109"/>
    </row>
    <row r="40049" spans="19:29" x14ac:dyDescent="0.25">
      <c r="S40049" s="108"/>
      <c r="U40049" s="108"/>
      <c r="W40049" s="108"/>
      <c r="Y40049" s="108"/>
      <c r="AA40049" s="108"/>
      <c r="AC40049" s="108"/>
    </row>
    <row r="40050" spans="19:29" x14ac:dyDescent="0.25">
      <c r="S40050" s="108"/>
      <c r="U40050" s="108"/>
      <c r="W40050" s="108"/>
      <c r="Y40050" s="108"/>
      <c r="AA40050" s="108"/>
      <c r="AC40050" s="108"/>
    </row>
    <row r="40051" spans="19:29" x14ac:dyDescent="0.25">
      <c r="S40051" s="108"/>
      <c r="U40051" s="108"/>
      <c r="W40051" s="108"/>
      <c r="Y40051" s="108"/>
      <c r="AA40051" s="108"/>
      <c r="AC40051" s="108"/>
    </row>
    <row r="40052" spans="19:29" x14ac:dyDescent="0.25">
      <c r="S40052" s="110"/>
      <c r="U40052" s="110"/>
      <c r="W40052" s="110"/>
      <c r="Y40052" s="110"/>
      <c r="AA40052" s="110"/>
      <c r="AC40052" s="110"/>
    </row>
    <row r="40053" spans="19:29" x14ac:dyDescent="0.25">
      <c r="S40053" s="110"/>
      <c r="U40053" s="110"/>
      <c r="W40053" s="110"/>
      <c r="Y40053" s="110"/>
      <c r="AA40053" s="110"/>
      <c r="AC40053" s="110"/>
    </row>
    <row r="40054" spans="19:29" x14ac:dyDescent="0.25">
      <c r="S40054" s="110"/>
      <c r="U40054" s="110"/>
      <c r="W40054" s="110"/>
      <c r="Y40054" s="110"/>
      <c r="AA40054" s="110"/>
      <c r="AC40054" s="110"/>
    </row>
    <row r="40055" spans="19:29" x14ac:dyDescent="0.25">
      <c r="S40055" s="110"/>
      <c r="U40055" s="110"/>
      <c r="W40055" s="110"/>
      <c r="Y40055" s="110"/>
      <c r="AA40055" s="110"/>
      <c r="AC40055" s="110"/>
    </row>
    <row r="40056" spans="19:29" x14ac:dyDescent="0.25">
      <c r="S40056" s="111"/>
      <c r="U40056" s="111"/>
      <c r="W40056" s="111"/>
      <c r="Y40056" s="111"/>
      <c r="AA40056" s="111"/>
      <c r="AC40056" s="111"/>
    </row>
    <row r="40057" spans="19:29" x14ac:dyDescent="0.25">
      <c r="S40057" s="107"/>
      <c r="U40057" s="107"/>
      <c r="W40057" s="107"/>
      <c r="Y40057" s="107"/>
      <c r="AA40057" s="107"/>
      <c r="AC40057" s="107"/>
    </row>
    <row r="40058" spans="19:29" x14ac:dyDescent="0.25">
      <c r="S40058" s="108"/>
      <c r="U40058" s="108"/>
      <c r="W40058" s="108"/>
      <c r="Y40058" s="108"/>
      <c r="AA40058" s="108"/>
      <c r="AC40058" s="108"/>
    </row>
    <row r="40059" spans="19:29" x14ac:dyDescent="0.25">
      <c r="S40059" s="108"/>
      <c r="U40059" s="108"/>
      <c r="W40059" s="108"/>
      <c r="Y40059" s="108"/>
      <c r="AA40059" s="108"/>
      <c r="AC40059" s="108"/>
    </row>
    <row r="40060" spans="19:29" x14ac:dyDescent="0.25">
      <c r="S40060" s="109"/>
      <c r="U40060" s="109"/>
      <c r="W40060" s="109"/>
      <c r="Y40060" s="109"/>
      <c r="AA40060" s="109"/>
      <c r="AC40060" s="109"/>
    </row>
    <row r="40061" spans="19:29" x14ac:dyDescent="0.25">
      <c r="S40061" s="108"/>
      <c r="U40061" s="108"/>
      <c r="W40061" s="108"/>
      <c r="Y40061" s="108"/>
      <c r="AA40061" s="108"/>
      <c r="AC40061" s="108"/>
    </row>
    <row r="40062" spans="19:29" x14ac:dyDescent="0.25">
      <c r="S40062" s="108"/>
      <c r="U40062" s="108"/>
      <c r="W40062" s="108"/>
      <c r="Y40062" s="108"/>
      <c r="AA40062" s="108"/>
      <c r="AC40062" s="108"/>
    </row>
    <row r="40063" spans="19:29" x14ac:dyDescent="0.25">
      <c r="S40063" s="109"/>
      <c r="U40063" s="109"/>
      <c r="W40063" s="109"/>
      <c r="Y40063" s="109"/>
      <c r="AA40063" s="109"/>
      <c r="AC40063" s="109"/>
    </row>
    <row r="40064" spans="19:29" x14ac:dyDescent="0.25">
      <c r="S40064" s="108"/>
      <c r="U40064" s="108"/>
      <c r="W40064" s="108"/>
      <c r="Y40064" s="108"/>
      <c r="AA40064" s="108"/>
      <c r="AC40064" s="108"/>
    </row>
    <row r="40065" spans="19:29" x14ac:dyDescent="0.25">
      <c r="S40065" s="109"/>
      <c r="U40065" s="109"/>
      <c r="W40065" s="109"/>
      <c r="Y40065" s="109"/>
      <c r="AA40065" s="109"/>
      <c r="AC40065" s="109"/>
    </row>
    <row r="40066" spans="19:29" x14ac:dyDescent="0.25">
      <c r="S40066" s="108"/>
      <c r="U40066" s="108"/>
      <c r="W40066" s="108"/>
      <c r="Y40066" s="108"/>
      <c r="AA40066" s="108"/>
      <c r="AC40066" s="108"/>
    </row>
    <row r="40067" spans="19:29" x14ac:dyDescent="0.25">
      <c r="S40067" s="108"/>
      <c r="U40067" s="108"/>
      <c r="W40067" s="108"/>
      <c r="Y40067" s="108"/>
      <c r="AA40067" s="108"/>
      <c r="AC40067" s="108"/>
    </row>
    <row r="40068" spans="19:29" x14ac:dyDescent="0.25">
      <c r="S40068" s="108"/>
      <c r="U40068" s="108"/>
      <c r="W40068" s="108"/>
      <c r="Y40068" s="108"/>
      <c r="AA40068" s="108"/>
      <c r="AC40068" s="108"/>
    </row>
    <row r="40069" spans="19:29" x14ac:dyDescent="0.25">
      <c r="S40069" s="110"/>
      <c r="U40069" s="110"/>
      <c r="W40069" s="110"/>
      <c r="Y40069" s="110"/>
      <c r="AA40069" s="110"/>
      <c r="AC40069" s="110"/>
    </row>
    <row r="40070" spans="19:29" x14ac:dyDescent="0.25">
      <c r="S40070" s="110"/>
      <c r="U40070" s="110"/>
      <c r="W40070" s="110"/>
      <c r="Y40070" s="110"/>
      <c r="AA40070" s="110"/>
      <c r="AC40070" s="110"/>
    </row>
    <row r="40071" spans="19:29" x14ac:dyDescent="0.25">
      <c r="S40071" s="110"/>
      <c r="U40071" s="110"/>
      <c r="W40071" s="110"/>
      <c r="Y40071" s="110"/>
      <c r="AA40071" s="110"/>
      <c r="AC40071" s="110"/>
    </row>
    <row r="40072" spans="19:29" x14ac:dyDescent="0.25">
      <c r="S40072" s="110"/>
      <c r="U40072" s="110"/>
      <c r="W40072" s="110"/>
      <c r="Y40072" s="110"/>
      <c r="AA40072" s="110"/>
      <c r="AC40072" s="110"/>
    </row>
    <row r="40073" spans="19:29" x14ac:dyDescent="0.25">
      <c r="S40073" s="111"/>
      <c r="U40073" s="111"/>
      <c r="W40073" s="111"/>
      <c r="Y40073" s="111"/>
      <c r="AA40073" s="111"/>
      <c r="AC40073" s="111"/>
    </row>
    <row r="40074" spans="19:29" x14ac:dyDescent="0.25">
      <c r="S40074" s="107"/>
      <c r="U40074" s="107"/>
      <c r="W40074" s="107"/>
      <c r="Y40074" s="107"/>
      <c r="AA40074" s="107"/>
      <c r="AC40074" s="107"/>
    </row>
    <row r="40075" spans="19:29" x14ac:dyDescent="0.25">
      <c r="S40075" s="108"/>
      <c r="U40075" s="108"/>
      <c r="W40075" s="108"/>
      <c r="Y40075" s="108"/>
      <c r="AA40075" s="108"/>
      <c r="AC40075" s="108"/>
    </row>
    <row r="40076" spans="19:29" x14ac:dyDescent="0.25">
      <c r="S40076" s="108"/>
      <c r="U40076" s="108"/>
      <c r="W40076" s="108"/>
      <c r="Y40076" s="108"/>
      <c r="AA40076" s="108"/>
      <c r="AC40076" s="108"/>
    </row>
    <row r="40077" spans="19:29" x14ac:dyDescent="0.25">
      <c r="S40077" s="109"/>
      <c r="U40077" s="109"/>
      <c r="W40077" s="109"/>
      <c r="Y40077" s="109"/>
      <c r="AA40077" s="109"/>
      <c r="AC40077" s="109"/>
    </row>
    <row r="40078" spans="19:29" x14ac:dyDescent="0.25">
      <c r="S40078" s="108"/>
      <c r="U40078" s="108"/>
      <c r="W40078" s="108"/>
      <c r="Y40078" s="108"/>
      <c r="AA40078" s="108"/>
      <c r="AC40078" s="108"/>
    </row>
    <row r="40079" spans="19:29" x14ac:dyDescent="0.25">
      <c r="S40079" s="108"/>
      <c r="U40079" s="108"/>
      <c r="W40079" s="108"/>
      <c r="Y40079" s="108"/>
      <c r="AA40079" s="108"/>
      <c r="AC40079" s="108"/>
    </row>
    <row r="40080" spans="19:29" x14ac:dyDescent="0.25">
      <c r="S40080" s="109"/>
      <c r="U40080" s="109"/>
      <c r="W40080" s="109"/>
      <c r="Y40080" s="109"/>
      <c r="AA40080" s="109"/>
      <c r="AC40080" s="109"/>
    </row>
    <row r="40081" spans="19:29" x14ac:dyDescent="0.25">
      <c r="S40081" s="108"/>
      <c r="U40081" s="108"/>
      <c r="W40081" s="108"/>
      <c r="Y40081" s="108"/>
      <c r="AA40081" s="108"/>
      <c r="AC40081" s="108"/>
    </row>
    <row r="40082" spans="19:29" x14ac:dyDescent="0.25">
      <c r="S40082" s="109"/>
      <c r="U40082" s="109"/>
      <c r="W40082" s="109"/>
      <c r="Y40082" s="109"/>
      <c r="AA40082" s="109"/>
      <c r="AC40082" s="109"/>
    </row>
    <row r="40083" spans="19:29" x14ac:dyDescent="0.25">
      <c r="S40083" s="108"/>
      <c r="U40083" s="108"/>
      <c r="W40083" s="108"/>
      <c r="Y40083" s="108"/>
      <c r="AA40083" s="108"/>
      <c r="AC40083" s="108"/>
    </row>
    <row r="40084" spans="19:29" x14ac:dyDescent="0.25">
      <c r="S40084" s="108"/>
      <c r="U40084" s="108"/>
      <c r="W40084" s="108"/>
      <c r="Y40084" s="108"/>
      <c r="AA40084" s="108"/>
      <c r="AC40084" s="108"/>
    </row>
    <row r="40085" spans="19:29" x14ac:dyDescent="0.25">
      <c r="S40085" s="108"/>
      <c r="U40085" s="108"/>
      <c r="W40085" s="108"/>
      <c r="Y40085" s="108"/>
      <c r="AA40085" s="108"/>
      <c r="AC40085" s="108"/>
    </row>
    <row r="40086" spans="19:29" x14ac:dyDescent="0.25">
      <c r="S40086" s="110"/>
      <c r="U40086" s="110"/>
      <c r="W40086" s="110"/>
      <c r="Y40086" s="110"/>
      <c r="AA40086" s="110"/>
      <c r="AC40086" s="110"/>
    </row>
    <row r="40087" spans="19:29" x14ac:dyDescent="0.25">
      <c r="S40087" s="110"/>
      <c r="U40087" s="110"/>
      <c r="W40087" s="110"/>
      <c r="Y40087" s="110"/>
      <c r="AA40087" s="110"/>
      <c r="AC40087" s="110"/>
    </row>
    <row r="40088" spans="19:29" x14ac:dyDescent="0.25">
      <c r="S40088" s="110"/>
      <c r="U40088" s="110"/>
      <c r="W40088" s="110"/>
      <c r="Y40088" s="110"/>
      <c r="AA40088" s="110"/>
      <c r="AC40088" s="110"/>
    </row>
    <row r="40089" spans="19:29" x14ac:dyDescent="0.25">
      <c r="S40089" s="110"/>
      <c r="U40089" s="110"/>
      <c r="W40089" s="110"/>
      <c r="Y40089" s="110"/>
      <c r="AA40089" s="110"/>
      <c r="AC40089" s="110"/>
    </row>
    <row r="40090" spans="19:29" x14ac:dyDescent="0.25">
      <c r="S40090" s="111"/>
      <c r="U40090" s="111"/>
      <c r="W40090" s="111"/>
      <c r="Y40090" s="111"/>
      <c r="AA40090" s="111"/>
      <c r="AC40090" s="111"/>
    </row>
    <row r="40091" spans="19:29" x14ac:dyDescent="0.25">
      <c r="S40091" s="107"/>
      <c r="U40091" s="107"/>
      <c r="W40091" s="107"/>
      <c r="Y40091" s="107"/>
      <c r="AA40091" s="107"/>
      <c r="AC40091" s="107"/>
    </row>
    <row r="40092" spans="19:29" x14ac:dyDescent="0.25">
      <c r="S40092" s="108"/>
      <c r="U40092" s="108"/>
      <c r="W40092" s="108"/>
      <c r="Y40092" s="108"/>
      <c r="AA40092" s="108"/>
      <c r="AC40092" s="108"/>
    </row>
    <row r="40093" spans="19:29" x14ac:dyDescent="0.25">
      <c r="S40093" s="108"/>
      <c r="U40093" s="108"/>
      <c r="W40093" s="108"/>
      <c r="Y40093" s="108"/>
      <c r="AA40093" s="108"/>
      <c r="AC40093" s="108"/>
    </row>
    <row r="40094" spans="19:29" x14ac:dyDescent="0.25">
      <c r="S40094" s="109"/>
      <c r="U40094" s="109"/>
      <c r="W40094" s="109"/>
      <c r="Y40094" s="109"/>
      <c r="AA40094" s="109"/>
      <c r="AC40094" s="109"/>
    </row>
    <row r="40095" spans="19:29" x14ac:dyDescent="0.25">
      <c r="S40095" s="108"/>
      <c r="U40095" s="108"/>
      <c r="W40095" s="108"/>
      <c r="Y40095" s="108"/>
      <c r="AA40095" s="108"/>
      <c r="AC40095" s="108"/>
    </row>
    <row r="40096" spans="19:29" x14ac:dyDescent="0.25">
      <c r="S40096" s="108"/>
      <c r="U40096" s="108"/>
      <c r="W40096" s="108"/>
      <c r="Y40096" s="108"/>
      <c r="AA40096" s="108"/>
      <c r="AC40096" s="108"/>
    </row>
    <row r="40097" spans="19:29" x14ac:dyDescent="0.25">
      <c r="S40097" s="109"/>
      <c r="U40097" s="109"/>
      <c r="W40097" s="109"/>
      <c r="Y40097" s="109"/>
      <c r="AA40097" s="109"/>
      <c r="AC40097" s="109"/>
    </row>
    <row r="40098" spans="19:29" x14ac:dyDescent="0.25">
      <c r="S40098" s="108"/>
      <c r="U40098" s="108"/>
      <c r="W40098" s="108"/>
      <c r="Y40098" s="108"/>
      <c r="AA40098" s="108"/>
      <c r="AC40098" s="108"/>
    </row>
    <row r="40099" spans="19:29" x14ac:dyDescent="0.25">
      <c r="S40099" s="109"/>
      <c r="U40099" s="109"/>
      <c r="W40099" s="109"/>
      <c r="Y40099" s="109"/>
      <c r="AA40099" s="109"/>
      <c r="AC40099" s="109"/>
    </row>
    <row r="40100" spans="19:29" x14ac:dyDescent="0.25">
      <c r="S40100" s="108"/>
      <c r="U40100" s="108"/>
      <c r="W40100" s="108"/>
      <c r="Y40100" s="108"/>
      <c r="AA40100" s="108"/>
      <c r="AC40100" s="108"/>
    </row>
    <row r="40101" spans="19:29" x14ac:dyDescent="0.25">
      <c r="S40101" s="108"/>
      <c r="U40101" s="108"/>
      <c r="W40101" s="108"/>
      <c r="Y40101" s="108"/>
      <c r="AA40101" s="108"/>
      <c r="AC40101" s="108"/>
    </row>
    <row r="40102" spans="19:29" x14ac:dyDescent="0.25">
      <c r="S40102" s="108"/>
      <c r="U40102" s="108"/>
      <c r="W40102" s="108"/>
      <c r="Y40102" s="108"/>
      <c r="AA40102" s="108"/>
      <c r="AC40102" s="108"/>
    </row>
    <row r="40103" spans="19:29" x14ac:dyDescent="0.25">
      <c r="S40103" s="110"/>
      <c r="U40103" s="110"/>
      <c r="W40103" s="110"/>
      <c r="Y40103" s="110"/>
      <c r="AA40103" s="110"/>
      <c r="AC40103" s="110"/>
    </row>
    <row r="40104" spans="19:29" x14ac:dyDescent="0.25">
      <c r="S40104" s="110"/>
      <c r="U40104" s="110"/>
      <c r="W40104" s="110"/>
      <c r="Y40104" s="110"/>
      <c r="AA40104" s="110"/>
      <c r="AC40104" s="110"/>
    </row>
    <row r="40105" spans="19:29" x14ac:dyDescent="0.25">
      <c r="S40105" s="110"/>
      <c r="U40105" s="110"/>
      <c r="W40105" s="110"/>
      <c r="Y40105" s="110"/>
      <c r="AA40105" s="110"/>
      <c r="AC40105" s="110"/>
    </row>
    <row r="40106" spans="19:29" x14ac:dyDescent="0.25">
      <c r="S40106" s="110"/>
      <c r="U40106" s="110"/>
      <c r="W40106" s="110"/>
      <c r="Y40106" s="110"/>
      <c r="AA40106" s="110"/>
      <c r="AC40106" s="110"/>
    </row>
    <row r="40107" spans="19:29" x14ac:dyDescent="0.25">
      <c r="S40107" s="111"/>
      <c r="U40107" s="111"/>
      <c r="W40107" s="111"/>
      <c r="Y40107" s="111"/>
      <c r="AA40107" s="111"/>
      <c r="AC40107" s="111"/>
    </row>
    <row r="40108" spans="19:29" x14ac:dyDescent="0.25">
      <c r="S40108" s="107"/>
      <c r="U40108" s="107"/>
      <c r="W40108" s="107"/>
      <c r="Y40108" s="107"/>
      <c r="AA40108" s="107"/>
      <c r="AC40108" s="107"/>
    </row>
    <row r="40109" spans="19:29" x14ac:dyDescent="0.25">
      <c r="S40109" s="108"/>
      <c r="U40109" s="108"/>
      <c r="W40109" s="108"/>
      <c r="Y40109" s="108"/>
      <c r="AA40109" s="108"/>
      <c r="AC40109" s="108"/>
    </row>
    <row r="40110" spans="19:29" x14ac:dyDescent="0.25">
      <c r="S40110" s="108"/>
      <c r="U40110" s="108"/>
      <c r="W40110" s="108"/>
      <c r="Y40110" s="108"/>
      <c r="AA40110" s="108"/>
      <c r="AC40110" s="108"/>
    </row>
    <row r="40111" spans="19:29" x14ac:dyDescent="0.25">
      <c r="S40111" s="109"/>
      <c r="U40111" s="109"/>
      <c r="W40111" s="109"/>
      <c r="Y40111" s="109"/>
      <c r="AA40111" s="109"/>
      <c r="AC40111" s="109"/>
    </row>
    <row r="40112" spans="19:29" x14ac:dyDescent="0.25">
      <c r="S40112" s="108"/>
      <c r="U40112" s="108"/>
      <c r="W40112" s="108"/>
      <c r="Y40112" s="108"/>
      <c r="AA40112" s="108"/>
      <c r="AC40112" s="108"/>
    </row>
    <row r="40113" spans="19:29" x14ac:dyDescent="0.25">
      <c r="S40113" s="108"/>
      <c r="U40113" s="108"/>
      <c r="W40113" s="108"/>
      <c r="Y40113" s="108"/>
      <c r="AA40113" s="108"/>
      <c r="AC40113" s="108"/>
    </row>
    <row r="40114" spans="19:29" x14ac:dyDescent="0.25">
      <c r="S40114" s="109"/>
      <c r="U40114" s="109"/>
      <c r="W40114" s="109"/>
      <c r="Y40114" s="109"/>
      <c r="AA40114" s="109"/>
      <c r="AC40114" s="109"/>
    </row>
    <row r="40115" spans="19:29" x14ac:dyDescent="0.25">
      <c r="S40115" s="108"/>
      <c r="U40115" s="108"/>
      <c r="W40115" s="108"/>
      <c r="Y40115" s="108"/>
      <c r="AA40115" s="108"/>
      <c r="AC40115" s="108"/>
    </row>
    <row r="40116" spans="19:29" x14ac:dyDescent="0.25">
      <c r="S40116" s="109"/>
      <c r="U40116" s="109"/>
      <c r="W40116" s="109"/>
      <c r="Y40116" s="109"/>
      <c r="AA40116" s="109"/>
      <c r="AC40116" s="109"/>
    </row>
    <row r="40117" spans="19:29" x14ac:dyDescent="0.25">
      <c r="S40117" s="108"/>
      <c r="U40117" s="108"/>
      <c r="W40117" s="108"/>
      <c r="Y40117" s="108"/>
      <c r="AA40117" s="108"/>
      <c r="AC40117" s="108"/>
    </row>
    <row r="40118" spans="19:29" x14ac:dyDescent="0.25">
      <c r="S40118" s="108"/>
      <c r="U40118" s="108"/>
      <c r="W40118" s="108"/>
      <c r="Y40118" s="108"/>
      <c r="AA40118" s="108"/>
      <c r="AC40118" s="108"/>
    </row>
    <row r="40119" spans="19:29" x14ac:dyDescent="0.25">
      <c r="S40119" s="108"/>
      <c r="U40119" s="108"/>
      <c r="W40119" s="108"/>
      <c r="Y40119" s="108"/>
      <c r="AA40119" s="108"/>
      <c r="AC40119" s="108"/>
    </row>
    <row r="40120" spans="19:29" x14ac:dyDescent="0.25">
      <c r="S40120" s="110"/>
      <c r="U40120" s="110"/>
      <c r="W40120" s="110"/>
      <c r="Y40120" s="110"/>
      <c r="AA40120" s="110"/>
      <c r="AC40120" s="110"/>
    </row>
    <row r="40121" spans="19:29" x14ac:dyDescent="0.25">
      <c r="S40121" s="110"/>
      <c r="U40121" s="110"/>
      <c r="W40121" s="110"/>
      <c r="Y40121" s="110"/>
      <c r="AA40121" s="110"/>
      <c r="AC40121" s="110"/>
    </row>
    <row r="40122" spans="19:29" x14ac:dyDescent="0.25">
      <c r="S40122" s="110"/>
      <c r="U40122" s="110"/>
      <c r="W40122" s="110"/>
      <c r="Y40122" s="110"/>
      <c r="AA40122" s="110"/>
      <c r="AC40122" s="110"/>
    </row>
    <row r="40123" spans="19:29" x14ac:dyDescent="0.25">
      <c r="S40123" s="110"/>
      <c r="U40123" s="110"/>
      <c r="W40123" s="110"/>
      <c r="Y40123" s="110"/>
      <c r="AA40123" s="110"/>
      <c r="AC40123" s="110"/>
    </row>
    <row r="40124" spans="19:29" x14ac:dyDescent="0.25">
      <c r="S40124" s="111"/>
      <c r="U40124" s="111"/>
      <c r="W40124" s="111"/>
      <c r="Y40124" s="111"/>
      <c r="AA40124" s="111"/>
      <c r="AC40124" s="111"/>
    </row>
    <row r="40125" spans="19:29" x14ac:dyDescent="0.25">
      <c r="S40125" s="107"/>
      <c r="U40125" s="107"/>
      <c r="W40125" s="107"/>
      <c r="Y40125" s="107"/>
      <c r="AA40125" s="107"/>
      <c r="AC40125" s="107"/>
    </row>
    <row r="40126" spans="19:29" x14ac:dyDescent="0.25">
      <c r="S40126" s="108"/>
      <c r="U40126" s="108"/>
      <c r="W40126" s="108"/>
      <c r="Y40126" s="108"/>
      <c r="AA40126" s="108"/>
      <c r="AC40126" s="108"/>
    </row>
    <row r="40127" spans="19:29" x14ac:dyDescent="0.25">
      <c r="S40127" s="108"/>
      <c r="U40127" s="108"/>
      <c r="W40127" s="108"/>
      <c r="Y40127" s="108"/>
      <c r="AA40127" s="108"/>
      <c r="AC40127" s="108"/>
    </row>
    <row r="40128" spans="19:29" x14ac:dyDescent="0.25">
      <c r="S40128" s="109"/>
      <c r="U40128" s="109"/>
      <c r="W40128" s="109"/>
      <c r="Y40128" s="109"/>
      <c r="AA40128" s="109"/>
      <c r="AC40128" s="109"/>
    </row>
    <row r="40129" spans="19:29" x14ac:dyDescent="0.25">
      <c r="S40129" s="108"/>
      <c r="U40129" s="108"/>
      <c r="W40129" s="108"/>
      <c r="Y40129" s="108"/>
      <c r="AA40129" s="108"/>
      <c r="AC40129" s="108"/>
    </row>
    <row r="40130" spans="19:29" x14ac:dyDescent="0.25">
      <c r="S40130" s="108"/>
      <c r="U40130" s="108"/>
      <c r="W40130" s="108"/>
      <c r="Y40130" s="108"/>
      <c r="AA40130" s="108"/>
      <c r="AC40130" s="108"/>
    </row>
    <row r="40131" spans="19:29" x14ac:dyDescent="0.25">
      <c r="S40131" s="109"/>
      <c r="U40131" s="109"/>
      <c r="W40131" s="109"/>
      <c r="Y40131" s="109"/>
      <c r="AA40131" s="109"/>
      <c r="AC40131" s="109"/>
    </row>
    <row r="40132" spans="19:29" x14ac:dyDescent="0.25">
      <c r="S40132" s="108"/>
      <c r="U40132" s="108"/>
      <c r="W40132" s="108"/>
      <c r="Y40132" s="108"/>
      <c r="AA40132" s="108"/>
      <c r="AC40132" s="108"/>
    </row>
    <row r="40133" spans="19:29" x14ac:dyDescent="0.25">
      <c r="S40133" s="109"/>
      <c r="U40133" s="109"/>
      <c r="W40133" s="109"/>
      <c r="Y40133" s="109"/>
      <c r="AA40133" s="109"/>
      <c r="AC40133" s="109"/>
    </row>
    <row r="40134" spans="19:29" x14ac:dyDescent="0.25">
      <c r="S40134" s="108"/>
      <c r="U40134" s="108"/>
      <c r="W40134" s="108"/>
      <c r="Y40134" s="108"/>
      <c r="AA40134" s="108"/>
      <c r="AC40134" s="108"/>
    </row>
    <row r="40135" spans="19:29" x14ac:dyDescent="0.25">
      <c r="S40135" s="108"/>
      <c r="U40135" s="108"/>
      <c r="W40135" s="108"/>
      <c r="Y40135" s="108"/>
      <c r="AA40135" s="108"/>
      <c r="AC40135" s="108"/>
    </row>
    <row r="40136" spans="19:29" x14ac:dyDescent="0.25">
      <c r="S40136" s="108"/>
      <c r="U40136" s="108"/>
      <c r="W40136" s="108"/>
      <c r="Y40136" s="108"/>
      <c r="AA40136" s="108"/>
      <c r="AC40136" s="108"/>
    </row>
    <row r="40137" spans="19:29" x14ac:dyDescent="0.25">
      <c r="S40137" s="110"/>
      <c r="U40137" s="110"/>
      <c r="W40137" s="110"/>
      <c r="Y40137" s="110"/>
      <c r="AA40137" s="110"/>
      <c r="AC40137" s="110"/>
    </row>
    <row r="40138" spans="19:29" x14ac:dyDescent="0.25">
      <c r="S40138" s="110"/>
      <c r="U40138" s="110"/>
      <c r="W40138" s="110"/>
      <c r="Y40138" s="110"/>
      <c r="AA40138" s="110"/>
      <c r="AC40138" s="110"/>
    </row>
    <row r="40139" spans="19:29" x14ac:dyDescent="0.25">
      <c r="S40139" s="110"/>
      <c r="U40139" s="110"/>
      <c r="W40139" s="110"/>
      <c r="Y40139" s="110"/>
      <c r="AA40139" s="110"/>
      <c r="AC40139" s="110"/>
    </row>
    <row r="40140" spans="19:29" x14ac:dyDescent="0.25">
      <c r="S40140" s="110"/>
      <c r="U40140" s="110"/>
      <c r="W40140" s="110"/>
      <c r="Y40140" s="110"/>
      <c r="AA40140" s="110"/>
      <c r="AC40140" s="110"/>
    </row>
    <row r="40141" spans="19:29" x14ac:dyDescent="0.25">
      <c r="S40141" s="111"/>
      <c r="U40141" s="111"/>
      <c r="W40141" s="111"/>
      <c r="Y40141" s="111"/>
      <c r="AA40141" s="111"/>
      <c r="AC40141" s="111"/>
    </row>
    <row r="40142" spans="19:29" x14ac:dyDescent="0.25">
      <c r="S40142" s="107"/>
      <c r="U40142" s="107"/>
      <c r="W40142" s="107"/>
      <c r="Y40142" s="107"/>
      <c r="AA40142" s="107"/>
      <c r="AC40142" s="107"/>
    </row>
    <row r="40143" spans="19:29" x14ac:dyDescent="0.25">
      <c r="S40143" s="108"/>
      <c r="U40143" s="108"/>
      <c r="W40143" s="108"/>
      <c r="Y40143" s="108"/>
      <c r="AA40143" s="108"/>
      <c r="AC40143" s="108"/>
    </row>
    <row r="40144" spans="19:29" x14ac:dyDescent="0.25">
      <c r="S40144" s="108"/>
      <c r="U40144" s="108"/>
      <c r="W40144" s="108"/>
      <c r="Y40144" s="108"/>
      <c r="AA40144" s="108"/>
      <c r="AC40144" s="108"/>
    </row>
    <row r="40145" spans="19:29" x14ac:dyDescent="0.25">
      <c r="S40145" s="109"/>
      <c r="U40145" s="109"/>
      <c r="W40145" s="109"/>
      <c r="Y40145" s="109"/>
      <c r="AA40145" s="109"/>
      <c r="AC40145" s="109"/>
    </row>
    <row r="40146" spans="19:29" x14ac:dyDescent="0.25">
      <c r="S40146" s="108"/>
      <c r="U40146" s="108"/>
      <c r="W40146" s="108"/>
      <c r="Y40146" s="108"/>
      <c r="AA40146" s="108"/>
      <c r="AC40146" s="108"/>
    </row>
    <row r="40147" spans="19:29" x14ac:dyDescent="0.25">
      <c r="S40147" s="108"/>
      <c r="U40147" s="108"/>
      <c r="W40147" s="108"/>
      <c r="Y40147" s="108"/>
      <c r="AA40147" s="108"/>
      <c r="AC40147" s="108"/>
    </row>
    <row r="40148" spans="19:29" x14ac:dyDescent="0.25">
      <c r="S40148" s="109"/>
      <c r="U40148" s="109"/>
      <c r="W40148" s="109"/>
      <c r="Y40148" s="109"/>
      <c r="AA40148" s="109"/>
      <c r="AC40148" s="109"/>
    </row>
    <row r="40149" spans="19:29" x14ac:dyDescent="0.25">
      <c r="S40149" s="108"/>
      <c r="U40149" s="108"/>
      <c r="W40149" s="108"/>
      <c r="Y40149" s="108"/>
      <c r="AA40149" s="108"/>
      <c r="AC40149" s="108"/>
    </row>
    <row r="40150" spans="19:29" x14ac:dyDescent="0.25">
      <c r="S40150" s="109"/>
      <c r="U40150" s="109"/>
      <c r="W40150" s="109"/>
      <c r="Y40150" s="109"/>
      <c r="AA40150" s="109"/>
      <c r="AC40150" s="109"/>
    </row>
    <row r="40151" spans="19:29" x14ac:dyDescent="0.25">
      <c r="S40151" s="108"/>
      <c r="U40151" s="108"/>
      <c r="W40151" s="108"/>
      <c r="Y40151" s="108"/>
      <c r="AA40151" s="108"/>
      <c r="AC40151" s="108"/>
    </row>
    <row r="40152" spans="19:29" x14ac:dyDescent="0.25">
      <c r="S40152" s="108"/>
      <c r="U40152" s="108"/>
      <c r="W40152" s="108"/>
      <c r="Y40152" s="108"/>
      <c r="AA40152" s="108"/>
      <c r="AC40152" s="108"/>
    </row>
    <row r="40153" spans="19:29" x14ac:dyDescent="0.25">
      <c r="S40153" s="108"/>
      <c r="U40153" s="108"/>
      <c r="W40153" s="108"/>
      <c r="Y40153" s="108"/>
      <c r="AA40153" s="108"/>
      <c r="AC40153" s="108"/>
    </row>
    <row r="40154" spans="19:29" x14ac:dyDescent="0.25">
      <c r="S40154" s="110"/>
      <c r="U40154" s="110"/>
      <c r="W40154" s="110"/>
      <c r="Y40154" s="110"/>
      <c r="AA40154" s="110"/>
      <c r="AC40154" s="110"/>
    </row>
    <row r="40155" spans="19:29" x14ac:dyDescent="0.25">
      <c r="S40155" s="110"/>
      <c r="U40155" s="110"/>
      <c r="W40155" s="110"/>
      <c r="Y40155" s="110"/>
      <c r="AA40155" s="110"/>
      <c r="AC40155" s="110"/>
    </row>
    <row r="40156" spans="19:29" x14ac:dyDescent="0.25">
      <c r="S40156" s="110"/>
      <c r="U40156" s="110"/>
      <c r="W40156" s="110"/>
      <c r="Y40156" s="110"/>
      <c r="AA40156" s="110"/>
      <c r="AC40156" s="110"/>
    </row>
    <row r="40157" spans="19:29" x14ac:dyDescent="0.25">
      <c r="S40157" s="110"/>
      <c r="U40157" s="110"/>
      <c r="W40157" s="110"/>
      <c r="Y40157" s="110"/>
      <c r="AA40157" s="110"/>
      <c r="AC40157" s="110"/>
    </row>
    <row r="40158" spans="19:29" x14ac:dyDescent="0.25">
      <c r="S40158" s="111"/>
      <c r="U40158" s="111"/>
      <c r="W40158" s="111"/>
      <c r="Y40158" s="111"/>
      <c r="AA40158" s="111"/>
      <c r="AC40158" s="111"/>
    </row>
    <row r="40159" spans="19:29" x14ac:dyDescent="0.25">
      <c r="S40159" s="107"/>
      <c r="U40159" s="107"/>
      <c r="W40159" s="107"/>
      <c r="Y40159" s="107"/>
      <c r="AA40159" s="107"/>
      <c r="AC40159" s="107"/>
    </row>
    <row r="40160" spans="19:29" x14ac:dyDescent="0.25">
      <c r="S40160" s="108"/>
      <c r="U40160" s="108"/>
      <c r="W40160" s="108"/>
      <c r="Y40160" s="108"/>
      <c r="AA40160" s="108"/>
      <c r="AC40160" s="108"/>
    </row>
    <row r="40161" spans="19:29" x14ac:dyDescent="0.25">
      <c r="S40161" s="108"/>
      <c r="U40161" s="108"/>
      <c r="W40161" s="108"/>
      <c r="Y40161" s="108"/>
      <c r="AA40161" s="108"/>
      <c r="AC40161" s="108"/>
    </row>
    <row r="40162" spans="19:29" x14ac:dyDescent="0.25">
      <c r="S40162" s="109"/>
      <c r="U40162" s="109"/>
      <c r="W40162" s="109"/>
      <c r="Y40162" s="109"/>
      <c r="AA40162" s="109"/>
      <c r="AC40162" s="109"/>
    </row>
    <row r="40163" spans="19:29" x14ac:dyDescent="0.25">
      <c r="S40163" s="108"/>
      <c r="U40163" s="108"/>
      <c r="W40163" s="108"/>
      <c r="Y40163" s="108"/>
      <c r="AA40163" s="108"/>
      <c r="AC40163" s="108"/>
    </row>
    <row r="40164" spans="19:29" x14ac:dyDescent="0.25">
      <c r="S40164" s="108"/>
      <c r="U40164" s="108"/>
      <c r="W40164" s="108"/>
      <c r="Y40164" s="108"/>
      <c r="AA40164" s="108"/>
      <c r="AC40164" s="108"/>
    </row>
    <row r="40165" spans="19:29" x14ac:dyDescent="0.25">
      <c r="S40165" s="109"/>
      <c r="U40165" s="109"/>
      <c r="W40165" s="109"/>
      <c r="Y40165" s="109"/>
      <c r="AA40165" s="109"/>
      <c r="AC40165" s="109"/>
    </row>
    <row r="40166" spans="19:29" x14ac:dyDescent="0.25">
      <c r="S40166" s="108"/>
      <c r="U40166" s="108"/>
      <c r="W40166" s="108"/>
      <c r="Y40166" s="108"/>
      <c r="AA40166" s="108"/>
      <c r="AC40166" s="108"/>
    </row>
    <row r="40167" spans="19:29" x14ac:dyDescent="0.25">
      <c r="S40167" s="109"/>
      <c r="U40167" s="109"/>
      <c r="W40167" s="109"/>
      <c r="Y40167" s="109"/>
      <c r="AA40167" s="109"/>
      <c r="AC40167" s="109"/>
    </row>
    <row r="40168" spans="19:29" x14ac:dyDescent="0.25">
      <c r="S40168" s="108"/>
      <c r="U40168" s="108"/>
      <c r="W40168" s="108"/>
      <c r="Y40168" s="108"/>
      <c r="AA40168" s="108"/>
      <c r="AC40168" s="108"/>
    </row>
    <row r="40169" spans="19:29" x14ac:dyDescent="0.25">
      <c r="S40169" s="108"/>
      <c r="U40169" s="108"/>
      <c r="W40169" s="108"/>
      <c r="Y40169" s="108"/>
      <c r="AA40169" s="108"/>
      <c r="AC40169" s="108"/>
    </row>
    <row r="40170" spans="19:29" x14ac:dyDescent="0.25">
      <c r="S40170" s="108"/>
      <c r="U40170" s="108"/>
      <c r="W40170" s="108"/>
      <c r="Y40170" s="108"/>
      <c r="AA40170" s="108"/>
      <c r="AC40170" s="108"/>
    </row>
    <row r="40171" spans="19:29" x14ac:dyDescent="0.25">
      <c r="S40171" s="110"/>
      <c r="U40171" s="110"/>
      <c r="W40171" s="110"/>
      <c r="Y40171" s="110"/>
      <c r="AA40171" s="110"/>
      <c r="AC40171" s="110"/>
    </row>
    <row r="40172" spans="19:29" x14ac:dyDescent="0.25">
      <c r="S40172" s="110"/>
      <c r="U40172" s="110"/>
      <c r="W40172" s="110"/>
      <c r="Y40172" s="110"/>
      <c r="AA40172" s="110"/>
      <c r="AC40172" s="110"/>
    </row>
    <row r="40173" spans="19:29" x14ac:dyDescent="0.25">
      <c r="S40173" s="110"/>
      <c r="U40173" s="110"/>
      <c r="W40173" s="110"/>
      <c r="Y40173" s="110"/>
      <c r="AA40173" s="110"/>
      <c r="AC40173" s="110"/>
    </row>
    <row r="40174" spans="19:29" x14ac:dyDescent="0.25">
      <c r="S40174" s="110"/>
      <c r="U40174" s="110"/>
      <c r="W40174" s="110"/>
      <c r="Y40174" s="110"/>
      <c r="AA40174" s="110"/>
      <c r="AC40174" s="110"/>
    </row>
    <row r="40175" spans="19:29" x14ac:dyDescent="0.25">
      <c r="S40175" s="111"/>
      <c r="U40175" s="111"/>
      <c r="W40175" s="111"/>
      <c r="Y40175" s="111"/>
      <c r="AA40175" s="111"/>
      <c r="AC40175" s="111"/>
    </row>
    <row r="40176" spans="19:29" x14ac:dyDescent="0.25">
      <c r="S40176" s="107"/>
      <c r="U40176" s="107"/>
      <c r="W40176" s="107"/>
      <c r="Y40176" s="107"/>
      <c r="AA40176" s="107"/>
      <c r="AC40176" s="107"/>
    </row>
    <row r="40177" spans="19:29" x14ac:dyDescent="0.25">
      <c r="S40177" s="108"/>
      <c r="U40177" s="108"/>
      <c r="W40177" s="108"/>
      <c r="Y40177" s="108"/>
      <c r="AA40177" s="108"/>
      <c r="AC40177" s="108"/>
    </row>
    <row r="40178" spans="19:29" x14ac:dyDescent="0.25">
      <c r="S40178" s="108"/>
      <c r="U40178" s="108"/>
      <c r="W40178" s="108"/>
      <c r="Y40178" s="108"/>
      <c r="AA40178" s="108"/>
      <c r="AC40178" s="108"/>
    </row>
    <row r="40179" spans="19:29" x14ac:dyDescent="0.25">
      <c r="S40179" s="109"/>
      <c r="U40179" s="109"/>
      <c r="W40179" s="109"/>
      <c r="Y40179" s="109"/>
      <c r="AA40179" s="109"/>
      <c r="AC40179" s="109"/>
    </row>
    <row r="40180" spans="19:29" x14ac:dyDescent="0.25">
      <c r="S40180" s="108"/>
      <c r="U40180" s="108"/>
      <c r="W40180" s="108"/>
      <c r="Y40180" s="108"/>
      <c r="AA40180" s="108"/>
      <c r="AC40180" s="108"/>
    </row>
    <row r="40181" spans="19:29" x14ac:dyDescent="0.25">
      <c r="S40181" s="108"/>
      <c r="U40181" s="108"/>
      <c r="W40181" s="108"/>
      <c r="Y40181" s="108"/>
      <c r="AA40181" s="108"/>
      <c r="AC40181" s="108"/>
    </row>
    <row r="40182" spans="19:29" x14ac:dyDescent="0.25">
      <c r="S40182" s="109"/>
      <c r="U40182" s="109"/>
      <c r="W40182" s="109"/>
      <c r="Y40182" s="109"/>
      <c r="AA40182" s="109"/>
      <c r="AC40182" s="109"/>
    </row>
    <row r="40183" spans="19:29" x14ac:dyDescent="0.25">
      <c r="S40183" s="108"/>
      <c r="U40183" s="108"/>
      <c r="W40183" s="108"/>
      <c r="Y40183" s="108"/>
      <c r="AA40183" s="108"/>
      <c r="AC40183" s="108"/>
    </row>
    <row r="40184" spans="19:29" x14ac:dyDescent="0.25">
      <c r="S40184" s="109"/>
      <c r="U40184" s="109"/>
      <c r="W40184" s="109"/>
      <c r="Y40184" s="109"/>
      <c r="AA40184" s="109"/>
      <c r="AC40184" s="109"/>
    </row>
    <row r="40185" spans="19:29" x14ac:dyDescent="0.25">
      <c r="S40185" s="108"/>
      <c r="U40185" s="108"/>
      <c r="W40185" s="108"/>
      <c r="Y40185" s="108"/>
      <c r="AA40185" s="108"/>
      <c r="AC40185" s="108"/>
    </row>
    <row r="40186" spans="19:29" x14ac:dyDescent="0.25">
      <c r="S40186" s="108"/>
      <c r="U40186" s="108"/>
      <c r="W40186" s="108"/>
      <c r="Y40186" s="108"/>
      <c r="AA40186" s="108"/>
      <c r="AC40186" s="108"/>
    </row>
    <row r="40187" spans="19:29" x14ac:dyDescent="0.25">
      <c r="S40187" s="108"/>
      <c r="U40187" s="108"/>
      <c r="W40187" s="108"/>
      <c r="Y40187" s="108"/>
      <c r="AA40187" s="108"/>
      <c r="AC40187" s="108"/>
    </row>
    <row r="40188" spans="19:29" x14ac:dyDescent="0.25">
      <c r="S40188" s="110"/>
      <c r="U40188" s="110"/>
      <c r="W40188" s="110"/>
      <c r="Y40188" s="110"/>
      <c r="AA40188" s="110"/>
      <c r="AC40188" s="110"/>
    </row>
    <row r="40189" spans="19:29" x14ac:dyDescent="0.25">
      <c r="S40189" s="110"/>
      <c r="U40189" s="110"/>
      <c r="W40189" s="110"/>
      <c r="Y40189" s="110"/>
      <c r="AA40189" s="110"/>
      <c r="AC40189" s="110"/>
    </row>
    <row r="40190" spans="19:29" x14ac:dyDescent="0.25">
      <c r="S40190" s="110"/>
      <c r="U40190" s="110"/>
      <c r="W40190" s="110"/>
      <c r="Y40190" s="110"/>
      <c r="AA40190" s="110"/>
      <c r="AC40190" s="110"/>
    </row>
    <row r="40191" spans="19:29" x14ac:dyDescent="0.25">
      <c r="S40191" s="110"/>
      <c r="U40191" s="110"/>
      <c r="W40191" s="110"/>
      <c r="Y40191" s="110"/>
      <c r="AA40191" s="110"/>
      <c r="AC40191" s="110"/>
    </row>
    <row r="40192" spans="19:29" x14ac:dyDescent="0.25">
      <c r="S40192" s="111"/>
      <c r="U40192" s="111"/>
      <c r="W40192" s="111"/>
      <c r="Y40192" s="111"/>
      <c r="AA40192" s="111"/>
      <c r="AC40192" s="111"/>
    </row>
    <row r="40193" spans="19:29" x14ac:dyDescent="0.25">
      <c r="S40193" s="107"/>
      <c r="U40193" s="107"/>
      <c r="W40193" s="107"/>
      <c r="Y40193" s="107"/>
      <c r="AA40193" s="107"/>
      <c r="AC40193" s="107"/>
    </row>
    <row r="40194" spans="19:29" x14ac:dyDescent="0.25">
      <c r="S40194" s="108"/>
      <c r="U40194" s="108"/>
      <c r="W40194" s="108"/>
      <c r="Y40194" s="108"/>
      <c r="AA40194" s="108"/>
      <c r="AC40194" s="108"/>
    </row>
    <row r="40195" spans="19:29" x14ac:dyDescent="0.25">
      <c r="S40195" s="108"/>
      <c r="U40195" s="108"/>
      <c r="W40195" s="108"/>
      <c r="Y40195" s="108"/>
      <c r="AA40195" s="108"/>
      <c r="AC40195" s="108"/>
    </row>
    <row r="40196" spans="19:29" x14ac:dyDescent="0.25">
      <c r="S40196" s="109"/>
      <c r="U40196" s="109"/>
      <c r="W40196" s="109"/>
      <c r="Y40196" s="109"/>
      <c r="AA40196" s="109"/>
      <c r="AC40196" s="109"/>
    </row>
    <row r="40197" spans="19:29" x14ac:dyDescent="0.25">
      <c r="S40197" s="108"/>
      <c r="U40197" s="108"/>
      <c r="W40197" s="108"/>
      <c r="Y40197" s="108"/>
      <c r="AA40197" s="108"/>
      <c r="AC40197" s="108"/>
    </row>
    <row r="40198" spans="19:29" x14ac:dyDescent="0.25">
      <c r="S40198" s="108"/>
      <c r="U40198" s="108"/>
      <c r="W40198" s="108"/>
      <c r="Y40198" s="108"/>
      <c r="AA40198" s="108"/>
      <c r="AC40198" s="108"/>
    </row>
    <row r="40199" spans="19:29" x14ac:dyDescent="0.25">
      <c r="S40199" s="109"/>
      <c r="U40199" s="109"/>
      <c r="W40199" s="109"/>
      <c r="Y40199" s="109"/>
      <c r="AA40199" s="109"/>
      <c r="AC40199" s="109"/>
    </row>
    <row r="40200" spans="19:29" x14ac:dyDescent="0.25">
      <c r="S40200" s="108"/>
      <c r="U40200" s="108"/>
      <c r="W40200" s="108"/>
      <c r="Y40200" s="108"/>
      <c r="AA40200" s="108"/>
      <c r="AC40200" s="108"/>
    </row>
    <row r="40201" spans="19:29" x14ac:dyDescent="0.25">
      <c r="S40201" s="109"/>
      <c r="U40201" s="109"/>
      <c r="W40201" s="109"/>
      <c r="Y40201" s="109"/>
      <c r="AA40201" s="109"/>
      <c r="AC40201" s="109"/>
    </row>
    <row r="40202" spans="19:29" x14ac:dyDescent="0.25">
      <c r="S40202" s="108"/>
      <c r="U40202" s="108"/>
      <c r="W40202" s="108"/>
      <c r="Y40202" s="108"/>
      <c r="AA40202" s="108"/>
      <c r="AC40202" s="108"/>
    </row>
    <row r="40203" spans="19:29" x14ac:dyDescent="0.25">
      <c r="S40203" s="108"/>
      <c r="U40203" s="108"/>
      <c r="W40203" s="108"/>
      <c r="Y40203" s="108"/>
      <c r="AA40203" s="108"/>
      <c r="AC40203" s="108"/>
    </row>
    <row r="40204" spans="19:29" x14ac:dyDescent="0.25">
      <c r="S40204" s="108"/>
      <c r="U40204" s="108"/>
      <c r="W40204" s="108"/>
      <c r="Y40204" s="108"/>
      <c r="AA40204" s="108"/>
      <c r="AC40204" s="108"/>
    </row>
    <row r="40205" spans="19:29" x14ac:dyDescent="0.25">
      <c r="S40205" s="110"/>
      <c r="U40205" s="110"/>
      <c r="W40205" s="110"/>
      <c r="Y40205" s="110"/>
      <c r="AA40205" s="110"/>
      <c r="AC40205" s="110"/>
    </row>
    <row r="40206" spans="19:29" x14ac:dyDescent="0.25">
      <c r="S40206" s="110"/>
      <c r="U40206" s="110"/>
      <c r="W40206" s="110"/>
      <c r="Y40206" s="110"/>
      <c r="AA40206" s="110"/>
      <c r="AC40206" s="110"/>
    </row>
    <row r="40207" spans="19:29" x14ac:dyDescent="0.25">
      <c r="S40207" s="110"/>
      <c r="U40207" s="110"/>
      <c r="W40207" s="110"/>
      <c r="Y40207" s="110"/>
      <c r="AA40207" s="110"/>
      <c r="AC40207" s="110"/>
    </row>
    <row r="40208" spans="19:29" x14ac:dyDescent="0.25">
      <c r="S40208" s="110"/>
      <c r="U40208" s="110"/>
      <c r="W40208" s="110"/>
      <c r="Y40208" s="110"/>
      <c r="AA40208" s="110"/>
      <c r="AC40208" s="110"/>
    </row>
    <row r="40209" spans="19:29" x14ac:dyDescent="0.25">
      <c r="S40209" s="111"/>
      <c r="U40209" s="111"/>
      <c r="W40209" s="111"/>
      <c r="Y40209" s="111"/>
      <c r="AA40209" s="111"/>
      <c r="AC40209" s="111"/>
    </row>
    <row r="40210" spans="19:29" x14ac:dyDescent="0.25">
      <c r="S40210" s="107"/>
      <c r="U40210" s="107"/>
      <c r="W40210" s="107"/>
      <c r="Y40210" s="107"/>
      <c r="AA40210" s="107"/>
      <c r="AC40210" s="107"/>
    </row>
    <row r="40211" spans="19:29" x14ac:dyDescent="0.25">
      <c r="S40211" s="108"/>
      <c r="U40211" s="108"/>
      <c r="W40211" s="108"/>
      <c r="Y40211" s="108"/>
      <c r="AA40211" s="108"/>
      <c r="AC40211" s="108"/>
    </row>
    <row r="40212" spans="19:29" x14ac:dyDescent="0.25">
      <c r="S40212" s="108"/>
      <c r="U40212" s="108"/>
      <c r="W40212" s="108"/>
      <c r="Y40212" s="108"/>
      <c r="AA40212" s="108"/>
      <c r="AC40212" s="108"/>
    </row>
    <row r="40213" spans="19:29" x14ac:dyDescent="0.25">
      <c r="S40213" s="109"/>
      <c r="U40213" s="109"/>
      <c r="W40213" s="109"/>
      <c r="Y40213" s="109"/>
      <c r="AA40213" s="109"/>
      <c r="AC40213" s="109"/>
    </row>
    <row r="40214" spans="19:29" x14ac:dyDescent="0.25">
      <c r="S40214" s="108"/>
      <c r="U40214" s="108"/>
      <c r="W40214" s="108"/>
      <c r="Y40214" s="108"/>
      <c r="AA40214" s="108"/>
      <c r="AC40214" s="108"/>
    </row>
    <row r="40215" spans="19:29" x14ac:dyDescent="0.25">
      <c r="S40215" s="108"/>
      <c r="U40215" s="108"/>
      <c r="W40215" s="108"/>
      <c r="Y40215" s="108"/>
      <c r="AA40215" s="108"/>
      <c r="AC40215" s="108"/>
    </row>
    <row r="40216" spans="19:29" x14ac:dyDescent="0.25">
      <c r="S40216" s="109"/>
      <c r="U40216" s="109"/>
      <c r="W40216" s="109"/>
      <c r="Y40216" s="109"/>
      <c r="AA40216" s="109"/>
      <c r="AC40216" s="109"/>
    </row>
    <row r="40217" spans="19:29" x14ac:dyDescent="0.25">
      <c r="S40217" s="108"/>
      <c r="U40217" s="108"/>
      <c r="W40217" s="108"/>
      <c r="Y40217" s="108"/>
      <c r="AA40217" s="108"/>
      <c r="AC40217" s="108"/>
    </row>
    <row r="40218" spans="19:29" x14ac:dyDescent="0.25">
      <c r="S40218" s="109"/>
      <c r="U40218" s="109"/>
      <c r="W40218" s="109"/>
      <c r="Y40218" s="109"/>
      <c r="AA40218" s="109"/>
      <c r="AC40218" s="109"/>
    </row>
    <row r="40219" spans="19:29" x14ac:dyDescent="0.25">
      <c r="S40219" s="108"/>
      <c r="U40219" s="108"/>
      <c r="W40219" s="108"/>
      <c r="Y40219" s="108"/>
      <c r="AA40219" s="108"/>
      <c r="AC40219" s="108"/>
    </row>
    <row r="40220" spans="19:29" x14ac:dyDescent="0.25">
      <c r="S40220" s="108"/>
      <c r="U40220" s="108"/>
      <c r="W40220" s="108"/>
      <c r="Y40220" s="108"/>
      <c r="AA40220" s="108"/>
      <c r="AC40220" s="108"/>
    </row>
    <row r="40221" spans="19:29" x14ac:dyDescent="0.25">
      <c r="S40221" s="108"/>
      <c r="U40221" s="108"/>
      <c r="W40221" s="108"/>
      <c r="Y40221" s="108"/>
      <c r="AA40221" s="108"/>
      <c r="AC40221" s="108"/>
    </row>
    <row r="40222" spans="19:29" x14ac:dyDescent="0.25">
      <c r="S40222" s="110"/>
      <c r="U40222" s="110"/>
      <c r="W40222" s="110"/>
      <c r="Y40222" s="110"/>
      <c r="AA40222" s="110"/>
      <c r="AC40222" s="110"/>
    </row>
    <row r="40223" spans="19:29" x14ac:dyDescent="0.25">
      <c r="S40223" s="110"/>
      <c r="U40223" s="110"/>
      <c r="W40223" s="110"/>
      <c r="Y40223" s="110"/>
      <c r="AA40223" s="110"/>
      <c r="AC40223" s="110"/>
    </row>
    <row r="40224" spans="19:29" x14ac:dyDescent="0.25">
      <c r="S40224" s="110"/>
      <c r="U40224" s="110"/>
      <c r="W40224" s="110"/>
      <c r="Y40224" s="110"/>
      <c r="AA40224" s="110"/>
      <c r="AC40224" s="110"/>
    </row>
    <row r="40225" spans="19:29" x14ac:dyDescent="0.25">
      <c r="S40225" s="110"/>
      <c r="U40225" s="110"/>
      <c r="W40225" s="110"/>
      <c r="Y40225" s="110"/>
      <c r="AA40225" s="110"/>
      <c r="AC40225" s="110"/>
    </row>
    <row r="40226" spans="19:29" x14ac:dyDescent="0.25">
      <c r="S40226" s="111"/>
      <c r="U40226" s="111"/>
      <c r="W40226" s="111"/>
      <c r="Y40226" s="111"/>
      <c r="AA40226" s="111"/>
      <c r="AC40226" s="111"/>
    </row>
    <row r="40227" spans="19:29" x14ac:dyDescent="0.25">
      <c r="S40227" s="107"/>
      <c r="U40227" s="107"/>
      <c r="W40227" s="107"/>
      <c r="Y40227" s="107"/>
      <c r="AA40227" s="107"/>
      <c r="AC40227" s="107"/>
    </row>
    <row r="40228" spans="19:29" x14ac:dyDescent="0.25">
      <c r="S40228" s="108"/>
      <c r="U40228" s="108"/>
      <c r="W40228" s="108"/>
      <c r="Y40228" s="108"/>
      <c r="AA40228" s="108"/>
      <c r="AC40228" s="108"/>
    </row>
    <row r="40229" spans="19:29" x14ac:dyDescent="0.25">
      <c r="S40229" s="108"/>
      <c r="U40229" s="108"/>
      <c r="W40229" s="108"/>
      <c r="Y40229" s="108"/>
      <c r="AA40229" s="108"/>
      <c r="AC40229" s="108"/>
    </row>
    <row r="40230" spans="19:29" x14ac:dyDescent="0.25">
      <c r="S40230" s="109"/>
      <c r="U40230" s="109"/>
      <c r="W40230" s="109"/>
      <c r="Y40230" s="109"/>
      <c r="AA40230" s="109"/>
      <c r="AC40230" s="109"/>
    </row>
    <row r="40231" spans="19:29" x14ac:dyDescent="0.25">
      <c r="S40231" s="108"/>
      <c r="U40231" s="108"/>
      <c r="W40231" s="108"/>
      <c r="Y40231" s="108"/>
      <c r="AA40231" s="108"/>
      <c r="AC40231" s="108"/>
    </row>
    <row r="40232" spans="19:29" x14ac:dyDescent="0.25">
      <c r="S40232" s="108"/>
      <c r="U40232" s="108"/>
      <c r="W40232" s="108"/>
      <c r="Y40232" s="108"/>
      <c r="AA40232" s="108"/>
      <c r="AC40232" s="108"/>
    </row>
    <row r="40233" spans="19:29" x14ac:dyDescent="0.25">
      <c r="S40233" s="109"/>
      <c r="U40233" s="109"/>
      <c r="W40233" s="109"/>
      <c r="Y40233" s="109"/>
      <c r="AA40233" s="109"/>
      <c r="AC40233" s="109"/>
    </row>
    <row r="40234" spans="19:29" x14ac:dyDescent="0.25">
      <c r="S40234" s="108"/>
      <c r="U40234" s="108"/>
      <c r="W40234" s="108"/>
      <c r="Y40234" s="108"/>
      <c r="AA40234" s="108"/>
      <c r="AC40234" s="108"/>
    </row>
    <row r="40235" spans="19:29" x14ac:dyDescent="0.25">
      <c r="S40235" s="109"/>
      <c r="U40235" s="109"/>
      <c r="W40235" s="109"/>
      <c r="Y40235" s="109"/>
      <c r="AA40235" s="109"/>
      <c r="AC40235" s="109"/>
    </row>
    <row r="40236" spans="19:29" x14ac:dyDescent="0.25">
      <c r="S40236" s="108"/>
      <c r="U40236" s="108"/>
      <c r="W40236" s="108"/>
      <c r="Y40236" s="108"/>
      <c r="AA40236" s="108"/>
      <c r="AC40236" s="108"/>
    </row>
    <row r="40237" spans="19:29" x14ac:dyDescent="0.25">
      <c r="S40237" s="108"/>
      <c r="U40237" s="108"/>
      <c r="W40237" s="108"/>
      <c r="Y40237" s="108"/>
      <c r="AA40237" s="108"/>
      <c r="AC40237" s="108"/>
    </row>
    <row r="40238" spans="19:29" x14ac:dyDescent="0.25">
      <c r="S40238" s="108"/>
      <c r="U40238" s="108"/>
      <c r="W40238" s="108"/>
      <c r="Y40238" s="108"/>
      <c r="AA40238" s="108"/>
      <c r="AC40238" s="108"/>
    </row>
    <row r="40239" spans="19:29" x14ac:dyDescent="0.25">
      <c r="S40239" s="110"/>
      <c r="U40239" s="110"/>
      <c r="W40239" s="110"/>
      <c r="Y40239" s="110"/>
      <c r="AA40239" s="110"/>
      <c r="AC40239" s="110"/>
    </row>
    <row r="40240" spans="19:29" x14ac:dyDescent="0.25">
      <c r="S40240" s="110"/>
      <c r="U40240" s="110"/>
      <c r="W40240" s="110"/>
      <c r="Y40240" s="110"/>
      <c r="AA40240" s="110"/>
      <c r="AC40240" s="110"/>
    </row>
    <row r="40241" spans="19:29" x14ac:dyDescent="0.25">
      <c r="S40241" s="110"/>
      <c r="U40241" s="110"/>
      <c r="W40241" s="110"/>
      <c r="Y40241" s="110"/>
      <c r="AA40241" s="110"/>
      <c r="AC40241" s="110"/>
    </row>
    <row r="40242" spans="19:29" x14ac:dyDescent="0.25">
      <c r="S40242" s="110"/>
      <c r="U40242" s="110"/>
      <c r="W40242" s="110"/>
      <c r="Y40242" s="110"/>
      <c r="AA40242" s="110"/>
      <c r="AC40242" s="110"/>
    </row>
    <row r="40243" spans="19:29" x14ac:dyDescent="0.25">
      <c r="S40243" s="111"/>
      <c r="U40243" s="111"/>
      <c r="W40243" s="111"/>
      <c r="Y40243" s="111"/>
      <c r="AA40243" s="111"/>
      <c r="AC40243" s="111"/>
    </row>
    <row r="40244" spans="19:29" x14ac:dyDescent="0.25">
      <c r="S40244" s="107"/>
      <c r="U40244" s="107"/>
      <c r="W40244" s="107"/>
      <c r="Y40244" s="107"/>
      <c r="AA40244" s="107"/>
      <c r="AC40244" s="107"/>
    </row>
    <row r="40245" spans="19:29" x14ac:dyDescent="0.25">
      <c r="S40245" s="108"/>
      <c r="U40245" s="108"/>
      <c r="W40245" s="108"/>
      <c r="Y40245" s="108"/>
      <c r="AA40245" s="108"/>
      <c r="AC40245" s="108"/>
    </row>
    <row r="40246" spans="19:29" x14ac:dyDescent="0.25">
      <c r="S40246" s="108"/>
      <c r="U40246" s="108"/>
      <c r="W40246" s="108"/>
      <c r="Y40246" s="108"/>
      <c r="AA40246" s="108"/>
      <c r="AC40246" s="108"/>
    </row>
    <row r="40247" spans="19:29" x14ac:dyDescent="0.25">
      <c r="S40247" s="109"/>
      <c r="U40247" s="109"/>
      <c r="W40247" s="109"/>
      <c r="Y40247" s="109"/>
      <c r="AA40247" s="109"/>
      <c r="AC40247" s="109"/>
    </row>
    <row r="40248" spans="19:29" x14ac:dyDescent="0.25">
      <c r="S40248" s="108"/>
      <c r="U40248" s="108"/>
      <c r="W40248" s="108"/>
      <c r="Y40248" s="108"/>
      <c r="AA40248" s="108"/>
      <c r="AC40248" s="108"/>
    </row>
    <row r="40249" spans="19:29" x14ac:dyDescent="0.25">
      <c r="S40249" s="108"/>
      <c r="U40249" s="108"/>
      <c r="W40249" s="108"/>
      <c r="Y40249" s="108"/>
      <c r="AA40249" s="108"/>
      <c r="AC40249" s="108"/>
    </row>
    <row r="40250" spans="19:29" x14ac:dyDescent="0.25">
      <c r="S40250" s="109"/>
      <c r="U40250" s="109"/>
      <c r="W40250" s="109"/>
      <c r="Y40250" s="109"/>
      <c r="AA40250" s="109"/>
      <c r="AC40250" s="109"/>
    </row>
    <row r="40251" spans="19:29" x14ac:dyDescent="0.25">
      <c r="S40251" s="108"/>
      <c r="U40251" s="108"/>
      <c r="W40251" s="108"/>
      <c r="Y40251" s="108"/>
      <c r="AA40251" s="108"/>
      <c r="AC40251" s="108"/>
    </row>
    <row r="40252" spans="19:29" x14ac:dyDescent="0.25">
      <c r="S40252" s="109"/>
      <c r="U40252" s="109"/>
      <c r="W40252" s="109"/>
      <c r="Y40252" s="109"/>
      <c r="AA40252" s="109"/>
      <c r="AC40252" s="109"/>
    </row>
    <row r="40253" spans="19:29" x14ac:dyDescent="0.25">
      <c r="S40253" s="108"/>
      <c r="U40253" s="108"/>
      <c r="W40253" s="108"/>
      <c r="Y40253" s="108"/>
      <c r="AA40253" s="108"/>
      <c r="AC40253" s="108"/>
    </row>
    <row r="40254" spans="19:29" x14ac:dyDescent="0.25">
      <c r="S40254" s="108"/>
      <c r="U40254" s="108"/>
      <c r="W40254" s="108"/>
      <c r="Y40254" s="108"/>
      <c r="AA40254" s="108"/>
      <c r="AC40254" s="108"/>
    </row>
    <row r="40255" spans="19:29" x14ac:dyDescent="0.25">
      <c r="S40255" s="108"/>
      <c r="U40255" s="108"/>
      <c r="W40255" s="108"/>
      <c r="Y40255" s="108"/>
      <c r="AA40255" s="108"/>
      <c r="AC40255" s="108"/>
    </row>
    <row r="40256" spans="19:29" x14ac:dyDescent="0.25">
      <c r="S40256" s="110"/>
      <c r="U40256" s="110"/>
      <c r="W40256" s="110"/>
      <c r="Y40256" s="110"/>
      <c r="AA40256" s="110"/>
      <c r="AC40256" s="110"/>
    </row>
    <row r="40257" spans="19:29" x14ac:dyDescent="0.25">
      <c r="S40257" s="110"/>
      <c r="U40257" s="110"/>
      <c r="W40257" s="110"/>
      <c r="Y40257" s="110"/>
      <c r="AA40257" s="110"/>
      <c r="AC40257" s="110"/>
    </row>
    <row r="40258" spans="19:29" x14ac:dyDescent="0.25">
      <c r="S40258" s="110"/>
      <c r="U40258" s="110"/>
      <c r="W40258" s="110"/>
      <c r="Y40258" s="110"/>
      <c r="AA40258" s="110"/>
      <c r="AC40258" s="110"/>
    </row>
    <row r="40259" spans="19:29" x14ac:dyDescent="0.25">
      <c r="S40259" s="110"/>
      <c r="U40259" s="110"/>
      <c r="W40259" s="110"/>
      <c r="Y40259" s="110"/>
      <c r="AA40259" s="110"/>
      <c r="AC40259" s="110"/>
    </row>
    <row r="40260" spans="19:29" x14ac:dyDescent="0.25">
      <c r="S40260" s="111"/>
      <c r="U40260" s="111"/>
      <c r="W40260" s="111"/>
      <c r="Y40260" s="111"/>
      <c r="AA40260" s="111"/>
      <c r="AC40260" s="111"/>
    </row>
    <row r="40261" spans="19:29" x14ac:dyDescent="0.25">
      <c r="S40261" s="107"/>
      <c r="U40261" s="107"/>
      <c r="W40261" s="107"/>
      <c r="Y40261" s="107"/>
      <c r="AA40261" s="107"/>
      <c r="AC40261" s="107"/>
    </row>
    <row r="40262" spans="19:29" x14ac:dyDescent="0.25">
      <c r="S40262" s="108"/>
      <c r="U40262" s="108"/>
      <c r="W40262" s="108"/>
      <c r="Y40262" s="108"/>
      <c r="AA40262" s="108"/>
      <c r="AC40262" s="108"/>
    </row>
    <row r="40263" spans="19:29" x14ac:dyDescent="0.25">
      <c r="S40263" s="108"/>
      <c r="U40263" s="108"/>
      <c r="W40263" s="108"/>
      <c r="Y40263" s="108"/>
      <c r="AA40263" s="108"/>
      <c r="AC40263" s="108"/>
    </row>
    <row r="40264" spans="19:29" x14ac:dyDescent="0.25">
      <c r="S40264" s="109"/>
      <c r="U40264" s="109"/>
      <c r="W40264" s="109"/>
      <c r="Y40264" s="109"/>
      <c r="AA40264" s="109"/>
      <c r="AC40264" s="109"/>
    </row>
    <row r="40265" spans="19:29" x14ac:dyDescent="0.25">
      <c r="S40265" s="108"/>
      <c r="U40265" s="108"/>
      <c r="W40265" s="108"/>
      <c r="Y40265" s="108"/>
      <c r="AA40265" s="108"/>
      <c r="AC40265" s="108"/>
    </row>
    <row r="40266" spans="19:29" x14ac:dyDescent="0.25">
      <c r="S40266" s="108"/>
      <c r="U40266" s="108"/>
      <c r="W40266" s="108"/>
      <c r="Y40266" s="108"/>
      <c r="AA40266" s="108"/>
      <c r="AC40266" s="108"/>
    </row>
    <row r="40267" spans="19:29" x14ac:dyDescent="0.25">
      <c r="S40267" s="109"/>
      <c r="U40267" s="109"/>
      <c r="W40267" s="109"/>
      <c r="Y40267" s="109"/>
      <c r="AA40267" s="109"/>
      <c r="AC40267" s="109"/>
    </row>
    <row r="40268" spans="19:29" x14ac:dyDescent="0.25">
      <c r="S40268" s="108"/>
      <c r="U40268" s="108"/>
      <c r="W40268" s="108"/>
      <c r="Y40268" s="108"/>
      <c r="AA40268" s="108"/>
      <c r="AC40268" s="108"/>
    </row>
    <row r="40269" spans="19:29" x14ac:dyDescent="0.25">
      <c r="S40269" s="109"/>
      <c r="U40269" s="109"/>
      <c r="W40269" s="109"/>
      <c r="Y40269" s="109"/>
      <c r="AA40269" s="109"/>
      <c r="AC40269" s="109"/>
    </row>
    <row r="40270" spans="19:29" x14ac:dyDescent="0.25">
      <c r="S40270" s="108"/>
      <c r="U40270" s="108"/>
      <c r="W40270" s="108"/>
      <c r="Y40270" s="108"/>
      <c r="AA40270" s="108"/>
      <c r="AC40270" s="108"/>
    </row>
    <row r="40271" spans="19:29" x14ac:dyDescent="0.25">
      <c r="S40271" s="108"/>
      <c r="U40271" s="108"/>
      <c r="W40271" s="108"/>
      <c r="Y40271" s="108"/>
      <c r="AA40271" s="108"/>
      <c r="AC40271" s="108"/>
    </row>
    <row r="40272" spans="19:29" x14ac:dyDescent="0.25">
      <c r="S40272" s="108"/>
      <c r="U40272" s="108"/>
      <c r="W40272" s="108"/>
      <c r="Y40272" s="108"/>
      <c r="AA40272" s="108"/>
      <c r="AC40272" s="108"/>
    </row>
    <row r="40273" spans="19:29" x14ac:dyDescent="0.25">
      <c r="S40273" s="110"/>
      <c r="U40273" s="110"/>
      <c r="W40273" s="110"/>
      <c r="Y40273" s="110"/>
      <c r="AA40273" s="110"/>
      <c r="AC40273" s="110"/>
    </row>
    <row r="40274" spans="19:29" x14ac:dyDescent="0.25">
      <c r="S40274" s="110"/>
      <c r="U40274" s="110"/>
      <c r="W40274" s="110"/>
      <c r="Y40274" s="110"/>
      <c r="AA40274" s="110"/>
      <c r="AC40274" s="110"/>
    </row>
    <row r="40275" spans="19:29" x14ac:dyDescent="0.25">
      <c r="S40275" s="110"/>
      <c r="U40275" s="110"/>
      <c r="W40275" s="110"/>
      <c r="Y40275" s="110"/>
      <c r="AA40275" s="110"/>
      <c r="AC40275" s="110"/>
    </row>
    <row r="40276" spans="19:29" x14ac:dyDescent="0.25">
      <c r="S40276" s="110"/>
      <c r="U40276" s="110"/>
      <c r="W40276" s="110"/>
      <c r="Y40276" s="110"/>
      <c r="AA40276" s="110"/>
      <c r="AC40276" s="110"/>
    </row>
    <row r="40277" spans="19:29" x14ac:dyDescent="0.25">
      <c r="S40277" s="111"/>
      <c r="U40277" s="111"/>
      <c r="W40277" s="111"/>
      <c r="Y40277" s="111"/>
      <c r="AA40277" s="111"/>
      <c r="AC40277" s="111"/>
    </row>
    <row r="40278" spans="19:29" x14ac:dyDescent="0.25">
      <c r="S40278" s="107"/>
      <c r="U40278" s="107"/>
      <c r="W40278" s="107"/>
      <c r="Y40278" s="107"/>
      <c r="AA40278" s="107"/>
      <c r="AC40278" s="107"/>
    </row>
    <row r="40279" spans="19:29" x14ac:dyDescent="0.25">
      <c r="S40279" s="108"/>
      <c r="U40279" s="108"/>
      <c r="W40279" s="108"/>
      <c r="Y40279" s="108"/>
      <c r="AA40279" s="108"/>
      <c r="AC40279" s="108"/>
    </row>
    <row r="40280" spans="19:29" x14ac:dyDescent="0.25">
      <c r="S40280" s="108"/>
      <c r="U40280" s="108"/>
      <c r="W40280" s="108"/>
      <c r="Y40280" s="108"/>
      <c r="AA40280" s="108"/>
      <c r="AC40280" s="108"/>
    </row>
    <row r="40281" spans="19:29" x14ac:dyDescent="0.25">
      <c r="S40281" s="109"/>
      <c r="U40281" s="109"/>
      <c r="W40281" s="109"/>
      <c r="Y40281" s="109"/>
      <c r="AA40281" s="109"/>
      <c r="AC40281" s="109"/>
    </row>
    <row r="40282" spans="19:29" x14ac:dyDescent="0.25">
      <c r="S40282" s="108"/>
      <c r="U40282" s="108"/>
      <c r="W40282" s="108"/>
      <c r="Y40282" s="108"/>
      <c r="AA40282" s="108"/>
      <c r="AC40282" s="108"/>
    </row>
    <row r="40283" spans="19:29" x14ac:dyDescent="0.25">
      <c r="S40283" s="108"/>
      <c r="U40283" s="108"/>
      <c r="W40283" s="108"/>
      <c r="Y40283" s="108"/>
      <c r="AA40283" s="108"/>
      <c r="AC40283" s="108"/>
    </row>
    <row r="40284" spans="19:29" x14ac:dyDescent="0.25">
      <c r="S40284" s="109"/>
      <c r="U40284" s="109"/>
      <c r="W40284" s="109"/>
      <c r="Y40284" s="109"/>
      <c r="AA40284" s="109"/>
      <c r="AC40284" s="109"/>
    </row>
    <row r="40285" spans="19:29" x14ac:dyDescent="0.25">
      <c r="S40285" s="108"/>
      <c r="U40285" s="108"/>
      <c r="W40285" s="108"/>
      <c r="Y40285" s="108"/>
      <c r="AA40285" s="108"/>
      <c r="AC40285" s="108"/>
    </row>
    <row r="40286" spans="19:29" x14ac:dyDescent="0.25">
      <c r="S40286" s="109"/>
      <c r="U40286" s="109"/>
      <c r="W40286" s="109"/>
      <c r="Y40286" s="109"/>
      <c r="AA40286" s="109"/>
      <c r="AC40286" s="109"/>
    </row>
    <row r="40287" spans="19:29" x14ac:dyDescent="0.25">
      <c r="S40287" s="108"/>
      <c r="U40287" s="108"/>
      <c r="W40287" s="108"/>
      <c r="Y40287" s="108"/>
      <c r="AA40287" s="108"/>
      <c r="AC40287" s="108"/>
    </row>
    <row r="40288" spans="19:29" x14ac:dyDescent="0.25">
      <c r="S40288" s="108"/>
      <c r="U40288" s="108"/>
      <c r="W40288" s="108"/>
      <c r="Y40288" s="108"/>
      <c r="AA40288" s="108"/>
      <c r="AC40288" s="108"/>
    </row>
    <row r="40289" spans="19:29" x14ac:dyDescent="0.25">
      <c r="S40289" s="108"/>
      <c r="U40289" s="108"/>
      <c r="W40289" s="108"/>
      <c r="Y40289" s="108"/>
      <c r="AA40289" s="108"/>
      <c r="AC40289" s="108"/>
    </row>
    <row r="40290" spans="19:29" x14ac:dyDescent="0.25">
      <c r="S40290" s="110"/>
      <c r="U40290" s="110"/>
      <c r="W40290" s="110"/>
      <c r="Y40290" s="110"/>
      <c r="AA40290" s="110"/>
      <c r="AC40290" s="110"/>
    </row>
    <row r="40291" spans="19:29" x14ac:dyDescent="0.25">
      <c r="S40291" s="110"/>
      <c r="U40291" s="110"/>
      <c r="W40291" s="110"/>
      <c r="Y40291" s="110"/>
      <c r="AA40291" s="110"/>
      <c r="AC40291" s="110"/>
    </row>
    <row r="40292" spans="19:29" x14ac:dyDescent="0.25">
      <c r="S40292" s="110"/>
      <c r="U40292" s="110"/>
      <c r="W40292" s="110"/>
      <c r="Y40292" s="110"/>
      <c r="AA40292" s="110"/>
      <c r="AC40292" s="110"/>
    </row>
    <row r="40293" spans="19:29" x14ac:dyDescent="0.25">
      <c r="S40293" s="110"/>
      <c r="U40293" s="110"/>
      <c r="W40293" s="110"/>
      <c r="Y40293" s="110"/>
      <c r="AA40293" s="110"/>
      <c r="AC40293" s="110"/>
    </row>
    <row r="40294" spans="19:29" x14ac:dyDescent="0.25">
      <c r="S40294" s="111"/>
      <c r="U40294" s="111"/>
      <c r="W40294" s="111"/>
      <c r="Y40294" s="111"/>
      <c r="AA40294" s="111"/>
      <c r="AC40294" s="111"/>
    </row>
    <row r="40295" spans="19:29" x14ac:dyDescent="0.25">
      <c r="S40295" s="107"/>
      <c r="U40295" s="107"/>
      <c r="W40295" s="107"/>
      <c r="Y40295" s="107"/>
      <c r="AA40295" s="107"/>
      <c r="AC40295" s="107"/>
    </row>
    <row r="40296" spans="19:29" x14ac:dyDescent="0.25">
      <c r="S40296" s="108"/>
      <c r="U40296" s="108"/>
      <c r="W40296" s="108"/>
      <c r="Y40296" s="108"/>
      <c r="AA40296" s="108"/>
      <c r="AC40296" s="108"/>
    </row>
    <row r="40297" spans="19:29" x14ac:dyDescent="0.25">
      <c r="S40297" s="108"/>
      <c r="U40297" s="108"/>
      <c r="W40297" s="108"/>
      <c r="Y40297" s="108"/>
      <c r="AA40297" s="108"/>
      <c r="AC40297" s="108"/>
    </row>
    <row r="40298" spans="19:29" x14ac:dyDescent="0.25">
      <c r="S40298" s="109"/>
      <c r="U40298" s="109"/>
      <c r="W40298" s="109"/>
      <c r="Y40298" s="109"/>
      <c r="AA40298" s="109"/>
      <c r="AC40298" s="109"/>
    </row>
    <row r="40299" spans="19:29" x14ac:dyDescent="0.25">
      <c r="S40299" s="108"/>
      <c r="U40299" s="108"/>
      <c r="W40299" s="108"/>
      <c r="Y40299" s="108"/>
      <c r="AA40299" s="108"/>
      <c r="AC40299" s="108"/>
    </row>
    <row r="40300" spans="19:29" x14ac:dyDescent="0.25">
      <c r="S40300" s="108"/>
      <c r="U40300" s="108"/>
      <c r="W40300" s="108"/>
      <c r="Y40300" s="108"/>
      <c r="AA40300" s="108"/>
      <c r="AC40300" s="108"/>
    </row>
    <row r="40301" spans="19:29" x14ac:dyDescent="0.25">
      <c r="S40301" s="109"/>
      <c r="U40301" s="109"/>
      <c r="W40301" s="109"/>
      <c r="Y40301" s="109"/>
      <c r="AA40301" s="109"/>
      <c r="AC40301" s="109"/>
    </row>
    <row r="40302" spans="19:29" x14ac:dyDescent="0.25">
      <c r="S40302" s="108"/>
      <c r="U40302" s="108"/>
      <c r="W40302" s="108"/>
      <c r="Y40302" s="108"/>
      <c r="AA40302" s="108"/>
      <c r="AC40302" s="108"/>
    </row>
    <row r="40303" spans="19:29" x14ac:dyDescent="0.25">
      <c r="S40303" s="109"/>
      <c r="U40303" s="109"/>
      <c r="W40303" s="109"/>
      <c r="Y40303" s="109"/>
      <c r="AA40303" s="109"/>
      <c r="AC40303" s="109"/>
    </row>
    <row r="40304" spans="19:29" x14ac:dyDescent="0.25">
      <c r="S40304" s="108"/>
      <c r="U40304" s="108"/>
      <c r="W40304" s="108"/>
      <c r="Y40304" s="108"/>
      <c r="AA40304" s="108"/>
      <c r="AC40304" s="108"/>
    </row>
    <row r="40305" spans="19:29" x14ac:dyDescent="0.25">
      <c r="S40305" s="108"/>
      <c r="U40305" s="108"/>
      <c r="W40305" s="108"/>
      <c r="Y40305" s="108"/>
      <c r="AA40305" s="108"/>
      <c r="AC40305" s="108"/>
    </row>
    <row r="40306" spans="19:29" x14ac:dyDescent="0.25">
      <c r="S40306" s="108"/>
      <c r="U40306" s="108"/>
      <c r="W40306" s="108"/>
      <c r="Y40306" s="108"/>
      <c r="AA40306" s="108"/>
      <c r="AC40306" s="108"/>
    </row>
    <row r="40307" spans="19:29" x14ac:dyDescent="0.25">
      <c r="S40307" s="110"/>
      <c r="U40307" s="110"/>
      <c r="W40307" s="110"/>
      <c r="Y40307" s="110"/>
      <c r="AA40307" s="110"/>
      <c r="AC40307" s="110"/>
    </row>
    <row r="40308" spans="19:29" x14ac:dyDescent="0.25">
      <c r="S40308" s="110"/>
      <c r="U40308" s="110"/>
      <c r="W40308" s="110"/>
      <c r="Y40308" s="110"/>
      <c r="AA40308" s="110"/>
      <c r="AC40308" s="110"/>
    </row>
    <row r="40309" spans="19:29" x14ac:dyDescent="0.25">
      <c r="S40309" s="110"/>
      <c r="U40309" s="110"/>
      <c r="W40309" s="110"/>
      <c r="Y40309" s="110"/>
      <c r="AA40309" s="110"/>
      <c r="AC40309" s="110"/>
    </row>
    <row r="40310" spans="19:29" x14ac:dyDescent="0.25">
      <c r="S40310" s="110"/>
      <c r="U40310" s="110"/>
      <c r="W40310" s="110"/>
      <c r="Y40310" s="110"/>
      <c r="AA40310" s="110"/>
      <c r="AC40310" s="110"/>
    </row>
    <row r="40311" spans="19:29" x14ac:dyDescent="0.25">
      <c r="S40311" s="111"/>
      <c r="U40311" s="111"/>
      <c r="W40311" s="111"/>
      <c r="Y40311" s="111"/>
      <c r="AA40311" s="111"/>
      <c r="AC40311" s="111"/>
    </row>
    <row r="40312" spans="19:29" x14ac:dyDescent="0.25">
      <c r="S40312" s="107"/>
      <c r="U40312" s="107"/>
      <c r="W40312" s="107"/>
      <c r="Y40312" s="107"/>
      <c r="AA40312" s="107"/>
      <c r="AC40312" s="107"/>
    </row>
    <row r="40313" spans="19:29" x14ac:dyDescent="0.25">
      <c r="S40313" s="108"/>
      <c r="U40313" s="108"/>
      <c r="W40313" s="108"/>
      <c r="Y40313" s="108"/>
      <c r="AA40313" s="108"/>
      <c r="AC40313" s="108"/>
    </row>
    <row r="40314" spans="19:29" x14ac:dyDescent="0.25">
      <c r="S40314" s="108"/>
      <c r="U40314" s="108"/>
      <c r="W40314" s="108"/>
      <c r="Y40314" s="108"/>
      <c r="AA40314" s="108"/>
      <c r="AC40314" s="108"/>
    </row>
    <row r="40315" spans="19:29" x14ac:dyDescent="0.25">
      <c r="S40315" s="109"/>
      <c r="U40315" s="109"/>
      <c r="W40315" s="109"/>
      <c r="Y40315" s="109"/>
      <c r="AA40315" s="109"/>
      <c r="AC40315" s="109"/>
    </row>
    <row r="40316" spans="19:29" x14ac:dyDescent="0.25">
      <c r="S40316" s="108"/>
      <c r="U40316" s="108"/>
      <c r="W40316" s="108"/>
      <c r="Y40316" s="108"/>
      <c r="AA40316" s="108"/>
      <c r="AC40316" s="108"/>
    </row>
    <row r="40317" spans="19:29" x14ac:dyDescent="0.25">
      <c r="S40317" s="108"/>
      <c r="U40317" s="108"/>
      <c r="W40317" s="108"/>
      <c r="Y40317" s="108"/>
      <c r="AA40317" s="108"/>
      <c r="AC40317" s="108"/>
    </row>
    <row r="40318" spans="19:29" x14ac:dyDescent="0.25">
      <c r="S40318" s="109"/>
      <c r="U40318" s="109"/>
      <c r="W40318" s="109"/>
      <c r="Y40318" s="109"/>
      <c r="AA40318" s="109"/>
      <c r="AC40318" s="109"/>
    </row>
    <row r="40319" spans="19:29" x14ac:dyDescent="0.25">
      <c r="S40319" s="108"/>
      <c r="U40319" s="108"/>
      <c r="W40319" s="108"/>
      <c r="Y40319" s="108"/>
      <c r="AA40319" s="108"/>
      <c r="AC40319" s="108"/>
    </row>
    <row r="40320" spans="19:29" x14ac:dyDescent="0.25">
      <c r="S40320" s="109"/>
      <c r="U40320" s="109"/>
      <c r="W40320" s="109"/>
      <c r="Y40320" s="109"/>
      <c r="AA40320" s="109"/>
      <c r="AC40320" s="109"/>
    </row>
    <row r="40321" spans="19:29" x14ac:dyDescent="0.25">
      <c r="S40321" s="108"/>
      <c r="U40321" s="108"/>
      <c r="W40321" s="108"/>
      <c r="Y40321" s="108"/>
      <c r="AA40321" s="108"/>
      <c r="AC40321" s="108"/>
    </row>
    <row r="40322" spans="19:29" x14ac:dyDescent="0.25">
      <c r="S40322" s="108"/>
      <c r="U40322" s="108"/>
      <c r="W40322" s="108"/>
      <c r="Y40322" s="108"/>
      <c r="AA40322" s="108"/>
      <c r="AC40322" s="108"/>
    </row>
    <row r="40323" spans="19:29" x14ac:dyDescent="0.25">
      <c r="S40323" s="108"/>
      <c r="U40323" s="108"/>
      <c r="W40323" s="108"/>
      <c r="Y40323" s="108"/>
      <c r="AA40323" s="108"/>
      <c r="AC40323" s="108"/>
    </row>
    <row r="40324" spans="19:29" x14ac:dyDescent="0.25">
      <c r="S40324" s="110"/>
      <c r="U40324" s="110"/>
      <c r="W40324" s="110"/>
      <c r="Y40324" s="110"/>
      <c r="AA40324" s="110"/>
      <c r="AC40324" s="110"/>
    </row>
    <row r="40325" spans="19:29" x14ac:dyDescent="0.25">
      <c r="S40325" s="110"/>
      <c r="U40325" s="110"/>
      <c r="W40325" s="110"/>
      <c r="Y40325" s="110"/>
      <c r="AA40325" s="110"/>
      <c r="AC40325" s="110"/>
    </row>
    <row r="40326" spans="19:29" x14ac:dyDescent="0.25">
      <c r="S40326" s="110"/>
      <c r="U40326" s="110"/>
      <c r="W40326" s="110"/>
      <c r="Y40326" s="110"/>
      <c r="AA40326" s="110"/>
      <c r="AC40326" s="110"/>
    </row>
    <row r="40327" spans="19:29" x14ac:dyDescent="0.25">
      <c r="S40327" s="110"/>
      <c r="U40327" s="110"/>
      <c r="W40327" s="110"/>
      <c r="Y40327" s="110"/>
      <c r="AA40327" s="110"/>
      <c r="AC40327" s="110"/>
    </row>
    <row r="40328" spans="19:29" x14ac:dyDescent="0.25">
      <c r="S40328" s="111"/>
      <c r="U40328" s="111"/>
      <c r="W40328" s="111"/>
      <c r="Y40328" s="111"/>
      <c r="AA40328" s="111"/>
      <c r="AC40328" s="111"/>
    </row>
    <row r="40329" spans="19:29" x14ac:dyDescent="0.25">
      <c r="S40329" s="107"/>
      <c r="U40329" s="107"/>
      <c r="W40329" s="107"/>
      <c r="Y40329" s="107"/>
      <c r="AA40329" s="107"/>
      <c r="AC40329" s="107"/>
    </row>
    <row r="40330" spans="19:29" x14ac:dyDescent="0.25">
      <c r="S40330" s="108"/>
      <c r="U40330" s="108"/>
      <c r="W40330" s="108"/>
      <c r="Y40330" s="108"/>
      <c r="AA40330" s="108"/>
      <c r="AC40330" s="108"/>
    </row>
    <row r="40331" spans="19:29" x14ac:dyDescent="0.25">
      <c r="S40331" s="108"/>
      <c r="U40331" s="108"/>
      <c r="W40331" s="108"/>
      <c r="Y40331" s="108"/>
      <c r="AA40331" s="108"/>
      <c r="AC40331" s="108"/>
    </row>
    <row r="40332" spans="19:29" x14ac:dyDescent="0.25">
      <c r="S40332" s="109"/>
      <c r="U40332" s="109"/>
      <c r="W40332" s="109"/>
      <c r="Y40332" s="109"/>
      <c r="AA40332" s="109"/>
      <c r="AC40332" s="109"/>
    </row>
    <row r="40333" spans="19:29" x14ac:dyDescent="0.25">
      <c r="S40333" s="108"/>
      <c r="U40333" s="108"/>
      <c r="W40333" s="108"/>
      <c r="Y40333" s="108"/>
      <c r="AA40333" s="108"/>
      <c r="AC40333" s="108"/>
    </row>
    <row r="40334" spans="19:29" x14ac:dyDescent="0.25">
      <c r="S40334" s="108"/>
      <c r="U40334" s="108"/>
      <c r="W40334" s="108"/>
      <c r="Y40334" s="108"/>
      <c r="AA40334" s="108"/>
      <c r="AC40334" s="108"/>
    </row>
    <row r="40335" spans="19:29" x14ac:dyDescent="0.25">
      <c r="S40335" s="109"/>
      <c r="U40335" s="109"/>
      <c r="W40335" s="109"/>
      <c r="Y40335" s="109"/>
      <c r="AA40335" s="109"/>
      <c r="AC40335" s="109"/>
    </row>
    <row r="40336" spans="19:29" x14ac:dyDescent="0.25">
      <c r="S40336" s="108"/>
      <c r="U40336" s="108"/>
      <c r="W40336" s="108"/>
      <c r="Y40336" s="108"/>
      <c r="AA40336" s="108"/>
      <c r="AC40336" s="108"/>
    </row>
    <row r="40337" spans="19:29" x14ac:dyDescent="0.25">
      <c r="S40337" s="109"/>
      <c r="U40337" s="109"/>
      <c r="W40337" s="109"/>
      <c r="Y40337" s="109"/>
      <c r="AA40337" s="109"/>
      <c r="AC40337" s="109"/>
    </row>
    <row r="40338" spans="19:29" x14ac:dyDescent="0.25">
      <c r="S40338" s="108"/>
      <c r="U40338" s="108"/>
      <c r="W40338" s="108"/>
      <c r="Y40338" s="108"/>
      <c r="AA40338" s="108"/>
      <c r="AC40338" s="108"/>
    </row>
    <row r="40339" spans="19:29" x14ac:dyDescent="0.25">
      <c r="S40339" s="108"/>
      <c r="U40339" s="108"/>
      <c r="W40339" s="108"/>
      <c r="Y40339" s="108"/>
      <c r="AA40339" s="108"/>
      <c r="AC40339" s="108"/>
    </row>
    <row r="40340" spans="19:29" x14ac:dyDescent="0.25">
      <c r="S40340" s="108"/>
      <c r="U40340" s="108"/>
      <c r="W40340" s="108"/>
      <c r="Y40340" s="108"/>
      <c r="AA40340" s="108"/>
      <c r="AC40340" s="108"/>
    </row>
    <row r="40341" spans="19:29" x14ac:dyDescent="0.25">
      <c r="S40341" s="110"/>
      <c r="U40341" s="110"/>
      <c r="W40341" s="110"/>
      <c r="Y40341" s="110"/>
      <c r="AA40341" s="110"/>
      <c r="AC40341" s="110"/>
    </row>
    <row r="40342" spans="19:29" x14ac:dyDescent="0.25">
      <c r="S40342" s="110"/>
      <c r="U40342" s="110"/>
      <c r="W40342" s="110"/>
      <c r="Y40342" s="110"/>
      <c r="AA40342" s="110"/>
      <c r="AC40342" s="110"/>
    </row>
    <row r="40343" spans="19:29" x14ac:dyDescent="0.25">
      <c r="S40343" s="110"/>
      <c r="U40343" s="110"/>
      <c r="W40343" s="110"/>
      <c r="Y40343" s="110"/>
      <c r="AA40343" s="110"/>
      <c r="AC40343" s="110"/>
    </row>
    <row r="40344" spans="19:29" x14ac:dyDescent="0.25">
      <c r="S40344" s="110"/>
      <c r="U40344" s="110"/>
      <c r="W40344" s="110"/>
      <c r="Y40344" s="110"/>
      <c r="AA40344" s="110"/>
      <c r="AC40344" s="110"/>
    </row>
    <row r="40345" spans="19:29" x14ac:dyDescent="0.25">
      <c r="S40345" s="111"/>
      <c r="U40345" s="111"/>
      <c r="W40345" s="111"/>
      <c r="Y40345" s="111"/>
      <c r="AA40345" s="111"/>
      <c r="AC40345" s="111"/>
    </row>
    <row r="40346" spans="19:29" x14ac:dyDescent="0.25">
      <c r="S40346" s="107"/>
      <c r="U40346" s="107"/>
      <c r="W40346" s="107"/>
      <c r="Y40346" s="107"/>
      <c r="AA40346" s="107"/>
      <c r="AC40346" s="107"/>
    </row>
    <row r="40347" spans="19:29" x14ac:dyDescent="0.25">
      <c r="S40347" s="108"/>
      <c r="U40347" s="108"/>
      <c r="W40347" s="108"/>
      <c r="Y40347" s="108"/>
      <c r="AA40347" s="108"/>
      <c r="AC40347" s="108"/>
    </row>
    <row r="40348" spans="19:29" x14ac:dyDescent="0.25">
      <c r="S40348" s="108"/>
      <c r="U40348" s="108"/>
      <c r="W40348" s="108"/>
      <c r="Y40348" s="108"/>
      <c r="AA40348" s="108"/>
      <c r="AC40348" s="108"/>
    </row>
    <row r="40349" spans="19:29" x14ac:dyDescent="0.25">
      <c r="S40349" s="109"/>
      <c r="U40349" s="109"/>
      <c r="W40349" s="109"/>
      <c r="Y40349" s="109"/>
      <c r="AA40349" s="109"/>
      <c r="AC40349" s="109"/>
    </row>
    <row r="40350" spans="19:29" x14ac:dyDescent="0.25">
      <c r="S40350" s="108"/>
      <c r="U40350" s="108"/>
      <c r="W40350" s="108"/>
      <c r="Y40350" s="108"/>
      <c r="AA40350" s="108"/>
      <c r="AC40350" s="108"/>
    </row>
    <row r="40351" spans="19:29" x14ac:dyDescent="0.25">
      <c r="S40351" s="108"/>
      <c r="U40351" s="108"/>
      <c r="W40351" s="108"/>
      <c r="Y40351" s="108"/>
      <c r="AA40351" s="108"/>
      <c r="AC40351" s="108"/>
    </row>
    <row r="40352" spans="19:29" x14ac:dyDescent="0.25">
      <c r="S40352" s="109"/>
      <c r="U40352" s="109"/>
      <c r="W40352" s="109"/>
      <c r="Y40352" s="109"/>
      <c r="AA40352" s="109"/>
      <c r="AC40352" s="109"/>
    </row>
    <row r="40353" spans="19:29" x14ac:dyDescent="0.25">
      <c r="S40353" s="108"/>
      <c r="U40353" s="108"/>
      <c r="W40353" s="108"/>
      <c r="Y40353" s="108"/>
      <c r="AA40353" s="108"/>
      <c r="AC40353" s="108"/>
    </row>
    <row r="40354" spans="19:29" x14ac:dyDescent="0.25">
      <c r="S40354" s="109"/>
      <c r="U40354" s="109"/>
      <c r="W40354" s="109"/>
      <c r="Y40354" s="109"/>
      <c r="AA40354" s="109"/>
      <c r="AC40354" s="109"/>
    </row>
    <row r="40355" spans="19:29" x14ac:dyDescent="0.25">
      <c r="S40355" s="108"/>
      <c r="U40355" s="108"/>
      <c r="W40355" s="108"/>
      <c r="Y40355" s="108"/>
      <c r="AA40355" s="108"/>
      <c r="AC40355" s="108"/>
    </row>
    <row r="40356" spans="19:29" x14ac:dyDescent="0.25">
      <c r="S40356" s="108"/>
      <c r="U40356" s="108"/>
      <c r="W40356" s="108"/>
      <c r="Y40356" s="108"/>
      <c r="AA40356" s="108"/>
      <c r="AC40356" s="108"/>
    </row>
    <row r="40357" spans="19:29" x14ac:dyDescent="0.25">
      <c r="S40357" s="108"/>
      <c r="U40357" s="108"/>
      <c r="W40357" s="108"/>
      <c r="Y40357" s="108"/>
      <c r="AA40357" s="108"/>
      <c r="AC40357" s="108"/>
    </row>
    <row r="40358" spans="19:29" x14ac:dyDescent="0.25">
      <c r="S40358" s="110"/>
      <c r="U40358" s="110"/>
      <c r="W40358" s="110"/>
      <c r="Y40358" s="110"/>
      <c r="AA40358" s="110"/>
      <c r="AC40358" s="110"/>
    </row>
    <row r="40359" spans="19:29" x14ac:dyDescent="0.25">
      <c r="S40359" s="110"/>
      <c r="U40359" s="110"/>
      <c r="W40359" s="110"/>
      <c r="Y40359" s="110"/>
      <c r="AA40359" s="110"/>
      <c r="AC40359" s="110"/>
    </row>
    <row r="40360" spans="19:29" x14ac:dyDescent="0.25">
      <c r="S40360" s="110"/>
      <c r="U40360" s="110"/>
      <c r="W40360" s="110"/>
      <c r="Y40360" s="110"/>
      <c r="AA40360" s="110"/>
      <c r="AC40360" s="110"/>
    </row>
    <row r="40361" spans="19:29" x14ac:dyDescent="0.25">
      <c r="S40361" s="110"/>
      <c r="U40361" s="110"/>
      <c r="W40361" s="110"/>
      <c r="Y40361" s="110"/>
      <c r="AA40361" s="110"/>
      <c r="AC40361" s="110"/>
    </row>
    <row r="40362" spans="19:29" x14ac:dyDescent="0.25">
      <c r="S40362" s="111"/>
      <c r="U40362" s="111"/>
      <c r="W40362" s="111"/>
      <c r="Y40362" s="111"/>
      <c r="AA40362" s="111"/>
      <c r="AC40362" s="111"/>
    </row>
    <row r="40363" spans="19:29" x14ac:dyDescent="0.25">
      <c r="S40363" s="107"/>
      <c r="U40363" s="107"/>
      <c r="W40363" s="107"/>
      <c r="Y40363" s="107"/>
      <c r="AA40363" s="107"/>
      <c r="AC40363" s="107"/>
    </row>
    <row r="40364" spans="19:29" x14ac:dyDescent="0.25">
      <c r="S40364" s="108"/>
      <c r="U40364" s="108"/>
      <c r="W40364" s="108"/>
      <c r="Y40364" s="108"/>
      <c r="AA40364" s="108"/>
      <c r="AC40364" s="108"/>
    </row>
    <row r="40365" spans="19:29" x14ac:dyDescent="0.25">
      <c r="S40365" s="108"/>
      <c r="U40365" s="108"/>
      <c r="W40365" s="108"/>
      <c r="Y40365" s="108"/>
      <c r="AA40365" s="108"/>
      <c r="AC40365" s="108"/>
    </row>
    <row r="40366" spans="19:29" x14ac:dyDescent="0.25">
      <c r="S40366" s="109"/>
      <c r="U40366" s="109"/>
      <c r="W40366" s="109"/>
      <c r="Y40366" s="109"/>
      <c r="AA40366" s="109"/>
      <c r="AC40366" s="109"/>
    </row>
    <row r="40367" spans="19:29" x14ac:dyDescent="0.25">
      <c r="S40367" s="108"/>
      <c r="U40367" s="108"/>
      <c r="W40367" s="108"/>
      <c r="Y40367" s="108"/>
      <c r="AA40367" s="108"/>
      <c r="AC40367" s="108"/>
    </row>
    <row r="40368" spans="19:29" x14ac:dyDescent="0.25">
      <c r="S40368" s="108"/>
      <c r="U40368" s="108"/>
      <c r="W40368" s="108"/>
      <c r="Y40368" s="108"/>
      <c r="AA40368" s="108"/>
      <c r="AC40368" s="108"/>
    </row>
    <row r="40369" spans="19:29" x14ac:dyDescent="0.25">
      <c r="S40369" s="109"/>
      <c r="U40369" s="109"/>
      <c r="W40369" s="109"/>
      <c r="Y40369" s="109"/>
      <c r="AA40369" s="109"/>
      <c r="AC40369" s="109"/>
    </row>
    <row r="40370" spans="19:29" x14ac:dyDescent="0.25">
      <c r="S40370" s="108"/>
      <c r="U40370" s="108"/>
      <c r="W40370" s="108"/>
      <c r="Y40370" s="108"/>
      <c r="AA40370" s="108"/>
      <c r="AC40370" s="108"/>
    </row>
    <row r="40371" spans="19:29" x14ac:dyDescent="0.25">
      <c r="S40371" s="109"/>
      <c r="U40371" s="109"/>
      <c r="W40371" s="109"/>
      <c r="Y40371" s="109"/>
      <c r="AA40371" s="109"/>
      <c r="AC40371" s="109"/>
    </row>
    <row r="40372" spans="19:29" x14ac:dyDescent="0.25">
      <c r="S40372" s="108"/>
      <c r="U40372" s="108"/>
      <c r="W40372" s="108"/>
      <c r="Y40372" s="108"/>
      <c r="AA40372" s="108"/>
      <c r="AC40372" s="108"/>
    </row>
    <row r="40373" spans="19:29" x14ac:dyDescent="0.25">
      <c r="S40373" s="108"/>
      <c r="U40373" s="108"/>
      <c r="W40373" s="108"/>
      <c r="Y40373" s="108"/>
      <c r="AA40373" s="108"/>
      <c r="AC40373" s="108"/>
    </row>
    <row r="40374" spans="19:29" x14ac:dyDescent="0.25">
      <c r="S40374" s="108"/>
      <c r="U40374" s="108"/>
      <c r="W40374" s="108"/>
      <c r="Y40374" s="108"/>
      <c r="AA40374" s="108"/>
      <c r="AC40374" s="108"/>
    </row>
    <row r="40375" spans="19:29" x14ac:dyDescent="0.25">
      <c r="S40375" s="110"/>
      <c r="U40375" s="110"/>
      <c r="W40375" s="110"/>
      <c r="Y40375" s="110"/>
      <c r="AA40375" s="110"/>
      <c r="AC40375" s="110"/>
    </row>
    <row r="40376" spans="19:29" x14ac:dyDescent="0.25">
      <c r="S40376" s="110"/>
      <c r="U40376" s="110"/>
      <c r="W40376" s="110"/>
      <c r="Y40376" s="110"/>
      <c r="AA40376" s="110"/>
      <c r="AC40376" s="110"/>
    </row>
    <row r="40377" spans="19:29" x14ac:dyDescent="0.25">
      <c r="S40377" s="110"/>
      <c r="U40377" s="110"/>
      <c r="W40377" s="110"/>
      <c r="Y40377" s="110"/>
      <c r="AA40377" s="110"/>
      <c r="AC40377" s="110"/>
    </row>
    <row r="40378" spans="19:29" x14ac:dyDescent="0.25">
      <c r="S40378" s="110"/>
      <c r="U40378" s="110"/>
      <c r="W40378" s="110"/>
      <c r="Y40378" s="110"/>
      <c r="AA40378" s="110"/>
      <c r="AC40378" s="110"/>
    </row>
    <row r="40379" spans="19:29" x14ac:dyDescent="0.25">
      <c r="S40379" s="111"/>
      <c r="U40379" s="111"/>
      <c r="W40379" s="111"/>
      <c r="Y40379" s="111"/>
      <c r="AA40379" s="111"/>
      <c r="AC40379" s="111"/>
    </row>
    <row r="40380" spans="19:29" x14ac:dyDescent="0.25">
      <c r="S40380" s="107"/>
      <c r="U40380" s="107"/>
      <c r="W40380" s="107"/>
      <c r="Y40380" s="107"/>
      <c r="AA40380" s="107"/>
      <c r="AC40380" s="107"/>
    </row>
    <row r="40381" spans="19:29" x14ac:dyDescent="0.25">
      <c r="S40381" s="108"/>
      <c r="U40381" s="108"/>
      <c r="W40381" s="108"/>
      <c r="Y40381" s="108"/>
      <c r="AA40381" s="108"/>
      <c r="AC40381" s="108"/>
    </row>
    <row r="40382" spans="19:29" x14ac:dyDescent="0.25">
      <c r="S40382" s="108"/>
      <c r="U40382" s="108"/>
      <c r="W40382" s="108"/>
      <c r="Y40382" s="108"/>
      <c r="AA40382" s="108"/>
      <c r="AC40382" s="108"/>
    </row>
    <row r="40383" spans="19:29" x14ac:dyDescent="0.25">
      <c r="S40383" s="109"/>
      <c r="U40383" s="109"/>
      <c r="W40383" s="109"/>
      <c r="Y40383" s="109"/>
      <c r="AA40383" s="109"/>
      <c r="AC40383" s="109"/>
    </row>
    <row r="40384" spans="19:29" x14ac:dyDescent="0.25">
      <c r="S40384" s="108"/>
      <c r="U40384" s="108"/>
      <c r="W40384" s="108"/>
      <c r="Y40384" s="108"/>
      <c r="AA40384" s="108"/>
      <c r="AC40384" s="108"/>
    </row>
    <row r="40385" spans="19:29" x14ac:dyDescent="0.25">
      <c r="S40385" s="108"/>
      <c r="U40385" s="108"/>
      <c r="W40385" s="108"/>
      <c r="Y40385" s="108"/>
      <c r="AA40385" s="108"/>
      <c r="AC40385" s="108"/>
    </row>
    <row r="40386" spans="19:29" x14ac:dyDescent="0.25">
      <c r="S40386" s="109"/>
      <c r="U40386" s="109"/>
      <c r="W40386" s="109"/>
      <c r="Y40386" s="109"/>
      <c r="AA40386" s="109"/>
      <c r="AC40386" s="109"/>
    </row>
    <row r="40387" spans="19:29" x14ac:dyDescent="0.25">
      <c r="S40387" s="108"/>
      <c r="U40387" s="108"/>
      <c r="W40387" s="108"/>
      <c r="Y40387" s="108"/>
      <c r="AA40387" s="108"/>
      <c r="AC40387" s="108"/>
    </row>
    <row r="40388" spans="19:29" x14ac:dyDescent="0.25">
      <c r="S40388" s="109"/>
      <c r="U40388" s="109"/>
      <c r="W40388" s="109"/>
      <c r="Y40388" s="109"/>
      <c r="AA40388" s="109"/>
      <c r="AC40388" s="109"/>
    </row>
    <row r="40389" spans="19:29" x14ac:dyDescent="0.25">
      <c r="S40389" s="108"/>
      <c r="U40389" s="108"/>
      <c r="W40389" s="108"/>
      <c r="Y40389" s="108"/>
      <c r="AA40389" s="108"/>
      <c r="AC40389" s="108"/>
    </row>
    <row r="40390" spans="19:29" x14ac:dyDescent="0.25">
      <c r="S40390" s="108"/>
      <c r="U40390" s="108"/>
      <c r="W40390" s="108"/>
      <c r="Y40390" s="108"/>
      <c r="AA40390" s="108"/>
      <c r="AC40390" s="108"/>
    </row>
    <row r="40391" spans="19:29" x14ac:dyDescent="0.25">
      <c r="S40391" s="108"/>
      <c r="U40391" s="108"/>
      <c r="W40391" s="108"/>
      <c r="Y40391" s="108"/>
      <c r="AA40391" s="108"/>
      <c r="AC40391" s="108"/>
    </row>
    <row r="40392" spans="19:29" x14ac:dyDescent="0.25">
      <c r="S40392" s="110"/>
      <c r="U40392" s="110"/>
      <c r="W40392" s="110"/>
      <c r="Y40392" s="110"/>
      <c r="AA40392" s="110"/>
      <c r="AC40392" s="110"/>
    </row>
    <row r="40393" spans="19:29" x14ac:dyDescent="0.25">
      <c r="S40393" s="110"/>
      <c r="U40393" s="110"/>
      <c r="W40393" s="110"/>
      <c r="Y40393" s="110"/>
      <c r="AA40393" s="110"/>
      <c r="AC40393" s="110"/>
    </row>
    <row r="40394" spans="19:29" x14ac:dyDescent="0.25">
      <c r="S40394" s="110"/>
      <c r="U40394" s="110"/>
      <c r="W40394" s="110"/>
      <c r="Y40394" s="110"/>
      <c r="AA40394" s="110"/>
      <c r="AC40394" s="110"/>
    </row>
    <row r="40395" spans="19:29" x14ac:dyDescent="0.25">
      <c r="S40395" s="110"/>
      <c r="U40395" s="110"/>
      <c r="W40395" s="110"/>
      <c r="Y40395" s="110"/>
      <c r="AA40395" s="110"/>
      <c r="AC40395" s="110"/>
    </row>
    <row r="40396" spans="19:29" x14ac:dyDescent="0.25">
      <c r="S40396" s="111"/>
      <c r="U40396" s="111"/>
      <c r="W40396" s="111"/>
      <c r="Y40396" s="111"/>
      <c r="AA40396" s="111"/>
      <c r="AC40396" s="111"/>
    </row>
    <row r="40397" spans="19:29" x14ac:dyDescent="0.25">
      <c r="S40397" s="107"/>
      <c r="U40397" s="107"/>
      <c r="W40397" s="107"/>
      <c r="Y40397" s="107"/>
      <c r="AA40397" s="107"/>
      <c r="AC40397" s="107"/>
    </row>
    <row r="40398" spans="19:29" x14ac:dyDescent="0.25">
      <c r="S40398" s="108"/>
      <c r="U40398" s="108"/>
      <c r="W40398" s="108"/>
      <c r="Y40398" s="108"/>
      <c r="AA40398" s="108"/>
      <c r="AC40398" s="108"/>
    </row>
    <row r="40399" spans="19:29" x14ac:dyDescent="0.25">
      <c r="S40399" s="108"/>
      <c r="U40399" s="108"/>
      <c r="W40399" s="108"/>
      <c r="Y40399" s="108"/>
      <c r="AA40399" s="108"/>
      <c r="AC40399" s="108"/>
    </row>
    <row r="40400" spans="19:29" x14ac:dyDescent="0.25">
      <c r="S40400" s="109"/>
      <c r="U40400" s="109"/>
      <c r="W40400" s="109"/>
      <c r="Y40400" s="109"/>
      <c r="AA40400" s="109"/>
      <c r="AC40400" s="109"/>
    </row>
    <row r="40401" spans="19:29" x14ac:dyDescent="0.25">
      <c r="S40401" s="108"/>
      <c r="U40401" s="108"/>
      <c r="W40401" s="108"/>
      <c r="Y40401" s="108"/>
      <c r="AA40401" s="108"/>
      <c r="AC40401" s="108"/>
    </row>
    <row r="40402" spans="19:29" x14ac:dyDescent="0.25">
      <c r="S40402" s="108"/>
      <c r="U40402" s="108"/>
      <c r="W40402" s="108"/>
      <c r="Y40402" s="108"/>
      <c r="AA40402" s="108"/>
      <c r="AC40402" s="108"/>
    </row>
    <row r="40403" spans="19:29" x14ac:dyDescent="0.25">
      <c r="S40403" s="109"/>
      <c r="U40403" s="109"/>
      <c r="W40403" s="109"/>
      <c r="Y40403" s="109"/>
      <c r="AA40403" s="109"/>
      <c r="AC40403" s="109"/>
    </row>
    <row r="40404" spans="19:29" x14ac:dyDescent="0.25">
      <c r="S40404" s="108"/>
      <c r="U40404" s="108"/>
      <c r="W40404" s="108"/>
      <c r="Y40404" s="108"/>
      <c r="AA40404" s="108"/>
      <c r="AC40404" s="108"/>
    </row>
    <row r="40405" spans="19:29" x14ac:dyDescent="0.25">
      <c r="S40405" s="109"/>
      <c r="U40405" s="109"/>
      <c r="W40405" s="109"/>
      <c r="Y40405" s="109"/>
      <c r="AA40405" s="109"/>
      <c r="AC40405" s="109"/>
    </row>
    <row r="40406" spans="19:29" x14ac:dyDescent="0.25">
      <c r="S40406" s="108"/>
      <c r="U40406" s="108"/>
      <c r="W40406" s="108"/>
      <c r="Y40406" s="108"/>
      <c r="AA40406" s="108"/>
      <c r="AC40406" s="108"/>
    </row>
    <row r="40407" spans="19:29" x14ac:dyDescent="0.25">
      <c r="S40407" s="108"/>
      <c r="U40407" s="108"/>
      <c r="W40407" s="108"/>
      <c r="Y40407" s="108"/>
      <c r="AA40407" s="108"/>
      <c r="AC40407" s="108"/>
    </row>
    <row r="40408" spans="19:29" x14ac:dyDescent="0.25">
      <c r="S40408" s="108"/>
      <c r="U40408" s="108"/>
      <c r="W40408" s="108"/>
      <c r="Y40408" s="108"/>
      <c r="AA40408" s="108"/>
      <c r="AC40408" s="108"/>
    </row>
    <row r="40409" spans="19:29" x14ac:dyDescent="0.25">
      <c r="S40409" s="110"/>
      <c r="U40409" s="110"/>
      <c r="W40409" s="110"/>
      <c r="Y40409" s="110"/>
      <c r="AA40409" s="110"/>
      <c r="AC40409" s="110"/>
    </row>
    <row r="40410" spans="19:29" x14ac:dyDescent="0.25">
      <c r="S40410" s="110"/>
      <c r="U40410" s="110"/>
      <c r="W40410" s="110"/>
      <c r="Y40410" s="110"/>
      <c r="AA40410" s="110"/>
      <c r="AC40410" s="110"/>
    </row>
    <row r="40411" spans="19:29" x14ac:dyDescent="0.25">
      <c r="S40411" s="110"/>
      <c r="U40411" s="110"/>
      <c r="W40411" s="110"/>
      <c r="Y40411" s="110"/>
      <c r="AA40411" s="110"/>
      <c r="AC40411" s="110"/>
    </row>
    <row r="40412" spans="19:29" x14ac:dyDescent="0.25">
      <c r="S40412" s="110"/>
      <c r="U40412" s="110"/>
      <c r="W40412" s="110"/>
      <c r="Y40412" s="110"/>
      <c r="AA40412" s="110"/>
      <c r="AC40412" s="110"/>
    </row>
    <row r="40413" spans="19:29" x14ac:dyDescent="0.25">
      <c r="S40413" s="111"/>
      <c r="U40413" s="111"/>
      <c r="W40413" s="111"/>
      <c r="Y40413" s="111"/>
      <c r="AA40413" s="111"/>
      <c r="AC40413" s="111"/>
    </row>
    <row r="40414" spans="19:29" x14ac:dyDescent="0.25">
      <c r="S40414" s="107"/>
      <c r="U40414" s="107"/>
      <c r="W40414" s="107"/>
      <c r="Y40414" s="107"/>
      <c r="AA40414" s="107"/>
      <c r="AC40414" s="107"/>
    </row>
    <row r="40415" spans="19:29" x14ac:dyDescent="0.25">
      <c r="S40415" s="108"/>
      <c r="U40415" s="108"/>
      <c r="W40415" s="108"/>
      <c r="Y40415" s="108"/>
      <c r="AA40415" s="108"/>
      <c r="AC40415" s="108"/>
    </row>
    <row r="40416" spans="19:29" x14ac:dyDescent="0.25">
      <c r="S40416" s="108"/>
      <c r="U40416" s="108"/>
      <c r="W40416" s="108"/>
      <c r="Y40416" s="108"/>
      <c r="AA40416" s="108"/>
      <c r="AC40416" s="108"/>
    </row>
    <row r="40417" spans="19:29" x14ac:dyDescent="0.25">
      <c r="S40417" s="109"/>
      <c r="U40417" s="109"/>
      <c r="W40417" s="109"/>
      <c r="Y40417" s="109"/>
      <c r="AA40417" s="109"/>
      <c r="AC40417" s="109"/>
    </row>
    <row r="40418" spans="19:29" x14ac:dyDescent="0.25">
      <c r="S40418" s="108"/>
      <c r="U40418" s="108"/>
      <c r="W40418" s="108"/>
      <c r="Y40418" s="108"/>
      <c r="AA40418" s="108"/>
      <c r="AC40418" s="108"/>
    </row>
    <row r="40419" spans="19:29" x14ac:dyDescent="0.25">
      <c r="S40419" s="108"/>
      <c r="U40419" s="108"/>
      <c r="W40419" s="108"/>
      <c r="Y40419" s="108"/>
      <c r="AA40419" s="108"/>
      <c r="AC40419" s="108"/>
    </row>
    <row r="40420" spans="19:29" x14ac:dyDescent="0.25">
      <c r="S40420" s="109"/>
      <c r="U40420" s="109"/>
      <c r="W40420" s="109"/>
      <c r="Y40420" s="109"/>
      <c r="AA40420" s="109"/>
      <c r="AC40420" s="109"/>
    </row>
    <row r="40421" spans="19:29" x14ac:dyDescent="0.25">
      <c r="S40421" s="108"/>
      <c r="U40421" s="108"/>
      <c r="W40421" s="108"/>
      <c r="Y40421" s="108"/>
      <c r="AA40421" s="108"/>
      <c r="AC40421" s="108"/>
    </row>
    <row r="40422" spans="19:29" x14ac:dyDescent="0.25">
      <c r="S40422" s="109"/>
      <c r="U40422" s="109"/>
      <c r="W40422" s="109"/>
      <c r="Y40422" s="109"/>
      <c r="AA40422" s="109"/>
      <c r="AC40422" s="109"/>
    </row>
    <row r="40423" spans="19:29" x14ac:dyDescent="0.25">
      <c r="S40423" s="108"/>
      <c r="U40423" s="108"/>
      <c r="W40423" s="108"/>
      <c r="Y40423" s="108"/>
      <c r="AA40423" s="108"/>
      <c r="AC40423" s="108"/>
    </row>
    <row r="40424" spans="19:29" x14ac:dyDescent="0.25">
      <c r="S40424" s="108"/>
      <c r="U40424" s="108"/>
      <c r="W40424" s="108"/>
      <c r="Y40424" s="108"/>
      <c r="AA40424" s="108"/>
      <c r="AC40424" s="108"/>
    </row>
    <row r="40425" spans="19:29" x14ac:dyDescent="0.25">
      <c r="S40425" s="108"/>
      <c r="U40425" s="108"/>
      <c r="W40425" s="108"/>
      <c r="Y40425" s="108"/>
      <c r="AA40425" s="108"/>
      <c r="AC40425" s="108"/>
    </row>
    <row r="40426" spans="19:29" x14ac:dyDescent="0.25">
      <c r="S40426" s="110"/>
      <c r="U40426" s="110"/>
      <c r="W40426" s="110"/>
      <c r="Y40426" s="110"/>
      <c r="AA40426" s="110"/>
      <c r="AC40426" s="110"/>
    </row>
    <row r="40427" spans="19:29" x14ac:dyDescent="0.25">
      <c r="S40427" s="110"/>
      <c r="U40427" s="110"/>
      <c r="W40427" s="110"/>
      <c r="Y40427" s="110"/>
      <c r="AA40427" s="110"/>
      <c r="AC40427" s="110"/>
    </row>
    <row r="40428" spans="19:29" x14ac:dyDescent="0.25">
      <c r="S40428" s="110"/>
      <c r="U40428" s="110"/>
      <c r="W40428" s="110"/>
      <c r="Y40428" s="110"/>
      <c r="AA40428" s="110"/>
      <c r="AC40428" s="110"/>
    </row>
    <row r="40429" spans="19:29" x14ac:dyDescent="0.25">
      <c r="S40429" s="110"/>
      <c r="U40429" s="110"/>
      <c r="W40429" s="110"/>
      <c r="Y40429" s="110"/>
      <c r="AA40429" s="110"/>
      <c r="AC40429" s="110"/>
    </row>
    <row r="40430" spans="19:29" x14ac:dyDescent="0.25">
      <c r="S40430" s="111"/>
      <c r="U40430" s="111"/>
      <c r="W40430" s="111"/>
      <c r="Y40430" s="111"/>
      <c r="AA40430" s="111"/>
      <c r="AC40430" s="111"/>
    </row>
    <row r="40431" spans="19:29" x14ac:dyDescent="0.25">
      <c r="S40431" s="107"/>
      <c r="U40431" s="107"/>
      <c r="W40431" s="107"/>
      <c r="Y40431" s="107"/>
      <c r="AA40431" s="107"/>
      <c r="AC40431" s="107"/>
    </row>
    <row r="40432" spans="19:29" x14ac:dyDescent="0.25">
      <c r="S40432" s="108"/>
      <c r="U40432" s="108"/>
      <c r="W40432" s="108"/>
      <c r="Y40432" s="108"/>
      <c r="AA40432" s="108"/>
      <c r="AC40432" s="108"/>
    </row>
    <row r="40433" spans="19:29" x14ac:dyDescent="0.25">
      <c r="S40433" s="108"/>
      <c r="U40433" s="108"/>
      <c r="W40433" s="108"/>
      <c r="Y40433" s="108"/>
      <c r="AA40433" s="108"/>
      <c r="AC40433" s="108"/>
    </row>
    <row r="40434" spans="19:29" x14ac:dyDescent="0.25">
      <c r="S40434" s="109"/>
      <c r="U40434" s="109"/>
      <c r="W40434" s="109"/>
      <c r="Y40434" s="109"/>
      <c r="AA40434" s="109"/>
      <c r="AC40434" s="109"/>
    </row>
    <row r="40435" spans="19:29" x14ac:dyDescent="0.25">
      <c r="S40435" s="108"/>
      <c r="U40435" s="108"/>
      <c r="W40435" s="108"/>
      <c r="Y40435" s="108"/>
      <c r="AA40435" s="108"/>
      <c r="AC40435" s="108"/>
    </row>
    <row r="40436" spans="19:29" x14ac:dyDescent="0.25">
      <c r="S40436" s="108"/>
      <c r="U40436" s="108"/>
      <c r="W40436" s="108"/>
      <c r="Y40436" s="108"/>
      <c r="AA40436" s="108"/>
      <c r="AC40436" s="108"/>
    </row>
    <row r="40437" spans="19:29" x14ac:dyDescent="0.25">
      <c r="S40437" s="109"/>
      <c r="U40437" s="109"/>
      <c r="W40437" s="109"/>
      <c r="Y40437" s="109"/>
      <c r="AA40437" s="109"/>
      <c r="AC40437" s="109"/>
    </row>
    <row r="40438" spans="19:29" x14ac:dyDescent="0.25">
      <c r="S40438" s="108"/>
      <c r="U40438" s="108"/>
      <c r="W40438" s="108"/>
      <c r="Y40438" s="108"/>
      <c r="AA40438" s="108"/>
      <c r="AC40438" s="108"/>
    </row>
    <row r="40439" spans="19:29" x14ac:dyDescent="0.25">
      <c r="S40439" s="109"/>
      <c r="U40439" s="109"/>
      <c r="W40439" s="109"/>
      <c r="Y40439" s="109"/>
      <c r="AA40439" s="109"/>
      <c r="AC40439" s="109"/>
    </row>
    <row r="40440" spans="19:29" x14ac:dyDescent="0.25">
      <c r="S40440" s="108"/>
      <c r="U40440" s="108"/>
      <c r="W40440" s="108"/>
      <c r="Y40440" s="108"/>
      <c r="AA40440" s="108"/>
      <c r="AC40440" s="108"/>
    </row>
    <row r="40441" spans="19:29" x14ac:dyDescent="0.25">
      <c r="S40441" s="108"/>
      <c r="U40441" s="108"/>
      <c r="W40441" s="108"/>
      <c r="Y40441" s="108"/>
      <c r="AA40441" s="108"/>
      <c r="AC40441" s="108"/>
    </row>
    <row r="40442" spans="19:29" x14ac:dyDescent="0.25">
      <c r="S40442" s="108"/>
      <c r="U40442" s="108"/>
      <c r="W40442" s="108"/>
      <c r="Y40442" s="108"/>
      <c r="AA40442" s="108"/>
      <c r="AC40442" s="108"/>
    </row>
    <row r="40443" spans="19:29" x14ac:dyDescent="0.25">
      <c r="S40443" s="110"/>
      <c r="U40443" s="110"/>
      <c r="W40443" s="110"/>
      <c r="Y40443" s="110"/>
      <c r="AA40443" s="110"/>
      <c r="AC40443" s="110"/>
    </row>
    <row r="40444" spans="19:29" x14ac:dyDescent="0.25">
      <c r="S40444" s="110"/>
      <c r="U40444" s="110"/>
      <c r="W40444" s="110"/>
      <c r="Y40444" s="110"/>
      <c r="AA40444" s="110"/>
      <c r="AC40444" s="110"/>
    </row>
    <row r="40445" spans="19:29" x14ac:dyDescent="0.25">
      <c r="S40445" s="110"/>
      <c r="U40445" s="110"/>
      <c r="W40445" s="110"/>
      <c r="Y40445" s="110"/>
      <c r="AA40445" s="110"/>
      <c r="AC40445" s="110"/>
    </row>
    <row r="40446" spans="19:29" x14ac:dyDescent="0.25">
      <c r="S40446" s="110"/>
      <c r="U40446" s="110"/>
      <c r="W40446" s="110"/>
      <c r="Y40446" s="110"/>
      <c r="AA40446" s="110"/>
      <c r="AC40446" s="110"/>
    </row>
    <row r="40447" spans="19:29" x14ac:dyDescent="0.25">
      <c r="S40447" s="111"/>
      <c r="U40447" s="111"/>
      <c r="W40447" s="111"/>
      <c r="Y40447" s="111"/>
      <c r="AA40447" s="111"/>
      <c r="AC40447" s="111"/>
    </row>
    <row r="40448" spans="19:29" x14ac:dyDescent="0.25">
      <c r="S40448" s="107"/>
      <c r="U40448" s="107"/>
      <c r="W40448" s="107"/>
      <c r="Y40448" s="107"/>
      <c r="AA40448" s="107"/>
      <c r="AC40448" s="107"/>
    </row>
    <row r="40449" spans="19:29" x14ac:dyDescent="0.25">
      <c r="S40449" s="108"/>
      <c r="U40449" s="108"/>
      <c r="W40449" s="108"/>
      <c r="Y40449" s="108"/>
      <c r="AA40449" s="108"/>
      <c r="AC40449" s="108"/>
    </row>
    <row r="40450" spans="19:29" x14ac:dyDescent="0.25">
      <c r="S40450" s="108"/>
      <c r="U40450" s="108"/>
      <c r="W40450" s="108"/>
      <c r="Y40450" s="108"/>
      <c r="AA40450" s="108"/>
      <c r="AC40450" s="108"/>
    </row>
    <row r="40451" spans="19:29" x14ac:dyDescent="0.25">
      <c r="S40451" s="109"/>
      <c r="U40451" s="109"/>
      <c r="W40451" s="109"/>
      <c r="Y40451" s="109"/>
      <c r="AA40451" s="109"/>
      <c r="AC40451" s="109"/>
    </row>
    <row r="40452" spans="19:29" x14ac:dyDescent="0.25">
      <c r="S40452" s="108"/>
      <c r="U40452" s="108"/>
      <c r="W40452" s="108"/>
      <c r="Y40452" s="108"/>
      <c r="AA40452" s="108"/>
      <c r="AC40452" s="108"/>
    </row>
    <row r="40453" spans="19:29" x14ac:dyDescent="0.25">
      <c r="S40453" s="108"/>
      <c r="U40453" s="108"/>
      <c r="W40453" s="108"/>
      <c r="Y40453" s="108"/>
      <c r="AA40453" s="108"/>
      <c r="AC40453" s="108"/>
    </row>
    <row r="40454" spans="19:29" x14ac:dyDescent="0.25">
      <c r="S40454" s="109"/>
      <c r="U40454" s="109"/>
      <c r="W40454" s="109"/>
      <c r="Y40454" s="109"/>
      <c r="AA40454" s="109"/>
      <c r="AC40454" s="109"/>
    </row>
    <row r="40455" spans="19:29" x14ac:dyDescent="0.25">
      <c r="S40455" s="108"/>
      <c r="U40455" s="108"/>
      <c r="W40455" s="108"/>
      <c r="Y40455" s="108"/>
      <c r="AA40455" s="108"/>
      <c r="AC40455" s="108"/>
    </row>
    <row r="40456" spans="19:29" x14ac:dyDescent="0.25">
      <c r="S40456" s="109"/>
      <c r="U40456" s="109"/>
      <c r="W40456" s="109"/>
      <c r="Y40456" s="109"/>
      <c r="AA40456" s="109"/>
      <c r="AC40456" s="109"/>
    </row>
    <row r="40457" spans="19:29" x14ac:dyDescent="0.25">
      <c r="S40457" s="108"/>
      <c r="U40457" s="108"/>
      <c r="W40457" s="108"/>
      <c r="Y40457" s="108"/>
      <c r="AA40457" s="108"/>
      <c r="AC40457" s="108"/>
    </row>
    <row r="40458" spans="19:29" x14ac:dyDescent="0.25">
      <c r="S40458" s="108"/>
      <c r="U40458" s="108"/>
      <c r="W40458" s="108"/>
      <c r="Y40458" s="108"/>
      <c r="AA40458" s="108"/>
      <c r="AC40458" s="108"/>
    </row>
    <row r="40459" spans="19:29" x14ac:dyDescent="0.25">
      <c r="S40459" s="108"/>
      <c r="U40459" s="108"/>
      <c r="W40459" s="108"/>
      <c r="Y40459" s="108"/>
      <c r="AA40459" s="108"/>
      <c r="AC40459" s="108"/>
    </row>
    <row r="40460" spans="19:29" x14ac:dyDescent="0.25">
      <c r="S40460" s="110"/>
      <c r="U40460" s="110"/>
      <c r="W40460" s="110"/>
      <c r="Y40460" s="110"/>
      <c r="AA40460" s="110"/>
      <c r="AC40460" s="110"/>
    </row>
    <row r="40461" spans="19:29" x14ac:dyDescent="0.25">
      <c r="S40461" s="110"/>
      <c r="U40461" s="110"/>
      <c r="W40461" s="110"/>
      <c r="Y40461" s="110"/>
      <c r="AA40461" s="110"/>
      <c r="AC40461" s="110"/>
    </row>
    <row r="40462" spans="19:29" x14ac:dyDescent="0.25">
      <c r="S40462" s="110"/>
      <c r="U40462" s="110"/>
      <c r="W40462" s="110"/>
      <c r="Y40462" s="110"/>
      <c r="AA40462" s="110"/>
      <c r="AC40462" s="110"/>
    </row>
    <row r="40463" spans="19:29" x14ac:dyDescent="0.25">
      <c r="S40463" s="110"/>
      <c r="U40463" s="110"/>
      <c r="W40463" s="110"/>
      <c r="Y40463" s="110"/>
      <c r="AA40463" s="110"/>
      <c r="AC40463" s="110"/>
    </row>
    <row r="40464" spans="19:29" x14ac:dyDescent="0.25">
      <c r="S40464" s="111"/>
      <c r="U40464" s="111"/>
      <c r="W40464" s="111"/>
      <c r="Y40464" s="111"/>
      <c r="AA40464" s="111"/>
      <c r="AC40464" s="111"/>
    </row>
    <row r="40465" spans="19:29" x14ac:dyDescent="0.25">
      <c r="S40465" s="107"/>
      <c r="U40465" s="107"/>
      <c r="W40465" s="107"/>
      <c r="Y40465" s="107"/>
      <c r="AA40465" s="107"/>
      <c r="AC40465" s="107"/>
    </row>
    <row r="40466" spans="19:29" x14ac:dyDescent="0.25">
      <c r="S40466" s="108"/>
      <c r="U40466" s="108"/>
      <c r="W40466" s="108"/>
      <c r="Y40466" s="108"/>
      <c r="AA40466" s="108"/>
      <c r="AC40466" s="108"/>
    </row>
    <row r="40467" spans="19:29" x14ac:dyDescent="0.25">
      <c r="S40467" s="108"/>
      <c r="U40467" s="108"/>
      <c r="W40467" s="108"/>
      <c r="Y40467" s="108"/>
      <c r="AA40467" s="108"/>
      <c r="AC40467" s="108"/>
    </row>
    <row r="40468" spans="19:29" x14ac:dyDescent="0.25">
      <c r="S40468" s="109"/>
      <c r="U40468" s="109"/>
      <c r="W40468" s="109"/>
      <c r="Y40468" s="109"/>
      <c r="AA40468" s="109"/>
      <c r="AC40468" s="109"/>
    </row>
    <row r="40469" spans="19:29" x14ac:dyDescent="0.25">
      <c r="S40469" s="108"/>
      <c r="U40469" s="108"/>
      <c r="W40469" s="108"/>
      <c r="Y40469" s="108"/>
      <c r="AA40469" s="108"/>
      <c r="AC40469" s="108"/>
    </row>
    <row r="40470" spans="19:29" x14ac:dyDescent="0.25">
      <c r="S40470" s="108"/>
      <c r="U40470" s="108"/>
      <c r="W40470" s="108"/>
      <c r="Y40470" s="108"/>
      <c r="AA40470" s="108"/>
      <c r="AC40470" s="108"/>
    </row>
    <row r="40471" spans="19:29" x14ac:dyDescent="0.25">
      <c r="S40471" s="109"/>
      <c r="U40471" s="109"/>
      <c r="W40471" s="109"/>
      <c r="Y40471" s="109"/>
      <c r="AA40471" s="109"/>
      <c r="AC40471" s="109"/>
    </row>
    <row r="40472" spans="19:29" x14ac:dyDescent="0.25">
      <c r="S40472" s="108"/>
      <c r="U40472" s="108"/>
      <c r="W40472" s="108"/>
      <c r="Y40472" s="108"/>
      <c r="AA40472" s="108"/>
      <c r="AC40472" s="108"/>
    </row>
    <row r="40473" spans="19:29" x14ac:dyDescent="0.25">
      <c r="S40473" s="109"/>
      <c r="U40473" s="109"/>
      <c r="W40473" s="109"/>
      <c r="Y40473" s="109"/>
      <c r="AA40473" s="109"/>
      <c r="AC40473" s="109"/>
    </row>
    <row r="40474" spans="19:29" x14ac:dyDescent="0.25">
      <c r="S40474" s="108"/>
      <c r="U40474" s="108"/>
      <c r="W40474" s="108"/>
      <c r="Y40474" s="108"/>
      <c r="AA40474" s="108"/>
      <c r="AC40474" s="108"/>
    </row>
    <row r="40475" spans="19:29" x14ac:dyDescent="0.25">
      <c r="S40475" s="108"/>
      <c r="U40475" s="108"/>
      <c r="W40475" s="108"/>
      <c r="Y40475" s="108"/>
      <c r="AA40475" s="108"/>
      <c r="AC40475" s="108"/>
    </row>
    <row r="40476" spans="19:29" x14ac:dyDescent="0.25">
      <c r="S40476" s="108"/>
      <c r="U40476" s="108"/>
      <c r="W40476" s="108"/>
      <c r="Y40476" s="108"/>
      <c r="AA40476" s="108"/>
      <c r="AC40476" s="108"/>
    </row>
    <row r="40477" spans="19:29" x14ac:dyDescent="0.25">
      <c r="S40477" s="110"/>
      <c r="U40477" s="110"/>
      <c r="W40477" s="110"/>
      <c r="Y40477" s="110"/>
      <c r="AA40477" s="110"/>
      <c r="AC40477" s="110"/>
    </row>
    <row r="40478" spans="19:29" x14ac:dyDescent="0.25">
      <c r="S40478" s="110"/>
      <c r="U40478" s="110"/>
      <c r="W40478" s="110"/>
      <c r="Y40478" s="110"/>
      <c r="AA40478" s="110"/>
      <c r="AC40478" s="110"/>
    </row>
    <row r="40479" spans="19:29" x14ac:dyDescent="0.25">
      <c r="S40479" s="110"/>
      <c r="U40479" s="110"/>
      <c r="W40479" s="110"/>
      <c r="Y40479" s="110"/>
      <c r="AA40479" s="110"/>
      <c r="AC40479" s="110"/>
    </row>
    <row r="40480" spans="19:29" x14ac:dyDescent="0.25">
      <c r="S40480" s="110"/>
      <c r="U40480" s="110"/>
      <c r="W40480" s="110"/>
      <c r="Y40480" s="110"/>
      <c r="AA40480" s="110"/>
      <c r="AC40480" s="110"/>
    </row>
    <row r="40481" spans="19:29" x14ac:dyDescent="0.25">
      <c r="S40481" s="111"/>
      <c r="U40481" s="111"/>
      <c r="W40481" s="111"/>
      <c r="Y40481" s="111"/>
      <c r="AA40481" s="111"/>
      <c r="AC40481" s="111"/>
    </row>
    <row r="40482" spans="19:29" x14ac:dyDescent="0.25">
      <c r="S40482" s="107"/>
      <c r="U40482" s="107"/>
      <c r="W40482" s="107"/>
      <c r="Y40482" s="107"/>
      <c r="AA40482" s="107"/>
      <c r="AC40482" s="107"/>
    </row>
    <row r="40483" spans="19:29" x14ac:dyDescent="0.25">
      <c r="S40483" s="108"/>
      <c r="U40483" s="108"/>
      <c r="W40483" s="108"/>
      <c r="Y40483" s="108"/>
      <c r="AA40483" s="108"/>
      <c r="AC40483" s="108"/>
    </row>
    <row r="40484" spans="19:29" x14ac:dyDescent="0.25">
      <c r="S40484" s="108"/>
      <c r="U40484" s="108"/>
      <c r="W40484" s="108"/>
      <c r="Y40484" s="108"/>
      <c r="AA40484" s="108"/>
      <c r="AC40484" s="108"/>
    </row>
    <row r="40485" spans="19:29" x14ac:dyDescent="0.25">
      <c r="S40485" s="109"/>
      <c r="U40485" s="109"/>
      <c r="W40485" s="109"/>
      <c r="Y40485" s="109"/>
      <c r="AA40485" s="109"/>
      <c r="AC40485" s="109"/>
    </row>
    <row r="40486" spans="19:29" x14ac:dyDescent="0.25">
      <c r="S40486" s="108"/>
      <c r="U40486" s="108"/>
      <c r="W40486" s="108"/>
      <c r="Y40486" s="108"/>
      <c r="AA40486" s="108"/>
      <c r="AC40486" s="108"/>
    </row>
    <row r="40487" spans="19:29" x14ac:dyDescent="0.25">
      <c r="S40487" s="108"/>
      <c r="U40487" s="108"/>
      <c r="W40487" s="108"/>
      <c r="Y40487" s="108"/>
      <c r="AA40487" s="108"/>
      <c r="AC40487" s="108"/>
    </row>
    <row r="40488" spans="19:29" x14ac:dyDescent="0.25">
      <c r="S40488" s="109"/>
      <c r="U40488" s="109"/>
      <c r="W40488" s="109"/>
      <c r="Y40488" s="109"/>
      <c r="AA40488" s="109"/>
      <c r="AC40488" s="109"/>
    </row>
    <row r="40489" spans="19:29" x14ac:dyDescent="0.25">
      <c r="S40489" s="108"/>
      <c r="U40489" s="108"/>
      <c r="W40489" s="108"/>
      <c r="Y40489" s="108"/>
      <c r="AA40489" s="108"/>
      <c r="AC40489" s="108"/>
    </row>
    <row r="40490" spans="19:29" x14ac:dyDescent="0.25">
      <c r="S40490" s="109"/>
      <c r="U40490" s="109"/>
      <c r="W40490" s="109"/>
      <c r="Y40490" s="109"/>
      <c r="AA40490" s="109"/>
      <c r="AC40490" s="109"/>
    </row>
    <row r="40491" spans="19:29" x14ac:dyDescent="0.25">
      <c r="S40491" s="108"/>
      <c r="U40491" s="108"/>
      <c r="W40491" s="108"/>
      <c r="Y40491" s="108"/>
      <c r="AA40491" s="108"/>
      <c r="AC40491" s="108"/>
    </row>
    <row r="40492" spans="19:29" x14ac:dyDescent="0.25">
      <c r="S40492" s="108"/>
      <c r="U40492" s="108"/>
      <c r="W40492" s="108"/>
      <c r="Y40492" s="108"/>
      <c r="AA40492" s="108"/>
      <c r="AC40492" s="108"/>
    </row>
    <row r="40493" spans="19:29" x14ac:dyDescent="0.25">
      <c r="S40493" s="108"/>
      <c r="U40493" s="108"/>
      <c r="W40493" s="108"/>
      <c r="Y40493" s="108"/>
      <c r="AA40493" s="108"/>
      <c r="AC40493" s="108"/>
    </row>
    <row r="40494" spans="19:29" x14ac:dyDescent="0.25">
      <c r="S40494" s="110"/>
      <c r="U40494" s="110"/>
      <c r="W40494" s="110"/>
      <c r="Y40494" s="110"/>
      <c r="AA40494" s="110"/>
      <c r="AC40494" s="110"/>
    </row>
    <row r="40495" spans="19:29" x14ac:dyDescent="0.25">
      <c r="S40495" s="110"/>
      <c r="U40495" s="110"/>
      <c r="W40495" s="110"/>
      <c r="Y40495" s="110"/>
      <c r="AA40495" s="110"/>
      <c r="AC40495" s="110"/>
    </row>
    <row r="40496" spans="19:29" x14ac:dyDescent="0.25">
      <c r="S40496" s="110"/>
      <c r="U40496" s="110"/>
      <c r="W40496" s="110"/>
      <c r="Y40496" s="110"/>
      <c r="AA40496" s="110"/>
      <c r="AC40496" s="110"/>
    </row>
    <row r="40497" spans="19:29" x14ac:dyDescent="0.25">
      <c r="S40497" s="110"/>
      <c r="U40497" s="110"/>
      <c r="W40497" s="110"/>
      <c r="Y40497" s="110"/>
      <c r="AA40497" s="110"/>
      <c r="AC40497" s="110"/>
    </row>
    <row r="40498" spans="19:29" x14ac:dyDescent="0.25">
      <c r="S40498" s="111"/>
      <c r="U40498" s="111"/>
      <c r="W40498" s="111"/>
      <c r="Y40498" s="111"/>
      <c r="AA40498" s="111"/>
      <c r="AC40498" s="111"/>
    </row>
    <row r="40499" spans="19:29" x14ac:dyDescent="0.25">
      <c r="S40499" s="107"/>
      <c r="U40499" s="107"/>
      <c r="W40499" s="107"/>
      <c r="Y40499" s="107"/>
      <c r="AA40499" s="107"/>
      <c r="AC40499" s="107"/>
    </row>
    <row r="40500" spans="19:29" x14ac:dyDescent="0.25">
      <c r="S40500" s="108"/>
      <c r="U40500" s="108"/>
      <c r="W40500" s="108"/>
      <c r="Y40500" s="108"/>
      <c r="AA40500" s="108"/>
      <c r="AC40500" s="108"/>
    </row>
    <row r="40501" spans="19:29" x14ac:dyDescent="0.25">
      <c r="S40501" s="108"/>
      <c r="U40501" s="108"/>
      <c r="W40501" s="108"/>
      <c r="Y40501" s="108"/>
      <c r="AA40501" s="108"/>
      <c r="AC40501" s="108"/>
    </row>
    <row r="40502" spans="19:29" x14ac:dyDescent="0.25">
      <c r="S40502" s="109"/>
      <c r="U40502" s="109"/>
      <c r="W40502" s="109"/>
      <c r="Y40502" s="109"/>
      <c r="AA40502" s="109"/>
      <c r="AC40502" s="109"/>
    </row>
    <row r="40503" spans="19:29" x14ac:dyDescent="0.25">
      <c r="S40503" s="108"/>
      <c r="U40503" s="108"/>
      <c r="W40503" s="108"/>
      <c r="Y40503" s="108"/>
      <c r="AA40503" s="108"/>
      <c r="AC40503" s="108"/>
    </row>
    <row r="40504" spans="19:29" x14ac:dyDescent="0.25">
      <c r="S40504" s="108"/>
      <c r="U40504" s="108"/>
      <c r="W40504" s="108"/>
      <c r="Y40504" s="108"/>
      <c r="AA40504" s="108"/>
      <c r="AC40504" s="108"/>
    </row>
    <row r="40505" spans="19:29" x14ac:dyDescent="0.25">
      <c r="S40505" s="109"/>
      <c r="U40505" s="109"/>
      <c r="W40505" s="109"/>
      <c r="Y40505" s="109"/>
      <c r="AA40505" s="109"/>
      <c r="AC40505" s="109"/>
    </row>
    <row r="40506" spans="19:29" x14ac:dyDescent="0.25">
      <c r="S40506" s="108"/>
      <c r="U40506" s="108"/>
      <c r="W40506" s="108"/>
      <c r="Y40506" s="108"/>
      <c r="AA40506" s="108"/>
      <c r="AC40506" s="108"/>
    </row>
    <row r="40507" spans="19:29" x14ac:dyDescent="0.25">
      <c r="S40507" s="109"/>
      <c r="U40507" s="109"/>
      <c r="W40507" s="109"/>
      <c r="Y40507" s="109"/>
      <c r="AA40507" s="109"/>
      <c r="AC40507" s="109"/>
    </row>
    <row r="40508" spans="19:29" x14ac:dyDescent="0.25">
      <c r="S40508" s="108"/>
      <c r="U40508" s="108"/>
      <c r="W40508" s="108"/>
      <c r="Y40508" s="108"/>
      <c r="AA40508" s="108"/>
      <c r="AC40508" s="108"/>
    </row>
    <row r="40509" spans="19:29" x14ac:dyDescent="0.25">
      <c r="S40509" s="108"/>
      <c r="U40509" s="108"/>
      <c r="W40509" s="108"/>
      <c r="Y40509" s="108"/>
      <c r="AA40509" s="108"/>
      <c r="AC40509" s="108"/>
    </row>
    <row r="40510" spans="19:29" x14ac:dyDescent="0.25">
      <c r="S40510" s="108"/>
      <c r="U40510" s="108"/>
      <c r="W40510" s="108"/>
      <c r="Y40510" s="108"/>
      <c r="AA40510" s="108"/>
      <c r="AC40510" s="108"/>
    </row>
    <row r="40511" spans="19:29" x14ac:dyDescent="0.25">
      <c r="S40511" s="110"/>
      <c r="U40511" s="110"/>
      <c r="W40511" s="110"/>
      <c r="Y40511" s="110"/>
      <c r="AA40511" s="110"/>
      <c r="AC40511" s="110"/>
    </row>
    <row r="40512" spans="19:29" x14ac:dyDescent="0.25">
      <c r="S40512" s="110"/>
      <c r="U40512" s="110"/>
      <c r="W40512" s="110"/>
      <c r="Y40512" s="110"/>
      <c r="AA40512" s="110"/>
      <c r="AC40512" s="110"/>
    </row>
    <row r="40513" spans="19:29" x14ac:dyDescent="0.25">
      <c r="S40513" s="110"/>
      <c r="U40513" s="110"/>
      <c r="W40513" s="110"/>
      <c r="Y40513" s="110"/>
      <c r="AA40513" s="110"/>
      <c r="AC40513" s="110"/>
    </row>
    <row r="40514" spans="19:29" x14ac:dyDescent="0.25">
      <c r="S40514" s="110"/>
      <c r="U40514" s="110"/>
      <c r="W40514" s="110"/>
      <c r="Y40514" s="110"/>
      <c r="AA40514" s="110"/>
      <c r="AC40514" s="110"/>
    </row>
    <row r="40515" spans="19:29" x14ac:dyDescent="0.25">
      <c r="S40515" s="111"/>
      <c r="U40515" s="111"/>
      <c r="W40515" s="111"/>
      <c r="Y40515" s="111"/>
      <c r="AA40515" s="111"/>
      <c r="AC40515" s="111"/>
    </row>
    <row r="40516" spans="19:29" x14ac:dyDescent="0.25">
      <c r="S40516" s="107"/>
      <c r="U40516" s="107"/>
      <c r="W40516" s="107"/>
      <c r="Y40516" s="107"/>
      <c r="AA40516" s="107"/>
      <c r="AC40516" s="107"/>
    </row>
    <row r="40517" spans="19:29" x14ac:dyDescent="0.25">
      <c r="S40517" s="108"/>
      <c r="U40517" s="108"/>
      <c r="W40517" s="108"/>
      <c r="Y40517" s="108"/>
      <c r="AA40517" s="108"/>
      <c r="AC40517" s="108"/>
    </row>
    <row r="40518" spans="19:29" x14ac:dyDescent="0.25">
      <c r="S40518" s="108"/>
      <c r="U40518" s="108"/>
      <c r="W40518" s="108"/>
      <c r="Y40518" s="108"/>
      <c r="AA40518" s="108"/>
      <c r="AC40518" s="108"/>
    </row>
    <row r="40519" spans="19:29" x14ac:dyDescent="0.25">
      <c r="S40519" s="109"/>
      <c r="U40519" s="109"/>
      <c r="W40519" s="109"/>
      <c r="Y40519" s="109"/>
      <c r="AA40519" s="109"/>
      <c r="AC40519" s="109"/>
    </row>
    <row r="40520" spans="19:29" x14ac:dyDescent="0.25">
      <c r="S40520" s="108"/>
      <c r="U40520" s="108"/>
      <c r="W40520" s="108"/>
      <c r="Y40520" s="108"/>
      <c r="AA40520" s="108"/>
      <c r="AC40520" s="108"/>
    </row>
    <row r="40521" spans="19:29" x14ac:dyDescent="0.25">
      <c r="S40521" s="108"/>
      <c r="U40521" s="108"/>
      <c r="W40521" s="108"/>
      <c r="Y40521" s="108"/>
      <c r="AA40521" s="108"/>
      <c r="AC40521" s="108"/>
    </row>
    <row r="40522" spans="19:29" x14ac:dyDescent="0.25">
      <c r="S40522" s="109"/>
      <c r="U40522" s="109"/>
      <c r="W40522" s="109"/>
      <c r="Y40522" s="109"/>
      <c r="AA40522" s="109"/>
      <c r="AC40522" s="109"/>
    </row>
    <row r="40523" spans="19:29" x14ac:dyDescent="0.25">
      <c r="S40523" s="108"/>
      <c r="U40523" s="108"/>
      <c r="W40523" s="108"/>
      <c r="Y40523" s="108"/>
      <c r="AA40523" s="108"/>
      <c r="AC40523" s="108"/>
    </row>
    <row r="40524" spans="19:29" x14ac:dyDescent="0.25">
      <c r="S40524" s="109"/>
      <c r="U40524" s="109"/>
      <c r="W40524" s="109"/>
      <c r="Y40524" s="109"/>
      <c r="AA40524" s="109"/>
      <c r="AC40524" s="109"/>
    </row>
    <row r="40525" spans="19:29" x14ac:dyDescent="0.25">
      <c r="S40525" s="108"/>
      <c r="U40525" s="108"/>
      <c r="W40525" s="108"/>
      <c r="Y40525" s="108"/>
      <c r="AA40525" s="108"/>
      <c r="AC40525" s="108"/>
    </row>
    <row r="40526" spans="19:29" x14ac:dyDescent="0.25">
      <c r="S40526" s="108"/>
      <c r="U40526" s="108"/>
      <c r="W40526" s="108"/>
      <c r="Y40526" s="108"/>
      <c r="AA40526" s="108"/>
      <c r="AC40526" s="108"/>
    </row>
    <row r="40527" spans="19:29" x14ac:dyDescent="0.25">
      <c r="S40527" s="108"/>
      <c r="U40527" s="108"/>
      <c r="W40527" s="108"/>
      <c r="Y40527" s="108"/>
      <c r="AA40527" s="108"/>
      <c r="AC40527" s="108"/>
    </row>
    <row r="40528" spans="19:29" x14ac:dyDescent="0.25">
      <c r="S40528" s="110"/>
      <c r="U40528" s="110"/>
      <c r="W40528" s="110"/>
      <c r="Y40528" s="110"/>
      <c r="AA40528" s="110"/>
      <c r="AC40528" s="110"/>
    </row>
    <row r="40529" spans="19:29" x14ac:dyDescent="0.25">
      <c r="S40529" s="110"/>
      <c r="U40529" s="110"/>
      <c r="W40529" s="110"/>
      <c r="Y40529" s="110"/>
      <c r="AA40529" s="110"/>
      <c r="AC40529" s="110"/>
    </row>
    <row r="40530" spans="19:29" x14ac:dyDescent="0.25">
      <c r="S40530" s="110"/>
      <c r="U40530" s="110"/>
      <c r="W40530" s="110"/>
      <c r="Y40530" s="110"/>
      <c r="AA40530" s="110"/>
      <c r="AC40530" s="110"/>
    </row>
    <row r="40531" spans="19:29" x14ac:dyDescent="0.25">
      <c r="S40531" s="110"/>
      <c r="U40531" s="110"/>
      <c r="W40531" s="110"/>
      <c r="Y40531" s="110"/>
      <c r="AA40531" s="110"/>
      <c r="AC40531" s="110"/>
    </row>
    <row r="40532" spans="19:29" x14ac:dyDescent="0.25">
      <c r="S40532" s="111"/>
      <c r="U40532" s="111"/>
      <c r="W40532" s="111"/>
      <c r="Y40532" s="111"/>
      <c r="AA40532" s="111"/>
      <c r="AC40532" s="111"/>
    </row>
    <row r="40533" spans="19:29" x14ac:dyDescent="0.25">
      <c r="S40533" s="107"/>
      <c r="U40533" s="107"/>
      <c r="W40533" s="107"/>
      <c r="Y40533" s="107"/>
      <c r="AA40533" s="107"/>
      <c r="AC40533" s="107"/>
    </row>
    <row r="40534" spans="19:29" x14ac:dyDescent="0.25">
      <c r="S40534" s="108"/>
      <c r="U40534" s="108"/>
      <c r="W40534" s="108"/>
      <c r="Y40534" s="108"/>
      <c r="AA40534" s="108"/>
      <c r="AC40534" s="108"/>
    </row>
    <row r="40535" spans="19:29" x14ac:dyDescent="0.25">
      <c r="S40535" s="108"/>
      <c r="U40535" s="108"/>
      <c r="W40535" s="108"/>
      <c r="Y40535" s="108"/>
      <c r="AA40535" s="108"/>
      <c r="AC40535" s="108"/>
    </row>
    <row r="40536" spans="19:29" x14ac:dyDescent="0.25">
      <c r="S40536" s="109"/>
      <c r="U40536" s="109"/>
      <c r="W40536" s="109"/>
      <c r="Y40536" s="109"/>
      <c r="AA40536" s="109"/>
      <c r="AC40536" s="109"/>
    </row>
    <row r="40537" spans="19:29" x14ac:dyDescent="0.25">
      <c r="S40537" s="108"/>
      <c r="U40537" s="108"/>
      <c r="W40537" s="108"/>
      <c r="Y40537" s="108"/>
      <c r="AA40537" s="108"/>
      <c r="AC40537" s="108"/>
    </row>
    <row r="40538" spans="19:29" x14ac:dyDescent="0.25">
      <c r="S40538" s="108"/>
      <c r="U40538" s="108"/>
      <c r="W40538" s="108"/>
      <c r="Y40538" s="108"/>
      <c r="AA40538" s="108"/>
      <c r="AC40538" s="108"/>
    </row>
    <row r="40539" spans="19:29" x14ac:dyDescent="0.25">
      <c r="S40539" s="109"/>
      <c r="U40539" s="109"/>
      <c r="W40539" s="109"/>
      <c r="Y40539" s="109"/>
      <c r="AA40539" s="109"/>
      <c r="AC40539" s="109"/>
    </row>
    <row r="40540" spans="19:29" x14ac:dyDescent="0.25">
      <c r="S40540" s="108"/>
      <c r="U40540" s="108"/>
      <c r="W40540" s="108"/>
      <c r="Y40540" s="108"/>
      <c r="AA40540" s="108"/>
      <c r="AC40540" s="108"/>
    </row>
    <row r="40541" spans="19:29" x14ac:dyDescent="0.25">
      <c r="S40541" s="109"/>
      <c r="U40541" s="109"/>
      <c r="W40541" s="109"/>
      <c r="Y40541" s="109"/>
      <c r="AA40541" s="109"/>
      <c r="AC40541" s="109"/>
    </row>
    <row r="40542" spans="19:29" x14ac:dyDescent="0.25">
      <c r="S40542" s="108"/>
      <c r="U40542" s="108"/>
      <c r="W40542" s="108"/>
      <c r="Y40542" s="108"/>
      <c r="AA40542" s="108"/>
      <c r="AC40542" s="108"/>
    </row>
    <row r="40543" spans="19:29" x14ac:dyDescent="0.25">
      <c r="S40543" s="108"/>
      <c r="U40543" s="108"/>
      <c r="W40543" s="108"/>
      <c r="Y40543" s="108"/>
      <c r="AA40543" s="108"/>
      <c r="AC40543" s="108"/>
    </row>
    <row r="40544" spans="19:29" x14ac:dyDescent="0.25">
      <c r="S40544" s="108"/>
      <c r="U40544" s="108"/>
      <c r="W40544" s="108"/>
      <c r="Y40544" s="108"/>
      <c r="AA40544" s="108"/>
      <c r="AC40544" s="108"/>
    </row>
    <row r="40545" spans="19:29" x14ac:dyDescent="0.25">
      <c r="S40545" s="110"/>
      <c r="U40545" s="110"/>
      <c r="W40545" s="110"/>
      <c r="Y40545" s="110"/>
      <c r="AA40545" s="110"/>
      <c r="AC40545" s="110"/>
    </row>
    <row r="40546" spans="19:29" x14ac:dyDescent="0.25">
      <c r="S40546" s="110"/>
      <c r="U40546" s="110"/>
      <c r="W40546" s="110"/>
      <c r="Y40546" s="110"/>
      <c r="AA40546" s="110"/>
      <c r="AC40546" s="110"/>
    </row>
    <row r="40547" spans="19:29" x14ac:dyDescent="0.25">
      <c r="S40547" s="110"/>
      <c r="U40547" s="110"/>
      <c r="W40547" s="110"/>
      <c r="Y40547" s="110"/>
      <c r="AA40547" s="110"/>
      <c r="AC40547" s="110"/>
    </row>
    <row r="40548" spans="19:29" x14ac:dyDescent="0.25">
      <c r="S40548" s="110"/>
      <c r="U40548" s="110"/>
      <c r="W40548" s="110"/>
      <c r="Y40548" s="110"/>
      <c r="AA40548" s="110"/>
      <c r="AC40548" s="110"/>
    </row>
    <row r="40549" spans="19:29" x14ac:dyDescent="0.25">
      <c r="S40549" s="111"/>
      <c r="U40549" s="111"/>
      <c r="W40549" s="111"/>
      <c r="Y40549" s="111"/>
      <c r="AA40549" s="111"/>
      <c r="AC40549" s="111"/>
    </row>
    <row r="40550" spans="19:29" x14ac:dyDescent="0.25">
      <c r="S40550" s="107"/>
      <c r="U40550" s="107"/>
      <c r="W40550" s="107"/>
      <c r="Y40550" s="107"/>
      <c r="AA40550" s="107"/>
      <c r="AC40550" s="107"/>
    </row>
    <row r="40551" spans="19:29" x14ac:dyDescent="0.25">
      <c r="S40551" s="108"/>
      <c r="U40551" s="108"/>
      <c r="W40551" s="108"/>
      <c r="Y40551" s="108"/>
      <c r="AA40551" s="108"/>
      <c r="AC40551" s="108"/>
    </row>
    <row r="40552" spans="19:29" x14ac:dyDescent="0.25">
      <c r="S40552" s="108"/>
      <c r="U40552" s="108"/>
      <c r="W40552" s="108"/>
      <c r="Y40552" s="108"/>
      <c r="AA40552" s="108"/>
      <c r="AC40552" s="108"/>
    </row>
    <row r="40553" spans="19:29" x14ac:dyDescent="0.25">
      <c r="S40553" s="109"/>
      <c r="U40553" s="109"/>
      <c r="W40553" s="109"/>
      <c r="Y40553" s="109"/>
      <c r="AA40553" s="109"/>
      <c r="AC40553" s="109"/>
    </row>
    <row r="40554" spans="19:29" x14ac:dyDescent="0.25">
      <c r="S40554" s="108"/>
      <c r="U40554" s="108"/>
      <c r="W40554" s="108"/>
      <c r="Y40554" s="108"/>
      <c r="AA40554" s="108"/>
      <c r="AC40554" s="108"/>
    </row>
    <row r="40555" spans="19:29" x14ac:dyDescent="0.25">
      <c r="S40555" s="108"/>
      <c r="U40555" s="108"/>
      <c r="W40555" s="108"/>
      <c r="Y40555" s="108"/>
      <c r="AA40555" s="108"/>
      <c r="AC40555" s="108"/>
    </row>
    <row r="40556" spans="19:29" x14ac:dyDescent="0.25">
      <c r="S40556" s="109"/>
      <c r="U40556" s="109"/>
      <c r="W40556" s="109"/>
      <c r="Y40556" s="109"/>
      <c r="AA40556" s="109"/>
      <c r="AC40556" s="109"/>
    </row>
    <row r="40557" spans="19:29" x14ac:dyDescent="0.25">
      <c r="S40557" s="108"/>
      <c r="U40557" s="108"/>
      <c r="W40557" s="108"/>
      <c r="Y40557" s="108"/>
      <c r="AA40557" s="108"/>
      <c r="AC40557" s="108"/>
    </row>
    <row r="40558" spans="19:29" x14ac:dyDescent="0.25">
      <c r="S40558" s="109"/>
      <c r="U40558" s="109"/>
      <c r="W40558" s="109"/>
      <c r="Y40558" s="109"/>
      <c r="AA40558" s="109"/>
      <c r="AC40558" s="109"/>
    </row>
    <row r="40559" spans="19:29" x14ac:dyDescent="0.25">
      <c r="S40559" s="108"/>
      <c r="U40559" s="108"/>
      <c r="W40559" s="108"/>
      <c r="Y40559" s="108"/>
      <c r="AA40559" s="108"/>
      <c r="AC40559" s="108"/>
    </row>
    <row r="40560" spans="19:29" x14ac:dyDescent="0.25">
      <c r="S40560" s="108"/>
      <c r="U40560" s="108"/>
      <c r="W40560" s="108"/>
      <c r="Y40560" s="108"/>
      <c r="AA40560" s="108"/>
      <c r="AC40560" s="108"/>
    </row>
    <row r="40561" spans="19:29" x14ac:dyDescent="0.25">
      <c r="S40561" s="108"/>
      <c r="U40561" s="108"/>
      <c r="W40561" s="108"/>
      <c r="Y40561" s="108"/>
      <c r="AA40561" s="108"/>
      <c r="AC40561" s="108"/>
    </row>
    <row r="40562" spans="19:29" x14ac:dyDescent="0.25">
      <c r="S40562" s="110"/>
      <c r="U40562" s="110"/>
      <c r="W40562" s="110"/>
      <c r="Y40562" s="110"/>
      <c r="AA40562" s="110"/>
      <c r="AC40562" s="110"/>
    </row>
    <row r="40563" spans="19:29" x14ac:dyDescent="0.25">
      <c r="S40563" s="110"/>
      <c r="U40563" s="110"/>
      <c r="W40563" s="110"/>
      <c r="Y40563" s="110"/>
      <c r="AA40563" s="110"/>
      <c r="AC40563" s="110"/>
    </row>
    <row r="40564" spans="19:29" x14ac:dyDescent="0.25">
      <c r="S40564" s="110"/>
      <c r="U40564" s="110"/>
      <c r="W40564" s="110"/>
      <c r="Y40564" s="110"/>
      <c r="AA40564" s="110"/>
      <c r="AC40564" s="110"/>
    </row>
    <row r="40565" spans="19:29" x14ac:dyDescent="0.25">
      <c r="S40565" s="110"/>
      <c r="U40565" s="110"/>
      <c r="W40565" s="110"/>
      <c r="Y40565" s="110"/>
      <c r="AA40565" s="110"/>
      <c r="AC40565" s="110"/>
    </row>
    <row r="40566" spans="19:29" x14ac:dyDescent="0.25">
      <c r="S40566" s="111"/>
      <c r="U40566" s="111"/>
      <c r="W40566" s="111"/>
      <c r="Y40566" s="111"/>
      <c r="AA40566" s="111"/>
      <c r="AC40566" s="111"/>
    </row>
    <row r="40567" spans="19:29" x14ac:dyDescent="0.25">
      <c r="S40567" s="107"/>
      <c r="U40567" s="107"/>
      <c r="W40567" s="107"/>
      <c r="Y40567" s="107"/>
      <c r="AA40567" s="107"/>
      <c r="AC40567" s="107"/>
    </row>
    <row r="40568" spans="19:29" x14ac:dyDescent="0.25">
      <c r="S40568" s="108"/>
      <c r="U40568" s="108"/>
      <c r="W40568" s="108"/>
      <c r="Y40568" s="108"/>
      <c r="AA40568" s="108"/>
      <c r="AC40568" s="108"/>
    </row>
    <row r="40569" spans="19:29" x14ac:dyDescent="0.25">
      <c r="S40569" s="108"/>
      <c r="U40569" s="108"/>
      <c r="W40569" s="108"/>
      <c r="Y40569" s="108"/>
      <c r="AA40569" s="108"/>
      <c r="AC40569" s="108"/>
    </row>
    <row r="40570" spans="19:29" x14ac:dyDescent="0.25">
      <c r="S40570" s="109"/>
      <c r="U40570" s="109"/>
      <c r="W40570" s="109"/>
      <c r="Y40570" s="109"/>
      <c r="AA40570" s="109"/>
      <c r="AC40570" s="109"/>
    </row>
    <row r="40571" spans="19:29" x14ac:dyDescent="0.25">
      <c r="S40571" s="108"/>
      <c r="U40571" s="108"/>
      <c r="W40571" s="108"/>
      <c r="Y40571" s="108"/>
      <c r="AA40571" s="108"/>
      <c r="AC40571" s="108"/>
    </row>
    <row r="40572" spans="19:29" x14ac:dyDescent="0.25">
      <c r="S40572" s="108"/>
      <c r="U40572" s="108"/>
      <c r="W40572" s="108"/>
      <c r="Y40572" s="108"/>
      <c r="AA40572" s="108"/>
      <c r="AC40572" s="108"/>
    </row>
    <row r="40573" spans="19:29" x14ac:dyDescent="0.25">
      <c r="S40573" s="109"/>
      <c r="U40573" s="109"/>
      <c r="W40573" s="109"/>
      <c r="Y40573" s="109"/>
      <c r="AA40573" s="109"/>
      <c r="AC40573" s="109"/>
    </row>
    <row r="40574" spans="19:29" x14ac:dyDescent="0.25">
      <c r="S40574" s="108"/>
      <c r="U40574" s="108"/>
      <c r="W40574" s="108"/>
      <c r="Y40574" s="108"/>
      <c r="AA40574" s="108"/>
      <c r="AC40574" s="108"/>
    </row>
    <row r="40575" spans="19:29" x14ac:dyDescent="0.25">
      <c r="S40575" s="109"/>
      <c r="U40575" s="109"/>
      <c r="W40575" s="109"/>
      <c r="Y40575" s="109"/>
      <c r="AA40575" s="109"/>
      <c r="AC40575" s="109"/>
    </row>
    <row r="40576" spans="19:29" x14ac:dyDescent="0.25">
      <c r="S40576" s="108"/>
      <c r="U40576" s="108"/>
      <c r="W40576" s="108"/>
      <c r="Y40576" s="108"/>
      <c r="AA40576" s="108"/>
      <c r="AC40576" s="108"/>
    </row>
    <row r="40577" spans="19:29" x14ac:dyDescent="0.25">
      <c r="S40577" s="108"/>
      <c r="U40577" s="108"/>
      <c r="W40577" s="108"/>
      <c r="Y40577" s="108"/>
      <c r="AA40577" s="108"/>
      <c r="AC40577" s="108"/>
    </row>
    <row r="40578" spans="19:29" x14ac:dyDescent="0.25">
      <c r="S40578" s="108"/>
      <c r="U40578" s="108"/>
      <c r="W40578" s="108"/>
      <c r="Y40578" s="108"/>
      <c r="AA40578" s="108"/>
      <c r="AC40578" s="108"/>
    </row>
    <row r="40579" spans="19:29" x14ac:dyDescent="0.25">
      <c r="S40579" s="110"/>
      <c r="U40579" s="110"/>
      <c r="W40579" s="110"/>
      <c r="Y40579" s="110"/>
      <c r="AA40579" s="110"/>
      <c r="AC40579" s="110"/>
    </row>
    <row r="40580" spans="19:29" x14ac:dyDescent="0.25">
      <c r="S40580" s="110"/>
      <c r="U40580" s="110"/>
      <c r="W40580" s="110"/>
      <c r="Y40580" s="110"/>
      <c r="AA40580" s="110"/>
      <c r="AC40580" s="110"/>
    </row>
    <row r="40581" spans="19:29" x14ac:dyDescent="0.25">
      <c r="S40581" s="110"/>
      <c r="U40581" s="110"/>
      <c r="W40581" s="110"/>
      <c r="Y40581" s="110"/>
      <c r="AA40581" s="110"/>
      <c r="AC40581" s="110"/>
    </row>
    <row r="40582" spans="19:29" x14ac:dyDescent="0.25">
      <c r="S40582" s="110"/>
      <c r="U40582" s="110"/>
      <c r="W40582" s="110"/>
      <c r="Y40582" s="110"/>
      <c r="AA40582" s="110"/>
      <c r="AC40582" s="110"/>
    </row>
    <row r="40583" spans="19:29" x14ac:dyDescent="0.25">
      <c r="S40583" s="111"/>
      <c r="U40583" s="111"/>
      <c r="W40583" s="111"/>
      <c r="Y40583" s="111"/>
      <c r="AA40583" s="111"/>
      <c r="AC40583" s="111"/>
    </row>
    <row r="40584" spans="19:29" x14ac:dyDescent="0.25">
      <c r="S40584" s="107"/>
      <c r="U40584" s="107"/>
      <c r="W40584" s="107"/>
      <c r="Y40584" s="107"/>
      <c r="AA40584" s="107"/>
      <c r="AC40584" s="107"/>
    </row>
    <row r="40585" spans="19:29" x14ac:dyDescent="0.25">
      <c r="S40585" s="108"/>
      <c r="U40585" s="108"/>
      <c r="W40585" s="108"/>
      <c r="Y40585" s="108"/>
      <c r="AA40585" s="108"/>
      <c r="AC40585" s="108"/>
    </row>
    <row r="40586" spans="19:29" x14ac:dyDescent="0.25">
      <c r="S40586" s="108"/>
      <c r="U40586" s="108"/>
      <c r="W40586" s="108"/>
      <c r="Y40586" s="108"/>
      <c r="AA40586" s="108"/>
      <c r="AC40586" s="108"/>
    </row>
    <row r="40587" spans="19:29" x14ac:dyDescent="0.25">
      <c r="S40587" s="109"/>
      <c r="U40587" s="109"/>
      <c r="W40587" s="109"/>
      <c r="Y40587" s="109"/>
      <c r="AA40587" s="109"/>
      <c r="AC40587" s="109"/>
    </row>
    <row r="40588" spans="19:29" x14ac:dyDescent="0.25">
      <c r="S40588" s="108"/>
      <c r="U40588" s="108"/>
      <c r="W40588" s="108"/>
      <c r="Y40588" s="108"/>
      <c r="AA40588" s="108"/>
      <c r="AC40588" s="108"/>
    </row>
    <row r="40589" spans="19:29" x14ac:dyDescent="0.25">
      <c r="S40589" s="108"/>
      <c r="U40589" s="108"/>
      <c r="W40589" s="108"/>
      <c r="Y40589" s="108"/>
      <c r="AA40589" s="108"/>
      <c r="AC40589" s="108"/>
    </row>
    <row r="40590" spans="19:29" x14ac:dyDescent="0.25">
      <c r="S40590" s="109"/>
      <c r="U40590" s="109"/>
      <c r="W40590" s="109"/>
      <c r="Y40590" s="109"/>
      <c r="AA40590" s="109"/>
      <c r="AC40590" s="109"/>
    </row>
    <row r="40591" spans="19:29" x14ac:dyDescent="0.25">
      <c r="S40591" s="108"/>
      <c r="U40591" s="108"/>
      <c r="W40591" s="108"/>
      <c r="Y40591" s="108"/>
      <c r="AA40591" s="108"/>
      <c r="AC40591" s="108"/>
    </row>
    <row r="40592" spans="19:29" x14ac:dyDescent="0.25">
      <c r="S40592" s="109"/>
      <c r="U40592" s="109"/>
      <c r="W40592" s="109"/>
      <c r="Y40592" s="109"/>
      <c r="AA40592" s="109"/>
      <c r="AC40592" s="109"/>
    </row>
    <row r="40593" spans="19:29" x14ac:dyDescent="0.25">
      <c r="S40593" s="108"/>
      <c r="U40593" s="108"/>
      <c r="W40593" s="108"/>
      <c r="Y40593" s="108"/>
      <c r="AA40593" s="108"/>
      <c r="AC40593" s="108"/>
    </row>
    <row r="40594" spans="19:29" x14ac:dyDescent="0.25">
      <c r="S40594" s="108"/>
      <c r="U40594" s="108"/>
      <c r="W40594" s="108"/>
      <c r="Y40594" s="108"/>
      <c r="AA40594" s="108"/>
      <c r="AC40594" s="108"/>
    </row>
    <row r="40595" spans="19:29" x14ac:dyDescent="0.25">
      <c r="S40595" s="108"/>
      <c r="U40595" s="108"/>
      <c r="W40595" s="108"/>
      <c r="Y40595" s="108"/>
      <c r="AA40595" s="108"/>
      <c r="AC40595" s="108"/>
    </row>
    <row r="40596" spans="19:29" x14ac:dyDescent="0.25">
      <c r="S40596" s="110"/>
      <c r="U40596" s="110"/>
      <c r="W40596" s="110"/>
      <c r="Y40596" s="110"/>
      <c r="AA40596" s="110"/>
      <c r="AC40596" s="110"/>
    </row>
    <row r="40597" spans="19:29" x14ac:dyDescent="0.25">
      <c r="S40597" s="110"/>
      <c r="U40597" s="110"/>
      <c r="W40597" s="110"/>
      <c r="Y40597" s="110"/>
      <c r="AA40597" s="110"/>
      <c r="AC40597" s="110"/>
    </row>
    <row r="40598" spans="19:29" x14ac:dyDescent="0.25">
      <c r="S40598" s="110"/>
      <c r="U40598" s="110"/>
      <c r="W40598" s="110"/>
      <c r="Y40598" s="110"/>
      <c r="AA40598" s="110"/>
      <c r="AC40598" s="110"/>
    </row>
    <row r="40599" spans="19:29" x14ac:dyDescent="0.25">
      <c r="S40599" s="110"/>
      <c r="U40599" s="110"/>
      <c r="W40599" s="110"/>
      <c r="Y40599" s="110"/>
      <c r="AA40599" s="110"/>
      <c r="AC40599" s="110"/>
    </row>
    <row r="40600" spans="19:29" x14ac:dyDescent="0.25">
      <c r="S40600" s="111"/>
      <c r="U40600" s="111"/>
      <c r="W40600" s="111"/>
      <c r="Y40600" s="111"/>
      <c r="AA40600" s="111"/>
      <c r="AC40600" s="111"/>
    </row>
    <row r="40601" spans="19:29" x14ac:dyDescent="0.25">
      <c r="S40601" s="107"/>
      <c r="U40601" s="107"/>
      <c r="W40601" s="107"/>
      <c r="Y40601" s="107"/>
      <c r="AA40601" s="107"/>
      <c r="AC40601" s="107"/>
    </row>
    <row r="40602" spans="19:29" x14ac:dyDescent="0.25">
      <c r="S40602" s="108"/>
      <c r="U40602" s="108"/>
      <c r="W40602" s="108"/>
      <c r="Y40602" s="108"/>
      <c r="AA40602" s="108"/>
      <c r="AC40602" s="108"/>
    </row>
    <row r="40603" spans="19:29" x14ac:dyDescent="0.25">
      <c r="S40603" s="108"/>
      <c r="U40603" s="108"/>
      <c r="W40603" s="108"/>
      <c r="Y40603" s="108"/>
      <c r="AA40603" s="108"/>
      <c r="AC40603" s="108"/>
    </row>
    <row r="40604" spans="19:29" x14ac:dyDescent="0.25">
      <c r="S40604" s="109"/>
      <c r="U40604" s="109"/>
      <c r="W40604" s="109"/>
      <c r="Y40604" s="109"/>
      <c r="AA40604" s="109"/>
      <c r="AC40604" s="109"/>
    </row>
    <row r="40605" spans="19:29" x14ac:dyDescent="0.25">
      <c r="S40605" s="108"/>
      <c r="U40605" s="108"/>
      <c r="W40605" s="108"/>
      <c r="Y40605" s="108"/>
      <c r="AA40605" s="108"/>
      <c r="AC40605" s="108"/>
    </row>
    <row r="40606" spans="19:29" x14ac:dyDescent="0.25">
      <c r="S40606" s="108"/>
      <c r="U40606" s="108"/>
      <c r="W40606" s="108"/>
      <c r="Y40606" s="108"/>
      <c r="AA40606" s="108"/>
      <c r="AC40606" s="108"/>
    </row>
    <row r="40607" spans="19:29" x14ac:dyDescent="0.25">
      <c r="S40607" s="109"/>
      <c r="U40607" s="109"/>
      <c r="W40607" s="109"/>
      <c r="Y40607" s="109"/>
      <c r="AA40607" s="109"/>
      <c r="AC40607" s="109"/>
    </row>
    <row r="40608" spans="19:29" x14ac:dyDescent="0.25">
      <c r="S40608" s="108"/>
      <c r="U40608" s="108"/>
      <c r="W40608" s="108"/>
      <c r="Y40608" s="108"/>
      <c r="AA40608" s="108"/>
      <c r="AC40608" s="108"/>
    </row>
    <row r="40609" spans="19:29" x14ac:dyDescent="0.25">
      <c r="S40609" s="109"/>
      <c r="U40609" s="109"/>
      <c r="W40609" s="109"/>
      <c r="Y40609" s="109"/>
      <c r="AA40609" s="109"/>
      <c r="AC40609" s="109"/>
    </row>
    <row r="40610" spans="19:29" x14ac:dyDescent="0.25">
      <c r="S40610" s="108"/>
      <c r="U40610" s="108"/>
      <c r="W40610" s="108"/>
      <c r="Y40610" s="108"/>
      <c r="AA40610" s="108"/>
      <c r="AC40610" s="108"/>
    </row>
    <row r="40611" spans="19:29" x14ac:dyDescent="0.25">
      <c r="S40611" s="108"/>
      <c r="U40611" s="108"/>
      <c r="W40611" s="108"/>
      <c r="Y40611" s="108"/>
      <c r="AA40611" s="108"/>
      <c r="AC40611" s="108"/>
    </row>
    <row r="40612" spans="19:29" x14ac:dyDescent="0.25">
      <c r="S40612" s="108"/>
      <c r="U40612" s="108"/>
      <c r="W40612" s="108"/>
      <c r="Y40612" s="108"/>
      <c r="AA40612" s="108"/>
      <c r="AC40612" s="108"/>
    </row>
    <row r="40613" spans="19:29" x14ac:dyDescent="0.25">
      <c r="S40613" s="110"/>
      <c r="U40613" s="110"/>
      <c r="W40613" s="110"/>
      <c r="Y40613" s="110"/>
      <c r="AA40613" s="110"/>
      <c r="AC40613" s="110"/>
    </row>
    <row r="40614" spans="19:29" x14ac:dyDescent="0.25">
      <c r="S40614" s="110"/>
      <c r="U40614" s="110"/>
      <c r="W40614" s="110"/>
      <c r="Y40614" s="110"/>
      <c r="AA40614" s="110"/>
      <c r="AC40614" s="110"/>
    </row>
    <row r="40615" spans="19:29" x14ac:dyDescent="0.25">
      <c r="S40615" s="110"/>
      <c r="U40615" s="110"/>
      <c r="W40615" s="110"/>
      <c r="Y40615" s="110"/>
      <c r="AA40615" s="110"/>
      <c r="AC40615" s="110"/>
    </row>
    <row r="40616" spans="19:29" x14ac:dyDescent="0.25">
      <c r="S40616" s="110"/>
      <c r="U40616" s="110"/>
      <c r="W40616" s="110"/>
      <c r="Y40616" s="110"/>
      <c r="AA40616" s="110"/>
      <c r="AC40616" s="110"/>
    </row>
    <row r="40617" spans="19:29" x14ac:dyDescent="0.25">
      <c r="S40617" s="111"/>
      <c r="U40617" s="111"/>
      <c r="W40617" s="111"/>
      <c r="Y40617" s="111"/>
      <c r="AA40617" s="111"/>
      <c r="AC40617" s="111"/>
    </row>
    <row r="40618" spans="19:29" x14ac:dyDescent="0.25">
      <c r="S40618" s="107"/>
      <c r="U40618" s="107"/>
      <c r="W40618" s="107"/>
      <c r="Y40618" s="107"/>
      <c r="AA40618" s="107"/>
      <c r="AC40618" s="107"/>
    </row>
    <row r="40619" spans="19:29" x14ac:dyDescent="0.25">
      <c r="S40619" s="108"/>
      <c r="U40619" s="108"/>
      <c r="W40619" s="108"/>
      <c r="Y40619" s="108"/>
      <c r="AA40619" s="108"/>
      <c r="AC40619" s="108"/>
    </row>
    <row r="40620" spans="19:29" x14ac:dyDescent="0.25">
      <c r="S40620" s="108"/>
      <c r="U40620" s="108"/>
      <c r="W40620" s="108"/>
      <c r="Y40620" s="108"/>
      <c r="AA40620" s="108"/>
      <c r="AC40620" s="108"/>
    </row>
    <row r="40621" spans="19:29" x14ac:dyDescent="0.25">
      <c r="S40621" s="109"/>
      <c r="U40621" s="109"/>
      <c r="W40621" s="109"/>
      <c r="Y40621" s="109"/>
      <c r="AA40621" s="109"/>
      <c r="AC40621" s="109"/>
    </row>
    <row r="40622" spans="19:29" x14ac:dyDescent="0.25">
      <c r="S40622" s="108"/>
      <c r="U40622" s="108"/>
      <c r="W40622" s="108"/>
      <c r="Y40622" s="108"/>
      <c r="AA40622" s="108"/>
      <c r="AC40622" s="108"/>
    </row>
    <row r="40623" spans="19:29" x14ac:dyDescent="0.25">
      <c r="S40623" s="108"/>
      <c r="U40623" s="108"/>
      <c r="W40623" s="108"/>
      <c r="Y40623" s="108"/>
      <c r="AA40623" s="108"/>
      <c r="AC40623" s="108"/>
    </row>
    <row r="40624" spans="19:29" x14ac:dyDescent="0.25">
      <c r="S40624" s="109"/>
      <c r="U40624" s="109"/>
      <c r="W40624" s="109"/>
      <c r="Y40624" s="109"/>
      <c r="AA40624" s="109"/>
      <c r="AC40624" s="109"/>
    </row>
    <row r="40625" spans="19:29" x14ac:dyDescent="0.25">
      <c r="S40625" s="108"/>
      <c r="U40625" s="108"/>
      <c r="W40625" s="108"/>
      <c r="Y40625" s="108"/>
      <c r="AA40625" s="108"/>
      <c r="AC40625" s="108"/>
    </row>
    <row r="40626" spans="19:29" x14ac:dyDescent="0.25">
      <c r="S40626" s="109"/>
      <c r="U40626" s="109"/>
      <c r="W40626" s="109"/>
      <c r="Y40626" s="109"/>
      <c r="AA40626" s="109"/>
      <c r="AC40626" s="109"/>
    </row>
    <row r="40627" spans="19:29" x14ac:dyDescent="0.25">
      <c r="S40627" s="108"/>
      <c r="U40627" s="108"/>
      <c r="W40627" s="108"/>
      <c r="Y40627" s="108"/>
      <c r="AA40627" s="108"/>
      <c r="AC40627" s="108"/>
    </row>
    <row r="40628" spans="19:29" x14ac:dyDescent="0.25">
      <c r="S40628" s="108"/>
      <c r="U40628" s="108"/>
      <c r="W40628" s="108"/>
      <c r="Y40628" s="108"/>
      <c r="AA40628" s="108"/>
      <c r="AC40628" s="108"/>
    </row>
    <row r="40629" spans="19:29" x14ac:dyDescent="0.25">
      <c r="S40629" s="108"/>
      <c r="U40629" s="108"/>
      <c r="W40629" s="108"/>
      <c r="Y40629" s="108"/>
      <c r="AA40629" s="108"/>
      <c r="AC40629" s="108"/>
    </row>
    <row r="40630" spans="19:29" x14ac:dyDescent="0.25">
      <c r="S40630" s="110"/>
      <c r="U40630" s="110"/>
      <c r="W40630" s="110"/>
      <c r="Y40630" s="110"/>
      <c r="AA40630" s="110"/>
      <c r="AC40630" s="110"/>
    </row>
    <row r="40631" spans="19:29" x14ac:dyDescent="0.25">
      <c r="S40631" s="110"/>
      <c r="U40631" s="110"/>
      <c r="W40631" s="110"/>
      <c r="Y40631" s="110"/>
      <c r="AA40631" s="110"/>
      <c r="AC40631" s="110"/>
    </row>
    <row r="40632" spans="19:29" x14ac:dyDescent="0.25">
      <c r="S40632" s="110"/>
      <c r="U40632" s="110"/>
      <c r="W40632" s="110"/>
      <c r="Y40632" s="110"/>
      <c r="AA40632" s="110"/>
      <c r="AC40632" s="110"/>
    </row>
    <row r="40633" spans="19:29" x14ac:dyDescent="0.25">
      <c r="S40633" s="110"/>
      <c r="U40633" s="110"/>
      <c r="W40633" s="110"/>
      <c r="Y40633" s="110"/>
      <c r="AA40633" s="110"/>
      <c r="AC40633" s="110"/>
    </row>
    <row r="40634" spans="19:29" x14ac:dyDescent="0.25">
      <c r="S40634" s="111"/>
      <c r="U40634" s="111"/>
      <c r="W40634" s="111"/>
      <c r="Y40634" s="111"/>
      <c r="AA40634" s="111"/>
      <c r="AC40634" s="111"/>
    </row>
    <row r="40635" spans="19:29" x14ac:dyDescent="0.25">
      <c r="S40635" s="107"/>
      <c r="U40635" s="107"/>
      <c r="W40635" s="107"/>
      <c r="Y40635" s="107"/>
      <c r="AA40635" s="107"/>
      <c r="AC40635" s="107"/>
    </row>
    <row r="40636" spans="19:29" x14ac:dyDescent="0.25">
      <c r="S40636" s="108"/>
      <c r="U40636" s="108"/>
      <c r="W40636" s="108"/>
      <c r="Y40636" s="108"/>
      <c r="AA40636" s="108"/>
      <c r="AC40636" s="108"/>
    </row>
    <row r="40637" spans="19:29" x14ac:dyDescent="0.25">
      <c r="S40637" s="108"/>
      <c r="U40637" s="108"/>
      <c r="W40637" s="108"/>
      <c r="Y40637" s="108"/>
      <c r="AA40637" s="108"/>
      <c r="AC40637" s="108"/>
    </row>
    <row r="40638" spans="19:29" x14ac:dyDescent="0.25">
      <c r="S40638" s="109"/>
      <c r="U40638" s="109"/>
      <c r="W40638" s="109"/>
      <c r="Y40638" s="109"/>
      <c r="AA40638" s="109"/>
      <c r="AC40638" s="109"/>
    </row>
    <row r="40639" spans="19:29" x14ac:dyDescent="0.25">
      <c r="S40639" s="108"/>
      <c r="U40639" s="108"/>
      <c r="W40639" s="108"/>
      <c r="Y40639" s="108"/>
      <c r="AA40639" s="108"/>
      <c r="AC40639" s="108"/>
    </row>
    <row r="40640" spans="19:29" x14ac:dyDescent="0.25">
      <c r="S40640" s="108"/>
      <c r="U40640" s="108"/>
      <c r="W40640" s="108"/>
      <c r="Y40640" s="108"/>
      <c r="AA40640" s="108"/>
      <c r="AC40640" s="108"/>
    </row>
    <row r="40641" spans="19:29" x14ac:dyDescent="0.25">
      <c r="S40641" s="109"/>
      <c r="U40641" s="109"/>
      <c r="W40641" s="109"/>
      <c r="Y40641" s="109"/>
      <c r="AA40641" s="109"/>
      <c r="AC40641" s="109"/>
    </row>
    <row r="40642" spans="19:29" x14ac:dyDescent="0.25">
      <c r="S40642" s="108"/>
      <c r="U40642" s="108"/>
      <c r="W40642" s="108"/>
      <c r="Y40642" s="108"/>
      <c r="AA40642" s="108"/>
      <c r="AC40642" s="108"/>
    </row>
    <row r="40643" spans="19:29" x14ac:dyDescent="0.25">
      <c r="S40643" s="109"/>
      <c r="U40643" s="109"/>
      <c r="W40643" s="109"/>
      <c r="Y40643" s="109"/>
      <c r="AA40643" s="109"/>
      <c r="AC40643" s="109"/>
    </row>
    <row r="40644" spans="19:29" x14ac:dyDescent="0.25">
      <c r="S40644" s="108"/>
      <c r="U40644" s="108"/>
      <c r="W40644" s="108"/>
      <c r="Y40644" s="108"/>
      <c r="AA40644" s="108"/>
      <c r="AC40644" s="108"/>
    </row>
    <row r="40645" spans="19:29" x14ac:dyDescent="0.25">
      <c r="S40645" s="108"/>
      <c r="U40645" s="108"/>
      <c r="W40645" s="108"/>
      <c r="Y40645" s="108"/>
      <c r="AA40645" s="108"/>
      <c r="AC40645" s="108"/>
    </row>
    <row r="40646" spans="19:29" x14ac:dyDescent="0.25">
      <c r="S40646" s="108"/>
      <c r="U40646" s="108"/>
      <c r="W40646" s="108"/>
      <c r="Y40646" s="108"/>
      <c r="AA40646" s="108"/>
      <c r="AC40646" s="108"/>
    </row>
    <row r="40647" spans="19:29" x14ac:dyDescent="0.25">
      <c r="S40647" s="110"/>
      <c r="U40647" s="110"/>
      <c r="W40647" s="110"/>
      <c r="Y40647" s="110"/>
      <c r="AA40647" s="110"/>
      <c r="AC40647" s="110"/>
    </row>
    <row r="40648" spans="19:29" x14ac:dyDescent="0.25">
      <c r="S40648" s="110"/>
      <c r="U40648" s="110"/>
      <c r="W40648" s="110"/>
      <c r="Y40648" s="110"/>
      <c r="AA40648" s="110"/>
      <c r="AC40648" s="110"/>
    </row>
    <row r="40649" spans="19:29" x14ac:dyDescent="0.25">
      <c r="S40649" s="110"/>
      <c r="U40649" s="110"/>
      <c r="W40649" s="110"/>
      <c r="Y40649" s="110"/>
      <c r="AA40649" s="110"/>
      <c r="AC40649" s="110"/>
    </row>
    <row r="40650" spans="19:29" x14ac:dyDescent="0.25">
      <c r="S40650" s="110"/>
      <c r="U40650" s="110"/>
      <c r="W40650" s="110"/>
      <c r="Y40650" s="110"/>
      <c r="AA40650" s="110"/>
      <c r="AC40650" s="110"/>
    </row>
    <row r="40651" spans="19:29" x14ac:dyDescent="0.25">
      <c r="S40651" s="111"/>
      <c r="U40651" s="111"/>
      <c r="W40651" s="111"/>
      <c r="Y40651" s="111"/>
      <c r="AA40651" s="111"/>
      <c r="AC40651" s="111"/>
    </row>
    <row r="40652" spans="19:29" x14ac:dyDescent="0.25">
      <c r="S40652" s="107"/>
      <c r="U40652" s="107"/>
      <c r="W40652" s="107"/>
      <c r="Y40652" s="107"/>
      <c r="AA40652" s="107"/>
      <c r="AC40652" s="107"/>
    </row>
    <row r="40653" spans="19:29" x14ac:dyDescent="0.25">
      <c r="S40653" s="108"/>
      <c r="U40653" s="108"/>
      <c r="W40653" s="108"/>
      <c r="Y40653" s="108"/>
      <c r="AA40653" s="108"/>
      <c r="AC40653" s="108"/>
    </row>
    <row r="40654" spans="19:29" x14ac:dyDescent="0.25">
      <c r="S40654" s="108"/>
      <c r="U40654" s="108"/>
      <c r="W40654" s="108"/>
      <c r="Y40654" s="108"/>
      <c r="AA40654" s="108"/>
      <c r="AC40654" s="108"/>
    </row>
    <row r="40655" spans="19:29" x14ac:dyDescent="0.25">
      <c r="S40655" s="109"/>
      <c r="U40655" s="109"/>
      <c r="W40655" s="109"/>
      <c r="Y40655" s="109"/>
      <c r="AA40655" s="109"/>
      <c r="AC40655" s="109"/>
    </row>
    <row r="40656" spans="19:29" x14ac:dyDescent="0.25">
      <c r="S40656" s="108"/>
      <c r="U40656" s="108"/>
      <c r="W40656" s="108"/>
      <c r="Y40656" s="108"/>
      <c r="AA40656" s="108"/>
      <c r="AC40656" s="108"/>
    </row>
    <row r="40657" spans="19:29" x14ac:dyDescent="0.25">
      <c r="S40657" s="108"/>
      <c r="U40657" s="108"/>
      <c r="W40657" s="108"/>
      <c r="Y40657" s="108"/>
      <c r="AA40657" s="108"/>
      <c r="AC40657" s="108"/>
    </row>
    <row r="40658" spans="19:29" x14ac:dyDescent="0.25">
      <c r="S40658" s="109"/>
      <c r="U40658" s="109"/>
      <c r="W40658" s="109"/>
      <c r="Y40658" s="109"/>
      <c r="AA40658" s="109"/>
      <c r="AC40658" s="109"/>
    </row>
    <row r="40659" spans="19:29" x14ac:dyDescent="0.25">
      <c r="S40659" s="108"/>
      <c r="U40659" s="108"/>
      <c r="W40659" s="108"/>
      <c r="Y40659" s="108"/>
      <c r="AA40659" s="108"/>
      <c r="AC40659" s="108"/>
    </row>
    <row r="40660" spans="19:29" x14ac:dyDescent="0.25">
      <c r="S40660" s="109"/>
      <c r="U40660" s="109"/>
      <c r="W40660" s="109"/>
      <c r="Y40660" s="109"/>
      <c r="AA40660" s="109"/>
      <c r="AC40660" s="109"/>
    </row>
    <row r="40661" spans="19:29" x14ac:dyDescent="0.25">
      <c r="S40661" s="108"/>
      <c r="U40661" s="108"/>
      <c r="W40661" s="108"/>
      <c r="Y40661" s="108"/>
      <c r="AA40661" s="108"/>
      <c r="AC40661" s="108"/>
    </row>
    <row r="40662" spans="19:29" x14ac:dyDescent="0.25">
      <c r="S40662" s="108"/>
      <c r="U40662" s="108"/>
      <c r="W40662" s="108"/>
      <c r="Y40662" s="108"/>
      <c r="AA40662" s="108"/>
      <c r="AC40662" s="108"/>
    </row>
    <row r="40663" spans="19:29" x14ac:dyDescent="0.25">
      <c r="S40663" s="108"/>
      <c r="U40663" s="108"/>
      <c r="W40663" s="108"/>
      <c r="Y40663" s="108"/>
      <c r="AA40663" s="108"/>
      <c r="AC40663" s="108"/>
    </row>
    <row r="40664" spans="19:29" x14ac:dyDescent="0.25">
      <c r="S40664" s="110"/>
      <c r="U40664" s="110"/>
      <c r="W40664" s="110"/>
      <c r="Y40664" s="110"/>
      <c r="AA40664" s="110"/>
      <c r="AC40664" s="110"/>
    </row>
    <row r="40665" spans="19:29" x14ac:dyDescent="0.25">
      <c r="S40665" s="110"/>
      <c r="U40665" s="110"/>
      <c r="W40665" s="110"/>
      <c r="Y40665" s="110"/>
      <c r="AA40665" s="110"/>
      <c r="AC40665" s="110"/>
    </row>
    <row r="40666" spans="19:29" x14ac:dyDescent="0.25">
      <c r="S40666" s="110"/>
      <c r="U40666" s="110"/>
      <c r="W40666" s="110"/>
      <c r="Y40666" s="110"/>
      <c r="AA40666" s="110"/>
      <c r="AC40666" s="110"/>
    </row>
    <row r="40667" spans="19:29" x14ac:dyDescent="0.25">
      <c r="S40667" s="110"/>
      <c r="U40667" s="110"/>
      <c r="W40667" s="110"/>
      <c r="Y40667" s="110"/>
      <c r="AA40667" s="110"/>
      <c r="AC40667" s="110"/>
    </row>
    <row r="40668" spans="19:29" x14ac:dyDescent="0.25">
      <c r="S40668" s="111"/>
      <c r="U40668" s="111"/>
      <c r="W40668" s="111"/>
      <c r="Y40668" s="111"/>
      <c r="AA40668" s="111"/>
      <c r="AC40668" s="111"/>
    </row>
    <row r="40669" spans="19:29" x14ac:dyDescent="0.25">
      <c r="S40669" s="107"/>
      <c r="U40669" s="107"/>
      <c r="W40669" s="107"/>
      <c r="Y40669" s="107"/>
      <c r="AA40669" s="107"/>
      <c r="AC40669" s="107"/>
    </row>
    <row r="40670" spans="19:29" x14ac:dyDescent="0.25">
      <c r="S40670" s="108"/>
      <c r="U40670" s="108"/>
      <c r="W40670" s="108"/>
      <c r="Y40670" s="108"/>
      <c r="AA40670" s="108"/>
      <c r="AC40670" s="108"/>
    </row>
    <row r="40671" spans="19:29" x14ac:dyDescent="0.25">
      <c r="S40671" s="108"/>
      <c r="U40671" s="108"/>
      <c r="W40671" s="108"/>
      <c r="Y40671" s="108"/>
      <c r="AA40671" s="108"/>
      <c r="AC40671" s="108"/>
    </row>
    <row r="40672" spans="19:29" x14ac:dyDescent="0.25">
      <c r="S40672" s="109"/>
      <c r="U40672" s="109"/>
      <c r="W40672" s="109"/>
      <c r="Y40672" s="109"/>
      <c r="AA40672" s="109"/>
      <c r="AC40672" s="109"/>
    </row>
    <row r="40673" spans="19:29" x14ac:dyDescent="0.25">
      <c r="S40673" s="108"/>
      <c r="U40673" s="108"/>
      <c r="W40673" s="108"/>
      <c r="Y40673" s="108"/>
      <c r="AA40673" s="108"/>
      <c r="AC40673" s="108"/>
    </row>
    <row r="40674" spans="19:29" x14ac:dyDescent="0.25">
      <c r="S40674" s="108"/>
      <c r="U40674" s="108"/>
      <c r="W40674" s="108"/>
      <c r="Y40674" s="108"/>
      <c r="AA40674" s="108"/>
      <c r="AC40674" s="108"/>
    </row>
    <row r="40675" spans="19:29" x14ac:dyDescent="0.25">
      <c r="S40675" s="109"/>
      <c r="U40675" s="109"/>
      <c r="W40675" s="109"/>
      <c r="Y40675" s="109"/>
      <c r="AA40675" s="109"/>
      <c r="AC40675" s="109"/>
    </row>
    <row r="40676" spans="19:29" x14ac:dyDescent="0.25">
      <c r="S40676" s="108"/>
      <c r="U40676" s="108"/>
      <c r="W40676" s="108"/>
      <c r="Y40676" s="108"/>
      <c r="AA40676" s="108"/>
      <c r="AC40676" s="108"/>
    </row>
    <row r="40677" spans="19:29" x14ac:dyDescent="0.25">
      <c r="S40677" s="109"/>
      <c r="U40677" s="109"/>
      <c r="W40677" s="109"/>
      <c r="Y40677" s="109"/>
      <c r="AA40677" s="109"/>
      <c r="AC40677" s="109"/>
    </row>
    <row r="40678" spans="19:29" x14ac:dyDescent="0.25">
      <c r="S40678" s="108"/>
      <c r="U40678" s="108"/>
      <c r="W40678" s="108"/>
      <c r="Y40678" s="108"/>
      <c r="AA40678" s="108"/>
      <c r="AC40678" s="108"/>
    </row>
    <row r="40679" spans="19:29" x14ac:dyDescent="0.25">
      <c r="S40679" s="108"/>
      <c r="U40679" s="108"/>
      <c r="W40679" s="108"/>
      <c r="Y40679" s="108"/>
      <c r="AA40679" s="108"/>
      <c r="AC40679" s="108"/>
    </row>
    <row r="40680" spans="19:29" x14ac:dyDescent="0.25">
      <c r="S40680" s="108"/>
      <c r="U40680" s="108"/>
      <c r="W40680" s="108"/>
      <c r="Y40680" s="108"/>
      <c r="AA40680" s="108"/>
      <c r="AC40680" s="108"/>
    </row>
    <row r="40681" spans="19:29" x14ac:dyDescent="0.25">
      <c r="S40681" s="110"/>
      <c r="U40681" s="110"/>
      <c r="W40681" s="110"/>
      <c r="Y40681" s="110"/>
      <c r="AA40681" s="110"/>
      <c r="AC40681" s="110"/>
    </row>
    <row r="40682" spans="19:29" x14ac:dyDescent="0.25">
      <c r="S40682" s="110"/>
      <c r="U40682" s="110"/>
      <c r="W40682" s="110"/>
      <c r="Y40682" s="110"/>
      <c r="AA40682" s="110"/>
      <c r="AC40682" s="110"/>
    </row>
    <row r="40683" spans="19:29" x14ac:dyDescent="0.25">
      <c r="S40683" s="110"/>
      <c r="U40683" s="110"/>
      <c r="W40683" s="110"/>
      <c r="Y40683" s="110"/>
      <c r="AA40683" s="110"/>
      <c r="AC40683" s="110"/>
    </row>
    <row r="40684" spans="19:29" x14ac:dyDescent="0.25">
      <c r="S40684" s="110"/>
      <c r="U40684" s="110"/>
      <c r="W40684" s="110"/>
      <c r="Y40684" s="110"/>
      <c r="AA40684" s="110"/>
      <c r="AC40684" s="110"/>
    </row>
    <row r="40685" spans="19:29" x14ac:dyDescent="0.25">
      <c r="S40685" s="111"/>
      <c r="U40685" s="111"/>
      <c r="W40685" s="111"/>
      <c r="Y40685" s="111"/>
      <c r="AA40685" s="111"/>
      <c r="AC40685" s="111"/>
    </row>
    <row r="40686" spans="19:29" x14ac:dyDescent="0.25">
      <c r="S40686" s="107"/>
      <c r="U40686" s="107"/>
      <c r="W40686" s="107"/>
      <c r="Y40686" s="107"/>
      <c r="AA40686" s="107"/>
      <c r="AC40686" s="107"/>
    </row>
    <row r="40687" spans="19:29" x14ac:dyDescent="0.25">
      <c r="S40687" s="108"/>
      <c r="U40687" s="108"/>
      <c r="W40687" s="108"/>
      <c r="Y40687" s="108"/>
      <c r="AA40687" s="108"/>
      <c r="AC40687" s="108"/>
    </row>
    <row r="40688" spans="19:29" x14ac:dyDescent="0.25">
      <c r="S40688" s="108"/>
      <c r="U40688" s="108"/>
      <c r="W40688" s="108"/>
      <c r="Y40688" s="108"/>
      <c r="AA40688" s="108"/>
      <c r="AC40688" s="108"/>
    </row>
    <row r="40689" spans="19:29" x14ac:dyDescent="0.25">
      <c r="S40689" s="109"/>
      <c r="U40689" s="109"/>
      <c r="W40689" s="109"/>
      <c r="Y40689" s="109"/>
      <c r="AA40689" s="109"/>
      <c r="AC40689" s="109"/>
    </row>
    <row r="40690" spans="19:29" x14ac:dyDescent="0.25">
      <c r="S40690" s="108"/>
      <c r="U40690" s="108"/>
      <c r="W40690" s="108"/>
      <c r="Y40690" s="108"/>
      <c r="AA40690" s="108"/>
      <c r="AC40690" s="108"/>
    </row>
    <row r="40691" spans="19:29" x14ac:dyDescent="0.25">
      <c r="S40691" s="108"/>
      <c r="U40691" s="108"/>
      <c r="W40691" s="108"/>
      <c r="Y40691" s="108"/>
      <c r="AA40691" s="108"/>
      <c r="AC40691" s="108"/>
    </row>
    <row r="40692" spans="19:29" x14ac:dyDescent="0.25">
      <c r="S40692" s="109"/>
      <c r="U40692" s="109"/>
      <c r="W40692" s="109"/>
      <c r="Y40692" s="109"/>
      <c r="AA40692" s="109"/>
      <c r="AC40692" s="109"/>
    </row>
    <row r="40693" spans="19:29" x14ac:dyDescent="0.25">
      <c r="S40693" s="108"/>
      <c r="U40693" s="108"/>
      <c r="W40693" s="108"/>
      <c r="Y40693" s="108"/>
      <c r="AA40693" s="108"/>
      <c r="AC40693" s="108"/>
    </row>
    <row r="40694" spans="19:29" x14ac:dyDescent="0.25">
      <c r="S40694" s="109"/>
      <c r="U40694" s="109"/>
      <c r="W40694" s="109"/>
      <c r="Y40694" s="109"/>
      <c r="AA40694" s="109"/>
      <c r="AC40694" s="109"/>
    </row>
    <row r="40695" spans="19:29" x14ac:dyDescent="0.25">
      <c r="S40695" s="108"/>
      <c r="U40695" s="108"/>
      <c r="W40695" s="108"/>
      <c r="Y40695" s="108"/>
      <c r="AA40695" s="108"/>
      <c r="AC40695" s="108"/>
    </row>
    <row r="40696" spans="19:29" x14ac:dyDescent="0.25">
      <c r="S40696" s="108"/>
      <c r="U40696" s="108"/>
      <c r="W40696" s="108"/>
      <c r="Y40696" s="108"/>
      <c r="AA40696" s="108"/>
      <c r="AC40696" s="108"/>
    </row>
    <row r="40697" spans="19:29" x14ac:dyDescent="0.25">
      <c r="S40697" s="108"/>
      <c r="U40697" s="108"/>
      <c r="W40697" s="108"/>
      <c r="Y40697" s="108"/>
      <c r="AA40697" s="108"/>
      <c r="AC40697" s="108"/>
    </row>
    <row r="40698" spans="19:29" x14ac:dyDescent="0.25">
      <c r="S40698" s="110"/>
      <c r="U40698" s="110"/>
      <c r="W40698" s="110"/>
      <c r="Y40698" s="110"/>
      <c r="AA40698" s="110"/>
      <c r="AC40698" s="110"/>
    </row>
    <row r="40699" spans="19:29" x14ac:dyDescent="0.25">
      <c r="S40699" s="110"/>
      <c r="U40699" s="110"/>
      <c r="W40699" s="110"/>
      <c r="Y40699" s="110"/>
      <c r="AA40699" s="110"/>
      <c r="AC40699" s="110"/>
    </row>
    <row r="40700" spans="19:29" x14ac:dyDescent="0.25">
      <c r="S40700" s="110"/>
      <c r="U40700" s="110"/>
      <c r="W40700" s="110"/>
      <c r="Y40700" s="110"/>
      <c r="AA40700" s="110"/>
      <c r="AC40700" s="110"/>
    </row>
    <row r="40701" spans="19:29" x14ac:dyDescent="0.25">
      <c r="S40701" s="110"/>
      <c r="U40701" s="110"/>
      <c r="W40701" s="110"/>
      <c r="Y40701" s="110"/>
      <c r="AA40701" s="110"/>
      <c r="AC40701" s="110"/>
    </row>
    <row r="40702" spans="19:29" x14ac:dyDescent="0.25">
      <c r="S40702" s="111"/>
      <c r="U40702" s="111"/>
      <c r="W40702" s="111"/>
      <c r="Y40702" s="111"/>
      <c r="AA40702" s="111"/>
      <c r="AC40702" s="111"/>
    </row>
    <row r="40703" spans="19:29" x14ac:dyDescent="0.25">
      <c r="S40703" s="107"/>
      <c r="U40703" s="107"/>
      <c r="W40703" s="107"/>
      <c r="Y40703" s="107"/>
      <c r="AA40703" s="107"/>
      <c r="AC40703" s="107"/>
    </row>
    <row r="40704" spans="19:29" x14ac:dyDescent="0.25">
      <c r="S40704" s="108"/>
      <c r="U40704" s="108"/>
      <c r="W40704" s="108"/>
      <c r="Y40704" s="108"/>
      <c r="AA40704" s="108"/>
      <c r="AC40704" s="108"/>
    </row>
    <row r="40705" spans="19:29" x14ac:dyDescent="0.25">
      <c r="S40705" s="108"/>
      <c r="U40705" s="108"/>
      <c r="W40705" s="108"/>
      <c r="Y40705" s="108"/>
      <c r="AA40705" s="108"/>
      <c r="AC40705" s="108"/>
    </row>
    <row r="40706" spans="19:29" x14ac:dyDescent="0.25">
      <c r="S40706" s="109"/>
      <c r="U40706" s="109"/>
      <c r="W40706" s="109"/>
      <c r="Y40706" s="109"/>
      <c r="AA40706" s="109"/>
      <c r="AC40706" s="109"/>
    </row>
    <row r="40707" spans="19:29" x14ac:dyDescent="0.25">
      <c r="S40707" s="108"/>
      <c r="U40707" s="108"/>
      <c r="W40707" s="108"/>
      <c r="Y40707" s="108"/>
      <c r="AA40707" s="108"/>
      <c r="AC40707" s="108"/>
    </row>
    <row r="40708" spans="19:29" x14ac:dyDescent="0.25">
      <c r="S40708" s="108"/>
      <c r="U40708" s="108"/>
      <c r="W40708" s="108"/>
      <c r="Y40708" s="108"/>
      <c r="AA40708" s="108"/>
      <c r="AC40708" s="108"/>
    </row>
    <row r="40709" spans="19:29" x14ac:dyDescent="0.25">
      <c r="S40709" s="109"/>
      <c r="U40709" s="109"/>
      <c r="W40709" s="109"/>
      <c r="Y40709" s="109"/>
      <c r="AA40709" s="109"/>
      <c r="AC40709" s="109"/>
    </row>
    <row r="40710" spans="19:29" x14ac:dyDescent="0.25">
      <c r="S40710" s="108"/>
      <c r="U40710" s="108"/>
      <c r="W40710" s="108"/>
      <c r="Y40710" s="108"/>
      <c r="AA40710" s="108"/>
      <c r="AC40710" s="108"/>
    </row>
    <row r="40711" spans="19:29" x14ac:dyDescent="0.25">
      <c r="S40711" s="109"/>
      <c r="U40711" s="109"/>
      <c r="W40711" s="109"/>
      <c r="Y40711" s="109"/>
      <c r="AA40711" s="109"/>
      <c r="AC40711" s="109"/>
    </row>
    <row r="40712" spans="19:29" x14ac:dyDescent="0.25">
      <c r="S40712" s="108"/>
      <c r="U40712" s="108"/>
      <c r="W40712" s="108"/>
      <c r="Y40712" s="108"/>
      <c r="AA40712" s="108"/>
      <c r="AC40712" s="108"/>
    </row>
    <row r="40713" spans="19:29" x14ac:dyDescent="0.25">
      <c r="S40713" s="108"/>
      <c r="U40713" s="108"/>
      <c r="W40713" s="108"/>
      <c r="Y40713" s="108"/>
      <c r="AA40713" s="108"/>
      <c r="AC40713" s="108"/>
    </row>
    <row r="40714" spans="19:29" x14ac:dyDescent="0.25">
      <c r="S40714" s="108"/>
      <c r="U40714" s="108"/>
      <c r="W40714" s="108"/>
      <c r="Y40714" s="108"/>
      <c r="AA40714" s="108"/>
      <c r="AC40714" s="108"/>
    </row>
    <row r="40715" spans="19:29" x14ac:dyDescent="0.25">
      <c r="S40715" s="110"/>
      <c r="U40715" s="110"/>
      <c r="W40715" s="110"/>
      <c r="Y40715" s="110"/>
      <c r="AA40715" s="110"/>
      <c r="AC40715" s="110"/>
    </row>
    <row r="40716" spans="19:29" x14ac:dyDescent="0.25">
      <c r="S40716" s="110"/>
      <c r="U40716" s="110"/>
      <c r="W40716" s="110"/>
      <c r="Y40716" s="110"/>
      <c r="AA40716" s="110"/>
      <c r="AC40716" s="110"/>
    </row>
    <row r="40717" spans="19:29" x14ac:dyDescent="0.25">
      <c r="S40717" s="110"/>
      <c r="U40717" s="110"/>
      <c r="W40717" s="110"/>
      <c r="Y40717" s="110"/>
      <c r="AA40717" s="110"/>
      <c r="AC40717" s="110"/>
    </row>
    <row r="40718" spans="19:29" x14ac:dyDescent="0.25">
      <c r="S40718" s="110"/>
      <c r="U40718" s="110"/>
      <c r="W40718" s="110"/>
      <c r="Y40718" s="110"/>
      <c r="AA40718" s="110"/>
      <c r="AC40718" s="110"/>
    </row>
    <row r="40719" spans="19:29" x14ac:dyDescent="0.25">
      <c r="S40719" s="111"/>
      <c r="U40719" s="111"/>
      <c r="W40719" s="111"/>
      <c r="Y40719" s="111"/>
      <c r="AA40719" s="111"/>
      <c r="AC40719" s="111"/>
    </row>
    <row r="40720" spans="19:29" x14ac:dyDescent="0.25">
      <c r="S40720" s="107"/>
      <c r="U40720" s="107"/>
      <c r="W40720" s="107"/>
      <c r="Y40720" s="107"/>
      <c r="AA40720" s="107"/>
      <c r="AC40720" s="107"/>
    </row>
    <row r="40721" spans="19:29" x14ac:dyDescent="0.25">
      <c r="S40721" s="108"/>
      <c r="U40721" s="108"/>
      <c r="W40721" s="108"/>
      <c r="Y40721" s="108"/>
      <c r="AA40721" s="108"/>
      <c r="AC40721" s="108"/>
    </row>
    <row r="40722" spans="19:29" x14ac:dyDescent="0.25">
      <c r="S40722" s="108"/>
      <c r="U40722" s="108"/>
      <c r="W40722" s="108"/>
      <c r="Y40722" s="108"/>
      <c r="AA40722" s="108"/>
      <c r="AC40722" s="108"/>
    </row>
    <row r="40723" spans="19:29" x14ac:dyDescent="0.25">
      <c r="S40723" s="109"/>
      <c r="U40723" s="109"/>
      <c r="W40723" s="109"/>
      <c r="Y40723" s="109"/>
      <c r="AA40723" s="109"/>
      <c r="AC40723" s="109"/>
    </row>
    <row r="40724" spans="19:29" x14ac:dyDescent="0.25">
      <c r="S40724" s="108"/>
      <c r="U40724" s="108"/>
      <c r="W40724" s="108"/>
      <c r="Y40724" s="108"/>
      <c r="AA40724" s="108"/>
      <c r="AC40724" s="108"/>
    </row>
    <row r="40725" spans="19:29" x14ac:dyDescent="0.25">
      <c r="S40725" s="108"/>
      <c r="U40725" s="108"/>
      <c r="W40725" s="108"/>
      <c r="Y40725" s="108"/>
      <c r="AA40725" s="108"/>
      <c r="AC40725" s="108"/>
    </row>
    <row r="40726" spans="19:29" x14ac:dyDescent="0.25">
      <c r="S40726" s="109"/>
      <c r="U40726" s="109"/>
      <c r="W40726" s="109"/>
      <c r="Y40726" s="109"/>
      <c r="AA40726" s="109"/>
      <c r="AC40726" s="109"/>
    </row>
    <row r="40727" spans="19:29" x14ac:dyDescent="0.25">
      <c r="S40727" s="108"/>
      <c r="U40727" s="108"/>
      <c r="W40727" s="108"/>
      <c r="Y40727" s="108"/>
      <c r="AA40727" s="108"/>
      <c r="AC40727" s="108"/>
    </row>
    <row r="40728" spans="19:29" x14ac:dyDescent="0.25">
      <c r="S40728" s="109"/>
      <c r="U40728" s="109"/>
      <c r="W40728" s="109"/>
      <c r="Y40728" s="109"/>
      <c r="AA40728" s="109"/>
      <c r="AC40728" s="109"/>
    </row>
    <row r="40729" spans="19:29" x14ac:dyDescent="0.25">
      <c r="S40729" s="108"/>
      <c r="U40729" s="108"/>
      <c r="W40729" s="108"/>
      <c r="Y40729" s="108"/>
      <c r="AA40729" s="108"/>
      <c r="AC40729" s="108"/>
    </row>
    <row r="40730" spans="19:29" x14ac:dyDescent="0.25">
      <c r="S40730" s="108"/>
      <c r="U40730" s="108"/>
      <c r="W40730" s="108"/>
      <c r="Y40730" s="108"/>
      <c r="AA40730" s="108"/>
      <c r="AC40730" s="108"/>
    </row>
    <row r="40731" spans="19:29" x14ac:dyDescent="0.25">
      <c r="S40731" s="108"/>
      <c r="U40731" s="108"/>
      <c r="W40731" s="108"/>
      <c r="Y40731" s="108"/>
      <c r="AA40731" s="108"/>
      <c r="AC40731" s="108"/>
    </row>
    <row r="40732" spans="19:29" x14ac:dyDescent="0.25">
      <c r="S40732" s="110"/>
      <c r="U40732" s="110"/>
      <c r="W40732" s="110"/>
      <c r="Y40732" s="110"/>
      <c r="AA40732" s="110"/>
      <c r="AC40732" s="110"/>
    </row>
    <row r="40733" spans="19:29" x14ac:dyDescent="0.25">
      <c r="S40733" s="110"/>
      <c r="U40733" s="110"/>
      <c r="W40733" s="110"/>
      <c r="Y40733" s="110"/>
      <c r="AA40733" s="110"/>
      <c r="AC40733" s="110"/>
    </row>
    <row r="40734" spans="19:29" x14ac:dyDescent="0.25">
      <c r="S40734" s="110"/>
      <c r="U40734" s="110"/>
      <c r="W40734" s="110"/>
      <c r="Y40734" s="110"/>
      <c r="AA40734" s="110"/>
      <c r="AC40734" s="110"/>
    </row>
    <row r="40735" spans="19:29" x14ac:dyDescent="0.25">
      <c r="S40735" s="110"/>
      <c r="U40735" s="110"/>
      <c r="W40735" s="110"/>
      <c r="Y40735" s="110"/>
      <c r="AA40735" s="110"/>
      <c r="AC40735" s="110"/>
    </row>
    <row r="40736" spans="19:29" x14ac:dyDescent="0.25">
      <c r="S40736" s="111"/>
      <c r="U40736" s="111"/>
      <c r="W40736" s="111"/>
      <c r="Y40736" s="111"/>
      <c r="AA40736" s="111"/>
      <c r="AC40736" s="111"/>
    </row>
    <row r="40737" spans="19:29" x14ac:dyDescent="0.25">
      <c r="S40737" s="107"/>
      <c r="U40737" s="107"/>
      <c r="W40737" s="107"/>
      <c r="Y40737" s="107"/>
      <c r="AA40737" s="107"/>
      <c r="AC40737" s="107"/>
    </row>
    <row r="40738" spans="19:29" x14ac:dyDescent="0.25">
      <c r="S40738" s="108"/>
      <c r="U40738" s="108"/>
      <c r="W40738" s="108"/>
      <c r="Y40738" s="108"/>
      <c r="AA40738" s="108"/>
      <c r="AC40738" s="108"/>
    </row>
    <row r="40739" spans="19:29" x14ac:dyDescent="0.25">
      <c r="S40739" s="108"/>
      <c r="U40739" s="108"/>
      <c r="W40739" s="108"/>
      <c r="Y40739" s="108"/>
      <c r="AA40739" s="108"/>
      <c r="AC40739" s="108"/>
    </row>
    <row r="40740" spans="19:29" x14ac:dyDescent="0.25">
      <c r="S40740" s="109"/>
      <c r="U40740" s="109"/>
      <c r="W40740" s="109"/>
      <c r="Y40740" s="109"/>
      <c r="AA40740" s="109"/>
      <c r="AC40740" s="109"/>
    </row>
    <row r="40741" spans="19:29" x14ac:dyDescent="0.25">
      <c r="S40741" s="108"/>
      <c r="U40741" s="108"/>
      <c r="W40741" s="108"/>
      <c r="Y40741" s="108"/>
      <c r="AA40741" s="108"/>
      <c r="AC40741" s="108"/>
    </row>
    <row r="40742" spans="19:29" x14ac:dyDescent="0.25">
      <c r="S40742" s="108"/>
      <c r="U40742" s="108"/>
      <c r="W40742" s="108"/>
      <c r="Y40742" s="108"/>
      <c r="AA40742" s="108"/>
      <c r="AC40742" s="108"/>
    </row>
    <row r="40743" spans="19:29" x14ac:dyDescent="0.25">
      <c r="S40743" s="109"/>
      <c r="U40743" s="109"/>
      <c r="W40743" s="109"/>
      <c r="Y40743" s="109"/>
      <c r="AA40743" s="109"/>
      <c r="AC40743" s="109"/>
    </row>
    <row r="40744" spans="19:29" x14ac:dyDescent="0.25">
      <c r="S40744" s="108"/>
      <c r="U40744" s="108"/>
      <c r="W40744" s="108"/>
      <c r="Y40744" s="108"/>
      <c r="AA40744" s="108"/>
      <c r="AC40744" s="108"/>
    </row>
    <row r="40745" spans="19:29" x14ac:dyDescent="0.25">
      <c r="S40745" s="109"/>
      <c r="U40745" s="109"/>
      <c r="W40745" s="109"/>
      <c r="Y40745" s="109"/>
      <c r="AA40745" s="109"/>
      <c r="AC40745" s="109"/>
    </row>
    <row r="40746" spans="19:29" x14ac:dyDescent="0.25">
      <c r="S40746" s="108"/>
      <c r="U40746" s="108"/>
      <c r="W40746" s="108"/>
      <c r="Y40746" s="108"/>
      <c r="AA40746" s="108"/>
      <c r="AC40746" s="108"/>
    </row>
    <row r="40747" spans="19:29" x14ac:dyDescent="0.25">
      <c r="S40747" s="108"/>
      <c r="U40747" s="108"/>
      <c r="W40747" s="108"/>
      <c r="Y40747" s="108"/>
      <c r="AA40747" s="108"/>
      <c r="AC40747" s="108"/>
    </row>
    <row r="40748" spans="19:29" x14ac:dyDescent="0.25">
      <c r="S40748" s="108"/>
      <c r="U40748" s="108"/>
      <c r="W40748" s="108"/>
      <c r="Y40748" s="108"/>
      <c r="AA40748" s="108"/>
      <c r="AC40748" s="108"/>
    </row>
    <row r="40749" spans="19:29" x14ac:dyDescent="0.25">
      <c r="S40749" s="110"/>
      <c r="U40749" s="110"/>
      <c r="W40749" s="110"/>
      <c r="Y40749" s="110"/>
      <c r="AA40749" s="110"/>
      <c r="AC40749" s="110"/>
    </row>
    <row r="40750" spans="19:29" x14ac:dyDescent="0.25">
      <c r="S40750" s="110"/>
      <c r="U40750" s="110"/>
      <c r="W40750" s="110"/>
      <c r="Y40750" s="110"/>
      <c r="AA40750" s="110"/>
      <c r="AC40750" s="110"/>
    </row>
    <row r="40751" spans="19:29" x14ac:dyDescent="0.25">
      <c r="S40751" s="110"/>
      <c r="U40751" s="110"/>
      <c r="W40751" s="110"/>
      <c r="Y40751" s="110"/>
      <c r="AA40751" s="110"/>
      <c r="AC40751" s="110"/>
    </row>
    <row r="40752" spans="19:29" x14ac:dyDescent="0.25">
      <c r="S40752" s="110"/>
      <c r="U40752" s="110"/>
      <c r="W40752" s="110"/>
      <c r="Y40752" s="110"/>
      <c r="AA40752" s="110"/>
      <c r="AC40752" s="110"/>
    </row>
    <row r="40753" spans="19:29" x14ac:dyDescent="0.25">
      <c r="S40753" s="111"/>
      <c r="U40753" s="111"/>
      <c r="W40753" s="111"/>
      <c r="Y40753" s="111"/>
      <c r="AA40753" s="111"/>
      <c r="AC40753" s="111"/>
    </row>
    <row r="40754" spans="19:29" x14ac:dyDescent="0.25">
      <c r="S40754" s="107"/>
      <c r="U40754" s="107"/>
      <c r="W40754" s="107"/>
      <c r="Y40754" s="107"/>
      <c r="AA40754" s="107"/>
      <c r="AC40754" s="107"/>
    </row>
    <row r="40755" spans="19:29" x14ac:dyDescent="0.25">
      <c r="S40755" s="108"/>
      <c r="U40755" s="108"/>
      <c r="W40755" s="108"/>
      <c r="Y40755" s="108"/>
      <c r="AA40755" s="108"/>
      <c r="AC40755" s="108"/>
    </row>
    <row r="40756" spans="19:29" x14ac:dyDescent="0.25">
      <c r="S40756" s="108"/>
      <c r="U40756" s="108"/>
      <c r="W40756" s="108"/>
      <c r="Y40756" s="108"/>
      <c r="AA40756" s="108"/>
      <c r="AC40756" s="108"/>
    </row>
    <row r="40757" spans="19:29" x14ac:dyDescent="0.25">
      <c r="S40757" s="109"/>
      <c r="U40757" s="109"/>
      <c r="W40757" s="109"/>
      <c r="Y40757" s="109"/>
      <c r="AA40757" s="109"/>
      <c r="AC40757" s="109"/>
    </row>
    <row r="40758" spans="19:29" x14ac:dyDescent="0.25">
      <c r="S40758" s="108"/>
      <c r="U40758" s="108"/>
      <c r="W40758" s="108"/>
      <c r="Y40758" s="108"/>
      <c r="AA40758" s="108"/>
      <c r="AC40758" s="108"/>
    </row>
    <row r="40759" spans="19:29" x14ac:dyDescent="0.25">
      <c r="S40759" s="108"/>
      <c r="U40759" s="108"/>
      <c r="W40759" s="108"/>
      <c r="Y40759" s="108"/>
      <c r="AA40759" s="108"/>
      <c r="AC40759" s="108"/>
    </row>
    <row r="40760" spans="19:29" x14ac:dyDescent="0.25">
      <c r="S40760" s="109"/>
      <c r="U40760" s="109"/>
      <c r="W40760" s="109"/>
      <c r="Y40760" s="109"/>
      <c r="AA40760" s="109"/>
      <c r="AC40760" s="109"/>
    </row>
    <row r="40761" spans="19:29" x14ac:dyDescent="0.25">
      <c r="S40761" s="108"/>
      <c r="U40761" s="108"/>
      <c r="W40761" s="108"/>
      <c r="Y40761" s="108"/>
      <c r="AA40761" s="108"/>
      <c r="AC40761" s="108"/>
    </row>
    <row r="40762" spans="19:29" x14ac:dyDescent="0.25">
      <c r="S40762" s="109"/>
      <c r="U40762" s="109"/>
      <c r="W40762" s="109"/>
      <c r="Y40762" s="109"/>
      <c r="AA40762" s="109"/>
      <c r="AC40762" s="109"/>
    </row>
    <row r="40763" spans="19:29" x14ac:dyDescent="0.25">
      <c r="S40763" s="108"/>
      <c r="U40763" s="108"/>
      <c r="W40763" s="108"/>
      <c r="Y40763" s="108"/>
      <c r="AA40763" s="108"/>
      <c r="AC40763" s="108"/>
    </row>
    <row r="40764" spans="19:29" x14ac:dyDescent="0.25">
      <c r="S40764" s="108"/>
      <c r="U40764" s="108"/>
      <c r="W40764" s="108"/>
      <c r="Y40764" s="108"/>
      <c r="AA40764" s="108"/>
      <c r="AC40764" s="108"/>
    </row>
    <row r="40765" spans="19:29" x14ac:dyDescent="0.25">
      <c r="S40765" s="108"/>
      <c r="U40765" s="108"/>
      <c r="W40765" s="108"/>
      <c r="Y40765" s="108"/>
      <c r="AA40765" s="108"/>
      <c r="AC40765" s="108"/>
    </row>
    <row r="40766" spans="19:29" x14ac:dyDescent="0.25">
      <c r="S40766" s="110"/>
      <c r="U40766" s="110"/>
      <c r="W40766" s="110"/>
      <c r="Y40766" s="110"/>
      <c r="AA40766" s="110"/>
      <c r="AC40766" s="110"/>
    </row>
    <row r="40767" spans="19:29" x14ac:dyDescent="0.25">
      <c r="S40767" s="110"/>
      <c r="U40767" s="110"/>
      <c r="W40767" s="110"/>
      <c r="Y40767" s="110"/>
      <c r="AA40767" s="110"/>
      <c r="AC40767" s="110"/>
    </row>
    <row r="40768" spans="19:29" x14ac:dyDescent="0.25">
      <c r="S40768" s="110"/>
      <c r="U40768" s="110"/>
      <c r="W40768" s="110"/>
      <c r="Y40768" s="110"/>
      <c r="AA40768" s="110"/>
      <c r="AC40768" s="110"/>
    </row>
    <row r="40769" spans="19:29" x14ac:dyDescent="0.25">
      <c r="S40769" s="110"/>
      <c r="U40769" s="110"/>
      <c r="W40769" s="110"/>
      <c r="Y40769" s="110"/>
      <c r="AA40769" s="110"/>
      <c r="AC40769" s="110"/>
    </row>
    <row r="40770" spans="19:29" x14ac:dyDescent="0.25">
      <c r="S40770" s="111"/>
      <c r="U40770" s="111"/>
      <c r="W40770" s="111"/>
      <c r="Y40770" s="111"/>
      <c r="AA40770" s="111"/>
      <c r="AC40770" s="111"/>
    </row>
    <row r="40771" spans="19:29" x14ac:dyDescent="0.25">
      <c r="S40771" s="107"/>
      <c r="U40771" s="107"/>
      <c r="W40771" s="107"/>
      <c r="Y40771" s="107"/>
      <c r="AA40771" s="107"/>
      <c r="AC40771" s="107"/>
    </row>
    <row r="40772" spans="19:29" x14ac:dyDescent="0.25">
      <c r="S40772" s="108"/>
      <c r="U40772" s="108"/>
      <c r="W40772" s="108"/>
      <c r="Y40772" s="108"/>
      <c r="AA40772" s="108"/>
      <c r="AC40772" s="108"/>
    </row>
    <row r="40773" spans="19:29" x14ac:dyDescent="0.25">
      <c r="S40773" s="108"/>
      <c r="U40773" s="108"/>
      <c r="W40773" s="108"/>
      <c r="Y40773" s="108"/>
      <c r="AA40773" s="108"/>
      <c r="AC40773" s="108"/>
    </row>
    <row r="40774" spans="19:29" x14ac:dyDescent="0.25">
      <c r="S40774" s="109"/>
      <c r="U40774" s="109"/>
      <c r="W40774" s="109"/>
      <c r="Y40774" s="109"/>
      <c r="AA40774" s="109"/>
      <c r="AC40774" s="109"/>
    </row>
    <row r="40775" spans="19:29" x14ac:dyDescent="0.25">
      <c r="S40775" s="108"/>
      <c r="U40775" s="108"/>
      <c r="W40775" s="108"/>
      <c r="Y40775" s="108"/>
      <c r="AA40775" s="108"/>
      <c r="AC40775" s="108"/>
    </row>
    <row r="40776" spans="19:29" x14ac:dyDescent="0.25">
      <c r="S40776" s="108"/>
      <c r="U40776" s="108"/>
      <c r="W40776" s="108"/>
      <c r="Y40776" s="108"/>
      <c r="AA40776" s="108"/>
      <c r="AC40776" s="108"/>
    </row>
    <row r="40777" spans="19:29" x14ac:dyDescent="0.25">
      <c r="S40777" s="109"/>
      <c r="U40777" s="109"/>
      <c r="W40777" s="109"/>
      <c r="Y40777" s="109"/>
      <c r="AA40777" s="109"/>
      <c r="AC40777" s="109"/>
    </row>
    <row r="40778" spans="19:29" x14ac:dyDescent="0.25">
      <c r="S40778" s="108"/>
      <c r="U40778" s="108"/>
      <c r="W40778" s="108"/>
      <c r="Y40778" s="108"/>
      <c r="AA40778" s="108"/>
      <c r="AC40778" s="108"/>
    </row>
    <row r="40779" spans="19:29" x14ac:dyDescent="0.25">
      <c r="S40779" s="109"/>
      <c r="U40779" s="109"/>
      <c r="W40779" s="109"/>
      <c r="Y40779" s="109"/>
      <c r="AA40779" s="109"/>
      <c r="AC40779" s="109"/>
    </row>
    <row r="40780" spans="19:29" x14ac:dyDescent="0.25">
      <c r="S40780" s="108"/>
      <c r="U40780" s="108"/>
      <c r="W40780" s="108"/>
      <c r="Y40780" s="108"/>
      <c r="AA40780" s="108"/>
      <c r="AC40780" s="108"/>
    </row>
    <row r="40781" spans="19:29" x14ac:dyDescent="0.25">
      <c r="S40781" s="108"/>
      <c r="U40781" s="108"/>
      <c r="W40781" s="108"/>
      <c r="Y40781" s="108"/>
      <c r="AA40781" s="108"/>
      <c r="AC40781" s="108"/>
    </row>
    <row r="40782" spans="19:29" x14ac:dyDescent="0.25">
      <c r="S40782" s="108"/>
      <c r="U40782" s="108"/>
      <c r="W40782" s="108"/>
      <c r="Y40782" s="108"/>
      <c r="AA40782" s="108"/>
      <c r="AC40782" s="108"/>
    </row>
    <row r="40783" spans="19:29" x14ac:dyDescent="0.25">
      <c r="S40783" s="110"/>
      <c r="U40783" s="110"/>
      <c r="W40783" s="110"/>
      <c r="Y40783" s="110"/>
      <c r="AA40783" s="110"/>
      <c r="AC40783" s="110"/>
    </row>
    <row r="40784" spans="19:29" x14ac:dyDescent="0.25">
      <c r="S40784" s="110"/>
      <c r="U40784" s="110"/>
      <c r="W40784" s="110"/>
      <c r="Y40784" s="110"/>
      <c r="AA40784" s="110"/>
      <c r="AC40784" s="110"/>
    </row>
    <row r="40785" spans="19:29" x14ac:dyDescent="0.25">
      <c r="S40785" s="110"/>
      <c r="U40785" s="110"/>
      <c r="W40785" s="110"/>
      <c r="Y40785" s="110"/>
      <c r="AA40785" s="110"/>
      <c r="AC40785" s="110"/>
    </row>
    <row r="40786" spans="19:29" x14ac:dyDescent="0.25">
      <c r="S40786" s="110"/>
      <c r="U40786" s="110"/>
      <c r="W40786" s="110"/>
      <c r="Y40786" s="110"/>
      <c r="AA40786" s="110"/>
      <c r="AC40786" s="110"/>
    </row>
    <row r="40787" spans="19:29" x14ac:dyDescent="0.25">
      <c r="S40787" s="111"/>
      <c r="U40787" s="111"/>
      <c r="W40787" s="111"/>
      <c r="Y40787" s="111"/>
      <c r="AA40787" s="111"/>
      <c r="AC40787" s="111"/>
    </row>
    <row r="40788" spans="19:29" x14ac:dyDescent="0.25">
      <c r="S40788" s="107"/>
      <c r="U40788" s="107"/>
      <c r="W40788" s="107"/>
      <c r="Y40788" s="107"/>
      <c r="AA40788" s="107"/>
      <c r="AC40788" s="107"/>
    </row>
    <row r="40789" spans="19:29" x14ac:dyDescent="0.25">
      <c r="S40789" s="108"/>
      <c r="U40789" s="108"/>
      <c r="W40789" s="108"/>
      <c r="Y40789" s="108"/>
      <c r="AA40789" s="108"/>
      <c r="AC40789" s="108"/>
    </row>
    <row r="40790" spans="19:29" x14ac:dyDescent="0.25">
      <c r="S40790" s="108"/>
      <c r="U40790" s="108"/>
      <c r="W40790" s="108"/>
      <c r="Y40790" s="108"/>
      <c r="AA40790" s="108"/>
      <c r="AC40790" s="108"/>
    </row>
    <row r="40791" spans="19:29" x14ac:dyDescent="0.25">
      <c r="S40791" s="109"/>
      <c r="U40791" s="109"/>
      <c r="W40791" s="109"/>
      <c r="Y40791" s="109"/>
      <c r="AA40791" s="109"/>
      <c r="AC40791" s="109"/>
    </row>
    <row r="40792" spans="19:29" x14ac:dyDescent="0.25">
      <c r="S40792" s="108"/>
      <c r="U40792" s="108"/>
      <c r="W40792" s="108"/>
      <c r="Y40792" s="108"/>
      <c r="AA40792" s="108"/>
      <c r="AC40792" s="108"/>
    </row>
    <row r="40793" spans="19:29" x14ac:dyDescent="0.25">
      <c r="S40793" s="108"/>
      <c r="U40793" s="108"/>
      <c r="W40793" s="108"/>
      <c r="Y40793" s="108"/>
      <c r="AA40793" s="108"/>
      <c r="AC40793" s="108"/>
    </row>
    <row r="40794" spans="19:29" x14ac:dyDescent="0.25">
      <c r="S40794" s="109"/>
      <c r="U40794" s="109"/>
      <c r="W40794" s="109"/>
      <c r="Y40794" s="109"/>
      <c r="AA40794" s="109"/>
      <c r="AC40794" s="109"/>
    </row>
    <row r="40795" spans="19:29" x14ac:dyDescent="0.25">
      <c r="S40795" s="108"/>
      <c r="U40795" s="108"/>
      <c r="W40795" s="108"/>
      <c r="Y40795" s="108"/>
      <c r="AA40795" s="108"/>
      <c r="AC40795" s="108"/>
    </row>
    <row r="40796" spans="19:29" x14ac:dyDescent="0.25">
      <c r="S40796" s="109"/>
      <c r="U40796" s="109"/>
      <c r="W40796" s="109"/>
      <c r="Y40796" s="109"/>
      <c r="AA40796" s="109"/>
      <c r="AC40796" s="109"/>
    </row>
    <row r="40797" spans="19:29" x14ac:dyDescent="0.25">
      <c r="S40797" s="108"/>
      <c r="U40797" s="108"/>
      <c r="W40797" s="108"/>
      <c r="Y40797" s="108"/>
      <c r="AA40797" s="108"/>
      <c r="AC40797" s="108"/>
    </row>
    <row r="40798" spans="19:29" x14ac:dyDescent="0.25">
      <c r="S40798" s="108"/>
      <c r="U40798" s="108"/>
      <c r="W40798" s="108"/>
      <c r="Y40798" s="108"/>
      <c r="AA40798" s="108"/>
      <c r="AC40798" s="108"/>
    </row>
    <row r="40799" spans="19:29" x14ac:dyDescent="0.25">
      <c r="S40799" s="108"/>
      <c r="U40799" s="108"/>
      <c r="W40799" s="108"/>
      <c r="Y40799" s="108"/>
      <c r="AA40799" s="108"/>
      <c r="AC40799" s="108"/>
    </row>
    <row r="40800" spans="19:29" x14ac:dyDescent="0.25">
      <c r="S40800" s="110"/>
      <c r="U40800" s="110"/>
      <c r="W40800" s="110"/>
      <c r="Y40800" s="110"/>
      <c r="AA40800" s="110"/>
      <c r="AC40800" s="110"/>
    </row>
    <row r="40801" spans="19:29" x14ac:dyDescent="0.25">
      <c r="S40801" s="110"/>
      <c r="U40801" s="110"/>
      <c r="W40801" s="110"/>
      <c r="Y40801" s="110"/>
      <c r="AA40801" s="110"/>
      <c r="AC40801" s="110"/>
    </row>
    <row r="40802" spans="19:29" x14ac:dyDescent="0.25">
      <c r="S40802" s="110"/>
      <c r="U40802" s="110"/>
      <c r="W40802" s="110"/>
      <c r="Y40802" s="110"/>
      <c r="AA40802" s="110"/>
      <c r="AC40802" s="110"/>
    </row>
    <row r="40803" spans="19:29" x14ac:dyDescent="0.25">
      <c r="S40803" s="110"/>
      <c r="U40803" s="110"/>
      <c r="W40803" s="110"/>
      <c r="Y40803" s="110"/>
      <c r="AA40803" s="110"/>
      <c r="AC40803" s="110"/>
    </row>
    <row r="40804" spans="19:29" x14ac:dyDescent="0.25">
      <c r="S40804" s="111"/>
      <c r="U40804" s="111"/>
      <c r="W40804" s="111"/>
      <c r="Y40804" s="111"/>
      <c r="AA40804" s="111"/>
      <c r="AC40804" s="111"/>
    </row>
    <row r="40805" spans="19:29" x14ac:dyDescent="0.25">
      <c r="S40805" s="107"/>
      <c r="U40805" s="107"/>
      <c r="W40805" s="107"/>
      <c r="Y40805" s="107"/>
      <c r="AA40805" s="107"/>
      <c r="AC40805" s="107"/>
    </row>
    <row r="40806" spans="19:29" x14ac:dyDescent="0.25">
      <c r="S40806" s="108"/>
      <c r="U40806" s="108"/>
      <c r="W40806" s="108"/>
      <c r="Y40806" s="108"/>
      <c r="AA40806" s="108"/>
      <c r="AC40806" s="108"/>
    </row>
    <row r="40807" spans="19:29" x14ac:dyDescent="0.25">
      <c r="S40807" s="108"/>
      <c r="U40807" s="108"/>
      <c r="W40807" s="108"/>
      <c r="Y40807" s="108"/>
      <c r="AA40807" s="108"/>
      <c r="AC40807" s="108"/>
    </row>
    <row r="40808" spans="19:29" x14ac:dyDescent="0.25">
      <c r="S40808" s="109"/>
      <c r="U40808" s="109"/>
      <c r="W40808" s="109"/>
      <c r="Y40808" s="109"/>
      <c r="AA40808" s="109"/>
      <c r="AC40808" s="109"/>
    </row>
    <row r="40809" spans="19:29" x14ac:dyDescent="0.25">
      <c r="S40809" s="108"/>
      <c r="U40809" s="108"/>
      <c r="W40809" s="108"/>
      <c r="Y40809" s="108"/>
      <c r="AA40809" s="108"/>
      <c r="AC40809" s="108"/>
    </row>
    <row r="40810" spans="19:29" x14ac:dyDescent="0.25">
      <c r="S40810" s="108"/>
      <c r="U40810" s="108"/>
      <c r="W40810" s="108"/>
      <c r="Y40810" s="108"/>
      <c r="AA40810" s="108"/>
      <c r="AC40810" s="108"/>
    </row>
    <row r="40811" spans="19:29" x14ac:dyDescent="0.25">
      <c r="S40811" s="109"/>
      <c r="U40811" s="109"/>
      <c r="W40811" s="109"/>
      <c r="Y40811" s="109"/>
      <c r="AA40811" s="109"/>
      <c r="AC40811" s="109"/>
    </row>
    <row r="40812" spans="19:29" x14ac:dyDescent="0.25">
      <c r="S40812" s="108"/>
      <c r="U40812" s="108"/>
      <c r="W40812" s="108"/>
      <c r="Y40812" s="108"/>
      <c r="AA40812" s="108"/>
      <c r="AC40812" s="108"/>
    </row>
    <row r="40813" spans="19:29" x14ac:dyDescent="0.25">
      <c r="S40813" s="109"/>
      <c r="U40813" s="109"/>
      <c r="W40813" s="109"/>
      <c r="Y40813" s="109"/>
      <c r="AA40813" s="109"/>
      <c r="AC40813" s="109"/>
    </row>
    <row r="40814" spans="19:29" x14ac:dyDescent="0.25">
      <c r="S40814" s="108"/>
      <c r="U40814" s="108"/>
      <c r="W40814" s="108"/>
      <c r="Y40814" s="108"/>
      <c r="AA40814" s="108"/>
      <c r="AC40814" s="108"/>
    </row>
    <row r="40815" spans="19:29" x14ac:dyDescent="0.25">
      <c r="S40815" s="108"/>
      <c r="U40815" s="108"/>
      <c r="W40815" s="108"/>
      <c r="Y40815" s="108"/>
      <c r="AA40815" s="108"/>
      <c r="AC40815" s="108"/>
    </row>
    <row r="40816" spans="19:29" x14ac:dyDescent="0.25">
      <c r="S40816" s="108"/>
      <c r="U40816" s="108"/>
      <c r="W40816" s="108"/>
      <c r="Y40816" s="108"/>
      <c r="AA40816" s="108"/>
      <c r="AC40816" s="108"/>
    </row>
    <row r="40817" spans="19:29" x14ac:dyDescent="0.25">
      <c r="S40817" s="110"/>
      <c r="U40817" s="110"/>
      <c r="W40817" s="110"/>
      <c r="Y40817" s="110"/>
      <c r="AA40817" s="110"/>
      <c r="AC40817" s="110"/>
    </row>
    <row r="40818" spans="19:29" x14ac:dyDescent="0.25">
      <c r="S40818" s="110"/>
      <c r="U40818" s="110"/>
      <c r="W40818" s="110"/>
      <c r="Y40818" s="110"/>
      <c r="AA40818" s="110"/>
      <c r="AC40818" s="110"/>
    </row>
    <row r="40819" spans="19:29" x14ac:dyDescent="0.25">
      <c r="S40819" s="110"/>
      <c r="U40819" s="110"/>
      <c r="W40819" s="110"/>
      <c r="Y40819" s="110"/>
      <c r="AA40819" s="110"/>
      <c r="AC40819" s="110"/>
    </row>
    <row r="40820" spans="19:29" x14ac:dyDescent="0.25">
      <c r="S40820" s="110"/>
      <c r="U40820" s="110"/>
      <c r="W40820" s="110"/>
      <c r="Y40820" s="110"/>
      <c r="AA40820" s="110"/>
      <c r="AC40820" s="110"/>
    </row>
    <row r="40821" spans="19:29" x14ac:dyDescent="0.25">
      <c r="S40821" s="111"/>
      <c r="U40821" s="111"/>
      <c r="W40821" s="111"/>
      <c r="Y40821" s="111"/>
      <c r="AA40821" s="111"/>
      <c r="AC40821" s="111"/>
    </row>
    <row r="40822" spans="19:29" x14ac:dyDescent="0.25">
      <c r="S40822" s="107"/>
      <c r="U40822" s="107"/>
      <c r="W40822" s="107"/>
      <c r="Y40822" s="107"/>
      <c r="AA40822" s="107"/>
      <c r="AC40822" s="107"/>
    </row>
    <row r="40823" spans="19:29" x14ac:dyDescent="0.25">
      <c r="S40823" s="108"/>
      <c r="U40823" s="108"/>
      <c r="W40823" s="108"/>
      <c r="Y40823" s="108"/>
      <c r="AA40823" s="108"/>
      <c r="AC40823" s="108"/>
    </row>
    <row r="40824" spans="19:29" x14ac:dyDescent="0.25">
      <c r="S40824" s="108"/>
      <c r="U40824" s="108"/>
      <c r="W40824" s="108"/>
      <c r="Y40824" s="108"/>
      <c r="AA40824" s="108"/>
      <c r="AC40824" s="108"/>
    </row>
    <row r="40825" spans="19:29" x14ac:dyDescent="0.25">
      <c r="S40825" s="109"/>
      <c r="U40825" s="109"/>
      <c r="W40825" s="109"/>
      <c r="Y40825" s="109"/>
      <c r="AA40825" s="109"/>
      <c r="AC40825" s="109"/>
    </row>
    <row r="40826" spans="19:29" x14ac:dyDescent="0.25">
      <c r="S40826" s="108"/>
      <c r="U40826" s="108"/>
      <c r="W40826" s="108"/>
      <c r="Y40826" s="108"/>
      <c r="AA40826" s="108"/>
      <c r="AC40826" s="108"/>
    </row>
    <row r="40827" spans="19:29" x14ac:dyDescent="0.25">
      <c r="S40827" s="108"/>
      <c r="U40827" s="108"/>
      <c r="W40827" s="108"/>
      <c r="Y40827" s="108"/>
      <c r="AA40827" s="108"/>
      <c r="AC40827" s="108"/>
    </row>
    <row r="40828" spans="19:29" x14ac:dyDescent="0.25">
      <c r="S40828" s="109"/>
      <c r="U40828" s="109"/>
      <c r="W40828" s="109"/>
      <c r="Y40828" s="109"/>
      <c r="AA40828" s="109"/>
      <c r="AC40828" s="109"/>
    </row>
    <row r="40829" spans="19:29" x14ac:dyDescent="0.25">
      <c r="S40829" s="108"/>
      <c r="U40829" s="108"/>
      <c r="W40829" s="108"/>
      <c r="Y40829" s="108"/>
      <c r="AA40829" s="108"/>
      <c r="AC40829" s="108"/>
    </row>
    <row r="40830" spans="19:29" x14ac:dyDescent="0.25">
      <c r="S40830" s="109"/>
      <c r="U40830" s="109"/>
      <c r="W40830" s="109"/>
      <c r="Y40830" s="109"/>
      <c r="AA40830" s="109"/>
      <c r="AC40830" s="109"/>
    </row>
    <row r="40831" spans="19:29" x14ac:dyDescent="0.25">
      <c r="S40831" s="108"/>
      <c r="U40831" s="108"/>
      <c r="W40831" s="108"/>
      <c r="Y40831" s="108"/>
      <c r="AA40831" s="108"/>
      <c r="AC40831" s="108"/>
    </row>
    <row r="40832" spans="19:29" x14ac:dyDescent="0.25">
      <c r="S40832" s="108"/>
      <c r="U40832" s="108"/>
      <c r="W40832" s="108"/>
      <c r="Y40832" s="108"/>
      <c r="AA40832" s="108"/>
      <c r="AC40832" s="108"/>
    </row>
    <row r="40833" spans="19:29" x14ac:dyDescent="0.25">
      <c r="S40833" s="108"/>
      <c r="U40833" s="108"/>
      <c r="W40833" s="108"/>
      <c r="Y40833" s="108"/>
      <c r="AA40833" s="108"/>
      <c r="AC40833" s="108"/>
    </row>
    <row r="40834" spans="19:29" x14ac:dyDescent="0.25">
      <c r="S40834" s="110"/>
      <c r="U40834" s="110"/>
      <c r="W40834" s="110"/>
      <c r="Y40834" s="110"/>
      <c r="AA40834" s="110"/>
      <c r="AC40834" s="110"/>
    </row>
    <row r="40835" spans="19:29" x14ac:dyDescent="0.25">
      <c r="S40835" s="110"/>
      <c r="U40835" s="110"/>
      <c r="W40835" s="110"/>
      <c r="Y40835" s="110"/>
      <c r="AA40835" s="110"/>
      <c r="AC40835" s="110"/>
    </row>
    <row r="40836" spans="19:29" x14ac:dyDescent="0.25">
      <c r="S40836" s="110"/>
      <c r="U40836" s="110"/>
      <c r="W40836" s="110"/>
      <c r="Y40836" s="110"/>
      <c r="AA40836" s="110"/>
      <c r="AC40836" s="110"/>
    </row>
    <row r="40837" spans="19:29" x14ac:dyDescent="0.25">
      <c r="S40837" s="110"/>
      <c r="U40837" s="110"/>
      <c r="W40837" s="110"/>
      <c r="Y40837" s="110"/>
      <c r="AA40837" s="110"/>
      <c r="AC40837" s="110"/>
    </row>
    <row r="40838" spans="19:29" x14ac:dyDescent="0.25">
      <c r="S40838" s="111"/>
      <c r="U40838" s="111"/>
      <c r="W40838" s="111"/>
      <c r="Y40838" s="111"/>
      <c r="AA40838" s="111"/>
      <c r="AC40838" s="111"/>
    </row>
    <row r="40839" spans="19:29" x14ac:dyDescent="0.25">
      <c r="S40839" s="107"/>
      <c r="U40839" s="107"/>
      <c r="W40839" s="107"/>
      <c r="Y40839" s="107"/>
      <c r="AA40839" s="107"/>
      <c r="AC40839" s="107"/>
    </row>
    <row r="40840" spans="19:29" x14ac:dyDescent="0.25">
      <c r="S40840" s="108"/>
      <c r="U40840" s="108"/>
      <c r="W40840" s="108"/>
      <c r="Y40840" s="108"/>
      <c r="AA40840" s="108"/>
      <c r="AC40840" s="108"/>
    </row>
    <row r="40841" spans="19:29" x14ac:dyDescent="0.25">
      <c r="S40841" s="108"/>
      <c r="U40841" s="108"/>
      <c r="W40841" s="108"/>
      <c r="Y40841" s="108"/>
      <c r="AA40841" s="108"/>
      <c r="AC40841" s="108"/>
    </row>
    <row r="40842" spans="19:29" x14ac:dyDescent="0.25">
      <c r="S40842" s="109"/>
      <c r="U40842" s="109"/>
      <c r="W40842" s="109"/>
      <c r="Y40842" s="109"/>
      <c r="AA40842" s="109"/>
      <c r="AC40842" s="109"/>
    </row>
    <row r="40843" spans="19:29" x14ac:dyDescent="0.25">
      <c r="S40843" s="108"/>
      <c r="U40843" s="108"/>
      <c r="W40843" s="108"/>
      <c r="Y40843" s="108"/>
      <c r="AA40843" s="108"/>
      <c r="AC40843" s="108"/>
    </row>
    <row r="40844" spans="19:29" x14ac:dyDescent="0.25">
      <c r="S40844" s="108"/>
      <c r="U40844" s="108"/>
      <c r="W40844" s="108"/>
      <c r="Y40844" s="108"/>
      <c r="AA40844" s="108"/>
      <c r="AC40844" s="108"/>
    </row>
    <row r="40845" spans="19:29" x14ac:dyDescent="0.25">
      <c r="S40845" s="109"/>
      <c r="U40845" s="109"/>
      <c r="W40845" s="109"/>
      <c r="Y40845" s="109"/>
      <c r="AA40845" s="109"/>
      <c r="AC40845" s="109"/>
    </row>
    <row r="40846" spans="19:29" x14ac:dyDescent="0.25">
      <c r="S40846" s="108"/>
      <c r="U40846" s="108"/>
      <c r="W40846" s="108"/>
      <c r="Y40846" s="108"/>
      <c r="AA40846" s="108"/>
      <c r="AC40846" s="108"/>
    </row>
    <row r="40847" spans="19:29" x14ac:dyDescent="0.25">
      <c r="S40847" s="109"/>
      <c r="U40847" s="109"/>
      <c r="W40847" s="109"/>
      <c r="Y40847" s="109"/>
      <c r="AA40847" s="109"/>
      <c r="AC40847" s="109"/>
    </row>
    <row r="40848" spans="19:29" x14ac:dyDescent="0.25">
      <c r="S40848" s="108"/>
      <c r="U40848" s="108"/>
      <c r="W40848" s="108"/>
      <c r="Y40848" s="108"/>
      <c r="AA40848" s="108"/>
      <c r="AC40848" s="108"/>
    </row>
    <row r="40849" spans="19:29" x14ac:dyDescent="0.25">
      <c r="S40849" s="108"/>
      <c r="U40849" s="108"/>
      <c r="W40849" s="108"/>
      <c r="Y40849" s="108"/>
      <c r="AA40849" s="108"/>
      <c r="AC40849" s="108"/>
    </row>
    <row r="40850" spans="19:29" x14ac:dyDescent="0.25">
      <c r="S40850" s="108"/>
      <c r="U40850" s="108"/>
      <c r="W40850" s="108"/>
      <c r="Y40850" s="108"/>
      <c r="AA40850" s="108"/>
      <c r="AC40850" s="108"/>
    </row>
    <row r="40851" spans="19:29" x14ac:dyDescent="0.25">
      <c r="S40851" s="110"/>
      <c r="U40851" s="110"/>
      <c r="W40851" s="110"/>
      <c r="Y40851" s="110"/>
      <c r="AA40851" s="110"/>
      <c r="AC40851" s="110"/>
    </row>
    <row r="40852" spans="19:29" x14ac:dyDescent="0.25">
      <c r="S40852" s="110"/>
      <c r="U40852" s="110"/>
      <c r="W40852" s="110"/>
      <c r="Y40852" s="110"/>
      <c r="AA40852" s="110"/>
      <c r="AC40852" s="110"/>
    </row>
    <row r="40853" spans="19:29" x14ac:dyDescent="0.25">
      <c r="S40853" s="110"/>
      <c r="U40853" s="110"/>
      <c r="W40853" s="110"/>
      <c r="Y40853" s="110"/>
      <c r="AA40853" s="110"/>
      <c r="AC40853" s="110"/>
    </row>
    <row r="40854" spans="19:29" x14ac:dyDescent="0.25">
      <c r="S40854" s="110"/>
      <c r="U40854" s="110"/>
      <c r="W40854" s="110"/>
      <c r="Y40854" s="110"/>
      <c r="AA40854" s="110"/>
      <c r="AC40854" s="110"/>
    </row>
    <row r="40855" spans="19:29" x14ac:dyDescent="0.25">
      <c r="S40855" s="111"/>
      <c r="U40855" s="111"/>
      <c r="W40855" s="111"/>
      <c r="Y40855" s="111"/>
      <c r="AA40855" s="111"/>
      <c r="AC40855" s="111"/>
    </row>
    <row r="40856" spans="19:29" x14ac:dyDescent="0.25">
      <c r="S40856" s="107"/>
      <c r="U40856" s="107"/>
      <c r="W40856" s="107"/>
      <c r="Y40856" s="107"/>
      <c r="AA40856" s="107"/>
      <c r="AC40856" s="107"/>
    </row>
    <row r="40857" spans="19:29" x14ac:dyDescent="0.25">
      <c r="S40857" s="108"/>
      <c r="U40857" s="108"/>
      <c r="W40857" s="108"/>
      <c r="Y40857" s="108"/>
      <c r="AA40857" s="108"/>
      <c r="AC40857" s="108"/>
    </row>
    <row r="40858" spans="19:29" x14ac:dyDescent="0.25">
      <c r="S40858" s="108"/>
      <c r="U40858" s="108"/>
      <c r="W40858" s="108"/>
      <c r="Y40858" s="108"/>
      <c r="AA40858" s="108"/>
      <c r="AC40858" s="108"/>
    </row>
    <row r="40859" spans="19:29" x14ac:dyDescent="0.25">
      <c r="S40859" s="109"/>
      <c r="U40859" s="109"/>
      <c r="W40859" s="109"/>
      <c r="Y40859" s="109"/>
      <c r="AA40859" s="109"/>
      <c r="AC40859" s="109"/>
    </row>
    <row r="40860" spans="19:29" x14ac:dyDescent="0.25">
      <c r="S40860" s="108"/>
      <c r="U40860" s="108"/>
      <c r="W40860" s="108"/>
      <c r="Y40860" s="108"/>
      <c r="AA40860" s="108"/>
      <c r="AC40860" s="108"/>
    </row>
    <row r="40861" spans="19:29" x14ac:dyDescent="0.25">
      <c r="S40861" s="108"/>
      <c r="U40861" s="108"/>
      <c r="W40861" s="108"/>
      <c r="Y40861" s="108"/>
      <c r="AA40861" s="108"/>
      <c r="AC40861" s="108"/>
    </row>
    <row r="40862" spans="19:29" x14ac:dyDescent="0.25">
      <c r="S40862" s="109"/>
      <c r="U40862" s="109"/>
      <c r="W40862" s="109"/>
      <c r="Y40862" s="109"/>
      <c r="AA40862" s="109"/>
      <c r="AC40862" s="109"/>
    </row>
    <row r="40863" spans="19:29" x14ac:dyDescent="0.25">
      <c r="S40863" s="108"/>
      <c r="U40863" s="108"/>
      <c r="W40863" s="108"/>
      <c r="Y40863" s="108"/>
      <c r="AA40863" s="108"/>
      <c r="AC40863" s="108"/>
    </row>
    <row r="40864" spans="19:29" x14ac:dyDescent="0.25">
      <c r="S40864" s="109"/>
      <c r="U40864" s="109"/>
      <c r="W40864" s="109"/>
      <c r="Y40864" s="109"/>
      <c r="AA40864" s="109"/>
      <c r="AC40864" s="109"/>
    </row>
    <row r="40865" spans="19:29" x14ac:dyDescent="0.25">
      <c r="S40865" s="108"/>
      <c r="U40865" s="108"/>
      <c r="W40865" s="108"/>
      <c r="Y40865" s="108"/>
      <c r="AA40865" s="108"/>
      <c r="AC40865" s="108"/>
    </row>
    <row r="40866" spans="19:29" x14ac:dyDescent="0.25">
      <c r="S40866" s="108"/>
      <c r="U40866" s="108"/>
      <c r="W40866" s="108"/>
      <c r="Y40866" s="108"/>
      <c r="AA40866" s="108"/>
      <c r="AC40866" s="108"/>
    </row>
    <row r="40867" spans="19:29" x14ac:dyDescent="0.25">
      <c r="S40867" s="108"/>
      <c r="U40867" s="108"/>
      <c r="W40867" s="108"/>
      <c r="Y40867" s="108"/>
      <c r="AA40867" s="108"/>
      <c r="AC40867" s="108"/>
    </row>
    <row r="40868" spans="19:29" x14ac:dyDescent="0.25">
      <c r="S40868" s="110"/>
      <c r="U40868" s="110"/>
      <c r="W40868" s="110"/>
      <c r="Y40868" s="110"/>
      <c r="AA40868" s="110"/>
      <c r="AC40868" s="110"/>
    </row>
    <row r="40869" spans="19:29" x14ac:dyDescent="0.25">
      <c r="S40869" s="110"/>
      <c r="U40869" s="110"/>
      <c r="W40869" s="110"/>
      <c r="Y40869" s="110"/>
      <c r="AA40869" s="110"/>
      <c r="AC40869" s="110"/>
    </row>
    <row r="40870" spans="19:29" x14ac:dyDescent="0.25">
      <c r="S40870" s="110"/>
      <c r="U40870" s="110"/>
      <c r="W40870" s="110"/>
      <c r="Y40870" s="110"/>
      <c r="AA40870" s="110"/>
      <c r="AC40870" s="110"/>
    </row>
    <row r="40871" spans="19:29" x14ac:dyDescent="0.25">
      <c r="S40871" s="110"/>
      <c r="U40871" s="110"/>
      <c r="W40871" s="110"/>
      <c r="Y40871" s="110"/>
      <c r="AA40871" s="110"/>
      <c r="AC40871" s="110"/>
    </row>
    <row r="40872" spans="19:29" x14ac:dyDescent="0.25">
      <c r="S40872" s="111"/>
      <c r="U40872" s="111"/>
      <c r="W40872" s="111"/>
      <c r="Y40872" s="111"/>
      <c r="AA40872" s="111"/>
      <c r="AC40872" s="111"/>
    </row>
    <row r="40873" spans="19:29" x14ac:dyDescent="0.25">
      <c r="S40873" s="107"/>
      <c r="U40873" s="107"/>
      <c r="W40873" s="107"/>
      <c r="Y40873" s="107"/>
      <c r="AA40873" s="107"/>
      <c r="AC40873" s="107"/>
    </row>
    <row r="40874" spans="19:29" x14ac:dyDescent="0.25">
      <c r="S40874" s="108"/>
      <c r="U40874" s="108"/>
      <c r="W40874" s="108"/>
      <c r="Y40874" s="108"/>
      <c r="AA40874" s="108"/>
      <c r="AC40874" s="108"/>
    </row>
    <row r="40875" spans="19:29" x14ac:dyDescent="0.25">
      <c r="S40875" s="108"/>
      <c r="U40875" s="108"/>
      <c r="W40875" s="108"/>
      <c r="Y40875" s="108"/>
      <c r="AA40875" s="108"/>
      <c r="AC40875" s="108"/>
    </row>
    <row r="40876" spans="19:29" x14ac:dyDescent="0.25">
      <c r="S40876" s="109"/>
      <c r="U40876" s="109"/>
      <c r="W40876" s="109"/>
      <c r="Y40876" s="109"/>
      <c r="AA40876" s="109"/>
      <c r="AC40876" s="109"/>
    </row>
    <row r="40877" spans="19:29" x14ac:dyDescent="0.25">
      <c r="S40877" s="108"/>
      <c r="U40877" s="108"/>
      <c r="W40877" s="108"/>
      <c r="Y40877" s="108"/>
      <c r="AA40877" s="108"/>
      <c r="AC40877" s="108"/>
    </row>
    <row r="40878" spans="19:29" x14ac:dyDescent="0.25">
      <c r="S40878" s="108"/>
      <c r="U40878" s="108"/>
      <c r="W40878" s="108"/>
      <c r="Y40878" s="108"/>
      <c r="AA40878" s="108"/>
      <c r="AC40878" s="108"/>
    </row>
    <row r="40879" spans="19:29" x14ac:dyDescent="0.25">
      <c r="S40879" s="109"/>
      <c r="U40879" s="109"/>
      <c r="W40879" s="109"/>
      <c r="Y40879" s="109"/>
      <c r="AA40879" s="109"/>
      <c r="AC40879" s="109"/>
    </row>
    <row r="40880" spans="19:29" x14ac:dyDescent="0.25">
      <c r="S40880" s="108"/>
      <c r="U40880" s="108"/>
      <c r="W40880" s="108"/>
      <c r="Y40880" s="108"/>
      <c r="AA40880" s="108"/>
      <c r="AC40880" s="108"/>
    </row>
    <row r="40881" spans="19:29" x14ac:dyDescent="0.25">
      <c r="S40881" s="109"/>
      <c r="U40881" s="109"/>
      <c r="W40881" s="109"/>
      <c r="Y40881" s="109"/>
      <c r="AA40881" s="109"/>
      <c r="AC40881" s="109"/>
    </row>
    <row r="40882" spans="19:29" x14ac:dyDescent="0.25">
      <c r="S40882" s="108"/>
      <c r="U40882" s="108"/>
      <c r="W40882" s="108"/>
      <c r="Y40882" s="108"/>
      <c r="AA40882" s="108"/>
      <c r="AC40882" s="108"/>
    </row>
    <row r="40883" spans="19:29" x14ac:dyDescent="0.25">
      <c r="S40883" s="108"/>
      <c r="U40883" s="108"/>
      <c r="W40883" s="108"/>
      <c r="Y40883" s="108"/>
      <c r="AA40883" s="108"/>
      <c r="AC40883" s="108"/>
    </row>
    <row r="40884" spans="19:29" x14ac:dyDescent="0.25">
      <c r="S40884" s="108"/>
      <c r="U40884" s="108"/>
      <c r="W40884" s="108"/>
      <c r="Y40884" s="108"/>
      <c r="AA40884" s="108"/>
      <c r="AC40884" s="108"/>
    </row>
    <row r="40885" spans="19:29" x14ac:dyDescent="0.25">
      <c r="S40885" s="110"/>
      <c r="U40885" s="110"/>
      <c r="W40885" s="110"/>
      <c r="Y40885" s="110"/>
      <c r="AA40885" s="110"/>
      <c r="AC40885" s="110"/>
    </row>
    <row r="40886" spans="19:29" x14ac:dyDescent="0.25">
      <c r="S40886" s="110"/>
      <c r="U40886" s="110"/>
      <c r="W40886" s="110"/>
      <c r="Y40886" s="110"/>
      <c r="AA40886" s="110"/>
      <c r="AC40886" s="110"/>
    </row>
    <row r="40887" spans="19:29" x14ac:dyDescent="0.25">
      <c r="S40887" s="110"/>
      <c r="U40887" s="110"/>
      <c r="W40887" s="110"/>
      <c r="Y40887" s="110"/>
      <c r="AA40887" s="110"/>
      <c r="AC40887" s="110"/>
    </row>
    <row r="40888" spans="19:29" x14ac:dyDescent="0.25">
      <c r="S40888" s="110"/>
      <c r="U40888" s="110"/>
      <c r="W40888" s="110"/>
      <c r="Y40888" s="110"/>
      <c r="AA40888" s="110"/>
      <c r="AC40888" s="110"/>
    </row>
    <row r="40889" spans="19:29" x14ac:dyDescent="0.25">
      <c r="S40889" s="111"/>
      <c r="U40889" s="111"/>
      <c r="W40889" s="111"/>
      <c r="Y40889" s="111"/>
      <c r="AA40889" s="111"/>
      <c r="AC40889" s="111"/>
    </row>
    <row r="40890" spans="19:29" x14ac:dyDescent="0.25">
      <c r="S40890" s="107"/>
      <c r="U40890" s="107"/>
      <c r="W40890" s="107"/>
      <c r="Y40890" s="107"/>
      <c r="AA40890" s="107"/>
      <c r="AC40890" s="107"/>
    </row>
    <row r="40891" spans="19:29" x14ac:dyDescent="0.25">
      <c r="S40891" s="108"/>
      <c r="U40891" s="108"/>
      <c r="W40891" s="108"/>
      <c r="Y40891" s="108"/>
      <c r="AA40891" s="108"/>
      <c r="AC40891" s="108"/>
    </row>
    <row r="40892" spans="19:29" x14ac:dyDescent="0.25">
      <c r="S40892" s="108"/>
      <c r="U40892" s="108"/>
      <c r="W40892" s="108"/>
      <c r="Y40892" s="108"/>
      <c r="AA40892" s="108"/>
      <c r="AC40892" s="108"/>
    </row>
    <row r="40893" spans="19:29" x14ac:dyDescent="0.25">
      <c r="S40893" s="109"/>
      <c r="U40893" s="109"/>
      <c r="W40893" s="109"/>
      <c r="Y40893" s="109"/>
      <c r="AA40893" s="109"/>
      <c r="AC40893" s="109"/>
    </row>
    <row r="40894" spans="19:29" x14ac:dyDescent="0.25">
      <c r="S40894" s="108"/>
      <c r="U40894" s="108"/>
      <c r="W40894" s="108"/>
      <c r="Y40894" s="108"/>
      <c r="AA40894" s="108"/>
      <c r="AC40894" s="108"/>
    </row>
    <row r="40895" spans="19:29" x14ac:dyDescent="0.25">
      <c r="S40895" s="108"/>
      <c r="U40895" s="108"/>
      <c r="W40895" s="108"/>
      <c r="Y40895" s="108"/>
      <c r="AA40895" s="108"/>
      <c r="AC40895" s="108"/>
    </row>
    <row r="40896" spans="19:29" x14ac:dyDescent="0.25">
      <c r="S40896" s="109"/>
      <c r="U40896" s="109"/>
      <c r="W40896" s="109"/>
      <c r="Y40896" s="109"/>
      <c r="AA40896" s="109"/>
      <c r="AC40896" s="109"/>
    </row>
    <row r="40897" spans="19:29" x14ac:dyDescent="0.25">
      <c r="S40897" s="108"/>
      <c r="U40897" s="108"/>
      <c r="W40897" s="108"/>
      <c r="Y40897" s="108"/>
      <c r="AA40897" s="108"/>
      <c r="AC40897" s="108"/>
    </row>
    <row r="40898" spans="19:29" x14ac:dyDescent="0.25">
      <c r="S40898" s="109"/>
      <c r="U40898" s="109"/>
      <c r="W40898" s="109"/>
      <c r="Y40898" s="109"/>
      <c r="AA40898" s="109"/>
      <c r="AC40898" s="109"/>
    </row>
    <row r="40899" spans="19:29" x14ac:dyDescent="0.25">
      <c r="S40899" s="108"/>
      <c r="U40899" s="108"/>
      <c r="W40899" s="108"/>
      <c r="Y40899" s="108"/>
      <c r="AA40899" s="108"/>
      <c r="AC40899" s="108"/>
    </row>
    <row r="40900" spans="19:29" x14ac:dyDescent="0.25">
      <c r="S40900" s="108"/>
      <c r="U40900" s="108"/>
      <c r="W40900" s="108"/>
      <c r="Y40900" s="108"/>
      <c r="AA40900" s="108"/>
      <c r="AC40900" s="108"/>
    </row>
    <row r="40901" spans="19:29" x14ac:dyDescent="0.25">
      <c r="S40901" s="108"/>
      <c r="U40901" s="108"/>
      <c r="W40901" s="108"/>
      <c r="Y40901" s="108"/>
      <c r="AA40901" s="108"/>
      <c r="AC40901" s="108"/>
    </row>
    <row r="40902" spans="19:29" x14ac:dyDescent="0.25">
      <c r="S40902" s="110"/>
      <c r="U40902" s="110"/>
      <c r="W40902" s="110"/>
      <c r="Y40902" s="110"/>
      <c r="AA40902" s="110"/>
      <c r="AC40902" s="110"/>
    </row>
    <row r="40903" spans="19:29" x14ac:dyDescent="0.25">
      <c r="S40903" s="110"/>
      <c r="U40903" s="110"/>
      <c r="W40903" s="110"/>
      <c r="Y40903" s="110"/>
      <c r="AA40903" s="110"/>
      <c r="AC40903" s="110"/>
    </row>
    <row r="40904" spans="19:29" x14ac:dyDescent="0.25">
      <c r="S40904" s="110"/>
      <c r="U40904" s="110"/>
      <c r="W40904" s="110"/>
      <c r="Y40904" s="110"/>
      <c r="AA40904" s="110"/>
      <c r="AC40904" s="110"/>
    </row>
    <row r="40905" spans="19:29" x14ac:dyDescent="0.25">
      <c r="S40905" s="110"/>
      <c r="U40905" s="110"/>
      <c r="W40905" s="110"/>
      <c r="Y40905" s="110"/>
      <c r="AA40905" s="110"/>
      <c r="AC40905" s="110"/>
    </row>
    <row r="40906" spans="19:29" x14ac:dyDescent="0.25">
      <c r="S40906" s="111"/>
      <c r="U40906" s="111"/>
      <c r="W40906" s="111"/>
      <c r="Y40906" s="111"/>
      <c r="AA40906" s="111"/>
      <c r="AC40906" s="111"/>
    </row>
    <row r="40907" spans="19:29" x14ac:dyDescent="0.25">
      <c r="S40907" s="107"/>
      <c r="U40907" s="107"/>
      <c r="W40907" s="107"/>
      <c r="Y40907" s="107"/>
      <c r="AA40907" s="107"/>
      <c r="AC40907" s="107"/>
    </row>
    <row r="40908" spans="19:29" x14ac:dyDescent="0.25">
      <c r="S40908" s="108"/>
      <c r="U40908" s="108"/>
      <c r="W40908" s="108"/>
      <c r="Y40908" s="108"/>
      <c r="AA40908" s="108"/>
      <c r="AC40908" s="108"/>
    </row>
    <row r="40909" spans="19:29" x14ac:dyDescent="0.25">
      <c r="S40909" s="108"/>
      <c r="U40909" s="108"/>
      <c r="W40909" s="108"/>
      <c r="Y40909" s="108"/>
      <c r="AA40909" s="108"/>
      <c r="AC40909" s="108"/>
    </row>
    <row r="40910" spans="19:29" x14ac:dyDescent="0.25">
      <c r="S40910" s="109"/>
      <c r="U40910" s="109"/>
      <c r="W40910" s="109"/>
      <c r="Y40910" s="109"/>
      <c r="AA40910" s="109"/>
      <c r="AC40910" s="109"/>
    </row>
    <row r="40911" spans="19:29" x14ac:dyDescent="0.25">
      <c r="S40911" s="108"/>
      <c r="U40911" s="108"/>
      <c r="W40911" s="108"/>
      <c r="Y40911" s="108"/>
      <c r="AA40911" s="108"/>
      <c r="AC40911" s="108"/>
    </row>
    <row r="40912" spans="19:29" x14ac:dyDescent="0.25">
      <c r="S40912" s="108"/>
      <c r="U40912" s="108"/>
      <c r="W40912" s="108"/>
      <c r="Y40912" s="108"/>
      <c r="AA40912" s="108"/>
      <c r="AC40912" s="108"/>
    </row>
    <row r="40913" spans="19:29" x14ac:dyDescent="0.25">
      <c r="S40913" s="109"/>
      <c r="U40913" s="109"/>
      <c r="W40913" s="109"/>
      <c r="Y40913" s="109"/>
      <c r="AA40913" s="109"/>
      <c r="AC40913" s="109"/>
    </row>
    <row r="40914" spans="19:29" x14ac:dyDescent="0.25">
      <c r="S40914" s="108"/>
      <c r="U40914" s="108"/>
      <c r="W40914" s="108"/>
      <c r="Y40914" s="108"/>
      <c r="AA40914" s="108"/>
      <c r="AC40914" s="108"/>
    </row>
    <row r="40915" spans="19:29" x14ac:dyDescent="0.25">
      <c r="S40915" s="109"/>
      <c r="U40915" s="109"/>
      <c r="W40915" s="109"/>
      <c r="Y40915" s="109"/>
      <c r="AA40915" s="109"/>
      <c r="AC40915" s="109"/>
    </row>
    <row r="40916" spans="19:29" x14ac:dyDescent="0.25">
      <c r="S40916" s="108"/>
      <c r="U40916" s="108"/>
      <c r="W40916" s="108"/>
      <c r="Y40916" s="108"/>
      <c r="AA40916" s="108"/>
      <c r="AC40916" s="108"/>
    </row>
    <row r="40917" spans="19:29" x14ac:dyDescent="0.25">
      <c r="S40917" s="108"/>
      <c r="U40917" s="108"/>
      <c r="W40917" s="108"/>
      <c r="Y40917" s="108"/>
      <c r="AA40917" s="108"/>
      <c r="AC40917" s="108"/>
    </row>
    <row r="40918" spans="19:29" x14ac:dyDescent="0.25">
      <c r="S40918" s="108"/>
      <c r="U40918" s="108"/>
      <c r="W40918" s="108"/>
      <c r="Y40918" s="108"/>
      <c r="AA40918" s="108"/>
      <c r="AC40918" s="108"/>
    </row>
    <row r="40919" spans="19:29" x14ac:dyDescent="0.25">
      <c r="S40919" s="110"/>
      <c r="U40919" s="110"/>
      <c r="W40919" s="110"/>
      <c r="Y40919" s="110"/>
      <c r="AA40919" s="110"/>
      <c r="AC40919" s="110"/>
    </row>
    <row r="40920" spans="19:29" x14ac:dyDescent="0.25">
      <c r="S40920" s="110"/>
      <c r="U40920" s="110"/>
      <c r="W40920" s="110"/>
      <c r="Y40920" s="110"/>
      <c r="AA40920" s="110"/>
      <c r="AC40920" s="110"/>
    </row>
    <row r="40921" spans="19:29" x14ac:dyDescent="0.25">
      <c r="S40921" s="110"/>
      <c r="U40921" s="110"/>
      <c r="W40921" s="110"/>
      <c r="Y40921" s="110"/>
      <c r="AA40921" s="110"/>
      <c r="AC40921" s="110"/>
    </row>
    <row r="40922" spans="19:29" x14ac:dyDescent="0.25">
      <c r="S40922" s="110"/>
      <c r="U40922" s="110"/>
      <c r="W40922" s="110"/>
      <c r="Y40922" s="110"/>
      <c r="AA40922" s="110"/>
      <c r="AC40922" s="110"/>
    </row>
    <row r="40923" spans="19:29" x14ac:dyDescent="0.25">
      <c r="S40923" s="111"/>
      <c r="U40923" s="111"/>
      <c r="W40923" s="111"/>
      <c r="Y40923" s="111"/>
      <c r="AA40923" s="111"/>
      <c r="AC40923" s="111"/>
    </row>
    <row r="40924" spans="19:29" x14ac:dyDescent="0.25">
      <c r="S40924" s="107"/>
      <c r="U40924" s="107"/>
      <c r="W40924" s="107"/>
      <c r="Y40924" s="107"/>
      <c r="AA40924" s="107"/>
      <c r="AC40924" s="107"/>
    </row>
    <row r="40925" spans="19:29" x14ac:dyDescent="0.25">
      <c r="S40925" s="108"/>
      <c r="U40925" s="108"/>
      <c r="W40925" s="108"/>
      <c r="Y40925" s="108"/>
      <c r="AA40925" s="108"/>
      <c r="AC40925" s="108"/>
    </row>
    <row r="40926" spans="19:29" x14ac:dyDescent="0.25">
      <c r="S40926" s="108"/>
      <c r="U40926" s="108"/>
      <c r="W40926" s="108"/>
      <c r="Y40926" s="108"/>
      <c r="AA40926" s="108"/>
      <c r="AC40926" s="108"/>
    </row>
    <row r="40927" spans="19:29" x14ac:dyDescent="0.25">
      <c r="S40927" s="109"/>
      <c r="U40927" s="109"/>
      <c r="W40927" s="109"/>
      <c r="Y40927" s="109"/>
      <c r="AA40927" s="109"/>
      <c r="AC40927" s="109"/>
    </row>
    <row r="40928" spans="19:29" x14ac:dyDescent="0.25">
      <c r="S40928" s="108"/>
      <c r="U40928" s="108"/>
      <c r="W40928" s="108"/>
      <c r="Y40928" s="108"/>
      <c r="AA40928" s="108"/>
      <c r="AC40928" s="108"/>
    </row>
    <row r="40929" spans="19:29" x14ac:dyDescent="0.25">
      <c r="S40929" s="108"/>
      <c r="U40929" s="108"/>
      <c r="W40929" s="108"/>
      <c r="Y40929" s="108"/>
      <c r="AA40929" s="108"/>
      <c r="AC40929" s="108"/>
    </row>
    <row r="40930" spans="19:29" x14ac:dyDescent="0.25">
      <c r="S40930" s="109"/>
      <c r="U40930" s="109"/>
      <c r="W40930" s="109"/>
      <c r="Y40930" s="109"/>
      <c r="AA40930" s="109"/>
      <c r="AC40930" s="109"/>
    </row>
    <row r="40931" spans="19:29" x14ac:dyDescent="0.25">
      <c r="S40931" s="108"/>
      <c r="U40931" s="108"/>
      <c r="W40931" s="108"/>
      <c r="Y40931" s="108"/>
      <c r="AA40931" s="108"/>
      <c r="AC40931" s="108"/>
    </row>
    <row r="40932" spans="19:29" x14ac:dyDescent="0.25">
      <c r="S40932" s="109"/>
      <c r="U40932" s="109"/>
      <c r="W40932" s="109"/>
      <c r="Y40932" s="109"/>
      <c r="AA40932" s="109"/>
      <c r="AC40932" s="109"/>
    </row>
    <row r="40933" spans="19:29" x14ac:dyDescent="0.25">
      <c r="S40933" s="108"/>
      <c r="U40933" s="108"/>
      <c r="W40933" s="108"/>
      <c r="Y40933" s="108"/>
      <c r="AA40933" s="108"/>
      <c r="AC40933" s="108"/>
    </row>
    <row r="40934" spans="19:29" x14ac:dyDescent="0.25">
      <c r="S40934" s="108"/>
      <c r="U40934" s="108"/>
      <c r="W40934" s="108"/>
      <c r="Y40934" s="108"/>
      <c r="AA40934" s="108"/>
      <c r="AC40934" s="108"/>
    </row>
    <row r="40935" spans="19:29" x14ac:dyDescent="0.25">
      <c r="S40935" s="108"/>
      <c r="U40935" s="108"/>
      <c r="W40935" s="108"/>
      <c r="Y40935" s="108"/>
      <c r="AA40935" s="108"/>
      <c r="AC40935" s="108"/>
    </row>
    <row r="40936" spans="19:29" x14ac:dyDescent="0.25">
      <c r="S40936" s="110"/>
      <c r="U40936" s="110"/>
      <c r="W40936" s="110"/>
      <c r="Y40936" s="110"/>
      <c r="AA40936" s="110"/>
      <c r="AC40936" s="110"/>
    </row>
    <row r="40937" spans="19:29" x14ac:dyDescent="0.25">
      <c r="S40937" s="110"/>
      <c r="U40937" s="110"/>
      <c r="W40937" s="110"/>
      <c r="Y40937" s="110"/>
      <c r="AA40937" s="110"/>
      <c r="AC40937" s="110"/>
    </row>
    <row r="40938" spans="19:29" x14ac:dyDescent="0.25">
      <c r="S40938" s="110"/>
      <c r="U40938" s="110"/>
      <c r="W40938" s="110"/>
      <c r="Y40938" s="110"/>
      <c r="AA40938" s="110"/>
      <c r="AC40938" s="110"/>
    </row>
    <row r="40939" spans="19:29" x14ac:dyDescent="0.25">
      <c r="S40939" s="110"/>
      <c r="U40939" s="110"/>
      <c r="W40939" s="110"/>
      <c r="Y40939" s="110"/>
      <c r="AA40939" s="110"/>
      <c r="AC40939" s="110"/>
    </row>
    <row r="40940" spans="19:29" x14ac:dyDescent="0.25">
      <c r="S40940" s="111"/>
      <c r="U40940" s="111"/>
      <c r="W40940" s="111"/>
      <c r="Y40940" s="111"/>
      <c r="AA40940" s="111"/>
      <c r="AC40940" s="111"/>
    </row>
    <row r="40941" spans="19:29" x14ac:dyDescent="0.25">
      <c r="S40941" s="107"/>
      <c r="U40941" s="107"/>
      <c r="W40941" s="107"/>
      <c r="Y40941" s="107"/>
      <c r="AA40941" s="107"/>
      <c r="AC40941" s="107"/>
    </row>
    <row r="40942" spans="19:29" x14ac:dyDescent="0.25">
      <c r="S40942" s="108"/>
      <c r="U40942" s="108"/>
      <c r="W40942" s="108"/>
      <c r="Y40942" s="108"/>
      <c r="AA40942" s="108"/>
      <c r="AC40942" s="108"/>
    </row>
    <row r="40943" spans="19:29" x14ac:dyDescent="0.25">
      <c r="S40943" s="108"/>
      <c r="U40943" s="108"/>
      <c r="W40943" s="108"/>
      <c r="Y40943" s="108"/>
      <c r="AA40943" s="108"/>
      <c r="AC40943" s="108"/>
    </row>
    <row r="40944" spans="19:29" x14ac:dyDescent="0.25">
      <c r="S40944" s="109"/>
      <c r="U40944" s="109"/>
      <c r="W40944" s="109"/>
      <c r="Y40944" s="109"/>
      <c r="AA40944" s="109"/>
      <c r="AC40944" s="109"/>
    </row>
    <row r="40945" spans="19:29" x14ac:dyDescent="0.25">
      <c r="S40945" s="108"/>
      <c r="U40945" s="108"/>
      <c r="W40945" s="108"/>
      <c r="Y40945" s="108"/>
      <c r="AA40945" s="108"/>
      <c r="AC40945" s="108"/>
    </row>
    <row r="40946" spans="19:29" x14ac:dyDescent="0.25">
      <c r="S40946" s="108"/>
      <c r="U40946" s="108"/>
      <c r="W40946" s="108"/>
      <c r="Y40946" s="108"/>
      <c r="AA40946" s="108"/>
      <c r="AC40946" s="108"/>
    </row>
    <row r="40947" spans="19:29" x14ac:dyDescent="0.25">
      <c r="S40947" s="109"/>
      <c r="U40947" s="109"/>
      <c r="W40947" s="109"/>
      <c r="Y40947" s="109"/>
      <c r="AA40947" s="109"/>
      <c r="AC40947" s="109"/>
    </row>
    <row r="40948" spans="19:29" x14ac:dyDescent="0.25">
      <c r="S40948" s="108"/>
      <c r="U40948" s="108"/>
      <c r="W40948" s="108"/>
      <c r="Y40948" s="108"/>
      <c r="AA40948" s="108"/>
      <c r="AC40948" s="108"/>
    </row>
    <row r="40949" spans="19:29" x14ac:dyDescent="0.25">
      <c r="S40949" s="109"/>
      <c r="U40949" s="109"/>
      <c r="W40949" s="109"/>
      <c r="Y40949" s="109"/>
      <c r="AA40949" s="109"/>
      <c r="AC40949" s="109"/>
    </row>
    <row r="40950" spans="19:29" x14ac:dyDescent="0.25">
      <c r="S40950" s="108"/>
      <c r="U40950" s="108"/>
      <c r="W40950" s="108"/>
      <c r="Y40950" s="108"/>
      <c r="AA40950" s="108"/>
      <c r="AC40950" s="108"/>
    </row>
    <row r="40951" spans="19:29" x14ac:dyDescent="0.25">
      <c r="S40951" s="108"/>
      <c r="U40951" s="108"/>
      <c r="W40951" s="108"/>
      <c r="Y40951" s="108"/>
      <c r="AA40951" s="108"/>
      <c r="AC40951" s="108"/>
    </row>
    <row r="40952" spans="19:29" x14ac:dyDescent="0.25">
      <c r="S40952" s="108"/>
      <c r="U40952" s="108"/>
      <c r="W40952" s="108"/>
      <c r="Y40952" s="108"/>
      <c r="AA40952" s="108"/>
      <c r="AC40952" s="108"/>
    </row>
    <row r="40953" spans="19:29" x14ac:dyDescent="0.25">
      <c r="S40953" s="110"/>
      <c r="U40953" s="110"/>
      <c r="W40953" s="110"/>
      <c r="Y40953" s="110"/>
      <c r="AA40953" s="110"/>
      <c r="AC40953" s="110"/>
    </row>
    <row r="40954" spans="19:29" x14ac:dyDescent="0.25">
      <c r="S40954" s="110"/>
      <c r="U40954" s="110"/>
      <c r="W40954" s="110"/>
      <c r="Y40954" s="110"/>
      <c r="AA40954" s="110"/>
      <c r="AC40954" s="110"/>
    </row>
    <row r="40955" spans="19:29" x14ac:dyDescent="0.25">
      <c r="S40955" s="110"/>
      <c r="U40955" s="110"/>
      <c r="W40955" s="110"/>
      <c r="Y40955" s="110"/>
      <c r="AA40955" s="110"/>
      <c r="AC40955" s="110"/>
    </row>
    <row r="40956" spans="19:29" x14ac:dyDescent="0.25">
      <c r="S40956" s="110"/>
      <c r="U40956" s="110"/>
      <c r="W40956" s="110"/>
      <c r="Y40956" s="110"/>
      <c r="AA40956" s="110"/>
      <c r="AC40956" s="110"/>
    </row>
    <row r="40957" spans="19:29" x14ac:dyDescent="0.25">
      <c r="S40957" s="111"/>
      <c r="U40957" s="111"/>
      <c r="W40957" s="111"/>
      <c r="Y40957" s="111"/>
      <c r="AA40957" s="111"/>
      <c r="AC40957" s="111"/>
    </row>
    <row r="40958" spans="19:29" x14ac:dyDescent="0.25">
      <c r="S40958" s="107"/>
      <c r="U40958" s="107"/>
      <c r="W40958" s="107"/>
      <c r="Y40958" s="107"/>
      <c r="AA40958" s="107"/>
      <c r="AC40958" s="107"/>
    </row>
    <row r="40959" spans="19:29" x14ac:dyDescent="0.25">
      <c r="S40959" s="108"/>
      <c r="U40959" s="108"/>
      <c r="W40959" s="108"/>
      <c r="Y40959" s="108"/>
      <c r="AA40959" s="108"/>
      <c r="AC40959" s="108"/>
    </row>
    <row r="40960" spans="19:29" x14ac:dyDescent="0.25">
      <c r="S40960" s="108"/>
      <c r="U40960" s="108"/>
      <c r="W40960" s="108"/>
      <c r="Y40960" s="108"/>
      <c r="AA40960" s="108"/>
      <c r="AC40960" s="108"/>
    </row>
    <row r="40961" spans="19:29" x14ac:dyDescent="0.25">
      <c r="S40961" s="109"/>
      <c r="U40961" s="109"/>
      <c r="W40961" s="109"/>
      <c r="Y40961" s="109"/>
      <c r="AA40961" s="109"/>
      <c r="AC40961" s="109"/>
    </row>
    <row r="40962" spans="19:29" x14ac:dyDescent="0.25">
      <c r="S40962" s="108"/>
      <c r="U40962" s="108"/>
      <c r="W40962" s="108"/>
      <c r="Y40962" s="108"/>
      <c r="AA40962" s="108"/>
      <c r="AC40962" s="108"/>
    </row>
    <row r="40963" spans="19:29" x14ac:dyDescent="0.25">
      <c r="S40963" s="108"/>
      <c r="U40963" s="108"/>
      <c r="W40963" s="108"/>
      <c r="Y40963" s="108"/>
      <c r="AA40963" s="108"/>
      <c r="AC40963" s="108"/>
    </row>
    <row r="40964" spans="19:29" x14ac:dyDescent="0.25">
      <c r="S40964" s="109"/>
      <c r="U40964" s="109"/>
      <c r="W40964" s="109"/>
      <c r="Y40964" s="109"/>
      <c r="AA40964" s="109"/>
      <c r="AC40964" s="109"/>
    </row>
    <row r="40965" spans="19:29" x14ac:dyDescent="0.25">
      <c r="S40965" s="108"/>
      <c r="U40965" s="108"/>
      <c r="W40965" s="108"/>
      <c r="Y40965" s="108"/>
      <c r="AA40965" s="108"/>
      <c r="AC40965" s="108"/>
    </row>
    <row r="40966" spans="19:29" x14ac:dyDescent="0.25">
      <c r="S40966" s="109"/>
      <c r="U40966" s="109"/>
      <c r="W40966" s="109"/>
      <c r="Y40966" s="109"/>
      <c r="AA40966" s="109"/>
      <c r="AC40966" s="109"/>
    </row>
    <row r="40967" spans="19:29" x14ac:dyDescent="0.25">
      <c r="S40967" s="108"/>
      <c r="U40967" s="108"/>
      <c r="W40967" s="108"/>
      <c r="Y40967" s="108"/>
      <c r="AA40967" s="108"/>
      <c r="AC40967" s="108"/>
    </row>
    <row r="40968" spans="19:29" x14ac:dyDescent="0.25">
      <c r="S40968" s="108"/>
      <c r="U40968" s="108"/>
      <c r="W40968" s="108"/>
      <c r="Y40968" s="108"/>
      <c r="AA40968" s="108"/>
      <c r="AC40968" s="108"/>
    </row>
    <row r="40969" spans="19:29" x14ac:dyDescent="0.25">
      <c r="S40969" s="108"/>
      <c r="U40969" s="108"/>
      <c r="W40969" s="108"/>
      <c r="Y40969" s="108"/>
      <c r="AA40969" s="108"/>
      <c r="AC40969" s="108"/>
    </row>
    <row r="40970" spans="19:29" x14ac:dyDescent="0.25">
      <c r="S40970" s="110"/>
      <c r="U40970" s="110"/>
      <c r="W40970" s="110"/>
      <c r="Y40970" s="110"/>
      <c r="AA40970" s="110"/>
      <c r="AC40970" s="110"/>
    </row>
    <row r="40971" spans="19:29" x14ac:dyDescent="0.25">
      <c r="S40971" s="110"/>
      <c r="U40971" s="110"/>
      <c r="W40971" s="110"/>
      <c r="Y40971" s="110"/>
      <c r="AA40971" s="110"/>
      <c r="AC40971" s="110"/>
    </row>
    <row r="40972" spans="19:29" x14ac:dyDescent="0.25">
      <c r="S40972" s="110"/>
      <c r="U40972" s="110"/>
      <c r="W40972" s="110"/>
      <c r="Y40972" s="110"/>
      <c r="AA40972" s="110"/>
      <c r="AC40972" s="110"/>
    </row>
    <row r="40973" spans="19:29" x14ac:dyDescent="0.25">
      <c r="S40973" s="110"/>
      <c r="U40973" s="110"/>
      <c r="W40973" s="110"/>
      <c r="Y40973" s="110"/>
      <c r="AA40973" s="110"/>
      <c r="AC40973" s="110"/>
    </row>
    <row r="40974" spans="19:29" x14ac:dyDescent="0.25">
      <c r="S40974" s="111"/>
      <c r="U40974" s="111"/>
      <c r="W40974" s="111"/>
      <c r="Y40974" s="111"/>
      <c r="AA40974" s="111"/>
      <c r="AC40974" s="111"/>
    </row>
    <row r="40975" spans="19:29" x14ac:dyDescent="0.25">
      <c r="S40975" s="107"/>
      <c r="U40975" s="107"/>
      <c r="W40975" s="107"/>
      <c r="Y40975" s="107"/>
      <c r="AA40975" s="107"/>
      <c r="AC40975" s="107"/>
    </row>
    <row r="40976" spans="19:29" x14ac:dyDescent="0.25">
      <c r="S40976" s="108"/>
      <c r="U40976" s="108"/>
      <c r="W40976" s="108"/>
      <c r="Y40976" s="108"/>
      <c r="AA40976" s="108"/>
      <c r="AC40976" s="108"/>
    </row>
    <row r="40977" spans="19:29" x14ac:dyDescent="0.25">
      <c r="S40977" s="108"/>
      <c r="U40977" s="108"/>
      <c r="W40977" s="108"/>
      <c r="Y40977" s="108"/>
      <c r="AA40977" s="108"/>
      <c r="AC40977" s="108"/>
    </row>
    <row r="40978" spans="19:29" x14ac:dyDescent="0.25">
      <c r="S40978" s="109"/>
      <c r="U40978" s="109"/>
      <c r="W40978" s="109"/>
      <c r="Y40978" s="109"/>
      <c r="AA40978" s="109"/>
      <c r="AC40978" s="109"/>
    </row>
    <row r="40979" spans="19:29" x14ac:dyDescent="0.25">
      <c r="S40979" s="108"/>
      <c r="U40979" s="108"/>
      <c r="W40979" s="108"/>
      <c r="Y40979" s="108"/>
      <c r="AA40979" s="108"/>
      <c r="AC40979" s="108"/>
    </row>
    <row r="40980" spans="19:29" x14ac:dyDescent="0.25">
      <c r="S40980" s="108"/>
      <c r="U40980" s="108"/>
      <c r="W40980" s="108"/>
      <c r="Y40980" s="108"/>
      <c r="AA40980" s="108"/>
      <c r="AC40980" s="108"/>
    </row>
    <row r="40981" spans="19:29" x14ac:dyDescent="0.25">
      <c r="S40981" s="109"/>
      <c r="U40981" s="109"/>
      <c r="W40981" s="109"/>
      <c r="Y40981" s="109"/>
      <c r="AA40981" s="109"/>
      <c r="AC40981" s="109"/>
    </row>
    <row r="40982" spans="19:29" x14ac:dyDescent="0.25">
      <c r="S40982" s="108"/>
      <c r="U40982" s="108"/>
      <c r="W40982" s="108"/>
      <c r="Y40982" s="108"/>
      <c r="AA40982" s="108"/>
      <c r="AC40982" s="108"/>
    </row>
    <row r="40983" spans="19:29" x14ac:dyDescent="0.25">
      <c r="S40983" s="109"/>
      <c r="U40983" s="109"/>
      <c r="W40983" s="109"/>
      <c r="Y40983" s="109"/>
      <c r="AA40983" s="109"/>
      <c r="AC40983" s="109"/>
    </row>
    <row r="40984" spans="19:29" x14ac:dyDescent="0.25">
      <c r="S40984" s="108"/>
      <c r="U40984" s="108"/>
      <c r="W40984" s="108"/>
      <c r="Y40984" s="108"/>
      <c r="AA40984" s="108"/>
      <c r="AC40984" s="108"/>
    </row>
    <row r="40985" spans="19:29" x14ac:dyDescent="0.25">
      <c r="S40985" s="108"/>
      <c r="U40985" s="108"/>
      <c r="W40985" s="108"/>
      <c r="Y40985" s="108"/>
      <c r="AA40985" s="108"/>
      <c r="AC40985" s="108"/>
    </row>
    <row r="40986" spans="19:29" x14ac:dyDescent="0.25">
      <c r="S40986" s="108"/>
      <c r="U40986" s="108"/>
      <c r="W40986" s="108"/>
      <c r="Y40986" s="108"/>
      <c r="AA40986" s="108"/>
      <c r="AC40986" s="108"/>
    </row>
    <row r="40987" spans="19:29" x14ac:dyDescent="0.25">
      <c r="S40987" s="110"/>
      <c r="U40987" s="110"/>
      <c r="W40987" s="110"/>
      <c r="Y40987" s="110"/>
      <c r="AA40987" s="110"/>
      <c r="AC40987" s="110"/>
    </row>
    <row r="40988" spans="19:29" x14ac:dyDescent="0.25">
      <c r="S40988" s="110"/>
      <c r="U40988" s="110"/>
      <c r="W40988" s="110"/>
      <c r="Y40988" s="110"/>
      <c r="AA40988" s="110"/>
      <c r="AC40988" s="110"/>
    </row>
    <row r="40989" spans="19:29" x14ac:dyDescent="0.25">
      <c r="S40989" s="110"/>
      <c r="U40989" s="110"/>
      <c r="W40989" s="110"/>
      <c r="Y40989" s="110"/>
      <c r="AA40989" s="110"/>
      <c r="AC40989" s="110"/>
    </row>
    <row r="40990" spans="19:29" x14ac:dyDescent="0.25">
      <c r="S40990" s="110"/>
      <c r="U40990" s="110"/>
      <c r="W40990" s="110"/>
      <c r="Y40990" s="110"/>
      <c r="AA40990" s="110"/>
      <c r="AC40990" s="110"/>
    </row>
    <row r="40991" spans="19:29" x14ac:dyDescent="0.25">
      <c r="S40991" s="111"/>
      <c r="U40991" s="111"/>
      <c r="W40991" s="111"/>
      <c r="Y40991" s="111"/>
      <c r="AA40991" s="111"/>
      <c r="AC40991" s="111"/>
    </row>
    <row r="40992" spans="19:29" x14ac:dyDescent="0.25">
      <c r="S40992" s="107"/>
      <c r="U40992" s="107"/>
      <c r="W40992" s="107"/>
      <c r="Y40992" s="107"/>
      <c r="AA40992" s="107"/>
      <c r="AC40992" s="107"/>
    </row>
    <row r="40993" spans="19:29" x14ac:dyDescent="0.25">
      <c r="S40993" s="108"/>
      <c r="U40993" s="108"/>
      <c r="W40993" s="108"/>
      <c r="Y40993" s="108"/>
      <c r="AA40993" s="108"/>
      <c r="AC40993" s="108"/>
    </row>
    <row r="40994" spans="19:29" x14ac:dyDescent="0.25">
      <c r="S40994" s="108"/>
      <c r="U40994" s="108"/>
      <c r="W40994" s="108"/>
      <c r="Y40994" s="108"/>
      <c r="AA40994" s="108"/>
      <c r="AC40994" s="108"/>
    </row>
    <row r="40995" spans="19:29" x14ac:dyDescent="0.25">
      <c r="S40995" s="109"/>
      <c r="U40995" s="109"/>
      <c r="W40995" s="109"/>
      <c r="Y40995" s="109"/>
      <c r="AA40995" s="109"/>
      <c r="AC40995" s="109"/>
    </row>
    <row r="40996" spans="19:29" x14ac:dyDescent="0.25">
      <c r="S40996" s="108"/>
      <c r="U40996" s="108"/>
      <c r="W40996" s="108"/>
      <c r="Y40996" s="108"/>
      <c r="AA40996" s="108"/>
      <c r="AC40996" s="108"/>
    </row>
    <row r="40997" spans="19:29" x14ac:dyDescent="0.25">
      <c r="S40997" s="108"/>
      <c r="U40997" s="108"/>
      <c r="W40997" s="108"/>
      <c r="Y40997" s="108"/>
      <c r="AA40997" s="108"/>
      <c r="AC40997" s="108"/>
    </row>
    <row r="40998" spans="19:29" x14ac:dyDescent="0.25">
      <c r="S40998" s="109"/>
      <c r="U40998" s="109"/>
      <c r="W40998" s="109"/>
      <c r="Y40998" s="109"/>
      <c r="AA40998" s="109"/>
      <c r="AC40998" s="109"/>
    </row>
    <row r="40999" spans="19:29" x14ac:dyDescent="0.25">
      <c r="S40999" s="108"/>
      <c r="U40999" s="108"/>
      <c r="W40999" s="108"/>
      <c r="Y40999" s="108"/>
      <c r="AA40999" s="108"/>
      <c r="AC40999" s="108"/>
    </row>
    <row r="41000" spans="19:29" x14ac:dyDescent="0.25">
      <c r="S41000" s="109"/>
      <c r="U41000" s="109"/>
      <c r="W41000" s="109"/>
      <c r="Y41000" s="109"/>
      <c r="AA41000" s="109"/>
      <c r="AC41000" s="109"/>
    </row>
    <row r="41001" spans="19:29" x14ac:dyDescent="0.25">
      <c r="S41001" s="108"/>
      <c r="U41001" s="108"/>
      <c r="W41001" s="108"/>
      <c r="Y41001" s="108"/>
      <c r="AA41001" s="108"/>
      <c r="AC41001" s="108"/>
    </row>
    <row r="41002" spans="19:29" x14ac:dyDescent="0.25">
      <c r="S41002" s="108"/>
      <c r="U41002" s="108"/>
      <c r="W41002" s="108"/>
      <c r="Y41002" s="108"/>
      <c r="AA41002" s="108"/>
      <c r="AC41002" s="108"/>
    </row>
    <row r="41003" spans="19:29" x14ac:dyDescent="0.25">
      <c r="S41003" s="108"/>
      <c r="U41003" s="108"/>
      <c r="W41003" s="108"/>
      <c r="Y41003" s="108"/>
      <c r="AA41003" s="108"/>
      <c r="AC41003" s="108"/>
    </row>
    <row r="41004" spans="19:29" x14ac:dyDescent="0.25">
      <c r="S41004" s="110"/>
      <c r="U41004" s="110"/>
      <c r="W41004" s="110"/>
      <c r="Y41004" s="110"/>
      <c r="AA41004" s="110"/>
      <c r="AC41004" s="110"/>
    </row>
    <row r="41005" spans="19:29" x14ac:dyDescent="0.25">
      <c r="S41005" s="110"/>
      <c r="U41005" s="110"/>
      <c r="W41005" s="110"/>
      <c r="Y41005" s="110"/>
      <c r="AA41005" s="110"/>
      <c r="AC41005" s="110"/>
    </row>
    <row r="41006" spans="19:29" x14ac:dyDescent="0.25">
      <c r="S41006" s="110"/>
      <c r="U41006" s="110"/>
      <c r="W41006" s="110"/>
      <c r="Y41006" s="110"/>
      <c r="AA41006" s="110"/>
      <c r="AC41006" s="110"/>
    </row>
    <row r="41007" spans="19:29" x14ac:dyDescent="0.25">
      <c r="S41007" s="110"/>
      <c r="U41007" s="110"/>
      <c r="W41007" s="110"/>
      <c r="Y41007" s="110"/>
      <c r="AA41007" s="110"/>
      <c r="AC41007" s="110"/>
    </row>
    <row r="41008" spans="19:29" x14ac:dyDescent="0.25">
      <c r="S41008" s="111"/>
      <c r="U41008" s="111"/>
      <c r="W41008" s="111"/>
      <c r="Y41008" s="111"/>
      <c r="AA41008" s="111"/>
      <c r="AC41008" s="111"/>
    </row>
    <row r="41009" spans="19:29" x14ac:dyDescent="0.25">
      <c r="S41009" s="107"/>
      <c r="U41009" s="107"/>
      <c r="W41009" s="107"/>
      <c r="Y41009" s="107"/>
      <c r="AA41009" s="107"/>
      <c r="AC41009" s="107"/>
    </row>
    <row r="41010" spans="19:29" x14ac:dyDescent="0.25">
      <c r="S41010" s="108"/>
      <c r="U41010" s="108"/>
      <c r="W41010" s="108"/>
      <c r="Y41010" s="108"/>
      <c r="AA41010" s="108"/>
      <c r="AC41010" s="108"/>
    </row>
    <row r="41011" spans="19:29" x14ac:dyDescent="0.25">
      <c r="S41011" s="108"/>
      <c r="U41011" s="108"/>
      <c r="W41011" s="108"/>
      <c r="Y41011" s="108"/>
      <c r="AA41011" s="108"/>
      <c r="AC41011" s="108"/>
    </row>
    <row r="41012" spans="19:29" x14ac:dyDescent="0.25">
      <c r="S41012" s="109"/>
      <c r="U41012" s="109"/>
      <c r="W41012" s="109"/>
      <c r="Y41012" s="109"/>
      <c r="AA41012" s="109"/>
      <c r="AC41012" s="109"/>
    </row>
    <row r="41013" spans="19:29" x14ac:dyDescent="0.25">
      <c r="S41013" s="108"/>
      <c r="U41013" s="108"/>
      <c r="W41013" s="108"/>
      <c r="Y41013" s="108"/>
      <c r="AA41013" s="108"/>
      <c r="AC41013" s="108"/>
    </row>
    <row r="41014" spans="19:29" x14ac:dyDescent="0.25">
      <c r="S41014" s="108"/>
      <c r="U41014" s="108"/>
      <c r="W41014" s="108"/>
      <c r="Y41014" s="108"/>
      <c r="AA41014" s="108"/>
      <c r="AC41014" s="108"/>
    </row>
    <row r="41015" spans="19:29" x14ac:dyDescent="0.25">
      <c r="S41015" s="109"/>
      <c r="U41015" s="109"/>
      <c r="W41015" s="109"/>
      <c r="Y41015" s="109"/>
      <c r="AA41015" s="109"/>
      <c r="AC41015" s="109"/>
    </row>
    <row r="41016" spans="19:29" x14ac:dyDescent="0.25">
      <c r="S41016" s="108"/>
      <c r="U41016" s="108"/>
      <c r="W41016" s="108"/>
      <c r="Y41016" s="108"/>
      <c r="AA41016" s="108"/>
      <c r="AC41016" s="108"/>
    </row>
    <row r="41017" spans="19:29" x14ac:dyDescent="0.25">
      <c r="S41017" s="109"/>
      <c r="U41017" s="109"/>
      <c r="W41017" s="109"/>
      <c r="Y41017" s="109"/>
      <c r="AA41017" s="109"/>
      <c r="AC41017" s="109"/>
    </row>
    <row r="41018" spans="19:29" x14ac:dyDescent="0.25">
      <c r="S41018" s="108"/>
      <c r="U41018" s="108"/>
      <c r="W41018" s="108"/>
      <c r="Y41018" s="108"/>
      <c r="AA41018" s="108"/>
      <c r="AC41018" s="108"/>
    </row>
    <row r="41019" spans="19:29" x14ac:dyDescent="0.25">
      <c r="S41019" s="108"/>
      <c r="U41019" s="108"/>
      <c r="W41019" s="108"/>
      <c r="Y41019" s="108"/>
      <c r="AA41019" s="108"/>
      <c r="AC41019" s="108"/>
    </row>
    <row r="41020" spans="19:29" x14ac:dyDescent="0.25">
      <c r="S41020" s="108"/>
      <c r="U41020" s="108"/>
      <c r="W41020" s="108"/>
      <c r="Y41020" s="108"/>
      <c r="AA41020" s="108"/>
      <c r="AC41020" s="108"/>
    </row>
    <row r="41021" spans="19:29" x14ac:dyDescent="0.25">
      <c r="S41021" s="110"/>
      <c r="U41021" s="110"/>
      <c r="W41021" s="110"/>
      <c r="Y41021" s="110"/>
      <c r="AA41021" s="110"/>
      <c r="AC41021" s="110"/>
    </row>
    <row r="41022" spans="19:29" x14ac:dyDescent="0.25">
      <c r="S41022" s="110"/>
      <c r="U41022" s="110"/>
      <c r="W41022" s="110"/>
      <c r="Y41022" s="110"/>
      <c r="AA41022" s="110"/>
      <c r="AC41022" s="110"/>
    </row>
    <row r="41023" spans="19:29" x14ac:dyDescent="0.25">
      <c r="S41023" s="110"/>
      <c r="U41023" s="110"/>
      <c r="W41023" s="110"/>
      <c r="Y41023" s="110"/>
      <c r="AA41023" s="110"/>
      <c r="AC41023" s="110"/>
    </row>
    <row r="41024" spans="19:29" x14ac:dyDescent="0.25">
      <c r="S41024" s="110"/>
      <c r="U41024" s="110"/>
      <c r="W41024" s="110"/>
      <c r="Y41024" s="110"/>
      <c r="AA41024" s="110"/>
      <c r="AC41024" s="110"/>
    </row>
    <row r="41025" spans="19:29" x14ac:dyDescent="0.25">
      <c r="S41025" s="111"/>
      <c r="U41025" s="111"/>
      <c r="W41025" s="111"/>
      <c r="Y41025" s="111"/>
      <c r="AA41025" s="111"/>
      <c r="AC41025" s="111"/>
    </row>
    <row r="41026" spans="19:29" x14ac:dyDescent="0.25">
      <c r="S41026" s="107"/>
      <c r="U41026" s="107"/>
      <c r="W41026" s="107"/>
      <c r="Y41026" s="107"/>
      <c r="AA41026" s="107"/>
      <c r="AC41026" s="107"/>
    </row>
    <row r="41027" spans="19:29" x14ac:dyDescent="0.25">
      <c r="S41027" s="108"/>
      <c r="U41027" s="108"/>
      <c r="W41027" s="108"/>
      <c r="Y41027" s="108"/>
      <c r="AA41027" s="108"/>
      <c r="AC41027" s="108"/>
    </row>
    <row r="41028" spans="19:29" x14ac:dyDescent="0.25">
      <c r="S41028" s="108"/>
      <c r="U41028" s="108"/>
      <c r="W41028" s="108"/>
      <c r="Y41028" s="108"/>
      <c r="AA41028" s="108"/>
      <c r="AC41028" s="108"/>
    </row>
    <row r="41029" spans="19:29" x14ac:dyDescent="0.25">
      <c r="S41029" s="109"/>
      <c r="U41029" s="109"/>
      <c r="W41029" s="109"/>
      <c r="Y41029" s="109"/>
      <c r="AA41029" s="109"/>
      <c r="AC41029" s="109"/>
    </row>
    <row r="41030" spans="19:29" x14ac:dyDescent="0.25">
      <c r="S41030" s="108"/>
      <c r="U41030" s="108"/>
      <c r="W41030" s="108"/>
      <c r="Y41030" s="108"/>
      <c r="AA41030" s="108"/>
      <c r="AC41030" s="108"/>
    </row>
    <row r="41031" spans="19:29" x14ac:dyDescent="0.25">
      <c r="S41031" s="108"/>
      <c r="U41031" s="108"/>
      <c r="W41031" s="108"/>
      <c r="Y41031" s="108"/>
      <c r="AA41031" s="108"/>
      <c r="AC41031" s="108"/>
    </row>
    <row r="41032" spans="19:29" x14ac:dyDescent="0.25">
      <c r="S41032" s="109"/>
      <c r="U41032" s="109"/>
      <c r="W41032" s="109"/>
      <c r="Y41032" s="109"/>
      <c r="AA41032" s="109"/>
      <c r="AC41032" s="109"/>
    </row>
    <row r="41033" spans="19:29" x14ac:dyDescent="0.25">
      <c r="S41033" s="108"/>
      <c r="U41033" s="108"/>
      <c r="W41033" s="108"/>
      <c r="Y41033" s="108"/>
      <c r="AA41033" s="108"/>
      <c r="AC41033" s="108"/>
    </row>
    <row r="41034" spans="19:29" x14ac:dyDescent="0.25">
      <c r="S41034" s="109"/>
      <c r="U41034" s="109"/>
      <c r="W41034" s="109"/>
      <c r="Y41034" s="109"/>
      <c r="AA41034" s="109"/>
      <c r="AC41034" s="109"/>
    </row>
    <row r="41035" spans="19:29" x14ac:dyDescent="0.25">
      <c r="S41035" s="108"/>
      <c r="U41035" s="108"/>
      <c r="W41035" s="108"/>
      <c r="Y41035" s="108"/>
      <c r="AA41035" s="108"/>
      <c r="AC41035" s="108"/>
    </row>
    <row r="41036" spans="19:29" x14ac:dyDescent="0.25">
      <c r="S41036" s="108"/>
      <c r="U41036" s="108"/>
      <c r="W41036" s="108"/>
      <c r="Y41036" s="108"/>
      <c r="AA41036" s="108"/>
      <c r="AC41036" s="108"/>
    </row>
    <row r="41037" spans="19:29" x14ac:dyDescent="0.25">
      <c r="S41037" s="108"/>
      <c r="U41037" s="108"/>
      <c r="W41037" s="108"/>
      <c r="Y41037" s="108"/>
      <c r="AA41037" s="108"/>
      <c r="AC41037" s="108"/>
    </row>
    <row r="41038" spans="19:29" x14ac:dyDescent="0.25">
      <c r="S41038" s="110"/>
      <c r="U41038" s="110"/>
      <c r="W41038" s="110"/>
      <c r="Y41038" s="110"/>
      <c r="AA41038" s="110"/>
      <c r="AC41038" s="110"/>
    </row>
    <row r="41039" spans="19:29" x14ac:dyDescent="0.25">
      <c r="S41039" s="110"/>
      <c r="U41039" s="110"/>
      <c r="W41039" s="110"/>
      <c r="Y41039" s="110"/>
      <c r="AA41039" s="110"/>
      <c r="AC41039" s="110"/>
    </row>
    <row r="41040" spans="19:29" x14ac:dyDescent="0.25">
      <c r="S41040" s="110"/>
      <c r="U41040" s="110"/>
      <c r="W41040" s="110"/>
      <c r="Y41040" s="110"/>
      <c r="AA41040" s="110"/>
      <c r="AC41040" s="110"/>
    </row>
    <row r="41041" spans="19:29" x14ac:dyDescent="0.25">
      <c r="S41041" s="110"/>
      <c r="U41041" s="110"/>
      <c r="W41041" s="110"/>
      <c r="Y41041" s="110"/>
      <c r="AA41041" s="110"/>
      <c r="AC41041" s="110"/>
    </row>
    <row r="41042" spans="19:29" x14ac:dyDescent="0.25">
      <c r="S41042" s="111"/>
      <c r="U41042" s="111"/>
      <c r="W41042" s="111"/>
      <c r="Y41042" s="111"/>
      <c r="AA41042" s="111"/>
      <c r="AC41042" s="111"/>
    </row>
    <row r="41043" spans="19:29" x14ac:dyDescent="0.25">
      <c r="S41043" s="107"/>
      <c r="U41043" s="107"/>
      <c r="W41043" s="107"/>
      <c r="Y41043" s="107"/>
      <c r="AA41043" s="107"/>
      <c r="AC41043" s="107"/>
    </row>
    <row r="41044" spans="19:29" x14ac:dyDescent="0.25">
      <c r="S41044" s="108"/>
      <c r="U41044" s="108"/>
      <c r="W41044" s="108"/>
      <c r="Y41044" s="108"/>
      <c r="AA41044" s="108"/>
      <c r="AC41044" s="108"/>
    </row>
    <row r="41045" spans="19:29" x14ac:dyDescent="0.25">
      <c r="S41045" s="108"/>
      <c r="U41045" s="108"/>
      <c r="W41045" s="108"/>
      <c r="Y41045" s="108"/>
      <c r="AA41045" s="108"/>
      <c r="AC41045" s="108"/>
    </row>
    <row r="41046" spans="19:29" x14ac:dyDescent="0.25">
      <c r="S41046" s="109"/>
      <c r="U41046" s="109"/>
      <c r="W41046" s="109"/>
      <c r="Y41046" s="109"/>
      <c r="AA41046" s="109"/>
      <c r="AC41046" s="109"/>
    </row>
    <row r="41047" spans="19:29" x14ac:dyDescent="0.25">
      <c r="S41047" s="108"/>
      <c r="U41047" s="108"/>
      <c r="W41047" s="108"/>
      <c r="Y41047" s="108"/>
      <c r="AA41047" s="108"/>
      <c r="AC41047" s="108"/>
    </row>
    <row r="41048" spans="19:29" x14ac:dyDescent="0.25">
      <c r="S41048" s="108"/>
      <c r="U41048" s="108"/>
      <c r="W41048" s="108"/>
      <c r="Y41048" s="108"/>
      <c r="AA41048" s="108"/>
      <c r="AC41048" s="108"/>
    </row>
    <row r="41049" spans="19:29" x14ac:dyDescent="0.25">
      <c r="S41049" s="109"/>
      <c r="U41049" s="109"/>
      <c r="W41049" s="109"/>
      <c r="Y41049" s="109"/>
      <c r="AA41049" s="109"/>
      <c r="AC41049" s="109"/>
    </row>
    <row r="41050" spans="19:29" x14ac:dyDescent="0.25">
      <c r="S41050" s="108"/>
      <c r="U41050" s="108"/>
      <c r="W41050" s="108"/>
      <c r="Y41050" s="108"/>
      <c r="AA41050" s="108"/>
      <c r="AC41050" s="108"/>
    </row>
    <row r="41051" spans="19:29" x14ac:dyDescent="0.25">
      <c r="S41051" s="109"/>
      <c r="U41051" s="109"/>
      <c r="W41051" s="109"/>
      <c r="Y41051" s="109"/>
      <c r="AA41051" s="109"/>
      <c r="AC41051" s="109"/>
    </row>
    <row r="41052" spans="19:29" x14ac:dyDescent="0.25">
      <c r="S41052" s="108"/>
      <c r="U41052" s="108"/>
      <c r="W41052" s="108"/>
      <c r="Y41052" s="108"/>
      <c r="AA41052" s="108"/>
      <c r="AC41052" s="108"/>
    </row>
    <row r="41053" spans="19:29" x14ac:dyDescent="0.25">
      <c r="S41053" s="108"/>
      <c r="U41053" s="108"/>
      <c r="W41053" s="108"/>
      <c r="Y41053" s="108"/>
      <c r="AA41053" s="108"/>
      <c r="AC41053" s="108"/>
    </row>
    <row r="41054" spans="19:29" x14ac:dyDescent="0.25">
      <c r="S41054" s="108"/>
      <c r="U41054" s="108"/>
      <c r="W41054" s="108"/>
      <c r="Y41054" s="108"/>
      <c r="AA41054" s="108"/>
      <c r="AC41054" s="108"/>
    </row>
    <row r="41055" spans="19:29" x14ac:dyDescent="0.25">
      <c r="S41055" s="110"/>
      <c r="U41055" s="110"/>
      <c r="W41055" s="110"/>
      <c r="Y41055" s="110"/>
      <c r="AA41055" s="110"/>
      <c r="AC41055" s="110"/>
    </row>
    <row r="41056" spans="19:29" x14ac:dyDescent="0.25">
      <c r="S41056" s="110"/>
      <c r="U41056" s="110"/>
      <c r="W41056" s="110"/>
      <c r="Y41056" s="110"/>
      <c r="AA41056" s="110"/>
      <c r="AC41056" s="110"/>
    </row>
    <row r="41057" spans="19:29" x14ac:dyDescent="0.25">
      <c r="S41057" s="110"/>
      <c r="U41057" s="110"/>
      <c r="W41057" s="110"/>
      <c r="Y41057" s="110"/>
      <c r="AA41057" s="110"/>
      <c r="AC41057" s="110"/>
    </row>
    <row r="41058" spans="19:29" x14ac:dyDescent="0.25">
      <c r="S41058" s="110"/>
      <c r="U41058" s="110"/>
      <c r="W41058" s="110"/>
      <c r="Y41058" s="110"/>
      <c r="AA41058" s="110"/>
      <c r="AC41058" s="110"/>
    </row>
    <row r="41059" spans="19:29" x14ac:dyDescent="0.25">
      <c r="S41059" s="111"/>
      <c r="U41059" s="111"/>
      <c r="W41059" s="111"/>
      <c r="Y41059" s="111"/>
      <c r="AA41059" s="111"/>
      <c r="AC41059" s="111"/>
    </row>
    <row r="41060" spans="19:29" x14ac:dyDescent="0.25">
      <c r="S41060" s="107"/>
      <c r="U41060" s="107"/>
      <c r="W41060" s="107"/>
      <c r="Y41060" s="107"/>
      <c r="AA41060" s="107"/>
      <c r="AC41060" s="107"/>
    </row>
    <row r="41061" spans="19:29" x14ac:dyDescent="0.25">
      <c r="S41061" s="108"/>
      <c r="U41061" s="108"/>
      <c r="W41061" s="108"/>
      <c r="Y41061" s="108"/>
      <c r="AA41061" s="108"/>
      <c r="AC41061" s="108"/>
    </row>
    <row r="41062" spans="19:29" x14ac:dyDescent="0.25">
      <c r="S41062" s="108"/>
      <c r="U41062" s="108"/>
      <c r="W41062" s="108"/>
      <c r="Y41062" s="108"/>
      <c r="AA41062" s="108"/>
      <c r="AC41062" s="108"/>
    </row>
    <row r="41063" spans="19:29" x14ac:dyDescent="0.25">
      <c r="S41063" s="109"/>
      <c r="U41063" s="109"/>
      <c r="W41063" s="109"/>
      <c r="Y41063" s="109"/>
      <c r="AA41063" s="109"/>
      <c r="AC41063" s="109"/>
    </row>
    <row r="41064" spans="19:29" x14ac:dyDescent="0.25">
      <c r="S41064" s="108"/>
      <c r="U41064" s="108"/>
      <c r="W41064" s="108"/>
      <c r="Y41064" s="108"/>
      <c r="AA41064" s="108"/>
      <c r="AC41064" s="108"/>
    </row>
    <row r="41065" spans="19:29" x14ac:dyDescent="0.25">
      <c r="S41065" s="108"/>
      <c r="U41065" s="108"/>
      <c r="W41065" s="108"/>
      <c r="Y41065" s="108"/>
      <c r="AA41065" s="108"/>
      <c r="AC41065" s="108"/>
    </row>
    <row r="41066" spans="19:29" x14ac:dyDescent="0.25">
      <c r="S41066" s="109"/>
      <c r="U41066" s="109"/>
      <c r="W41066" s="109"/>
      <c r="Y41066" s="109"/>
      <c r="AA41066" s="109"/>
      <c r="AC41066" s="109"/>
    </row>
    <row r="41067" spans="19:29" x14ac:dyDescent="0.25">
      <c r="S41067" s="108"/>
      <c r="U41067" s="108"/>
      <c r="W41067" s="108"/>
      <c r="Y41067" s="108"/>
      <c r="AA41067" s="108"/>
      <c r="AC41067" s="108"/>
    </row>
    <row r="41068" spans="19:29" x14ac:dyDescent="0.25">
      <c r="S41068" s="109"/>
      <c r="U41068" s="109"/>
      <c r="W41068" s="109"/>
      <c r="Y41068" s="109"/>
      <c r="AA41068" s="109"/>
      <c r="AC41068" s="109"/>
    </row>
    <row r="41069" spans="19:29" x14ac:dyDescent="0.25">
      <c r="S41069" s="108"/>
      <c r="U41069" s="108"/>
      <c r="W41069" s="108"/>
      <c r="Y41069" s="108"/>
      <c r="AA41069" s="108"/>
      <c r="AC41069" s="108"/>
    </row>
    <row r="41070" spans="19:29" x14ac:dyDescent="0.25">
      <c r="S41070" s="108"/>
      <c r="U41070" s="108"/>
      <c r="W41070" s="108"/>
      <c r="Y41070" s="108"/>
      <c r="AA41070" s="108"/>
      <c r="AC41070" s="108"/>
    </row>
    <row r="41071" spans="19:29" x14ac:dyDescent="0.25">
      <c r="S41071" s="108"/>
      <c r="U41071" s="108"/>
      <c r="W41071" s="108"/>
      <c r="Y41071" s="108"/>
      <c r="AA41071" s="108"/>
      <c r="AC41071" s="108"/>
    </row>
    <row r="41072" spans="19:29" x14ac:dyDescent="0.25">
      <c r="S41072" s="110"/>
      <c r="U41072" s="110"/>
      <c r="W41072" s="110"/>
      <c r="Y41072" s="110"/>
      <c r="AA41072" s="110"/>
      <c r="AC41072" s="110"/>
    </row>
    <row r="41073" spans="19:29" x14ac:dyDescent="0.25">
      <c r="S41073" s="110"/>
      <c r="U41073" s="110"/>
      <c r="W41073" s="110"/>
      <c r="Y41073" s="110"/>
      <c r="AA41073" s="110"/>
      <c r="AC41073" s="110"/>
    </row>
    <row r="41074" spans="19:29" x14ac:dyDescent="0.25">
      <c r="S41074" s="110"/>
      <c r="U41074" s="110"/>
      <c r="W41074" s="110"/>
      <c r="Y41074" s="110"/>
      <c r="AA41074" s="110"/>
      <c r="AC41074" s="110"/>
    </row>
    <row r="41075" spans="19:29" x14ac:dyDescent="0.25">
      <c r="S41075" s="110"/>
      <c r="U41075" s="110"/>
      <c r="W41075" s="110"/>
      <c r="Y41075" s="110"/>
      <c r="AA41075" s="110"/>
      <c r="AC41075" s="110"/>
    </row>
    <row r="41076" spans="19:29" x14ac:dyDescent="0.25">
      <c r="S41076" s="111"/>
      <c r="U41076" s="111"/>
      <c r="W41076" s="111"/>
      <c r="Y41076" s="111"/>
      <c r="AA41076" s="111"/>
      <c r="AC41076" s="111"/>
    </row>
    <row r="41077" spans="19:29" x14ac:dyDescent="0.25">
      <c r="S41077" s="107"/>
      <c r="U41077" s="107"/>
      <c r="W41077" s="107"/>
      <c r="Y41077" s="107"/>
      <c r="AA41077" s="107"/>
      <c r="AC41077" s="107"/>
    </row>
    <row r="41078" spans="19:29" x14ac:dyDescent="0.25">
      <c r="S41078" s="108"/>
      <c r="U41078" s="108"/>
      <c r="W41078" s="108"/>
      <c r="Y41078" s="108"/>
      <c r="AA41078" s="108"/>
      <c r="AC41078" s="108"/>
    </row>
    <row r="41079" spans="19:29" x14ac:dyDescent="0.25">
      <c r="S41079" s="108"/>
      <c r="U41079" s="108"/>
      <c r="W41079" s="108"/>
      <c r="Y41079" s="108"/>
      <c r="AA41079" s="108"/>
      <c r="AC41079" s="108"/>
    </row>
    <row r="41080" spans="19:29" x14ac:dyDescent="0.25">
      <c r="S41080" s="109"/>
      <c r="U41080" s="109"/>
      <c r="W41080" s="109"/>
      <c r="Y41080" s="109"/>
      <c r="AA41080" s="109"/>
      <c r="AC41080" s="109"/>
    </row>
    <row r="41081" spans="19:29" x14ac:dyDescent="0.25">
      <c r="S41081" s="108"/>
      <c r="U41081" s="108"/>
      <c r="W41081" s="108"/>
      <c r="Y41081" s="108"/>
      <c r="AA41081" s="108"/>
      <c r="AC41081" s="108"/>
    </row>
    <row r="41082" spans="19:29" x14ac:dyDescent="0.25">
      <c r="S41082" s="108"/>
      <c r="U41082" s="108"/>
      <c r="W41082" s="108"/>
      <c r="Y41082" s="108"/>
      <c r="AA41082" s="108"/>
      <c r="AC41082" s="108"/>
    </row>
    <row r="41083" spans="19:29" x14ac:dyDescent="0.25">
      <c r="S41083" s="109"/>
      <c r="U41083" s="109"/>
      <c r="W41083" s="109"/>
      <c r="Y41083" s="109"/>
      <c r="AA41083" s="109"/>
      <c r="AC41083" s="109"/>
    </row>
    <row r="41084" spans="19:29" x14ac:dyDescent="0.25">
      <c r="S41084" s="108"/>
      <c r="U41084" s="108"/>
      <c r="W41084" s="108"/>
      <c r="Y41084" s="108"/>
      <c r="AA41084" s="108"/>
      <c r="AC41084" s="108"/>
    </row>
    <row r="41085" spans="19:29" x14ac:dyDescent="0.25">
      <c r="S41085" s="109"/>
      <c r="U41085" s="109"/>
      <c r="W41085" s="109"/>
      <c r="Y41085" s="109"/>
      <c r="AA41085" s="109"/>
      <c r="AC41085" s="109"/>
    </row>
    <row r="41086" spans="19:29" x14ac:dyDescent="0.25">
      <c r="S41086" s="108"/>
      <c r="U41086" s="108"/>
      <c r="W41086" s="108"/>
      <c r="Y41086" s="108"/>
      <c r="AA41086" s="108"/>
      <c r="AC41086" s="108"/>
    </row>
    <row r="41087" spans="19:29" x14ac:dyDescent="0.25">
      <c r="S41087" s="108"/>
      <c r="U41087" s="108"/>
      <c r="W41087" s="108"/>
      <c r="Y41087" s="108"/>
      <c r="AA41087" s="108"/>
      <c r="AC41087" s="108"/>
    </row>
    <row r="41088" spans="19:29" x14ac:dyDescent="0.25">
      <c r="S41088" s="108"/>
      <c r="U41088" s="108"/>
      <c r="W41088" s="108"/>
      <c r="Y41088" s="108"/>
      <c r="AA41088" s="108"/>
      <c r="AC41088" s="108"/>
    </row>
    <row r="41089" spans="19:29" x14ac:dyDescent="0.25">
      <c r="S41089" s="110"/>
      <c r="U41089" s="110"/>
      <c r="W41089" s="110"/>
      <c r="Y41089" s="110"/>
      <c r="AA41089" s="110"/>
      <c r="AC41089" s="110"/>
    </row>
    <row r="41090" spans="19:29" x14ac:dyDescent="0.25">
      <c r="S41090" s="110"/>
      <c r="U41090" s="110"/>
      <c r="W41090" s="110"/>
      <c r="Y41090" s="110"/>
      <c r="AA41090" s="110"/>
      <c r="AC41090" s="110"/>
    </row>
    <row r="41091" spans="19:29" x14ac:dyDescent="0.25">
      <c r="S41091" s="110"/>
      <c r="U41091" s="110"/>
      <c r="W41091" s="110"/>
      <c r="Y41091" s="110"/>
      <c r="AA41091" s="110"/>
      <c r="AC41091" s="110"/>
    </row>
    <row r="41092" spans="19:29" x14ac:dyDescent="0.25">
      <c r="S41092" s="110"/>
      <c r="U41092" s="110"/>
      <c r="W41092" s="110"/>
      <c r="Y41092" s="110"/>
      <c r="AA41092" s="110"/>
      <c r="AC41092" s="110"/>
    </row>
    <row r="41093" spans="19:29" x14ac:dyDescent="0.25">
      <c r="S41093" s="111"/>
      <c r="U41093" s="111"/>
      <c r="W41093" s="111"/>
      <c r="Y41093" s="111"/>
      <c r="AA41093" s="111"/>
      <c r="AC41093" s="111"/>
    </row>
    <row r="41094" spans="19:29" x14ac:dyDescent="0.25">
      <c r="S41094" s="107"/>
      <c r="U41094" s="107"/>
      <c r="W41094" s="107"/>
      <c r="Y41094" s="107"/>
      <c r="AA41094" s="107"/>
      <c r="AC41094" s="107"/>
    </row>
    <row r="41095" spans="19:29" x14ac:dyDescent="0.25">
      <c r="S41095" s="108"/>
      <c r="U41095" s="108"/>
      <c r="W41095" s="108"/>
      <c r="Y41095" s="108"/>
      <c r="AA41095" s="108"/>
      <c r="AC41095" s="108"/>
    </row>
    <row r="41096" spans="19:29" x14ac:dyDescent="0.25">
      <c r="S41096" s="108"/>
      <c r="U41096" s="108"/>
      <c r="W41096" s="108"/>
      <c r="Y41096" s="108"/>
      <c r="AA41096" s="108"/>
      <c r="AC41096" s="108"/>
    </row>
    <row r="41097" spans="19:29" x14ac:dyDescent="0.25">
      <c r="S41097" s="109"/>
      <c r="U41097" s="109"/>
      <c r="W41097" s="109"/>
      <c r="Y41097" s="109"/>
      <c r="AA41097" s="109"/>
      <c r="AC41097" s="109"/>
    </row>
    <row r="41098" spans="19:29" x14ac:dyDescent="0.25">
      <c r="S41098" s="108"/>
      <c r="U41098" s="108"/>
      <c r="W41098" s="108"/>
      <c r="Y41098" s="108"/>
      <c r="AA41098" s="108"/>
      <c r="AC41098" s="108"/>
    </row>
    <row r="41099" spans="19:29" x14ac:dyDescent="0.25">
      <c r="S41099" s="108"/>
      <c r="U41099" s="108"/>
      <c r="W41099" s="108"/>
      <c r="Y41099" s="108"/>
      <c r="AA41099" s="108"/>
      <c r="AC41099" s="108"/>
    </row>
    <row r="41100" spans="19:29" x14ac:dyDescent="0.25">
      <c r="S41100" s="109"/>
      <c r="U41100" s="109"/>
      <c r="W41100" s="109"/>
      <c r="Y41100" s="109"/>
      <c r="AA41100" s="109"/>
      <c r="AC41100" s="109"/>
    </row>
    <row r="41101" spans="19:29" x14ac:dyDescent="0.25">
      <c r="S41101" s="108"/>
      <c r="U41101" s="108"/>
      <c r="W41101" s="108"/>
      <c r="Y41101" s="108"/>
      <c r="AA41101" s="108"/>
      <c r="AC41101" s="108"/>
    </row>
    <row r="41102" spans="19:29" x14ac:dyDescent="0.25">
      <c r="S41102" s="109"/>
      <c r="U41102" s="109"/>
      <c r="W41102" s="109"/>
      <c r="Y41102" s="109"/>
      <c r="AA41102" s="109"/>
      <c r="AC41102" s="109"/>
    </row>
    <row r="41103" spans="19:29" x14ac:dyDescent="0.25">
      <c r="S41103" s="108"/>
      <c r="U41103" s="108"/>
      <c r="W41103" s="108"/>
      <c r="Y41103" s="108"/>
      <c r="AA41103" s="108"/>
      <c r="AC41103" s="108"/>
    </row>
    <row r="41104" spans="19:29" x14ac:dyDescent="0.25">
      <c r="S41104" s="108"/>
      <c r="U41104" s="108"/>
      <c r="W41104" s="108"/>
      <c r="Y41104" s="108"/>
      <c r="AA41104" s="108"/>
      <c r="AC41104" s="108"/>
    </row>
    <row r="41105" spans="19:29" x14ac:dyDescent="0.25">
      <c r="S41105" s="108"/>
      <c r="U41105" s="108"/>
      <c r="W41105" s="108"/>
      <c r="Y41105" s="108"/>
      <c r="AA41105" s="108"/>
      <c r="AC41105" s="108"/>
    </row>
    <row r="41106" spans="19:29" x14ac:dyDescent="0.25">
      <c r="S41106" s="110"/>
      <c r="U41106" s="110"/>
      <c r="W41106" s="110"/>
      <c r="Y41106" s="110"/>
      <c r="AA41106" s="110"/>
      <c r="AC41106" s="110"/>
    </row>
    <row r="41107" spans="19:29" x14ac:dyDescent="0.25">
      <c r="S41107" s="110"/>
      <c r="U41107" s="110"/>
      <c r="W41107" s="110"/>
      <c r="Y41107" s="110"/>
      <c r="AA41107" s="110"/>
      <c r="AC41107" s="110"/>
    </row>
    <row r="41108" spans="19:29" x14ac:dyDescent="0.25">
      <c r="S41108" s="110"/>
      <c r="U41108" s="110"/>
      <c r="W41108" s="110"/>
      <c r="Y41108" s="110"/>
      <c r="AA41108" s="110"/>
      <c r="AC41108" s="110"/>
    </row>
    <row r="41109" spans="19:29" x14ac:dyDescent="0.25">
      <c r="S41109" s="110"/>
      <c r="U41109" s="110"/>
      <c r="W41109" s="110"/>
      <c r="Y41109" s="110"/>
      <c r="AA41109" s="110"/>
      <c r="AC41109" s="110"/>
    </row>
    <row r="41110" spans="19:29" x14ac:dyDescent="0.25">
      <c r="S41110" s="111"/>
      <c r="U41110" s="111"/>
      <c r="W41110" s="111"/>
      <c r="Y41110" s="111"/>
      <c r="AA41110" s="111"/>
      <c r="AC41110" s="111"/>
    </row>
    <row r="41111" spans="19:29" x14ac:dyDescent="0.25">
      <c r="S41111" s="107"/>
      <c r="U41111" s="107"/>
      <c r="W41111" s="107"/>
      <c r="Y41111" s="107"/>
      <c r="AA41111" s="107"/>
      <c r="AC41111" s="107"/>
    </row>
    <row r="41112" spans="19:29" x14ac:dyDescent="0.25">
      <c r="S41112" s="108"/>
      <c r="U41112" s="108"/>
      <c r="W41112" s="108"/>
      <c r="Y41112" s="108"/>
      <c r="AA41112" s="108"/>
      <c r="AC41112" s="108"/>
    </row>
    <row r="41113" spans="19:29" x14ac:dyDescent="0.25">
      <c r="S41113" s="108"/>
      <c r="U41113" s="108"/>
      <c r="W41113" s="108"/>
      <c r="Y41113" s="108"/>
      <c r="AA41113" s="108"/>
      <c r="AC41113" s="108"/>
    </row>
    <row r="41114" spans="19:29" x14ac:dyDescent="0.25">
      <c r="S41114" s="109"/>
      <c r="U41114" s="109"/>
      <c r="W41114" s="109"/>
      <c r="Y41114" s="109"/>
      <c r="AA41114" s="109"/>
      <c r="AC41114" s="109"/>
    </row>
    <row r="41115" spans="19:29" x14ac:dyDescent="0.25">
      <c r="S41115" s="108"/>
      <c r="U41115" s="108"/>
      <c r="W41115" s="108"/>
      <c r="Y41115" s="108"/>
      <c r="AA41115" s="108"/>
      <c r="AC41115" s="108"/>
    </row>
    <row r="41116" spans="19:29" x14ac:dyDescent="0.25">
      <c r="S41116" s="108"/>
      <c r="U41116" s="108"/>
      <c r="W41116" s="108"/>
      <c r="Y41116" s="108"/>
      <c r="AA41116" s="108"/>
      <c r="AC41116" s="108"/>
    </row>
    <row r="41117" spans="19:29" x14ac:dyDescent="0.25">
      <c r="S41117" s="109"/>
      <c r="U41117" s="109"/>
      <c r="W41117" s="109"/>
      <c r="Y41117" s="109"/>
      <c r="AA41117" s="109"/>
      <c r="AC41117" s="109"/>
    </row>
    <row r="41118" spans="19:29" x14ac:dyDescent="0.25">
      <c r="S41118" s="108"/>
      <c r="U41118" s="108"/>
      <c r="W41118" s="108"/>
      <c r="Y41118" s="108"/>
      <c r="AA41118" s="108"/>
      <c r="AC41118" s="108"/>
    </row>
    <row r="41119" spans="19:29" x14ac:dyDescent="0.25">
      <c r="S41119" s="109"/>
      <c r="U41119" s="109"/>
      <c r="W41119" s="109"/>
      <c r="Y41119" s="109"/>
      <c r="AA41119" s="109"/>
      <c r="AC41119" s="109"/>
    </row>
    <row r="41120" spans="19:29" x14ac:dyDescent="0.25">
      <c r="S41120" s="108"/>
      <c r="U41120" s="108"/>
      <c r="W41120" s="108"/>
      <c r="Y41120" s="108"/>
      <c r="AA41120" s="108"/>
      <c r="AC41120" s="108"/>
    </row>
    <row r="41121" spans="19:29" x14ac:dyDescent="0.25">
      <c r="S41121" s="108"/>
      <c r="U41121" s="108"/>
      <c r="W41121" s="108"/>
      <c r="Y41121" s="108"/>
      <c r="AA41121" s="108"/>
      <c r="AC41121" s="108"/>
    </row>
    <row r="41122" spans="19:29" x14ac:dyDescent="0.25">
      <c r="S41122" s="108"/>
      <c r="U41122" s="108"/>
      <c r="W41122" s="108"/>
      <c r="Y41122" s="108"/>
      <c r="AA41122" s="108"/>
      <c r="AC41122" s="108"/>
    </row>
    <row r="41123" spans="19:29" x14ac:dyDescent="0.25">
      <c r="S41123" s="110"/>
      <c r="U41123" s="110"/>
      <c r="W41123" s="110"/>
      <c r="Y41123" s="110"/>
      <c r="AA41123" s="110"/>
      <c r="AC41123" s="110"/>
    </row>
    <row r="41124" spans="19:29" x14ac:dyDescent="0.25">
      <c r="S41124" s="110"/>
      <c r="U41124" s="110"/>
      <c r="W41124" s="110"/>
      <c r="Y41124" s="110"/>
      <c r="AA41124" s="110"/>
      <c r="AC41124" s="110"/>
    </row>
    <row r="41125" spans="19:29" x14ac:dyDescent="0.25">
      <c r="S41125" s="110"/>
      <c r="U41125" s="110"/>
      <c r="W41125" s="110"/>
      <c r="Y41125" s="110"/>
      <c r="AA41125" s="110"/>
      <c r="AC41125" s="110"/>
    </row>
    <row r="41126" spans="19:29" x14ac:dyDescent="0.25">
      <c r="S41126" s="110"/>
      <c r="U41126" s="110"/>
      <c r="W41126" s="110"/>
      <c r="Y41126" s="110"/>
      <c r="AA41126" s="110"/>
      <c r="AC41126" s="110"/>
    </row>
    <row r="41127" spans="19:29" x14ac:dyDescent="0.25">
      <c r="S41127" s="111"/>
      <c r="U41127" s="111"/>
      <c r="W41127" s="111"/>
      <c r="Y41127" s="111"/>
      <c r="AA41127" s="111"/>
      <c r="AC41127" s="111"/>
    </row>
    <row r="41128" spans="19:29" x14ac:dyDescent="0.25">
      <c r="S41128" s="107"/>
      <c r="U41128" s="107"/>
      <c r="W41128" s="107"/>
      <c r="Y41128" s="107"/>
      <c r="AA41128" s="107"/>
      <c r="AC41128" s="107"/>
    </row>
    <row r="41129" spans="19:29" x14ac:dyDescent="0.25">
      <c r="S41129" s="108"/>
      <c r="U41129" s="108"/>
      <c r="W41129" s="108"/>
      <c r="Y41129" s="108"/>
      <c r="AA41129" s="108"/>
      <c r="AC41129" s="108"/>
    </row>
    <row r="41130" spans="19:29" x14ac:dyDescent="0.25">
      <c r="S41130" s="108"/>
      <c r="U41130" s="108"/>
      <c r="W41130" s="108"/>
      <c r="Y41130" s="108"/>
      <c r="AA41130" s="108"/>
      <c r="AC41130" s="108"/>
    </row>
    <row r="41131" spans="19:29" x14ac:dyDescent="0.25">
      <c r="S41131" s="109"/>
      <c r="U41131" s="109"/>
      <c r="W41131" s="109"/>
      <c r="Y41131" s="109"/>
      <c r="AA41131" s="109"/>
      <c r="AC41131" s="109"/>
    </row>
    <row r="41132" spans="19:29" x14ac:dyDescent="0.25">
      <c r="S41132" s="108"/>
      <c r="U41132" s="108"/>
      <c r="W41132" s="108"/>
      <c r="Y41132" s="108"/>
      <c r="AA41132" s="108"/>
      <c r="AC41132" s="108"/>
    </row>
    <row r="41133" spans="19:29" x14ac:dyDescent="0.25">
      <c r="S41133" s="108"/>
      <c r="U41133" s="108"/>
      <c r="W41133" s="108"/>
      <c r="Y41133" s="108"/>
      <c r="AA41133" s="108"/>
      <c r="AC41133" s="108"/>
    </row>
    <row r="41134" spans="19:29" x14ac:dyDescent="0.25">
      <c r="S41134" s="109"/>
      <c r="U41134" s="109"/>
      <c r="W41134" s="109"/>
      <c r="Y41134" s="109"/>
      <c r="AA41134" s="109"/>
      <c r="AC41134" s="109"/>
    </row>
    <row r="41135" spans="19:29" x14ac:dyDescent="0.25">
      <c r="S41135" s="108"/>
      <c r="U41135" s="108"/>
      <c r="W41135" s="108"/>
      <c r="Y41135" s="108"/>
      <c r="AA41135" s="108"/>
      <c r="AC41135" s="108"/>
    </row>
    <row r="41136" spans="19:29" x14ac:dyDescent="0.25">
      <c r="S41136" s="109"/>
      <c r="U41136" s="109"/>
      <c r="W41136" s="109"/>
      <c r="Y41136" s="109"/>
      <c r="AA41136" s="109"/>
      <c r="AC41136" s="109"/>
    </row>
    <row r="41137" spans="19:29" x14ac:dyDescent="0.25">
      <c r="S41137" s="108"/>
      <c r="U41137" s="108"/>
      <c r="W41137" s="108"/>
      <c r="Y41137" s="108"/>
      <c r="AA41137" s="108"/>
      <c r="AC41137" s="108"/>
    </row>
    <row r="41138" spans="19:29" x14ac:dyDescent="0.25">
      <c r="S41138" s="108"/>
      <c r="U41138" s="108"/>
      <c r="W41138" s="108"/>
      <c r="Y41138" s="108"/>
      <c r="AA41138" s="108"/>
      <c r="AC41138" s="108"/>
    </row>
    <row r="41139" spans="19:29" x14ac:dyDescent="0.25">
      <c r="S41139" s="108"/>
      <c r="U41139" s="108"/>
      <c r="W41139" s="108"/>
      <c r="Y41139" s="108"/>
      <c r="AA41139" s="108"/>
      <c r="AC41139" s="108"/>
    </row>
    <row r="41140" spans="19:29" x14ac:dyDescent="0.25">
      <c r="S41140" s="110"/>
      <c r="U41140" s="110"/>
      <c r="W41140" s="110"/>
      <c r="Y41140" s="110"/>
      <c r="AA41140" s="110"/>
      <c r="AC41140" s="110"/>
    </row>
    <row r="41141" spans="19:29" x14ac:dyDescent="0.25">
      <c r="S41141" s="110"/>
      <c r="U41141" s="110"/>
      <c r="W41141" s="110"/>
      <c r="Y41141" s="110"/>
      <c r="AA41141" s="110"/>
      <c r="AC41141" s="110"/>
    </row>
    <row r="41142" spans="19:29" x14ac:dyDescent="0.25">
      <c r="S41142" s="110"/>
      <c r="U41142" s="110"/>
      <c r="W41142" s="110"/>
      <c r="Y41142" s="110"/>
      <c r="AA41142" s="110"/>
      <c r="AC41142" s="110"/>
    </row>
    <row r="41143" spans="19:29" x14ac:dyDescent="0.25">
      <c r="S41143" s="110"/>
      <c r="U41143" s="110"/>
      <c r="W41143" s="110"/>
      <c r="Y41143" s="110"/>
      <c r="AA41143" s="110"/>
      <c r="AC41143" s="110"/>
    </row>
    <row r="41144" spans="19:29" x14ac:dyDescent="0.25">
      <c r="S41144" s="111"/>
      <c r="U41144" s="111"/>
      <c r="W41144" s="111"/>
      <c r="Y41144" s="111"/>
      <c r="AA41144" s="111"/>
      <c r="AC41144" s="111"/>
    </row>
    <row r="41145" spans="19:29" x14ac:dyDescent="0.25">
      <c r="S41145" s="107"/>
      <c r="U41145" s="107"/>
      <c r="W41145" s="107"/>
      <c r="Y41145" s="107"/>
      <c r="AA41145" s="107"/>
      <c r="AC41145" s="107"/>
    </row>
    <row r="41146" spans="19:29" x14ac:dyDescent="0.25">
      <c r="S41146" s="108"/>
      <c r="U41146" s="108"/>
      <c r="W41146" s="108"/>
      <c r="Y41146" s="108"/>
      <c r="AA41146" s="108"/>
      <c r="AC41146" s="108"/>
    </row>
    <row r="41147" spans="19:29" x14ac:dyDescent="0.25">
      <c r="S41147" s="108"/>
      <c r="U41147" s="108"/>
      <c r="W41147" s="108"/>
      <c r="Y41147" s="108"/>
      <c r="AA41147" s="108"/>
      <c r="AC41147" s="108"/>
    </row>
    <row r="41148" spans="19:29" x14ac:dyDescent="0.25">
      <c r="S41148" s="109"/>
      <c r="U41148" s="109"/>
      <c r="W41148" s="109"/>
      <c r="Y41148" s="109"/>
      <c r="AA41148" s="109"/>
      <c r="AC41148" s="109"/>
    </row>
    <row r="41149" spans="19:29" x14ac:dyDescent="0.25">
      <c r="S41149" s="108"/>
      <c r="U41149" s="108"/>
      <c r="W41149" s="108"/>
      <c r="Y41149" s="108"/>
      <c r="AA41149" s="108"/>
      <c r="AC41149" s="108"/>
    </row>
    <row r="41150" spans="19:29" x14ac:dyDescent="0.25">
      <c r="S41150" s="108"/>
      <c r="U41150" s="108"/>
      <c r="W41150" s="108"/>
      <c r="Y41150" s="108"/>
      <c r="AA41150" s="108"/>
      <c r="AC41150" s="108"/>
    </row>
    <row r="41151" spans="19:29" x14ac:dyDescent="0.25">
      <c r="S41151" s="109"/>
      <c r="U41151" s="109"/>
      <c r="W41151" s="109"/>
      <c r="Y41151" s="109"/>
      <c r="AA41151" s="109"/>
      <c r="AC41151" s="109"/>
    </row>
    <row r="41152" spans="19:29" x14ac:dyDescent="0.25">
      <c r="S41152" s="108"/>
      <c r="U41152" s="108"/>
      <c r="W41152" s="108"/>
      <c r="Y41152" s="108"/>
      <c r="AA41152" s="108"/>
      <c r="AC41152" s="108"/>
    </row>
    <row r="41153" spans="19:29" x14ac:dyDescent="0.25">
      <c r="S41153" s="109"/>
      <c r="U41153" s="109"/>
      <c r="W41153" s="109"/>
      <c r="Y41153" s="109"/>
      <c r="AA41153" s="109"/>
      <c r="AC41153" s="109"/>
    </row>
    <row r="41154" spans="19:29" x14ac:dyDescent="0.25">
      <c r="S41154" s="108"/>
      <c r="U41154" s="108"/>
      <c r="W41154" s="108"/>
      <c r="Y41154" s="108"/>
      <c r="AA41154" s="108"/>
      <c r="AC41154" s="108"/>
    </row>
    <row r="41155" spans="19:29" x14ac:dyDescent="0.25">
      <c r="S41155" s="108"/>
      <c r="U41155" s="108"/>
      <c r="W41155" s="108"/>
      <c r="Y41155" s="108"/>
      <c r="AA41155" s="108"/>
      <c r="AC41155" s="108"/>
    </row>
    <row r="41156" spans="19:29" x14ac:dyDescent="0.25">
      <c r="S41156" s="108"/>
      <c r="U41156" s="108"/>
      <c r="W41156" s="108"/>
      <c r="Y41156" s="108"/>
      <c r="AA41156" s="108"/>
      <c r="AC41156" s="108"/>
    </row>
    <row r="41157" spans="19:29" x14ac:dyDescent="0.25">
      <c r="S41157" s="110"/>
      <c r="U41157" s="110"/>
      <c r="W41157" s="110"/>
      <c r="Y41157" s="110"/>
      <c r="AA41157" s="110"/>
      <c r="AC41157" s="110"/>
    </row>
    <row r="41158" spans="19:29" x14ac:dyDescent="0.25">
      <c r="S41158" s="110"/>
      <c r="U41158" s="110"/>
      <c r="W41158" s="110"/>
      <c r="Y41158" s="110"/>
      <c r="AA41158" s="110"/>
      <c r="AC41158" s="110"/>
    </row>
    <row r="41159" spans="19:29" x14ac:dyDescent="0.25">
      <c r="S41159" s="110"/>
      <c r="U41159" s="110"/>
      <c r="W41159" s="110"/>
      <c r="Y41159" s="110"/>
      <c r="AA41159" s="110"/>
      <c r="AC41159" s="110"/>
    </row>
    <row r="41160" spans="19:29" x14ac:dyDescent="0.25">
      <c r="S41160" s="110"/>
      <c r="U41160" s="110"/>
      <c r="W41160" s="110"/>
      <c r="Y41160" s="110"/>
      <c r="AA41160" s="110"/>
      <c r="AC41160" s="110"/>
    </row>
    <row r="41161" spans="19:29" x14ac:dyDescent="0.25">
      <c r="S41161" s="111"/>
      <c r="U41161" s="111"/>
      <c r="W41161" s="111"/>
      <c r="Y41161" s="111"/>
      <c r="AA41161" s="111"/>
      <c r="AC41161" s="111"/>
    </row>
    <row r="41162" spans="19:29" x14ac:dyDescent="0.25">
      <c r="S41162" s="107"/>
      <c r="U41162" s="107"/>
      <c r="W41162" s="107"/>
      <c r="Y41162" s="107"/>
      <c r="AA41162" s="107"/>
      <c r="AC41162" s="107"/>
    </row>
    <row r="41163" spans="19:29" x14ac:dyDescent="0.25">
      <c r="S41163" s="108"/>
      <c r="U41163" s="108"/>
      <c r="W41163" s="108"/>
      <c r="Y41163" s="108"/>
      <c r="AA41163" s="108"/>
      <c r="AC41163" s="108"/>
    </row>
    <row r="41164" spans="19:29" x14ac:dyDescent="0.25">
      <c r="S41164" s="108"/>
      <c r="U41164" s="108"/>
      <c r="W41164" s="108"/>
      <c r="Y41164" s="108"/>
      <c r="AA41164" s="108"/>
      <c r="AC41164" s="108"/>
    </row>
    <row r="41165" spans="19:29" x14ac:dyDescent="0.25">
      <c r="S41165" s="109"/>
      <c r="U41165" s="109"/>
      <c r="W41165" s="109"/>
      <c r="Y41165" s="109"/>
      <c r="AA41165" s="109"/>
      <c r="AC41165" s="109"/>
    </row>
    <row r="41166" spans="19:29" x14ac:dyDescent="0.25">
      <c r="S41166" s="108"/>
      <c r="U41166" s="108"/>
      <c r="W41166" s="108"/>
      <c r="Y41166" s="108"/>
      <c r="AA41166" s="108"/>
      <c r="AC41166" s="108"/>
    </row>
    <row r="41167" spans="19:29" x14ac:dyDescent="0.25">
      <c r="S41167" s="108"/>
      <c r="U41167" s="108"/>
      <c r="W41167" s="108"/>
      <c r="Y41167" s="108"/>
      <c r="AA41167" s="108"/>
      <c r="AC41167" s="108"/>
    </row>
    <row r="41168" spans="19:29" x14ac:dyDescent="0.25">
      <c r="S41168" s="109"/>
      <c r="U41168" s="109"/>
      <c r="W41168" s="109"/>
      <c r="Y41168" s="109"/>
      <c r="AA41168" s="109"/>
      <c r="AC41168" s="109"/>
    </row>
    <row r="41169" spans="19:29" x14ac:dyDescent="0.25">
      <c r="S41169" s="108"/>
      <c r="U41169" s="108"/>
      <c r="W41169" s="108"/>
      <c r="Y41169" s="108"/>
      <c r="AA41169" s="108"/>
      <c r="AC41169" s="108"/>
    </row>
    <row r="41170" spans="19:29" x14ac:dyDescent="0.25">
      <c r="S41170" s="109"/>
      <c r="U41170" s="109"/>
      <c r="W41170" s="109"/>
      <c r="Y41170" s="109"/>
      <c r="AA41170" s="109"/>
      <c r="AC41170" s="109"/>
    </row>
    <row r="41171" spans="19:29" x14ac:dyDescent="0.25">
      <c r="S41171" s="108"/>
      <c r="U41171" s="108"/>
      <c r="W41171" s="108"/>
      <c r="Y41171" s="108"/>
      <c r="AA41171" s="108"/>
      <c r="AC41171" s="108"/>
    </row>
    <row r="41172" spans="19:29" x14ac:dyDescent="0.25">
      <c r="S41172" s="108"/>
      <c r="U41172" s="108"/>
      <c r="W41172" s="108"/>
      <c r="Y41172" s="108"/>
      <c r="AA41172" s="108"/>
      <c r="AC41172" s="108"/>
    </row>
    <row r="41173" spans="19:29" x14ac:dyDescent="0.25">
      <c r="S41173" s="108"/>
      <c r="U41173" s="108"/>
      <c r="W41173" s="108"/>
      <c r="Y41173" s="108"/>
      <c r="AA41173" s="108"/>
      <c r="AC41173" s="108"/>
    </row>
    <row r="41174" spans="19:29" x14ac:dyDescent="0.25">
      <c r="S41174" s="110"/>
      <c r="U41174" s="110"/>
      <c r="W41174" s="110"/>
      <c r="Y41174" s="110"/>
      <c r="AA41174" s="110"/>
      <c r="AC41174" s="110"/>
    </row>
    <row r="41175" spans="19:29" x14ac:dyDescent="0.25">
      <c r="S41175" s="110"/>
      <c r="U41175" s="110"/>
      <c r="W41175" s="110"/>
      <c r="Y41175" s="110"/>
      <c r="AA41175" s="110"/>
      <c r="AC41175" s="110"/>
    </row>
    <row r="41176" spans="19:29" x14ac:dyDescent="0.25">
      <c r="S41176" s="110"/>
      <c r="U41176" s="110"/>
      <c r="W41176" s="110"/>
      <c r="Y41176" s="110"/>
      <c r="AA41176" s="110"/>
      <c r="AC41176" s="110"/>
    </row>
    <row r="41177" spans="19:29" x14ac:dyDescent="0.25">
      <c r="S41177" s="110"/>
      <c r="U41177" s="110"/>
      <c r="W41177" s="110"/>
      <c r="Y41177" s="110"/>
      <c r="AA41177" s="110"/>
      <c r="AC41177" s="110"/>
    </row>
    <row r="41178" spans="19:29" x14ac:dyDescent="0.25">
      <c r="S41178" s="111"/>
      <c r="U41178" s="111"/>
      <c r="W41178" s="111"/>
      <c r="Y41178" s="111"/>
      <c r="AA41178" s="111"/>
      <c r="AC41178" s="111"/>
    </row>
    <row r="41179" spans="19:29" x14ac:dyDescent="0.25">
      <c r="S41179" s="107"/>
      <c r="U41179" s="107"/>
      <c r="W41179" s="107"/>
      <c r="Y41179" s="107"/>
      <c r="AA41179" s="107"/>
      <c r="AC41179" s="107"/>
    </row>
    <row r="41180" spans="19:29" x14ac:dyDescent="0.25">
      <c r="S41180" s="108"/>
      <c r="U41180" s="108"/>
      <c r="W41180" s="108"/>
      <c r="Y41180" s="108"/>
      <c r="AA41180" s="108"/>
      <c r="AC41180" s="108"/>
    </row>
    <row r="41181" spans="19:29" x14ac:dyDescent="0.25">
      <c r="S41181" s="108"/>
      <c r="U41181" s="108"/>
      <c r="W41181" s="108"/>
      <c r="Y41181" s="108"/>
      <c r="AA41181" s="108"/>
      <c r="AC41181" s="108"/>
    </row>
    <row r="41182" spans="19:29" x14ac:dyDescent="0.25">
      <c r="S41182" s="109"/>
      <c r="U41182" s="109"/>
      <c r="W41182" s="109"/>
      <c r="Y41182" s="109"/>
      <c r="AA41182" s="109"/>
      <c r="AC41182" s="109"/>
    </row>
    <row r="41183" spans="19:29" x14ac:dyDescent="0.25">
      <c r="S41183" s="108"/>
      <c r="U41183" s="108"/>
      <c r="W41183" s="108"/>
      <c r="Y41183" s="108"/>
      <c r="AA41183" s="108"/>
      <c r="AC41183" s="108"/>
    </row>
    <row r="41184" spans="19:29" x14ac:dyDescent="0.25">
      <c r="S41184" s="108"/>
      <c r="U41184" s="108"/>
      <c r="W41184" s="108"/>
      <c r="Y41184" s="108"/>
      <c r="AA41184" s="108"/>
      <c r="AC41184" s="108"/>
    </row>
    <row r="41185" spans="19:29" x14ac:dyDescent="0.25">
      <c r="S41185" s="109"/>
      <c r="U41185" s="109"/>
      <c r="W41185" s="109"/>
      <c r="Y41185" s="109"/>
      <c r="AA41185" s="109"/>
      <c r="AC41185" s="109"/>
    </row>
    <row r="41186" spans="19:29" x14ac:dyDescent="0.25">
      <c r="S41186" s="108"/>
      <c r="U41186" s="108"/>
      <c r="W41186" s="108"/>
      <c r="Y41186" s="108"/>
      <c r="AA41186" s="108"/>
      <c r="AC41186" s="108"/>
    </row>
    <row r="41187" spans="19:29" x14ac:dyDescent="0.25">
      <c r="S41187" s="109"/>
      <c r="U41187" s="109"/>
      <c r="W41187" s="109"/>
      <c r="Y41187" s="109"/>
      <c r="AA41187" s="109"/>
      <c r="AC41187" s="109"/>
    </row>
    <row r="41188" spans="19:29" x14ac:dyDescent="0.25">
      <c r="S41188" s="108"/>
      <c r="U41188" s="108"/>
      <c r="W41188" s="108"/>
      <c r="Y41188" s="108"/>
      <c r="AA41188" s="108"/>
      <c r="AC41188" s="108"/>
    </row>
    <row r="41189" spans="19:29" x14ac:dyDescent="0.25">
      <c r="S41189" s="108"/>
      <c r="U41189" s="108"/>
      <c r="W41189" s="108"/>
      <c r="Y41189" s="108"/>
      <c r="AA41189" s="108"/>
      <c r="AC41189" s="108"/>
    </row>
    <row r="41190" spans="19:29" x14ac:dyDescent="0.25">
      <c r="S41190" s="108"/>
      <c r="U41190" s="108"/>
      <c r="W41190" s="108"/>
      <c r="Y41190" s="108"/>
      <c r="AA41190" s="108"/>
      <c r="AC41190" s="108"/>
    </row>
    <row r="41191" spans="19:29" x14ac:dyDescent="0.25">
      <c r="S41191" s="110"/>
      <c r="U41191" s="110"/>
      <c r="W41191" s="110"/>
      <c r="Y41191" s="110"/>
      <c r="AA41191" s="110"/>
      <c r="AC41191" s="110"/>
    </row>
    <row r="41192" spans="19:29" x14ac:dyDescent="0.25">
      <c r="S41192" s="110"/>
      <c r="U41192" s="110"/>
      <c r="W41192" s="110"/>
      <c r="Y41192" s="110"/>
      <c r="AA41192" s="110"/>
      <c r="AC41192" s="110"/>
    </row>
    <row r="41193" spans="19:29" x14ac:dyDescent="0.25">
      <c r="S41193" s="110"/>
      <c r="U41193" s="110"/>
      <c r="W41193" s="110"/>
      <c r="Y41193" s="110"/>
      <c r="AA41193" s="110"/>
      <c r="AC41193" s="110"/>
    </row>
    <row r="41194" spans="19:29" x14ac:dyDescent="0.25">
      <c r="S41194" s="110"/>
      <c r="U41194" s="110"/>
      <c r="W41194" s="110"/>
      <c r="Y41194" s="110"/>
      <c r="AA41194" s="110"/>
      <c r="AC41194" s="110"/>
    </row>
    <row r="41195" spans="19:29" x14ac:dyDescent="0.25">
      <c r="S41195" s="111"/>
      <c r="U41195" s="111"/>
      <c r="W41195" s="111"/>
      <c r="Y41195" s="111"/>
      <c r="AA41195" s="111"/>
      <c r="AC41195" s="111"/>
    </row>
    <row r="41196" spans="19:29" x14ac:dyDescent="0.25">
      <c r="S41196" s="107"/>
      <c r="U41196" s="107"/>
      <c r="W41196" s="107"/>
      <c r="Y41196" s="107"/>
      <c r="AA41196" s="107"/>
      <c r="AC41196" s="107"/>
    </row>
    <row r="41197" spans="19:29" x14ac:dyDescent="0.25">
      <c r="S41197" s="108"/>
      <c r="U41197" s="108"/>
      <c r="W41197" s="108"/>
      <c r="Y41197" s="108"/>
      <c r="AA41197" s="108"/>
      <c r="AC41197" s="108"/>
    </row>
    <row r="41198" spans="19:29" x14ac:dyDescent="0.25">
      <c r="S41198" s="108"/>
      <c r="U41198" s="108"/>
      <c r="W41198" s="108"/>
      <c r="Y41198" s="108"/>
      <c r="AA41198" s="108"/>
      <c r="AC41198" s="108"/>
    </row>
    <row r="41199" spans="19:29" x14ac:dyDescent="0.25">
      <c r="S41199" s="109"/>
      <c r="U41199" s="109"/>
      <c r="W41199" s="109"/>
      <c r="Y41199" s="109"/>
      <c r="AA41199" s="109"/>
      <c r="AC41199" s="109"/>
    </row>
    <row r="41200" spans="19:29" x14ac:dyDescent="0.25">
      <c r="S41200" s="108"/>
      <c r="U41200" s="108"/>
      <c r="W41200" s="108"/>
      <c r="Y41200" s="108"/>
      <c r="AA41200" s="108"/>
      <c r="AC41200" s="108"/>
    </row>
    <row r="41201" spans="19:29" x14ac:dyDescent="0.25">
      <c r="S41201" s="108"/>
      <c r="U41201" s="108"/>
      <c r="W41201" s="108"/>
      <c r="Y41201" s="108"/>
      <c r="AA41201" s="108"/>
      <c r="AC41201" s="108"/>
    </row>
    <row r="41202" spans="19:29" x14ac:dyDescent="0.25">
      <c r="S41202" s="109"/>
      <c r="U41202" s="109"/>
      <c r="W41202" s="109"/>
      <c r="Y41202" s="109"/>
      <c r="AA41202" s="109"/>
      <c r="AC41202" s="109"/>
    </row>
    <row r="41203" spans="19:29" x14ac:dyDescent="0.25">
      <c r="S41203" s="108"/>
      <c r="U41203" s="108"/>
      <c r="W41203" s="108"/>
      <c r="Y41203" s="108"/>
      <c r="AA41203" s="108"/>
      <c r="AC41203" s="108"/>
    </row>
    <row r="41204" spans="19:29" x14ac:dyDescent="0.25">
      <c r="S41204" s="109"/>
      <c r="U41204" s="109"/>
      <c r="W41204" s="109"/>
      <c r="Y41204" s="109"/>
      <c r="AA41204" s="109"/>
      <c r="AC41204" s="109"/>
    </row>
    <row r="41205" spans="19:29" x14ac:dyDescent="0.25">
      <c r="S41205" s="108"/>
      <c r="U41205" s="108"/>
      <c r="W41205" s="108"/>
      <c r="Y41205" s="108"/>
      <c r="AA41205" s="108"/>
      <c r="AC41205" s="108"/>
    </row>
    <row r="41206" spans="19:29" x14ac:dyDescent="0.25">
      <c r="S41206" s="108"/>
      <c r="U41206" s="108"/>
      <c r="W41206" s="108"/>
      <c r="Y41206" s="108"/>
      <c r="AA41206" s="108"/>
      <c r="AC41206" s="108"/>
    </row>
    <row r="41207" spans="19:29" x14ac:dyDescent="0.25">
      <c r="S41207" s="108"/>
      <c r="U41207" s="108"/>
      <c r="W41207" s="108"/>
      <c r="Y41207" s="108"/>
      <c r="AA41207" s="108"/>
      <c r="AC41207" s="108"/>
    </row>
    <row r="41208" spans="19:29" x14ac:dyDescent="0.25">
      <c r="S41208" s="110"/>
      <c r="U41208" s="110"/>
      <c r="W41208" s="110"/>
      <c r="Y41208" s="110"/>
      <c r="AA41208" s="110"/>
      <c r="AC41208" s="110"/>
    </row>
    <row r="41209" spans="19:29" x14ac:dyDescent="0.25">
      <c r="S41209" s="110"/>
      <c r="U41209" s="110"/>
      <c r="W41209" s="110"/>
      <c r="Y41209" s="110"/>
      <c r="AA41209" s="110"/>
      <c r="AC41209" s="110"/>
    </row>
    <row r="41210" spans="19:29" x14ac:dyDescent="0.25">
      <c r="S41210" s="110"/>
      <c r="U41210" s="110"/>
      <c r="W41210" s="110"/>
      <c r="Y41210" s="110"/>
      <c r="AA41210" s="110"/>
      <c r="AC41210" s="110"/>
    </row>
    <row r="41211" spans="19:29" x14ac:dyDescent="0.25">
      <c r="S41211" s="110"/>
      <c r="U41211" s="110"/>
      <c r="W41211" s="110"/>
      <c r="Y41211" s="110"/>
      <c r="AA41211" s="110"/>
      <c r="AC41211" s="110"/>
    </row>
    <row r="41212" spans="19:29" x14ac:dyDescent="0.25">
      <c r="S41212" s="111"/>
      <c r="U41212" s="111"/>
      <c r="W41212" s="111"/>
      <c r="Y41212" s="111"/>
      <c r="AA41212" s="111"/>
      <c r="AC41212" s="111"/>
    </row>
    <row r="41213" spans="19:29" x14ac:dyDescent="0.25">
      <c r="S41213" s="107"/>
      <c r="U41213" s="107"/>
      <c r="W41213" s="107"/>
      <c r="Y41213" s="107"/>
      <c r="AA41213" s="107"/>
      <c r="AC41213" s="107"/>
    </row>
    <row r="41214" spans="19:29" x14ac:dyDescent="0.25">
      <c r="S41214" s="108"/>
      <c r="U41214" s="108"/>
      <c r="W41214" s="108"/>
      <c r="Y41214" s="108"/>
      <c r="AA41214" s="108"/>
      <c r="AC41214" s="108"/>
    </row>
    <row r="41215" spans="19:29" x14ac:dyDescent="0.25">
      <c r="S41215" s="108"/>
      <c r="U41215" s="108"/>
      <c r="W41215" s="108"/>
      <c r="Y41215" s="108"/>
      <c r="AA41215" s="108"/>
      <c r="AC41215" s="108"/>
    </row>
    <row r="41216" spans="19:29" x14ac:dyDescent="0.25">
      <c r="S41216" s="109"/>
      <c r="U41216" s="109"/>
      <c r="W41216" s="109"/>
      <c r="Y41216" s="109"/>
      <c r="AA41216" s="109"/>
      <c r="AC41216" s="109"/>
    </row>
    <row r="41217" spans="19:29" x14ac:dyDescent="0.25">
      <c r="S41217" s="108"/>
      <c r="U41217" s="108"/>
      <c r="W41217" s="108"/>
      <c r="Y41217" s="108"/>
      <c r="AA41217" s="108"/>
      <c r="AC41217" s="108"/>
    </row>
    <row r="41218" spans="19:29" x14ac:dyDescent="0.25">
      <c r="S41218" s="108"/>
      <c r="U41218" s="108"/>
      <c r="W41218" s="108"/>
      <c r="Y41218" s="108"/>
      <c r="AA41218" s="108"/>
      <c r="AC41218" s="108"/>
    </row>
    <row r="41219" spans="19:29" x14ac:dyDescent="0.25">
      <c r="S41219" s="109"/>
      <c r="U41219" s="109"/>
      <c r="W41219" s="109"/>
      <c r="Y41219" s="109"/>
      <c r="AA41219" s="109"/>
      <c r="AC41219" s="109"/>
    </row>
    <row r="41220" spans="19:29" x14ac:dyDescent="0.25">
      <c r="S41220" s="108"/>
      <c r="U41220" s="108"/>
      <c r="W41220" s="108"/>
      <c r="Y41220" s="108"/>
      <c r="AA41220" s="108"/>
      <c r="AC41220" s="108"/>
    </row>
    <row r="41221" spans="19:29" x14ac:dyDescent="0.25">
      <c r="S41221" s="109"/>
      <c r="U41221" s="109"/>
      <c r="W41221" s="109"/>
      <c r="Y41221" s="109"/>
      <c r="AA41221" s="109"/>
      <c r="AC41221" s="109"/>
    </row>
    <row r="41222" spans="19:29" x14ac:dyDescent="0.25">
      <c r="S41222" s="108"/>
      <c r="U41222" s="108"/>
      <c r="W41222" s="108"/>
      <c r="Y41222" s="108"/>
      <c r="AA41222" s="108"/>
      <c r="AC41222" s="108"/>
    </row>
    <row r="41223" spans="19:29" x14ac:dyDescent="0.25">
      <c r="S41223" s="108"/>
      <c r="U41223" s="108"/>
      <c r="W41223" s="108"/>
      <c r="Y41223" s="108"/>
      <c r="AA41223" s="108"/>
      <c r="AC41223" s="108"/>
    </row>
    <row r="41224" spans="19:29" x14ac:dyDescent="0.25">
      <c r="S41224" s="108"/>
      <c r="U41224" s="108"/>
      <c r="W41224" s="108"/>
      <c r="Y41224" s="108"/>
      <c r="AA41224" s="108"/>
      <c r="AC41224" s="108"/>
    </row>
    <row r="41225" spans="19:29" x14ac:dyDescent="0.25">
      <c r="S41225" s="110"/>
      <c r="U41225" s="110"/>
      <c r="W41225" s="110"/>
      <c r="Y41225" s="110"/>
      <c r="AA41225" s="110"/>
      <c r="AC41225" s="110"/>
    </row>
    <row r="41226" spans="19:29" x14ac:dyDescent="0.25">
      <c r="S41226" s="110"/>
      <c r="U41226" s="110"/>
      <c r="W41226" s="110"/>
      <c r="Y41226" s="110"/>
      <c r="AA41226" s="110"/>
      <c r="AC41226" s="110"/>
    </row>
    <row r="41227" spans="19:29" x14ac:dyDescent="0.25">
      <c r="S41227" s="110"/>
      <c r="U41227" s="110"/>
      <c r="W41227" s="110"/>
      <c r="Y41227" s="110"/>
      <c r="AA41227" s="110"/>
      <c r="AC41227" s="110"/>
    </row>
    <row r="41228" spans="19:29" x14ac:dyDescent="0.25">
      <c r="S41228" s="110"/>
      <c r="U41228" s="110"/>
      <c r="W41228" s="110"/>
      <c r="Y41228" s="110"/>
      <c r="AA41228" s="110"/>
      <c r="AC41228" s="110"/>
    </row>
    <row r="41229" spans="19:29" x14ac:dyDescent="0.25">
      <c r="S41229" s="111"/>
      <c r="U41229" s="111"/>
      <c r="W41229" s="111"/>
      <c r="Y41229" s="111"/>
      <c r="AA41229" s="111"/>
      <c r="AC41229" s="111"/>
    </row>
    <row r="41230" spans="19:29" x14ac:dyDescent="0.25">
      <c r="S41230" s="107"/>
      <c r="U41230" s="107"/>
      <c r="W41230" s="107"/>
      <c r="Y41230" s="107"/>
      <c r="AA41230" s="107"/>
      <c r="AC41230" s="107"/>
    </row>
    <row r="41231" spans="19:29" x14ac:dyDescent="0.25">
      <c r="S41231" s="108"/>
      <c r="U41231" s="108"/>
      <c r="W41231" s="108"/>
      <c r="Y41231" s="108"/>
      <c r="AA41231" s="108"/>
      <c r="AC41231" s="108"/>
    </row>
    <row r="41232" spans="19:29" x14ac:dyDescent="0.25">
      <c r="S41232" s="108"/>
      <c r="U41232" s="108"/>
      <c r="W41232" s="108"/>
      <c r="Y41232" s="108"/>
      <c r="AA41232" s="108"/>
      <c r="AC41232" s="108"/>
    </row>
    <row r="41233" spans="19:29" x14ac:dyDescent="0.25">
      <c r="S41233" s="109"/>
      <c r="U41233" s="109"/>
      <c r="W41233" s="109"/>
      <c r="Y41233" s="109"/>
      <c r="AA41233" s="109"/>
      <c r="AC41233" s="109"/>
    </row>
    <row r="41234" spans="19:29" x14ac:dyDescent="0.25">
      <c r="S41234" s="108"/>
      <c r="U41234" s="108"/>
      <c r="W41234" s="108"/>
      <c r="Y41234" s="108"/>
      <c r="AA41234" s="108"/>
      <c r="AC41234" s="108"/>
    </row>
    <row r="41235" spans="19:29" x14ac:dyDescent="0.25">
      <c r="S41235" s="108"/>
      <c r="U41235" s="108"/>
      <c r="W41235" s="108"/>
      <c r="Y41235" s="108"/>
      <c r="AA41235" s="108"/>
      <c r="AC41235" s="108"/>
    </row>
    <row r="41236" spans="19:29" x14ac:dyDescent="0.25">
      <c r="S41236" s="109"/>
      <c r="U41236" s="109"/>
      <c r="W41236" s="109"/>
      <c r="Y41236" s="109"/>
      <c r="AA41236" s="109"/>
      <c r="AC41236" s="109"/>
    </row>
    <row r="41237" spans="19:29" x14ac:dyDescent="0.25">
      <c r="S41237" s="108"/>
      <c r="U41237" s="108"/>
      <c r="W41237" s="108"/>
      <c r="Y41237" s="108"/>
      <c r="AA41237" s="108"/>
      <c r="AC41237" s="108"/>
    </row>
    <row r="41238" spans="19:29" x14ac:dyDescent="0.25">
      <c r="S41238" s="109"/>
      <c r="U41238" s="109"/>
      <c r="W41238" s="109"/>
      <c r="Y41238" s="109"/>
      <c r="AA41238" s="109"/>
      <c r="AC41238" s="109"/>
    </row>
    <row r="41239" spans="19:29" x14ac:dyDescent="0.25">
      <c r="S41239" s="108"/>
      <c r="U41239" s="108"/>
      <c r="W41239" s="108"/>
      <c r="Y41239" s="108"/>
      <c r="AA41239" s="108"/>
      <c r="AC41239" s="108"/>
    </row>
    <row r="41240" spans="19:29" x14ac:dyDescent="0.25">
      <c r="S41240" s="108"/>
      <c r="U41240" s="108"/>
      <c r="W41240" s="108"/>
      <c r="Y41240" s="108"/>
      <c r="AA41240" s="108"/>
      <c r="AC41240" s="108"/>
    </row>
    <row r="41241" spans="19:29" x14ac:dyDescent="0.25">
      <c r="S41241" s="108"/>
      <c r="U41241" s="108"/>
      <c r="W41241" s="108"/>
      <c r="Y41241" s="108"/>
      <c r="AA41241" s="108"/>
      <c r="AC41241" s="108"/>
    </row>
    <row r="41242" spans="19:29" x14ac:dyDescent="0.25">
      <c r="S41242" s="110"/>
      <c r="U41242" s="110"/>
      <c r="W41242" s="110"/>
      <c r="Y41242" s="110"/>
      <c r="AA41242" s="110"/>
      <c r="AC41242" s="110"/>
    </row>
    <row r="41243" spans="19:29" x14ac:dyDescent="0.25">
      <c r="S41243" s="110"/>
      <c r="U41243" s="110"/>
      <c r="W41243" s="110"/>
      <c r="Y41243" s="110"/>
      <c r="AA41243" s="110"/>
      <c r="AC41243" s="110"/>
    </row>
    <row r="41244" spans="19:29" x14ac:dyDescent="0.25">
      <c r="S41244" s="110"/>
      <c r="U41244" s="110"/>
      <c r="W41244" s="110"/>
      <c r="Y41244" s="110"/>
      <c r="AA41244" s="110"/>
      <c r="AC41244" s="110"/>
    </row>
    <row r="41245" spans="19:29" x14ac:dyDescent="0.25">
      <c r="S41245" s="110"/>
      <c r="U41245" s="110"/>
      <c r="W41245" s="110"/>
      <c r="Y41245" s="110"/>
      <c r="AA41245" s="110"/>
      <c r="AC41245" s="110"/>
    </row>
    <row r="41246" spans="19:29" x14ac:dyDescent="0.25">
      <c r="S41246" s="111"/>
      <c r="U41246" s="111"/>
      <c r="W41246" s="111"/>
      <c r="Y41246" s="111"/>
      <c r="AA41246" s="111"/>
      <c r="AC41246" s="111"/>
    </row>
    <row r="41247" spans="19:29" x14ac:dyDescent="0.25">
      <c r="S41247" s="107"/>
      <c r="U41247" s="107"/>
      <c r="W41247" s="107"/>
      <c r="Y41247" s="107"/>
      <c r="AA41247" s="107"/>
      <c r="AC41247" s="107"/>
    </row>
    <row r="41248" spans="19:29" x14ac:dyDescent="0.25">
      <c r="S41248" s="108"/>
      <c r="U41248" s="108"/>
      <c r="W41248" s="108"/>
      <c r="Y41248" s="108"/>
      <c r="AA41248" s="108"/>
      <c r="AC41248" s="108"/>
    </row>
    <row r="41249" spans="19:29" x14ac:dyDescent="0.25">
      <c r="S41249" s="108"/>
      <c r="U41249" s="108"/>
      <c r="W41249" s="108"/>
      <c r="Y41249" s="108"/>
      <c r="AA41249" s="108"/>
      <c r="AC41249" s="108"/>
    </row>
    <row r="41250" spans="19:29" x14ac:dyDescent="0.25">
      <c r="S41250" s="109"/>
      <c r="U41250" s="109"/>
      <c r="W41250" s="109"/>
      <c r="Y41250" s="109"/>
      <c r="AA41250" s="109"/>
      <c r="AC41250" s="109"/>
    </row>
    <row r="41251" spans="19:29" x14ac:dyDescent="0.25">
      <c r="S41251" s="108"/>
      <c r="U41251" s="108"/>
      <c r="W41251" s="108"/>
      <c r="Y41251" s="108"/>
      <c r="AA41251" s="108"/>
      <c r="AC41251" s="108"/>
    </row>
    <row r="41252" spans="19:29" x14ac:dyDescent="0.25">
      <c r="S41252" s="108"/>
      <c r="U41252" s="108"/>
      <c r="W41252" s="108"/>
      <c r="Y41252" s="108"/>
      <c r="AA41252" s="108"/>
      <c r="AC41252" s="108"/>
    </row>
    <row r="41253" spans="19:29" x14ac:dyDescent="0.25">
      <c r="S41253" s="109"/>
      <c r="U41253" s="109"/>
      <c r="W41253" s="109"/>
      <c r="Y41253" s="109"/>
      <c r="AA41253" s="109"/>
      <c r="AC41253" s="109"/>
    </row>
    <row r="41254" spans="19:29" x14ac:dyDescent="0.25">
      <c r="S41254" s="108"/>
      <c r="U41254" s="108"/>
      <c r="W41254" s="108"/>
      <c r="Y41254" s="108"/>
      <c r="AA41254" s="108"/>
      <c r="AC41254" s="108"/>
    </row>
    <row r="41255" spans="19:29" x14ac:dyDescent="0.25">
      <c r="S41255" s="109"/>
      <c r="U41255" s="109"/>
      <c r="W41255" s="109"/>
      <c r="Y41255" s="109"/>
      <c r="AA41255" s="109"/>
      <c r="AC41255" s="109"/>
    </row>
    <row r="41256" spans="19:29" x14ac:dyDescent="0.25">
      <c r="S41256" s="108"/>
      <c r="U41256" s="108"/>
      <c r="W41256" s="108"/>
      <c r="Y41256" s="108"/>
      <c r="AA41256" s="108"/>
      <c r="AC41256" s="108"/>
    </row>
    <row r="41257" spans="19:29" x14ac:dyDescent="0.25">
      <c r="S41257" s="108"/>
      <c r="U41257" s="108"/>
      <c r="W41257" s="108"/>
      <c r="Y41257" s="108"/>
      <c r="AA41257" s="108"/>
      <c r="AC41257" s="108"/>
    </row>
    <row r="41258" spans="19:29" x14ac:dyDescent="0.25">
      <c r="S41258" s="108"/>
      <c r="U41258" s="108"/>
      <c r="W41258" s="108"/>
      <c r="Y41258" s="108"/>
      <c r="AA41258" s="108"/>
      <c r="AC41258" s="108"/>
    </row>
    <row r="41259" spans="19:29" x14ac:dyDescent="0.25">
      <c r="S41259" s="110"/>
      <c r="U41259" s="110"/>
      <c r="W41259" s="110"/>
      <c r="Y41259" s="110"/>
      <c r="AA41259" s="110"/>
      <c r="AC41259" s="110"/>
    </row>
    <row r="41260" spans="19:29" x14ac:dyDescent="0.25">
      <c r="S41260" s="110"/>
      <c r="U41260" s="110"/>
      <c r="W41260" s="110"/>
      <c r="Y41260" s="110"/>
      <c r="AA41260" s="110"/>
      <c r="AC41260" s="110"/>
    </row>
    <row r="41261" spans="19:29" x14ac:dyDescent="0.25">
      <c r="S41261" s="110"/>
      <c r="U41261" s="110"/>
      <c r="W41261" s="110"/>
      <c r="Y41261" s="110"/>
      <c r="AA41261" s="110"/>
      <c r="AC41261" s="110"/>
    </row>
    <row r="41262" spans="19:29" x14ac:dyDescent="0.25">
      <c r="S41262" s="110"/>
      <c r="U41262" s="110"/>
      <c r="W41262" s="110"/>
      <c r="Y41262" s="110"/>
      <c r="AA41262" s="110"/>
      <c r="AC41262" s="110"/>
    </row>
    <row r="41263" spans="19:29" x14ac:dyDescent="0.25">
      <c r="S41263" s="111"/>
      <c r="U41263" s="111"/>
      <c r="W41263" s="111"/>
      <c r="Y41263" s="111"/>
      <c r="AA41263" s="111"/>
      <c r="AC41263" s="111"/>
    </row>
    <row r="41264" spans="19:29" x14ac:dyDescent="0.25">
      <c r="S41264" s="107"/>
      <c r="U41264" s="107"/>
      <c r="W41264" s="107"/>
      <c r="Y41264" s="107"/>
      <c r="AA41264" s="107"/>
      <c r="AC41264" s="107"/>
    </row>
    <row r="41265" spans="19:29" x14ac:dyDescent="0.25">
      <c r="S41265" s="108"/>
      <c r="U41265" s="108"/>
      <c r="W41265" s="108"/>
      <c r="Y41265" s="108"/>
      <c r="AA41265" s="108"/>
      <c r="AC41265" s="108"/>
    </row>
    <row r="41266" spans="19:29" x14ac:dyDescent="0.25">
      <c r="S41266" s="108"/>
      <c r="U41266" s="108"/>
      <c r="W41266" s="108"/>
      <c r="Y41266" s="108"/>
      <c r="AA41266" s="108"/>
      <c r="AC41266" s="108"/>
    </row>
    <row r="41267" spans="19:29" x14ac:dyDescent="0.25">
      <c r="S41267" s="109"/>
      <c r="U41267" s="109"/>
      <c r="W41267" s="109"/>
      <c r="Y41267" s="109"/>
      <c r="AA41267" s="109"/>
      <c r="AC41267" s="109"/>
    </row>
    <row r="41268" spans="19:29" x14ac:dyDescent="0.25">
      <c r="S41268" s="108"/>
      <c r="U41268" s="108"/>
      <c r="W41268" s="108"/>
      <c r="Y41268" s="108"/>
      <c r="AA41268" s="108"/>
      <c r="AC41268" s="108"/>
    </row>
    <row r="41269" spans="19:29" x14ac:dyDescent="0.25">
      <c r="S41269" s="108"/>
      <c r="U41269" s="108"/>
      <c r="W41269" s="108"/>
      <c r="Y41269" s="108"/>
      <c r="AA41269" s="108"/>
      <c r="AC41269" s="108"/>
    </row>
    <row r="41270" spans="19:29" x14ac:dyDescent="0.25">
      <c r="S41270" s="109"/>
      <c r="U41270" s="109"/>
      <c r="W41270" s="109"/>
      <c r="Y41270" s="109"/>
      <c r="AA41270" s="109"/>
      <c r="AC41270" s="109"/>
    </row>
    <row r="41271" spans="19:29" x14ac:dyDescent="0.25">
      <c r="S41271" s="108"/>
      <c r="U41271" s="108"/>
      <c r="W41271" s="108"/>
      <c r="Y41271" s="108"/>
      <c r="AA41271" s="108"/>
      <c r="AC41271" s="108"/>
    </row>
    <row r="41272" spans="19:29" x14ac:dyDescent="0.25">
      <c r="S41272" s="109"/>
      <c r="U41272" s="109"/>
      <c r="W41272" s="109"/>
      <c r="Y41272" s="109"/>
      <c r="AA41272" s="109"/>
      <c r="AC41272" s="109"/>
    </row>
    <row r="41273" spans="19:29" x14ac:dyDescent="0.25">
      <c r="S41273" s="108"/>
      <c r="U41273" s="108"/>
      <c r="W41273" s="108"/>
      <c r="Y41273" s="108"/>
      <c r="AA41273" s="108"/>
      <c r="AC41273" s="108"/>
    </row>
    <row r="41274" spans="19:29" x14ac:dyDescent="0.25">
      <c r="S41274" s="108"/>
      <c r="U41274" s="108"/>
      <c r="W41274" s="108"/>
      <c r="Y41274" s="108"/>
      <c r="AA41274" s="108"/>
      <c r="AC41274" s="108"/>
    </row>
    <row r="41275" spans="19:29" x14ac:dyDescent="0.25">
      <c r="S41275" s="108"/>
      <c r="U41275" s="108"/>
      <c r="W41275" s="108"/>
      <c r="Y41275" s="108"/>
      <c r="AA41275" s="108"/>
      <c r="AC41275" s="108"/>
    </row>
    <row r="41276" spans="19:29" x14ac:dyDescent="0.25">
      <c r="S41276" s="110"/>
      <c r="U41276" s="110"/>
      <c r="W41276" s="110"/>
      <c r="Y41276" s="110"/>
      <c r="AA41276" s="110"/>
      <c r="AC41276" s="110"/>
    </row>
    <row r="41277" spans="19:29" x14ac:dyDescent="0.25">
      <c r="S41277" s="110"/>
      <c r="U41277" s="110"/>
      <c r="W41277" s="110"/>
      <c r="Y41277" s="110"/>
      <c r="AA41277" s="110"/>
      <c r="AC41277" s="110"/>
    </row>
    <row r="41278" spans="19:29" x14ac:dyDescent="0.25">
      <c r="S41278" s="110"/>
      <c r="U41278" s="110"/>
      <c r="W41278" s="110"/>
      <c r="Y41278" s="110"/>
      <c r="AA41278" s="110"/>
      <c r="AC41278" s="110"/>
    </row>
    <row r="41279" spans="19:29" x14ac:dyDescent="0.25">
      <c r="S41279" s="110"/>
      <c r="U41279" s="110"/>
      <c r="W41279" s="110"/>
      <c r="Y41279" s="110"/>
      <c r="AA41279" s="110"/>
      <c r="AC41279" s="110"/>
    </row>
    <row r="41280" spans="19:29" x14ac:dyDescent="0.25">
      <c r="S41280" s="111"/>
      <c r="U41280" s="111"/>
      <c r="W41280" s="111"/>
      <c r="Y41280" s="111"/>
      <c r="AA41280" s="111"/>
      <c r="AC41280" s="111"/>
    </row>
    <row r="41281" spans="19:29" x14ac:dyDescent="0.25">
      <c r="S41281" s="107"/>
      <c r="U41281" s="107"/>
      <c r="W41281" s="107"/>
      <c r="Y41281" s="107"/>
      <c r="AA41281" s="107"/>
      <c r="AC41281" s="107"/>
    </row>
    <row r="41282" spans="19:29" x14ac:dyDescent="0.25">
      <c r="S41282" s="108"/>
      <c r="U41282" s="108"/>
      <c r="W41282" s="108"/>
      <c r="Y41282" s="108"/>
      <c r="AA41282" s="108"/>
      <c r="AC41282" s="108"/>
    </row>
    <row r="41283" spans="19:29" x14ac:dyDescent="0.25">
      <c r="S41283" s="108"/>
      <c r="U41283" s="108"/>
      <c r="W41283" s="108"/>
      <c r="Y41283" s="108"/>
      <c r="AA41283" s="108"/>
      <c r="AC41283" s="108"/>
    </row>
    <row r="41284" spans="19:29" x14ac:dyDescent="0.25">
      <c r="S41284" s="109"/>
      <c r="U41284" s="109"/>
      <c r="W41284" s="109"/>
      <c r="Y41284" s="109"/>
      <c r="AA41284" s="109"/>
      <c r="AC41284" s="109"/>
    </row>
    <row r="41285" spans="19:29" x14ac:dyDescent="0.25">
      <c r="S41285" s="108"/>
      <c r="U41285" s="108"/>
      <c r="W41285" s="108"/>
      <c r="Y41285" s="108"/>
      <c r="AA41285" s="108"/>
      <c r="AC41285" s="108"/>
    </row>
    <row r="41286" spans="19:29" x14ac:dyDescent="0.25">
      <c r="S41286" s="108"/>
      <c r="U41286" s="108"/>
      <c r="W41286" s="108"/>
      <c r="Y41286" s="108"/>
      <c r="AA41286" s="108"/>
      <c r="AC41286" s="108"/>
    </row>
    <row r="41287" spans="19:29" x14ac:dyDescent="0.25">
      <c r="S41287" s="109"/>
      <c r="U41287" s="109"/>
      <c r="W41287" s="109"/>
      <c r="Y41287" s="109"/>
      <c r="AA41287" s="109"/>
      <c r="AC41287" s="109"/>
    </row>
    <row r="41288" spans="19:29" x14ac:dyDescent="0.25">
      <c r="S41288" s="108"/>
      <c r="U41288" s="108"/>
      <c r="W41288" s="108"/>
      <c r="Y41288" s="108"/>
      <c r="AA41288" s="108"/>
      <c r="AC41288" s="108"/>
    </row>
    <row r="41289" spans="19:29" x14ac:dyDescent="0.25">
      <c r="S41289" s="109"/>
      <c r="U41289" s="109"/>
      <c r="W41289" s="109"/>
      <c r="Y41289" s="109"/>
      <c r="AA41289" s="109"/>
      <c r="AC41289" s="109"/>
    </row>
    <row r="41290" spans="19:29" x14ac:dyDescent="0.25">
      <c r="S41290" s="108"/>
      <c r="U41290" s="108"/>
      <c r="W41290" s="108"/>
      <c r="Y41290" s="108"/>
      <c r="AA41290" s="108"/>
      <c r="AC41290" s="108"/>
    </row>
    <row r="41291" spans="19:29" x14ac:dyDescent="0.25">
      <c r="S41291" s="108"/>
      <c r="U41291" s="108"/>
      <c r="W41291" s="108"/>
      <c r="Y41291" s="108"/>
      <c r="AA41291" s="108"/>
      <c r="AC41291" s="108"/>
    </row>
    <row r="41292" spans="19:29" x14ac:dyDescent="0.25">
      <c r="S41292" s="108"/>
      <c r="U41292" s="108"/>
      <c r="W41292" s="108"/>
      <c r="Y41292" s="108"/>
      <c r="AA41292" s="108"/>
      <c r="AC41292" s="108"/>
    </row>
    <row r="41293" spans="19:29" x14ac:dyDescent="0.25">
      <c r="S41293" s="110"/>
      <c r="U41293" s="110"/>
      <c r="W41293" s="110"/>
      <c r="Y41293" s="110"/>
      <c r="AA41293" s="110"/>
      <c r="AC41293" s="110"/>
    </row>
    <row r="41294" spans="19:29" x14ac:dyDescent="0.25">
      <c r="S41294" s="110"/>
      <c r="U41294" s="110"/>
      <c r="W41294" s="110"/>
      <c r="Y41294" s="110"/>
      <c r="AA41294" s="110"/>
      <c r="AC41294" s="110"/>
    </row>
    <row r="41295" spans="19:29" x14ac:dyDescent="0.25">
      <c r="S41295" s="110"/>
      <c r="U41295" s="110"/>
      <c r="W41295" s="110"/>
      <c r="Y41295" s="110"/>
      <c r="AA41295" s="110"/>
      <c r="AC41295" s="110"/>
    </row>
    <row r="41296" spans="19:29" x14ac:dyDescent="0.25">
      <c r="S41296" s="110"/>
      <c r="U41296" s="110"/>
      <c r="W41296" s="110"/>
      <c r="Y41296" s="110"/>
      <c r="AA41296" s="110"/>
      <c r="AC41296" s="110"/>
    </row>
    <row r="41297" spans="19:29" x14ac:dyDescent="0.25">
      <c r="S41297" s="111"/>
      <c r="U41297" s="111"/>
      <c r="W41297" s="111"/>
      <c r="Y41297" s="111"/>
      <c r="AA41297" s="111"/>
      <c r="AC41297" s="111"/>
    </row>
    <row r="41298" spans="19:29" x14ac:dyDescent="0.25">
      <c r="S41298" s="107"/>
      <c r="U41298" s="107"/>
      <c r="W41298" s="107"/>
      <c r="Y41298" s="107"/>
      <c r="AA41298" s="107"/>
      <c r="AC41298" s="107"/>
    </row>
    <row r="41299" spans="19:29" x14ac:dyDescent="0.25">
      <c r="S41299" s="108"/>
      <c r="U41299" s="108"/>
      <c r="W41299" s="108"/>
      <c r="Y41299" s="108"/>
      <c r="AA41299" s="108"/>
      <c r="AC41299" s="108"/>
    </row>
    <row r="41300" spans="19:29" x14ac:dyDescent="0.25">
      <c r="S41300" s="108"/>
      <c r="U41300" s="108"/>
      <c r="W41300" s="108"/>
      <c r="Y41300" s="108"/>
      <c r="AA41300" s="108"/>
      <c r="AC41300" s="108"/>
    </row>
    <row r="41301" spans="19:29" x14ac:dyDescent="0.25">
      <c r="S41301" s="109"/>
      <c r="U41301" s="109"/>
      <c r="W41301" s="109"/>
      <c r="Y41301" s="109"/>
      <c r="AA41301" s="109"/>
      <c r="AC41301" s="109"/>
    </row>
    <row r="41302" spans="19:29" x14ac:dyDescent="0.25">
      <c r="S41302" s="108"/>
      <c r="U41302" s="108"/>
      <c r="W41302" s="108"/>
      <c r="Y41302" s="108"/>
      <c r="AA41302" s="108"/>
      <c r="AC41302" s="108"/>
    </row>
    <row r="41303" spans="19:29" x14ac:dyDescent="0.25">
      <c r="S41303" s="108"/>
      <c r="U41303" s="108"/>
      <c r="W41303" s="108"/>
      <c r="Y41303" s="108"/>
      <c r="AA41303" s="108"/>
      <c r="AC41303" s="108"/>
    </row>
    <row r="41304" spans="19:29" x14ac:dyDescent="0.25">
      <c r="S41304" s="109"/>
      <c r="U41304" s="109"/>
      <c r="W41304" s="109"/>
      <c r="Y41304" s="109"/>
      <c r="AA41304" s="109"/>
      <c r="AC41304" s="109"/>
    </row>
    <row r="41305" spans="19:29" x14ac:dyDescent="0.25">
      <c r="S41305" s="108"/>
      <c r="U41305" s="108"/>
      <c r="W41305" s="108"/>
      <c r="Y41305" s="108"/>
      <c r="AA41305" s="108"/>
      <c r="AC41305" s="108"/>
    </row>
    <row r="41306" spans="19:29" x14ac:dyDescent="0.25">
      <c r="S41306" s="109"/>
      <c r="U41306" s="109"/>
      <c r="W41306" s="109"/>
      <c r="Y41306" s="109"/>
      <c r="AA41306" s="109"/>
      <c r="AC41306" s="109"/>
    </row>
    <row r="41307" spans="19:29" x14ac:dyDescent="0.25">
      <c r="S41307" s="108"/>
      <c r="U41307" s="108"/>
      <c r="W41307" s="108"/>
      <c r="Y41307" s="108"/>
      <c r="AA41307" s="108"/>
      <c r="AC41307" s="108"/>
    </row>
    <row r="41308" spans="19:29" x14ac:dyDescent="0.25">
      <c r="S41308" s="108"/>
      <c r="U41308" s="108"/>
      <c r="W41308" s="108"/>
      <c r="Y41308" s="108"/>
      <c r="AA41308" s="108"/>
      <c r="AC41308" s="108"/>
    </row>
    <row r="41309" spans="19:29" x14ac:dyDescent="0.25">
      <c r="S41309" s="108"/>
      <c r="U41309" s="108"/>
      <c r="W41309" s="108"/>
      <c r="Y41309" s="108"/>
      <c r="AA41309" s="108"/>
      <c r="AC41309" s="108"/>
    </row>
    <row r="41310" spans="19:29" x14ac:dyDescent="0.25">
      <c r="S41310" s="110"/>
      <c r="U41310" s="110"/>
      <c r="W41310" s="110"/>
      <c r="Y41310" s="110"/>
      <c r="AA41310" s="110"/>
      <c r="AC41310" s="110"/>
    </row>
    <row r="41311" spans="19:29" x14ac:dyDescent="0.25">
      <c r="S41311" s="110"/>
      <c r="U41311" s="110"/>
      <c r="W41311" s="110"/>
      <c r="Y41311" s="110"/>
      <c r="AA41311" s="110"/>
      <c r="AC41311" s="110"/>
    </row>
    <row r="41312" spans="19:29" x14ac:dyDescent="0.25">
      <c r="S41312" s="110"/>
      <c r="U41312" s="110"/>
      <c r="W41312" s="110"/>
      <c r="Y41312" s="110"/>
      <c r="AA41312" s="110"/>
      <c r="AC41312" s="110"/>
    </row>
    <row r="41313" spans="19:29" x14ac:dyDescent="0.25">
      <c r="S41313" s="110"/>
      <c r="U41313" s="110"/>
      <c r="W41313" s="110"/>
      <c r="Y41313" s="110"/>
      <c r="AA41313" s="110"/>
      <c r="AC41313" s="110"/>
    </row>
    <row r="41314" spans="19:29" x14ac:dyDescent="0.25">
      <c r="S41314" s="111"/>
      <c r="U41314" s="111"/>
      <c r="W41314" s="111"/>
      <c r="Y41314" s="111"/>
      <c r="AA41314" s="111"/>
      <c r="AC41314" s="111"/>
    </row>
    <row r="41315" spans="19:29" x14ac:dyDescent="0.25">
      <c r="S41315" s="107"/>
      <c r="U41315" s="107"/>
      <c r="W41315" s="107"/>
      <c r="Y41315" s="107"/>
      <c r="AA41315" s="107"/>
      <c r="AC41315" s="107"/>
    </row>
    <row r="41316" spans="19:29" x14ac:dyDescent="0.25">
      <c r="S41316" s="108"/>
      <c r="U41316" s="108"/>
      <c r="W41316" s="108"/>
      <c r="Y41316" s="108"/>
      <c r="AA41316" s="108"/>
      <c r="AC41316" s="108"/>
    </row>
    <row r="41317" spans="19:29" x14ac:dyDescent="0.25">
      <c r="S41317" s="108"/>
      <c r="U41317" s="108"/>
      <c r="W41317" s="108"/>
      <c r="Y41317" s="108"/>
      <c r="AA41317" s="108"/>
      <c r="AC41317" s="108"/>
    </row>
    <row r="41318" spans="19:29" x14ac:dyDescent="0.25">
      <c r="S41318" s="109"/>
      <c r="U41318" s="109"/>
      <c r="W41318" s="109"/>
      <c r="Y41318" s="109"/>
      <c r="AA41318" s="109"/>
      <c r="AC41318" s="109"/>
    </row>
    <row r="41319" spans="19:29" x14ac:dyDescent="0.25">
      <c r="S41319" s="108"/>
      <c r="U41319" s="108"/>
      <c r="W41319" s="108"/>
      <c r="Y41319" s="108"/>
      <c r="AA41319" s="108"/>
      <c r="AC41319" s="108"/>
    </row>
    <row r="41320" spans="19:29" x14ac:dyDescent="0.25">
      <c r="S41320" s="108"/>
      <c r="U41320" s="108"/>
      <c r="W41320" s="108"/>
      <c r="Y41320" s="108"/>
      <c r="AA41320" s="108"/>
      <c r="AC41320" s="108"/>
    </row>
    <row r="41321" spans="19:29" x14ac:dyDescent="0.25">
      <c r="S41321" s="109"/>
      <c r="U41321" s="109"/>
      <c r="W41321" s="109"/>
      <c r="Y41321" s="109"/>
      <c r="AA41321" s="109"/>
      <c r="AC41321" s="109"/>
    </row>
    <row r="41322" spans="19:29" x14ac:dyDescent="0.25">
      <c r="S41322" s="108"/>
      <c r="U41322" s="108"/>
      <c r="W41322" s="108"/>
      <c r="Y41322" s="108"/>
      <c r="AA41322" s="108"/>
      <c r="AC41322" s="108"/>
    </row>
    <row r="41323" spans="19:29" x14ac:dyDescent="0.25">
      <c r="S41323" s="109"/>
      <c r="U41323" s="109"/>
      <c r="W41323" s="109"/>
      <c r="Y41323" s="109"/>
      <c r="AA41323" s="109"/>
      <c r="AC41323" s="109"/>
    </row>
    <row r="41324" spans="19:29" x14ac:dyDescent="0.25">
      <c r="S41324" s="108"/>
      <c r="U41324" s="108"/>
      <c r="W41324" s="108"/>
      <c r="Y41324" s="108"/>
      <c r="AA41324" s="108"/>
      <c r="AC41324" s="108"/>
    </row>
    <row r="41325" spans="19:29" x14ac:dyDescent="0.25">
      <c r="S41325" s="108"/>
      <c r="U41325" s="108"/>
      <c r="W41325" s="108"/>
      <c r="Y41325" s="108"/>
      <c r="AA41325" s="108"/>
      <c r="AC41325" s="108"/>
    </row>
    <row r="41326" spans="19:29" x14ac:dyDescent="0.25">
      <c r="S41326" s="108"/>
      <c r="U41326" s="108"/>
      <c r="W41326" s="108"/>
      <c r="Y41326" s="108"/>
      <c r="AA41326" s="108"/>
      <c r="AC41326" s="108"/>
    </row>
    <row r="41327" spans="19:29" x14ac:dyDescent="0.25">
      <c r="S41327" s="110"/>
      <c r="U41327" s="110"/>
      <c r="W41327" s="110"/>
      <c r="Y41327" s="110"/>
      <c r="AA41327" s="110"/>
      <c r="AC41327" s="110"/>
    </row>
    <row r="41328" spans="19:29" x14ac:dyDescent="0.25">
      <c r="S41328" s="110"/>
      <c r="U41328" s="110"/>
      <c r="W41328" s="110"/>
      <c r="Y41328" s="110"/>
      <c r="AA41328" s="110"/>
      <c r="AC41328" s="110"/>
    </row>
    <row r="41329" spans="19:29" x14ac:dyDescent="0.25">
      <c r="S41329" s="110"/>
      <c r="U41329" s="110"/>
      <c r="W41329" s="110"/>
      <c r="Y41329" s="110"/>
      <c r="AA41329" s="110"/>
      <c r="AC41329" s="110"/>
    </row>
    <row r="41330" spans="19:29" x14ac:dyDescent="0.25">
      <c r="S41330" s="110"/>
      <c r="U41330" s="110"/>
      <c r="W41330" s="110"/>
      <c r="Y41330" s="110"/>
      <c r="AA41330" s="110"/>
      <c r="AC41330" s="110"/>
    </row>
    <row r="41331" spans="19:29" x14ac:dyDescent="0.25">
      <c r="S41331" s="111"/>
      <c r="U41331" s="111"/>
      <c r="W41331" s="111"/>
      <c r="Y41331" s="111"/>
      <c r="AA41331" s="111"/>
      <c r="AC41331" s="111"/>
    </row>
    <row r="41332" spans="19:29" x14ac:dyDescent="0.25">
      <c r="S41332" s="107"/>
      <c r="U41332" s="107"/>
      <c r="W41332" s="107"/>
      <c r="Y41332" s="107"/>
      <c r="AA41332" s="107"/>
      <c r="AC41332" s="107"/>
    </row>
    <row r="41333" spans="19:29" x14ac:dyDescent="0.25">
      <c r="S41333" s="108"/>
      <c r="U41333" s="108"/>
      <c r="W41333" s="108"/>
      <c r="Y41333" s="108"/>
      <c r="AA41333" s="108"/>
      <c r="AC41333" s="108"/>
    </row>
    <row r="41334" spans="19:29" x14ac:dyDescent="0.25">
      <c r="S41334" s="108"/>
      <c r="U41334" s="108"/>
      <c r="W41334" s="108"/>
      <c r="Y41334" s="108"/>
      <c r="AA41334" s="108"/>
      <c r="AC41334" s="108"/>
    </row>
    <row r="41335" spans="19:29" x14ac:dyDescent="0.25">
      <c r="S41335" s="109"/>
      <c r="U41335" s="109"/>
      <c r="W41335" s="109"/>
      <c r="Y41335" s="109"/>
      <c r="AA41335" s="109"/>
      <c r="AC41335" s="109"/>
    </row>
    <row r="41336" spans="19:29" x14ac:dyDescent="0.25">
      <c r="S41336" s="108"/>
      <c r="U41336" s="108"/>
      <c r="W41336" s="108"/>
      <c r="Y41336" s="108"/>
      <c r="AA41336" s="108"/>
      <c r="AC41336" s="108"/>
    </row>
    <row r="41337" spans="19:29" x14ac:dyDescent="0.25">
      <c r="S41337" s="108"/>
      <c r="U41337" s="108"/>
      <c r="W41337" s="108"/>
      <c r="Y41337" s="108"/>
      <c r="AA41337" s="108"/>
      <c r="AC41337" s="108"/>
    </row>
    <row r="41338" spans="19:29" x14ac:dyDescent="0.25">
      <c r="S41338" s="109"/>
      <c r="U41338" s="109"/>
      <c r="W41338" s="109"/>
      <c r="Y41338" s="109"/>
      <c r="AA41338" s="109"/>
      <c r="AC41338" s="109"/>
    </row>
    <row r="41339" spans="19:29" x14ac:dyDescent="0.25">
      <c r="S41339" s="108"/>
      <c r="U41339" s="108"/>
      <c r="W41339" s="108"/>
      <c r="Y41339" s="108"/>
      <c r="AA41339" s="108"/>
      <c r="AC41339" s="108"/>
    </row>
    <row r="41340" spans="19:29" x14ac:dyDescent="0.25">
      <c r="S41340" s="109"/>
      <c r="U41340" s="109"/>
      <c r="W41340" s="109"/>
      <c r="Y41340" s="109"/>
      <c r="AA41340" s="109"/>
      <c r="AC41340" s="109"/>
    </row>
    <row r="41341" spans="19:29" x14ac:dyDescent="0.25">
      <c r="S41341" s="108"/>
      <c r="U41341" s="108"/>
      <c r="W41341" s="108"/>
      <c r="Y41341" s="108"/>
      <c r="AA41341" s="108"/>
      <c r="AC41341" s="108"/>
    </row>
    <row r="41342" spans="19:29" x14ac:dyDescent="0.25">
      <c r="S41342" s="108"/>
      <c r="U41342" s="108"/>
      <c r="W41342" s="108"/>
      <c r="Y41342" s="108"/>
      <c r="AA41342" s="108"/>
      <c r="AC41342" s="108"/>
    </row>
    <row r="41343" spans="19:29" x14ac:dyDescent="0.25">
      <c r="S41343" s="108"/>
      <c r="U41343" s="108"/>
      <c r="W41343" s="108"/>
      <c r="Y41343" s="108"/>
      <c r="AA41343" s="108"/>
      <c r="AC41343" s="108"/>
    </row>
    <row r="41344" spans="19:29" x14ac:dyDescent="0.25">
      <c r="S41344" s="110"/>
      <c r="U41344" s="110"/>
      <c r="W41344" s="110"/>
      <c r="Y41344" s="110"/>
      <c r="AA41344" s="110"/>
      <c r="AC41344" s="110"/>
    </row>
    <row r="41345" spans="19:29" x14ac:dyDescent="0.25">
      <c r="S41345" s="110"/>
      <c r="U41345" s="110"/>
      <c r="W41345" s="110"/>
      <c r="Y41345" s="110"/>
      <c r="AA41345" s="110"/>
      <c r="AC41345" s="110"/>
    </row>
    <row r="41346" spans="19:29" x14ac:dyDescent="0.25">
      <c r="S41346" s="110"/>
      <c r="U41346" s="110"/>
      <c r="W41346" s="110"/>
      <c r="Y41346" s="110"/>
      <c r="AA41346" s="110"/>
      <c r="AC41346" s="110"/>
    </row>
    <row r="41347" spans="19:29" x14ac:dyDescent="0.25">
      <c r="S41347" s="110"/>
      <c r="U41347" s="110"/>
      <c r="W41347" s="110"/>
      <c r="Y41347" s="110"/>
      <c r="AA41347" s="110"/>
      <c r="AC41347" s="110"/>
    </row>
    <row r="41348" spans="19:29" x14ac:dyDescent="0.25">
      <c r="S41348" s="111"/>
      <c r="U41348" s="111"/>
      <c r="W41348" s="111"/>
      <c r="Y41348" s="111"/>
      <c r="AA41348" s="111"/>
      <c r="AC41348" s="111"/>
    </row>
    <row r="41349" spans="19:29" x14ac:dyDescent="0.25">
      <c r="S41349" s="107"/>
      <c r="U41349" s="107"/>
      <c r="W41349" s="107"/>
      <c r="Y41349" s="107"/>
      <c r="AA41349" s="107"/>
      <c r="AC41349" s="107"/>
    </row>
    <row r="41350" spans="19:29" x14ac:dyDescent="0.25">
      <c r="S41350" s="108"/>
      <c r="U41350" s="108"/>
      <c r="W41350" s="108"/>
      <c r="Y41350" s="108"/>
      <c r="AA41350" s="108"/>
      <c r="AC41350" s="108"/>
    </row>
    <row r="41351" spans="19:29" x14ac:dyDescent="0.25">
      <c r="S41351" s="108"/>
      <c r="U41351" s="108"/>
      <c r="W41351" s="108"/>
      <c r="Y41351" s="108"/>
      <c r="AA41351" s="108"/>
      <c r="AC41351" s="108"/>
    </row>
    <row r="41352" spans="19:29" x14ac:dyDescent="0.25">
      <c r="S41352" s="109"/>
      <c r="U41352" s="109"/>
      <c r="W41352" s="109"/>
      <c r="Y41352" s="109"/>
      <c r="AA41352" s="109"/>
      <c r="AC41352" s="109"/>
    </row>
    <row r="41353" spans="19:29" x14ac:dyDescent="0.25">
      <c r="S41353" s="108"/>
      <c r="U41353" s="108"/>
      <c r="W41353" s="108"/>
      <c r="Y41353" s="108"/>
      <c r="AA41353" s="108"/>
      <c r="AC41353" s="108"/>
    </row>
    <row r="41354" spans="19:29" x14ac:dyDescent="0.25">
      <c r="S41354" s="108"/>
      <c r="U41354" s="108"/>
      <c r="W41354" s="108"/>
      <c r="Y41354" s="108"/>
      <c r="AA41354" s="108"/>
      <c r="AC41354" s="108"/>
    </row>
    <row r="41355" spans="19:29" x14ac:dyDescent="0.25">
      <c r="S41355" s="109"/>
      <c r="U41355" s="109"/>
      <c r="W41355" s="109"/>
      <c r="Y41355" s="109"/>
      <c r="AA41355" s="109"/>
      <c r="AC41355" s="109"/>
    </row>
    <row r="41356" spans="19:29" x14ac:dyDescent="0.25">
      <c r="S41356" s="108"/>
      <c r="U41356" s="108"/>
      <c r="W41356" s="108"/>
      <c r="Y41356" s="108"/>
      <c r="AA41356" s="108"/>
      <c r="AC41356" s="108"/>
    </row>
    <row r="41357" spans="19:29" x14ac:dyDescent="0.25">
      <c r="S41357" s="109"/>
      <c r="U41357" s="109"/>
      <c r="W41357" s="109"/>
      <c r="Y41357" s="109"/>
      <c r="AA41357" s="109"/>
      <c r="AC41357" s="109"/>
    </row>
    <row r="41358" spans="19:29" x14ac:dyDescent="0.25">
      <c r="S41358" s="108"/>
      <c r="U41358" s="108"/>
      <c r="W41358" s="108"/>
      <c r="Y41358" s="108"/>
      <c r="AA41358" s="108"/>
      <c r="AC41358" s="108"/>
    </row>
    <row r="41359" spans="19:29" x14ac:dyDescent="0.25">
      <c r="S41359" s="108"/>
      <c r="U41359" s="108"/>
      <c r="W41359" s="108"/>
      <c r="Y41359" s="108"/>
      <c r="AA41359" s="108"/>
      <c r="AC41359" s="108"/>
    </row>
    <row r="41360" spans="19:29" x14ac:dyDescent="0.25">
      <c r="S41360" s="108"/>
      <c r="U41360" s="108"/>
      <c r="W41360" s="108"/>
      <c r="Y41360" s="108"/>
      <c r="AA41360" s="108"/>
      <c r="AC41360" s="108"/>
    </row>
    <row r="41361" spans="19:29" x14ac:dyDescent="0.25">
      <c r="S41361" s="110"/>
      <c r="U41361" s="110"/>
      <c r="W41361" s="110"/>
      <c r="Y41361" s="110"/>
      <c r="AA41361" s="110"/>
      <c r="AC41361" s="110"/>
    </row>
    <row r="41362" spans="19:29" x14ac:dyDescent="0.25">
      <c r="S41362" s="110"/>
      <c r="U41362" s="110"/>
      <c r="W41362" s="110"/>
      <c r="Y41362" s="110"/>
      <c r="AA41362" s="110"/>
      <c r="AC41362" s="110"/>
    </row>
    <row r="41363" spans="19:29" x14ac:dyDescent="0.25">
      <c r="S41363" s="110"/>
      <c r="U41363" s="110"/>
      <c r="W41363" s="110"/>
      <c r="Y41363" s="110"/>
      <c r="AA41363" s="110"/>
      <c r="AC41363" s="110"/>
    </row>
    <row r="41364" spans="19:29" x14ac:dyDescent="0.25">
      <c r="S41364" s="110"/>
      <c r="U41364" s="110"/>
      <c r="W41364" s="110"/>
      <c r="Y41364" s="110"/>
      <c r="AA41364" s="110"/>
      <c r="AC41364" s="110"/>
    </row>
    <row r="41365" spans="19:29" x14ac:dyDescent="0.25">
      <c r="S41365" s="111"/>
      <c r="U41365" s="111"/>
      <c r="W41365" s="111"/>
      <c r="Y41365" s="111"/>
      <c r="AA41365" s="111"/>
      <c r="AC41365" s="111"/>
    </row>
    <row r="41366" spans="19:29" x14ac:dyDescent="0.25">
      <c r="S41366" s="107"/>
      <c r="U41366" s="107"/>
      <c r="W41366" s="107"/>
      <c r="Y41366" s="107"/>
      <c r="AA41366" s="107"/>
      <c r="AC41366" s="107"/>
    </row>
    <row r="41367" spans="19:29" x14ac:dyDescent="0.25">
      <c r="S41367" s="108"/>
      <c r="U41367" s="108"/>
      <c r="W41367" s="108"/>
      <c r="Y41367" s="108"/>
      <c r="AA41367" s="108"/>
      <c r="AC41367" s="108"/>
    </row>
    <row r="41368" spans="19:29" x14ac:dyDescent="0.25">
      <c r="S41368" s="108"/>
      <c r="U41368" s="108"/>
      <c r="W41368" s="108"/>
      <c r="Y41368" s="108"/>
      <c r="AA41368" s="108"/>
      <c r="AC41368" s="108"/>
    </row>
    <row r="41369" spans="19:29" x14ac:dyDescent="0.25">
      <c r="S41369" s="109"/>
      <c r="U41369" s="109"/>
      <c r="W41369" s="109"/>
      <c r="Y41369" s="109"/>
      <c r="AA41369" s="109"/>
      <c r="AC41369" s="109"/>
    </row>
    <row r="41370" spans="19:29" x14ac:dyDescent="0.25">
      <c r="S41370" s="108"/>
      <c r="U41370" s="108"/>
      <c r="W41370" s="108"/>
      <c r="Y41370" s="108"/>
      <c r="AA41370" s="108"/>
      <c r="AC41370" s="108"/>
    </row>
    <row r="41371" spans="19:29" x14ac:dyDescent="0.25">
      <c r="S41371" s="108"/>
      <c r="U41371" s="108"/>
      <c r="W41371" s="108"/>
      <c r="Y41371" s="108"/>
      <c r="AA41371" s="108"/>
      <c r="AC41371" s="108"/>
    </row>
    <row r="41372" spans="19:29" x14ac:dyDescent="0.25">
      <c r="S41372" s="109"/>
      <c r="U41372" s="109"/>
      <c r="W41372" s="109"/>
      <c r="Y41372" s="109"/>
      <c r="AA41372" s="109"/>
      <c r="AC41372" s="109"/>
    </row>
    <row r="41373" spans="19:29" x14ac:dyDescent="0.25">
      <c r="S41373" s="108"/>
      <c r="U41373" s="108"/>
      <c r="W41373" s="108"/>
      <c r="Y41373" s="108"/>
      <c r="AA41373" s="108"/>
      <c r="AC41373" s="108"/>
    </row>
    <row r="41374" spans="19:29" x14ac:dyDescent="0.25">
      <c r="S41374" s="109"/>
      <c r="U41374" s="109"/>
      <c r="W41374" s="109"/>
      <c r="Y41374" s="109"/>
      <c r="AA41374" s="109"/>
      <c r="AC41374" s="109"/>
    </row>
    <row r="41375" spans="19:29" x14ac:dyDescent="0.25">
      <c r="S41375" s="108"/>
      <c r="U41375" s="108"/>
      <c r="W41375" s="108"/>
      <c r="Y41375" s="108"/>
      <c r="AA41375" s="108"/>
      <c r="AC41375" s="108"/>
    </row>
    <row r="41376" spans="19:29" x14ac:dyDescent="0.25">
      <c r="S41376" s="108"/>
      <c r="U41376" s="108"/>
      <c r="W41376" s="108"/>
      <c r="Y41376" s="108"/>
      <c r="AA41376" s="108"/>
      <c r="AC41376" s="108"/>
    </row>
    <row r="41377" spans="19:29" x14ac:dyDescent="0.25">
      <c r="S41377" s="108"/>
      <c r="U41377" s="108"/>
      <c r="W41377" s="108"/>
      <c r="Y41377" s="108"/>
      <c r="AA41377" s="108"/>
      <c r="AC41377" s="108"/>
    </row>
    <row r="41378" spans="19:29" x14ac:dyDescent="0.25">
      <c r="S41378" s="110"/>
      <c r="U41378" s="110"/>
      <c r="W41378" s="110"/>
      <c r="Y41378" s="110"/>
      <c r="AA41378" s="110"/>
      <c r="AC41378" s="110"/>
    </row>
    <row r="41379" spans="19:29" x14ac:dyDescent="0.25">
      <c r="S41379" s="110"/>
      <c r="U41379" s="110"/>
      <c r="W41379" s="110"/>
      <c r="Y41379" s="110"/>
      <c r="AA41379" s="110"/>
      <c r="AC41379" s="110"/>
    </row>
    <row r="41380" spans="19:29" x14ac:dyDescent="0.25">
      <c r="S41380" s="110"/>
      <c r="U41380" s="110"/>
      <c r="W41380" s="110"/>
      <c r="Y41380" s="110"/>
      <c r="AA41380" s="110"/>
      <c r="AC41380" s="110"/>
    </row>
    <row r="41381" spans="19:29" x14ac:dyDescent="0.25">
      <c r="S41381" s="110"/>
      <c r="U41381" s="110"/>
      <c r="W41381" s="110"/>
      <c r="Y41381" s="110"/>
      <c r="AA41381" s="110"/>
      <c r="AC41381" s="110"/>
    </row>
    <row r="41382" spans="19:29" x14ac:dyDescent="0.25">
      <c r="S41382" s="111"/>
      <c r="U41382" s="111"/>
      <c r="W41382" s="111"/>
      <c r="Y41382" s="111"/>
      <c r="AA41382" s="111"/>
      <c r="AC41382" s="111"/>
    </row>
    <row r="41383" spans="19:29" x14ac:dyDescent="0.25">
      <c r="S41383" s="107"/>
      <c r="U41383" s="107"/>
      <c r="W41383" s="107"/>
      <c r="Y41383" s="107"/>
      <c r="AA41383" s="107"/>
      <c r="AC41383" s="107"/>
    </row>
    <row r="41384" spans="19:29" x14ac:dyDescent="0.25">
      <c r="S41384" s="108"/>
      <c r="U41384" s="108"/>
      <c r="W41384" s="108"/>
      <c r="Y41384" s="108"/>
      <c r="AA41384" s="108"/>
      <c r="AC41384" s="108"/>
    </row>
    <row r="41385" spans="19:29" x14ac:dyDescent="0.25">
      <c r="S41385" s="108"/>
      <c r="U41385" s="108"/>
      <c r="W41385" s="108"/>
      <c r="Y41385" s="108"/>
      <c r="AA41385" s="108"/>
      <c r="AC41385" s="108"/>
    </row>
    <row r="41386" spans="19:29" x14ac:dyDescent="0.25">
      <c r="S41386" s="109"/>
      <c r="U41386" s="109"/>
      <c r="W41386" s="109"/>
      <c r="Y41386" s="109"/>
      <c r="AA41386" s="109"/>
      <c r="AC41386" s="109"/>
    </row>
    <row r="41387" spans="19:29" x14ac:dyDescent="0.25">
      <c r="S41387" s="108"/>
      <c r="U41387" s="108"/>
      <c r="W41387" s="108"/>
      <c r="Y41387" s="108"/>
      <c r="AA41387" s="108"/>
      <c r="AC41387" s="108"/>
    </row>
    <row r="41388" spans="19:29" x14ac:dyDescent="0.25">
      <c r="S41388" s="108"/>
      <c r="U41388" s="108"/>
      <c r="W41388" s="108"/>
      <c r="Y41388" s="108"/>
      <c r="AA41388" s="108"/>
      <c r="AC41388" s="108"/>
    </row>
    <row r="41389" spans="19:29" x14ac:dyDescent="0.25">
      <c r="S41389" s="109"/>
      <c r="U41389" s="109"/>
      <c r="W41389" s="109"/>
      <c r="Y41389" s="109"/>
      <c r="AA41389" s="109"/>
      <c r="AC41389" s="109"/>
    </row>
    <row r="41390" spans="19:29" x14ac:dyDescent="0.25">
      <c r="S41390" s="108"/>
      <c r="U41390" s="108"/>
      <c r="W41390" s="108"/>
      <c r="Y41390" s="108"/>
      <c r="AA41390" s="108"/>
      <c r="AC41390" s="108"/>
    </row>
    <row r="41391" spans="19:29" x14ac:dyDescent="0.25">
      <c r="S41391" s="109"/>
      <c r="U41391" s="109"/>
      <c r="W41391" s="109"/>
      <c r="Y41391" s="109"/>
      <c r="AA41391" s="109"/>
      <c r="AC41391" s="109"/>
    </row>
    <row r="41392" spans="19:29" x14ac:dyDescent="0.25">
      <c r="S41392" s="108"/>
      <c r="U41392" s="108"/>
      <c r="W41392" s="108"/>
      <c r="Y41392" s="108"/>
      <c r="AA41392" s="108"/>
      <c r="AC41392" s="108"/>
    </row>
    <row r="41393" spans="19:29" x14ac:dyDescent="0.25">
      <c r="S41393" s="108"/>
      <c r="U41393" s="108"/>
      <c r="W41393" s="108"/>
      <c r="Y41393" s="108"/>
      <c r="AA41393" s="108"/>
      <c r="AC41393" s="108"/>
    </row>
    <row r="41394" spans="19:29" x14ac:dyDescent="0.25">
      <c r="S41394" s="108"/>
      <c r="U41394" s="108"/>
      <c r="W41394" s="108"/>
      <c r="Y41394" s="108"/>
      <c r="AA41394" s="108"/>
      <c r="AC41394" s="108"/>
    </row>
    <row r="41395" spans="19:29" x14ac:dyDescent="0.25">
      <c r="S41395" s="110"/>
      <c r="U41395" s="110"/>
      <c r="W41395" s="110"/>
      <c r="Y41395" s="110"/>
      <c r="AA41395" s="110"/>
      <c r="AC41395" s="110"/>
    </row>
    <row r="41396" spans="19:29" x14ac:dyDescent="0.25">
      <c r="S41396" s="110"/>
      <c r="U41396" s="110"/>
      <c r="W41396" s="110"/>
      <c r="Y41396" s="110"/>
      <c r="AA41396" s="110"/>
      <c r="AC41396" s="110"/>
    </row>
    <row r="41397" spans="19:29" x14ac:dyDescent="0.25">
      <c r="S41397" s="110"/>
      <c r="U41397" s="110"/>
      <c r="W41397" s="110"/>
      <c r="Y41397" s="110"/>
      <c r="AA41397" s="110"/>
      <c r="AC41397" s="110"/>
    </row>
    <row r="41398" spans="19:29" x14ac:dyDescent="0.25">
      <c r="S41398" s="110"/>
      <c r="U41398" s="110"/>
      <c r="W41398" s="110"/>
      <c r="Y41398" s="110"/>
      <c r="AA41398" s="110"/>
      <c r="AC41398" s="110"/>
    </row>
    <row r="41399" spans="19:29" x14ac:dyDescent="0.25">
      <c r="S41399" s="111"/>
      <c r="U41399" s="111"/>
      <c r="W41399" s="111"/>
      <c r="Y41399" s="111"/>
      <c r="AA41399" s="111"/>
      <c r="AC41399" s="111"/>
    </row>
    <row r="41400" spans="19:29" x14ac:dyDescent="0.25">
      <c r="S41400" s="107"/>
      <c r="U41400" s="107"/>
      <c r="W41400" s="107"/>
      <c r="Y41400" s="107"/>
      <c r="AA41400" s="107"/>
      <c r="AC41400" s="107"/>
    </row>
    <row r="41401" spans="19:29" x14ac:dyDescent="0.25">
      <c r="S41401" s="108"/>
      <c r="U41401" s="108"/>
      <c r="W41401" s="108"/>
      <c r="Y41401" s="108"/>
      <c r="AA41401" s="108"/>
      <c r="AC41401" s="108"/>
    </row>
    <row r="41402" spans="19:29" x14ac:dyDescent="0.25">
      <c r="S41402" s="108"/>
      <c r="U41402" s="108"/>
      <c r="W41402" s="108"/>
      <c r="Y41402" s="108"/>
      <c r="AA41402" s="108"/>
      <c r="AC41402" s="108"/>
    </row>
    <row r="41403" spans="19:29" x14ac:dyDescent="0.25">
      <c r="S41403" s="109"/>
      <c r="U41403" s="109"/>
      <c r="W41403" s="109"/>
      <c r="Y41403" s="109"/>
      <c r="AA41403" s="109"/>
      <c r="AC41403" s="109"/>
    </row>
    <row r="41404" spans="19:29" x14ac:dyDescent="0.25">
      <c r="S41404" s="108"/>
      <c r="U41404" s="108"/>
      <c r="W41404" s="108"/>
      <c r="Y41404" s="108"/>
      <c r="AA41404" s="108"/>
      <c r="AC41404" s="108"/>
    </row>
    <row r="41405" spans="19:29" x14ac:dyDescent="0.25">
      <c r="S41405" s="108"/>
      <c r="U41405" s="108"/>
      <c r="W41405" s="108"/>
      <c r="Y41405" s="108"/>
      <c r="AA41405" s="108"/>
      <c r="AC41405" s="108"/>
    </row>
    <row r="41406" spans="19:29" x14ac:dyDescent="0.25">
      <c r="S41406" s="109"/>
      <c r="U41406" s="109"/>
      <c r="W41406" s="109"/>
      <c r="Y41406" s="109"/>
      <c r="AA41406" s="109"/>
      <c r="AC41406" s="109"/>
    </row>
    <row r="41407" spans="19:29" x14ac:dyDescent="0.25">
      <c r="S41407" s="108"/>
      <c r="U41407" s="108"/>
      <c r="W41407" s="108"/>
      <c r="Y41407" s="108"/>
      <c r="AA41407" s="108"/>
      <c r="AC41407" s="108"/>
    </row>
    <row r="41408" spans="19:29" x14ac:dyDescent="0.25">
      <c r="S41408" s="109"/>
      <c r="U41408" s="109"/>
      <c r="W41408" s="109"/>
      <c r="Y41408" s="109"/>
      <c r="AA41408" s="109"/>
      <c r="AC41408" s="109"/>
    </row>
    <row r="41409" spans="19:29" x14ac:dyDescent="0.25">
      <c r="S41409" s="108"/>
      <c r="U41409" s="108"/>
      <c r="W41409" s="108"/>
      <c r="Y41409" s="108"/>
      <c r="AA41409" s="108"/>
      <c r="AC41409" s="108"/>
    </row>
    <row r="41410" spans="19:29" x14ac:dyDescent="0.25">
      <c r="S41410" s="108"/>
      <c r="U41410" s="108"/>
      <c r="W41410" s="108"/>
      <c r="Y41410" s="108"/>
      <c r="AA41410" s="108"/>
      <c r="AC41410" s="108"/>
    </row>
    <row r="41411" spans="19:29" x14ac:dyDescent="0.25">
      <c r="S41411" s="108"/>
      <c r="U41411" s="108"/>
      <c r="W41411" s="108"/>
      <c r="Y41411" s="108"/>
      <c r="AA41411" s="108"/>
      <c r="AC41411" s="108"/>
    </row>
    <row r="41412" spans="19:29" x14ac:dyDescent="0.25">
      <c r="S41412" s="110"/>
      <c r="U41412" s="110"/>
      <c r="W41412" s="110"/>
      <c r="Y41412" s="110"/>
      <c r="AA41412" s="110"/>
      <c r="AC41412" s="110"/>
    </row>
    <row r="41413" spans="19:29" x14ac:dyDescent="0.25">
      <c r="S41413" s="110"/>
      <c r="U41413" s="110"/>
      <c r="W41413" s="110"/>
      <c r="Y41413" s="110"/>
      <c r="AA41413" s="110"/>
      <c r="AC41413" s="110"/>
    </row>
    <row r="41414" spans="19:29" x14ac:dyDescent="0.25">
      <c r="S41414" s="110"/>
      <c r="U41414" s="110"/>
      <c r="W41414" s="110"/>
      <c r="Y41414" s="110"/>
      <c r="AA41414" s="110"/>
      <c r="AC41414" s="110"/>
    </row>
    <row r="41415" spans="19:29" x14ac:dyDescent="0.25">
      <c r="S41415" s="110"/>
      <c r="U41415" s="110"/>
      <c r="W41415" s="110"/>
      <c r="Y41415" s="110"/>
      <c r="AA41415" s="110"/>
      <c r="AC41415" s="110"/>
    </row>
    <row r="41416" spans="19:29" x14ac:dyDescent="0.25">
      <c r="S41416" s="111"/>
      <c r="U41416" s="111"/>
      <c r="W41416" s="111"/>
      <c r="Y41416" s="111"/>
      <c r="AA41416" s="111"/>
      <c r="AC41416" s="111"/>
    </row>
    <row r="41417" spans="19:29" x14ac:dyDescent="0.25">
      <c r="S41417" s="107"/>
      <c r="U41417" s="107"/>
      <c r="W41417" s="107"/>
      <c r="Y41417" s="107"/>
      <c r="AA41417" s="107"/>
      <c r="AC41417" s="107"/>
    </row>
    <row r="41418" spans="19:29" x14ac:dyDescent="0.25">
      <c r="S41418" s="108"/>
      <c r="U41418" s="108"/>
      <c r="W41418" s="108"/>
      <c r="Y41418" s="108"/>
      <c r="AA41418" s="108"/>
      <c r="AC41418" s="108"/>
    </row>
    <row r="41419" spans="19:29" x14ac:dyDescent="0.25">
      <c r="S41419" s="108"/>
      <c r="U41419" s="108"/>
      <c r="W41419" s="108"/>
      <c r="Y41419" s="108"/>
      <c r="AA41419" s="108"/>
      <c r="AC41419" s="108"/>
    </row>
    <row r="41420" spans="19:29" x14ac:dyDescent="0.25">
      <c r="S41420" s="109"/>
      <c r="U41420" s="109"/>
      <c r="W41420" s="109"/>
      <c r="Y41420" s="109"/>
      <c r="AA41420" s="109"/>
      <c r="AC41420" s="109"/>
    </row>
    <row r="41421" spans="19:29" x14ac:dyDescent="0.25">
      <c r="S41421" s="108"/>
      <c r="U41421" s="108"/>
      <c r="W41421" s="108"/>
      <c r="Y41421" s="108"/>
      <c r="AA41421" s="108"/>
      <c r="AC41421" s="108"/>
    </row>
    <row r="41422" spans="19:29" x14ac:dyDescent="0.25">
      <c r="S41422" s="108"/>
      <c r="U41422" s="108"/>
      <c r="W41422" s="108"/>
      <c r="Y41422" s="108"/>
      <c r="AA41422" s="108"/>
      <c r="AC41422" s="108"/>
    </row>
    <row r="41423" spans="19:29" x14ac:dyDescent="0.25">
      <c r="S41423" s="109"/>
      <c r="U41423" s="109"/>
      <c r="W41423" s="109"/>
      <c r="Y41423" s="109"/>
      <c r="AA41423" s="109"/>
      <c r="AC41423" s="109"/>
    </row>
    <row r="41424" spans="19:29" x14ac:dyDescent="0.25">
      <c r="S41424" s="108"/>
      <c r="U41424" s="108"/>
      <c r="W41424" s="108"/>
      <c r="Y41424" s="108"/>
      <c r="AA41424" s="108"/>
      <c r="AC41424" s="108"/>
    </row>
    <row r="41425" spans="19:29" x14ac:dyDescent="0.25">
      <c r="S41425" s="109"/>
      <c r="U41425" s="109"/>
      <c r="W41425" s="109"/>
      <c r="Y41425" s="109"/>
      <c r="AA41425" s="109"/>
      <c r="AC41425" s="109"/>
    </row>
    <row r="41426" spans="19:29" x14ac:dyDescent="0.25">
      <c r="S41426" s="108"/>
      <c r="U41426" s="108"/>
      <c r="W41426" s="108"/>
      <c r="Y41426" s="108"/>
      <c r="AA41426" s="108"/>
      <c r="AC41426" s="108"/>
    </row>
    <row r="41427" spans="19:29" x14ac:dyDescent="0.25">
      <c r="S41427" s="108"/>
      <c r="U41427" s="108"/>
      <c r="W41427" s="108"/>
      <c r="Y41427" s="108"/>
      <c r="AA41427" s="108"/>
      <c r="AC41427" s="108"/>
    </row>
    <row r="41428" spans="19:29" x14ac:dyDescent="0.25">
      <c r="S41428" s="108"/>
      <c r="U41428" s="108"/>
      <c r="W41428" s="108"/>
      <c r="Y41428" s="108"/>
      <c r="AA41428" s="108"/>
      <c r="AC41428" s="108"/>
    </row>
    <row r="41429" spans="19:29" x14ac:dyDescent="0.25">
      <c r="S41429" s="110"/>
      <c r="U41429" s="110"/>
      <c r="W41429" s="110"/>
      <c r="Y41429" s="110"/>
      <c r="AA41429" s="110"/>
      <c r="AC41429" s="110"/>
    </row>
    <row r="41430" spans="19:29" x14ac:dyDescent="0.25">
      <c r="S41430" s="110"/>
      <c r="U41430" s="110"/>
      <c r="W41430" s="110"/>
      <c r="Y41430" s="110"/>
      <c r="AA41430" s="110"/>
      <c r="AC41430" s="110"/>
    </row>
    <row r="41431" spans="19:29" x14ac:dyDescent="0.25">
      <c r="S41431" s="110"/>
      <c r="U41431" s="110"/>
      <c r="W41431" s="110"/>
      <c r="Y41431" s="110"/>
      <c r="AA41431" s="110"/>
      <c r="AC41431" s="110"/>
    </row>
    <row r="41432" spans="19:29" x14ac:dyDescent="0.25">
      <c r="S41432" s="110"/>
      <c r="U41432" s="110"/>
      <c r="W41432" s="110"/>
      <c r="Y41432" s="110"/>
      <c r="AA41432" s="110"/>
      <c r="AC41432" s="110"/>
    </row>
    <row r="41433" spans="19:29" x14ac:dyDescent="0.25">
      <c r="S41433" s="111"/>
      <c r="U41433" s="111"/>
      <c r="W41433" s="111"/>
      <c r="Y41433" s="111"/>
      <c r="AA41433" s="111"/>
      <c r="AC41433" s="111"/>
    </row>
    <row r="41434" spans="19:29" x14ac:dyDescent="0.25">
      <c r="S41434" s="107"/>
      <c r="U41434" s="107"/>
      <c r="W41434" s="107"/>
      <c r="Y41434" s="107"/>
      <c r="AA41434" s="107"/>
      <c r="AC41434" s="107"/>
    </row>
    <row r="41435" spans="19:29" x14ac:dyDescent="0.25">
      <c r="S41435" s="108"/>
      <c r="U41435" s="108"/>
      <c r="W41435" s="108"/>
      <c r="Y41435" s="108"/>
      <c r="AA41435" s="108"/>
      <c r="AC41435" s="108"/>
    </row>
    <row r="41436" spans="19:29" x14ac:dyDescent="0.25">
      <c r="S41436" s="108"/>
      <c r="U41436" s="108"/>
      <c r="W41436" s="108"/>
      <c r="Y41436" s="108"/>
      <c r="AA41436" s="108"/>
      <c r="AC41436" s="108"/>
    </row>
    <row r="41437" spans="19:29" x14ac:dyDescent="0.25">
      <c r="S41437" s="109"/>
      <c r="U41437" s="109"/>
      <c r="W41437" s="109"/>
      <c r="Y41437" s="109"/>
      <c r="AA41437" s="109"/>
      <c r="AC41437" s="109"/>
    </row>
    <row r="41438" spans="19:29" x14ac:dyDescent="0.25">
      <c r="S41438" s="108"/>
      <c r="U41438" s="108"/>
      <c r="W41438" s="108"/>
      <c r="Y41438" s="108"/>
      <c r="AA41438" s="108"/>
      <c r="AC41438" s="108"/>
    </row>
    <row r="41439" spans="19:29" x14ac:dyDescent="0.25">
      <c r="S41439" s="108"/>
      <c r="U41439" s="108"/>
      <c r="W41439" s="108"/>
      <c r="Y41439" s="108"/>
      <c r="AA41439" s="108"/>
      <c r="AC41439" s="108"/>
    </row>
    <row r="41440" spans="19:29" x14ac:dyDescent="0.25">
      <c r="S41440" s="109"/>
      <c r="U41440" s="109"/>
      <c r="W41440" s="109"/>
      <c r="Y41440" s="109"/>
      <c r="AA41440" s="109"/>
      <c r="AC41440" s="109"/>
    </row>
    <row r="41441" spans="19:29" x14ac:dyDescent="0.25">
      <c r="S41441" s="108"/>
      <c r="U41441" s="108"/>
      <c r="W41441" s="108"/>
      <c r="Y41441" s="108"/>
      <c r="AA41441" s="108"/>
      <c r="AC41441" s="108"/>
    </row>
    <row r="41442" spans="19:29" x14ac:dyDescent="0.25">
      <c r="S41442" s="109"/>
      <c r="U41442" s="109"/>
      <c r="W41442" s="109"/>
      <c r="Y41442" s="109"/>
      <c r="AA41442" s="109"/>
      <c r="AC41442" s="109"/>
    </row>
    <row r="41443" spans="19:29" x14ac:dyDescent="0.25">
      <c r="S41443" s="108"/>
      <c r="U41443" s="108"/>
      <c r="W41443" s="108"/>
      <c r="Y41443" s="108"/>
      <c r="AA41443" s="108"/>
      <c r="AC41443" s="108"/>
    </row>
    <row r="41444" spans="19:29" x14ac:dyDescent="0.25">
      <c r="S41444" s="108"/>
      <c r="U41444" s="108"/>
      <c r="W41444" s="108"/>
      <c r="Y41444" s="108"/>
      <c r="AA41444" s="108"/>
      <c r="AC41444" s="108"/>
    </row>
    <row r="41445" spans="19:29" x14ac:dyDescent="0.25">
      <c r="S41445" s="108"/>
      <c r="U41445" s="108"/>
      <c r="W41445" s="108"/>
      <c r="Y41445" s="108"/>
      <c r="AA41445" s="108"/>
      <c r="AC41445" s="108"/>
    </row>
    <row r="41446" spans="19:29" x14ac:dyDescent="0.25">
      <c r="S41446" s="110"/>
      <c r="U41446" s="110"/>
      <c r="W41446" s="110"/>
      <c r="Y41446" s="110"/>
      <c r="AA41446" s="110"/>
      <c r="AC41446" s="110"/>
    </row>
    <row r="41447" spans="19:29" x14ac:dyDescent="0.25">
      <c r="S41447" s="110"/>
      <c r="U41447" s="110"/>
      <c r="W41447" s="110"/>
      <c r="Y41447" s="110"/>
      <c r="AA41447" s="110"/>
      <c r="AC41447" s="110"/>
    </row>
    <row r="41448" spans="19:29" x14ac:dyDescent="0.25">
      <c r="S41448" s="110"/>
      <c r="U41448" s="110"/>
      <c r="W41448" s="110"/>
      <c r="Y41448" s="110"/>
      <c r="AA41448" s="110"/>
      <c r="AC41448" s="110"/>
    </row>
    <row r="41449" spans="19:29" x14ac:dyDescent="0.25">
      <c r="S41449" s="110"/>
      <c r="U41449" s="110"/>
      <c r="W41449" s="110"/>
      <c r="Y41449" s="110"/>
      <c r="AA41449" s="110"/>
      <c r="AC41449" s="110"/>
    </row>
    <row r="41450" spans="19:29" x14ac:dyDescent="0.25">
      <c r="S41450" s="111"/>
      <c r="U41450" s="111"/>
      <c r="W41450" s="111"/>
      <c r="Y41450" s="111"/>
      <c r="AA41450" s="111"/>
      <c r="AC41450" s="111"/>
    </row>
    <row r="41451" spans="19:29" x14ac:dyDescent="0.25">
      <c r="S41451" s="107"/>
      <c r="U41451" s="107"/>
      <c r="W41451" s="107"/>
      <c r="Y41451" s="107"/>
      <c r="AA41451" s="107"/>
      <c r="AC41451" s="107"/>
    </row>
    <row r="41452" spans="19:29" x14ac:dyDescent="0.25">
      <c r="S41452" s="108"/>
      <c r="U41452" s="108"/>
      <c r="W41452" s="108"/>
      <c r="Y41452" s="108"/>
      <c r="AA41452" s="108"/>
      <c r="AC41452" s="108"/>
    </row>
    <row r="41453" spans="19:29" x14ac:dyDescent="0.25">
      <c r="S41453" s="108"/>
      <c r="U41453" s="108"/>
      <c r="W41453" s="108"/>
      <c r="Y41453" s="108"/>
      <c r="AA41453" s="108"/>
      <c r="AC41453" s="108"/>
    </row>
    <row r="41454" spans="19:29" x14ac:dyDescent="0.25">
      <c r="S41454" s="109"/>
      <c r="U41454" s="109"/>
      <c r="W41454" s="109"/>
      <c r="Y41454" s="109"/>
      <c r="AA41454" s="109"/>
      <c r="AC41454" s="109"/>
    </row>
    <row r="41455" spans="19:29" x14ac:dyDescent="0.25">
      <c r="S41455" s="108"/>
      <c r="U41455" s="108"/>
      <c r="W41455" s="108"/>
      <c r="Y41455" s="108"/>
      <c r="AA41455" s="108"/>
      <c r="AC41455" s="108"/>
    </row>
    <row r="41456" spans="19:29" x14ac:dyDescent="0.25">
      <c r="S41456" s="108"/>
      <c r="U41456" s="108"/>
      <c r="W41456" s="108"/>
      <c r="Y41456" s="108"/>
      <c r="AA41456" s="108"/>
      <c r="AC41456" s="108"/>
    </row>
    <row r="41457" spans="19:29" x14ac:dyDescent="0.25">
      <c r="S41457" s="109"/>
      <c r="U41457" s="109"/>
      <c r="W41457" s="109"/>
      <c r="Y41457" s="109"/>
      <c r="AA41457" s="109"/>
      <c r="AC41457" s="109"/>
    </row>
    <row r="41458" spans="19:29" x14ac:dyDescent="0.25">
      <c r="S41458" s="108"/>
      <c r="U41458" s="108"/>
      <c r="W41458" s="108"/>
      <c r="Y41458" s="108"/>
      <c r="AA41458" s="108"/>
      <c r="AC41458" s="108"/>
    </row>
    <row r="41459" spans="19:29" x14ac:dyDescent="0.25">
      <c r="S41459" s="109"/>
      <c r="U41459" s="109"/>
      <c r="W41459" s="109"/>
      <c r="Y41459" s="109"/>
      <c r="AA41459" s="109"/>
      <c r="AC41459" s="109"/>
    </row>
    <row r="41460" spans="19:29" x14ac:dyDescent="0.25">
      <c r="S41460" s="108"/>
      <c r="U41460" s="108"/>
      <c r="W41460" s="108"/>
      <c r="Y41460" s="108"/>
      <c r="AA41460" s="108"/>
      <c r="AC41460" s="108"/>
    </row>
    <row r="41461" spans="19:29" x14ac:dyDescent="0.25">
      <c r="S41461" s="108"/>
      <c r="U41461" s="108"/>
      <c r="W41461" s="108"/>
      <c r="Y41461" s="108"/>
      <c r="AA41461" s="108"/>
      <c r="AC41461" s="108"/>
    </row>
    <row r="41462" spans="19:29" x14ac:dyDescent="0.25">
      <c r="S41462" s="108"/>
      <c r="U41462" s="108"/>
      <c r="W41462" s="108"/>
      <c r="Y41462" s="108"/>
      <c r="AA41462" s="108"/>
      <c r="AC41462" s="108"/>
    </row>
    <row r="41463" spans="19:29" x14ac:dyDescent="0.25">
      <c r="S41463" s="110"/>
      <c r="U41463" s="110"/>
      <c r="W41463" s="110"/>
      <c r="Y41463" s="110"/>
      <c r="AA41463" s="110"/>
      <c r="AC41463" s="110"/>
    </row>
    <row r="41464" spans="19:29" x14ac:dyDescent="0.25">
      <c r="S41464" s="110"/>
      <c r="U41464" s="110"/>
      <c r="W41464" s="110"/>
      <c r="Y41464" s="110"/>
      <c r="AA41464" s="110"/>
      <c r="AC41464" s="110"/>
    </row>
    <row r="41465" spans="19:29" x14ac:dyDescent="0.25">
      <c r="S41465" s="110"/>
      <c r="U41465" s="110"/>
      <c r="W41465" s="110"/>
      <c r="Y41465" s="110"/>
      <c r="AA41465" s="110"/>
      <c r="AC41465" s="110"/>
    </row>
    <row r="41466" spans="19:29" x14ac:dyDescent="0.25">
      <c r="S41466" s="110"/>
      <c r="U41466" s="110"/>
      <c r="W41466" s="110"/>
      <c r="Y41466" s="110"/>
      <c r="AA41466" s="110"/>
      <c r="AC41466" s="110"/>
    </row>
    <row r="41467" spans="19:29" x14ac:dyDescent="0.25">
      <c r="S41467" s="111"/>
      <c r="U41467" s="111"/>
      <c r="W41467" s="111"/>
      <c r="Y41467" s="111"/>
      <c r="AA41467" s="111"/>
      <c r="AC41467" s="111"/>
    </row>
    <row r="41468" spans="19:29" x14ac:dyDescent="0.25">
      <c r="S41468" s="107"/>
      <c r="U41468" s="107"/>
      <c r="W41468" s="107"/>
      <c r="Y41468" s="107"/>
      <c r="AA41468" s="107"/>
      <c r="AC41468" s="107"/>
    </row>
    <row r="41469" spans="19:29" x14ac:dyDescent="0.25">
      <c r="S41469" s="108"/>
      <c r="U41469" s="108"/>
      <c r="W41469" s="108"/>
      <c r="Y41469" s="108"/>
      <c r="AA41469" s="108"/>
      <c r="AC41469" s="108"/>
    </row>
    <row r="41470" spans="19:29" x14ac:dyDescent="0.25">
      <c r="S41470" s="108"/>
      <c r="U41470" s="108"/>
      <c r="W41470" s="108"/>
      <c r="Y41470" s="108"/>
      <c r="AA41470" s="108"/>
      <c r="AC41470" s="108"/>
    </row>
    <row r="41471" spans="19:29" x14ac:dyDescent="0.25">
      <c r="S41471" s="109"/>
      <c r="U41471" s="109"/>
      <c r="W41471" s="109"/>
      <c r="Y41471" s="109"/>
      <c r="AA41471" s="109"/>
      <c r="AC41471" s="109"/>
    </row>
    <row r="41472" spans="19:29" x14ac:dyDescent="0.25">
      <c r="S41472" s="108"/>
      <c r="U41472" s="108"/>
      <c r="W41472" s="108"/>
      <c r="Y41472" s="108"/>
      <c r="AA41472" s="108"/>
      <c r="AC41472" s="108"/>
    </row>
    <row r="41473" spans="19:29" x14ac:dyDescent="0.25">
      <c r="S41473" s="108"/>
      <c r="U41473" s="108"/>
      <c r="W41473" s="108"/>
      <c r="Y41473" s="108"/>
      <c r="AA41473" s="108"/>
      <c r="AC41473" s="108"/>
    </row>
    <row r="41474" spans="19:29" x14ac:dyDescent="0.25">
      <c r="S41474" s="109"/>
      <c r="U41474" s="109"/>
      <c r="W41474" s="109"/>
      <c r="Y41474" s="109"/>
      <c r="AA41474" s="109"/>
      <c r="AC41474" s="109"/>
    </row>
    <row r="41475" spans="19:29" x14ac:dyDescent="0.25">
      <c r="S41475" s="108"/>
      <c r="U41475" s="108"/>
      <c r="W41475" s="108"/>
      <c r="Y41475" s="108"/>
      <c r="AA41475" s="108"/>
      <c r="AC41475" s="108"/>
    </row>
    <row r="41476" spans="19:29" x14ac:dyDescent="0.25">
      <c r="S41476" s="109"/>
      <c r="U41476" s="109"/>
      <c r="W41476" s="109"/>
      <c r="Y41476" s="109"/>
      <c r="AA41476" s="109"/>
      <c r="AC41476" s="109"/>
    </row>
    <row r="41477" spans="19:29" x14ac:dyDescent="0.25">
      <c r="S41477" s="108"/>
      <c r="U41477" s="108"/>
      <c r="W41477" s="108"/>
      <c r="Y41477" s="108"/>
      <c r="AA41477" s="108"/>
      <c r="AC41477" s="108"/>
    </row>
    <row r="41478" spans="19:29" x14ac:dyDescent="0.25">
      <c r="S41478" s="108"/>
      <c r="U41478" s="108"/>
      <c r="W41478" s="108"/>
      <c r="Y41478" s="108"/>
      <c r="AA41478" s="108"/>
      <c r="AC41478" s="108"/>
    </row>
    <row r="41479" spans="19:29" x14ac:dyDescent="0.25">
      <c r="S41479" s="108"/>
      <c r="U41479" s="108"/>
      <c r="W41479" s="108"/>
      <c r="Y41479" s="108"/>
      <c r="AA41479" s="108"/>
      <c r="AC41479" s="108"/>
    </row>
    <row r="41480" spans="19:29" x14ac:dyDescent="0.25">
      <c r="S41480" s="110"/>
      <c r="U41480" s="110"/>
      <c r="W41480" s="110"/>
      <c r="Y41480" s="110"/>
      <c r="AA41480" s="110"/>
      <c r="AC41480" s="110"/>
    </row>
    <row r="41481" spans="19:29" x14ac:dyDescent="0.25">
      <c r="S41481" s="110"/>
      <c r="U41481" s="110"/>
      <c r="W41481" s="110"/>
      <c r="Y41481" s="110"/>
      <c r="AA41481" s="110"/>
      <c r="AC41481" s="110"/>
    </row>
    <row r="41482" spans="19:29" x14ac:dyDescent="0.25">
      <c r="S41482" s="110"/>
      <c r="U41482" s="110"/>
      <c r="W41482" s="110"/>
      <c r="Y41482" s="110"/>
      <c r="AA41482" s="110"/>
      <c r="AC41482" s="110"/>
    </row>
    <row r="41483" spans="19:29" x14ac:dyDescent="0.25">
      <c r="S41483" s="110"/>
      <c r="U41483" s="110"/>
      <c r="W41483" s="110"/>
      <c r="Y41483" s="110"/>
      <c r="AA41483" s="110"/>
      <c r="AC41483" s="110"/>
    </row>
    <row r="41484" spans="19:29" x14ac:dyDescent="0.25">
      <c r="S41484" s="111"/>
      <c r="U41484" s="111"/>
      <c r="W41484" s="111"/>
      <c r="Y41484" s="111"/>
      <c r="AA41484" s="111"/>
      <c r="AC41484" s="111"/>
    </row>
    <row r="41485" spans="19:29" x14ac:dyDescent="0.25">
      <c r="S41485" s="107"/>
      <c r="U41485" s="107"/>
      <c r="W41485" s="107"/>
      <c r="Y41485" s="107"/>
      <c r="AA41485" s="107"/>
      <c r="AC41485" s="107"/>
    </row>
    <row r="41486" spans="19:29" x14ac:dyDescent="0.25">
      <c r="S41486" s="108"/>
      <c r="U41486" s="108"/>
      <c r="W41486" s="108"/>
      <c r="Y41486" s="108"/>
      <c r="AA41486" s="108"/>
      <c r="AC41486" s="108"/>
    </row>
    <row r="41487" spans="19:29" x14ac:dyDescent="0.25">
      <c r="S41487" s="108"/>
      <c r="U41487" s="108"/>
      <c r="W41487" s="108"/>
      <c r="Y41487" s="108"/>
      <c r="AA41487" s="108"/>
      <c r="AC41487" s="108"/>
    </row>
    <row r="41488" spans="19:29" x14ac:dyDescent="0.25">
      <c r="S41488" s="109"/>
      <c r="U41488" s="109"/>
      <c r="W41488" s="109"/>
      <c r="Y41488" s="109"/>
      <c r="AA41488" s="109"/>
      <c r="AC41488" s="109"/>
    </row>
    <row r="41489" spans="19:29" x14ac:dyDescent="0.25">
      <c r="S41489" s="108"/>
      <c r="U41489" s="108"/>
      <c r="W41489" s="108"/>
      <c r="Y41489" s="108"/>
      <c r="AA41489" s="108"/>
      <c r="AC41489" s="108"/>
    </row>
    <row r="41490" spans="19:29" x14ac:dyDescent="0.25">
      <c r="S41490" s="108"/>
      <c r="U41490" s="108"/>
      <c r="W41490" s="108"/>
      <c r="Y41490" s="108"/>
      <c r="AA41490" s="108"/>
      <c r="AC41490" s="108"/>
    </row>
    <row r="41491" spans="19:29" x14ac:dyDescent="0.25">
      <c r="S41491" s="109"/>
      <c r="U41491" s="109"/>
      <c r="W41491" s="109"/>
      <c r="Y41491" s="109"/>
      <c r="AA41491" s="109"/>
      <c r="AC41491" s="109"/>
    </row>
    <row r="41492" spans="19:29" x14ac:dyDescent="0.25">
      <c r="S41492" s="108"/>
      <c r="U41492" s="108"/>
      <c r="W41492" s="108"/>
      <c r="Y41492" s="108"/>
      <c r="AA41492" s="108"/>
      <c r="AC41492" s="108"/>
    </row>
    <row r="41493" spans="19:29" x14ac:dyDescent="0.25">
      <c r="S41493" s="109"/>
      <c r="U41493" s="109"/>
      <c r="W41493" s="109"/>
      <c r="Y41493" s="109"/>
      <c r="AA41493" s="109"/>
      <c r="AC41493" s="109"/>
    </row>
    <row r="41494" spans="19:29" x14ac:dyDescent="0.25">
      <c r="S41494" s="108"/>
      <c r="U41494" s="108"/>
      <c r="W41494" s="108"/>
      <c r="Y41494" s="108"/>
      <c r="AA41494" s="108"/>
      <c r="AC41494" s="108"/>
    </row>
    <row r="41495" spans="19:29" x14ac:dyDescent="0.25">
      <c r="S41495" s="108"/>
      <c r="U41495" s="108"/>
      <c r="W41495" s="108"/>
      <c r="Y41495" s="108"/>
      <c r="AA41495" s="108"/>
      <c r="AC41495" s="108"/>
    </row>
    <row r="41496" spans="19:29" x14ac:dyDescent="0.25">
      <c r="S41496" s="108"/>
      <c r="U41496" s="108"/>
      <c r="W41496" s="108"/>
      <c r="Y41496" s="108"/>
      <c r="AA41496" s="108"/>
      <c r="AC41496" s="108"/>
    </row>
    <row r="41497" spans="19:29" x14ac:dyDescent="0.25">
      <c r="S41497" s="110"/>
      <c r="U41497" s="110"/>
      <c r="W41497" s="110"/>
      <c r="Y41497" s="110"/>
      <c r="AA41497" s="110"/>
      <c r="AC41497" s="110"/>
    </row>
    <row r="41498" spans="19:29" x14ac:dyDescent="0.25">
      <c r="S41498" s="110"/>
      <c r="U41498" s="110"/>
      <c r="W41498" s="110"/>
      <c r="Y41498" s="110"/>
      <c r="AA41498" s="110"/>
      <c r="AC41498" s="110"/>
    </row>
    <row r="41499" spans="19:29" x14ac:dyDescent="0.25">
      <c r="S41499" s="110"/>
      <c r="U41499" s="110"/>
      <c r="W41499" s="110"/>
      <c r="Y41499" s="110"/>
      <c r="AA41499" s="110"/>
      <c r="AC41499" s="110"/>
    </row>
    <row r="41500" spans="19:29" x14ac:dyDescent="0.25">
      <c r="S41500" s="110"/>
      <c r="U41500" s="110"/>
      <c r="W41500" s="110"/>
      <c r="Y41500" s="110"/>
      <c r="AA41500" s="110"/>
      <c r="AC41500" s="110"/>
    </row>
    <row r="41501" spans="19:29" x14ac:dyDescent="0.25">
      <c r="S41501" s="111"/>
      <c r="U41501" s="111"/>
      <c r="W41501" s="111"/>
      <c r="Y41501" s="111"/>
      <c r="AA41501" s="111"/>
      <c r="AC41501" s="111"/>
    </row>
    <row r="41502" spans="19:29" x14ac:dyDescent="0.25">
      <c r="S41502" s="107"/>
      <c r="U41502" s="107"/>
      <c r="W41502" s="107"/>
      <c r="Y41502" s="107"/>
      <c r="AA41502" s="107"/>
      <c r="AC41502" s="107"/>
    </row>
    <row r="41503" spans="19:29" x14ac:dyDescent="0.25">
      <c r="S41503" s="108"/>
      <c r="U41503" s="108"/>
      <c r="W41503" s="108"/>
      <c r="Y41503" s="108"/>
      <c r="AA41503" s="108"/>
      <c r="AC41503" s="108"/>
    </row>
    <row r="41504" spans="19:29" x14ac:dyDescent="0.25">
      <c r="S41504" s="108"/>
      <c r="U41504" s="108"/>
      <c r="W41504" s="108"/>
      <c r="Y41504" s="108"/>
      <c r="AA41504" s="108"/>
      <c r="AC41504" s="108"/>
    </row>
    <row r="41505" spans="19:29" x14ac:dyDescent="0.25">
      <c r="S41505" s="109"/>
      <c r="U41505" s="109"/>
      <c r="W41505" s="109"/>
      <c r="Y41505" s="109"/>
      <c r="AA41505" s="109"/>
      <c r="AC41505" s="109"/>
    </row>
    <row r="41506" spans="19:29" x14ac:dyDescent="0.25">
      <c r="S41506" s="108"/>
      <c r="U41506" s="108"/>
      <c r="W41506" s="108"/>
      <c r="Y41506" s="108"/>
      <c r="AA41506" s="108"/>
      <c r="AC41506" s="108"/>
    </row>
    <row r="41507" spans="19:29" x14ac:dyDescent="0.25">
      <c r="S41507" s="108"/>
      <c r="U41507" s="108"/>
      <c r="W41507" s="108"/>
      <c r="Y41507" s="108"/>
      <c r="AA41507" s="108"/>
      <c r="AC41507" s="108"/>
    </row>
    <row r="41508" spans="19:29" x14ac:dyDescent="0.25">
      <c r="S41508" s="109"/>
      <c r="U41508" s="109"/>
      <c r="W41508" s="109"/>
      <c r="Y41508" s="109"/>
      <c r="AA41508" s="109"/>
      <c r="AC41508" s="109"/>
    </row>
    <row r="41509" spans="19:29" x14ac:dyDescent="0.25">
      <c r="S41509" s="108"/>
      <c r="U41509" s="108"/>
      <c r="W41509" s="108"/>
      <c r="Y41509" s="108"/>
      <c r="AA41509" s="108"/>
      <c r="AC41509" s="108"/>
    </row>
    <row r="41510" spans="19:29" x14ac:dyDescent="0.25">
      <c r="S41510" s="109"/>
      <c r="U41510" s="109"/>
      <c r="W41510" s="109"/>
      <c r="Y41510" s="109"/>
      <c r="AA41510" s="109"/>
      <c r="AC41510" s="109"/>
    </row>
    <row r="41511" spans="19:29" x14ac:dyDescent="0.25">
      <c r="S41511" s="108"/>
      <c r="U41511" s="108"/>
      <c r="W41511" s="108"/>
      <c r="Y41511" s="108"/>
      <c r="AA41511" s="108"/>
      <c r="AC41511" s="108"/>
    </row>
    <row r="41512" spans="19:29" x14ac:dyDescent="0.25">
      <c r="S41512" s="108"/>
      <c r="U41512" s="108"/>
      <c r="W41512" s="108"/>
      <c r="Y41512" s="108"/>
      <c r="AA41512" s="108"/>
      <c r="AC41512" s="108"/>
    </row>
    <row r="41513" spans="19:29" x14ac:dyDescent="0.25">
      <c r="S41513" s="108"/>
      <c r="U41513" s="108"/>
      <c r="W41513" s="108"/>
      <c r="Y41513" s="108"/>
      <c r="AA41513" s="108"/>
      <c r="AC41513" s="108"/>
    </row>
    <row r="41514" spans="19:29" x14ac:dyDescent="0.25">
      <c r="S41514" s="110"/>
      <c r="U41514" s="110"/>
      <c r="W41514" s="110"/>
      <c r="Y41514" s="110"/>
      <c r="AA41514" s="110"/>
      <c r="AC41514" s="110"/>
    </row>
    <row r="41515" spans="19:29" x14ac:dyDescent="0.25">
      <c r="S41515" s="110"/>
      <c r="U41515" s="110"/>
      <c r="W41515" s="110"/>
      <c r="Y41515" s="110"/>
      <c r="AA41515" s="110"/>
      <c r="AC41515" s="110"/>
    </row>
    <row r="41516" spans="19:29" x14ac:dyDescent="0.25">
      <c r="S41516" s="110"/>
      <c r="U41516" s="110"/>
      <c r="W41516" s="110"/>
      <c r="Y41516" s="110"/>
      <c r="AA41516" s="110"/>
      <c r="AC41516" s="110"/>
    </row>
    <row r="41517" spans="19:29" x14ac:dyDescent="0.25">
      <c r="S41517" s="110"/>
      <c r="U41517" s="110"/>
      <c r="W41517" s="110"/>
      <c r="Y41517" s="110"/>
      <c r="AA41517" s="110"/>
      <c r="AC41517" s="110"/>
    </row>
    <row r="41518" spans="19:29" x14ac:dyDescent="0.25">
      <c r="S41518" s="111"/>
      <c r="U41518" s="111"/>
      <c r="W41518" s="111"/>
      <c r="Y41518" s="111"/>
      <c r="AA41518" s="111"/>
      <c r="AC41518" s="111"/>
    </row>
    <row r="41519" spans="19:29" x14ac:dyDescent="0.25">
      <c r="S41519" s="107"/>
      <c r="U41519" s="107"/>
      <c r="W41519" s="107"/>
      <c r="Y41519" s="107"/>
      <c r="AA41519" s="107"/>
      <c r="AC41519" s="107"/>
    </row>
    <row r="41520" spans="19:29" x14ac:dyDescent="0.25">
      <c r="S41520" s="108"/>
      <c r="U41520" s="108"/>
      <c r="W41520" s="108"/>
      <c r="Y41520" s="108"/>
      <c r="AA41520" s="108"/>
      <c r="AC41520" s="108"/>
    </row>
    <row r="41521" spans="19:29" x14ac:dyDescent="0.25">
      <c r="S41521" s="108"/>
      <c r="U41521" s="108"/>
      <c r="W41521" s="108"/>
      <c r="Y41521" s="108"/>
      <c r="AA41521" s="108"/>
      <c r="AC41521" s="108"/>
    </row>
    <row r="41522" spans="19:29" x14ac:dyDescent="0.25">
      <c r="S41522" s="109"/>
      <c r="U41522" s="109"/>
      <c r="W41522" s="109"/>
      <c r="Y41522" s="109"/>
      <c r="AA41522" s="109"/>
      <c r="AC41522" s="109"/>
    </row>
    <row r="41523" spans="19:29" x14ac:dyDescent="0.25">
      <c r="S41523" s="108"/>
      <c r="U41523" s="108"/>
      <c r="W41523" s="108"/>
      <c r="Y41523" s="108"/>
      <c r="AA41523" s="108"/>
      <c r="AC41523" s="108"/>
    </row>
    <row r="41524" spans="19:29" x14ac:dyDescent="0.25">
      <c r="S41524" s="108"/>
      <c r="U41524" s="108"/>
      <c r="W41524" s="108"/>
      <c r="Y41524" s="108"/>
      <c r="AA41524" s="108"/>
      <c r="AC41524" s="108"/>
    </row>
    <row r="41525" spans="19:29" x14ac:dyDescent="0.25">
      <c r="S41525" s="109"/>
      <c r="U41525" s="109"/>
      <c r="W41525" s="109"/>
      <c r="Y41525" s="109"/>
      <c r="AA41525" s="109"/>
      <c r="AC41525" s="109"/>
    </row>
    <row r="41526" spans="19:29" x14ac:dyDescent="0.25">
      <c r="S41526" s="108"/>
      <c r="U41526" s="108"/>
      <c r="W41526" s="108"/>
      <c r="Y41526" s="108"/>
      <c r="AA41526" s="108"/>
      <c r="AC41526" s="108"/>
    </row>
    <row r="41527" spans="19:29" x14ac:dyDescent="0.25">
      <c r="S41527" s="109"/>
      <c r="U41527" s="109"/>
      <c r="W41527" s="109"/>
      <c r="Y41527" s="109"/>
      <c r="AA41527" s="109"/>
      <c r="AC41527" s="109"/>
    </row>
    <row r="41528" spans="19:29" x14ac:dyDescent="0.25">
      <c r="S41528" s="108"/>
      <c r="U41528" s="108"/>
      <c r="W41528" s="108"/>
      <c r="Y41528" s="108"/>
      <c r="AA41528" s="108"/>
      <c r="AC41528" s="108"/>
    </row>
    <row r="41529" spans="19:29" x14ac:dyDescent="0.25">
      <c r="S41529" s="108"/>
      <c r="U41529" s="108"/>
      <c r="W41529" s="108"/>
      <c r="Y41529" s="108"/>
      <c r="AA41529" s="108"/>
      <c r="AC41529" s="108"/>
    </row>
    <row r="41530" spans="19:29" x14ac:dyDescent="0.25">
      <c r="S41530" s="108"/>
      <c r="U41530" s="108"/>
      <c r="W41530" s="108"/>
      <c r="Y41530" s="108"/>
      <c r="AA41530" s="108"/>
      <c r="AC41530" s="108"/>
    </row>
    <row r="41531" spans="19:29" x14ac:dyDescent="0.25">
      <c r="S41531" s="110"/>
      <c r="U41531" s="110"/>
      <c r="W41531" s="110"/>
      <c r="Y41531" s="110"/>
      <c r="AA41531" s="110"/>
      <c r="AC41531" s="110"/>
    </row>
    <row r="41532" spans="19:29" x14ac:dyDescent="0.25">
      <c r="S41532" s="110"/>
      <c r="U41532" s="110"/>
      <c r="W41532" s="110"/>
      <c r="Y41532" s="110"/>
      <c r="AA41532" s="110"/>
      <c r="AC41532" s="110"/>
    </row>
    <row r="41533" spans="19:29" x14ac:dyDescent="0.25">
      <c r="S41533" s="110"/>
      <c r="U41533" s="110"/>
      <c r="W41533" s="110"/>
      <c r="Y41533" s="110"/>
      <c r="AA41533" s="110"/>
      <c r="AC41533" s="110"/>
    </row>
    <row r="41534" spans="19:29" x14ac:dyDescent="0.25">
      <c r="S41534" s="110"/>
      <c r="U41534" s="110"/>
      <c r="W41534" s="110"/>
      <c r="Y41534" s="110"/>
      <c r="AA41534" s="110"/>
      <c r="AC41534" s="110"/>
    </row>
    <row r="41535" spans="19:29" x14ac:dyDescent="0.25">
      <c r="S41535" s="111"/>
      <c r="U41535" s="111"/>
      <c r="W41535" s="111"/>
      <c r="Y41535" s="111"/>
      <c r="AA41535" s="111"/>
      <c r="AC41535" s="111"/>
    </row>
    <row r="41536" spans="19:29" x14ac:dyDescent="0.25">
      <c r="S41536" s="107"/>
      <c r="U41536" s="107"/>
      <c r="W41536" s="107"/>
      <c r="Y41536" s="107"/>
      <c r="AA41536" s="107"/>
      <c r="AC41536" s="107"/>
    </row>
    <row r="41537" spans="19:29" x14ac:dyDescent="0.25">
      <c r="S41537" s="108"/>
      <c r="U41537" s="108"/>
      <c r="W41537" s="108"/>
      <c r="Y41537" s="108"/>
      <c r="AA41537" s="108"/>
      <c r="AC41537" s="108"/>
    </row>
    <row r="41538" spans="19:29" x14ac:dyDescent="0.25">
      <c r="S41538" s="108"/>
      <c r="U41538" s="108"/>
      <c r="W41538" s="108"/>
      <c r="Y41538" s="108"/>
      <c r="AA41538" s="108"/>
      <c r="AC41538" s="108"/>
    </row>
    <row r="41539" spans="19:29" x14ac:dyDescent="0.25">
      <c r="S41539" s="109"/>
      <c r="U41539" s="109"/>
      <c r="W41539" s="109"/>
      <c r="Y41539" s="109"/>
      <c r="AA41539" s="109"/>
      <c r="AC41539" s="109"/>
    </row>
    <row r="41540" spans="19:29" x14ac:dyDescent="0.25">
      <c r="S41540" s="108"/>
      <c r="U41540" s="108"/>
      <c r="W41540" s="108"/>
      <c r="Y41540" s="108"/>
      <c r="AA41540" s="108"/>
      <c r="AC41540" s="108"/>
    </row>
    <row r="41541" spans="19:29" x14ac:dyDescent="0.25">
      <c r="S41541" s="108"/>
      <c r="U41541" s="108"/>
      <c r="W41541" s="108"/>
      <c r="Y41541" s="108"/>
      <c r="AA41541" s="108"/>
      <c r="AC41541" s="108"/>
    </row>
    <row r="41542" spans="19:29" x14ac:dyDescent="0.25">
      <c r="S41542" s="109"/>
      <c r="U41542" s="109"/>
      <c r="W41542" s="109"/>
      <c r="Y41542" s="109"/>
      <c r="AA41542" s="109"/>
      <c r="AC41542" s="109"/>
    </row>
    <row r="41543" spans="19:29" x14ac:dyDescent="0.25">
      <c r="S41543" s="108"/>
      <c r="U41543" s="108"/>
      <c r="W41543" s="108"/>
      <c r="Y41543" s="108"/>
      <c r="AA41543" s="108"/>
      <c r="AC41543" s="108"/>
    </row>
    <row r="41544" spans="19:29" x14ac:dyDescent="0.25">
      <c r="S41544" s="109"/>
      <c r="U41544" s="109"/>
      <c r="W41544" s="109"/>
      <c r="Y41544" s="109"/>
      <c r="AA41544" s="109"/>
      <c r="AC41544" s="109"/>
    </row>
    <row r="41545" spans="19:29" x14ac:dyDescent="0.25">
      <c r="S41545" s="108"/>
      <c r="U41545" s="108"/>
      <c r="W41545" s="108"/>
      <c r="Y41545" s="108"/>
      <c r="AA41545" s="108"/>
      <c r="AC41545" s="108"/>
    </row>
    <row r="41546" spans="19:29" x14ac:dyDescent="0.25">
      <c r="S41546" s="108"/>
      <c r="U41546" s="108"/>
      <c r="W41546" s="108"/>
      <c r="Y41546" s="108"/>
      <c r="AA41546" s="108"/>
      <c r="AC41546" s="108"/>
    </row>
    <row r="41547" spans="19:29" x14ac:dyDescent="0.25">
      <c r="S41547" s="108"/>
      <c r="U41547" s="108"/>
      <c r="W41547" s="108"/>
      <c r="Y41547" s="108"/>
      <c r="AA41547" s="108"/>
      <c r="AC41547" s="108"/>
    </row>
    <row r="41548" spans="19:29" x14ac:dyDescent="0.25">
      <c r="S41548" s="110"/>
      <c r="U41548" s="110"/>
      <c r="W41548" s="110"/>
      <c r="Y41548" s="110"/>
      <c r="AA41548" s="110"/>
      <c r="AC41548" s="110"/>
    </row>
    <row r="41549" spans="19:29" x14ac:dyDescent="0.25">
      <c r="S41549" s="110"/>
      <c r="U41549" s="110"/>
      <c r="W41549" s="110"/>
      <c r="Y41549" s="110"/>
      <c r="AA41549" s="110"/>
      <c r="AC41549" s="110"/>
    </row>
    <row r="41550" spans="19:29" x14ac:dyDescent="0.25">
      <c r="S41550" s="110"/>
      <c r="U41550" s="110"/>
      <c r="W41550" s="110"/>
      <c r="Y41550" s="110"/>
      <c r="AA41550" s="110"/>
      <c r="AC41550" s="110"/>
    </row>
    <row r="41551" spans="19:29" x14ac:dyDescent="0.25">
      <c r="S41551" s="110"/>
      <c r="U41551" s="110"/>
      <c r="W41551" s="110"/>
      <c r="Y41551" s="110"/>
      <c r="AA41551" s="110"/>
      <c r="AC41551" s="110"/>
    </row>
    <row r="41552" spans="19:29" x14ac:dyDescent="0.25">
      <c r="S41552" s="111"/>
      <c r="U41552" s="111"/>
      <c r="W41552" s="111"/>
      <c r="Y41552" s="111"/>
      <c r="AA41552" s="111"/>
      <c r="AC41552" s="111"/>
    </row>
    <row r="41553" spans="19:29" x14ac:dyDescent="0.25">
      <c r="S41553" s="107"/>
      <c r="U41553" s="107"/>
      <c r="W41553" s="107"/>
      <c r="Y41553" s="107"/>
      <c r="AA41553" s="107"/>
      <c r="AC41553" s="107"/>
    </row>
    <row r="41554" spans="19:29" x14ac:dyDescent="0.25">
      <c r="S41554" s="108"/>
      <c r="U41554" s="108"/>
      <c r="W41554" s="108"/>
      <c r="Y41554" s="108"/>
      <c r="AA41554" s="108"/>
      <c r="AC41554" s="108"/>
    </row>
    <row r="41555" spans="19:29" x14ac:dyDescent="0.25">
      <c r="S41555" s="108"/>
      <c r="U41555" s="108"/>
      <c r="W41555" s="108"/>
      <c r="Y41555" s="108"/>
      <c r="AA41555" s="108"/>
      <c r="AC41555" s="108"/>
    </row>
    <row r="41556" spans="19:29" x14ac:dyDescent="0.25">
      <c r="S41556" s="109"/>
      <c r="U41556" s="109"/>
      <c r="W41556" s="109"/>
      <c r="Y41556" s="109"/>
      <c r="AA41556" s="109"/>
      <c r="AC41556" s="109"/>
    </row>
    <row r="41557" spans="19:29" x14ac:dyDescent="0.25">
      <c r="S41557" s="108"/>
      <c r="U41557" s="108"/>
      <c r="W41557" s="108"/>
      <c r="Y41557" s="108"/>
      <c r="AA41557" s="108"/>
      <c r="AC41557" s="108"/>
    </row>
    <row r="41558" spans="19:29" x14ac:dyDescent="0.25">
      <c r="S41558" s="108"/>
      <c r="U41558" s="108"/>
      <c r="W41558" s="108"/>
      <c r="Y41558" s="108"/>
      <c r="AA41558" s="108"/>
      <c r="AC41558" s="108"/>
    </row>
    <row r="41559" spans="19:29" x14ac:dyDescent="0.25">
      <c r="S41559" s="109"/>
      <c r="U41559" s="109"/>
      <c r="W41559" s="109"/>
      <c r="Y41559" s="109"/>
      <c r="AA41559" s="109"/>
      <c r="AC41559" s="109"/>
    </row>
    <row r="41560" spans="19:29" x14ac:dyDescent="0.25">
      <c r="S41560" s="108"/>
      <c r="U41560" s="108"/>
      <c r="W41560" s="108"/>
      <c r="Y41560" s="108"/>
      <c r="AA41560" s="108"/>
      <c r="AC41560" s="108"/>
    </row>
    <row r="41561" spans="19:29" x14ac:dyDescent="0.25">
      <c r="S41561" s="109"/>
      <c r="U41561" s="109"/>
      <c r="W41561" s="109"/>
      <c r="Y41561" s="109"/>
      <c r="AA41561" s="109"/>
      <c r="AC41561" s="109"/>
    </row>
    <row r="41562" spans="19:29" x14ac:dyDescent="0.25">
      <c r="S41562" s="108"/>
      <c r="U41562" s="108"/>
      <c r="W41562" s="108"/>
      <c r="Y41562" s="108"/>
      <c r="AA41562" s="108"/>
      <c r="AC41562" s="108"/>
    </row>
    <row r="41563" spans="19:29" x14ac:dyDescent="0.25">
      <c r="S41563" s="108"/>
      <c r="U41563" s="108"/>
      <c r="W41563" s="108"/>
      <c r="Y41563" s="108"/>
      <c r="AA41563" s="108"/>
      <c r="AC41563" s="108"/>
    </row>
    <row r="41564" spans="19:29" x14ac:dyDescent="0.25">
      <c r="S41564" s="108"/>
      <c r="U41564" s="108"/>
      <c r="W41564" s="108"/>
      <c r="Y41564" s="108"/>
      <c r="AA41564" s="108"/>
      <c r="AC41564" s="108"/>
    </row>
    <row r="41565" spans="19:29" x14ac:dyDescent="0.25">
      <c r="S41565" s="110"/>
      <c r="U41565" s="110"/>
      <c r="W41565" s="110"/>
      <c r="Y41565" s="110"/>
      <c r="AA41565" s="110"/>
      <c r="AC41565" s="110"/>
    </row>
    <row r="41566" spans="19:29" x14ac:dyDescent="0.25">
      <c r="S41566" s="110"/>
      <c r="U41566" s="110"/>
      <c r="W41566" s="110"/>
      <c r="Y41566" s="110"/>
      <c r="AA41566" s="110"/>
      <c r="AC41566" s="110"/>
    </row>
    <row r="41567" spans="19:29" x14ac:dyDescent="0.25">
      <c r="S41567" s="110"/>
      <c r="U41567" s="110"/>
      <c r="W41567" s="110"/>
      <c r="Y41567" s="110"/>
      <c r="AA41567" s="110"/>
      <c r="AC41567" s="110"/>
    </row>
    <row r="41568" spans="19:29" x14ac:dyDescent="0.25">
      <c r="S41568" s="110"/>
      <c r="U41568" s="110"/>
      <c r="W41568" s="110"/>
      <c r="Y41568" s="110"/>
      <c r="AA41568" s="110"/>
      <c r="AC41568" s="110"/>
    </row>
    <row r="41569" spans="19:29" x14ac:dyDescent="0.25">
      <c r="S41569" s="111"/>
      <c r="U41569" s="111"/>
      <c r="W41569" s="111"/>
      <c r="Y41569" s="111"/>
      <c r="AA41569" s="111"/>
      <c r="AC41569" s="111"/>
    </row>
    <row r="41570" spans="19:29" x14ac:dyDescent="0.25">
      <c r="S41570" s="107"/>
      <c r="U41570" s="107"/>
      <c r="W41570" s="107"/>
      <c r="Y41570" s="107"/>
      <c r="AA41570" s="107"/>
      <c r="AC41570" s="107"/>
    </row>
    <row r="41571" spans="19:29" x14ac:dyDescent="0.25">
      <c r="S41571" s="108"/>
      <c r="U41571" s="108"/>
      <c r="W41571" s="108"/>
      <c r="Y41571" s="108"/>
      <c r="AA41571" s="108"/>
      <c r="AC41571" s="108"/>
    </row>
    <row r="41572" spans="19:29" x14ac:dyDescent="0.25">
      <c r="S41572" s="108"/>
      <c r="U41572" s="108"/>
      <c r="W41572" s="108"/>
      <c r="Y41572" s="108"/>
      <c r="AA41572" s="108"/>
      <c r="AC41572" s="108"/>
    </row>
    <row r="41573" spans="19:29" x14ac:dyDescent="0.25">
      <c r="S41573" s="109"/>
      <c r="U41573" s="109"/>
      <c r="W41573" s="109"/>
      <c r="Y41573" s="109"/>
      <c r="AA41573" s="109"/>
      <c r="AC41573" s="109"/>
    </row>
    <row r="41574" spans="19:29" x14ac:dyDescent="0.25">
      <c r="S41574" s="108"/>
      <c r="U41574" s="108"/>
      <c r="W41574" s="108"/>
      <c r="Y41574" s="108"/>
      <c r="AA41574" s="108"/>
      <c r="AC41574" s="108"/>
    </row>
    <row r="41575" spans="19:29" x14ac:dyDescent="0.25">
      <c r="S41575" s="108"/>
      <c r="U41575" s="108"/>
      <c r="W41575" s="108"/>
      <c r="Y41575" s="108"/>
      <c r="AA41575" s="108"/>
      <c r="AC41575" s="108"/>
    </row>
    <row r="41576" spans="19:29" x14ac:dyDescent="0.25">
      <c r="S41576" s="109"/>
      <c r="U41576" s="109"/>
      <c r="W41576" s="109"/>
      <c r="Y41576" s="109"/>
      <c r="AA41576" s="109"/>
      <c r="AC41576" s="109"/>
    </row>
    <row r="41577" spans="19:29" x14ac:dyDescent="0.25">
      <c r="S41577" s="108"/>
      <c r="U41577" s="108"/>
      <c r="W41577" s="108"/>
      <c r="Y41577" s="108"/>
      <c r="AA41577" s="108"/>
      <c r="AC41577" s="108"/>
    </row>
    <row r="41578" spans="19:29" x14ac:dyDescent="0.25">
      <c r="S41578" s="109"/>
      <c r="U41578" s="109"/>
      <c r="W41578" s="109"/>
      <c r="Y41578" s="109"/>
      <c r="AA41578" s="109"/>
      <c r="AC41578" s="109"/>
    </row>
    <row r="41579" spans="19:29" x14ac:dyDescent="0.25">
      <c r="S41579" s="108"/>
      <c r="U41579" s="108"/>
      <c r="W41579" s="108"/>
      <c r="Y41579" s="108"/>
      <c r="AA41579" s="108"/>
      <c r="AC41579" s="108"/>
    </row>
    <row r="41580" spans="19:29" x14ac:dyDescent="0.25">
      <c r="S41580" s="108"/>
      <c r="U41580" s="108"/>
      <c r="W41580" s="108"/>
      <c r="Y41580" s="108"/>
      <c r="AA41580" s="108"/>
      <c r="AC41580" s="108"/>
    </row>
    <row r="41581" spans="19:29" x14ac:dyDescent="0.25">
      <c r="S41581" s="108"/>
      <c r="U41581" s="108"/>
      <c r="W41581" s="108"/>
      <c r="Y41581" s="108"/>
      <c r="AA41581" s="108"/>
      <c r="AC41581" s="108"/>
    </row>
    <row r="41582" spans="19:29" x14ac:dyDescent="0.25">
      <c r="S41582" s="110"/>
      <c r="U41582" s="110"/>
      <c r="W41582" s="110"/>
      <c r="Y41582" s="110"/>
      <c r="AA41582" s="110"/>
      <c r="AC41582" s="110"/>
    </row>
    <row r="41583" spans="19:29" x14ac:dyDescent="0.25">
      <c r="S41583" s="110"/>
      <c r="U41583" s="110"/>
      <c r="W41583" s="110"/>
      <c r="Y41583" s="110"/>
      <c r="AA41583" s="110"/>
      <c r="AC41583" s="110"/>
    </row>
    <row r="41584" spans="19:29" x14ac:dyDescent="0.25">
      <c r="S41584" s="110"/>
      <c r="U41584" s="110"/>
      <c r="W41584" s="110"/>
      <c r="Y41584" s="110"/>
      <c r="AA41584" s="110"/>
      <c r="AC41584" s="110"/>
    </row>
    <row r="41585" spans="19:29" x14ac:dyDescent="0.25">
      <c r="S41585" s="110"/>
      <c r="U41585" s="110"/>
      <c r="W41585" s="110"/>
      <c r="Y41585" s="110"/>
      <c r="AA41585" s="110"/>
      <c r="AC41585" s="110"/>
    </row>
    <row r="41586" spans="19:29" x14ac:dyDescent="0.25">
      <c r="S41586" s="111"/>
      <c r="U41586" s="111"/>
      <c r="W41586" s="111"/>
      <c r="Y41586" s="111"/>
      <c r="AA41586" s="111"/>
      <c r="AC41586" s="111"/>
    </row>
    <row r="41587" spans="19:29" x14ac:dyDescent="0.25">
      <c r="S41587" s="107"/>
      <c r="U41587" s="107"/>
      <c r="W41587" s="107"/>
      <c r="Y41587" s="107"/>
      <c r="AA41587" s="107"/>
      <c r="AC41587" s="107"/>
    </row>
    <row r="41588" spans="19:29" x14ac:dyDescent="0.25">
      <c r="S41588" s="108"/>
      <c r="U41588" s="108"/>
      <c r="W41588" s="108"/>
      <c r="Y41588" s="108"/>
      <c r="AA41588" s="108"/>
      <c r="AC41588" s="108"/>
    </row>
    <row r="41589" spans="19:29" x14ac:dyDescent="0.25">
      <c r="S41589" s="108"/>
      <c r="U41589" s="108"/>
      <c r="W41589" s="108"/>
      <c r="Y41589" s="108"/>
      <c r="AA41589" s="108"/>
      <c r="AC41589" s="108"/>
    </row>
    <row r="41590" spans="19:29" x14ac:dyDescent="0.25">
      <c r="S41590" s="109"/>
      <c r="U41590" s="109"/>
      <c r="W41590" s="109"/>
      <c r="Y41590" s="109"/>
      <c r="AA41590" s="109"/>
      <c r="AC41590" s="109"/>
    </row>
    <row r="41591" spans="19:29" x14ac:dyDescent="0.25">
      <c r="S41591" s="108"/>
      <c r="U41591" s="108"/>
      <c r="W41591" s="108"/>
      <c r="Y41591" s="108"/>
      <c r="AA41591" s="108"/>
      <c r="AC41591" s="108"/>
    </row>
    <row r="41592" spans="19:29" x14ac:dyDescent="0.25">
      <c r="S41592" s="108"/>
      <c r="U41592" s="108"/>
      <c r="W41592" s="108"/>
      <c r="Y41592" s="108"/>
      <c r="AA41592" s="108"/>
      <c r="AC41592" s="108"/>
    </row>
    <row r="41593" spans="19:29" x14ac:dyDescent="0.25">
      <c r="S41593" s="109"/>
      <c r="U41593" s="109"/>
      <c r="W41593" s="109"/>
      <c r="Y41593" s="109"/>
      <c r="AA41593" s="109"/>
      <c r="AC41593" s="109"/>
    </row>
    <row r="41594" spans="19:29" x14ac:dyDescent="0.25">
      <c r="S41594" s="108"/>
      <c r="U41594" s="108"/>
      <c r="W41594" s="108"/>
      <c r="Y41594" s="108"/>
      <c r="AA41594" s="108"/>
      <c r="AC41594" s="108"/>
    </row>
    <row r="41595" spans="19:29" x14ac:dyDescent="0.25">
      <c r="S41595" s="109"/>
      <c r="U41595" s="109"/>
      <c r="W41595" s="109"/>
      <c r="Y41595" s="109"/>
      <c r="AA41595" s="109"/>
      <c r="AC41595" s="109"/>
    </row>
    <row r="41596" spans="19:29" x14ac:dyDescent="0.25">
      <c r="S41596" s="108"/>
      <c r="U41596" s="108"/>
      <c r="W41596" s="108"/>
      <c r="Y41596" s="108"/>
      <c r="AA41596" s="108"/>
      <c r="AC41596" s="108"/>
    </row>
    <row r="41597" spans="19:29" x14ac:dyDescent="0.25">
      <c r="S41597" s="108"/>
      <c r="U41597" s="108"/>
      <c r="W41597" s="108"/>
      <c r="Y41597" s="108"/>
      <c r="AA41597" s="108"/>
      <c r="AC41597" s="108"/>
    </row>
    <row r="41598" spans="19:29" x14ac:dyDescent="0.25">
      <c r="S41598" s="108"/>
      <c r="U41598" s="108"/>
      <c r="W41598" s="108"/>
      <c r="Y41598" s="108"/>
      <c r="AA41598" s="108"/>
      <c r="AC41598" s="108"/>
    </row>
    <row r="41599" spans="19:29" x14ac:dyDescent="0.25">
      <c r="S41599" s="110"/>
      <c r="U41599" s="110"/>
      <c r="W41599" s="110"/>
      <c r="Y41599" s="110"/>
      <c r="AA41599" s="110"/>
      <c r="AC41599" s="110"/>
    </row>
    <row r="41600" spans="19:29" x14ac:dyDescent="0.25">
      <c r="S41600" s="110"/>
      <c r="U41600" s="110"/>
      <c r="W41600" s="110"/>
      <c r="Y41600" s="110"/>
      <c r="AA41600" s="110"/>
      <c r="AC41600" s="110"/>
    </row>
    <row r="41601" spans="19:29" x14ac:dyDescent="0.25">
      <c r="S41601" s="110"/>
      <c r="U41601" s="110"/>
      <c r="W41601" s="110"/>
      <c r="Y41601" s="110"/>
      <c r="AA41601" s="110"/>
      <c r="AC41601" s="110"/>
    </row>
    <row r="41602" spans="19:29" x14ac:dyDescent="0.25">
      <c r="S41602" s="110"/>
      <c r="U41602" s="110"/>
      <c r="W41602" s="110"/>
      <c r="Y41602" s="110"/>
      <c r="AA41602" s="110"/>
      <c r="AC41602" s="110"/>
    </row>
    <row r="41603" spans="19:29" x14ac:dyDescent="0.25">
      <c r="S41603" s="111"/>
      <c r="U41603" s="111"/>
      <c r="W41603" s="111"/>
      <c r="Y41603" s="111"/>
      <c r="AA41603" s="111"/>
      <c r="AC41603" s="111"/>
    </row>
    <row r="41604" spans="19:29" x14ac:dyDescent="0.25">
      <c r="S41604" s="107"/>
      <c r="U41604" s="107"/>
      <c r="W41604" s="107"/>
      <c r="Y41604" s="107"/>
      <c r="AA41604" s="107"/>
      <c r="AC41604" s="107"/>
    </row>
    <row r="41605" spans="19:29" x14ac:dyDescent="0.25">
      <c r="S41605" s="108"/>
      <c r="U41605" s="108"/>
      <c r="W41605" s="108"/>
      <c r="Y41605" s="108"/>
      <c r="AA41605" s="108"/>
      <c r="AC41605" s="108"/>
    </row>
    <row r="41606" spans="19:29" x14ac:dyDescent="0.25">
      <c r="S41606" s="108"/>
      <c r="U41606" s="108"/>
      <c r="W41606" s="108"/>
      <c r="Y41606" s="108"/>
      <c r="AA41606" s="108"/>
      <c r="AC41606" s="108"/>
    </row>
    <row r="41607" spans="19:29" x14ac:dyDescent="0.25">
      <c r="S41607" s="109"/>
      <c r="U41607" s="109"/>
      <c r="W41607" s="109"/>
      <c r="Y41607" s="109"/>
      <c r="AA41607" s="109"/>
      <c r="AC41607" s="109"/>
    </row>
    <row r="41608" spans="19:29" x14ac:dyDescent="0.25">
      <c r="S41608" s="108"/>
      <c r="U41608" s="108"/>
      <c r="W41608" s="108"/>
      <c r="Y41608" s="108"/>
      <c r="AA41608" s="108"/>
      <c r="AC41608" s="108"/>
    </row>
    <row r="41609" spans="19:29" x14ac:dyDescent="0.25">
      <c r="S41609" s="108"/>
      <c r="U41609" s="108"/>
      <c r="W41609" s="108"/>
      <c r="Y41609" s="108"/>
      <c r="AA41609" s="108"/>
      <c r="AC41609" s="108"/>
    </row>
    <row r="41610" spans="19:29" x14ac:dyDescent="0.25">
      <c r="S41610" s="109"/>
      <c r="U41610" s="109"/>
      <c r="W41610" s="109"/>
      <c r="Y41610" s="109"/>
      <c r="AA41610" s="109"/>
      <c r="AC41610" s="109"/>
    </row>
    <row r="41611" spans="19:29" x14ac:dyDescent="0.25">
      <c r="S41611" s="108"/>
      <c r="U41611" s="108"/>
      <c r="W41611" s="108"/>
      <c r="Y41611" s="108"/>
      <c r="AA41611" s="108"/>
      <c r="AC41611" s="108"/>
    </row>
    <row r="41612" spans="19:29" x14ac:dyDescent="0.25">
      <c r="S41612" s="109"/>
      <c r="U41612" s="109"/>
      <c r="W41612" s="109"/>
      <c r="Y41612" s="109"/>
      <c r="AA41612" s="109"/>
      <c r="AC41612" s="109"/>
    </row>
    <row r="41613" spans="19:29" x14ac:dyDescent="0.25">
      <c r="S41613" s="108"/>
      <c r="U41613" s="108"/>
      <c r="W41613" s="108"/>
      <c r="Y41613" s="108"/>
      <c r="AA41613" s="108"/>
      <c r="AC41613" s="108"/>
    </row>
    <row r="41614" spans="19:29" x14ac:dyDescent="0.25">
      <c r="S41614" s="108"/>
      <c r="U41614" s="108"/>
      <c r="W41614" s="108"/>
      <c r="Y41614" s="108"/>
      <c r="AA41614" s="108"/>
      <c r="AC41614" s="108"/>
    </row>
    <row r="41615" spans="19:29" x14ac:dyDescent="0.25">
      <c r="S41615" s="108"/>
      <c r="U41615" s="108"/>
      <c r="W41615" s="108"/>
      <c r="Y41615" s="108"/>
      <c r="AA41615" s="108"/>
      <c r="AC41615" s="108"/>
    </row>
    <row r="41616" spans="19:29" x14ac:dyDescent="0.25">
      <c r="S41616" s="110"/>
      <c r="U41616" s="110"/>
      <c r="W41616" s="110"/>
      <c r="Y41616" s="110"/>
      <c r="AA41616" s="110"/>
      <c r="AC41616" s="110"/>
    </row>
    <row r="41617" spans="19:29" x14ac:dyDescent="0.25">
      <c r="S41617" s="110"/>
      <c r="U41617" s="110"/>
      <c r="W41617" s="110"/>
      <c r="Y41617" s="110"/>
      <c r="AA41617" s="110"/>
      <c r="AC41617" s="110"/>
    </row>
    <row r="41618" spans="19:29" x14ac:dyDescent="0.25">
      <c r="S41618" s="110"/>
      <c r="U41618" s="110"/>
      <c r="W41618" s="110"/>
      <c r="Y41618" s="110"/>
      <c r="AA41618" s="110"/>
      <c r="AC41618" s="110"/>
    </row>
    <row r="41619" spans="19:29" x14ac:dyDescent="0.25">
      <c r="S41619" s="110"/>
      <c r="U41619" s="110"/>
      <c r="W41619" s="110"/>
      <c r="Y41619" s="110"/>
      <c r="AA41619" s="110"/>
      <c r="AC41619" s="110"/>
    </row>
    <row r="41620" spans="19:29" x14ac:dyDescent="0.25">
      <c r="S41620" s="111"/>
      <c r="U41620" s="111"/>
      <c r="W41620" s="111"/>
      <c r="Y41620" s="111"/>
      <c r="AA41620" s="111"/>
      <c r="AC41620" s="111"/>
    </row>
    <row r="41621" spans="19:29" x14ac:dyDescent="0.25">
      <c r="S41621" s="107"/>
      <c r="U41621" s="107"/>
      <c r="W41621" s="107"/>
      <c r="Y41621" s="107"/>
      <c r="AA41621" s="107"/>
      <c r="AC41621" s="107"/>
    </row>
    <row r="41622" spans="19:29" x14ac:dyDescent="0.25">
      <c r="S41622" s="108"/>
      <c r="U41622" s="108"/>
      <c r="W41622" s="108"/>
      <c r="Y41622" s="108"/>
      <c r="AA41622" s="108"/>
      <c r="AC41622" s="108"/>
    </row>
    <row r="41623" spans="19:29" x14ac:dyDescent="0.25">
      <c r="S41623" s="108"/>
      <c r="U41623" s="108"/>
      <c r="W41623" s="108"/>
      <c r="Y41623" s="108"/>
      <c r="AA41623" s="108"/>
      <c r="AC41623" s="108"/>
    </row>
    <row r="41624" spans="19:29" x14ac:dyDescent="0.25">
      <c r="S41624" s="109"/>
      <c r="U41624" s="109"/>
      <c r="W41624" s="109"/>
      <c r="Y41624" s="109"/>
      <c r="AA41624" s="109"/>
      <c r="AC41624" s="109"/>
    </row>
    <row r="41625" spans="19:29" x14ac:dyDescent="0.25">
      <c r="S41625" s="108"/>
      <c r="U41625" s="108"/>
      <c r="W41625" s="108"/>
      <c r="Y41625" s="108"/>
      <c r="AA41625" s="108"/>
      <c r="AC41625" s="108"/>
    </row>
    <row r="41626" spans="19:29" x14ac:dyDescent="0.25">
      <c r="S41626" s="108"/>
      <c r="U41626" s="108"/>
      <c r="W41626" s="108"/>
      <c r="Y41626" s="108"/>
      <c r="AA41626" s="108"/>
      <c r="AC41626" s="108"/>
    </row>
    <row r="41627" spans="19:29" x14ac:dyDescent="0.25">
      <c r="S41627" s="109"/>
      <c r="U41627" s="109"/>
      <c r="W41627" s="109"/>
      <c r="Y41627" s="109"/>
      <c r="AA41627" s="109"/>
      <c r="AC41627" s="109"/>
    </row>
    <row r="41628" spans="19:29" x14ac:dyDescent="0.25">
      <c r="S41628" s="108"/>
      <c r="U41628" s="108"/>
      <c r="W41628" s="108"/>
      <c r="Y41628" s="108"/>
      <c r="AA41628" s="108"/>
      <c r="AC41628" s="108"/>
    </row>
    <row r="41629" spans="19:29" x14ac:dyDescent="0.25">
      <c r="S41629" s="109"/>
      <c r="U41629" s="109"/>
      <c r="W41629" s="109"/>
      <c r="Y41629" s="109"/>
      <c r="AA41629" s="109"/>
      <c r="AC41629" s="109"/>
    </row>
    <row r="41630" spans="19:29" x14ac:dyDescent="0.25">
      <c r="S41630" s="108"/>
      <c r="U41630" s="108"/>
      <c r="W41630" s="108"/>
      <c r="Y41630" s="108"/>
      <c r="AA41630" s="108"/>
      <c r="AC41630" s="108"/>
    </row>
    <row r="41631" spans="19:29" x14ac:dyDescent="0.25">
      <c r="S41631" s="108"/>
      <c r="U41631" s="108"/>
      <c r="W41631" s="108"/>
      <c r="Y41631" s="108"/>
      <c r="AA41631" s="108"/>
      <c r="AC41631" s="108"/>
    </row>
    <row r="41632" spans="19:29" x14ac:dyDescent="0.25">
      <c r="S41632" s="108"/>
      <c r="U41632" s="108"/>
      <c r="W41632" s="108"/>
      <c r="Y41632" s="108"/>
      <c r="AA41632" s="108"/>
      <c r="AC41632" s="108"/>
    </row>
    <row r="41633" spans="19:29" x14ac:dyDescent="0.25">
      <c r="S41633" s="110"/>
      <c r="U41633" s="110"/>
      <c r="W41633" s="110"/>
      <c r="Y41633" s="110"/>
      <c r="AA41633" s="110"/>
      <c r="AC41633" s="110"/>
    </row>
    <row r="41634" spans="19:29" x14ac:dyDescent="0.25">
      <c r="S41634" s="110"/>
      <c r="U41634" s="110"/>
      <c r="W41634" s="110"/>
      <c r="Y41634" s="110"/>
      <c r="AA41634" s="110"/>
      <c r="AC41634" s="110"/>
    </row>
    <row r="41635" spans="19:29" x14ac:dyDescent="0.25">
      <c r="S41635" s="110"/>
      <c r="U41635" s="110"/>
      <c r="W41635" s="110"/>
      <c r="Y41635" s="110"/>
      <c r="AA41635" s="110"/>
      <c r="AC41635" s="110"/>
    </row>
    <row r="41636" spans="19:29" x14ac:dyDescent="0.25">
      <c r="S41636" s="110"/>
      <c r="U41636" s="110"/>
      <c r="W41636" s="110"/>
      <c r="Y41636" s="110"/>
      <c r="AA41636" s="110"/>
      <c r="AC41636" s="110"/>
    </row>
    <row r="41637" spans="19:29" x14ac:dyDescent="0.25">
      <c r="S41637" s="111"/>
      <c r="U41637" s="111"/>
      <c r="W41637" s="111"/>
      <c r="Y41637" s="111"/>
      <c r="AA41637" s="111"/>
      <c r="AC41637" s="111"/>
    </row>
    <row r="41638" spans="19:29" x14ac:dyDescent="0.25">
      <c r="S41638" s="107"/>
      <c r="U41638" s="107"/>
      <c r="W41638" s="107"/>
      <c r="Y41638" s="107"/>
      <c r="AA41638" s="107"/>
      <c r="AC41638" s="107"/>
    </row>
    <row r="41639" spans="19:29" x14ac:dyDescent="0.25">
      <c r="S41639" s="108"/>
      <c r="U41639" s="108"/>
      <c r="W41639" s="108"/>
      <c r="Y41639" s="108"/>
      <c r="AA41639" s="108"/>
      <c r="AC41639" s="108"/>
    </row>
    <row r="41640" spans="19:29" x14ac:dyDescent="0.25">
      <c r="S41640" s="108"/>
      <c r="U41640" s="108"/>
      <c r="W41640" s="108"/>
      <c r="Y41640" s="108"/>
      <c r="AA41640" s="108"/>
      <c r="AC41640" s="108"/>
    </row>
    <row r="41641" spans="19:29" x14ac:dyDescent="0.25">
      <c r="S41641" s="109"/>
      <c r="U41641" s="109"/>
      <c r="W41641" s="109"/>
      <c r="Y41641" s="109"/>
      <c r="AA41641" s="109"/>
      <c r="AC41641" s="109"/>
    </row>
    <row r="41642" spans="19:29" x14ac:dyDescent="0.25">
      <c r="S41642" s="108"/>
      <c r="U41642" s="108"/>
      <c r="W41642" s="108"/>
      <c r="Y41642" s="108"/>
      <c r="AA41642" s="108"/>
      <c r="AC41642" s="108"/>
    </row>
    <row r="41643" spans="19:29" x14ac:dyDescent="0.25">
      <c r="S41643" s="108"/>
      <c r="U41643" s="108"/>
      <c r="W41643" s="108"/>
      <c r="Y41643" s="108"/>
      <c r="AA41643" s="108"/>
      <c r="AC41643" s="108"/>
    </row>
    <row r="41644" spans="19:29" x14ac:dyDescent="0.25">
      <c r="S41644" s="109"/>
      <c r="U41644" s="109"/>
      <c r="W41644" s="109"/>
      <c r="Y41644" s="109"/>
      <c r="AA41644" s="109"/>
      <c r="AC41644" s="109"/>
    </row>
    <row r="41645" spans="19:29" x14ac:dyDescent="0.25">
      <c r="S41645" s="108"/>
      <c r="U41645" s="108"/>
      <c r="W41645" s="108"/>
      <c r="Y41645" s="108"/>
      <c r="AA41645" s="108"/>
      <c r="AC41645" s="108"/>
    </row>
    <row r="41646" spans="19:29" x14ac:dyDescent="0.25">
      <c r="S41646" s="109"/>
      <c r="U41646" s="109"/>
      <c r="W41646" s="109"/>
      <c r="Y41646" s="109"/>
      <c r="AA41646" s="109"/>
      <c r="AC41646" s="109"/>
    </row>
    <row r="41647" spans="19:29" x14ac:dyDescent="0.25">
      <c r="S41647" s="108"/>
      <c r="U41647" s="108"/>
      <c r="W41647" s="108"/>
      <c r="Y41647" s="108"/>
      <c r="AA41647" s="108"/>
      <c r="AC41647" s="108"/>
    </row>
    <row r="41648" spans="19:29" x14ac:dyDescent="0.25">
      <c r="S41648" s="108"/>
      <c r="U41648" s="108"/>
      <c r="W41648" s="108"/>
      <c r="Y41648" s="108"/>
      <c r="AA41648" s="108"/>
      <c r="AC41648" s="108"/>
    </row>
    <row r="41649" spans="19:29" x14ac:dyDescent="0.25">
      <c r="S41649" s="108"/>
      <c r="U41649" s="108"/>
      <c r="W41649" s="108"/>
      <c r="Y41649" s="108"/>
      <c r="AA41649" s="108"/>
      <c r="AC41649" s="108"/>
    </row>
    <row r="41650" spans="19:29" x14ac:dyDescent="0.25">
      <c r="S41650" s="110"/>
      <c r="U41650" s="110"/>
      <c r="W41650" s="110"/>
      <c r="Y41650" s="110"/>
      <c r="AA41650" s="110"/>
      <c r="AC41650" s="110"/>
    </row>
    <row r="41651" spans="19:29" x14ac:dyDescent="0.25">
      <c r="S41651" s="110"/>
      <c r="U41651" s="110"/>
      <c r="W41651" s="110"/>
      <c r="Y41651" s="110"/>
      <c r="AA41651" s="110"/>
      <c r="AC41651" s="110"/>
    </row>
    <row r="41652" spans="19:29" x14ac:dyDescent="0.25">
      <c r="S41652" s="110"/>
      <c r="U41652" s="110"/>
      <c r="W41652" s="110"/>
      <c r="Y41652" s="110"/>
      <c r="AA41652" s="110"/>
      <c r="AC41652" s="110"/>
    </row>
    <row r="41653" spans="19:29" x14ac:dyDescent="0.25">
      <c r="S41653" s="110"/>
      <c r="U41653" s="110"/>
      <c r="W41653" s="110"/>
      <c r="Y41653" s="110"/>
      <c r="AA41653" s="110"/>
      <c r="AC41653" s="110"/>
    </row>
    <row r="41654" spans="19:29" x14ac:dyDescent="0.25">
      <c r="S41654" s="111"/>
      <c r="U41654" s="111"/>
      <c r="W41654" s="111"/>
      <c r="Y41654" s="111"/>
      <c r="AA41654" s="111"/>
      <c r="AC41654" s="111"/>
    </row>
    <row r="41655" spans="19:29" x14ac:dyDescent="0.25">
      <c r="S41655" s="107"/>
      <c r="U41655" s="107"/>
      <c r="W41655" s="107"/>
      <c r="Y41655" s="107"/>
      <c r="AA41655" s="107"/>
      <c r="AC41655" s="107"/>
    </row>
    <row r="41656" spans="19:29" x14ac:dyDescent="0.25">
      <c r="S41656" s="108"/>
      <c r="U41656" s="108"/>
      <c r="W41656" s="108"/>
      <c r="Y41656" s="108"/>
      <c r="AA41656" s="108"/>
      <c r="AC41656" s="108"/>
    </row>
    <row r="41657" spans="19:29" x14ac:dyDescent="0.25">
      <c r="S41657" s="108"/>
      <c r="U41657" s="108"/>
      <c r="W41657" s="108"/>
      <c r="Y41657" s="108"/>
      <c r="AA41657" s="108"/>
      <c r="AC41657" s="108"/>
    </row>
    <row r="41658" spans="19:29" x14ac:dyDescent="0.25">
      <c r="S41658" s="109"/>
      <c r="U41658" s="109"/>
      <c r="W41658" s="109"/>
      <c r="Y41658" s="109"/>
      <c r="AA41658" s="109"/>
      <c r="AC41658" s="109"/>
    </row>
    <row r="41659" spans="19:29" x14ac:dyDescent="0.25">
      <c r="S41659" s="108"/>
      <c r="U41659" s="108"/>
      <c r="W41659" s="108"/>
      <c r="Y41659" s="108"/>
      <c r="AA41659" s="108"/>
      <c r="AC41659" s="108"/>
    </row>
    <row r="41660" spans="19:29" x14ac:dyDescent="0.25">
      <c r="S41660" s="108"/>
      <c r="U41660" s="108"/>
      <c r="W41660" s="108"/>
      <c r="Y41660" s="108"/>
      <c r="AA41660" s="108"/>
      <c r="AC41660" s="108"/>
    </row>
    <row r="41661" spans="19:29" x14ac:dyDescent="0.25">
      <c r="S41661" s="109"/>
      <c r="U41661" s="109"/>
      <c r="W41661" s="109"/>
      <c r="Y41661" s="109"/>
      <c r="AA41661" s="109"/>
      <c r="AC41661" s="109"/>
    </row>
    <row r="41662" spans="19:29" x14ac:dyDescent="0.25">
      <c r="S41662" s="108"/>
      <c r="U41662" s="108"/>
      <c r="W41662" s="108"/>
      <c r="Y41662" s="108"/>
      <c r="AA41662" s="108"/>
      <c r="AC41662" s="108"/>
    </row>
    <row r="41663" spans="19:29" x14ac:dyDescent="0.25">
      <c r="S41663" s="109"/>
      <c r="U41663" s="109"/>
      <c r="W41663" s="109"/>
      <c r="Y41663" s="109"/>
      <c r="AA41663" s="109"/>
      <c r="AC41663" s="109"/>
    </row>
    <row r="41664" spans="19:29" x14ac:dyDescent="0.25">
      <c r="S41664" s="108"/>
      <c r="U41664" s="108"/>
      <c r="W41664" s="108"/>
      <c r="Y41664" s="108"/>
      <c r="AA41664" s="108"/>
      <c r="AC41664" s="108"/>
    </row>
    <row r="41665" spans="19:29" x14ac:dyDescent="0.25">
      <c r="S41665" s="108"/>
      <c r="U41665" s="108"/>
      <c r="W41665" s="108"/>
      <c r="Y41665" s="108"/>
      <c r="AA41665" s="108"/>
      <c r="AC41665" s="108"/>
    </row>
    <row r="41666" spans="19:29" x14ac:dyDescent="0.25">
      <c r="S41666" s="108"/>
      <c r="U41666" s="108"/>
      <c r="W41666" s="108"/>
      <c r="Y41666" s="108"/>
      <c r="AA41666" s="108"/>
      <c r="AC41666" s="108"/>
    </row>
    <row r="41667" spans="19:29" x14ac:dyDescent="0.25">
      <c r="S41667" s="110"/>
      <c r="U41667" s="110"/>
      <c r="W41667" s="110"/>
      <c r="Y41667" s="110"/>
      <c r="AA41667" s="110"/>
      <c r="AC41667" s="110"/>
    </row>
    <row r="41668" spans="19:29" x14ac:dyDescent="0.25">
      <c r="S41668" s="110"/>
      <c r="U41668" s="110"/>
      <c r="W41668" s="110"/>
      <c r="Y41668" s="110"/>
      <c r="AA41668" s="110"/>
      <c r="AC41668" s="110"/>
    </row>
    <row r="41669" spans="19:29" x14ac:dyDescent="0.25">
      <c r="S41669" s="110"/>
      <c r="U41669" s="110"/>
      <c r="W41669" s="110"/>
      <c r="Y41669" s="110"/>
      <c r="AA41669" s="110"/>
      <c r="AC41669" s="110"/>
    </row>
    <row r="41670" spans="19:29" x14ac:dyDescent="0.25">
      <c r="S41670" s="110"/>
      <c r="U41670" s="110"/>
      <c r="W41670" s="110"/>
      <c r="Y41670" s="110"/>
      <c r="AA41670" s="110"/>
      <c r="AC41670" s="110"/>
    </row>
    <row r="41671" spans="19:29" x14ac:dyDescent="0.25">
      <c r="S41671" s="111"/>
      <c r="U41671" s="111"/>
      <c r="W41671" s="111"/>
      <c r="Y41671" s="111"/>
      <c r="AA41671" s="111"/>
      <c r="AC41671" s="111"/>
    </row>
    <row r="41672" spans="19:29" x14ac:dyDescent="0.25">
      <c r="S41672" s="107"/>
      <c r="U41672" s="107"/>
      <c r="W41672" s="107"/>
      <c r="Y41672" s="107"/>
      <c r="AA41672" s="107"/>
      <c r="AC41672" s="107"/>
    </row>
    <row r="41673" spans="19:29" x14ac:dyDescent="0.25">
      <c r="S41673" s="108"/>
      <c r="U41673" s="108"/>
      <c r="W41673" s="108"/>
      <c r="Y41673" s="108"/>
      <c r="AA41673" s="108"/>
      <c r="AC41673" s="108"/>
    </row>
    <row r="41674" spans="19:29" x14ac:dyDescent="0.25">
      <c r="S41674" s="108"/>
      <c r="U41674" s="108"/>
      <c r="W41674" s="108"/>
      <c r="Y41674" s="108"/>
      <c r="AA41674" s="108"/>
      <c r="AC41674" s="108"/>
    </row>
    <row r="41675" spans="19:29" x14ac:dyDescent="0.25">
      <c r="S41675" s="109"/>
      <c r="U41675" s="109"/>
      <c r="W41675" s="109"/>
      <c r="Y41675" s="109"/>
      <c r="AA41675" s="109"/>
      <c r="AC41675" s="109"/>
    </row>
    <row r="41676" spans="19:29" x14ac:dyDescent="0.25">
      <c r="S41676" s="108"/>
      <c r="U41676" s="108"/>
      <c r="W41676" s="108"/>
      <c r="Y41676" s="108"/>
      <c r="AA41676" s="108"/>
      <c r="AC41676" s="108"/>
    </row>
    <row r="41677" spans="19:29" x14ac:dyDescent="0.25">
      <c r="S41677" s="108"/>
      <c r="U41677" s="108"/>
      <c r="W41677" s="108"/>
      <c r="Y41677" s="108"/>
      <c r="AA41677" s="108"/>
      <c r="AC41677" s="108"/>
    </row>
    <row r="41678" spans="19:29" x14ac:dyDescent="0.25">
      <c r="S41678" s="109"/>
      <c r="U41678" s="109"/>
      <c r="W41678" s="109"/>
      <c r="Y41678" s="109"/>
      <c r="AA41678" s="109"/>
      <c r="AC41678" s="109"/>
    </row>
    <row r="41679" spans="19:29" x14ac:dyDescent="0.25">
      <c r="S41679" s="108"/>
      <c r="U41679" s="108"/>
      <c r="W41679" s="108"/>
      <c r="Y41679" s="108"/>
      <c r="AA41679" s="108"/>
      <c r="AC41679" s="108"/>
    </row>
    <row r="41680" spans="19:29" x14ac:dyDescent="0.25">
      <c r="S41680" s="109"/>
      <c r="U41680" s="109"/>
      <c r="W41680" s="109"/>
      <c r="Y41680" s="109"/>
      <c r="AA41680" s="109"/>
      <c r="AC41680" s="109"/>
    </row>
    <row r="41681" spans="19:29" x14ac:dyDescent="0.25">
      <c r="S41681" s="108"/>
      <c r="U41681" s="108"/>
      <c r="W41681" s="108"/>
      <c r="Y41681" s="108"/>
      <c r="AA41681" s="108"/>
      <c r="AC41681" s="108"/>
    </row>
    <row r="41682" spans="19:29" x14ac:dyDescent="0.25">
      <c r="S41682" s="108"/>
      <c r="U41682" s="108"/>
      <c r="W41682" s="108"/>
      <c r="Y41682" s="108"/>
      <c r="AA41682" s="108"/>
      <c r="AC41682" s="108"/>
    </row>
    <row r="41683" spans="19:29" x14ac:dyDescent="0.25">
      <c r="S41683" s="108"/>
      <c r="U41683" s="108"/>
      <c r="W41683" s="108"/>
      <c r="Y41683" s="108"/>
      <c r="AA41683" s="108"/>
      <c r="AC41683" s="108"/>
    </row>
    <row r="41684" spans="19:29" x14ac:dyDescent="0.25">
      <c r="S41684" s="110"/>
      <c r="U41684" s="110"/>
      <c r="W41684" s="110"/>
      <c r="Y41684" s="110"/>
      <c r="AA41684" s="110"/>
      <c r="AC41684" s="110"/>
    </row>
    <row r="41685" spans="19:29" x14ac:dyDescent="0.25">
      <c r="S41685" s="110"/>
      <c r="U41685" s="110"/>
      <c r="W41685" s="110"/>
      <c r="Y41685" s="110"/>
      <c r="AA41685" s="110"/>
      <c r="AC41685" s="110"/>
    </row>
    <row r="41686" spans="19:29" x14ac:dyDescent="0.25">
      <c r="S41686" s="110"/>
      <c r="U41686" s="110"/>
      <c r="W41686" s="110"/>
      <c r="Y41686" s="110"/>
      <c r="AA41686" s="110"/>
      <c r="AC41686" s="110"/>
    </row>
    <row r="41687" spans="19:29" x14ac:dyDescent="0.25">
      <c r="S41687" s="110"/>
      <c r="U41687" s="110"/>
      <c r="W41687" s="110"/>
      <c r="Y41687" s="110"/>
      <c r="AA41687" s="110"/>
      <c r="AC41687" s="110"/>
    </row>
    <row r="41688" spans="19:29" x14ac:dyDescent="0.25">
      <c r="S41688" s="111"/>
      <c r="U41688" s="111"/>
      <c r="W41688" s="111"/>
      <c r="Y41688" s="111"/>
      <c r="AA41688" s="111"/>
      <c r="AC41688" s="111"/>
    </row>
    <row r="41689" spans="19:29" x14ac:dyDescent="0.25">
      <c r="S41689" s="107"/>
      <c r="U41689" s="107"/>
      <c r="W41689" s="107"/>
      <c r="Y41689" s="107"/>
      <c r="AA41689" s="107"/>
      <c r="AC41689" s="107"/>
    </row>
    <row r="41690" spans="19:29" x14ac:dyDescent="0.25">
      <c r="S41690" s="108"/>
      <c r="U41690" s="108"/>
      <c r="W41690" s="108"/>
      <c r="Y41690" s="108"/>
      <c r="AA41690" s="108"/>
      <c r="AC41690" s="108"/>
    </row>
    <row r="41691" spans="19:29" x14ac:dyDescent="0.25">
      <c r="S41691" s="108"/>
      <c r="U41691" s="108"/>
      <c r="W41691" s="108"/>
      <c r="Y41691" s="108"/>
      <c r="AA41691" s="108"/>
      <c r="AC41691" s="108"/>
    </row>
    <row r="41692" spans="19:29" x14ac:dyDescent="0.25">
      <c r="S41692" s="109"/>
      <c r="U41692" s="109"/>
      <c r="W41692" s="109"/>
      <c r="Y41692" s="109"/>
      <c r="AA41692" s="109"/>
      <c r="AC41692" s="109"/>
    </row>
    <row r="41693" spans="19:29" x14ac:dyDescent="0.25">
      <c r="S41693" s="108"/>
      <c r="U41693" s="108"/>
      <c r="W41693" s="108"/>
      <c r="Y41693" s="108"/>
      <c r="AA41693" s="108"/>
      <c r="AC41693" s="108"/>
    </row>
    <row r="41694" spans="19:29" x14ac:dyDescent="0.25">
      <c r="S41694" s="108"/>
      <c r="U41694" s="108"/>
      <c r="W41694" s="108"/>
      <c r="Y41694" s="108"/>
      <c r="AA41694" s="108"/>
      <c r="AC41694" s="108"/>
    </row>
    <row r="41695" spans="19:29" x14ac:dyDescent="0.25">
      <c r="S41695" s="109"/>
      <c r="U41695" s="109"/>
      <c r="W41695" s="109"/>
      <c r="Y41695" s="109"/>
      <c r="AA41695" s="109"/>
      <c r="AC41695" s="109"/>
    </row>
    <row r="41696" spans="19:29" x14ac:dyDescent="0.25">
      <c r="S41696" s="108"/>
      <c r="U41696" s="108"/>
      <c r="W41696" s="108"/>
      <c r="Y41696" s="108"/>
      <c r="AA41696" s="108"/>
      <c r="AC41696" s="108"/>
    </row>
    <row r="41697" spans="19:29" x14ac:dyDescent="0.25">
      <c r="S41697" s="109"/>
      <c r="U41697" s="109"/>
      <c r="W41697" s="109"/>
      <c r="Y41697" s="109"/>
      <c r="AA41697" s="109"/>
      <c r="AC41697" s="109"/>
    </row>
    <row r="41698" spans="19:29" x14ac:dyDescent="0.25">
      <c r="S41698" s="108"/>
      <c r="U41698" s="108"/>
      <c r="W41698" s="108"/>
      <c r="Y41698" s="108"/>
      <c r="AA41698" s="108"/>
      <c r="AC41698" s="108"/>
    </row>
    <row r="41699" spans="19:29" x14ac:dyDescent="0.25">
      <c r="S41699" s="108"/>
      <c r="U41699" s="108"/>
      <c r="W41699" s="108"/>
      <c r="Y41699" s="108"/>
      <c r="AA41699" s="108"/>
      <c r="AC41699" s="108"/>
    </row>
    <row r="41700" spans="19:29" x14ac:dyDescent="0.25">
      <c r="S41700" s="108"/>
      <c r="U41700" s="108"/>
      <c r="W41700" s="108"/>
      <c r="Y41700" s="108"/>
      <c r="AA41700" s="108"/>
      <c r="AC41700" s="108"/>
    </row>
    <row r="41701" spans="19:29" x14ac:dyDescent="0.25">
      <c r="S41701" s="110"/>
      <c r="U41701" s="110"/>
      <c r="W41701" s="110"/>
      <c r="Y41701" s="110"/>
      <c r="AA41701" s="110"/>
      <c r="AC41701" s="110"/>
    </row>
    <row r="41702" spans="19:29" x14ac:dyDescent="0.25">
      <c r="S41702" s="110"/>
      <c r="U41702" s="110"/>
      <c r="W41702" s="110"/>
      <c r="Y41702" s="110"/>
      <c r="AA41702" s="110"/>
      <c r="AC41702" s="110"/>
    </row>
    <row r="41703" spans="19:29" x14ac:dyDescent="0.25">
      <c r="S41703" s="110"/>
      <c r="U41703" s="110"/>
      <c r="W41703" s="110"/>
      <c r="Y41703" s="110"/>
      <c r="AA41703" s="110"/>
      <c r="AC41703" s="110"/>
    </row>
    <row r="41704" spans="19:29" x14ac:dyDescent="0.25">
      <c r="S41704" s="110"/>
      <c r="U41704" s="110"/>
      <c r="W41704" s="110"/>
      <c r="Y41704" s="110"/>
      <c r="AA41704" s="110"/>
      <c r="AC41704" s="110"/>
    </row>
    <row r="41705" spans="19:29" x14ac:dyDescent="0.25">
      <c r="S41705" s="111"/>
      <c r="U41705" s="111"/>
      <c r="W41705" s="111"/>
      <c r="Y41705" s="111"/>
      <c r="AA41705" s="111"/>
      <c r="AC41705" s="111"/>
    </row>
    <row r="41706" spans="19:29" x14ac:dyDescent="0.25">
      <c r="S41706" s="107"/>
      <c r="U41706" s="107"/>
      <c r="W41706" s="107"/>
      <c r="Y41706" s="107"/>
      <c r="AA41706" s="107"/>
      <c r="AC41706" s="107"/>
    </row>
    <row r="41707" spans="19:29" x14ac:dyDescent="0.25">
      <c r="S41707" s="108"/>
      <c r="U41707" s="108"/>
      <c r="W41707" s="108"/>
      <c r="Y41707" s="108"/>
      <c r="AA41707" s="108"/>
      <c r="AC41707" s="108"/>
    </row>
    <row r="41708" spans="19:29" x14ac:dyDescent="0.25">
      <c r="S41708" s="108"/>
      <c r="U41708" s="108"/>
      <c r="W41708" s="108"/>
      <c r="Y41708" s="108"/>
      <c r="AA41708" s="108"/>
      <c r="AC41708" s="108"/>
    </row>
    <row r="41709" spans="19:29" x14ac:dyDescent="0.25">
      <c r="S41709" s="109"/>
      <c r="U41709" s="109"/>
      <c r="W41709" s="109"/>
      <c r="Y41709" s="109"/>
      <c r="AA41709" s="109"/>
      <c r="AC41709" s="109"/>
    </row>
    <row r="41710" spans="19:29" x14ac:dyDescent="0.25">
      <c r="S41710" s="108"/>
      <c r="U41710" s="108"/>
      <c r="W41710" s="108"/>
      <c r="Y41710" s="108"/>
      <c r="AA41710" s="108"/>
      <c r="AC41710" s="108"/>
    </row>
    <row r="41711" spans="19:29" x14ac:dyDescent="0.25">
      <c r="S41711" s="108"/>
      <c r="U41711" s="108"/>
      <c r="W41711" s="108"/>
      <c r="Y41711" s="108"/>
      <c r="AA41711" s="108"/>
      <c r="AC41711" s="108"/>
    </row>
    <row r="41712" spans="19:29" x14ac:dyDescent="0.25">
      <c r="S41712" s="109"/>
      <c r="U41712" s="109"/>
      <c r="W41712" s="109"/>
      <c r="Y41712" s="109"/>
      <c r="AA41712" s="109"/>
      <c r="AC41712" s="109"/>
    </row>
    <row r="41713" spans="19:29" x14ac:dyDescent="0.25">
      <c r="S41713" s="108"/>
      <c r="U41713" s="108"/>
      <c r="W41713" s="108"/>
      <c r="Y41713" s="108"/>
      <c r="AA41713" s="108"/>
      <c r="AC41713" s="108"/>
    </row>
    <row r="41714" spans="19:29" x14ac:dyDescent="0.25">
      <c r="S41714" s="109"/>
      <c r="U41714" s="109"/>
      <c r="W41714" s="109"/>
      <c r="Y41714" s="109"/>
      <c r="AA41714" s="109"/>
      <c r="AC41714" s="109"/>
    </row>
    <row r="41715" spans="19:29" x14ac:dyDescent="0.25">
      <c r="S41715" s="108"/>
      <c r="U41715" s="108"/>
      <c r="W41715" s="108"/>
      <c r="Y41715" s="108"/>
      <c r="AA41715" s="108"/>
      <c r="AC41715" s="108"/>
    </row>
    <row r="41716" spans="19:29" x14ac:dyDescent="0.25">
      <c r="S41716" s="108"/>
      <c r="U41716" s="108"/>
      <c r="W41716" s="108"/>
      <c r="Y41716" s="108"/>
      <c r="AA41716" s="108"/>
      <c r="AC41716" s="108"/>
    </row>
    <row r="41717" spans="19:29" x14ac:dyDescent="0.25">
      <c r="S41717" s="108"/>
      <c r="U41717" s="108"/>
      <c r="W41717" s="108"/>
      <c r="Y41717" s="108"/>
      <c r="AA41717" s="108"/>
      <c r="AC41717" s="108"/>
    </row>
    <row r="41718" spans="19:29" x14ac:dyDescent="0.25">
      <c r="S41718" s="110"/>
      <c r="U41718" s="110"/>
      <c r="W41718" s="110"/>
      <c r="Y41718" s="110"/>
      <c r="AA41718" s="110"/>
      <c r="AC41718" s="110"/>
    </row>
    <row r="41719" spans="19:29" x14ac:dyDescent="0.25">
      <c r="S41719" s="110"/>
      <c r="U41719" s="110"/>
      <c r="W41719" s="110"/>
      <c r="Y41719" s="110"/>
      <c r="AA41719" s="110"/>
      <c r="AC41719" s="110"/>
    </row>
    <row r="41720" spans="19:29" x14ac:dyDescent="0.25">
      <c r="S41720" s="110"/>
      <c r="U41720" s="110"/>
      <c r="W41720" s="110"/>
      <c r="Y41720" s="110"/>
      <c r="AA41720" s="110"/>
      <c r="AC41720" s="110"/>
    </row>
    <row r="41721" spans="19:29" x14ac:dyDescent="0.25">
      <c r="S41721" s="110"/>
      <c r="U41721" s="110"/>
      <c r="W41721" s="110"/>
      <c r="Y41721" s="110"/>
      <c r="AA41721" s="110"/>
      <c r="AC41721" s="110"/>
    </row>
    <row r="41722" spans="19:29" x14ac:dyDescent="0.25">
      <c r="S41722" s="111"/>
      <c r="U41722" s="111"/>
      <c r="W41722" s="111"/>
      <c r="Y41722" s="111"/>
      <c r="AA41722" s="111"/>
      <c r="AC41722" s="111"/>
    </row>
    <row r="41723" spans="19:29" x14ac:dyDescent="0.25">
      <c r="S41723" s="107"/>
      <c r="U41723" s="107"/>
      <c r="W41723" s="107"/>
      <c r="Y41723" s="107"/>
      <c r="AA41723" s="107"/>
      <c r="AC41723" s="107"/>
    </row>
    <row r="41724" spans="19:29" x14ac:dyDescent="0.25">
      <c r="S41724" s="108"/>
      <c r="U41724" s="108"/>
      <c r="W41724" s="108"/>
      <c r="Y41724" s="108"/>
      <c r="AA41724" s="108"/>
      <c r="AC41724" s="108"/>
    </row>
    <row r="41725" spans="19:29" x14ac:dyDescent="0.25">
      <c r="S41725" s="108"/>
      <c r="U41725" s="108"/>
      <c r="W41725" s="108"/>
      <c r="Y41725" s="108"/>
      <c r="AA41725" s="108"/>
      <c r="AC41725" s="108"/>
    </row>
    <row r="41726" spans="19:29" x14ac:dyDescent="0.25">
      <c r="S41726" s="109"/>
      <c r="U41726" s="109"/>
      <c r="W41726" s="109"/>
      <c r="Y41726" s="109"/>
      <c r="AA41726" s="109"/>
      <c r="AC41726" s="109"/>
    </row>
    <row r="41727" spans="19:29" x14ac:dyDescent="0.25">
      <c r="S41727" s="108"/>
      <c r="U41727" s="108"/>
      <c r="W41727" s="108"/>
      <c r="Y41727" s="108"/>
      <c r="AA41727" s="108"/>
      <c r="AC41727" s="108"/>
    </row>
    <row r="41728" spans="19:29" x14ac:dyDescent="0.25">
      <c r="S41728" s="108"/>
      <c r="U41728" s="108"/>
      <c r="W41728" s="108"/>
      <c r="Y41728" s="108"/>
      <c r="AA41728" s="108"/>
      <c r="AC41728" s="108"/>
    </row>
    <row r="41729" spans="19:29" x14ac:dyDescent="0.25">
      <c r="S41729" s="109"/>
      <c r="U41729" s="109"/>
      <c r="W41729" s="109"/>
      <c r="Y41729" s="109"/>
      <c r="AA41729" s="109"/>
      <c r="AC41729" s="109"/>
    </row>
    <row r="41730" spans="19:29" x14ac:dyDescent="0.25">
      <c r="S41730" s="108"/>
      <c r="U41730" s="108"/>
      <c r="W41730" s="108"/>
      <c r="Y41730" s="108"/>
      <c r="AA41730" s="108"/>
      <c r="AC41730" s="108"/>
    </row>
    <row r="41731" spans="19:29" x14ac:dyDescent="0.25">
      <c r="S41731" s="109"/>
      <c r="U41731" s="109"/>
      <c r="W41731" s="109"/>
      <c r="Y41731" s="109"/>
      <c r="AA41731" s="109"/>
      <c r="AC41731" s="109"/>
    </row>
    <row r="41732" spans="19:29" x14ac:dyDescent="0.25">
      <c r="S41732" s="108"/>
      <c r="U41732" s="108"/>
      <c r="W41732" s="108"/>
      <c r="Y41732" s="108"/>
      <c r="AA41732" s="108"/>
      <c r="AC41732" s="108"/>
    </row>
    <row r="41733" spans="19:29" x14ac:dyDescent="0.25">
      <c r="S41733" s="108"/>
      <c r="U41733" s="108"/>
      <c r="W41733" s="108"/>
      <c r="Y41733" s="108"/>
      <c r="AA41733" s="108"/>
      <c r="AC41733" s="108"/>
    </row>
    <row r="41734" spans="19:29" x14ac:dyDescent="0.25">
      <c r="S41734" s="108"/>
      <c r="U41734" s="108"/>
      <c r="W41734" s="108"/>
      <c r="Y41734" s="108"/>
      <c r="AA41734" s="108"/>
      <c r="AC41734" s="108"/>
    </row>
    <row r="41735" spans="19:29" x14ac:dyDescent="0.25">
      <c r="S41735" s="110"/>
      <c r="U41735" s="110"/>
      <c r="W41735" s="110"/>
      <c r="Y41735" s="110"/>
      <c r="AA41735" s="110"/>
      <c r="AC41735" s="110"/>
    </row>
    <row r="41736" spans="19:29" x14ac:dyDescent="0.25">
      <c r="S41736" s="110"/>
      <c r="U41736" s="110"/>
      <c r="W41736" s="110"/>
      <c r="Y41736" s="110"/>
      <c r="AA41736" s="110"/>
      <c r="AC41736" s="110"/>
    </row>
    <row r="41737" spans="19:29" x14ac:dyDescent="0.25">
      <c r="S41737" s="110"/>
      <c r="U41737" s="110"/>
      <c r="W41737" s="110"/>
      <c r="Y41737" s="110"/>
      <c r="AA41737" s="110"/>
      <c r="AC41737" s="110"/>
    </row>
    <row r="41738" spans="19:29" x14ac:dyDescent="0.25">
      <c r="S41738" s="110"/>
      <c r="U41738" s="110"/>
      <c r="W41738" s="110"/>
      <c r="Y41738" s="110"/>
      <c r="AA41738" s="110"/>
      <c r="AC41738" s="110"/>
    </row>
    <row r="41739" spans="19:29" x14ac:dyDescent="0.25">
      <c r="S41739" s="111"/>
      <c r="U41739" s="111"/>
      <c r="W41739" s="111"/>
      <c r="Y41739" s="111"/>
      <c r="AA41739" s="111"/>
      <c r="AC41739" s="111"/>
    </row>
    <row r="41740" spans="19:29" x14ac:dyDescent="0.25">
      <c r="S41740" s="107"/>
      <c r="U41740" s="107"/>
      <c r="W41740" s="107"/>
      <c r="Y41740" s="107"/>
      <c r="AA41740" s="107"/>
      <c r="AC41740" s="107"/>
    </row>
    <row r="41741" spans="19:29" x14ac:dyDescent="0.25">
      <c r="S41741" s="108"/>
      <c r="U41741" s="108"/>
      <c r="W41741" s="108"/>
      <c r="Y41741" s="108"/>
      <c r="AA41741" s="108"/>
      <c r="AC41741" s="108"/>
    </row>
    <row r="41742" spans="19:29" x14ac:dyDescent="0.25">
      <c r="S41742" s="108"/>
      <c r="U41742" s="108"/>
      <c r="W41742" s="108"/>
      <c r="Y41742" s="108"/>
      <c r="AA41742" s="108"/>
      <c r="AC41742" s="108"/>
    </row>
    <row r="41743" spans="19:29" x14ac:dyDescent="0.25">
      <c r="S41743" s="109"/>
      <c r="U41743" s="109"/>
      <c r="W41743" s="109"/>
      <c r="Y41743" s="109"/>
      <c r="AA41743" s="109"/>
      <c r="AC41743" s="109"/>
    </row>
    <row r="41744" spans="19:29" x14ac:dyDescent="0.25">
      <c r="S41744" s="108"/>
      <c r="U41744" s="108"/>
      <c r="W41744" s="108"/>
      <c r="Y41744" s="108"/>
      <c r="AA41744" s="108"/>
      <c r="AC41744" s="108"/>
    </row>
    <row r="41745" spans="19:29" x14ac:dyDescent="0.25">
      <c r="S41745" s="108"/>
      <c r="U41745" s="108"/>
      <c r="W41745" s="108"/>
      <c r="Y41745" s="108"/>
      <c r="AA41745" s="108"/>
      <c r="AC41745" s="108"/>
    </row>
    <row r="41746" spans="19:29" x14ac:dyDescent="0.25">
      <c r="S41746" s="109"/>
      <c r="U41746" s="109"/>
      <c r="W41746" s="109"/>
      <c r="Y41746" s="109"/>
      <c r="AA41746" s="109"/>
      <c r="AC41746" s="109"/>
    </row>
    <row r="41747" spans="19:29" x14ac:dyDescent="0.25">
      <c r="S41747" s="108"/>
      <c r="U41747" s="108"/>
      <c r="W41747" s="108"/>
      <c r="Y41747" s="108"/>
      <c r="AA41747" s="108"/>
      <c r="AC41747" s="108"/>
    </row>
    <row r="41748" spans="19:29" x14ac:dyDescent="0.25">
      <c r="S41748" s="109"/>
      <c r="U41748" s="109"/>
      <c r="W41748" s="109"/>
      <c r="Y41748" s="109"/>
      <c r="AA41748" s="109"/>
      <c r="AC41748" s="109"/>
    </row>
    <row r="41749" spans="19:29" x14ac:dyDescent="0.25">
      <c r="S41749" s="108"/>
      <c r="U41749" s="108"/>
      <c r="W41749" s="108"/>
      <c r="Y41749" s="108"/>
      <c r="AA41749" s="108"/>
      <c r="AC41749" s="108"/>
    </row>
    <row r="41750" spans="19:29" x14ac:dyDescent="0.25">
      <c r="S41750" s="108"/>
      <c r="U41750" s="108"/>
      <c r="W41750" s="108"/>
      <c r="Y41750" s="108"/>
      <c r="AA41750" s="108"/>
      <c r="AC41750" s="108"/>
    </row>
    <row r="41751" spans="19:29" x14ac:dyDescent="0.25">
      <c r="S41751" s="108"/>
      <c r="U41751" s="108"/>
      <c r="W41751" s="108"/>
      <c r="Y41751" s="108"/>
      <c r="AA41751" s="108"/>
      <c r="AC41751" s="108"/>
    </row>
    <row r="41752" spans="19:29" x14ac:dyDescent="0.25">
      <c r="S41752" s="110"/>
      <c r="U41752" s="110"/>
      <c r="W41752" s="110"/>
      <c r="Y41752" s="110"/>
      <c r="AA41752" s="110"/>
      <c r="AC41752" s="110"/>
    </row>
    <row r="41753" spans="19:29" x14ac:dyDescent="0.25">
      <c r="S41753" s="110"/>
      <c r="U41753" s="110"/>
      <c r="W41753" s="110"/>
      <c r="Y41753" s="110"/>
      <c r="AA41753" s="110"/>
      <c r="AC41753" s="110"/>
    </row>
    <row r="41754" spans="19:29" x14ac:dyDescent="0.25">
      <c r="S41754" s="110"/>
      <c r="U41754" s="110"/>
      <c r="W41754" s="110"/>
      <c r="Y41754" s="110"/>
      <c r="AA41754" s="110"/>
      <c r="AC41754" s="110"/>
    </row>
    <row r="41755" spans="19:29" x14ac:dyDescent="0.25">
      <c r="S41755" s="110"/>
      <c r="U41755" s="110"/>
      <c r="W41755" s="110"/>
      <c r="Y41755" s="110"/>
      <c r="AA41755" s="110"/>
      <c r="AC41755" s="110"/>
    </row>
    <row r="41756" spans="19:29" x14ac:dyDescent="0.25">
      <c r="S41756" s="111"/>
      <c r="U41756" s="111"/>
      <c r="W41756" s="111"/>
      <c r="Y41756" s="111"/>
      <c r="AA41756" s="111"/>
      <c r="AC41756" s="111"/>
    </row>
    <row r="41757" spans="19:29" x14ac:dyDescent="0.25">
      <c r="S41757" s="107"/>
      <c r="U41757" s="107"/>
      <c r="W41757" s="107"/>
      <c r="Y41757" s="107"/>
      <c r="AA41757" s="107"/>
      <c r="AC41757" s="107"/>
    </row>
    <row r="41758" spans="19:29" x14ac:dyDescent="0.25">
      <c r="S41758" s="108"/>
      <c r="U41758" s="108"/>
      <c r="W41758" s="108"/>
      <c r="Y41758" s="108"/>
      <c r="AA41758" s="108"/>
      <c r="AC41758" s="108"/>
    </row>
    <row r="41759" spans="19:29" x14ac:dyDescent="0.25">
      <c r="S41759" s="108"/>
      <c r="U41759" s="108"/>
      <c r="W41759" s="108"/>
      <c r="Y41759" s="108"/>
      <c r="AA41759" s="108"/>
      <c r="AC41759" s="108"/>
    </row>
    <row r="41760" spans="19:29" x14ac:dyDescent="0.25">
      <c r="S41760" s="109"/>
      <c r="U41760" s="109"/>
      <c r="W41760" s="109"/>
      <c r="Y41760" s="109"/>
      <c r="AA41760" s="109"/>
      <c r="AC41760" s="109"/>
    </row>
    <row r="41761" spans="19:29" x14ac:dyDescent="0.25">
      <c r="S41761" s="108"/>
      <c r="U41761" s="108"/>
      <c r="W41761" s="108"/>
      <c r="Y41761" s="108"/>
      <c r="AA41761" s="108"/>
      <c r="AC41761" s="108"/>
    </row>
    <row r="41762" spans="19:29" x14ac:dyDescent="0.25">
      <c r="S41762" s="108"/>
      <c r="U41762" s="108"/>
      <c r="W41762" s="108"/>
      <c r="Y41762" s="108"/>
      <c r="AA41762" s="108"/>
      <c r="AC41762" s="108"/>
    </row>
    <row r="41763" spans="19:29" x14ac:dyDescent="0.25">
      <c r="S41763" s="109"/>
      <c r="U41763" s="109"/>
      <c r="W41763" s="109"/>
      <c r="Y41763" s="109"/>
      <c r="AA41763" s="109"/>
      <c r="AC41763" s="109"/>
    </row>
    <row r="41764" spans="19:29" x14ac:dyDescent="0.25">
      <c r="S41764" s="108"/>
      <c r="U41764" s="108"/>
      <c r="W41764" s="108"/>
      <c r="Y41764" s="108"/>
      <c r="AA41764" s="108"/>
      <c r="AC41764" s="108"/>
    </row>
    <row r="41765" spans="19:29" x14ac:dyDescent="0.25">
      <c r="S41765" s="109"/>
      <c r="U41765" s="109"/>
      <c r="W41765" s="109"/>
      <c r="Y41765" s="109"/>
      <c r="AA41765" s="109"/>
      <c r="AC41765" s="109"/>
    </row>
    <row r="41766" spans="19:29" x14ac:dyDescent="0.25">
      <c r="S41766" s="108"/>
      <c r="U41766" s="108"/>
      <c r="W41766" s="108"/>
      <c r="Y41766" s="108"/>
      <c r="AA41766" s="108"/>
      <c r="AC41766" s="108"/>
    </row>
    <row r="41767" spans="19:29" x14ac:dyDescent="0.25">
      <c r="S41767" s="108"/>
      <c r="U41767" s="108"/>
      <c r="W41767" s="108"/>
      <c r="Y41767" s="108"/>
      <c r="AA41767" s="108"/>
      <c r="AC41767" s="108"/>
    </row>
    <row r="41768" spans="19:29" x14ac:dyDescent="0.25">
      <c r="S41768" s="108"/>
      <c r="U41768" s="108"/>
      <c r="W41768" s="108"/>
      <c r="Y41768" s="108"/>
      <c r="AA41768" s="108"/>
      <c r="AC41768" s="108"/>
    </row>
    <row r="41769" spans="19:29" x14ac:dyDescent="0.25">
      <c r="S41769" s="110"/>
      <c r="U41769" s="110"/>
      <c r="W41769" s="110"/>
      <c r="Y41769" s="110"/>
      <c r="AA41769" s="110"/>
      <c r="AC41769" s="110"/>
    </row>
    <row r="41770" spans="19:29" x14ac:dyDescent="0.25">
      <c r="S41770" s="110"/>
      <c r="U41770" s="110"/>
      <c r="W41770" s="110"/>
      <c r="Y41770" s="110"/>
      <c r="AA41770" s="110"/>
      <c r="AC41770" s="110"/>
    </row>
    <row r="41771" spans="19:29" x14ac:dyDescent="0.25">
      <c r="S41771" s="110"/>
      <c r="U41771" s="110"/>
      <c r="W41771" s="110"/>
      <c r="Y41771" s="110"/>
      <c r="AA41771" s="110"/>
      <c r="AC41771" s="110"/>
    </row>
    <row r="41772" spans="19:29" x14ac:dyDescent="0.25">
      <c r="S41772" s="110"/>
      <c r="U41772" s="110"/>
      <c r="W41772" s="110"/>
      <c r="Y41772" s="110"/>
      <c r="AA41772" s="110"/>
      <c r="AC41772" s="110"/>
    </row>
    <row r="41773" spans="19:29" x14ac:dyDescent="0.25">
      <c r="S41773" s="111"/>
      <c r="U41773" s="111"/>
      <c r="W41773" s="111"/>
      <c r="Y41773" s="111"/>
      <c r="AA41773" s="111"/>
      <c r="AC41773" s="111"/>
    </row>
    <row r="41774" spans="19:29" x14ac:dyDescent="0.25">
      <c r="S41774" s="107"/>
      <c r="U41774" s="107"/>
      <c r="W41774" s="107"/>
      <c r="Y41774" s="107"/>
      <c r="AA41774" s="107"/>
      <c r="AC41774" s="107"/>
    </row>
    <row r="41775" spans="19:29" x14ac:dyDescent="0.25">
      <c r="S41775" s="108"/>
      <c r="U41775" s="108"/>
      <c r="W41775" s="108"/>
      <c r="Y41775" s="108"/>
      <c r="AA41775" s="108"/>
      <c r="AC41775" s="108"/>
    </row>
    <row r="41776" spans="19:29" x14ac:dyDescent="0.25">
      <c r="S41776" s="108"/>
      <c r="U41776" s="108"/>
      <c r="W41776" s="108"/>
      <c r="Y41776" s="108"/>
      <c r="AA41776" s="108"/>
      <c r="AC41776" s="108"/>
    </row>
    <row r="41777" spans="19:29" x14ac:dyDescent="0.25">
      <c r="S41777" s="109"/>
      <c r="U41777" s="109"/>
      <c r="W41777" s="109"/>
      <c r="Y41777" s="109"/>
      <c r="AA41777" s="109"/>
      <c r="AC41777" s="109"/>
    </row>
    <row r="41778" spans="19:29" x14ac:dyDescent="0.25">
      <c r="S41778" s="108"/>
      <c r="U41778" s="108"/>
      <c r="W41778" s="108"/>
      <c r="Y41778" s="108"/>
      <c r="AA41778" s="108"/>
      <c r="AC41778" s="108"/>
    </row>
    <row r="41779" spans="19:29" x14ac:dyDescent="0.25">
      <c r="S41779" s="108"/>
      <c r="U41779" s="108"/>
      <c r="W41779" s="108"/>
      <c r="Y41779" s="108"/>
      <c r="AA41779" s="108"/>
      <c r="AC41779" s="108"/>
    </row>
    <row r="41780" spans="19:29" x14ac:dyDescent="0.25">
      <c r="S41780" s="109"/>
      <c r="U41780" s="109"/>
      <c r="W41780" s="109"/>
      <c r="Y41780" s="109"/>
      <c r="AA41780" s="109"/>
      <c r="AC41780" s="109"/>
    </row>
    <row r="41781" spans="19:29" x14ac:dyDescent="0.25">
      <c r="S41781" s="108"/>
      <c r="U41781" s="108"/>
      <c r="W41781" s="108"/>
      <c r="Y41781" s="108"/>
      <c r="AA41781" s="108"/>
      <c r="AC41781" s="108"/>
    </row>
    <row r="41782" spans="19:29" x14ac:dyDescent="0.25">
      <c r="S41782" s="109"/>
      <c r="U41782" s="109"/>
      <c r="W41782" s="109"/>
      <c r="Y41782" s="109"/>
      <c r="AA41782" s="109"/>
      <c r="AC41782" s="109"/>
    </row>
    <row r="41783" spans="19:29" x14ac:dyDescent="0.25">
      <c r="S41783" s="108"/>
      <c r="U41783" s="108"/>
      <c r="W41783" s="108"/>
      <c r="Y41783" s="108"/>
      <c r="AA41783" s="108"/>
      <c r="AC41783" s="108"/>
    </row>
    <row r="41784" spans="19:29" x14ac:dyDescent="0.25">
      <c r="S41784" s="108"/>
      <c r="U41784" s="108"/>
      <c r="W41784" s="108"/>
      <c r="Y41784" s="108"/>
      <c r="AA41784" s="108"/>
      <c r="AC41784" s="108"/>
    </row>
    <row r="41785" spans="19:29" x14ac:dyDescent="0.25">
      <c r="S41785" s="108"/>
      <c r="U41785" s="108"/>
      <c r="W41785" s="108"/>
      <c r="Y41785" s="108"/>
      <c r="AA41785" s="108"/>
      <c r="AC41785" s="108"/>
    </row>
    <row r="41786" spans="19:29" x14ac:dyDescent="0.25">
      <c r="S41786" s="110"/>
      <c r="U41786" s="110"/>
      <c r="W41786" s="110"/>
      <c r="Y41786" s="110"/>
      <c r="AA41786" s="110"/>
      <c r="AC41786" s="110"/>
    </row>
    <row r="41787" spans="19:29" x14ac:dyDescent="0.25">
      <c r="S41787" s="110"/>
      <c r="U41787" s="110"/>
      <c r="W41787" s="110"/>
      <c r="Y41787" s="110"/>
      <c r="AA41787" s="110"/>
      <c r="AC41787" s="110"/>
    </row>
    <row r="41788" spans="19:29" x14ac:dyDescent="0.25">
      <c r="S41788" s="110"/>
      <c r="U41788" s="110"/>
      <c r="W41788" s="110"/>
      <c r="Y41788" s="110"/>
      <c r="AA41788" s="110"/>
      <c r="AC41788" s="110"/>
    </row>
    <row r="41789" spans="19:29" x14ac:dyDescent="0.25">
      <c r="S41789" s="110"/>
      <c r="U41789" s="110"/>
      <c r="W41789" s="110"/>
      <c r="Y41789" s="110"/>
      <c r="AA41789" s="110"/>
      <c r="AC41789" s="110"/>
    </row>
    <row r="41790" spans="19:29" x14ac:dyDescent="0.25">
      <c r="S41790" s="111"/>
      <c r="U41790" s="111"/>
      <c r="W41790" s="111"/>
      <c r="Y41790" s="111"/>
      <c r="AA41790" s="111"/>
      <c r="AC41790" s="111"/>
    </row>
    <row r="41791" spans="19:29" x14ac:dyDescent="0.25">
      <c r="S41791" s="107"/>
      <c r="U41791" s="107"/>
      <c r="W41791" s="107"/>
      <c r="Y41791" s="107"/>
      <c r="AA41791" s="107"/>
      <c r="AC41791" s="107"/>
    </row>
    <row r="41792" spans="19:29" x14ac:dyDescent="0.25">
      <c r="S41792" s="108"/>
      <c r="U41792" s="108"/>
      <c r="W41792" s="108"/>
      <c r="Y41792" s="108"/>
      <c r="AA41792" s="108"/>
      <c r="AC41792" s="108"/>
    </row>
    <row r="41793" spans="19:29" x14ac:dyDescent="0.25">
      <c r="S41793" s="108"/>
      <c r="U41793" s="108"/>
      <c r="W41793" s="108"/>
      <c r="Y41793" s="108"/>
      <c r="AA41793" s="108"/>
      <c r="AC41793" s="108"/>
    </row>
    <row r="41794" spans="19:29" x14ac:dyDescent="0.25">
      <c r="S41794" s="109"/>
      <c r="U41794" s="109"/>
      <c r="W41794" s="109"/>
      <c r="Y41794" s="109"/>
      <c r="AA41794" s="109"/>
      <c r="AC41794" s="109"/>
    </row>
    <row r="41795" spans="19:29" x14ac:dyDescent="0.25">
      <c r="S41795" s="108"/>
      <c r="U41795" s="108"/>
      <c r="W41795" s="108"/>
      <c r="Y41795" s="108"/>
      <c r="AA41795" s="108"/>
      <c r="AC41795" s="108"/>
    </row>
    <row r="41796" spans="19:29" x14ac:dyDescent="0.25">
      <c r="S41796" s="108"/>
      <c r="U41796" s="108"/>
      <c r="W41796" s="108"/>
      <c r="Y41796" s="108"/>
      <c r="AA41796" s="108"/>
      <c r="AC41796" s="108"/>
    </row>
    <row r="41797" spans="19:29" x14ac:dyDescent="0.25">
      <c r="S41797" s="109"/>
      <c r="U41797" s="109"/>
      <c r="W41797" s="109"/>
      <c r="Y41797" s="109"/>
      <c r="AA41797" s="109"/>
      <c r="AC41797" s="109"/>
    </row>
    <row r="41798" spans="19:29" x14ac:dyDescent="0.25">
      <c r="S41798" s="108"/>
      <c r="U41798" s="108"/>
      <c r="W41798" s="108"/>
      <c r="Y41798" s="108"/>
      <c r="AA41798" s="108"/>
      <c r="AC41798" s="108"/>
    </row>
    <row r="41799" spans="19:29" x14ac:dyDescent="0.25">
      <c r="S41799" s="109"/>
      <c r="U41799" s="109"/>
      <c r="W41799" s="109"/>
      <c r="Y41799" s="109"/>
      <c r="AA41799" s="109"/>
      <c r="AC41799" s="109"/>
    </row>
    <row r="41800" spans="19:29" x14ac:dyDescent="0.25">
      <c r="S41800" s="108"/>
      <c r="U41800" s="108"/>
      <c r="W41800" s="108"/>
      <c r="Y41800" s="108"/>
      <c r="AA41800" s="108"/>
      <c r="AC41800" s="108"/>
    </row>
    <row r="41801" spans="19:29" x14ac:dyDescent="0.25">
      <c r="S41801" s="108"/>
      <c r="U41801" s="108"/>
      <c r="W41801" s="108"/>
      <c r="Y41801" s="108"/>
      <c r="AA41801" s="108"/>
      <c r="AC41801" s="108"/>
    </row>
    <row r="41802" spans="19:29" x14ac:dyDescent="0.25">
      <c r="S41802" s="108"/>
      <c r="U41802" s="108"/>
      <c r="W41802" s="108"/>
      <c r="Y41802" s="108"/>
      <c r="AA41802" s="108"/>
      <c r="AC41802" s="108"/>
    </row>
    <row r="41803" spans="19:29" x14ac:dyDescent="0.25">
      <c r="S41803" s="110"/>
      <c r="U41803" s="110"/>
      <c r="W41803" s="110"/>
      <c r="Y41803" s="110"/>
      <c r="AA41803" s="110"/>
      <c r="AC41803" s="110"/>
    </row>
    <row r="41804" spans="19:29" x14ac:dyDescent="0.25">
      <c r="S41804" s="110"/>
      <c r="U41804" s="110"/>
      <c r="W41804" s="110"/>
      <c r="Y41804" s="110"/>
      <c r="AA41804" s="110"/>
      <c r="AC41804" s="110"/>
    </row>
    <row r="41805" spans="19:29" x14ac:dyDescent="0.25">
      <c r="S41805" s="110"/>
      <c r="U41805" s="110"/>
      <c r="W41805" s="110"/>
      <c r="Y41805" s="110"/>
      <c r="AA41805" s="110"/>
      <c r="AC41805" s="110"/>
    </row>
    <row r="41806" spans="19:29" x14ac:dyDescent="0.25">
      <c r="S41806" s="110"/>
      <c r="U41806" s="110"/>
      <c r="W41806" s="110"/>
      <c r="Y41806" s="110"/>
      <c r="AA41806" s="110"/>
      <c r="AC41806" s="110"/>
    </row>
    <row r="41807" spans="19:29" x14ac:dyDescent="0.25">
      <c r="S41807" s="111"/>
      <c r="U41807" s="111"/>
      <c r="W41807" s="111"/>
      <c r="Y41807" s="111"/>
      <c r="AA41807" s="111"/>
      <c r="AC41807" s="111"/>
    </row>
    <row r="41808" spans="19:29" x14ac:dyDescent="0.25">
      <c r="S41808" s="107"/>
      <c r="U41808" s="107"/>
      <c r="W41808" s="107"/>
      <c r="Y41808" s="107"/>
      <c r="AA41808" s="107"/>
      <c r="AC41808" s="107"/>
    </row>
    <row r="41809" spans="19:29" x14ac:dyDescent="0.25">
      <c r="S41809" s="108"/>
      <c r="U41809" s="108"/>
      <c r="W41809" s="108"/>
      <c r="Y41809" s="108"/>
      <c r="AA41809" s="108"/>
      <c r="AC41809" s="108"/>
    </row>
    <row r="41810" spans="19:29" x14ac:dyDescent="0.25">
      <c r="S41810" s="108"/>
      <c r="U41810" s="108"/>
      <c r="W41810" s="108"/>
      <c r="Y41810" s="108"/>
      <c r="AA41810" s="108"/>
      <c r="AC41810" s="108"/>
    </row>
    <row r="41811" spans="19:29" x14ac:dyDescent="0.25">
      <c r="S41811" s="109"/>
      <c r="U41811" s="109"/>
      <c r="W41811" s="109"/>
      <c r="Y41811" s="109"/>
      <c r="AA41811" s="109"/>
      <c r="AC41811" s="109"/>
    </row>
    <row r="41812" spans="19:29" x14ac:dyDescent="0.25">
      <c r="S41812" s="108"/>
      <c r="U41812" s="108"/>
      <c r="W41812" s="108"/>
      <c r="Y41812" s="108"/>
      <c r="AA41812" s="108"/>
      <c r="AC41812" s="108"/>
    </row>
    <row r="41813" spans="19:29" x14ac:dyDescent="0.25">
      <c r="S41813" s="108"/>
      <c r="U41813" s="108"/>
      <c r="W41813" s="108"/>
      <c r="Y41813" s="108"/>
      <c r="AA41813" s="108"/>
      <c r="AC41813" s="108"/>
    </row>
    <row r="41814" spans="19:29" x14ac:dyDescent="0.25">
      <c r="S41814" s="109"/>
      <c r="U41814" s="109"/>
      <c r="W41814" s="109"/>
      <c r="Y41814" s="109"/>
      <c r="AA41814" s="109"/>
      <c r="AC41814" s="109"/>
    </row>
    <row r="41815" spans="19:29" x14ac:dyDescent="0.25">
      <c r="S41815" s="108"/>
      <c r="U41815" s="108"/>
      <c r="W41815" s="108"/>
      <c r="Y41815" s="108"/>
      <c r="AA41815" s="108"/>
      <c r="AC41815" s="108"/>
    </row>
    <row r="41816" spans="19:29" x14ac:dyDescent="0.25">
      <c r="S41816" s="109"/>
      <c r="U41816" s="109"/>
      <c r="W41816" s="109"/>
      <c r="Y41816" s="109"/>
      <c r="AA41816" s="109"/>
      <c r="AC41816" s="109"/>
    </row>
    <row r="41817" spans="19:29" x14ac:dyDescent="0.25">
      <c r="S41817" s="108"/>
      <c r="U41817" s="108"/>
      <c r="W41817" s="108"/>
      <c r="Y41817" s="108"/>
      <c r="AA41817" s="108"/>
      <c r="AC41817" s="108"/>
    </row>
    <row r="41818" spans="19:29" x14ac:dyDescent="0.25">
      <c r="S41818" s="108"/>
      <c r="U41818" s="108"/>
      <c r="W41818" s="108"/>
      <c r="Y41818" s="108"/>
      <c r="AA41818" s="108"/>
      <c r="AC41818" s="108"/>
    </row>
    <row r="41819" spans="19:29" x14ac:dyDescent="0.25">
      <c r="S41819" s="108"/>
      <c r="U41819" s="108"/>
      <c r="W41819" s="108"/>
      <c r="Y41819" s="108"/>
      <c r="AA41819" s="108"/>
      <c r="AC41819" s="108"/>
    </row>
    <row r="41820" spans="19:29" x14ac:dyDescent="0.25">
      <c r="S41820" s="110"/>
      <c r="U41820" s="110"/>
      <c r="W41820" s="110"/>
      <c r="Y41820" s="110"/>
      <c r="AA41820" s="110"/>
      <c r="AC41820" s="110"/>
    </row>
    <row r="41821" spans="19:29" x14ac:dyDescent="0.25">
      <c r="S41821" s="110"/>
      <c r="U41821" s="110"/>
      <c r="W41821" s="110"/>
      <c r="Y41821" s="110"/>
      <c r="AA41821" s="110"/>
      <c r="AC41821" s="110"/>
    </row>
    <row r="41822" spans="19:29" x14ac:dyDescent="0.25">
      <c r="S41822" s="110"/>
      <c r="U41822" s="110"/>
      <c r="W41822" s="110"/>
      <c r="Y41822" s="110"/>
      <c r="AA41822" s="110"/>
      <c r="AC41822" s="110"/>
    </row>
    <row r="41823" spans="19:29" x14ac:dyDescent="0.25">
      <c r="S41823" s="110"/>
      <c r="U41823" s="110"/>
      <c r="W41823" s="110"/>
      <c r="Y41823" s="110"/>
      <c r="AA41823" s="110"/>
      <c r="AC41823" s="110"/>
    </row>
    <row r="41824" spans="19:29" x14ac:dyDescent="0.25">
      <c r="S41824" s="111"/>
      <c r="U41824" s="111"/>
      <c r="W41824" s="111"/>
      <c r="Y41824" s="111"/>
      <c r="AA41824" s="111"/>
      <c r="AC41824" s="111"/>
    </row>
    <row r="41825" spans="19:29" x14ac:dyDescent="0.25">
      <c r="S41825" s="107"/>
      <c r="U41825" s="107"/>
      <c r="W41825" s="107"/>
      <c r="Y41825" s="107"/>
      <c r="AA41825" s="107"/>
      <c r="AC41825" s="107"/>
    </row>
    <row r="41826" spans="19:29" x14ac:dyDescent="0.25">
      <c r="S41826" s="108"/>
      <c r="U41826" s="108"/>
      <c r="W41826" s="108"/>
      <c r="Y41826" s="108"/>
      <c r="AA41826" s="108"/>
      <c r="AC41826" s="108"/>
    </row>
    <row r="41827" spans="19:29" x14ac:dyDescent="0.25">
      <c r="S41827" s="108"/>
      <c r="U41827" s="108"/>
      <c r="W41827" s="108"/>
      <c r="Y41827" s="108"/>
      <c r="AA41827" s="108"/>
      <c r="AC41827" s="108"/>
    </row>
    <row r="41828" spans="19:29" x14ac:dyDescent="0.25">
      <c r="S41828" s="109"/>
      <c r="U41828" s="109"/>
      <c r="W41828" s="109"/>
      <c r="Y41828" s="109"/>
      <c r="AA41828" s="109"/>
      <c r="AC41828" s="109"/>
    </row>
    <row r="41829" spans="19:29" x14ac:dyDescent="0.25">
      <c r="S41829" s="108"/>
      <c r="U41829" s="108"/>
      <c r="W41829" s="108"/>
      <c r="Y41829" s="108"/>
      <c r="AA41829" s="108"/>
      <c r="AC41829" s="108"/>
    </row>
    <row r="41830" spans="19:29" x14ac:dyDescent="0.25">
      <c r="S41830" s="108"/>
      <c r="U41830" s="108"/>
      <c r="W41830" s="108"/>
      <c r="Y41830" s="108"/>
      <c r="AA41830" s="108"/>
      <c r="AC41830" s="108"/>
    </row>
    <row r="41831" spans="19:29" x14ac:dyDescent="0.25">
      <c r="S41831" s="109"/>
      <c r="U41831" s="109"/>
      <c r="W41831" s="109"/>
      <c r="Y41831" s="109"/>
      <c r="AA41831" s="109"/>
      <c r="AC41831" s="109"/>
    </row>
    <row r="41832" spans="19:29" x14ac:dyDescent="0.25">
      <c r="S41832" s="108"/>
      <c r="U41832" s="108"/>
      <c r="W41832" s="108"/>
      <c r="Y41832" s="108"/>
      <c r="AA41832" s="108"/>
      <c r="AC41832" s="108"/>
    </row>
    <row r="41833" spans="19:29" x14ac:dyDescent="0.25">
      <c r="S41833" s="109"/>
      <c r="U41833" s="109"/>
      <c r="W41833" s="109"/>
      <c r="Y41833" s="109"/>
      <c r="AA41833" s="109"/>
      <c r="AC41833" s="109"/>
    </row>
    <row r="41834" spans="19:29" x14ac:dyDescent="0.25">
      <c r="S41834" s="108"/>
      <c r="U41834" s="108"/>
      <c r="W41834" s="108"/>
      <c r="Y41834" s="108"/>
      <c r="AA41834" s="108"/>
      <c r="AC41834" s="108"/>
    </row>
    <row r="41835" spans="19:29" x14ac:dyDescent="0.25">
      <c r="S41835" s="108"/>
      <c r="U41835" s="108"/>
      <c r="W41835" s="108"/>
      <c r="Y41835" s="108"/>
      <c r="AA41835" s="108"/>
      <c r="AC41835" s="108"/>
    </row>
    <row r="41836" spans="19:29" x14ac:dyDescent="0.25">
      <c r="S41836" s="108"/>
      <c r="U41836" s="108"/>
      <c r="W41836" s="108"/>
      <c r="Y41836" s="108"/>
      <c r="AA41836" s="108"/>
      <c r="AC41836" s="108"/>
    </row>
    <row r="41837" spans="19:29" x14ac:dyDescent="0.25">
      <c r="S41837" s="110"/>
      <c r="U41837" s="110"/>
      <c r="W41837" s="110"/>
      <c r="Y41837" s="110"/>
      <c r="AA41837" s="110"/>
      <c r="AC41837" s="110"/>
    </row>
    <row r="41838" spans="19:29" x14ac:dyDescent="0.25">
      <c r="S41838" s="110"/>
      <c r="U41838" s="110"/>
      <c r="W41838" s="110"/>
      <c r="Y41838" s="110"/>
      <c r="AA41838" s="110"/>
      <c r="AC41838" s="110"/>
    </row>
    <row r="41839" spans="19:29" x14ac:dyDescent="0.25">
      <c r="S41839" s="110"/>
      <c r="U41839" s="110"/>
      <c r="W41839" s="110"/>
      <c r="Y41839" s="110"/>
      <c r="AA41839" s="110"/>
      <c r="AC41839" s="110"/>
    </row>
    <row r="41840" spans="19:29" x14ac:dyDescent="0.25">
      <c r="S41840" s="110"/>
      <c r="U41840" s="110"/>
      <c r="W41840" s="110"/>
      <c r="Y41840" s="110"/>
      <c r="AA41840" s="110"/>
      <c r="AC41840" s="110"/>
    </row>
    <row r="41841" spans="19:29" x14ac:dyDescent="0.25">
      <c r="S41841" s="111"/>
      <c r="U41841" s="111"/>
      <c r="W41841" s="111"/>
      <c r="Y41841" s="111"/>
      <c r="AA41841" s="111"/>
      <c r="AC41841" s="111"/>
    </row>
    <row r="41842" spans="19:29" x14ac:dyDescent="0.25">
      <c r="S41842" s="107"/>
      <c r="U41842" s="107"/>
      <c r="W41842" s="107"/>
      <c r="Y41842" s="107"/>
      <c r="AA41842" s="107"/>
      <c r="AC41842" s="107"/>
    </row>
    <row r="41843" spans="19:29" x14ac:dyDescent="0.25">
      <c r="S41843" s="108"/>
      <c r="U41843" s="108"/>
      <c r="W41843" s="108"/>
      <c r="Y41843" s="108"/>
      <c r="AA41843" s="108"/>
      <c r="AC41843" s="108"/>
    </row>
    <row r="41844" spans="19:29" x14ac:dyDescent="0.25">
      <c r="S41844" s="108"/>
      <c r="U41844" s="108"/>
      <c r="W41844" s="108"/>
      <c r="Y41844" s="108"/>
      <c r="AA41844" s="108"/>
      <c r="AC41844" s="108"/>
    </row>
    <row r="41845" spans="19:29" x14ac:dyDescent="0.25">
      <c r="S41845" s="109"/>
      <c r="U41845" s="109"/>
      <c r="W41845" s="109"/>
      <c r="Y41845" s="109"/>
      <c r="AA41845" s="109"/>
      <c r="AC41845" s="109"/>
    </row>
    <row r="41846" spans="19:29" x14ac:dyDescent="0.25">
      <c r="S41846" s="108"/>
      <c r="U41846" s="108"/>
      <c r="W41846" s="108"/>
      <c r="Y41846" s="108"/>
      <c r="AA41846" s="108"/>
      <c r="AC41846" s="108"/>
    </row>
    <row r="41847" spans="19:29" x14ac:dyDescent="0.25">
      <c r="S41847" s="108"/>
      <c r="U41847" s="108"/>
      <c r="W41847" s="108"/>
      <c r="Y41847" s="108"/>
      <c r="AA41847" s="108"/>
      <c r="AC41847" s="108"/>
    </row>
    <row r="41848" spans="19:29" x14ac:dyDescent="0.25">
      <c r="S41848" s="109"/>
      <c r="U41848" s="109"/>
      <c r="W41848" s="109"/>
      <c r="Y41848" s="109"/>
      <c r="AA41848" s="109"/>
      <c r="AC41848" s="109"/>
    </row>
    <row r="41849" spans="19:29" x14ac:dyDescent="0.25">
      <c r="S41849" s="108"/>
      <c r="U41849" s="108"/>
      <c r="W41849" s="108"/>
      <c r="Y41849" s="108"/>
      <c r="AA41849" s="108"/>
      <c r="AC41849" s="108"/>
    </row>
    <row r="41850" spans="19:29" x14ac:dyDescent="0.25">
      <c r="S41850" s="109"/>
      <c r="U41850" s="109"/>
      <c r="W41850" s="109"/>
      <c r="Y41850" s="109"/>
      <c r="AA41850" s="109"/>
      <c r="AC41850" s="109"/>
    </row>
    <row r="41851" spans="19:29" x14ac:dyDescent="0.25">
      <c r="S41851" s="108"/>
      <c r="U41851" s="108"/>
      <c r="W41851" s="108"/>
      <c r="Y41851" s="108"/>
      <c r="AA41851" s="108"/>
      <c r="AC41851" s="108"/>
    </row>
    <row r="41852" spans="19:29" x14ac:dyDescent="0.25">
      <c r="S41852" s="108"/>
      <c r="U41852" s="108"/>
      <c r="W41852" s="108"/>
      <c r="Y41852" s="108"/>
      <c r="AA41852" s="108"/>
      <c r="AC41852" s="108"/>
    </row>
    <row r="41853" spans="19:29" x14ac:dyDescent="0.25">
      <c r="S41853" s="108"/>
      <c r="U41853" s="108"/>
      <c r="W41853" s="108"/>
      <c r="Y41853" s="108"/>
      <c r="AA41853" s="108"/>
      <c r="AC41853" s="108"/>
    </row>
    <row r="41854" spans="19:29" x14ac:dyDescent="0.25">
      <c r="S41854" s="110"/>
      <c r="U41854" s="110"/>
      <c r="W41854" s="110"/>
      <c r="Y41854" s="110"/>
      <c r="AA41854" s="110"/>
      <c r="AC41854" s="110"/>
    </row>
    <row r="41855" spans="19:29" x14ac:dyDescent="0.25">
      <c r="S41855" s="110"/>
      <c r="U41855" s="110"/>
      <c r="W41855" s="110"/>
      <c r="Y41855" s="110"/>
      <c r="AA41855" s="110"/>
      <c r="AC41855" s="110"/>
    </row>
    <row r="41856" spans="19:29" x14ac:dyDescent="0.25">
      <c r="S41856" s="110"/>
      <c r="U41856" s="110"/>
      <c r="W41856" s="110"/>
      <c r="Y41856" s="110"/>
      <c r="AA41856" s="110"/>
      <c r="AC41856" s="110"/>
    </row>
    <row r="41857" spans="19:29" x14ac:dyDescent="0.25">
      <c r="S41857" s="110"/>
      <c r="U41857" s="110"/>
      <c r="W41857" s="110"/>
      <c r="Y41857" s="110"/>
      <c r="AA41857" s="110"/>
      <c r="AC41857" s="110"/>
    </row>
    <row r="41858" spans="19:29" x14ac:dyDescent="0.25">
      <c r="S41858" s="111"/>
      <c r="U41858" s="111"/>
      <c r="W41858" s="111"/>
      <c r="Y41858" s="111"/>
      <c r="AA41858" s="111"/>
      <c r="AC41858" s="111"/>
    </row>
    <row r="41859" spans="19:29" x14ac:dyDescent="0.25">
      <c r="S41859" s="107"/>
      <c r="U41859" s="107"/>
      <c r="W41859" s="107"/>
      <c r="Y41859" s="107"/>
      <c r="AA41859" s="107"/>
      <c r="AC41859" s="107"/>
    </row>
    <row r="41860" spans="19:29" x14ac:dyDescent="0.25">
      <c r="S41860" s="108"/>
      <c r="U41860" s="108"/>
      <c r="W41860" s="108"/>
      <c r="Y41860" s="108"/>
      <c r="AA41860" s="108"/>
      <c r="AC41860" s="108"/>
    </row>
    <row r="41861" spans="19:29" x14ac:dyDescent="0.25">
      <c r="S41861" s="108"/>
      <c r="U41861" s="108"/>
      <c r="W41861" s="108"/>
      <c r="Y41861" s="108"/>
      <c r="AA41861" s="108"/>
      <c r="AC41861" s="108"/>
    </row>
    <row r="41862" spans="19:29" x14ac:dyDescent="0.25">
      <c r="S41862" s="109"/>
      <c r="U41862" s="109"/>
      <c r="W41862" s="109"/>
      <c r="Y41862" s="109"/>
      <c r="AA41862" s="109"/>
      <c r="AC41862" s="109"/>
    </row>
    <row r="41863" spans="19:29" x14ac:dyDescent="0.25">
      <c r="S41863" s="108"/>
      <c r="U41863" s="108"/>
      <c r="W41863" s="108"/>
      <c r="Y41863" s="108"/>
      <c r="AA41863" s="108"/>
      <c r="AC41863" s="108"/>
    </row>
    <row r="41864" spans="19:29" x14ac:dyDescent="0.25">
      <c r="S41864" s="108"/>
      <c r="U41864" s="108"/>
      <c r="W41864" s="108"/>
      <c r="Y41864" s="108"/>
      <c r="AA41864" s="108"/>
      <c r="AC41864" s="108"/>
    </row>
    <row r="41865" spans="19:29" x14ac:dyDescent="0.25">
      <c r="S41865" s="109"/>
      <c r="U41865" s="109"/>
      <c r="W41865" s="109"/>
      <c r="Y41865" s="109"/>
      <c r="AA41865" s="109"/>
      <c r="AC41865" s="109"/>
    </row>
    <row r="41866" spans="19:29" x14ac:dyDescent="0.25">
      <c r="S41866" s="108"/>
      <c r="U41866" s="108"/>
      <c r="W41866" s="108"/>
      <c r="Y41866" s="108"/>
      <c r="AA41866" s="108"/>
      <c r="AC41866" s="108"/>
    </row>
    <row r="41867" spans="19:29" x14ac:dyDescent="0.25">
      <c r="S41867" s="109"/>
      <c r="U41867" s="109"/>
      <c r="W41867" s="109"/>
      <c r="Y41867" s="109"/>
      <c r="AA41867" s="109"/>
      <c r="AC41867" s="109"/>
    </row>
    <row r="41868" spans="19:29" x14ac:dyDescent="0.25">
      <c r="S41868" s="108"/>
      <c r="U41868" s="108"/>
      <c r="W41868" s="108"/>
      <c r="Y41868" s="108"/>
      <c r="AA41868" s="108"/>
      <c r="AC41868" s="108"/>
    </row>
    <row r="41869" spans="19:29" x14ac:dyDescent="0.25">
      <c r="S41869" s="108"/>
      <c r="U41869" s="108"/>
      <c r="W41869" s="108"/>
      <c r="Y41869" s="108"/>
      <c r="AA41869" s="108"/>
      <c r="AC41869" s="108"/>
    </row>
    <row r="41870" spans="19:29" x14ac:dyDescent="0.25">
      <c r="S41870" s="108"/>
      <c r="U41870" s="108"/>
      <c r="W41870" s="108"/>
      <c r="Y41870" s="108"/>
      <c r="AA41870" s="108"/>
      <c r="AC41870" s="108"/>
    </row>
    <row r="41871" spans="19:29" x14ac:dyDescent="0.25">
      <c r="S41871" s="110"/>
      <c r="U41871" s="110"/>
      <c r="W41871" s="110"/>
      <c r="Y41871" s="110"/>
      <c r="AA41871" s="110"/>
      <c r="AC41871" s="110"/>
    </row>
    <row r="41872" spans="19:29" x14ac:dyDescent="0.25">
      <c r="S41872" s="110"/>
      <c r="U41872" s="110"/>
      <c r="W41872" s="110"/>
      <c r="Y41872" s="110"/>
      <c r="AA41872" s="110"/>
      <c r="AC41872" s="110"/>
    </row>
    <row r="41873" spans="19:29" x14ac:dyDescent="0.25">
      <c r="S41873" s="110"/>
      <c r="U41873" s="110"/>
      <c r="W41873" s="110"/>
      <c r="Y41873" s="110"/>
      <c r="AA41873" s="110"/>
      <c r="AC41873" s="110"/>
    </row>
    <row r="41874" spans="19:29" x14ac:dyDescent="0.25">
      <c r="S41874" s="110"/>
      <c r="U41874" s="110"/>
      <c r="W41874" s="110"/>
      <c r="Y41874" s="110"/>
      <c r="AA41874" s="110"/>
      <c r="AC41874" s="110"/>
    </row>
    <row r="41875" spans="19:29" x14ac:dyDescent="0.25">
      <c r="S41875" s="111"/>
      <c r="U41875" s="111"/>
      <c r="W41875" s="111"/>
      <c r="Y41875" s="111"/>
      <c r="AA41875" s="111"/>
      <c r="AC41875" s="111"/>
    </row>
    <row r="41876" spans="19:29" x14ac:dyDescent="0.25">
      <c r="S41876" s="107"/>
      <c r="U41876" s="107"/>
      <c r="W41876" s="107"/>
      <c r="Y41876" s="107"/>
      <c r="AA41876" s="107"/>
      <c r="AC41876" s="107"/>
    </row>
    <row r="41877" spans="19:29" x14ac:dyDescent="0.25">
      <c r="S41877" s="108"/>
      <c r="U41877" s="108"/>
      <c r="W41877" s="108"/>
      <c r="Y41877" s="108"/>
      <c r="AA41877" s="108"/>
      <c r="AC41877" s="108"/>
    </row>
    <row r="41878" spans="19:29" x14ac:dyDescent="0.25">
      <c r="S41878" s="108"/>
      <c r="U41878" s="108"/>
      <c r="W41878" s="108"/>
      <c r="Y41878" s="108"/>
      <c r="AA41878" s="108"/>
      <c r="AC41878" s="108"/>
    </row>
    <row r="41879" spans="19:29" x14ac:dyDescent="0.25">
      <c r="S41879" s="109"/>
      <c r="U41879" s="109"/>
      <c r="W41879" s="109"/>
      <c r="Y41879" s="109"/>
      <c r="AA41879" s="109"/>
      <c r="AC41879" s="109"/>
    </row>
    <row r="41880" spans="19:29" x14ac:dyDescent="0.25">
      <c r="S41880" s="108"/>
      <c r="U41880" s="108"/>
      <c r="W41880" s="108"/>
      <c r="Y41880" s="108"/>
      <c r="AA41880" s="108"/>
      <c r="AC41880" s="108"/>
    </row>
    <row r="41881" spans="19:29" x14ac:dyDescent="0.25">
      <c r="S41881" s="108"/>
      <c r="U41881" s="108"/>
      <c r="W41881" s="108"/>
      <c r="Y41881" s="108"/>
      <c r="AA41881" s="108"/>
      <c r="AC41881" s="108"/>
    </row>
    <row r="41882" spans="19:29" x14ac:dyDescent="0.25">
      <c r="S41882" s="109"/>
      <c r="U41882" s="109"/>
      <c r="W41882" s="109"/>
      <c r="Y41882" s="109"/>
      <c r="AA41882" s="109"/>
      <c r="AC41882" s="109"/>
    </row>
    <row r="41883" spans="19:29" x14ac:dyDescent="0.25">
      <c r="S41883" s="108"/>
      <c r="U41883" s="108"/>
      <c r="W41883" s="108"/>
      <c r="Y41883" s="108"/>
      <c r="AA41883" s="108"/>
      <c r="AC41883" s="108"/>
    </row>
    <row r="41884" spans="19:29" x14ac:dyDescent="0.25">
      <c r="S41884" s="109"/>
      <c r="U41884" s="109"/>
      <c r="W41884" s="109"/>
      <c r="Y41884" s="109"/>
      <c r="AA41884" s="109"/>
      <c r="AC41884" s="109"/>
    </row>
    <row r="41885" spans="19:29" x14ac:dyDescent="0.25">
      <c r="S41885" s="108"/>
      <c r="U41885" s="108"/>
      <c r="W41885" s="108"/>
      <c r="Y41885" s="108"/>
      <c r="AA41885" s="108"/>
      <c r="AC41885" s="108"/>
    </row>
    <row r="41886" spans="19:29" x14ac:dyDescent="0.25">
      <c r="S41886" s="108"/>
      <c r="U41886" s="108"/>
      <c r="W41886" s="108"/>
      <c r="Y41886" s="108"/>
      <c r="AA41886" s="108"/>
      <c r="AC41886" s="108"/>
    </row>
    <row r="41887" spans="19:29" x14ac:dyDescent="0.25">
      <c r="S41887" s="108"/>
      <c r="U41887" s="108"/>
      <c r="W41887" s="108"/>
      <c r="Y41887" s="108"/>
      <c r="AA41887" s="108"/>
      <c r="AC41887" s="108"/>
    </row>
    <row r="41888" spans="19:29" x14ac:dyDescent="0.25">
      <c r="S41888" s="110"/>
      <c r="U41888" s="110"/>
      <c r="W41888" s="110"/>
      <c r="Y41888" s="110"/>
      <c r="AA41888" s="110"/>
      <c r="AC41888" s="110"/>
    </row>
    <row r="41889" spans="19:29" x14ac:dyDescent="0.25">
      <c r="S41889" s="110"/>
      <c r="U41889" s="110"/>
      <c r="W41889" s="110"/>
      <c r="Y41889" s="110"/>
      <c r="AA41889" s="110"/>
      <c r="AC41889" s="110"/>
    </row>
    <row r="41890" spans="19:29" x14ac:dyDescent="0.25">
      <c r="S41890" s="110"/>
      <c r="U41890" s="110"/>
      <c r="W41890" s="110"/>
      <c r="Y41890" s="110"/>
      <c r="AA41890" s="110"/>
      <c r="AC41890" s="110"/>
    </row>
    <row r="41891" spans="19:29" x14ac:dyDescent="0.25">
      <c r="S41891" s="110"/>
      <c r="U41891" s="110"/>
      <c r="W41891" s="110"/>
      <c r="Y41891" s="110"/>
      <c r="AA41891" s="110"/>
      <c r="AC41891" s="110"/>
    </row>
    <row r="41892" spans="19:29" x14ac:dyDescent="0.25">
      <c r="S41892" s="111"/>
      <c r="U41892" s="111"/>
      <c r="W41892" s="111"/>
      <c r="Y41892" s="111"/>
      <c r="AA41892" s="111"/>
      <c r="AC41892" s="111"/>
    </row>
    <row r="41893" spans="19:29" x14ac:dyDescent="0.25">
      <c r="S41893" s="107"/>
      <c r="U41893" s="107"/>
      <c r="W41893" s="107"/>
      <c r="Y41893" s="107"/>
      <c r="AA41893" s="107"/>
      <c r="AC41893" s="107"/>
    </row>
    <row r="41894" spans="19:29" x14ac:dyDescent="0.25">
      <c r="S41894" s="108"/>
      <c r="U41894" s="108"/>
      <c r="W41894" s="108"/>
      <c r="Y41894" s="108"/>
      <c r="AA41894" s="108"/>
      <c r="AC41894" s="108"/>
    </row>
    <row r="41895" spans="19:29" x14ac:dyDescent="0.25">
      <c r="S41895" s="108"/>
      <c r="U41895" s="108"/>
      <c r="W41895" s="108"/>
      <c r="Y41895" s="108"/>
      <c r="AA41895" s="108"/>
      <c r="AC41895" s="108"/>
    </row>
    <row r="41896" spans="19:29" x14ac:dyDescent="0.25">
      <c r="S41896" s="109"/>
      <c r="U41896" s="109"/>
      <c r="W41896" s="109"/>
      <c r="Y41896" s="109"/>
      <c r="AA41896" s="109"/>
      <c r="AC41896" s="109"/>
    </row>
    <row r="41897" spans="19:29" x14ac:dyDescent="0.25">
      <c r="S41897" s="108"/>
      <c r="U41897" s="108"/>
      <c r="W41897" s="108"/>
      <c r="Y41897" s="108"/>
      <c r="AA41897" s="108"/>
      <c r="AC41897" s="108"/>
    </row>
    <row r="41898" spans="19:29" x14ac:dyDescent="0.25">
      <c r="S41898" s="108"/>
      <c r="U41898" s="108"/>
      <c r="W41898" s="108"/>
      <c r="Y41898" s="108"/>
      <c r="AA41898" s="108"/>
      <c r="AC41898" s="108"/>
    </row>
    <row r="41899" spans="19:29" x14ac:dyDescent="0.25">
      <c r="S41899" s="109"/>
      <c r="U41899" s="109"/>
      <c r="W41899" s="109"/>
      <c r="Y41899" s="109"/>
      <c r="AA41899" s="109"/>
      <c r="AC41899" s="109"/>
    </row>
    <row r="41900" spans="19:29" x14ac:dyDescent="0.25">
      <c r="S41900" s="108"/>
      <c r="U41900" s="108"/>
      <c r="W41900" s="108"/>
      <c r="Y41900" s="108"/>
      <c r="AA41900" s="108"/>
      <c r="AC41900" s="108"/>
    </row>
    <row r="41901" spans="19:29" x14ac:dyDescent="0.25">
      <c r="S41901" s="109"/>
      <c r="U41901" s="109"/>
      <c r="W41901" s="109"/>
      <c r="Y41901" s="109"/>
      <c r="AA41901" s="109"/>
      <c r="AC41901" s="109"/>
    </row>
    <row r="41902" spans="19:29" x14ac:dyDescent="0.25">
      <c r="S41902" s="108"/>
      <c r="U41902" s="108"/>
      <c r="W41902" s="108"/>
      <c r="Y41902" s="108"/>
      <c r="AA41902" s="108"/>
      <c r="AC41902" s="108"/>
    </row>
    <row r="41903" spans="19:29" x14ac:dyDescent="0.25">
      <c r="S41903" s="108"/>
      <c r="U41903" s="108"/>
      <c r="W41903" s="108"/>
      <c r="Y41903" s="108"/>
      <c r="AA41903" s="108"/>
      <c r="AC41903" s="108"/>
    </row>
    <row r="41904" spans="19:29" x14ac:dyDescent="0.25">
      <c r="S41904" s="108"/>
      <c r="U41904" s="108"/>
      <c r="W41904" s="108"/>
      <c r="Y41904" s="108"/>
      <c r="AA41904" s="108"/>
      <c r="AC41904" s="108"/>
    </row>
    <row r="41905" spans="19:29" x14ac:dyDescent="0.25">
      <c r="S41905" s="110"/>
      <c r="U41905" s="110"/>
      <c r="W41905" s="110"/>
      <c r="Y41905" s="110"/>
      <c r="AA41905" s="110"/>
      <c r="AC41905" s="110"/>
    </row>
    <row r="41906" spans="19:29" x14ac:dyDescent="0.25">
      <c r="S41906" s="110"/>
      <c r="U41906" s="110"/>
      <c r="W41906" s="110"/>
      <c r="Y41906" s="110"/>
      <c r="AA41906" s="110"/>
      <c r="AC41906" s="110"/>
    </row>
    <row r="41907" spans="19:29" x14ac:dyDescent="0.25">
      <c r="S41907" s="110"/>
      <c r="U41907" s="110"/>
      <c r="W41907" s="110"/>
      <c r="Y41907" s="110"/>
      <c r="AA41907" s="110"/>
      <c r="AC41907" s="110"/>
    </row>
    <row r="41908" spans="19:29" x14ac:dyDescent="0.25">
      <c r="S41908" s="110"/>
      <c r="U41908" s="110"/>
      <c r="W41908" s="110"/>
      <c r="Y41908" s="110"/>
      <c r="AA41908" s="110"/>
      <c r="AC41908" s="110"/>
    </row>
    <row r="41909" spans="19:29" x14ac:dyDescent="0.25">
      <c r="S41909" s="111"/>
      <c r="U41909" s="111"/>
      <c r="W41909" s="111"/>
      <c r="Y41909" s="111"/>
      <c r="AA41909" s="111"/>
      <c r="AC41909" s="111"/>
    </row>
    <row r="41910" spans="19:29" x14ac:dyDescent="0.25">
      <c r="S41910" s="107"/>
      <c r="U41910" s="107"/>
      <c r="W41910" s="107"/>
      <c r="Y41910" s="107"/>
      <c r="AA41910" s="107"/>
      <c r="AC41910" s="107"/>
    </row>
    <row r="41911" spans="19:29" x14ac:dyDescent="0.25">
      <c r="S41911" s="108"/>
      <c r="U41911" s="108"/>
      <c r="W41911" s="108"/>
      <c r="Y41911" s="108"/>
      <c r="AA41911" s="108"/>
      <c r="AC41911" s="108"/>
    </row>
    <row r="41912" spans="19:29" x14ac:dyDescent="0.25">
      <c r="S41912" s="108"/>
      <c r="U41912" s="108"/>
      <c r="W41912" s="108"/>
      <c r="Y41912" s="108"/>
      <c r="AA41912" s="108"/>
      <c r="AC41912" s="108"/>
    </row>
    <row r="41913" spans="19:29" x14ac:dyDescent="0.25">
      <c r="S41913" s="109"/>
      <c r="U41913" s="109"/>
      <c r="W41913" s="109"/>
      <c r="Y41913" s="109"/>
      <c r="AA41913" s="109"/>
      <c r="AC41913" s="109"/>
    </row>
    <row r="41914" spans="19:29" x14ac:dyDescent="0.25">
      <c r="S41914" s="108"/>
      <c r="U41914" s="108"/>
      <c r="W41914" s="108"/>
      <c r="Y41914" s="108"/>
      <c r="AA41914" s="108"/>
      <c r="AC41914" s="108"/>
    </row>
    <row r="41915" spans="19:29" x14ac:dyDescent="0.25">
      <c r="S41915" s="108"/>
      <c r="U41915" s="108"/>
      <c r="W41915" s="108"/>
      <c r="Y41915" s="108"/>
      <c r="AA41915" s="108"/>
      <c r="AC41915" s="108"/>
    </row>
    <row r="41916" spans="19:29" x14ac:dyDescent="0.25">
      <c r="S41916" s="109"/>
      <c r="U41916" s="109"/>
      <c r="W41916" s="109"/>
      <c r="Y41916" s="109"/>
      <c r="AA41916" s="109"/>
      <c r="AC41916" s="109"/>
    </row>
    <row r="41917" spans="19:29" x14ac:dyDescent="0.25">
      <c r="S41917" s="108"/>
      <c r="U41917" s="108"/>
      <c r="W41917" s="108"/>
      <c r="Y41917" s="108"/>
      <c r="AA41917" s="108"/>
      <c r="AC41917" s="108"/>
    </row>
    <row r="41918" spans="19:29" x14ac:dyDescent="0.25">
      <c r="S41918" s="109"/>
      <c r="U41918" s="109"/>
      <c r="W41918" s="109"/>
      <c r="Y41918" s="109"/>
      <c r="AA41918" s="109"/>
      <c r="AC41918" s="109"/>
    </row>
    <row r="41919" spans="19:29" x14ac:dyDescent="0.25">
      <c r="S41919" s="108"/>
      <c r="U41919" s="108"/>
      <c r="W41919" s="108"/>
      <c r="Y41919" s="108"/>
      <c r="AA41919" s="108"/>
      <c r="AC41919" s="108"/>
    </row>
    <row r="41920" spans="19:29" x14ac:dyDescent="0.25">
      <c r="S41920" s="108"/>
      <c r="U41920" s="108"/>
      <c r="W41920" s="108"/>
      <c r="Y41920" s="108"/>
      <c r="AA41920" s="108"/>
      <c r="AC41920" s="108"/>
    </row>
    <row r="41921" spans="19:29" x14ac:dyDescent="0.25">
      <c r="S41921" s="108"/>
      <c r="U41921" s="108"/>
      <c r="W41921" s="108"/>
      <c r="Y41921" s="108"/>
      <c r="AA41921" s="108"/>
      <c r="AC41921" s="108"/>
    </row>
    <row r="41922" spans="19:29" x14ac:dyDescent="0.25">
      <c r="S41922" s="110"/>
      <c r="U41922" s="110"/>
      <c r="W41922" s="110"/>
      <c r="Y41922" s="110"/>
      <c r="AA41922" s="110"/>
      <c r="AC41922" s="110"/>
    </row>
    <row r="41923" spans="19:29" x14ac:dyDescent="0.25">
      <c r="S41923" s="110"/>
      <c r="U41923" s="110"/>
      <c r="W41923" s="110"/>
      <c r="Y41923" s="110"/>
      <c r="AA41923" s="110"/>
      <c r="AC41923" s="110"/>
    </row>
    <row r="41924" spans="19:29" x14ac:dyDescent="0.25">
      <c r="S41924" s="110"/>
      <c r="U41924" s="110"/>
      <c r="W41924" s="110"/>
      <c r="Y41924" s="110"/>
      <c r="AA41924" s="110"/>
      <c r="AC41924" s="110"/>
    </row>
    <row r="41925" spans="19:29" x14ac:dyDescent="0.25">
      <c r="S41925" s="110"/>
      <c r="U41925" s="110"/>
      <c r="W41925" s="110"/>
      <c r="Y41925" s="110"/>
      <c r="AA41925" s="110"/>
      <c r="AC41925" s="110"/>
    </row>
    <row r="41926" spans="19:29" x14ac:dyDescent="0.25">
      <c r="S41926" s="111"/>
      <c r="U41926" s="111"/>
      <c r="W41926" s="111"/>
      <c r="Y41926" s="111"/>
      <c r="AA41926" s="111"/>
      <c r="AC41926" s="111"/>
    </row>
    <row r="41927" spans="19:29" x14ac:dyDescent="0.25">
      <c r="S41927" s="107"/>
      <c r="U41927" s="107"/>
      <c r="W41927" s="107"/>
      <c r="Y41927" s="107"/>
      <c r="AA41927" s="107"/>
      <c r="AC41927" s="107"/>
    </row>
    <row r="41928" spans="19:29" x14ac:dyDescent="0.25">
      <c r="S41928" s="108"/>
      <c r="U41928" s="108"/>
      <c r="W41928" s="108"/>
      <c r="Y41928" s="108"/>
      <c r="AA41928" s="108"/>
      <c r="AC41928" s="108"/>
    </row>
    <row r="41929" spans="19:29" x14ac:dyDescent="0.25">
      <c r="S41929" s="108"/>
      <c r="U41929" s="108"/>
      <c r="W41929" s="108"/>
      <c r="Y41929" s="108"/>
      <c r="AA41929" s="108"/>
      <c r="AC41929" s="108"/>
    </row>
    <row r="41930" spans="19:29" x14ac:dyDescent="0.25">
      <c r="S41930" s="109"/>
      <c r="U41930" s="109"/>
      <c r="W41930" s="109"/>
      <c r="Y41930" s="109"/>
      <c r="AA41930" s="109"/>
      <c r="AC41930" s="109"/>
    </row>
    <row r="41931" spans="19:29" x14ac:dyDescent="0.25">
      <c r="S41931" s="108"/>
      <c r="U41931" s="108"/>
      <c r="W41931" s="108"/>
      <c r="Y41931" s="108"/>
      <c r="AA41931" s="108"/>
      <c r="AC41931" s="108"/>
    </row>
    <row r="41932" spans="19:29" x14ac:dyDescent="0.25">
      <c r="S41932" s="108"/>
      <c r="U41932" s="108"/>
      <c r="W41932" s="108"/>
      <c r="Y41932" s="108"/>
      <c r="AA41932" s="108"/>
      <c r="AC41932" s="108"/>
    </row>
    <row r="41933" spans="19:29" x14ac:dyDescent="0.25">
      <c r="S41933" s="109"/>
      <c r="U41933" s="109"/>
      <c r="W41933" s="109"/>
      <c r="Y41933" s="109"/>
      <c r="AA41933" s="109"/>
      <c r="AC41933" s="109"/>
    </row>
    <row r="41934" spans="19:29" x14ac:dyDescent="0.25">
      <c r="S41934" s="108"/>
      <c r="U41934" s="108"/>
      <c r="W41934" s="108"/>
      <c r="Y41934" s="108"/>
      <c r="AA41934" s="108"/>
      <c r="AC41934" s="108"/>
    </row>
    <row r="41935" spans="19:29" x14ac:dyDescent="0.25">
      <c r="S41935" s="109"/>
      <c r="U41935" s="109"/>
      <c r="W41935" s="109"/>
      <c r="Y41935" s="109"/>
      <c r="AA41935" s="109"/>
      <c r="AC41935" s="109"/>
    </row>
    <row r="41936" spans="19:29" x14ac:dyDescent="0.25">
      <c r="S41936" s="108"/>
      <c r="U41936" s="108"/>
      <c r="W41936" s="108"/>
      <c r="Y41936" s="108"/>
      <c r="AA41936" s="108"/>
      <c r="AC41936" s="108"/>
    </row>
    <row r="41937" spans="19:29" x14ac:dyDescent="0.25">
      <c r="S41937" s="108"/>
      <c r="U41937" s="108"/>
      <c r="W41937" s="108"/>
      <c r="Y41937" s="108"/>
      <c r="AA41937" s="108"/>
      <c r="AC41937" s="108"/>
    </row>
    <row r="41938" spans="19:29" x14ac:dyDescent="0.25">
      <c r="S41938" s="108"/>
      <c r="U41938" s="108"/>
      <c r="W41938" s="108"/>
      <c r="Y41938" s="108"/>
      <c r="AA41938" s="108"/>
      <c r="AC41938" s="108"/>
    </row>
    <row r="41939" spans="19:29" x14ac:dyDescent="0.25">
      <c r="S41939" s="110"/>
      <c r="U41939" s="110"/>
      <c r="W41939" s="110"/>
      <c r="Y41939" s="110"/>
      <c r="AA41939" s="110"/>
      <c r="AC41939" s="110"/>
    </row>
    <row r="41940" spans="19:29" x14ac:dyDescent="0.25">
      <c r="S41940" s="110"/>
      <c r="U41940" s="110"/>
      <c r="W41940" s="110"/>
      <c r="Y41940" s="110"/>
      <c r="AA41940" s="110"/>
      <c r="AC41940" s="110"/>
    </row>
    <row r="41941" spans="19:29" x14ac:dyDescent="0.25">
      <c r="S41941" s="110"/>
      <c r="U41941" s="110"/>
      <c r="W41941" s="110"/>
      <c r="Y41941" s="110"/>
      <c r="AA41941" s="110"/>
      <c r="AC41941" s="110"/>
    </row>
    <row r="41942" spans="19:29" x14ac:dyDescent="0.25">
      <c r="S41942" s="110"/>
      <c r="U41942" s="110"/>
      <c r="W41942" s="110"/>
      <c r="Y41942" s="110"/>
      <c r="AA41942" s="110"/>
      <c r="AC41942" s="110"/>
    </row>
    <row r="41943" spans="19:29" x14ac:dyDescent="0.25">
      <c r="S41943" s="111"/>
      <c r="U41943" s="111"/>
      <c r="W41943" s="111"/>
      <c r="Y41943" s="111"/>
      <c r="AA41943" s="111"/>
      <c r="AC41943" s="111"/>
    </row>
    <row r="41944" spans="19:29" x14ac:dyDescent="0.25">
      <c r="S41944" s="107"/>
      <c r="U41944" s="107"/>
      <c r="W41944" s="107"/>
      <c r="Y41944" s="107"/>
      <c r="AA41944" s="107"/>
      <c r="AC41944" s="107"/>
    </row>
    <row r="41945" spans="19:29" x14ac:dyDescent="0.25">
      <c r="S41945" s="108"/>
      <c r="U41945" s="108"/>
      <c r="W41945" s="108"/>
      <c r="Y41945" s="108"/>
      <c r="AA41945" s="108"/>
      <c r="AC41945" s="108"/>
    </row>
    <row r="41946" spans="19:29" x14ac:dyDescent="0.25">
      <c r="S41946" s="108"/>
      <c r="U41946" s="108"/>
      <c r="W41946" s="108"/>
      <c r="Y41946" s="108"/>
      <c r="AA41946" s="108"/>
      <c r="AC41946" s="108"/>
    </row>
    <row r="41947" spans="19:29" x14ac:dyDescent="0.25">
      <c r="S41947" s="109"/>
      <c r="U41947" s="109"/>
      <c r="W41947" s="109"/>
      <c r="Y41947" s="109"/>
      <c r="AA41947" s="109"/>
      <c r="AC41947" s="109"/>
    </row>
    <row r="41948" spans="19:29" x14ac:dyDescent="0.25">
      <c r="S41948" s="108"/>
      <c r="U41948" s="108"/>
      <c r="W41948" s="108"/>
      <c r="Y41948" s="108"/>
      <c r="AA41948" s="108"/>
      <c r="AC41948" s="108"/>
    </row>
    <row r="41949" spans="19:29" x14ac:dyDescent="0.25">
      <c r="S41949" s="108"/>
      <c r="U41949" s="108"/>
      <c r="W41949" s="108"/>
      <c r="Y41949" s="108"/>
      <c r="AA41949" s="108"/>
      <c r="AC41949" s="108"/>
    </row>
    <row r="41950" spans="19:29" x14ac:dyDescent="0.25">
      <c r="S41950" s="109"/>
      <c r="U41950" s="109"/>
      <c r="W41950" s="109"/>
      <c r="Y41950" s="109"/>
      <c r="AA41950" s="109"/>
      <c r="AC41950" s="109"/>
    </row>
    <row r="41951" spans="19:29" x14ac:dyDescent="0.25">
      <c r="S41951" s="108"/>
      <c r="U41951" s="108"/>
      <c r="W41951" s="108"/>
      <c r="Y41951" s="108"/>
      <c r="AA41951" s="108"/>
      <c r="AC41951" s="108"/>
    </row>
    <row r="41952" spans="19:29" x14ac:dyDescent="0.25">
      <c r="S41952" s="109"/>
      <c r="U41952" s="109"/>
      <c r="W41952" s="109"/>
      <c r="Y41952" s="109"/>
      <c r="AA41952" s="109"/>
      <c r="AC41952" s="109"/>
    </row>
    <row r="41953" spans="19:29" x14ac:dyDescent="0.25">
      <c r="S41953" s="108"/>
      <c r="U41953" s="108"/>
      <c r="W41953" s="108"/>
      <c r="Y41953" s="108"/>
      <c r="AA41953" s="108"/>
      <c r="AC41953" s="108"/>
    </row>
    <row r="41954" spans="19:29" x14ac:dyDescent="0.25">
      <c r="S41954" s="108"/>
      <c r="U41954" s="108"/>
      <c r="W41954" s="108"/>
      <c r="Y41954" s="108"/>
      <c r="AA41954" s="108"/>
      <c r="AC41954" s="108"/>
    </row>
    <row r="41955" spans="19:29" x14ac:dyDescent="0.25">
      <c r="S41955" s="108"/>
      <c r="U41955" s="108"/>
      <c r="W41955" s="108"/>
      <c r="Y41955" s="108"/>
      <c r="AA41955" s="108"/>
      <c r="AC41955" s="108"/>
    </row>
    <row r="41956" spans="19:29" x14ac:dyDescent="0.25">
      <c r="S41956" s="110"/>
      <c r="U41956" s="110"/>
      <c r="W41956" s="110"/>
      <c r="Y41956" s="110"/>
      <c r="AA41956" s="110"/>
      <c r="AC41956" s="110"/>
    </row>
    <row r="41957" spans="19:29" x14ac:dyDescent="0.25">
      <c r="S41957" s="110"/>
      <c r="U41957" s="110"/>
      <c r="W41957" s="110"/>
      <c r="Y41957" s="110"/>
      <c r="AA41957" s="110"/>
      <c r="AC41957" s="110"/>
    </row>
    <row r="41958" spans="19:29" x14ac:dyDescent="0.25">
      <c r="S41958" s="110"/>
      <c r="U41958" s="110"/>
      <c r="W41958" s="110"/>
      <c r="Y41958" s="110"/>
      <c r="AA41958" s="110"/>
      <c r="AC41958" s="110"/>
    </row>
    <row r="41959" spans="19:29" x14ac:dyDescent="0.25">
      <c r="S41959" s="110"/>
      <c r="U41959" s="110"/>
      <c r="W41959" s="110"/>
      <c r="Y41959" s="110"/>
      <c r="AA41959" s="110"/>
      <c r="AC41959" s="110"/>
    </row>
    <row r="41960" spans="19:29" x14ac:dyDescent="0.25">
      <c r="S41960" s="111"/>
      <c r="U41960" s="111"/>
      <c r="W41960" s="111"/>
      <c r="Y41960" s="111"/>
      <c r="AA41960" s="111"/>
      <c r="AC41960" s="111"/>
    </row>
    <row r="41961" spans="19:29" x14ac:dyDescent="0.25">
      <c r="S41961" s="107"/>
      <c r="U41961" s="107"/>
      <c r="W41961" s="107"/>
      <c r="Y41961" s="107"/>
      <c r="AA41961" s="107"/>
      <c r="AC41961" s="107"/>
    </row>
    <row r="41962" spans="19:29" x14ac:dyDescent="0.25">
      <c r="S41962" s="108"/>
      <c r="U41962" s="108"/>
      <c r="W41962" s="108"/>
      <c r="Y41962" s="108"/>
      <c r="AA41962" s="108"/>
      <c r="AC41962" s="108"/>
    </row>
    <row r="41963" spans="19:29" x14ac:dyDescent="0.25">
      <c r="S41963" s="108"/>
      <c r="U41963" s="108"/>
      <c r="W41963" s="108"/>
      <c r="Y41963" s="108"/>
      <c r="AA41963" s="108"/>
      <c r="AC41963" s="108"/>
    </row>
    <row r="41964" spans="19:29" x14ac:dyDescent="0.25">
      <c r="S41964" s="109"/>
      <c r="U41964" s="109"/>
      <c r="W41964" s="109"/>
      <c r="Y41964" s="109"/>
      <c r="AA41964" s="109"/>
      <c r="AC41964" s="109"/>
    </row>
    <row r="41965" spans="19:29" x14ac:dyDescent="0.25">
      <c r="S41965" s="108"/>
      <c r="U41965" s="108"/>
      <c r="W41965" s="108"/>
      <c r="Y41965" s="108"/>
      <c r="AA41965" s="108"/>
      <c r="AC41965" s="108"/>
    </row>
    <row r="41966" spans="19:29" x14ac:dyDescent="0.25">
      <c r="S41966" s="108"/>
      <c r="U41966" s="108"/>
      <c r="W41966" s="108"/>
      <c r="Y41966" s="108"/>
      <c r="AA41966" s="108"/>
      <c r="AC41966" s="108"/>
    </row>
    <row r="41967" spans="19:29" x14ac:dyDescent="0.25">
      <c r="S41967" s="109"/>
      <c r="U41967" s="109"/>
      <c r="W41967" s="109"/>
      <c r="Y41967" s="109"/>
      <c r="AA41967" s="109"/>
      <c r="AC41967" s="109"/>
    </row>
    <row r="41968" spans="19:29" x14ac:dyDescent="0.25">
      <c r="S41968" s="108"/>
      <c r="U41968" s="108"/>
      <c r="W41968" s="108"/>
      <c r="Y41968" s="108"/>
      <c r="AA41968" s="108"/>
      <c r="AC41968" s="108"/>
    </row>
    <row r="41969" spans="19:29" x14ac:dyDescent="0.25">
      <c r="S41969" s="109"/>
      <c r="U41969" s="109"/>
      <c r="W41969" s="109"/>
      <c r="Y41969" s="109"/>
      <c r="AA41969" s="109"/>
      <c r="AC41969" s="109"/>
    </row>
    <row r="41970" spans="19:29" x14ac:dyDescent="0.25">
      <c r="S41970" s="108"/>
      <c r="U41970" s="108"/>
      <c r="W41970" s="108"/>
      <c r="Y41970" s="108"/>
      <c r="AA41970" s="108"/>
      <c r="AC41970" s="108"/>
    </row>
    <row r="41971" spans="19:29" x14ac:dyDescent="0.25">
      <c r="S41971" s="108"/>
      <c r="U41971" s="108"/>
      <c r="W41971" s="108"/>
      <c r="Y41971" s="108"/>
      <c r="AA41971" s="108"/>
      <c r="AC41971" s="108"/>
    </row>
    <row r="41972" spans="19:29" x14ac:dyDescent="0.25">
      <c r="S41972" s="108"/>
      <c r="U41972" s="108"/>
      <c r="W41972" s="108"/>
      <c r="Y41972" s="108"/>
      <c r="AA41972" s="108"/>
      <c r="AC41972" s="108"/>
    </row>
    <row r="41973" spans="19:29" x14ac:dyDescent="0.25">
      <c r="S41973" s="110"/>
      <c r="U41973" s="110"/>
      <c r="W41973" s="110"/>
      <c r="Y41973" s="110"/>
      <c r="AA41973" s="110"/>
      <c r="AC41973" s="110"/>
    </row>
    <row r="41974" spans="19:29" x14ac:dyDescent="0.25">
      <c r="S41974" s="110"/>
      <c r="U41974" s="110"/>
      <c r="W41974" s="110"/>
      <c r="Y41974" s="110"/>
      <c r="AA41974" s="110"/>
      <c r="AC41974" s="110"/>
    </row>
    <row r="41975" spans="19:29" x14ac:dyDescent="0.25">
      <c r="S41975" s="110"/>
      <c r="U41975" s="110"/>
      <c r="W41975" s="110"/>
      <c r="Y41975" s="110"/>
      <c r="AA41975" s="110"/>
      <c r="AC41975" s="110"/>
    </row>
    <row r="41976" spans="19:29" x14ac:dyDescent="0.25">
      <c r="S41976" s="110"/>
      <c r="U41976" s="110"/>
      <c r="W41976" s="110"/>
      <c r="Y41976" s="110"/>
      <c r="AA41976" s="110"/>
      <c r="AC41976" s="110"/>
    </row>
    <row r="41977" spans="19:29" x14ac:dyDescent="0.25">
      <c r="S41977" s="111"/>
      <c r="U41977" s="111"/>
      <c r="W41977" s="111"/>
      <c r="Y41977" s="111"/>
      <c r="AA41977" s="111"/>
      <c r="AC41977" s="111"/>
    </row>
    <row r="41978" spans="19:29" x14ac:dyDescent="0.25">
      <c r="S41978" s="107"/>
      <c r="U41978" s="107"/>
      <c r="W41978" s="107"/>
      <c r="Y41978" s="107"/>
      <c r="AA41978" s="107"/>
      <c r="AC41978" s="107"/>
    </row>
    <row r="41979" spans="19:29" x14ac:dyDescent="0.25">
      <c r="S41979" s="108"/>
      <c r="U41979" s="108"/>
      <c r="W41979" s="108"/>
      <c r="Y41979" s="108"/>
      <c r="AA41979" s="108"/>
      <c r="AC41979" s="108"/>
    </row>
    <row r="41980" spans="19:29" x14ac:dyDescent="0.25">
      <c r="S41980" s="108"/>
      <c r="U41980" s="108"/>
      <c r="W41980" s="108"/>
      <c r="Y41980" s="108"/>
      <c r="AA41980" s="108"/>
      <c r="AC41980" s="108"/>
    </row>
    <row r="41981" spans="19:29" x14ac:dyDescent="0.25">
      <c r="S41981" s="109"/>
      <c r="U41981" s="109"/>
      <c r="W41981" s="109"/>
      <c r="Y41981" s="109"/>
      <c r="AA41981" s="109"/>
      <c r="AC41981" s="109"/>
    </row>
    <row r="41982" spans="19:29" x14ac:dyDescent="0.25">
      <c r="S41982" s="108"/>
      <c r="U41982" s="108"/>
      <c r="W41982" s="108"/>
      <c r="Y41982" s="108"/>
      <c r="AA41982" s="108"/>
      <c r="AC41982" s="108"/>
    </row>
    <row r="41983" spans="19:29" x14ac:dyDescent="0.25">
      <c r="S41983" s="108"/>
      <c r="U41983" s="108"/>
      <c r="W41983" s="108"/>
      <c r="Y41983" s="108"/>
      <c r="AA41983" s="108"/>
      <c r="AC41983" s="108"/>
    </row>
    <row r="41984" spans="19:29" x14ac:dyDescent="0.25">
      <c r="S41984" s="109"/>
      <c r="U41984" s="109"/>
      <c r="W41984" s="109"/>
      <c r="Y41984" s="109"/>
      <c r="AA41984" s="109"/>
      <c r="AC41984" s="109"/>
    </row>
    <row r="41985" spans="19:29" x14ac:dyDescent="0.25">
      <c r="S41985" s="108"/>
      <c r="U41985" s="108"/>
      <c r="W41985" s="108"/>
      <c r="Y41985" s="108"/>
      <c r="AA41985" s="108"/>
      <c r="AC41985" s="108"/>
    </row>
    <row r="41986" spans="19:29" x14ac:dyDescent="0.25">
      <c r="S41986" s="109"/>
      <c r="U41986" s="109"/>
      <c r="W41986" s="109"/>
      <c r="Y41986" s="109"/>
      <c r="AA41986" s="109"/>
      <c r="AC41986" s="109"/>
    </row>
    <row r="41987" spans="19:29" x14ac:dyDescent="0.25">
      <c r="S41987" s="108"/>
      <c r="U41987" s="108"/>
      <c r="W41987" s="108"/>
      <c r="Y41987" s="108"/>
      <c r="AA41987" s="108"/>
      <c r="AC41987" s="108"/>
    </row>
    <row r="41988" spans="19:29" x14ac:dyDescent="0.25">
      <c r="S41988" s="108"/>
      <c r="U41988" s="108"/>
      <c r="W41988" s="108"/>
      <c r="Y41988" s="108"/>
      <c r="AA41988" s="108"/>
      <c r="AC41988" s="108"/>
    </row>
    <row r="41989" spans="19:29" x14ac:dyDescent="0.25">
      <c r="S41989" s="108"/>
      <c r="U41989" s="108"/>
      <c r="W41989" s="108"/>
      <c r="Y41989" s="108"/>
      <c r="AA41989" s="108"/>
      <c r="AC41989" s="108"/>
    </row>
    <row r="41990" spans="19:29" x14ac:dyDescent="0.25">
      <c r="S41990" s="110"/>
      <c r="U41990" s="110"/>
      <c r="W41990" s="110"/>
      <c r="Y41990" s="110"/>
      <c r="AA41990" s="110"/>
      <c r="AC41990" s="110"/>
    </row>
    <row r="41991" spans="19:29" x14ac:dyDescent="0.25">
      <c r="S41991" s="110"/>
      <c r="U41991" s="110"/>
      <c r="W41991" s="110"/>
      <c r="Y41991" s="110"/>
      <c r="AA41991" s="110"/>
      <c r="AC41991" s="110"/>
    </row>
    <row r="41992" spans="19:29" x14ac:dyDescent="0.25">
      <c r="S41992" s="110"/>
      <c r="U41992" s="110"/>
      <c r="W41992" s="110"/>
      <c r="Y41992" s="110"/>
      <c r="AA41992" s="110"/>
      <c r="AC41992" s="110"/>
    </row>
    <row r="41993" spans="19:29" x14ac:dyDescent="0.25">
      <c r="S41993" s="110"/>
      <c r="U41993" s="110"/>
      <c r="W41993" s="110"/>
      <c r="Y41993" s="110"/>
      <c r="AA41993" s="110"/>
      <c r="AC41993" s="110"/>
    </row>
    <row r="41994" spans="19:29" x14ac:dyDescent="0.25">
      <c r="S41994" s="111"/>
      <c r="U41994" s="111"/>
      <c r="W41994" s="111"/>
      <c r="Y41994" s="111"/>
      <c r="AA41994" s="111"/>
      <c r="AC41994" s="111"/>
    </row>
    <row r="41995" spans="19:29" x14ac:dyDescent="0.25">
      <c r="S41995" s="107"/>
      <c r="U41995" s="107"/>
      <c r="W41995" s="107"/>
      <c r="Y41995" s="107"/>
      <c r="AA41995" s="107"/>
      <c r="AC41995" s="107"/>
    </row>
    <row r="41996" spans="19:29" x14ac:dyDescent="0.25">
      <c r="S41996" s="108"/>
      <c r="U41996" s="108"/>
      <c r="W41996" s="108"/>
      <c r="Y41996" s="108"/>
      <c r="AA41996" s="108"/>
      <c r="AC41996" s="108"/>
    </row>
    <row r="41997" spans="19:29" x14ac:dyDescent="0.25">
      <c r="S41997" s="108"/>
      <c r="U41997" s="108"/>
      <c r="W41997" s="108"/>
      <c r="Y41997" s="108"/>
      <c r="AA41997" s="108"/>
      <c r="AC41997" s="108"/>
    </row>
    <row r="41998" spans="19:29" x14ac:dyDescent="0.25">
      <c r="S41998" s="109"/>
      <c r="U41998" s="109"/>
      <c r="W41998" s="109"/>
      <c r="Y41998" s="109"/>
      <c r="AA41998" s="109"/>
      <c r="AC41998" s="109"/>
    </row>
    <row r="41999" spans="19:29" x14ac:dyDescent="0.25">
      <c r="S41999" s="108"/>
      <c r="U41999" s="108"/>
      <c r="W41999" s="108"/>
      <c r="Y41999" s="108"/>
      <c r="AA41999" s="108"/>
      <c r="AC41999" s="108"/>
    </row>
    <row r="42000" spans="19:29" x14ac:dyDescent="0.25">
      <c r="S42000" s="108"/>
      <c r="U42000" s="108"/>
      <c r="W42000" s="108"/>
      <c r="Y42000" s="108"/>
      <c r="AA42000" s="108"/>
      <c r="AC42000" s="108"/>
    </row>
    <row r="42001" spans="19:29" x14ac:dyDescent="0.25">
      <c r="S42001" s="109"/>
      <c r="U42001" s="109"/>
      <c r="W42001" s="109"/>
      <c r="Y42001" s="109"/>
      <c r="AA42001" s="109"/>
      <c r="AC42001" s="109"/>
    </row>
    <row r="42002" spans="19:29" x14ac:dyDescent="0.25">
      <c r="S42002" s="108"/>
      <c r="U42002" s="108"/>
      <c r="W42002" s="108"/>
      <c r="Y42002" s="108"/>
      <c r="AA42002" s="108"/>
      <c r="AC42002" s="108"/>
    </row>
    <row r="42003" spans="19:29" x14ac:dyDescent="0.25">
      <c r="S42003" s="109"/>
      <c r="U42003" s="109"/>
      <c r="W42003" s="109"/>
      <c r="Y42003" s="109"/>
      <c r="AA42003" s="109"/>
      <c r="AC42003" s="109"/>
    </row>
    <row r="42004" spans="19:29" x14ac:dyDescent="0.25">
      <c r="S42004" s="108"/>
      <c r="U42004" s="108"/>
      <c r="W42004" s="108"/>
      <c r="Y42004" s="108"/>
      <c r="AA42004" s="108"/>
      <c r="AC42004" s="108"/>
    </row>
    <row r="42005" spans="19:29" x14ac:dyDescent="0.25">
      <c r="S42005" s="108"/>
      <c r="U42005" s="108"/>
      <c r="W42005" s="108"/>
      <c r="Y42005" s="108"/>
      <c r="AA42005" s="108"/>
      <c r="AC42005" s="108"/>
    </row>
    <row r="42006" spans="19:29" x14ac:dyDescent="0.25">
      <c r="S42006" s="108"/>
      <c r="U42006" s="108"/>
      <c r="W42006" s="108"/>
      <c r="Y42006" s="108"/>
      <c r="AA42006" s="108"/>
      <c r="AC42006" s="108"/>
    </row>
    <row r="42007" spans="19:29" x14ac:dyDescent="0.25">
      <c r="S42007" s="110"/>
      <c r="U42007" s="110"/>
      <c r="W42007" s="110"/>
      <c r="Y42007" s="110"/>
      <c r="AA42007" s="110"/>
      <c r="AC42007" s="110"/>
    </row>
    <row r="42008" spans="19:29" x14ac:dyDescent="0.25">
      <c r="S42008" s="110"/>
      <c r="U42008" s="110"/>
      <c r="W42008" s="110"/>
      <c r="Y42008" s="110"/>
      <c r="AA42008" s="110"/>
      <c r="AC42008" s="110"/>
    </row>
    <row r="42009" spans="19:29" x14ac:dyDescent="0.25">
      <c r="S42009" s="110"/>
      <c r="U42009" s="110"/>
      <c r="W42009" s="110"/>
      <c r="Y42009" s="110"/>
      <c r="AA42009" s="110"/>
      <c r="AC42009" s="110"/>
    </row>
    <row r="42010" spans="19:29" x14ac:dyDescent="0.25">
      <c r="S42010" s="110"/>
      <c r="U42010" s="110"/>
      <c r="W42010" s="110"/>
      <c r="Y42010" s="110"/>
      <c r="AA42010" s="110"/>
      <c r="AC42010" s="110"/>
    </row>
    <row r="42011" spans="19:29" x14ac:dyDescent="0.25">
      <c r="S42011" s="111"/>
      <c r="U42011" s="111"/>
      <c r="W42011" s="111"/>
      <c r="Y42011" s="111"/>
      <c r="AA42011" s="111"/>
      <c r="AC42011" s="111"/>
    </row>
    <row r="42012" spans="19:29" x14ac:dyDescent="0.25">
      <c r="S42012" s="107"/>
      <c r="U42012" s="107"/>
      <c r="W42012" s="107"/>
      <c r="Y42012" s="107"/>
      <c r="AA42012" s="107"/>
      <c r="AC42012" s="107"/>
    </row>
    <row r="42013" spans="19:29" x14ac:dyDescent="0.25">
      <c r="S42013" s="108"/>
      <c r="U42013" s="108"/>
      <c r="W42013" s="108"/>
      <c r="Y42013" s="108"/>
      <c r="AA42013" s="108"/>
      <c r="AC42013" s="108"/>
    </row>
    <row r="42014" spans="19:29" x14ac:dyDescent="0.25">
      <c r="S42014" s="108"/>
      <c r="U42014" s="108"/>
      <c r="W42014" s="108"/>
      <c r="Y42014" s="108"/>
      <c r="AA42014" s="108"/>
      <c r="AC42014" s="108"/>
    </row>
    <row r="42015" spans="19:29" x14ac:dyDescent="0.25">
      <c r="S42015" s="109"/>
      <c r="U42015" s="109"/>
      <c r="W42015" s="109"/>
      <c r="Y42015" s="109"/>
      <c r="AA42015" s="109"/>
      <c r="AC42015" s="109"/>
    </row>
    <row r="42016" spans="19:29" x14ac:dyDescent="0.25">
      <c r="S42016" s="108"/>
      <c r="U42016" s="108"/>
      <c r="W42016" s="108"/>
      <c r="Y42016" s="108"/>
      <c r="AA42016" s="108"/>
      <c r="AC42016" s="108"/>
    </row>
    <row r="42017" spans="19:29" x14ac:dyDescent="0.25">
      <c r="S42017" s="108"/>
      <c r="U42017" s="108"/>
      <c r="W42017" s="108"/>
      <c r="Y42017" s="108"/>
      <c r="AA42017" s="108"/>
      <c r="AC42017" s="108"/>
    </row>
    <row r="42018" spans="19:29" x14ac:dyDescent="0.25">
      <c r="S42018" s="109"/>
      <c r="U42018" s="109"/>
      <c r="W42018" s="109"/>
      <c r="Y42018" s="109"/>
      <c r="AA42018" s="109"/>
      <c r="AC42018" s="109"/>
    </row>
    <row r="42019" spans="19:29" x14ac:dyDescent="0.25">
      <c r="S42019" s="108"/>
      <c r="U42019" s="108"/>
      <c r="W42019" s="108"/>
      <c r="Y42019" s="108"/>
      <c r="AA42019" s="108"/>
      <c r="AC42019" s="108"/>
    </row>
    <row r="42020" spans="19:29" x14ac:dyDescent="0.25">
      <c r="S42020" s="109"/>
      <c r="U42020" s="109"/>
      <c r="W42020" s="109"/>
      <c r="Y42020" s="109"/>
      <c r="AA42020" s="109"/>
      <c r="AC42020" s="109"/>
    </row>
    <row r="42021" spans="19:29" x14ac:dyDescent="0.25">
      <c r="S42021" s="108"/>
      <c r="U42021" s="108"/>
      <c r="W42021" s="108"/>
      <c r="Y42021" s="108"/>
      <c r="AA42021" s="108"/>
      <c r="AC42021" s="108"/>
    </row>
    <row r="42022" spans="19:29" x14ac:dyDescent="0.25">
      <c r="S42022" s="108"/>
      <c r="U42022" s="108"/>
      <c r="W42022" s="108"/>
      <c r="Y42022" s="108"/>
      <c r="AA42022" s="108"/>
      <c r="AC42022" s="108"/>
    </row>
    <row r="42023" spans="19:29" x14ac:dyDescent="0.25">
      <c r="S42023" s="108"/>
      <c r="U42023" s="108"/>
      <c r="W42023" s="108"/>
      <c r="Y42023" s="108"/>
      <c r="AA42023" s="108"/>
      <c r="AC42023" s="108"/>
    </row>
    <row r="42024" spans="19:29" x14ac:dyDescent="0.25">
      <c r="S42024" s="110"/>
      <c r="U42024" s="110"/>
      <c r="W42024" s="110"/>
      <c r="Y42024" s="110"/>
      <c r="AA42024" s="110"/>
      <c r="AC42024" s="110"/>
    </row>
    <row r="42025" spans="19:29" x14ac:dyDescent="0.25">
      <c r="S42025" s="110"/>
      <c r="U42025" s="110"/>
      <c r="W42025" s="110"/>
      <c r="Y42025" s="110"/>
      <c r="AA42025" s="110"/>
      <c r="AC42025" s="110"/>
    </row>
    <row r="42026" spans="19:29" x14ac:dyDescent="0.25">
      <c r="S42026" s="110"/>
      <c r="U42026" s="110"/>
      <c r="W42026" s="110"/>
      <c r="Y42026" s="110"/>
      <c r="AA42026" s="110"/>
      <c r="AC42026" s="110"/>
    </row>
    <row r="42027" spans="19:29" x14ac:dyDescent="0.25">
      <c r="S42027" s="110"/>
      <c r="U42027" s="110"/>
      <c r="W42027" s="110"/>
      <c r="Y42027" s="110"/>
      <c r="AA42027" s="110"/>
      <c r="AC42027" s="110"/>
    </row>
    <row r="42028" spans="19:29" x14ac:dyDescent="0.25">
      <c r="S42028" s="111"/>
      <c r="U42028" s="111"/>
      <c r="W42028" s="111"/>
      <c r="Y42028" s="111"/>
      <c r="AA42028" s="111"/>
      <c r="AC42028" s="111"/>
    </row>
    <row r="42029" spans="19:29" x14ac:dyDescent="0.25">
      <c r="S42029" s="107"/>
      <c r="U42029" s="107"/>
      <c r="W42029" s="107"/>
      <c r="Y42029" s="107"/>
      <c r="AA42029" s="107"/>
      <c r="AC42029" s="107"/>
    </row>
    <row r="42030" spans="19:29" x14ac:dyDescent="0.25">
      <c r="S42030" s="108"/>
      <c r="U42030" s="108"/>
      <c r="W42030" s="108"/>
      <c r="Y42030" s="108"/>
      <c r="AA42030" s="108"/>
      <c r="AC42030" s="108"/>
    </row>
    <row r="42031" spans="19:29" x14ac:dyDescent="0.25">
      <c r="S42031" s="108"/>
      <c r="U42031" s="108"/>
      <c r="W42031" s="108"/>
      <c r="Y42031" s="108"/>
      <c r="AA42031" s="108"/>
      <c r="AC42031" s="108"/>
    </row>
    <row r="42032" spans="19:29" x14ac:dyDescent="0.25">
      <c r="S42032" s="109"/>
      <c r="U42032" s="109"/>
      <c r="W42032" s="109"/>
      <c r="Y42032" s="109"/>
      <c r="AA42032" s="109"/>
      <c r="AC42032" s="109"/>
    </row>
    <row r="42033" spans="19:29" x14ac:dyDescent="0.25">
      <c r="S42033" s="108"/>
      <c r="U42033" s="108"/>
      <c r="W42033" s="108"/>
      <c r="Y42033" s="108"/>
      <c r="AA42033" s="108"/>
      <c r="AC42033" s="108"/>
    </row>
    <row r="42034" spans="19:29" x14ac:dyDescent="0.25">
      <c r="S42034" s="108"/>
      <c r="U42034" s="108"/>
      <c r="W42034" s="108"/>
      <c r="Y42034" s="108"/>
      <c r="AA42034" s="108"/>
      <c r="AC42034" s="108"/>
    </row>
    <row r="42035" spans="19:29" x14ac:dyDescent="0.25">
      <c r="S42035" s="109"/>
      <c r="U42035" s="109"/>
      <c r="W42035" s="109"/>
      <c r="Y42035" s="109"/>
      <c r="AA42035" s="109"/>
      <c r="AC42035" s="109"/>
    </row>
    <row r="42036" spans="19:29" x14ac:dyDescent="0.25">
      <c r="S42036" s="108"/>
      <c r="U42036" s="108"/>
      <c r="W42036" s="108"/>
      <c r="Y42036" s="108"/>
      <c r="AA42036" s="108"/>
      <c r="AC42036" s="108"/>
    </row>
    <row r="42037" spans="19:29" x14ac:dyDescent="0.25">
      <c r="S42037" s="109"/>
      <c r="U42037" s="109"/>
      <c r="W42037" s="109"/>
      <c r="Y42037" s="109"/>
      <c r="AA42037" s="109"/>
      <c r="AC42037" s="109"/>
    </row>
    <row r="42038" spans="19:29" x14ac:dyDescent="0.25">
      <c r="S42038" s="108"/>
      <c r="U42038" s="108"/>
      <c r="W42038" s="108"/>
      <c r="Y42038" s="108"/>
      <c r="AA42038" s="108"/>
      <c r="AC42038" s="108"/>
    </row>
    <row r="42039" spans="19:29" x14ac:dyDescent="0.25">
      <c r="S42039" s="108"/>
      <c r="U42039" s="108"/>
      <c r="W42039" s="108"/>
      <c r="Y42039" s="108"/>
      <c r="AA42039" s="108"/>
      <c r="AC42039" s="108"/>
    </row>
    <row r="42040" spans="19:29" x14ac:dyDescent="0.25">
      <c r="S42040" s="108"/>
      <c r="U42040" s="108"/>
      <c r="W42040" s="108"/>
      <c r="Y42040" s="108"/>
      <c r="AA42040" s="108"/>
      <c r="AC42040" s="108"/>
    </row>
    <row r="42041" spans="19:29" x14ac:dyDescent="0.25">
      <c r="S42041" s="110"/>
      <c r="U42041" s="110"/>
      <c r="W42041" s="110"/>
      <c r="Y42041" s="110"/>
      <c r="AA42041" s="110"/>
      <c r="AC42041" s="110"/>
    </row>
    <row r="42042" spans="19:29" x14ac:dyDescent="0.25">
      <c r="S42042" s="110"/>
      <c r="U42042" s="110"/>
      <c r="W42042" s="110"/>
      <c r="Y42042" s="110"/>
      <c r="AA42042" s="110"/>
      <c r="AC42042" s="110"/>
    </row>
    <row r="42043" spans="19:29" x14ac:dyDescent="0.25">
      <c r="S42043" s="110"/>
      <c r="U42043" s="110"/>
      <c r="W42043" s="110"/>
      <c r="Y42043" s="110"/>
      <c r="AA42043" s="110"/>
      <c r="AC42043" s="110"/>
    </row>
    <row r="42044" spans="19:29" x14ac:dyDescent="0.25">
      <c r="S42044" s="110"/>
      <c r="U42044" s="110"/>
      <c r="W42044" s="110"/>
      <c r="Y42044" s="110"/>
      <c r="AA42044" s="110"/>
      <c r="AC42044" s="110"/>
    </row>
    <row r="42045" spans="19:29" x14ac:dyDescent="0.25">
      <c r="S42045" s="111"/>
      <c r="U42045" s="111"/>
      <c r="W42045" s="111"/>
      <c r="Y42045" s="111"/>
      <c r="AA42045" s="111"/>
      <c r="AC42045" s="111"/>
    </row>
    <row r="42046" spans="19:29" x14ac:dyDescent="0.25">
      <c r="S42046" s="107"/>
      <c r="U42046" s="107"/>
      <c r="W42046" s="107"/>
      <c r="Y42046" s="107"/>
      <c r="AA42046" s="107"/>
      <c r="AC42046" s="107"/>
    </row>
    <row r="42047" spans="19:29" x14ac:dyDescent="0.25">
      <c r="S42047" s="108"/>
      <c r="U42047" s="108"/>
      <c r="W42047" s="108"/>
      <c r="Y42047" s="108"/>
      <c r="AA42047" s="108"/>
      <c r="AC42047" s="108"/>
    </row>
    <row r="42048" spans="19:29" x14ac:dyDescent="0.25">
      <c r="S42048" s="108"/>
      <c r="U42048" s="108"/>
      <c r="W42048" s="108"/>
      <c r="Y42048" s="108"/>
      <c r="AA42048" s="108"/>
      <c r="AC42048" s="108"/>
    </row>
    <row r="42049" spans="19:29" x14ac:dyDescent="0.25">
      <c r="S42049" s="109"/>
      <c r="U42049" s="109"/>
      <c r="W42049" s="109"/>
      <c r="Y42049" s="109"/>
      <c r="AA42049" s="109"/>
      <c r="AC42049" s="109"/>
    </row>
    <row r="42050" spans="19:29" x14ac:dyDescent="0.25">
      <c r="S42050" s="108"/>
      <c r="U42050" s="108"/>
      <c r="W42050" s="108"/>
      <c r="Y42050" s="108"/>
      <c r="AA42050" s="108"/>
      <c r="AC42050" s="108"/>
    </row>
    <row r="42051" spans="19:29" x14ac:dyDescent="0.25">
      <c r="S42051" s="108"/>
      <c r="U42051" s="108"/>
      <c r="W42051" s="108"/>
      <c r="Y42051" s="108"/>
      <c r="AA42051" s="108"/>
      <c r="AC42051" s="108"/>
    </row>
    <row r="42052" spans="19:29" x14ac:dyDescent="0.25">
      <c r="S42052" s="109"/>
      <c r="U42052" s="109"/>
      <c r="W42052" s="109"/>
      <c r="Y42052" s="109"/>
      <c r="AA42052" s="109"/>
      <c r="AC42052" s="109"/>
    </row>
    <row r="42053" spans="19:29" x14ac:dyDescent="0.25">
      <c r="S42053" s="108"/>
      <c r="U42053" s="108"/>
      <c r="W42053" s="108"/>
      <c r="Y42053" s="108"/>
      <c r="AA42053" s="108"/>
      <c r="AC42053" s="108"/>
    </row>
    <row r="42054" spans="19:29" x14ac:dyDescent="0.25">
      <c r="S42054" s="109"/>
      <c r="U42054" s="109"/>
      <c r="W42054" s="109"/>
      <c r="Y42054" s="109"/>
      <c r="AA42054" s="109"/>
      <c r="AC42054" s="109"/>
    </row>
    <row r="42055" spans="19:29" x14ac:dyDescent="0.25">
      <c r="S42055" s="108"/>
      <c r="U42055" s="108"/>
      <c r="W42055" s="108"/>
      <c r="Y42055" s="108"/>
      <c r="AA42055" s="108"/>
      <c r="AC42055" s="108"/>
    </row>
    <row r="42056" spans="19:29" x14ac:dyDescent="0.25">
      <c r="S42056" s="108"/>
      <c r="U42056" s="108"/>
      <c r="W42056" s="108"/>
      <c r="Y42056" s="108"/>
      <c r="AA42056" s="108"/>
      <c r="AC42056" s="108"/>
    </row>
    <row r="42057" spans="19:29" x14ac:dyDescent="0.25">
      <c r="S42057" s="108"/>
      <c r="U42057" s="108"/>
      <c r="W42057" s="108"/>
      <c r="Y42057" s="108"/>
      <c r="AA42057" s="108"/>
      <c r="AC42057" s="108"/>
    </row>
    <row r="42058" spans="19:29" x14ac:dyDescent="0.25">
      <c r="S42058" s="110"/>
      <c r="U42058" s="110"/>
      <c r="W42058" s="110"/>
      <c r="Y42058" s="110"/>
      <c r="AA42058" s="110"/>
      <c r="AC42058" s="110"/>
    </row>
    <row r="42059" spans="19:29" x14ac:dyDescent="0.25">
      <c r="S42059" s="110"/>
      <c r="U42059" s="110"/>
      <c r="W42059" s="110"/>
      <c r="Y42059" s="110"/>
      <c r="AA42059" s="110"/>
      <c r="AC42059" s="110"/>
    </row>
    <row r="42060" spans="19:29" x14ac:dyDescent="0.25">
      <c r="S42060" s="110"/>
      <c r="U42060" s="110"/>
      <c r="W42060" s="110"/>
      <c r="Y42060" s="110"/>
      <c r="AA42060" s="110"/>
      <c r="AC42060" s="110"/>
    </row>
    <row r="42061" spans="19:29" x14ac:dyDescent="0.25">
      <c r="S42061" s="110"/>
      <c r="U42061" s="110"/>
      <c r="W42061" s="110"/>
      <c r="Y42061" s="110"/>
      <c r="AA42061" s="110"/>
      <c r="AC42061" s="110"/>
    </row>
    <row r="42062" spans="19:29" x14ac:dyDescent="0.25">
      <c r="S42062" s="111"/>
      <c r="U42062" s="111"/>
      <c r="W42062" s="111"/>
      <c r="Y42062" s="111"/>
      <c r="AA42062" s="111"/>
      <c r="AC42062" s="111"/>
    </row>
    <row r="42063" spans="19:29" x14ac:dyDescent="0.25">
      <c r="S42063" s="107"/>
      <c r="U42063" s="107"/>
      <c r="W42063" s="107"/>
      <c r="Y42063" s="107"/>
      <c r="AA42063" s="107"/>
      <c r="AC42063" s="107"/>
    </row>
    <row r="42064" spans="19:29" x14ac:dyDescent="0.25">
      <c r="S42064" s="108"/>
      <c r="U42064" s="108"/>
      <c r="W42064" s="108"/>
      <c r="Y42064" s="108"/>
      <c r="AA42064" s="108"/>
      <c r="AC42064" s="108"/>
    </row>
    <row r="42065" spans="19:29" x14ac:dyDescent="0.25">
      <c r="S42065" s="108"/>
      <c r="U42065" s="108"/>
      <c r="W42065" s="108"/>
      <c r="Y42065" s="108"/>
      <c r="AA42065" s="108"/>
      <c r="AC42065" s="108"/>
    </row>
    <row r="42066" spans="19:29" x14ac:dyDescent="0.25">
      <c r="S42066" s="109"/>
      <c r="U42066" s="109"/>
      <c r="W42066" s="109"/>
      <c r="Y42066" s="109"/>
      <c r="AA42066" s="109"/>
      <c r="AC42066" s="109"/>
    </row>
    <row r="42067" spans="19:29" x14ac:dyDescent="0.25">
      <c r="S42067" s="108"/>
      <c r="U42067" s="108"/>
      <c r="W42067" s="108"/>
      <c r="Y42067" s="108"/>
      <c r="AA42067" s="108"/>
      <c r="AC42067" s="108"/>
    </row>
    <row r="42068" spans="19:29" x14ac:dyDescent="0.25">
      <c r="S42068" s="108"/>
      <c r="U42068" s="108"/>
      <c r="W42068" s="108"/>
      <c r="Y42068" s="108"/>
      <c r="AA42068" s="108"/>
      <c r="AC42068" s="108"/>
    </row>
    <row r="42069" spans="19:29" x14ac:dyDescent="0.25">
      <c r="S42069" s="109"/>
      <c r="U42069" s="109"/>
      <c r="W42069" s="109"/>
      <c r="Y42069" s="109"/>
      <c r="AA42069" s="109"/>
      <c r="AC42069" s="109"/>
    </row>
    <row r="42070" spans="19:29" x14ac:dyDescent="0.25">
      <c r="S42070" s="108"/>
      <c r="U42070" s="108"/>
      <c r="W42070" s="108"/>
      <c r="Y42070" s="108"/>
      <c r="AA42070" s="108"/>
      <c r="AC42070" s="108"/>
    </row>
    <row r="42071" spans="19:29" x14ac:dyDescent="0.25">
      <c r="S42071" s="109"/>
      <c r="U42071" s="109"/>
      <c r="W42071" s="109"/>
      <c r="Y42071" s="109"/>
      <c r="AA42071" s="109"/>
      <c r="AC42071" s="109"/>
    </row>
    <row r="42072" spans="19:29" x14ac:dyDescent="0.25">
      <c r="S42072" s="108"/>
      <c r="U42072" s="108"/>
      <c r="W42072" s="108"/>
      <c r="Y42072" s="108"/>
      <c r="AA42072" s="108"/>
      <c r="AC42072" s="108"/>
    </row>
    <row r="42073" spans="19:29" x14ac:dyDescent="0.25">
      <c r="S42073" s="108"/>
      <c r="U42073" s="108"/>
      <c r="W42073" s="108"/>
      <c r="Y42073" s="108"/>
      <c r="AA42073" s="108"/>
      <c r="AC42073" s="108"/>
    </row>
    <row r="42074" spans="19:29" x14ac:dyDescent="0.25">
      <c r="S42074" s="108"/>
      <c r="U42074" s="108"/>
      <c r="W42074" s="108"/>
      <c r="Y42074" s="108"/>
      <c r="AA42074" s="108"/>
      <c r="AC42074" s="108"/>
    </row>
    <row r="42075" spans="19:29" x14ac:dyDescent="0.25">
      <c r="S42075" s="110"/>
      <c r="U42075" s="110"/>
      <c r="W42075" s="110"/>
      <c r="Y42075" s="110"/>
      <c r="AA42075" s="110"/>
      <c r="AC42075" s="110"/>
    </row>
    <row r="42076" spans="19:29" x14ac:dyDescent="0.25">
      <c r="S42076" s="110"/>
      <c r="U42076" s="110"/>
      <c r="W42076" s="110"/>
      <c r="Y42076" s="110"/>
      <c r="AA42076" s="110"/>
      <c r="AC42076" s="110"/>
    </row>
    <row r="42077" spans="19:29" x14ac:dyDescent="0.25">
      <c r="S42077" s="110"/>
      <c r="U42077" s="110"/>
      <c r="W42077" s="110"/>
      <c r="Y42077" s="110"/>
      <c r="AA42077" s="110"/>
      <c r="AC42077" s="110"/>
    </row>
    <row r="42078" spans="19:29" x14ac:dyDescent="0.25">
      <c r="S42078" s="110"/>
      <c r="U42078" s="110"/>
      <c r="W42078" s="110"/>
      <c r="Y42078" s="110"/>
      <c r="AA42078" s="110"/>
      <c r="AC42078" s="110"/>
    </row>
    <row r="42079" spans="19:29" x14ac:dyDescent="0.25">
      <c r="S42079" s="111"/>
      <c r="U42079" s="111"/>
      <c r="W42079" s="111"/>
      <c r="Y42079" s="111"/>
      <c r="AA42079" s="111"/>
      <c r="AC42079" s="111"/>
    </row>
    <row r="42080" spans="19:29" x14ac:dyDescent="0.25">
      <c r="S42080" s="107"/>
      <c r="U42080" s="107"/>
      <c r="W42080" s="107"/>
      <c r="Y42080" s="107"/>
      <c r="AA42080" s="107"/>
      <c r="AC42080" s="107"/>
    </row>
    <row r="42081" spans="19:29" x14ac:dyDescent="0.25">
      <c r="S42081" s="108"/>
      <c r="U42081" s="108"/>
      <c r="W42081" s="108"/>
      <c r="Y42081" s="108"/>
      <c r="AA42081" s="108"/>
      <c r="AC42081" s="108"/>
    </row>
    <row r="42082" spans="19:29" x14ac:dyDescent="0.25">
      <c r="S42082" s="108"/>
      <c r="U42082" s="108"/>
      <c r="W42082" s="108"/>
      <c r="Y42082" s="108"/>
      <c r="AA42082" s="108"/>
      <c r="AC42082" s="108"/>
    </row>
    <row r="42083" spans="19:29" x14ac:dyDescent="0.25">
      <c r="S42083" s="109"/>
      <c r="U42083" s="109"/>
      <c r="W42083" s="109"/>
      <c r="Y42083" s="109"/>
      <c r="AA42083" s="109"/>
      <c r="AC42083" s="109"/>
    </row>
    <row r="42084" spans="19:29" x14ac:dyDescent="0.25">
      <c r="S42084" s="108"/>
      <c r="U42084" s="108"/>
      <c r="W42084" s="108"/>
      <c r="Y42084" s="108"/>
      <c r="AA42084" s="108"/>
      <c r="AC42084" s="108"/>
    </row>
    <row r="42085" spans="19:29" x14ac:dyDescent="0.25">
      <c r="S42085" s="108"/>
      <c r="U42085" s="108"/>
      <c r="W42085" s="108"/>
      <c r="Y42085" s="108"/>
      <c r="AA42085" s="108"/>
      <c r="AC42085" s="108"/>
    </row>
    <row r="42086" spans="19:29" x14ac:dyDescent="0.25">
      <c r="S42086" s="109"/>
      <c r="U42086" s="109"/>
      <c r="W42086" s="109"/>
      <c r="Y42086" s="109"/>
      <c r="AA42086" s="109"/>
      <c r="AC42086" s="109"/>
    </row>
    <row r="42087" spans="19:29" x14ac:dyDescent="0.25">
      <c r="S42087" s="108"/>
      <c r="U42087" s="108"/>
      <c r="W42087" s="108"/>
      <c r="Y42087" s="108"/>
      <c r="AA42087" s="108"/>
      <c r="AC42087" s="108"/>
    </row>
    <row r="42088" spans="19:29" x14ac:dyDescent="0.25">
      <c r="S42088" s="109"/>
      <c r="U42088" s="109"/>
      <c r="W42088" s="109"/>
      <c r="Y42088" s="109"/>
      <c r="AA42088" s="109"/>
      <c r="AC42088" s="109"/>
    </row>
    <row r="42089" spans="19:29" x14ac:dyDescent="0.25">
      <c r="S42089" s="108"/>
      <c r="U42089" s="108"/>
      <c r="W42089" s="108"/>
      <c r="Y42089" s="108"/>
      <c r="AA42089" s="108"/>
      <c r="AC42089" s="108"/>
    </row>
    <row r="42090" spans="19:29" x14ac:dyDescent="0.25">
      <c r="S42090" s="108"/>
      <c r="U42090" s="108"/>
      <c r="W42090" s="108"/>
      <c r="Y42090" s="108"/>
      <c r="AA42090" s="108"/>
      <c r="AC42090" s="108"/>
    </row>
    <row r="42091" spans="19:29" x14ac:dyDescent="0.25">
      <c r="S42091" s="108"/>
      <c r="U42091" s="108"/>
      <c r="W42091" s="108"/>
      <c r="Y42091" s="108"/>
      <c r="AA42091" s="108"/>
      <c r="AC42091" s="108"/>
    </row>
    <row r="42092" spans="19:29" x14ac:dyDescent="0.25">
      <c r="S42092" s="110"/>
      <c r="U42092" s="110"/>
      <c r="W42092" s="110"/>
      <c r="Y42092" s="110"/>
      <c r="AA42092" s="110"/>
      <c r="AC42092" s="110"/>
    </row>
    <row r="42093" spans="19:29" x14ac:dyDescent="0.25">
      <c r="S42093" s="110"/>
      <c r="U42093" s="110"/>
      <c r="W42093" s="110"/>
      <c r="Y42093" s="110"/>
      <c r="AA42093" s="110"/>
      <c r="AC42093" s="110"/>
    </row>
    <row r="42094" spans="19:29" x14ac:dyDescent="0.25">
      <c r="S42094" s="110"/>
      <c r="U42094" s="110"/>
      <c r="W42094" s="110"/>
      <c r="Y42094" s="110"/>
      <c r="AA42094" s="110"/>
      <c r="AC42094" s="110"/>
    </row>
    <row r="42095" spans="19:29" x14ac:dyDescent="0.25">
      <c r="S42095" s="110"/>
      <c r="U42095" s="110"/>
      <c r="W42095" s="110"/>
      <c r="Y42095" s="110"/>
      <c r="AA42095" s="110"/>
      <c r="AC42095" s="110"/>
    </row>
    <row r="42096" spans="19:29" x14ac:dyDescent="0.25">
      <c r="S42096" s="111"/>
      <c r="U42096" s="111"/>
      <c r="W42096" s="111"/>
      <c r="Y42096" s="111"/>
      <c r="AA42096" s="111"/>
      <c r="AC42096" s="111"/>
    </row>
    <row r="42097" spans="19:29" x14ac:dyDescent="0.25">
      <c r="S42097" s="107"/>
      <c r="U42097" s="107"/>
      <c r="W42097" s="107"/>
      <c r="Y42097" s="107"/>
      <c r="AA42097" s="107"/>
      <c r="AC42097" s="107"/>
    </row>
    <row r="42098" spans="19:29" x14ac:dyDescent="0.25">
      <c r="S42098" s="108"/>
      <c r="U42098" s="108"/>
      <c r="W42098" s="108"/>
      <c r="Y42098" s="108"/>
      <c r="AA42098" s="108"/>
      <c r="AC42098" s="108"/>
    </row>
    <row r="42099" spans="19:29" x14ac:dyDescent="0.25">
      <c r="S42099" s="108"/>
      <c r="U42099" s="108"/>
      <c r="W42099" s="108"/>
      <c r="Y42099" s="108"/>
      <c r="AA42099" s="108"/>
      <c r="AC42099" s="108"/>
    </row>
    <row r="42100" spans="19:29" x14ac:dyDescent="0.25">
      <c r="S42100" s="109"/>
      <c r="U42100" s="109"/>
      <c r="W42100" s="109"/>
      <c r="Y42100" s="109"/>
      <c r="AA42100" s="109"/>
      <c r="AC42100" s="109"/>
    </row>
    <row r="42101" spans="19:29" x14ac:dyDescent="0.25">
      <c r="S42101" s="108"/>
      <c r="U42101" s="108"/>
      <c r="W42101" s="108"/>
      <c r="Y42101" s="108"/>
      <c r="AA42101" s="108"/>
      <c r="AC42101" s="108"/>
    </row>
    <row r="42102" spans="19:29" x14ac:dyDescent="0.25">
      <c r="S42102" s="108"/>
      <c r="U42102" s="108"/>
      <c r="W42102" s="108"/>
      <c r="Y42102" s="108"/>
      <c r="AA42102" s="108"/>
      <c r="AC42102" s="108"/>
    </row>
    <row r="42103" spans="19:29" x14ac:dyDescent="0.25">
      <c r="S42103" s="109"/>
      <c r="U42103" s="109"/>
      <c r="W42103" s="109"/>
      <c r="Y42103" s="109"/>
      <c r="AA42103" s="109"/>
      <c r="AC42103" s="109"/>
    </row>
    <row r="42104" spans="19:29" x14ac:dyDescent="0.25">
      <c r="S42104" s="108"/>
      <c r="U42104" s="108"/>
      <c r="W42104" s="108"/>
      <c r="Y42104" s="108"/>
      <c r="AA42104" s="108"/>
      <c r="AC42104" s="108"/>
    </row>
    <row r="42105" spans="19:29" x14ac:dyDescent="0.25">
      <c r="S42105" s="109"/>
      <c r="U42105" s="109"/>
      <c r="W42105" s="109"/>
      <c r="Y42105" s="109"/>
      <c r="AA42105" s="109"/>
      <c r="AC42105" s="109"/>
    </row>
    <row r="42106" spans="19:29" x14ac:dyDescent="0.25">
      <c r="S42106" s="108"/>
      <c r="U42106" s="108"/>
      <c r="W42106" s="108"/>
      <c r="Y42106" s="108"/>
      <c r="AA42106" s="108"/>
      <c r="AC42106" s="108"/>
    </row>
    <row r="42107" spans="19:29" x14ac:dyDescent="0.25">
      <c r="S42107" s="108"/>
      <c r="U42107" s="108"/>
      <c r="W42107" s="108"/>
      <c r="Y42107" s="108"/>
      <c r="AA42107" s="108"/>
      <c r="AC42107" s="108"/>
    </row>
    <row r="42108" spans="19:29" x14ac:dyDescent="0.25">
      <c r="S42108" s="108"/>
      <c r="U42108" s="108"/>
      <c r="W42108" s="108"/>
      <c r="Y42108" s="108"/>
      <c r="AA42108" s="108"/>
      <c r="AC42108" s="108"/>
    </row>
    <row r="42109" spans="19:29" x14ac:dyDescent="0.25">
      <c r="S42109" s="110"/>
      <c r="U42109" s="110"/>
      <c r="W42109" s="110"/>
      <c r="Y42109" s="110"/>
      <c r="AA42109" s="110"/>
      <c r="AC42109" s="110"/>
    </row>
    <row r="42110" spans="19:29" x14ac:dyDescent="0.25">
      <c r="S42110" s="110"/>
      <c r="U42110" s="110"/>
      <c r="W42110" s="110"/>
      <c r="Y42110" s="110"/>
      <c r="AA42110" s="110"/>
      <c r="AC42110" s="110"/>
    </row>
    <row r="42111" spans="19:29" x14ac:dyDescent="0.25">
      <c r="S42111" s="110"/>
      <c r="U42111" s="110"/>
      <c r="W42111" s="110"/>
      <c r="Y42111" s="110"/>
      <c r="AA42111" s="110"/>
      <c r="AC42111" s="110"/>
    </row>
    <row r="42112" spans="19:29" x14ac:dyDescent="0.25">
      <c r="S42112" s="110"/>
      <c r="U42112" s="110"/>
      <c r="W42112" s="110"/>
      <c r="Y42112" s="110"/>
      <c r="AA42112" s="110"/>
      <c r="AC42112" s="110"/>
    </row>
    <row r="42113" spans="19:29" x14ac:dyDescent="0.25">
      <c r="S42113" s="111"/>
      <c r="U42113" s="111"/>
      <c r="W42113" s="111"/>
      <c r="Y42113" s="111"/>
      <c r="AA42113" s="111"/>
      <c r="AC42113" s="111"/>
    </row>
    <row r="42114" spans="19:29" x14ac:dyDescent="0.25">
      <c r="S42114" s="107"/>
      <c r="U42114" s="107"/>
      <c r="W42114" s="107"/>
      <c r="Y42114" s="107"/>
      <c r="AA42114" s="107"/>
      <c r="AC42114" s="107"/>
    </row>
    <row r="42115" spans="19:29" x14ac:dyDescent="0.25">
      <c r="S42115" s="108"/>
      <c r="U42115" s="108"/>
      <c r="W42115" s="108"/>
      <c r="Y42115" s="108"/>
      <c r="AA42115" s="108"/>
      <c r="AC42115" s="108"/>
    </row>
    <row r="42116" spans="19:29" x14ac:dyDescent="0.25">
      <c r="S42116" s="108"/>
      <c r="U42116" s="108"/>
      <c r="W42116" s="108"/>
      <c r="Y42116" s="108"/>
      <c r="AA42116" s="108"/>
      <c r="AC42116" s="108"/>
    </row>
    <row r="42117" spans="19:29" x14ac:dyDescent="0.25">
      <c r="S42117" s="109"/>
      <c r="U42117" s="109"/>
      <c r="W42117" s="109"/>
      <c r="Y42117" s="109"/>
      <c r="AA42117" s="109"/>
      <c r="AC42117" s="109"/>
    </row>
    <row r="42118" spans="19:29" x14ac:dyDescent="0.25">
      <c r="S42118" s="108"/>
      <c r="U42118" s="108"/>
      <c r="W42118" s="108"/>
      <c r="Y42118" s="108"/>
      <c r="AA42118" s="108"/>
      <c r="AC42118" s="108"/>
    </row>
    <row r="42119" spans="19:29" x14ac:dyDescent="0.25">
      <c r="S42119" s="108"/>
      <c r="U42119" s="108"/>
      <c r="W42119" s="108"/>
      <c r="Y42119" s="108"/>
      <c r="AA42119" s="108"/>
      <c r="AC42119" s="108"/>
    </row>
    <row r="42120" spans="19:29" x14ac:dyDescent="0.25">
      <c r="S42120" s="109"/>
      <c r="U42120" s="109"/>
      <c r="W42120" s="109"/>
      <c r="Y42120" s="109"/>
      <c r="AA42120" s="109"/>
      <c r="AC42120" s="109"/>
    </row>
    <row r="42121" spans="19:29" x14ac:dyDescent="0.25">
      <c r="S42121" s="108"/>
      <c r="U42121" s="108"/>
      <c r="W42121" s="108"/>
      <c r="Y42121" s="108"/>
      <c r="AA42121" s="108"/>
      <c r="AC42121" s="108"/>
    </row>
    <row r="42122" spans="19:29" x14ac:dyDescent="0.25">
      <c r="S42122" s="109"/>
      <c r="U42122" s="109"/>
      <c r="W42122" s="109"/>
      <c r="Y42122" s="109"/>
      <c r="AA42122" s="109"/>
      <c r="AC42122" s="109"/>
    </row>
    <row r="42123" spans="19:29" x14ac:dyDescent="0.25">
      <c r="S42123" s="108"/>
      <c r="U42123" s="108"/>
      <c r="W42123" s="108"/>
      <c r="Y42123" s="108"/>
      <c r="AA42123" s="108"/>
      <c r="AC42123" s="108"/>
    </row>
    <row r="42124" spans="19:29" x14ac:dyDescent="0.25">
      <c r="S42124" s="108"/>
      <c r="U42124" s="108"/>
      <c r="W42124" s="108"/>
      <c r="Y42124" s="108"/>
      <c r="AA42124" s="108"/>
      <c r="AC42124" s="108"/>
    </row>
    <row r="42125" spans="19:29" x14ac:dyDescent="0.25">
      <c r="S42125" s="108"/>
      <c r="U42125" s="108"/>
      <c r="W42125" s="108"/>
      <c r="Y42125" s="108"/>
      <c r="AA42125" s="108"/>
      <c r="AC42125" s="108"/>
    </row>
    <row r="42126" spans="19:29" x14ac:dyDescent="0.25">
      <c r="S42126" s="110"/>
      <c r="U42126" s="110"/>
      <c r="W42126" s="110"/>
      <c r="Y42126" s="110"/>
      <c r="AA42126" s="110"/>
      <c r="AC42126" s="110"/>
    </row>
    <row r="42127" spans="19:29" x14ac:dyDescent="0.25">
      <c r="S42127" s="110"/>
      <c r="U42127" s="110"/>
      <c r="W42127" s="110"/>
      <c r="Y42127" s="110"/>
      <c r="AA42127" s="110"/>
      <c r="AC42127" s="110"/>
    </row>
    <row r="42128" spans="19:29" x14ac:dyDescent="0.25">
      <c r="S42128" s="110"/>
      <c r="U42128" s="110"/>
      <c r="W42128" s="110"/>
      <c r="Y42128" s="110"/>
      <c r="AA42128" s="110"/>
      <c r="AC42128" s="110"/>
    </row>
    <row r="42129" spans="19:29" x14ac:dyDescent="0.25">
      <c r="S42129" s="110"/>
      <c r="U42129" s="110"/>
      <c r="W42129" s="110"/>
      <c r="Y42129" s="110"/>
      <c r="AA42129" s="110"/>
      <c r="AC42129" s="110"/>
    </row>
    <row r="42130" spans="19:29" x14ac:dyDescent="0.25">
      <c r="S42130" s="111"/>
      <c r="U42130" s="111"/>
      <c r="W42130" s="111"/>
      <c r="Y42130" s="111"/>
      <c r="AA42130" s="111"/>
      <c r="AC42130" s="111"/>
    </row>
    <row r="42131" spans="19:29" x14ac:dyDescent="0.25">
      <c r="S42131" s="107"/>
      <c r="U42131" s="107"/>
      <c r="W42131" s="107"/>
      <c r="Y42131" s="107"/>
      <c r="AA42131" s="107"/>
      <c r="AC42131" s="107"/>
    </row>
    <row r="42132" spans="19:29" x14ac:dyDescent="0.25">
      <c r="S42132" s="108"/>
      <c r="U42132" s="108"/>
      <c r="W42132" s="108"/>
      <c r="Y42132" s="108"/>
      <c r="AA42132" s="108"/>
      <c r="AC42132" s="108"/>
    </row>
    <row r="42133" spans="19:29" x14ac:dyDescent="0.25">
      <c r="S42133" s="108"/>
      <c r="U42133" s="108"/>
      <c r="W42133" s="108"/>
      <c r="Y42133" s="108"/>
      <c r="AA42133" s="108"/>
      <c r="AC42133" s="108"/>
    </row>
    <row r="42134" spans="19:29" x14ac:dyDescent="0.25">
      <c r="S42134" s="109"/>
      <c r="U42134" s="109"/>
      <c r="W42134" s="109"/>
      <c r="Y42134" s="109"/>
      <c r="AA42134" s="109"/>
      <c r="AC42134" s="109"/>
    </row>
    <row r="42135" spans="19:29" x14ac:dyDescent="0.25">
      <c r="S42135" s="108"/>
      <c r="U42135" s="108"/>
      <c r="W42135" s="108"/>
      <c r="Y42135" s="108"/>
      <c r="AA42135" s="108"/>
      <c r="AC42135" s="108"/>
    </row>
    <row r="42136" spans="19:29" x14ac:dyDescent="0.25">
      <c r="S42136" s="108"/>
      <c r="U42136" s="108"/>
      <c r="W42136" s="108"/>
      <c r="Y42136" s="108"/>
      <c r="AA42136" s="108"/>
      <c r="AC42136" s="108"/>
    </row>
    <row r="42137" spans="19:29" x14ac:dyDescent="0.25">
      <c r="S42137" s="109"/>
      <c r="U42137" s="109"/>
      <c r="W42137" s="109"/>
      <c r="Y42137" s="109"/>
      <c r="AA42137" s="109"/>
      <c r="AC42137" s="109"/>
    </row>
    <row r="42138" spans="19:29" x14ac:dyDescent="0.25">
      <c r="S42138" s="108"/>
      <c r="U42138" s="108"/>
      <c r="W42138" s="108"/>
      <c r="Y42138" s="108"/>
      <c r="AA42138" s="108"/>
      <c r="AC42138" s="108"/>
    </row>
    <row r="42139" spans="19:29" x14ac:dyDescent="0.25">
      <c r="S42139" s="109"/>
      <c r="U42139" s="109"/>
      <c r="W42139" s="109"/>
      <c r="Y42139" s="109"/>
      <c r="AA42139" s="109"/>
      <c r="AC42139" s="109"/>
    </row>
    <row r="42140" spans="19:29" x14ac:dyDescent="0.25">
      <c r="S42140" s="108"/>
      <c r="U42140" s="108"/>
      <c r="W42140" s="108"/>
      <c r="Y42140" s="108"/>
      <c r="AA42140" s="108"/>
      <c r="AC42140" s="108"/>
    </row>
    <row r="42141" spans="19:29" x14ac:dyDescent="0.25">
      <c r="S42141" s="108"/>
      <c r="U42141" s="108"/>
      <c r="W42141" s="108"/>
      <c r="Y42141" s="108"/>
      <c r="AA42141" s="108"/>
      <c r="AC42141" s="108"/>
    </row>
    <row r="42142" spans="19:29" x14ac:dyDescent="0.25">
      <c r="S42142" s="108"/>
      <c r="U42142" s="108"/>
      <c r="W42142" s="108"/>
      <c r="Y42142" s="108"/>
      <c r="AA42142" s="108"/>
      <c r="AC42142" s="108"/>
    </row>
    <row r="42143" spans="19:29" x14ac:dyDescent="0.25">
      <c r="S42143" s="110"/>
      <c r="U42143" s="110"/>
      <c r="W42143" s="110"/>
      <c r="Y42143" s="110"/>
      <c r="AA42143" s="110"/>
      <c r="AC42143" s="110"/>
    </row>
    <row r="42144" spans="19:29" x14ac:dyDescent="0.25">
      <c r="S42144" s="110"/>
      <c r="U42144" s="110"/>
      <c r="W42144" s="110"/>
      <c r="Y42144" s="110"/>
      <c r="AA42144" s="110"/>
      <c r="AC42144" s="110"/>
    </row>
    <row r="42145" spans="19:29" x14ac:dyDescent="0.25">
      <c r="S42145" s="110"/>
      <c r="U42145" s="110"/>
      <c r="W42145" s="110"/>
      <c r="Y42145" s="110"/>
      <c r="AA42145" s="110"/>
      <c r="AC42145" s="110"/>
    </row>
    <row r="42146" spans="19:29" x14ac:dyDescent="0.25">
      <c r="S42146" s="110"/>
      <c r="U42146" s="110"/>
      <c r="W42146" s="110"/>
      <c r="Y42146" s="110"/>
      <c r="AA42146" s="110"/>
      <c r="AC42146" s="110"/>
    </row>
    <row r="42147" spans="19:29" x14ac:dyDescent="0.25">
      <c r="S42147" s="111"/>
      <c r="U42147" s="111"/>
      <c r="W42147" s="111"/>
      <c r="Y42147" s="111"/>
      <c r="AA42147" s="111"/>
      <c r="AC42147" s="111"/>
    </row>
    <row r="42148" spans="19:29" x14ac:dyDescent="0.25">
      <c r="S42148" s="107"/>
      <c r="U42148" s="107"/>
      <c r="W42148" s="107"/>
      <c r="Y42148" s="107"/>
      <c r="AA42148" s="107"/>
      <c r="AC42148" s="107"/>
    </row>
    <row r="42149" spans="19:29" x14ac:dyDescent="0.25">
      <c r="S42149" s="108"/>
      <c r="U42149" s="108"/>
      <c r="W42149" s="108"/>
      <c r="Y42149" s="108"/>
      <c r="AA42149" s="108"/>
      <c r="AC42149" s="108"/>
    </row>
    <row r="42150" spans="19:29" x14ac:dyDescent="0.25">
      <c r="S42150" s="108"/>
      <c r="U42150" s="108"/>
      <c r="W42150" s="108"/>
      <c r="Y42150" s="108"/>
      <c r="AA42150" s="108"/>
      <c r="AC42150" s="108"/>
    </row>
    <row r="42151" spans="19:29" x14ac:dyDescent="0.25">
      <c r="S42151" s="109"/>
      <c r="U42151" s="109"/>
      <c r="W42151" s="109"/>
      <c r="Y42151" s="109"/>
      <c r="AA42151" s="109"/>
      <c r="AC42151" s="109"/>
    </row>
    <row r="42152" spans="19:29" x14ac:dyDescent="0.25">
      <c r="S42152" s="108"/>
      <c r="U42152" s="108"/>
      <c r="W42152" s="108"/>
      <c r="Y42152" s="108"/>
      <c r="AA42152" s="108"/>
      <c r="AC42152" s="108"/>
    </row>
    <row r="42153" spans="19:29" x14ac:dyDescent="0.25">
      <c r="S42153" s="108"/>
      <c r="U42153" s="108"/>
      <c r="W42153" s="108"/>
      <c r="Y42153" s="108"/>
      <c r="AA42153" s="108"/>
      <c r="AC42153" s="108"/>
    </row>
    <row r="42154" spans="19:29" x14ac:dyDescent="0.25">
      <c r="S42154" s="109"/>
      <c r="U42154" s="109"/>
      <c r="W42154" s="109"/>
      <c r="Y42154" s="109"/>
      <c r="AA42154" s="109"/>
      <c r="AC42154" s="109"/>
    </row>
    <row r="42155" spans="19:29" x14ac:dyDescent="0.25">
      <c r="S42155" s="108"/>
      <c r="U42155" s="108"/>
      <c r="W42155" s="108"/>
      <c r="Y42155" s="108"/>
      <c r="AA42155" s="108"/>
      <c r="AC42155" s="108"/>
    </row>
    <row r="42156" spans="19:29" x14ac:dyDescent="0.25">
      <c r="S42156" s="109"/>
      <c r="U42156" s="109"/>
      <c r="W42156" s="109"/>
      <c r="Y42156" s="109"/>
      <c r="AA42156" s="109"/>
      <c r="AC42156" s="109"/>
    </row>
    <row r="42157" spans="19:29" x14ac:dyDescent="0.25">
      <c r="S42157" s="108"/>
      <c r="U42157" s="108"/>
      <c r="W42157" s="108"/>
      <c r="Y42157" s="108"/>
      <c r="AA42157" s="108"/>
      <c r="AC42157" s="108"/>
    </row>
    <row r="42158" spans="19:29" x14ac:dyDescent="0.25">
      <c r="S42158" s="108"/>
      <c r="U42158" s="108"/>
      <c r="W42158" s="108"/>
      <c r="Y42158" s="108"/>
      <c r="AA42158" s="108"/>
      <c r="AC42158" s="108"/>
    </row>
    <row r="42159" spans="19:29" x14ac:dyDescent="0.25">
      <c r="S42159" s="108"/>
      <c r="U42159" s="108"/>
      <c r="W42159" s="108"/>
      <c r="Y42159" s="108"/>
      <c r="AA42159" s="108"/>
      <c r="AC42159" s="108"/>
    </row>
    <row r="42160" spans="19:29" x14ac:dyDescent="0.25">
      <c r="S42160" s="110"/>
      <c r="U42160" s="110"/>
      <c r="W42160" s="110"/>
      <c r="Y42160" s="110"/>
      <c r="AA42160" s="110"/>
      <c r="AC42160" s="110"/>
    </row>
    <row r="42161" spans="19:29" x14ac:dyDescent="0.25">
      <c r="S42161" s="110"/>
      <c r="U42161" s="110"/>
      <c r="W42161" s="110"/>
      <c r="Y42161" s="110"/>
      <c r="AA42161" s="110"/>
      <c r="AC42161" s="110"/>
    </row>
    <row r="42162" spans="19:29" x14ac:dyDescent="0.25">
      <c r="S42162" s="110"/>
      <c r="U42162" s="110"/>
      <c r="W42162" s="110"/>
      <c r="Y42162" s="110"/>
      <c r="AA42162" s="110"/>
      <c r="AC42162" s="110"/>
    </row>
    <row r="42163" spans="19:29" x14ac:dyDescent="0.25">
      <c r="S42163" s="110"/>
      <c r="U42163" s="110"/>
      <c r="W42163" s="110"/>
      <c r="Y42163" s="110"/>
      <c r="AA42163" s="110"/>
      <c r="AC42163" s="110"/>
    </row>
    <row r="42164" spans="19:29" x14ac:dyDescent="0.25">
      <c r="S42164" s="111"/>
      <c r="U42164" s="111"/>
      <c r="W42164" s="111"/>
      <c r="Y42164" s="111"/>
      <c r="AA42164" s="111"/>
      <c r="AC42164" s="111"/>
    </row>
    <row r="42165" spans="19:29" x14ac:dyDescent="0.25">
      <c r="S42165" s="107"/>
      <c r="U42165" s="107"/>
      <c r="W42165" s="107"/>
      <c r="Y42165" s="107"/>
      <c r="AA42165" s="107"/>
      <c r="AC42165" s="107"/>
    </row>
    <row r="42166" spans="19:29" x14ac:dyDescent="0.25">
      <c r="S42166" s="108"/>
      <c r="U42166" s="108"/>
      <c r="W42166" s="108"/>
      <c r="Y42166" s="108"/>
      <c r="AA42166" s="108"/>
      <c r="AC42166" s="108"/>
    </row>
    <row r="42167" spans="19:29" x14ac:dyDescent="0.25">
      <c r="S42167" s="108"/>
      <c r="U42167" s="108"/>
      <c r="W42167" s="108"/>
      <c r="Y42167" s="108"/>
      <c r="AA42167" s="108"/>
      <c r="AC42167" s="108"/>
    </row>
    <row r="42168" spans="19:29" x14ac:dyDescent="0.25">
      <c r="S42168" s="109"/>
      <c r="U42168" s="109"/>
      <c r="W42168" s="109"/>
      <c r="Y42168" s="109"/>
      <c r="AA42168" s="109"/>
      <c r="AC42168" s="109"/>
    </row>
    <row r="42169" spans="19:29" x14ac:dyDescent="0.25">
      <c r="S42169" s="108"/>
      <c r="U42169" s="108"/>
      <c r="W42169" s="108"/>
      <c r="Y42169" s="108"/>
      <c r="AA42169" s="108"/>
      <c r="AC42169" s="108"/>
    </row>
    <row r="42170" spans="19:29" x14ac:dyDescent="0.25">
      <c r="S42170" s="108"/>
      <c r="U42170" s="108"/>
      <c r="W42170" s="108"/>
      <c r="Y42170" s="108"/>
      <c r="AA42170" s="108"/>
      <c r="AC42170" s="108"/>
    </row>
    <row r="42171" spans="19:29" x14ac:dyDescent="0.25">
      <c r="S42171" s="109"/>
      <c r="U42171" s="109"/>
      <c r="W42171" s="109"/>
      <c r="Y42171" s="109"/>
      <c r="AA42171" s="109"/>
      <c r="AC42171" s="109"/>
    </row>
    <row r="42172" spans="19:29" x14ac:dyDescent="0.25">
      <c r="S42172" s="108"/>
      <c r="U42172" s="108"/>
      <c r="W42172" s="108"/>
      <c r="Y42172" s="108"/>
      <c r="AA42172" s="108"/>
      <c r="AC42172" s="108"/>
    </row>
    <row r="42173" spans="19:29" x14ac:dyDescent="0.25">
      <c r="S42173" s="109"/>
      <c r="U42173" s="109"/>
      <c r="W42173" s="109"/>
      <c r="Y42173" s="109"/>
      <c r="AA42173" s="109"/>
      <c r="AC42173" s="109"/>
    </row>
    <row r="42174" spans="19:29" x14ac:dyDescent="0.25">
      <c r="S42174" s="108"/>
      <c r="U42174" s="108"/>
      <c r="W42174" s="108"/>
      <c r="Y42174" s="108"/>
      <c r="AA42174" s="108"/>
      <c r="AC42174" s="108"/>
    </row>
    <row r="42175" spans="19:29" x14ac:dyDescent="0.25">
      <c r="S42175" s="108"/>
      <c r="U42175" s="108"/>
      <c r="W42175" s="108"/>
      <c r="Y42175" s="108"/>
      <c r="AA42175" s="108"/>
      <c r="AC42175" s="108"/>
    </row>
    <row r="42176" spans="19:29" x14ac:dyDescent="0.25">
      <c r="S42176" s="108"/>
      <c r="U42176" s="108"/>
      <c r="W42176" s="108"/>
      <c r="Y42176" s="108"/>
      <c r="AA42176" s="108"/>
      <c r="AC42176" s="108"/>
    </row>
    <row r="42177" spans="19:29" x14ac:dyDescent="0.25">
      <c r="S42177" s="110"/>
      <c r="U42177" s="110"/>
      <c r="W42177" s="110"/>
      <c r="Y42177" s="110"/>
      <c r="AA42177" s="110"/>
      <c r="AC42177" s="110"/>
    </row>
    <row r="42178" spans="19:29" x14ac:dyDescent="0.25">
      <c r="S42178" s="110"/>
      <c r="U42178" s="110"/>
      <c r="W42178" s="110"/>
      <c r="Y42178" s="110"/>
      <c r="AA42178" s="110"/>
      <c r="AC42178" s="110"/>
    </row>
    <row r="42179" spans="19:29" x14ac:dyDescent="0.25">
      <c r="S42179" s="110"/>
      <c r="U42179" s="110"/>
      <c r="W42179" s="110"/>
      <c r="Y42179" s="110"/>
      <c r="AA42179" s="110"/>
      <c r="AC42179" s="110"/>
    </row>
    <row r="42180" spans="19:29" x14ac:dyDescent="0.25">
      <c r="S42180" s="110"/>
      <c r="U42180" s="110"/>
      <c r="W42180" s="110"/>
      <c r="Y42180" s="110"/>
      <c r="AA42180" s="110"/>
      <c r="AC42180" s="110"/>
    </row>
    <row r="42181" spans="19:29" x14ac:dyDescent="0.25">
      <c r="S42181" s="111"/>
      <c r="U42181" s="111"/>
      <c r="W42181" s="111"/>
      <c r="Y42181" s="111"/>
      <c r="AA42181" s="111"/>
      <c r="AC42181" s="111"/>
    </row>
    <row r="42182" spans="19:29" x14ac:dyDescent="0.25">
      <c r="S42182" s="107"/>
      <c r="U42182" s="107"/>
      <c r="W42182" s="107"/>
      <c r="Y42182" s="107"/>
      <c r="AA42182" s="107"/>
      <c r="AC42182" s="107"/>
    </row>
    <row r="42183" spans="19:29" x14ac:dyDescent="0.25">
      <c r="S42183" s="108"/>
      <c r="U42183" s="108"/>
      <c r="W42183" s="108"/>
      <c r="Y42183" s="108"/>
      <c r="AA42183" s="108"/>
      <c r="AC42183" s="108"/>
    </row>
    <row r="42184" spans="19:29" x14ac:dyDescent="0.25">
      <c r="S42184" s="108"/>
      <c r="U42184" s="108"/>
      <c r="W42184" s="108"/>
      <c r="Y42184" s="108"/>
      <c r="AA42184" s="108"/>
      <c r="AC42184" s="108"/>
    </row>
    <row r="42185" spans="19:29" x14ac:dyDescent="0.25">
      <c r="S42185" s="109"/>
      <c r="U42185" s="109"/>
      <c r="W42185" s="109"/>
      <c r="Y42185" s="109"/>
      <c r="AA42185" s="109"/>
      <c r="AC42185" s="109"/>
    </row>
    <row r="42186" spans="19:29" x14ac:dyDescent="0.25">
      <c r="S42186" s="108"/>
      <c r="U42186" s="108"/>
      <c r="W42186" s="108"/>
      <c r="Y42186" s="108"/>
      <c r="AA42186" s="108"/>
      <c r="AC42186" s="108"/>
    </row>
    <row r="42187" spans="19:29" x14ac:dyDescent="0.25">
      <c r="S42187" s="108"/>
      <c r="U42187" s="108"/>
      <c r="W42187" s="108"/>
      <c r="Y42187" s="108"/>
      <c r="AA42187" s="108"/>
      <c r="AC42187" s="108"/>
    </row>
    <row r="42188" spans="19:29" x14ac:dyDescent="0.25">
      <c r="S42188" s="109"/>
      <c r="U42188" s="109"/>
      <c r="W42188" s="109"/>
      <c r="Y42188" s="109"/>
      <c r="AA42188" s="109"/>
      <c r="AC42188" s="109"/>
    </row>
    <row r="42189" spans="19:29" x14ac:dyDescent="0.25">
      <c r="S42189" s="108"/>
      <c r="U42189" s="108"/>
      <c r="W42189" s="108"/>
      <c r="Y42189" s="108"/>
      <c r="AA42189" s="108"/>
      <c r="AC42189" s="108"/>
    </row>
    <row r="42190" spans="19:29" x14ac:dyDescent="0.25">
      <c r="S42190" s="109"/>
      <c r="U42190" s="109"/>
      <c r="W42190" s="109"/>
      <c r="Y42190" s="109"/>
      <c r="AA42190" s="109"/>
      <c r="AC42190" s="109"/>
    </row>
    <row r="42191" spans="19:29" x14ac:dyDescent="0.25">
      <c r="S42191" s="108"/>
      <c r="U42191" s="108"/>
      <c r="W42191" s="108"/>
      <c r="Y42191" s="108"/>
      <c r="AA42191" s="108"/>
      <c r="AC42191" s="108"/>
    </row>
    <row r="42192" spans="19:29" x14ac:dyDescent="0.25">
      <c r="S42192" s="108"/>
      <c r="U42192" s="108"/>
      <c r="W42192" s="108"/>
      <c r="Y42192" s="108"/>
      <c r="AA42192" s="108"/>
      <c r="AC42192" s="108"/>
    </row>
    <row r="42193" spans="19:29" x14ac:dyDescent="0.25">
      <c r="S42193" s="108"/>
      <c r="U42193" s="108"/>
      <c r="W42193" s="108"/>
      <c r="Y42193" s="108"/>
      <c r="AA42193" s="108"/>
      <c r="AC42193" s="108"/>
    </row>
    <row r="42194" spans="19:29" x14ac:dyDescent="0.25">
      <c r="S42194" s="110"/>
      <c r="U42194" s="110"/>
      <c r="W42194" s="110"/>
      <c r="Y42194" s="110"/>
      <c r="AA42194" s="110"/>
      <c r="AC42194" s="110"/>
    </row>
    <row r="42195" spans="19:29" x14ac:dyDescent="0.25">
      <c r="S42195" s="110"/>
      <c r="U42195" s="110"/>
      <c r="W42195" s="110"/>
      <c r="Y42195" s="110"/>
      <c r="AA42195" s="110"/>
      <c r="AC42195" s="110"/>
    </row>
    <row r="42196" spans="19:29" x14ac:dyDescent="0.25">
      <c r="S42196" s="110"/>
      <c r="U42196" s="110"/>
      <c r="W42196" s="110"/>
      <c r="Y42196" s="110"/>
      <c r="AA42196" s="110"/>
      <c r="AC42196" s="110"/>
    </row>
    <row r="42197" spans="19:29" x14ac:dyDescent="0.25">
      <c r="S42197" s="110"/>
      <c r="U42197" s="110"/>
      <c r="W42197" s="110"/>
      <c r="Y42197" s="110"/>
      <c r="AA42197" s="110"/>
      <c r="AC42197" s="110"/>
    </row>
    <row r="42198" spans="19:29" x14ac:dyDescent="0.25">
      <c r="S42198" s="111"/>
      <c r="U42198" s="111"/>
      <c r="W42198" s="111"/>
      <c r="Y42198" s="111"/>
      <c r="AA42198" s="111"/>
      <c r="AC42198" s="111"/>
    </row>
    <row r="42199" spans="19:29" x14ac:dyDescent="0.25">
      <c r="S42199" s="107"/>
      <c r="U42199" s="107"/>
      <c r="W42199" s="107"/>
      <c r="Y42199" s="107"/>
      <c r="AA42199" s="107"/>
      <c r="AC42199" s="107"/>
    </row>
    <row r="42200" spans="19:29" x14ac:dyDescent="0.25">
      <c r="S42200" s="108"/>
      <c r="U42200" s="108"/>
      <c r="W42200" s="108"/>
      <c r="Y42200" s="108"/>
      <c r="AA42200" s="108"/>
      <c r="AC42200" s="108"/>
    </row>
    <row r="42201" spans="19:29" x14ac:dyDescent="0.25">
      <c r="S42201" s="108"/>
      <c r="U42201" s="108"/>
      <c r="W42201" s="108"/>
      <c r="Y42201" s="108"/>
      <c r="AA42201" s="108"/>
      <c r="AC42201" s="108"/>
    </row>
    <row r="42202" spans="19:29" x14ac:dyDescent="0.25">
      <c r="S42202" s="109"/>
      <c r="U42202" s="109"/>
      <c r="W42202" s="109"/>
      <c r="Y42202" s="109"/>
      <c r="AA42202" s="109"/>
      <c r="AC42202" s="109"/>
    </row>
    <row r="42203" spans="19:29" x14ac:dyDescent="0.25">
      <c r="S42203" s="108"/>
      <c r="U42203" s="108"/>
      <c r="W42203" s="108"/>
      <c r="Y42203" s="108"/>
      <c r="AA42203" s="108"/>
      <c r="AC42203" s="108"/>
    </row>
    <row r="42204" spans="19:29" x14ac:dyDescent="0.25">
      <c r="S42204" s="108"/>
      <c r="U42204" s="108"/>
      <c r="W42204" s="108"/>
      <c r="Y42204" s="108"/>
      <c r="AA42204" s="108"/>
      <c r="AC42204" s="108"/>
    </row>
    <row r="42205" spans="19:29" x14ac:dyDescent="0.25">
      <c r="S42205" s="109"/>
      <c r="U42205" s="109"/>
      <c r="W42205" s="109"/>
      <c r="Y42205" s="109"/>
      <c r="AA42205" s="109"/>
      <c r="AC42205" s="109"/>
    </row>
    <row r="42206" spans="19:29" x14ac:dyDescent="0.25">
      <c r="S42206" s="108"/>
      <c r="U42206" s="108"/>
      <c r="W42206" s="108"/>
      <c r="Y42206" s="108"/>
      <c r="AA42206" s="108"/>
      <c r="AC42206" s="108"/>
    </row>
    <row r="42207" spans="19:29" x14ac:dyDescent="0.25">
      <c r="S42207" s="109"/>
      <c r="U42207" s="109"/>
      <c r="W42207" s="109"/>
      <c r="Y42207" s="109"/>
      <c r="AA42207" s="109"/>
      <c r="AC42207" s="109"/>
    </row>
    <row r="42208" spans="19:29" x14ac:dyDescent="0.25">
      <c r="S42208" s="108"/>
      <c r="U42208" s="108"/>
      <c r="W42208" s="108"/>
      <c r="Y42208" s="108"/>
      <c r="AA42208" s="108"/>
      <c r="AC42208" s="108"/>
    </row>
    <row r="42209" spans="19:29" x14ac:dyDescent="0.25">
      <c r="S42209" s="108"/>
      <c r="U42209" s="108"/>
      <c r="W42209" s="108"/>
      <c r="Y42209" s="108"/>
      <c r="AA42209" s="108"/>
      <c r="AC42209" s="108"/>
    </row>
    <row r="42210" spans="19:29" x14ac:dyDescent="0.25">
      <c r="S42210" s="108"/>
      <c r="U42210" s="108"/>
      <c r="W42210" s="108"/>
      <c r="Y42210" s="108"/>
      <c r="AA42210" s="108"/>
      <c r="AC42210" s="108"/>
    </row>
    <row r="42211" spans="19:29" x14ac:dyDescent="0.25">
      <c r="S42211" s="110"/>
      <c r="U42211" s="110"/>
      <c r="W42211" s="110"/>
      <c r="Y42211" s="110"/>
      <c r="AA42211" s="110"/>
      <c r="AC42211" s="110"/>
    </row>
    <row r="42212" spans="19:29" x14ac:dyDescent="0.25">
      <c r="S42212" s="110"/>
      <c r="U42212" s="110"/>
      <c r="W42212" s="110"/>
      <c r="Y42212" s="110"/>
      <c r="AA42212" s="110"/>
      <c r="AC42212" s="110"/>
    </row>
    <row r="42213" spans="19:29" x14ac:dyDescent="0.25">
      <c r="S42213" s="110"/>
      <c r="U42213" s="110"/>
      <c r="W42213" s="110"/>
      <c r="Y42213" s="110"/>
      <c r="AA42213" s="110"/>
      <c r="AC42213" s="110"/>
    </row>
    <row r="42214" spans="19:29" x14ac:dyDescent="0.25">
      <c r="S42214" s="110"/>
      <c r="U42214" s="110"/>
      <c r="W42214" s="110"/>
      <c r="Y42214" s="110"/>
      <c r="AA42214" s="110"/>
      <c r="AC42214" s="110"/>
    </row>
    <row r="42215" spans="19:29" x14ac:dyDescent="0.25">
      <c r="S42215" s="111"/>
      <c r="U42215" s="111"/>
      <c r="W42215" s="111"/>
      <c r="Y42215" s="111"/>
      <c r="AA42215" s="111"/>
      <c r="AC42215" s="111"/>
    </row>
    <row r="42216" spans="19:29" x14ac:dyDescent="0.25">
      <c r="S42216" s="107"/>
      <c r="U42216" s="107"/>
      <c r="W42216" s="107"/>
      <c r="Y42216" s="107"/>
      <c r="AA42216" s="107"/>
      <c r="AC42216" s="107"/>
    </row>
    <row r="42217" spans="19:29" x14ac:dyDescent="0.25">
      <c r="S42217" s="108"/>
      <c r="U42217" s="108"/>
      <c r="W42217" s="108"/>
      <c r="Y42217" s="108"/>
      <c r="AA42217" s="108"/>
      <c r="AC42217" s="108"/>
    </row>
    <row r="42218" spans="19:29" x14ac:dyDescent="0.25">
      <c r="S42218" s="108"/>
      <c r="U42218" s="108"/>
      <c r="W42218" s="108"/>
      <c r="Y42218" s="108"/>
      <c r="AA42218" s="108"/>
      <c r="AC42218" s="108"/>
    </row>
    <row r="42219" spans="19:29" x14ac:dyDescent="0.25">
      <c r="S42219" s="109"/>
      <c r="U42219" s="109"/>
      <c r="W42219" s="109"/>
      <c r="Y42219" s="109"/>
      <c r="AA42219" s="109"/>
      <c r="AC42219" s="109"/>
    </row>
    <row r="42220" spans="19:29" x14ac:dyDescent="0.25">
      <c r="S42220" s="108"/>
      <c r="U42220" s="108"/>
      <c r="W42220" s="108"/>
      <c r="Y42220" s="108"/>
      <c r="AA42220" s="108"/>
      <c r="AC42220" s="108"/>
    </row>
    <row r="42221" spans="19:29" x14ac:dyDescent="0.25">
      <c r="S42221" s="108"/>
      <c r="U42221" s="108"/>
      <c r="W42221" s="108"/>
      <c r="Y42221" s="108"/>
      <c r="AA42221" s="108"/>
      <c r="AC42221" s="108"/>
    </row>
    <row r="42222" spans="19:29" x14ac:dyDescent="0.25">
      <c r="S42222" s="109"/>
      <c r="U42222" s="109"/>
      <c r="W42222" s="109"/>
      <c r="Y42222" s="109"/>
      <c r="AA42222" s="109"/>
      <c r="AC42222" s="109"/>
    </row>
    <row r="42223" spans="19:29" x14ac:dyDescent="0.25">
      <c r="S42223" s="108"/>
      <c r="U42223" s="108"/>
      <c r="W42223" s="108"/>
      <c r="Y42223" s="108"/>
      <c r="AA42223" s="108"/>
      <c r="AC42223" s="108"/>
    </row>
    <row r="42224" spans="19:29" x14ac:dyDescent="0.25">
      <c r="S42224" s="109"/>
      <c r="U42224" s="109"/>
      <c r="W42224" s="109"/>
      <c r="Y42224" s="109"/>
      <c r="AA42224" s="109"/>
      <c r="AC42224" s="109"/>
    </row>
    <row r="42225" spans="19:29" x14ac:dyDescent="0.25">
      <c r="S42225" s="108"/>
      <c r="U42225" s="108"/>
      <c r="W42225" s="108"/>
      <c r="Y42225" s="108"/>
      <c r="AA42225" s="108"/>
      <c r="AC42225" s="108"/>
    </row>
    <row r="42226" spans="19:29" x14ac:dyDescent="0.25">
      <c r="S42226" s="108"/>
      <c r="U42226" s="108"/>
      <c r="W42226" s="108"/>
      <c r="Y42226" s="108"/>
      <c r="AA42226" s="108"/>
      <c r="AC42226" s="108"/>
    </row>
    <row r="42227" spans="19:29" x14ac:dyDescent="0.25">
      <c r="S42227" s="108"/>
      <c r="U42227" s="108"/>
      <c r="W42227" s="108"/>
      <c r="Y42227" s="108"/>
      <c r="AA42227" s="108"/>
      <c r="AC42227" s="108"/>
    </row>
    <row r="42228" spans="19:29" x14ac:dyDescent="0.25">
      <c r="S42228" s="110"/>
      <c r="U42228" s="110"/>
      <c r="W42228" s="110"/>
      <c r="Y42228" s="110"/>
      <c r="AA42228" s="110"/>
      <c r="AC42228" s="110"/>
    </row>
    <row r="42229" spans="19:29" x14ac:dyDescent="0.25">
      <c r="S42229" s="110"/>
      <c r="U42229" s="110"/>
      <c r="W42229" s="110"/>
      <c r="Y42229" s="110"/>
      <c r="AA42229" s="110"/>
      <c r="AC42229" s="110"/>
    </row>
    <row r="42230" spans="19:29" x14ac:dyDescent="0.25">
      <c r="S42230" s="110"/>
      <c r="U42230" s="110"/>
      <c r="W42230" s="110"/>
      <c r="Y42230" s="110"/>
      <c r="AA42230" s="110"/>
      <c r="AC42230" s="110"/>
    </row>
    <row r="42231" spans="19:29" x14ac:dyDescent="0.25">
      <c r="S42231" s="110"/>
      <c r="U42231" s="110"/>
      <c r="W42231" s="110"/>
      <c r="Y42231" s="110"/>
      <c r="AA42231" s="110"/>
      <c r="AC42231" s="110"/>
    </row>
    <row r="42232" spans="19:29" x14ac:dyDescent="0.25">
      <c r="S42232" s="111"/>
      <c r="U42232" s="111"/>
      <c r="W42232" s="111"/>
      <c r="Y42232" s="111"/>
      <c r="AA42232" s="111"/>
      <c r="AC42232" s="111"/>
    </row>
    <row r="42233" spans="19:29" x14ac:dyDescent="0.25">
      <c r="S42233" s="107"/>
      <c r="U42233" s="107"/>
      <c r="W42233" s="107"/>
      <c r="Y42233" s="107"/>
      <c r="AA42233" s="107"/>
      <c r="AC42233" s="107"/>
    </row>
    <row r="42234" spans="19:29" x14ac:dyDescent="0.25">
      <c r="S42234" s="108"/>
      <c r="U42234" s="108"/>
      <c r="W42234" s="108"/>
      <c r="Y42234" s="108"/>
      <c r="AA42234" s="108"/>
      <c r="AC42234" s="108"/>
    </row>
    <row r="42235" spans="19:29" x14ac:dyDescent="0.25">
      <c r="S42235" s="108"/>
      <c r="U42235" s="108"/>
      <c r="W42235" s="108"/>
      <c r="Y42235" s="108"/>
      <c r="AA42235" s="108"/>
      <c r="AC42235" s="108"/>
    </row>
    <row r="42236" spans="19:29" x14ac:dyDescent="0.25">
      <c r="S42236" s="109"/>
      <c r="U42236" s="109"/>
      <c r="W42236" s="109"/>
      <c r="Y42236" s="109"/>
      <c r="AA42236" s="109"/>
      <c r="AC42236" s="109"/>
    </row>
    <row r="42237" spans="19:29" x14ac:dyDescent="0.25">
      <c r="S42237" s="108"/>
      <c r="U42237" s="108"/>
      <c r="W42237" s="108"/>
      <c r="Y42237" s="108"/>
      <c r="AA42237" s="108"/>
      <c r="AC42237" s="108"/>
    </row>
    <row r="42238" spans="19:29" x14ac:dyDescent="0.25">
      <c r="S42238" s="108"/>
      <c r="U42238" s="108"/>
      <c r="W42238" s="108"/>
      <c r="Y42238" s="108"/>
      <c r="AA42238" s="108"/>
      <c r="AC42238" s="108"/>
    </row>
    <row r="42239" spans="19:29" x14ac:dyDescent="0.25">
      <c r="S42239" s="109"/>
      <c r="U42239" s="109"/>
      <c r="W42239" s="109"/>
      <c r="Y42239" s="109"/>
      <c r="AA42239" s="109"/>
      <c r="AC42239" s="109"/>
    </row>
    <row r="42240" spans="19:29" x14ac:dyDescent="0.25">
      <c r="S42240" s="108"/>
      <c r="U42240" s="108"/>
      <c r="W42240" s="108"/>
      <c r="Y42240" s="108"/>
      <c r="AA42240" s="108"/>
      <c r="AC42240" s="108"/>
    </row>
    <row r="42241" spans="19:29" x14ac:dyDescent="0.25">
      <c r="S42241" s="109"/>
      <c r="U42241" s="109"/>
      <c r="W42241" s="109"/>
      <c r="Y42241" s="109"/>
      <c r="AA42241" s="109"/>
      <c r="AC42241" s="109"/>
    </row>
    <row r="42242" spans="19:29" x14ac:dyDescent="0.25">
      <c r="S42242" s="108"/>
      <c r="U42242" s="108"/>
      <c r="W42242" s="108"/>
      <c r="Y42242" s="108"/>
      <c r="AA42242" s="108"/>
      <c r="AC42242" s="108"/>
    </row>
    <row r="42243" spans="19:29" x14ac:dyDescent="0.25">
      <c r="S42243" s="108"/>
      <c r="U42243" s="108"/>
      <c r="W42243" s="108"/>
      <c r="Y42243" s="108"/>
      <c r="AA42243" s="108"/>
      <c r="AC42243" s="108"/>
    </row>
    <row r="42244" spans="19:29" x14ac:dyDescent="0.25">
      <c r="S42244" s="108"/>
      <c r="U42244" s="108"/>
      <c r="W42244" s="108"/>
      <c r="Y42244" s="108"/>
      <c r="AA42244" s="108"/>
      <c r="AC42244" s="108"/>
    </row>
    <row r="42245" spans="19:29" x14ac:dyDescent="0.25">
      <c r="S42245" s="110"/>
      <c r="U42245" s="110"/>
      <c r="W42245" s="110"/>
      <c r="Y42245" s="110"/>
      <c r="AA42245" s="110"/>
      <c r="AC42245" s="110"/>
    </row>
    <row r="42246" spans="19:29" x14ac:dyDescent="0.25">
      <c r="S42246" s="110"/>
      <c r="U42246" s="110"/>
      <c r="W42246" s="110"/>
      <c r="Y42246" s="110"/>
      <c r="AA42246" s="110"/>
      <c r="AC42246" s="110"/>
    </row>
    <row r="42247" spans="19:29" x14ac:dyDescent="0.25">
      <c r="S42247" s="110"/>
      <c r="U42247" s="110"/>
      <c r="W42247" s="110"/>
      <c r="Y42247" s="110"/>
      <c r="AA42247" s="110"/>
      <c r="AC42247" s="110"/>
    </row>
    <row r="42248" spans="19:29" x14ac:dyDescent="0.25">
      <c r="S42248" s="110"/>
      <c r="U42248" s="110"/>
      <c r="W42248" s="110"/>
      <c r="Y42248" s="110"/>
      <c r="AA42248" s="110"/>
      <c r="AC42248" s="110"/>
    </row>
    <row r="42249" spans="19:29" x14ac:dyDescent="0.25">
      <c r="S42249" s="111"/>
      <c r="U42249" s="111"/>
      <c r="W42249" s="111"/>
      <c r="Y42249" s="111"/>
      <c r="AA42249" s="111"/>
      <c r="AC42249" s="111"/>
    </row>
    <row r="42250" spans="19:29" x14ac:dyDescent="0.25">
      <c r="S42250" s="107"/>
      <c r="U42250" s="107"/>
      <c r="W42250" s="107"/>
      <c r="Y42250" s="107"/>
      <c r="AA42250" s="107"/>
      <c r="AC42250" s="107"/>
    </row>
    <row r="42251" spans="19:29" x14ac:dyDescent="0.25">
      <c r="S42251" s="108"/>
      <c r="U42251" s="108"/>
      <c r="W42251" s="108"/>
      <c r="Y42251" s="108"/>
      <c r="AA42251" s="108"/>
      <c r="AC42251" s="108"/>
    </row>
    <row r="42252" spans="19:29" x14ac:dyDescent="0.25">
      <c r="S42252" s="108"/>
      <c r="U42252" s="108"/>
      <c r="W42252" s="108"/>
      <c r="Y42252" s="108"/>
      <c r="AA42252" s="108"/>
      <c r="AC42252" s="108"/>
    </row>
    <row r="42253" spans="19:29" x14ac:dyDescent="0.25">
      <c r="S42253" s="109"/>
      <c r="U42253" s="109"/>
      <c r="W42253" s="109"/>
      <c r="Y42253" s="109"/>
      <c r="AA42253" s="109"/>
      <c r="AC42253" s="109"/>
    </row>
    <row r="42254" spans="19:29" x14ac:dyDescent="0.25">
      <c r="S42254" s="108"/>
      <c r="U42254" s="108"/>
      <c r="W42254" s="108"/>
      <c r="Y42254" s="108"/>
      <c r="AA42254" s="108"/>
      <c r="AC42254" s="108"/>
    </row>
    <row r="42255" spans="19:29" x14ac:dyDescent="0.25">
      <c r="S42255" s="108"/>
      <c r="U42255" s="108"/>
      <c r="W42255" s="108"/>
      <c r="Y42255" s="108"/>
      <c r="AA42255" s="108"/>
      <c r="AC42255" s="108"/>
    </row>
    <row r="42256" spans="19:29" x14ac:dyDescent="0.25">
      <c r="S42256" s="109"/>
      <c r="U42256" s="109"/>
      <c r="W42256" s="109"/>
      <c r="Y42256" s="109"/>
      <c r="AA42256" s="109"/>
      <c r="AC42256" s="109"/>
    </row>
    <row r="42257" spans="19:29" x14ac:dyDescent="0.25">
      <c r="S42257" s="108"/>
      <c r="U42257" s="108"/>
      <c r="W42257" s="108"/>
      <c r="Y42257" s="108"/>
      <c r="AA42257" s="108"/>
      <c r="AC42257" s="108"/>
    </row>
    <row r="42258" spans="19:29" x14ac:dyDescent="0.25">
      <c r="S42258" s="109"/>
      <c r="U42258" s="109"/>
      <c r="W42258" s="109"/>
      <c r="Y42258" s="109"/>
      <c r="AA42258" s="109"/>
      <c r="AC42258" s="109"/>
    </row>
    <row r="42259" spans="19:29" x14ac:dyDescent="0.25">
      <c r="S42259" s="108"/>
      <c r="U42259" s="108"/>
      <c r="W42259" s="108"/>
      <c r="Y42259" s="108"/>
      <c r="AA42259" s="108"/>
      <c r="AC42259" s="108"/>
    </row>
    <row r="42260" spans="19:29" x14ac:dyDescent="0.25">
      <c r="S42260" s="108"/>
      <c r="U42260" s="108"/>
      <c r="W42260" s="108"/>
      <c r="Y42260" s="108"/>
      <c r="AA42260" s="108"/>
      <c r="AC42260" s="108"/>
    </row>
    <row r="42261" spans="19:29" x14ac:dyDescent="0.25">
      <c r="S42261" s="108"/>
      <c r="U42261" s="108"/>
      <c r="W42261" s="108"/>
      <c r="Y42261" s="108"/>
      <c r="AA42261" s="108"/>
      <c r="AC42261" s="108"/>
    </row>
    <row r="42262" spans="19:29" x14ac:dyDescent="0.25">
      <c r="S42262" s="110"/>
      <c r="U42262" s="110"/>
      <c r="W42262" s="110"/>
      <c r="Y42262" s="110"/>
      <c r="AA42262" s="110"/>
      <c r="AC42262" s="110"/>
    </row>
    <row r="42263" spans="19:29" x14ac:dyDescent="0.25">
      <c r="S42263" s="110"/>
      <c r="U42263" s="110"/>
      <c r="W42263" s="110"/>
      <c r="Y42263" s="110"/>
      <c r="AA42263" s="110"/>
      <c r="AC42263" s="110"/>
    </row>
    <row r="42264" spans="19:29" x14ac:dyDescent="0.25">
      <c r="S42264" s="110"/>
      <c r="U42264" s="110"/>
      <c r="W42264" s="110"/>
      <c r="Y42264" s="110"/>
      <c r="AA42264" s="110"/>
      <c r="AC42264" s="110"/>
    </row>
    <row r="42265" spans="19:29" x14ac:dyDescent="0.25">
      <c r="S42265" s="110"/>
      <c r="U42265" s="110"/>
      <c r="W42265" s="110"/>
      <c r="Y42265" s="110"/>
      <c r="AA42265" s="110"/>
      <c r="AC42265" s="110"/>
    </row>
    <row r="42266" spans="19:29" x14ac:dyDescent="0.25">
      <c r="S42266" s="111"/>
      <c r="U42266" s="111"/>
      <c r="W42266" s="111"/>
      <c r="Y42266" s="111"/>
      <c r="AA42266" s="111"/>
      <c r="AC42266" s="111"/>
    </row>
    <row r="42267" spans="19:29" x14ac:dyDescent="0.25">
      <c r="S42267" s="107"/>
      <c r="U42267" s="107"/>
      <c r="W42267" s="107"/>
      <c r="Y42267" s="107"/>
      <c r="AA42267" s="107"/>
      <c r="AC42267" s="107"/>
    </row>
    <row r="42268" spans="19:29" x14ac:dyDescent="0.25">
      <c r="S42268" s="108"/>
      <c r="U42268" s="108"/>
      <c r="W42268" s="108"/>
      <c r="Y42268" s="108"/>
      <c r="AA42268" s="108"/>
      <c r="AC42268" s="108"/>
    </row>
    <row r="42269" spans="19:29" x14ac:dyDescent="0.25">
      <c r="S42269" s="108"/>
      <c r="U42269" s="108"/>
      <c r="W42269" s="108"/>
      <c r="Y42269" s="108"/>
      <c r="AA42269" s="108"/>
      <c r="AC42269" s="108"/>
    </row>
    <row r="42270" spans="19:29" x14ac:dyDescent="0.25">
      <c r="S42270" s="109"/>
      <c r="U42270" s="109"/>
      <c r="W42270" s="109"/>
      <c r="Y42270" s="109"/>
      <c r="AA42270" s="109"/>
      <c r="AC42270" s="109"/>
    </row>
    <row r="42271" spans="19:29" x14ac:dyDescent="0.25">
      <c r="S42271" s="108"/>
      <c r="U42271" s="108"/>
      <c r="W42271" s="108"/>
      <c r="Y42271" s="108"/>
      <c r="AA42271" s="108"/>
      <c r="AC42271" s="108"/>
    </row>
    <row r="42272" spans="19:29" x14ac:dyDescent="0.25">
      <c r="S42272" s="108"/>
      <c r="U42272" s="108"/>
      <c r="W42272" s="108"/>
      <c r="Y42272" s="108"/>
      <c r="AA42272" s="108"/>
      <c r="AC42272" s="108"/>
    </row>
    <row r="42273" spans="19:29" x14ac:dyDescent="0.25">
      <c r="S42273" s="109"/>
      <c r="U42273" s="109"/>
      <c r="W42273" s="109"/>
      <c r="Y42273" s="109"/>
      <c r="AA42273" s="109"/>
      <c r="AC42273" s="109"/>
    </row>
    <row r="42274" spans="19:29" x14ac:dyDescent="0.25">
      <c r="S42274" s="108"/>
      <c r="U42274" s="108"/>
      <c r="W42274" s="108"/>
      <c r="Y42274" s="108"/>
      <c r="AA42274" s="108"/>
      <c r="AC42274" s="108"/>
    </row>
    <row r="42275" spans="19:29" x14ac:dyDescent="0.25">
      <c r="S42275" s="109"/>
      <c r="U42275" s="109"/>
      <c r="W42275" s="109"/>
      <c r="Y42275" s="109"/>
      <c r="AA42275" s="109"/>
      <c r="AC42275" s="109"/>
    </row>
    <row r="42276" spans="19:29" x14ac:dyDescent="0.25">
      <c r="S42276" s="108"/>
      <c r="U42276" s="108"/>
      <c r="W42276" s="108"/>
      <c r="Y42276" s="108"/>
      <c r="AA42276" s="108"/>
      <c r="AC42276" s="108"/>
    </row>
    <row r="42277" spans="19:29" x14ac:dyDescent="0.25">
      <c r="S42277" s="108"/>
      <c r="U42277" s="108"/>
      <c r="W42277" s="108"/>
      <c r="Y42277" s="108"/>
      <c r="AA42277" s="108"/>
      <c r="AC42277" s="108"/>
    </row>
    <row r="42278" spans="19:29" x14ac:dyDescent="0.25">
      <c r="S42278" s="108"/>
      <c r="U42278" s="108"/>
      <c r="W42278" s="108"/>
      <c r="Y42278" s="108"/>
      <c r="AA42278" s="108"/>
      <c r="AC42278" s="108"/>
    </row>
    <row r="42279" spans="19:29" x14ac:dyDescent="0.25">
      <c r="S42279" s="110"/>
      <c r="U42279" s="110"/>
      <c r="W42279" s="110"/>
      <c r="Y42279" s="110"/>
      <c r="AA42279" s="110"/>
      <c r="AC42279" s="110"/>
    </row>
    <row r="42280" spans="19:29" x14ac:dyDescent="0.25">
      <c r="S42280" s="110"/>
      <c r="U42280" s="110"/>
      <c r="W42280" s="110"/>
      <c r="Y42280" s="110"/>
      <c r="AA42280" s="110"/>
      <c r="AC42280" s="110"/>
    </row>
    <row r="42281" spans="19:29" x14ac:dyDescent="0.25">
      <c r="S42281" s="110"/>
      <c r="U42281" s="110"/>
      <c r="W42281" s="110"/>
      <c r="Y42281" s="110"/>
      <c r="AA42281" s="110"/>
      <c r="AC42281" s="110"/>
    </row>
    <row r="42282" spans="19:29" x14ac:dyDescent="0.25">
      <c r="S42282" s="110"/>
      <c r="U42282" s="110"/>
      <c r="W42282" s="110"/>
      <c r="Y42282" s="110"/>
      <c r="AA42282" s="110"/>
      <c r="AC42282" s="110"/>
    </row>
    <row r="42283" spans="19:29" x14ac:dyDescent="0.25">
      <c r="S42283" s="111"/>
      <c r="U42283" s="111"/>
      <c r="W42283" s="111"/>
      <c r="Y42283" s="111"/>
      <c r="AA42283" s="111"/>
      <c r="AC42283" s="111"/>
    </row>
    <row r="42284" spans="19:29" x14ac:dyDescent="0.25">
      <c r="S42284" s="107"/>
      <c r="U42284" s="107"/>
      <c r="W42284" s="107"/>
      <c r="Y42284" s="107"/>
      <c r="AA42284" s="107"/>
      <c r="AC42284" s="107"/>
    </row>
    <row r="42285" spans="19:29" x14ac:dyDescent="0.25">
      <c r="S42285" s="108"/>
      <c r="U42285" s="108"/>
      <c r="W42285" s="108"/>
      <c r="Y42285" s="108"/>
      <c r="AA42285" s="108"/>
      <c r="AC42285" s="108"/>
    </row>
    <row r="42286" spans="19:29" x14ac:dyDescent="0.25">
      <c r="S42286" s="108"/>
      <c r="U42286" s="108"/>
      <c r="W42286" s="108"/>
      <c r="Y42286" s="108"/>
      <c r="AA42286" s="108"/>
      <c r="AC42286" s="108"/>
    </row>
    <row r="42287" spans="19:29" x14ac:dyDescent="0.25">
      <c r="S42287" s="109"/>
      <c r="U42287" s="109"/>
      <c r="W42287" s="109"/>
      <c r="Y42287" s="109"/>
      <c r="AA42287" s="109"/>
      <c r="AC42287" s="109"/>
    </row>
    <row r="42288" spans="19:29" x14ac:dyDescent="0.25">
      <c r="S42288" s="108"/>
      <c r="U42288" s="108"/>
      <c r="W42288" s="108"/>
      <c r="Y42288" s="108"/>
      <c r="AA42288" s="108"/>
      <c r="AC42288" s="108"/>
    </row>
    <row r="42289" spans="19:29" x14ac:dyDescent="0.25">
      <c r="S42289" s="108"/>
      <c r="U42289" s="108"/>
      <c r="W42289" s="108"/>
      <c r="Y42289" s="108"/>
      <c r="AA42289" s="108"/>
      <c r="AC42289" s="108"/>
    </row>
    <row r="42290" spans="19:29" x14ac:dyDescent="0.25">
      <c r="S42290" s="109"/>
      <c r="U42290" s="109"/>
      <c r="W42290" s="109"/>
      <c r="Y42290" s="109"/>
      <c r="AA42290" s="109"/>
      <c r="AC42290" s="109"/>
    </row>
    <row r="42291" spans="19:29" x14ac:dyDescent="0.25">
      <c r="S42291" s="108"/>
      <c r="U42291" s="108"/>
      <c r="W42291" s="108"/>
      <c r="Y42291" s="108"/>
      <c r="AA42291" s="108"/>
      <c r="AC42291" s="108"/>
    </row>
    <row r="42292" spans="19:29" x14ac:dyDescent="0.25">
      <c r="S42292" s="109"/>
      <c r="U42292" s="109"/>
      <c r="W42292" s="109"/>
      <c r="Y42292" s="109"/>
      <c r="AA42292" s="109"/>
      <c r="AC42292" s="109"/>
    </row>
    <row r="42293" spans="19:29" x14ac:dyDescent="0.25">
      <c r="S42293" s="108"/>
      <c r="U42293" s="108"/>
      <c r="W42293" s="108"/>
      <c r="Y42293" s="108"/>
      <c r="AA42293" s="108"/>
      <c r="AC42293" s="108"/>
    </row>
    <row r="42294" spans="19:29" x14ac:dyDescent="0.25">
      <c r="S42294" s="108"/>
      <c r="U42294" s="108"/>
      <c r="W42294" s="108"/>
      <c r="Y42294" s="108"/>
      <c r="AA42294" s="108"/>
      <c r="AC42294" s="108"/>
    </row>
    <row r="42295" spans="19:29" x14ac:dyDescent="0.25">
      <c r="S42295" s="108"/>
      <c r="U42295" s="108"/>
      <c r="W42295" s="108"/>
      <c r="Y42295" s="108"/>
      <c r="AA42295" s="108"/>
      <c r="AC42295" s="108"/>
    </row>
    <row r="42296" spans="19:29" x14ac:dyDescent="0.25">
      <c r="S42296" s="110"/>
      <c r="U42296" s="110"/>
      <c r="W42296" s="110"/>
      <c r="Y42296" s="110"/>
      <c r="AA42296" s="110"/>
      <c r="AC42296" s="110"/>
    </row>
    <row r="42297" spans="19:29" x14ac:dyDescent="0.25">
      <c r="S42297" s="110"/>
      <c r="U42297" s="110"/>
      <c r="W42297" s="110"/>
      <c r="Y42297" s="110"/>
      <c r="AA42297" s="110"/>
      <c r="AC42297" s="110"/>
    </row>
    <row r="42298" spans="19:29" x14ac:dyDescent="0.25">
      <c r="S42298" s="110"/>
      <c r="U42298" s="110"/>
      <c r="W42298" s="110"/>
      <c r="Y42298" s="110"/>
      <c r="AA42298" s="110"/>
      <c r="AC42298" s="110"/>
    </row>
    <row r="42299" spans="19:29" x14ac:dyDescent="0.25">
      <c r="S42299" s="110"/>
      <c r="U42299" s="110"/>
      <c r="W42299" s="110"/>
      <c r="Y42299" s="110"/>
      <c r="AA42299" s="110"/>
      <c r="AC42299" s="110"/>
    </row>
    <row r="42300" spans="19:29" x14ac:dyDescent="0.25">
      <c r="S42300" s="111"/>
      <c r="U42300" s="111"/>
      <c r="W42300" s="111"/>
      <c r="Y42300" s="111"/>
      <c r="AA42300" s="111"/>
      <c r="AC42300" s="111"/>
    </row>
    <row r="42301" spans="19:29" x14ac:dyDescent="0.25">
      <c r="S42301" s="107"/>
      <c r="U42301" s="107"/>
      <c r="W42301" s="107"/>
      <c r="Y42301" s="107"/>
      <c r="AA42301" s="107"/>
      <c r="AC42301" s="107"/>
    </row>
    <row r="42302" spans="19:29" x14ac:dyDescent="0.25">
      <c r="S42302" s="108"/>
      <c r="U42302" s="108"/>
      <c r="W42302" s="108"/>
      <c r="Y42302" s="108"/>
      <c r="AA42302" s="108"/>
      <c r="AC42302" s="108"/>
    </row>
    <row r="42303" spans="19:29" x14ac:dyDescent="0.25">
      <c r="S42303" s="108"/>
      <c r="U42303" s="108"/>
      <c r="W42303" s="108"/>
      <c r="Y42303" s="108"/>
      <c r="AA42303" s="108"/>
      <c r="AC42303" s="108"/>
    </row>
    <row r="42304" spans="19:29" x14ac:dyDescent="0.25">
      <c r="S42304" s="109"/>
      <c r="U42304" s="109"/>
      <c r="W42304" s="109"/>
      <c r="Y42304" s="109"/>
      <c r="AA42304" s="109"/>
      <c r="AC42304" s="109"/>
    </row>
    <row r="42305" spans="19:29" x14ac:dyDescent="0.25">
      <c r="S42305" s="108"/>
      <c r="U42305" s="108"/>
      <c r="W42305" s="108"/>
      <c r="Y42305" s="108"/>
      <c r="AA42305" s="108"/>
      <c r="AC42305" s="108"/>
    </row>
    <row r="42306" spans="19:29" x14ac:dyDescent="0.25">
      <c r="S42306" s="108"/>
      <c r="U42306" s="108"/>
      <c r="W42306" s="108"/>
      <c r="Y42306" s="108"/>
      <c r="AA42306" s="108"/>
      <c r="AC42306" s="108"/>
    </row>
    <row r="42307" spans="19:29" x14ac:dyDescent="0.25">
      <c r="S42307" s="109"/>
      <c r="U42307" s="109"/>
      <c r="W42307" s="109"/>
      <c r="Y42307" s="109"/>
      <c r="AA42307" s="109"/>
      <c r="AC42307" s="109"/>
    </row>
    <row r="42308" spans="19:29" x14ac:dyDescent="0.25">
      <c r="S42308" s="108"/>
      <c r="U42308" s="108"/>
      <c r="W42308" s="108"/>
      <c r="Y42308" s="108"/>
      <c r="AA42308" s="108"/>
      <c r="AC42308" s="108"/>
    </row>
    <row r="42309" spans="19:29" x14ac:dyDescent="0.25">
      <c r="S42309" s="109"/>
      <c r="U42309" s="109"/>
      <c r="W42309" s="109"/>
      <c r="Y42309" s="109"/>
      <c r="AA42309" s="109"/>
      <c r="AC42309" s="109"/>
    </row>
    <row r="42310" spans="19:29" x14ac:dyDescent="0.25">
      <c r="S42310" s="108"/>
      <c r="U42310" s="108"/>
      <c r="W42310" s="108"/>
      <c r="Y42310" s="108"/>
      <c r="AA42310" s="108"/>
      <c r="AC42310" s="108"/>
    </row>
    <row r="42311" spans="19:29" x14ac:dyDescent="0.25">
      <c r="S42311" s="108"/>
      <c r="U42311" s="108"/>
      <c r="W42311" s="108"/>
      <c r="Y42311" s="108"/>
      <c r="AA42311" s="108"/>
      <c r="AC42311" s="108"/>
    </row>
    <row r="42312" spans="19:29" x14ac:dyDescent="0.25">
      <c r="S42312" s="108"/>
      <c r="U42312" s="108"/>
      <c r="W42312" s="108"/>
      <c r="Y42312" s="108"/>
      <c r="AA42312" s="108"/>
      <c r="AC42312" s="108"/>
    </row>
    <row r="42313" spans="19:29" x14ac:dyDescent="0.25">
      <c r="S42313" s="110"/>
      <c r="U42313" s="110"/>
      <c r="W42313" s="110"/>
      <c r="Y42313" s="110"/>
      <c r="AA42313" s="110"/>
      <c r="AC42313" s="110"/>
    </row>
    <row r="42314" spans="19:29" x14ac:dyDescent="0.25">
      <c r="S42314" s="110"/>
      <c r="U42314" s="110"/>
      <c r="W42314" s="110"/>
      <c r="Y42314" s="110"/>
      <c r="AA42314" s="110"/>
      <c r="AC42314" s="110"/>
    </row>
    <row r="42315" spans="19:29" x14ac:dyDescent="0.25">
      <c r="S42315" s="110"/>
      <c r="U42315" s="110"/>
      <c r="W42315" s="110"/>
      <c r="Y42315" s="110"/>
      <c r="AA42315" s="110"/>
      <c r="AC42315" s="110"/>
    </row>
    <row r="42316" spans="19:29" x14ac:dyDescent="0.25">
      <c r="S42316" s="110"/>
      <c r="U42316" s="110"/>
      <c r="W42316" s="110"/>
      <c r="Y42316" s="110"/>
      <c r="AA42316" s="110"/>
      <c r="AC42316" s="110"/>
    </row>
    <row r="42317" spans="19:29" x14ac:dyDescent="0.25">
      <c r="S42317" s="111"/>
      <c r="U42317" s="111"/>
      <c r="W42317" s="111"/>
      <c r="Y42317" s="111"/>
      <c r="AA42317" s="111"/>
      <c r="AC42317" s="111"/>
    </row>
    <row r="42318" spans="19:29" x14ac:dyDescent="0.25">
      <c r="S42318" s="107"/>
      <c r="U42318" s="107"/>
      <c r="W42318" s="107"/>
      <c r="Y42318" s="107"/>
      <c r="AA42318" s="107"/>
      <c r="AC42318" s="107"/>
    </row>
    <row r="42319" spans="19:29" x14ac:dyDescent="0.25">
      <c r="S42319" s="108"/>
      <c r="U42319" s="108"/>
      <c r="W42319" s="108"/>
      <c r="Y42319" s="108"/>
      <c r="AA42319" s="108"/>
      <c r="AC42319" s="108"/>
    </row>
    <row r="42320" spans="19:29" x14ac:dyDescent="0.25">
      <c r="S42320" s="108"/>
      <c r="U42320" s="108"/>
      <c r="W42320" s="108"/>
      <c r="Y42320" s="108"/>
      <c r="AA42320" s="108"/>
      <c r="AC42320" s="108"/>
    </row>
    <row r="42321" spans="19:29" x14ac:dyDescent="0.25">
      <c r="S42321" s="109"/>
      <c r="U42321" s="109"/>
      <c r="W42321" s="109"/>
      <c r="Y42321" s="109"/>
      <c r="AA42321" s="109"/>
      <c r="AC42321" s="109"/>
    </row>
    <row r="42322" spans="19:29" x14ac:dyDescent="0.25">
      <c r="S42322" s="108"/>
      <c r="U42322" s="108"/>
      <c r="W42322" s="108"/>
      <c r="Y42322" s="108"/>
      <c r="AA42322" s="108"/>
      <c r="AC42322" s="108"/>
    </row>
    <row r="42323" spans="19:29" x14ac:dyDescent="0.25">
      <c r="S42323" s="108"/>
      <c r="U42323" s="108"/>
      <c r="W42323" s="108"/>
      <c r="Y42323" s="108"/>
      <c r="AA42323" s="108"/>
      <c r="AC42323" s="108"/>
    </row>
    <row r="42324" spans="19:29" x14ac:dyDescent="0.25">
      <c r="S42324" s="109"/>
      <c r="U42324" s="109"/>
      <c r="W42324" s="109"/>
      <c r="Y42324" s="109"/>
      <c r="AA42324" s="109"/>
      <c r="AC42324" s="109"/>
    </row>
    <row r="42325" spans="19:29" x14ac:dyDescent="0.25">
      <c r="S42325" s="108"/>
      <c r="U42325" s="108"/>
      <c r="W42325" s="108"/>
      <c r="Y42325" s="108"/>
      <c r="AA42325" s="108"/>
      <c r="AC42325" s="108"/>
    </row>
    <row r="42326" spans="19:29" x14ac:dyDescent="0.25">
      <c r="S42326" s="109"/>
      <c r="U42326" s="109"/>
      <c r="W42326" s="109"/>
      <c r="Y42326" s="109"/>
      <c r="AA42326" s="109"/>
      <c r="AC42326" s="109"/>
    </row>
    <row r="42327" spans="19:29" x14ac:dyDescent="0.25">
      <c r="S42327" s="108"/>
      <c r="U42327" s="108"/>
      <c r="W42327" s="108"/>
      <c r="Y42327" s="108"/>
      <c r="AA42327" s="108"/>
      <c r="AC42327" s="108"/>
    </row>
    <row r="42328" spans="19:29" x14ac:dyDescent="0.25">
      <c r="S42328" s="108"/>
      <c r="U42328" s="108"/>
      <c r="W42328" s="108"/>
      <c r="Y42328" s="108"/>
      <c r="AA42328" s="108"/>
      <c r="AC42328" s="108"/>
    </row>
    <row r="42329" spans="19:29" x14ac:dyDescent="0.25">
      <c r="S42329" s="108"/>
      <c r="U42329" s="108"/>
      <c r="W42329" s="108"/>
      <c r="Y42329" s="108"/>
      <c r="AA42329" s="108"/>
      <c r="AC42329" s="108"/>
    </row>
    <row r="42330" spans="19:29" x14ac:dyDescent="0.25">
      <c r="S42330" s="110"/>
      <c r="U42330" s="110"/>
      <c r="W42330" s="110"/>
      <c r="Y42330" s="110"/>
      <c r="AA42330" s="110"/>
      <c r="AC42330" s="110"/>
    </row>
    <row r="42331" spans="19:29" x14ac:dyDescent="0.25">
      <c r="S42331" s="110"/>
      <c r="U42331" s="110"/>
      <c r="W42331" s="110"/>
      <c r="Y42331" s="110"/>
      <c r="AA42331" s="110"/>
      <c r="AC42331" s="110"/>
    </row>
    <row r="42332" spans="19:29" x14ac:dyDescent="0.25">
      <c r="S42332" s="110"/>
      <c r="U42332" s="110"/>
      <c r="W42332" s="110"/>
      <c r="Y42332" s="110"/>
      <c r="AA42332" s="110"/>
      <c r="AC42332" s="110"/>
    </row>
    <row r="42333" spans="19:29" x14ac:dyDescent="0.25">
      <c r="S42333" s="110"/>
      <c r="U42333" s="110"/>
      <c r="W42333" s="110"/>
      <c r="Y42333" s="110"/>
      <c r="AA42333" s="110"/>
      <c r="AC42333" s="110"/>
    </row>
    <row r="42334" spans="19:29" x14ac:dyDescent="0.25">
      <c r="S42334" s="111"/>
      <c r="U42334" s="111"/>
      <c r="W42334" s="111"/>
      <c r="Y42334" s="111"/>
      <c r="AA42334" s="111"/>
      <c r="AC42334" s="111"/>
    </row>
    <row r="42335" spans="19:29" x14ac:dyDescent="0.25">
      <c r="S42335" s="107"/>
      <c r="U42335" s="107"/>
      <c r="W42335" s="107"/>
      <c r="Y42335" s="107"/>
      <c r="AA42335" s="107"/>
      <c r="AC42335" s="107"/>
    </row>
    <row r="42336" spans="19:29" x14ac:dyDescent="0.25">
      <c r="S42336" s="108"/>
      <c r="U42336" s="108"/>
      <c r="W42336" s="108"/>
      <c r="Y42336" s="108"/>
      <c r="AA42336" s="108"/>
      <c r="AC42336" s="108"/>
    </row>
    <row r="42337" spans="19:29" x14ac:dyDescent="0.25">
      <c r="S42337" s="108"/>
      <c r="U42337" s="108"/>
      <c r="W42337" s="108"/>
      <c r="Y42337" s="108"/>
      <c r="AA42337" s="108"/>
      <c r="AC42337" s="108"/>
    </row>
    <row r="42338" spans="19:29" x14ac:dyDescent="0.25">
      <c r="S42338" s="109"/>
      <c r="U42338" s="109"/>
      <c r="W42338" s="109"/>
      <c r="Y42338" s="109"/>
      <c r="AA42338" s="109"/>
      <c r="AC42338" s="109"/>
    </row>
    <row r="42339" spans="19:29" x14ac:dyDescent="0.25">
      <c r="S42339" s="108"/>
      <c r="U42339" s="108"/>
      <c r="W42339" s="108"/>
      <c r="Y42339" s="108"/>
      <c r="AA42339" s="108"/>
      <c r="AC42339" s="108"/>
    </row>
    <row r="42340" spans="19:29" x14ac:dyDescent="0.25">
      <c r="S42340" s="108"/>
      <c r="U42340" s="108"/>
      <c r="W42340" s="108"/>
      <c r="Y42340" s="108"/>
      <c r="AA42340" s="108"/>
      <c r="AC42340" s="108"/>
    </row>
    <row r="42341" spans="19:29" x14ac:dyDescent="0.25">
      <c r="S42341" s="109"/>
      <c r="U42341" s="109"/>
      <c r="W42341" s="109"/>
      <c r="Y42341" s="109"/>
      <c r="AA42341" s="109"/>
      <c r="AC42341" s="109"/>
    </row>
    <row r="42342" spans="19:29" x14ac:dyDescent="0.25">
      <c r="S42342" s="108"/>
      <c r="U42342" s="108"/>
      <c r="W42342" s="108"/>
      <c r="Y42342" s="108"/>
      <c r="AA42342" s="108"/>
      <c r="AC42342" s="108"/>
    </row>
    <row r="42343" spans="19:29" x14ac:dyDescent="0.25">
      <c r="S42343" s="109"/>
      <c r="U42343" s="109"/>
      <c r="W42343" s="109"/>
      <c r="Y42343" s="109"/>
      <c r="AA42343" s="109"/>
      <c r="AC42343" s="109"/>
    </row>
    <row r="42344" spans="19:29" x14ac:dyDescent="0.25">
      <c r="S42344" s="108"/>
      <c r="U42344" s="108"/>
      <c r="W42344" s="108"/>
      <c r="Y42344" s="108"/>
      <c r="AA42344" s="108"/>
      <c r="AC42344" s="108"/>
    </row>
    <row r="42345" spans="19:29" x14ac:dyDescent="0.25">
      <c r="S42345" s="108"/>
      <c r="U42345" s="108"/>
      <c r="W42345" s="108"/>
      <c r="Y42345" s="108"/>
      <c r="AA42345" s="108"/>
      <c r="AC42345" s="108"/>
    </row>
    <row r="42346" spans="19:29" x14ac:dyDescent="0.25">
      <c r="S42346" s="108"/>
      <c r="U42346" s="108"/>
      <c r="W42346" s="108"/>
      <c r="Y42346" s="108"/>
      <c r="AA42346" s="108"/>
      <c r="AC42346" s="108"/>
    </row>
    <row r="42347" spans="19:29" x14ac:dyDescent="0.25">
      <c r="S42347" s="110"/>
      <c r="U42347" s="110"/>
      <c r="W42347" s="110"/>
      <c r="Y42347" s="110"/>
      <c r="AA42347" s="110"/>
      <c r="AC42347" s="110"/>
    </row>
    <row r="42348" spans="19:29" x14ac:dyDescent="0.25">
      <c r="S42348" s="110"/>
      <c r="U42348" s="110"/>
      <c r="W42348" s="110"/>
      <c r="Y42348" s="110"/>
      <c r="AA42348" s="110"/>
      <c r="AC42348" s="110"/>
    </row>
    <row r="42349" spans="19:29" x14ac:dyDescent="0.25">
      <c r="S42349" s="110"/>
      <c r="U42349" s="110"/>
      <c r="W42349" s="110"/>
      <c r="Y42349" s="110"/>
      <c r="AA42349" s="110"/>
      <c r="AC42349" s="110"/>
    </row>
    <row r="42350" spans="19:29" x14ac:dyDescent="0.25">
      <c r="S42350" s="110"/>
      <c r="U42350" s="110"/>
      <c r="W42350" s="110"/>
      <c r="Y42350" s="110"/>
      <c r="AA42350" s="110"/>
      <c r="AC42350" s="110"/>
    </row>
    <row r="42351" spans="19:29" x14ac:dyDescent="0.25">
      <c r="S42351" s="111"/>
      <c r="U42351" s="111"/>
      <c r="W42351" s="111"/>
      <c r="Y42351" s="111"/>
      <c r="AA42351" s="111"/>
      <c r="AC42351" s="111"/>
    </row>
    <row r="42352" spans="19:29" x14ac:dyDescent="0.25">
      <c r="S42352" s="107"/>
      <c r="U42352" s="107"/>
      <c r="W42352" s="107"/>
      <c r="Y42352" s="107"/>
      <c r="AA42352" s="107"/>
      <c r="AC42352" s="107"/>
    </row>
    <row r="42353" spans="19:29" x14ac:dyDescent="0.25">
      <c r="S42353" s="108"/>
      <c r="U42353" s="108"/>
      <c r="W42353" s="108"/>
      <c r="Y42353" s="108"/>
      <c r="AA42353" s="108"/>
      <c r="AC42353" s="108"/>
    </row>
    <row r="42354" spans="19:29" x14ac:dyDescent="0.25">
      <c r="S42354" s="108"/>
      <c r="U42354" s="108"/>
      <c r="W42354" s="108"/>
      <c r="Y42354" s="108"/>
      <c r="AA42354" s="108"/>
      <c r="AC42354" s="108"/>
    </row>
    <row r="42355" spans="19:29" x14ac:dyDescent="0.25">
      <c r="S42355" s="109"/>
      <c r="U42355" s="109"/>
      <c r="W42355" s="109"/>
      <c r="Y42355" s="109"/>
      <c r="AA42355" s="109"/>
      <c r="AC42355" s="109"/>
    </row>
    <row r="42356" spans="19:29" x14ac:dyDescent="0.25">
      <c r="S42356" s="108"/>
      <c r="U42356" s="108"/>
      <c r="W42356" s="108"/>
      <c r="Y42356" s="108"/>
      <c r="AA42356" s="108"/>
      <c r="AC42356" s="108"/>
    </row>
    <row r="42357" spans="19:29" x14ac:dyDescent="0.25">
      <c r="S42357" s="108"/>
      <c r="U42357" s="108"/>
      <c r="W42357" s="108"/>
      <c r="Y42357" s="108"/>
      <c r="AA42357" s="108"/>
      <c r="AC42357" s="108"/>
    </row>
    <row r="42358" spans="19:29" x14ac:dyDescent="0.25">
      <c r="S42358" s="109"/>
      <c r="U42358" s="109"/>
      <c r="W42358" s="109"/>
      <c r="Y42358" s="109"/>
      <c r="AA42358" s="109"/>
      <c r="AC42358" s="109"/>
    </row>
    <row r="42359" spans="19:29" x14ac:dyDescent="0.25">
      <c r="S42359" s="108"/>
      <c r="U42359" s="108"/>
      <c r="W42359" s="108"/>
      <c r="Y42359" s="108"/>
      <c r="AA42359" s="108"/>
      <c r="AC42359" s="108"/>
    </row>
    <row r="42360" spans="19:29" x14ac:dyDescent="0.25">
      <c r="S42360" s="109"/>
      <c r="U42360" s="109"/>
      <c r="W42360" s="109"/>
      <c r="Y42360" s="109"/>
      <c r="AA42360" s="109"/>
      <c r="AC42360" s="109"/>
    </row>
    <row r="42361" spans="19:29" x14ac:dyDescent="0.25">
      <c r="S42361" s="108"/>
      <c r="U42361" s="108"/>
      <c r="W42361" s="108"/>
      <c r="Y42361" s="108"/>
      <c r="AA42361" s="108"/>
      <c r="AC42361" s="108"/>
    </row>
    <row r="42362" spans="19:29" x14ac:dyDescent="0.25">
      <c r="S42362" s="108"/>
      <c r="U42362" s="108"/>
      <c r="W42362" s="108"/>
      <c r="Y42362" s="108"/>
      <c r="AA42362" s="108"/>
      <c r="AC42362" s="108"/>
    </row>
    <row r="42363" spans="19:29" x14ac:dyDescent="0.25">
      <c r="S42363" s="108"/>
      <c r="U42363" s="108"/>
      <c r="W42363" s="108"/>
      <c r="Y42363" s="108"/>
      <c r="AA42363" s="108"/>
      <c r="AC42363" s="108"/>
    </row>
    <row r="42364" spans="19:29" x14ac:dyDescent="0.25">
      <c r="S42364" s="110"/>
      <c r="U42364" s="110"/>
      <c r="W42364" s="110"/>
      <c r="Y42364" s="110"/>
      <c r="AA42364" s="110"/>
      <c r="AC42364" s="110"/>
    </row>
    <row r="42365" spans="19:29" x14ac:dyDescent="0.25">
      <c r="S42365" s="110"/>
      <c r="U42365" s="110"/>
      <c r="W42365" s="110"/>
      <c r="Y42365" s="110"/>
      <c r="AA42365" s="110"/>
      <c r="AC42365" s="110"/>
    </row>
    <row r="42366" spans="19:29" x14ac:dyDescent="0.25">
      <c r="S42366" s="110"/>
      <c r="U42366" s="110"/>
      <c r="W42366" s="110"/>
      <c r="Y42366" s="110"/>
      <c r="AA42366" s="110"/>
      <c r="AC42366" s="110"/>
    </row>
    <row r="42367" spans="19:29" x14ac:dyDescent="0.25">
      <c r="S42367" s="110"/>
      <c r="U42367" s="110"/>
      <c r="W42367" s="110"/>
      <c r="Y42367" s="110"/>
      <c r="AA42367" s="110"/>
      <c r="AC42367" s="110"/>
    </row>
    <row r="42368" spans="19:29" x14ac:dyDescent="0.25">
      <c r="S42368" s="111"/>
      <c r="U42368" s="111"/>
      <c r="W42368" s="111"/>
      <c r="Y42368" s="111"/>
      <c r="AA42368" s="111"/>
      <c r="AC42368" s="111"/>
    </row>
    <row r="42369" spans="19:29" x14ac:dyDescent="0.25">
      <c r="S42369" s="107"/>
      <c r="U42369" s="107"/>
      <c r="W42369" s="107"/>
      <c r="Y42369" s="107"/>
      <c r="AA42369" s="107"/>
      <c r="AC42369" s="107"/>
    </row>
    <row r="42370" spans="19:29" x14ac:dyDescent="0.25">
      <c r="S42370" s="108"/>
      <c r="U42370" s="108"/>
      <c r="W42370" s="108"/>
      <c r="Y42370" s="108"/>
      <c r="AA42370" s="108"/>
      <c r="AC42370" s="108"/>
    </row>
    <row r="42371" spans="19:29" x14ac:dyDescent="0.25">
      <c r="S42371" s="108"/>
      <c r="U42371" s="108"/>
      <c r="W42371" s="108"/>
      <c r="Y42371" s="108"/>
      <c r="AA42371" s="108"/>
      <c r="AC42371" s="108"/>
    </row>
    <row r="42372" spans="19:29" x14ac:dyDescent="0.25">
      <c r="S42372" s="109"/>
      <c r="U42372" s="109"/>
      <c r="W42372" s="109"/>
      <c r="Y42372" s="109"/>
      <c r="AA42372" s="109"/>
      <c r="AC42372" s="109"/>
    </row>
    <row r="42373" spans="19:29" x14ac:dyDescent="0.25">
      <c r="S42373" s="108"/>
      <c r="U42373" s="108"/>
      <c r="W42373" s="108"/>
      <c r="Y42373" s="108"/>
      <c r="AA42373" s="108"/>
      <c r="AC42373" s="108"/>
    </row>
    <row r="42374" spans="19:29" x14ac:dyDescent="0.25">
      <c r="S42374" s="108"/>
      <c r="U42374" s="108"/>
      <c r="W42374" s="108"/>
      <c r="Y42374" s="108"/>
      <c r="AA42374" s="108"/>
      <c r="AC42374" s="108"/>
    </row>
    <row r="42375" spans="19:29" x14ac:dyDescent="0.25">
      <c r="S42375" s="109"/>
      <c r="U42375" s="109"/>
      <c r="W42375" s="109"/>
      <c r="Y42375" s="109"/>
      <c r="AA42375" s="109"/>
      <c r="AC42375" s="109"/>
    </row>
    <row r="42376" spans="19:29" x14ac:dyDescent="0.25">
      <c r="S42376" s="108"/>
      <c r="U42376" s="108"/>
      <c r="W42376" s="108"/>
      <c r="Y42376" s="108"/>
      <c r="AA42376" s="108"/>
      <c r="AC42376" s="108"/>
    </row>
    <row r="42377" spans="19:29" x14ac:dyDescent="0.25">
      <c r="S42377" s="109"/>
      <c r="U42377" s="109"/>
      <c r="W42377" s="109"/>
      <c r="Y42377" s="109"/>
      <c r="AA42377" s="109"/>
      <c r="AC42377" s="109"/>
    </row>
    <row r="42378" spans="19:29" x14ac:dyDescent="0.25">
      <c r="S42378" s="108"/>
      <c r="U42378" s="108"/>
      <c r="W42378" s="108"/>
      <c r="Y42378" s="108"/>
      <c r="AA42378" s="108"/>
      <c r="AC42378" s="108"/>
    </row>
    <row r="42379" spans="19:29" x14ac:dyDescent="0.25">
      <c r="S42379" s="108"/>
      <c r="U42379" s="108"/>
      <c r="W42379" s="108"/>
      <c r="Y42379" s="108"/>
      <c r="AA42379" s="108"/>
      <c r="AC42379" s="108"/>
    </row>
    <row r="42380" spans="19:29" x14ac:dyDescent="0.25">
      <c r="S42380" s="108"/>
      <c r="U42380" s="108"/>
      <c r="W42380" s="108"/>
      <c r="Y42380" s="108"/>
      <c r="AA42380" s="108"/>
      <c r="AC42380" s="108"/>
    </row>
    <row r="42381" spans="19:29" x14ac:dyDescent="0.25">
      <c r="S42381" s="110"/>
      <c r="U42381" s="110"/>
      <c r="W42381" s="110"/>
      <c r="Y42381" s="110"/>
      <c r="AA42381" s="110"/>
      <c r="AC42381" s="110"/>
    </row>
    <row r="42382" spans="19:29" x14ac:dyDescent="0.25">
      <c r="S42382" s="110"/>
      <c r="U42382" s="110"/>
      <c r="W42382" s="110"/>
      <c r="Y42382" s="110"/>
      <c r="AA42382" s="110"/>
      <c r="AC42382" s="110"/>
    </row>
    <row r="42383" spans="19:29" x14ac:dyDescent="0.25">
      <c r="S42383" s="110"/>
      <c r="U42383" s="110"/>
      <c r="W42383" s="110"/>
      <c r="Y42383" s="110"/>
      <c r="AA42383" s="110"/>
      <c r="AC42383" s="110"/>
    </row>
    <row r="42384" spans="19:29" x14ac:dyDescent="0.25">
      <c r="S42384" s="110"/>
      <c r="U42384" s="110"/>
      <c r="W42384" s="110"/>
      <c r="Y42384" s="110"/>
      <c r="AA42384" s="110"/>
      <c r="AC42384" s="110"/>
    </row>
    <row r="42385" spans="19:29" x14ac:dyDescent="0.25">
      <c r="S42385" s="111"/>
      <c r="U42385" s="111"/>
      <c r="W42385" s="111"/>
      <c r="Y42385" s="111"/>
      <c r="AA42385" s="111"/>
      <c r="AC42385" s="111"/>
    </row>
    <row r="42386" spans="19:29" x14ac:dyDescent="0.25">
      <c r="S42386" s="107"/>
      <c r="U42386" s="107"/>
      <c r="W42386" s="107"/>
      <c r="Y42386" s="107"/>
      <c r="AA42386" s="107"/>
      <c r="AC42386" s="107"/>
    </row>
    <row r="42387" spans="19:29" x14ac:dyDescent="0.25">
      <c r="S42387" s="108"/>
      <c r="U42387" s="108"/>
      <c r="W42387" s="108"/>
      <c r="Y42387" s="108"/>
      <c r="AA42387" s="108"/>
      <c r="AC42387" s="108"/>
    </row>
    <row r="42388" spans="19:29" x14ac:dyDescent="0.25">
      <c r="S42388" s="108"/>
      <c r="U42388" s="108"/>
      <c r="W42388" s="108"/>
      <c r="Y42388" s="108"/>
      <c r="AA42388" s="108"/>
      <c r="AC42388" s="108"/>
    </row>
    <row r="42389" spans="19:29" x14ac:dyDescent="0.25">
      <c r="S42389" s="109"/>
      <c r="U42389" s="109"/>
      <c r="W42389" s="109"/>
      <c r="Y42389" s="109"/>
      <c r="AA42389" s="109"/>
      <c r="AC42389" s="109"/>
    </row>
    <row r="42390" spans="19:29" x14ac:dyDescent="0.25">
      <c r="S42390" s="108"/>
      <c r="U42390" s="108"/>
      <c r="W42390" s="108"/>
      <c r="Y42390" s="108"/>
      <c r="AA42390" s="108"/>
      <c r="AC42390" s="108"/>
    </row>
    <row r="42391" spans="19:29" x14ac:dyDescent="0.25">
      <c r="S42391" s="108"/>
      <c r="U42391" s="108"/>
      <c r="W42391" s="108"/>
      <c r="Y42391" s="108"/>
      <c r="AA42391" s="108"/>
      <c r="AC42391" s="108"/>
    </row>
    <row r="42392" spans="19:29" x14ac:dyDescent="0.25">
      <c r="S42392" s="109"/>
      <c r="U42392" s="109"/>
      <c r="W42392" s="109"/>
      <c r="Y42392" s="109"/>
      <c r="AA42392" s="109"/>
      <c r="AC42392" s="109"/>
    </row>
    <row r="42393" spans="19:29" x14ac:dyDescent="0.25">
      <c r="S42393" s="108"/>
      <c r="U42393" s="108"/>
      <c r="W42393" s="108"/>
      <c r="Y42393" s="108"/>
      <c r="AA42393" s="108"/>
      <c r="AC42393" s="108"/>
    </row>
    <row r="42394" spans="19:29" x14ac:dyDescent="0.25">
      <c r="S42394" s="109"/>
      <c r="U42394" s="109"/>
      <c r="W42394" s="109"/>
      <c r="Y42394" s="109"/>
      <c r="AA42394" s="109"/>
      <c r="AC42394" s="109"/>
    </row>
    <row r="42395" spans="19:29" x14ac:dyDescent="0.25">
      <c r="S42395" s="108"/>
      <c r="U42395" s="108"/>
      <c r="W42395" s="108"/>
      <c r="Y42395" s="108"/>
      <c r="AA42395" s="108"/>
      <c r="AC42395" s="108"/>
    </row>
    <row r="42396" spans="19:29" x14ac:dyDescent="0.25">
      <c r="S42396" s="108"/>
      <c r="U42396" s="108"/>
      <c r="W42396" s="108"/>
      <c r="Y42396" s="108"/>
      <c r="AA42396" s="108"/>
      <c r="AC42396" s="108"/>
    </row>
    <row r="42397" spans="19:29" x14ac:dyDescent="0.25">
      <c r="S42397" s="108"/>
      <c r="U42397" s="108"/>
      <c r="W42397" s="108"/>
      <c r="Y42397" s="108"/>
      <c r="AA42397" s="108"/>
      <c r="AC42397" s="108"/>
    </row>
    <row r="42398" spans="19:29" x14ac:dyDescent="0.25">
      <c r="S42398" s="110"/>
      <c r="U42398" s="110"/>
      <c r="W42398" s="110"/>
      <c r="Y42398" s="110"/>
      <c r="AA42398" s="110"/>
      <c r="AC42398" s="110"/>
    </row>
    <row r="42399" spans="19:29" x14ac:dyDescent="0.25">
      <c r="S42399" s="110"/>
      <c r="U42399" s="110"/>
      <c r="W42399" s="110"/>
      <c r="Y42399" s="110"/>
      <c r="AA42399" s="110"/>
      <c r="AC42399" s="110"/>
    </row>
    <row r="42400" spans="19:29" x14ac:dyDescent="0.25">
      <c r="S42400" s="110"/>
      <c r="U42400" s="110"/>
      <c r="W42400" s="110"/>
      <c r="Y42400" s="110"/>
      <c r="AA42400" s="110"/>
      <c r="AC42400" s="110"/>
    </row>
    <row r="42401" spans="19:29" x14ac:dyDescent="0.25">
      <c r="S42401" s="110"/>
      <c r="U42401" s="110"/>
      <c r="W42401" s="110"/>
      <c r="Y42401" s="110"/>
      <c r="AA42401" s="110"/>
      <c r="AC42401" s="110"/>
    </row>
    <row r="42402" spans="19:29" x14ac:dyDescent="0.25">
      <c r="S42402" s="111"/>
      <c r="U42402" s="111"/>
      <c r="W42402" s="111"/>
      <c r="Y42402" s="111"/>
      <c r="AA42402" s="111"/>
      <c r="AC42402" s="111"/>
    </row>
    <row r="42403" spans="19:29" x14ac:dyDescent="0.25">
      <c r="S42403" s="107"/>
      <c r="U42403" s="107"/>
      <c r="W42403" s="107"/>
      <c r="Y42403" s="107"/>
      <c r="AA42403" s="107"/>
      <c r="AC42403" s="107"/>
    </row>
    <row r="42404" spans="19:29" x14ac:dyDescent="0.25">
      <c r="S42404" s="108"/>
      <c r="U42404" s="108"/>
      <c r="W42404" s="108"/>
      <c r="Y42404" s="108"/>
      <c r="AA42404" s="108"/>
      <c r="AC42404" s="108"/>
    </row>
    <row r="42405" spans="19:29" x14ac:dyDescent="0.25">
      <c r="S42405" s="108"/>
      <c r="U42405" s="108"/>
      <c r="W42405" s="108"/>
      <c r="Y42405" s="108"/>
      <c r="AA42405" s="108"/>
      <c r="AC42405" s="108"/>
    </row>
    <row r="42406" spans="19:29" x14ac:dyDescent="0.25">
      <c r="S42406" s="109"/>
      <c r="U42406" s="109"/>
      <c r="W42406" s="109"/>
      <c r="Y42406" s="109"/>
      <c r="AA42406" s="109"/>
      <c r="AC42406" s="109"/>
    </row>
    <row r="42407" spans="19:29" x14ac:dyDescent="0.25">
      <c r="S42407" s="108"/>
      <c r="U42407" s="108"/>
      <c r="W42407" s="108"/>
      <c r="Y42407" s="108"/>
      <c r="AA42407" s="108"/>
      <c r="AC42407" s="108"/>
    </row>
    <row r="42408" spans="19:29" x14ac:dyDescent="0.25">
      <c r="S42408" s="108"/>
      <c r="U42408" s="108"/>
      <c r="W42408" s="108"/>
      <c r="Y42408" s="108"/>
      <c r="AA42408" s="108"/>
      <c r="AC42408" s="108"/>
    </row>
    <row r="42409" spans="19:29" x14ac:dyDescent="0.25">
      <c r="S42409" s="109"/>
      <c r="U42409" s="109"/>
      <c r="W42409" s="109"/>
      <c r="Y42409" s="109"/>
      <c r="AA42409" s="109"/>
      <c r="AC42409" s="109"/>
    </row>
    <row r="42410" spans="19:29" x14ac:dyDescent="0.25">
      <c r="S42410" s="108"/>
      <c r="U42410" s="108"/>
      <c r="W42410" s="108"/>
      <c r="Y42410" s="108"/>
      <c r="AA42410" s="108"/>
      <c r="AC42410" s="108"/>
    </row>
    <row r="42411" spans="19:29" x14ac:dyDescent="0.25">
      <c r="S42411" s="109"/>
      <c r="U42411" s="109"/>
      <c r="W42411" s="109"/>
      <c r="Y42411" s="109"/>
      <c r="AA42411" s="109"/>
      <c r="AC42411" s="109"/>
    </row>
    <row r="42412" spans="19:29" x14ac:dyDescent="0.25">
      <c r="S42412" s="108"/>
      <c r="U42412" s="108"/>
      <c r="W42412" s="108"/>
      <c r="Y42412" s="108"/>
      <c r="AA42412" s="108"/>
      <c r="AC42412" s="108"/>
    </row>
    <row r="42413" spans="19:29" x14ac:dyDescent="0.25">
      <c r="S42413" s="108"/>
      <c r="U42413" s="108"/>
      <c r="W42413" s="108"/>
      <c r="Y42413" s="108"/>
      <c r="AA42413" s="108"/>
      <c r="AC42413" s="108"/>
    </row>
    <row r="42414" spans="19:29" x14ac:dyDescent="0.25">
      <c r="S42414" s="108"/>
      <c r="U42414" s="108"/>
      <c r="W42414" s="108"/>
      <c r="Y42414" s="108"/>
      <c r="AA42414" s="108"/>
      <c r="AC42414" s="108"/>
    </row>
    <row r="42415" spans="19:29" x14ac:dyDescent="0.25">
      <c r="S42415" s="110"/>
      <c r="U42415" s="110"/>
      <c r="W42415" s="110"/>
      <c r="Y42415" s="110"/>
      <c r="AA42415" s="110"/>
      <c r="AC42415" s="110"/>
    </row>
    <row r="42416" spans="19:29" x14ac:dyDescent="0.25">
      <c r="S42416" s="110"/>
      <c r="U42416" s="110"/>
      <c r="W42416" s="110"/>
      <c r="Y42416" s="110"/>
      <c r="AA42416" s="110"/>
      <c r="AC42416" s="110"/>
    </row>
    <row r="42417" spans="19:29" x14ac:dyDescent="0.25">
      <c r="S42417" s="110"/>
      <c r="U42417" s="110"/>
      <c r="W42417" s="110"/>
      <c r="Y42417" s="110"/>
      <c r="AA42417" s="110"/>
      <c r="AC42417" s="110"/>
    </row>
    <row r="42418" spans="19:29" x14ac:dyDescent="0.25">
      <c r="S42418" s="110"/>
      <c r="U42418" s="110"/>
      <c r="W42418" s="110"/>
      <c r="Y42418" s="110"/>
      <c r="AA42418" s="110"/>
      <c r="AC42418" s="110"/>
    </row>
    <row r="42419" spans="19:29" x14ac:dyDescent="0.25">
      <c r="S42419" s="111"/>
      <c r="U42419" s="111"/>
      <c r="W42419" s="111"/>
      <c r="Y42419" s="111"/>
      <c r="AA42419" s="111"/>
      <c r="AC42419" s="111"/>
    </row>
    <row r="42420" spans="19:29" x14ac:dyDescent="0.25">
      <c r="S42420" s="107"/>
      <c r="U42420" s="107"/>
      <c r="W42420" s="107"/>
      <c r="Y42420" s="107"/>
      <c r="AA42420" s="107"/>
      <c r="AC42420" s="107"/>
    </row>
    <row r="42421" spans="19:29" x14ac:dyDescent="0.25">
      <c r="S42421" s="108"/>
      <c r="U42421" s="108"/>
      <c r="W42421" s="108"/>
      <c r="Y42421" s="108"/>
      <c r="AA42421" s="108"/>
      <c r="AC42421" s="108"/>
    </row>
    <row r="42422" spans="19:29" x14ac:dyDescent="0.25">
      <c r="S42422" s="108"/>
      <c r="U42422" s="108"/>
      <c r="W42422" s="108"/>
      <c r="Y42422" s="108"/>
      <c r="AA42422" s="108"/>
      <c r="AC42422" s="108"/>
    </row>
    <row r="42423" spans="19:29" x14ac:dyDescent="0.25">
      <c r="S42423" s="109"/>
      <c r="U42423" s="109"/>
      <c r="W42423" s="109"/>
      <c r="Y42423" s="109"/>
      <c r="AA42423" s="109"/>
      <c r="AC42423" s="109"/>
    </row>
    <row r="42424" spans="19:29" x14ac:dyDescent="0.25">
      <c r="S42424" s="108"/>
      <c r="U42424" s="108"/>
      <c r="W42424" s="108"/>
      <c r="Y42424" s="108"/>
      <c r="AA42424" s="108"/>
      <c r="AC42424" s="108"/>
    </row>
    <row r="42425" spans="19:29" x14ac:dyDescent="0.25">
      <c r="S42425" s="108"/>
      <c r="U42425" s="108"/>
      <c r="W42425" s="108"/>
      <c r="Y42425" s="108"/>
      <c r="AA42425" s="108"/>
      <c r="AC42425" s="108"/>
    </row>
    <row r="42426" spans="19:29" x14ac:dyDescent="0.25">
      <c r="S42426" s="109"/>
      <c r="U42426" s="109"/>
      <c r="W42426" s="109"/>
      <c r="Y42426" s="109"/>
      <c r="AA42426" s="109"/>
      <c r="AC42426" s="109"/>
    </row>
    <row r="42427" spans="19:29" x14ac:dyDescent="0.25">
      <c r="S42427" s="108"/>
      <c r="U42427" s="108"/>
      <c r="W42427" s="108"/>
      <c r="Y42427" s="108"/>
      <c r="AA42427" s="108"/>
      <c r="AC42427" s="108"/>
    </row>
    <row r="42428" spans="19:29" x14ac:dyDescent="0.25">
      <c r="S42428" s="109"/>
      <c r="U42428" s="109"/>
      <c r="W42428" s="109"/>
      <c r="Y42428" s="109"/>
      <c r="AA42428" s="109"/>
      <c r="AC42428" s="109"/>
    </row>
    <row r="42429" spans="19:29" x14ac:dyDescent="0.25">
      <c r="S42429" s="108"/>
      <c r="U42429" s="108"/>
      <c r="W42429" s="108"/>
      <c r="Y42429" s="108"/>
      <c r="AA42429" s="108"/>
      <c r="AC42429" s="108"/>
    </row>
    <row r="42430" spans="19:29" x14ac:dyDescent="0.25">
      <c r="S42430" s="108"/>
      <c r="U42430" s="108"/>
      <c r="W42430" s="108"/>
      <c r="Y42430" s="108"/>
      <c r="AA42430" s="108"/>
      <c r="AC42430" s="108"/>
    </row>
    <row r="42431" spans="19:29" x14ac:dyDescent="0.25">
      <c r="S42431" s="108"/>
      <c r="U42431" s="108"/>
      <c r="W42431" s="108"/>
      <c r="Y42431" s="108"/>
      <c r="AA42431" s="108"/>
      <c r="AC42431" s="108"/>
    </row>
    <row r="42432" spans="19:29" x14ac:dyDescent="0.25">
      <c r="S42432" s="110"/>
      <c r="U42432" s="110"/>
      <c r="W42432" s="110"/>
      <c r="Y42432" s="110"/>
      <c r="AA42432" s="110"/>
      <c r="AC42432" s="110"/>
    </row>
    <row r="42433" spans="19:29" x14ac:dyDescent="0.25">
      <c r="S42433" s="110"/>
      <c r="U42433" s="110"/>
      <c r="W42433" s="110"/>
      <c r="Y42433" s="110"/>
      <c r="AA42433" s="110"/>
      <c r="AC42433" s="110"/>
    </row>
    <row r="42434" spans="19:29" x14ac:dyDescent="0.25">
      <c r="S42434" s="110"/>
      <c r="U42434" s="110"/>
      <c r="W42434" s="110"/>
      <c r="Y42434" s="110"/>
      <c r="AA42434" s="110"/>
      <c r="AC42434" s="110"/>
    </row>
    <row r="42435" spans="19:29" x14ac:dyDescent="0.25">
      <c r="S42435" s="110"/>
      <c r="U42435" s="110"/>
      <c r="W42435" s="110"/>
      <c r="Y42435" s="110"/>
      <c r="AA42435" s="110"/>
      <c r="AC42435" s="110"/>
    </row>
    <row r="42436" spans="19:29" x14ac:dyDescent="0.25">
      <c r="S42436" s="111"/>
      <c r="U42436" s="111"/>
      <c r="W42436" s="111"/>
      <c r="Y42436" s="111"/>
      <c r="AA42436" s="111"/>
      <c r="AC42436" s="111"/>
    </row>
    <row r="42437" spans="19:29" x14ac:dyDescent="0.25">
      <c r="S42437" s="107"/>
      <c r="U42437" s="107"/>
      <c r="W42437" s="107"/>
      <c r="Y42437" s="107"/>
      <c r="AA42437" s="107"/>
      <c r="AC42437" s="107"/>
    </row>
    <row r="42438" spans="19:29" x14ac:dyDescent="0.25">
      <c r="S42438" s="108"/>
      <c r="U42438" s="108"/>
      <c r="W42438" s="108"/>
      <c r="Y42438" s="108"/>
      <c r="AA42438" s="108"/>
      <c r="AC42438" s="108"/>
    </row>
    <row r="42439" spans="19:29" x14ac:dyDescent="0.25">
      <c r="S42439" s="108"/>
      <c r="U42439" s="108"/>
      <c r="W42439" s="108"/>
      <c r="Y42439" s="108"/>
      <c r="AA42439" s="108"/>
      <c r="AC42439" s="108"/>
    </row>
    <row r="42440" spans="19:29" x14ac:dyDescent="0.25">
      <c r="S42440" s="109"/>
      <c r="U42440" s="109"/>
      <c r="W42440" s="109"/>
      <c r="Y42440" s="109"/>
      <c r="AA42440" s="109"/>
      <c r="AC42440" s="109"/>
    </row>
    <row r="42441" spans="19:29" x14ac:dyDescent="0.25">
      <c r="S42441" s="108"/>
      <c r="U42441" s="108"/>
      <c r="W42441" s="108"/>
      <c r="Y42441" s="108"/>
      <c r="AA42441" s="108"/>
      <c r="AC42441" s="108"/>
    </row>
    <row r="42442" spans="19:29" x14ac:dyDescent="0.25">
      <c r="S42442" s="108"/>
      <c r="U42442" s="108"/>
      <c r="W42442" s="108"/>
      <c r="Y42442" s="108"/>
      <c r="AA42442" s="108"/>
      <c r="AC42442" s="108"/>
    </row>
    <row r="42443" spans="19:29" x14ac:dyDescent="0.25">
      <c r="S42443" s="109"/>
      <c r="U42443" s="109"/>
      <c r="W42443" s="109"/>
      <c r="Y42443" s="109"/>
      <c r="AA42443" s="109"/>
      <c r="AC42443" s="109"/>
    </row>
    <row r="42444" spans="19:29" x14ac:dyDescent="0.25">
      <c r="S42444" s="108"/>
      <c r="U42444" s="108"/>
      <c r="W42444" s="108"/>
      <c r="Y42444" s="108"/>
      <c r="AA42444" s="108"/>
      <c r="AC42444" s="108"/>
    </row>
    <row r="42445" spans="19:29" x14ac:dyDescent="0.25">
      <c r="S42445" s="109"/>
      <c r="U42445" s="109"/>
      <c r="W42445" s="109"/>
      <c r="Y42445" s="109"/>
      <c r="AA42445" s="109"/>
      <c r="AC42445" s="109"/>
    </row>
    <row r="42446" spans="19:29" x14ac:dyDescent="0.25">
      <c r="S42446" s="108"/>
      <c r="U42446" s="108"/>
      <c r="W42446" s="108"/>
      <c r="Y42446" s="108"/>
      <c r="AA42446" s="108"/>
      <c r="AC42446" s="108"/>
    </row>
    <row r="42447" spans="19:29" x14ac:dyDescent="0.25">
      <c r="S42447" s="108"/>
      <c r="U42447" s="108"/>
      <c r="W42447" s="108"/>
      <c r="Y42447" s="108"/>
      <c r="AA42447" s="108"/>
      <c r="AC42447" s="108"/>
    </row>
    <row r="42448" spans="19:29" x14ac:dyDescent="0.25">
      <c r="S42448" s="108"/>
      <c r="U42448" s="108"/>
      <c r="W42448" s="108"/>
      <c r="Y42448" s="108"/>
      <c r="AA42448" s="108"/>
      <c r="AC42448" s="108"/>
    </row>
    <row r="42449" spans="19:29" x14ac:dyDescent="0.25">
      <c r="S42449" s="110"/>
      <c r="U42449" s="110"/>
      <c r="W42449" s="110"/>
      <c r="Y42449" s="110"/>
      <c r="AA42449" s="110"/>
      <c r="AC42449" s="110"/>
    </row>
    <row r="42450" spans="19:29" x14ac:dyDescent="0.25">
      <c r="S42450" s="110"/>
      <c r="U42450" s="110"/>
      <c r="W42450" s="110"/>
      <c r="Y42450" s="110"/>
      <c r="AA42450" s="110"/>
      <c r="AC42450" s="110"/>
    </row>
    <row r="42451" spans="19:29" x14ac:dyDescent="0.25">
      <c r="S42451" s="110"/>
      <c r="U42451" s="110"/>
      <c r="W42451" s="110"/>
      <c r="Y42451" s="110"/>
      <c r="AA42451" s="110"/>
      <c r="AC42451" s="110"/>
    </row>
    <row r="42452" spans="19:29" x14ac:dyDescent="0.25">
      <c r="S42452" s="110"/>
      <c r="U42452" s="110"/>
      <c r="W42452" s="110"/>
      <c r="Y42452" s="110"/>
      <c r="AA42452" s="110"/>
      <c r="AC42452" s="110"/>
    </row>
    <row r="42453" spans="19:29" x14ac:dyDescent="0.25">
      <c r="S42453" s="111"/>
      <c r="U42453" s="111"/>
      <c r="W42453" s="111"/>
      <c r="Y42453" s="111"/>
      <c r="AA42453" s="111"/>
      <c r="AC42453" s="111"/>
    </row>
    <row r="42454" spans="19:29" x14ac:dyDescent="0.25">
      <c r="S42454" s="107"/>
      <c r="U42454" s="107"/>
      <c r="W42454" s="107"/>
      <c r="Y42454" s="107"/>
      <c r="AA42454" s="107"/>
      <c r="AC42454" s="107"/>
    </row>
    <row r="42455" spans="19:29" x14ac:dyDescent="0.25">
      <c r="S42455" s="108"/>
      <c r="U42455" s="108"/>
      <c r="W42455" s="108"/>
      <c r="Y42455" s="108"/>
      <c r="AA42455" s="108"/>
      <c r="AC42455" s="108"/>
    </row>
    <row r="42456" spans="19:29" x14ac:dyDescent="0.25">
      <c r="S42456" s="108"/>
      <c r="U42456" s="108"/>
      <c r="W42456" s="108"/>
      <c r="Y42456" s="108"/>
      <c r="AA42456" s="108"/>
      <c r="AC42456" s="108"/>
    </row>
    <row r="42457" spans="19:29" x14ac:dyDescent="0.25">
      <c r="S42457" s="109"/>
      <c r="U42457" s="109"/>
      <c r="W42457" s="109"/>
      <c r="Y42457" s="109"/>
      <c r="AA42457" s="109"/>
      <c r="AC42457" s="109"/>
    </row>
    <row r="42458" spans="19:29" x14ac:dyDescent="0.25">
      <c r="S42458" s="108"/>
      <c r="U42458" s="108"/>
      <c r="W42458" s="108"/>
      <c r="Y42458" s="108"/>
      <c r="AA42458" s="108"/>
      <c r="AC42458" s="108"/>
    </row>
    <row r="42459" spans="19:29" x14ac:dyDescent="0.25">
      <c r="S42459" s="108"/>
      <c r="U42459" s="108"/>
      <c r="W42459" s="108"/>
      <c r="Y42459" s="108"/>
      <c r="AA42459" s="108"/>
      <c r="AC42459" s="108"/>
    </row>
    <row r="42460" spans="19:29" x14ac:dyDescent="0.25">
      <c r="S42460" s="109"/>
      <c r="U42460" s="109"/>
      <c r="W42460" s="109"/>
      <c r="Y42460" s="109"/>
      <c r="AA42460" s="109"/>
      <c r="AC42460" s="109"/>
    </row>
    <row r="42461" spans="19:29" x14ac:dyDescent="0.25">
      <c r="S42461" s="108"/>
      <c r="U42461" s="108"/>
      <c r="W42461" s="108"/>
      <c r="Y42461" s="108"/>
      <c r="AA42461" s="108"/>
      <c r="AC42461" s="108"/>
    </row>
    <row r="42462" spans="19:29" x14ac:dyDescent="0.25">
      <c r="S42462" s="109"/>
      <c r="U42462" s="109"/>
      <c r="W42462" s="109"/>
      <c r="Y42462" s="109"/>
      <c r="AA42462" s="109"/>
      <c r="AC42462" s="109"/>
    </row>
    <row r="42463" spans="19:29" x14ac:dyDescent="0.25">
      <c r="S42463" s="108"/>
      <c r="U42463" s="108"/>
      <c r="W42463" s="108"/>
      <c r="Y42463" s="108"/>
      <c r="AA42463" s="108"/>
      <c r="AC42463" s="108"/>
    </row>
    <row r="42464" spans="19:29" x14ac:dyDescent="0.25">
      <c r="S42464" s="108"/>
      <c r="U42464" s="108"/>
      <c r="W42464" s="108"/>
      <c r="Y42464" s="108"/>
      <c r="AA42464" s="108"/>
      <c r="AC42464" s="108"/>
    </row>
    <row r="42465" spans="19:29" x14ac:dyDescent="0.25">
      <c r="S42465" s="108"/>
      <c r="U42465" s="108"/>
      <c r="W42465" s="108"/>
      <c r="Y42465" s="108"/>
      <c r="AA42465" s="108"/>
      <c r="AC42465" s="108"/>
    </row>
    <row r="42466" spans="19:29" x14ac:dyDescent="0.25">
      <c r="S42466" s="110"/>
      <c r="U42466" s="110"/>
      <c r="W42466" s="110"/>
      <c r="Y42466" s="110"/>
      <c r="AA42466" s="110"/>
      <c r="AC42466" s="110"/>
    </row>
    <row r="42467" spans="19:29" x14ac:dyDescent="0.25">
      <c r="S42467" s="110"/>
      <c r="U42467" s="110"/>
      <c r="W42467" s="110"/>
      <c r="Y42467" s="110"/>
      <c r="AA42467" s="110"/>
      <c r="AC42467" s="110"/>
    </row>
    <row r="42468" spans="19:29" x14ac:dyDescent="0.25">
      <c r="S42468" s="110"/>
      <c r="U42468" s="110"/>
      <c r="W42468" s="110"/>
      <c r="Y42468" s="110"/>
      <c r="AA42468" s="110"/>
      <c r="AC42468" s="110"/>
    </row>
    <row r="42469" spans="19:29" x14ac:dyDescent="0.25">
      <c r="S42469" s="110"/>
      <c r="U42469" s="110"/>
      <c r="W42469" s="110"/>
      <c r="Y42469" s="110"/>
      <c r="AA42469" s="110"/>
      <c r="AC42469" s="110"/>
    </row>
    <row r="42470" spans="19:29" x14ac:dyDescent="0.25">
      <c r="S42470" s="111"/>
      <c r="U42470" s="111"/>
      <c r="W42470" s="111"/>
      <c r="Y42470" s="111"/>
      <c r="AA42470" s="111"/>
      <c r="AC42470" s="111"/>
    </row>
    <row r="42471" spans="19:29" x14ac:dyDescent="0.25">
      <c r="S42471" s="107"/>
      <c r="U42471" s="107"/>
      <c r="W42471" s="107"/>
      <c r="Y42471" s="107"/>
      <c r="AA42471" s="107"/>
      <c r="AC42471" s="107"/>
    </row>
    <row r="42472" spans="19:29" x14ac:dyDescent="0.25">
      <c r="S42472" s="108"/>
      <c r="U42472" s="108"/>
      <c r="W42472" s="108"/>
      <c r="Y42472" s="108"/>
      <c r="AA42472" s="108"/>
      <c r="AC42472" s="108"/>
    </row>
    <row r="42473" spans="19:29" x14ac:dyDescent="0.25">
      <c r="S42473" s="108"/>
      <c r="U42473" s="108"/>
      <c r="W42473" s="108"/>
      <c r="Y42473" s="108"/>
      <c r="AA42473" s="108"/>
      <c r="AC42473" s="108"/>
    </row>
    <row r="42474" spans="19:29" x14ac:dyDescent="0.25">
      <c r="S42474" s="109"/>
      <c r="U42474" s="109"/>
      <c r="W42474" s="109"/>
      <c r="Y42474" s="109"/>
      <c r="AA42474" s="109"/>
      <c r="AC42474" s="109"/>
    </row>
    <row r="42475" spans="19:29" x14ac:dyDescent="0.25">
      <c r="S42475" s="108"/>
      <c r="U42475" s="108"/>
      <c r="W42475" s="108"/>
      <c r="Y42475" s="108"/>
      <c r="AA42475" s="108"/>
      <c r="AC42475" s="108"/>
    </row>
    <row r="42476" spans="19:29" x14ac:dyDescent="0.25">
      <c r="S42476" s="108"/>
      <c r="U42476" s="108"/>
      <c r="W42476" s="108"/>
      <c r="Y42476" s="108"/>
      <c r="AA42476" s="108"/>
      <c r="AC42476" s="108"/>
    </row>
    <row r="42477" spans="19:29" x14ac:dyDescent="0.25">
      <c r="S42477" s="109"/>
      <c r="U42477" s="109"/>
      <c r="W42477" s="109"/>
      <c r="Y42477" s="109"/>
      <c r="AA42477" s="109"/>
      <c r="AC42477" s="109"/>
    </row>
    <row r="42478" spans="19:29" x14ac:dyDescent="0.25">
      <c r="S42478" s="108"/>
      <c r="U42478" s="108"/>
      <c r="W42478" s="108"/>
      <c r="Y42478" s="108"/>
      <c r="AA42478" s="108"/>
      <c r="AC42478" s="108"/>
    </row>
    <row r="42479" spans="19:29" x14ac:dyDescent="0.25">
      <c r="S42479" s="109"/>
      <c r="U42479" s="109"/>
      <c r="W42479" s="109"/>
      <c r="Y42479" s="109"/>
      <c r="AA42479" s="109"/>
      <c r="AC42479" s="109"/>
    </row>
    <row r="42480" spans="19:29" x14ac:dyDescent="0.25">
      <c r="S42480" s="108"/>
      <c r="U42480" s="108"/>
      <c r="W42480" s="108"/>
      <c r="Y42480" s="108"/>
      <c r="AA42480" s="108"/>
      <c r="AC42480" s="108"/>
    </row>
    <row r="42481" spans="19:29" x14ac:dyDescent="0.25">
      <c r="S42481" s="108"/>
      <c r="U42481" s="108"/>
      <c r="W42481" s="108"/>
      <c r="Y42481" s="108"/>
      <c r="AA42481" s="108"/>
      <c r="AC42481" s="108"/>
    </row>
    <row r="42482" spans="19:29" x14ac:dyDescent="0.25">
      <c r="S42482" s="108"/>
      <c r="U42482" s="108"/>
      <c r="W42482" s="108"/>
      <c r="Y42482" s="108"/>
      <c r="AA42482" s="108"/>
      <c r="AC42482" s="108"/>
    </row>
    <row r="42483" spans="19:29" x14ac:dyDescent="0.25">
      <c r="S42483" s="110"/>
      <c r="U42483" s="110"/>
      <c r="W42483" s="110"/>
      <c r="Y42483" s="110"/>
      <c r="AA42483" s="110"/>
      <c r="AC42483" s="110"/>
    </row>
    <row r="42484" spans="19:29" x14ac:dyDescent="0.25">
      <c r="S42484" s="110"/>
      <c r="U42484" s="110"/>
      <c r="W42484" s="110"/>
      <c r="Y42484" s="110"/>
      <c r="AA42484" s="110"/>
      <c r="AC42484" s="110"/>
    </row>
    <row r="42485" spans="19:29" x14ac:dyDescent="0.25">
      <c r="S42485" s="110"/>
      <c r="U42485" s="110"/>
      <c r="W42485" s="110"/>
      <c r="Y42485" s="110"/>
      <c r="AA42485" s="110"/>
      <c r="AC42485" s="110"/>
    </row>
    <row r="42486" spans="19:29" x14ac:dyDescent="0.25">
      <c r="S42486" s="110"/>
      <c r="U42486" s="110"/>
      <c r="W42486" s="110"/>
      <c r="Y42486" s="110"/>
      <c r="AA42486" s="110"/>
      <c r="AC42486" s="110"/>
    </row>
    <row r="42487" spans="19:29" x14ac:dyDescent="0.25">
      <c r="S42487" s="111"/>
      <c r="U42487" s="111"/>
      <c r="W42487" s="111"/>
      <c r="Y42487" s="111"/>
      <c r="AA42487" s="111"/>
      <c r="AC42487" s="111"/>
    </row>
    <row r="42488" spans="19:29" x14ac:dyDescent="0.25">
      <c r="S42488" s="107"/>
      <c r="U42488" s="107"/>
      <c r="W42488" s="107"/>
      <c r="Y42488" s="107"/>
      <c r="AA42488" s="107"/>
      <c r="AC42488" s="107"/>
    </row>
    <row r="42489" spans="19:29" x14ac:dyDescent="0.25">
      <c r="S42489" s="108"/>
      <c r="U42489" s="108"/>
      <c r="W42489" s="108"/>
      <c r="Y42489" s="108"/>
      <c r="AA42489" s="108"/>
      <c r="AC42489" s="108"/>
    </row>
    <row r="42490" spans="19:29" x14ac:dyDescent="0.25">
      <c r="S42490" s="108"/>
      <c r="U42490" s="108"/>
      <c r="W42490" s="108"/>
      <c r="Y42490" s="108"/>
      <c r="AA42490" s="108"/>
      <c r="AC42490" s="108"/>
    </row>
    <row r="42491" spans="19:29" x14ac:dyDescent="0.25">
      <c r="S42491" s="109"/>
      <c r="U42491" s="109"/>
      <c r="W42491" s="109"/>
      <c r="Y42491" s="109"/>
      <c r="AA42491" s="109"/>
      <c r="AC42491" s="109"/>
    </row>
    <row r="42492" spans="19:29" x14ac:dyDescent="0.25">
      <c r="S42492" s="108"/>
      <c r="U42492" s="108"/>
      <c r="W42492" s="108"/>
      <c r="Y42492" s="108"/>
      <c r="AA42492" s="108"/>
      <c r="AC42492" s="108"/>
    </row>
    <row r="42493" spans="19:29" x14ac:dyDescent="0.25">
      <c r="S42493" s="108"/>
      <c r="U42493" s="108"/>
      <c r="W42493" s="108"/>
      <c r="Y42493" s="108"/>
      <c r="AA42493" s="108"/>
      <c r="AC42493" s="108"/>
    </row>
    <row r="42494" spans="19:29" x14ac:dyDescent="0.25">
      <c r="S42494" s="109"/>
      <c r="U42494" s="109"/>
      <c r="W42494" s="109"/>
      <c r="Y42494" s="109"/>
      <c r="AA42494" s="109"/>
      <c r="AC42494" s="109"/>
    </row>
    <row r="42495" spans="19:29" x14ac:dyDescent="0.25">
      <c r="S42495" s="108"/>
      <c r="U42495" s="108"/>
      <c r="W42495" s="108"/>
      <c r="Y42495" s="108"/>
      <c r="AA42495" s="108"/>
      <c r="AC42495" s="108"/>
    </row>
    <row r="42496" spans="19:29" x14ac:dyDescent="0.25">
      <c r="S42496" s="109"/>
      <c r="U42496" s="109"/>
      <c r="W42496" s="109"/>
      <c r="Y42496" s="109"/>
      <c r="AA42496" s="109"/>
      <c r="AC42496" s="109"/>
    </row>
    <row r="42497" spans="19:29" x14ac:dyDescent="0.25">
      <c r="S42497" s="108"/>
      <c r="U42497" s="108"/>
      <c r="W42497" s="108"/>
      <c r="Y42497" s="108"/>
      <c r="AA42497" s="108"/>
      <c r="AC42497" s="108"/>
    </row>
    <row r="42498" spans="19:29" x14ac:dyDescent="0.25">
      <c r="S42498" s="108"/>
      <c r="U42498" s="108"/>
      <c r="W42498" s="108"/>
      <c r="Y42498" s="108"/>
      <c r="AA42498" s="108"/>
      <c r="AC42498" s="108"/>
    </row>
    <row r="42499" spans="19:29" x14ac:dyDescent="0.25">
      <c r="S42499" s="108"/>
      <c r="U42499" s="108"/>
      <c r="W42499" s="108"/>
      <c r="Y42499" s="108"/>
      <c r="AA42499" s="108"/>
      <c r="AC42499" s="108"/>
    </row>
    <row r="42500" spans="19:29" x14ac:dyDescent="0.25">
      <c r="S42500" s="110"/>
      <c r="U42500" s="110"/>
      <c r="W42500" s="110"/>
      <c r="Y42500" s="110"/>
      <c r="AA42500" s="110"/>
      <c r="AC42500" s="110"/>
    </row>
    <row r="42501" spans="19:29" x14ac:dyDescent="0.25">
      <c r="S42501" s="110"/>
      <c r="U42501" s="110"/>
      <c r="W42501" s="110"/>
      <c r="Y42501" s="110"/>
      <c r="AA42501" s="110"/>
      <c r="AC42501" s="110"/>
    </row>
    <row r="42502" spans="19:29" x14ac:dyDescent="0.25">
      <c r="S42502" s="110"/>
      <c r="U42502" s="110"/>
      <c r="W42502" s="110"/>
      <c r="Y42502" s="110"/>
      <c r="AA42502" s="110"/>
      <c r="AC42502" s="110"/>
    </row>
    <row r="42503" spans="19:29" x14ac:dyDescent="0.25">
      <c r="S42503" s="110"/>
      <c r="U42503" s="110"/>
      <c r="W42503" s="110"/>
      <c r="Y42503" s="110"/>
      <c r="AA42503" s="110"/>
      <c r="AC42503" s="110"/>
    </row>
    <row r="42504" spans="19:29" x14ac:dyDescent="0.25">
      <c r="S42504" s="111"/>
      <c r="U42504" s="111"/>
      <c r="W42504" s="111"/>
      <c r="Y42504" s="111"/>
      <c r="AA42504" s="111"/>
      <c r="AC42504" s="111"/>
    </row>
    <row r="42505" spans="19:29" x14ac:dyDescent="0.25">
      <c r="S42505" s="107"/>
      <c r="U42505" s="107"/>
      <c r="W42505" s="107"/>
      <c r="Y42505" s="107"/>
      <c r="AA42505" s="107"/>
      <c r="AC42505" s="107"/>
    </row>
    <row r="42506" spans="19:29" x14ac:dyDescent="0.25">
      <c r="S42506" s="108"/>
      <c r="U42506" s="108"/>
      <c r="W42506" s="108"/>
      <c r="Y42506" s="108"/>
      <c r="AA42506" s="108"/>
      <c r="AC42506" s="108"/>
    </row>
    <row r="42507" spans="19:29" x14ac:dyDescent="0.25">
      <c r="S42507" s="108"/>
      <c r="U42507" s="108"/>
      <c r="W42507" s="108"/>
      <c r="Y42507" s="108"/>
      <c r="AA42507" s="108"/>
      <c r="AC42507" s="108"/>
    </row>
    <row r="42508" spans="19:29" x14ac:dyDescent="0.25">
      <c r="S42508" s="109"/>
      <c r="U42508" s="109"/>
      <c r="W42508" s="109"/>
      <c r="Y42508" s="109"/>
      <c r="AA42508" s="109"/>
      <c r="AC42508" s="109"/>
    </row>
    <row r="42509" spans="19:29" x14ac:dyDescent="0.25">
      <c r="S42509" s="108"/>
      <c r="U42509" s="108"/>
      <c r="W42509" s="108"/>
      <c r="Y42509" s="108"/>
      <c r="AA42509" s="108"/>
      <c r="AC42509" s="108"/>
    </row>
    <row r="42510" spans="19:29" x14ac:dyDescent="0.25">
      <c r="S42510" s="108"/>
      <c r="U42510" s="108"/>
      <c r="W42510" s="108"/>
      <c r="Y42510" s="108"/>
      <c r="AA42510" s="108"/>
      <c r="AC42510" s="108"/>
    </row>
    <row r="42511" spans="19:29" x14ac:dyDescent="0.25">
      <c r="S42511" s="109"/>
      <c r="U42511" s="109"/>
      <c r="W42511" s="109"/>
      <c r="Y42511" s="109"/>
      <c r="AA42511" s="109"/>
      <c r="AC42511" s="109"/>
    </row>
    <row r="42512" spans="19:29" x14ac:dyDescent="0.25">
      <c r="S42512" s="108"/>
      <c r="U42512" s="108"/>
      <c r="W42512" s="108"/>
      <c r="Y42512" s="108"/>
      <c r="AA42512" s="108"/>
      <c r="AC42512" s="108"/>
    </row>
    <row r="42513" spans="19:29" x14ac:dyDescent="0.25">
      <c r="S42513" s="109"/>
      <c r="U42513" s="109"/>
      <c r="W42513" s="109"/>
      <c r="Y42513" s="109"/>
      <c r="AA42513" s="109"/>
      <c r="AC42513" s="109"/>
    </row>
    <row r="42514" spans="19:29" x14ac:dyDescent="0.25">
      <c r="S42514" s="108"/>
      <c r="U42514" s="108"/>
      <c r="W42514" s="108"/>
      <c r="Y42514" s="108"/>
      <c r="AA42514" s="108"/>
      <c r="AC42514" s="108"/>
    </row>
    <row r="42515" spans="19:29" x14ac:dyDescent="0.25">
      <c r="S42515" s="108"/>
      <c r="U42515" s="108"/>
      <c r="W42515" s="108"/>
      <c r="Y42515" s="108"/>
      <c r="AA42515" s="108"/>
      <c r="AC42515" s="108"/>
    </row>
    <row r="42516" spans="19:29" x14ac:dyDescent="0.25">
      <c r="S42516" s="108"/>
      <c r="U42516" s="108"/>
      <c r="W42516" s="108"/>
      <c r="Y42516" s="108"/>
      <c r="AA42516" s="108"/>
      <c r="AC42516" s="108"/>
    </row>
    <row r="42517" spans="19:29" x14ac:dyDescent="0.25">
      <c r="S42517" s="110"/>
      <c r="U42517" s="110"/>
      <c r="W42517" s="110"/>
      <c r="Y42517" s="110"/>
      <c r="AA42517" s="110"/>
      <c r="AC42517" s="110"/>
    </row>
    <row r="42518" spans="19:29" x14ac:dyDescent="0.25">
      <c r="S42518" s="110"/>
      <c r="U42518" s="110"/>
      <c r="W42518" s="110"/>
      <c r="Y42518" s="110"/>
      <c r="AA42518" s="110"/>
      <c r="AC42518" s="110"/>
    </row>
    <row r="42519" spans="19:29" x14ac:dyDescent="0.25">
      <c r="S42519" s="110"/>
      <c r="U42519" s="110"/>
      <c r="W42519" s="110"/>
      <c r="Y42519" s="110"/>
      <c r="AA42519" s="110"/>
      <c r="AC42519" s="110"/>
    </row>
    <row r="42520" spans="19:29" x14ac:dyDescent="0.25">
      <c r="S42520" s="110"/>
      <c r="U42520" s="110"/>
      <c r="W42520" s="110"/>
      <c r="Y42520" s="110"/>
      <c r="AA42520" s="110"/>
      <c r="AC42520" s="110"/>
    </row>
    <row r="42521" spans="19:29" x14ac:dyDescent="0.25">
      <c r="S42521" s="111"/>
      <c r="U42521" s="111"/>
      <c r="W42521" s="111"/>
      <c r="Y42521" s="111"/>
      <c r="AA42521" s="111"/>
      <c r="AC42521" s="111"/>
    </row>
    <row r="42522" spans="19:29" x14ac:dyDescent="0.25">
      <c r="S42522" s="107"/>
      <c r="U42522" s="107"/>
      <c r="W42522" s="107"/>
      <c r="Y42522" s="107"/>
      <c r="AA42522" s="107"/>
      <c r="AC42522" s="107"/>
    </row>
    <row r="42523" spans="19:29" x14ac:dyDescent="0.25">
      <c r="S42523" s="108"/>
      <c r="U42523" s="108"/>
      <c r="W42523" s="108"/>
      <c r="Y42523" s="108"/>
      <c r="AA42523" s="108"/>
      <c r="AC42523" s="108"/>
    </row>
    <row r="42524" spans="19:29" x14ac:dyDescent="0.25">
      <c r="S42524" s="108"/>
      <c r="U42524" s="108"/>
      <c r="W42524" s="108"/>
      <c r="Y42524" s="108"/>
      <c r="AA42524" s="108"/>
      <c r="AC42524" s="108"/>
    </row>
    <row r="42525" spans="19:29" x14ac:dyDescent="0.25">
      <c r="S42525" s="109"/>
      <c r="U42525" s="109"/>
      <c r="W42525" s="109"/>
      <c r="Y42525" s="109"/>
      <c r="AA42525" s="109"/>
      <c r="AC42525" s="109"/>
    </row>
    <row r="42526" spans="19:29" x14ac:dyDescent="0.25">
      <c r="S42526" s="108"/>
      <c r="U42526" s="108"/>
      <c r="W42526" s="108"/>
      <c r="Y42526" s="108"/>
      <c r="AA42526" s="108"/>
      <c r="AC42526" s="108"/>
    </row>
    <row r="42527" spans="19:29" x14ac:dyDescent="0.25">
      <c r="S42527" s="108"/>
      <c r="U42527" s="108"/>
      <c r="W42527" s="108"/>
      <c r="Y42527" s="108"/>
      <c r="AA42527" s="108"/>
      <c r="AC42527" s="108"/>
    </row>
    <row r="42528" spans="19:29" x14ac:dyDescent="0.25">
      <c r="S42528" s="109"/>
      <c r="U42528" s="109"/>
      <c r="W42528" s="109"/>
      <c r="Y42528" s="109"/>
      <c r="AA42528" s="109"/>
      <c r="AC42528" s="109"/>
    </row>
    <row r="42529" spans="19:29" x14ac:dyDescent="0.25">
      <c r="S42529" s="108"/>
      <c r="U42529" s="108"/>
      <c r="W42529" s="108"/>
      <c r="Y42529" s="108"/>
      <c r="AA42529" s="108"/>
      <c r="AC42529" s="108"/>
    </row>
    <row r="42530" spans="19:29" x14ac:dyDescent="0.25">
      <c r="S42530" s="109"/>
      <c r="U42530" s="109"/>
      <c r="W42530" s="109"/>
      <c r="Y42530" s="109"/>
      <c r="AA42530" s="109"/>
      <c r="AC42530" s="109"/>
    </row>
    <row r="42531" spans="19:29" x14ac:dyDescent="0.25">
      <c r="S42531" s="108"/>
      <c r="U42531" s="108"/>
      <c r="W42531" s="108"/>
      <c r="Y42531" s="108"/>
      <c r="AA42531" s="108"/>
      <c r="AC42531" s="108"/>
    </row>
    <row r="42532" spans="19:29" x14ac:dyDescent="0.25">
      <c r="S42532" s="108"/>
      <c r="U42532" s="108"/>
      <c r="W42532" s="108"/>
      <c r="Y42532" s="108"/>
      <c r="AA42532" s="108"/>
      <c r="AC42532" s="108"/>
    </row>
    <row r="42533" spans="19:29" x14ac:dyDescent="0.25">
      <c r="S42533" s="108"/>
      <c r="U42533" s="108"/>
      <c r="W42533" s="108"/>
      <c r="Y42533" s="108"/>
      <c r="AA42533" s="108"/>
      <c r="AC42533" s="108"/>
    </row>
    <row r="42534" spans="19:29" x14ac:dyDescent="0.25">
      <c r="S42534" s="110"/>
      <c r="U42534" s="110"/>
      <c r="W42534" s="110"/>
      <c r="Y42534" s="110"/>
      <c r="AA42534" s="110"/>
      <c r="AC42534" s="110"/>
    </row>
    <row r="42535" spans="19:29" x14ac:dyDescent="0.25">
      <c r="S42535" s="110"/>
      <c r="U42535" s="110"/>
      <c r="W42535" s="110"/>
      <c r="Y42535" s="110"/>
      <c r="AA42535" s="110"/>
      <c r="AC42535" s="110"/>
    </row>
    <row r="42536" spans="19:29" x14ac:dyDescent="0.25">
      <c r="S42536" s="110"/>
      <c r="U42536" s="110"/>
      <c r="W42536" s="110"/>
      <c r="Y42536" s="110"/>
      <c r="AA42536" s="110"/>
      <c r="AC42536" s="110"/>
    </row>
    <row r="42537" spans="19:29" x14ac:dyDescent="0.25">
      <c r="S42537" s="110"/>
      <c r="U42537" s="110"/>
      <c r="W42537" s="110"/>
      <c r="Y42537" s="110"/>
      <c r="AA42537" s="110"/>
      <c r="AC42537" s="110"/>
    </row>
    <row r="42538" spans="19:29" x14ac:dyDescent="0.25">
      <c r="S42538" s="111"/>
      <c r="U42538" s="111"/>
      <c r="W42538" s="111"/>
      <c r="Y42538" s="111"/>
      <c r="AA42538" s="111"/>
      <c r="AC42538" s="111"/>
    </row>
    <row r="42539" spans="19:29" x14ac:dyDescent="0.25">
      <c r="S42539" s="107"/>
      <c r="U42539" s="107"/>
      <c r="W42539" s="107"/>
      <c r="Y42539" s="107"/>
      <c r="AA42539" s="107"/>
      <c r="AC42539" s="107"/>
    </row>
    <row r="42540" spans="19:29" x14ac:dyDescent="0.25">
      <c r="S42540" s="108"/>
      <c r="U42540" s="108"/>
      <c r="W42540" s="108"/>
      <c r="Y42540" s="108"/>
      <c r="AA42540" s="108"/>
      <c r="AC42540" s="108"/>
    </row>
    <row r="42541" spans="19:29" x14ac:dyDescent="0.25">
      <c r="S42541" s="108"/>
      <c r="U42541" s="108"/>
      <c r="W42541" s="108"/>
      <c r="Y42541" s="108"/>
      <c r="AA42541" s="108"/>
      <c r="AC42541" s="108"/>
    </row>
    <row r="42542" spans="19:29" x14ac:dyDescent="0.25">
      <c r="S42542" s="109"/>
      <c r="U42542" s="109"/>
      <c r="W42542" s="109"/>
      <c r="Y42542" s="109"/>
      <c r="AA42542" s="109"/>
      <c r="AC42542" s="109"/>
    </row>
    <row r="42543" spans="19:29" x14ac:dyDescent="0.25">
      <c r="S42543" s="108"/>
      <c r="U42543" s="108"/>
      <c r="W42543" s="108"/>
      <c r="Y42543" s="108"/>
      <c r="AA42543" s="108"/>
      <c r="AC42543" s="108"/>
    </row>
    <row r="42544" spans="19:29" x14ac:dyDescent="0.25">
      <c r="S42544" s="108"/>
      <c r="U42544" s="108"/>
      <c r="W42544" s="108"/>
      <c r="Y42544" s="108"/>
      <c r="AA42544" s="108"/>
      <c r="AC42544" s="108"/>
    </row>
    <row r="42545" spans="19:29" x14ac:dyDescent="0.25">
      <c r="S42545" s="109"/>
      <c r="U42545" s="109"/>
      <c r="W42545" s="109"/>
      <c r="Y42545" s="109"/>
      <c r="AA42545" s="109"/>
      <c r="AC42545" s="109"/>
    </row>
    <row r="42546" spans="19:29" x14ac:dyDescent="0.25">
      <c r="S42546" s="108"/>
      <c r="U42546" s="108"/>
      <c r="W42546" s="108"/>
      <c r="Y42546" s="108"/>
      <c r="AA42546" s="108"/>
      <c r="AC42546" s="108"/>
    </row>
    <row r="42547" spans="19:29" x14ac:dyDescent="0.25">
      <c r="S42547" s="109"/>
      <c r="U42547" s="109"/>
      <c r="W42547" s="109"/>
      <c r="Y42547" s="109"/>
      <c r="AA42547" s="109"/>
      <c r="AC42547" s="109"/>
    </row>
    <row r="42548" spans="19:29" x14ac:dyDescent="0.25">
      <c r="S42548" s="108"/>
      <c r="U42548" s="108"/>
      <c r="W42548" s="108"/>
      <c r="Y42548" s="108"/>
      <c r="AA42548" s="108"/>
      <c r="AC42548" s="108"/>
    </row>
    <row r="42549" spans="19:29" x14ac:dyDescent="0.25">
      <c r="S42549" s="108"/>
      <c r="U42549" s="108"/>
      <c r="W42549" s="108"/>
      <c r="Y42549" s="108"/>
      <c r="AA42549" s="108"/>
      <c r="AC42549" s="108"/>
    </row>
    <row r="42550" spans="19:29" x14ac:dyDescent="0.25">
      <c r="S42550" s="108"/>
      <c r="U42550" s="108"/>
      <c r="W42550" s="108"/>
      <c r="Y42550" s="108"/>
      <c r="AA42550" s="108"/>
      <c r="AC42550" s="108"/>
    </row>
    <row r="42551" spans="19:29" x14ac:dyDescent="0.25">
      <c r="S42551" s="110"/>
      <c r="U42551" s="110"/>
      <c r="W42551" s="110"/>
      <c r="Y42551" s="110"/>
      <c r="AA42551" s="110"/>
      <c r="AC42551" s="110"/>
    </row>
    <row r="42552" spans="19:29" x14ac:dyDescent="0.25">
      <c r="S42552" s="110"/>
      <c r="U42552" s="110"/>
      <c r="W42552" s="110"/>
      <c r="Y42552" s="110"/>
      <c r="AA42552" s="110"/>
      <c r="AC42552" s="110"/>
    </row>
    <row r="42553" spans="19:29" x14ac:dyDescent="0.25">
      <c r="S42553" s="110"/>
      <c r="U42553" s="110"/>
      <c r="W42553" s="110"/>
      <c r="Y42553" s="110"/>
      <c r="AA42553" s="110"/>
      <c r="AC42553" s="110"/>
    </row>
    <row r="42554" spans="19:29" x14ac:dyDescent="0.25">
      <c r="S42554" s="110"/>
      <c r="U42554" s="110"/>
      <c r="W42554" s="110"/>
      <c r="Y42554" s="110"/>
      <c r="AA42554" s="110"/>
      <c r="AC42554" s="110"/>
    </row>
    <row r="42555" spans="19:29" x14ac:dyDescent="0.25">
      <c r="S42555" s="111"/>
      <c r="U42555" s="111"/>
      <c r="W42555" s="111"/>
      <c r="Y42555" s="111"/>
      <c r="AA42555" s="111"/>
      <c r="AC42555" s="111"/>
    </row>
    <row r="42556" spans="19:29" x14ac:dyDescent="0.25">
      <c r="S42556" s="107"/>
      <c r="U42556" s="107"/>
      <c r="W42556" s="107"/>
      <c r="Y42556" s="107"/>
      <c r="AA42556" s="107"/>
      <c r="AC42556" s="107"/>
    </row>
    <row r="42557" spans="19:29" x14ac:dyDescent="0.25">
      <c r="S42557" s="108"/>
      <c r="U42557" s="108"/>
      <c r="W42557" s="108"/>
      <c r="Y42557" s="108"/>
      <c r="AA42557" s="108"/>
      <c r="AC42557" s="108"/>
    </row>
    <row r="42558" spans="19:29" x14ac:dyDescent="0.25">
      <c r="S42558" s="108"/>
      <c r="U42558" s="108"/>
      <c r="W42558" s="108"/>
      <c r="Y42558" s="108"/>
      <c r="AA42558" s="108"/>
      <c r="AC42558" s="108"/>
    </row>
    <row r="42559" spans="19:29" x14ac:dyDescent="0.25">
      <c r="S42559" s="109"/>
      <c r="U42559" s="109"/>
      <c r="W42559" s="109"/>
      <c r="Y42559" s="109"/>
      <c r="AA42559" s="109"/>
      <c r="AC42559" s="109"/>
    </row>
    <row r="42560" spans="19:29" x14ac:dyDescent="0.25">
      <c r="S42560" s="108"/>
      <c r="U42560" s="108"/>
      <c r="W42560" s="108"/>
      <c r="Y42560" s="108"/>
      <c r="AA42560" s="108"/>
      <c r="AC42560" s="108"/>
    </row>
    <row r="42561" spans="19:29" x14ac:dyDescent="0.25">
      <c r="S42561" s="108"/>
      <c r="U42561" s="108"/>
      <c r="W42561" s="108"/>
      <c r="Y42561" s="108"/>
      <c r="AA42561" s="108"/>
      <c r="AC42561" s="108"/>
    </row>
    <row r="42562" spans="19:29" x14ac:dyDescent="0.25">
      <c r="S42562" s="109"/>
      <c r="U42562" s="109"/>
      <c r="W42562" s="109"/>
      <c r="Y42562" s="109"/>
      <c r="AA42562" s="109"/>
      <c r="AC42562" s="109"/>
    </row>
    <row r="42563" spans="19:29" x14ac:dyDescent="0.25">
      <c r="S42563" s="108"/>
      <c r="U42563" s="108"/>
      <c r="W42563" s="108"/>
      <c r="Y42563" s="108"/>
      <c r="AA42563" s="108"/>
      <c r="AC42563" s="108"/>
    </row>
    <row r="42564" spans="19:29" x14ac:dyDescent="0.25">
      <c r="S42564" s="109"/>
      <c r="U42564" s="109"/>
      <c r="W42564" s="109"/>
      <c r="Y42564" s="109"/>
      <c r="AA42564" s="109"/>
      <c r="AC42564" s="109"/>
    </row>
    <row r="42565" spans="19:29" x14ac:dyDescent="0.25">
      <c r="S42565" s="108"/>
      <c r="U42565" s="108"/>
      <c r="W42565" s="108"/>
      <c r="Y42565" s="108"/>
      <c r="AA42565" s="108"/>
      <c r="AC42565" s="108"/>
    </row>
    <row r="42566" spans="19:29" x14ac:dyDescent="0.25">
      <c r="S42566" s="108"/>
      <c r="U42566" s="108"/>
      <c r="W42566" s="108"/>
      <c r="Y42566" s="108"/>
      <c r="AA42566" s="108"/>
      <c r="AC42566" s="108"/>
    </row>
    <row r="42567" spans="19:29" x14ac:dyDescent="0.25">
      <c r="S42567" s="108"/>
      <c r="U42567" s="108"/>
      <c r="W42567" s="108"/>
      <c r="Y42567" s="108"/>
      <c r="AA42567" s="108"/>
      <c r="AC42567" s="108"/>
    </row>
    <row r="42568" spans="19:29" x14ac:dyDescent="0.25">
      <c r="S42568" s="110"/>
      <c r="U42568" s="110"/>
      <c r="W42568" s="110"/>
      <c r="Y42568" s="110"/>
      <c r="AA42568" s="110"/>
      <c r="AC42568" s="110"/>
    </row>
    <row r="42569" spans="19:29" x14ac:dyDescent="0.25">
      <c r="S42569" s="110"/>
      <c r="U42569" s="110"/>
      <c r="W42569" s="110"/>
      <c r="Y42569" s="110"/>
      <c r="AA42569" s="110"/>
      <c r="AC42569" s="110"/>
    </row>
    <row r="42570" spans="19:29" x14ac:dyDescent="0.25">
      <c r="S42570" s="110"/>
      <c r="U42570" s="110"/>
      <c r="W42570" s="110"/>
      <c r="Y42570" s="110"/>
      <c r="AA42570" s="110"/>
      <c r="AC42570" s="110"/>
    </row>
    <row r="42571" spans="19:29" x14ac:dyDescent="0.25">
      <c r="S42571" s="110"/>
      <c r="U42571" s="110"/>
      <c r="W42571" s="110"/>
      <c r="Y42571" s="110"/>
      <c r="AA42571" s="110"/>
      <c r="AC42571" s="110"/>
    </row>
    <row r="42572" spans="19:29" x14ac:dyDescent="0.25">
      <c r="S42572" s="111"/>
      <c r="U42572" s="111"/>
      <c r="W42572" s="111"/>
      <c r="Y42572" s="111"/>
      <c r="AA42572" s="111"/>
      <c r="AC42572" s="111"/>
    </row>
    <row r="42573" spans="19:29" x14ac:dyDescent="0.25">
      <c r="S42573" s="107"/>
      <c r="U42573" s="107"/>
      <c r="W42573" s="107"/>
      <c r="Y42573" s="107"/>
      <c r="AA42573" s="107"/>
      <c r="AC42573" s="107"/>
    </row>
    <row r="42574" spans="19:29" x14ac:dyDescent="0.25">
      <c r="S42574" s="108"/>
      <c r="U42574" s="108"/>
      <c r="W42574" s="108"/>
      <c r="Y42574" s="108"/>
      <c r="AA42574" s="108"/>
      <c r="AC42574" s="108"/>
    </row>
    <row r="42575" spans="19:29" x14ac:dyDescent="0.25">
      <c r="S42575" s="108"/>
      <c r="U42575" s="108"/>
      <c r="W42575" s="108"/>
      <c r="Y42575" s="108"/>
      <c r="AA42575" s="108"/>
      <c r="AC42575" s="108"/>
    </row>
    <row r="42576" spans="19:29" x14ac:dyDescent="0.25">
      <c r="S42576" s="109"/>
      <c r="U42576" s="109"/>
      <c r="W42576" s="109"/>
      <c r="Y42576" s="109"/>
      <c r="AA42576" s="109"/>
      <c r="AC42576" s="109"/>
    </row>
    <row r="42577" spans="19:29" x14ac:dyDescent="0.25">
      <c r="S42577" s="108"/>
      <c r="U42577" s="108"/>
      <c r="W42577" s="108"/>
      <c r="Y42577" s="108"/>
      <c r="AA42577" s="108"/>
      <c r="AC42577" s="108"/>
    </row>
    <row r="42578" spans="19:29" x14ac:dyDescent="0.25">
      <c r="S42578" s="108"/>
      <c r="U42578" s="108"/>
      <c r="W42578" s="108"/>
      <c r="Y42578" s="108"/>
      <c r="AA42578" s="108"/>
      <c r="AC42578" s="108"/>
    </row>
    <row r="42579" spans="19:29" x14ac:dyDescent="0.25">
      <c r="S42579" s="109"/>
      <c r="U42579" s="109"/>
      <c r="W42579" s="109"/>
      <c r="Y42579" s="109"/>
      <c r="AA42579" s="109"/>
      <c r="AC42579" s="109"/>
    </row>
    <row r="42580" spans="19:29" x14ac:dyDescent="0.25">
      <c r="S42580" s="108"/>
      <c r="U42580" s="108"/>
      <c r="W42580" s="108"/>
      <c r="Y42580" s="108"/>
      <c r="AA42580" s="108"/>
      <c r="AC42580" s="108"/>
    </row>
    <row r="42581" spans="19:29" x14ac:dyDescent="0.25">
      <c r="S42581" s="109"/>
      <c r="U42581" s="109"/>
      <c r="W42581" s="109"/>
      <c r="Y42581" s="109"/>
      <c r="AA42581" s="109"/>
      <c r="AC42581" s="109"/>
    </row>
    <row r="42582" spans="19:29" x14ac:dyDescent="0.25">
      <c r="S42582" s="108"/>
      <c r="U42582" s="108"/>
      <c r="W42582" s="108"/>
      <c r="Y42582" s="108"/>
      <c r="AA42582" s="108"/>
      <c r="AC42582" s="108"/>
    </row>
    <row r="42583" spans="19:29" x14ac:dyDescent="0.25">
      <c r="S42583" s="108"/>
      <c r="U42583" s="108"/>
      <c r="W42583" s="108"/>
      <c r="Y42583" s="108"/>
      <c r="AA42583" s="108"/>
      <c r="AC42583" s="108"/>
    </row>
    <row r="42584" spans="19:29" x14ac:dyDescent="0.25">
      <c r="S42584" s="108"/>
      <c r="U42584" s="108"/>
      <c r="W42584" s="108"/>
      <c r="Y42584" s="108"/>
      <c r="AA42584" s="108"/>
      <c r="AC42584" s="108"/>
    </row>
    <row r="42585" spans="19:29" x14ac:dyDescent="0.25">
      <c r="S42585" s="110"/>
      <c r="U42585" s="110"/>
      <c r="W42585" s="110"/>
      <c r="Y42585" s="110"/>
      <c r="AA42585" s="110"/>
      <c r="AC42585" s="110"/>
    </row>
    <row r="42586" spans="19:29" x14ac:dyDescent="0.25">
      <c r="S42586" s="110"/>
      <c r="U42586" s="110"/>
      <c r="W42586" s="110"/>
      <c r="Y42586" s="110"/>
      <c r="AA42586" s="110"/>
      <c r="AC42586" s="110"/>
    </row>
    <row r="42587" spans="19:29" x14ac:dyDescent="0.25">
      <c r="S42587" s="110"/>
      <c r="U42587" s="110"/>
      <c r="W42587" s="110"/>
      <c r="Y42587" s="110"/>
      <c r="AA42587" s="110"/>
      <c r="AC42587" s="110"/>
    </row>
    <row r="42588" spans="19:29" x14ac:dyDescent="0.25">
      <c r="S42588" s="110"/>
      <c r="U42588" s="110"/>
      <c r="W42588" s="110"/>
      <c r="Y42588" s="110"/>
      <c r="AA42588" s="110"/>
      <c r="AC42588" s="110"/>
    </row>
    <row r="42589" spans="19:29" x14ac:dyDescent="0.25">
      <c r="S42589" s="111"/>
      <c r="U42589" s="111"/>
      <c r="W42589" s="111"/>
      <c r="Y42589" s="111"/>
      <c r="AA42589" s="111"/>
      <c r="AC42589" s="111"/>
    </row>
    <row r="42590" spans="19:29" x14ac:dyDescent="0.25">
      <c r="S42590" s="107"/>
      <c r="U42590" s="107"/>
      <c r="W42590" s="107"/>
      <c r="Y42590" s="107"/>
      <c r="AA42590" s="107"/>
      <c r="AC42590" s="107"/>
    </row>
    <row r="42591" spans="19:29" x14ac:dyDescent="0.25">
      <c r="S42591" s="108"/>
      <c r="U42591" s="108"/>
      <c r="W42591" s="108"/>
      <c r="Y42591" s="108"/>
      <c r="AA42591" s="108"/>
      <c r="AC42591" s="108"/>
    </row>
    <row r="42592" spans="19:29" x14ac:dyDescent="0.25">
      <c r="S42592" s="108"/>
      <c r="U42592" s="108"/>
      <c r="W42592" s="108"/>
      <c r="Y42592" s="108"/>
      <c r="AA42592" s="108"/>
      <c r="AC42592" s="108"/>
    </row>
    <row r="42593" spans="19:29" x14ac:dyDescent="0.25">
      <c r="S42593" s="109"/>
      <c r="U42593" s="109"/>
      <c r="W42593" s="109"/>
      <c r="Y42593" s="109"/>
      <c r="AA42593" s="109"/>
      <c r="AC42593" s="109"/>
    </row>
    <row r="42594" spans="19:29" x14ac:dyDescent="0.25">
      <c r="S42594" s="108"/>
      <c r="U42594" s="108"/>
      <c r="W42594" s="108"/>
      <c r="Y42594" s="108"/>
      <c r="AA42594" s="108"/>
      <c r="AC42594" s="108"/>
    </row>
    <row r="42595" spans="19:29" x14ac:dyDescent="0.25">
      <c r="S42595" s="108"/>
      <c r="U42595" s="108"/>
      <c r="W42595" s="108"/>
      <c r="Y42595" s="108"/>
      <c r="AA42595" s="108"/>
      <c r="AC42595" s="108"/>
    </row>
    <row r="42596" spans="19:29" x14ac:dyDescent="0.25">
      <c r="S42596" s="109"/>
      <c r="U42596" s="109"/>
      <c r="W42596" s="109"/>
      <c r="Y42596" s="109"/>
      <c r="AA42596" s="109"/>
      <c r="AC42596" s="109"/>
    </row>
    <row r="42597" spans="19:29" x14ac:dyDescent="0.25">
      <c r="S42597" s="108"/>
      <c r="U42597" s="108"/>
      <c r="W42597" s="108"/>
      <c r="Y42597" s="108"/>
      <c r="AA42597" s="108"/>
      <c r="AC42597" s="108"/>
    </row>
    <row r="42598" spans="19:29" x14ac:dyDescent="0.25">
      <c r="S42598" s="109"/>
      <c r="U42598" s="109"/>
      <c r="W42598" s="109"/>
      <c r="Y42598" s="109"/>
      <c r="AA42598" s="109"/>
      <c r="AC42598" s="109"/>
    </row>
    <row r="42599" spans="19:29" x14ac:dyDescent="0.25">
      <c r="S42599" s="108"/>
      <c r="U42599" s="108"/>
      <c r="W42599" s="108"/>
      <c r="Y42599" s="108"/>
      <c r="AA42599" s="108"/>
      <c r="AC42599" s="108"/>
    </row>
    <row r="42600" spans="19:29" x14ac:dyDescent="0.25">
      <c r="S42600" s="108"/>
      <c r="U42600" s="108"/>
      <c r="W42600" s="108"/>
      <c r="Y42600" s="108"/>
      <c r="AA42600" s="108"/>
      <c r="AC42600" s="108"/>
    </row>
    <row r="42601" spans="19:29" x14ac:dyDescent="0.25">
      <c r="S42601" s="108"/>
      <c r="U42601" s="108"/>
      <c r="W42601" s="108"/>
      <c r="Y42601" s="108"/>
      <c r="AA42601" s="108"/>
      <c r="AC42601" s="108"/>
    </row>
    <row r="42602" spans="19:29" x14ac:dyDescent="0.25">
      <c r="S42602" s="110"/>
      <c r="U42602" s="110"/>
      <c r="W42602" s="110"/>
      <c r="Y42602" s="110"/>
      <c r="AA42602" s="110"/>
      <c r="AC42602" s="110"/>
    </row>
    <row r="42603" spans="19:29" x14ac:dyDescent="0.25">
      <c r="S42603" s="110"/>
      <c r="U42603" s="110"/>
      <c r="W42603" s="110"/>
      <c r="Y42603" s="110"/>
      <c r="AA42603" s="110"/>
      <c r="AC42603" s="110"/>
    </row>
    <row r="42604" spans="19:29" x14ac:dyDescent="0.25">
      <c r="S42604" s="110"/>
      <c r="U42604" s="110"/>
      <c r="W42604" s="110"/>
      <c r="Y42604" s="110"/>
      <c r="AA42604" s="110"/>
      <c r="AC42604" s="110"/>
    </row>
    <row r="42605" spans="19:29" x14ac:dyDescent="0.25">
      <c r="S42605" s="110"/>
      <c r="U42605" s="110"/>
      <c r="W42605" s="110"/>
      <c r="Y42605" s="110"/>
      <c r="AA42605" s="110"/>
      <c r="AC42605" s="110"/>
    </row>
    <row r="42606" spans="19:29" x14ac:dyDescent="0.25">
      <c r="S42606" s="111"/>
      <c r="U42606" s="111"/>
      <c r="W42606" s="111"/>
      <c r="Y42606" s="111"/>
      <c r="AA42606" s="111"/>
      <c r="AC42606" s="111"/>
    </row>
    <row r="42607" spans="19:29" x14ac:dyDescent="0.25">
      <c r="S42607" s="107"/>
      <c r="U42607" s="107"/>
      <c r="W42607" s="107"/>
      <c r="Y42607" s="107"/>
      <c r="AA42607" s="107"/>
      <c r="AC42607" s="107"/>
    </row>
    <row r="42608" spans="19:29" x14ac:dyDescent="0.25">
      <c r="S42608" s="108"/>
      <c r="U42608" s="108"/>
      <c r="W42608" s="108"/>
      <c r="Y42608" s="108"/>
      <c r="AA42608" s="108"/>
      <c r="AC42608" s="108"/>
    </row>
    <row r="42609" spans="19:29" x14ac:dyDescent="0.25">
      <c r="S42609" s="108"/>
      <c r="U42609" s="108"/>
      <c r="W42609" s="108"/>
      <c r="Y42609" s="108"/>
      <c r="AA42609" s="108"/>
      <c r="AC42609" s="108"/>
    </row>
    <row r="42610" spans="19:29" x14ac:dyDescent="0.25">
      <c r="S42610" s="109"/>
      <c r="U42610" s="109"/>
      <c r="W42610" s="109"/>
      <c r="Y42610" s="109"/>
      <c r="AA42610" s="109"/>
      <c r="AC42610" s="109"/>
    </row>
    <row r="42611" spans="19:29" x14ac:dyDescent="0.25">
      <c r="S42611" s="108"/>
      <c r="U42611" s="108"/>
      <c r="W42611" s="108"/>
      <c r="Y42611" s="108"/>
      <c r="AA42611" s="108"/>
      <c r="AC42611" s="108"/>
    </row>
    <row r="42612" spans="19:29" x14ac:dyDescent="0.25">
      <c r="S42612" s="108"/>
      <c r="U42612" s="108"/>
      <c r="W42612" s="108"/>
      <c r="Y42612" s="108"/>
      <c r="AA42612" s="108"/>
      <c r="AC42612" s="108"/>
    </row>
    <row r="42613" spans="19:29" x14ac:dyDescent="0.25">
      <c r="S42613" s="109"/>
      <c r="U42613" s="109"/>
      <c r="W42613" s="109"/>
      <c r="Y42613" s="109"/>
      <c r="AA42613" s="109"/>
      <c r="AC42613" s="109"/>
    </row>
    <row r="42614" spans="19:29" x14ac:dyDescent="0.25">
      <c r="S42614" s="108"/>
      <c r="U42614" s="108"/>
      <c r="W42614" s="108"/>
      <c r="Y42614" s="108"/>
      <c r="AA42614" s="108"/>
      <c r="AC42614" s="108"/>
    </row>
    <row r="42615" spans="19:29" x14ac:dyDescent="0.25">
      <c r="S42615" s="109"/>
      <c r="U42615" s="109"/>
      <c r="W42615" s="109"/>
      <c r="Y42615" s="109"/>
      <c r="AA42615" s="109"/>
      <c r="AC42615" s="109"/>
    </row>
    <row r="42616" spans="19:29" x14ac:dyDescent="0.25">
      <c r="S42616" s="108"/>
      <c r="U42616" s="108"/>
      <c r="W42616" s="108"/>
      <c r="Y42616" s="108"/>
      <c r="AA42616" s="108"/>
      <c r="AC42616" s="108"/>
    </row>
    <row r="42617" spans="19:29" x14ac:dyDescent="0.25">
      <c r="S42617" s="108"/>
      <c r="U42617" s="108"/>
      <c r="W42617" s="108"/>
      <c r="Y42617" s="108"/>
      <c r="AA42617" s="108"/>
      <c r="AC42617" s="108"/>
    </row>
    <row r="42618" spans="19:29" x14ac:dyDescent="0.25">
      <c r="S42618" s="108"/>
      <c r="U42618" s="108"/>
      <c r="W42618" s="108"/>
      <c r="Y42618" s="108"/>
      <c r="AA42618" s="108"/>
      <c r="AC42618" s="108"/>
    </row>
    <row r="42619" spans="19:29" x14ac:dyDescent="0.25">
      <c r="S42619" s="110"/>
      <c r="U42619" s="110"/>
      <c r="W42619" s="110"/>
      <c r="Y42619" s="110"/>
      <c r="AA42619" s="110"/>
      <c r="AC42619" s="110"/>
    </row>
    <row r="42620" spans="19:29" x14ac:dyDescent="0.25">
      <c r="S42620" s="110"/>
      <c r="U42620" s="110"/>
      <c r="W42620" s="110"/>
      <c r="Y42620" s="110"/>
      <c r="AA42620" s="110"/>
      <c r="AC42620" s="110"/>
    </row>
    <row r="42621" spans="19:29" x14ac:dyDescent="0.25">
      <c r="S42621" s="110"/>
      <c r="U42621" s="110"/>
      <c r="W42621" s="110"/>
      <c r="Y42621" s="110"/>
      <c r="AA42621" s="110"/>
      <c r="AC42621" s="110"/>
    </row>
    <row r="42622" spans="19:29" x14ac:dyDescent="0.25">
      <c r="S42622" s="110"/>
      <c r="U42622" s="110"/>
      <c r="W42622" s="110"/>
      <c r="Y42622" s="110"/>
      <c r="AA42622" s="110"/>
      <c r="AC42622" s="110"/>
    </row>
    <row r="42623" spans="19:29" x14ac:dyDescent="0.25">
      <c r="S42623" s="111"/>
      <c r="U42623" s="111"/>
      <c r="W42623" s="111"/>
      <c r="Y42623" s="111"/>
      <c r="AA42623" s="111"/>
      <c r="AC42623" s="111"/>
    </row>
    <row r="42624" spans="19:29" x14ac:dyDescent="0.25">
      <c r="S42624" s="107"/>
      <c r="U42624" s="107"/>
      <c r="W42624" s="107"/>
      <c r="Y42624" s="107"/>
      <c r="AA42624" s="107"/>
      <c r="AC42624" s="107"/>
    </row>
    <row r="42625" spans="19:29" x14ac:dyDescent="0.25">
      <c r="S42625" s="108"/>
      <c r="U42625" s="108"/>
      <c r="W42625" s="108"/>
      <c r="Y42625" s="108"/>
      <c r="AA42625" s="108"/>
      <c r="AC42625" s="108"/>
    </row>
    <row r="42626" spans="19:29" x14ac:dyDescent="0.25">
      <c r="S42626" s="108"/>
      <c r="U42626" s="108"/>
      <c r="W42626" s="108"/>
      <c r="Y42626" s="108"/>
      <c r="AA42626" s="108"/>
      <c r="AC42626" s="108"/>
    </row>
    <row r="42627" spans="19:29" x14ac:dyDescent="0.25">
      <c r="S42627" s="109"/>
      <c r="U42627" s="109"/>
      <c r="W42627" s="109"/>
      <c r="Y42627" s="109"/>
      <c r="AA42627" s="109"/>
      <c r="AC42627" s="109"/>
    </row>
    <row r="42628" spans="19:29" x14ac:dyDescent="0.25">
      <c r="S42628" s="108"/>
      <c r="U42628" s="108"/>
      <c r="W42628" s="108"/>
      <c r="Y42628" s="108"/>
      <c r="AA42628" s="108"/>
      <c r="AC42628" s="108"/>
    </row>
    <row r="42629" spans="19:29" x14ac:dyDescent="0.25">
      <c r="S42629" s="108"/>
      <c r="U42629" s="108"/>
      <c r="W42629" s="108"/>
      <c r="Y42629" s="108"/>
      <c r="AA42629" s="108"/>
      <c r="AC42629" s="108"/>
    </row>
    <row r="42630" spans="19:29" x14ac:dyDescent="0.25">
      <c r="S42630" s="109"/>
      <c r="U42630" s="109"/>
      <c r="W42630" s="109"/>
      <c r="Y42630" s="109"/>
      <c r="AA42630" s="109"/>
      <c r="AC42630" s="109"/>
    </row>
    <row r="42631" spans="19:29" x14ac:dyDescent="0.25">
      <c r="S42631" s="108"/>
      <c r="U42631" s="108"/>
      <c r="W42631" s="108"/>
      <c r="Y42631" s="108"/>
      <c r="AA42631" s="108"/>
      <c r="AC42631" s="108"/>
    </row>
    <row r="42632" spans="19:29" x14ac:dyDescent="0.25">
      <c r="S42632" s="109"/>
      <c r="U42632" s="109"/>
      <c r="W42632" s="109"/>
      <c r="Y42632" s="109"/>
      <c r="AA42632" s="109"/>
      <c r="AC42632" s="109"/>
    </row>
    <row r="42633" spans="19:29" x14ac:dyDescent="0.25">
      <c r="S42633" s="108"/>
      <c r="U42633" s="108"/>
      <c r="W42633" s="108"/>
      <c r="Y42633" s="108"/>
      <c r="AA42633" s="108"/>
      <c r="AC42633" s="108"/>
    </row>
    <row r="42634" spans="19:29" x14ac:dyDescent="0.25">
      <c r="S42634" s="108"/>
      <c r="U42634" s="108"/>
      <c r="W42634" s="108"/>
      <c r="Y42634" s="108"/>
      <c r="AA42634" s="108"/>
      <c r="AC42634" s="108"/>
    </row>
    <row r="42635" spans="19:29" x14ac:dyDescent="0.25">
      <c r="S42635" s="108"/>
      <c r="U42635" s="108"/>
      <c r="W42635" s="108"/>
      <c r="Y42635" s="108"/>
      <c r="AA42635" s="108"/>
      <c r="AC42635" s="108"/>
    </row>
    <row r="42636" spans="19:29" x14ac:dyDescent="0.25">
      <c r="S42636" s="110"/>
      <c r="U42636" s="110"/>
      <c r="W42636" s="110"/>
      <c r="Y42636" s="110"/>
      <c r="AA42636" s="110"/>
      <c r="AC42636" s="110"/>
    </row>
    <row r="42637" spans="19:29" x14ac:dyDescent="0.25">
      <c r="S42637" s="110"/>
      <c r="U42637" s="110"/>
      <c r="W42637" s="110"/>
      <c r="Y42637" s="110"/>
      <c r="AA42637" s="110"/>
      <c r="AC42637" s="110"/>
    </row>
    <row r="42638" spans="19:29" x14ac:dyDescent="0.25">
      <c r="S42638" s="110"/>
      <c r="U42638" s="110"/>
      <c r="W42638" s="110"/>
      <c r="Y42638" s="110"/>
      <c r="AA42638" s="110"/>
      <c r="AC42638" s="110"/>
    </row>
    <row r="42639" spans="19:29" x14ac:dyDescent="0.25">
      <c r="S42639" s="110"/>
      <c r="U42639" s="110"/>
      <c r="W42639" s="110"/>
      <c r="Y42639" s="110"/>
      <c r="AA42639" s="110"/>
      <c r="AC42639" s="110"/>
    </row>
    <row r="42640" spans="19:29" x14ac:dyDescent="0.25">
      <c r="S42640" s="111"/>
      <c r="U42640" s="111"/>
      <c r="W42640" s="111"/>
      <c r="Y42640" s="111"/>
      <c r="AA42640" s="111"/>
      <c r="AC42640" s="111"/>
    </row>
    <row r="42641" spans="19:29" x14ac:dyDescent="0.25">
      <c r="S42641" s="107"/>
      <c r="U42641" s="107"/>
      <c r="W42641" s="107"/>
      <c r="Y42641" s="107"/>
      <c r="AA42641" s="107"/>
      <c r="AC42641" s="107"/>
    </row>
    <row r="42642" spans="19:29" x14ac:dyDescent="0.25">
      <c r="S42642" s="108"/>
      <c r="U42642" s="108"/>
      <c r="W42642" s="108"/>
      <c r="Y42642" s="108"/>
      <c r="AA42642" s="108"/>
      <c r="AC42642" s="108"/>
    </row>
    <row r="42643" spans="19:29" x14ac:dyDescent="0.25">
      <c r="S42643" s="108"/>
      <c r="U42643" s="108"/>
      <c r="W42643" s="108"/>
      <c r="Y42643" s="108"/>
      <c r="AA42643" s="108"/>
      <c r="AC42643" s="108"/>
    </row>
    <row r="42644" spans="19:29" x14ac:dyDescent="0.25">
      <c r="S42644" s="109"/>
      <c r="U42644" s="109"/>
      <c r="W42644" s="109"/>
      <c r="Y42644" s="109"/>
      <c r="AA42644" s="109"/>
      <c r="AC42644" s="109"/>
    </row>
    <row r="42645" spans="19:29" x14ac:dyDescent="0.25">
      <c r="S42645" s="108"/>
      <c r="U42645" s="108"/>
      <c r="W42645" s="108"/>
      <c r="Y42645" s="108"/>
      <c r="AA42645" s="108"/>
      <c r="AC42645" s="108"/>
    </row>
    <row r="42646" spans="19:29" x14ac:dyDescent="0.25">
      <c r="S42646" s="108"/>
      <c r="U42646" s="108"/>
      <c r="W42646" s="108"/>
      <c r="Y42646" s="108"/>
      <c r="AA42646" s="108"/>
      <c r="AC42646" s="108"/>
    </row>
    <row r="42647" spans="19:29" x14ac:dyDescent="0.25">
      <c r="S42647" s="109"/>
      <c r="U42647" s="109"/>
      <c r="W42647" s="109"/>
      <c r="Y42647" s="109"/>
      <c r="AA42647" s="109"/>
      <c r="AC42647" s="109"/>
    </row>
    <row r="42648" spans="19:29" x14ac:dyDescent="0.25">
      <c r="S42648" s="108"/>
      <c r="U42648" s="108"/>
      <c r="W42648" s="108"/>
      <c r="Y42648" s="108"/>
      <c r="AA42648" s="108"/>
      <c r="AC42648" s="108"/>
    </row>
    <row r="42649" spans="19:29" x14ac:dyDescent="0.25">
      <c r="S42649" s="109"/>
      <c r="U42649" s="109"/>
      <c r="W42649" s="109"/>
      <c r="Y42649" s="109"/>
      <c r="AA42649" s="109"/>
      <c r="AC42649" s="109"/>
    </row>
    <row r="42650" spans="19:29" x14ac:dyDescent="0.25">
      <c r="S42650" s="108"/>
      <c r="U42650" s="108"/>
      <c r="W42650" s="108"/>
      <c r="Y42650" s="108"/>
      <c r="AA42650" s="108"/>
      <c r="AC42650" s="108"/>
    </row>
    <row r="42651" spans="19:29" x14ac:dyDescent="0.25">
      <c r="S42651" s="108"/>
      <c r="U42651" s="108"/>
      <c r="W42651" s="108"/>
      <c r="Y42651" s="108"/>
      <c r="AA42651" s="108"/>
      <c r="AC42651" s="108"/>
    </row>
    <row r="42652" spans="19:29" x14ac:dyDescent="0.25">
      <c r="S42652" s="108"/>
      <c r="U42652" s="108"/>
      <c r="W42652" s="108"/>
      <c r="Y42652" s="108"/>
      <c r="AA42652" s="108"/>
      <c r="AC42652" s="108"/>
    </row>
    <row r="42653" spans="19:29" x14ac:dyDescent="0.25">
      <c r="S42653" s="110"/>
      <c r="U42653" s="110"/>
      <c r="W42653" s="110"/>
      <c r="Y42653" s="110"/>
      <c r="AA42653" s="110"/>
      <c r="AC42653" s="110"/>
    </row>
    <row r="42654" spans="19:29" x14ac:dyDescent="0.25">
      <c r="S42654" s="110"/>
      <c r="U42654" s="110"/>
      <c r="W42654" s="110"/>
      <c r="Y42654" s="110"/>
      <c r="AA42654" s="110"/>
      <c r="AC42654" s="110"/>
    </row>
    <row r="42655" spans="19:29" x14ac:dyDescent="0.25">
      <c r="S42655" s="110"/>
      <c r="U42655" s="110"/>
      <c r="W42655" s="110"/>
      <c r="Y42655" s="110"/>
      <c r="AA42655" s="110"/>
      <c r="AC42655" s="110"/>
    </row>
    <row r="42656" spans="19:29" x14ac:dyDescent="0.25">
      <c r="S42656" s="110"/>
      <c r="U42656" s="110"/>
      <c r="W42656" s="110"/>
      <c r="Y42656" s="110"/>
      <c r="AA42656" s="110"/>
      <c r="AC42656" s="110"/>
    </row>
    <row r="42657" spans="19:29" x14ac:dyDescent="0.25">
      <c r="S42657" s="111"/>
      <c r="U42657" s="111"/>
      <c r="W42657" s="111"/>
      <c r="Y42657" s="111"/>
      <c r="AA42657" s="111"/>
      <c r="AC42657" s="111"/>
    </row>
    <row r="42658" spans="19:29" x14ac:dyDescent="0.25">
      <c r="S42658" s="107"/>
      <c r="U42658" s="107"/>
      <c r="W42658" s="107"/>
      <c r="Y42658" s="107"/>
      <c r="AA42658" s="107"/>
      <c r="AC42658" s="107"/>
    </row>
    <row r="42659" spans="19:29" x14ac:dyDescent="0.25">
      <c r="S42659" s="108"/>
      <c r="U42659" s="108"/>
      <c r="W42659" s="108"/>
      <c r="Y42659" s="108"/>
      <c r="AA42659" s="108"/>
      <c r="AC42659" s="108"/>
    </row>
    <row r="42660" spans="19:29" x14ac:dyDescent="0.25">
      <c r="S42660" s="108"/>
      <c r="U42660" s="108"/>
      <c r="W42660" s="108"/>
      <c r="Y42660" s="108"/>
      <c r="AA42660" s="108"/>
      <c r="AC42660" s="108"/>
    </row>
    <row r="42661" spans="19:29" x14ac:dyDescent="0.25">
      <c r="S42661" s="109"/>
      <c r="U42661" s="109"/>
      <c r="W42661" s="109"/>
      <c r="Y42661" s="109"/>
      <c r="AA42661" s="109"/>
      <c r="AC42661" s="109"/>
    </row>
    <row r="42662" spans="19:29" x14ac:dyDescent="0.25">
      <c r="S42662" s="108"/>
      <c r="U42662" s="108"/>
      <c r="W42662" s="108"/>
      <c r="Y42662" s="108"/>
      <c r="AA42662" s="108"/>
      <c r="AC42662" s="108"/>
    </row>
    <row r="42663" spans="19:29" x14ac:dyDescent="0.25">
      <c r="S42663" s="108"/>
      <c r="U42663" s="108"/>
      <c r="W42663" s="108"/>
      <c r="Y42663" s="108"/>
      <c r="AA42663" s="108"/>
      <c r="AC42663" s="108"/>
    </row>
    <row r="42664" spans="19:29" x14ac:dyDescent="0.25">
      <c r="S42664" s="109"/>
      <c r="U42664" s="109"/>
      <c r="W42664" s="109"/>
      <c r="Y42664" s="109"/>
      <c r="AA42664" s="109"/>
      <c r="AC42664" s="109"/>
    </row>
    <row r="42665" spans="19:29" x14ac:dyDescent="0.25">
      <c r="S42665" s="108"/>
      <c r="U42665" s="108"/>
      <c r="W42665" s="108"/>
      <c r="Y42665" s="108"/>
      <c r="AA42665" s="108"/>
      <c r="AC42665" s="108"/>
    </row>
    <row r="42666" spans="19:29" x14ac:dyDescent="0.25">
      <c r="S42666" s="109"/>
      <c r="U42666" s="109"/>
      <c r="W42666" s="109"/>
      <c r="Y42666" s="109"/>
      <c r="AA42666" s="109"/>
      <c r="AC42666" s="109"/>
    </row>
    <row r="42667" spans="19:29" x14ac:dyDescent="0.25">
      <c r="S42667" s="108"/>
      <c r="U42667" s="108"/>
      <c r="W42667" s="108"/>
      <c r="Y42667" s="108"/>
      <c r="AA42667" s="108"/>
      <c r="AC42667" s="108"/>
    </row>
    <row r="42668" spans="19:29" x14ac:dyDescent="0.25">
      <c r="S42668" s="108"/>
      <c r="U42668" s="108"/>
      <c r="W42668" s="108"/>
      <c r="Y42668" s="108"/>
      <c r="AA42668" s="108"/>
      <c r="AC42668" s="108"/>
    </row>
    <row r="42669" spans="19:29" x14ac:dyDescent="0.25">
      <c r="S42669" s="108"/>
      <c r="U42669" s="108"/>
      <c r="W42669" s="108"/>
      <c r="Y42669" s="108"/>
      <c r="AA42669" s="108"/>
      <c r="AC42669" s="108"/>
    </row>
    <row r="42670" spans="19:29" x14ac:dyDescent="0.25">
      <c r="S42670" s="110"/>
      <c r="U42670" s="110"/>
      <c r="W42670" s="110"/>
      <c r="Y42670" s="110"/>
      <c r="AA42670" s="110"/>
      <c r="AC42670" s="110"/>
    </row>
    <row r="42671" spans="19:29" x14ac:dyDescent="0.25">
      <c r="S42671" s="110"/>
      <c r="U42671" s="110"/>
      <c r="W42671" s="110"/>
      <c r="Y42671" s="110"/>
      <c r="AA42671" s="110"/>
      <c r="AC42671" s="110"/>
    </row>
    <row r="42672" spans="19:29" x14ac:dyDescent="0.25">
      <c r="S42672" s="110"/>
      <c r="U42672" s="110"/>
      <c r="W42672" s="110"/>
      <c r="Y42672" s="110"/>
      <c r="AA42672" s="110"/>
      <c r="AC42672" s="110"/>
    </row>
    <row r="42673" spans="19:29" x14ac:dyDescent="0.25">
      <c r="S42673" s="110"/>
      <c r="U42673" s="110"/>
      <c r="W42673" s="110"/>
      <c r="Y42673" s="110"/>
      <c r="AA42673" s="110"/>
      <c r="AC42673" s="110"/>
    </row>
    <row r="42674" spans="19:29" x14ac:dyDescent="0.25">
      <c r="S42674" s="111"/>
      <c r="U42674" s="111"/>
      <c r="W42674" s="111"/>
      <c r="Y42674" s="111"/>
      <c r="AA42674" s="111"/>
      <c r="AC42674" s="111"/>
    </row>
    <row r="42675" spans="19:29" x14ac:dyDescent="0.25">
      <c r="S42675" s="107"/>
      <c r="U42675" s="107"/>
      <c r="W42675" s="107"/>
      <c r="Y42675" s="107"/>
      <c r="AA42675" s="107"/>
      <c r="AC42675" s="107"/>
    </row>
    <row r="42676" spans="19:29" x14ac:dyDescent="0.25">
      <c r="S42676" s="108"/>
      <c r="U42676" s="108"/>
      <c r="W42676" s="108"/>
      <c r="Y42676" s="108"/>
      <c r="AA42676" s="108"/>
      <c r="AC42676" s="108"/>
    </row>
    <row r="42677" spans="19:29" x14ac:dyDescent="0.25">
      <c r="S42677" s="108"/>
      <c r="U42677" s="108"/>
      <c r="W42677" s="108"/>
      <c r="Y42677" s="108"/>
      <c r="AA42677" s="108"/>
      <c r="AC42677" s="108"/>
    </row>
    <row r="42678" spans="19:29" x14ac:dyDescent="0.25">
      <c r="S42678" s="109"/>
      <c r="U42678" s="109"/>
      <c r="W42678" s="109"/>
      <c r="Y42678" s="109"/>
      <c r="AA42678" s="109"/>
      <c r="AC42678" s="109"/>
    </row>
    <row r="42679" spans="19:29" x14ac:dyDescent="0.25">
      <c r="S42679" s="108"/>
      <c r="U42679" s="108"/>
      <c r="W42679" s="108"/>
      <c r="Y42679" s="108"/>
      <c r="AA42679" s="108"/>
      <c r="AC42679" s="108"/>
    </row>
    <row r="42680" spans="19:29" x14ac:dyDescent="0.25">
      <c r="S42680" s="108"/>
      <c r="U42680" s="108"/>
      <c r="W42680" s="108"/>
      <c r="Y42680" s="108"/>
      <c r="AA42680" s="108"/>
      <c r="AC42680" s="108"/>
    </row>
    <row r="42681" spans="19:29" x14ac:dyDescent="0.25">
      <c r="S42681" s="109"/>
      <c r="U42681" s="109"/>
      <c r="W42681" s="109"/>
      <c r="Y42681" s="109"/>
      <c r="AA42681" s="109"/>
      <c r="AC42681" s="109"/>
    </row>
    <row r="42682" spans="19:29" x14ac:dyDescent="0.25">
      <c r="S42682" s="108"/>
      <c r="U42682" s="108"/>
      <c r="W42682" s="108"/>
      <c r="Y42682" s="108"/>
      <c r="AA42682" s="108"/>
      <c r="AC42682" s="108"/>
    </row>
    <row r="42683" spans="19:29" x14ac:dyDescent="0.25">
      <c r="S42683" s="109"/>
      <c r="U42683" s="109"/>
      <c r="W42683" s="109"/>
      <c r="Y42683" s="109"/>
      <c r="AA42683" s="109"/>
      <c r="AC42683" s="109"/>
    </row>
    <row r="42684" spans="19:29" x14ac:dyDescent="0.25">
      <c r="S42684" s="108"/>
      <c r="U42684" s="108"/>
      <c r="W42684" s="108"/>
      <c r="Y42684" s="108"/>
      <c r="AA42684" s="108"/>
      <c r="AC42684" s="108"/>
    </row>
    <row r="42685" spans="19:29" x14ac:dyDescent="0.25">
      <c r="S42685" s="108"/>
      <c r="U42685" s="108"/>
      <c r="W42685" s="108"/>
      <c r="Y42685" s="108"/>
      <c r="AA42685" s="108"/>
      <c r="AC42685" s="108"/>
    </row>
    <row r="42686" spans="19:29" x14ac:dyDescent="0.25">
      <c r="S42686" s="108"/>
      <c r="U42686" s="108"/>
      <c r="W42686" s="108"/>
      <c r="Y42686" s="108"/>
      <c r="AA42686" s="108"/>
      <c r="AC42686" s="108"/>
    </row>
    <row r="42687" spans="19:29" x14ac:dyDescent="0.25">
      <c r="S42687" s="110"/>
      <c r="U42687" s="110"/>
      <c r="W42687" s="110"/>
      <c r="Y42687" s="110"/>
      <c r="AA42687" s="110"/>
      <c r="AC42687" s="110"/>
    </row>
    <row r="42688" spans="19:29" x14ac:dyDescent="0.25">
      <c r="S42688" s="110"/>
      <c r="U42688" s="110"/>
      <c r="W42688" s="110"/>
      <c r="Y42688" s="110"/>
      <c r="AA42688" s="110"/>
      <c r="AC42688" s="110"/>
    </row>
    <row r="42689" spans="19:29" x14ac:dyDescent="0.25">
      <c r="S42689" s="110"/>
      <c r="U42689" s="110"/>
      <c r="W42689" s="110"/>
      <c r="Y42689" s="110"/>
      <c r="AA42689" s="110"/>
      <c r="AC42689" s="110"/>
    </row>
    <row r="42690" spans="19:29" x14ac:dyDescent="0.25">
      <c r="S42690" s="110"/>
      <c r="U42690" s="110"/>
      <c r="W42690" s="110"/>
      <c r="Y42690" s="110"/>
      <c r="AA42690" s="110"/>
      <c r="AC42690" s="110"/>
    </row>
    <row r="42691" spans="19:29" x14ac:dyDescent="0.25">
      <c r="S42691" s="111"/>
      <c r="U42691" s="111"/>
      <c r="W42691" s="111"/>
      <c r="Y42691" s="111"/>
      <c r="AA42691" s="111"/>
      <c r="AC42691" s="111"/>
    </row>
    <row r="42692" spans="19:29" x14ac:dyDescent="0.25">
      <c r="S42692" s="107"/>
      <c r="U42692" s="107"/>
      <c r="W42692" s="107"/>
      <c r="Y42692" s="107"/>
      <c r="AA42692" s="107"/>
      <c r="AC42692" s="107"/>
    </row>
    <row r="42693" spans="19:29" x14ac:dyDescent="0.25">
      <c r="S42693" s="108"/>
      <c r="U42693" s="108"/>
      <c r="W42693" s="108"/>
      <c r="Y42693" s="108"/>
      <c r="AA42693" s="108"/>
      <c r="AC42693" s="108"/>
    </row>
    <row r="42694" spans="19:29" x14ac:dyDescent="0.25">
      <c r="S42694" s="108"/>
      <c r="U42694" s="108"/>
      <c r="W42694" s="108"/>
      <c r="Y42694" s="108"/>
      <c r="AA42694" s="108"/>
      <c r="AC42694" s="108"/>
    </row>
    <row r="42695" spans="19:29" x14ac:dyDescent="0.25">
      <c r="S42695" s="109"/>
      <c r="U42695" s="109"/>
      <c r="W42695" s="109"/>
      <c r="Y42695" s="109"/>
      <c r="AA42695" s="109"/>
      <c r="AC42695" s="109"/>
    </row>
    <row r="42696" spans="19:29" x14ac:dyDescent="0.25">
      <c r="S42696" s="108"/>
      <c r="U42696" s="108"/>
      <c r="W42696" s="108"/>
      <c r="Y42696" s="108"/>
      <c r="AA42696" s="108"/>
      <c r="AC42696" s="108"/>
    </row>
    <row r="42697" spans="19:29" x14ac:dyDescent="0.25">
      <c r="S42697" s="108"/>
      <c r="U42697" s="108"/>
      <c r="W42697" s="108"/>
      <c r="Y42697" s="108"/>
      <c r="AA42697" s="108"/>
      <c r="AC42697" s="108"/>
    </row>
    <row r="42698" spans="19:29" x14ac:dyDescent="0.25">
      <c r="S42698" s="109"/>
      <c r="U42698" s="109"/>
      <c r="W42698" s="109"/>
      <c r="Y42698" s="109"/>
      <c r="AA42698" s="109"/>
      <c r="AC42698" s="109"/>
    </row>
    <row r="42699" spans="19:29" x14ac:dyDescent="0.25">
      <c r="S42699" s="108"/>
      <c r="U42699" s="108"/>
      <c r="W42699" s="108"/>
      <c r="Y42699" s="108"/>
      <c r="AA42699" s="108"/>
      <c r="AC42699" s="108"/>
    </row>
    <row r="42700" spans="19:29" x14ac:dyDescent="0.25">
      <c r="S42700" s="109"/>
      <c r="U42700" s="109"/>
      <c r="W42700" s="109"/>
      <c r="Y42700" s="109"/>
      <c r="AA42700" s="109"/>
      <c r="AC42700" s="109"/>
    </row>
    <row r="42701" spans="19:29" x14ac:dyDescent="0.25">
      <c r="S42701" s="108"/>
      <c r="U42701" s="108"/>
      <c r="W42701" s="108"/>
      <c r="Y42701" s="108"/>
      <c r="AA42701" s="108"/>
      <c r="AC42701" s="108"/>
    </row>
    <row r="42702" spans="19:29" x14ac:dyDescent="0.25">
      <c r="S42702" s="108"/>
      <c r="U42702" s="108"/>
      <c r="W42702" s="108"/>
      <c r="Y42702" s="108"/>
      <c r="AA42702" s="108"/>
      <c r="AC42702" s="108"/>
    </row>
    <row r="42703" spans="19:29" x14ac:dyDescent="0.25">
      <c r="S42703" s="108"/>
      <c r="U42703" s="108"/>
      <c r="W42703" s="108"/>
      <c r="Y42703" s="108"/>
      <c r="AA42703" s="108"/>
      <c r="AC42703" s="108"/>
    </row>
    <row r="42704" spans="19:29" x14ac:dyDescent="0.25">
      <c r="S42704" s="110"/>
      <c r="U42704" s="110"/>
      <c r="W42704" s="110"/>
      <c r="Y42704" s="110"/>
      <c r="AA42704" s="110"/>
      <c r="AC42704" s="110"/>
    </row>
    <row r="42705" spans="19:29" x14ac:dyDescent="0.25">
      <c r="S42705" s="110"/>
      <c r="U42705" s="110"/>
      <c r="W42705" s="110"/>
      <c r="Y42705" s="110"/>
      <c r="AA42705" s="110"/>
      <c r="AC42705" s="110"/>
    </row>
    <row r="42706" spans="19:29" x14ac:dyDescent="0.25">
      <c r="S42706" s="110"/>
      <c r="U42706" s="110"/>
      <c r="W42706" s="110"/>
      <c r="Y42706" s="110"/>
      <c r="AA42706" s="110"/>
      <c r="AC42706" s="110"/>
    </row>
    <row r="42707" spans="19:29" x14ac:dyDescent="0.25">
      <c r="S42707" s="110"/>
      <c r="U42707" s="110"/>
      <c r="W42707" s="110"/>
      <c r="Y42707" s="110"/>
      <c r="AA42707" s="110"/>
      <c r="AC42707" s="110"/>
    </row>
    <row r="42708" spans="19:29" x14ac:dyDescent="0.25">
      <c r="S42708" s="111"/>
      <c r="U42708" s="111"/>
      <c r="W42708" s="111"/>
      <c r="Y42708" s="111"/>
      <c r="AA42708" s="111"/>
      <c r="AC42708" s="111"/>
    </row>
    <row r="42709" spans="19:29" x14ac:dyDescent="0.25">
      <c r="S42709" s="107"/>
      <c r="U42709" s="107"/>
      <c r="W42709" s="107"/>
      <c r="Y42709" s="107"/>
      <c r="AA42709" s="107"/>
      <c r="AC42709" s="107"/>
    </row>
    <row r="42710" spans="19:29" x14ac:dyDescent="0.25">
      <c r="S42710" s="108"/>
      <c r="U42710" s="108"/>
      <c r="W42710" s="108"/>
      <c r="Y42710" s="108"/>
      <c r="AA42710" s="108"/>
      <c r="AC42710" s="108"/>
    </row>
    <row r="42711" spans="19:29" x14ac:dyDescent="0.25">
      <c r="S42711" s="108"/>
      <c r="U42711" s="108"/>
      <c r="W42711" s="108"/>
      <c r="Y42711" s="108"/>
      <c r="AA42711" s="108"/>
      <c r="AC42711" s="108"/>
    </row>
    <row r="42712" spans="19:29" x14ac:dyDescent="0.25">
      <c r="S42712" s="109"/>
      <c r="U42712" s="109"/>
      <c r="W42712" s="109"/>
      <c r="Y42712" s="109"/>
      <c r="AA42712" s="109"/>
      <c r="AC42712" s="109"/>
    </row>
    <row r="42713" spans="19:29" x14ac:dyDescent="0.25">
      <c r="S42713" s="108"/>
      <c r="U42713" s="108"/>
      <c r="W42713" s="108"/>
      <c r="Y42713" s="108"/>
      <c r="AA42713" s="108"/>
      <c r="AC42713" s="108"/>
    </row>
    <row r="42714" spans="19:29" x14ac:dyDescent="0.25">
      <c r="S42714" s="108"/>
      <c r="U42714" s="108"/>
      <c r="W42714" s="108"/>
      <c r="Y42714" s="108"/>
      <c r="AA42714" s="108"/>
      <c r="AC42714" s="108"/>
    </row>
    <row r="42715" spans="19:29" x14ac:dyDescent="0.25">
      <c r="S42715" s="109"/>
      <c r="U42715" s="109"/>
      <c r="W42715" s="109"/>
      <c r="Y42715" s="109"/>
      <c r="AA42715" s="109"/>
      <c r="AC42715" s="109"/>
    </row>
    <row r="42716" spans="19:29" x14ac:dyDescent="0.25">
      <c r="S42716" s="108"/>
      <c r="U42716" s="108"/>
      <c r="W42716" s="108"/>
      <c r="Y42716" s="108"/>
      <c r="AA42716" s="108"/>
      <c r="AC42716" s="108"/>
    </row>
    <row r="42717" spans="19:29" x14ac:dyDescent="0.25">
      <c r="S42717" s="109"/>
      <c r="U42717" s="109"/>
      <c r="W42717" s="109"/>
      <c r="Y42717" s="109"/>
      <c r="AA42717" s="109"/>
      <c r="AC42717" s="109"/>
    </row>
    <row r="42718" spans="19:29" x14ac:dyDescent="0.25">
      <c r="S42718" s="108"/>
      <c r="U42718" s="108"/>
      <c r="W42718" s="108"/>
      <c r="Y42718" s="108"/>
      <c r="AA42718" s="108"/>
      <c r="AC42718" s="108"/>
    </row>
    <row r="42719" spans="19:29" x14ac:dyDescent="0.25">
      <c r="S42719" s="108"/>
      <c r="U42719" s="108"/>
      <c r="W42719" s="108"/>
      <c r="Y42719" s="108"/>
      <c r="AA42719" s="108"/>
      <c r="AC42719" s="108"/>
    </row>
    <row r="42720" spans="19:29" x14ac:dyDescent="0.25">
      <c r="S42720" s="108"/>
      <c r="U42720" s="108"/>
      <c r="W42720" s="108"/>
      <c r="Y42720" s="108"/>
      <c r="AA42720" s="108"/>
      <c r="AC42720" s="108"/>
    </row>
    <row r="42721" spans="19:29" x14ac:dyDescent="0.25">
      <c r="S42721" s="110"/>
      <c r="U42721" s="110"/>
      <c r="W42721" s="110"/>
      <c r="Y42721" s="110"/>
      <c r="AA42721" s="110"/>
      <c r="AC42721" s="110"/>
    </row>
    <row r="42722" spans="19:29" x14ac:dyDescent="0.25">
      <c r="S42722" s="110"/>
      <c r="U42722" s="110"/>
      <c r="W42722" s="110"/>
      <c r="Y42722" s="110"/>
      <c r="AA42722" s="110"/>
      <c r="AC42722" s="110"/>
    </row>
    <row r="42723" spans="19:29" x14ac:dyDescent="0.25">
      <c r="S42723" s="110"/>
      <c r="U42723" s="110"/>
      <c r="W42723" s="110"/>
      <c r="Y42723" s="110"/>
      <c r="AA42723" s="110"/>
      <c r="AC42723" s="110"/>
    </row>
    <row r="42724" spans="19:29" x14ac:dyDescent="0.25">
      <c r="S42724" s="110"/>
      <c r="U42724" s="110"/>
      <c r="W42724" s="110"/>
      <c r="Y42724" s="110"/>
      <c r="AA42724" s="110"/>
      <c r="AC42724" s="110"/>
    </row>
    <row r="42725" spans="19:29" x14ac:dyDescent="0.25">
      <c r="S42725" s="111"/>
      <c r="U42725" s="111"/>
      <c r="W42725" s="111"/>
      <c r="Y42725" s="111"/>
      <c r="AA42725" s="111"/>
      <c r="AC42725" s="111"/>
    </row>
    <row r="42726" spans="19:29" x14ac:dyDescent="0.25">
      <c r="S42726" s="107"/>
      <c r="U42726" s="107"/>
      <c r="W42726" s="107"/>
      <c r="Y42726" s="107"/>
      <c r="AA42726" s="107"/>
      <c r="AC42726" s="107"/>
    </row>
    <row r="42727" spans="19:29" x14ac:dyDescent="0.25">
      <c r="S42727" s="108"/>
      <c r="U42727" s="108"/>
      <c r="W42727" s="108"/>
      <c r="Y42727" s="108"/>
      <c r="AA42727" s="108"/>
      <c r="AC42727" s="108"/>
    </row>
    <row r="42728" spans="19:29" x14ac:dyDescent="0.25">
      <c r="S42728" s="108"/>
      <c r="U42728" s="108"/>
      <c r="W42728" s="108"/>
      <c r="Y42728" s="108"/>
      <c r="AA42728" s="108"/>
      <c r="AC42728" s="108"/>
    </row>
    <row r="42729" spans="19:29" x14ac:dyDescent="0.25">
      <c r="S42729" s="109"/>
      <c r="U42729" s="109"/>
      <c r="W42729" s="109"/>
      <c r="Y42729" s="109"/>
      <c r="AA42729" s="109"/>
      <c r="AC42729" s="109"/>
    </row>
    <row r="42730" spans="19:29" x14ac:dyDescent="0.25">
      <c r="S42730" s="108"/>
      <c r="U42730" s="108"/>
      <c r="W42730" s="108"/>
      <c r="Y42730" s="108"/>
      <c r="AA42730" s="108"/>
      <c r="AC42730" s="108"/>
    </row>
    <row r="42731" spans="19:29" x14ac:dyDescent="0.25">
      <c r="S42731" s="108"/>
      <c r="U42731" s="108"/>
      <c r="W42731" s="108"/>
      <c r="Y42731" s="108"/>
      <c r="AA42731" s="108"/>
      <c r="AC42731" s="108"/>
    </row>
    <row r="42732" spans="19:29" x14ac:dyDescent="0.25">
      <c r="S42732" s="109"/>
      <c r="U42732" s="109"/>
      <c r="W42732" s="109"/>
      <c r="Y42732" s="109"/>
      <c r="AA42732" s="109"/>
      <c r="AC42732" s="109"/>
    </row>
    <row r="42733" spans="19:29" x14ac:dyDescent="0.25">
      <c r="S42733" s="108"/>
      <c r="U42733" s="108"/>
      <c r="W42733" s="108"/>
      <c r="Y42733" s="108"/>
      <c r="AA42733" s="108"/>
      <c r="AC42733" s="108"/>
    </row>
    <row r="42734" spans="19:29" x14ac:dyDescent="0.25">
      <c r="S42734" s="109"/>
      <c r="U42734" s="109"/>
      <c r="W42734" s="109"/>
      <c r="Y42734" s="109"/>
      <c r="AA42734" s="109"/>
      <c r="AC42734" s="109"/>
    </row>
    <row r="42735" spans="19:29" x14ac:dyDescent="0.25">
      <c r="S42735" s="108"/>
      <c r="U42735" s="108"/>
      <c r="W42735" s="108"/>
      <c r="Y42735" s="108"/>
      <c r="AA42735" s="108"/>
      <c r="AC42735" s="108"/>
    </row>
    <row r="42736" spans="19:29" x14ac:dyDescent="0.25">
      <c r="S42736" s="108"/>
      <c r="U42736" s="108"/>
      <c r="W42736" s="108"/>
      <c r="Y42736" s="108"/>
      <c r="AA42736" s="108"/>
      <c r="AC42736" s="108"/>
    </row>
    <row r="42737" spans="19:29" x14ac:dyDescent="0.25">
      <c r="S42737" s="108"/>
      <c r="U42737" s="108"/>
      <c r="W42737" s="108"/>
      <c r="Y42737" s="108"/>
      <c r="AA42737" s="108"/>
      <c r="AC42737" s="108"/>
    </row>
    <row r="42738" spans="19:29" x14ac:dyDescent="0.25">
      <c r="S42738" s="110"/>
      <c r="U42738" s="110"/>
      <c r="W42738" s="110"/>
      <c r="Y42738" s="110"/>
      <c r="AA42738" s="110"/>
      <c r="AC42738" s="110"/>
    </row>
    <row r="42739" spans="19:29" x14ac:dyDescent="0.25">
      <c r="S42739" s="110"/>
      <c r="U42739" s="110"/>
      <c r="W42739" s="110"/>
      <c r="Y42739" s="110"/>
      <c r="AA42739" s="110"/>
      <c r="AC42739" s="110"/>
    </row>
    <row r="42740" spans="19:29" x14ac:dyDescent="0.25">
      <c r="S42740" s="110"/>
      <c r="U42740" s="110"/>
      <c r="W42740" s="110"/>
      <c r="Y42740" s="110"/>
      <c r="AA42740" s="110"/>
      <c r="AC42740" s="110"/>
    </row>
    <row r="42741" spans="19:29" x14ac:dyDescent="0.25">
      <c r="S42741" s="110"/>
      <c r="U42741" s="110"/>
      <c r="W42741" s="110"/>
      <c r="Y42741" s="110"/>
      <c r="AA42741" s="110"/>
      <c r="AC42741" s="110"/>
    </row>
    <row r="42742" spans="19:29" x14ac:dyDescent="0.25">
      <c r="S42742" s="111"/>
      <c r="U42742" s="111"/>
      <c r="W42742" s="111"/>
      <c r="Y42742" s="111"/>
      <c r="AA42742" s="111"/>
      <c r="AC42742" s="111"/>
    </row>
    <row r="42743" spans="19:29" x14ac:dyDescent="0.25">
      <c r="S42743" s="107"/>
      <c r="U42743" s="107"/>
      <c r="W42743" s="107"/>
      <c r="Y42743" s="107"/>
      <c r="AA42743" s="107"/>
      <c r="AC42743" s="107"/>
    </row>
    <row r="42744" spans="19:29" x14ac:dyDescent="0.25">
      <c r="S42744" s="108"/>
      <c r="U42744" s="108"/>
      <c r="W42744" s="108"/>
      <c r="Y42744" s="108"/>
      <c r="AA42744" s="108"/>
      <c r="AC42744" s="108"/>
    </row>
    <row r="42745" spans="19:29" x14ac:dyDescent="0.25">
      <c r="S42745" s="108"/>
      <c r="U42745" s="108"/>
      <c r="W42745" s="108"/>
      <c r="Y42745" s="108"/>
      <c r="AA42745" s="108"/>
      <c r="AC42745" s="108"/>
    </row>
    <row r="42746" spans="19:29" x14ac:dyDescent="0.25">
      <c r="S42746" s="109"/>
      <c r="U42746" s="109"/>
      <c r="W42746" s="109"/>
      <c r="Y42746" s="109"/>
      <c r="AA42746" s="109"/>
      <c r="AC42746" s="109"/>
    </row>
    <row r="42747" spans="19:29" x14ac:dyDescent="0.25">
      <c r="S42747" s="108"/>
      <c r="U42747" s="108"/>
      <c r="W42747" s="108"/>
      <c r="Y42747" s="108"/>
      <c r="AA42747" s="108"/>
      <c r="AC42747" s="108"/>
    </row>
    <row r="42748" spans="19:29" x14ac:dyDescent="0.25">
      <c r="S42748" s="108"/>
      <c r="U42748" s="108"/>
      <c r="W42748" s="108"/>
      <c r="Y42748" s="108"/>
      <c r="AA42748" s="108"/>
      <c r="AC42748" s="108"/>
    </row>
    <row r="42749" spans="19:29" x14ac:dyDescent="0.25">
      <c r="S42749" s="109"/>
      <c r="U42749" s="109"/>
      <c r="W42749" s="109"/>
      <c r="Y42749" s="109"/>
      <c r="AA42749" s="109"/>
      <c r="AC42749" s="109"/>
    </row>
    <row r="42750" spans="19:29" x14ac:dyDescent="0.25">
      <c r="S42750" s="108"/>
      <c r="U42750" s="108"/>
      <c r="W42750" s="108"/>
      <c r="Y42750" s="108"/>
      <c r="AA42750" s="108"/>
      <c r="AC42750" s="108"/>
    </row>
    <row r="42751" spans="19:29" x14ac:dyDescent="0.25">
      <c r="S42751" s="109"/>
      <c r="U42751" s="109"/>
      <c r="W42751" s="109"/>
      <c r="Y42751" s="109"/>
      <c r="AA42751" s="109"/>
      <c r="AC42751" s="109"/>
    </row>
    <row r="42752" spans="19:29" x14ac:dyDescent="0.25">
      <c r="S42752" s="108"/>
      <c r="U42752" s="108"/>
      <c r="W42752" s="108"/>
      <c r="Y42752" s="108"/>
      <c r="AA42752" s="108"/>
      <c r="AC42752" s="108"/>
    </row>
    <row r="42753" spans="19:29" x14ac:dyDescent="0.25">
      <c r="S42753" s="108"/>
      <c r="U42753" s="108"/>
      <c r="W42753" s="108"/>
      <c r="Y42753" s="108"/>
      <c r="AA42753" s="108"/>
      <c r="AC42753" s="108"/>
    </row>
    <row r="42754" spans="19:29" x14ac:dyDescent="0.25">
      <c r="S42754" s="108"/>
      <c r="U42754" s="108"/>
      <c r="W42754" s="108"/>
      <c r="Y42754" s="108"/>
      <c r="AA42754" s="108"/>
      <c r="AC42754" s="108"/>
    </row>
    <row r="42755" spans="19:29" x14ac:dyDescent="0.25">
      <c r="S42755" s="110"/>
      <c r="U42755" s="110"/>
      <c r="W42755" s="110"/>
      <c r="Y42755" s="110"/>
      <c r="AA42755" s="110"/>
      <c r="AC42755" s="110"/>
    </row>
    <row r="42756" spans="19:29" x14ac:dyDescent="0.25">
      <c r="S42756" s="110"/>
      <c r="U42756" s="110"/>
      <c r="W42756" s="110"/>
      <c r="Y42756" s="110"/>
      <c r="AA42756" s="110"/>
      <c r="AC42756" s="110"/>
    </row>
    <row r="42757" spans="19:29" x14ac:dyDescent="0.25">
      <c r="S42757" s="110"/>
      <c r="U42757" s="110"/>
      <c r="W42757" s="110"/>
      <c r="Y42757" s="110"/>
      <c r="AA42757" s="110"/>
      <c r="AC42757" s="110"/>
    </row>
    <row r="42758" spans="19:29" x14ac:dyDescent="0.25">
      <c r="S42758" s="110"/>
      <c r="U42758" s="110"/>
      <c r="W42758" s="110"/>
      <c r="Y42758" s="110"/>
      <c r="AA42758" s="110"/>
      <c r="AC42758" s="110"/>
    </row>
    <row r="42759" spans="19:29" x14ac:dyDescent="0.25">
      <c r="S42759" s="111"/>
      <c r="U42759" s="111"/>
      <c r="W42759" s="111"/>
      <c r="Y42759" s="111"/>
      <c r="AA42759" s="111"/>
      <c r="AC42759" s="111"/>
    </row>
    <row r="42760" spans="19:29" x14ac:dyDescent="0.25">
      <c r="S42760" s="107"/>
      <c r="U42760" s="107"/>
      <c r="W42760" s="107"/>
      <c r="Y42760" s="107"/>
      <c r="AA42760" s="107"/>
      <c r="AC42760" s="107"/>
    </row>
    <row r="42761" spans="19:29" x14ac:dyDescent="0.25">
      <c r="S42761" s="108"/>
      <c r="U42761" s="108"/>
      <c r="W42761" s="108"/>
      <c r="Y42761" s="108"/>
      <c r="AA42761" s="108"/>
      <c r="AC42761" s="108"/>
    </row>
    <row r="42762" spans="19:29" x14ac:dyDescent="0.25">
      <c r="S42762" s="108"/>
      <c r="U42762" s="108"/>
      <c r="W42762" s="108"/>
      <c r="Y42762" s="108"/>
      <c r="AA42762" s="108"/>
      <c r="AC42762" s="108"/>
    </row>
    <row r="42763" spans="19:29" x14ac:dyDescent="0.25">
      <c r="S42763" s="109"/>
      <c r="U42763" s="109"/>
      <c r="W42763" s="109"/>
      <c r="Y42763" s="109"/>
      <c r="AA42763" s="109"/>
      <c r="AC42763" s="109"/>
    </row>
    <row r="42764" spans="19:29" x14ac:dyDescent="0.25">
      <c r="S42764" s="108"/>
      <c r="U42764" s="108"/>
      <c r="W42764" s="108"/>
      <c r="Y42764" s="108"/>
      <c r="AA42764" s="108"/>
      <c r="AC42764" s="108"/>
    </row>
    <row r="42765" spans="19:29" x14ac:dyDescent="0.25">
      <c r="S42765" s="108"/>
      <c r="U42765" s="108"/>
      <c r="W42765" s="108"/>
      <c r="Y42765" s="108"/>
      <c r="AA42765" s="108"/>
      <c r="AC42765" s="108"/>
    </row>
    <row r="42766" spans="19:29" x14ac:dyDescent="0.25">
      <c r="S42766" s="109"/>
      <c r="U42766" s="109"/>
      <c r="W42766" s="109"/>
      <c r="Y42766" s="109"/>
      <c r="AA42766" s="109"/>
      <c r="AC42766" s="109"/>
    </row>
    <row r="42767" spans="19:29" x14ac:dyDescent="0.25">
      <c r="S42767" s="108"/>
      <c r="U42767" s="108"/>
      <c r="W42767" s="108"/>
      <c r="Y42767" s="108"/>
      <c r="AA42767" s="108"/>
      <c r="AC42767" s="108"/>
    </row>
    <row r="42768" spans="19:29" x14ac:dyDescent="0.25">
      <c r="S42768" s="109"/>
      <c r="U42768" s="109"/>
      <c r="W42768" s="109"/>
      <c r="Y42768" s="109"/>
      <c r="AA42768" s="109"/>
      <c r="AC42768" s="109"/>
    </row>
    <row r="42769" spans="19:29" x14ac:dyDescent="0.25">
      <c r="S42769" s="108"/>
      <c r="U42769" s="108"/>
      <c r="W42769" s="108"/>
      <c r="Y42769" s="108"/>
      <c r="AA42769" s="108"/>
      <c r="AC42769" s="108"/>
    </row>
    <row r="42770" spans="19:29" x14ac:dyDescent="0.25">
      <c r="S42770" s="108"/>
      <c r="U42770" s="108"/>
      <c r="W42770" s="108"/>
      <c r="Y42770" s="108"/>
      <c r="AA42770" s="108"/>
      <c r="AC42770" s="108"/>
    </row>
    <row r="42771" spans="19:29" x14ac:dyDescent="0.25">
      <c r="S42771" s="108"/>
      <c r="U42771" s="108"/>
      <c r="W42771" s="108"/>
      <c r="Y42771" s="108"/>
      <c r="AA42771" s="108"/>
      <c r="AC42771" s="108"/>
    </row>
    <row r="42772" spans="19:29" x14ac:dyDescent="0.25">
      <c r="S42772" s="110"/>
      <c r="U42772" s="110"/>
      <c r="W42772" s="110"/>
      <c r="Y42772" s="110"/>
      <c r="AA42772" s="110"/>
      <c r="AC42772" s="110"/>
    </row>
    <row r="42773" spans="19:29" x14ac:dyDescent="0.25">
      <c r="S42773" s="110"/>
      <c r="U42773" s="110"/>
      <c r="W42773" s="110"/>
      <c r="Y42773" s="110"/>
      <c r="AA42773" s="110"/>
      <c r="AC42773" s="110"/>
    </row>
    <row r="42774" spans="19:29" x14ac:dyDescent="0.25">
      <c r="S42774" s="110"/>
      <c r="U42774" s="110"/>
      <c r="W42774" s="110"/>
      <c r="Y42774" s="110"/>
      <c r="AA42774" s="110"/>
      <c r="AC42774" s="110"/>
    </row>
    <row r="42775" spans="19:29" x14ac:dyDescent="0.25">
      <c r="S42775" s="110"/>
      <c r="U42775" s="110"/>
      <c r="W42775" s="110"/>
      <c r="Y42775" s="110"/>
      <c r="AA42775" s="110"/>
      <c r="AC42775" s="110"/>
    </row>
    <row r="42776" spans="19:29" x14ac:dyDescent="0.25">
      <c r="S42776" s="111"/>
      <c r="U42776" s="111"/>
      <c r="W42776" s="111"/>
      <c r="Y42776" s="111"/>
      <c r="AA42776" s="111"/>
      <c r="AC42776" s="111"/>
    </row>
    <row r="42777" spans="19:29" x14ac:dyDescent="0.25">
      <c r="S42777" s="107"/>
      <c r="U42777" s="107"/>
      <c r="W42777" s="107"/>
      <c r="Y42777" s="107"/>
      <c r="AA42777" s="107"/>
      <c r="AC42777" s="107"/>
    </row>
    <row r="42778" spans="19:29" x14ac:dyDescent="0.25">
      <c r="S42778" s="108"/>
      <c r="U42778" s="108"/>
      <c r="W42778" s="108"/>
      <c r="Y42778" s="108"/>
      <c r="AA42778" s="108"/>
      <c r="AC42778" s="108"/>
    </row>
    <row r="42779" spans="19:29" x14ac:dyDescent="0.25">
      <c r="S42779" s="108"/>
      <c r="U42779" s="108"/>
      <c r="W42779" s="108"/>
      <c r="Y42779" s="108"/>
      <c r="AA42779" s="108"/>
      <c r="AC42779" s="108"/>
    </row>
    <row r="42780" spans="19:29" x14ac:dyDescent="0.25">
      <c r="S42780" s="109"/>
      <c r="U42780" s="109"/>
      <c r="W42780" s="109"/>
      <c r="Y42780" s="109"/>
      <c r="AA42780" s="109"/>
      <c r="AC42780" s="109"/>
    </row>
    <row r="42781" spans="19:29" x14ac:dyDescent="0.25">
      <c r="S42781" s="108"/>
      <c r="U42781" s="108"/>
      <c r="W42781" s="108"/>
      <c r="Y42781" s="108"/>
      <c r="AA42781" s="108"/>
      <c r="AC42781" s="108"/>
    </row>
    <row r="42782" spans="19:29" x14ac:dyDescent="0.25">
      <c r="S42782" s="108"/>
      <c r="U42782" s="108"/>
      <c r="W42782" s="108"/>
      <c r="Y42782" s="108"/>
      <c r="AA42782" s="108"/>
      <c r="AC42782" s="108"/>
    </row>
    <row r="42783" spans="19:29" x14ac:dyDescent="0.25">
      <c r="S42783" s="109"/>
      <c r="U42783" s="109"/>
      <c r="W42783" s="109"/>
      <c r="Y42783" s="109"/>
      <c r="AA42783" s="109"/>
      <c r="AC42783" s="109"/>
    </row>
    <row r="42784" spans="19:29" x14ac:dyDescent="0.25">
      <c r="S42784" s="108"/>
      <c r="U42784" s="108"/>
      <c r="W42784" s="108"/>
      <c r="Y42784" s="108"/>
      <c r="AA42784" s="108"/>
      <c r="AC42784" s="108"/>
    </row>
    <row r="42785" spans="19:29" x14ac:dyDescent="0.25">
      <c r="S42785" s="109"/>
      <c r="U42785" s="109"/>
      <c r="W42785" s="109"/>
      <c r="Y42785" s="109"/>
      <c r="AA42785" s="109"/>
      <c r="AC42785" s="109"/>
    </row>
    <row r="42786" spans="19:29" x14ac:dyDescent="0.25">
      <c r="S42786" s="108"/>
      <c r="U42786" s="108"/>
      <c r="W42786" s="108"/>
      <c r="Y42786" s="108"/>
      <c r="AA42786" s="108"/>
      <c r="AC42786" s="108"/>
    </row>
    <row r="42787" spans="19:29" x14ac:dyDescent="0.25">
      <c r="S42787" s="108"/>
      <c r="U42787" s="108"/>
      <c r="W42787" s="108"/>
      <c r="Y42787" s="108"/>
      <c r="AA42787" s="108"/>
      <c r="AC42787" s="108"/>
    </row>
    <row r="42788" spans="19:29" x14ac:dyDescent="0.25">
      <c r="S42788" s="108"/>
      <c r="U42788" s="108"/>
      <c r="W42788" s="108"/>
      <c r="Y42788" s="108"/>
      <c r="AA42788" s="108"/>
      <c r="AC42788" s="108"/>
    </row>
    <row r="42789" spans="19:29" x14ac:dyDescent="0.25">
      <c r="S42789" s="110"/>
      <c r="U42789" s="110"/>
      <c r="W42789" s="110"/>
      <c r="Y42789" s="110"/>
      <c r="AA42789" s="110"/>
      <c r="AC42789" s="110"/>
    </row>
    <row r="42790" spans="19:29" x14ac:dyDescent="0.25">
      <c r="S42790" s="110"/>
      <c r="U42790" s="110"/>
      <c r="W42790" s="110"/>
      <c r="Y42790" s="110"/>
      <c r="AA42790" s="110"/>
      <c r="AC42790" s="110"/>
    </row>
    <row r="42791" spans="19:29" x14ac:dyDescent="0.25">
      <c r="S42791" s="110"/>
      <c r="U42791" s="110"/>
      <c r="W42791" s="110"/>
      <c r="Y42791" s="110"/>
      <c r="AA42791" s="110"/>
      <c r="AC42791" s="110"/>
    </row>
    <row r="42792" spans="19:29" x14ac:dyDescent="0.25">
      <c r="S42792" s="110"/>
      <c r="U42792" s="110"/>
      <c r="W42792" s="110"/>
      <c r="Y42792" s="110"/>
      <c r="AA42792" s="110"/>
      <c r="AC42792" s="110"/>
    </row>
    <row r="42793" spans="19:29" x14ac:dyDescent="0.25">
      <c r="S42793" s="111"/>
      <c r="U42793" s="111"/>
      <c r="W42793" s="111"/>
      <c r="Y42793" s="111"/>
      <c r="AA42793" s="111"/>
      <c r="AC42793" s="111"/>
    </row>
    <row r="42794" spans="19:29" x14ac:dyDescent="0.25">
      <c r="S42794" s="107"/>
      <c r="U42794" s="107"/>
      <c r="W42794" s="107"/>
      <c r="Y42794" s="107"/>
      <c r="AA42794" s="107"/>
      <c r="AC42794" s="107"/>
    </row>
    <row r="42795" spans="19:29" x14ac:dyDescent="0.25">
      <c r="S42795" s="108"/>
      <c r="U42795" s="108"/>
      <c r="W42795" s="108"/>
      <c r="Y42795" s="108"/>
      <c r="AA42795" s="108"/>
      <c r="AC42795" s="108"/>
    </row>
    <row r="42796" spans="19:29" x14ac:dyDescent="0.25">
      <c r="S42796" s="108"/>
      <c r="U42796" s="108"/>
      <c r="W42796" s="108"/>
      <c r="Y42796" s="108"/>
      <c r="AA42796" s="108"/>
      <c r="AC42796" s="108"/>
    </row>
    <row r="42797" spans="19:29" x14ac:dyDescent="0.25">
      <c r="S42797" s="109"/>
      <c r="U42797" s="109"/>
      <c r="W42797" s="109"/>
      <c r="Y42797" s="109"/>
      <c r="AA42797" s="109"/>
      <c r="AC42797" s="109"/>
    </row>
    <row r="42798" spans="19:29" x14ac:dyDescent="0.25">
      <c r="S42798" s="108"/>
      <c r="U42798" s="108"/>
      <c r="W42798" s="108"/>
      <c r="Y42798" s="108"/>
      <c r="AA42798" s="108"/>
      <c r="AC42798" s="108"/>
    </row>
    <row r="42799" spans="19:29" x14ac:dyDescent="0.25">
      <c r="S42799" s="108"/>
      <c r="U42799" s="108"/>
      <c r="W42799" s="108"/>
      <c r="Y42799" s="108"/>
      <c r="AA42799" s="108"/>
      <c r="AC42799" s="108"/>
    </row>
    <row r="42800" spans="19:29" x14ac:dyDescent="0.25">
      <c r="S42800" s="109"/>
      <c r="U42800" s="109"/>
      <c r="W42800" s="109"/>
      <c r="Y42800" s="109"/>
      <c r="AA42800" s="109"/>
      <c r="AC42800" s="109"/>
    </row>
    <row r="42801" spans="19:29" x14ac:dyDescent="0.25">
      <c r="S42801" s="108"/>
      <c r="U42801" s="108"/>
      <c r="W42801" s="108"/>
      <c r="Y42801" s="108"/>
      <c r="AA42801" s="108"/>
      <c r="AC42801" s="108"/>
    </row>
    <row r="42802" spans="19:29" x14ac:dyDescent="0.25">
      <c r="S42802" s="109"/>
      <c r="U42802" s="109"/>
      <c r="W42802" s="109"/>
      <c r="Y42802" s="109"/>
      <c r="AA42802" s="109"/>
      <c r="AC42802" s="109"/>
    </row>
    <row r="42803" spans="19:29" x14ac:dyDescent="0.25">
      <c r="S42803" s="108"/>
      <c r="U42803" s="108"/>
      <c r="W42803" s="108"/>
      <c r="Y42803" s="108"/>
      <c r="AA42803" s="108"/>
      <c r="AC42803" s="108"/>
    </row>
    <row r="42804" spans="19:29" x14ac:dyDescent="0.25">
      <c r="S42804" s="108"/>
      <c r="U42804" s="108"/>
      <c r="W42804" s="108"/>
      <c r="Y42804" s="108"/>
      <c r="AA42804" s="108"/>
      <c r="AC42804" s="108"/>
    </row>
    <row r="42805" spans="19:29" x14ac:dyDescent="0.25">
      <c r="S42805" s="108"/>
      <c r="U42805" s="108"/>
      <c r="W42805" s="108"/>
      <c r="Y42805" s="108"/>
      <c r="AA42805" s="108"/>
      <c r="AC42805" s="108"/>
    </row>
    <row r="42806" spans="19:29" x14ac:dyDescent="0.25">
      <c r="S42806" s="110"/>
      <c r="U42806" s="110"/>
      <c r="W42806" s="110"/>
      <c r="Y42806" s="110"/>
      <c r="AA42806" s="110"/>
      <c r="AC42806" s="110"/>
    </row>
    <row r="42807" spans="19:29" x14ac:dyDescent="0.25">
      <c r="S42807" s="110"/>
      <c r="U42807" s="110"/>
      <c r="W42807" s="110"/>
      <c r="Y42807" s="110"/>
      <c r="AA42807" s="110"/>
      <c r="AC42807" s="110"/>
    </row>
    <row r="42808" spans="19:29" x14ac:dyDescent="0.25">
      <c r="S42808" s="110"/>
      <c r="U42808" s="110"/>
      <c r="W42808" s="110"/>
      <c r="Y42808" s="110"/>
      <c r="AA42808" s="110"/>
      <c r="AC42808" s="110"/>
    </row>
    <row r="42809" spans="19:29" x14ac:dyDescent="0.25">
      <c r="S42809" s="110"/>
      <c r="U42809" s="110"/>
      <c r="W42809" s="110"/>
      <c r="Y42809" s="110"/>
      <c r="AA42809" s="110"/>
      <c r="AC42809" s="110"/>
    </row>
    <row r="42810" spans="19:29" x14ac:dyDescent="0.25">
      <c r="S42810" s="111"/>
      <c r="U42810" s="111"/>
      <c r="W42810" s="111"/>
      <c r="Y42810" s="111"/>
      <c r="AA42810" s="111"/>
      <c r="AC42810" s="111"/>
    </row>
    <row r="42811" spans="19:29" x14ac:dyDescent="0.25">
      <c r="S42811" s="107"/>
      <c r="U42811" s="107"/>
      <c r="W42811" s="107"/>
      <c r="Y42811" s="107"/>
      <c r="AA42811" s="107"/>
      <c r="AC42811" s="107"/>
    </row>
    <row r="42812" spans="19:29" x14ac:dyDescent="0.25">
      <c r="S42812" s="108"/>
      <c r="U42812" s="108"/>
      <c r="W42812" s="108"/>
      <c r="Y42812" s="108"/>
      <c r="AA42812" s="108"/>
      <c r="AC42812" s="108"/>
    </row>
    <row r="42813" spans="19:29" x14ac:dyDescent="0.25">
      <c r="S42813" s="108"/>
      <c r="U42813" s="108"/>
      <c r="W42813" s="108"/>
      <c r="Y42813" s="108"/>
      <c r="AA42813" s="108"/>
      <c r="AC42813" s="108"/>
    </row>
    <row r="42814" spans="19:29" x14ac:dyDescent="0.25">
      <c r="S42814" s="109"/>
      <c r="U42814" s="109"/>
      <c r="W42814" s="109"/>
      <c r="Y42814" s="109"/>
      <c r="AA42814" s="109"/>
      <c r="AC42814" s="109"/>
    </row>
    <row r="42815" spans="19:29" x14ac:dyDescent="0.25">
      <c r="S42815" s="108"/>
      <c r="U42815" s="108"/>
      <c r="W42815" s="108"/>
      <c r="Y42815" s="108"/>
      <c r="AA42815" s="108"/>
      <c r="AC42815" s="108"/>
    </row>
    <row r="42816" spans="19:29" x14ac:dyDescent="0.25">
      <c r="S42816" s="108"/>
      <c r="U42816" s="108"/>
      <c r="W42816" s="108"/>
      <c r="Y42816" s="108"/>
      <c r="AA42816" s="108"/>
      <c r="AC42816" s="108"/>
    </row>
    <row r="42817" spans="19:29" x14ac:dyDescent="0.25">
      <c r="S42817" s="109"/>
      <c r="U42817" s="109"/>
      <c r="W42817" s="109"/>
      <c r="Y42817" s="109"/>
      <c r="AA42817" s="109"/>
      <c r="AC42817" s="109"/>
    </row>
    <row r="42818" spans="19:29" x14ac:dyDescent="0.25">
      <c r="S42818" s="108"/>
      <c r="U42818" s="108"/>
      <c r="W42818" s="108"/>
      <c r="Y42818" s="108"/>
      <c r="AA42818" s="108"/>
      <c r="AC42818" s="108"/>
    </row>
    <row r="42819" spans="19:29" x14ac:dyDescent="0.25">
      <c r="S42819" s="109"/>
      <c r="U42819" s="109"/>
      <c r="W42819" s="109"/>
      <c r="Y42819" s="109"/>
      <c r="AA42819" s="109"/>
      <c r="AC42819" s="109"/>
    </row>
    <row r="42820" spans="19:29" x14ac:dyDescent="0.25">
      <c r="S42820" s="108"/>
      <c r="U42820" s="108"/>
      <c r="W42820" s="108"/>
      <c r="Y42820" s="108"/>
      <c r="AA42820" s="108"/>
      <c r="AC42820" s="108"/>
    </row>
    <row r="42821" spans="19:29" x14ac:dyDescent="0.25">
      <c r="S42821" s="108"/>
      <c r="U42821" s="108"/>
      <c r="W42821" s="108"/>
      <c r="Y42821" s="108"/>
      <c r="AA42821" s="108"/>
      <c r="AC42821" s="108"/>
    </row>
    <row r="42822" spans="19:29" x14ac:dyDescent="0.25">
      <c r="S42822" s="108"/>
      <c r="U42822" s="108"/>
      <c r="W42822" s="108"/>
      <c r="Y42822" s="108"/>
      <c r="AA42822" s="108"/>
      <c r="AC42822" s="108"/>
    </row>
    <row r="42823" spans="19:29" x14ac:dyDescent="0.25">
      <c r="S42823" s="110"/>
      <c r="U42823" s="110"/>
      <c r="W42823" s="110"/>
      <c r="Y42823" s="110"/>
      <c r="AA42823" s="110"/>
      <c r="AC42823" s="110"/>
    </row>
    <row r="42824" spans="19:29" x14ac:dyDescent="0.25">
      <c r="S42824" s="110"/>
      <c r="U42824" s="110"/>
      <c r="W42824" s="110"/>
      <c r="Y42824" s="110"/>
      <c r="AA42824" s="110"/>
      <c r="AC42824" s="110"/>
    </row>
    <row r="42825" spans="19:29" x14ac:dyDescent="0.25">
      <c r="S42825" s="110"/>
      <c r="U42825" s="110"/>
      <c r="W42825" s="110"/>
      <c r="Y42825" s="110"/>
      <c r="AA42825" s="110"/>
      <c r="AC42825" s="110"/>
    </row>
    <row r="42826" spans="19:29" x14ac:dyDescent="0.25">
      <c r="S42826" s="110"/>
      <c r="U42826" s="110"/>
      <c r="W42826" s="110"/>
      <c r="Y42826" s="110"/>
      <c r="AA42826" s="110"/>
      <c r="AC42826" s="110"/>
    </row>
    <row r="42827" spans="19:29" x14ac:dyDescent="0.25">
      <c r="S42827" s="111"/>
      <c r="U42827" s="111"/>
      <c r="W42827" s="111"/>
      <c r="Y42827" s="111"/>
      <c r="AA42827" s="111"/>
      <c r="AC42827" s="111"/>
    </row>
    <row r="42828" spans="19:29" x14ac:dyDescent="0.25">
      <c r="S42828" s="107"/>
      <c r="U42828" s="107"/>
      <c r="W42828" s="107"/>
      <c r="Y42828" s="107"/>
      <c r="AA42828" s="107"/>
      <c r="AC42828" s="107"/>
    </row>
    <row r="42829" spans="19:29" x14ac:dyDescent="0.25">
      <c r="S42829" s="108"/>
      <c r="U42829" s="108"/>
      <c r="W42829" s="108"/>
      <c r="Y42829" s="108"/>
      <c r="AA42829" s="108"/>
      <c r="AC42829" s="108"/>
    </row>
    <row r="42830" spans="19:29" x14ac:dyDescent="0.25">
      <c r="S42830" s="108"/>
      <c r="U42830" s="108"/>
      <c r="W42830" s="108"/>
      <c r="Y42830" s="108"/>
      <c r="AA42830" s="108"/>
      <c r="AC42830" s="108"/>
    </row>
    <row r="42831" spans="19:29" x14ac:dyDescent="0.25">
      <c r="S42831" s="109"/>
      <c r="U42831" s="109"/>
      <c r="W42831" s="109"/>
      <c r="Y42831" s="109"/>
      <c r="AA42831" s="109"/>
      <c r="AC42831" s="109"/>
    </row>
    <row r="42832" spans="19:29" x14ac:dyDescent="0.25">
      <c r="S42832" s="108"/>
      <c r="U42832" s="108"/>
      <c r="W42832" s="108"/>
      <c r="Y42832" s="108"/>
      <c r="AA42832" s="108"/>
      <c r="AC42832" s="108"/>
    </row>
    <row r="42833" spans="19:29" x14ac:dyDescent="0.25">
      <c r="S42833" s="108"/>
      <c r="U42833" s="108"/>
      <c r="W42833" s="108"/>
      <c r="Y42833" s="108"/>
      <c r="AA42833" s="108"/>
      <c r="AC42833" s="108"/>
    </row>
    <row r="42834" spans="19:29" x14ac:dyDescent="0.25">
      <c r="S42834" s="109"/>
      <c r="U42834" s="109"/>
      <c r="W42834" s="109"/>
      <c r="Y42834" s="109"/>
      <c r="AA42834" s="109"/>
      <c r="AC42834" s="109"/>
    </row>
    <row r="42835" spans="19:29" x14ac:dyDescent="0.25">
      <c r="S42835" s="108"/>
      <c r="U42835" s="108"/>
      <c r="W42835" s="108"/>
      <c r="Y42835" s="108"/>
      <c r="AA42835" s="108"/>
      <c r="AC42835" s="108"/>
    </row>
    <row r="42836" spans="19:29" x14ac:dyDescent="0.25">
      <c r="S42836" s="109"/>
      <c r="U42836" s="109"/>
      <c r="W42836" s="109"/>
      <c r="Y42836" s="109"/>
      <c r="AA42836" s="109"/>
      <c r="AC42836" s="109"/>
    </row>
    <row r="42837" spans="19:29" x14ac:dyDescent="0.25">
      <c r="S42837" s="108"/>
      <c r="U42837" s="108"/>
      <c r="W42837" s="108"/>
      <c r="Y42837" s="108"/>
      <c r="AA42837" s="108"/>
      <c r="AC42837" s="108"/>
    </row>
    <row r="42838" spans="19:29" x14ac:dyDescent="0.25">
      <c r="S42838" s="108"/>
      <c r="U42838" s="108"/>
      <c r="W42838" s="108"/>
      <c r="Y42838" s="108"/>
      <c r="AA42838" s="108"/>
      <c r="AC42838" s="108"/>
    </row>
    <row r="42839" spans="19:29" x14ac:dyDescent="0.25">
      <c r="S42839" s="108"/>
      <c r="U42839" s="108"/>
      <c r="W42839" s="108"/>
      <c r="Y42839" s="108"/>
      <c r="AA42839" s="108"/>
      <c r="AC42839" s="108"/>
    </row>
    <row r="42840" spans="19:29" x14ac:dyDescent="0.25">
      <c r="S42840" s="110"/>
      <c r="U42840" s="110"/>
      <c r="W42840" s="110"/>
      <c r="Y42840" s="110"/>
      <c r="AA42840" s="110"/>
      <c r="AC42840" s="110"/>
    </row>
    <row r="42841" spans="19:29" x14ac:dyDescent="0.25">
      <c r="S42841" s="110"/>
      <c r="U42841" s="110"/>
      <c r="W42841" s="110"/>
      <c r="Y42841" s="110"/>
      <c r="AA42841" s="110"/>
      <c r="AC42841" s="110"/>
    </row>
    <row r="42842" spans="19:29" x14ac:dyDescent="0.25">
      <c r="S42842" s="110"/>
      <c r="U42842" s="110"/>
      <c r="W42842" s="110"/>
      <c r="Y42842" s="110"/>
      <c r="AA42842" s="110"/>
      <c r="AC42842" s="110"/>
    </row>
    <row r="42843" spans="19:29" x14ac:dyDescent="0.25">
      <c r="S42843" s="110"/>
      <c r="U42843" s="110"/>
      <c r="W42843" s="110"/>
      <c r="Y42843" s="110"/>
      <c r="AA42843" s="110"/>
      <c r="AC42843" s="110"/>
    </row>
    <row r="42844" spans="19:29" x14ac:dyDescent="0.25">
      <c r="S42844" s="111"/>
      <c r="U42844" s="111"/>
      <c r="W42844" s="111"/>
      <c r="Y42844" s="111"/>
      <c r="AA42844" s="111"/>
      <c r="AC42844" s="111"/>
    </row>
    <row r="42845" spans="19:29" x14ac:dyDescent="0.25">
      <c r="S42845" s="107"/>
      <c r="U42845" s="107"/>
      <c r="W42845" s="107"/>
      <c r="Y42845" s="107"/>
      <c r="AA42845" s="107"/>
      <c r="AC42845" s="107"/>
    </row>
    <row r="42846" spans="19:29" x14ac:dyDescent="0.25">
      <c r="S42846" s="108"/>
      <c r="U42846" s="108"/>
      <c r="W42846" s="108"/>
      <c r="Y42846" s="108"/>
      <c r="AA42846" s="108"/>
      <c r="AC42846" s="108"/>
    </row>
    <row r="42847" spans="19:29" x14ac:dyDescent="0.25">
      <c r="S42847" s="108"/>
      <c r="U42847" s="108"/>
      <c r="W42847" s="108"/>
      <c r="Y42847" s="108"/>
      <c r="AA42847" s="108"/>
      <c r="AC42847" s="108"/>
    </row>
    <row r="42848" spans="19:29" x14ac:dyDescent="0.25">
      <c r="S42848" s="109"/>
      <c r="U42848" s="109"/>
      <c r="W42848" s="109"/>
      <c r="Y42848" s="109"/>
      <c r="AA42848" s="109"/>
      <c r="AC42848" s="109"/>
    </row>
    <row r="42849" spans="19:29" x14ac:dyDescent="0.25">
      <c r="S42849" s="108"/>
      <c r="U42849" s="108"/>
      <c r="W42849" s="108"/>
      <c r="Y42849" s="108"/>
      <c r="AA42849" s="108"/>
      <c r="AC42849" s="108"/>
    </row>
    <row r="42850" spans="19:29" x14ac:dyDescent="0.25">
      <c r="S42850" s="108"/>
      <c r="U42850" s="108"/>
      <c r="W42850" s="108"/>
      <c r="Y42850" s="108"/>
      <c r="AA42850" s="108"/>
      <c r="AC42850" s="108"/>
    </row>
    <row r="42851" spans="19:29" x14ac:dyDescent="0.25">
      <c r="S42851" s="109"/>
      <c r="U42851" s="109"/>
      <c r="W42851" s="109"/>
      <c r="Y42851" s="109"/>
      <c r="AA42851" s="109"/>
      <c r="AC42851" s="109"/>
    </row>
    <row r="42852" spans="19:29" x14ac:dyDescent="0.25">
      <c r="S42852" s="108"/>
      <c r="U42852" s="108"/>
      <c r="W42852" s="108"/>
      <c r="Y42852" s="108"/>
      <c r="AA42852" s="108"/>
      <c r="AC42852" s="108"/>
    </row>
    <row r="42853" spans="19:29" x14ac:dyDescent="0.25">
      <c r="S42853" s="109"/>
      <c r="U42853" s="109"/>
      <c r="W42853" s="109"/>
      <c r="Y42853" s="109"/>
      <c r="AA42853" s="109"/>
      <c r="AC42853" s="109"/>
    </row>
    <row r="42854" spans="19:29" x14ac:dyDescent="0.25">
      <c r="S42854" s="108"/>
      <c r="U42854" s="108"/>
      <c r="W42854" s="108"/>
      <c r="Y42854" s="108"/>
      <c r="AA42854" s="108"/>
      <c r="AC42854" s="108"/>
    </row>
    <row r="42855" spans="19:29" x14ac:dyDescent="0.25">
      <c r="S42855" s="108"/>
      <c r="U42855" s="108"/>
      <c r="W42855" s="108"/>
      <c r="Y42855" s="108"/>
      <c r="AA42855" s="108"/>
      <c r="AC42855" s="108"/>
    </row>
    <row r="42856" spans="19:29" x14ac:dyDescent="0.25">
      <c r="S42856" s="108"/>
      <c r="U42856" s="108"/>
      <c r="W42856" s="108"/>
      <c r="Y42856" s="108"/>
      <c r="AA42856" s="108"/>
      <c r="AC42856" s="108"/>
    </row>
    <row r="42857" spans="19:29" x14ac:dyDescent="0.25">
      <c r="S42857" s="110"/>
      <c r="U42857" s="110"/>
      <c r="W42857" s="110"/>
      <c r="Y42857" s="110"/>
      <c r="AA42857" s="110"/>
      <c r="AC42857" s="110"/>
    </row>
    <row r="42858" spans="19:29" x14ac:dyDescent="0.25">
      <c r="S42858" s="110"/>
      <c r="U42858" s="110"/>
      <c r="W42858" s="110"/>
      <c r="Y42858" s="110"/>
      <c r="AA42858" s="110"/>
      <c r="AC42858" s="110"/>
    </row>
    <row r="42859" spans="19:29" x14ac:dyDescent="0.25">
      <c r="S42859" s="110"/>
      <c r="U42859" s="110"/>
      <c r="W42859" s="110"/>
      <c r="Y42859" s="110"/>
      <c r="AA42859" s="110"/>
      <c r="AC42859" s="110"/>
    </row>
    <row r="42860" spans="19:29" x14ac:dyDescent="0.25">
      <c r="S42860" s="110"/>
      <c r="U42860" s="110"/>
      <c r="W42860" s="110"/>
      <c r="Y42860" s="110"/>
      <c r="AA42860" s="110"/>
      <c r="AC42860" s="110"/>
    </row>
    <row r="42861" spans="19:29" x14ac:dyDescent="0.25">
      <c r="S42861" s="111"/>
      <c r="U42861" s="111"/>
      <c r="W42861" s="111"/>
      <c r="Y42861" s="111"/>
      <c r="AA42861" s="111"/>
      <c r="AC42861" s="111"/>
    </row>
    <row r="42862" spans="19:29" x14ac:dyDescent="0.25">
      <c r="S42862" s="107"/>
      <c r="U42862" s="107"/>
      <c r="W42862" s="107"/>
      <c r="Y42862" s="107"/>
      <c r="AA42862" s="107"/>
      <c r="AC42862" s="107"/>
    </row>
    <row r="42863" spans="19:29" x14ac:dyDescent="0.25">
      <c r="S42863" s="108"/>
      <c r="U42863" s="108"/>
      <c r="W42863" s="108"/>
      <c r="Y42863" s="108"/>
      <c r="AA42863" s="108"/>
      <c r="AC42863" s="108"/>
    </row>
    <row r="42864" spans="19:29" x14ac:dyDescent="0.25">
      <c r="S42864" s="108"/>
      <c r="U42864" s="108"/>
      <c r="W42864" s="108"/>
      <c r="Y42864" s="108"/>
      <c r="AA42864" s="108"/>
      <c r="AC42864" s="108"/>
    </row>
    <row r="42865" spans="19:29" x14ac:dyDescent="0.25">
      <c r="S42865" s="109"/>
      <c r="U42865" s="109"/>
      <c r="W42865" s="109"/>
      <c r="Y42865" s="109"/>
      <c r="AA42865" s="109"/>
      <c r="AC42865" s="109"/>
    </row>
    <row r="42866" spans="19:29" x14ac:dyDescent="0.25">
      <c r="S42866" s="108"/>
      <c r="U42866" s="108"/>
      <c r="W42866" s="108"/>
      <c r="Y42866" s="108"/>
      <c r="AA42866" s="108"/>
      <c r="AC42866" s="108"/>
    </row>
    <row r="42867" spans="19:29" x14ac:dyDescent="0.25">
      <c r="S42867" s="108"/>
      <c r="U42867" s="108"/>
      <c r="W42867" s="108"/>
      <c r="Y42867" s="108"/>
      <c r="AA42867" s="108"/>
      <c r="AC42867" s="108"/>
    </row>
    <row r="42868" spans="19:29" x14ac:dyDescent="0.25">
      <c r="S42868" s="109"/>
      <c r="U42868" s="109"/>
      <c r="W42868" s="109"/>
      <c r="Y42868" s="109"/>
      <c r="AA42868" s="109"/>
      <c r="AC42868" s="109"/>
    </row>
    <row r="42869" spans="19:29" x14ac:dyDescent="0.25">
      <c r="S42869" s="108"/>
      <c r="U42869" s="108"/>
      <c r="W42869" s="108"/>
      <c r="Y42869" s="108"/>
      <c r="AA42869" s="108"/>
      <c r="AC42869" s="108"/>
    </row>
    <row r="42870" spans="19:29" x14ac:dyDescent="0.25">
      <c r="S42870" s="109"/>
      <c r="U42870" s="109"/>
      <c r="W42870" s="109"/>
      <c r="Y42870" s="109"/>
      <c r="AA42870" s="109"/>
      <c r="AC42870" s="109"/>
    </row>
    <row r="42871" spans="19:29" x14ac:dyDescent="0.25">
      <c r="S42871" s="108"/>
      <c r="U42871" s="108"/>
      <c r="W42871" s="108"/>
      <c r="Y42871" s="108"/>
      <c r="AA42871" s="108"/>
      <c r="AC42871" s="108"/>
    </row>
    <row r="42872" spans="19:29" x14ac:dyDescent="0.25">
      <c r="S42872" s="108"/>
      <c r="U42872" s="108"/>
      <c r="W42872" s="108"/>
      <c r="Y42872" s="108"/>
      <c r="AA42872" s="108"/>
      <c r="AC42872" s="108"/>
    </row>
    <row r="42873" spans="19:29" x14ac:dyDescent="0.25">
      <c r="S42873" s="108"/>
      <c r="U42873" s="108"/>
      <c r="W42873" s="108"/>
      <c r="Y42873" s="108"/>
      <c r="AA42873" s="108"/>
      <c r="AC42873" s="108"/>
    </row>
    <row r="42874" spans="19:29" x14ac:dyDescent="0.25">
      <c r="S42874" s="110"/>
      <c r="U42874" s="110"/>
      <c r="W42874" s="110"/>
      <c r="Y42874" s="110"/>
      <c r="AA42874" s="110"/>
      <c r="AC42874" s="110"/>
    </row>
    <row r="42875" spans="19:29" x14ac:dyDescent="0.25">
      <c r="S42875" s="110"/>
      <c r="U42875" s="110"/>
      <c r="W42875" s="110"/>
      <c r="Y42875" s="110"/>
      <c r="AA42875" s="110"/>
      <c r="AC42875" s="110"/>
    </row>
    <row r="42876" spans="19:29" x14ac:dyDescent="0.25">
      <c r="S42876" s="110"/>
      <c r="U42876" s="110"/>
      <c r="W42876" s="110"/>
      <c r="Y42876" s="110"/>
      <c r="AA42876" s="110"/>
      <c r="AC42876" s="110"/>
    </row>
    <row r="42877" spans="19:29" x14ac:dyDescent="0.25">
      <c r="S42877" s="110"/>
      <c r="U42877" s="110"/>
      <c r="W42877" s="110"/>
      <c r="Y42877" s="110"/>
      <c r="AA42877" s="110"/>
      <c r="AC42877" s="110"/>
    </row>
    <row r="42878" spans="19:29" x14ac:dyDescent="0.25">
      <c r="S42878" s="111"/>
      <c r="U42878" s="111"/>
      <c r="W42878" s="111"/>
      <c r="Y42878" s="111"/>
      <c r="AA42878" s="111"/>
      <c r="AC42878" s="111"/>
    </row>
    <row r="42879" spans="19:29" x14ac:dyDescent="0.25">
      <c r="S42879" s="107"/>
      <c r="U42879" s="107"/>
      <c r="W42879" s="107"/>
      <c r="Y42879" s="107"/>
      <c r="AA42879" s="107"/>
      <c r="AC42879" s="107"/>
    </row>
    <row r="42880" spans="19:29" x14ac:dyDescent="0.25">
      <c r="S42880" s="108"/>
      <c r="U42880" s="108"/>
      <c r="W42880" s="108"/>
      <c r="Y42880" s="108"/>
      <c r="AA42880" s="108"/>
      <c r="AC42880" s="108"/>
    </row>
    <row r="42881" spans="19:29" x14ac:dyDescent="0.25">
      <c r="S42881" s="108"/>
      <c r="U42881" s="108"/>
      <c r="W42881" s="108"/>
      <c r="Y42881" s="108"/>
      <c r="AA42881" s="108"/>
      <c r="AC42881" s="108"/>
    </row>
    <row r="42882" spans="19:29" x14ac:dyDescent="0.25">
      <c r="S42882" s="109"/>
      <c r="U42882" s="109"/>
      <c r="W42882" s="109"/>
      <c r="Y42882" s="109"/>
      <c r="AA42882" s="109"/>
      <c r="AC42882" s="109"/>
    </row>
    <row r="42883" spans="19:29" x14ac:dyDescent="0.25">
      <c r="S42883" s="108"/>
      <c r="U42883" s="108"/>
      <c r="W42883" s="108"/>
      <c r="Y42883" s="108"/>
      <c r="AA42883" s="108"/>
      <c r="AC42883" s="108"/>
    </row>
    <row r="42884" spans="19:29" x14ac:dyDescent="0.25">
      <c r="S42884" s="108"/>
      <c r="U42884" s="108"/>
      <c r="W42884" s="108"/>
      <c r="Y42884" s="108"/>
      <c r="AA42884" s="108"/>
      <c r="AC42884" s="108"/>
    </row>
    <row r="42885" spans="19:29" x14ac:dyDescent="0.25">
      <c r="S42885" s="109"/>
      <c r="U42885" s="109"/>
      <c r="W42885" s="109"/>
      <c r="Y42885" s="109"/>
      <c r="AA42885" s="109"/>
      <c r="AC42885" s="109"/>
    </row>
    <row r="42886" spans="19:29" x14ac:dyDescent="0.25">
      <c r="S42886" s="108"/>
      <c r="U42886" s="108"/>
      <c r="W42886" s="108"/>
      <c r="Y42886" s="108"/>
      <c r="AA42886" s="108"/>
      <c r="AC42886" s="108"/>
    </row>
    <row r="42887" spans="19:29" x14ac:dyDescent="0.25">
      <c r="S42887" s="109"/>
      <c r="U42887" s="109"/>
      <c r="W42887" s="109"/>
      <c r="Y42887" s="109"/>
      <c r="AA42887" s="109"/>
      <c r="AC42887" s="109"/>
    </row>
    <row r="42888" spans="19:29" x14ac:dyDescent="0.25">
      <c r="S42888" s="108"/>
      <c r="U42888" s="108"/>
      <c r="W42888" s="108"/>
      <c r="Y42888" s="108"/>
      <c r="AA42888" s="108"/>
      <c r="AC42888" s="108"/>
    </row>
    <row r="42889" spans="19:29" x14ac:dyDescent="0.25">
      <c r="S42889" s="108"/>
      <c r="U42889" s="108"/>
      <c r="W42889" s="108"/>
      <c r="Y42889" s="108"/>
      <c r="AA42889" s="108"/>
      <c r="AC42889" s="108"/>
    </row>
    <row r="42890" spans="19:29" x14ac:dyDescent="0.25">
      <c r="S42890" s="108"/>
      <c r="U42890" s="108"/>
      <c r="W42890" s="108"/>
      <c r="Y42890" s="108"/>
      <c r="AA42890" s="108"/>
      <c r="AC42890" s="108"/>
    </row>
    <row r="42891" spans="19:29" x14ac:dyDescent="0.25">
      <c r="S42891" s="110"/>
      <c r="U42891" s="110"/>
      <c r="W42891" s="110"/>
      <c r="Y42891" s="110"/>
      <c r="AA42891" s="110"/>
      <c r="AC42891" s="110"/>
    </row>
    <row r="42892" spans="19:29" x14ac:dyDescent="0.25">
      <c r="S42892" s="110"/>
      <c r="U42892" s="110"/>
      <c r="W42892" s="110"/>
      <c r="Y42892" s="110"/>
      <c r="AA42892" s="110"/>
      <c r="AC42892" s="110"/>
    </row>
    <row r="42893" spans="19:29" x14ac:dyDescent="0.25">
      <c r="S42893" s="110"/>
      <c r="U42893" s="110"/>
      <c r="W42893" s="110"/>
      <c r="Y42893" s="110"/>
      <c r="AA42893" s="110"/>
      <c r="AC42893" s="110"/>
    </row>
    <row r="42894" spans="19:29" x14ac:dyDescent="0.25">
      <c r="S42894" s="110"/>
      <c r="U42894" s="110"/>
      <c r="W42894" s="110"/>
      <c r="Y42894" s="110"/>
      <c r="AA42894" s="110"/>
      <c r="AC42894" s="110"/>
    </row>
    <row r="42895" spans="19:29" x14ac:dyDescent="0.25">
      <c r="S42895" s="111"/>
      <c r="U42895" s="111"/>
      <c r="W42895" s="111"/>
      <c r="Y42895" s="111"/>
      <c r="AA42895" s="111"/>
      <c r="AC42895" s="111"/>
    </row>
    <row r="42896" spans="19:29" x14ac:dyDescent="0.25">
      <c r="S42896" s="107"/>
      <c r="U42896" s="107"/>
      <c r="W42896" s="107"/>
      <c r="Y42896" s="107"/>
      <c r="AA42896" s="107"/>
      <c r="AC42896" s="107"/>
    </row>
    <row r="42897" spans="19:29" x14ac:dyDescent="0.25">
      <c r="S42897" s="108"/>
      <c r="U42897" s="108"/>
      <c r="W42897" s="108"/>
      <c r="Y42897" s="108"/>
      <c r="AA42897" s="108"/>
      <c r="AC42897" s="108"/>
    </row>
    <row r="42898" spans="19:29" x14ac:dyDescent="0.25">
      <c r="S42898" s="108"/>
      <c r="U42898" s="108"/>
      <c r="W42898" s="108"/>
      <c r="Y42898" s="108"/>
      <c r="AA42898" s="108"/>
      <c r="AC42898" s="108"/>
    </row>
    <row r="42899" spans="19:29" x14ac:dyDescent="0.25">
      <c r="S42899" s="109"/>
      <c r="U42899" s="109"/>
      <c r="W42899" s="109"/>
      <c r="Y42899" s="109"/>
      <c r="AA42899" s="109"/>
      <c r="AC42899" s="109"/>
    </row>
    <row r="42900" spans="19:29" x14ac:dyDescent="0.25">
      <c r="S42900" s="108"/>
      <c r="U42900" s="108"/>
      <c r="W42900" s="108"/>
      <c r="Y42900" s="108"/>
      <c r="AA42900" s="108"/>
      <c r="AC42900" s="108"/>
    </row>
    <row r="42901" spans="19:29" x14ac:dyDescent="0.25">
      <c r="S42901" s="108"/>
      <c r="U42901" s="108"/>
      <c r="W42901" s="108"/>
      <c r="Y42901" s="108"/>
      <c r="AA42901" s="108"/>
      <c r="AC42901" s="108"/>
    </row>
    <row r="42902" spans="19:29" x14ac:dyDescent="0.25">
      <c r="S42902" s="109"/>
      <c r="U42902" s="109"/>
      <c r="W42902" s="109"/>
      <c r="Y42902" s="109"/>
      <c r="AA42902" s="109"/>
      <c r="AC42902" s="109"/>
    </row>
    <row r="42903" spans="19:29" x14ac:dyDescent="0.25">
      <c r="S42903" s="108"/>
      <c r="U42903" s="108"/>
      <c r="W42903" s="108"/>
      <c r="Y42903" s="108"/>
      <c r="AA42903" s="108"/>
      <c r="AC42903" s="108"/>
    </row>
    <row r="42904" spans="19:29" x14ac:dyDescent="0.25">
      <c r="S42904" s="109"/>
      <c r="U42904" s="109"/>
      <c r="W42904" s="109"/>
      <c r="Y42904" s="109"/>
      <c r="AA42904" s="109"/>
      <c r="AC42904" s="109"/>
    </row>
    <row r="42905" spans="19:29" x14ac:dyDescent="0.25">
      <c r="S42905" s="108"/>
      <c r="U42905" s="108"/>
      <c r="W42905" s="108"/>
      <c r="Y42905" s="108"/>
      <c r="AA42905" s="108"/>
      <c r="AC42905" s="108"/>
    </row>
    <row r="42906" spans="19:29" x14ac:dyDescent="0.25">
      <c r="S42906" s="108"/>
      <c r="U42906" s="108"/>
      <c r="W42906" s="108"/>
      <c r="Y42906" s="108"/>
      <c r="AA42906" s="108"/>
      <c r="AC42906" s="108"/>
    </row>
    <row r="42907" spans="19:29" x14ac:dyDescent="0.25">
      <c r="S42907" s="108"/>
      <c r="U42907" s="108"/>
      <c r="W42907" s="108"/>
      <c r="Y42907" s="108"/>
      <c r="AA42907" s="108"/>
      <c r="AC42907" s="108"/>
    </row>
    <row r="42908" spans="19:29" x14ac:dyDescent="0.25">
      <c r="S42908" s="110"/>
      <c r="U42908" s="110"/>
      <c r="W42908" s="110"/>
      <c r="Y42908" s="110"/>
      <c r="AA42908" s="110"/>
      <c r="AC42908" s="110"/>
    </row>
    <row r="42909" spans="19:29" x14ac:dyDescent="0.25">
      <c r="S42909" s="110"/>
      <c r="U42909" s="110"/>
      <c r="W42909" s="110"/>
      <c r="Y42909" s="110"/>
      <c r="AA42909" s="110"/>
      <c r="AC42909" s="110"/>
    </row>
    <row r="42910" spans="19:29" x14ac:dyDescent="0.25">
      <c r="S42910" s="110"/>
      <c r="U42910" s="110"/>
      <c r="W42910" s="110"/>
      <c r="Y42910" s="110"/>
      <c r="AA42910" s="110"/>
      <c r="AC42910" s="110"/>
    </row>
    <row r="42911" spans="19:29" x14ac:dyDescent="0.25">
      <c r="S42911" s="110"/>
      <c r="U42911" s="110"/>
      <c r="W42911" s="110"/>
      <c r="Y42911" s="110"/>
      <c r="AA42911" s="110"/>
      <c r="AC42911" s="110"/>
    </row>
    <row r="42912" spans="19:29" x14ac:dyDescent="0.25">
      <c r="S42912" s="111"/>
      <c r="U42912" s="111"/>
      <c r="W42912" s="111"/>
      <c r="Y42912" s="111"/>
      <c r="AA42912" s="111"/>
      <c r="AC42912" s="111"/>
    </row>
    <row r="42913" spans="19:29" x14ac:dyDescent="0.25">
      <c r="S42913" s="107"/>
      <c r="U42913" s="107"/>
      <c r="W42913" s="107"/>
      <c r="Y42913" s="107"/>
      <c r="AA42913" s="107"/>
      <c r="AC42913" s="107"/>
    </row>
    <row r="42914" spans="19:29" x14ac:dyDescent="0.25">
      <c r="S42914" s="108"/>
      <c r="U42914" s="108"/>
      <c r="W42914" s="108"/>
      <c r="Y42914" s="108"/>
      <c r="AA42914" s="108"/>
      <c r="AC42914" s="108"/>
    </row>
    <row r="42915" spans="19:29" x14ac:dyDescent="0.25">
      <c r="S42915" s="108"/>
      <c r="U42915" s="108"/>
      <c r="W42915" s="108"/>
      <c r="Y42915" s="108"/>
      <c r="AA42915" s="108"/>
      <c r="AC42915" s="108"/>
    </row>
    <row r="42916" spans="19:29" x14ac:dyDescent="0.25">
      <c r="S42916" s="109"/>
      <c r="U42916" s="109"/>
      <c r="W42916" s="109"/>
      <c r="Y42916" s="109"/>
      <c r="AA42916" s="109"/>
      <c r="AC42916" s="109"/>
    </row>
    <row r="42917" spans="19:29" x14ac:dyDescent="0.25">
      <c r="S42917" s="108"/>
      <c r="U42917" s="108"/>
      <c r="W42917" s="108"/>
      <c r="Y42917" s="108"/>
      <c r="AA42917" s="108"/>
      <c r="AC42917" s="108"/>
    </row>
    <row r="42918" spans="19:29" x14ac:dyDescent="0.25">
      <c r="S42918" s="108"/>
      <c r="U42918" s="108"/>
      <c r="W42918" s="108"/>
      <c r="Y42918" s="108"/>
      <c r="AA42918" s="108"/>
      <c r="AC42918" s="108"/>
    </row>
    <row r="42919" spans="19:29" x14ac:dyDescent="0.25">
      <c r="S42919" s="109"/>
      <c r="U42919" s="109"/>
      <c r="W42919" s="109"/>
      <c r="Y42919" s="109"/>
      <c r="AA42919" s="109"/>
      <c r="AC42919" s="109"/>
    </row>
    <row r="42920" spans="19:29" x14ac:dyDescent="0.25">
      <c r="S42920" s="108"/>
      <c r="U42920" s="108"/>
      <c r="W42920" s="108"/>
      <c r="Y42920" s="108"/>
      <c r="AA42920" s="108"/>
      <c r="AC42920" s="108"/>
    </row>
    <row r="42921" spans="19:29" x14ac:dyDescent="0.25">
      <c r="S42921" s="109"/>
      <c r="U42921" s="109"/>
      <c r="W42921" s="109"/>
      <c r="Y42921" s="109"/>
      <c r="AA42921" s="109"/>
      <c r="AC42921" s="109"/>
    </row>
    <row r="42922" spans="19:29" x14ac:dyDescent="0.25">
      <c r="S42922" s="108"/>
      <c r="U42922" s="108"/>
      <c r="W42922" s="108"/>
      <c r="Y42922" s="108"/>
      <c r="AA42922" s="108"/>
      <c r="AC42922" s="108"/>
    </row>
    <row r="42923" spans="19:29" x14ac:dyDescent="0.25">
      <c r="S42923" s="108"/>
      <c r="U42923" s="108"/>
      <c r="W42923" s="108"/>
      <c r="Y42923" s="108"/>
      <c r="AA42923" s="108"/>
      <c r="AC42923" s="108"/>
    </row>
    <row r="42924" spans="19:29" x14ac:dyDescent="0.25">
      <c r="S42924" s="108"/>
      <c r="U42924" s="108"/>
      <c r="W42924" s="108"/>
      <c r="Y42924" s="108"/>
      <c r="AA42924" s="108"/>
      <c r="AC42924" s="108"/>
    </row>
    <row r="42925" spans="19:29" x14ac:dyDescent="0.25">
      <c r="S42925" s="110"/>
      <c r="U42925" s="110"/>
      <c r="W42925" s="110"/>
      <c r="Y42925" s="110"/>
      <c r="AA42925" s="110"/>
      <c r="AC42925" s="110"/>
    </row>
    <row r="42926" spans="19:29" x14ac:dyDescent="0.25">
      <c r="S42926" s="110"/>
      <c r="U42926" s="110"/>
      <c r="W42926" s="110"/>
      <c r="Y42926" s="110"/>
      <c r="AA42926" s="110"/>
      <c r="AC42926" s="110"/>
    </row>
    <row r="42927" spans="19:29" x14ac:dyDescent="0.25">
      <c r="S42927" s="110"/>
      <c r="U42927" s="110"/>
      <c r="W42927" s="110"/>
      <c r="Y42927" s="110"/>
      <c r="AA42927" s="110"/>
      <c r="AC42927" s="110"/>
    </row>
    <row r="42928" spans="19:29" x14ac:dyDescent="0.25">
      <c r="S42928" s="110"/>
      <c r="U42928" s="110"/>
      <c r="W42928" s="110"/>
      <c r="Y42928" s="110"/>
      <c r="AA42928" s="110"/>
      <c r="AC42928" s="110"/>
    </row>
    <row r="42929" spans="19:29" x14ac:dyDescent="0.25">
      <c r="S42929" s="111"/>
      <c r="U42929" s="111"/>
      <c r="W42929" s="111"/>
      <c r="Y42929" s="111"/>
      <c r="AA42929" s="111"/>
      <c r="AC42929" s="111"/>
    </row>
    <row r="42930" spans="19:29" x14ac:dyDescent="0.25">
      <c r="S42930" s="107"/>
      <c r="U42930" s="107"/>
      <c r="W42930" s="107"/>
      <c r="Y42930" s="107"/>
      <c r="AA42930" s="107"/>
      <c r="AC42930" s="107"/>
    </row>
    <row r="42931" spans="19:29" x14ac:dyDescent="0.25">
      <c r="S42931" s="108"/>
      <c r="U42931" s="108"/>
      <c r="W42931" s="108"/>
      <c r="Y42931" s="108"/>
      <c r="AA42931" s="108"/>
      <c r="AC42931" s="108"/>
    </row>
    <row r="42932" spans="19:29" x14ac:dyDescent="0.25">
      <c r="S42932" s="108"/>
      <c r="U42932" s="108"/>
      <c r="W42932" s="108"/>
      <c r="Y42932" s="108"/>
      <c r="AA42932" s="108"/>
      <c r="AC42932" s="108"/>
    </row>
    <row r="42933" spans="19:29" x14ac:dyDescent="0.25">
      <c r="S42933" s="109"/>
      <c r="U42933" s="109"/>
      <c r="W42933" s="109"/>
      <c r="Y42933" s="109"/>
      <c r="AA42933" s="109"/>
      <c r="AC42933" s="109"/>
    </row>
    <row r="42934" spans="19:29" x14ac:dyDescent="0.25">
      <c r="S42934" s="108"/>
      <c r="U42934" s="108"/>
      <c r="W42934" s="108"/>
      <c r="Y42934" s="108"/>
      <c r="AA42934" s="108"/>
      <c r="AC42934" s="108"/>
    </row>
    <row r="42935" spans="19:29" x14ac:dyDescent="0.25">
      <c r="S42935" s="108"/>
      <c r="U42935" s="108"/>
      <c r="W42935" s="108"/>
      <c r="Y42935" s="108"/>
      <c r="AA42935" s="108"/>
      <c r="AC42935" s="108"/>
    </row>
    <row r="42936" spans="19:29" x14ac:dyDescent="0.25">
      <c r="S42936" s="109"/>
      <c r="U42936" s="109"/>
      <c r="W42936" s="109"/>
      <c r="Y42936" s="109"/>
      <c r="AA42936" s="109"/>
      <c r="AC42936" s="109"/>
    </row>
    <row r="42937" spans="19:29" x14ac:dyDescent="0.25">
      <c r="S42937" s="108"/>
      <c r="U42937" s="108"/>
      <c r="W42937" s="108"/>
      <c r="Y42937" s="108"/>
      <c r="AA42937" s="108"/>
      <c r="AC42937" s="108"/>
    </row>
    <row r="42938" spans="19:29" x14ac:dyDescent="0.25">
      <c r="S42938" s="109"/>
      <c r="U42938" s="109"/>
      <c r="W42938" s="109"/>
      <c r="Y42938" s="109"/>
      <c r="AA42938" s="109"/>
      <c r="AC42938" s="109"/>
    </row>
    <row r="42939" spans="19:29" x14ac:dyDescent="0.25">
      <c r="S42939" s="108"/>
      <c r="U42939" s="108"/>
      <c r="W42939" s="108"/>
      <c r="Y42939" s="108"/>
      <c r="AA42939" s="108"/>
      <c r="AC42939" s="108"/>
    </row>
    <row r="42940" spans="19:29" x14ac:dyDescent="0.25">
      <c r="S42940" s="108"/>
      <c r="U42940" s="108"/>
      <c r="W42940" s="108"/>
      <c r="Y42940" s="108"/>
      <c r="AA42940" s="108"/>
      <c r="AC42940" s="108"/>
    </row>
    <row r="42941" spans="19:29" x14ac:dyDescent="0.25">
      <c r="S42941" s="108"/>
      <c r="U42941" s="108"/>
      <c r="W42941" s="108"/>
      <c r="Y42941" s="108"/>
      <c r="AA42941" s="108"/>
      <c r="AC42941" s="108"/>
    </row>
    <row r="42942" spans="19:29" x14ac:dyDescent="0.25">
      <c r="S42942" s="110"/>
      <c r="U42942" s="110"/>
      <c r="W42942" s="110"/>
      <c r="Y42942" s="110"/>
      <c r="AA42942" s="110"/>
      <c r="AC42942" s="110"/>
    </row>
    <row r="42943" spans="19:29" x14ac:dyDescent="0.25">
      <c r="S42943" s="110"/>
      <c r="U42943" s="110"/>
      <c r="W42943" s="110"/>
      <c r="Y42943" s="110"/>
      <c r="AA42943" s="110"/>
      <c r="AC42943" s="110"/>
    </row>
    <row r="42944" spans="19:29" x14ac:dyDescent="0.25">
      <c r="S42944" s="110"/>
      <c r="U42944" s="110"/>
      <c r="W42944" s="110"/>
      <c r="Y42944" s="110"/>
      <c r="AA42944" s="110"/>
      <c r="AC42944" s="110"/>
    </row>
    <row r="42945" spans="19:29" x14ac:dyDescent="0.25">
      <c r="S42945" s="110"/>
      <c r="U42945" s="110"/>
      <c r="W42945" s="110"/>
      <c r="Y42945" s="110"/>
      <c r="AA42945" s="110"/>
      <c r="AC42945" s="110"/>
    </row>
    <row r="42946" spans="19:29" x14ac:dyDescent="0.25">
      <c r="S42946" s="111"/>
      <c r="U42946" s="111"/>
      <c r="W42946" s="111"/>
      <c r="Y42946" s="111"/>
      <c r="AA42946" s="111"/>
      <c r="AC42946" s="111"/>
    </row>
    <row r="42947" spans="19:29" x14ac:dyDescent="0.25">
      <c r="S42947" s="107"/>
      <c r="U42947" s="107"/>
      <c r="W42947" s="107"/>
      <c r="Y42947" s="107"/>
      <c r="AA42947" s="107"/>
      <c r="AC42947" s="107"/>
    </row>
    <row r="42948" spans="19:29" x14ac:dyDescent="0.25">
      <c r="S42948" s="108"/>
      <c r="U42948" s="108"/>
      <c r="W42948" s="108"/>
      <c r="Y42948" s="108"/>
      <c r="AA42948" s="108"/>
      <c r="AC42948" s="108"/>
    </row>
    <row r="42949" spans="19:29" x14ac:dyDescent="0.25">
      <c r="S42949" s="108"/>
      <c r="U42949" s="108"/>
      <c r="W42949" s="108"/>
      <c r="Y42949" s="108"/>
      <c r="AA42949" s="108"/>
      <c r="AC42949" s="108"/>
    </row>
    <row r="42950" spans="19:29" x14ac:dyDescent="0.25">
      <c r="S42950" s="109"/>
      <c r="U42950" s="109"/>
      <c r="W42950" s="109"/>
      <c r="Y42950" s="109"/>
      <c r="AA42950" s="109"/>
      <c r="AC42950" s="109"/>
    </row>
    <row r="42951" spans="19:29" x14ac:dyDescent="0.25">
      <c r="S42951" s="108"/>
      <c r="U42951" s="108"/>
      <c r="W42951" s="108"/>
      <c r="Y42951" s="108"/>
      <c r="AA42951" s="108"/>
      <c r="AC42951" s="108"/>
    </row>
    <row r="42952" spans="19:29" x14ac:dyDescent="0.25">
      <c r="S42952" s="108"/>
      <c r="U42952" s="108"/>
      <c r="W42952" s="108"/>
      <c r="Y42952" s="108"/>
      <c r="AA42952" s="108"/>
      <c r="AC42952" s="108"/>
    </row>
    <row r="42953" spans="19:29" x14ac:dyDescent="0.25">
      <c r="S42953" s="109"/>
      <c r="U42953" s="109"/>
      <c r="W42953" s="109"/>
      <c r="Y42953" s="109"/>
      <c r="AA42953" s="109"/>
      <c r="AC42953" s="109"/>
    </row>
    <row r="42954" spans="19:29" x14ac:dyDescent="0.25">
      <c r="S42954" s="108"/>
      <c r="U42954" s="108"/>
      <c r="W42954" s="108"/>
      <c r="Y42954" s="108"/>
      <c r="AA42954" s="108"/>
      <c r="AC42954" s="108"/>
    </row>
    <row r="42955" spans="19:29" x14ac:dyDescent="0.25">
      <c r="S42955" s="109"/>
      <c r="U42955" s="109"/>
      <c r="W42955" s="109"/>
      <c r="Y42955" s="109"/>
      <c r="AA42955" s="109"/>
      <c r="AC42955" s="109"/>
    </row>
    <row r="42956" spans="19:29" x14ac:dyDescent="0.25">
      <c r="S42956" s="108"/>
      <c r="U42956" s="108"/>
      <c r="W42956" s="108"/>
      <c r="Y42956" s="108"/>
      <c r="AA42956" s="108"/>
      <c r="AC42956" s="108"/>
    </row>
    <row r="42957" spans="19:29" x14ac:dyDescent="0.25">
      <c r="S42957" s="108"/>
      <c r="U42957" s="108"/>
      <c r="W42957" s="108"/>
      <c r="Y42957" s="108"/>
      <c r="AA42957" s="108"/>
      <c r="AC42957" s="108"/>
    </row>
    <row r="42958" spans="19:29" x14ac:dyDescent="0.25">
      <c r="S42958" s="108"/>
      <c r="U42958" s="108"/>
      <c r="W42958" s="108"/>
      <c r="Y42958" s="108"/>
      <c r="AA42958" s="108"/>
      <c r="AC42958" s="108"/>
    </row>
    <row r="42959" spans="19:29" x14ac:dyDescent="0.25">
      <c r="S42959" s="110"/>
      <c r="U42959" s="110"/>
      <c r="W42959" s="110"/>
      <c r="Y42959" s="110"/>
      <c r="AA42959" s="110"/>
      <c r="AC42959" s="110"/>
    </row>
    <row r="42960" spans="19:29" x14ac:dyDescent="0.25">
      <c r="S42960" s="110"/>
      <c r="U42960" s="110"/>
      <c r="W42960" s="110"/>
      <c r="Y42960" s="110"/>
      <c r="AA42960" s="110"/>
      <c r="AC42960" s="110"/>
    </row>
    <row r="42961" spans="19:29" x14ac:dyDescent="0.25">
      <c r="S42961" s="110"/>
      <c r="U42961" s="110"/>
      <c r="W42961" s="110"/>
      <c r="Y42961" s="110"/>
      <c r="AA42961" s="110"/>
      <c r="AC42961" s="110"/>
    </row>
    <row r="42962" spans="19:29" x14ac:dyDescent="0.25">
      <c r="S42962" s="110"/>
      <c r="U42962" s="110"/>
      <c r="W42962" s="110"/>
      <c r="Y42962" s="110"/>
      <c r="AA42962" s="110"/>
      <c r="AC42962" s="110"/>
    </row>
    <row r="42963" spans="19:29" x14ac:dyDescent="0.25">
      <c r="S42963" s="111"/>
      <c r="U42963" s="111"/>
      <c r="W42963" s="111"/>
      <c r="Y42963" s="111"/>
      <c r="AA42963" s="111"/>
      <c r="AC42963" s="111"/>
    </row>
    <row r="42964" spans="19:29" x14ac:dyDescent="0.25">
      <c r="S42964" s="107"/>
      <c r="U42964" s="107"/>
      <c r="W42964" s="107"/>
      <c r="Y42964" s="107"/>
      <c r="AA42964" s="107"/>
      <c r="AC42964" s="107"/>
    </row>
    <row r="42965" spans="19:29" x14ac:dyDescent="0.25">
      <c r="S42965" s="108"/>
      <c r="U42965" s="108"/>
      <c r="W42965" s="108"/>
      <c r="Y42965" s="108"/>
      <c r="AA42965" s="108"/>
      <c r="AC42965" s="108"/>
    </row>
    <row r="42966" spans="19:29" x14ac:dyDescent="0.25">
      <c r="S42966" s="108"/>
      <c r="U42966" s="108"/>
      <c r="W42966" s="108"/>
      <c r="Y42966" s="108"/>
      <c r="AA42966" s="108"/>
      <c r="AC42966" s="108"/>
    </row>
    <row r="42967" spans="19:29" x14ac:dyDescent="0.25">
      <c r="S42967" s="109"/>
      <c r="U42967" s="109"/>
      <c r="W42967" s="109"/>
      <c r="Y42967" s="109"/>
      <c r="AA42967" s="109"/>
      <c r="AC42967" s="109"/>
    </row>
    <row r="42968" spans="19:29" x14ac:dyDescent="0.25">
      <c r="S42968" s="108"/>
      <c r="U42968" s="108"/>
      <c r="W42968" s="108"/>
      <c r="Y42968" s="108"/>
      <c r="AA42968" s="108"/>
      <c r="AC42968" s="108"/>
    </row>
    <row r="42969" spans="19:29" x14ac:dyDescent="0.25">
      <c r="S42969" s="108"/>
      <c r="U42969" s="108"/>
      <c r="W42969" s="108"/>
      <c r="Y42969" s="108"/>
      <c r="AA42969" s="108"/>
      <c r="AC42969" s="108"/>
    </row>
    <row r="42970" spans="19:29" x14ac:dyDescent="0.25">
      <c r="S42970" s="109"/>
      <c r="U42970" s="109"/>
      <c r="W42970" s="109"/>
      <c r="Y42970" s="109"/>
      <c r="AA42970" s="109"/>
      <c r="AC42970" s="109"/>
    </row>
    <row r="42971" spans="19:29" x14ac:dyDescent="0.25">
      <c r="S42971" s="108"/>
      <c r="U42971" s="108"/>
      <c r="W42971" s="108"/>
      <c r="Y42971" s="108"/>
      <c r="AA42971" s="108"/>
      <c r="AC42971" s="108"/>
    </row>
    <row r="42972" spans="19:29" x14ac:dyDescent="0.25">
      <c r="S42972" s="109"/>
      <c r="U42972" s="109"/>
      <c r="W42972" s="109"/>
      <c r="Y42972" s="109"/>
      <c r="AA42972" s="109"/>
      <c r="AC42972" s="109"/>
    </row>
    <row r="42973" spans="19:29" x14ac:dyDescent="0.25">
      <c r="S42973" s="108"/>
      <c r="U42973" s="108"/>
      <c r="W42973" s="108"/>
      <c r="Y42973" s="108"/>
      <c r="AA42973" s="108"/>
      <c r="AC42973" s="108"/>
    </row>
    <row r="42974" spans="19:29" x14ac:dyDescent="0.25">
      <c r="S42974" s="108"/>
      <c r="U42974" s="108"/>
      <c r="W42974" s="108"/>
      <c r="Y42974" s="108"/>
      <c r="AA42974" s="108"/>
      <c r="AC42974" s="108"/>
    </row>
    <row r="42975" spans="19:29" x14ac:dyDescent="0.25">
      <c r="S42975" s="108"/>
      <c r="U42975" s="108"/>
      <c r="W42975" s="108"/>
      <c r="Y42975" s="108"/>
      <c r="AA42975" s="108"/>
      <c r="AC42975" s="108"/>
    </row>
    <row r="42976" spans="19:29" x14ac:dyDescent="0.25">
      <c r="S42976" s="110"/>
      <c r="U42976" s="110"/>
      <c r="W42976" s="110"/>
      <c r="Y42976" s="110"/>
      <c r="AA42976" s="110"/>
      <c r="AC42976" s="110"/>
    </row>
    <row r="42977" spans="19:29" x14ac:dyDescent="0.25">
      <c r="S42977" s="110"/>
      <c r="U42977" s="110"/>
      <c r="W42977" s="110"/>
      <c r="Y42977" s="110"/>
      <c r="AA42977" s="110"/>
      <c r="AC42977" s="110"/>
    </row>
    <row r="42978" spans="19:29" x14ac:dyDescent="0.25">
      <c r="S42978" s="110"/>
      <c r="U42978" s="110"/>
      <c r="W42978" s="110"/>
      <c r="Y42978" s="110"/>
      <c r="AA42978" s="110"/>
      <c r="AC42978" s="110"/>
    </row>
    <row r="42979" spans="19:29" x14ac:dyDescent="0.25">
      <c r="S42979" s="110"/>
      <c r="U42979" s="110"/>
      <c r="W42979" s="110"/>
      <c r="Y42979" s="110"/>
      <c r="AA42979" s="110"/>
      <c r="AC42979" s="110"/>
    </row>
    <row r="42980" spans="19:29" x14ac:dyDescent="0.25">
      <c r="S42980" s="111"/>
      <c r="U42980" s="111"/>
      <c r="W42980" s="111"/>
      <c r="Y42980" s="111"/>
      <c r="AA42980" s="111"/>
      <c r="AC42980" s="111"/>
    </row>
    <row r="42981" spans="19:29" x14ac:dyDescent="0.25">
      <c r="S42981" s="107"/>
      <c r="U42981" s="107"/>
      <c r="W42981" s="107"/>
      <c r="Y42981" s="107"/>
      <c r="AA42981" s="107"/>
      <c r="AC42981" s="107"/>
    </row>
    <row r="42982" spans="19:29" x14ac:dyDescent="0.25">
      <c r="S42982" s="108"/>
      <c r="U42982" s="108"/>
      <c r="W42982" s="108"/>
      <c r="Y42982" s="108"/>
      <c r="AA42982" s="108"/>
      <c r="AC42982" s="108"/>
    </row>
    <row r="42983" spans="19:29" x14ac:dyDescent="0.25">
      <c r="S42983" s="108"/>
      <c r="U42983" s="108"/>
      <c r="W42983" s="108"/>
      <c r="Y42983" s="108"/>
      <c r="AA42983" s="108"/>
      <c r="AC42983" s="108"/>
    </row>
    <row r="42984" spans="19:29" x14ac:dyDescent="0.25">
      <c r="S42984" s="109"/>
      <c r="U42984" s="109"/>
      <c r="W42984" s="109"/>
      <c r="Y42984" s="109"/>
      <c r="AA42984" s="109"/>
      <c r="AC42984" s="109"/>
    </row>
    <row r="42985" spans="19:29" x14ac:dyDescent="0.25">
      <c r="S42985" s="108"/>
      <c r="U42985" s="108"/>
      <c r="W42985" s="108"/>
      <c r="Y42985" s="108"/>
      <c r="AA42985" s="108"/>
      <c r="AC42985" s="108"/>
    </row>
    <row r="42986" spans="19:29" x14ac:dyDescent="0.25">
      <c r="S42986" s="108"/>
      <c r="U42986" s="108"/>
      <c r="W42986" s="108"/>
      <c r="Y42986" s="108"/>
      <c r="AA42986" s="108"/>
      <c r="AC42986" s="108"/>
    </row>
    <row r="42987" spans="19:29" x14ac:dyDescent="0.25">
      <c r="S42987" s="109"/>
      <c r="U42987" s="109"/>
      <c r="W42987" s="109"/>
      <c r="Y42987" s="109"/>
      <c r="AA42987" s="109"/>
      <c r="AC42987" s="109"/>
    </row>
    <row r="42988" spans="19:29" x14ac:dyDescent="0.25">
      <c r="S42988" s="108"/>
      <c r="U42988" s="108"/>
      <c r="W42988" s="108"/>
      <c r="Y42988" s="108"/>
      <c r="AA42988" s="108"/>
      <c r="AC42988" s="108"/>
    </row>
    <row r="42989" spans="19:29" x14ac:dyDescent="0.25">
      <c r="S42989" s="109"/>
      <c r="U42989" s="109"/>
      <c r="W42989" s="109"/>
      <c r="Y42989" s="109"/>
      <c r="AA42989" s="109"/>
      <c r="AC42989" s="109"/>
    </row>
    <row r="42990" spans="19:29" x14ac:dyDescent="0.25">
      <c r="S42990" s="108"/>
      <c r="U42990" s="108"/>
      <c r="W42990" s="108"/>
      <c r="Y42990" s="108"/>
      <c r="AA42990" s="108"/>
      <c r="AC42990" s="108"/>
    </row>
    <row r="42991" spans="19:29" x14ac:dyDescent="0.25">
      <c r="S42991" s="108"/>
      <c r="U42991" s="108"/>
      <c r="W42991" s="108"/>
      <c r="Y42991" s="108"/>
      <c r="AA42991" s="108"/>
      <c r="AC42991" s="108"/>
    </row>
    <row r="42992" spans="19:29" x14ac:dyDescent="0.25">
      <c r="S42992" s="108"/>
      <c r="U42992" s="108"/>
      <c r="W42992" s="108"/>
      <c r="Y42992" s="108"/>
      <c r="AA42992" s="108"/>
      <c r="AC42992" s="108"/>
    </row>
    <row r="42993" spans="19:29" x14ac:dyDescent="0.25">
      <c r="S42993" s="110"/>
      <c r="U42993" s="110"/>
      <c r="W42993" s="110"/>
      <c r="Y42993" s="110"/>
      <c r="AA42993" s="110"/>
      <c r="AC42993" s="110"/>
    </row>
    <row r="42994" spans="19:29" x14ac:dyDescent="0.25">
      <c r="S42994" s="110"/>
      <c r="U42994" s="110"/>
      <c r="W42994" s="110"/>
      <c r="Y42994" s="110"/>
      <c r="AA42994" s="110"/>
      <c r="AC42994" s="110"/>
    </row>
    <row r="42995" spans="19:29" x14ac:dyDescent="0.25">
      <c r="S42995" s="110"/>
      <c r="U42995" s="110"/>
      <c r="W42995" s="110"/>
      <c r="Y42995" s="110"/>
      <c r="AA42995" s="110"/>
      <c r="AC42995" s="110"/>
    </row>
    <row r="42996" spans="19:29" x14ac:dyDescent="0.25">
      <c r="S42996" s="110"/>
      <c r="U42996" s="110"/>
      <c r="W42996" s="110"/>
      <c r="Y42996" s="110"/>
      <c r="AA42996" s="110"/>
      <c r="AC42996" s="110"/>
    </row>
    <row r="42997" spans="19:29" x14ac:dyDescent="0.25">
      <c r="S42997" s="111"/>
      <c r="U42997" s="111"/>
      <c r="W42997" s="111"/>
      <c r="Y42997" s="111"/>
      <c r="AA42997" s="111"/>
      <c r="AC42997" s="111"/>
    </row>
    <row r="42998" spans="19:29" x14ac:dyDescent="0.25">
      <c r="S42998" s="107"/>
      <c r="U42998" s="107"/>
      <c r="W42998" s="107"/>
      <c r="Y42998" s="107"/>
      <c r="AA42998" s="107"/>
      <c r="AC42998" s="107"/>
    </row>
    <row r="42999" spans="19:29" x14ac:dyDescent="0.25">
      <c r="S42999" s="108"/>
      <c r="U42999" s="108"/>
      <c r="W42999" s="108"/>
      <c r="Y42999" s="108"/>
      <c r="AA42999" s="108"/>
      <c r="AC42999" s="108"/>
    </row>
    <row r="43000" spans="19:29" x14ac:dyDescent="0.25">
      <c r="S43000" s="108"/>
      <c r="U43000" s="108"/>
      <c r="W43000" s="108"/>
      <c r="Y43000" s="108"/>
      <c r="AA43000" s="108"/>
      <c r="AC43000" s="108"/>
    </row>
    <row r="43001" spans="19:29" x14ac:dyDescent="0.25">
      <c r="S43001" s="109"/>
      <c r="U43001" s="109"/>
      <c r="W43001" s="109"/>
      <c r="Y43001" s="109"/>
      <c r="AA43001" s="109"/>
      <c r="AC43001" s="109"/>
    </row>
    <row r="43002" spans="19:29" x14ac:dyDescent="0.25">
      <c r="S43002" s="108"/>
      <c r="U43002" s="108"/>
      <c r="W43002" s="108"/>
      <c r="Y43002" s="108"/>
      <c r="AA43002" s="108"/>
      <c r="AC43002" s="108"/>
    </row>
    <row r="43003" spans="19:29" x14ac:dyDescent="0.25">
      <c r="S43003" s="108"/>
      <c r="U43003" s="108"/>
      <c r="W43003" s="108"/>
      <c r="Y43003" s="108"/>
      <c r="AA43003" s="108"/>
      <c r="AC43003" s="108"/>
    </row>
    <row r="43004" spans="19:29" x14ac:dyDescent="0.25">
      <c r="S43004" s="109"/>
      <c r="U43004" s="109"/>
      <c r="W43004" s="109"/>
      <c r="Y43004" s="109"/>
      <c r="AA43004" s="109"/>
      <c r="AC43004" s="109"/>
    </row>
    <row r="43005" spans="19:29" x14ac:dyDescent="0.25">
      <c r="S43005" s="108"/>
      <c r="U43005" s="108"/>
      <c r="W43005" s="108"/>
      <c r="Y43005" s="108"/>
      <c r="AA43005" s="108"/>
      <c r="AC43005" s="108"/>
    </row>
    <row r="43006" spans="19:29" x14ac:dyDescent="0.25">
      <c r="S43006" s="109"/>
      <c r="U43006" s="109"/>
      <c r="W43006" s="109"/>
      <c r="Y43006" s="109"/>
      <c r="AA43006" s="109"/>
      <c r="AC43006" s="109"/>
    </row>
    <row r="43007" spans="19:29" x14ac:dyDescent="0.25">
      <c r="S43007" s="108"/>
      <c r="U43007" s="108"/>
      <c r="W43007" s="108"/>
      <c r="Y43007" s="108"/>
      <c r="AA43007" s="108"/>
      <c r="AC43007" s="108"/>
    </row>
    <row r="43008" spans="19:29" x14ac:dyDescent="0.25">
      <c r="S43008" s="108"/>
      <c r="U43008" s="108"/>
      <c r="W43008" s="108"/>
      <c r="Y43008" s="108"/>
      <c r="AA43008" s="108"/>
      <c r="AC43008" s="108"/>
    </row>
    <row r="43009" spans="19:29" x14ac:dyDescent="0.25">
      <c r="S43009" s="108"/>
      <c r="U43009" s="108"/>
      <c r="W43009" s="108"/>
      <c r="Y43009" s="108"/>
      <c r="AA43009" s="108"/>
      <c r="AC43009" s="108"/>
    </row>
    <row r="43010" spans="19:29" x14ac:dyDescent="0.25">
      <c r="S43010" s="110"/>
      <c r="U43010" s="110"/>
      <c r="W43010" s="110"/>
      <c r="Y43010" s="110"/>
      <c r="AA43010" s="110"/>
      <c r="AC43010" s="110"/>
    </row>
    <row r="43011" spans="19:29" x14ac:dyDescent="0.25">
      <c r="S43011" s="110"/>
      <c r="U43011" s="110"/>
      <c r="W43011" s="110"/>
      <c r="Y43011" s="110"/>
      <c r="AA43011" s="110"/>
      <c r="AC43011" s="110"/>
    </row>
    <row r="43012" spans="19:29" x14ac:dyDescent="0.25">
      <c r="S43012" s="110"/>
      <c r="U43012" s="110"/>
      <c r="W43012" s="110"/>
      <c r="Y43012" s="110"/>
      <c r="AA43012" s="110"/>
      <c r="AC43012" s="110"/>
    </row>
    <row r="43013" spans="19:29" x14ac:dyDescent="0.25">
      <c r="S43013" s="110"/>
      <c r="U43013" s="110"/>
      <c r="W43013" s="110"/>
      <c r="Y43013" s="110"/>
      <c r="AA43013" s="110"/>
      <c r="AC43013" s="110"/>
    </row>
    <row r="43014" spans="19:29" x14ac:dyDescent="0.25">
      <c r="S43014" s="111"/>
      <c r="U43014" s="111"/>
      <c r="W43014" s="111"/>
      <c r="Y43014" s="111"/>
      <c r="AA43014" s="111"/>
      <c r="AC43014" s="111"/>
    </row>
    <row r="43015" spans="19:29" x14ac:dyDescent="0.25">
      <c r="S43015" s="107"/>
      <c r="U43015" s="107"/>
      <c r="W43015" s="107"/>
      <c r="Y43015" s="107"/>
      <c r="AA43015" s="107"/>
      <c r="AC43015" s="107"/>
    </row>
    <row r="43016" spans="19:29" x14ac:dyDescent="0.25">
      <c r="S43016" s="108"/>
      <c r="U43016" s="108"/>
      <c r="W43016" s="108"/>
      <c r="Y43016" s="108"/>
      <c r="AA43016" s="108"/>
      <c r="AC43016" s="108"/>
    </row>
    <row r="43017" spans="19:29" x14ac:dyDescent="0.25">
      <c r="S43017" s="108"/>
      <c r="U43017" s="108"/>
      <c r="W43017" s="108"/>
      <c r="Y43017" s="108"/>
      <c r="AA43017" s="108"/>
      <c r="AC43017" s="108"/>
    </row>
    <row r="43018" spans="19:29" x14ac:dyDescent="0.25">
      <c r="S43018" s="109"/>
      <c r="U43018" s="109"/>
      <c r="W43018" s="109"/>
      <c r="Y43018" s="109"/>
      <c r="AA43018" s="109"/>
      <c r="AC43018" s="109"/>
    </row>
    <row r="43019" spans="19:29" x14ac:dyDescent="0.25">
      <c r="S43019" s="108"/>
      <c r="U43019" s="108"/>
      <c r="W43019" s="108"/>
      <c r="Y43019" s="108"/>
      <c r="AA43019" s="108"/>
      <c r="AC43019" s="108"/>
    </row>
    <row r="43020" spans="19:29" x14ac:dyDescent="0.25">
      <c r="S43020" s="108"/>
      <c r="U43020" s="108"/>
      <c r="W43020" s="108"/>
      <c r="Y43020" s="108"/>
      <c r="AA43020" s="108"/>
      <c r="AC43020" s="108"/>
    </row>
    <row r="43021" spans="19:29" x14ac:dyDescent="0.25">
      <c r="S43021" s="109"/>
      <c r="U43021" s="109"/>
      <c r="W43021" s="109"/>
      <c r="Y43021" s="109"/>
      <c r="AA43021" s="109"/>
      <c r="AC43021" s="109"/>
    </row>
    <row r="43022" spans="19:29" x14ac:dyDescent="0.25">
      <c r="S43022" s="108"/>
      <c r="U43022" s="108"/>
      <c r="W43022" s="108"/>
      <c r="Y43022" s="108"/>
      <c r="AA43022" s="108"/>
      <c r="AC43022" s="108"/>
    </row>
    <row r="43023" spans="19:29" x14ac:dyDescent="0.25">
      <c r="S43023" s="109"/>
      <c r="U43023" s="109"/>
      <c r="W43023" s="109"/>
      <c r="Y43023" s="109"/>
      <c r="AA43023" s="109"/>
      <c r="AC43023" s="109"/>
    </row>
    <row r="43024" spans="19:29" x14ac:dyDescent="0.25">
      <c r="S43024" s="108"/>
      <c r="U43024" s="108"/>
      <c r="W43024" s="108"/>
      <c r="Y43024" s="108"/>
      <c r="AA43024" s="108"/>
      <c r="AC43024" s="108"/>
    </row>
    <row r="43025" spans="19:29" x14ac:dyDescent="0.25">
      <c r="S43025" s="108"/>
      <c r="U43025" s="108"/>
      <c r="W43025" s="108"/>
      <c r="Y43025" s="108"/>
      <c r="AA43025" s="108"/>
      <c r="AC43025" s="108"/>
    </row>
    <row r="43026" spans="19:29" x14ac:dyDescent="0.25">
      <c r="S43026" s="108"/>
      <c r="U43026" s="108"/>
      <c r="W43026" s="108"/>
      <c r="Y43026" s="108"/>
      <c r="AA43026" s="108"/>
      <c r="AC43026" s="108"/>
    </row>
    <row r="43027" spans="19:29" x14ac:dyDescent="0.25">
      <c r="S43027" s="110"/>
      <c r="U43027" s="110"/>
      <c r="W43027" s="110"/>
      <c r="Y43027" s="110"/>
      <c r="AA43027" s="110"/>
      <c r="AC43027" s="110"/>
    </row>
    <row r="43028" spans="19:29" x14ac:dyDescent="0.25">
      <c r="S43028" s="110"/>
      <c r="U43028" s="110"/>
      <c r="W43028" s="110"/>
      <c r="Y43028" s="110"/>
      <c r="AA43028" s="110"/>
      <c r="AC43028" s="110"/>
    </row>
    <row r="43029" spans="19:29" x14ac:dyDescent="0.25">
      <c r="S43029" s="110"/>
      <c r="U43029" s="110"/>
      <c r="W43029" s="110"/>
      <c r="Y43029" s="110"/>
      <c r="AA43029" s="110"/>
      <c r="AC43029" s="110"/>
    </row>
    <row r="43030" spans="19:29" x14ac:dyDescent="0.25">
      <c r="S43030" s="110"/>
      <c r="U43030" s="110"/>
      <c r="W43030" s="110"/>
      <c r="Y43030" s="110"/>
      <c r="AA43030" s="110"/>
      <c r="AC43030" s="110"/>
    </row>
    <row r="43031" spans="19:29" x14ac:dyDescent="0.25">
      <c r="S43031" s="111"/>
      <c r="U43031" s="111"/>
      <c r="W43031" s="111"/>
      <c r="Y43031" s="111"/>
      <c r="AA43031" s="111"/>
      <c r="AC43031" s="111"/>
    </row>
    <row r="43032" spans="19:29" x14ac:dyDescent="0.25">
      <c r="S43032" s="107"/>
      <c r="U43032" s="107"/>
      <c r="W43032" s="107"/>
      <c r="Y43032" s="107"/>
      <c r="AA43032" s="107"/>
      <c r="AC43032" s="107"/>
    </row>
    <row r="43033" spans="19:29" x14ac:dyDescent="0.25">
      <c r="S43033" s="108"/>
      <c r="U43033" s="108"/>
      <c r="W43033" s="108"/>
      <c r="Y43033" s="108"/>
      <c r="AA43033" s="108"/>
      <c r="AC43033" s="108"/>
    </row>
    <row r="43034" spans="19:29" x14ac:dyDescent="0.25">
      <c r="S43034" s="108"/>
      <c r="U43034" s="108"/>
      <c r="W43034" s="108"/>
      <c r="Y43034" s="108"/>
      <c r="AA43034" s="108"/>
      <c r="AC43034" s="108"/>
    </row>
    <row r="43035" spans="19:29" x14ac:dyDescent="0.25">
      <c r="S43035" s="109"/>
      <c r="U43035" s="109"/>
      <c r="W43035" s="109"/>
      <c r="Y43035" s="109"/>
      <c r="AA43035" s="109"/>
      <c r="AC43035" s="109"/>
    </row>
    <row r="43036" spans="19:29" x14ac:dyDescent="0.25">
      <c r="S43036" s="108"/>
      <c r="U43036" s="108"/>
      <c r="W43036" s="108"/>
      <c r="Y43036" s="108"/>
      <c r="AA43036" s="108"/>
      <c r="AC43036" s="108"/>
    </row>
    <row r="43037" spans="19:29" x14ac:dyDescent="0.25">
      <c r="S43037" s="108"/>
      <c r="U43037" s="108"/>
      <c r="W43037" s="108"/>
      <c r="Y43037" s="108"/>
      <c r="AA43037" s="108"/>
      <c r="AC43037" s="108"/>
    </row>
    <row r="43038" spans="19:29" x14ac:dyDescent="0.25">
      <c r="S43038" s="109"/>
      <c r="U43038" s="109"/>
      <c r="W43038" s="109"/>
      <c r="Y43038" s="109"/>
      <c r="AA43038" s="109"/>
      <c r="AC43038" s="109"/>
    </row>
    <row r="43039" spans="19:29" x14ac:dyDescent="0.25">
      <c r="S43039" s="108"/>
      <c r="U43039" s="108"/>
      <c r="W43039" s="108"/>
      <c r="Y43039" s="108"/>
      <c r="AA43039" s="108"/>
      <c r="AC43039" s="108"/>
    </row>
    <row r="43040" spans="19:29" x14ac:dyDescent="0.25">
      <c r="S43040" s="109"/>
      <c r="U43040" s="109"/>
      <c r="W43040" s="109"/>
      <c r="Y43040" s="109"/>
      <c r="AA43040" s="109"/>
      <c r="AC43040" s="109"/>
    </row>
    <row r="43041" spans="19:29" x14ac:dyDescent="0.25">
      <c r="S43041" s="108"/>
      <c r="U43041" s="108"/>
      <c r="W43041" s="108"/>
      <c r="Y43041" s="108"/>
      <c r="AA43041" s="108"/>
      <c r="AC43041" s="108"/>
    </row>
    <row r="43042" spans="19:29" x14ac:dyDescent="0.25">
      <c r="S43042" s="108"/>
      <c r="U43042" s="108"/>
      <c r="W43042" s="108"/>
      <c r="Y43042" s="108"/>
      <c r="AA43042" s="108"/>
      <c r="AC43042" s="108"/>
    </row>
    <row r="43043" spans="19:29" x14ac:dyDescent="0.25">
      <c r="S43043" s="108"/>
      <c r="U43043" s="108"/>
      <c r="W43043" s="108"/>
      <c r="Y43043" s="108"/>
      <c r="AA43043" s="108"/>
      <c r="AC43043" s="108"/>
    </row>
    <row r="43044" spans="19:29" x14ac:dyDescent="0.25">
      <c r="S43044" s="110"/>
      <c r="U43044" s="110"/>
      <c r="W43044" s="110"/>
      <c r="Y43044" s="110"/>
      <c r="AA43044" s="110"/>
      <c r="AC43044" s="110"/>
    </row>
    <row r="43045" spans="19:29" x14ac:dyDescent="0.25">
      <c r="S43045" s="110"/>
      <c r="U43045" s="110"/>
      <c r="W43045" s="110"/>
      <c r="Y43045" s="110"/>
      <c r="AA43045" s="110"/>
      <c r="AC43045" s="110"/>
    </row>
    <row r="43046" spans="19:29" x14ac:dyDescent="0.25">
      <c r="S43046" s="110"/>
      <c r="U43046" s="110"/>
      <c r="W43046" s="110"/>
      <c r="Y43046" s="110"/>
      <c r="AA43046" s="110"/>
      <c r="AC43046" s="110"/>
    </row>
    <row r="43047" spans="19:29" x14ac:dyDescent="0.25">
      <c r="S43047" s="110"/>
      <c r="U43047" s="110"/>
      <c r="W43047" s="110"/>
      <c r="Y43047" s="110"/>
      <c r="AA43047" s="110"/>
      <c r="AC43047" s="110"/>
    </row>
    <row r="43048" spans="19:29" x14ac:dyDescent="0.25">
      <c r="S43048" s="111"/>
      <c r="U43048" s="111"/>
      <c r="W43048" s="111"/>
      <c r="Y43048" s="111"/>
      <c r="AA43048" s="111"/>
      <c r="AC43048" s="111"/>
    </row>
    <row r="43049" spans="19:29" x14ac:dyDescent="0.25">
      <c r="S43049" s="107"/>
      <c r="U43049" s="107"/>
      <c r="W43049" s="107"/>
      <c r="Y43049" s="107"/>
      <c r="AA43049" s="107"/>
      <c r="AC43049" s="107"/>
    </row>
    <row r="43050" spans="19:29" x14ac:dyDescent="0.25">
      <c r="S43050" s="108"/>
      <c r="U43050" s="108"/>
      <c r="W43050" s="108"/>
      <c r="Y43050" s="108"/>
      <c r="AA43050" s="108"/>
      <c r="AC43050" s="108"/>
    </row>
    <row r="43051" spans="19:29" x14ac:dyDescent="0.25">
      <c r="S43051" s="108"/>
      <c r="U43051" s="108"/>
      <c r="W43051" s="108"/>
      <c r="Y43051" s="108"/>
      <c r="AA43051" s="108"/>
      <c r="AC43051" s="108"/>
    </row>
    <row r="43052" spans="19:29" x14ac:dyDescent="0.25">
      <c r="S43052" s="109"/>
      <c r="U43052" s="109"/>
      <c r="W43052" s="109"/>
      <c r="Y43052" s="109"/>
      <c r="AA43052" s="109"/>
      <c r="AC43052" s="109"/>
    </row>
    <row r="43053" spans="19:29" x14ac:dyDescent="0.25">
      <c r="S43053" s="108"/>
      <c r="U43053" s="108"/>
      <c r="W43053" s="108"/>
      <c r="Y43053" s="108"/>
      <c r="AA43053" s="108"/>
      <c r="AC43053" s="108"/>
    </row>
    <row r="43054" spans="19:29" x14ac:dyDescent="0.25">
      <c r="S43054" s="108"/>
      <c r="U43054" s="108"/>
      <c r="W43054" s="108"/>
      <c r="Y43054" s="108"/>
      <c r="AA43054" s="108"/>
      <c r="AC43054" s="108"/>
    </row>
    <row r="43055" spans="19:29" x14ac:dyDescent="0.25">
      <c r="S43055" s="109"/>
      <c r="U43055" s="109"/>
      <c r="W43055" s="109"/>
      <c r="Y43055" s="109"/>
      <c r="AA43055" s="109"/>
      <c r="AC43055" s="109"/>
    </row>
    <row r="43056" spans="19:29" x14ac:dyDescent="0.25">
      <c r="S43056" s="108"/>
      <c r="U43056" s="108"/>
      <c r="W43056" s="108"/>
      <c r="Y43056" s="108"/>
      <c r="AA43056" s="108"/>
      <c r="AC43056" s="108"/>
    </row>
    <row r="43057" spans="19:29" x14ac:dyDescent="0.25">
      <c r="S43057" s="109"/>
      <c r="U43057" s="109"/>
      <c r="W43057" s="109"/>
      <c r="Y43057" s="109"/>
      <c r="AA43057" s="109"/>
      <c r="AC43057" s="109"/>
    </row>
    <row r="43058" spans="19:29" x14ac:dyDescent="0.25">
      <c r="S43058" s="108"/>
      <c r="U43058" s="108"/>
      <c r="W43058" s="108"/>
      <c r="Y43058" s="108"/>
      <c r="AA43058" s="108"/>
      <c r="AC43058" s="108"/>
    </row>
    <row r="43059" spans="19:29" x14ac:dyDescent="0.25">
      <c r="S43059" s="108"/>
      <c r="U43059" s="108"/>
      <c r="W43059" s="108"/>
      <c r="Y43059" s="108"/>
      <c r="AA43059" s="108"/>
      <c r="AC43059" s="108"/>
    </row>
    <row r="43060" spans="19:29" x14ac:dyDescent="0.25">
      <c r="S43060" s="108"/>
      <c r="U43060" s="108"/>
      <c r="W43060" s="108"/>
      <c r="Y43060" s="108"/>
      <c r="AA43060" s="108"/>
      <c r="AC43060" s="108"/>
    </row>
    <row r="43061" spans="19:29" x14ac:dyDescent="0.25">
      <c r="S43061" s="110"/>
      <c r="U43061" s="110"/>
      <c r="W43061" s="110"/>
      <c r="Y43061" s="110"/>
      <c r="AA43061" s="110"/>
      <c r="AC43061" s="110"/>
    </row>
    <row r="43062" spans="19:29" x14ac:dyDescent="0.25">
      <c r="S43062" s="110"/>
      <c r="U43062" s="110"/>
      <c r="W43062" s="110"/>
      <c r="Y43062" s="110"/>
      <c r="AA43062" s="110"/>
      <c r="AC43062" s="110"/>
    </row>
    <row r="43063" spans="19:29" x14ac:dyDescent="0.25">
      <c r="S43063" s="110"/>
      <c r="U43063" s="110"/>
      <c r="W43063" s="110"/>
      <c r="Y43063" s="110"/>
      <c r="AA43063" s="110"/>
      <c r="AC43063" s="110"/>
    </row>
    <row r="43064" spans="19:29" x14ac:dyDescent="0.25">
      <c r="S43064" s="110"/>
      <c r="U43064" s="110"/>
      <c r="W43064" s="110"/>
      <c r="Y43064" s="110"/>
      <c r="AA43064" s="110"/>
      <c r="AC43064" s="110"/>
    </row>
    <row r="43065" spans="19:29" x14ac:dyDescent="0.25">
      <c r="S43065" s="111"/>
      <c r="U43065" s="111"/>
      <c r="W43065" s="111"/>
      <c r="Y43065" s="111"/>
      <c r="AA43065" s="111"/>
      <c r="AC43065" s="111"/>
    </row>
    <row r="43066" spans="19:29" x14ac:dyDescent="0.25">
      <c r="S43066" s="107"/>
      <c r="U43066" s="107"/>
      <c r="W43066" s="107"/>
      <c r="Y43066" s="107"/>
      <c r="AA43066" s="107"/>
      <c r="AC43066" s="107"/>
    </row>
    <row r="43067" spans="19:29" x14ac:dyDescent="0.25">
      <c r="S43067" s="108"/>
      <c r="U43067" s="108"/>
      <c r="W43067" s="108"/>
      <c r="Y43067" s="108"/>
      <c r="AA43067" s="108"/>
      <c r="AC43067" s="108"/>
    </row>
    <row r="43068" spans="19:29" x14ac:dyDescent="0.25">
      <c r="S43068" s="108"/>
      <c r="U43068" s="108"/>
      <c r="W43068" s="108"/>
      <c r="Y43068" s="108"/>
      <c r="AA43068" s="108"/>
      <c r="AC43068" s="108"/>
    </row>
    <row r="43069" spans="19:29" x14ac:dyDescent="0.25">
      <c r="S43069" s="109"/>
      <c r="U43069" s="109"/>
      <c r="W43069" s="109"/>
      <c r="Y43069" s="109"/>
      <c r="AA43069" s="109"/>
      <c r="AC43069" s="109"/>
    </row>
    <row r="43070" spans="19:29" x14ac:dyDescent="0.25">
      <c r="S43070" s="108"/>
      <c r="U43070" s="108"/>
      <c r="W43070" s="108"/>
      <c r="Y43070" s="108"/>
      <c r="AA43070" s="108"/>
      <c r="AC43070" s="108"/>
    </row>
    <row r="43071" spans="19:29" x14ac:dyDescent="0.25">
      <c r="S43071" s="108"/>
      <c r="U43071" s="108"/>
      <c r="W43071" s="108"/>
      <c r="Y43071" s="108"/>
      <c r="AA43071" s="108"/>
      <c r="AC43071" s="108"/>
    </row>
    <row r="43072" spans="19:29" x14ac:dyDescent="0.25">
      <c r="S43072" s="109"/>
      <c r="U43072" s="109"/>
      <c r="W43072" s="109"/>
      <c r="Y43072" s="109"/>
      <c r="AA43072" s="109"/>
      <c r="AC43072" s="109"/>
    </row>
    <row r="43073" spans="19:29" x14ac:dyDescent="0.25">
      <c r="S43073" s="108"/>
      <c r="U43073" s="108"/>
      <c r="W43073" s="108"/>
      <c r="Y43073" s="108"/>
      <c r="AA43073" s="108"/>
      <c r="AC43073" s="108"/>
    </row>
    <row r="43074" spans="19:29" x14ac:dyDescent="0.25">
      <c r="S43074" s="109"/>
      <c r="U43074" s="109"/>
      <c r="W43074" s="109"/>
      <c r="Y43074" s="109"/>
      <c r="AA43074" s="109"/>
      <c r="AC43074" s="109"/>
    </row>
    <row r="43075" spans="19:29" x14ac:dyDescent="0.25">
      <c r="S43075" s="108"/>
      <c r="U43075" s="108"/>
      <c r="W43075" s="108"/>
      <c r="Y43075" s="108"/>
      <c r="AA43075" s="108"/>
      <c r="AC43075" s="108"/>
    </row>
    <row r="43076" spans="19:29" x14ac:dyDescent="0.25">
      <c r="S43076" s="108"/>
      <c r="U43076" s="108"/>
      <c r="W43076" s="108"/>
      <c r="Y43076" s="108"/>
      <c r="AA43076" s="108"/>
      <c r="AC43076" s="108"/>
    </row>
    <row r="43077" spans="19:29" x14ac:dyDescent="0.25">
      <c r="S43077" s="108"/>
      <c r="U43077" s="108"/>
      <c r="W43077" s="108"/>
      <c r="Y43077" s="108"/>
      <c r="AA43077" s="108"/>
      <c r="AC43077" s="108"/>
    </row>
    <row r="43078" spans="19:29" x14ac:dyDescent="0.25">
      <c r="S43078" s="110"/>
      <c r="U43078" s="110"/>
      <c r="W43078" s="110"/>
      <c r="Y43078" s="110"/>
      <c r="AA43078" s="110"/>
      <c r="AC43078" s="110"/>
    </row>
    <row r="43079" spans="19:29" x14ac:dyDescent="0.25">
      <c r="S43079" s="110"/>
      <c r="U43079" s="110"/>
      <c r="W43079" s="110"/>
      <c r="Y43079" s="110"/>
      <c r="AA43079" s="110"/>
      <c r="AC43079" s="110"/>
    </row>
    <row r="43080" spans="19:29" x14ac:dyDescent="0.25">
      <c r="S43080" s="110"/>
      <c r="U43080" s="110"/>
      <c r="W43080" s="110"/>
      <c r="Y43080" s="110"/>
      <c r="AA43080" s="110"/>
      <c r="AC43080" s="110"/>
    </row>
    <row r="43081" spans="19:29" x14ac:dyDescent="0.25">
      <c r="S43081" s="110"/>
      <c r="U43081" s="110"/>
      <c r="W43081" s="110"/>
      <c r="Y43081" s="110"/>
      <c r="AA43081" s="110"/>
      <c r="AC43081" s="110"/>
    </row>
    <row r="43082" spans="19:29" x14ac:dyDescent="0.25">
      <c r="S43082" s="111"/>
      <c r="U43082" s="111"/>
      <c r="W43082" s="111"/>
      <c r="Y43082" s="111"/>
      <c r="AA43082" s="111"/>
      <c r="AC43082" s="111"/>
    </row>
    <row r="43083" spans="19:29" x14ac:dyDescent="0.25">
      <c r="S43083" s="107"/>
      <c r="U43083" s="107"/>
      <c r="W43083" s="107"/>
      <c r="Y43083" s="107"/>
      <c r="AA43083" s="107"/>
      <c r="AC43083" s="107"/>
    </row>
    <row r="43084" spans="19:29" x14ac:dyDescent="0.25">
      <c r="S43084" s="108"/>
      <c r="U43084" s="108"/>
      <c r="W43084" s="108"/>
      <c r="Y43084" s="108"/>
      <c r="AA43084" s="108"/>
      <c r="AC43084" s="108"/>
    </row>
    <row r="43085" spans="19:29" x14ac:dyDescent="0.25">
      <c r="S43085" s="108"/>
      <c r="U43085" s="108"/>
      <c r="W43085" s="108"/>
      <c r="Y43085" s="108"/>
      <c r="AA43085" s="108"/>
      <c r="AC43085" s="108"/>
    </row>
    <row r="43086" spans="19:29" x14ac:dyDescent="0.25">
      <c r="S43086" s="109"/>
      <c r="U43086" s="109"/>
      <c r="W43086" s="109"/>
      <c r="Y43086" s="109"/>
      <c r="AA43086" s="109"/>
      <c r="AC43086" s="109"/>
    </row>
    <row r="43087" spans="19:29" x14ac:dyDescent="0.25">
      <c r="S43087" s="108"/>
      <c r="U43087" s="108"/>
      <c r="W43087" s="108"/>
      <c r="Y43087" s="108"/>
      <c r="AA43087" s="108"/>
      <c r="AC43087" s="108"/>
    </row>
    <row r="43088" spans="19:29" x14ac:dyDescent="0.25">
      <c r="S43088" s="108"/>
      <c r="U43088" s="108"/>
      <c r="W43088" s="108"/>
      <c r="Y43088" s="108"/>
      <c r="AA43088" s="108"/>
      <c r="AC43088" s="108"/>
    </row>
    <row r="43089" spans="19:29" x14ac:dyDescent="0.25">
      <c r="S43089" s="109"/>
      <c r="U43089" s="109"/>
      <c r="W43089" s="109"/>
      <c r="Y43089" s="109"/>
      <c r="AA43089" s="109"/>
      <c r="AC43089" s="109"/>
    </row>
    <row r="43090" spans="19:29" x14ac:dyDescent="0.25">
      <c r="S43090" s="108"/>
      <c r="U43090" s="108"/>
      <c r="W43090" s="108"/>
      <c r="Y43090" s="108"/>
      <c r="AA43090" s="108"/>
      <c r="AC43090" s="108"/>
    </row>
    <row r="43091" spans="19:29" x14ac:dyDescent="0.25">
      <c r="S43091" s="109"/>
      <c r="U43091" s="109"/>
      <c r="W43091" s="109"/>
      <c r="Y43091" s="109"/>
      <c r="AA43091" s="109"/>
      <c r="AC43091" s="109"/>
    </row>
    <row r="43092" spans="19:29" x14ac:dyDescent="0.25">
      <c r="S43092" s="108"/>
      <c r="U43092" s="108"/>
      <c r="W43092" s="108"/>
      <c r="Y43092" s="108"/>
      <c r="AA43092" s="108"/>
      <c r="AC43092" s="108"/>
    </row>
    <row r="43093" spans="19:29" x14ac:dyDescent="0.25">
      <c r="S43093" s="108"/>
      <c r="U43093" s="108"/>
      <c r="W43093" s="108"/>
      <c r="Y43093" s="108"/>
      <c r="AA43093" s="108"/>
      <c r="AC43093" s="108"/>
    </row>
    <row r="43094" spans="19:29" x14ac:dyDescent="0.25">
      <c r="S43094" s="108"/>
      <c r="U43094" s="108"/>
      <c r="W43094" s="108"/>
      <c r="Y43094" s="108"/>
      <c r="AA43094" s="108"/>
      <c r="AC43094" s="108"/>
    </row>
    <row r="43095" spans="19:29" x14ac:dyDescent="0.25">
      <c r="S43095" s="110"/>
      <c r="U43095" s="110"/>
      <c r="W43095" s="110"/>
      <c r="Y43095" s="110"/>
      <c r="AA43095" s="110"/>
      <c r="AC43095" s="110"/>
    </row>
    <row r="43096" spans="19:29" x14ac:dyDescent="0.25">
      <c r="S43096" s="110"/>
      <c r="U43096" s="110"/>
      <c r="W43096" s="110"/>
      <c r="Y43096" s="110"/>
      <c r="AA43096" s="110"/>
      <c r="AC43096" s="110"/>
    </row>
    <row r="43097" spans="19:29" x14ac:dyDescent="0.25">
      <c r="S43097" s="110"/>
      <c r="U43097" s="110"/>
      <c r="W43097" s="110"/>
      <c r="Y43097" s="110"/>
      <c r="AA43097" s="110"/>
      <c r="AC43097" s="110"/>
    </row>
    <row r="43098" spans="19:29" x14ac:dyDescent="0.25">
      <c r="S43098" s="110"/>
      <c r="U43098" s="110"/>
      <c r="W43098" s="110"/>
      <c r="Y43098" s="110"/>
      <c r="AA43098" s="110"/>
      <c r="AC43098" s="110"/>
    </row>
    <row r="43099" spans="19:29" x14ac:dyDescent="0.25">
      <c r="S43099" s="111"/>
      <c r="U43099" s="111"/>
      <c r="W43099" s="111"/>
      <c r="Y43099" s="111"/>
      <c r="AA43099" s="111"/>
      <c r="AC43099" s="111"/>
    </row>
    <row r="43100" spans="19:29" x14ac:dyDescent="0.25">
      <c r="S43100" s="107"/>
      <c r="U43100" s="107"/>
      <c r="W43100" s="107"/>
      <c r="Y43100" s="107"/>
      <c r="AA43100" s="107"/>
      <c r="AC43100" s="107"/>
    </row>
    <row r="43101" spans="19:29" x14ac:dyDescent="0.25">
      <c r="S43101" s="108"/>
      <c r="U43101" s="108"/>
      <c r="W43101" s="108"/>
      <c r="Y43101" s="108"/>
      <c r="AA43101" s="108"/>
      <c r="AC43101" s="108"/>
    </row>
    <row r="43102" spans="19:29" x14ac:dyDescent="0.25">
      <c r="S43102" s="108"/>
      <c r="U43102" s="108"/>
      <c r="W43102" s="108"/>
      <c r="Y43102" s="108"/>
      <c r="AA43102" s="108"/>
      <c r="AC43102" s="108"/>
    </row>
    <row r="43103" spans="19:29" x14ac:dyDescent="0.25">
      <c r="S43103" s="109"/>
      <c r="U43103" s="109"/>
      <c r="W43103" s="109"/>
      <c r="Y43103" s="109"/>
      <c r="AA43103" s="109"/>
      <c r="AC43103" s="109"/>
    </row>
    <row r="43104" spans="19:29" x14ac:dyDescent="0.25">
      <c r="S43104" s="108"/>
      <c r="U43104" s="108"/>
      <c r="W43104" s="108"/>
      <c r="Y43104" s="108"/>
      <c r="AA43104" s="108"/>
      <c r="AC43104" s="108"/>
    </row>
    <row r="43105" spans="19:29" x14ac:dyDescent="0.25">
      <c r="S43105" s="108"/>
      <c r="U43105" s="108"/>
      <c r="W43105" s="108"/>
      <c r="Y43105" s="108"/>
      <c r="AA43105" s="108"/>
      <c r="AC43105" s="108"/>
    </row>
    <row r="43106" spans="19:29" x14ac:dyDescent="0.25">
      <c r="S43106" s="109"/>
      <c r="U43106" s="109"/>
      <c r="W43106" s="109"/>
      <c r="Y43106" s="109"/>
      <c r="AA43106" s="109"/>
      <c r="AC43106" s="109"/>
    </row>
    <row r="43107" spans="19:29" x14ac:dyDescent="0.25">
      <c r="S43107" s="108"/>
      <c r="U43107" s="108"/>
      <c r="W43107" s="108"/>
      <c r="Y43107" s="108"/>
      <c r="AA43107" s="108"/>
      <c r="AC43107" s="108"/>
    </row>
    <row r="43108" spans="19:29" x14ac:dyDescent="0.25">
      <c r="S43108" s="109"/>
      <c r="U43108" s="109"/>
      <c r="W43108" s="109"/>
      <c r="Y43108" s="109"/>
      <c r="AA43108" s="109"/>
      <c r="AC43108" s="109"/>
    </row>
    <row r="43109" spans="19:29" x14ac:dyDescent="0.25">
      <c r="S43109" s="108"/>
      <c r="U43109" s="108"/>
      <c r="W43109" s="108"/>
      <c r="Y43109" s="108"/>
      <c r="AA43109" s="108"/>
      <c r="AC43109" s="108"/>
    </row>
    <row r="43110" spans="19:29" x14ac:dyDescent="0.25">
      <c r="S43110" s="108"/>
      <c r="U43110" s="108"/>
      <c r="W43110" s="108"/>
      <c r="Y43110" s="108"/>
      <c r="AA43110" s="108"/>
      <c r="AC43110" s="108"/>
    </row>
    <row r="43111" spans="19:29" x14ac:dyDescent="0.25">
      <c r="S43111" s="108"/>
      <c r="U43111" s="108"/>
      <c r="W43111" s="108"/>
      <c r="Y43111" s="108"/>
      <c r="AA43111" s="108"/>
      <c r="AC43111" s="108"/>
    </row>
    <row r="43112" spans="19:29" x14ac:dyDescent="0.25">
      <c r="S43112" s="110"/>
      <c r="U43112" s="110"/>
      <c r="W43112" s="110"/>
      <c r="Y43112" s="110"/>
      <c r="AA43112" s="110"/>
      <c r="AC43112" s="110"/>
    </row>
    <row r="43113" spans="19:29" x14ac:dyDescent="0.25">
      <c r="S43113" s="110"/>
      <c r="U43113" s="110"/>
      <c r="W43113" s="110"/>
      <c r="Y43113" s="110"/>
      <c r="AA43113" s="110"/>
      <c r="AC43113" s="110"/>
    </row>
    <row r="43114" spans="19:29" x14ac:dyDescent="0.25">
      <c r="S43114" s="110"/>
      <c r="U43114" s="110"/>
      <c r="W43114" s="110"/>
      <c r="Y43114" s="110"/>
      <c r="AA43114" s="110"/>
      <c r="AC43114" s="110"/>
    </row>
    <row r="43115" spans="19:29" x14ac:dyDescent="0.25">
      <c r="S43115" s="110"/>
      <c r="U43115" s="110"/>
      <c r="W43115" s="110"/>
      <c r="Y43115" s="110"/>
      <c r="AA43115" s="110"/>
      <c r="AC43115" s="110"/>
    </row>
    <row r="43116" spans="19:29" x14ac:dyDescent="0.25">
      <c r="S43116" s="111"/>
      <c r="U43116" s="111"/>
      <c r="W43116" s="111"/>
      <c r="Y43116" s="111"/>
      <c r="AA43116" s="111"/>
      <c r="AC43116" s="111"/>
    </row>
    <row r="43117" spans="19:29" x14ac:dyDescent="0.25">
      <c r="S43117" s="107"/>
      <c r="U43117" s="107"/>
      <c r="W43117" s="107"/>
      <c r="Y43117" s="107"/>
      <c r="AA43117" s="107"/>
      <c r="AC43117" s="107"/>
    </row>
    <row r="43118" spans="19:29" x14ac:dyDescent="0.25">
      <c r="S43118" s="108"/>
      <c r="U43118" s="108"/>
      <c r="W43118" s="108"/>
      <c r="Y43118" s="108"/>
      <c r="AA43118" s="108"/>
      <c r="AC43118" s="108"/>
    </row>
    <row r="43119" spans="19:29" x14ac:dyDescent="0.25">
      <c r="S43119" s="108"/>
      <c r="U43119" s="108"/>
      <c r="W43119" s="108"/>
      <c r="Y43119" s="108"/>
      <c r="AA43119" s="108"/>
      <c r="AC43119" s="108"/>
    </row>
    <row r="43120" spans="19:29" x14ac:dyDescent="0.25">
      <c r="S43120" s="109"/>
      <c r="U43120" s="109"/>
      <c r="W43120" s="109"/>
      <c r="Y43120" s="109"/>
      <c r="AA43120" s="109"/>
      <c r="AC43120" s="109"/>
    </row>
    <row r="43121" spans="19:29" x14ac:dyDescent="0.25">
      <c r="S43121" s="108"/>
      <c r="U43121" s="108"/>
      <c r="W43121" s="108"/>
      <c r="Y43121" s="108"/>
      <c r="AA43121" s="108"/>
      <c r="AC43121" s="108"/>
    </row>
    <row r="43122" spans="19:29" x14ac:dyDescent="0.25">
      <c r="S43122" s="108"/>
      <c r="U43122" s="108"/>
      <c r="W43122" s="108"/>
      <c r="Y43122" s="108"/>
      <c r="AA43122" s="108"/>
      <c r="AC43122" s="108"/>
    </row>
    <row r="43123" spans="19:29" x14ac:dyDescent="0.25">
      <c r="S43123" s="109"/>
      <c r="U43123" s="109"/>
      <c r="W43123" s="109"/>
      <c r="Y43123" s="109"/>
      <c r="AA43123" s="109"/>
      <c r="AC43123" s="109"/>
    </row>
    <row r="43124" spans="19:29" x14ac:dyDescent="0.25">
      <c r="S43124" s="108"/>
      <c r="U43124" s="108"/>
      <c r="W43124" s="108"/>
      <c r="Y43124" s="108"/>
      <c r="AA43124" s="108"/>
      <c r="AC43124" s="108"/>
    </row>
    <row r="43125" spans="19:29" x14ac:dyDescent="0.25">
      <c r="S43125" s="109"/>
      <c r="U43125" s="109"/>
      <c r="W43125" s="109"/>
      <c r="Y43125" s="109"/>
      <c r="AA43125" s="109"/>
      <c r="AC43125" s="109"/>
    </row>
    <row r="43126" spans="19:29" x14ac:dyDescent="0.25">
      <c r="S43126" s="108"/>
      <c r="U43126" s="108"/>
      <c r="W43126" s="108"/>
      <c r="Y43126" s="108"/>
      <c r="AA43126" s="108"/>
      <c r="AC43126" s="108"/>
    </row>
    <row r="43127" spans="19:29" x14ac:dyDescent="0.25">
      <c r="S43127" s="108"/>
      <c r="U43127" s="108"/>
      <c r="W43127" s="108"/>
      <c r="Y43127" s="108"/>
      <c r="AA43127" s="108"/>
      <c r="AC43127" s="108"/>
    </row>
    <row r="43128" spans="19:29" x14ac:dyDescent="0.25">
      <c r="S43128" s="108"/>
      <c r="U43128" s="108"/>
      <c r="W43128" s="108"/>
      <c r="Y43128" s="108"/>
      <c r="AA43128" s="108"/>
      <c r="AC43128" s="108"/>
    </row>
    <row r="43129" spans="19:29" x14ac:dyDescent="0.25">
      <c r="S43129" s="110"/>
      <c r="U43129" s="110"/>
      <c r="W43129" s="110"/>
      <c r="Y43129" s="110"/>
      <c r="AA43129" s="110"/>
      <c r="AC43129" s="110"/>
    </row>
    <row r="43130" spans="19:29" x14ac:dyDescent="0.25">
      <c r="S43130" s="110"/>
      <c r="U43130" s="110"/>
      <c r="W43130" s="110"/>
      <c r="Y43130" s="110"/>
      <c r="AA43130" s="110"/>
      <c r="AC43130" s="110"/>
    </row>
    <row r="43131" spans="19:29" x14ac:dyDescent="0.25">
      <c r="S43131" s="110"/>
      <c r="U43131" s="110"/>
      <c r="W43131" s="110"/>
      <c r="Y43131" s="110"/>
      <c r="AA43131" s="110"/>
      <c r="AC43131" s="110"/>
    </row>
    <row r="43132" spans="19:29" x14ac:dyDescent="0.25">
      <c r="S43132" s="110"/>
      <c r="U43132" s="110"/>
      <c r="W43132" s="110"/>
      <c r="Y43132" s="110"/>
      <c r="AA43132" s="110"/>
      <c r="AC43132" s="110"/>
    </row>
    <row r="43133" spans="19:29" x14ac:dyDescent="0.25">
      <c r="S43133" s="111"/>
      <c r="U43133" s="111"/>
      <c r="W43133" s="111"/>
      <c r="Y43133" s="111"/>
      <c r="AA43133" s="111"/>
      <c r="AC43133" s="111"/>
    </row>
    <row r="43134" spans="19:29" x14ac:dyDescent="0.25">
      <c r="S43134" s="107"/>
      <c r="U43134" s="107"/>
      <c r="W43134" s="107"/>
      <c r="Y43134" s="107"/>
      <c r="AA43134" s="107"/>
      <c r="AC43134" s="107"/>
    </row>
    <row r="43135" spans="19:29" x14ac:dyDescent="0.25">
      <c r="S43135" s="108"/>
      <c r="U43135" s="108"/>
      <c r="W43135" s="108"/>
      <c r="Y43135" s="108"/>
      <c r="AA43135" s="108"/>
      <c r="AC43135" s="108"/>
    </row>
    <row r="43136" spans="19:29" x14ac:dyDescent="0.25">
      <c r="S43136" s="108"/>
      <c r="U43136" s="108"/>
      <c r="W43136" s="108"/>
      <c r="Y43136" s="108"/>
      <c r="AA43136" s="108"/>
      <c r="AC43136" s="108"/>
    </row>
    <row r="43137" spans="19:29" x14ac:dyDescent="0.25">
      <c r="S43137" s="109"/>
      <c r="U43137" s="109"/>
      <c r="W43137" s="109"/>
      <c r="Y43137" s="109"/>
      <c r="AA43137" s="109"/>
      <c r="AC43137" s="109"/>
    </row>
    <row r="43138" spans="19:29" x14ac:dyDescent="0.25">
      <c r="S43138" s="108"/>
      <c r="U43138" s="108"/>
      <c r="W43138" s="108"/>
      <c r="Y43138" s="108"/>
      <c r="AA43138" s="108"/>
      <c r="AC43138" s="108"/>
    </row>
    <row r="43139" spans="19:29" x14ac:dyDescent="0.25">
      <c r="S43139" s="108"/>
      <c r="U43139" s="108"/>
      <c r="W43139" s="108"/>
      <c r="Y43139" s="108"/>
      <c r="AA43139" s="108"/>
      <c r="AC43139" s="108"/>
    </row>
    <row r="43140" spans="19:29" x14ac:dyDescent="0.25">
      <c r="S43140" s="109"/>
      <c r="U43140" s="109"/>
      <c r="W43140" s="109"/>
      <c r="Y43140" s="109"/>
      <c r="AA43140" s="109"/>
      <c r="AC43140" s="109"/>
    </row>
    <row r="43141" spans="19:29" x14ac:dyDescent="0.25">
      <c r="S43141" s="108"/>
      <c r="U43141" s="108"/>
      <c r="W43141" s="108"/>
      <c r="Y43141" s="108"/>
      <c r="AA43141" s="108"/>
      <c r="AC43141" s="108"/>
    </row>
    <row r="43142" spans="19:29" x14ac:dyDescent="0.25">
      <c r="S43142" s="109"/>
      <c r="U43142" s="109"/>
      <c r="W43142" s="109"/>
      <c r="Y43142" s="109"/>
      <c r="AA43142" s="109"/>
      <c r="AC43142" s="109"/>
    </row>
    <row r="43143" spans="19:29" x14ac:dyDescent="0.25">
      <c r="S43143" s="108"/>
      <c r="U43143" s="108"/>
      <c r="W43143" s="108"/>
      <c r="Y43143" s="108"/>
      <c r="AA43143" s="108"/>
      <c r="AC43143" s="108"/>
    </row>
    <row r="43144" spans="19:29" x14ac:dyDescent="0.25">
      <c r="S43144" s="108"/>
      <c r="U43144" s="108"/>
      <c r="W43144" s="108"/>
      <c r="Y43144" s="108"/>
      <c r="AA43144" s="108"/>
      <c r="AC43144" s="108"/>
    </row>
    <row r="43145" spans="19:29" x14ac:dyDescent="0.25">
      <c r="S43145" s="108"/>
      <c r="U43145" s="108"/>
      <c r="W43145" s="108"/>
      <c r="Y43145" s="108"/>
      <c r="AA43145" s="108"/>
      <c r="AC43145" s="108"/>
    </row>
    <row r="43146" spans="19:29" x14ac:dyDescent="0.25">
      <c r="S43146" s="110"/>
      <c r="U43146" s="110"/>
      <c r="W43146" s="110"/>
      <c r="Y43146" s="110"/>
      <c r="AA43146" s="110"/>
      <c r="AC43146" s="110"/>
    </row>
    <row r="43147" spans="19:29" x14ac:dyDescent="0.25">
      <c r="S43147" s="110"/>
      <c r="U43147" s="110"/>
      <c r="W43147" s="110"/>
      <c r="Y43147" s="110"/>
      <c r="AA43147" s="110"/>
      <c r="AC43147" s="110"/>
    </row>
    <row r="43148" spans="19:29" x14ac:dyDescent="0.25">
      <c r="S43148" s="110"/>
      <c r="U43148" s="110"/>
      <c r="W43148" s="110"/>
      <c r="Y43148" s="110"/>
      <c r="AA43148" s="110"/>
      <c r="AC43148" s="110"/>
    </row>
    <row r="43149" spans="19:29" x14ac:dyDescent="0.25">
      <c r="S43149" s="110"/>
      <c r="U43149" s="110"/>
      <c r="W43149" s="110"/>
      <c r="Y43149" s="110"/>
      <c r="AA43149" s="110"/>
      <c r="AC43149" s="110"/>
    </row>
    <row r="43150" spans="19:29" x14ac:dyDescent="0.25">
      <c r="S43150" s="111"/>
      <c r="U43150" s="111"/>
      <c r="W43150" s="111"/>
      <c r="Y43150" s="111"/>
      <c r="AA43150" s="111"/>
      <c r="AC43150" s="111"/>
    </row>
    <row r="43151" spans="19:29" x14ac:dyDescent="0.25">
      <c r="S43151" s="107"/>
      <c r="U43151" s="107"/>
      <c r="W43151" s="107"/>
      <c r="Y43151" s="107"/>
      <c r="AA43151" s="107"/>
      <c r="AC43151" s="107"/>
    </row>
    <row r="43152" spans="19:29" x14ac:dyDescent="0.25">
      <c r="S43152" s="108"/>
      <c r="U43152" s="108"/>
      <c r="W43152" s="108"/>
      <c r="Y43152" s="108"/>
      <c r="AA43152" s="108"/>
      <c r="AC43152" s="108"/>
    </row>
    <row r="43153" spans="19:29" x14ac:dyDescent="0.25">
      <c r="S43153" s="108"/>
      <c r="U43153" s="108"/>
      <c r="W43153" s="108"/>
      <c r="Y43153" s="108"/>
      <c r="AA43153" s="108"/>
      <c r="AC43153" s="108"/>
    </row>
    <row r="43154" spans="19:29" x14ac:dyDescent="0.25">
      <c r="S43154" s="109"/>
      <c r="U43154" s="109"/>
      <c r="W43154" s="109"/>
      <c r="Y43154" s="109"/>
      <c r="AA43154" s="109"/>
      <c r="AC43154" s="109"/>
    </row>
    <row r="43155" spans="19:29" x14ac:dyDescent="0.25">
      <c r="S43155" s="108"/>
      <c r="U43155" s="108"/>
      <c r="W43155" s="108"/>
      <c r="Y43155" s="108"/>
      <c r="AA43155" s="108"/>
      <c r="AC43155" s="108"/>
    </row>
    <row r="43156" spans="19:29" x14ac:dyDescent="0.25">
      <c r="S43156" s="108"/>
      <c r="U43156" s="108"/>
      <c r="W43156" s="108"/>
      <c r="Y43156" s="108"/>
      <c r="AA43156" s="108"/>
      <c r="AC43156" s="108"/>
    </row>
    <row r="43157" spans="19:29" x14ac:dyDescent="0.25">
      <c r="S43157" s="109"/>
      <c r="U43157" s="109"/>
      <c r="W43157" s="109"/>
      <c r="Y43157" s="109"/>
      <c r="AA43157" s="109"/>
      <c r="AC43157" s="109"/>
    </row>
    <row r="43158" spans="19:29" x14ac:dyDescent="0.25">
      <c r="S43158" s="108"/>
      <c r="U43158" s="108"/>
      <c r="W43158" s="108"/>
      <c r="Y43158" s="108"/>
      <c r="AA43158" s="108"/>
      <c r="AC43158" s="108"/>
    </row>
    <row r="43159" spans="19:29" x14ac:dyDescent="0.25">
      <c r="S43159" s="109"/>
      <c r="U43159" s="109"/>
      <c r="W43159" s="109"/>
      <c r="Y43159" s="109"/>
      <c r="AA43159" s="109"/>
      <c r="AC43159" s="109"/>
    </row>
    <row r="43160" spans="19:29" x14ac:dyDescent="0.25">
      <c r="S43160" s="108"/>
      <c r="U43160" s="108"/>
      <c r="W43160" s="108"/>
      <c r="Y43160" s="108"/>
      <c r="AA43160" s="108"/>
      <c r="AC43160" s="108"/>
    </row>
    <row r="43161" spans="19:29" x14ac:dyDescent="0.25">
      <c r="S43161" s="108"/>
      <c r="U43161" s="108"/>
      <c r="W43161" s="108"/>
      <c r="Y43161" s="108"/>
      <c r="AA43161" s="108"/>
      <c r="AC43161" s="108"/>
    </row>
    <row r="43162" spans="19:29" x14ac:dyDescent="0.25">
      <c r="S43162" s="108"/>
      <c r="U43162" s="108"/>
      <c r="W43162" s="108"/>
      <c r="Y43162" s="108"/>
      <c r="AA43162" s="108"/>
      <c r="AC43162" s="108"/>
    </row>
    <row r="43163" spans="19:29" x14ac:dyDescent="0.25">
      <c r="S43163" s="110"/>
      <c r="U43163" s="110"/>
      <c r="W43163" s="110"/>
      <c r="Y43163" s="110"/>
      <c r="AA43163" s="110"/>
      <c r="AC43163" s="110"/>
    </row>
    <row r="43164" spans="19:29" x14ac:dyDescent="0.25">
      <c r="S43164" s="110"/>
      <c r="U43164" s="110"/>
      <c r="W43164" s="110"/>
      <c r="Y43164" s="110"/>
      <c r="AA43164" s="110"/>
      <c r="AC43164" s="110"/>
    </row>
    <row r="43165" spans="19:29" x14ac:dyDescent="0.25">
      <c r="S43165" s="110"/>
      <c r="U43165" s="110"/>
      <c r="W43165" s="110"/>
      <c r="Y43165" s="110"/>
      <c r="AA43165" s="110"/>
      <c r="AC43165" s="110"/>
    </row>
    <row r="43166" spans="19:29" x14ac:dyDescent="0.25">
      <c r="S43166" s="110"/>
      <c r="U43166" s="110"/>
      <c r="W43166" s="110"/>
      <c r="Y43166" s="110"/>
      <c r="AA43166" s="110"/>
      <c r="AC43166" s="110"/>
    </row>
    <row r="43167" spans="19:29" x14ac:dyDescent="0.25">
      <c r="S43167" s="111"/>
      <c r="U43167" s="111"/>
      <c r="W43167" s="111"/>
      <c r="Y43167" s="111"/>
      <c r="AA43167" s="111"/>
      <c r="AC43167" s="111"/>
    </row>
    <row r="43168" spans="19:29" x14ac:dyDescent="0.25">
      <c r="S43168" s="107"/>
      <c r="U43168" s="107"/>
      <c r="W43168" s="107"/>
      <c r="Y43168" s="107"/>
      <c r="AA43168" s="107"/>
      <c r="AC43168" s="107"/>
    </row>
    <row r="43169" spans="19:29" x14ac:dyDescent="0.25">
      <c r="S43169" s="108"/>
      <c r="U43169" s="108"/>
      <c r="W43169" s="108"/>
      <c r="Y43169" s="108"/>
      <c r="AA43169" s="108"/>
      <c r="AC43169" s="108"/>
    </row>
    <row r="43170" spans="19:29" x14ac:dyDescent="0.25">
      <c r="S43170" s="108"/>
      <c r="U43170" s="108"/>
      <c r="W43170" s="108"/>
      <c r="Y43170" s="108"/>
      <c r="AA43170" s="108"/>
      <c r="AC43170" s="108"/>
    </row>
    <row r="43171" spans="19:29" x14ac:dyDescent="0.25">
      <c r="S43171" s="109"/>
      <c r="U43171" s="109"/>
      <c r="W43171" s="109"/>
      <c r="Y43171" s="109"/>
      <c r="AA43171" s="109"/>
      <c r="AC43171" s="109"/>
    </row>
    <row r="43172" spans="19:29" x14ac:dyDescent="0.25">
      <c r="S43172" s="108"/>
      <c r="U43172" s="108"/>
      <c r="W43172" s="108"/>
      <c r="Y43172" s="108"/>
      <c r="AA43172" s="108"/>
      <c r="AC43172" s="108"/>
    </row>
    <row r="43173" spans="19:29" x14ac:dyDescent="0.25">
      <c r="S43173" s="108"/>
      <c r="U43173" s="108"/>
      <c r="W43173" s="108"/>
      <c r="Y43173" s="108"/>
      <c r="AA43173" s="108"/>
      <c r="AC43173" s="108"/>
    </row>
    <row r="43174" spans="19:29" x14ac:dyDescent="0.25">
      <c r="S43174" s="109"/>
      <c r="U43174" s="109"/>
      <c r="W43174" s="109"/>
      <c r="Y43174" s="109"/>
      <c r="AA43174" s="109"/>
      <c r="AC43174" s="109"/>
    </row>
    <row r="43175" spans="19:29" x14ac:dyDescent="0.25">
      <c r="S43175" s="108"/>
      <c r="U43175" s="108"/>
      <c r="W43175" s="108"/>
      <c r="Y43175" s="108"/>
      <c r="AA43175" s="108"/>
      <c r="AC43175" s="108"/>
    </row>
    <row r="43176" spans="19:29" x14ac:dyDescent="0.25">
      <c r="S43176" s="109"/>
      <c r="U43176" s="109"/>
      <c r="W43176" s="109"/>
      <c r="Y43176" s="109"/>
      <c r="AA43176" s="109"/>
      <c r="AC43176" s="109"/>
    </row>
    <row r="43177" spans="19:29" x14ac:dyDescent="0.25">
      <c r="S43177" s="108"/>
      <c r="U43177" s="108"/>
      <c r="W43177" s="108"/>
      <c r="Y43177" s="108"/>
      <c r="AA43177" s="108"/>
      <c r="AC43177" s="108"/>
    </row>
    <row r="43178" spans="19:29" x14ac:dyDescent="0.25">
      <c r="S43178" s="108"/>
      <c r="U43178" s="108"/>
      <c r="W43178" s="108"/>
      <c r="Y43178" s="108"/>
      <c r="AA43178" s="108"/>
      <c r="AC43178" s="108"/>
    </row>
    <row r="43179" spans="19:29" x14ac:dyDescent="0.25">
      <c r="S43179" s="108"/>
      <c r="U43179" s="108"/>
      <c r="W43179" s="108"/>
      <c r="Y43179" s="108"/>
      <c r="AA43179" s="108"/>
      <c r="AC43179" s="108"/>
    </row>
    <row r="43180" spans="19:29" x14ac:dyDescent="0.25">
      <c r="S43180" s="110"/>
      <c r="U43180" s="110"/>
      <c r="W43180" s="110"/>
      <c r="Y43180" s="110"/>
      <c r="AA43180" s="110"/>
      <c r="AC43180" s="110"/>
    </row>
    <row r="43181" spans="19:29" x14ac:dyDescent="0.25">
      <c r="S43181" s="110"/>
      <c r="U43181" s="110"/>
      <c r="W43181" s="110"/>
      <c r="Y43181" s="110"/>
      <c r="AA43181" s="110"/>
      <c r="AC43181" s="110"/>
    </row>
    <row r="43182" spans="19:29" x14ac:dyDescent="0.25">
      <c r="S43182" s="110"/>
      <c r="U43182" s="110"/>
      <c r="W43182" s="110"/>
      <c r="Y43182" s="110"/>
      <c r="AA43182" s="110"/>
      <c r="AC43182" s="110"/>
    </row>
    <row r="43183" spans="19:29" x14ac:dyDescent="0.25">
      <c r="S43183" s="110"/>
      <c r="U43183" s="110"/>
      <c r="W43183" s="110"/>
      <c r="Y43183" s="110"/>
      <c r="AA43183" s="110"/>
      <c r="AC43183" s="110"/>
    </row>
    <row r="43184" spans="19:29" x14ac:dyDescent="0.25">
      <c r="S43184" s="111"/>
      <c r="U43184" s="111"/>
      <c r="W43184" s="111"/>
      <c r="Y43184" s="111"/>
      <c r="AA43184" s="111"/>
      <c r="AC43184" s="111"/>
    </row>
    <row r="43185" spans="19:29" x14ac:dyDescent="0.25">
      <c r="S43185" s="107"/>
      <c r="U43185" s="107"/>
      <c r="W43185" s="107"/>
      <c r="Y43185" s="107"/>
      <c r="AA43185" s="107"/>
      <c r="AC43185" s="107"/>
    </row>
    <row r="43186" spans="19:29" x14ac:dyDescent="0.25">
      <c r="S43186" s="108"/>
      <c r="U43186" s="108"/>
      <c r="W43186" s="108"/>
      <c r="Y43186" s="108"/>
      <c r="AA43186" s="108"/>
      <c r="AC43186" s="108"/>
    </row>
    <row r="43187" spans="19:29" x14ac:dyDescent="0.25">
      <c r="S43187" s="108"/>
      <c r="U43187" s="108"/>
      <c r="W43187" s="108"/>
      <c r="Y43187" s="108"/>
      <c r="AA43187" s="108"/>
      <c r="AC43187" s="108"/>
    </row>
    <row r="43188" spans="19:29" x14ac:dyDescent="0.25">
      <c r="S43188" s="109"/>
      <c r="U43188" s="109"/>
      <c r="W43188" s="109"/>
      <c r="Y43188" s="109"/>
      <c r="AA43188" s="109"/>
      <c r="AC43188" s="109"/>
    </row>
    <row r="43189" spans="19:29" x14ac:dyDescent="0.25">
      <c r="S43189" s="108"/>
      <c r="U43189" s="108"/>
      <c r="W43189" s="108"/>
      <c r="Y43189" s="108"/>
      <c r="AA43189" s="108"/>
      <c r="AC43189" s="108"/>
    </row>
    <row r="43190" spans="19:29" x14ac:dyDescent="0.25">
      <c r="S43190" s="108"/>
      <c r="U43190" s="108"/>
      <c r="W43190" s="108"/>
      <c r="Y43190" s="108"/>
      <c r="AA43190" s="108"/>
      <c r="AC43190" s="108"/>
    </row>
    <row r="43191" spans="19:29" x14ac:dyDescent="0.25">
      <c r="S43191" s="109"/>
      <c r="U43191" s="109"/>
      <c r="W43191" s="109"/>
      <c r="Y43191" s="109"/>
      <c r="AA43191" s="109"/>
      <c r="AC43191" s="109"/>
    </row>
    <row r="43192" spans="19:29" x14ac:dyDescent="0.25">
      <c r="S43192" s="108"/>
      <c r="U43192" s="108"/>
      <c r="W43192" s="108"/>
      <c r="Y43192" s="108"/>
      <c r="AA43192" s="108"/>
      <c r="AC43192" s="108"/>
    </row>
    <row r="43193" spans="19:29" x14ac:dyDescent="0.25">
      <c r="S43193" s="109"/>
      <c r="U43193" s="109"/>
      <c r="W43193" s="109"/>
      <c r="Y43193" s="109"/>
      <c r="AA43193" s="109"/>
      <c r="AC43193" s="109"/>
    </row>
    <row r="43194" spans="19:29" x14ac:dyDescent="0.25">
      <c r="S43194" s="108"/>
      <c r="U43194" s="108"/>
      <c r="W43194" s="108"/>
      <c r="Y43194" s="108"/>
      <c r="AA43194" s="108"/>
      <c r="AC43194" s="108"/>
    </row>
    <row r="43195" spans="19:29" x14ac:dyDescent="0.25">
      <c r="S43195" s="108"/>
      <c r="U43195" s="108"/>
      <c r="W43195" s="108"/>
      <c r="Y43195" s="108"/>
      <c r="AA43195" s="108"/>
      <c r="AC43195" s="108"/>
    </row>
    <row r="43196" spans="19:29" x14ac:dyDescent="0.25">
      <c r="S43196" s="108"/>
      <c r="U43196" s="108"/>
      <c r="W43196" s="108"/>
      <c r="Y43196" s="108"/>
      <c r="AA43196" s="108"/>
      <c r="AC43196" s="108"/>
    </row>
    <row r="43197" spans="19:29" x14ac:dyDescent="0.25">
      <c r="S43197" s="110"/>
      <c r="U43197" s="110"/>
      <c r="W43197" s="110"/>
      <c r="Y43197" s="110"/>
      <c r="AA43197" s="110"/>
      <c r="AC43197" s="110"/>
    </row>
    <row r="43198" spans="19:29" x14ac:dyDescent="0.25">
      <c r="S43198" s="110"/>
      <c r="U43198" s="110"/>
      <c r="W43198" s="110"/>
      <c r="Y43198" s="110"/>
      <c r="AA43198" s="110"/>
      <c r="AC43198" s="110"/>
    </row>
    <row r="43199" spans="19:29" x14ac:dyDescent="0.25">
      <c r="S43199" s="110"/>
      <c r="U43199" s="110"/>
      <c r="W43199" s="110"/>
      <c r="Y43199" s="110"/>
      <c r="AA43199" s="110"/>
      <c r="AC43199" s="110"/>
    </row>
    <row r="43200" spans="19:29" x14ac:dyDescent="0.25">
      <c r="S43200" s="110"/>
      <c r="U43200" s="110"/>
      <c r="W43200" s="110"/>
      <c r="Y43200" s="110"/>
      <c r="AA43200" s="110"/>
      <c r="AC43200" s="110"/>
    </row>
    <row r="43201" spans="19:29" x14ac:dyDescent="0.25">
      <c r="S43201" s="111"/>
      <c r="U43201" s="111"/>
      <c r="W43201" s="111"/>
      <c r="Y43201" s="111"/>
      <c r="AA43201" s="111"/>
      <c r="AC43201" s="111"/>
    </row>
    <row r="43202" spans="19:29" x14ac:dyDescent="0.25">
      <c r="S43202" s="107"/>
      <c r="U43202" s="107"/>
      <c r="W43202" s="107"/>
      <c r="Y43202" s="107"/>
      <c r="AA43202" s="107"/>
      <c r="AC43202" s="107"/>
    </row>
    <row r="43203" spans="19:29" x14ac:dyDescent="0.25">
      <c r="S43203" s="108"/>
      <c r="U43203" s="108"/>
      <c r="W43203" s="108"/>
      <c r="Y43203" s="108"/>
      <c r="AA43203" s="108"/>
      <c r="AC43203" s="108"/>
    </row>
    <row r="43204" spans="19:29" x14ac:dyDescent="0.25">
      <c r="S43204" s="108"/>
      <c r="U43204" s="108"/>
      <c r="W43204" s="108"/>
      <c r="Y43204" s="108"/>
      <c r="AA43204" s="108"/>
      <c r="AC43204" s="108"/>
    </row>
    <row r="43205" spans="19:29" x14ac:dyDescent="0.25">
      <c r="S43205" s="109"/>
      <c r="U43205" s="109"/>
      <c r="W43205" s="109"/>
      <c r="Y43205" s="109"/>
      <c r="AA43205" s="109"/>
      <c r="AC43205" s="109"/>
    </row>
    <row r="43206" spans="19:29" x14ac:dyDescent="0.25">
      <c r="S43206" s="108"/>
      <c r="U43206" s="108"/>
      <c r="W43206" s="108"/>
      <c r="Y43206" s="108"/>
      <c r="AA43206" s="108"/>
      <c r="AC43206" s="108"/>
    </row>
    <row r="43207" spans="19:29" x14ac:dyDescent="0.25">
      <c r="S43207" s="108"/>
      <c r="U43207" s="108"/>
      <c r="W43207" s="108"/>
      <c r="Y43207" s="108"/>
      <c r="AA43207" s="108"/>
      <c r="AC43207" s="108"/>
    </row>
    <row r="43208" spans="19:29" x14ac:dyDescent="0.25">
      <c r="S43208" s="109"/>
      <c r="U43208" s="109"/>
      <c r="W43208" s="109"/>
      <c r="Y43208" s="109"/>
      <c r="AA43208" s="109"/>
      <c r="AC43208" s="109"/>
    </row>
    <row r="43209" spans="19:29" x14ac:dyDescent="0.25">
      <c r="S43209" s="108"/>
      <c r="U43209" s="108"/>
      <c r="W43209" s="108"/>
      <c r="Y43209" s="108"/>
      <c r="AA43209" s="108"/>
      <c r="AC43209" s="108"/>
    </row>
    <row r="43210" spans="19:29" x14ac:dyDescent="0.25">
      <c r="S43210" s="109"/>
      <c r="U43210" s="109"/>
      <c r="W43210" s="109"/>
      <c r="Y43210" s="109"/>
      <c r="AA43210" s="109"/>
      <c r="AC43210" s="109"/>
    </row>
    <row r="43211" spans="19:29" x14ac:dyDescent="0.25">
      <c r="S43211" s="108"/>
      <c r="U43211" s="108"/>
      <c r="W43211" s="108"/>
      <c r="Y43211" s="108"/>
      <c r="AA43211" s="108"/>
      <c r="AC43211" s="108"/>
    </row>
    <row r="43212" spans="19:29" x14ac:dyDescent="0.25">
      <c r="S43212" s="108"/>
      <c r="U43212" s="108"/>
      <c r="W43212" s="108"/>
      <c r="Y43212" s="108"/>
      <c r="AA43212" s="108"/>
      <c r="AC43212" s="108"/>
    </row>
    <row r="43213" spans="19:29" x14ac:dyDescent="0.25">
      <c r="S43213" s="108"/>
      <c r="U43213" s="108"/>
      <c r="W43213" s="108"/>
      <c r="Y43213" s="108"/>
      <c r="AA43213" s="108"/>
      <c r="AC43213" s="108"/>
    </row>
    <row r="43214" spans="19:29" x14ac:dyDescent="0.25">
      <c r="S43214" s="110"/>
      <c r="U43214" s="110"/>
      <c r="W43214" s="110"/>
      <c r="Y43214" s="110"/>
      <c r="AA43214" s="110"/>
      <c r="AC43214" s="110"/>
    </row>
    <row r="43215" spans="19:29" x14ac:dyDescent="0.25">
      <c r="S43215" s="110"/>
      <c r="U43215" s="110"/>
      <c r="W43215" s="110"/>
      <c r="Y43215" s="110"/>
      <c r="AA43215" s="110"/>
      <c r="AC43215" s="110"/>
    </row>
    <row r="43216" spans="19:29" x14ac:dyDescent="0.25">
      <c r="S43216" s="110"/>
      <c r="U43216" s="110"/>
      <c r="W43216" s="110"/>
      <c r="Y43216" s="110"/>
      <c r="AA43216" s="110"/>
      <c r="AC43216" s="110"/>
    </row>
    <row r="43217" spans="19:29" x14ac:dyDescent="0.25">
      <c r="S43217" s="110"/>
      <c r="U43217" s="110"/>
      <c r="W43217" s="110"/>
      <c r="Y43217" s="110"/>
      <c r="AA43217" s="110"/>
      <c r="AC43217" s="110"/>
    </row>
    <row r="43218" spans="19:29" x14ac:dyDescent="0.25">
      <c r="S43218" s="111"/>
      <c r="U43218" s="111"/>
      <c r="W43218" s="111"/>
      <c r="Y43218" s="111"/>
      <c r="AA43218" s="111"/>
      <c r="AC43218" s="111"/>
    </row>
    <row r="43219" spans="19:29" x14ac:dyDescent="0.25">
      <c r="S43219" s="107"/>
      <c r="U43219" s="107"/>
      <c r="W43219" s="107"/>
      <c r="Y43219" s="107"/>
      <c r="AA43219" s="107"/>
      <c r="AC43219" s="107"/>
    </row>
    <row r="43220" spans="19:29" x14ac:dyDescent="0.25">
      <c r="S43220" s="108"/>
      <c r="U43220" s="108"/>
      <c r="W43220" s="108"/>
      <c r="Y43220" s="108"/>
      <c r="AA43220" s="108"/>
      <c r="AC43220" s="108"/>
    </row>
    <row r="43221" spans="19:29" x14ac:dyDescent="0.25">
      <c r="S43221" s="108"/>
      <c r="U43221" s="108"/>
      <c r="W43221" s="108"/>
      <c r="Y43221" s="108"/>
      <c r="AA43221" s="108"/>
      <c r="AC43221" s="108"/>
    </row>
    <row r="43222" spans="19:29" x14ac:dyDescent="0.25">
      <c r="S43222" s="109"/>
      <c r="U43222" s="109"/>
      <c r="W43222" s="109"/>
      <c r="Y43222" s="109"/>
      <c r="AA43222" s="109"/>
      <c r="AC43222" s="109"/>
    </row>
    <row r="43223" spans="19:29" x14ac:dyDescent="0.25">
      <c r="S43223" s="108"/>
      <c r="U43223" s="108"/>
      <c r="W43223" s="108"/>
      <c r="Y43223" s="108"/>
      <c r="AA43223" s="108"/>
      <c r="AC43223" s="108"/>
    </row>
    <row r="43224" spans="19:29" x14ac:dyDescent="0.25">
      <c r="S43224" s="108"/>
      <c r="U43224" s="108"/>
      <c r="W43224" s="108"/>
      <c r="Y43224" s="108"/>
      <c r="AA43224" s="108"/>
      <c r="AC43224" s="108"/>
    </row>
    <row r="43225" spans="19:29" x14ac:dyDescent="0.25">
      <c r="S43225" s="109"/>
      <c r="U43225" s="109"/>
      <c r="W43225" s="109"/>
      <c r="Y43225" s="109"/>
      <c r="AA43225" s="109"/>
      <c r="AC43225" s="109"/>
    </row>
    <row r="43226" spans="19:29" x14ac:dyDescent="0.25">
      <c r="S43226" s="108"/>
      <c r="U43226" s="108"/>
      <c r="W43226" s="108"/>
      <c r="Y43226" s="108"/>
      <c r="AA43226" s="108"/>
      <c r="AC43226" s="108"/>
    </row>
    <row r="43227" spans="19:29" x14ac:dyDescent="0.25">
      <c r="S43227" s="109"/>
      <c r="U43227" s="109"/>
      <c r="W43227" s="109"/>
      <c r="Y43227" s="109"/>
      <c r="AA43227" s="109"/>
      <c r="AC43227" s="109"/>
    </row>
    <row r="43228" spans="19:29" x14ac:dyDescent="0.25">
      <c r="S43228" s="108"/>
      <c r="U43228" s="108"/>
      <c r="W43228" s="108"/>
      <c r="Y43228" s="108"/>
      <c r="AA43228" s="108"/>
      <c r="AC43228" s="108"/>
    </row>
    <row r="43229" spans="19:29" x14ac:dyDescent="0.25">
      <c r="S43229" s="108"/>
      <c r="U43229" s="108"/>
      <c r="W43229" s="108"/>
      <c r="Y43229" s="108"/>
      <c r="AA43229" s="108"/>
      <c r="AC43229" s="108"/>
    </row>
    <row r="43230" spans="19:29" x14ac:dyDescent="0.25">
      <c r="S43230" s="108"/>
      <c r="U43230" s="108"/>
      <c r="W43230" s="108"/>
      <c r="Y43230" s="108"/>
      <c r="AA43230" s="108"/>
      <c r="AC43230" s="108"/>
    </row>
    <row r="43231" spans="19:29" x14ac:dyDescent="0.25">
      <c r="S43231" s="110"/>
      <c r="U43231" s="110"/>
      <c r="W43231" s="110"/>
      <c r="Y43231" s="110"/>
      <c r="AA43231" s="110"/>
      <c r="AC43231" s="110"/>
    </row>
    <row r="43232" spans="19:29" x14ac:dyDescent="0.25">
      <c r="S43232" s="110"/>
      <c r="U43232" s="110"/>
      <c r="W43232" s="110"/>
      <c r="Y43232" s="110"/>
      <c r="AA43232" s="110"/>
      <c r="AC43232" s="110"/>
    </row>
    <row r="43233" spans="19:29" x14ac:dyDescent="0.25">
      <c r="S43233" s="110"/>
      <c r="U43233" s="110"/>
      <c r="W43233" s="110"/>
      <c r="Y43233" s="110"/>
      <c r="AA43233" s="110"/>
      <c r="AC43233" s="110"/>
    </row>
    <row r="43234" spans="19:29" x14ac:dyDescent="0.25">
      <c r="S43234" s="110"/>
      <c r="U43234" s="110"/>
      <c r="W43234" s="110"/>
      <c r="Y43234" s="110"/>
      <c r="AA43234" s="110"/>
      <c r="AC43234" s="110"/>
    </row>
    <row r="43235" spans="19:29" x14ac:dyDescent="0.25">
      <c r="S43235" s="111"/>
      <c r="U43235" s="111"/>
      <c r="W43235" s="111"/>
      <c r="Y43235" s="111"/>
      <c r="AA43235" s="111"/>
      <c r="AC43235" s="111"/>
    </row>
    <row r="43236" spans="19:29" x14ac:dyDescent="0.25">
      <c r="S43236" s="107"/>
      <c r="U43236" s="107"/>
      <c r="W43236" s="107"/>
      <c r="Y43236" s="107"/>
      <c r="AA43236" s="107"/>
      <c r="AC43236" s="107"/>
    </row>
    <row r="43237" spans="19:29" x14ac:dyDescent="0.25">
      <c r="S43237" s="108"/>
      <c r="U43237" s="108"/>
      <c r="W43237" s="108"/>
      <c r="Y43237" s="108"/>
      <c r="AA43237" s="108"/>
      <c r="AC43237" s="108"/>
    </row>
    <row r="43238" spans="19:29" x14ac:dyDescent="0.25">
      <c r="S43238" s="108"/>
      <c r="U43238" s="108"/>
      <c r="W43238" s="108"/>
      <c r="Y43238" s="108"/>
      <c r="AA43238" s="108"/>
      <c r="AC43238" s="108"/>
    </row>
    <row r="43239" spans="19:29" x14ac:dyDescent="0.25">
      <c r="S43239" s="109"/>
      <c r="U43239" s="109"/>
      <c r="W43239" s="109"/>
      <c r="Y43239" s="109"/>
      <c r="AA43239" s="109"/>
      <c r="AC43239" s="109"/>
    </row>
    <row r="43240" spans="19:29" x14ac:dyDescent="0.25">
      <c r="S43240" s="108"/>
      <c r="U43240" s="108"/>
      <c r="W43240" s="108"/>
      <c r="Y43240" s="108"/>
      <c r="AA43240" s="108"/>
      <c r="AC43240" s="108"/>
    </row>
    <row r="43241" spans="19:29" x14ac:dyDescent="0.25">
      <c r="S43241" s="108"/>
      <c r="U43241" s="108"/>
      <c r="W43241" s="108"/>
      <c r="Y43241" s="108"/>
      <c r="AA43241" s="108"/>
      <c r="AC43241" s="108"/>
    </row>
    <row r="43242" spans="19:29" x14ac:dyDescent="0.25">
      <c r="S43242" s="109"/>
      <c r="U43242" s="109"/>
      <c r="W43242" s="109"/>
      <c r="Y43242" s="109"/>
      <c r="AA43242" s="109"/>
      <c r="AC43242" s="109"/>
    </row>
    <row r="43243" spans="19:29" x14ac:dyDescent="0.25">
      <c r="S43243" s="108"/>
      <c r="U43243" s="108"/>
      <c r="W43243" s="108"/>
      <c r="Y43243" s="108"/>
      <c r="AA43243" s="108"/>
      <c r="AC43243" s="108"/>
    </row>
    <row r="43244" spans="19:29" x14ac:dyDescent="0.25">
      <c r="S43244" s="109"/>
      <c r="U43244" s="109"/>
      <c r="W43244" s="109"/>
      <c r="Y43244" s="109"/>
      <c r="AA43244" s="109"/>
      <c r="AC43244" s="109"/>
    </row>
    <row r="43245" spans="19:29" x14ac:dyDescent="0.25">
      <c r="S43245" s="108"/>
      <c r="U43245" s="108"/>
      <c r="W43245" s="108"/>
      <c r="Y43245" s="108"/>
      <c r="AA43245" s="108"/>
      <c r="AC43245" s="108"/>
    </row>
    <row r="43246" spans="19:29" x14ac:dyDescent="0.25">
      <c r="S43246" s="108"/>
      <c r="U43246" s="108"/>
      <c r="W43246" s="108"/>
      <c r="Y43246" s="108"/>
      <c r="AA43246" s="108"/>
      <c r="AC43246" s="108"/>
    </row>
    <row r="43247" spans="19:29" x14ac:dyDescent="0.25">
      <c r="S43247" s="108"/>
      <c r="U43247" s="108"/>
      <c r="W43247" s="108"/>
      <c r="Y43247" s="108"/>
      <c r="AA43247" s="108"/>
      <c r="AC43247" s="108"/>
    </row>
    <row r="43248" spans="19:29" x14ac:dyDescent="0.25">
      <c r="S43248" s="110"/>
      <c r="U43248" s="110"/>
      <c r="W43248" s="110"/>
      <c r="Y43248" s="110"/>
      <c r="AA43248" s="110"/>
      <c r="AC43248" s="110"/>
    </row>
    <row r="43249" spans="19:29" x14ac:dyDescent="0.25">
      <c r="S43249" s="110"/>
      <c r="U43249" s="110"/>
      <c r="W43249" s="110"/>
      <c r="Y43249" s="110"/>
      <c r="AA43249" s="110"/>
      <c r="AC43249" s="110"/>
    </row>
    <row r="43250" spans="19:29" x14ac:dyDescent="0.25">
      <c r="S43250" s="110"/>
      <c r="U43250" s="110"/>
      <c r="W43250" s="110"/>
      <c r="Y43250" s="110"/>
      <c r="AA43250" s="110"/>
      <c r="AC43250" s="110"/>
    </row>
    <row r="43251" spans="19:29" x14ac:dyDescent="0.25">
      <c r="S43251" s="110"/>
      <c r="U43251" s="110"/>
      <c r="W43251" s="110"/>
      <c r="Y43251" s="110"/>
      <c r="AA43251" s="110"/>
      <c r="AC43251" s="110"/>
    </row>
    <row r="43252" spans="19:29" x14ac:dyDescent="0.25">
      <c r="S43252" s="111"/>
      <c r="U43252" s="111"/>
      <c r="W43252" s="111"/>
      <c r="Y43252" s="111"/>
      <c r="AA43252" s="111"/>
      <c r="AC43252" s="111"/>
    </row>
    <row r="43253" spans="19:29" x14ac:dyDescent="0.25">
      <c r="S43253" s="107"/>
      <c r="U43253" s="107"/>
      <c r="W43253" s="107"/>
      <c r="Y43253" s="107"/>
      <c r="AA43253" s="107"/>
      <c r="AC43253" s="107"/>
    </row>
    <row r="43254" spans="19:29" x14ac:dyDescent="0.25">
      <c r="S43254" s="108"/>
      <c r="U43254" s="108"/>
      <c r="W43254" s="108"/>
      <c r="Y43254" s="108"/>
      <c r="AA43254" s="108"/>
      <c r="AC43254" s="108"/>
    </row>
    <row r="43255" spans="19:29" x14ac:dyDescent="0.25">
      <c r="S43255" s="108"/>
      <c r="U43255" s="108"/>
      <c r="W43255" s="108"/>
      <c r="Y43255" s="108"/>
      <c r="AA43255" s="108"/>
      <c r="AC43255" s="108"/>
    </row>
    <row r="43256" spans="19:29" x14ac:dyDescent="0.25">
      <c r="S43256" s="109"/>
      <c r="U43256" s="109"/>
      <c r="W43256" s="109"/>
      <c r="Y43256" s="109"/>
      <c r="AA43256" s="109"/>
      <c r="AC43256" s="109"/>
    </row>
    <row r="43257" spans="19:29" x14ac:dyDescent="0.25">
      <c r="S43257" s="108"/>
      <c r="U43257" s="108"/>
      <c r="W43257" s="108"/>
      <c r="Y43257" s="108"/>
      <c r="AA43257" s="108"/>
      <c r="AC43257" s="108"/>
    </row>
    <row r="43258" spans="19:29" x14ac:dyDescent="0.25">
      <c r="S43258" s="108"/>
      <c r="U43258" s="108"/>
      <c r="W43258" s="108"/>
      <c r="Y43258" s="108"/>
      <c r="AA43258" s="108"/>
      <c r="AC43258" s="108"/>
    </row>
    <row r="43259" spans="19:29" x14ac:dyDescent="0.25">
      <c r="S43259" s="109"/>
      <c r="U43259" s="109"/>
      <c r="W43259" s="109"/>
      <c r="Y43259" s="109"/>
      <c r="AA43259" s="109"/>
      <c r="AC43259" s="109"/>
    </row>
    <row r="43260" spans="19:29" x14ac:dyDescent="0.25">
      <c r="S43260" s="108"/>
      <c r="U43260" s="108"/>
      <c r="W43260" s="108"/>
      <c r="Y43260" s="108"/>
      <c r="AA43260" s="108"/>
      <c r="AC43260" s="108"/>
    </row>
    <row r="43261" spans="19:29" x14ac:dyDescent="0.25">
      <c r="S43261" s="109"/>
      <c r="U43261" s="109"/>
      <c r="W43261" s="109"/>
      <c r="Y43261" s="109"/>
      <c r="AA43261" s="109"/>
      <c r="AC43261" s="109"/>
    </row>
    <row r="43262" spans="19:29" x14ac:dyDescent="0.25">
      <c r="S43262" s="108"/>
      <c r="U43262" s="108"/>
      <c r="W43262" s="108"/>
      <c r="Y43262" s="108"/>
      <c r="AA43262" s="108"/>
      <c r="AC43262" s="108"/>
    </row>
    <row r="43263" spans="19:29" x14ac:dyDescent="0.25">
      <c r="S43263" s="108"/>
      <c r="U43263" s="108"/>
      <c r="W43263" s="108"/>
      <c r="Y43263" s="108"/>
      <c r="AA43263" s="108"/>
      <c r="AC43263" s="108"/>
    </row>
    <row r="43264" spans="19:29" x14ac:dyDescent="0.25">
      <c r="S43264" s="108"/>
      <c r="U43264" s="108"/>
      <c r="W43264" s="108"/>
      <c r="Y43264" s="108"/>
      <c r="AA43264" s="108"/>
      <c r="AC43264" s="108"/>
    </row>
    <row r="43265" spans="19:29" x14ac:dyDescent="0.25">
      <c r="S43265" s="110"/>
      <c r="U43265" s="110"/>
      <c r="W43265" s="110"/>
      <c r="Y43265" s="110"/>
      <c r="AA43265" s="110"/>
      <c r="AC43265" s="110"/>
    </row>
    <row r="43266" spans="19:29" x14ac:dyDescent="0.25">
      <c r="S43266" s="110"/>
      <c r="U43266" s="110"/>
      <c r="W43266" s="110"/>
      <c r="Y43266" s="110"/>
      <c r="AA43266" s="110"/>
      <c r="AC43266" s="110"/>
    </row>
    <row r="43267" spans="19:29" x14ac:dyDescent="0.25">
      <c r="S43267" s="110"/>
      <c r="U43267" s="110"/>
      <c r="W43267" s="110"/>
      <c r="Y43267" s="110"/>
      <c r="AA43267" s="110"/>
      <c r="AC43267" s="110"/>
    </row>
    <row r="43268" spans="19:29" x14ac:dyDescent="0.25">
      <c r="S43268" s="110"/>
      <c r="U43268" s="110"/>
      <c r="W43268" s="110"/>
      <c r="Y43268" s="110"/>
      <c r="AA43268" s="110"/>
      <c r="AC43268" s="110"/>
    </row>
    <row r="43269" spans="19:29" x14ac:dyDescent="0.25">
      <c r="S43269" s="111"/>
      <c r="U43269" s="111"/>
      <c r="W43269" s="111"/>
      <c r="Y43269" s="111"/>
      <c r="AA43269" s="111"/>
      <c r="AC43269" s="111"/>
    </row>
    <row r="43270" spans="19:29" x14ac:dyDescent="0.25">
      <c r="S43270" s="107"/>
      <c r="U43270" s="107"/>
      <c r="W43270" s="107"/>
      <c r="Y43270" s="107"/>
      <c r="AA43270" s="107"/>
      <c r="AC43270" s="107"/>
    </row>
    <row r="43271" spans="19:29" x14ac:dyDescent="0.25">
      <c r="S43271" s="108"/>
      <c r="U43271" s="108"/>
      <c r="W43271" s="108"/>
      <c r="Y43271" s="108"/>
      <c r="AA43271" s="108"/>
      <c r="AC43271" s="108"/>
    </row>
    <row r="43272" spans="19:29" x14ac:dyDescent="0.25">
      <c r="S43272" s="108"/>
      <c r="U43272" s="108"/>
      <c r="W43272" s="108"/>
      <c r="Y43272" s="108"/>
      <c r="AA43272" s="108"/>
      <c r="AC43272" s="108"/>
    </row>
    <row r="43273" spans="19:29" x14ac:dyDescent="0.25">
      <c r="S43273" s="109"/>
      <c r="U43273" s="109"/>
      <c r="W43273" s="109"/>
      <c r="Y43273" s="109"/>
      <c r="AA43273" s="109"/>
      <c r="AC43273" s="109"/>
    </row>
    <row r="43274" spans="19:29" x14ac:dyDescent="0.25">
      <c r="S43274" s="108"/>
      <c r="U43274" s="108"/>
      <c r="W43274" s="108"/>
      <c r="Y43274" s="108"/>
      <c r="AA43274" s="108"/>
      <c r="AC43274" s="108"/>
    </row>
    <row r="43275" spans="19:29" x14ac:dyDescent="0.25">
      <c r="S43275" s="108"/>
      <c r="U43275" s="108"/>
      <c r="W43275" s="108"/>
      <c r="Y43275" s="108"/>
      <c r="AA43275" s="108"/>
      <c r="AC43275" s="108"/>
    </row>
    <row r="43276" spans="19:29" x14ac:dyDescent="0.25">
      <c r="S43276" s="109"/>
      <c r="U43276" s="109"/>
      <c r="W43276" s="109"/>
      <c r="Y43276" s="109"/>
      <c r="AA43276" s="109"/>
      <c r="AC43276" s="109"/>
    </row>
    <row r="43277" spans="19:29" x14ac:dyDescent="0.25">
      <c r="S43277" s="108"/>
      <c r="U43277" s="108"/>
      <c r="W43277" s="108"/>
      <c r="Y43277" s="108"/>
      <c r="AA43277" s="108"/>
      <c r="AC43277" s="108"/>
    </row>
    <row r="43278" spans="19:29" x14ac:dyDescent="0.25">
      <c r="S43278" s="109"/>
      <c r="U43278" s="109"/>
      <c r="W43278" s="109"/>
      <c r="Y43278" s="109"/>
      <c r="AA43278" s="109"/>
      <c r="AC43278" s="109"/>
    </row>
    <row r="43279" spans="19:29" x14ac:dyDescent="0.25">
      <c r="S43279" s="108"/>
      <c r="U43279" s="108"/>
      <c r="W43279" s="108"/>
      <c r="Y43279" s="108"/>
      <c r="AA43279" s="108"/>
      <c r="AC43279" s="108"/>
    </row>
    <row r="43280" spans="19:29" x14ac:dyDescent="0.25">
      <c r="S43280" s="108"/>
      <c r="U43280" s="108"/>
      <c r="W43280" s="108"/>
      <c r="Y43280" s="108"/>
      <c r="AA43280" s="108"/>
      <c r="AC43280" s="108"/>
    </row>
    <row r="43281" spans="19:29" x14ac:dyDescent="0.25">
      <c r="S43281" s="108"/>
      <c r="U43281" s="108"/>
      <c r="W43281" s="108"/>
      <c r="Y43281" s="108"/>
      <c r="AA43281" s="108"/>
      <c r="AC43281" s="108"/>
    </row>
    <row r="43282" spans="19:29" x14ac:dyDescent="0.25">
      <c r="S43282" s="110"/>
      <c r="U43282" s="110"/>
      <c r="W43282" s="110"/>
      <c r="Y43282" s="110"/>
      <c r="AA43282" s="110"/>
      <c r="AC43282" s="110"/>
    </row>
    <row r="43283" spans="19:29" x14ac:dyDescent="0.25">
      <c r="S43283" s="110"/>
      <c r="U43283" s="110"/>
      <c r="W43283" s="110"/>
      <c r="Y43283" s="110"/>
      <c r="AA43283" s="110"/>
      <c r="AC43283" s="110"/>
    </row>
    <row r="43284" spans="19:29" x14ac:dyDescent="0.25">
      <c r="S43284" s="110"/>
      <c r="U43284" s="110"/>
      <c r="W43284" s="110"/>
      <c r="Y43284" s="110"/>
      <c r="AA43284" s="110"/>
      <c r="AC43284" s="110"/>
    </row>
    <row r="43285" spans="19:29" x14ac:dyDescent="0.25">
      <c r="S43285" s="110"/>
      <c r="U43285" s="110"/>
      <c r="W43285" s="110"/>
      <c r="Y43285" s="110"/>
      <c r="AA43285" s="110"/>
      <c r="AC43285" s="110"/>
    </row>
    <row r="43286" spans="19:29" x14ac:dyDescent="0.25">
      <c r="S43286" s="111"/>
      <c r="U43286" s="111"/>
      <c r="W43286" s="111"/>
      <c r="Y43286" s="111"/>
      <c r="AA43286" s="111"/>
      <c r="AC43286" s="111"/>
    </row>
    <row r="43287" spans="19:29" x14ac:dyDescent="0.25">
      <c r="S43287" s="107"/>
      <c r="U43287" s="107"/>
      <c r="W43287" s="107"/>
      <c r="Y43287" s="107"/>
      <c r="AA43287" s="107"/>
      <c r="AC43287" s="107"/>
    </row>
    <row r="43288" spans="19:29" x14ac:dyDescent="0.25">
      <c r="S43288" s="108"/>
      <c r="U43288" s="108"/>
      <c r="W43288" s="108"/>
      <c r="Y43288" s="108"/>
      <c r="AA43288" s="108"/>
      <c r="AC43288" s="108"/>
    </row>
    <row r="43289" spans="19:29" x14ac:dyDescent="0.25">
      <c r="S43289" s="108"/>
      <c r="U43289" s="108"/>
      <c r="W43289" s="108"/>
      <c r="Y43289" s="108"/>
      <c r="AA43289" s="108"/>
      <c r="AC43289" s="108"/>
    </row>
    <row r="43290" spans="19:29" x14ac:dyDescent="0.25">
      <c r="S43290" s="109"/>
      <c r="U43290" s="109"/>
      <c r="W43290" s="109"/>
      <c r="Y43290" s="109"/>
      <c r="AA43290" s="109"/>
      <c r="AC43290" s="109"/>
    </row>
    <row r="43291" spans="19:29" x14ac:dyDescent="0.25">
      <c r="S43291" s="108"/>
      <c r="U43291" s="108"/>
      <c r="W43291" s="108"/>
      <c r="Y43291" s="108"/>
      <c r="AA43291" s="108"/>
      <c r="AC43291" s="108"/>
    </row>
    <row r="43292" spans="19:29" x14ac:dyDescent="0.25">
      <c r="S43292" s="108"/>
      <c r="U43292" s="108"/>
      <c r="W43292" s="108"/>
      <c r="Y43292" s="108"/>
      <c r="AA43292" s="108"/>
      <c r="AC43292" s="108"/>
    </row>
    <row r="43293" spans="19:29" x14ac:dyDescent="0.25">
      <c r="S43293" s="109"/>
      <c r="U43293" s="109"/>
      <c r="W43293" s="109"/>
      <c r="Y43293" s="109"/>
      <c r="AA43293" s="109"/>
      <c r="AC43293" s="109"/>
    </row>
    <row r="43294" spans="19:29" x14ac:dyDescent="0.25">
      <c r="S43294" s="108"/>
      <c r="U43294" s="108"/>
      <c r="W43294" s="108"/>
      <c r="Y43294" s="108"/>
      <c r="AA43294" s="108"/>
      <c r="AC43294" s="108"/>
    </row>
    <row r="43295" spans="19:29" x14ac:dyDescent="0.25">
      <c r="S43295" s="109"/>
      <c r="U43295" s="109"/>
      <c r="W43295" s="109"/>
      <c r="Y43295" s="109"/>
      <c r="AA43295" s="109"/>
      <c r="AC43295" s="109"/>
    </row>
    <row r="43296" spans="19:29" x14ac:dyDescent="0.25">
      <c r="S43296" s="108"/>
      <c r="U43296" s="108"/>
      <c r="W43296" s="108"/>
      <c r="Y43296" s="108"/>
      <c r="AA43296" s="108"/>
      <c r="AC43296" s="108"/>
    </row>
    <row r="43297" spans="19:29" x14ac:dyDescent="0.25">
      <c r="S43297" s="108"/>
      <c r="U43297" s="108"/>
      <c r="W43297" s="108"/>
      <c r="Y43297" s="108"/>
      <c r="AA43297" s="108"/>
      <c r="AC43297" s="108"/>
    </row>
    <row r="43298" spans="19:29" x14ac:dyDescent="0.25">
      <c r="S43298" s="108"/>
      <c r="U43298" s="108"/>
      <c r="W43298" s="108"/>
      <c r="Y43298" s="108"/>
      <c r="AA43298" s="108"/>
      <c r="AC43298" s="108"/>
    </row>
    <row r="43299" spans="19:29" x14ac:dyDescent="0.25">
      <c r="S43299" s="110"/>
      <c r="U43299" s="110"/>
      <c r="W43299" s="110"/>
      <c r="Y43299" s="110"/>
      <c r="AA43299" s="110"/>
      <c r="AC43299" s="110"/>
    </row>
    <row r="43300" spans="19:29" x14ac:dyDescent="0.25">
      <c r="S43300" s="110"/>
      <c r="U43300" s="110"/>
      <c r="W43300" s="110"/>
      <c r="Y43300" s="110"/>
      <c r="AA43300" s="110"/>
      <c r="AC43300" s="110"/>
    </row>
    <row r="43301" spans="19:29" x14ac:dyDescent="0.25">
      <c r="S43301" s="110"/>
      <c r="U43301" s="110"/>
      <c r="W43301" s="110"/>
      <c r="Y43301" s="110"/>
      <c r="AA43301" s="110"/>
      <c r="AC43301" s="110"/>
    </row>
    <row r="43302" spans="19:29" x14ac:dyDescent="0.25">
      <c r="S43302" s="110"/>
      <c r="U43302" s="110"/>
      <c r="W43302" s="110"/>
      <c r="Y43302" s="110"/>
      <c r="AA43302" s="110"/>
      <c r="AC43302" s="110"/>
    </row>
    <row r="43303" spans="19:29" x14ac:dyDescent="0.25">
      <c r="S43303" s="111"/>
      <c r="U43303" s="111"/>
      <c r="W43303" s="111"/>
      <c r="Y43303" s="111"/>
      <c r="AA43303" s="111"/>
      <c r="AC43303" s="111"/>
    </row>
    <row r="43304" spans="19:29" x14ac:dyDescent="0.25">
      <c r="S43304" s="107"/>
      <c r="U43304" s="107"/>
      <c r="W43304" s="107"/>
      <c r="Y43304" s="107"/>
      <c r="AA43304" s="107"/>
      <c r="AC43304" s="107"/>
    </row>
    <row r="43305" spans="19:29" x14ac:dyDescent="0.25">
      <c r="S43305" s="108"/>
      <c r="U43305" s="108"/>
      <c r="W43305" s="108"/>
      <c r="Y43305" s="108"/>
      <c r="AA43305" s="108"/>
      <c r="AC43305" s="108"/>
    </row>
    <row r="43306" spans="19:29" x14ac:dyDescent="0.25">
      <c r="S43306" s="108"/>
      <c r="U43306" s="108"/>
      <c r="W43306" s="108"/>
      <c r="Y43306" s="108"/>
      <c r="AA43306" s="108"/>
      <c r="AC43306" s="108"/>
    </row>
    <row r="43307" spans="19:29" x14ac:dyDescent="0.25">
      <c r="S43307" s="109"/>
      <c r="U43307" s="109"/>
      <c r="W43307" s="109"/>
      <c r="Y43307" s="109"/>
      <c r="AA43307" s="109"/>
      <c r="AC43307" s="109"/>
    </row>
    <row r="43308" spans="19:29" x14ac:dyDescent="0.25">
      <c r="S43308" s="108"/>
      <c r="U43308" s="108"/>
      <c r="W43308" s="108"/>
      <c r="Y43308" s="108"/>
      <c r="AA43308" s="108"/>
      <c r="AC43308" s="108"/>
    </row>
    <row r="43309" spans="19:29" x14ac:dyDescent="0.25">
      <c r="S43309" s="108"/>
      <c r="U43309" s="108"/>
      <c r="W43309" s="108"/>
      <c r="Y43309" s="108"/>
      <c r="AA43309" s="108"/>
      <c r="AC43309" s="108"/>
    </row>
    <row r="43310" spans="19:29" x14ac:dyDescent="0.25">
      <c r="S43310" s="109"/>
      <c r="U43310" s="109"/>
      <c r="W43310" s="109"/>
      <c r="Y43310" s="109"/>
      <c r="AA43310" s="109"/>
      <c r="AC43310" s="109"/>
    </row>
    <row r="43311" spans="19:29" x14ac:dyDescent="0.25">
      <c r="S43311" s="108"/>
      <c r="U43311" s="108"/>
      <c r="W43311" s="108"/>
      <c r="Y43311" s="108"/>
      <c r="AA43311" s="108"/>
      <c r="AC43311" s="108"/>
    </row>
    <row r="43312" spans="19:29" x14ac:dyDescent="0.25">
      <c r="S43312" s="109"/>
      <c r="U43312" s="109"/>
      <c r="W43312" s="109"/>
      <c r="Y43312" s="109"/>
      <c r="AA43312" s="109"/>
      <c r="AC43312" s="109"/>
    </row>
    <row r="43313" spans="19:29" x14ac:dyDescent="0.25">
      <c r="S43313" s="108"/>
      <c r="U43313" s="108"/>
      <c r="W43313" s="108"/>
      <c r="Y43313" s="108"/>
      <c r="AA43313" s="108"/>
      <c r="AC43313" s="108"/>
    </row>
    <row r="43314" spans="19:29" x14ac:dyDescent="0.25">
      <c r="S43314" s="108"/>
      <c r="U43314" s="108"/>
      <c r="W43314" s="108"/>
      <c r="Y43314" s="108"/>
      <c r="AA43314" s="108"/>
      <c r="AC43314" s="108"/>
    </row>
    <row r="43315" spans="19:29" x14ac:dyDescent="0.25">
      <c r="S43315" s="108"/>
      <c r="U43315" s="108"/>
      <c r="W43315" s="108"/>
      <c r="Y43315" s="108"/>
      <c r="AA43315" s="108"/>
      <c r="AC43315" s="108"/>
    </row>
    <row r="43316" spans="19:29" x14ac:dyDescent="0.25">
      <c r="S43316" s="110"/>
      <c r="U43316" s="110"/>
      <c r="W43316" s="110"/>
      <c r="Y43316" s="110"/>
      <c r="AA43316" s="110"/>
      <c r="AC43316" s="110"/>
    </row>
    <row r="43317" spans="19:29" x14ac:dyDescent="0.25">
      <c r="S43317" s="110"/>
      <c r="U43317" s="110"/>
      <c r="W43317" s="110"/>
      <c r="Y43317" s="110"/>
      <c r="AA43317" s="110"/>
      <c r="AC43317" s="110"/>
    </row>
    <row r="43318" spans="19:29" x14ac:dyDescent="0.25">
      <c r="S43318" s="110"/>
      <c r="U43318" s="110"/>
      <c r="W43318" s="110"/>
      <c r="Y43318" s="110"/>
      <c r="AA43318" s="110"/>
      <c r="AC43318" s="110"/>
    </row>
    <row r="43319" spans="19:29" x14ac:dyDescent="0.25">
      <c r="S43319" s="110"/>
      <c r="U43319" s="110"/>
      <c r="W43319" s="110"/>
      <c r="Y43319" s="110"/>
      <c r="AA43319" s="110"/>
      <c r="AC43319" s="110"/>
    </row>
    <row r="43320" spans="19:29" x14ac:dyDescent="0.25">
      <c r="S43320" s="111"/>
      <c r="U43320" s="111"/>
      <c r="W43320" s="111"/>
      <c r="Y43320" s="111"/>
      <c r="AA43320" s="111"/>
      <c r="AC43320" s="111"/>
    </row>
    <row r="43321" spans="19:29" x14ac:dyDescent="0.25">
      <c r="S43321" s="107"/>
      <c r="U43321" s="107"/>
      <c r="W43321" s="107"/>
      <c r="Y43321" s="107"/>
      <c r="AA43321" s="107"/>
      <c r="AC43321" s="107"/>
    </row>
    <row r="43322" spans="19:29" x14ac:dyDescent="0.25">
      <c r="S43322" s="108"/>
      <c r="U43322" s="108"/>
      <c r="W43322" s="108"/>
      <c r="Y43322" s="108"/>
      <c r="AA43322" s="108"/>
      <c r="AC43322" s="108"/>
    </row>
    <row r="43323" spans="19:29" x14ac:dyDescent="0.25">
      <c r="S43323" s="108"/>
      <c r="U43323" s="108"/>
      <c r="W43323" s="108"/>
      <c r="Y43323" s="108"/>
      <c r="AA43323" s="108"/>
      <c r="AC43323" s="108"/>
    </row>
    <row r="43324" spans="19:29" x14ac:dyDescent="0.25">
      <c r="S43324" s="109"/>
      <c r="U43324" s="109"/>
      <c r="W43324" s="109"/>
      <c r="Y43324" s="109"/>
      <c r="AA43324" s="109"/>
      <c r="AC43324" s="109"/>
    </row>
    <row r="43325" spans="19:29" x14ac:dyDescent="0.25">
      <c r="S43325" s="108"/>
      <c r="U43325" s="108"/>
      <c r="W43325" s="108"/>
      <c r="Y43325" s="108"/>
      <c r="AA43325" s="108"/>
      <c r="AC43325" s="108"/>
    </row>
    <row r="43326" spans="19:29" x14ac:dyDescent="0.25">
      <c r="S43326" s="108"/>
      <c r="U43326" s="108"/>
      <c r="W43326" s="108"/>
      <c r="Y43326" s="108"/>
      <c r="AA43326" s="108"/>
      <c r="AC43326" s="108"/>
    </row>
    <row r="43327" spans="19:29" x14ac:dyDescent="0.25">
      <c r="S43327" s="109"/>
      <c r="U43327" s="109"/>
      <c r="W43327" s="109"/>
      <c r="Y43327" s="109"/>
      <c r="AA43327" s="109"/>
      <c r="AC43327" s="109"/>
    </row>
    <row r="43328" spans="19:29" x14ac:dyDescent="0.25">
      <c r="S43328" s="108"/>
      <c r="U43328" s="108"/>
      <c r="W43328" s="108"/>
      <c r="Y43328" s="108"/>
      <c r="AA43328" s="108"/>
      <c r="AC43328" s="108"/>
    </row>
    <row r="43329" spans="19:29" x14ac:dyDescent="0.25">
      <c r="S43329" s="109"/>
      <c r="U43329" s="109"/>
      <c r="W43329" s="109"/>
      <c r="Y43329" s="109"/>
      <c r="AA43329" s="109"/>
      <c r="AC43329" s="109"/>
    </row>
    <row r="43330" spans="19:29" x14ac:dyDescent="0.25">
      <c r="S43330" s="108"/>
      <c r="U43330" s="108"/>
      <c r="W43330" s="108"/>
      <c r="Y43330" s="108"/>
      <c r="AA43330" s="108"/>
      <c r="AC43330" s="108"/>
    </row>
    <row r="43331" spans="19:29" x14ac:dyDescent="0.25">
      <c r="S43331" s="108"/>
      <c r="U43331" s="108"/>
      <c r="W43331" s="108"/>
      <c r="Y43331" s="108"/>
      <c r="AA43331" s="108"/>
      <c r="AC43331" s="108"/>
    </row>
    <row r="43332" spans="19:29" x14ac:dyDescent="0.25">
      <c r="S43332" s="108"/>
      <c r="U43332" s="108"/>
      <c r="W43332" s="108"/>
      <c r="Y43332" s="108"/>
      <c r="AA43332" s="108"/>
      <c r="AC43332" s="108"/>
    </row>
    <row r="43333" spans="19:29" x14ac:dyDescent="0.25">
      <c r="S43333" s="110"/>
      <c r="U43333" s="110"/>
      <c r="W43333" s="110"/>
      <c r="Y43333" s="110"/>
      <c r="AA43333" s="110"/>
      <c r="AC43333" s="110"/>
    </row>
    <row r="43334" spans="19:29" x14ac:dyDescent="0.25">
      <c r="S43334" s="110"/>
      <c r="U43334" s="110"/>
      <c r="W43334" s="110"/>
      <c r="Y43334" s="110"/>
      <c r="AA43334" s="110"/>
      <c r="AC43334" s="110"/>
    </row>
    <row r="43335" spans="19:29" x14ac:dyDescent="0.25">
      <c r="S43335" s="110"/>
      <c r="U43335" s="110"/>
      <c r="W43335" s="110"/>
      <c r="Y43335" s="110"/>
      <c r="AA43335" s="110"/>
      <c r="AC43335" s="110"/>
    </row>
    <row r="43336" spans="19:29" x14ac:dyDescent="0.25">
      <c r="S43336" s="110"/>
      <c r="U43336" s="110"/>
      <c r="W43336" s="110"/>
      <c r="Y43336" s="110"/>
      <c r="AA43336" s="110"/>
      <c r="AC43336" s="110"/>
    </row>
    <row r="43337" spans="19:29" x14ac:dyDescent="0.25">
      <c r="S43337" s="111"/>
      <c r="U43337" s="111"/>
      <c r="W43337" s="111"/>
      <c r="Y43337" s="111"/>
      <c r="AA43337" s="111"/>
      <c r="AC43337" s="111"/>
    </row>
    <row r="43338" spans="19:29" x14ac:dyDescent="0.25">
      <c r="S43338" s="107"/>
      <c r="U43338" s="107"/>
      <c r="W43338" s="107"/>
      <c r="Y43338" s="107"/>
      <c r="AA43338" s="107"/>
      <c r="AC43338" s="107"/>
    </row>
    <row r="43339" spans="19:29" x14ac:dyDescent="0.25">
      <c r="S43339" s="108"/>
      <c r="U43339" s="108"/>
      <c r="W43339" s="108"/>
      <c r="Y43339" s="108"/>
      <c r="AA43339" s="108"/>
      <c r="AC43339" s="108"/>
    </row>
    <row r="43340" spans="19:29" x14ac:dyDescent="0.25">
      <c r="S43340" s="108"/>
      <c r="U43340" s="108"/>
      <c r="W43340" s="108"/>
      <c r="Y43340" s="108"/>
      <c r="AA43340" s="108"/>
      <c r="AC43340" s="108"/>
    </row>
    <row r="43341" spans="19:29" x14ac:dyDescent="0.25">
      <c r="S43341" s="109"/>
      <c r="U43341" s="109"/>
      <c r="W43341" s="109"/>
      <c r="Y43341" s="109"/>
      <c r="AA43341" s="109"/>
      <c r="AC43341" s="109"/>
    </row>
    <row r="43342" spans="19:29" x14ac:dyDescent="0.25">
      <c r="S43342" s="108"/>
      <c r="U43342" s="108"/>
      <c r="W43342" s="108"/>
      <c r="Y43342" s="108"/>
      <c r="AA43342" s="108"/>
      <c r="AC43342" s="108"/>
    </row>
    <row r="43343" spans="19:29" x14ac:dyDescent="0.25">
      <c r="S43343" s="108"/>
      <c r="U43343" s="108"/>
      <c r="W43343" s="108"/>
      <c r="Y43343" s="108"/>
      <c r="AA43343" s="108"/>
      <c r="AC43343" s="108"/>
    </row>
    <row r="43344" spans="19:29" x14ac:dyDescent="0.25">
      <c r="S43344" s="109"/>
      <c r="U43344" s="109"/>
      <c r="W43344" s="109"/>
      <c r="Y43344" s="109"/>
      <c r="AA43344" s="109"/>
      <c r="AC43344" s="109"/>
    </row>
    <row r="43345" spans="19:29" x14ac:dyDescent="0.25">
      <c r="S43345" s="108"/>
      <c r="U43345" s="108"/>
      <c r="W43345" s="108"/>
      <c r="Y43345" s="108"/>
      <c r="AA43345" s="108"/>
      <c r="AC43345" s="108"/>
    </row>
    <row r="43346" spans="19:29" x14ac:dyDescent="0.25">
      <c r="S43346" s="109"/>
      <c r="U43346" s="109"/>
      <c r="W43346" s="109"/>
      <c r="Y43346" s="109"/>
      <c r="AA43346" s="109"/>
      <c r="AC43346" s="109"/>
    </row>
    <row r="43347" spans="19:29" x14ac:dyDescent="0.25">
      <c r="S43347" s="108"/>
      <c r="U43347" s="108"/>
      <c r="W43347" s="108"/>
      <c r="Y43347" s="108"/>
      <c r="AA43347" s="108"/>
      <c r="AC43347" s="108"/>
    </row>
    <row r="43348" spans="19:29" x14ac:dyDescent="0.25">
      <c r="S43348" s="108"/>
      <c r="U43348" s="108"/>
      <c r="W43348" s="108"/>
      <c r="Y43348" s="108"/>
      <c r="AA43348" s="108"/>
      <c r="AC43348" s="108"/>
    </row>
    <row r="43349" spans="19:29" x14ac:dyDescent="0.25">
      <c r="S43349" s="108"/>
      <c r="U43349" s="108"/>
      <c r="W43349" s="108"/>
      <c r="Y43349" s="108"/>
      <c r="AA43349" s="108"/>
      <c r="AC43349" s="108"/>
    </row>
    <row r="43350" spans="19:29" x14ac:dyDescent="0.25">
      <c r="S43350" s="110"/>
      <c r="U43350" s="110"/>
      <c r="W43350" s="110"/>
      <c r="Y43350" s="110"/>
      <c r="AA43350" s="110"/>
      <c r="AC43350" s="110"/>
    </row>
    <row r="43351" spans="19:29" x14ac:dyDescent="0.25">
      <c r="S43351" s="110"/>
      <c r="U43351" s="110"/>
      <c r="W43351" s="110"/>
      <c r="Y43351" s="110"/>
      <c r="AA43351" s="110"/>
      <c r="AC43351" s="110"/>
    </row>
    <row r="43352" spans="19:29" x14ac:dyDescent="0.25">
      <c r="S43352" s="110"/>
      <c r="U43352" s="110"/>
      <c r="W43352" s="110"/>
      <c r="Y43352" s="110"/>
      <c r="AA43352" s="110"/>
      <c r="AC43352" s="110"/>
    </row>
    <row r="43353" spans="19:29" x14ac:dyDescent="0.25">
      <c r="S43353" s="110"/>
      <c r="U43353" s="110"/>
      <c r="W43353" s="110"/>
      <c r="Y43353" s="110"/>
      <c r="AA43353" s="110"/>
      <c r="AC43353" s="110"/>
    </row>
    <row r="43354" spans="19:29" x14ac:dyDescent="0.25">
      <c r="S43354" s="111"/>
      <c r="U43354" s="111"/>
      <c r="W43354" s="111"/>
      <c r="Y43354" s="111"/>
      <c r="AA43354" s="111"/>
      <c r="AC43354" s="111"/>
    </row>
    <row r="43355" spans="19:29" x14ac:dyDescent="0.25">
      <c r="S43355" s="107"/>
      <c r="U43355" s="107"/>
      <c r="W43355" s="107"/>
      <c r="Y43355" s="107"/>
      <c r="AA43355" s="107"/>
      <c r="AC43355" s="107"/>
    </row>
    <row r="43356" spans="19:29" x14ac:dyDescent="0.25">
      <c r="S43356" s="108"/>
      <c r="U43356" s="108"/>
      <c r="W43356" s="108"/>
      <c r="Y43356" s="108"/>
      <c r="AA43356" s="108"/>
      <c r="AC43356" s="108"/>
    </row>
    <row r="43357" spans="19:29" x14ac:dyDescent="0.25">
      <c r="S43357" s="108"/>
      <c r="U43357" s="108"/>
      <c r="W43357" s="108"/>
      <c r="Y43357" s="108"/>
      <c r="AA43357" s="108"/>
      <c r="AC43357" s="108"/>
    </row>
    <row r="43358" spans="19:29" x14ac:dyDescent="0.25">
      <c r="S43358" s="109"/>
      <c r="U43358" s="109"/>
      <c r="W43358" s="109"/>
      <c r="Y43358" s="109"/>
      <c r="AA43358" s="109"/>
      <c r="AC43358" s="109"/>
    </row>
    <row r="43359" spans="19:29" x14ac:dyDescent="0.25">
      <c r="S43359" s="108"/>
      <c r="U43359" s="108"/>
      <c r="W43359" s="108"/>
      <c r="Y43359" s="108"/>
      <c r="AA43359" s="108"/>
      <c r="AC43359" s="108"/>
    </row>
    <row r="43360" spans="19:29" x14ac:dyDescent="0.25">
      <c r="S43360" s="108"/>
      <c r="U43360" s="108"/>
      <c r="W43360" s="108"/>
      <c r="Y43360" s="108"/>
      <c r="AA43360" s="108"/>
      <c r="AC43360" s="108"/>
    </row>
    <row r="43361" spans="19:29" x14ac:dyDescent="0.25">
      <c r="S43361" s="109"/>
      <c r="U43361" s="109"/>
      <c r="W43361" s="109"/>
      <c r="Y43361" s="109"/>
      <c r="AA43361" s="109"/>
      <c r="AC43361" s="109"/>
    </row>
    <row r="43362" spans="19:29" x14ac:dyDescent="0.25">
      <c r="S43362" s="108"/>
      <c r="U43362" s="108"/>
      <c r="W43362" s="108"/>
      <c r="Y43362" s="108"/>
      <c r="AA43362" s="108"/>
      <c r="AC43362" s="108"/>
    </row>
    <row r="43363" spans="19:29" x14ac:dyDescent="0.25">
      <c r="S43363" s="109"/>
      <c r="U43363" s="109"/>
      <c r="W43363" s="109"/>
      <c r="Y43363" s="109"/>
      <c r="AA43363" s="109"/>
      <c r="AC43363" s="109"/>
    </row>
    <row r="43364" spans="19:29" x14ac:dyDescent="0.25">
      <c r="S43364" s="108"/>
      <c r="U43364" s="108"/>
      <c r="W43364" s="108"/>
      <c r="Y43364" s="108"/>
      <c r="AA43364" s="108"/>
      <c r="AC43364" s="108"/>
    </row>
    <row r="43365" spans="19:29" x14ac:dyDescent="0.25">
      <c r="S43365" s="108"/>
      <c r="U43365" s="108"/>
      <c r="W43365" s="108"/>
      <c r="Y43365" s="108"/>
      <c r="AA43365" s="108"/>
      <c r="AC43365" s="108"/>
    </row>
    <row r="43366" spans="19:29" x14ac:dyDescent="0.25">
      <c r="S43366" s="108"/>
      <c r="U43366" s="108"/>
      <c r="W43366" s="108"/>
      <c r="Y43366" s="108"/>
      <c r="AA43366" s="108"/>
      <c r="AC43366" s="108"/>
    </row>
    <row r="43367" spans="19:29" x14ac:dyDescent="0.25">
      <c r="S43367" s="110"/>
      <c r="U43367" s="110"/>
      <c r="W43367" s="110"/>
      <c r="Y43367" s="110"/>
      <c r="AA43367" s="110"/>
      <c r="AC43367" s="110"/>
    </row>
    <row r="43368" spans="19:29" x14ac:dyDescent="0.25">
      <c r="S43368" s="110"/>
      <c r="U43368" s="110"/>
      <c r="W43368" s="110"/>
      <c r="Y43368" s="110"/>
      <c r="AA43368" s="110"/>
      <c r="AC43368" s="110"/>
    </row>
    <row r="43369" spans="19:29" x14ac:dyDescent="0.25">
      <c r="S43369" s="110"/>
      <c r="U43369" s="110"/>
      <c r="W43369" s="110"/>
      <c r="Y43369" s="110"/>
      <c r="AA43369" s="110"/>
      <c r="AC43369" s="110"/>
    </row>
    <row r="43370" spans="19:29" x14ac:dyDescent="0.25">
      <c r="S43370" s="110"/>
      <c r="U43370" s="110"/>
      <c r="W43370" s="110"/>
      <c r="Y43370" s="110"/>
      <c r="AA43370" s="110"/>
      <c r="AC43370" s="110"/>
    </row>
    <row r="43371" spans="19:29" x14ac:dyDescent="0.25">
      <c r="S43371" s="111"/>
      <c r="U43371" s="111"/>
      <c r="W43371" s="111"/>
      <c r="Y43371" s="111"/>
      <c r="AA43371" s="111"/>
      <c r="AC43371" s="111"/>
    </row>
    <row r="43372" spans="19:29" x14ac:dyDescent="0.25">
      <c r="S43372" s="107"/>
      <c r="U43372" s="107"/>
      <c r="W43372" s="107"/>
      <c r="Y43372" s="107"/>
      <c r="AA43372" s="107"/>
      <c r="AC43372" s="107"/>
    </row>
    <row r="43373" spans="19:29" x14ac:dyDescent="0.25">
      <c r="S43373" s="108"/>
      <c r="U43373" s="108"/>
      <c r="W43373" s="108"/>
      <c r="Y43373" s="108"/>
      <c r="AA43373" s="108"/>
      <c r="AC43373" s="108"/>
    </row>
    <row r="43374" spans="19:29" x14ac:dyDescent="0.25">
      <c r="S43374" s="108"/>
      <c r="U43374" s="108"/>
      <c r="W43374" s="108"/>
      <c r="Y43374" s="108"/>
      <c r="AA43374" s="108"/>
      <c r="AC43374" s="108"/>
    </row>
    <row r="43375" spans="19:29" x14ac:dyDescent="0.25">
      <c r="S43375" s="109"/>
      <c r="U43375" s="109"/>
      <c r="W43375" s="109"/>
      <c r="Y43375" s="109"/>
      <c r="AA43375" s="109"/>
      <c r="AC43375" s="109"/>
    </row>
    <row r="43376" spans="19:29" x14ac:dyDescent="0.25">
      <c r="S43376" s="108"/>
      <c r="U43376" s="108"/>
      <c r="W43376" s="108"/>
      <c r="Y43376" s="108"/>
      <c r="AA43376" s="108"/>
      <c r="AC43376" s="108"/>
    </row>
    <row r="43377" spans="19:29" x14ac:dyDescent="0.25">
      <c r="S43377" s="108"/>
      <c r="U43377" s="108"/>
      <c r="W43377" s="108"/>
      <c r="Y43377" s="108"/>
      <c r="AA43377" s="108"/>
      <c r="AC43377" s="108"/>
    </row>
    <row r="43378" spans="19:29" x14ac:dyDescent="0.25">
      <c r="S43378" s="109"/>
      <c r="U43378" s="109"/>
      <c r="W43378" s="109"/>
      <c r="Y43378" s="109"/>
      <c r="AA43378" s="109"/>
      <c r="AC43378" s="109"/>
    </row>
    <row r="43379" spans="19:29" x14ac:dyDescent="0.25">
      <c r="S43379" s="108"/>
      <c r="U43379" s="108"/>
      <c r="W43379" s="108"/>
      <c r="Y43379" s="108"/>
      <c r="AA43379" s="108"/>
      <c r="AC43379" s="108"/>
    </row>
    <row r="43380" spans="19:29" x14ac:dyDescent="0.25">
      <c r="S43380" s="109"/>
      <c r="U43380" s="109"/>
      <c r="W43380" s="109"/>
      <c r="Y43380" s="109"/>
      <c r="AA43380" s="109"/>
      <c r="AC43380" s="109"/>
    </row>
    <row r="43381" spans="19:29" x14ac:dyDescent="0.25">
      <c r="S43381" s="108"/>
      <c r="U43381" s="108"/>
      <c r="W43381" s="108"/>
      <c r="Y43381" s="108"/>
      <c r="AA43381" s="108"/>
      <c r="AC43381" s="108"/>
    </row>
    <row r="43382" spans="19:29" x14ac:dyDescent="0.25">
      <c r="S43382" s="108"/>
      <c r="U43382" s="108"/>
      <c r="W43382" s="108"/>
      <c r="Y43382" s="108"/>
      <c r="AA43382" s="108"/>
      <c r="AC43382" s="108"/>
    </row>
    <row r="43383" spans="19:29" x14ac:dyDescent="0.25">
      <c r="S43383" s="108"/>
      <c r="U43383" s="108"/>
      <c r="W43383" s="108"/>
      <c r="Y43383" s="108"/>
      <c r="AA43383" s="108"/>
      <c r="AC43383" s="108"/>
    </row>
    <row r="43384" spans="19:29" x14ac:dyDescent="0.25">
      <c r="S43384" s="110"/>
      <c r="U43384" s="110"/>
      <c r="W43384" s="110"/>
      <c r="Y43384" s="110"/>
      <c r="AA43384" s="110"/>
      <c r="AC43384" s="110"/>
    </row>
    <row r="43385" spans="19:29" x14ac:dyDescent="0.25">
      <c r="S43385" s="110"/>
      <c r="U43385" s="110"/>
      <c r="W43385" s="110"/>
      <c r="Y43385" s="110"/>
      <c r="AA43385" s="110"/>
      <c r="AC43385" s="110"/>
    </row>
    <row r="43386" spans="19:29" x14ac:dyDescent="0.25">
      <c r="S43386" s="110"/>
      <c r="U43386" s="110"/>
      <c r="W43386" s="110"/>
      <c r="Y43386" s="110"/>
      <c r="AA43386" s="110"/>
      <c r="AC43386" s="110"/>
    </row>
    <row r="43387" spans="19:29" x14ac:dyDescent="0.25">
      <c r="S43387" s="110"/>
      <c r="U43387" s="110"/>
      <c r="W43387" s="110"/>
      <c r="Y43387" s="110"/>
      <c r="AA43387" s="110"/>
      <c r="AC43387" s="110"/>
    </row>
    <row r="43388" spans="19:29" x14ac:dyDescent="0.25">
      <c r="S43388" s="111"/>
      <c r="U43388" s="111"/>
      <c r="W43388" s="111"/>
      <c r="Y43388" s="111"/>
      <c r="AA43388" s="111"/>
      <c r="AC43388" s="111"/>
    </row>
    <row r="43389" spans="19:29" x14ac:dyDescent="0.25">
      <c r="S43389" s="107"/>
      <c r="U43389" s="107"/>
      <c r="W43389" s="107"/>
      <c r="Y43389" s="107"/>
      <c r="AA43389" s="107"/>
      <c r="AC43389" s="107"/>
    </row>
    <row r="43390" spans="19:29" x14ac:dyDescent="0.25">
      <c r="S43390" s="108"/>
      <c r="U43390" s="108"/>
      <c r="W43390" s="108"/>
      <c r="Y43390" s="108"/>
      <c r="AA43390" s="108"/>
      <c r="AC43390" s="108"/>
    </row>
    <row r="43391" spans="19:29" x14ac:dyDescent="0.25">
      <c r="S43391" s="108"/>
      <c r="U43391" s="108"/>
      <c r="W43391" s="108"/>
      <c r="Y43391" s="108"/>
      <c r="AA43391" s="108"/>
      <c r="AC43391" s="108"/>
    </row>
    <row r="43392" spans="19:29" x14ac:dyDescent="0.25">
      <c r="S43392" s="109"/>
      <c r="U43392" s="109"/>
      <c r="W43392" s="109"/>
      <c r="Y43392" s="109"/>
      <c r="AA43392" s="109"/>
      <c r="AC43392" s="109"/>
    </row>
    <row r="43393" spans="19:29" x14ac:dyDescent="0.25">
      <c r="S43393" s="108"/>
      <c r="U43393" s="108"/>
      <c r="W43393" s="108"/>
      <c r="Y43393" s="108"/>
      <c r="AA43393" s="108"/>
      <c r="AC43393" s="108"/>
    </row>
    <row r="43394" spans="19:29" x14ac:dyDescent="0.25">
      <c r="S43394" s="108"/>
      <c r="U43394" s="108"/>
      <c r="W43394" s="108"/>
      <c r="Y43394" s="108"/>
      <c r="AA43394" s="108"/>
      <c r="AC43394" s="108"/>
    </row>
    <row r="43395" spans="19:29" x14ac:dyDescent="0.25">
      <c r="S43395" s="109"/>
      <c r="U43395" s="109"/>
      <c r="W43395" s="109"/>
      <c r="Y43395" s="109"/>
      <c r="AA43395" s="109"/>
      <c r="AC43395" s="109"/>
    </row>
    <row r="43396" spans="19:29" x14ac:dyDescent="0.25">
      <c r="S43396" s="108"/>
      <c r="U43396" s="108"/>
      <c r="W43396" s="108"/>
      <c r="Y43396" s="108"/>
      <c r="AA43396" s="108"/>
      <c r="AC43396" s="108"/>
    </row>
    <row r="43397" spans="19:29" x14ac:dyDescent="0.25">
      <c r="S43397" s="109"/>
      <c r="U43397" s="109"/>
      <c r="W43397" s="109"/>
      <c r="Y43397" s="109"/>
      <c r="AA43397" s="109"/>
      <c r="AC43397" s="109"/>
    </row>
    <row r="43398" spans="19:29" x14ac:dyDescent="0.25">
      <c r="S43398" s="108"/>
      <c r="U43398" s="108"/>
      <c r="W43398" s="108"/>
      <c r="Y43398" s="108"/>
      <c r="AA43398" s="108"/>
      <c r="AC43398" s="108"/>
    </row>
    <row r="43399" spans="19:29" x14ac:dyDescent="0.25">
      <c r="S43399" s="108"/>
      <c r="U43399" s="108"/>
      <c r="W43399" s="108"/>
      <c r="Y43399" s="108"/>
      <c r="AA43399" s="108"/>
      <c r="AC43399" s="108"/>
    </row>
    <row r="43400" spans="19:29" x14ac:dyDescent="0.25">
      <c r="S43400" s="108"/>
      <c r="U43400" s="108"/>
      <c r="W43400" s="108"/>
      <c r="Y43400" s="108"/>
      <c r="AA43400" s="108"/>
      <c r="AC43400" s="108"/>
    </row>
    <row r="43401" spans="19:29" x14ac:dyDescent="0.25">
      <c r="S43401" s="110"/>
      <c r="U43401" s="110"/>
      <c r="W43401" s="110"/>
      <c r="Y43401" s="110"/>
      <c r="AA43401" s="110"/>
      <c r="AC43401" s="110"/>
    </row>
    <row r="43402" spans="19:29" x14ac:dyDescent="0.25">
      <c r="S43402" s="110"/>
      <c r="U43402" s="110"/>
      <c r="W43402" s="110"/>
      <c r="Y43402" s="110"/>
      <c r="AA43402" s="110"/>
      <c r="AC43402" s="110"/>
    </row>
    <row r="43403" spans="19:29" x14ac:dyDescent="0.25">
      <c r="S43403" s="110"/>
      <c r="U43403" s="110"/>
      <c r="W43403" s="110"/>
      <c r="Y43403" s="110"/>
      <c r="AA43403" s="110"/>
      <c r="AC43403" s="110"/>
    </row>
    <row r="43404" spans="19:29" x14ac:dyDescent="0.25">
      <c r="S43404" s="110"/>
      <c r="U43404" s="110"/>
      <c r="W43404" s="110"/>
      <c r="Y43404" s="110"/>
      <c r="AA43404" s="110"/>
      <c r="AC43404" s="110"/>
    </row>
    <row r="43405" spans="19:29" x14ac:dyDescent="0.25">
      <c r="S43405" s="111"/>
      <c r="U43405" s="111"/>
      <c r="W43405" s="111"/>
      <c r="Y43405" s="111"/>
      <c r="AA43405" s="111"/>
      <c r="AC43405" s="111"/>
    </row>
    <row r="43406" spans="19:29" x14ac:dyDescent="0.25">
      <c r="S43406" s="107"/>
      <c r="U43406" s="107"/>
      <c r="W43406" s="107"/>
      <c r="Y43406" s="107"/>
      <c r="AA43406" s="107"/>
      <c r="AC43406" s="107"/>
    </row>
    <row r="43407" spans="19:29" x14ac:dyDescent="0.25">
      <c r="S43407" s="108"/>
      <c r="U43407" s="108"/>
      <c r="W43407" s="108"/>
      <c r="Y43407" s="108"/>
      <c r="AA43407" s="108"/>
      <c r="AC43407" s="108"/>
    </row>
    <row r="43408" spans="19:29" x14ac:dyDescent="0.25">
      <c r="S43408" s="108"/>
      <c r="U43408" s="108"/>
      <c r="W43408" s="108"/>
      <c r="Y43408" s="108"/>
      <c r="AA43408" s="108"/>
      <c r="AC43408" s="108"/>
    </row>
    <row r="43409" spans="19:29" x14ac:dyDescent="0.25">
      <c r="S43409" s="109"/>
      <c r="U43409" s="109"/>
      <c r="W43409" s="109"/>
      <c r="Y43409" s="109"/>
      <c r="AA43409" s="109"/>
      <c r="AC43409" s="109"/>
    </row>
    <row r="43410" spans="19:29" x14ac:dyDescent="0.25">
      <c r="S43410" s="108"/>
      <c r="U43410" s="108"/>
      <c r="W43410" s="108"/>
      <c r="Y43410" s="108"/>
      <c r="AA43410" s="108"/>
      <c r="AC43410" s="108"/>
    </row>
    <row r="43411" spans="19:29" x14ac:dyDescent="0.25">
      <c r="S43411" s="108"/>
      <c r="U43411" s="108"/>
      <c r="W43411" s="108"/>
      <c r="Y43411" s="108"/>
      <c r="AA43411" s="108"/>
      <c r="AC43411" s="108"/>
    </row>
    <row r="43412" spans="19:29" x14ac:dyDescent="0.25">
      <c r="S43412" s="109"/>
      <c r="U43412" s="109"/>
      <c r="W43412" s="109"/>
      <c r="Y43412" s="109"/>
      <c r="AA43412" s="109"/>
      <c r="AC43412" s="109"/>
    </row>
    <row r="43413" spans="19:29" x14ac:dyDescent="0.25">
      <c r="S43413" s="108"/>
      <c r="U43413" s="108"/>
      <c r="W43413" s="108"/>
      <c r="Y43413" s="108"/>
      <c r="AA43413" s="108"/>
      <c r="AC43413" s="108"/>
    </row>
    <row r="43414" spans="19:29" x14ac:dyDescent="0.25">
      <c r="S43414" s="109"/>
      <c r="U43414" s="109"/>
      <c r="W43414" s="109"/>
      <c r="Y43414" s="109"/>
      <c r="AA43414" s="109"/>
      <c r="AC43414" s="109"/>
    </row>
    <row r="43415" spans="19:29" x14ac:dyDescent="0.25">
      <c r="S43415" s="108"/>
      <c r="U43415" s="108"/>
      <c r="W43415" s="108"/>
      <c r="Y43415" s="108"/>
      <c r="AA43415" s="108"/>
      <c r="AC43415" s="108"/>
    </row>
    <row r="43416" spans="19:29" x14ac:dyDescent="0.25">
      <c r="S43416" s="108"/>
      <c r="U43416" s="108"/>
      <c r="W43416" s="108"/>
      <c r="Y43416" s="108"/>
      <c r="AA43416" s="108"/>
      <c r="AC43416" s="108"/>
    </row>
    <row r="43417" spans="19:29" x14ac:dyDescent="0.25">
      <c r="S43417" s="108"/>
      <c r="U43417" s="108"/>
      <c r="W43417" s="108"/>
      <c r="Y43417" s="108"/>
      <c r="AA43417" s="108"/>
      <c r="AC43417" s="108"/>
    </row>
    <row r="43418" spans="19:29" x14ac:dyDescent="0.25">
      <c r="S43418" s="110"/>
      <c r="U43418" s="110"/>
      <c r="W43418" s="110"/>
      <c r="Y43418" s="110"/>
      <c r="AA43418" s="110"/>
      <c r="AC43418" s="110"/>
    </row>
    <row r="43419" spans="19:29" x14ac:dyDescent="0.25">
      <c r="S43419" s="110"/>
      <c r="U43419" s="110"/>
      <c r="W43419" s="110"/>
      <c r="Y43419" s="110"/>
      <c r="AA43419" s="110"/>
      <c r="AC43419" s="110"/>
    </row>
    <row r="43420" spans="19:29" x14ac:dyDescent="0.25">
      <c r="S43420" s="110"/>
      <c r="U43420" s="110"/>
      <c r="W43420" s="110"/>
      <c r="Y43420" s="110"/>
      <c r="AA43420" s="110"/>
      <c r="AC43420" s="110"/>
    </row>
    <row r="43421" spans="19:29" x14ac:dyDescent="0.25">
      <c r="S43421" s="110"/>
      <c r="U43421" s="110"/>
      <c r="W43421" s="110"/>
      <c r="Y43421" s="110"/>
      <c r="AA43421" s="110"/>
      <c r="AC43421" s="110"/>
    </row>
    <row r="43422" spans="19:29" x14ac:dyDescent="0.25">
      <c r="S43422" s="111"/>
      <c r="U43422" s="111"/>
      <c r="W43422" s="111"/>
      <c r="Y43422" s="111"/>
      <c r="AA43422" s="111"/>
      <c r="AC43422" s="111"/>
    </row>
    <row r="43423" spans="19:29" x14ac:dyDescent="0.25">
      <c r="S43423" s="107"/>
      <c r="U43423" s="107"/>
      <c r="W43423" s="107"/>
      <c r="Y43423" s="107"/>
      <c r="AA43423" s="107"/>
      <c r="AC43423" s="107"/>
    </row>
    <row r="43424" spans="19:29" x14ac:dyDescent="0.25">
      <c r="S43424" s="108"/>
      <c r="U43424" s="108"/>
      <c r="W43424" s="108"/>
      <c r="Y43424" s="108"/>
      <c r="AA43424" s="108"/>
      <c r="AC43424" s="108"/>
    </row>
    <row r="43425" spans="19:29" x14ac:dyDescent="0.25">
      <c r="S43425" s="108"/>
      <c r="U43425" s="108"/>
      <c r="W43425" s="108"/>
      <c r="Y43425" s="108"/>
      <c r="AA43425" s="108"/>
      <c r="AC43425" s="108"/>
    </row>
    <row r="43426" spans="19:29" x14ac:dyDescent="0.25">
      <c r="S43426" s="109"/>
      <c r="U43426" s="109"/>
      <c r="W43426" s="109"/>
      <c r="Y43426" s="109"/>
      <c r="AA43426" s="109"/>
      <c r="AC43426" s="109"/>
    </row>
    <row r="43427" spans="19:29" x14ac:dyDescent="0.25">
      <c r="S43427" s="108"/>
      <c r="U43427" s="108"/>
      <c r="W43427" s="108"/>
      <c r="Y43427" s="108"/>
      <c r="AA43427" s="108"/>
      <c r="AC43427" s="108"/>
    </row>
    <row r="43428" spans="19:29" x14ac:dyDescent="0.25">
      <c r="S43428" s="108"/>
      <c r="U43428" s="108"/>
      <c r="W43428" s="108"/>
      <c r="Y43428" s="108"/>
      <c r="AA43428" s="108"/>
      <c r="AC43428" s="108"/>
    </row>
    <row r="43429" spans="19:29" x14ac:dyDescent="0.25">
      <c r="S43429" s="109"/>
      <c r="U43429" s="109"/>
      <c r="W43429" s="109"/>
      <c r="Y43429" s="109"/>
      <c r="AA43429" s="109"/>
      <c r="AC43429" s="109"/>
    </row>
    <row r="43430" spans="19:29" x14ac:dyDescent="0.25">
      <c r="S43430" s="108"/>
      <c r="U43430" s="108"/>
      <c r="W43430" s="108"/>
      <c r="Y43430" s="108"/>
      <c r="AA43430" s="108"/>
      <c r="AC43430" s="108"/>
    </row>
    <row r="43431" spans="19:29" x14ac:dyDescent="0.25">
      <c r="S43431" s="109"/>
      <c r="U43431" s="109"/>
      <c r="W43431" s="109"/>
      <c r="Y43431" s="109"/>
      <c r="AA43431" s="109"/>
      <c r="AC43431" s="109"/>
    </row>
    <row r="43432" spans="19:29" x14ac:dyDescent="0.25">
      <c r="S43432" s="108"/>
      <c r="U43432" s="108"/>
      <c r="W43432" s="108"/>
      <c r="Y43432" s="108"/>
      <c r="AA43432" s="108"/>
      <c r="AC43432" s="108"/>
    </row>
    <row r="43433" spans="19:29" x14ac:dyDescent="0.25">
      <c r="S43433" s="108"/>
      <c r="U43433" s="108"/>
      <c r="W43433" s="108"/>
      <c r="Y43433" s="108"/>
      <c r="AA43433" s="108"/>
      <c r="AC43433" s="108"/>
    </row>
    <row r="43434" spans="19:29" x14ac:dyDescent="0.25">
      <c r="S43434" s="108"/>
      <c r="U43434" s="108"/>
      <c r="W43434" s="108"/>
      <c r="Y43434" s="108"/>
      <c r="AA43434" s="108"/>
      <c r="AC43434" s="108"/>
    </row>
    <row r="43435" spans="19:29" x14ac:dyDescent="0.25">
      <c r="S43435" s="110"/>
      <c r="U43435" s="110"/>
      <c r="W43435" s="110"/>
      <c r="Y43435" s="110"/>
      <c r="AA43435" s="110"/>
      <c r="AC43435" s="110"/>
    </row>
    <row r="43436" spans="19:29" x14ac:dyDescent="0.25">
      <c r="S43436" s="110"/>
      <c r="U43436" s="110"/>
      <c r="W43436" s="110"/>
      <c r="Y43436" s="110"/>
      <c r="AA43436" s="110"/>
      <c r="AC43436" s="110"/>
    </row>
    <row r="43437" spans="19:29" x14ac:dyDescent="0.25">
      <c r="S43437" s="110"/>
      <c r="U43437" s="110"/>
      <c r="W43437" s="110"/>
      <c r="Y43437" s="110"/>
      <c r="AA43437" s="110"/>
      <c r="AC43437" s="110"/>
    </row>
    <row r="43438" spans="19:29" x14ac:dyDescent="0.25">
      <c r="S43438" s="110"/>
      <c r="U43438" s="110"/>
      <c r="W43438" s="110"/>
      <c r="Y43438" s="110"/>
      <c r="AA43438" s="110"/>
      <c r="AC43438" s="110"/>
    </row>
    <row r="43439" spans="19:29" x14ac:dyDescent="0.25">
      <c r="S43439" s="111"/>
      <c r="U43439" s="111"/>
      <c r="W43439" s="111"/>
      <c r="Y43439" s="111"/>
      <c r="AA43439" s="111"/>
      <c r="AC43439" s="111"/>
    </row>
    <row r="43440" spans="19:29" x14ac:dyDescent="0.25">
      <c r="S43440" s="107"/>
      <c r="U43440" s="107"/>
      <c r="W43440" s="107"/>
      <c r="Y43440" s="107"/>
      <c r="AA43440" s="107"/>
      <c r="AC43440" s="107"/>
    </row>
    <row r="43441" spans="19:29" x14ac:dyDescent="0.25">
      <c r="S43441" s="108"/>
      <c r="U43441" s="108"/>
      <c r="W43441" s="108"/>
      <c r="Y43441" s="108"/>
      <c r="AA43441" s="108"/>
      <c r="AC43441" s="108"/>
    </row>
    <row r="43442" spans="19:29" x14ac:dyDescent="0.25">
      <c r="S43442" s="108"/>
      <c r="U43442" s="108"/>
      <c r="W43442" s="108"/>
      <c r="Y43442" s="108"/>
      <c r="AA43442" s="108"/>
      <c r="AC43442" s="108"/>
    </row>
    <row r="43443" spans="19:29" x14ac:dyDescent="0.25">
      <c r="S43443" s="109"/>
      <c r="U43443" s="109"/>
      <c r="W43443" s="109"/>
      <c r="Y43443" s="109"/>
      <c r="AA43443" s="109"/>
      <c r="AC43443" s="109"/>
    </row>
    <row r="43444" spans="19:29" x14ac:dyDescent="0.25">
      <c r="S43444" s="108"/>
      <c r="U43444" s="108"/>
      <c r="W43444" s="108"/>
      <c r="Y43444" s="108"/>
      <c r="AA43444" s="108"/>
      <c r="AC43444" s="108"/>
    </row>
    <row r="43445" spans="19:29" x14ac:dyDescent="0.25">
      <c r="S43445" s="108"/>
      <c r="U43445" s="108"/>
      <c r="W43445" s="108"/>
      <c r="Y43445" s="108"/>
      <c r="AA43445" s="108"/>
      <c r="AC43445" s="108"/>
    </row>
    <row r="43446" spans="19:29" x14ac:dyDescent="0.25">
      <c r="S43446" s="109"/>
      <c r="U43446" s="109"/>
      <c r="W43446" s="109"/>
      <c r="Y43446" s="109"/>
      <c r="AA43446" s="109"/>
      <c r="AC43446" s="109"/>
    </row>
    <row r="43447" spans="19:29" x14ac:dyDescent="0.25">
      <c r="S43447" s="108"/>
      <c r="U43447" s="108"/>
      <c r="W43447" s="108"/>
      <c r="Y43447" s="108"/>
      <c r="AA43447" s="108"/>
      <c r="AC43447" s="108"/>
    </row>
    <row r="43448" spans="19:29" x14ac:dyDescent="0.25">
      <c r="S43448" s="109"/>
      <c r="U43448" s="109"/>
      <c r="W43448" s="109"/>
      <c r="Y43448" s="109"/>
      <c r="AA43448" s="109"/>
      <c r="AC43448" s="109"/>
    </row>
    <row r="43449" spans="19:29" x14ac:dyDescent="0.25">
      <c r="S43449" s="108"/>
      <c r="U43449" s="108"/>
      <c r="W43449" s="108"/>
      <c r="Y43449" s="108"/>
      <c r="AA43449" s="108"/>
      <c r="AC43449" s="108"/>
    </row>
    <row r="43450" spans="19:29" x14ac:dyDescent="0.25">
      <c r="S43450" s="108"/>
      <c r="U43450" s="108"/>
      <c r="W43450" s="108"/>
      <c r="Y43450" s="108"/>
      <c r="AA43450" s="108"/>
      <c r="AC43450" s="108"/>
    </row>
    <row r="43451" spans="19:29" x14ac:dyDescent="0.25">
      <c r="S43451" s="108"/>
      <c r="U43451" s="108"/>
      <c r="W43451" s="108"/>
      <c r="Y43451" s="108"/>
      <c r="AA43451" s="108"/>
      <c r="AC43451" s="108"/>
    </row>
    <row r="43452" spans="19:29" x14ac:dyDescent="0.25">
      <c r="S43452" s="110"/>
      <c r="U43452" s="110"/>
      <c r="W43452" s="110"/>
      <c r="Y43452" s="110"/>
      <c r="AA43452" s="110"/>
      <c r="AC43452" s="110"/>
    </row>
    <row r="43453" spans="19:29" x14ac:dyDescent="0.25">
      <c r="S43453" s="110"/>
      <c r="U43453" s="110"/>
      <c r="W43453" s="110"/>
      <c r="Y43453" s="110"/>
      <c r="AA43453" s="110"/>
      <c r="AC43453" s="110"/>
    </row>
    <row r="43454" spans="19:29" x14ac:dyDescent="0.25">
      <c r="S43454" s="110"/>
      <c r="U43454" s="110"/>
      <c r="W43454" s="110"/>
      <c r="Y43454" s="110"/>
      <c r="AA43454" s="110"/>
      <c r="AC43454" s="110"/>
    </row>
    <row r="43455" spans="19:29" x14ac:dyDescent="0.25">
      <c r="S43455" s="110"/>
      <c r="U43455" s="110"/>
      <c r="W43455" s="110"/>
      <c r="Y43455" s="110"/>
      <c r="AA43455" s="110"/>
      <c r="AC43455" s="110"/>
    </row>
    <row r="43456" spans="19:29" x14ac:dyDescent="0.25">
      <c r="S43456" s="111"/>
      <c r="U43456" s="111"/>
      <c r="W43456" s="111"/>
      <c r="Y43456" s="111"/>
      <c r="AA43456" s="111"/>
      <c r="AC43456" s="111"/>
    </row>
    <row r="43457" spans="19:29" x14ac:dyDescent="0.25">
      <c r="S43457" s="107"/>
      <c r="U43457" s="107"/>
      <c r="W43457" s="107"/>
      <c r="Y43457" s="107"/>
      <c r="AA43457" s="107"/>
      <c r="AC43457" s="107"/>
    </row>
    <row r="43458" spans="19:29" x14ac:dyDescent="0.25">
      <c r="S43458" s="108"/>
      <c r="U43458" s="108"/>
      <c r="W43458" s="108"/>
      <c r="Y43458" s="108"/>
      <c r="AA43458" s="108"/>
      <c r="AC43458" s="108"/>
    </row>
    <row r="43459" spans="19:29" x14ac:dyDescent="0.25">
      <c r="S43459" s="108"/>
      <c r="U43459" s="108"/>
      <c r="W43459" s="108"/>
      <c r="Y43459" s="108"/>
      <c r="AA43459" s="108"/>
      <c r="AC43459" s="108"/>
    </row>
    <row r="43460" spans="19:29" x14ac:dyDescent="0.25">
      <c r="S43460" s="109"/>
      <c r="U43460" s="109"/>
      <c r="W43460" s="109"/>
      <c r="Y43460" s="109"/>
      <c r="AA43460" s="109"/>
      <c r="AC43460" s="109"/>
    </row>
    <row r="43461" spans="19:29" x14ac:dyDescent="0.25">
      <c r="S43461" s="108"/>
      <c r="U43461" s="108"/>
      <c r="W43461" s="108"/>
      <c r="Y43461" s="108"/>
      <c r="AA43461" s="108"/>
      <c r="AC43461" s="108"/>
    </row>
    <row r="43462" spans="19:29" x14ac:dyDescent="0.25">
      <c r="S43462" s="108"/>
      <c r="U43462" s="108"/>
      <c r="W43462" s="108"/>
      <c r="Y43462" s="108"/>
      <c r="AA43462" s="108"/>
      <c r="AC43462" s="108"/>
    </row>
    <row r="43463" spans="19:29" x14ac:dyDescent="0.25">
      <c r="S43463" s="109"/>
      <c r="U43463" s="109"/>
      <c r="W43463" s="109"/>
      <c r="Y43463" s="109"/>
      <c r="AA43463" s="109"/>
      <c r="AC43463" s="109"/>
    </row>
    <row r="43464" spans="19:29" x14ac:dyDescent="0.25">
      <c r="S43464" s="108"/>
      <c r="U43464" s="108"/>
      <c r="W43464" s="108"/>
      <c r="Y43464" s="108"/>
      <c r="AA43464" s="108"/>
      <c r="AC43464" s="108"/>
    </row>
    <row r="43465" spans="19:29" x14ac:dyDescent="0.25">
      <c r="S43465" s="109"/>
      <c r="U43465" s="109"/>
      <c r="W43465" s="109"/>
      <c r="Y43465" s="109"/>
      <c r="AA43465" s="109"/>
      <c r="AC43465" s="109"/>
    </row>
    <row r="43466" spans="19:29" x14ac:dyDescent="0.25">
      <c r="S43466" s="108"/>
      <c r="U43466" s="108"/>
      <c r="W43466" s="108"/>
      <c r="Y43466" s="108"/>
      <c r="AA43466" s="108"/>
      <c r="AC43466" s="108"/>
    </row>
    <row r="43467" spans="19:29" x14ac:dyDescent="0.25">
      <c r="S43467" s="108"/>
      <c r="U43467" s="108"/>
      <c r="W43467" s="108"/>
      <c r="Y43467" s="108"/>
      <c r="AA43467" s="108"/>
      <c r="AC43467" s="108"/>
    </row>
    <row r="43468" spans="19:29" x14ac:dyDescent="0.25">
      <c r="S43468" s="108"/>
      <c r="U43468" s="108"/>
      <c r="W43468" s="108"/>
      <c r="Y43468" s="108"/>
      <c r="AA43468" s="108"/>
      <c r="AC43468" s="108"/>
    </row>
    <row r="43469" spans="19:29" x14ac:dyDescent="0.25">
      <c r="S43469" s="110"/>
      <c r="U43469" s="110"/>
      <c r="W43469" s="110"/>
      <c r="Y43469" s="110"/>
      <c r="AA43469" s="110"/>
      <c r="AC43469" s="110"/>
    </row>
    <row r="43470" spans="19:29" x14ac:dyDescent="0.25">
      <c r="S43470" s="110"/>
      <c r="U43470" s="110"/>
      <c r="W43470" s="110"/>
      <c r="Y43470" s="110"/>
      <c r="AA43470" s="110"/>
      <c r="AC43470" s="110"/>
    </row>
    <row r="43471" spans="19:29" x14ac:dyDescent="0.25">
      <c r="S43471" s="110"/>
      <c r="U43471" s="110"/>
      <c r="W43471" s="110"/>
      <c r="Y43471" s="110"/>
      <c r="AA43471" s="110"/>
      <c r="AC43471" s="110"/>
    </row>
    <row r="43472" spans="19:29" x14ac:dyDescent="0.25">
      <c r="S43472" s="110"/>
      <c r="U43472" s="110"/>
      <c r="W43472" s="110"/>
      <c r="Y43472" s="110"/>
      <c r="AA43472" s="110"/>
      <c r="AC43472" s="110"/>
    </row>
    <row r="43473" spans="19:29" x14ac:dyDescent="0.25">
      <c r="S43473" s="111"/>
      <c r="U43473" s="111"/>
      <c r="W43473" s="111"/>
      <c r="Y43473" s="111"/>
      <c r="AA43473" s="111"/>
      <c r="AC43473" s="111"/>
    </row>
    <row r="43474" spans="19:29" x14ac:dyDescent="0.25">
      <c r="S43474" s="107"/>
      <c r="U43474" s="107"/>
      <c r="W43474" s="107"/>
      <c r="Y43474" s="107"/>
      <c r="AA43474" s="107"/>
      <c r="AC43474" s="107"/>
    </row>
    <row r="43475" spans="19:29" x14ac:dyDescent="0.25">
      <c r="S43475" s="108"/>
      <c r="U43475" s="108"/>
      <c r="W43475" s="108"/>
      <c r="Y43475" s="108"/>
      <c r="AA43475" s="108"/>
      <c r="AC43475" s="108"/>
    </row>
    <row r="43476" spans="19:29" x14ac:dyDescent="0.25">
      <c r="S43476" s="108"/>
      <c r="U43476" s="108"/>
      <c r="W43476" s="108"/>
      <c r="Y43476" s="108"/>
      <c r="AA43476" s="108"/>
      <c r="AC43476" s="108"/>
    </row>
    <row r="43477" spans="19:29" x14ac:dyDescent="0.25">
      <c r="S43477" s="109"/>
      <c r="U43477" s="109"/>
      <c r="W43477" s="109"/>
      <c r="Y43477" s="109"/>
      <c r="AA43477" s="109"/>
      <c r="AC43477" s="109"/>
    </row>
    <row r="43478" spans="19:29" x14ac:dyDescent="0.25">
      <c r="S43478" s="108"/>
      <c r="U43478" s="108"/>
      <c r="W43478" s="108"/>
      <c r="Y43478" s="108"/>
      <c r="AA43478" s="108"/>
      <c r="AC43478" s="108"/>
    </row>
    <row r="43479" spans="19:29" x14ac:dyDescent="0.25">
      <c r="S43479" s="108"/>
      <c r="U43479" s="108"/>
      <c r="W43479" s="108"/>
      <c r="Y43479" s="108"/>
      <c r="AA43479" s="108"/>
      <c r="AC43479" s="108"/>
    </row>
    <row r="43480" spans="19:29" x14ac:dyDescent="0.25">
      <c r="S43480" s="109"/>
      <c r="U43480" s="109"/>
      <c r="W43480" s="109"/>
      <c r="Y43480" s="109"/>
      <c r="AA43480" s="109"/>
      <c r="AC43480" s="109"/>
    </row>
    <row r="43481" spans="19:29" x14ac:dyDescent="0.25">
      <c r="S43481" s="108"/>
      <c r="U43481" s="108"/>
      <c r="W43481" s="108"/>
      <c r="Y43481" s="108"/>
      <c r="AA43481" s="108"/>
      <c r="AC43481" s="108"/>
    </row>
    <row r="43482" spans="19:29" x14ac:dyDescent="0.25">
      <c r="S43482" s="109"/>
      <c r="U43482" s="109"/>
      <c r="W43482" s="109"/>
      <c r="Y43482" s="109"/>
      <c r="AA43482" s="109"/>
      <c r="AC43482" s="109"/>
    </row>
    <row r="43483" spans="19:29" x14ac:dyDescent="0.25">
      <c r="S43483" s="108"/>
      <c r="U43483" s="108"/>
      <c r="W43483" s="108"/>
      <c r="Y43483" s="108"/>
      <c r="AA43483" s="108"/>
      <c r="AC43483" s="108"/>
    </row>
    <row r="43484" spans="19:29" x14ac:dyDescent="0.25">
      <c r="S43484" s="108"/>
      <c r="U43484" s="108"/>
      <c r="W43484" s="108"/>
      <c r="Y43484" s="108"/>
      <c r="AA43484" s="108"/>
      <c r="AC43484" s="108"/>
    </row>
    <row r="43485" spans="19:29" x14ac:dyDescent="0.25">
      <c r="S43485" s="108"/>
      <c r="U43485" s="108"/>
      <c r="W43485" s="108"/>
      <c r="Y43485" s="108"/>
      <c r="AA43485" s="108"/>
      <c r="AC43485" s="108"/>
    </row>
    <row r="43486" spans="19:29" x14ac:dyDescent="0.25">
      <c r="S43486" s="110"/>
      <c r="U43486" s="110"/>
      <c r="W43486" s="110"/>
      <c r="Y43486" s="110"/>
      <c r="AA43486" s="110"/>
      <c r="AC43486" s="110"/>
    </row>
    <row r="43487" spans="19:29" x14ac:dyDescent="0.25">
      <c r="S43487" s="110"/>
      <c r="U43487" s="110"/>
      <c r="W43487" s="110"/>
      <c r="Y43487" s="110"/>
      <c r="AA43487" s="110"/>
      <c r="AC43487" s="110"/>
    </row>
    <row r="43488" spans="19:29" x14ac:dyDescent="0.25">
      <c r="S43488" s="110"/>
      <c r="U43488" s="110"/>
      <c r="W43488" s="110"/>
      <c r="Y43488" s="110"/>
      <c r="AA43488" s="110"/>
      <c r="AC43488" s="110"/>
    </row>
    <row r="43489" spans="19:29" x14ac:dyDescent="0.25">
      <c r="S43489" s="110"/>
      <c r="U43489" s="110"/>
      <c r="W43489" s="110"/>
      <c r="Y43489" s="110"/>
      <c r="AA43489" s="110"/>
      <c r="AC43489" s="110"/>
    </row>
    <row r="43490" spans="19:29" x14ac:dyDescent="0.25">
      <c r="S43490" s="111"/>
      <c r="U43490" s="111"/>
      <c r="W43490" s="111"/>
      <c r="Y43490" s="111"/>
      <c r="AA43490" s="111"/>
      <c r="AC43490" s="111"/>
    </row>
    <row r="43491" spans="19:29" x14ac:dyDescent="0.25">
      <c r="S43491" s="107"/>
      <c r="U43491" s="107"/>
      <c r="W43491" s="107"/>
      <c r="Y43491" s="107"/>
      <c r="AA43491" s="107"/>
      <c r="AC43491" s="107"/>
    </row>
    <row r="43492" spans="19:29" x14ac:dyDescent="0.25">
      <c r="S43492" s="108"/>
      <c r="U43492" s="108"/>
      <c r="W43492" s="108"/>
      <c r="Y43492" s="108"/>
      <c r="AA43492" s="108"/>
      <c r="AC43492" s="108"/>
    </row>
    <row r="43493" spans="19:29" x14ac:dyDescent="0.25">
      <c r="S43493" s="108"/>
      <c r="U43493" s="108"/>
      <c r="W43493" s="108"/>
      <c r="Y43493" s="108"/>
      <c r="AA43493" s="108"/>
      <c r="AC43493" s="108"/>
    </row>
    <row r="43494" spans="19:29" x14ac:dyDescent="0.25">
      <c r="S43494" s="109"/>
      <c r="U43494" s="109"/>
      <c r="W43494" s="109"/>
      <c r="Y43494" s="109"/>
      <c r="AA43494" s="109"/>
      <c r="AC43494" s="109"/>
    </row>
    <row r="43495" spans="19:29" x14ac:dyDescent="0.25">
      <c r="S43495" s="108"/>
      <c r="U43495" s="108"/>
      <c r="W43495" s="108"/>
      <c r="Y43495" s="108"/>
      <c r="AA43495" s="108"/>
      <c r="AC43495" s="108"/>
    </row>
    <row r="43496" spans="19:29" x14ac:dyDescent="0.25">
      <c r="S43496" s="108"/>
      <c r="U43496" s="108"/>
      <c r="W43496" s="108"/>
      <c r="Y43496" s="108"/>
      <c r="AA43496" s="108"/>
      <c r="AC43496" s="108"/>
    </row>
    <row r="43497" spans="19:29" x14ac:dyDescent="0.25">
      <c r="S43497" s="109"/>
      <c r="U43497" s="109"/>
      <c r="W43497" s="109"/>
      <c r="Y43497" s="109"/>
      <c r="AA43497" s="109"/>
      <c r="AC43497" s="109"/>
    </row>
    <row r="43498" spans="19:29" x14ac:dyDescent="0.25">
      <c r="S43498" s="108"/>
      <c r="U43498" s="108"/>
      <c r="W43498" s="108"/>
      <c r="Y43498" s="108"/>
      <c r="AA43498" s="108"/>
      <c r="AC43498" s="108"/>
    </row>
    <row r="43499" spans="19:29" x14ac:dyDescent="0.25">
      <c r="S43499" s="109"/>
      <c r="U43499" s="109"/>
      <c r="W43499" s="109"/>
      <c r="Y43499" s="109"/>
      <c r="AA43499" s="109"/>
      <c r="AC43499" s="109"/>
    </row>
    <row r="43500" spans="19:29" x14ac:dyDescent="0.25">
      <c r="S43500" s="108"/>
      <c r="U43500" s="108"/>
      <c r="W43500" s="108"/>
      <c r="Y43500" s="108"/>
      <c r="AA43500" s="108"/>
      <c r="AC43500" s="108"/>
    </row>
    <row r="43501" spans="19:29" x14ac:dyDescent="0.25">
      <c r="S43501" s="108"/>
      <c r="U43501" s="108"/>
      <c r="W43501" s="108"/>
      <c r="Y43501" s="108"/>
      <c r="AA43501" s="108"/>
      <c r="AC43501" s="108"/>
    </row>
    <row r="43502" spans="19:29" x14ac:dyDescent="0.25">
      <c r="S43502" s="108"/>
      <c r="U43502" s="108"/>
      <c r="W43502" s="108"/>
      <c r="Y43502" s="108"/>
      <c r="AA43502" s="108"/>
      <c r="AC43502" s="108"/>
    </row>
    <row r="43503" spans="19:29" x14ac:dyDescent="0.25">
      <c r="S43503" s="110"/>
      <c r="U43503" s="110"/>
      <c r="W43503" s="110"/>
      <c r="Y43503" s="110"/>
      <c r="AA43503" s="110"/>
      <c r="AC43503" s="110"/>
    </row>
    <row r="43504" spans="19:29" x14ac:dyDescent="0.25">
      <c r="S43504" s="110"/>
      <c r="U43504" s="110"/>
      <c r="W43504" s="110"/>
      <c r="Y43504" s="110"/>
      <c r="AA43504" s="110"/>
      <c r="AC43504" s="110"/>
    </row>
    <row r="43505" spans="19:29" x14ac:dyDescent="0.25">
      <c r="S43505" s="110"/>
      <c r="U43505" s="110"/>
      <c r="W43505" s="110"/>
      <c r="Y43505" s="110"/>
      <c r="AA43505" s="110"/>
      <c r="AC43505" s="110"/>
    </row>
    <row r="43506" spans="19:29" x14ac:dyDescent="0.25">
      <c r="S43506" s="110"/>
      <c r="U43506" s="110"/>
      <c r="W43506" s="110"/>
      <c r="Y43506" s="110"/>
      <c r="AA43506" s="110"/>
      <c r="AC43506" s="110"/>
    </row>
    <row r="43507" spans="19:29" x14ac:dyDescent="0.25">
      <c r="S43507" s="111"/>
      <c r="U43507" s="111"/>
      <c r="W43507" s="111"/>
      <c r="Y43507" s="111"/>
      <c r="AA43507" s="111"/>
      <c r="AC43507" s="111"/>
    </row>
    <row r="43508" spans="19:29" x14ac:dyDescent="0.25">
      <c r="S43508" s="107"/>
      <c r="U43508" s="107"/>
      <c r="W43508" s="107"/>
      <c r="Y43508" s="107"/>
      <c r="AA43508" s="107"/>
      <c r="AC43508" s="107"/>
    </row>
    <row r="43509" spans="19:29" x14ac:dyDescent="0.25">
      <c r="S43509" s="108"/>
      <c r="U43509" s="108"/>
      <c r="W43509" s="108"/>
      <c r="Y43509" s="108"/>
      <c r="AA43509" s="108"/>
      <c r="AC43509" s="108"/>
    </row>
    <row r="43510" spans="19:29" x14ac:dyDescent="0.25">
      <c r="S43510" s="108"/>
      <c r="U43510" s="108"/>
      <c r="W43510" s="108"/>
      <c r="Y43510" s="108"/>
      <c r="AA43510" s="108"/>
      <c r="AC43510" s="108"/>
    </row>
    <row r="43511" spans="19:29" x14ac:dyDescent="0.25">
      <c r="S43511" s="109"/>
      <c r="U43511" s="109"/>
      <c r="W43511" s="109"/>
      <c r="Y43511" s="109"/>
      <c r="AA43511" s="109"/>
      <c r="AC43511" s="109"/>
    </row>
    <row r="43512" spans="19:29" x14ac:dyDescent="0.25">
      <c r="S43512" s="108"/>
      <c r="U43512" s="108"/>
      <c r="W43512" s="108"/>
      <c r="Y43512" s="108"/>
      <c r="AA43512" s="108"/>
      <c r="AC43512" s="108"/>
    </row>
    <row r="43513" spans="19:29" x14ac:dyDescent="0.25">
      <c r="S43513" s="108"/>
      <c r="U43513" s="108"/>
      <c r="W43513" s="108"/>
      <c r="Y43513" s="108"/>
      <c r="AA43513" s="108"/>
      <c r="AC43513" s="108"/>
    </row>
    <row r="43514" spans="19:29" x14ac:dyDescent="0.25">
      <c r="S43514" s="109"/>
      <c r="U43514" s="109"/>
      <c r="W43514" s="109"/>
      <c r="Y43514" s="109"/>
      <c r="AA43514" s="109"/>
      <c r="AC43514" s="109"/>
    </row>
    <row r="43515" spans="19:29" x14ac:dyDescent="0.25">
      <c r="S43515" s="108"/>
      <c r="U43515" s="108"/>
      <c r="W43515" s="108"/>
      <c r="Y43515" s="108"/>
      <c r="AA43515" s="108"/>
      <c r="AC43515" s="108"/>
    </row>
    <row r="43516" spans="19:29" x14ac:dyDescent="0.25">
      <c r="S43516" s="109"/>
      <c r="U43516" s="109"/>
      <c r="W43516" s="109"/>
      <c r="Y43516" s="109"/>
      <c r="AA43516" s="109"/>
      <c r="AC43516" s="109"/>
    </row>
    <row r="43517" spans="19:29" x14ac:dyDescent="0.25">
      <c r="S43517" s="108"/>
      <c r="U43517" s="108"/>
      <c r="W43517" s="108"/>
      <c r="Y43517" s="108"/>
      <c r="AA43517" s="108"/>
      <c r="AC43517" s="108"/>
    </row>
    <row r="43518" spans="19:29" x14ac:dyDescent="0.25">
      <c r="S43518" s="108"/>
      <c r="U43518" s="108"/>
      <c r="W43518" s="108"/>
      <c r="Y43518" s="108"/>
      <c r="AA43518" s="108"/>
      <c r="AC43518" s="108"/>
    </row>
    <row r="43519" spans="19:29" x14ac:dyDescent="0.25">
      <c r="S43519" s="108"/>
      <c r="U43519" s="108"/>
      <c r="W43519" s="108"/>
      <c r="Y43519" s="108"/>
      <c r="AA43519" s="108"/>
      <c r="AC43519" s="108"/>
    </row>
    <row r="43520" spans="19:29" x14ac:dyDescent="0.25">
      <c r="S43520" s="110"/>
      <c r="U43520" s="110"/>
      <c r="W43520" s="110"/>
      <c r="Y43520" s="110"/>
      <c r="AA43520" s="110"/>
      <c r="AC43520" s="110"/>
    </row>
    <row r="43521" spans="19:29" x14ac:dyDescent="0.25">
      <c r="S43521" s="110"/>
      <c r="U43521" s="110"/>
      <c r="W43521" s="110"/>
      <c r="Y43521" s="110"/>
      <c r="AA43521" s="110"/>
      <c r="AC43521" s="110"/>
    </row>
    <row r="43522" spans="19:29" x14ac:dyDescent="0.25">
      <c r="S43522" s="110"/>
      <c r="U43522" s="110"/>
      <c r="W43522" s="110"/>
      <c r="Y43522" s="110"/>
      <c r="AA43522" s="110"/>
      <c r="AC43522" s="110"/>
    </row>
    <row r="43523" spans="19:29" x14ac:dyDescent="0.25">
      <c r="S43523" s="110"/>
      <c r="U43523" s="110"/>
      <c r="W43523" s="110"/>
      <c r="Y43523" s="110"/>
      <c r="AA43523" s="110"/>
      <c r="AC43523" s="110"/>
    </row>
    <row r="43524" spans="19:29" x14ac:dyDescent="0.25">
      <c r="S43524" s="111"/>
      <c r="U43524" s="111"/>
      <c r="W43524" s="111"/>
      <c r="Y43524" s="111"/>
      <c r="AA43524" s="111"/>
      <c r="AC43524" s="111"/>
    </row>
    <row r="43525" spans="19:29" x14ac:dyDescent="0.25">
      <c r="S43525" s="107"/>
      <c r="U43525" s="107"/>
      <c r="W43525" s="107"/>
      <c r="Y43525" s="107"/>
      <c r="AA43525" s="107"/>
      <c r="AC43525" s="107"/>
    </row>
    <row r="43526" spans="19:29" x14ac:dyDescent="0.25">
      <c r="S43526" s="108"/>
      <c r="U43526" s="108"/>
      <c r="W43526" s="108"/>
      <c r="Y43526" s="108"/>
      <c r="AA43526" s="108"/>
      <c r="AC43526" s="108"/>
    </row>
    <row r="43527" spans="19:29" x14ac:dyDescent="0.25">
      <c r="S43527" s="108"/>
      <c r="U43527" s="108"/>
      <c r="W43527" s="108"/>
      <c r="Y43527" s="108"/>
      <c r="AA43527" s="108"/>
      <c r="AC43527" s="108"/>
    </row>
    <row r="43528" spans="19:29" x14ac:dyDescent="0.25">
      <c r="S43528" s="109"/>
      <c r="U43528" s="109"/>
      <c r="W43528" s="109"/>
      <c r="Y43528" s="109"/>
      <c r="AA43528" s="109"/>
      <c r="AC43528" s="109"/>
    </row>
    <row r="43529" spans="19:29" x14ac:dyDescent="0.25">
      <c r="S43529" s="108"/>
      <c r="U43529" s="108"/>
      <c r="W43529" s="108"/>
      <c r="Y43529" s="108"/>
      <c r="AA43529" s="108"/>
      <c r="AC43529" s="108"/>
    </row>
    <row r="43530" spans="19:29" x14ac:dyDescent="0.25">
      <c r="S43530" s="108"/>
      <c r="U43530" s="108"/>
      <c r="W43530" s="108"/>
      <c r="Y43530" s="108"/>
      <c r="AA43530" s="108"/>
      <c r="AC43530" s="108"/>
    </row>
    <row r="43531" spans="19:29" x14ac:dyDescent="0.25">
      <c r="S43531" s="109"/>
      <c r="U43531" s="109"/>
      <c r="W43531" s="109"/>
      <c r="Y43531" s="109"/>
      <c r="AA43531" s="109"/>
      <c r="AC43531" s="109"/>
    </row>
    <row r="43532" spans="19:29" x14ac:dyDescent="0.25">
      <c r="S43532" s="108"/>
      <c r="U43532" s="108"/>
      <c r="W43532" s="108"/>
      <c r="Y43532" s="108"/>
      <c r="AA43532" s="108"/>
      <c r="AC43532" s="108"/>
    </row>
    <row r="43533" spans="19:29" x14ac:dyDescent="0.25">
      <c r="S43533" s="109"/>
      <c r="U43533" s="109"/>
      <c r="W43533" s="109"/>
      <c r="Y43533" s="109"/>
      <c r="AA43533" s="109"/>
      <c r="AC43533" s="109"/>
    </row>
    <row r="43534" spans="19:29" x14ac:dyDescent="0.25">
      <c r="S43534" s="108"/>
      <c r="U43534" s="108"/>
      <c r="W43534" s="108"/>
      <c r="Y43534" s="108"/>
      <c r="AA43534" s="108"/>
      <c r="AC43534" s="108"/>
    </row>
    <row r="43535" spans="19:29" x14ac:dyDescent="0.25">
      <c r="S43535" s="108"/>
      <c r="U43535" s="108"/>
      <c r="W43535" s="108"/>
      <c r="Y43535" s="108"/>
      <c r="AA43535" s="108"/>
      <c r="AC43535" s="108"/>
    </row>
    <row r="43536" spans="19:29" x14ac:dyDescent="0.25">
      <c r="S43536" s="108"/>
      <c r="U43536" s="108"/>
      <c r="W43536" s="108"/>
      <c r="Y43536" s="108"/>
      <c r="AA43536" s="108"/>
      <c r="AC43536" s="108"/>
    </row>
    <row r="43537" spans="19:29" x14ac:dyDescent="0.25">
      <c r="S43537" s="110"/>
      <c r="U43537" s="110"/>
      <c r="W43537" s="110"/>
      <c r="Y43537" s="110"/>
      <c r="AA43537" s="110"/>
      <c r="AC43537" s="110"/>
    </row>
    <row r="43538" spans="19:29" x14ac:dyDescent="0.25">
      <c r="S43538" s="110"/>
      <c r="U43538" s="110"/>
      <c r="W43538" s="110"/>
      <c r="Y43538" s="110"/>
      <c r="AA43538" s="110"/>
      <c r="AC43538" s="110"/>
    </row>
    <row r="43539" spans="19:29" x14ac:dyDescent="0.25">
      <c r="S43539" s="110"/>
      <c r="U43539" s="110"/>
      <c r="W43539" s="110"/>
      <c r="Y43539" s="110"/>
      <c r="AA43539" s="110"/>
      <c r="AC43539" s="110"/>
    </row>
    <row r="43540" spans="19:29" x14ac:dyDescent="0.25">
      <c r="S43540" s="110"/>
      <c r="U43540" s="110"/>
      <c r="W43540" s="110"/>
      <c r="Y43540" s="110"/>
      <c r="AA43540" s="110"/>
      <c r="AC43540" s="110"/>
    </row>
    <row r="43541" spans="19:29" x14ac:dyDescent="0.25">
      <c r="S43541" s="111"/>
      <c r="U43541" s="111"/>
      <c r="W43541" s="111"/>
      <c r="Y43541" s="111"/>
      <c r="AA43541" s="111"/>
      <c r="AC43541" s="111"/>
    </row>
    <row r="43542" spans="19:29" x14ac:dyDescent="0.25">
      <c r="S43542" s="107"/>
      <c r="U43542" s="107"/>
      <c r="W43542" s="107"/>
      <c r="Y43542" s="107"/>
      <c r="AA43542" s="107"/>
      <c r="AC43542" s="107"/>
    </row>
    <row r="43543" spans="19:29" x14ac:dyDescent="0.25">
      <c r="S43543" s="108"/>
      <c r="U43543" s="108"/>
      <c r="W43543" s="108"/>
      <c r="Y43543" s="108"/>
      <c r="AA43543" s="108"/>
      <c r="AC43543" s="108"/>
    </row>
    <row r="43544" spans="19:29" x14ac:dyDescent="0.25">
      <c r="S43544" s="108"/>
      <c r="U43544" s="108"/>
      <c r="W43544" s="108"/>
      <c r="Y43544" s="108"/>
      <c r="AA43544" s="108"/>
      <c r="AC43544" s="108"/>
    </row>
    <row r="43545" spans="19:29" x14ac:dyDescent="0.25">
      <c r="S43545" s="109"/>
      <c r="U43545" s="109"/>
      <c r="W43545" s="109"/>
      <c r="Y43545" s="109"/>
      <c r="AA43545" s="109"/>
      <c r="AC43545" s="109"/>
    </row>
    <row r="43546" spans="19:29" x14ac:dyDescent="0.25">
      <c r="S43546" s="108"/>
      <c r="U43546" s="108"/>
      <c r="W43546" s="108"/>
      <c r="Y43546" s="108"/>
      <c r="AA43546" s="108"/>
      <c r="AC43546" s="108"/>
    </row>
    <row r="43547" spans="19:29" x14ac:dyDescent="0.25">
      <c r="S43547" s="108"/>
      <c r="U43547" s="108"/>
      <c r="W43547" s="108"/>
      <c r="Y43547" s="108"/>
      <c r="AA43547" s="108"/>
      <c r="AC43547" s="108"/>
    </row>
    <row r="43548" spans="19:29" x14ac:dyDescent="0.25">
      <c r="S43548" s="109"/>
      <c r="U43548" s="109"/>
      <c r="W43548" s="109"/>
      <c r="Y43548" s="109"/>
      <c r="AA43548" s="109"/>
      <c r="AC43548" s="109"/>
    </row>
    <row r="43549" spans="19:29" x14ac:dyDescent="0.25">
      <c r="S43549" s="108"/>
      <c r="U43549" s="108"/>
      <c r="W43549" s="108"/>
      <c r="Y43549" s="108"/>
      <c r="AA43549" s="108"/>
      <c r="AC43549" s="108"/>
    </row>
    <row r="43550" spans="19:29" x14ac:dyDescent="0.25">
      <c r="S43550" s="109"/>
      <c r="U43550" s="109"/>
      <c r="W43550" s="109"/>
      <c r="Y43550" s="109"/>
      <c r="AA43550" s="109"/>
      <c r="AC43550" s="109"/>
    </row>
    <row r="43551" spans="19:29" x14ac:dyDescent="0.25">
      <c r="S43551" s="108"/>
      <c r="U43551" s="108"/>
      <c r="W43551" s="108"/>
      <c r="Y43551" s="108"/>
      <c r="AA43551" s="108"/>
      <c r="AC43551" s="108"/>
    </row>
    <row r="43552" spans="19:29" x14ac:dyDescent="0.25">
      <c r="S43552" s="108"/>
      <c r="U43552" s="108"/>
      <c r="W43552" s="108"/>
      <c r="Y43552" s="108"/>
      <c r="AA43552" s="108"/>
      <c r="AC43552" s="108"/>
    </row>
    <row r="43553" spans="19:29" x14ac:dyDescent="0.25">
      <c r="S43553" s="108"/>
      <c r="U43553" s="108"/>
      <c r="W43553" s="108"/>
      <c r="Y43553" s="108"/>
      <c r="AA43553" s="108"/>
      <c r="AC43553" s="108"/>
    </row>
    <row r="43554" spans="19:29" x14ac:dyDescent="0.25">
      <c r="S43554" s="110"/>
      <c r="U43554" s="110"/>
      <c r="W43554" s="110"/>
      <c r="Y43554" s="110"/>
      <c r="AA43554" s="110"/>
      <c r="AC43554" s="110"/>
    </row>
    <row r="43555" spans="19:29" x14ac:dyDescent="0.25">
      <c r="S43555" s="110"/>
      <c r="U43555" s="110"/>
      <c r="W43555" s="110"/>
      <c r="Y43555" s="110"/>
      <c r="AA43555" s="110"/>
      <c r="AC43555" s="110"/>
    </row>
    <row r="43556" spans="19:29" x14ac:dyDescent="0.25">
      <c r="S43556" s="110"/>
      <c r="U43556" s="110"/>
      <c r="W43556" s="110"/>
      <c r="Y43556" s="110"/>
      <c r="AA43556" s="110"/>
      <c r="AC43556" s="110"/>
    </row>
    <row r="43557" spans="19:29" x14ac:dyDescent="0.25">
      <c r="S43557" s="110"/>
      <c r="U43557" s="110"/>
      <c r="W43557" s="110"/>
      <c r="Y43557" s="110"/>
      <c r="AA43557" s="110"/>
      <c r="AC43557" s="110"/>
    </row>
    <row r="43558" spans="19:29" x14ac:dyDescent="0.25">
      <c r="S43558" s="111"/>
      <c r="U43558" s="111"/>
      <c r="W43558" s="111"/>
      <c r="Y43558" s="111"/>
      <c r="AA43558" s="111"/>
      <c r="AC43558" s="111"/>
    </row>
    <row r="43559" spans="19:29" x14ac:dyDescent="0.25">
      <c r="S43559" s="107"/>
      <c r="U43559" s="107"/>
      <c r="W43559" s="107"/>
      <c r="Y43559" s="107"/>
      <c r="AA43559" s="107"/>
      <c r="AC43559" s="107"/>
    </row>
    <row r="43560" spans="19:29" x14ac:dyDescent="0.25">
      <c r="S43560" s="108"/>
      <c r="U43560" s="108"/>
      <c r="W43560" s="108"/>
      <c r="Y43560" s="108"/>
      <c r="AA43560" s="108"/>
      <c r="AC43560" s="108"/>
    </row>
    <row r="43561" spans="19:29" x14ac:dyDescent="0.25">
      <c r="S43561" s="108"/>
      <c r="U43561" s="108"/>
      <c r="W43561" s="108"/>
      <c r="Y43561" s="108"/>
      <c r="AA43561" s="108"/>
      <c r="AC43561" s="108"/>
    </row>
    <row r="43562" spans="19:29" x14ac:dyDescent="0.25">
      <c r="S43562" s="109"/>
      <c r="U43562" s="109"/>
      <c r="W43562" s="109"/>
      <c r="Y43562" s="109"/>
      <c r="AA43562" s="109"/>
      <c r="AC43562" s="109"/>
    </row>
    <row r="43563" spans="19:29" x14ac:dyDescent="0.25">
      <c r="S43563" s="108"/>
      <c r="U43563" s="108"/>
      <c r="W43563" s="108"/>
      <c r="Y43563" s="108"/>
      <c r="AA43563" s="108"/>
      <c r="AC43563" s="108"/>
    </row>
    <row r="43564" spans="19:29" x14ac:dyDescent="0.25">
      <c r="S43564" s="108"/>
      <c r="U43564" s="108"/>
      <c r="W43564" s="108"/>
      <c r="Y43564" s="108"/>
      <c r="AA43564" s="108"/>
      <c r="AC43564" s="108"/>
    </row>
    <row r="43565" spans="19:29" x14ac:dyDescent="0.25">
      <c r="S43565" s="109"/>
      <c r="U43565" s="109"/>
      <c r="W43565" s="109"/>
      <c r="Y43565" s="109"/>
      <c r="AA43565" s="109"/>
      <c r="AC43565" s="109"/>
    </row>
    <row r="43566" spans="19:29" x14ac:dyDescent="0.25">
      <c r="S43566" s="108"/>
      <c r="U43566" s="108"/>
      <c r="W43566" s="108"/>
      <c r="Y43566" s="108"/>
      <c r="AA43566" s="108"/>
      <c r="AC43566" s="108"/>
    </row>
    <row r="43567" spans="19:29" x14ac:dyDescent="0.25">
      <c r="S43567" s="109"/>
      <c r="U43567" s="109"/>
      <c r="W43567" s="109"/>
      <c r="Y43567" s="109"/>
      <c r="AA43567" s="109"/>
      <c r="AC43567" s="109"/>
    </row>
    <row r="43568" spans="19:29" x14ac:dyDescent="0.25">
      <c r="S43568" s="108"/>
      <c r="U43568" s="108"/>
      <c r="W43568" s="108"/>
      <c r="Y43568" s="108"/>
      <c r="AA43568" s="108"/>
      <c r="AC43568" s="108"/>
    </row>
    <row r="43569" spans="19:29" x14ac:dyDescent="0.25">
      <c r="S43569" s="108"/>
      <c r="U43569" s="108"/>
      <c r="W43569" s="108"/>
      <c r="Y43569" s="108"/>
      <c r="AA43569" s="108"/>
      <c r="AC43569" s="108"/>
    </row>
    <row r="43570" spans="19:29" x14ac:dyDescent="0.25">
      <c r="S43570" s="108"/>
      <c r="U43570" s="108"/>
      <c r="W43570" s="108"/>
      <c r="Y43570" s="108"/>
      <c r="AA43570" s="108"/>
      <c r="AC43570" s="108"/>
    </row>
    <row r="43571" spans="19:29" x14ac:dyDescent="0.25">
      <c r="S43571" s="110"/>
      <c r="U43571" s="110"/>
      <c r="W43571" s="110"/>
      <c r="Y43571" s="110"/>
      <c r="AA43571" s="110"/>
      <c r="AC43571" s="110"/>
    </row>
    <row r="43572" spans="19:29" x14ac:dyDescent="0.25">
      <c r="S43572" s="110"/>
      <c r="U43572" s="110"/>
      <c r="W43572" s="110"/>
      <c r="Y43572" s="110"/>
      <c r="AA43572" s="110"/>
      <c r="AC43572" s="110"/>
    </row>
    <row r="43573" spans="19:29" x14ac:dyDescent="0.25">
      <c r="S43573" s="110"/>
      <c r="U43573" s="110"/>
      <c r="W43573" s="110"/>
      <c r="Y43573" s="110"/>
      <c r="AA43573" s="110"/>
      <c r="AC43573" s="110"/>
    </row>
    <row r="43574" spans="19:29" x14ac:dyDescent="0.25">
      <c r="S43574" s="110"/>
      <c r="U43574" s="110"/>
      <c r="W43574" s="110"/>
      <c r="Y43574" s="110"/>
      <c r="AA43574" s="110"/>
      <c r="AC43574" s="110"/>
    </row>
    <row r="43575" spans="19:29" x14ac:dyDescent="0.25">
      <c r="S43575" s="111"/>
      <c r="U43575" s="111"/>
      <c r="W43575" s="111"/>
      <c r="Y43575" s="111"/>
      <c r="AA43575" s="111"/>
      <c r="AC43575" s="111"/>
    </row>
    <row r="43576" spans="19:29" x14ac:dyDescent="0.25">
      <c r="S43576" s="107"/>
      <c r="U43576" s="107"/>
      <c r="W43576" s="107"/>
      <c r="Y43576" s="107"/>
      <c r="AA43576" s="107"/>
      <c r="AC43576" s="107"/>
    </row>
    <row r="43577" spans="19:29" x14ac:dyDescent="0.25">
      <c r="S43577" s="108"/>
      <c r="U43577" s="108"/>
      <c r="W43577" s="108"/>
      <c r="Y43577" s="108"/>
      <c r="AA43577" s="108"/>
      <c r="AC43577" s="108"/>
    </row>
    <row r="43578" spans="19:29" x14ac:dyDescent="0.25">
      <c r="S43578" s="108"/>
      <c r="U43578" s="108"/>
      <c r="W43578" s="108"/>
      <c r="Y43578" s="108"/>
      <c r="AA43578" s="108"/>
      <c r="AC43578" s="108"/>
    </row>
    <row r="43579" spans="19:29" x14ac:dyDescent="0.25">
      <c r="S43579" s="109"/>
      <c r="U43579" s="109"/>
      <c r="W43579" s="109"/>
      <c r="Y43579" s="109"/>
      <c r="AA43579" s="109"/>
      <c r="AC43579" s="109"/>
    </row>
    <row r="43580" spans="19:29" x14ac:dyDescent="0.25">
      <c r="S43580" s="108"/>
      <c r="U43580" s="108"/>
      <c r="W43580" s="108"/>
      <c r="Y43580" s="108"/>
      <c r="AA43580" s="108"/>
      <c r="AC43580" s="108"/>
    </row>
    <row r="43581" spans="19:29" x14ac:dyDescent="0.25">
      <c r="S43581" s="108"/>
      <c r="U43581" s="108"/>
      <c r="W43581" s="108"/>
      <c r="Y43581" s="108"/>
      <c r="AA43581" s="108"/>
      <c r="AC43581" s="108"/>
    </row>
    <row r="43582" spans="19:29" x14ac:dyDescent="0.25">
      <c r="S43582" s="109"/>
      <c r="U43582" s="109"/>
      <c r="W43582" s="109"/>
      <c r="Y43582" s="109"/>
      <c r="AA43582" s="109"/>
      <c r="AC43582" s="109"/>
    </row>
    <row r="43583" spans="19:29" x14ac:dyDescent="0.25">
      <c r="S43583" s="108"/>
      <c r="U43583" s="108"/>
      <c r="W43583" s="108"/>
      <c r="Y43583" s="108"/>
      <c r="AA43583" s="108"/>
      <c r="AC43583" s="108"/>
    </row>
    <row r="43584" spans="19:29" x14ac:dyDescent="0.25">
      <c r="S43584" s="109"/>
      <c r="U43584" s="109"/>
      <c r="W43584" s="109"/>
      <c r="Y43584" s="109"/>
      <c r="AA43584" s="109"/>
      <c r="AC43584" s="109"/>
    </row>
    <row r="43585" spans="19:29" x14ac:dyDescent="0.25">
      <c r="S43585" s="108"/>
      <c r="U43585" s="108"/>
      <c r="W43585" s="108"/>
      <c r="Y43585" s="108"/>
      <c r="AA43585" s="108"/>
      <c r="AC43585" s="108"/>
    </row>
    <row r="43586" spans="19:29" x14ac:dyDescent="0.25">
      <c r="S43586" s="108"/>
      <c r="U43586" s="108"/>
      <c r="W43586" s="108"/>
      <c r="Y43586" s="108"/>
      <c r="AA43586" s="108"/>
      <c r="AC43586" s="108"/>
    </row>
    <row r="43587" spans="19:29" x14ac:dyDescent="0.25">
      <c r="S43587" s="108"/>
      <c r="U43587" s="108"/>
      <c r="W43587" s="108"/>
      <c r="Y43587" s="108"/>
      <c r="AA43587" s="108"/>
      <c r="AC43587" s="108"/>
    </row>
    <row r="43588" spans="19:29" x14ac:dyDescent="0.25">
      <c r="S43588" s="110"/>
      <c r="U43588" s="110"/>
      <c r="W43588" s="110"/>
      <c r="Y43588" s="110"/>
      <c r="AA43588" s="110"/>
      <c r="AC43588" s="110"/>
    </row>
    <row r="43589" spans="19:29" x14ac:dyDescent="0.25">
      <c r="S43589" s="110"/>
      <c r="U43589" s="110"/>
      <c r="W43589" s="110"/>
      <c r="Y43589" s="110"/>
      <c r="AA43589" s="110"/>
      <c r="AC43589" s="110"/>
    </row>
    <row r="43590" spans="19:29" x14ac:dyDescent="0.25">
      <c r="S43590" s="110"/>
      <c r="U43590" s="110"/>
      <c r="W43590" s="110"/>
      <c r="Y43590" s="110"/>
      <c r="AA43590" s="110"/>
      <c r="AC43590" s="110"/>
    </row>
    <row r="43591" spans="19:29" x14ac:dyDescent="0.25">
      <c r="S43591" s="110"/>
      <c r="U43591" s="110"/>
      <c r="W43591" s="110"/>
      <c r="Y43591" s="110"/>
      <c r="AA43591" s="110"/>
      <c r="AC43591" s="110"/>
    </row>
    <row r="43592" spans="19:29" x14ac:dyDescent="0.25">
      <c r="S43592" s="111"/>
      <c r="U43592" s="111"/>
      <c r="W43592" s="111"/>
      <c r="Y43592" s="111"/>
      <c r="AA43592" s="111"/>
      <c r="AC43592" s="111"/>
    </row>
    <row r="43593" spans="19:29" x14ac:dyDescent="0.25">
      <c r="S43593" s="107"/>
      <c r="U43593" s="107"/>
      <c r="W43593" s="107"/>
      <c r="Y43593" s="107"/>
      <c r="AA43593" s="107"/>
      <c r="AC43593" s="107"/>
    </row>
    <row r="43594" spans="19:29" x14ac:dyDescent="0.25">
      <c r="S43594" s="108"/>
      <c r="U43594" s="108"/>
      <c r="W43594" s="108"/>
      <c r="Y43594" s="108"/>
      <c r="AA43594" s="108"/>
      <c r="AC43594" s="108"/>
    </row>
    <row r="43595" spans="19:29" x14ac:dyDescent="0.25">
      <c r="S43595" s="108"/>
      <c r="U43595" s="108"/>
      <c r="W43595" s="108"/>
      <c r="Y43595" s="108"/>
      <c r="AA43595" s="108"/>
      <c r="AC43595" s="108"/>
    </row>
    <row r="43596" spans="19:29" x14ac:dyDescent="0.25">
      <c r="S43596" s="109"/>
      <c r="U43596" s="109"/>
      <c r="W43596" s="109"/>
      <c r="Y43596" s="109"/>
      <c r="AA43596" s="109"/>
      <c r="AC43596" s="109"/>
    </row>
    <row r="43597" spans="19:29" x14ac:dyDescent="0.25">
      <c r="S43597" s="108"/>
      <c r="U43597" s="108"/>
      <c r="W43597" s="108"/>
      <c r="Y43597" s="108"/>
      <c r="AA43597" s="108"/>
      <c r="AC43597" s="108"/>
    </row>
    <row r="43598" spans="19:29" x14ac:dyDescent="0.25">
      <c r="S43598" s="108"/>
      <c r="U43598" s="108"/>
      <c r="W43598" s="108"/>
      <c r="Y43598" s="108"/>
      <c r="AA43598" s="108"/>
      <c r="AC43598" s="108"/>
    </row>
    <row r="43599" spans="19:29" x14ac:dyDescent="0.25">
      <c r="S43599" s="109"/>
      <c r="U43599" s="109"/>
      <c r="W43599" s="109"/>
      <c r="Y43599" s="109"/>
      <c r="AA43599" s="109"/>
      <c r="AC43599" s="109"/>
    </row>
    <row r="43600" spans="19:29" x14ac:dyDescent="0.25">
      <c r="S43600" s="108"/>
      <c r="U43600" s="108"/>
      <c r="W43600" s="108"/>
      <c r="Y43600" s="108"/>
      <c r="AA43600" s="108"/>
      <c r="AC43600" s="108"/>
    </row>
    <row r="43601" spans="19:29" x14ac:dyDescent="0.25">
      <c r="S43601" s="109"/>
      <c r="U43601" s="109"/>
      <c r="W43601" s="109"/>
      <c r="Y43601" s="109"/>
      <c r="AA43601" s="109"/>
      <c r="AC43601" s="109"/>
    </row>
    <row r="43602" spans="19:29" x14ac:dyDescent="0.25">
      <c r="S43602" s="108"/>
      <c r="U43602" s="108"/>
      <c r="W43602" s="108"/>
      <c r="Y43602" s="108"/>
      <c r="AA43602" s="108"/>
      <c r="AC43602" s="108"/>
    </row>
    <row r="43603" spans="19:29" x14ac:dyDescent="0.25">
      <c r="S43603" s="108"/>
      <c r="U43603" s="108"/>
      <c r="W43603" s="108"/>
      <c r="Y43603" s="108"/>
      <c r="AA43603" s="108"/>
      <c r="AC43603" s="108"/>
    </row>
    <row r="43604" spans="19:29" x14ac:dyDescent="0.25">
      <c r="S43604" s="108"/>
      <c r="U43604" s="108"/>
      <c r="W43604" s="108"/>
      <c r="Y43604" s="108"/>
      <c r="AA43604" s="108"/>
      <c r="AC43604" s="108"/>
    </row>
    <row r="43605" spans="19:29" x14ac:dyDescent="0.25">
      <c r="S43605" s="110"/>
      <c r="U43605" s="110"/>
      <c r="W43605" s="110"/>
      <c r="Y43605" s="110"/>
      <c r="AA43605" s="110"/>
      <c r="AC43605" s="110"/>
    </row>
    <row r="43606" spans="19:29" x14ac:dyDescent="0.25">
      <c r="S43606" s="110"/>
      <c r="U43606" s="110"/>
      <c r="W43606" s="110"/>
      <c r="Y43606" s="110"/>
      <c r="AA43606" s="110"/>
      <c r="AC43606" s="110"/>
    </row>
    <row r="43607" spans="19:29" x14ac:dyDescent="0.25">
      <c r="S43607" s="110"/>
      <c r="U43607" s="110"/>
      <c r="W43607" s="110"/>
      <c r="Y43607" s="110"/>
      <c r="AA43607" s="110"/>
      <c r="AC43607" s="110"/>
    </row>
    <row r="43608" spans="19:29" x14ac:dyDescent="0.25">
      <c r="S43608" s="110"/>
      <c r="U43608" s="110"/>
      <c r="W43608" s="110"/>
      <c r="Y43608" s="110"/>
      <c r="AA43608" s="110"/>
      <c r="AC43608" s="110"/>
    </row>
    <row r="43609" spans="19:29" x14ac:dyDescent="0.25">
      <c r="S43609" s="111"/>
      <c r="U43609" s="111"/>
      <c r="W43609" s="111"/>
      <c r="Y43609" s="111"/>
      <c r="AA43609" s="111"/>
      <c r="AC43609" s="111"/>
    </row>
    <row r="43610" spans="19:29" x14ac:dyDescent="0.25">
      <c r="S43610" s="107"/>
      <c r="U43610" s="107"/>
      <c r="W43610" s="107"/>
      <c r="Y43610" s="107"/>
      <c r="AA43610" s="107"/>
      <c r="AC43610" s="107"/>
    </row>
    <row r="43611" spans="19:29" x14ac:dyDescent="0.25">
      <c r="S43611" s="108"/>
      <c r="U43611" s="108"/>
      <c r="W43611" s="108"/>
      <c r="Y43611" s="108"/>
      <c r="AA43611" s="108"/>
      <c r="AC43611" s="108"/>
    </row>
    <row r="43612" spans="19:29" x14ac:dyDescent="0.25">
      <c r="S43612" s="108"/>
      <c r="U43612" s="108"/>
      <c r="W43612" s="108"/>
      <c r="Y43612" s="108"/>
      <c r="AA43612" s="108"/>
      <c r="AC43612" s="108"/>
    </row>
    <row r="43613" spans="19:29" x14ac:dyDescent="0.25">
      <c r="S43613" s="109"/>
      <c r="U43613" s="109"/>
      <c r="W43613" s="109"/>
      <c r="Y43613" s="109"/>
      <c r="AA43613" s="109"/>
      <c r="AC43613" s="109"/>
    </row>
    <row r="43614" spans="19:29" x14ac:dyDescent="0.25">
      <c r="S43614" s="108"/>
      <c r="U43614" s="108"/>
      <c r="W43614" s="108"/>
      <c r="Y43614" s="108"/>
      <c r="AA43614" s="108"/>
      <c r="AC43614" s="108"/>
    </row>
    <row r="43615" spans="19:29" x14ac:dyDescent="0.25">
      <c r="S43615" s="108"/>
      <c r="U43615" s="108"/>
      <c r="W43615" s="108"/>
      <c r="Y43615" s="108"/>
      <c r="AA43615" s="108"/>
      <c r="AC43615" s="108"/>
    </row>
    <row r="43616" spans="19:29" x14ac:dyDescent="0.25">
      <c r="S43616" s="109"/>
      <c r="U43616" s="109"/>
      <c r="W43616" s="109"/>
      <c r="Y43616" s="109"/>
      <c r="AA43616" s="109"/>
      <c r="AC43616" s="109"/>
    </row>
    <row r="43617" spans="19:29" x14ac:dyDescent="0.25">
      <c r="S43617" s="108"/>
      <c r="U43617" s="108"/>
      <c r="W43617" s="108"/>
      <c r="Y43617" s="108"/>
      <c r="AA43617" s="108"/>
      <c r="AC43617" s="108"/>
    </row>
    <row r="43618" spans="19:29" x14ac:dyDescent="0.25">
      <c r="S43618" s="109"/>
      <c r="U43618" s="109"/>
      <c r="W43618" s="109"/>
      <c r="Y43618" s="109"/>
      <c r="AA43618" s="109"/>
      <c r="AC43618" s="109"/>
    </row>
    <row r="43619" spans="19:29" x14ac:dyDescent="0.25">
      <c r="S43619" s="108"/>
      <c r="U43619" s="108"/>
      <c r="W43619" s="108"/>
      <c r="Y43619" s="108"/>
      <c r="AA43619" s="108"/>
      <c r="AC43619" s="108"/>
    </row>
    <row r="43620" spans="19:29" x14ac:dyDescent="0.25">
      <c r="S43620" s="108"/>
      <c r="U43620" s="108"/>
      <c r="W43620" s="108"/>
      <c r="Y43620" s="108"/>
      <c r="AA43620" s="108"/>
      <c r="AC43620" s="108"/>
    </row>
    <row r="43621" spans="19:29" x14ac:dyDescent="0.25">
      <c r="S43621" s="108"/>
      <c r="U43621" s="108"/>
      <c r="W43621" s="108"/>
      <c r="Y43621" s="108"/>
      <c r="AA43621" s="108"/>
      <c r="AC43621" s="108"/>
    </row>
    <row r="43622" spans="19:29" x14ac:dyDescent="0.25">
      <c r="S43622" s="110"/>
      <c r="U43622" s="110"/>
      <c r="W43622" s="110"/>
      <c r="Y43622" s="110"/>
      <c r="AA43622" s="110"/>
      <c r="AC43622" s="110"/>
    </row>
    <row r="43623" spans="19:29" x14ac:dyDescent="0.25">
      <c r="S43623" s="110"/>
      <c r="U43623" s="110"/>
      <c r="W43623" s="110"/>
      <c r="Y43623" s="110"/>
      <c r="AA43623" s="110"/>
      <c r="AC43623" s="110"/>
    </row>
    <row r="43624" spans="19:29" x14ac:dyDescent="0.25">
      <c r="S43624" s="110"/>
      <c r="U43624" s="110"/>
      <c r="W43624" s="110"/>
      <c r="Y43624" s="110"/>
      <c r="AA43624" s="110"/>
      <c r="AC43624" s="110"/>
    </row>
    <row r="43625" spans="19:29" x14ac:dyDescent="0.25">
      <c r="S43625" s="110"/>
      <c r="U43625" s="110"/>
      <c r="W43625" s="110"/>
      <c r="Y43625" s="110"/>
      <c r="AA43625" s="110"/>
      <c r="AC43625" s="110"/>
    </row>
    <row r="43626" spans="19:29" x14ac:dyDescent="0.25">
      <c r="S43626" s="111"/>
      <c r="U43626" s="111"/>
      <c r="W43626" s="111"/>
      <c r="Y43626" s="111"/>
      <c r="AA43626" s="111"/>
      <c r="AC43626" s="111"/>
    </row>
    <row r="43627" spans="19:29" x14ac:dyDescent="0.25">
      <c r="S43627" s="107"/>
      <c r="U43627" s="107"/>
      <c r="W43627" s="107"/>
      <c r="Y43627" s="107"/>
      <c r="AA43627" s="107"/>
      <c r="AC43627" s="107"/>
    </row>
    <row r="43628" spans="19:29" x14ac:dyDescent="0.25">
      <c r="S43628" s="108"/>
      <c r="U43628" s="108"/>
      <c r="W43628" s="108"/>
      <c r="Y43628" s="108"/>
      <c r="AA43628" s="108"/>
      <c r="AC43628" s="108"/>
    </row>
    <row r="43629" spans="19:29" x14ac:dyDescent="0.25">
      <c r="S43629" s="108"/>
      <c r="U43629" s="108"/>
      <c r="W43629" s="108"/>
      <c r="Y43629" s="108"/>
      <c r="AA43629" s="108"/>
      <c r="AC43629" s="108"/>
    </row>
    <row r="43630" spans="19:29" x14ac:dyDescent="0.25">
      <c r="S43630" s="109"/>
      <c r="U43630" s="109"/>
      <c r="W43630" s="109"/>
      <c r="Y43630" s="109"/>
      <c r="AA43630" s="109"/>
      <c r="AC43630" s="109"/>
    </row>
    <row r="43631" spans="19:29" x14ac:dyDescent="0.25">
      <c r="S43631" s="108"/>
      <c r="U43631" s="108"/>
      <c r="W43631" s="108"/>
      <c r="Y43631" s="108"/>
      <c r="AA43631" s="108"/>
      <c r="AC43631" s="108"/>
    </row>
    <row r="43632" spans="19:29" x14ac:dyDescent="0.25">
      <c r="S43632" s="108"/>
      <c r="U43632" s="108"/>
      <c r="W43632" s="108"/>
      <c r="Y43632" s="108"/>
      <c r="AA43632" s="108"/>
      <c r="AC43632" s="108"/>
    </row>
    <row r="43633" spans="19:29" x14ac:dyDescent="0.25">
      <c r="S43633" s="109"/>
      <c r="U43633" s="109"/>
      <c r="W43633" s="109"/>
      <c r="Y43633" s="109"/>
      <c r="AA43633" s="109"/>
      <c r="AC43633" s="109"/>
    </row>
    <row r="43634" spans="19:29" x14ac:dyDescent="0.25">
      <c r="S43634" s="108"/>
      <c r="U43634" s="108"/>
      <c r="W43634" s="108"/>
      <c r="Y43634" s="108"/>
      <c r="AA43634" s="108"/>
      <c r="AC43634" s="108"/>
    </row>
    <row r="43635" spans="19:29" x14ac:dyDescent="0.25">
      <c r="S43635" s="109"/>
      <c r="U43635" s="109"/>
      <c r="W43635" s="109"/>
      <c r="Y43635" s="109"/>
      <c r="AA43635" s="109"/>
      <c r="AC43635" s="109"/>
    </row>
    <row r="43636" spans="19:29" x14ac:dyDescent="0.25">
      <c r="S43636" s="108"/>
      <c r="U43636" s="108"/>
      <c r="W43636" s="108"/>
      <c r="Y43636" s="108"/>
      <c r="AA43636" s="108"/>
      <c r="AC43636" s="108"/>
    </row>
    <row r="43637" spans="19:29" x14ac:dyDescent="0.25">
      <c r="S43637" s="108"/>
      <c r="U43637" s="108"/>
      <c r="W43637" s="108"/>
      <c r="Y43637" s="108"/>
      <c r="AA43637" s="108"/>
      <c r="AC43637" s="108"/>
    </row>
    <row r="43638" spans="19:29" x14ac:dyDescent="0.25">
      <c r="S43638" s="108"/>
      <c r="U43638" s="108"/>
      <c r="W43638" s="108"/>
      <c r="Y43638" s="108"/>
      <c r="AA43638" s="108"/>
      <c r="AC43638" s="108"/>
    </row>
    <row r="43639" spans="19:29" x14ac:dyDescent="0.25">
      <c r="S43639" s="110"/>
      <c r="U43639" s="110"/>
      <c r="W43639" s="110"/>
      <c r="Y43639" s="110"/>
      <c r="AA43639" s="110"/>
      <c r="AC43639" s="110"/>
    </row>
    <row r="43640" spans="19:29" x14ac:dyDescent="0.25">
      <c r="S43640" s="110"/>
      <c r="U43640" s="110"/>
      <c r="W43640" s="110"/>
      <c r="Y43640" s="110"/>
      <c r="AA43640" s="110"/>
      <c r="AC43640" s="110"/>
    </row>
    <row r="43641" spans="19:29" x14ac:dyDescent="0.25">
      <c r="S43641" s="110"/>
      <c r="U43641" s="110"/>
      <c r="W43641" s="110"/>
      <c r="Y43641" s="110"/>
      <c r="AA43641" s="110"/>
      <c r="AC43641" s="110"/>
    </row>
    <row r="43642" spans="19:29" x14ac:dyDescent="0.25">
      <c r="S43642" s="110"/>
      <c r="U43642" s="110"/>
      <c r="W43642" s="110"/>
      <c r="Y43642" s="110"/>
      <c r="AA43642" s="110"/>
      <c r="AC43642" s="110"/>
    </row>
    <row r="43643" spans="19:29" x14ac:dyDescent="0.25">
      <c r="S43643" s="111"/>
      <c r="U43643" s="111"/>
      <c r="W43643" s="111"/>
      <c r="Y43643" s="111"/>
      <c r="AA43643" s="111"/>
      <c r="AC43643" s="111"/>
    </row>
    <row r="43644" spans="19:29" x14ac:dyDescent="0.25">
      <c r="S43644" s="107"/>
      <c r="U43644" s="107"/>
      <c r="W43644" s="107"/>
      <c r="Y43644" s="107"/>
      <c r="AA43644" s="107"/>
      <c r="AC43644" s="107"/>
    </row>
    <row r="43645" spans="19:29" x14ac:dyDescent="0.25">
      <c r="S43645" s="108"/>
      <c r="U43645" s="108"/>
      <c r="W43645" s="108"/>
      <c r="Y43645" s="108"/>
      <c r="AA43645" s="108"/>
      <c r="AC43645" s="108"/>
    </row>
    <row r="43646" spans="19:29" x14ac:dyDescent="0.25">
      <c r="S43646" s="108"/>
      <c r="U43646" s="108"/>
      <c r="W43646" s="108"/>
      <c r="Y43646" s="108"/>
      <c r="AA43646" s="108"/>
      <c r="AC43646" s="108"/>
    </row>
    <row r="43647" spans="19:29" x14ac:dyDescent="0.25">
      <c r="S43647" s="109"/>
      <c r="U43647" s="109"/>
      <c r="W43647" s="109"/>
      <c r="Y43647" s="109"/>
      <c r="AA43647" s="109"/>
      <c r="AC43647" s="109"/>
    </row>
    <row r="43648" spans="19:29" x14ac:dyDescent="0.25">
      <c r="S43648" s="108"/>
      <c r="U43648" s="108"/>
      <c r="W43648" s="108"/>
      <c r="Y43648" s="108"/>
      <c r="AA43648" s="108"/>
      <c r="AC43648" s="108"/>
    </row>
    <row r="43649" spans="19:29" x14ac:dyDescent="0.25">
      <c r="S43649" s="108"/>
      <c r="U43649" s="108"/>
      <c r="W43649" s="108"/>
      <c r="Y43649" s="108"/>
      <c r="AA43649" s="108"/>
      <c r="AC43649" s="108"/>
    </row>
    <row r="43650" spans="19:29" x14ac:dyDescent="0.25">
      <c r="S43650" s="109"/>
      <c r="U43650" s="109"/>
      <c r="W43650" s="109"/>
      <c r="Y43650" s="109"/>
      <c r="AA43650" s="109"/>
      <c r="AC43650" s="109"/>
    </row>
    <row r="43651" spans="19:29" x14ac:dyDescent="0.25">
      <c r="S43651" s="108"/>
      <c r="U43651" s="108"/>
      <c r="W43651" s="108"/>
      <c r="Y43651" s="108"/>
      <c r="AA43651" s="108"/>
      <c r="AC43651" s="108"/>
    </row>
    <row r="43652" spans="19:29" x14ac:dyDescent="0.25">
      <c r="S43652" s="109"/>
      <c r="U43652" s="109"/>
      <c r="W43652" s="109"/>
      <c r="Y43652" s="109"/>
      <c r="AA43652" s="109"/>
      <c r="AC43652" s="109"/>
    </row>
    <row r="43653" spans="19:29" x14ac:dyDescent="0.25">
      <c r="S43653" s="108"/>
      <c r="U43653" s="108"/>
      <c r="W43653" s="108"/>
      <c r="Y43653" s="108"/>
      <c r="AA43653" s="108"/>
      <c r="AC43653" s="108"/>
    </row>
    <row r="43654" spans="19:29" x14ac:dyDescent="0.25">
      <c r="S43654" s="108"/>
      <c r="U43654" s="108"/>
      <c r="W43654" s="108"/>
      <c r="Y43654" s="108"/>
      <c r="AA43654" s="108"/>
      <c r="AC43654" s="108"/>
    </row>
    <row r="43655" spans="19:29" x14ac:dyDescent="0.25">
      <c r="S43655" s="108"/>
      <c r="U43655" s="108"/>
      <c r="W43655" s="108"/>
      <c r="Y43655" s="108"/>
      <c r="AA43655" s="108"/>
      <c r="AC43655" s="108"/>
    </row>
    <row r="43656" spans="19:29" x14ac:dyDescent="0.25">
      <c r="S43656" s="110"/>
      <c r="U43656" s="110"/>
      <c r="W43656" s="110"/>
      <c r="Y43656" s="110"/>
      <c r="AA43656" s="110"/>
      <c r="AC43656" s="110"/>
    </row>
    <row r="43657" spans="19:29" x14ac:dyDescent="0.25">
      <c r="S43657" s="110"/>
      <c r="U43657" s="110"/>
      <c r="W43657" s="110"/>
      <c r="Y43657" s="110"/>
      <c r="AA43657" s="110"/>
      <c r="AC43657" s="110"/>
    </row>
    <row r="43658" spans="19:29" x14ac:dyDescent="0.25">
      <c r="S43658" s="110"/>
      <c r="U43658" s="110"/>
      <c r="W43658" s="110"/>
      <c r="Y43658" s="110"/>
      <c r="AA43658" s="110"/>
      <c r="AC43658" s="110"/>
    </row>
    <row r="43659" spans="19:29" x14ac:dyDescent="0.25">
      <c r="S43659" s="110"/>
      <c r="U43659" s="110"/>
      <c r="W43659" s="110"/>
      <c r="Y43659" s="110"/>
      <c r="AA43659" s="110"/>
      <c r="AC43659" s="110"/>
    </row>
    <row r="43660" spans="19:29" x14ac:dyDescent="0.25">
      <c r="S43660" s="111"/>
      <c r="U43660" s="111"/>
      <c r="W43660" s="111"/>
      <c r="Y43660" s="111"/>
      <c r="AA43660" s="111"/>
      <c r="AC43660" s="111"/>
    </row>
    <row r="43661" spans="19:29" x14ac:dyDescent="0.25">
      <c r="S43661" s="107"/>
      <c r="U43661" s="107"/>
      <c r="W43661" s="107"/>
      <c r="Y43661" s="107"/>
      <c r="AA43661" s="107"/>
      <c r="AC43661" s="107"/>
    </row>
    <row r="43662" spans="19:29" x14ac:dyDescent="0.25">
      <c r="S43662" s="108"/>
      <c r="U43662" s="108"/>
      <c r="W43662" s="108"/>
      <c r="Y43662" s="108"/>
      <c r="AA43662" s="108"/>
      <c r="AC43662" s="108"/>
    </row>
    <row r="43663" spans="19:29" x14ac:dyDescent="0.25">
      <c r="S43663" s="108"/>
      <c r="U43663" s="108"/>
      <c r="W43663" s="108"/>
      <c r="Y43663" s="108"/>
      <c r="AA43663" s="108"/>
      <c r="AC43663" s="108"/>
    </row>
    <row r="43664" spans="19:29" x14ac:dyDescent="0.25">
      <c r="S43664" s="109"/>
      <c r="U43664" s="109"/>
      <c r="W43664" s="109"/>
      <c r="Y43664" s="109"/>
      <c r="AA43664" s="109"/>
      <c r="AC43664" s="109"/>
    </row>
    <row r="43665" spans="19:29" x14ac:dyDescent="0.25">
      <c r="S43665" s="108"/>
      <c r="U43665" s="108"/>
      <c r="W43665" s="108"/>
      <c r="Y43665" s="108"/>
      <c r="AA43665" s="108"/>
      <c r="AC43665" s="108"/>
    </row>
    <row r="43666" spans="19:29" x14ac:dyDescent="0.25">
      <c r="S43666" s="108"/>
      <c r="U43666" s="108"/>
      <c r="W43666" s="108"/>
      <c r="Y43666" s="108"/>
      <c r="AA43666" s="108"/>
      <c r="AC43666" s="108"/>
    </row>
    <row r="43667" spans="19:29" x14ac:dyDescent="0.25">
      <c r="S43667" s="109"/>
      <c r="U43667" s="109"/>
      <c r="W43667" s="109"/>
      <c r="Y43667" s="109"/>
      <c r="AA43667" s="109"/>
      <c r="AC43667" s="109"/>
    </row>
    <row r="43668" spans="19:29" x14ac:dyDescent="0.25">
      <c r="S43668" s="108"/>
      <c r="U43668" s="108"/>
      <c r="W43668" s="108"/>
      <c r="Y43668" s="108"/>
      <c r="AA43668" s="108"/>
      <c r="AC43668" s="108"/>
    </row>
    <row r="43669" spans="19:29" x14ac:dyDescent="0.25">
      <c r="S43669" s="109"/>
      <c r="U43669" s="109"/>
      <c r="W43669" s="109"/>
      <c r="Y43669" s="109"/>
      <c r="AA43669" s="109"/>
      <c r="AC43669" s="109"/>
    </row>
    <row r="43670" spans="19:29" x14ac:dyDescent="0.25">
      <c r="S43670" s="108"/>
      <c r="U43670" s="108"/>
      <c r="W43670" s="108"/>
      <c r="Y43670" s="108"/>
      <c r="AA43670" s="108"/>
      <c r="AC43670" s="108"/>
    </row>
    <row r="43671" spans="19:29" x14ac:dyDescent="0.25">
      <c r="S43671" s="108"/>
      <c r="U43671" s="108"/>
      <c r="W43671" s="108"/>
      <c r="Y43671" s="108"/>
      <c r="AA43671" s="108"/>
      <c r="AC43671" s="108"/>
    </row>
    <row r="43672" spans="19:29" x14ac:dyDescent="0.25">
      <c r="S43672" s="108"/>
      <c r="U43672" s="108"/>
      <c r="W43672" s="108"/>
      <c r="Y43672" s="108"/>
      <c r="AA43672" s="108"/>
      <c r="AC43672" s="108"/>
    </row>
    <row r="43673" spans="19:29" x14ac:dyDescent="0.25">
      <c r="S43673" s="110"/>
      <c r="U43673" s="110"/>
      <c r="W43673" s="110"/>
      <c r="Y43673" s="110"/>
      <c r="AA43673" s="110"/>
      <c r="AC43673" s="110"/>
    </row>
    <row r="43674" spans="19:29" x14ac:dyDescent="0.25">
      <c r="S43674" s="110"/>
      <c r="U43674" s="110"/>
      <c r="W43674" s="110"/>
      <c r="Y43674" s="110"/>
      <c r="AA43674" s="110"/>
      <c r="AC43674" s="110"/>
    </row>
    <row r="43675" spans="19:29" x14ac:dyDescent="0.25">
      <c r="S43675" s="110"/>
      <c r="U43675" s="110"/>
      <c r="W43675" s="110"/>
      <c r="Y43675" s="110"/>
      <c r="AA43675" s="110"/>
      <c r="AC43675" s="110"/>
    </row>
    <row r="43676" spans="19:29" x14ac:dyDescent="0.25">
      <c r="S43676" s="110"/>
      <c r="U43676" s="110"/>
      <c r="W43676" s="110"/>
      <c r="Y43676" s="110"/>
      <c r="AA43676" s="110"/>
      <c r="AC43676" s="110"/>
    </row>
    <row r="43677" spans="19:29" x14ac:dyDescent="0.25">
      <c r="S43677" s="111"/>
      <c r="U43677" s="111"/>
      <c r="W43677" s="111"/>
      <c r="Y43677" s="111"/>
      <c r="AA43677" s="111"/>
      <c r="AC43677" s="111"/>
    </row>
    <row r="43678" spans="19:29" x14ac:dyDescent="0.25">
      <c r="S43678" s="107"/>
      <c r="U43678" s="107"/>
      <c r="W43678" s="107"/>
      <c r="Y43678" s="107"/>
      <c r="AA43678" s="107"/>
      <c r="AC43678" s="107"/>
    </row>
    <row r="43679" spans="19:29" x14ac:dyDescent="0.25">
      <c r="S43679" s="108"/>
      <c r="U43679" s="108"/>
      <c r="W43679" s="108"/>
      <c r="Y43679" s="108"/>
      <c r="AA43679" s="108"/>
      <c r="AC43679" s="108"/>
    </row>
    <row r="43680" spans="19:29" x14ac:dyDescent="0.25">
      <c r="S43680" s="108"/>
      <c r="U43680" s="108"/>
      <c r="W43680" s="108"/>
      <c r="Y43680" s="108"/>
      <c r="AA43680" s="108"/>
      <c r="AC43680" s="108"/>
    </row>
    <row r="43681" spans="19:29" x14ac:dyDescent="0.25">
      <c r="S43681" s="109"/>
      <c r="U43681" s="109"/>
      <c r="W43681" s="109"/>
      <c r="Y43681" s="109"/>
      <c r="AA43681" s="109"/>
      <c r="AC43681" s="109"/>
    </row>
    <row r="43682" spans="19:29" x14ac:dyDescent="0.25">
      <c r="S43682" s="108"/>
      <c r="U43682" s="108"/>
      <c r="W43682" s="108"/>
      <c r="Y43682" s="108"/>
      <c r="AA43682" s="108"/>
      <c r="AC43682" s="108"/>
    </row>
    <row r="43683" spans="19:29" x14ac:dyDescent="0.25">
      <c r="S43683" s="108"/>
      <c r="U43683" s="108"/>
      <c r="W43683" s="108"/>
      <c r="Y43683" s="108"/>
      <c r="AA43683" s="108"/>
      <c r="AC43683" s="108"/>
    </row>
    <row r="43684" spans="19:29" x14ac:dyDescent="0.25">
      <c r="S43684" s="109"/>
      <c r="U43684" s="109"/>
      <c r="W43684" s="109"/>
      <c r="Y43684" s="109"/>
      <c r="AA43684" s="109"/>
      <c r="AC43684" s="109"/>
    </row>
    <row r="43685" spans="19:29" x14ac:dyDescent="0.25">
      <c r="S43685" s="108"/>
      <c r="U43685" s="108"/>
      <c r="W43685" s="108"/>
      <c r="Y43685" s="108"/>
      <c r="AA43685" s="108"/>
      <c r="AC43685" s="108"/>
    </row>
    <row r="43686" spans="19:29" x14ac:dyDescent="0.25">
      <c r="S43686" s="109"/>
      <c r="U43686" s="109"/>
      <c r="W43686" s="109"/>
      <c r="Y43686" s="109"/>
      <c r="AA43686" s="109"/>
      <c r="AC43686" s="109"/>
    </row>
    <row r="43687" spans="19:29" x14ac:dyDescent="0.25">
      <c r="S43687" s="108"/>
      <c r="U43687" s="108"/>
      <c r="W43687" s="108"/>
      <c r="Y43687" s="108"/>
      <c r="AA43687" s="108"/>
      <c r="AC43687" s="108"/>
    </row>
    <row r="43688" spans="19:29" x14ac:dyDescent="0.25">
      <c r="S43688" s="108"/>
      <c r="U43688" s="108"/>
      <c r="W43688" s="108"/>
      <c r="Y43688" s="108"/>
      <c r="AA43688" s="108"/>
      <c r="AC43688" s="108"/>
    </row>
    <row r="43689" spans="19:29" x14ac:dyDescent="0.25">
      <c r="S43689" s="108"/>
      <c r="U43689" s="108"/>
      <c r="W43689" s="108"/>
      <c r="Y43689" s="108"/>
      <c r="AA43689" s="108"/>
      <c r="AC43689" s="108"/>
    </row>
    <row r="43690" spans="19:29" x14ac:dyDescent="0.25">
      <c r="S43690" s="110"/>
      <c r="U43690" s="110"/>
      <c r="W43690" s="110"/>
      <c r="Y43690" s="110"/>
      <c r="AA43690" s="110"/>
      <c r="AC43690" s="110"/>
    </row>
    <row r="43691" spans="19:29" x14ac:dyDescent="0.25">
      <c r="S43691" s="110"/>
      <c r="U43691" s="110"/>
      <c r="W43691" s="110"/>
      <c r="Y43691" s="110"/>
      <c r="AA43691" s="110"/>
      <c r="AC43691" s="110"/>
    </row>
    <row r="43692" spans="19:29" x14ac:dyDescent="0.25">
      <c r="S43692" s="110"/>
      <c r="U43692" s="110"/>
      <c r="W43692" s="110"/>
      <c r="Y43692" s="110"/>
      <c r="AA43692" s="110"/>
      <c r="AC43692" s="110"/>
    </row>
    <row r="43693" spans="19:29" x14ac:dyDescent="0.25">
      <c r="S43693" s="110"/>
      <c r="U43693" s="110"/>
      <c r="W43693" s="110"/>
      <c r="Y43693" s="110"/>
      <c r="AA43693" s="110"/>
      <c r="AC43693" s="110"/>
    </row>
    <row r="43694" spans="19:29" x14ac:dyDescent="0.25">
      <c r="S43694" s="111"/>
      <c r="U43694" s="111"/>
      <c r="W43694" s="111"/>
      <c r="Y43694" s="111"/>
      <c r="AA43694" s="111"/>
      <c r="AC43694" s="111"/>
    </row>
    <row r="43695" spans="19:29" x14ac:dyDescent="0.25">
      <c r="S43695" s="107"/>
      <c r="U43695" s="107"/>
      <c r="W43695" s="107"/>
      <c r="Y43695" s="107"/>
      <c r="AA43695" s="107"/>
      <c r="AC43695" s="107"/>
    </row>
    <row r="43696" spans="19:29" x14ac:dyDescent="0.25">
      <c r="S43696" s="108"/>
      <c r="U43696" s="108"/>
      <c r="W43696" s="108"/>
      <c r="Y43696" s="108"/>
      <c r="AA43696" s="108"/>
      <c r="AC43696" s="108"/>
    </row>
    <row r="43697" spans="19:29" x14ac:dyDescent="0.25">
      <c r="S43697" s="108"/>
      <c r="U43697" s="108"/>
      <c r="W43697" s="108"/>
      <c r="Y43697" s="108"/>
      <c r="AA43697" s="108"/>
      <c r="AC43697" s="108"/>
    </row>
    <row r="43698" spans="19:29" x14ac:dyDescent="0.25">
      <c r="S43698" s="109"/>
      <c r="U43698" s="109"/>
      <c r="W43698" s="109"/>
      <c r="Y43698" s="109"/>
      <c r="AA43698" s="109"/>
      <c r="AC43698" s="109"/>
    </row>
    <row r="43699" spans="19:29" x14ac:dyDescent="0.25">
      <c r="S43699" s="108"/>
      <c r="U43699" s="108"/>
      <c r="W43699" s="108"/>
      <c r="Y43699" s="108"/>
      <c r="AA43699" s="108"/>
      <c r="AC43699" s="108"/>
    </row>
    <row r="43700" spans="19:29" x14ac:dyDescent="0.25">
      <c r="S43700" s="108"/>
      <c r="U43700" s="108"/>
      <c r="W43700" s="108"/>
      <c r="Y43700" s="108"/>
      <c r="AA43700" s="108"/>
      <c r="AC43700" s="108"/>
    </row>
    <row r="43701" spans="19:29" x14ac:dyDescent="0.25">
      <c r="S43701" s="109"/>
      <c r="U43701" s="109"/>
      <c r="W43701" s="109"/>
      <c r="Y43701" s="109"/>
      <c r="AA43701" s="109"/>
      <c r="AC43701" s="109"/>
    </row>
    <row r="43702" spans="19:29" x14ac:dyDescent="0.25">
      <c r="S43702" s="108"/>
      <c r="U43702" s="108"/>
      <c r="W43702" s="108"/>
      <c r="Y43702" s="108"/>
      <c r="AA43702" s="108"/>
      <c r="AC43702" s="108"/>
    </row>
    <row r="43703" spans="19:29" x14ac:dyDescent="0.25">
      <c r="S43703" s="109"/>
      <c r="U43703" s="109"/>
      <c r="W43703" s="109"/>
      <c r="Y43703" s="109"/>
      <c r="AA43703" s="109"/>
      <c r="AC43703" s="109"/>
    </row>
    <row r="43704" spans="19:29" x14ac:dyDescent="0.25">
      <c r="S43704" s="108"/>
      <c r="U43704" s="108"/>
      <c r="W43704" s="108"/>
      <c r="Y43704" s="108"/>
      <c r="AA43704" s="108"/>
      <c r="AC43704" s="108"/>
    </row>
    <row r="43705" spans="19:29" x14ac:dyDescent="0.25">
      <c r="S43705" s="108"/>
      <c r="U43705" s="108"/>
      <c r="W43705" s="108"/>
      <c r="Y43705" s="108"/>
      <c r="AA43705" s="108"/>
      <c r="AC43705" s="108"/>
    </row>
    <row r="43706" spans="19:29" x14ac:dyDescent="0.25">
      <c r="S43706" s="108"/>
      <c r="U43706" s="108"/>
      <c r="W43706" s="108"/>
      <c r="Y43706" s="108"/>
      <c r="AA43706" s="108"/>
      <c r="AC43706" s="108"/>
    </row>
    <row r="43707" spans="19:29" x14ac:dyDescent="0.25">
      <c r="S43707" s="110"/>
      <c r="U43707" s="110"/>
      <c r="W43707" s="110"/>
      <c r="Y43707" s="110"/>
      <c r="AA43707" s="110"/>
      <c r="AC43707" s="110"/>
    </row>
    <row r="43708" spans="19:29" x14ac:dyDescent="0.25">
      <c r="S43708" s="110"/>
      <c r="U43708" s="110"/>
      <c r="W43708" s="110"/>
      <c r="Y43708" s="110"/>
      <c r="AA43708" s="110"/>
      <c r="AC43708" s="110"/>
    </row>
    <row r="43709" spans="19:29" x14ac:dyDescent="0.25">
      <c r="S43709" s="110"/>
      <c r="U43709" s="110"/>
      <c r="W43709" s="110"/>
      <c r="Y43709" s="110"/>
      <c r="AA43709" s="110"/>
      <c r="AC43709" s="110"/>
    </row>
    <row r="43710" spans="19:29" x14ac:dyDescent="0.25">
      <c r="S43710" s="110"/>
      <c r="U43710" s="110"/>
      <c r="W43710" s="110"/>
      <c r="Y43710" s="110"/>
      <c r="AA43710" s="110"/>
      <c r="AC43710" s="110"/>
    </row>
    <row r="43711" spans="19:29" x14ac:dyDescent="0.25">
      <c r="S43711" s="111"/>
      <c r="U43711" s="111"/>
      <c r="W43711" s="111"/>
      <c r="Y43711" s="111"/>
      <c r="AA43711" s="111"/>
      <c r="AC43711" s="111"/>
    </row>
    <row r="43712" spans="19:29" x14ac:dyDescent="0.25">
      <c r="S43712" s="107"/>
      <c r="U43712" s="107"/>
      <c r="W43712" s="107"/>
      <c r="Y43712" s="107"/>
      <c r="AA43712" s="107"/>
      <c r="AC43712" s="107"/>
    </row>
    <row r="43713" spans="19:29" x14ac:dyDescent="0.25">
      <c r="S43713" s="108"/>
      <c r="U43713" s="108"/>
      <c r="W43713" s="108"/>
      <c r="Y43713" s="108"/>
      <c r="AA43713" s="108"/>
      <c r="AC43713" s="108"/>
    </row>
    <row r="43714" spans="19:29" x14ac:dyDescent="0.25">
      <c r="S43714" s="108"/>
      <c r="U43714" s="108"/>
      <c r="W43714" s="108"/>
      <c r="Y43714" s="108"/>
      <c r="AA43714" s="108"/>
      <c r="AC43714" s="108"/>
    </row>
    <row r="43715" spans="19:29" x14ac:dyDescent="0.25">
      <c r="S43715" s="109"/>
      <c r="U43715" s="109"/>
      <c r="W43715" s="109"/>
      <c r="Y43715" s="109"/>
      <c r="AA43715" s="109"/>
      <c r="AC43715" s="109"/>
    </row>
    <row r="43716" spans="19:29" x14ac:dyDescent="0.25">
      <c r="S43716" s="108"/>
      <c r="U43716" s="108"/>
      <c r="W43716" s="108"/>
      <c r="Y43716" s="108"/>
      <c r="AA43716" s="108"/>
      <c r="AC43716" s="108"/>
    </row>
    <row r="43717" spans="19:29" x14ac:dyDescent="0.25">
      <c r="S43717" s="108"/>
      <c r="U43717" s="108"/>
      <c r="W43717" s="108"/>
      <c r="Y43717" s="108"/>
      <c r="AA43717" s="108"/>
      <c r="AC43717" s="108"/>
    </row>
    <row r="43718" spans="19:29" x14ac:dyDescent="0.25">
      <c r="S43718" s="109"/>
      <c r="U43718" s="109"/>
      <c r="W43718" s="109"/>
      <c r="Y43718" s="109"/>
      <c r="AA43718" s="109"/>
      <c r="AC43718" s="109"/>
    </row>
    <row r="43719" spans="19:29" x14ac:dyDescent="0.25">
      <c r="S43719" s="108"/>
      <c r="U43719" s="108"/>
      <c r="W43719" s="108"/>
      <c r="Y43719" s="108"/>
      <c r="AA43719" s="108"/>
      <c r="AC43719" s="108"/>
    </row>
    <row r="43720" spans="19:29" x14ac:dyDescent="0.25">
      <c r="S43720" s="109"/>
      <c r="U43720" s="109"/>
      <c r="W43720" s="109"/>
      <c r="Y43720" s="109"/>
      <c r="AA43720" s="109"/>
      <c r="AC43720" s="109"/>
    </row>
    <row r="43721" spans="19:29" x14ac:dyDescent="0.25">
      <c r="S43721" s="108"/>
      <c r="U43721" s="108"/>
      <c r="W43721" s="108"/>
      <c r="Y43721" s="108"/>
      <c r="AA43721" s="108"/>
      <c r="AC43721" s="108"/>
    </row>
    <row r="43722" spans="19:29" x14ac:dyDescent="0.25">
      <c r="S43722" s="108"/>
      <c r="U43722" s="108"/>
      <c r="W43722" s="108"/>
      <c r="Y43722" s="108"/>
      <c r="AA43722" s="108"/>
      <c r="AC43722" s="108"/>
    </row>
    <row r="43723" spans="19:29" x14ac:dyDescent="0.25">
      <c r="S43723" s="108"/>
      <c r="U43723" s="108"/>
      <c r="W43723" s="108"/>
      <c r="Y43723" s="108"/>
      <c r="AA43723" s="108"/>
      <c r="AC43723" s="108"/>
    </row>
    <row r="43724" spans="19:29" x14ac:dyDescent="0.25">
      <c r="S43724" s="110"/>
      <c r="U43724" s="110"/>
      <c r="W43724" s="110"/>
      <c r="Y43724" s="110"/>
      <c r="AA43724" s="110"/>
      <c r="AC43724" s="110"/>
    </row>
    <row r="43725" spans="19:29" x14ac:dyDescent="0.25">
      <c r="S43725" s="110"/>
      <c r="U43725" s="110"/>
      <c r="W43725" s="110"/>
      <c r="Y43725" s="110"/>
      <c r="AA43725" s="110"/>
      <c r="AC43725" s="110"/>
    </row>
    <row r="43726" spans="19:29" x14ac:dyDescent="0.25">
      <c r="S43726" s="110"/>
      <c r="U43726" s="110"/>
      <c r="W43726" s="110"/>
      <c r="Y43726" s="110"/>
      <c r="AA43726" s="110"/>
      <c r="AC43726" s="110"/>
    </row>
    <row r="43727" spans="19:29" x14ac:dyDescent="0.25">
      <c r="S43727" s="110"/>
      <c r="U43727" s="110"/>
      <c r="W43727" s="110"/>
      <c r="Y43727" s="110"/>
      <c r="AA43727" s="110"/>
      <c r="AC43727" s="110"/>
    </row>
    <row r="43728" spans="19:29" x14ac:dyDescent="0.25">
      <c r="S43728" s="111"/>
      <c r="U43728" s="111"/>
      <c r="W43728" s="111"/>
      <c r="Y43728" s="111"/>
      <c r="AA43728" s="111"/>
      <c r="AC43728" s="111"/>
    </row>
    <row r="43729" spans="19:29" x14ac:dyDescent="0.25">
      <c r="S43729" s="107"/>
      <c r="U43729" s="107"/>
      <c r="W43729" s="107"/>
      <c r="Y43729" s="107"/>
      <c r="AA43729" s="107"/>
      <c r="AC43729" s="107"/>
    </row>
    <row r="43730" spans="19:29" x14ac:dyDescent="0.25">
      <c r="S43730" s="108"/>
      <c r="U43730" s="108"/>
      <c r="W43730" s="108"/>
      <c r="Y43730" s="108"/>
      <c r="AA43730" s="108"/>
      <c r="AC43730" s="108"/>
    </row>
    <row r="43731" spans="19:29" x14ac:dyDescent="0.25">
      <c r="S43731" s="108"/>
      <c r="U43731" s="108"/>
      <c r="W43731" s="108"/>
      <c r="Y43731" s="108"/>
      <c r="AA43731" s="108"/>
      <c r="AC43731" s="108"/>
    </row>
    <row r="43732" spans="19:29" x14ac:dyDescent="0.25">
      <c r="S43732" s="109"/>
      <c r="U43732" s="109"/>
      <c r="W43732" s="109"/>
      <c r="Y43732" s="109"/>
      <c r="AA43732" s="109"/>
      <c r="AC43732" s="109"/>
    </row>
    <row r="43733" spans="19:29" x14ac:dyDescent="0.25">
      <c r="S43733" s="108"/>
      <c r="U43733" s="108"/>
      <c r="W43733" s="108"/>
      <c r="Y43733" s="108"/>
      <c r="AA43733" s="108"/>
      <c r="AC43733" s="108"/>
    </row>
    <row r="43734" spans="19:29" x14ac:dyDescent="0.25">
      <c r="S43734" s="108"/>
      <c r="U43734" s="108"/>
      <c r="W43734" s="108"/>
      <c r="Y43734" s="108"/>
      <c r="AA43734" s="108"/>
      <c r="AC43734" s="108"/>
    </row>
    <row r="43735" spans="19:29" x14ac:dyDescent="0.25">
      <c r="S43735" s="109"/>
      <c r="U43735" s="109"/>
      <c r="W43735" s="109"/>
      <c r="Y43735" s="109"/>
      <c r="AA43735" s="109"/>
      <c r="AC43735" s="109"/>
    </row>
    <row r="43736" spans="19:29" x14ac:dyDescent="0.25">
      <c r="S43736" s="108"/>
      <c r="U43736" s="108"/>
      <c r="W43736" s="108"/>
      <c r="Y43736" s="108"/>
      <c r="AA43736" s="108"/>
      <c r="AC43736" s="108"/>
    </row>
    <row r="43737" spans="19:29" x14ac:dyDescent="0.25">
      <c r="S43737" s="109"/>
      <c r="U43737" s="109"/>
      <c r="W43737" s="109"/>
      <c r="Y43737" s="109"/>
      <c r="AA43737" s="109"/>
      <c r="AC43737" s="109"/>
    </row>
    <row r="43738" spans="19:29" x14ac:dyDescent="0.25">
      <c r="S43738" s="108"/>
      <c r="U43738" s="108"/>
      <c r="W43738" s="108"/>
      <c r="Y43738" s="108"/>
      <c r="AA43738" s="108"/>
      <c r="AC43738" s="108"/>
    </row>
    <row r="43739" spans="19:29" x14ac:dyDescent="0.25">
      <c r="S43739" s="108"/>
      <c r="U43739" s="108"/>
      <c r="W43739" s="108"/>
      <c r="Y43739" s="108"/>
      <c r="AA43739" s="108"/>
      <c r="AC43739" s="108"/>
    </row>
    <row r="43740" spans="19:29" x14ac:dyDescent="0.25">
      <c r="S43740" s="108"/>
      <c r="U43740" s="108"/>
      <c r="W43740" s="108"/>
      <c r="Y43740" s="108"/>
      <c r="AA43740" s="108"/>
      <c r="AC43740" s="108"/>
    </row>
    <row r="43741" spans="19:29" x14ac:dyDescent="0.25">
      <c r="S43741" s="110"/>
      <c r="U43741" s="110"/>
      <c r="W43741" s="110"/>
      <c r="Y43741" s="110"/>
      <c r="AA43741" s="110"/>
      <c r="AC43741" s="110"/>
    </row>
    <row r="43742" spans="19:29" x14ac:dyDescent="0.25">
      <c r="S43742" s="110"/>
      <c r="U43742" s="110"/>
      <c r="W43742" s="110"/>
      <c r="Y43742" s="110"/>
      <c r="AA43742" s="110"/>
      <c r="AC43742" s="110"/>
    </row>
    <row r="43743" spans="19:29" x14ac:dyDescent="0.25">
      <c r="S43743" s="110"/>
      <c r="U43743" s="110"/>
      <c r="W43743" s="110"/>
      <c r="Y43743" s="110"/>
      <c r="AA43743" s="110"/>
      <c r="AC43743" s="110"/>
    </row>
    <row r="43744" spans="19:29" x14ac:dyDescent="0.25">
      <c r="S43744" s="110"/>
      <c r="U43744" s="110"/>
      <c r="W43744" s="110"/>
      <c r="Y43744" s="110"/>
      <c r="AA43744" s="110"/>
      <c r="AC43744" s="110"/>
    </row>
    <row r="43745" spans="19:29" x14ac:dyDescent="0.25">
      <c r="S43745" s="111"/>
      <c r="U43745" s="111"/>
      <c r="W43745" s="111"/>
      <c r="Y43745" s="111"/>
      <c r="AA43745" s="111"/>
      <c r="AC43745" s="111"/>
    </row>
    <row r="43746" spans="19:29" x14ac:dyDescent="0.25">
      <c r="S43746" s="107"/>
      <c r="U43746" s="107"/>
      <c r="W43746" s="107"/>
      <c r="Y43746" s="107"/>
      <c r="AA43746" s="107"/>
      <c r="AC43746" s="107"/>
    </row>
    <row r="43747" spans="19:29" x14ac:dyDescent="0.25">
      <c r="S43747" s="108"/>
      <c r="U43747" s="108"/>
      <c r="W43747" s="108"/>
      <c r="Y43747" s="108"/>
      <c r="AA43747" s="108"/>
      <c r="AC43747" s="108"/>
    </row>
    <row r="43748" spans="19:29" x14ac:dyDescent="0.25">
      <c r="S43748" s="108"/>
      <c r="U43748" s="108"/>
      <c r="W43748" s="108"/>
      <c r="Y43748" s="108"/>
      <c r="AA43748" s="108"/>
      <c r="AC43748" s="108"/>
    </row>
    <row r="43749" spans="19:29" x14ac:dyDescent="0.25">
      <c r="S43749" s="109"/>
      <c r="U43749" s="109"/>
      <c r="W43749" s="109"/>
      <c r="Y43749" s="109"/>
      <c r="AA43749" s="109"/>
      <c r="AC43749" s="109"/>
    </row>
    <row r="43750" spans="19:29" x14ac:dyDescent="0.25">
      <c r="S43750" s="108"/>
      <c r="U43750" s="108"/>
      <c r="W43750" s="108"/>
      <c r="Y43750" s="108"/>
      <c r="AA43750" s="108"/>
      <c r="AC43750" s="108"/>
    </row>
    <row r="43751" spans="19:29" x14ac:dyDescent="0.25">
      <c r="S43751" s="108"/>
      <c r="U43751" s="108"/>
      <c r="W43751" s="108"/>
      <c r="Y43751" s="108"/>
      <c r="AA43751" s="108"/>
      <c r="AC43751" s="108"/>
    </row>
    <row r="43752" spans="19:29" x14ac:dyDescent="0.25">
      <c r="S43752" s="109"/>
      <c r="U43752" s="109"/>
      <c r="W43752" s="109"/>
      <c r="Y43752" s="109"/>
      <c r="AA43752" s="109"/>
      <c r="AC43752" s="109"/>
    </row>
    <row r="43753" spans="19:29" x14ac:dyDescent="0.25">
      <c r="S43753" s="108"/>
      <c r="U43753" s="108"/>
      <c r="W43753" s="108"/>
      <c r="Y43753" s="108"/>
      <c r="AA43753" s="108"/>
      <c r="AC43753" s="108"/>
    </row>
    <row r="43754" spans="19:29" x14ac:dyDescent="0.25">
      <c r="S43754" s="109"/>
      <c r="U43754" s="109"/>
      <c r="W43754" s="109"/>
      <c r="Y43754" s="109"/>
      <c r="AA43754" s="109"/>
      <c r="AC43754" s="109"/>
    </row>
    <row r="43755" spans="19:29" x14ac:dyDescent="0.25">
      <c r="S43755" s="108"/>
      <c r="U43755" s="108"/>
      <c r="W43755" s="108"/>
      <c r="Y43755" s="108"/>
      <c r="AA43755" s="108"/>
      <c r="AC43755" s="108"/>
    </row>
    <row r="43756" spans="19:29" x14ac:dyDescent="0.25">
      <c r="S43756" s="108"/>
      <c r="U43756" s="108"/>
      <c r="W43756" s="108"/>
      <c r="Y43756" s="108"/>
      <c r="AA43756" s="108"/>
      <c r="AC43756" s="108"/>
    </row>
    <row r="43757" spans="19:29" x14ac:dyDescent="0.25">
      <c r="S43757" s="108"/>
      <c r="U43757" s="108"/>
      <c r="W43757" s="108"/>
      <c r="Y43757" s="108"/>
      <c r="AA43757" s="108"/>
      <c r="AC43757" s="108"/>
    </row>
    <row r="43758" spans="19:29" x14ac:dyDescent="0.25">
      <c r="S43758" s="110"/>
      <c r="U43758" s="110"/>
      <c r="W43758" s="110"/>
      <c r="Y43758" s="110"/>
      <c r="AA43758" s="110"/>
      <c r="AC43758" s="110"/>
    </row>
    <row r="43759" spans="19:29" x14ac:dyDescent="0.25">
      <c r="S43759" s="110"/>
      <c r="U43759" s="110"/>
      <c r="W43759" s="110"/>
      <c r="Y43759" s="110"/>
      <c r="AA43759" s="110"/>
      <c r="AC43759" s="110"/>
    </row>
    <row r="43760" spans="19:29" x14ac:dyDescent="0.25">
      <c r="S43760" s="110"/>
      <c r="U43760" s="110"/>
      <c r="W43760" s="110"/>
      <c r="Y43760" s="110"/>
      <c r="AA43760" s="110"/>
      <c r="AC43760" s="110"/>
    </row>
    <row r="43761" spans="19:29" x14ac:dyDescent="0.25">
      <c r="S43761" s="110"/>
      <c r="U43761" s="110"/>
      <c r="W43761" s="110"/>
      <c r="Y43761" s="110"/>
      <c r="AA43761" s="110"/>
      <c r="AC43761" s="110"/>
    </row>
    <row r="43762" spans="19:29" x14ac:dyDescent="0.25">
      <c r="S43762" s="111"/>
      <c r="U43762" s="111"/>
      <c r="W43762" s="111"/>
      <c r="Y43762" s="111"/>
      <c r="AA43762" s="111"/>
      <c r="AC43762" s="111"/>
    </row>
    <row r="43763" spans="19:29" x14ac:dyDescent="0.25">
      <c r="S43763" s="107"/>
      <c r="U43763" s="107"/>
      <c r="W43763" s="107"/>
      <c r="Y43763" s="107"/>
      <c r="AA43763" s="107"/>
      <c r="AC43763" s="107"/>
    </row>
    <row r="43764" spans="19:29" x14ac:dyDescent="0.25">
      <c r="S43764" s="108"/>
      <c r="U43764" s="108"/>
      <c r="W43764" s="108"/>
      <c r="Y43764" s="108"/>
      <c r="AA43764" s="108"/>
      <c r="AC43764" s="108"/>
    </row>
    <row r="43765" spans="19:29" x14ac:dyDescent="0.25">
      <c r="S43765" s="108"/>
      <c r="U43765" s="108"/>
      <c r="W43765" s="108"/>
      <c r="Y43765" s="108"/>
      <c r="AA43765" s="108"/>
      <c r="AC43765" s="108"/>
    </row>
    <row r="43766" spans="19:29" x14ac:dyDescent="0.25">
      <c r="S43766" s="109"/>
      <c r="U43766" s="109"/>
      <c r="W43766" s="109"/>
      <c r="Y43766" s="109"/>
      <c r="AA43766" s="109"/>
      <c r="AC43766" s="109"/>
    </row>
    <row r="43767" spans="19:29" x14ac:dyDescent="0.25">
      <c r="S43767" s="108"/>
      <c r="U43767" s="108"/>
      <c r="W43767" s="108"/>
      <c r="Y43767" s="108"/>
      <c r="AA43767" s="108"/>
      <c r="AC43767" s="108"/>
    </row>
    <row r="43768" spans="19:29" x14ac:dyDescent="0.25">
      <c r="S43768" s="108"/>
      <c r="U43768" s="108"/>
      <c r="W43768" s="108"/>
      <c r="Y43768" s="108"/>
      <c r="AA43768" s="108"/>
      <c r="AC43768" s="108"/>
    </row>
    <row r="43769" spans="19:29" x14ac:dyDescent="0.25">
      <c r="S43769" s="109"/>
      <c r="U43769" s="109"/>
      <c r="W43769" s="109"/>
      <c r="Y43769" s="109"/>
      <c r="AA43769" s="109"/>
      <c r="AC43769" s="109"/>
    </row>
    <row r="43770" spans="19:29" x14ac:dyDescent="0.25">
      <c r="S43770" s="108"/>
      <c r="U43770" s="108"/>
      <c r="W43770" s="108"/>
      <c r="Y43770" s="108"/>
      <c r="AA43770" s="108"/>
      <c r="AC43770" s="108"/>
    </row>
    <row r="43771" spans="19:29" x14ac:dyDescent="0.25">
      <c r="S43771" s="109"/>
      <c r="U43771" s="109"/>
      <c r="W43771" s="109"/>
      <c r="Y43771" s="109"/>
      <c r="AA43771" s="109"/>
      <c r="AC43771" s="109"/>
    </row>
    <row r="43772" spans="19:29" x14ac:dyDescent="0.25">
      <c r="S43772" s="108"/>
      <c r="U43772" s="108"/>
      <c r="W43772" s="108"/>
      <c r="Y43772" s="108"/>
      <c r="AA43772" s="108"/>
      <c r="AC43772" s="108"/>
    </row>
    <row r="43773" spans="19:29" x14ac:dyDescent="0.25">
      <c r="S43773" s="108"/>
      <c r="U43773" s="108"/>
      <c r="W43773" s="108"/>
      <c r="Y43773" s="108"/>
      <c r="AA43773" s="108"/>
      <c r="AC43773" s="108"/>
    </row>
    <row r="43774" spans="19:29" x14ac:dyDescent="0.25">
      <c r="S43774" s="108"/>
      <c r="U43774" s="108"/>
      <c r="W43774" s="108"/>
      <c r="Y43774" s="108"/>
      <c r="AA43774" s="108"/>
      <c r="AC43774" s="108"/>
    </row>
    <row r="43775" spans="19:29" x14ac:dyDescent="0.25">
      <c r="S43775" s="110"/>
      <c r="U43775" s="110"/>
      <c r="W43775" s="110"/>
      <c r="Y43775" s="110"/>
      <c r="AA43775" s="110"/>
      <c r="AC43775" s="110"/>
    </row>
    <row r="43776" spans="19:29" x14ac:dyDescent="0.25">
      <c r="S43776" s="110"/>
      <c r="U43776" s="110"/>
      <c r="W43776" s="110"/>
      <c r="Y43776" s="110"/>
      <c r="AA43776" s="110"/>
      <c r="AC43776" s="110"/>
    </row>
    <row r="43777" spans="19:29" x14ac:dyDescent="0.25">
      <c r="S43777" s="110"/>
      <c r="U43777" s="110"/>
      <c r="W43777" s="110"/>
      <c r="Y43777" s="110"/>
      <c r="AA43777" s="110"/>
      <c r="AC43777" s="110"/>
    </row>
    <row r="43778" spans="19:29" x14ac:dyDescent="0.25">
      <c r="S43778" s="110"/>
      <c r="U43778" s="110"/>
      <c r="W43778" s="110"/>
      <c r="Y43778" s="110"/>
      <c r="AA43778" s="110"/>
      <c r="AC43778" s="110"/>
    </row>
    <row r="43779" spans="19:29" x14ac:dyDescent="0.25">
      <c r="S43779" s="111"/>
      <c r="U43779" s="111"/>
      <c r="W43779" s="111"/>
      <c r="Y43779" s="111"/>
      <c r="AA43779" s="111"/>
      <c r="AC43779" s="111"/>
    </row>
    <row r="43780" spans="19:29" x14ac:dyDescent="0.25">
      <c r="S43780" s="107"/>
      <c r="U43780" s="107"/>
      <c r="W43780" s="107"/>
      <c r="Y43780" s="107"/>
      <c r="AA43780" s="107"/>
      <c r="AC43780" s="107"/>
    </row>
    <row r="43781" spans="19:29" x14ac:dyDescent="0.25">
      <c r="S43781" s="108"/>
      <c r="U43781" s="108"/>
      <c r="W43781" s="108"/>
      <c r="Y43781" s="108"/>
      <c r="AA43781" s="108"/>
      <c r="AC43781" s="108"/>
    </row>
    <row r="43782" spans="19:29" x14ac:dyDescent="0.25">
      <c r="S43782" s="108"/>
      <c r="U43782" s="108"/>
      <c r="W43782" s="108"/>
      <c r="Y43782" s="108"/>
      <c r="AA43782" s="108"/>
      <c r="AC43782" s="108"/>
    </row>
    <row r="43783" spans="19:29" x14ac:dyDescent="0.25">
      <c r="S43783" s="109"/>
      <c r="U43783" s="109"/>
      <c r="W43783" s="109"/>
      <c r="Y43783" s="109"/>
      <c r="AA43783" s="109"/>
      <c r="AC43783" s="109"/>
    </row>
    <row r="43784" spans="19:29" x14ac:dyDescent="0.25">
      <c r="S43784" s="108"/>
      <c r="U43784" s="108"/>
      <c r="W43784" s="108"/>
      <c r="Y43784" s="108"/>
      <c r="AA43784" s="108"/>
      <c r="AC43784" s="108"/>
    </row>
    <row r="43785" spans="19:29" x14ac:dyDescent="0.25">
      <c r="S43785" s="108"/>
      <c r="U43785" s="108"/>
      <c r="W43785" s="108"/>
      <c r="Y43785" s="108"/>
      <c r="AA43785" s="108"/>
      <c r="AC43785" s="108"/>
    </row>
    <row r="43786" spans="19:29" x14ac:dyDescent="0.25">
      <c r="S43786" s="109"/>
      <c r="U43786" s="109"/>
      <c r="W43786" s="109"/>
      <c r="Y43786" s="109"/>
      <c r="AA43786" s="109"/>
      <c r="AC43786" s="109"/>
    </row>
    <row r="43787" spans="19:29" x14ac:dyDescent="0.25">
      <c r="S43787" s="108"/>
      <c r="U43787" s="108"/>
      <c r="W43787" s="108"/>
      <c r="Y43787" s="108"/>
      <c r="AA43787" s="108"/>
      <c r="AC43787" s="108"/>
    </row>
    <row r="43788" spans="19:29" x14ac:dyDescent="0.25">
      <c r="S43788" s="109"/>
      <c r="U43788" s="109"/>
      <c r="W43788" s="109"/>
      <c r="Y43788" s="109"/>
      <c r="AA43788" s="109"/>
      <c r="AC43788" s="109"/>
    </row>
    <row r="43789" spans="19:29" x14ac:dyDescent="0.25">
      <c r="S43789" s="108"/>
      <c r="U43789" s="108"/>
      <c r="W43789" s="108"/>
      <c r="Y43789" s="108"/>
      <c r="AA43789" s="108"/>
      <c r="AC43789" s="108"/>
    </row>
    <row r="43790" spans="19:29" x14ac:dyDescent="0.25">
      <c r="S43790" s="108"/>
      <c r="U43790" s="108"/>
      <c r="W43790" s="108"/>
      <c r="Y43790" s="108"/>
      <c r="AA43790" s="108"/>
      <c r="AC43790" s="108"/>
    </row>
    <row r="43791" spans="19:29" x14ac:dyDescent="0.25">
      <c r="S43791" s="108"/>
      <c r="U43791" s="108"/>
      <c r="W43791" s="108"/>
      <c r="Y43791" s="108"/>
      <c r="AA43791" s="108"/>
      <c r="AC43791" s="108"/>
    </row>
    <row r="43792" spans="19:29" x14ac:dyDescent="0.25">
      <c r="S43792" s="110"/>
      <c r="U43792" s="110"/>
      <c r="W43792" s="110"/>
      <c r="Y43792" s="110"/>
      <c r="AA43792" s="110"/>
      <c r="AC43792" s="110"/>
    </row>
    <row r="43793" spans="19:29" x14ac:dyDescent="0.25">
      <c r="S43793" s="110"/>
      <c r="U43793" s="110"/>
      <c r="W43793" s="110"/>
      <c r="Y43793" s="110"/>
      <c r="AA43793" s="110"/>
      <c r="AC43793" s="110"/>
    </row>
    <row r="43794" spans="19:29" x14ac:dyDescent="0.25">
      <c r="S43794" s="110"/>
      <c r="U43794" s="110"/>
      <c r="W43794" s="110"/>
      <c r="Y43794" s="110"/>
      <c r="AA43794" s="110"/>
      <c r="AC43794" s="110"/>
    </row>
    <row r="43795" spans="19:29" x14ac:dyDescent="0.25">
      <c r="S43795" s="110"/>
      <c r="U43795" s="110"/>
      <c r="W43795" s="110"/>
      <c r="Y43795" s="110"/>
      <c r="AA43795" s="110"/>
      <c r="AC43795" s="110"/>
    </row>
    <row r="43796" spans="19:29" x14ac:dyDescent="0.25">
      <c r="S43796" s="111"/>
      <c r="U43796" s="111"/>
      <c r="W43796" s="111"/>
      <c r="Y43796" s="111"/>
      <c r="AA43796" s="111"/>
      <c r="AC43796" s="111"/>
    </row>
    <row r="43797" spans="19:29" x14ac:dyDescent="0.25">
      <c r="S43797" s="107"/>
      <c r="U43797" s="107"/>
      <c r="W43797" s="107"/>
      <c r="Y43797" s="107"/>
      <c r="AA43797" s="107"/>
      <c r="AC43797" s="107"/>
    </row>
    <row r="43798" spans="19:29" x14ac:dyDescent="0.25">
      <c r="S43798" s="108"/>
      <c r="U43798" s="108"/>
      <c r="W43798" s="108"/>
      <c r="Y43798" s="108"/>
      <c r="AA43798" s="108"/>
      <c r="AC43798" s="108"/>
    </row>
    <row r="43799" spans="19:29" x14ac:dyDescent="0.25">
      <c r="S43799" s="108"/>
      <c r="U43799" s="108"/>
      <c r="W43799" s="108"/>
      <c r="Y43799" s="108"/>
      <c r="AA43799" s="108"/>
      <c r="AC43799" s="108"/>
    </row>
    <row r="43800" spans="19:29" x14ac:dyDescent="0.25">
      <c r="S43800" s="109"/>
      <c r="U43800" s="109"/>
      <c r="W43800" s="109"/>
      <c r="Y43800" s="109"/>
      <c r="AA43800" s="109"/>
      <c r="AC43800" s="109"/>
    </row>
    <row r="43801" spans="19:29" x14ac:dyDescent="0.25">
      <c r="S43801" s="108"/>
      <c r="U43801" s="108"/>
      <c r="W43801" s="108"/>
      <c r="Y43801" s="108"/>
      <c r="AA43801" s="108"/>
      <c r="AC43801" s="108"/>
    </row>
    <row r="43802" spans="19:29" x14ac:dyDescent="0.25">
      <c r="S43802" s="108"/>
      <c r="U43802" s="108"/>
      <c r="W43802" s="108"/>
      <c r="Y43802" s="108"/>
      <c r="AA43802" s="108"/>
      <c r="AC43802" s="108"/>
    </row>
    <row r="43803" spans="19:29" x14ac:dyDescent="0.25">
      <c r="S43803" s="109"/>
      <c r="U43803" s="109"/>
      <c r="W43803" s="109"/>
      <c r="Y43803" s="109"/>
      <c r="AA43803" s="109"/>
      <c r="AC43803" s="109"/>
    </row>
    <row r="43804" spans="19:29" x14ac:dyDescent="0.25">
      <c r="S43804" s="108"/>
      <c r="U43804" s="108"/>
      <c r="W43804" s="108"/>
      <c r="Y43804" s="108"/>
      <c r="AA43804" s="108"/>
      <c r="AC43804" s="108"/>
    </row>
    <row r="43805" spans="19:29" x14ac:dyDescent="0.25">
      <c r="S43805" s="109"/>
      <c r="U43805" s="109"/>
      <c r="W43805" s="109"/>
      <c r="Y43805" s="109"/>
      <c r="AA43805" s="109"/>
      <c r="AC43805" s="109"/>
    </row>
    <row r="43806" spans="19:29" x14ac:dyDescent="0.25">
      <c r="S43806" s="108"/>
      <c r="U43806" s="108"/>
      <c r="W43806" s="108"/>
      <c r="Y43806" s="108"/>
      <c r="AA43806" s="108"/>
      <c r="AC43806" s="108"/>
    </row>
    <row r="43807" spans="19:29" x14ac:dyDescent="0.25">
      <c r="S43807" s="108"/>
      <c r="U43807" s="108"/>
      <c r="W43807" s="108"/>
      <c r="Y43807" s="108"/>
      <c r="AA43807" s="108"/>
      <c r="AC43807" s="108"/>
    </row>
    <row r="43808" spans="19:29" x14ac:dyDescent="0.25">
      <c r="S43808" s="108"/>
      <c r="U43808" s="108"/>
      <c r="W43808" s="108"/>
      <c r="Y43808" s="108"/>
      <c r="AA43808" s="108"/>
      <c r="AC43808" s="108"/>
    </row>
    <row r="43809" spans="19:29" x14ac:dyDescent="0.25">
      <c r="S43809" s="110"/>
      <c r="U43809" s="110"/>
      <c r="W43809" s="110"/>
      <c r="Y43809" s="110"/>
      <c r="AA43809" s="110"/>
      <c r="AC43809" s="110"/>
    </row>
    <row r="43810" spans="19:29" x14ac:dyDescent="0.25">
      <c r="S43810" s="110"/>
      <c r="U43810" s="110"/>
      <c r="W43810" s="110"/>
      <c r="Y43810" s="110"/>
      <c r="AA43810" s="110"/>
      <c r="AC43810" s="110"/>
    </row>
    <row r="43811" spans="19:29" x14ac:dyDescent="0.25">
      <c r="S43811" s="110"/>
      <c r="U43811" s="110"/>
      <c r="W43811" s="110"/>
      <c r="Y43811" s="110"/>
      <c r="AA43811" s="110"/>
      <c r="AC43811" s="110"/>
    </row>
    <row r="43812" spans="19:29" x14ac:dyDescent="0.25">
      <c r="S43812" s="110"/>
      <c r="U43812" s="110"/>
      <c r="W43812" s="110"/>
      <c r="Y43812" s="110"/>
      <c r="AA43812" s="110"/>
      <c r="AC43812" s="110"/>
    </row>
    <row r="43813" spans="19:29" x14ac:dyDescent="0.25">
      <c r="S43813" s="111"/>
      <c r="U43813" s="111"/>
      <c r="W43813" s="111"/>
      <c r="Y43813" s="111"/>
      <c r="AA43813" s="111"/>
      <c r="AC43813" s="111"/>
    </row>
    <row r="43814" spans="19:29" x14ac:dyDescent="0.25">
      <c r="S43814" s="107"/>
      <c r="U43814" s="107"/>
      <c r="W43814" s="107"/>
      <c r="Y43814" s="107"/>
      <c r="AA43814" s="107"/>
      <c r="AC43814" s="107"/>
    </row>
    <row r="43815" spans="19:29" x14ac:dyDescent="0.25">
      <c r="S43815" s="108"/>
      <c r="U43815" s="108"/>
      <c r="W43815" s="108"/>
      <c r="Y43815" s="108"/>
      <c r="AA43815" s="108"/>
      <c r="AC43815" s="108"/>
    </row>
    <row r="43816" spans="19:29" x14ac:dyDescent="0.25">
      <c r="S43816" s="108"/>
      <c r="U43816" s="108"/>
      <c r="W43816" s="108"/>
      <c r="Y43816" s="108"/>
      <c r="AA43816" s="108"/>
      <c r="AC43816" s="108"/>
    </row>
    <row r="43817" spans="19:29" x14ac:dyDescent="0.25">
      <c r="S43817" s="109"/>
      <c r="U43817" s="109"/>
      <c r="W43817" s="109"/>
      <c r="Y43817" s="109"/>
      <c r="AA43817" s="109"/>
      <c r="AC43817" s="109"/>
    </row>
    <row r="43818" spans="19:29" x14ac:dyDescent="0.25">
      <c r="S43818" s="108"/>
      <c r="U43818" s="108"/>
      <c r="W43818" s="108"/>
      <c r="Y43818" s="108"/>
      <c r="AA43818" s="108"/>
      <c r="AC43818" s="108"/>
    </row>
    <row r="43819" spans="19:29" x14ac:dyDescent="0.25">
      <c r="S43819" s="108"/>
      <c r="U43819" s="108"/>
      <c r="W43819" s="108"/>
      <c r="Y43819" s="108"/>
      <c r="AA43819" s="108"/>
      <c r="AC43819" s="108"/>
    </row>
    <row r="43820" spans="19:29" x14ac:dyDescent="0.25">
      <c r="S43820" s="109"/>
      <c r="U43820" s="109"/>
      <c r="W43820" s="109"/>
      <c r="Y43820" s="109"/>
      <c r="AA43820" s="109"/>
      <c r="AC43820" s="109"/>
    </row>
    <row r="43821" spans="19:29" x14ac:dyDescent="0.25">
      <c r="S43821" s="108"/>
      <c r="U43821" s="108"/>
      <c r="W43821" s="108"/>
      <c r="Y43821" s="108"/>
      <c r="AA43821" s="108"/>
      <c r="AC43821" s="108"/>
    </row>
    <row r="43822" spans="19:29" x14ac:dyDescent="0.25">
      <c r="S43822" s="109"/>
      <c r="U43822" s="109"/>
      <c r="W43822" s="109"/>
      <c r="Y43822" s="109"/>
      <c r="AA43822" s="109"/>
      <c r="AC43822" s="109"/>
    </row>
    <row r="43823" spans="19:29" x14ac:dyDescent="0.25">
      <c r="S43823" s="108"/>
      <c r="U43823" s="108"/>
      <c r="W43823" s="108"/>
      <c r="Y43823" s="108"/>
      <c r="AA43823" s="108"/>
      <c r="AC43823" s="108"/>
    </row>
    <row r="43824" spans="19:29" x14ac:dyDescent="0.25">
      <c r="S43824" s="108"/>
      <c r="U43824" s="108"/>
      <c r="W43824" s="108"/>
      <c r="Y43824" s="108"/>
      <c r="AA43824" s="108"/>
      <c r="AC43824" s="108"/>
    </row>
    <row r="43825" spans="19:29" x14ac:dyDescent="0.25">
      <c r="S43825" s="108"/>
      <c r="U43825" s="108"/>
      <c r="W43825" s="108"/>
      <c r="Y43825" s="108"/>
      <c r="AA43825" s="108"/>
      <c r="AC43825" s="108"/>
    </row>
    <row r="43826" spans="19:29" x14ac:dyDescent="0.25">
      <c r="S43826" s="110"/>
      <c r="U43826" s="110"/>
      <c r="W43826" s="110"/>
      <c r="Y43826" s="110"/>
      <c r="AA43826" s="110"/>
      <c r="AC43826" s="110"/>
    </row>
    <row r="43827" spans="19:29" x14ac:dyDescent="0.25">
      <c r="S43827" s="110"/>
      <c r="U43827" s="110"/>
      <c r="W43827" s="110"/>
      <c r="Y43827" s="110"/>
      <c r="AA43827" s="110"/>
      <c r="AC43827" s="110"/>
    </row>
    <row r="43828" spans="19:29" x14ac:dyDescent="0.25">
      <c r="S43828" s="110"/>
      <c r="U43828" s="110"/>
      <c r="W43828" s="110"/>
      <c r="Y43828" s="110"/>
      <c r="AA43828" s="110"/>
      <c r="AC43828" s="110"/>
    </row>
    <row r="43829" spans="19:29" x14ac:dyDescent="0.25">
      <c r="S43829" s="110"/>
      <c r="U43829" s="110"/>
      <c r="W43829" s="110"/>
      <c r="Y43829" s="110"/>
      <c r="AA43829" s="110"/>
      <c r="AC43829" s="110"/>
    </row>
    <row r="43830" spans="19:29" x14ac:dyDescent="0.25">
      <c r="S43830" s="111"/>
      <c r="U43830" s="111"/>
      <c r="W43830" s="111"/>
      <c r="Y43830" s="111"/>
      <c r="AA43830" s="111"/>
      <c r="AC43830" s="111"/>
    </row>
    <row r="43831" spans="19:29" x14ac:dyDescent="0.25">
      <c r="S43831" s="107"/>
      <c r="U43831" s="107"/>
      <c r="W43831" s="107"/>
      <c r="Y43831" s="107"/>
      <c r="AA43831" s="107"/>
      <c r="AC43831" s="107"/>
    </row>
    <row r="43832" spans="19:29" x14ac:dyDescent="0.25">
      <c r="S43832" s="108"/>
      <c r="U43832" s="108"/>
      <c r="W43832" s="108"/>
      <c r="Y43832" s="108"/>
      <c r="AA43832" s="108"/>
      <c r="AC43832" s="108"/>
    </row>
    <row r="43833" spans="19:29" x14ac:dyDescent="0.25">
      <c r="S43833" s="108"/>
      <c r="U43833" s="108"/>
      <c r="W43833" s="108"/>
      <c r="Y43833" s="108"/>
      <c r="AA43833" s="108"/>
      <c r="AC43833" s="108"/>
    </row>
    <row r="43834" spans="19:29" x14ac:dyDescent="0.25">
      <c r="S43834" s="109"/>
      <c r="U43834" s="109"/>
      <c r="W43834" s="109"/>
      <c r="Y43834" s="109"/>
      <c r="AA43834" s="109"/>
      <c r="AC43834" s="109"/>
    </row>
    <row r="43835" spans="19:29" x14ac:dyDescent="0.25">
      <c r="S43835" s="108"/>
      <c r="U43835" s="108"/>
      <c r="W43835" s="108"/>
      <c r="Y43835" s="108"/>
      <c r="AA43835" s="108"/>
      <c r="AC43835" s="108"/>
    </row>
    <row r="43836" spans="19:29" x14ac:dyDescent="0.25">
      <c r="S43836" s="108"/>
      <c r="U43836" s="108"/>
      <c r="W43836" s="108"/>
      <c r="Y43836" s="108"/>
      <c r="AA43836" s="108"/>
      <c r="AC43836" s="108"/>
    </row>
    <row r="43837" spans="19:29" x14ac:dyDescent="0.25">
      <c r="S43837" s="109"/>
      <c r="U43837" s="109"/>
      <c r="W43837" s="109"/>
      <c r="Y43837" s="109"/>
      <c r="AA43837" s="109"/>
      <c r="AC43837" s="109"/>
    </row>
    <row r="43838" spans="19:29" x14ac:dyDescent="0.25">
      <c r="S43838" s="108"/>
      <c r="U43838" s="108"/>
      <c r="W43838" s="108"/>
      <c r="Y43838" s="108"/>
      <c r="AA43838" s="108"/>
      <c r="AC43838" s="108"/>
    </row>
    <row r="43839" spans="19:29" x14ac:dyDescent="0.25">
      <c r="S43839" s="109"/>
      <c r="U43839" s="109"/>
      <c r="W43839" s="109"/>
      <c r="Y43839" s="109"/>
      <c r="AA43839" s="109"/>
      <c r="AC43839" s="109"/>
    </row>
    <row r="43840" spans="19:29" x14ac:dyDescent="0.25">
      <c r="S43840" s="108"/>
      <c r="U43840" s="108"/>
      <c r="W43840" s="108"/>
      <c r="Y43840" s="108"/>
      <c r="AA43840" s="108"/>
      <c r="AC43840" s="108"/>
    </row>
    <row r="43841" spans="19:29" x14ac:dyDescent="0.25">
      <c r="S43841" s="108"/>
      <c r="U43841" s="108"/>
      <c r="W43841" s="108"/>
      <c r="Y43841" s="108"/>
      <c r="AA43841" s="108"/>
      <c r="AC43841" s="108"/>
    </row>
    <row r="43842" spans="19:29" x14ac:dyDescent="0.25">
      <c r="S43842" s="108"/>
      <c r="U43842" s="108"/>
      <c r="W43842" s="108"/>
      <c r="Y43842" s="108"/>
      <c r="AA43842" s="108"/>
      <c r="AC43842" s="108"/>
    </row>
    <row r="43843" spans="19:29" x14ac:dyDescent="0.25">
      <c r="S43843" s="110"/>
      <c r="U43843" s="110"/>
      <c r="W43843" s="110"/>
      <c r="Y43843" s="110"/>
      <c r="AA43843" s="110"/>
      <c r="AC43843" s="110"/>
    </row>
    <row r="43844" spans="19:29" x14ac:dyDescent="0.25">
      <c r="S43844" s="110"/>
      <c r="U43844" s="110"/>
      <c r="W43844" s="110"/>
      <c r="Y43844" s="110"/>
      <c r="AA43844" s="110"/>
      <c r="AC43844" s="110"/>
    </row>
    <row r="43845" spans="19:29" x14ac:dyDescent="0.25">
      <c r="S43845" s="110"/>
      <c r="U43845" s="110"/>
      <c r="W43845" s="110"/>
      <c r="Y43845" s="110"/>
      <c r="AA43845" s="110"/>
      <c r="AC43845" s="110"/>
    </row>
    <row r="43846" spans="19:29" x14ac:dyDescent="0.25">
      <c r="S43846" s="110"/>
      <c r="U43846" s="110"/>
      <c r="W43846" s="110"/>
      <c r="Y43846" s="110"/>
      <c r="AA43846" s="110"/>
      <c r="AC43846" s="110"/>
    </row>
    <row r="43847" spans="19:29" x14ac:dyDescent="0.25">
      <c r="S43847" s="111"/>
      <c r="U43847" s="111"/>
      <c r="W43847" s="111"/>
      <c r="Y43847" s="111"/>
      <c r="AA43847" s="111"/>
      <c r="AC43847" s="111"/>
    </row>
    <row r="43848" spans="19:29" x14ac:dyDescent="0.25">
      <c r="S43848" s="107"/>
      <c r="U43848" s="107"/>
      <c r="W43848" s="107"/>
      <c r="Y43848" s="107"/>
      <c r="AA43848" s="107"/>
      <c r="AC43848" s="107"/>
    </row>
    <row r="43849" spans="19:29" x14ac:dyDescent="0.25">
      <c r="S43849" s="108"/>
      <c r="U43849" s="108"/>
      <c r="W43849" s="108"/>
      <c r="Y43849" s="108"/>
      <c r="AA43849" s="108"/>
      <c r="AC43849" s="108"/>
    </row>
    <row r="43850" spans="19:29" x14ac:dyDescent="0.25">
      <c r="S43850" s="108"/>
      <c r="U43850" s="108"/>
      <c r="W43850" s="108"/>
      <c r="Y43850" s="108"/>
      <c r="AA43850" s="108"/>
      <c r="AC43850" s="108"/>
    </row>
    <row r="43851" spans="19:29" x14ac:dyDescent="0.25">
      <c r="S43851" s="109"/>
      <c r="U43851" s="109"/>
      <c r="W43851" s="109"/>
      <c r="Y43851" s="109"/>
      <c r="AA43851" s="109"/>
      <c r="AC43851" s="109"/>
    </row>
    <row r="43852" spans="19:29" x14ac:dyDescent="0.25">
      <c r="S43852" s="108"/>
      <c r="U43852" s="108"/>
      <c r="W43852" s="108"/>
      <c r="Y43852" s="108"/>
      <c r="AA43852" s="108"/>
      <c r="AC43852" s="108"/>
    </row>
    <row r="43853" spans="19:29" x14ac:dyDescent="0.25">
      <c r="S43853" s="108"/>
      <c r="U43853" s="108"/>
      <c r="W43853" s="108"/>
      <c r="Y43853" s="108"/>
      <c r="AA43853" s="108"/>
      <c r="AC43853" s="108"/>
    </row>
    <row r="43854" spans="19:29" x14ac:dyDescent="0.25">
      <c r="S43854" s="109"/>
      <c r="U43854" s="109"/>
      <c r="W43854" s="109"/>
      <c r="Y43854" s="109"/>
      <c r="AA43854" s="109"/>
      <c r="AC43854" s="109"/>
    </row>
    <row r="43855" spans="19:29" x14ac:dyDescent="0.25">
      <c r="S43855" s="108"/>
      <c r="U43855" s="108"/>
      <c r="W43855" s="108"/>
      <c r="Y43855" s="108"/>
      <c r="AA43855" s="108"/>
      <c r="AC43855" s="108"/>
    </row>
    <row r="43856" spans="19:29" x14ac:dyDescent="0.25">
      <c r="S43856" s="109"/>
      <c r="U43856" s="109"/>
      <c r="W43856" s="109"/>
      <c r="Y43856" s="109"/>
      <c r="AA43856" s="109"/>
      <c r="AC43856" s="109"/>
    </row>
    <row r="43857" spans="19:29" x14ac:dyDescent="0.25">
      <c r="S43857" s="108"/>
      <c r="U43857" s="108"/>
      <c r="W43857" s="108"/>
      <c r="Y43857" s="108"/>
      <c r="AA43857" s="108"/>
      <c r="AC43857" s="108"/>
    </row>
    <row r="43858" spans="19:29" x14ac:dyDescent="0.25">
      <c r="S43858" s="108"/>
      <c r="U43858" s="108"/>
      <c r="W43858" s="108"/>
      <c r="Y43858" s="108"/>
      <c r="AA43858" s="108"/>
      <c r="AC43858" s="108"/>
    </row>
    <row r="43859" spans="19:29" x14ac:dyDescent="0.25">
      <c r="S43859" s="108"/>
      <c r="U43859" s="108"/>
      <c r="W43859" s="108"/>
      <c r="Y43859" s="108"/>
      <c r="AA43859" s="108"/>
      <c r="AC43859" s="108"/>
    </row>
    <row r="43860" spans="19:29" x14ac:dyDescent="0.25">
      <c r="S43860" s="110"/>
      <c r="U43860" s="110"/>
      <c r="W43860" s="110"/>
      <c r="Y43860" s="110"/>
      <c r="AA43860" s="110"/>
      <c r="AC43860" s="110"/>
    </row>
    <row r="43861" spans="19:29" x14ac:dyDescent="0.25">
      <c r="S43861" s="110"/>
      <c r="U43861" s="110"/>
      <c r="W43861" s="110"/>
      <c r="Y43861" s="110"/>
      <c r="AA43861" s="110"/>
      <c r="AC43861" s="110"/>
    </row>
    <row r="43862" spans="19:29" x14ac:dyDescent="0.25">
      <c r="S43862" s="110"/>
      <c r="U43862" s="110"/>
      <c r="W43862" s="110"/>
      <c r="Y43862" s="110"/>
      <c r="AA43862" s="110"/>
      <c r="AC43862" s="110"/>
    </row>
    <row r="43863" spans="19:29" x14ac:dyDescent="0.25">
      <c r="S43863" s="110"/>
      <c r="U43863" s="110"/>
      <c r="W43863" s="110"/>
      <c r="Y43863" s="110"/>
      <c r="AA43863" s="110"/>
      <c r="AC43863" s="110"/>
    </row>
    <row r="43864" spans="19:29" x14ac:dyDescent="0.25">
      <c r="S43864" s="111"/>
      <c r="U43864" s="111"/>
      <c r="W43864" s="111"/>
      <c r="Y43864" s="111"/>
      <c r="AA43864" s="111"/>
      <c r="AC43864" s="111"/>
    </row>
    <row r="43865" spans="19:29" x14ac:dyDescent="0.25">
      <c r="S43865" s="107"/>
      <c r="U43865" s="107"/>
      <c r="W43865" s="107"/>
      <c r="Y43865" s="107"/>
      <c r="AA43865" s="107"/>
      <c r="AC43865" s="107"/>
    </row>
    <row r="43866" spans="19:29" x14ac:dyDescent="0.25">
      <c r="S43866" s="108"/>
      <c r="U43866" s="108"/>
      <c r="W43866" s="108"/>
      <c r="Y43866" s="108"/>
      <c r="AA43866" s="108"/>
      <c r="AC43866" s="108"/>
    </row>
    <row r="43867" spans="19:29" x14ac:dyDescent="0.25">
      <c r="S43867" s="108"/>
      <c r="U43867" s="108"/>
      <c r="W43867" s="108"/>
      <c r="Y43867" s="108"/>
      <c r="AA43867" s="108"/>
      <c r="AC43867" s="108"/>
    </row>
    <row r="43868" spans="19:29" x14ac:dyDescent="0.25">
      <c r="S43868" s="109"/>
      <c r="U43868" s="109"/>
      <c r="W43868" s="109"/>
      <c r="Y43868" s="109"/>
      <c r="AA43868" s="109"/>
      <c r="AC43868" s="109"/>
    </row>
    <row r="43869" spans="19:29" x14ac:dyDescent="0.25">
      <c r="S43869" s="108"/>
      <c r="U43869" s="108"/>
      <c r="W43869" s="108"/>
      <c r="Y43869" s="108"/>
      <c r="AA43869" s="108"/>
      <c r="AC43869" s="108"/>
    </row>
    <row r="43870" spans="19:29" x14ac:dyDescent="0.25">
      <c r="S43870" s="108"/>
      <c r="U43870" s="108"/>
      <c r="W43870" s="108"/>
      <c r="Y43870" s="108"/>
      <c r="AA43870" s="108"/>
      <c r="AC43870" s="108"/>
    </row>
    <row r="43871" spans="19:29" x14ac:dyDescent="0.25">
      <c r="S43871" s="109"/>
      <c r="U43871" s="109"/>
      <c r="W43871" s="109"/>
      <c r="Y43871" s="109"/>
      <c r="AA43871" s="109"/>
      <c r="AC43871" s="109"/>
    </row>
    <row r="43872" spans="19:29" x14ac:dyDescent="0.25">
      <c r="S43872" s="108"/>
      <c r="U43872" s="108"/>
      <c r="W43872" s="108"/>
      <c r="Y43872" s="108"/>
      <c r="AA43872" s="108"/>
      <c r="AC43872" s="108"/>
    </row>
    <row r="43873" spans="19:29" x14ac:dyDescent="0.25">
      <c r="S43873" s="109"/>
      <c r="U43873" s="109"/>
      <c r="W43873" s="109"/>
      <c r="Y43873" s="109"/>
      <c r="AA43873" s="109"/>
      <c r="AC43873" s="109"/>
    </row>
    <row r="43874" spans="19:29" x14ac:dyDescent="0.25">
      <c r="S43874" s="108"/>
      <c r="U43874" s="108"/>
      <c r="W43874" s="108"/>
      <c r="Y43874" s="108"/>
      <c r="AA43874" s="108"/>
      <c r="AC43874" s="108"/>
    </row>
    <row r="43875" spans="19:29" x14ac:dyDescent="0.25">
      <c r="S43875" s="108"/>
      <c r="U43875" s="108"/>
      <c r="W43875" s="108"/>
      <c r="Y43875" s="108"/>
      <c r="AA43875" s="108"/>
      <c r="AC43875" s="108"/>
    </row>
    <row r="43876" spans="19:29" x14ac:dyDescent="0.25">
      <c r="S43876" s="108"/>
      <c r="U43876" s="108"/>
      <c r="W43876" s="108"/>
      <c r="Y43876" s="108"/>
      <c r="AA43876" s="108"/>
      <c r="AC43876" s="108"/>
    </row>
    <row r="43877" spans="19:29" x14ac:dyDescent="0.25">
      <c r="S43877" s="110"/>
      <c r="U43877" s="110"/>
      <c r="W43877" s="110"/>
      <c r="Y43877" s="110"/>
      <c r="AA43877" s="110"/>
      <c r="AC43877" s="110"/>
    </row>
    <row r="43878" spans="19:29" x14ac:dyDescent="0.25">
      <c r="S43878" s="110"/>
      <c r="U43878" s="110"/>
      <c r="W43878" s="110"/>
      <c r="Y43878" s="110"/>
      <c r="AA43878" s="110"/>
      <c r="AC43878" s="110"/>
    </row>
    <row r="43879" spans="19:29" x14ac:dyDescent="0.25">
      <c r="S43879" s="110"/>
      <c r="U43879" s="110"/>
      <c r="W43879" s="110"/>
      <c r="Y43879" s="110"/>
      <c r="AA43879" s="110"/>
      <c r="AC43879" s="110"/>
    </row>
    <row r="43880" spans="19:29" x14ac:dyDescent="0.25">
      <c r="S43880" s="110"/>
      <c r="U43880" s="110"/>
      <c r="W43880" s="110"/>
      <c r="Y43880" s="110"/>
      <c r="AA43880" s="110"/>
      <c r="AC43880" s="110"/>
    </row>
    <row r="43881" spans="19:29" x14ac:dyDescent="0.25">
      <c r="S43881" s="111"/>
      <c r="U43881" s="111"/>
      <c r="W43881" s="111"/>
      <c r="Y43881" s="111"/>
      <c r="AA43881" s="111"/>
      <c r="AC43881" s="111"/>
    </row>
    <row r="43882" spans="19:29" x14ac:dyDescent="0.25">
      <c r="S43882" s="107"/>
      <c r="U43882" s="107"/>
      <c r="W43882" s="107"/>
      <c r="Y43882" s="107"/>
      <c r="AA43882" s="107"/>
      <c r="AC43882" s="107"/>
    </row>
    <row r="43883" spans="19:29" x14ac:dyDescent="0.25">
      <c r="S43883" s="108"/>
      <c r="U43883" s="108"/>
      <c r="W43883" s="108"/>
      <c r="Y43883" s="108"/>
      <c r="AA43883" s="108"/>
      <c r="AC43883" s="108"/>
    </row>
    <row r="43884" spans="19:29" x14ac:dyDescent="0.25">
      <c r="S43884" s="108"/>
      <c r="U43884" s="108"/>
      <c r="W43884" s="108"/>
      <c r="Y43884" s="108"/>
      <c r="AA43884" s="108"/>
      <c r="AC43884" s="108"/>
    </row>
    <row r="43885" spans="19:29" x14ac:dyDescent="0.25">
      <c r="S43885" s="109"/>
      <c r="U43885" s="109"/>
      <c r="W43885" s="109"/>
      <c r="Y43885" s="109"/>
      <c r="AA43885" s="109"/>
      <c r="AC43885" s="109"/>
    </row>
    <row r="43886" spans="19:29" x14ac:dyDescent="0.25">
      <c r="S43886" s="108"/>
      <c r="U43886" s="108"/>
      <c r="W43886" s="108"/>
      <c r="Y43886" s="108"/>
      <c r="AA43886" s="108"/>
      <c r="AC43886" s="108"/>
    </row>
    <row r="43887" spans="19:29" x14ac:dyDescent="0.25">
      <c r="S43887" s="108"/>
      <c r="U43887" s="108"/>
      <c r="W43887" s="108"/>
      <c r="Y43887" s="108"/>
      <c r="AA43887" s="108"/>
      <c r="AC43887" s="108"/>
    </row>
    <row r="43888" spans="19:29" x14ac:dyDescent="0.25">
      <c r="S43888" s="109"/>
      <c r="U43888" s="109"/>
      <c r="W43888" s="109"/>
      <c r="Y43888" s="109"/>
      <c r="AA43888" s="109"/>
      <c r="AC43888" s="109"/>
    </row>
    <row r="43889" spans="19:29" x14ac:dyDescent="0.25">
      <c r="S43889" s="108"/>
      <c r="U43889" s="108"/>
      <c r="W43889" s="108"/>
      <c r="Y43889" s="108"/>
      <c r="AA43889" s="108"/>
      <c r="AC43889" s="108"/>
    </row>
    <row r="43890" spans="19:29" x14ac:dyDescent="0.25">
      <c r="S43890" s="109"/>
      <c r="U43890" s="109"/>
      <c r="W43890" s="109"/>
      <c r="Y43890" s="109"/>
      <c r="AA43890" s="109"/>
      <c r="AC43890" s="109"/>
    </row>
    <row r="43891" spans="19:29" x14ac:dyDescent="0.25">
      <c r="S43891" s="108"/>
      <c r="U43891" s="108"/>
      <c r="W43891" s="108"/>
      <c r="Y43891" s="108"/>
      <c r="AA43891" s="108"/>
      <c r="AC43891" s="108"/>
    </row>
    <row r="43892" spans="19:29" x14ac:dyDescent="0.25">
      <c r="S43892" s="108"/>
      <c r="U43892" s="108"/>
      <c r="W43892" s="108"/>
      <c r="Y43892" s="108"/>
      <c r="AA43892" s="108"/>
      <c r="AC43892" s="108"/>
    </row>
    <row r="43893" spans="19:29" x14ac:dyDescent="0.25">
      <c r="S43893" s="108"/>
      <c r="U43893" s="108"/>
      <c r="W43893" s="108"/>
      <c r="Y43893" s="108"/>
      <c r="AA43893" s="108"/>
      <c r="AC43893" s="108"/>
    </row>
    <row r="43894" spans="19:29" x14ac:dyDescent="0.25">
      <c r="S43894" s="110"/>
      <c r="U43894" s="110"/>
      <c r="W43894" s="110"/>
      <c r="Y43894" s="110"/>
      <c r="AA43894" s="110"/>
      <c r="AC43894" s="110"/>
    </row>
    <row r="43895" spans="19:29" x14ac:dyDescent="0.25">
      <c r="S43895" s="110"/>
      <c r="U43895" s="110"/>
      <c r="W43895" s="110"/>
      <c r="Y43895" s="110"/>
      <c r="AA43895" s="110"/>
      <c r="AC43895" s="110"/>
    </row>
    <row r="43896" spans="19:29" x14ac:dyDescent="0.25">
      <c r="S43896" s="110"/>
      <c r="U43896" s="110"/>
      <c r="W43896" s="110"/>
      <c r="Y43896" s="110"/>
      <c r="AA43896" s="110"/>
      <c r="AC43896" s="110"/>
    </row>
    <row r="43897" spans="19:29" x14ac:dyDescent="0.25">
      <c r="S43897" s="110"/>
      <c r="U43897" s="110"/>
      <c r="W43897" s="110"/>
      <c r="Y43897" s="110"/>
      <c r="AA43897" s="110"/>
      <c r="AC43897" s="110"/>
    </row>
    <row r="43898" spans="19:29" x14ac:dyDescent="0.25">
      <c r="S43898" s="111"/>
      <c r="U43898" s="111"/>
      <c r="W43898" s="111"/>
      <c r="Y43898" s="111"/>
      <c r="AA43898" s="111"/>
      <c r="AC43898" s="111"/>
    </row>
    <row r="43899" spans="19:29" x14ac:dyDescent="0.25">
      <c r="S43899" s="107"/>
      <c r="U43899" s="107"/>
      <c r="W43899" s="107"/>
      <c r="Y43899" s="107"/>
      <c r="AA43899" s="107"/>
      <c r="AC43899" s="107"/>
    </row>
    <row r="43900" spans="19:29" x14ac:dyDescent="0.25">
      <c r="S43900" s="108"/>
      <c r="U43900" s="108"/>
      <c r="W43900" s="108"/>
      <c r="Y43900" s="108"/>
      <c r="AA43900" s="108"/>
      <c r="AC43900" s="108"/>
    </row>
    <row r="43901" spans="19:29" x14ac:dyDescent="0.25">
      <c r="S43901" s="108"/>
      <c r="U43901" s="108"/>
      <c r="W43901" s="108"/>
      <c r="Y43901" s="108"/>
      <c r="AA43901" s="108"/>
      <c r="AC43901" s="108"/>
    </row>
    <row r="43902" spans="19:29" x14ac:dyDescent="0.25">
      <c r="S43902" s="109"/>
      <c r="U43902" s="109"/>
      <c r="W43902" s="109"/>
      <c r="Y43902" s="109"/>
      <c r="AA43902" s="109"/>
      <c r="AC43902" s="109"/>
    </row>
    <row r="43903" spans="19:29" x14ac:dyDescent="0.25">
      <c r="S43903" s="108"/>
      <c r="U43903" s="108"/>
      <c r="W43903" s="108"/>
      <c r="Y43903" s="108"/>
      <c r="AA43903" s="108"/>
      <c r="AC43903" s="108"/>
    </row>
    <row r="43904" spans="19:29" x14ac:dyDescent="0.25">
      <c r="S43904" s="108"/>
      <c r="U43904" s="108"/>
      <c r="W43904" s="108"/>
      <c r="Y43904" s="108"/>
      <c r="AA43904" s="108"/>
      <c r="AC43904" s="108"/>
    </row>
    <row r="43905" spans="19:29" x14ac:dyDescent="0.25">
      <c r="S43905" s="109"/>
      <c r="U43905" s="109"/>
      <c r="W43905" s="109"/>
      <c r="Y43905" s="109"/>
      <c r="AA43905" s="109"/>
      <c r="AC43905" s="109"/>
    </row>
    <row r="43906" spans="19:29" x14ac:dyDescent="0.25">
      <c r="S43906" s="108"/>
      <c r="U43906" s="108"/>
      <c r="W43906" s="108"/>
      <c r="Y43906" s="108"/>
      <c r="AA43906" s="108"/>
      <c r="AC43906" s="108"/>
    </row>
    <row r="43907" spans="19:29" x14ac:dyDescent="0.25">
      <c r="S43907" s="109"/>
      <c r="U43907" s="109"/>
      <c r="W43907" s="109"/>
      <c r="Y43907" s="109"/>
      <c r="AA43907" s="109"/>
      <c r="AC43907" s="109"/>
    </row>
    <row r="43908" spans="19:29" x14ac:dyDescent="0.25">
      <c r="S43908" s="108"/>
      <c r="U43908" s="108"/>
      <c r="W43908" s="108"/>
      <c r="Y43908" s="108"/>
      <c r="AA43908" s="108"/>
      <c r="AC43908" s="108"/>
    </row>
    <row r="43909" spans="19:29" x14ac:dyDescent="0.25">
      <c r="S43909" s="108"/>
      <c r="U43909" s="108"/>
      <c r="W43909" s="108"/>
      <c r="Y43909" s="108"/>
      <c r="AA43909" s="108"/>
      <c r="AC43909" s="108"/>
    </row>
    <row r="43910" spans="19:29" x14ac:dyDescent="0.25">
      <c r="S43910" s="108"/>
      <c r="U43910" s="108"/>
      <c r="W43910" s="108"/>
      <c r="Y43910" s="108"/>
      <c r="AA43910" s="108"/>
      <c r="AC43910" s="108"/>
    </row>
    <row r="43911" spans="19:29" x14ac:dyDescent="0.25">
      <c r="S43911" s="110"/>
      <c r="U43911" s="110"/>
      <c r="W43911" s="110"/>
      <c r="Y43911" s="110"/>
      <c r="AA43911" s="110"/>
      <c r="AC43911" s="110"/>
    </row>
    <row r="43912" spans="19:29" x14ac:dyDescent="0.25">
      <c r="S43912" s="110"/>
      <c r="U43912" s="110"/>
      <c r="W43912" s="110"/>
      <c r="Y43912" s="110"/>
      <c r="AA43912" s="110"/>
      <c r="AC43912" s="110"/>
    </row>
    <row r="43913" spans="19:29" x14ac:dyDescent="0.25">
      <c r="S43913" s="110"/>
      <c r="U43913" s="110"/>
      <c r="W43913" s="110"/>
      <c r="Y43913" s="110"/>
      <c r="AA43913" s="110"/>
      <c r="AC43913" s="110"/>
    </row>
    <row r="43914" spans="19:29" x14ac:dyDescent="0.25">
      <c r="S43914" s="110"/>
      <c r="U43914" s="110"/>
      <c r="W43914" s="110"/>
      <c r="Y43914" s="110"/>
      <c r="AA43914" s="110"/>
      <c r="AC43914" s="110"/>
    </row>
    <row r="43915" spans="19:29" x14ac:dyDescent="0.25">
      <c r="S43915" s="111"/>
      <c r="U43915" s="111"/>
      <c r="W43915" s="111"/>
      <c r="Y43915" s="111"/>
      <c r="AA43915" s="111"/>
      <c r="AC43915" s="111"/>
    </row>
    <row r="43916" spans="19:29" x14ac:dyDescent="0.25">
      <c r="S43916" s="107"/>
      <c r="U43916" s="107"/>
      <c r="W43916" s="107"/>
      <c r="Y43916" s="107"/>
      <c r="AA43916" s="107"/>
      <c r="AC43916" s="107"/>
    </row>
    <row r="43917" spans="19:29" x14ac:dyDescent="0.25">
      <c r="S43917" s="108"/>
      <c r="U43917" s="108"/>
      <c r="W43917" s="108"/>
      <c r="Y43917" s="108"/>
      <c r="AA43917" s="108"/>
      <c r="AC43917" s="108"/>
    </row>
    <row r="43918" spans="19:29" x14ac:dyDescent="0.25">
      <c r="S43918" s="108"/>
      <c r="U43918" s="108"/>
      <c r="W43918" s="108"/>
      <c r="Y43918" s="108"/>
      <c r="AA43918" s="108"/>
      <c r="AC43918" s="108"/>
    </row>
    <row r="43919" spans="19:29" x14ac:dyDescent="0.25">
      <c r="S43919" s="109"/>
      <c r="U43919" s="109"/>
      <c r="W43919" s="109"/>
      <c r="Y43919" s="109"/>
      <c r="AA43919" s="109"/>
      <c r="AC43919" s="109"/>
    </row>
    <row r="43920" spans="19:29" x14ac:dyDescent="0.25">
      <c r="S43920" s="108"/>
      <c r="U43920" s="108"/>
      <c r="W43920" s="108"/>
      <c r="Y43920" s="108"/>
      <c r="AA43920" s="108"/>
      <c r="AC43920" s="108"/>
    </row>
    <row r="43921" spans="19:29" x14ac:dyDescent="0.25">
      <c r="S43921" s="108"/>
      <c r="U43921" s="108"/>
      <c r="W43921" s="108"/>
      <c r="Y43921" s="108"/>
      <c r="AA43921" s="108"/>
      <c r="AC43921" s="108"/>
    </row>
    <row r="43922" spans="19:29" x14ac:dyDescent="0.25">
      <c r="S43922" s="109"/>
      <c r="U43922" s="109"/>
      <c r="W43922" s="109"/>
      <c r="Y43922" s="109"/>
      <c r="AA43922" s="109"/>
      <c r="AC43922" s="109"/>
    </row>
    <row r="43923" spans="19:29" x14ac:dyDescent="0.25">
      <c r="S43923" s="108"/>
      <c r="U43923" s="108"/>
      <c r="W43923" s="108"/>
      <c r="Y43923" s="108"/>
      <c r="AA43923" s="108"/>
      <c r="AC43923" s="108"/>
    </row>
    <row r="43924" spans="19:29" x14ac:dyDescent="0.25">
      <c r="S43924" s="109"/>
      <c r="U43924" s="109"/>
      <c r="W43924" s="109"/>
      <c r="Y43924" s="109"/>
      <c r="AA43924" s="109"/>
      <c r="AC43924" s="109"/>
    </row>
    <row r="43925" spans="19:29" x14ac:dyDescent="0.25">
      <c r="S43925" s="108"/>
      <c r="U43925" s="108"/>
      <c r="W43925" s="108"/>
      <c r="Y43925" s="108"/>
      <c r="AA43925" s="108"/>
      <c r="AC43925" s="108"/>
    </row>
    <row r="43926" spans="19:29" x14ac:dyDescent="0.25">
      <c r="S43926" s="108"/>
      <c r="U43926" s="108"/>
      <c r="W43926" s="108"/>
      <c r="Y43926" s="108"/>
      <c r="AA43926" s="108"/>
      <c r="AC43926" s="108"/>
    </row>
    <row r="43927" spans="19:29" x14ac:dyDescent="0.25">
      <c r="S43927" s="108"/>
      <c r="U43927" s="108"/>
      <c r="W43927" s="108"/>
      <c r="Y43927" s="108"/>
      <c r="AA43927" s="108"/>
      <c r="AC43927" s="108"/>
    </row>
    <row r="43928" spans="19:29" x14ac:dyDescent="0.25">
      <c r="S43928" s="110"/>
      <c r="U43928" s="110"/>
      <c r="W43928" s="110"/>
      <c r="Y43928" s="110"/>
      <c r="AA43928" s="110"/>
      <c r="AC43928" s="110"/>
    </row>
    <row r="43929" spans="19:29" x14ac:dyDescent="0.25">
      <c r="S43929" s="110"/>
      <c r="U43929" s="110"/>
      <c r="W43929" s="110"/>
      <c r="Y43929" s="110"/>
      <c r="AA43929" s="110"/>
      <c r="AC43929" s="110"/>
    </row>
    <row r="43930" spans="19:29" x14ac:dyDescent="0.25">
      <c r="S43930" s="110"/>
      <c r="U43930" s="110"/>
      <c r="W43930" s="110"/>
      <c r="Y43930" s="110"/>
      <c r="AA43930" s="110"/>
      <c r="AC43930" s="110"/>
    </row>
    <row r="43931" spans="19:29" x14ac:dyDescent="0.25">
      <c r="S43931" s="110"/>
      <c r="U43931" s="110"/>
      <c r="W43931" s="110"/>
      <c r="Y43931" s="110"/>
      <c r="AA43931" s="110"/>
      <c r="AC43931" s="110"/>
    </row>
    <row r="43932" spans="19:29" x14ac:dyDescent="0.25">
      <c r="S43932" s="111"/>
      <c r="U43932" s="111"/>
      <c r="W43932" s="111"/>
      <c r="Y43932" s="111"/>
      <c r="AA43932" s="111"/>
      <c r="AC43932" s="111"/>
    </row>
    <row r="43933" spans="19:29" x14ac:dyDescent="0.25">
      <c r="S43933" s="107"/>
      <c r="U43933" s="107"/>
      <c r="W43933" s="107"/>
      <c r="Y43933" s="107"/>
      <c r="AA43933" s="107"/>
      <c r="AC43933" s="107"/>
    </row>
    <row r="43934" spans="19:29" x14ac:dyDescent="0.25">
      <c r="S43934" s="108"/>
      <c r="U43934" s="108"/>
      <c r="W43934" s="108"/>
      <c r="Y43934" s="108"/>
      <c r="AA43934" s="108"/>
      <c r="AC43934" s="108"/>
    </row>
    <row r="43935" spans="19:29" x14ac:dyDescent="0.25">
      <c r="S43935" s="108"/>
      <c r="U43935" s="108"/>
      <c r="W43935" s="108"/>
      <c r="Y43935" s="108"/>
      <c r="AA43935" s="108"/>
      <c r="AC43935" s="108"/>
    </row>
    <row r="43936" spans="19:29" x14ac:dyDescent="0.25">
      <c r="S43936" s="109"/>
      <c r="U43936" s="109"/>
      <c r="W43936" s="109"/>
      <c r="Y43936" s="109"/>
      <c r="AA43936" s="109"/>
      <c r="AC43936" s="109"/>
    </row>
    <row r="43937" spans="19:29" x14ac:dyDescent="0.25">
      <c r="S43937" s="108"/>
      <c r="U43937" s="108"/>
      <c r="W43937" s="108"/>
      <c r="Y43937" s="108"/>
      <c r="AA43937" s="108"/>
      <c r="AC43937" s="108"/>
    </row>
    <row r="43938" spans="19:29" x14ac:dyDescent="0.25">
      <c r="S43938" s="108"/>
      <c r="U43938" s="108"/>
      <c r="W43938" s="108"/>
      <c r="Y43938" s="108"/>
      <c r="AA43938" s="108"/>
      <c r="AC43938" s="108"/>
    </row>
    <row r="43939" spans="19:29" x14ac:dyDescent="0.25">
      <c r="S43939" s="109"/>
      <c r="U43939" s="109"/>
      <c r="W43939" s="109"/>
      <c r="Y43939" s="109"/>
      <c r="AA43939" s="109"/>
      <c r="AC43939" s="109"/>
    </row>
    <row r="43940" spans="19:29" x14ac:dyDescent="0.25">
      <c r="S43940" s="108"/>
      <c r="U43940" s="108"/>
      <c r="W43940" s="108"/>
      <c r="Y43940" s="108"/>
      <c r="AA43940" s="108"/>
      <c r="AC43940" s="108"/>
    </row>
    <row r="43941" spans="19:29" x14ac:dyDescent="0.25">
      <c r="S43941" s="109"/>
      <c r="U43941" s="109"/>
      <c r="W43941" s="109"/>
      <c r="Y43941" s="109"/>
      <c r="AA43941" s="109"/>
      <c r="AC43941" s="109"/>
    </row>
    <row r="43942" spans="19:29" x14ac:dyDescent="0.25">
      <c r="S43942" s="108"/>
      <c r="U43942" s="108"/>
      <c r="W43942" s="108"/>
      <c r="Y43942" s="108"/>
      <c r="AA43942" s="108"/>
      <c r="AC43942" s="108"/>
    </row>
    <row r="43943" spans="19:29" x14ac:dyDescent="0.25">
      <c r="S43943" s="108"/>
      <c r="U43943" s="108"/>
      <c r="W43943" s="108"/>
      <c r="Y43943" s="108"/>
      <c r="AA43943" s="108"/>
      <c r="AC43943" s="108"/>
    </row>
    <row r="43944" spans="19:29" x14ac:dyDescent="0.25">
      <c r="S43944" s="108"/>
      <c r="U43944" s="108"/>
      <c r="W43944" s="108"/>
      <c r="Y43944" s="108"/>
      <c r="AA43944" s="108"/>
      <c r="AC43944" s="108"/>
    </row>
    <row r="43945" spans="19:29" x14ac:dyDescent="0.25">
      <c r="S43945" s="110"/>
      <c r="U43945" s="110"/>
      <c r="W43945" s="110"/>
      <c r="Y43945" s="110"/>
      <c r="AA43945" s="110"/>
      <c r="AC43945" s="110"/>
    </row>
    <row r="43946" spans="19:29" x14ac:dyDescent="0.25">
      <c r="S43946" s="110"/>
      <c r="U43946" s="110"/>
      <c r="W43946" s="110"/>
      <c r="Y43946" s="110"/>
      <c r="AA43946" s="110"/>
      <c r="AC43946" s="110"/>
    </row>
    <row r="43947" spans="19:29" x14ac:dyDescent="0.25">
      <c r="S43947" s="110"/>
      <c r="U43947" s="110"/>
      <c r="W43947" s="110"/>
      <c r="Y43947" s="110"/>
      <c r="AA43947" s="110"/>
      <c r="AC43947" s="110"/>
    </row>
    <row r="43948" spans="19:29" x14ac:dyDescent="0.25">
      <c r="S43948" s="110"/>
      <c r="U43948" s="110"/>
      <c r="W43948" s="110"/>
      <c r="Y43948" s="110"/>
      <c r="AA43948" s="110"/>
      <c r="AC43948" s="110"/>
    </row>
    <row r="43949" spans="19:29" x14ac:dyDescent="0.25">
      <c r="S43949" s="111"/>
      <c r="U43949" s="111"/>
      <c r="W43949" s="111"/>
      <c r="Y43949" s="111"/>
      <c r="AA43949" s="111"/>
      <c r="AC43949" s="111"/>
    </row>
    <row r="43950" spans="19:29" x14ac:dyDescent="0.25">
      <c r="S43950" s="107"/>
      <c r="U43950" s="107"/>
      <c r="W43950" s="107"/>
      <c r="Y43950" s="107"/>
      <c r="AA43950" s="107"/>
      <c r="AC43950" s="107"/>
    </row>
    <row r="43951" spans="19:29" x14ac:dyDescent="0.25">
      <c r="S43951" s="108"/>
      <c r="U43951" s="108"/>
      <c r="W43951" s="108"/>
      <c r="Y43951" s="108"/>
      <c r="AA43951" s="108"/>
      <c r="AC43951" s="108"/>
    </row>
    <row r="43952" spans="19:29" x14ac:dyDescent="0.25">
      <c r="S43952" s="108"/>
      <c r="U43952" s="108"/>
      <c r="W43952" s="108"/>
      <c r="Y43952" s="108"/>
      <c r="AA43952" s="108"/>
      <c r="AC43952" s="108"/>
    </row>
    <row r="43953" spans="19:29" x14ac:dyDescent="0.25">
      <c r="S43953" s="109"/>
      <c r="U43953" s="109"/>
      <c r="W43953" s="109"/>
      <c r="Y43953" s="109"/>
      <c r="AA43953" s="109"/>
      <c r="AC43953" s="109"/>
    </row>
    <row r="43954" spans="19:29" x14ac:dyDescent="0.25">
      <c r="S43954" s="108"/>
      <c r="U43954" s="108"/>
      <c r="W43954" s="108"/>
      <c r="Y43954" s="108"/>
      <c r="AA43954" s="108"/>
      <c r="AC43954" s="108"/>
    </row>
    <row r="43955" spans="19:29" x14ac:dyDescent="0.25">
      <c r="S43955" s="108"/>
      <c r="U43955" s="108"/>
      <c r="W43955" s="108"/>
      <c r="Y43955" s="108"/>
      <c r="AA43955" s="108"/>
      <c r="AC43955" s="108"/>
    </row>
    <row r="43956" spans="19:29" x14ac:dyDescent="0.25">
      <c r="S43956" s="109"/>
      <c r="U43956" s="109"/>
      <c r="W43956" s="109"/>
      <c r="Y43956" s="109"/>
      <c r="AA43956" s="109"/>
      <c r="AC43956" s="109"/>
    </row>
    <row r="43957" spans="19:29" x14ac:dyDescent="0.25">
      <c r="S43957" s="108"/>
      <c r="U43957" s="108"/>
      <c r="W43957" s="108"/>
      <c r="Y43957" s="108"/>
      <c r="AA43957" s="108"/>
      <c r="AC43957" s="108"/>
    </row>
    <row r="43958" spans="19:29" x14ac:dyDescent="0.25">
      <c r="S43958" s="109"/>
      <c r="U43958" s="109"/>
      <c r="W43958" s="109"/>
      <c r="Y43958" s="109"/>
      <c r="AA43958" s="109"/>
      <c r="AC43958" s="109"/>
    </row>
    <row r="43959" spans="19:29" x14ac:dyDescent="0.25">
      <c r="S43959" s="108"/>
      <c r="U43959" s="108"/>
      <c r="W43959" s="108"/>
      <c r="Y43959" s="108"/>
      <c r="AA43959" s="108"/>
      <c r="AC43959" s="108"/>
    </row>
    <row r="43960" spans="19:29" x14ac:dyDescent="0.25">
      <c r="S43960" s="108"/>
      <c r="U43960" s="108"/>
      <c r="W43960" s="108"/>
      <c r="Y43960" s="108"/>
      <c r="AA43960" s="108"/>
      <c r="AC43960" s="108"/>
    </row>
    <row r="43961" spans="19:29" x14ac:dyDescent="0.25">
      <c r="S43961" s="108"/>
      <c r="U43961" s="108"/>
      <c r="W43961" s="108"/>
      <c r="Y43961" s="108"/>
      <c r="AA43961" s="108"/>
      <c r="AC43961" s="108"/>
    </row>
    <row r="43962" spans="19:29" x14ac:dyDescent="0.25">
      <c r="S43962" s="110"/>
      <c r="U43962" s="110"/>
      <c r="W43962" s="110"/>
      <c r="Y43962" s="110"/>
      <c r="AA43962" s="110"/>
      <c r="AC43962" s="110"/>
    </row>
    <row r="43963" spans="19:29" x14ac:dyDescent="0.25">
      <c r="S43963" s="110"/>
      <c r="U43963" s="110"/>
      <c r="W43963" s="110"/>
      <c r="Y43963" s="110"/>
      <c r="AA43963" s="110"/>
      <c r="AC43963" s="110"/>
    </row>
    <row r="43964" spans="19:29" x14ac:dyDescent="0.25">
      <c r="S43964" s="110"/>
      <c r="U43964" s="110"/>
      <c r="W43964" s="110"/>
      <c r="Y43964" s="110"/>
      <c r="AA43964" s="110"/>
      <c r="AC43964" s="110"/>
    </row>
    <row r="43965" spans="19:29" x14ac:dyDescent="0.25">
      <c r="S43965" s="110"/>
      <c r="U43965" s="110"/>
      <c r="W43965" s="110"/>
      <c r="Y43965" s="110"/>
      <c r="AA43965" s="110"/>
      <c r="AC43965" s="110"/>
    </row>
    <row r="43966" spans="19:29" x14ac:dyDescent="0.25">
      <c r="S43966" s="111"/>
      <c r="U43966" s="111"/>
      <c r="W43966" s="111"/>
      <c r="Y43966" s="111"/>
      <c r="AA43966" s="111"/>
      <c r="AC43966" s="111"/>
    </row>
    <row r="43967" spans="19:29" x14ac:dyDescent="0.25">
      <c r="S43967" s="107"/>
      <c r="U43967" s="107"/>
      <c r="W43967" s="107"/>
      <c r="Y43967" s="107"/>
      <c r="AA43967" s="107"/>
      <c r="AC43967" s="107"/>
    </row>
    <row r="43968" spans="19:29" x14ac:dyDescent="0.25">
      <c r="S43968" s="108"/>
      <c r="U43968" s="108"/>
      <c r="W43968" s="108"/>
      <c r="Y43968" s="108"/>
      <c r="AA43968" s="108"/>
      <c r="AC43968" s="108"/>
    </row>
    <row r="43969" spans="19:29" x14ac:dyDescent="0.25">
      <c r="S43969" s="108"/>
      <c r="U43969" s="108"/>
      <c r="W43969" s="108"/>
      <c r="Y43969" s="108"/>
      <c r="AA43969" s="108"/>
      <c r="AC43969" s="108"/>
    </row>
    <row r="43970" spans="19:29" x14ac:dyDescent="0.25">
      <c r="S43970" s="109"/>
      <c r="U43970" s="109"/>
      <c r="W43970" s="109"/>
      <c r="Y43970" s="109"/>
      <c r="AA43970" s="109"/>
      <c r="AC43970" s="109"/>
    </row>
    <row r="43971" spans="19:29" x14ac:dyDescent="0.25">
      <c r="S43971" s="108"/>
      <c r="U43971" s="108"/>
      <c r="W43971" s="108"/>
      <c r="Y43971" s="108"/>
      <c r="AA43971" s="108"/>
      <c r="AC43971" s="108"/>
    </row>
    <row r="43972" spans="19:29" x14ac:dyDescent="0.25">
      <c r="S43972" s="108"/>
      <c r="U43972" s="108"/>
      <c r="W43972" s="108"/>
      <c r="Y43972" s="108"/>
      <c r="AA43972" s="108"/>
      <c r="AC43972" s="108"/>
    </row>
    <row r="43973" spans="19:29" x14ac:dyDescent="0.25">
      <c r="S43973" s="109"/>
      <c r="U43973" s="109"/>
      <c r="W43973" s="109"/>
      <c r="Y43973" s="109"/>
      <c r="AA43973" s="109"/>
      <c r="AC43973" s="109"/>
    </row>
    <row r="43974" spans="19:29" x14ac:dyDescent="0.25">
      <c r="S43974" s="108"/>
      <c r="U43974" s="108"/>
      <c r="W43974" s="108"/>
      <c r="Y43974" s="108"/>
      <c r="AA43974" s="108"/>
      <c r="AC43974" s="108"/>
    </row>
    <row r="43975" spans="19:29" x14ac:dyDescent="0.25">
      <c r="S43975" s="109"/>
      <c r="U43975" s="109"/>
      <c r="W43975" s="109"/>
      <c r="Y43975" s="109"/>
      <c r="AA43975" s="109"/>
      <c r="AC43975" s="109"/>
    </row>
    <row r="43976" spans="19:29" x14ac:dyDescent="0.25">
      <c r="S43976" s="108"/>
      <c r="U43976" s="108"/>
      <c r="W43976" s="108"/>
      <c r="Y43976" s="108"/>
      <c r="AA43976" s="108"/>
      <c r="AC43976" s="108"/>
    </row>
    <row r="43977" spans="19:29" x14ac:dyDescent="0.25">
      <c r="S43977" s="108"/>
      <c r="U43977" s="108"/>
      <c r="W43977" s="108"/>
      <c r="Y43977" s="108"/>
      <c r="AA43977" s="108"/>
      <c r="AC43977" s="108"/>
    </row>
    <row r="43978" spans="19:29" x14ac:dyDescent="0.25">
      <c r="S43978" s="108"/>
      <c r="U43978" s="108"/>
      <c r="W43978" s="108"/>
      <c r="Y43978" s="108"/>
      <c r="AA43978" s="108"/>
      <c r="AC43978" s="108"/>
    </row>
    <row r="43979" spans="19:29" x14ac:dyDescent="0.25">
      <c r="S43979" s="110"/>
      <c r="U43979" s="110"/>
      <c r="W43979" s="110"/>
      <c r="Y43979" s="110"/>
      <c r="AA43979" s="110"/>
      <c r="AC43979" s="110"/>
    </row>
    <row r="43980" spans="19:29" x14ac:dyDescent="0.25">
      <c r="S43980" s="110"/>
      <c r="U43980" s="110"/>
      <c r="W43980" s="110"/>
      <c r="Y43980" s="110"/>
      <c r="AA43980" s="110"/>
      <c r="AC43980" s="110"/>
    </row>
    <row r="43981" spans="19:29" x14ac:dyDescent="0.25">
      <c r="S43981" s="110"/>
      <c r="U43981" s="110"/>
      <c r="W43981" s="110"/>
      <c r="Y43981" s="110"/>
      <c r="AA43981" s="110"/>
      <c r="AC43981" s="110"/>
    </row>
    <row r="43982" spans="19:29" x14ac:dyDescent="0.25">
      <c r="S43982" s="110"/>
      <c r="U43982" s="110"/>
      <c r="W43982" s="110"/>
      <c r="Y43982" s="110"/>
      <c r="AA43982" s="110"/>
      <c r="AC43982" s="110"/>
    </row>
    <row r="43983" spans="19:29" x14ac:dyDescent="0.25">
      <c r="S43983" s="111"/>
      <c r="U43983" s="111"/>
      <c r="W43983" s="111"/>
      <c r="Y43983" s="111"/>
      <c r="AA43983" s="111"/>
      <c r="AC43983" s="111"/>
    </row>
    <row r="43984" spans="19:29" x14ac:dyDescent="0.25">
      <c r="S43984" s="107"/>
      <c r="U43984" s="107"/>
      <c r="W43984" s="107"/>
      <c r="Y43984" s="107"/>
      <c r="AA43984" s="107"/>
      <c r="AC43984" s="107"/>
    </row>
    <row r="43985" spans="19:29" x14ac:dyDescent="0.25">
      <c r="S43985" s="108"/>
      <c r="U43985" s="108"/>
      <c r="W43985" s="108"/>
      <c r="Y43985" s="108"/>
      <c r="AA43985" s="108"/>
      <c r="AC43985" s="108"/>
    </row>
    <row r="43986" spans="19:29" x14ac:dyDescent="0.25">
      <c r="S43986" s="108"/>
      <c r="U43986" s="108"/>
      <c r="W43986" s="108"/>
      <c r="Y43986" s="108"/>
      <c r="AA43986" s="108"/>
      <c r="AC43986" s="108"/>
    </row>
    <row r="43987" spans="19:29" x14ac:dyDescent="0.25">
      <c r="S43987" s="109"/>
      <c r="U43987" s="109"/>
      <c r="W43987" s="109"/>
      <c r="Y43987" s="109"/>
      <c r="AA43987" s="109"/>
      <c r="AC43987" s="109"/>
    </row>
    <row r="43988" spans="19:29" x14ac:dyDescent="0.25">
      <c r="S43988" s="108"/>
      <c r="U43988" s="108"/>
      <c r="W43988" s="108"/>
      <c r="Y43988" s="108"/>
      <c r="AA43988" s="108"/>
      <c r="AC43988" s="108"/>
    </row>
    <row r="43989" spans="19:29" x14ac:dyDescent="0.25">
      <c r="S43989" s="108"/>
      <c r="U43989" s="108"/>
      <c r="W43989" s="108"/>
      <c r="Y43989" s="108"/>
      <c r="AA43989" s="108"/>
      <c r="AC43989" s="108"/>
    </row>
    <row r="43990" spans="19:29" x14ac:dyDescent="0.25">
      <c r="S43990" s="109"/>
      <c r="U43990" s="109"/>
      <c r="W43990" s="109"/>
      <c r="Y43990" s="109"/>
      <c r="AA43990" s="109"/>
      <c r="AC43990" s="109"/>
    </row>
    <row r="43991" spans="19:29" x14ac:dyDescent="0.25">
      <c r="S43991" s="108"/>
      <c r="U43991" s="108"/>
      <c r="W43991" s="108"/>
      <c r="Y43991" s="108"/>
      <c r="AA43991" s="108"/>
      <c r="AC43991" s="108"/>
    </row>
    <row r="43992" spans="19:29" x14ac:dyDescent="0.25">
      <c r="S43992" s="109"/>
      <c r="U43992" s="109"/>
      <c r="W43992" s="109"/>
      <c r="Y43992" s="109"/>
      <c r="AA43992" s="109"/>
      <c r="AC43992" s="109"/>
    </row>
    <row r="43993" spans="19:29" x14ac:dyDescent="0.25">
      <c r="S43993" s="108"/>
      <c r="U43993" s="108"/>
      <c r="W43993" s="108"/>
      <c r="Y43993" s="108"/>
      <c r="AA43993" s="108"/>
      <c r="AC43993" s="108"/>
    </row>
    <row r="43994" spans="19:29" x14ac:dyDescent="0.25">
      <c r="S43994" s="108"/>
      <c r="U43994" s="108"/>
      <c r="W43994" s="108"/>
      <c r="Y43994" s="108"/>
      <c r="AA43994" s="108"/>
      <c r="AC43994" s="108"/>
    </row>
    <row r="43995" spans="19:29" x14ac:dyDescent="0.25">
      <c r="S43995" s="108"/>
      <c r="U43995" s="108"/>
      <c r="W43995" s="108"/>
      <c r="Y43995" s="108"/>
      <c r="AA43995" s="108"/>
      <c r="AC43995" s="108"/>
    </row>
    <row r="43996" spans="19:29" x14ac:dyDescent="0.25">
      <c r="S43996" s="110"/>
      <c r="U43996" s="110"/>
      <c r="W43996" s="110"/>
      <c r="Y43996" s="110"/>
      <c r="AA43996" s="110"/>
      <c r="AC43996" s="110"/>
    </row>
    <row r="43997" spans="19:29" x14ac:dyDescent="0.25">
      <c r="S43997" s="110"/>
      <c r="U43997" s="110"/>
      <c r="W43997" s="110"/>
      <c r="Y43997" s="110"/>
      <c r="AA43997" s="110"/>
      <c r="AC43997" s="110"/>
    </row>
    <row r="43998" spans="19:29" x14ac:dyDescent="0.25">
      <c r="S43998" s="110"/>
      <c r="U43998" s="110"/>
      <c r="W43998" s="110"/>
      <c r="Y43998" s="110"/>
      <c r="AA43998" s="110"/>
      <c r="AC43998" s="110"/>
    </row>
    <row r="43999" spans="19:29" x14ac:dyDescent="0.25">
      <c r="S43999" s="110"/>
      <c r="U43999" s="110"/>
      <c r="W43999" s="110"/>
      <c r="Y43999" s="110"/>
      <c r="AA43999" s="110"/>
      <c r="AC43999" s="110"/>
    </row>
    <row r="44000" spans="19:29" x14ac:dyDescent="0.25">
      <c r="S44000" s="111"/>
      <c r="U44000" s="111"/>
      <c r="W44000" s="111"/>
      <c r="Y44000" s="111"/>
      <c r="AA44000" s="111"/>
      <c r="AC44000" s="111"/>
    </row>
    <row r="44001" spans="19:29" x14ac:dyDescent="0.25">
      <c r="S44001" s="107"/>
      <c r="U44001" s="107"/>
      <c r="W44001" s="107"/>
      <c r="Y44001" s="107"/>
      <c r="AA44001" s="107"/>
      <c r="AC44001" s="107"/>
    </row>
    <row r="44002" spans="19:29" x14ac:dyDescent="0.25">
      <c r="S44002" s="108"/>
      <c r="U44002" s="108"/>
      <c r="W44002" s="108"/>
      <c r="Y44002" s="108"/>
      <c r="AA44002" s="108"/>
      <c r="AC44002" s="108"/>
    </row>
    <row r="44003" spans="19:29" x14ac:dyDescent="0.25">
      <c r="S44003" s="108"/>
      <c r="U44003" s="108"/>
      <c r="W44003" s="108"/>
      <c r="Y44003" s="108"/>
      <c r="AA44003" s="108"/>
      <c r="AC44003" s="108"/>
    </row>
    <row r="44004" spans="19:29" x14ac:dyDescent="0.25">
      <c r="S44004" s="109"/>
      <c r="U44004" s="109"/>
      <c r="W44004" s="109"/>
      <c r="Y44004" s="109"/>
      <c r="AA44004" s="109"/>
      <c r="AC44004" s="109"/>
    </row>
    <row r="44005" spans="19:29" x14ac:dyDescent="0.25">
      <c r="S44005" s="108"/>
      <c r="U44005" s="108"/>
      <c r="W44005" s="108"/>
      <c r="Y44005" s="108"/>
      <c r="AA44005" s="108"/>
      <c r="AC44005" s="108"/>
    </row>
    <row r="44006" spans="19:29" x14ac:dyDescent="0.25">
      <c r="S44006" s="108"/>
      <c r="U44006" s="108"/>
      <c r="W44006" s="108"/>
      <c r="Y44006" s="108"/>
      <c r="AA44006" s="108"/>
      <c r="AC44006" s="108"/>
    </row>
    <row r="44007" spans="19:29" x14ac:dyDescent="0.25">
      <c r="S44007" s="109"/>
      <c r="U44007" s="109"/>
      <c r="W44007" s="109"/>
      <c r="Y44007" s="109"/>
      <c r="AA44007" s="109"/>
      <c r="AC44007" s="109"/>
    </row>
    <row r="44008" spans="19:29" x14ac:dyDescent="0.25">
      <c r="S44008" s="108"/>
      <c r="U44008" s="108"/>
      <c r="W44008" s="108"/>
      <c r="Y44008" s="108"/>
      <c r="AA44008" s="108"/>
      <c r="AC44008" s="108"/>
    </row>
    <row r="44009" spans="19:29" x14ac:dyDescent="0.25">
      <c r="S44009" s="109"/>
      <c r="U44009" s="109"/>
      <c r="W44009" s="109"/>
      <c r="Y44009" s="109"/>
      <c r="AA44009" s="109"/>
      <c r="AC44009" s="109"/>
    </row>
    <row r="44010" spans="19:29" x14ac:dyDescent="0.25">
      <c r="S44010" s="108"/>
      <c r="U44010" s="108"/>
      <c r="W44010" s="108"/>
      <c r="Y44010" s="108"/>
      <c r="AA44010" s="108"/>
      <c r="AC44010" s="108"/>
    </row>
    <row r="44011" spans="19:29" x14ac:dyDescent="0.25">
      <c r="S44011" s="108"/>
      <c r="U44011" s="108"/>
      <c r="W44011" s="108"/>
      <c r="Y44011" s="108"/>
      <c r="AA44011" s="108"/>
      <c r="AC44011" s="108"/>
    </row>
    <row r="44012" spans="19:29" x14ac:dyDescent="0.25">
      <c r="S44012" s="108"/>
      <c r="U44012" s="108"/>
      <c r="W44012" s="108"/>
      <c r="Y44012" s="108"/>
      <c r="AA44012" s="108"/>
      <c r="AC44012" s="108"/>
    </row>
    <row r="44013" spans="19:29" x14ac:dyDescent="0.25">
      <c r="S44013" s="110"/>
      <c r="U44013" s="110"/>
      <c r="W44013" s="110"/>
      <c r="Y44013" s="110"/>
      <c r="AA44013" s="110"/>
      <c r="AC44013" s="110"/>
    </row>
    <row r="44014" spans="19:29" x14ac:dyDescent="0.25">
      <c r="S44014" s="110"/>
      <c r="U44014" s="110"/>
      <c r="W44014" s="110"/>
      <c r="Y44014" s="110"/>
      <c r="AA44014" s="110"/>
      <c r="AC44014" s="110"/>
    </row>
    <row r="44015" spans="19:29" x14ac:dyDescent="0.25">
      <c r="S44015" s="110"/>
      <c r="U44015" s="110"/>
      <c r="W44015" s="110"/>
      <c r="Y44015" s="110"/>
      <c r="AA44015" s="110"/>
      <c r="AC44015" s="110"/>
    </row>
    <row r="44016" spans="19:29" x14ac:dyDescent="0.25">
      <c r="S44016" s="110"/>
      <c r="U44016" s="110"/>
      <c r="W44016" s="110"/>
      <c r="Y44016" s="110"/>
      <c r="AA44016" s="110"/>
      <c r="AC44016" s="110"/>
    </row>
    <row r="44017" spans="19:29" x14ac:dyDescent="0.25">
      <c r="S44017" s="111"/>
      <c r="U44017" s="111"/>
      <c r="W44017" s="111"/>
      <c r="Y44017" s="111"/>
      <c r="AA44017" s="111"/>
      <c r="AC44017" s="111"/>
    </row>
    <row r="44018" spans="19:29" x14ac:dyDescent="0.25">
      <c r="S44018" s="107"/>
      <c r="U44018" s="107"/>
      <c r="W44018" s="107"/>
      <c r="Y44018" s="107"/>
      <c r="AA44018" s="107"/>
      <c r="AC44018" s="107"/>
    </row>
    <row r="44019" spans="19:29" x14ac:dyDescent="0.25">
      <c r="S44019" s="108"/>
      <c r="U44019" s="108"/>
      <c r="W44019" s="108"/>
      <c r="Y44019" s="108"/>
      <c r="AA44019" s="108"/>
      <c r="AC44019" s="108"/>
    </row>
    <row r="44020" spans="19:29" x14ac:dyDescent="0.25">
      <c r="S44020" s="108"/>
      <c r="U44020" s="108"/>
      <c r="W44020" s="108"/>
      <c r="Y44020" s="108"/>
      <c r="AA44020" s="108"/>
      <c r="AC44020" s="108"/>
    </row>
    <row r="44021" spans="19:29" x14ac:dyDescent="0.25">
      <c r="S44021" s="109"/>
      <c r="U44021" s="109"/>
      <c r="W44021" s="109"/>
      <c r="Y44021" s="109"/>
      <c r="AA44021" s="109"/>
      <c r="AC44021" s="109"/>
    </row>
    <row r="44022" spans="19:29" x14ac:dyDescent="0.25">
      <c r="S44022" s="108"/>
      <c r="U44022" s="108"/>
      <c r="W44022" s="108"/>
      <c r="Y44022" s="108"/>
      <c r="AA44022" s="108"/>
      <c r="AC44022" s="108"/>
    </row>
    <row r="44023" spans="19:29" x14ac:dyDescent="0.25">
      <c r="S44023" s="108"/>
      <c r="U44023" s="108"/>
      <c r="W44023" s="108"/>
      <c r="Y44023" s="108"/>
      <c r="AA44023" s="108"/>
      <c r="AC44023" s="108"/>
    </row>
    <row r="44024" spans="19:29" x14ac:dyDescent="0.25">
      <c r="S44024" s="109"/>
      <c r="U44024" s="109"/>
      <c r="W44024" s="109"/>
      <c r="Y44024" s="109"/>
      <c r="AA44024" s="109"/>
      <c r="AC44024" s="109"/>
    </row>
    <row r="44025" spans="19:29" x14ac:dyDescent="0.25">
      <c r="S44025" s="108"/>
      <c r="U44025" s="108"/>
      <c r="W44025" s="108"/>
      <c r="Y44025" s="108"/>
      <c r="AA44025" s="108"/>
      <c r="AC44025" s="108"/>
    </row>
    <row r="44026" spans="19:29" x14ac:dyDescent="0.25">
      <c r="S44026" s="109"/>
      <c r="U44026" s="109"/>
      <c r="W44026" s="109"/>
      <c r="Y44026" s="109"/>
      <c r="AA44026" s="109"/>
      <c r="AC44026" s="109"/>
    </row>
    <row r="44027" spans="19:29" x14ac:dyDescent="0.25">
      <c r="S44027" s="108"/>
      <c r="U44027" s="108"/>
      <c r="W44027" s="108"/>
      <c r="Y44027" s="108"/>
      <c r="AA44027" s="108"/>
      <c r="AC44027" s="108"/>
    </row>
    <row r="44028" spans="19:29" x14ac:dyDescent="0.25">
      <c r="S44028" s="108"/>
      <c r="U44028" s="108"/>
      <c r="W44028" s="108"/>
      <c r="Y44028" s="108"/>
      <c r="AA44028" s="108"/>
      <c r="AC44028" s="108"/>
    </row>
    <row r="44029" spans="19:29" x14ac:dyDescent="0.25">
      <c r="S44029" s="108"/>
      <c r="U44029" s="108"/>
      <c r="W44029" s="108"/>
      <c r="Y44029" s="108"/>
      <c r="AA44029" s="108"/>
      <c r="AC44029" s="108"/>
    </row>
    <row r="44030" spans="19:29" x14ac:dyDescent="0.25">
      <c r="S44030" s="110"/>
      <c r="U44030" s="110"/>
      <c r="W44030" s="110"/>
      <c r="Y44030" s="110"/>
      <c r="AA44030" s="110"/>
      <c r="AC44030" s="110"/>
    </row>
    <row r="44031" spans="19:29" x14ac:dyDescent="0.25">
      <c r="S44031" s="110"/>
      <c r="U44031" s="110"/>
      <c r="W44031" s="110"/>
      <c r="Y44031" s="110"/>
      <c r="AA44031" s="110"/>
      <c r="AC44031" s="110"/>
    </row>
    <row r="44032" spans="19:29" x14ac:dyDescent="0.25">
      <c r="S44032" s="110"/>
      <c r="U44032" s="110"/>
      <c r="W44032" s="110"/>
      <c r="Y44032" s="110"/>
      <c r="AA44032" s="110"/>
      <c r="AC44032" s="110"/>
    </row>
    <row r="44033" spans="19:29" x14ac:dyDescent="0.25">
      <c r="S44033" s="110"/>
      <c r="U44033" s="110"/>
      <c r="W44033" s="110"/>
      <c r="Y44033" s="110"/>
      <c r="AA44033" s="110"/>
      <c r="AC44033" s="110"/>
    </row>
    <row r="44034" spans="19:29" x14ac:dyDescent="0.25">
      <c r="S44034" s="111"/>
      <c r="U44034" s="111"/>
      <c r="W44034" s="111"/>
      <c r="Y44034" s="111"/>
      <c r="AA44034" s="111"/>
      <c r="AC44034" s="111"/>
    </row>
    <row r="44035" spans="19:29" x14ac:dyDescent="0.25">
      <c r="S44035" s="107"/>
      <c r="U44035" s="107"/>
      <c r="W44035" s="107"/>
      <c r="Y44035" s="107"/>
      <c r="AA44035" s="107"/>
      <c r="AC44035" s="107"/>
    </row>
    <row r="44036" spans="19:29" x14ac:dyDescent="0.25">
      <c r="S44036" s="108"/>
      <c r="U44036" s="108"/>
      <c r="W44036" s="108"/>
      <c r="Y44036" s="108"/>
      <c r="AA44036" s="108"/>
      <c r="AC44036" s="108"/>
    </row>
    <row r="44037" spans="19:29" x14ac:dyDescent="0.25">
      <c r="S44037" s="108"/>
      <c r="U44037" s="108"/>
      <c r="W44037" s="108"/>
      <c r="Y44037" s="108"/>
      <c r="AA44037" s="108"/>
      <c r="AC44037" s="108"/>
    </row>
    <row r="44038" spans="19:29" x14ac:dyDescent="0.25">
      <c r="S44038" s="109"/>
      <c r="U44038" s="109"/>
      <c r="W44038" s="109"/>
      <c r="Y44038" s="109"/>
      <c r="AA44038" s="109"/>
      <c r="AC44038" s="109"/>
    </row>
    <row r="44039" spans="19:29" x14ac:dyDescent="0.25">
      <c r="S44039" s="108"/>
      <c r="U44039" s="108"/>
      <c r="W44039" s="108"/>
      <c r="Y44039" s="108"/>
      <c r="AA44039" s="108"/>
      <c r="AC44039" s="108"/>
    </row>
    <row r="44040" spans="19:29" x14ac:dyDescent="0.25">
      <c r="S44040" s="108"/>
      <c r="U44040" s="108"/>
      <c r="W44040" s="108"/>
      <c r="Y44040" s="108"/>
      <c r="AA44040" s="108"/>
      <c r="AC44040" s="108"/>
    </row>
    <row r="44041" spans="19:29" x14ac:dyDescent="0.25">
      <c r="S44041" s="109"/>
      <c r="U44041" s="109"/>
      <c r="W44041" s="109"/>
      <c r="Y44041" s="109"/>
      <c r="AA44041" s="109"/>
      <c r="AC44041" s="109"/>
    </row>
    <row r="44042" spans="19:29" x14ac:dyDescent="0.25">
      <c r="S44042" s="108"/>
      <c r="U44042" s="108"/>
      <c r="W44042" s="108"/>
      <c r="Y44042" s="108"/>
      <c r="AA44042" s="108"/>
      <c r="AC44042" s="108"/>
    </row>
    <row r="44043" spans="19:29" x14ac:dyDescent="0.25">
      <c r="S44043" s="109"/>
      <c r="U44043" s="109"/>
      <c r="W44043" s="109"/>
      <c r="Y44043" s="109"/>
      <c r="AA44043" s="109"/>
      <c r="AC44043" s="109"/>
    </row>
    <row r="44044" spans="19:29" x14ac:dyDescent="0.25">
      <c r="S44044" s="108"/>
      <c r="U44044" s="108"/>
      <c r="W44044" s="108"/>
      <c r="Y44044" s="108"/>
      <c r="AA44044" s="108"/>
      <c r="AC44044" s="108"/>
    </row>
    <row r="44045" spans="19:29" x14ac:dyDescent="0.25">
      <c r="S44045" s="108"/>
      <c r="U44045" s="108"/>
      <c r="W44045" s="108"/>
      <c r="Y44045" s="108"/>
      <c r="AA44045" s="108"/>
      <c r="AC44045" s="108"/>
    </row>
    <row r="44046" spans="19:29" x14ac:dyDescent="0.25">
      <c r="S44046" s="108"/>
      <c r="U44046" s="108"/>
      <c r="W44046" s="108"/>
      <c r="Y44046" s="108"/>
      <c r="AA44046" s="108"/>
      <c r="AC44046" s="108"/>
    </row>
    <row r="44047" spans="19:29" x14ac:dyDescent="0.25">
      <c r="S44047" s="110"/>
      <c r="U44047" s="110"/>
      <c r="W44047" s="110"/>
      <c r="Y44047" s="110"/>
      <c r="AA44047" s="110"/>
      <c r="AC44047" s="110"/>
    </row>
    <row r="44048" spans="19:29" x14ac:dyDescent="0.25">
      <c r="S44048" s="110"/>
      <c r="U44048" s="110"/>
      <c r="W44048" s="110"/>
      <c r="Y44048" s="110"/>
      <c r="AA44048" s="110"/>
      <c r="AC44048" s="110"/>
    </row>
    <row r="44049" spans="19:29" x14ac:dyDescent="0.25">
      <c r="S44049" s="110"/>
      <c r="U44049" s="110"/>
      <c r="W44049" s="110"/>
      <c r="Y44049" s="110"/>
      <c r="AA44049" s="110"/>
      <c r="AC44049" s="110"/>
    </row>
    <row r="44050" spans="19:29" x14ac:dyDescent="0.25">
      <c r="S44050" s="110"/>
      <c r="U44050" s="110"/>
      <c r="W44050" s="110"/>
      <c r="Y44050" s="110"/>
      <c r="AA44050" s="110"/>
      <c r="AC44050" s="110"/>
    </row>
    <row r="44051" spans="19:29" x14ac:dyDescent="0.25">
      <c r="S44051" s="111"/>
      <c r="U44051" s="111"/>
      <c r="W44051" s="111"/>
      <c r="Y44051" s="111"/>
      <c r="AA44051" s="111"/>
      <c r="AC44051" s="111"/>
    </row>
    <row r="44052" spans="19:29" x14ac:dyDescent="0.25">
      <c r="S44052" s="107"/>
      <c r="U44052" s="107"/>
      <c r="W44052" s="107"/>
      <c r="Y44052" s="107"/>
      <c r="AA44052" s="107"/>
      <c r="AC44052" s="107"/>
    </row>
    <row r="44053" spans="19:29" x14ac:dyDescent="0.25">
      <c r="S44053" s="108"/>
      <c r="U44053" s="108"/>
      <c r="W44053" s="108"/>
      <c r="Y44053" s="108"/>
      <c r="AA44053" s="108"/>
      <c r="AC44053" s="108"/>
    </row>
    <row r="44054" spans="19:29" x14ac:dyDescent="0.25">
      <c r="S44054" s="108"/>
      <c r="U44054" s="108"/>
      <c r="W44054" s="108"/>
      <c r="Y44054" s="108"/>
      <c r="AA44054" s="108"/>
      <c r="AC44054" s="108"/>
    </row>
    <row r="44055" spans="19:29" x14ac:dyDescent="0.25">
      <c r="S44055" s="109"/>
      <c r="U44055" s="109"/>
      <c r="W44055" s="109"/>
      <c r="Y44055" s="109"/>
      <c r="AA44055" s="109"/>
      <c r="AC44055" s="109"/>
    </row>
    <row r="44056" spans="19:29" x14ac:dyDescent="0.25">
      <c r="S44056" s="108"/>
      <c r="U44056" s="108"/>
      <c r="W44056" s="108"/>
      <c r="Y44056" s="108"/>
      <c r="AA44056" s="108"/>
      <c r="AC44056" s="108"/>
    </row>
    <row r="44057" spans="19:29" x14ac:dyDescent="0.25">
      <c r="S44057" s="108"/>
      <c r="U44057" s="108"/>
      <c r="W44057" s="108"/>
      <c r="Y44057" s="108"/>
      <c r="AA44057" s="108"/>
      <c r="AC44057" s="108"/>
    </row>
    <row r="44058" spans="19:29" x14ac:dyDescent="0.25">
      <c r="S44058" s="109"/>
      <c r="U44058" s="109"/>
      <c r="W44058" s="109"/>
      <c r="Y44058" s="109"/>
      <c r="AA44058" s="109"/>
      <c r="AC44058" s="109"/>
    </row>
    <row r="44059" spans="19:29" x14ac:dyDescent="0.25">
      <c r="S44059" s="108"/>
      <c r="U44059" s="108"/>
      <c r="W44059" s="108"/>
      <c r="Y44059" s="108"/>
      <c r="AA44059" s="108"/>
      <c r="AC44059" s="108"/>
    </row>
    <row r="44060" spans="19:29" x14ac:dyDescent="0.25">
      <c r="S44060" s="109"/>
      <c r="U44060" s="109"/>
      <c r="W44060" s="109"/>
      <c r="Y44060" s="109"/>
      <c r="AA44060" s="109"/>
      <c r="AC44060" s="109"/>
    </row>
    <row r="44061" spans="19:29" x14ac:dyDescent="0.25">
      <c r="S44061" s="108"/>
      <c r="U44061" s="108"/>
      <c r="W44061" s="108"/>
      <c r="Y44061" s="108"/>
      <c r="AA44061" s="108"/>
      <c r="AC44061" s="108"/>
    </row>
    <row r="44062" spans="19:29" x14ac:dyDescent="0.25">
      <c r="S44062" s="108"/>
      <c r="U44062" s="108"/>
      <c r="W44062" s="108"/>
      <c r="Y44062" s="108"/>
      <c r="AA44062" s="108"/>
      <c r="AC44062" s="108"/>
    </row>
    <row r="44063" spans="19:29" x14ac:dyDescent="0.25">
      <c r="S44063" s="108"/>
      <c r="U44063" s="108"/>
      <c r="W44063" s="108"/>
      <c r="Y44063" s="108"/>
      <c r="AA44063" s="108"/>
      <c r="AC44063" s="108"/>
    </row>
    <row r="44064" spans="19:29" x14ac:dyDescent="0.25">
      <c r="S44064" s="110"/>
      <c r="U44064" s="110"/>
      <c r="W44064" s="110"/>
      <c r="Y44064" s="110"/>
      <c r="AA44064" s="110"/>
      <c r="AC44064" s="110"/>
    </row>
    <row r="44065" spans="19:29" x14ac:dyDescent="0.25">
      <c r="S44065" s="110"/>
      <c r="U44065" s="110"/>
      <c r="W44065" s="110"/>
      <c r="Y44065" s="110"/>
      <c r="AA44065" s="110"/>
      <c r="AC44065" s="110"/>
    </row>
    <row r="44066" spans="19:29" x14ac:dyDescent="0.25">
      <c r="S44066" s="110"/>
      <c r="U44066" s="110"/>
      <c r="W44066" s="110"/>
      <c r="Y44066" s="110"/>
      <c r="AA44066" s="110"/>
      <c r="AC44066" s="110"/>
    </row>
    <row r="44067" spans="19:29" x14ac:dyDescent="0.25">
      <c r="S44067" s="110"/>
      <c r="U44067" s="110"/>
      <c r="W44067" s="110"/>
      <c r="Y44067" s="110"/>
      <c r="AA44067" s="110"/>
      <c r="AC44067" s="110"/>
    </row>
    <row r="44068" spans="19:29" x14ac:dyDescent="0.25">
      <c r="S44068" s="111"/>
      <c r="U44068" s="111"/>
      <c r="W44068" s="111"/>
      <c r="Y44068" s="111"/>
      <c r="AA44068" s="111"/>
      <c r="AC44068" s="111"/>
    </row>
    <row r="44069" spans="19:29" x14ac:dyDescent="0.25">
      <c r="S44069" s="107"/>
      <c r="U44069" s="107"/>
      <c r="W44069" s="107"/>
      <c r="Y44069" s="107"/>
      <c r="AA44069" s="107"/>
      <c r="AC44069" s="107"/>
    </row>
    <row r="44070" spans="19:29" x14ac:dyDescent="0.25">
      <c r="S44070" s="108"/>
      <c r="U44070" s="108"/>
      <c r="W44070" s="108"/>
      <c r="Y44070" s="108"/>
      <c r="AA44070" s="108"/>
      <c r="AC44070" s="108"/>
    </row>
    <row r="44071" spans="19:29" x14ac:dyDescent="0.25">
      <c r="S44071" s="108"/>
      <c r="U44071" s="108"/>
      <c r="W44071" s="108"/>
      <c r="Y44071" s="108"/>
      <c r="AA44071" s="108"/>
      <c r="AC44071" s="108"/>
    </row>
    <row r="44072" spans="19:29" x14ac:dyDescent="0.25">
      <c r="S44072" s="109"/>
      <c r="U44072" s="109"/>
      <c r="W44072" s="109"/>
      <c r="Y44072" s="109"/>
      <c r="AA44072" s="109"/>
      <c r="AC44072" s="109"/>
    </row>
    <row r="44073" spans="19:29" x14ac:dyDescent="0.25">
      <c r="S44073" s="108"/>
      <c r="U44073" s="108"/>
      <c r="W44073" s="108"/>
      <c r="Y44073" s="108"/>
      <c r="AA44073" s="108"/>
      <c r="AC44073" s="108"/>
    </row>
    <row r="44074" spans="19:29" x14ac:dyDescent="0.25">
      <c r="S44074" s="108"/>
      <c r="U44074" s="108"/>
      <c r="W44074" s="108"/>
      <c r="Y44074" s="108"/>
      <c r="AA44074" s="108"/>
      <c r="AC44074" s="108"/>
    </row>
    <row r="44075" spans="19:29" x14ac:dyDescent="0.25">
      <c r="S44075" s="109"/>
      <c r="U44075" s="109"/>
      <c r="W44075" s="109"/>
      <c r="Y44075" s="109"/>
      <c r="AA44075" s="109"/>
      <c r="AC44075" s="109"/>
    </row>
    <row r="44076" spans="19:29" x14ac:dyDescent="0.25">
      <c r="S44076" s="108"/>
      <c r="U44076" s="108"/>
      <c r="W44076" s="108"/>
      <c r="Y44076" s="108"/>
      <c r="AA44076" s="108"/>
      <c r="AC44076" s="108"/>
    </row>
    <row r="44077" spans="19:29" x14ac:dyDescent="0.25">
      <c r="S44077" s="109"/>
      <c r="U44077" s="109"/>
      <c r="W44077" s="109"/>
      <c r="Y44077" s="109"/>
      <c r="AA44077" s="109"/>
      <c r="AC44077" s="109"/>
    </row>
    <row r="44078" spans="19:29" x14ac:dyDescent="0.25">
      <c r="S44078" s="108"/>
      <c r="U44078" s="108"/>
      <c r="W44078" s="108"/>
      <c r="Y44078" s="108"/>
      <c r="AA44078" s="108"/>
      <c r="AC44078" s="108"/>
    </row>
    <row r="44079" spans="19:29" x14ac:dyDescent="0.25">
      <c r="S44079" s="108"/>
      <c r="U44079" s="108"/>
      <c r="W44079" s="108"/>
      <c r="Y44079" s="108"/>
      <c r="AA44079" s="108"/>
      <c r="AC44079" s="108"/>
    </row>
    <row r="44080" spans="19:29" x14ac:dyDescent="0.25">
      <c r="S44080" s="108"/>
      <c r="U44080" s="108"/>
      <c r="W44080" s="108"/>
      <c r="Y44080" s="108"/>
      <c r="AA44080" s="108"/>
      <c r="AC44080" s="108"/>
    </row>
    <row r="44081" spans="19:29" x14ac:dyDescent="0.25">
      <c r="S44081" s="110"/>
      <c r="U44081" s="110"/>
      <c r="W44081" s="110"/>
      <c r="Y44081" s="110"/>
      <c r="AA44081" s="110"/>
      <c r="AC44081" s="110"/>
    </row>
    <row r="44082" spans="19:29" x14ac:dyDescent="0.25">
      <c r="S44082" s="110"/>
      <c r="U44082" s="110"/>
      <c r="W44082" s="110"/>
      <c r="Y44082" s="110"/>
      <c r="AA44082" s="110"/>
      <c r="AC44082" s="110"/>
    </row>
    <row r="44083" spans="19:29" x14ac:dyDescent="0.25">
      <c r="S44083" s="110"/>
      <c r="U44083" s="110"/>
      <c r="W44083" s="110"/>
      <c r="Y44083" s="110"/>
      <c r="AA44083" s="110"/>
      <c r="AC44083" s="110"/>
    </row>
    <row r="44084" spans="19:29" x14ac:dyDescent="0.25">
      <c r="S44084" s="110"/>
      <c r="U44084" s="110"/>
      <c r="W44084" s="110"/>
      <c r="Y44084" s="110"/>
      <c r="AA44084" s="110"/>
      <c r="AC44084" s="110"/>
    </row>
    <row r="44085" spans="19:29" x14ac:dyDescent="0.25">
      <c r="S44085" s="111"/>
      <c r="U44085" s="111"/>
      <c r="W44085" s="111"/>
      <c r="Y44085" s="111"/>
      <c r="AA44085" s="111"/>
      <c r="AC44085" s="111"/>
    </row>
    <row r="44086" spans="19:29" x14ac:dyDescent="0.25">
      <c r="S44086" s="107"/>
      <c r="U44086" s="107"/>
      <c r="W44086" s="107"/>
      <c r="Y44086" s="107"/>
      <c r="AA44086" s="107"/>
      <c r="AC44086" s="107"/>
    </row>
    <row r="44087" spans="19:29" x14ac:dyDescent="0.25">
      <c r="S44087" s="108"/>
      <c r="U44087" s="108"/>
      <c r="W44087" s="108"/>
      <c r="Y44087" s="108"/>
      <c r="AA44087" s="108"/>
      <c r="AC44087" s="108"/>
    </row>
    <row r="44088" spans="19:29" x14ac:dyDescent="0.25">
      <c r="S44088" s="108"/>
      <c r="U44088" s="108"/>
      <c r="W44088" s="108"/>
      <c r="Y44088" s="108"/>
      <c r="AA44088" s="108"/>
      <c r="AC44088" s="108"/>
    </row>
    <row r="44089" spans="19:29" x14ac:dyDescent="0.25">
      <c r="S44089" s="109"/>
      <c r="U44089" s="109"/>
      <c r="W44089" s="109"/>
      <c r="Y44089" s="109"/>
      <c r="AA44089" s="109"/>
      <c r="AC44089" s="109"/>
    </row>
    <row r="44090" spans="19:29" x14ac:dyDescent="0.25">
      <c r="S44090" s="108"/>
      <c r="U44090" s="108"/>
      <c r="W44090" s="108"/>
      <c r="Y44090" s="108"/>
      <c r="AA44090" s="108"/>
      <c r="AC44090" s="108"/>
    </row>
    <row r="44091" spans="19:29" x14ac:dyDescent="0.25">
      <c r="S44091" s="108"/>
      <c r="U44091" s="108"/>
      <c r="W44091" s="108"/>
      <c r="Y44091" s="108"/>
      <c r="AA44091" s="108"/>
      <c r="AC44091" s="108"/>
    </row>
    <row r="44092" spans="19:29" x14ac:dyDescent="0.25">
      <c r="S44092" s="109"/>
      <c r="U44092" s="109"/>
      <c r="W44092" s="109"/>
      <c r="Y44092" s="109"/>
      <c r="AA44092" s="109"/>
      <c r="AC44092" s="109"/>
    </row>
    <row r="44093" spans="19:29" x14ac:dyDescent="0.25">
      <c r="S44093" s="108"/>
      <c r="U44093" s="108"/>
      <c r="W44093" s="108"/>
      <c r="Y44093" s="108"/>
      <c r="AA44093" s="108"/>
      <c r="AC44093" s="108"/>
    </row>
    <row r="44094" spans="19:29" x14ac:dyDescent="0.25">
      <c r="S44094" s="109"/>
      <c r="U44094" s="109"/>
      <c r="W44094" s="109"/>
      <c r="Y44094" s="109"/>
      <c r="AA44094" s="109"/>
      <c r="AC44094" s="109"/>
    </row>
    <row r="44095" spans="19:29" x14ac:dyDescent="0.25">
      <c r="S44095" s="108"/>
      <c r="U44095" s="108"/>
      <c r="W44095" s="108"/>
      <c r="Y44095" s="108"/>
      <c r="AA44095" s="108"/>
      <c r="AC44095" s="108"/>
    </row>
    <row r="44096" spans="19:29" x14ac:dyDescent="0.25">
      <c r="S44096" s="108"/>
      <c r="U44096" s="108"/>
      <c r="W44096" s="108"/>
      <c r="Y44096" s="108"/>
      <c r="AA44096" s="108"/>
      <c r="AC44096" s="108"/>
    </row>
    <row r="44097" spans="19:29" x14ac:dyDescent="0.25">
      <c r="S44097" s="108"/>
      <c r="U44097" s="108"/>
      <c r="W44097" s="108"/>
      <c r="Y44097" s="108"/>
      <c r="AA44097" s="108"/>
      <c r="AC44097" s="108"/>
    </row>
    <row r="44098" spans="19:29" x14ac:dyDescent="0.25">
      <c r="S44098" s="110"/>
      <c r="U44098" s="110"/>
      <c r="W44098" s="110"/>
      <c r="Y44098" s="110"/>
      <c r="AA44098" s="110"/>
      <c r="AC44098" s="110"/>
    </row>
    <row r="44099" spans="19:29" x14ac:dyDescent="0.25">
      <c r="S44099" s="110"/>
      <c r="U44099" s="110"/>
      <c r="W44099" s="110"/>
      <c r="Y44099" s="110"/>
      <c r="AA44099" s="110"/>
      <c r="AC44099" s="110"/>
    </row>
    <row r="44100" spans="19:29" x14ac:dyDescent="0.25">
      <c r="S44100" s="110"/>
      <c r="U44100" s="110"/>
      <c r="W44100" s="110"/>
      <c r="Y44100" s="110"/>
      <c r="AA44100" s="110"/>
      <c r="AC44100" s="110"/>
    </row>
    <row r="44101" spans="19:29" x14ac:dyDescent="0.25">
      <c r="S44101" s="110"/>
      <c r="U44101" s="110"/>
      <c r="W44101" s="110"/>
      <c r="Y44101" s="110"/>
      <c r="AA44101" s="110"/>
      <c r="AC44101" s="110"/>
    </row>
    <row r="44102" spans="19:29" x14ac:dyDescent="0.25">
      <c r="S44102" s="111"/>
      <c r="U44102" s="111"/>
      <c r="W44102" s="111"/>
      <c r="Y44102" s="111"/>
      <c r="AA44102" s="111"/>
      <c r="AC44102" s="111"/>
    </row>
    <row r="44103" spans="19:29" x14ac:dyDescent="0.25">
      <c r="S44103" s="107"/>
      <c r="U44103" s="107"/>
      <c r="W44103" s="107"/>
      <c r="Y44103" s="107"/>
      <c r="AA44103" s="107"/>
      <c r="AC44103" s="107"/>
    </row>
    <row r="44104" spans="19:29" x14ac:dyDescent="0.25">
      <c r="S44104" s="108"/>
      <c r="U44104" s="108"/>
      <c r="W44104" s="108"/>
      <c r="Y44104" s="108"/>
      <c r="AA44104" s="108"/>
      <c r="AC44104" s="108"/>
    </row>
    <row r="44105" spans="19:29" x14ac:dyDescent="0.25">
      <c r="S44105" s="108"/>
      <c r="U44105" s="108"/>
      <c r="W44105" s="108"/>
      <c r="Y44105" s="108"/>
      <c r="AA44105" s="108"/>
      <c r="AC44105" s="108"/>
    </row>
    <row r="44106" spans="19:29" x14ac:dyDescent="0.25">
      <c r="S44106" s="109"/>
      <c r="U44106" s="109"/>
      <c r="W44106" s="109"/>
      <c r="Y44106" s="109"/>
      <c r="AA44106" s="109"/>
      <c r="AC44106" s="109"/>
    </row>
    <row r="44107" spans="19:29" x14ac:dyDescent="0.25">
      <c r="S44107" s="108"/>
      <c r="U44107" s="108"/>
      <c r="W44107" s="108"/>
      <c r="Y44107" s="108"/>
      <c r="AA44107" s="108"/>
      <c r="AC44107" s="108"/>
    </row>
    <row r="44108" spans="19:29" x14ac:dyDescent="0.25">
      <c r="S44108" s="108"/>
      <c r="U44108" s="108"/>
      <c r="W44108" s="108"/>
      <c r="Y44108" s="108"/>
      <c r="AA44108" s="108"/>
      <c r="AC44108" s="108"/>
    </row>
    <row r="44109" spans="19:29" x14ac:dyDescent="0.25">
      <c r="S44109" s="109"/>
      <c r="U44109" s="109"/>
      <c r="W44109" s="109"/>
      <c r="Y44109" s="109"/>
      <c r="AA44109" s="109"/>
      <c r="AC44109" s="109"/>
    </row>
    <row r="44110" spans="19:29" x14ac:dyDescent="0.25">
      <c r="S44110" s="108"/>
      <c r="U44110" s="108"/>
      <c r="W44110" s="108"/>
      <c r="Y44110" s="108"/>
      <c r="AA44110" s="108"/>
      <c r="AC44110" s="108"/>
    </row>
    <row r="44111" spans="19:29" x14ac:dyDescent="0.25">
      <c r="S44111" s="109"/>
      <c r="U44111" s="109"/>
      <c r="W44111" s="109"/>
      <c r="Y44111" s="109"/>
      <c r="AA44111" s="109"/>
      <c r="AC44111" s="109"/>
    </row>
    <row r="44112" spans="19:29" x14ac:dyDescent="0.25">
      <c r="S44112" s="108"/>
      <c r="U44112" s="108"/>
      <c r="W44112" s="108"/>
      <c r="Y44112" s="108"/>
      <c r="AA44112" s="108"/>
      <c r="AC44112" s="108"/>
    </row>
    <row r="44113" spans="19:29" x14ac:dyDescent="0.25">
      <c r="S44113" s="108"/>
      <c r="U44113" s="108"/>
      <c r="W44113" s="108"/>
      <c r="Y44113" s="108"/>
      <c r="AA44113" s="108"/>
      <c r="AC44113" s="108"/>
    </row>
    <row r="44114" spans="19:29" x14ac:dyDescent="0.25">
      <c r="S44114" s="108"/>
      <c r="U44114" s="108"/>
      <c r="W44114" s="108"/>
      <c r="Y44114" s="108"/>
      <c r="AA44114" s="108"/>
      <c r="AC44114" s="108"/>
    </row>
    <row r="44115" spans="19:29" x14ac:dyDescent="0.25">
      <c r="S44115" s="110"/>
      <c r="U44115" s="110"/>
      <c r="W44115" s="110"/>
      <c r="Y44115" s="110"/>
      <c r="AA44115" s="110"/>
      <c r="AC44115" s="110"/>
    </row>
    <row r="44116" spans="19:29" x14ac:dyDescent="0.25">
      <c r="S44116" s="110"/>
      <c r="U44116" s="110"/>
      <c r="W44116" s="110"/>
      <c r="Y44116" s="110"/>
      <c r="AA44116" s="110"/>
      <c r="AC44116" s="110"/>
    </row>
    <row r="44117" spans="19:29" x14ac:dyDescent="0.25">
      <c r="S44117" s="110"/>
      <c r="U44117" s="110"/>
      <c r="W44117" s="110"/>
      <c r="Y44117" s="110"/>
      <c r="AA44117" s="110"/>
      <c r="AC44117" s="110"/>
    </row>
    <row r="44118" spans="19:29" x14ac:dyDescent="0.25">
      <c r="S44118" s="110"/>
      <c r="U44118" s="110"/>
      <c r="W44118" s="110"/>
      <c r="Y44118" s="110"/>
      <c r="AA44118" s="110"/>
      <c r="AC44118" s="110"/>
    </row>
    <row r="44119" spans="19:29" x14ac:dyDescent="0.25">
      <c r="S44119" s="111"/>
      <c r="U44119" s="111"/>
      <c r="W44119" s="111"/>
      <c r="Y44119" s="111"/>
      <c r="AA44119" s="111"/>
      <c r="AC44119" s="111"/>
    </row>
    <row r="44120" spans="19:29" x14ac:dyDescent="0.25">
      <c r="S44120" s="107"/>
      <c r="U44120" s="107"/>
      <c r="W44120" s="107"/>
      <c r="Y44120" s="107"/>
      <c r="AA44120" s="107"/>
      <c r="AC44120" s="107"/>
    </row>
    <row r="44121" spans="19:29" x14ac:dyDescent="0.25">
      <c r="S44121" s="108"/>
      <c r="U44121" s="108"/>
      <c r="W44121" s="108"/>
      <c r="Y44121" s="108"/>
      <c r="AA44121" s="108"/>
      <c r="AC44121" s="108"/>
    </row>
    <row r="44122" spans="19:29" x14ac:dyDescent="0.25">
      <c r="S44122" s="108"/>
      <c r="U44122" s="108"/>
      <c r="W44122" s="108"/>
      <c r="Y44122" s="108"/>
      <c r="AA44122" s="108"/>
      <c r="AC44122" s="108"/>
    </row>
    <row r="44123" spans="19:29" x14ac:dyDescent="0.25">
      <c r="S44123" s="109"/>
      <c r="U44123" s="109"/>
      <c r="W44123" s="109"/>
      <c r="Y44123" s="109"/>
      <c r="AA44123" s="109"/>
      <c r="AC44123" s="109"/>
    </row>
    <row r="44124" spans="19:29" x14ac:dyDescent="0.25">
      <c r="S44124" s="108"/>
      <c r="U44124" s="108"/>
      <c r="W44124" s="108"/>
      <c r="Y44124" s="108"/>
      <c r="AA44124" s="108"/>
      <c r="AC44124" s="108"/>
    </row>
    <row r="44125" spans="19:29" x14ac:dyDescent="0.25">
      <c r="S44125" s="108"/>
      <c r="U44125" s="108"/>
      <c r="W44125" s="108"/>
      <c r="Y44125" s="108"/>
      <c r="AA44125" s="108"/>
      <c r="AC44125" s="108"/>
    </row>
    <row r="44126" spans="19:29" x14ac:dyDescent="0.25">
      <c r="S44126" s="109"/>
      <c r="U44126" s="109"/>
      <c r="W44126" s="109"/>
      <c r="Y44126" s="109"/>
      <c r="AA44126" s="109"/>
      <c r="AC44126" s="109"/>
    </row>
    <row r="44127" spans="19:29" x14ac:dyDescent="0.25">
      <c r="S44127" s="108"/>
      <c r="U44127" s="108"/>
      <c r="W44127" s="108"/>
      <c r="Y44127" s="108"/>
      <c r="AA44127" s="108"/>
      <c r="AC44127" s="108"/>
    </row>
    <row r="44128" spans="19:29" x14ac:dyDescent="0.25">
      <c r="S44128" s="109"/>
      <c r="U44128" s="109"/>
      <c r="W44128" s="109"/>
      <c r="Y44128" s="109"/>
      <c r="AA44128" s="109"/>
      <c r="AC44128" s="109"/>
    </row>
    <row r="44129" spans="19:29" x14ac:dyDescent="0.25">
      <c r="S44129" s="108"/>
      <c r="U44129" s="108"/>
      <c r="W44129" s="108"/>
      <c r="Y44129" s="108"/>
      <c r="AA44129" s="108"/>
      <c r="AC44129" s="108"/>
    </row>
    <row r="44130" spans="19:29" x14ac:dyDescent="0.25">
      <c r="S44130" s="108"/>
      <c r="U44130" s="108"/>
      <c r="W44130" s="108"/>
      <c r="Y44130" s="108"/>
      <c r="AA44130" s="108"/>
      <c r="AC44130" s="108"/>
    </row>
    <row r="44131" spans="19:29" x14ac:dyDescent="0.25">
      <c r="S44131" s="108"/>
      <c r="U44131" s="108"/>
      <c r="W44131" s="108"/>
      <c r="Y44131" s="108"/>
      <c r="AA44131" s="108"/>
      <c r="AC44131" s="108"/>
    </row>
    <row r="44132" spans="19:29" x14ac:dyDescent="0.25">
      <c r="S44132" s="110"/>
      <c r="U44132" s="110"/>
      <c r="W44132" s="110"/>
      <c r="Y44132" s="110"/>
      <c r="AA44132" s="110"/>
      <c r="AC44132" s="110"/>
    </row>
    <row r="44133" spans="19:29" x14ac:dyDescent="0.25">
      <c r="S44133" s="110"/>
      <c r="U44133" s="110"/>
      <c r="W44133" s="110"/>
      <c r="Y44133" s="110"/>
      <c r="AA44133" s="110"/>
      <c r="AC44133" s="110"/>
    </row>
    <row r="44134" spans="19:29" x14ac:dyDescent="0.25">
      <c r="S44134" s="110"/>
      <c r="U44134" s="110"/>
      <c r="W44134" s="110"/>
      <c r="Y44134" s="110"/>
      <c r="AA44134" s="110"/>
      <c r="AC44134" s="110"/>
    </row>
    <row r="44135" spans="19:29" x14ac:dyDescent="0.25">
      <c r="S44135" s="110"/>
      <c r="U44135" s="110"/>
      <c r="W44135" s="110"/>
      <c r="Y44135" s="110"/>
      <c r="AA44135" s="110"/>
      <c r="AC44135" s="110"/>
    </row>
    <row r="44136" spans="19:29" x14ac:dyDescent="0.25">
      <c r="S44136" s="111"/>
      <c r="U44136" s="111"/>
      <c r="W44136" s="111"/>
      <c r="Y44136" s="111"/>
      <c r="AA44136" s="111"/>
      <c r="AC44136" s="111"/>
    </row>
    <row r="44137" spans="19:29" x14ac:dyDescent="0.25">
      <c r="S44137" s="107"/>
      <c r="U44137" s="107"/>
      <c r="W44137" s="107"/>
      <c r="Y44137" s="107"/>
      <c r="AA44137" s="107"/>
      <c r="AC44137" s="107"/>
    </row>
    <row r="44138" spans="19:29" x14ac:dyDescent="0.25">
      <c r="S44138" s="108"/>
      <c r="U44138" s="108"/>
      <c r="W44138" s="108"/>
      <c r="Y44138" s="108"/>
      <c r="AA44138" s="108"/>
      <c r="AC44138" s="108"/>
    </row>
    <row r="44139" spans="19:29" x14ac:dyDescent="0.25">
      <c r="S44139" s="108"/>
      <c r="U44139" s="108"/>
      <c r="W44139" s="108"/>
      <c r="Y44139" s="108"/>
      <c r="AA44139" s="108"/>
      <c r="AC44139" s="108"/>
    </row>
    <row r="44140" spans="19:29" x14ac:dyDescent="0.25">
      <c r="S44140" s="109"/>
      <c r="U44140" s="109"/>
      <c r="W44140" s="109"/>
      <c r="Y44140" s="109"/>
      <c r="AA44140" s="109"/>
      <c r="AC44140" s="109"/>
    </row>
    <row r="44141" spans="19:29" x14ac:dyDescent="0.25">
      <c r="S44141" s="108"/>
      <c r="U44141" s="108"/>
      <c r="W44141" s="108"/>
      <c r="Y44141" s="108"/>
      <c r="AA44141" s="108"/>
      <c r="AC44141" s="108"/>
    </row>
    <row r="44142" spans="19:29" x14ac:dyDescent="0.25">
      <c r="S44142" s="108"/>
      <c r="U44142" s="108"/>
      <c r="W44142" s="108"/>
      <c r="Y44142" s="108"/>
      <c r="AA44142" s="108"/>
      <c r="AC44142" s="108"/>
    </row>
    <row r="44143" spans="19:29" x14ac:dyDescent="0.25">
      <c r="S44143" s="109"/>
      <c r="U44143" s="109"/>
      <c r="W44143" s="109"/>
      <c r="Y44143" s="109"/>
      <c r="AA44143" s="109"/>
      <c r="AC44143" s="109"/>
    </row>
    <row r="44144" spans="19:29" x14ac:dyDescent="0.25">
      <c r="S44144" s="108"/>
      <c r="U44144" s="108"/>
      <c r="W44144" s="108"/>
      <c r="Y44144" s="108"/>
      <c r="AA44144" s="108"/>
      <c r="AC44144" s="108"/>
    </row>
    <row r="44145" spans="19:29" x14ac:dyDescent="0.25">
      <c r="S44145" s="109"/>
      <c r="U44145" s="109"/>
      <c r="W44145" s="109"/>
      <c r="Y44145" s="109"/>
      <c r="AA44145" s="109"/>
      <c r="AC44145" s="109"/>
    </row>
    <row r="44146" spans="19:29" x14ac:dyDescent="0.25">
      <c r="S44146" s="108"/>
      <c r="U44146" s="108"/>
      <c r="W44146" s="108"/>
      <c r="Y44146" s="108"/>
      <c r="AA44146" s="108"/>
      <c r="AC44146" s="108"/>
    </row>
    <row r="44147" spans="19:29" x14ac:dyDescent="0.25">
      <c r="S44147" s="108"/>
      <c r="U44147" s="108"/>
      <c r="W44147" s="108"/>
      <c r="Y44147" s="108"/>
      <c r="AA44147" s="108"/>
      <c r="AC44147" s="108"/>
    </row>
    <row r="44148" spans="19:29" x14ac:dyDescent="0.25">
      <c r="S44148" s="108"/>
      <c r="U44148" s="108"/>
      <c r="W44148" s="108"/>
      <c r="Y44148" s="108"/>
      <c r="AA44148" s="108"/>
      <c r="AC44148" s="108"/>
    </row>
    <row r="44149" spans="19:29" x14ac:dyDescent="0.25">
      <c r="S44149" s="110"/>
      <c r="U44149" s="110"/>
      <c r="W44149" s="110"/>
      <c r="Y44149" s="110"/>
      <c r="AA44149" s="110"/>
      <c r="AC44149" s="110"/>
    </row>
    <row r="44150" spans="19:29" x14ac:dyDescent="0.25">
      <c r="S44150" s="110"/>
      <c r="U44150" s="110"/>
      <c r="W44150" s="110"/>
      <c r="Y44150" s="110"/>
      <c r="AA44150" s="110"/>
      <c r="AC44150" s="110"/>
    </row>
    <row r="44151" spans="19:29" x14ac:dyDescent="0.25">
      <c r="S44151" s="110"/>
      <c r="U44151" s="110"/>
      <c r="W44151" s="110"/>
      <c r="Y44151" s="110"/>
      <c r="AA44151" s="110"/>
      <c r="AC44151" s="110"/>
    </row>
    <row r="44152" spans="19:29" x14ac:dyDescent="0.25">
      <c r="S44152" s="110"/>
      <c r="U44152" s="110"/>
      <c r="W44152" s="110"/>
      <c r="Y44152" s="110"/>
      <c r="AA44152" s="110"/>
      <c r="AC44152" s="110"/>
    </row>
    <row r="44153" spans="19:29" x14ac:dyDescent="0.25">
      <c r="S44153" s="111"/>
      <c r="U44153" s="111"/>
      <c r="W44153" s="111"/>
      <c r="Y44153" s="111"/>
      <c r="AA44153" s="111"/>
      <c r="AC44153" s="111"/>
    </row>
    <row r="44154" spans="19:29" x14ac:dyDescent="0.25">
      <c r="S44154" s="107"/>
      <c r="U44154" s="107"/>
      <c r="W44154" s="107"/>
      <c r="Y44154" s="107"/>
      <c r="AA44154" s="107"/>
      <c r="AC44154" s="107"/>
    </row>
    <row r="44155" spans="19:29" x14ac:dyDescent="0.25">
      <c r="S44155" s="108"/>
      <c r="U44155" s="108"/>
      <c r="W44155" s="108"/>
      <c r="Y44155" s="108"/>
      <c r="AA44155" s="108"/>
      <c r="AC44155" s="108"/>
    </row>
    <row r="44156" spans="19:29" x14ac:dyDescent="0.25">
      <c r="S44156" s="108"/>
      <c r="U44156" s="108"/>
      <c r="W44156" s="108"/>
      <c r="Y44156" s="108"/>
      <c r="AA44156" s="108"/>
      <c r="AC44156" s="108"/>
    </row>
    <row r="44157" spans="19:29" x14ac:dyDescent="0.25">
      <c r="S44157" s="109"/>
      <c r="U44157" s="109"/>
      <c r="W44157" s="109"/>
      <c r="Y44157" s="109"/>
      <c r="AA44157" s="109"/>
      <c r="AC44157" s="109"/>
    </row>
    <row r="44158" spans="19:29" x14ac:dyDescent="0.25">
      <c r="S44158" s="108"/>
      <c r="U44158" s="108"/>
      <c r="W44158" s="108"/>
      <c r="Y44158" s="108"/>
      <c r="AA44158" s="108"/>
      <c r="AC44158" s="108"/>
    </row>
    <row r="44159" spans="19:29" x14ac:dyDescent="0.25">
      <c r="S44159" s="108"/>
      <c r="U44159" s="108"/>
      <c r="W44159" s="108"/>
      <c r="Y44159" s="108"/>
      <c r="AA44159" s="108"/>
      <c r="AC44159" s="108"/>
    </row>
    <row r="44160" spans="19:29" x14ac:dyDescent="0.25">
      <c r="S44160" s="109"/>
      <c r="U44160" s="109"/>
      <c r="W44160" s="109"/>
      <c r="Y44160" s="109"/>
      <c r="AA44160" s="109"/>
      <c r="AC44160" s="109"/>
    </row>
    <row r="44161" spans="19:29" x14ac:dyDescent="0.25">
      <c r="S44161" s="108"/>
      <c r="U44161" s="108"/>
      <c r="W44161" s="108"/>
      <c r="Y44161" s="108"/>
      <c r="AA44161" s="108"/>
      <c r="AC44161" s="108"/>
    </row>
    <row r="44162" spans="19:29" x14ac:dyDescent="0.25">
      <c r="S44162" s="109"/>
      <c r="U44162" s="109"/>
      <c r="W44162" s="109"/>
      <c r="Y44162" s="109"/>
      <c r="AA44162" s="109"/>
      <c r="AC44162" s="109"/>
    </row>
    <row r="44163" spans="19:29" x14ac:dyDescent="0.25">
      <c r="S44163" s="108"/>
      <c r="U44163" s="108"/>
      <c r="W44163" s="108"/>
      <c r="Y44163" s="108"/>
      <c r="AA44163" s="108"/>
      <c r="AC44163" s="108"/>
    </row>
    <row r="44164" spans="19:29" x14ac:dyDescent="0.25">
      <c r="S44164" s="108"/>
      <c r="U44164" s="108"/>
      <c r="W44164" s="108"/>
      <c r="Y44164" s="108"/>
      <c r="AA44164" s="108"/>
      <c r="AC44164" s="108"/>
    </row>
    <row r="44165" spans="19:29" x14ac:dyDescent="0.25">
      <c r="S44165" s="108"/>
      <c r="U44165" s="108"/>
      <c r="W44165" s="108"/>
      <c r="Y44165" s="108"/>
      <c r="AA44165" s="108"/>
      <c r="AC44165" s="108"/>
    </row>
    <row r="44166" spans="19:29" x14ac:dyDescent="0.25">
      <c r="S44166" s="110"/>
      <c r="U44166" s="110"/>
      <c r="W44166" s="110"/>
      <c r="Y44166" s="110"/>
      <c r="AA44166" s="110"/>
      <c r="AC44166" s="110"/>
    </row>
    <row r="44167" spans="19:29" x14ac:dyDescent="0.25">
      <c r="S44167" s="110"/>
      <c r="U44167" s="110"/>
      <c r="W44167" s="110"/>
      <c r="Y44167" s="110"/>
      <c r="AA44167" s="110"/>
      <c r="AC44167" s="110"/>
    </row>
    <row r="44168" spans="19:29" x14ac:dyDescent="0.25">
      <c r="S44168" s="110"/>
      <c r="U44168" s="110"/>
      <c r="W44168" s="110"/>
      <c r="Y44168" s="110"/>
      <c r="AA44168" s="110"/>
      <c r="AC44168" s="110"/>
    </row>
    <row r="44169" spans="19:29" x14ac:dyDescent="0.25">
      <c r="S44169" s="110"/>
      <c r="U44169" s="110"/>
      <c r="W44169" s="110"/>
      <c r="Y44169" s="110"/>
      <c r="AA44169" s="110"/>
      <c r="AC44169" s="110"/>
    </row>
    <row r="44170" spans="19:29" x14ac:dyDescent="0.25">
      <c r="S44170" s="111"/>
      <c r="U44170" s="111"/>
      <c r="W44170" s="111"/>
      <c r="Y44170" s="111"/>
      <c r="AA44170" s="111"/>
      <c r="AC44170" s="111"/>
    </row>
    <row r="44171" spans="19:29" x14ac:dyDescent="0.25">
      <c r="S44171" s="107"/>
      <c r="U44171" s="107"/>
      <c r="W44171" s="107"/>
      <c r="Y44171" s="107"/>
      <c r="AA44171" s="107"/>
      <c r="AC44171" s="107"/>
    </row>
    <row r="44172" spans="19:29" x14ac:dyDescent="0.25">
      <c r="S44172" s="108"/>
      <c r="U44172" s="108"/>
      <c r="W44172" s="108"/>
      <c r="Y44172" s="108"/>
      <c r="AA44172" s="108"/>
      <c r="AC44172" s="108"/>
    </row>
    <row r="44173" spans="19:29" x14ac:dyDescent="0.25">
      <c r="S44173" s="108"/>
      <c r="U44173" s="108"/>
      <c r="W44173" s="108"/>
      <c r="Y44173" s="108"/>
      <c r="AA44173" s="108"/>
      <c r="AC44173" s="108"/>
    </row>
    <row r="44174" spans="19:29" x14ac:dyDescent="0.25">
      <c r="S44174" s="109"/>
      <c r="U44174" s="109"/>
      <c r="W44174" s="109"/>
      <c r="Y44174" s="109"/>
      <c r="AA44174" s="109"/>
      <c r="AC44174" s="109"/>
    </row>
    <row r="44175" spans="19:29" x14ac:dyDescent="0.25">
      <c r="S44175" s="108"/>
      <c r="U44175" s="108"/>
      <c r="W44175" s="108"/>
      <c r="Y44175" s="108"/>
      <c r="AA44175" s="108"/>
      <c r="AC44175" s="108"/>
    </row>
    <row r="44176" spans="19:29" x14ac:dyDescent="0.25">
      <c r="S44176" s="108"/>
      <c r="U44176" s="108"/>
      <c r="W44176" s="108"/>
      <c r="Y44176" s="108"/>
      <c r="AA44176" s="108"/>
      <c r="AC44176" s="108"/>
    </row>
    <row r="44177" spans="19:29" x14ac:dyDescent="0.25">
      <c r="S44177" s="109"/>
      <c r="U44177" s="109"/>
      <c r="W44177" s="109"/>
      <c r="Y44177" s="109"/>
      <c r="AA44177" s="109"/>
      <c r="AC44177" s="109"/>
    </row>
    <row r="44178" spans="19:29" x14ac:dyDescent="0.25">
      <c r="S44178" s="108"/>
      <c r="U44178" s="108"/>
      <c r="W44178" s="108"/>
      <c r="Y44178" s="108"/>
      <c r="AA44178" s="108"/>
      <c r="AC44178" s="108"/>
    </row>
    <row r="44179" spans="19:29" x14ac:dyDescent="0.25">
      <c r="S44179" s="109"/>
      <c r="U44179" s="109"/>
      <c r="W44179" s="109"/>
      <c r="Y44179" s="109"/>
      <c r="AA44179" s="109"/>
      <c r="AC44179" s="109"/>
    </row>
    <row r="44180" spans="19:29" x14ac:dyDescent="0.25">
      <c r="S44180" s="108"/>
      <c r="U44180" s="108"/>
      <c r="W44180" s="108"/>
      <c r="Y44180" s="108"/>
      <c r="AA44180" s="108"/>
      <c r="AC44180" s="108"/>
    </row>
    <row r="44181" spans="19:29" x14ac:dyDescent="0.25">
      <c r="S44181" s="108"/>
      <c r="U44181" s="108"/>
      <c r="W44181" s="108"/>
      <c r="Y44181" s="108"/>
      <c r="AA44181" s="108"/>
      <c r="AC44181" s="108"/>
    </row>
    <row r="44182" spans="19:29" x14ac:dyDescent="0.25">
      <c r="S44182" s="108"/>
      <c r="U44182" s="108"/>
      <c r="W44182" s="108"/>
      <c r="Y44182" s="108"/>
      <c r="AA44182" s="108"/>
      <c r="AC44182" s="108"/>
    </row>
    <row r="44183" spans="19:29" x14ac:dyDescent="0.25">
      <c r="S44183" s="110"/>
      <c r="U44183" s="110"/>
      <c r="W44183" s="110"/>
      <c r="Y44183" s="110"/>
      <c r="AA44183" s="110"/>
      <c r="AC44183" s="110"/>
    </row>
    <row r="44184" spans="19:29" x14ac:dyDescent="0.25">
      <c r="S44184" s="110"/>
      <c r="U44184" s="110"/>
      <c r="W44184" s="110"/>
      <c r="Y44184" s="110"/>
      <c r="AA44184" s="110"/>
      <c r="AC44184" s="110"/>
    </row>
    <row r="44185" spans="19:29" x14ac:dyDescent="0.25">
      <c r="S44185" s="110"/>
      <c r="U44185" s="110"/>
      <c r="W44185" s="110"/>
      <c r="Y44185" s="110"/>
      <c r="AA44185" s="110"/>
      <c r="AC44185" s="110"/>
    </row>
    <row r="44186" spans="19:29" x14ac:dyDescent="0.25">
      <c r="S44186" s="110"/>
      <c r="U44186" s="110"/>
      <c r="W44186" s="110"/>
      <c r="Y44186" s="110"/>
      <c r="AA44186" s="110"/>
      <c r="AC44186" s="110"/>
    </row>
    <row r="44187" spans="19:29" x14ac:dyDescent="0.25">
      <c r="S44187" s="111"/>
      <c r="U44187" s="111"/>
      <c r="W44187" s="111"/>
      <c r="Y44187" s="111"/>
      <c r="AA44187" s="111"/>
      <c r="AC44187" s="111"/>
    </row>
    <row r="44188" spans="19:29" x14ac:dyDescent="0.25">
      <c r="S44188" s="107"/>
      <c r="U44188" s="107"/>
      <c r="W44188" s="107"/>
      <c r="Y44188" s="107"/>
      <c r="AA44188" s="107"/>
      <c r="AC44188" s="107"/>
    </row>
    <row r="44189" spans="19:29" x14ac:dyDescent="0.25">
      <c r="S44189" s="108"/>
      <c r="U44189" s="108"/>
      <c r="W44189" s="108"/>
      <c r="Y44189" s="108"/>
      <c r="AA44189" s="108"/>
      <c r="AC44189" s="108"/>
    </row>
    <row r="44190" spans="19:29" x14ac:dyDescent="0.25">
      <c r="S44190" s="108"/>
      <c r="U44190" s="108"/>
      <c r="W44190" s="108"/>
      <c r="Y44190" s="108"/>
      <c r="AA44190" s="108"/>
      <c r="AC44190" s="108"/>
    </row>
    <row r="44191" spans="19:29" x14ac:dyDescent="0.25">
      <c r="S44191" s="109"/>
      <c r="U44191" s="109"/>
      <c r="W44191" s="109"/>
      <c r="Y44191" s="109"/>
      <c r="AA44191" s="109"/>
      <c r="AC44191" s="109"/>
    </row>
    <row r="44192" spans="19:29" x14ac:dyDescent="0.25">
      <c r="S44192" s="108"/>
      <c r="U44192" s="108"/>
      <c r="W44192" s="108"/>
      <c r="Y44192" s="108"/>
      <c r="AA44192" s="108"/>
      <c r="AC44192" s="108"/>
    </row>
    <row r="44193" spans="19:29" x14ac:dyDescent="0.25">
      <c r="S44193" s="108"/>
      <c r="U44193" s="108"/>
      <c r="W44193" s="108"/>
      <c r="Y44193" s="108"/>
      <c r="AA44193" s="108"/>
      <c r="AC44193" s="108"/>
    </row>
    <row r="44194" spans="19:29" x14ac:dyDescent="0.25">
      <c r="S44194" s="109"/>
      <c r="U44194" s="109"/>
      <c r="W44194" s="109"/>
      <c r="Y44194" s="109"/>
      <c r="AA44194" s="109"/>
      <c r="AC44194" s="109"/>
    </row>
    <row r="44195" spans="19:29" x14ac:dyDescent="0.25">
      <c r="S44195" s="108"/>
      <c r="U44195" s="108"/>
      <c r="W44195" s="108"/>
      <c r="Y44195" s="108"/>
      <c r="AA44195" s="108"/>
      <c r="AC44195" s="108"/>
    </row>
    <row r="44196" spans="19:29" x14ac:dyDescent="0.25">
      <c r="S44196" s="109"/>
      <c r="U44196" s="109"/>
      <c r="W44196" s="109"/>
      <c r="Y44196" s="109"/>
      <c r="AA44196" s="109"/>
      <c r="AC44196" s="109"/>
    </row>
    <row r="44197" spans="19:29" x14ac:dyDescent="0.25">
      <c r="S44197" s="108"/>
      <c r="U44197" s="108"/>
      <c r="W44197" s="108"/>
      <c r="Y44197" s="108"/>
      <c r="AA44197" s="108"/>
      <c r="AC44197" s="108"/>
    </row>
    <row r="44198" spans="19:29" x14ac:dyDescent="0.25">
      <c r="S44198" s="108"/>
      <c r="U44198" s="108"/>
      <c r="W44198" s="108"/>
      <c r="Y44198" s="108"/>
      <c r="AA44198" s="108"/>
      <c r="AC44198" s="108"/>
    </row>
    <row r="44199" spans="19:29" x14ac:dyDescent="0.25">
      <c r="S44199" s="108"/>
      <c r="U44199" s="108"/>
      <c r="W44199" s="108"/>
      <c r="Y44199" s="108"/>
      <c r="AA44199" s="108"/>
      <c r="AC44199" s="108"/>
    </row>
    <row r="44200" spans="19:29" x14ac:dyDescent="0.25">
      <c r="S44200" s="110"/>
      <c r="U44200" s="110"/>
      <c r="W44200" s="110"/>
      <c r="Y44200" s="110"/>
      <c r="AA44200" s="110"/>
      <c r="AC44200" s="110"/>
    </row>
    <row r="44201" spans="19:29" x14ac:dyDescent="0.25">
      <c r="S44201" s="110"/>
      <c r="U44201" s="110"/>
      <c r="W44201" s="110"/>
      <c r="Y44201" s="110"/>
      <c r="AA44201" s="110"/>
      <c r="AC44201" s="110"/>
    </row>
    <row r="44202" spans="19:29" x14ac:dyDescent="0.25">
      <c r="S44202" s="110"/>
      <c r="U44202" s="110"/>
      <c r="W44202" s="110"/>
      <c r="Y44202" s="110"/>
      <c r="AA44202" s="110"/>
      <c r="AC44202" s="110"/>
    </row>
    <row r="44203" spans="19:29" x14ac:dyDescent="0.25">
      <c r="S44203" s="110"/>
      <c r="U44203" s="110"/>
      <c r="W44203" s="110"/>
      <c r="Y44203" s="110"/>
      <c r="AA44203" s="110"/>
      <c r="AC44203" s="110"/>
    </row>
    <row r="44204" spans="19:29" x14ac:dyDescent="0.25">
      <c r="S44204" s="111"/>
      <c r="U44204" s="111"/>
      <c r="W44204" s="111"/>
      <c r="Y44204" s="111"/>
      <c r="AA44204" s="111"/>
      <c r="AC44204" s="111"/>
    </row>
    <row r="44205" spans="19:29" x14ac:dyDescent="0.25">
      <c r="S44205" s="107"/>
      <c r="U44205" s="107"/>
      <c r="W44205" s="107"/>
      <c r="Y44205" s="107"/>
      <c r="AA44205" s="107"/>
      <c r="AC44205" s="107"/>
    </row>
    <row r="44206" spans="19:29" x14ac:dyDescent="0.25">
      <c r="S44206" s="108"/>
      <c r="U44206" s="108"/>
      <c r="W44206" s="108"/>
      <c r="Y44206" s="108"/>
      <c r="AA44206" s="108"/>
      <c r="AC44206" s="108"/>
    </row>
    <row r="44207" spans="19:29" x14ac:dyDescent="0.25">
      <c r="S44207" s="108"/>
      <c r="U44207" s="108"/>
      <c r="W44207" s="108"/>
      <c r="Y44207" s="108"/>
      <c r="AA44207" s="108"/>
      <c r="AC44207" s="108"/>
    </row>
    <row r="44208" spans="19:29" x14ac:dyDescent="0.25">
      <c r="S44208" s="109"/>
      <c r="U44208" s="109"/>
      <c r="W44208" s="109"/>
      <c r="Y44208" s="109"/>
      <c r="AA44208" s="109"/>
      <c r="AC44208" s="109"/>
    </row>
    <row r="44209" spans="19:29" x14ac:dyDescent="0.25">
      <c r="S44209" s="108"/>
      <c r="U44209" s="108"/>
      <c r="W44209" s="108"/>
      <c r="Y44209" s="108"/>
      <c r="AA44209" s="108"/>
      <c r="AC44209" s="108"/>
    </row>
    <row r="44210" spans="19:29" x14ac:dyDescent="0.25">
      <c r="S44210" s="108"/>
      <c r="U44210" s="108"/>
      <c r="W44210" s="108"/>
      <c r="Y44210" s="108"/>
      <c r="AA44210" s="108"/>
      <c r="AC44210" s="108"/>
    </row>
    <row r="44211" spans="19:29" x14ac:dyDescent="0.25">
      <c r="S44211" s="109"/>
      <c r="U44211" s="109"/>
      <c r="W44211" s="109"/>
      <c r="Y44211" s="109"/>
      <c r="AA44211" s="109"/>
      <c r="AC44211" s="109"/>
    </row>
    <row r="44212" spans="19:29" x14ac:dyDescent="0.25">
      <c r="S44212" s="108"/>
      <c r="U44212" s="108"/>
      <c r="W44212" s="108"/>
      <c r="Y44212" s="108"/>
      <c r="AA44212" s="108"/>
      <c r="AC44212" s="108"/>
    </row>
    <row r="44213" spans="19:29" x14ac:dyDescent="0.25">
      <c r="S44213" s="109"/>
      <c r="U44213" s="109"/>
      <c r="W44213" s="109"/>
      <c r="Y44213" s="109"/>
      <c r="AA44213" s="109"/>
      <c r="AC44213" s="109"/>
    </row>
    <row r="44214" spans="19:29" x14ac:dyDescent="0.25">
      <c r="S44214" s="108"/>
      <c r="U44214" s="108"/>
      <c r="W44214" s="108"/>
      <c r="Y44214" s="108"/>
      <c r="AA44214" s="108"/>
      <c r="AC44214" s="108"/>
    </row>
    <row r="44215" spans="19:29" x14ac:dyDescent="0.25">
      <c r="S44215" s="108"/>
      <c r="U44215" s="108"/>
      <c r="W44215" s="108"/>
      <c r="Y44215" s="108"/>
      <c r="AA44215" s="108"/>
      <c r="AC44215" s="108"/>
    </row>
    <row r="44216" spans="19:29" x14ac:dyDescent="0.25">
      <c r="S44216" s="108"/>
      <c r="U44216" s="108"/>
      <c r="W44216" s="108"/>
      <c r="Y44216" s="108"/>
      <c r="AA44216" s="108"/>
      <c r="AC44216" s="108"/>
    </row>
    <row r="44217" spans="19:29" x14ac:dyDescent="0.25">
      <c r="S44217" s="110"/>
      <c r="U44217" s="110"/>
      <c r="W44217" s="110"/>
      <c r="Y44217" s="110"/>
      <c r="AA44217" s="110"/>
      <c r="AC44217" s="110"/>
    </row>
    <row r="44218" spans="19:29" x14ac:dyDescent="0.25">
      <c r="S44218" s="110"/>
      <c r="U44218" s="110"/>
      <c r="W44218" s="110"/>
      <c r="Y44218" s="110"/>
      <c r="AA44218" s="110"/>
      <c r="AC44218" s="110"/>
    </row>
    <row r="44219" spans="19:29" x14ac:dyDescent="0.25">
      <c r="S44219" s="110"/>
      <c r="U44219" s="110"/>
      <c r="W44219" s="110"/>
      <c r="Y44219" s="110"/>
      <c r="AA44219" s="110"/>
      <c r="AC44219" s="110"/>
    </row>
    <row r="44220" spans="19:29" x14ac:dyDescent="0.25">
      <c r="S44220" s="110"/>
      <c r="U44220" s="110"/>
      <c r="W44220" s="110"/>
      <c r="Y44220" s="110"/>
      <c r="AA44220" s="110"/>
      <c r="AC44220" s="110"/>
    </row>
    <row r="44221" spans="19:29" x14ac:dyDescent="0.25">
      <c r="S44221" s="111"/>
      <c r="U44221" s="111"/>
      <c r="W44221" s="111"/>
      <c r="Y44221" s="111"/>
      <c r="AA44221" s="111"/>
      <c r="AC44221" s="111"/>
    </row>
    <row r="44222" spans="19:29" x14ac:dyDescent="0.25">
      <c r="S44222" s="107"/>
      <c r="U44222" s="107"/>
      <c r="W44222" s="107"/>
      <c r="Y44222" s="107"/>
      <c r="AA44222" s="107"/>
      <c r="AC44222" s="107"/>
    </row>
    <row r="44223" spans="19:29" x14ac:dyDescent="0.25">
      <c r="S44223" s="108"/>
      <c r="U44223" s="108"/>
      <c r="W44223" s="108"/>
      <c r="Y44223" s="108"/>
      <c r="AA44223" s="108"/>
      <c r="AC44223" s="108"/>
    </row>
    <row r="44224" spans="19:29" x14ac:dyDescent="0.25">
      <c r="S44224" s="108"/>
      <c r="U44224" s="108"/>
      <c r="W44224" s="108"/>
      <c r="Y44224" s="108"/>
      <c r="AA44224" s="108"/>
      <c r="AC44224" s="108"/>
    </row>
    <row r="44225" spans="19:29" x14ac:dyDescent="0.25">
      <c r="S44225" s="109"/>
      <c r="U44225" s="109"/>
      <c r="W44225" s="109"/>
      <c r="Y44225" s="109"/>
      <c r="AA44225" s="109"/>
      <c r="AC44225" s="109"/>
    </row>
    <row r="44226" spans="19:29" x14ac:dyDescent="0.25">
      <c r="S44226" s="108"/>
      <c r="U44226" s="108"/>
      <c r="W44226" s="108"/>
      <c r="Y44226" s="108"/>
      <c r="AA44226" s="108"/>
      <c r="AC44226" s="108"/>
    </row>
    <row r="44227" spans="19:29" x14ac:dyDescent="0.25">
      <c r="S44227" s="108"/>
      <c r="U44227" s="108"/>
      <c r="W44227" s="108"/>
      <c r="Y44227" s="108"/>
      <c r="AA44227" s="108"/>
      <c r="AC44227" s="108"/>
    </row>
    <row r="44228" spans="19:29" x14ac:dyDescent="0.25">
      <c r="S44228" s="109"/>
      <c r="U44228" s="109"/>
      <c r="W44228" s="109"/>
      <c r="Y44228" s="109"/>
      <c r="AA44228" s="109"/>
      <c r="AC44228" s="109"/>
    </row>
    <row r="44229" spans="19:29" x14ac:dyDescent="0.25">
      <c r="S44229" s="108"/>
      <c r="U44229" s="108"/>
      <c r="W44229" s="108"/>
      <c r="Y44229" s="108"/>
      <c r="AA44229" s="108"/>
      <c r="AC44229" s="108"/>
    </row>
    <row r="44230" spans="19:29" x14ac:dyDescent="0.25">
      <c r="S44230" s="109"/>
      <c r="U44230" s="109"/>
      <c r="W44230" s="109"/>
      <c r="Y44230" s="109"/>
      <c r="AA44230" s="109"/>
      <c r="AC44230" s="109"/>
    </row>
    <row r="44231" spans="19:29" x14ac:dyDescent="0.25">
      <c r="S44231" s="108"/>
      <c r="U44231" s="108"/>
      <c r="W44231" s="108"/>
      <c r="Y44231" s="108"/>
      <c r="AA44231" s="108"/>
      <c r="AC44231" s="108"/>
    </row>
    <row r="44232" spans="19:29" x14ac:dyDescent="0.25">
      <c r="S44232" s="108"/>
      <c r="U44232" s="108"/>
      <c r="W44232" s="108"/>
      <c r="Y44232" s="108"/>
      <c r="AA44232" s="108"/>
      <c r="AC44232" s="108"/>
    </row>
    <row r="44233" spans="19:29" x14ac:dyDescent="0.25">
      <c r="S44233" s="108"/>
      <c r="U44233" s="108"/>
      <c r="W44233" s="108"/>
      <c r="Y44233" s="108"/>
      <c r="AA44233" s="108"/>
      <c r="AC44233" s="108"/>
    </row>
    <row r="44234" spans="19:29" x14ac:dyDescent="0.25">
      <c r="S44234" s="110"/>
      <c r="U44234" s="110"/>
      <c r="W44234" s="110"/>
      <c r="Y44234" s="110"/>
      <c r="AA44234" s="110"/>
      <c r="AC44234" s="110"/>
    </row>
    <row r="44235" spans="19:29" x14ac:dyDescent="0.25">
      <c r="S44235" s="110"/>
      <c r="U44235" s="110"/>
      <c r="W44235" s="110"/>
      <c r="Y44235" s="110"/>
      <c r="AA44235" s="110"/>
      <c r="AC44235" s="110"/>
    </row>
    <row r="44236" spans="19:29" x14ac:dyDescent="0.25">
      <c r="S44236" s="110"/>
      <c r="U44236" s="110"/>
      <c r="W44236" s="110"/>
      <c r="Y44236" s="110"/>
      <c r="AA44236" s="110"/>
      <c r="AC44236" s="110"/>
    </row>
    <row r="44237" spans="19:29" x14ac:dyDescent="0.25">
      <c r="S44237" s="110"/>
      <c r="U44237" s="110"/>
      <c r="W44237" s="110"/>
      <c r="Y44237" s="110"/>
      <c r="AA44237" s="110"/>
      <c r="AC44237" s="110"/>
    </row>
    <row r="44238" spans="19:29" x14ac:dyDescent="0.25">
      <c r="S44238" s="111"/>
      <c r="U44238" s="111"/>
      <c r="W44238" s="111"/>
      <c r="Y44238" s="111"/>
      <c r="AA44238" s="111"/>
      <c r="AC44238" s="111"/>
    </row>
    <row r="44239" spans="19:29" x14ac:dyDescent="0.25">
      <c r="S44239" s="107"/>
      <c r="U44239" s="107"/>
      <c r="W44239" s="107"/>
      <c r="Y44239" s="107"/>
      <c r="AA44239" s="107"/>
      <c r="AC44239" s="107"/>
    </row>
    <row r="44240" spans="19:29" x14ac:dyDescent="0.25">
      <c r="S44240" s="108"/>
      <c r="U44240" s="108"/>
      <c r="W44240" s="108"/>
      <c r="Y44240" s="108"/>
      <c r="AA44240" s="108"/>
      <c r="AC44240" s="108"/>
    </row>
    <row r="44241" spans="19:29" x14ac:dyDescent="0.25">
      <c r="S44241" s="108"/>
      <c r="U44241" s="108"/>
      <c r="W44241" s="108"/>
      <c r="Y44241" s="108"/>
      <c r="AA44241" s="108"/>
      <c r="AC44241" s="108"/>
    </row>
    <row r="44242" spans="19:29" x14ac:dyDescent="0.25">
      <c r="S44242" s="109"/>
      <c r="U44242" s="109"/>
      <c r="W44242" s="109"/>
      <c r="Y44242" s="109"/>
      <c r="AA44242" s="109"/>
      <c r="AC44242" s="109"/>
    </row>
    <row r="44243" spans="19:29" x14ac:dyDescent="0.25">
      <c r="S44243" s="108"/>
      <c r="U44243" s="108"/>
      <c r="W44243" s="108"/>
      <c r="Y44243" s="108"/>
      <c r="AA44243" s="108"/>
      <c r="AC44243" s="108"/>
    </row>
    <row r="44244" spans="19:29" x14ac:dyDescent="0.25">
      <c r="S44244" s="108"/>
      <c r="U44244" s="108"/>
      <c r="W44244" s="108"/>
      <c r="Y44244" s="108"/>
      <c r="AA44244" s="108"/>
      <c r="AC44244" s="108"/>
    </row>
    <row r="44245" spans="19:29" x14ac:dyDescent="0.25">
      <c r="S44245" s="109"/>
      <c r="U44245" s="109"/>
      <c r="W44245" s="109"/>
      <c r="Y44245" s="109"/>
      <c r="AA44245" s="109"/>
      <c r="AC44245" s="109"/>
    </row>
    <row r="44246" spans="19:29" x14ac:dyDescent="0.25">
      <c r="S44246" s="108"/>
      <c r="U44246" s="108"/>
      <c r="W44246" s="108"/>
      <c r="Y44246" s="108"/>
      <c r="AA44246" s="108"/>
      <c r="AC44246" s="108"/>
    </row>
    <row r="44247" spans="19:29" x14ac:dyDescent="0.25">
      <c r="S44247" s="109"/>
      <c r="U44247" s="109"/>
      <c r="W44247" s="109"/>
      <c r="Y44247" s="109"/>
      <c r="AA44247" s="109"/>
      <c r="AC44247" s="109"/>
    </row>
    <row r="44248" spans="19:29" x14ac:dyDescent="0.25">
      <c r="S44248" s="108"/>
      <c r="U44248" s="108"/>
      <c r="W44248" s="108"/>
      <c r="Y44248" s="108"/>
      <c r="AA44248" s="108"/>
      <c r="AC44248" s="108"/>
    </row>
    <row r="44249" spans="19:29" x14ac:dyDescent="0.25">
      <c r="S44249" s="108"/>
      <c r="U44249" s="108"/>
      <c r="W44249" s="108"/>
      <c r="Y44249" s="108"/>
      <c r="AA44249" s="108"/>
      <c r="AC44249" s="108"/>
    </row>
    <row r="44250" spans="19:29" x14ac:dyDescent="0.25">
      <c r="S44250" s="108"/>
      <c r="U44250" s="108"/>
      <c r="W44250" s="108"/>
      <c r="Y44250" s="108"/>
      <c r="AA44250" s="108"/>
      <c r="AC44250" s="108"/>
    </row>
    <row r="44251" spans="19:29" x14ac:dyDescent="0.25">
      <c r="S44251" s="110"/>
      <c r="U44251" s="110"/>
      <c r="W44251" s="110"/>
      <c r="Y44251" s="110"/>
      <c r="AA44251" s="110"/>
      <c r="AC44251" s="110"/>
    </row>
    <row r="44252" spans="19:29" x14ac:dyDescent="0.25">
      <c r="S44252" s="110"/>
      <c r="U44252" s="110"/>
      <c r="W44252" s="110"/>
      <c r="Y44252" s="110"/>
      <c r="AA44252" s="110"/>
      <c r="AC44252" s="110"/>
    </row>
    <row r="44253" spans="19:29" x14ac:dyDescent="0.25">
      <c r="S44253" s="110"/>
      <c r="U44253" s="110"/>
      <c r="W44253" s="110"/>
      <c r="Y44253" s="110"/>
      <c r="AA44253" s="110"/>
      <c r="AC44253" s="110"/>
    </row>
    <row r="44254" spans="19:29" x14ac:dyDescent="0.25">
      <c r="S44254" s="110"/>
      <c r="U44254" s="110"/>
      <c r="W44254" s="110"/>
      <c r="Y44254" s="110"/>
      <c r="AA44254" s="110"/>
      <c r="AC44254" s="110"/>
    </row>
    <row r="44255" spans="19:29" x14ac:dyDescent="0.25">
      <c r="S44255" s="111"/>
      <c r="U44255" s="111"/>
      <c r="W44255" s="111"/>
      <c r="Y44255" s="111"/>
      <c r="AA44255" s="111"/>
      <c r="AC44255" s="111"/>
    </row>
    <row r="44256" spans="19:29" x14ac:dyDescent="0.25">
      <c r="S44256" s="107"/>
      <c r="U44256" s="107"/>
      <c r="W44256" s="107"/>
      <c r="Y44256" s="107"/>
      <c r="AA44256" s="107"/>
      <c r="AC44256" s="107"/>
    </row>
    <row r="44257" spans="19:29" x14ac:dyDescent="0.25">
      <c r="S44257" s="108"/>
      <c r="U44257" s="108"/>
      <c r="W44257" s="108"/>
      <c r="Y44257" s="108"/>
      <c r="AA44257" s="108"/>
      <c r="AC44257" s="108"/>
    </row>
    <row r="44258" spans="19:29" x14ac:dyDescent="0.25">
      <c r="S44258" s="108"/>
      <c r="U44258" s="108"/>
      <c r="W44258" s="108"/>
      <c r="Y44258" s="108"/>
      <c r="AA44258" s="108"/>
      <c r="AC44258" s="108"/>
    </row>
    <row r="44259" spans="19:29" x14ac:dyDescent="0.25">
      <c r="S44259" s="109"/>
      <c r="U44259" s="109"/>
      <c r="W44259" s="109"/>
      <c r="Y44259" s="109"/>
      <c r="AA44259" s="109"/>
      <c r="AC44259" s="109"/>
    </row>
    <row r="44260" spans="19:29" x14ac:dyDescent="0.25">
      <c r="S44260" s="108"/>
      <c r="U44260" s="108"/>
      <c r="W44260" s="108"/>
      <c r="Y44260" s="108"/>
      <c r="AA44260" s="108"/>
      <c r="AC44260" s="108"/>
    </row>
    <row r="44261" spans="19:29" x14ac:dyDescent="0.25">
      <c r="S44261" s="108"/>
      <c r="U44261" s="108"/>
      <c r="W44261" s="108"/>
      <c r="Y44261" s="108"/>
      <c r="AA44261" s="108"/>
      <c r="AC44261" s="108"/>
    </row>
    <row r="44262" spans="19:29" x14ac:dyDescent="0.25">
      <c r="S44262" s="109"/>
      <c r="U44262" s="109"/>
      <c r="W44262" s="109"/>
      <c r="Y44262" s="109"/>
      <c r="AA44262" s="109"/>
      <c r="AC44262" s="109"/>
    </row>
    <row r="44263" spans="19:29" x14ac:dyDescent="0.25">
      <c r="S44263" s="108"/>
      <c r="U44263" s="108"/>
      <c r="W44263" s="108"/>
      <c r="Y44263" s="108"/>
      <c r="AA44263" s="108"/>
      <c r="AC44263" s="108"/>
    </row>
    <row r="44264" spans="19:29" x14ac:dyDescent="0.25">
      <c r="S44264" s="109"/>
      <c r="U44264" s="109"/>
      <c r="W44264" s="109"/>
      <c r="Y44264" s="109"/>
      <c r="AA44264" s="109"/>
      <c r="AC44264" s="109"/>
    </row>
    <row r="44265" spans="19:29" x14ac:dyDescent="0.25">
      <c r="S44265" s="108"/>
      <c r="U44265" s="108"/>
      <c r="W44265" s="108"/>
      <c r="Y44265" s="108"/>
      <c r="AA44265" s="108"/>
      <c r="AC44265" s="108"/>
    </row>
    <row r="44266" spans="19:29" x14ac:dyDescent="0.25">
      <c r="S44266" s="108"/>
      <c r="U44266" s="108"/>
      <c r="W44266" s="108"/>
      <c r="Y44266" s="108"/>
      <c r="AA44266" s="108"/>
      <c r="AC44266" s="108"/>
    </row>
    <row r="44267" spans="19:29" x14ac:dyDescent="0.25">
      <c r="S44267" s="108"/>
      <c r="U44267" s="108"/>
      <c r="W44267" s="108"/>
      <c r="Y44267" s="108"/>
      <c r="AA44267" s="108"/>
      <c r="AC44267" s="108"/>
    </row>
    <row r="44268" spans="19:29" x14ac:dyDescent="0.25">
      <c r="S44268" s="110"/>
      <c r="U44268" s="110"/>
      <c r="W44268" s="110"/>
      <c r="Y44268" s="110"/>
      <c r="AA44268" s="110"/>
      <c r="AC44268" s="110"/>
    </row>
    <row r="44269" spans="19:29" x14ac:dyDescent="0.25">
      <c r="S44269" s="110"/>
      <c r="U44269" s="110"/>
      <c r="W44269" s="110"/>
      <c r="Y44269" s="110"/>
      <c r="AA44269" s="110"/>
      <c r="AC44269" s="110"/>
    </row>
    <row r="44270" spans="19:29" x14ac:dyDescent="0.25">
      <c r="S44270" s="110"/>
      <c r="U44270" s="110"/>
      <c r="W44270" s="110"/>
      <c r="Y44270" s="110"/>
      <c r="AA44270" s="110"/>
      <c r="AC44270" s="110"/>
    </row>
    <row r="44271" spans="19:29" x14ac:dyDescent="0.25">
      <c r="S44271" s="110"/>
      <c r="U44271" s="110"/>
      <c r="W44271" s="110"/>
      <c r="Y44271" s="110"/>
      <c r="AA44271" s="110"/>
      <c r="AC44271" s="110"/>
    </row>
    <row r="44272" spans="19:29" x14ac:dyDescent="0.25">
      <c r="S44272" s="111"/>
      <c r="U44272" s="111"/>
      <c r="W44272" s="111"/>
      <c r="Y44272" s="111"/>
      <c r="AA44272" s="111"/>
      <c r="AC44272" s="111"/>
    </row>
    <row r="44273" spans="19:29" x14ac:dyDescent="0.25">
      <c r="S44273" s="107"/>
      <c r="U44273" s="107"/>
      <c r="W44273" s="107"/>
      <c r="Y44273" s="107"/>
      <c r="AA44273" s="107"/>
      <c r="AC44273" s="107"/>
    </row>
    <row r="44274" spans="19:29" x14ac:dyDescent="0.25">
      <c r="S44274" s="108"/>
      <c r="U44274" s="108"/>
      <c r="W44274" s="108"/>
      <c r="Y44274" s="108"/>
      <c r="AA44274" s="108"/>
      <c r="AC44274" s="108"/>
    </row>
    <row r="44275" spans="19:29" x14ac:dyDescent="0.25">
      <c r="S44275" s="108"/>
      <c r="U44275" s="108"/>
      <c r="W44275" s="108"/>
      <c r="Y44275" s="108"/>
      <c r="AA44275" s="108"/>
      <c r="AC44275" s="108"/>
    </row>
    <row r="44276" spans="19:29" x14ac:dyDescent="0.25">
      <c r="S44276" s="109"/>
      <c r="U44276" s="109"/>
      <c r="W44276" s="109"/>
      <c r="Y44276" s="109"/>
      <c r="AA44276" s="109"/>
      <c r="AC44276" s="109"/>
    </row>
    <row r="44277" spans="19:29" x14ac:dyDescent="0.25">
      <c r="S44277" s="108"/>
      <c r="U44277" s="108"/>
      <c r="W44277" s="108"/>
      <c r="Y44277" s="108"/>
      <c r="AA44277" s="108"/>
      <c r="AC44277" s="108"/>
    </row>
    <row r="44278" spans="19:29" x14ac:dyDescent="0.25">
      <c r="S44278" s="108"/>
      <c r="U44278" s="108"/>
      <c r="W44278" s="108"/>
      <c r="Y44278" s="108"/>
      <c r="AA44278" s="108"/>
      <c r="AC44278" s="108"/>
    </row>
    <row r="44279" spans="19:29" x14ac:dyDescent="0.25">
      <c r="S44279" s="109"/>
      <c r="U44279" s="109"/>
      <c r="W44279" s="109"/>
      <c r="Y44279" s="109"/>
      <c r="AA44279" s="109"/>
      <c r="AC44279" s="109"/>
    </row>
    <row r="44280" spans="19:29" x14ac:dyDescent="0.25">
      <c r="S44280" s="108"/>
      <c r="U44280" s="108"/>
      <c r="W44280" s="108"/>
      <c r="Y44280" s="108"/>
      <c r="AA44280" s="108"/>
      <c r="AC44280" s="108"/>
    </row>
    <row r="44281" spans="19:29" x14ac:dyDescent="0.25">
      <c r="S44281" s="109"/>
      <c r="U44281" s="109"/>
      <c r="W44281" s="109"/>
      <c r="Y44281" s="109"/>
      <c r="AA44281" s="109"/>
      <c r="AC44281" s="109"/>
    </row>
    <row r="44282" spans="19:29" x14ac:dyDescent="0.25">
      <c r="S44282" s="108"/>
      <c r="U44282" s="108"/>
      <c r="W44282" s="108"/>
      <c r="Y44282" s="108"/>
      <c r="AA44282" s="108"/>
      <c r="AC44282" s="108"/>
    </row>
    <row r="44283" spans="19:29" x14ac:dyDescent="0.25">
      <c r="S44283" s="108"/>
      <c r="U44283" s="108"/>
      <c r="W44283" s="108"/>
      <c r="Y44283" s="108"/>
      <c r="AA44283" s="108"/>
      <c r="AC44283" s="108"/>
    </row>
    <row r="44284" spans="19:29" x14ac:dyDescent="0.25">
      <c r="S44284" s="108"/>
      <c r="U44284" s="108"/>
      <c r="W44284" s="108"/>
      <c r="Y44284" s="108"/>
      <c r="AA44284" s="108"/>
      <c r="AC44284" s="108"/>
    </row>
    <row r="44285" spans="19:29" x14ac:dyDescent="0.25">
      <c r="S44285" s="110"/>
      <c r="U44285" s="110"/>
      <c r="W44285" s="110"/>
      <c r="Y44285" s="110"/>
      <c r="AA44285" s="110"/>
      <c r="AC44285" s="110"/>
    </row>
    <row r="44286" spans="19:29" x14ac:dyDescent="0.25">
      <c r="S44286" s="110"/>
      <c r="U44286" s="110"/>
      <c r="W44286" s="110"/>
      <c r="Y44286" s="110"/>
      <c r="AA44286" s="110"/>
      <c r="AC44286" s="110"/>
    </row>
    <row r="44287" spans="19:29" x14ac:dyDescent="0.25">
      <c r="S44287" s="110"/>
      <c r="U44287" s="110"/>
      <c r="W44287" s="110"/>
      <c r="Y44287" s="110"/>
      <c r="AA44287" s="110"/>
      <c r="AC44287" s="110"/>
    </row>
    <row r="44288" spans="19:29" x14ac:dyDescent="0.25">
      <c r="S44288" s="110"/>
      <c r="U44288" s="110"/>
      <c r="W44288" s="110"/>
      <c r="Y44288" s="110"/>
      <c r="AA44288" s="110"/>
      <c r="AC44288" s="110"/>
    </row>
    <row r="44289" spans="19:29" x14ac:dyDescent="0.25">
      <c r="S44289" s="111"/>
      <c r="U44289" s="111"/>
      <c r="W44289" s="111"/>
      <c r="Y44289" s="111"/>
      <c r="AA44289" s="111"/>
      <c r="AC44289" s="111"/>
    </row>
    <row r="44290" spans="19:29" x14ac:dyDescent="0.25">
      <c r="S44290" s="107"/>
      <c r="U44290" s="107"/>
      <c r="W44290" s="107"/>
      <c r="Y44290" s="107"/>
      <c r="AA44290" s="107"/>
      <c r="AC44290" s="107"/>
    </row>
    <row r="44291" spans="19:29" x14ac:dyDescent="0.25">
      <c r="S44291" s="108"/>
      <c r="U44291" s="108"/>
      <c r="W44291" s="108"/>
      <c r="Y44291" s="108"/>
      <c r="AA44291" s="108"/>
      <c r="AC44291" s="108"/>
    </row>
    <row r="44292" spans="19:29" x14ac:dyDescent="0.25">
      <c r="S44292" s="108"/>
      <c r="U44292" s="108"/>
      <c r="W44292" s="108"/>
      <c r="Y44292" s="108"/>
      <c r="AA44292" s="108"/>
      <c r="AC44292" s="108"/>
    </row>
    <row r="44293" spans="19:29" x14ac:dyDescent="0.25">
      <c r="S44293" s="109"/>
      <c r="U44293" s="109"/>
      <c r="W44293" s="109"/>
      <c r="Y44293" s="109"/>
      <c r="AA44293" s="109"/>
      <c r="AC44293" s="109"/>
    </row>
    <row r="44294" spans="19:29" x14ac:dyDescent="0.25">
      <c r="S44294" s="108"/>
      <c r="U44294" s="108"/>
      <c r="W44294" s="108"/>
      <c r="Y44294" s="108"/>
      <c r="AA44294" s="108"/>
      <c r="AC44294" s="108"/>
    </row>
    <row r="44295" spans="19:29" x14ac:dyDescent="0.25">
      <c r="S44295" s="108"/>
      <c r="U44295" s="108"/>
      <c r="W44295" s="108"/>
      <c r="Y44295" s="108"/>
      <c r="AA44295" s="108"/>
      <c r="AC44295" s="108"/>
    </row>
    <row r="44296" spans="19:29" x14ac:dyDescent="0.25">
      <c r="S44296" s="109"/>
      <c r="U44296" s="109"/>
      <c r="W44296" s="109"/>
      <c r="Y44296" s="109"/>
      <c r="AA44296" s="109"/>
      <c r="AC44296" s="109"/>
    </row>
    <row r="44297" spans="19:29" x14ac:dyDescent="0.25">
      <c r="S44297" s="108"/>
      <c r="U44297" s="108"/>
      <c r="W44297" s="108"/>
      <c r="Y44297" s="108"/>
      <c r="AA44297" s="108"/>
      <c r="AC44297" s="108"/>
    </row>
    <row r="44298" spans="19:29" x14ac:dyDescent="0.25">
      <c r="S44298" s="109"/>
      <c r="U44298" s="109"/>
      <c r="W44298" s="109"/>
      <c r="Y44298" s="109"/>
      <c r="AA44298" s="109"/>
      <c r="AC44298" s="109"/>
    </row>
    <row r="44299" spans="19:29" x14ac:dyDescent="0.25">
      <c r="S44299" s="108"/>
      <c r="U44299" s="108"/>
      <c r="W44299" s="108"/>
      <c r="Y44299" s="108"/>
      <c r="AA44299" s="108"/>
      <c r="AC44299" s="108"/>
    </row>
    <row r="44300" spans="19:29" x14ac:dyDescent="0.25">
      <c r="S44300" s="108"/>
      <c r="U44300" s="108"/>
      <c r="W44300" s="108"/>
      <c r="Y44300" s="108"/>
      <c r="AA44300" s="108"/>
      <c r="AC44300" s="108"/>
    </row>
    <row r="44301" spans="19:29" x14ac:dyDescent="0.25">
      <c r="S44301" s="108"/>
      <c r="U44301" s="108"/>
      <c r="W44301" s="108"/>
      <c r="Y44301" s="108"/>
      <c r="AA44301" s="108"/>
      <c r="AC44301" s="108"/>
    </row>
    <row r="44302" spans="19:29" x14ac:dyDescent="0.25">
      <c r="S44302" s="110"/>
      <c r="U44302" s="110"/>
      <c r="W44302" s="110"/>
      <c r="Y44302" s="110"/>
      <c r="AA44302" s="110"/>
      <c r="AC44302" s="110"/>
    </row>
    <row r="44303" spans="19:29" x14ac:dyDescent="0.25">
      <c r="S44303" s="110"/>
      <c r="U44303" s="110"/>
      <c r="W44303" s="110"/>
      <c r="Y44303" s="110"/>
      <c r="AA44303" s="110"/>
      <c r="AC44303" s="110"/>
    </row>
    <row r="44304" spans="19:29" x14ac:dyDescent="0.25">
      <c r="S44304" s="110"/>
      <c r="U44304" s="110"/>
      <c r="W44304" s="110"/>
      <c r="Y44304" s="110"/>
      <c r="AA44304" s="110"/>
      <c r="AC44304" s="110"/>
    </row>
    <row r="44305" spans="19:29" x14ac:dyDescent="0.25">
      <c r="S44305" s="110"/>
      <c r="U44305" s="110"/>
      <c r="W44305" s="110"/>
      <c r="Y44305" s="110"/>
      <c r="AA44305" s="110"/>
      <c r="AC44305" s="110"/>
    </row>
    <row r="44306" spans="19:29" x14ac:dyDescent="0.25">
      <c r="S44306" s="111"/>
      <c r="U44306" s="111"/>
      <c r="W44306" s="111"/>
      <c r="Y44306" s="111"/>
      <c r="AA44306" s="111"/>
      <c r="AC44306" s="111"/>
    </row>
    <row r="44307" spans="19:29" x14ac:dyDescent="0.25">
      <c r="S44307" s="107"/>
      <c r="U44307" s="107"/>
      <c r="W44307" s="107"/>
      <c r="Y44307" s="107"/>
      <c r="AA44307" s="107"/>
      <c r="AC44307" s="107"/>
    </row>
    <row r="44308" spans="19:29" x14ac:dyDescent="0.25">
      <c r="S44308" s="108"/>
      <c r="U44308" s="108"/>
      <c r="W44308" s="108"/>
      <c r="Y44308" s="108"/>
      <c r="AA44308" s="108"/>
      <c r="AC44308" s="108"/>
    </row>
    <row r="44309" spans="19:29" x14ac:dyDescent="0.25">
      <c r="S44309" s="108"/>
      <c r="U44309" s="108"/>
      <c r="W44309" s="108"/>
      <c r="Y44309" s="108"/>
      <c r="AA44309" s="108"/>
      <c r="AC44309" s="108"/>
    </row>
    <row r="44310" spans="19:29" x14ac:dyDescent="0.25">
      <c r="S44310" s="109"/>
      <c r="U44310" s="109"/>
      <c r="W44310" s="109"/>
      <c r="Y44310" s="109"/>
      <c r="AA44310" s="109"/>
      <c r="AC44310" s="109"/>
    </row>
    <row r="44311" spans="19:29" x14ac:dyDescent="0.25">
      <c r="S44311" s="108"/>
      <c r="U44311" s="108"/>
      <c r="W44311" s="108"/>
      <c r="Y44311" s="108"/>
      <c r="AA44311" s="108"/>
      <c r="AC44311" s="108"/>
    </row>
    <row r="44312" spans="19:29" x14ac:dyDescent="0.25">
      <c r="S44312" s="108"/>
      <c r="U44312" s="108"/>
      <c r="W44312" s="108"/>
      <c r="Y44312" s="108"/>
      <c r="AA44312" s="108"/>
      <c r="AC44312" s="108"/>
    </row>
    <row r="44313" spans="19:29" x14ac:dyDescent="0.25">
      <c r="S44313" s="109"/>
      <c r="U44313" s="109"/>
      <c r="W44313" s="109"/>
      <c r="Y44313" s="109"/>
      <c r="AA44313" s="109"/>
      <c r="AC44313" s="109"/>
    </row>
    <row r="44314" spans="19:29" x14ac:dyDescent="0.25">
      <c r="S44314" s="108"/>
      <c r="U44314" s="108"/>
      <c r="W44314" s="108"/>
      <c r="Y44314" s="108"/>
      <c r="AA44314" s="108"/>
      <c r="AC44314" s="108"/>
    </row>
    <row r="44315" spans="19:29" x14ac:dyDescent="0.25">
      <c r="S44315" s="109"/>
      <c r="U44315" s="109"/>
      <c r="W44315" s="109"/>
      <c r="Y44315" s="109"/>
      <c r="AA44315" s="109"/>
      <c r="AC44315" s="109"/>
    </row>
    <row r="44316" spans="19:29" x14ac:dyDescent="0.25">
      <c r="S44316" s="108"/>
      <c r="U44316" s="108"/>
      <c r="W44316" s="108"/>
      <c r="Y44316" s="108"/>
      <c r="AA44316" s="108"/>
      <c r="AC44316" s="108"/>
    </row>
    <row r="44317" spans="19:29" x14ac:dyDescent="0.25">
      <c r="S44317" s="108"/>
      <c r="U44317" s="108"/>
      <c r="W44317" s="108"/>
      <c r="Y44317" s="108"/>
      <c r="AA44317" s="108"/>
      <c r="AC44317" s="108"/>
    </row>
    <row r="44318" spans="19:29" x14ac:dyDescent="0.25">
      <c r="S44318" s="108"/>
      <c r="U44318" s="108"/>
      <c r="W44318" s="108"/>
      <c r="Y44318" s="108"/>
      <c r="AA44318" s="108"/>
      <c r="AC44318" s="108"/>
    </row>
    <row r="44319" spans="19:29" x14ac:dyDescent="0.25">
      <c r="S44319" s="110"/>
      <c r="U44319" s="110"/>
      <c r="W44319" s="110"/>
      <c r="Y44319" s="110"/>
      <c r="AA44319" s="110"/>
      <c r="AC44319" s="110"/>
    </row>
    <row r="44320" spans="19:29" x14ac:dyDescent="0.25">
      <c r="S44320" s="110"/>
      <c r="U44320" s="110"/>
      <c r="W44320" s="110"/>
      <c r="Y44320" s="110"/>
      <c r="AA44320" s="110"/>
      <c r="AC44320" s="110"/>
    </row>
    <row r="44321" spans="19:29" x14ac:dyDescent="0.25">
      <c r="S44321" s="110"/>
      <c r="U44321" s="110"/>
      <c r="W44321" s="110"/>
      <c r="Y44321" s="110"/>
      <c r="AA44321" s="110"/>
      <c r="AC44321" s="110"/>
    </row>
    <row r="44322" spans="19:29" x14ac:dyDescent="0.25">
      <c r="S44322" s="110"/>
      <c r="U44322" s="110"/>
      <c r="W44322" s="110"/>
      <c r="Y44322" s="110"/>
      <c r="AA44322" s="110"/>
      <c r="AC44322" s="110"/>
    </row>
    <row r="44323" spans="19:29" x14ac:dyDescent="0.25">
      <c r="S44323" s="111"/>
      <c r="U44323" s="111"/>
      <c r="W44323" s="111"/>
      <c r="Y44323" s="111"/>
      <c r="AA44323" s="111"/>
      <c r="AC44323" s="111"/>
    </row>
    <row r="44324" spans="19:29" x14ac:dyDescent="0.25">
      <c r="S44324" s="107"/>
      <c r="U44324" s="107"/>
      <c r="W44324" s="107"/>
      <c r="Y44324" s="107"/>
      <c r="AA44324" s="107"/>
      <c r="AC44324" s="107"/>
    </row>
    <row r="44325" spans="19:29" x14ac:dyDescent="0.25">
      <c r="S44325" s="108"/>
      <c r="U44325" s="108"/>
      <c r="W44325" s="108"/>
      <c r="Y44325" s="108"/>
      <c r="AA44325" s="108"/>
      <c r="AC44325" s="108"/>
    </row>
    <row r="44326" spans="19:29" x14ac:dyDescent="0.25">
      <c r="S44326" s="108"/>
      <c r="U44326" s="108"/>
      <c r="W44326" s="108"/>
      <c r="Y44326" s="108"/>
      <c r="AA44326" s="108"/>
      <c r="AC44326" s="108"/>
    </row>
    <row r="44327" spans="19:29" x14ac:dyDescent="0.25">
      <c r="S44327" s="109"/>
      <c r="U44327" s="109"/>
      <c r="W44327" s="109"/>
      <c r="Y44327" s="109"/>
      <c r="AA44327" s="109"/>
      <c r="AC44327" s="109"/>
    </row>
    <row r="44328" spans="19:29" x14ac:dyDescent="0.25">
      <c r="S44328" s="108"/>
      <c r="U44328" s="108"/>
      <c r="W44328" s="108"/>
      <c r="Y44328" s="108"/>
      <c r="AA44328" s="108"/>
      <c r="AC44328" s="108"/>
    </row>
    <row r="44329" spans="19:29" x14ac:dyDescent="0.25">
      <c r="S44329" s="108"/>
      <c r="U44329" s="108"/>
      <c r="W44329" s="108"/>
      <c r="Y44329" s="108"/>
      <c r="AA44329" s="108"/>
      <c r="AC44329" s="108"/>
    </row>
    <row r="44330" spans="19:29" x14ac:dyDescent="0.25">
      <c r="S44330" s="109"/>
      <c r="U44330" s="109"/>
      <c r="W44330" s="109"/>
      <c r="Y44330" s="109"/>
      <c r="AA44330" s="109"/>
      <c r="AC44330" s="109"/>
    </row>
    <row r="44331" spans="19:29" x14ac:dyDescent="0.25">
      <c r="S44331" s="108"/>
      <c r="U44331" s="108"/>
      <c r="W44331" s="108"/>
      <c r="Y44331" s="108"/>
      <c r="AA44331" s="108"/>
      <c r="AC44331" s="108"/>
    </row>
    <row r="44332" spans="19:29" x14ac:dyDescent="0.25">
      <c r="S44332" s="109"/>
      <c r="U44332" s="109"/>
      <c r="W44332" s="109"/>
      <c r="Y44332" s="109"/>
      <c r="AA44332" s="109"/>
      <c r="AC44332" s="109"/>
    </row>
    <row r="44333" spans="19:29" x14ac:dyDescent="0.25">
      <c r="S44333" s="108"/>
      <c r="U44333" s="108"/>
      <c r="W44333" s="108"/>
      <c r="Y44333" s="108"/>
      <c r="AA44333" s="108"/>
      <c r="AC44333" s="108"/>
    </row>
    <row r="44334" spans="19:29" x14ac:dyDescent="0.25">
      <c r="S44334" s="108"/>
      <c r="U44334" s="108"/>
      <c r="W44334" s="108"/>
      <c r="Y44334" s="108"/>
      <c r="AA44334" s="108"/>
      <c r="AC44334" s="108"/>
    </row>
    <row r="44335" spans="19:29" x14ac:dyDescent="0.25">
      <c r="S44335" s="108"/>
      <c r="U44335" s="108"/>
      <c r="W44335" s="108"/>
      <c r="Y44335" s="108"/>
      <c r="AA44335" s="108"/>
      <c r="AC44335" s="108"/>
    </row>
    <row r="44336" spans="19:29" x14ac:dyDescent="0.25">
      <c r="S44336" s="110"/>
      <c r="U44336" s="110"/>
      <c r="W44336" s="110"/>
      <c r="Y44336" s="110"/>
      <c r="AA44336" s="110"/>
      <c r="AC44336" s="110"/>
    </row>
    <row r="44337" spans="19:29" x14ac:dyDescent="0.25">
      <c r="S44337" s="110"/>
      <c r="U44337" s="110"/>
      <c r="W44337" s="110"/>
      <c r="Y44337" s="110"/>
      <c r="AA44337" s="110"/>
      <c r="AC44337" s="110"/>
    </row>
    <row r="44338" spans="19:29" x14ac:dyDescent="0.25">
      <c r="S44338" s="110"/>
      <c r="U44338" s="110"/>
      <c r="W44338" s="110"/>
      <c r="Y44338" s="110"/>
      <c r="AA44338" s="110"/>
      <c r="AC44338" s="110"/>
    </row>
    <row r="44339" spans="19:29" x14ac:dyDescent="0.25">
      <c r="S44339" s="110"/>
      <c r="U44339" s="110"/>
      <c r="W44339" s="110"/>
      <c r="Y44339" s="110"/>
      <c r="AA44339" s="110"/>
      <c r="AC44339" s="110"/>
    </row>
    <row r="44340" spans="19:29" x14ac:dyDescent="0.25">
      <c r="S44340" s="111"/>
      <c r="U44340" s="111"/>
      <c r="W44340" s="111"/>
      <c r="Y44340" s="111"/>
      <c r="AA44340" s="111"/>
      <c r="AC44340" s="111"/>
    </row>
    <row r="44341" spans="19:29" x14ac:dyDescent="0.25">
      <c r="S44341" s="107"/>
      <c r="U44341" s="107"/>
      <c r="W44341" s="107"/>
      <c r="Y44341" s="107"/>
      <c r="AA44341" s="107"/>
      <c r="AC44341" s="107"/>
    </row>
    <row r="44342" spans="19:29" x14ac:dyDescent="0.25">
      <c r="S44342" s="108"/>
      <c r="U44342" s="108"/>
      <c r="W44342" s="108"/>
      <c r="Y44342" s="108"/>
      <c r="AA44342" s="108"/>
      <c r="AC44342" s="108"/>
    </row>
    <row r="44343" spans="19:29" x14ac:dyDescent="0.25">
      <c r="S44343" s="108"/>
      <c r="U44343" s="108"/>
      <c r="W44343" s="108"/>
      <c r="Y44343" s="108"/>
      <c r="AA44343" s="108"/>
      <c r="AC44343" s="108"/>
    </row>
    <row r="44344" spans="19:29" x14ac:dyDescent="0.25">
      <c r="S44344" s="109"/>
      <c r="U44344" s="109"/>
      <c r="W44344" s="109"/>
      <c r="Y44344" s="109"/>
      <c r="AA44344" s="109"/>
      <c r="AC44344" s="109"/>
    </row>
    <row r="44345" spans="19:29" x14ac:dyDescent="0.25">
      <c r="S44345" s="108"/>
      <c r="U44345" s="108"/>
      <c r="W44345" s="108"/>
      <c r="Y44345" s="108"/>
      <c r="AA44345" s="108"/>
      <c r="AC44345" s="108"/>
    </row>
    <row r="44346" spans="19:29" x14ac:dyDescent="0.25">
      <c r="S44346" s="108"/>
      <c r="U44346" s="108"/>
      <c r="W44346" s="108"/>
      <c r="Y44346" s="108"/>
      <c r="AA44346" s="108"/>
      <c r="AC44346" s="108"/>
    </row>
    <row r="44347" spans="19:29" x14ac:dyDescent="0.25">
      <c r="S44347" s="109"/>
      <c r="U44347" s="109"/>
      <c r="W44347" s="109"/>
      <c r="Y44347" s="109"/>
      <c r="AA44347" s="109"/>
      <c r="AC44347" s="109"/>
    </row>
    <row r="44348" spans="19:29" x14ac:dyDescent="0.25">
      <c r="S44348" s="108"/>
      <c r="U44348" s="108"/>
      <c r="W44348" s="108"/>
      <c r="Y44348" s="108"/>
      <c r="AA44348" s="108"/>
      <c r="AC44348" s="108"/>
    </row>
    <row r="44349" spans="19:29" x14ac:dyDescent="0.25">
      <c r="S44349" s="109"/>
      <c r="U44349" s="109"/>
      <c r="W44349" s="109"/>
      <c r="Y44349" s="109"/>
      <c r="AA44349" s="109"/>
      <c r="AC44349" s="109"/>
    </row>
    <row r="44350" spans="19:29" x14ac:dyDescent="0.25">
      <c r="S44350" s="108"/>
      <c r="U44350" s="108"/>
      <c r="W44350" s="108"/>
      <c r="Y44350" s="108"/>
      <c r="AA44350" s="108"/>
      <c r="AC44350" s="108"/>
    </row>
    <row r="44351" spans="19:29" x14ac:dyDescent="0.25">
      <c r="S44351" s="108"/>
      <c r="U44351" s="108"/>
      <c r="W44351" s="108"/>
      <c r="Y44351" s="108"/>
      <c r="AA44351" s="108"/>
      <c r="AC44351" s="108"/>
    </row>
    <row r="44352" spans="19:29" x14ac:dyDescent="0.25">
      <c r="S44352" s="108"/>
      <c r="U44352" s="108"/>
      <c r="W44352" s="108"/>
      <c r="Y44352" s="108"/>
      <c r="AA44352" s="108"/>
      <c r="AC44352" s="108"/>
    </row>
    <row r="44353" spans="19:29" x14ac:dyDescent="0.25">
      <c r="S44353" s="110"/>
      <c r="U44353" s="110"/>
      <c r="W44353" s="110"/>
      <c r="Y44353" s="110"/>
      <c r="AA44353" s="110"/>
      <c r="AC44353" s="110"/>
    </row>
    <row r="44354" spans="19:29" x14ac:dyDescent="0.25">
      <c r="S44354" s="110"/>
      <c r="U44354" s="110"/>
      <c r="W44354" s="110"/>
      <c r="Y44354" s="110"/>
      <c r="AA44354" s="110"/>
      <c r="AC44354" s="110"/>
    </row>
    <row r="44355" spans="19:29" x14ac:dyDescent="0.25">
      <c r="S44355" s="110"/>
      <c r="U44355" s="110"/>
      <c r="W44355" s="110"/>
      <c r="Y44355" s="110"/>
      <c r="AA44355" s="110"/>
      <c r="AC44355" s="110"/>
    </row>
    <row r="44356" spans="19:29" x14ac:dyDescent="0.25">
      <c r="S44356" s="110"/>
      <c r="U44356" s="110"/>
      <c r="W44356" s="110"/>
      <c r="Y44356" s="110"/>
      <c r="AA44356" s="110"/>
      <c r="AC44356" s="110"/>
    </row>
    <row r="44357" spans="19:29" x14ac:dyDescent="0.25">
      <c r="S44357" s="111"/>
      <c r="U44357" s="111"/>
      <c r="W44357" s="111"/>
      <c r="Y44357" s="111"/>
      <c r="AA44357" s="111"/>
      <c r="AC44357" s="111"/>
    </row>
    <row r="44358" spans="19:29" x14ac:dyDescent="0.25">
      <c r="S44358" s="107"/>
      <c r="U44358" s="107"/>
      <c r="W44358" s="107"/>
      <c r="Y44358" s="107"/>
      <c r="AA44358" s="107"/>
      <c r="AC44358" s="107"/>
    </row>
    <row r="44359" spans="19:29" x14ac:dyDescent="0.25">
      <c r="S44359" s="108"/>
      <c r="U44359" s="108"/>
      <c r="W44359" s="108"/>
      <c r="Y44359" s="108"/>
      <c r="AA44359" s="108"/>
      <c r="AC44359" s="108"/>
    </row>
    <row r="44360" spans="19:29" x14ac:dyDescent="0.25">
      <c r="S44360" s="108"/>
      <c r="U44360" s="108"/>
      <c r="W44360" s="108"/>
      <c r="Y44360" s="108"/>
      <c r="AA44360" s="108"/>
      <c r="AC44360" s="108"/>
    </row>
    <row r="44361" spans="19:29" x14ac:dyDescent="0.25">
      <c r="S44361" s="109"/>
      <c r="U44361" s="109"/>
      <c r="W44361" s="109"/>
      <c r="Y44361" s="109"/>
      <c r="AA44361" s="109"/>
      <c r="AC44361" s="109"/>
    </row>
    <row r="44362" spans="19:29" x14ac:dyDescent="0.25">
      <c r="S44362" s="108"/>
      <c r="U44362" s="108"/>
      <c r="W44362" s="108"/>
      <c r="Y44362" s="108"/>
      <c r="AA44362" s="108"/>
      <c r="AC44362" s="108"/>
    </row>
    <row r="44363" spans="19:29" x14ac:dyDescent="0.25">
      <c r="S44363" s="108"/>
      <c r="U44363" s="108"/>
      <c r="W44363" s="108"/>
      <c r="Y44363" s="108"/>
      <c r="AA44363" s="108"/>
      <c r="AC44363" s="108"/>
    </row>
    <row r="44364" spans="19:29" x14ac:dyDescent="0.25">
      <c r="S44364" s="109"/>
      <c r="U44364" s="109"/>
      <c r="W44364" s="109"/>
      <c r="Y44364" s="109"/>
      <c r="AA44364" s="109"/>
      <c r="AC44364" s="109"/>
    </row>
    <row r="44365" spans="19:29" x14ac:dyDescent="0.25">
      <c r="S44365" s="108"/>
      <c r="U44365" s="108"/>
      <c r="W44365" s="108"/>
      <c r="Y44365" s="108"/>
      <c r="AA44365" s="108"/>
      <c r="AC44365" s="108"/>
    </row>
    <row r="44366" spans="19:29" x14ac:dyDescent="0.25">
      <c r="S44366" s="109"/>
      <c r="U44366" s="109"/>
      <c r="W44366" s="109"/>
      <c r="Y44366" s="109"/>
      <c r="AA44366" s="109"/>
      <c r="AC44366" s="109"/>
    </row>
    <row r="44367" spans="19:29" x14ac:dyDescent="0.25">
      <c r="S44367" s="108"/>
      <c r="U44367" s="108"/>
      <c r="W44367" s="108"/>
      <c r="Y44367" s="108"/>
      <c r="AA44367" s="108"/>
      <c r="AC44367" s="108"/>
    </row>
    <row r="44368" spans="19:29" x14ac:dyDescent="0.25">
      <c r="S44368" s="108"/>
      <c r="U44368" s="108"/>
      <c r="W44368" s="108"/>
      <c r="Y44368" s="108"/>
      <c r="AA44368" s="108"/>
      <c r="AC44368" s="108"/>
    </row>
    <row r="44369" spans="19:29" x14ac:dyDescent="0.25">
      <c r="S44369" s="108"/>
      <c r="U44369" s="108"/>
      <c r="W44369" s="108"/>
      <c r="Y44369" s="108"/>
      <c r="AA44369" s="108"/>
      <c r="AC44369" s="108"/>
    </row>
    <row r="44370" spans="19:29" x14ac:dyDescent="0.25">
      <c r="S44370" s="110"/>
      <c r="U44370" s="110"/>
      <c r="W44370" s="110"/>
      <c r="Y44370" s="110"/>
      <c r="AA44370" s="110"/>
      <c r="AC44370" s="110"/>
    </row>
    <row r="44371" spans="19:29" x14ac:dyDescent="0.25">
      <c r="S44371" s="110"/>
      <c r="U44371" s="110"/>
      <c r="W44371" s="110"/>
      <c r="Y44371" s="110"/>
      <c r="AA44371" s="110"/>
      <c r="AC44371" s="110"/>
    </row>
    <row r="44372" spans="19:29" x14ac:dyDescent="0.25">
      <c r="S44372" s="110"/>
      <c r="U44372" s="110"/>
      <c r="W44372" s="110"/>
      <c r="Y44372" s="110"/>
      <c r="AA44372" s="110"/>
      <c r="AC44372" s="110"/>
    </row>
    <row r="44373" spans="19:29" x14ac:dyDescent="0.25">
      <c r="S44373" s="110"/>
      <c r="U44373" s="110"/>
      <c r="W44373" s="110"/>
      <c r="Y44373" s="110"/>
      <c r="AA44373" s="110"/>
      <c r="AC44373" s="110"/>
    </row>
    <row r="44374" spans="19:29" x14ac:dyDescent="0.25">
      <c r="S44374" s="111"/>
      <c r="U44374" s="111"/>
      <c r="W44374" s="111"/>
      <c r="Y44374" s="111"/>
      <c r="AA44374" s="111"/>
      <c r="AC44374" s="111"/>
    </row>
    <row r="44375" spans="19:29" x14ac:dyDescent="0.25">
      <c r="S44375" s="107"/>
      <c r="U44375" s="107"/>
      <c r="W44375" s="107"/>
      <c r="Y44375" s="107"/>
      <c r="AA44375" s="107"/>
      <c r="AC44375" s="107"/>
    </row>
    <row r="44376" spans="19:29" x14ac:dyDescent="0.25">
      <c r="S44376" s="108"/>
      <c r="U44376" s="108"/>
      <c r="W44376" s="108"/>
      <c r="Y44376" s="108"/>
      <c r="AA44376" s="108"/>
      <c r="AC44376" s="108"/>
    </row>
    <row r="44377" spans="19:29" x14ac:dyDescent="0.25">
      <c r="S44377" s="108"/>
      <c r="U44377" s="108"/>
      <c r="W44377" s="108"/>
      <c r="Y44377" s="108"/>
      <c r="AA44377" s="108"/>
      <c r="AC44377" s="108"/>
    </row>
    <row r="44378" spans="19:29" x14ac:dyDescent="0.25">
      <c r="S44378" s="109"/>
      <c r="U44378" s="109"/>
      <c r="W44378" s="109"/>
      <c r="Y44378" s="109"/>
      <c r="AA44378" s="109"/>
      <c r="AC44378" s="109"/>
    </row>
    <row r="44379" spans="19:29" x14ac:dyDescent="0.25">
      <c r="S44379" s="108"/>
      <c r="U44379" s="108"/>
      <c r="W44379" s="108"/>
      <c r="Y44379" s="108"/>
      <c r="AA44379" s="108"/>
      <c r="AC44379" s="108"/>
    </row>
    <row r="44380" spans="19:29" x14ac:dyDescent="0.25">
      <c r="S44380" s="108"/>
      <c r="U44380" s="108"/>
      <c r="W44380" s="108"/>
      <c r="Y44380" s="108"/>
      <c r="AA44380" s="108"/>
      <c r="AC44380" s="108"/>
    </row>
    <row r="44381" spans="19:29" x14ac:dyDescent="0.25">
      <c r="S44381" s="109"/>
      <c r="U44381" s="109"/>
      <c r="W44381" s="109"/>
      <c r="Y44381" s="109"/>
      <c r="AA44381" s="109"/>
      <c r="AC44381" s="109"/>
    </row>
    <row r="44382" spans="19:29" x14ac:dyDescent="0.25">
      <c r="S44382" s="108"/>
      <c r="U44382" s="108"/>
      <c r="W44382" s="108"/>
      <c r="Y44382" s="108"/>
      <c r="AA44382" s="108"/>
      <c r="AC44382" s="108"/>
    </row>
    <row r="44383" spans="19:29" x14ac:dyDescent="0.25">
      <c r="S44383" s="109"/>
      <c r="U44383" s="109"/>
      <c r="W44383" s="109"/>
      <c r="Y44383" s="109"/>
      <c r="AA44383" s="109"/>
      <c r="AC44383" s="109"/>
    </row>
    <row r="44384" spans="19:29" x14ac:dyDescent="0.25">
      <c r="S44384" s="108"/>
      <c r="U44384" s="108"/>
      <c r="W44384" s="108"/>
      <c r="Y44384" s="108"/>
      <c r="AA44384" s="108"/>
      <c r="AC44384" s="108"/>
    </row>
    <row r="44385" spans="19:29" x14ac:dyDescent="0.25">
      <c r="S44385" s="108"/>
      <c r="U44385" s="108"/>
      <c r="W44385" s="108"/>
      <c r="Y44385" s="108"/>
      <c r="AA44385" s="108"/>
      <c r="AC44385" s="108"/>
    </row>
    <row r="44386" spans="19:29" x14ac:dyDescent="0.25">
      <c r="S44386" s="108"/>
      <c r="U44386" s="108"/>
      <c r="W44386" s="108"/>
      <c r="Y44386" s="108"/>
      <c r="AA44386" s="108"/>
      <c r="AC44386" s="108"/>
    </row>
    <row r="44387" spans="19:29" x14ac:dyDescent="0.25">
      <c r="S44387" s="110"/>
      <c r="U44387" s="110"/>
      <c r="W44387" s="110"/>
      <c r="Y44387" s="110"/>
      <c r="AA44387" s="110"/>
      <c r="AC44387" s="110"/>
    </row>
    <row r="44388" spans="19:29" x14ac:dyDescent="0.25">
      <c r="S44388" s="110"/>
      <c r="U44388" s="110"/>
      <c r="W44388" s="110"/>
      <c r="Y44388" s="110"/>
      <c r="AA44388" s="110"/>
      <c r="AC44388" s="110"/>
    </row>
    <row r="44389" spans="19:29" x14ac:dyDescent="0.25">
      <c r="S44389" s="110"/>
      <c r="U44389" s="110"/>
      <c r="W44389" s="110"/>
      <c r="Y44389" s="110"/>
      <c r="AA44389" s="110"/>
      <c r="AC44389" s="110"/>
    </row>
    <row r="44390" spans="19:29" x14ac:dyDescent="0.25">
      <c r="S44390" s="110"/>
      <c r="U44390" s="110"/>
      <c r="W44390" s="110"/>
      <c r="Y44390" s="110"/>
      <c r="AA44390" s="110"/>
      <c r="AC44390" s="110"/>
    </row>
    <row r="44391" spans="19:29" x14ac:dyDescent="0.25">
      <c r="S44391" s="111"/>
      <c r="U44391" s="111"/>
      <c r="W44391" s="111"/>
      <c r="Y44391" s="111"/>
      <c r="AA44391" s="111"/>
      <c r="AC44391" s="111"/>
    </row>
    <row r="44392" spans="19:29" x14ac:dyDescent="0.25">
      <c r="S44392" s="107"/>
      <c r="U44392" s="107"/>
      <c r="W44392" s="107"/>
      <c r="Y44392" s="107"/>
      <c r="AA44392" s="107"/>
      <c r="AC44392" s="107"/>
    </row>
    <row r="44393" spans="19:29" x14ac:dyDescent="0.25">
      <c r="S44393" s="108"/>
      <c r="U44393" s="108"/>
      <c r="W44393" s="108"/>
      <c r="Y44393" s="108"/>
      <c r="AA44393" s="108"/>
      <c r="AC44393" s="108"/>
    </row>
    <row r="44394" spans="19:29" x14ac:dyDescent="0.25">
      <c r="S44394" s="108"/>
      <c r="U44394" s="108"/>
      <c r="W44394" s="108"/>
      <c r="Y44394" s="108"/>
      <c r="AA44394" s="108"/>
      <c r="AC44394" s="108"/>
    </row>
    <row r="44395" spans="19:29" x14ac:dyDescent="0.25">
      <c r="S44395" s="109"/>
      <c r="U44395" s="109"/>
      <c r="W44395" s="109"/>
      <c r="Y44395" s="109"/>
      <c r="AA44395" s="109"/>
      <c r="AC44395" s="109"/>
    </row>
    <row r="44396" spans="19:29" x14ac:dyDescent="0.25">
      <c r="S44396" s="108"/>
      <c r="U44396" s="108"/>
      <c r="W44396" s="108"/>
      <c r="Y44396" s="108"/>
      <c r="AA44396" s="108"/>
      <c r="AC44396" s="108"/>
    </row>
    <row r="44397" spans="19:29" x14ac:dyDescent="0.25">
      <c r="S44397" s="108"/>
      <c r="U44397" s="108"/>
      <c r="W44397" s="108"/>
      <c r="Y44397" s="108"/>
      <c r="AA44397" s="108"/>
      <c r="AC44397" s="108"/>
    </row>
    <row r="44398" spans="19:29" x14ac:dyDescent="0.25">
      <c r="S44398" s="109"/>
      <c r="U44398" s="109"/>
      <c r="W44398" s="109"/>
      <c r="Y44398" s="109"/>
      <c r="AA44398" s="109"/>
      <c r="AC44398" s="109"/>
    </row>
    <row r="44399" spans="19:29" x14ac:dyDescent="0.25">
      <c r="S44399" s="108"/>
      <c r="U44399" s="108"/>
      <c r="W44399" s="108"/>
      <c r="Y44399" s="108"/>
      <c r="AA44399" s="108"/>
      <c r="AC44399" s="108"/>
    </row>
    <row r="44400" spans="19:29" x14ac:dyDescent="0.25">
      <c r="S44400" s="109"/>
      <c r="U44400" s="109"/>
      <c r="W44400" s="109"/>
      <c r="Y44400" s="109"/>
      <c r="AA44400" s="109"/>
      <c r="AC44400" s="109"/>
    </row>
    <row r="44401" spans="19:29" x14ac:dyDescent="0.25">
      <c r="S44401" s="108"/>
      <c r="U44401" s="108"/>
      <c r="W44401" s="108"/>
      <c r="Y44401" s="108"/>
      <c r="AA44401" s="108"/>
      <c r="AC44401" s="108"/>
    </row>
    <row r="44402" spans="19:29" x14ac:dyDescent="0.25">
      <c r="S44402" s="108"/>
      <c r="U44402" s="108"/>
      <c r="W44402" s="108"/>
      <c r="Y44402" s="108"/>
      <c r="AA44402" s="108"/>
      <c r="AC44402" s="108"/>
    </row>
    <row r="44403" spans="19:29" x14ac:dyDescent="0.25">
      <c r="S44403" s="108"/>
      <c r="U44403" s="108"/>
      <c r="W44403" s="108"/>
      <c r="Y44403" s="108"/>
      <c r="AA44403" s="108"/>
      <c r="AC44403" s="108"/>
    </row>
    <row r="44404" spans="19:29" x14ac:dyDescent="0.25">
      <c r="S44404" s="110"/>
      <c r="U44404" s="110"/>
      <c r="W44404" s="110"/>
      <c r="Y44404" s="110"/>
      <c r="AA44404" s="110"/>
      <c r="AC44404" s="110"/>
    </row>
    <row r="44405" spans="19:29" x14ac:dyDescent="0.25">
      <c r="S44405" s="110"/>
      <c r="U44405" s="110"/>
      <c r="W44405" s="110"/>
      <c r="Y44405" s="110"/>
      <c r="AA44405" s="110"/>
      <c r="AC44405" s="110"/>
    </row>
    <row r="44406" spans="19:29" x14ac:dyDescent="0.25">
      <c r="S44406" s="110"/>
      <c r="U44406" s="110"/>
      <c r="W44406" s="110"/>
      <c r="Y44406" s="110"/>
      <c r="AA44406" s="110"/>
      <c r="AC44406" s="110"/>
    </row>
    <row r="44407" spans="19:29" x14ac:dyDescent="0.25">
      <c r="S44407" s="110"/>
      <c r="U44407" s="110"/>
      <c r="W44407" s="110"/>
      <c r="Y44407" s="110"/>
      <c r="AA44407" s="110"/>
      <c r="AC44407" s="110"/>
    </row>
    <row r="44408" spans="19:29" x14ac:dyDescent="0.25">
      <c r="S44408" s="111"/>
      <c r="U44408" s="111"/>
      <c r="W44408" s="111"/>
      <c r="Y44408" s="111"/>
      <c r="AA44408" s="111"/>
      <c r="AC44408" s="111"/>
    </row>
    <row r="44409" spans="19:29" x14ac:dyDescent="0.25">
      <c r="S44409" s="107"/>
      <c r="U44409" s="107"/>
      <c r="W44409" s="107"/>
      <c r="Y44409" s="107"/>
      <c r="AA44409" s="107"/>
      <c r="AC44409" s="107"/>
    </row>
    <row r="44410" spans="19:29" x14ac:dyDescent="0.25">
      <c r="S44410" s="108"/>
      <c r="U44410" s="108"/>
      <c r="W44410" s="108"/>
      <c r="Y44410" s="108"/>
      <c r="AA44410" s="108"/>
      <c r="AC44410" s="108"/>
    </row>
    <row r="44411" spans="19:29" x14ac:dyDescent="0.25">
      <c r="S44411" s="108"/>
      <c r="U44411" s="108"/>
      <c r="W44411" s="108"/>
      <c r="Y44411" s="108"/>
      <c r="AA44411" s="108"/>
      <c r="AC44411" s="108"/>
    </row>
    <row r="44412" spans="19:29" x14ac:dyDescent="0.25">
      <c r="S44412" s="109"/>
      <c r="U44412" s="109"/>
      <c r="W44412" s="109"/>
      <c r="Y44412" s="109"/>
      <c r="AA44412" s="109"/>
      <c r="AC44412" s="109"/>
    </row>
    <row r="44413" spans="19:29" x14ac:dyDescent="0.25">
      <c r="S44413" s="108"/>
      <c r="U44413" s="108"/>
      <c r="W44413" s="108"/>
      <c r="Y44413" s="108"/>
      <c r="AA44413" s="108"/>
      <c r="AC44413" s="108"/>
    </row>
    <row r="44414" spans="19:29" x14ac:dyDescent="0.25">
      <c r="S44414" s="108"/>
      <c r="U44414" s="108"/>
      <c r="W44414" s="108"/>
      <c r="Y44414" s="108"/>
      <c r="AA44414" s="108"/>
      <c r="AC44414" s="108"/>
    </row>
    <row r="44415" spans="19:29" x14ac:dyDescent="0.25">
      <c r="S44415" s="109"/>
      <c r="U44415" s="109"/>
      <c r="W44415" s="109"/>
      <c r="Y44415" s="109"/>
      <c r="AA44415" s="109"/>
      <c r="AC44415" s="109"/>
    </row>
    <row r="44416" spans="19:29" x14ac:dyDescent="0.25">
      <c r="S44416" s="108"/>
      <c r="U44416" s="108"/>
      <c r="W44416" s="108"/>
      <c r="Y44416" s="108"/>
      <c r="AA44416" s="108"/>
      <c r="AC44416" s="108"/>
    </row>
    <row r="44417" spans="19:29" x14ac:dyDescent="0.25">
      <c r="S44417" s="109"/>
      <c r="U44417" s="109"/>
      <c r="W44417" s="109"/>
      <c r="Y44417" s="109"/>
      <c r="AA44417" s="109"/>
      <c r="AC44417" s="109"/>
    </row>
    <row r="44418" spans="19:29" x14ac:dyDescent="0.25">
      <c r="S44418" s="108"/>
      <c r="U44418" s="108"/>
      <c r="W44418" s="108"/>
      <c r="Y44418" s="108"/>
      <c r="AA44418" s="108"/>
      <c r="AC44418" s="108"/>
    </row>
    <row r="44419" spans="19:29" x14ac:dyDescent="0.25">
      <c r="S44419" s="108"/>
      <c r="U44419" s="108"/>
      <c r="W44419" s="108"/>
      <c r="Y44419" s="108"/>
      <c r="AA44419" s="108"/>
      <c r="AC44419" s="108"/>
    </row>
    <row r="44420" spans="19:29" x14ac:dyDescent="0.25">
      <c r="S44420" s="108"/>
      <c r="U44420" s="108"/>
      <c r="W44420" s="108"/>
      <c r="Y44420" s="108"/>
      <c r="AA44420" s="108"/>
      <c r="AC44420" s="108"/>
    </row>
    <row r="44421" spans="19:29" x14ac:dyDescent="0.25">
      <c r="S44421" s="110"/>
      <c r="U44421" s="110"/>
      <c r="W44421" s="110"/>
      <c r="Y44421" s="110"/>
      <c r="AA44421" s="110"/>
      <c r="AC44421" s="110"/>
    </row>
    <row r="44422" spans="19:29" x14ac:dyDescent="0.25">
      <c r="S44422" s="110"/>
      <c r="U44422" s="110"/>
      <c r="W44422" s="110"/>
      <c r="Y44422" s="110"/>
      <c r="AA44422" s="110"/>
      <c r="AC44422" s="110"/>
    </row>
    <row r="44423" spans="19:29" x14ac:dyDescent="0.25">
      <c r="S44423" s="110"/>
      <c r="U44423" s="110"/>
      <c r="W44423" s="110"/>
      <c r="Y44423" s="110"/>
      <c r="AA44423" s="110"/>
      <c r="AC44423" s="110"/>
    </row>
    <row r="44424" spans="19:29" x14ac:dyDescent="0.25">
      <c r="S44424" s="110"/>
      <c r="U44424" s="110"/>
      <c r="W44424" s="110"/>
      <c r="Y44424" s="110"/>
      <c r="AA44424" s="110"/>
      <c r="AC44424" s="110"/>
    </row>
    <row r="44425" spans="19:29" x14ac:dyDescent="0.25">
      <c r="S44425" s="111"/>
      <c r="U44425" s="111"/>
      <c r="W44425" s="111"/>
      <c r="Y44425" s="111"/>
      <c r="AA44425" s="111"/>
      <c r="AC44425" s="111"/>
    </row>
    <row r="44426" spans="19:29" x14ac:dyDescent="0.25">
      <c r="S44426" s="107"/>
      <c r="U44426" s="107"/>
      <c r="W44426" s="107"/>
      <c r="Y44426" s="107"/>
      <c r="AA44426" s="107"/>
      <c r="AC44426" s="107"/>
    </row>
    <row r="44427" spans="19:29" x14ac:dyDescent="0.25">
      <c r="S44427" s="108"/>
      <c r="U44427" s="108"/>
      <c r="W44427" s="108"/>
      <c r="Y44427" s="108"/>
      <c r="AA44427" s="108"/>
      <c r="AC44427" s="108"/>
    </row>
    <row r="44428" spans="19:29" x14ac:dyDescent="0.25">
      <c r="S44428" s="108"/>
      <c r="U44428" s="108"/>
      <c r="W44428" s="108"/>
      <c r="Y44428" s="108"/>
      <c r="AA44428" s="108"/>
      <c r="AC44428" s="108"/>
    </row>
    <row r="44429" spans="19:29" x14ac:dyDescent="0.25">
      <c r="S44429" s="109"/>
      <c r="U44429" s="109"/>
      <c r="W44429" s="109"/>
      <c r="Y44429" s="109"/>
      <c r="AA44429" s="109"/>
      <c r="AC44429" s="109"/>
    </row>
    <row r="44430" spans="19:29" x14ac:dyDescent="0.25">
      <c r="S44430" s="108"/>
      <c r="U44430" s="108"/>
      <c r="W44430" s="108"/>
      <c r="Y44430" s="108"/>
      <c r="AA44430" s="108"/>
      <c r="AC44430" s="108"/>
    </row>
    <row r="44431" spans="19:29" x14ac:dyDescent="0.25">
      <c r="S44431" s="108"/>
      <c r="U44431" s="108"/>
      <c r="W44431" s="108"/>
      <c r="Y44431" s="108"/>
      <c r="AA44431" s="108"/>
      <c r="AC44431" s="108"/>
    </row>
    <row r="44432" spans="19:29" x14ac:dyDescent="0.25">
      <c r="S44432" s="109"/>
      <c r="U44432" s="109"/>
      <c r="W44432" s="109"/>
      <c r="Y44432" s="109"/>
      <c r="AA44432" s="109"/>
      <c r="AC44432" s="109"/>
    </row>
    <row r="44433" spans="19:29" x14ac:dyDescent="0.25">
      <c r="S44433" s="108"/>
      <c r="U44433" s="108"/>
      <c r="W44433" s="108"/>
      <c r="Y44433" s="108"/>
      <c r="AA44433" s="108"/>
      <c r="AC44433" s="108"/>
    </row>
    <row r="44434" spans="19:29" x14ac:dyDescent="0.25">
      <c r="S44434" s="109"/>
      <c r="U44434" s="109"/>
      <c r="W44434" s="109"/>
      <c r="Y44434" s="109"/>
      <c r="AA44434" s="109"/>
      <c r="AC44434" s="109"/>
    </row>
    <row r="44435" spans="19:29" x14ac:dyDescent="0.25">
      <c r="S44435" s="108"/>
      <c r="U44435" s="108"/>
      <c r="W44435" s="108"/>
      <c r="Y44435" s="108"/>
      <c r="AA44435" s="108"/>
      <c r="AC44435" s="108"/>
    </row>
    <row r="44436" spans="19:29" x14ac:dyDescent="0.25">
      <c r="S44436" s="108"/>
      <c r="U44436" s="108"/>
      <c r="W44436" s="108"/>
      <c r="Y44436" s="108"/>
      <c r="AA44436" s="108"/>
      <c r="AC44436" s="108"/>
    </row>
    <row r="44437" spans="19:29" x14ac:dyDescent="0.25">
      <c r="S44437" s="108"/>
      <c r="U44437" s="108"/>
      <c r="W44437" s="108"/>
      <c r="Y44437" s="108"/>
      <c r="AA44437" s="108"/>
      <c r="AC44437" s="108"/>
    </row>
    <row r="44438" spans="19:29" x14ac:dyDescent="0.25">
      <c r="S44438" s="110"/>
      <c r="U44438" s="110"/>
      <c r="W44438" s="110"/>
      <c r="Y44438" s="110"/>
      <c r="AA44438" s="110"/>
      <c r="AC44438" s="110"/>
    </row>
    <row r="44439" spans="19:29" x14ac:dyDescent="0.25">
      <c r="S44439" s="110"/>
      <c r="U44439" s="110"/>
      <c r="W44439" s="110"/>
      <c r="Y44439" s="110"/>
      <c r="AA44439" s="110"/>
      <c r="AC44439" s="110"/>
    </row>
    <row r="44440" spans="19:29" x14ac:dyDescent="0.25">
      <c r="S44440" s="110"/>
      <c r="U44440" s="110"/>
      <c r="W44440" s="110"/>
      <c r="Y44440" s="110"/>
      <c r="AA44440" s="110"/>
      <c r="AC44440" s="110"/>
    </row>
    <row r="44441" spans="19:29" x14ac:dyDescent="0.25">
      <c r="S44441" s="110"/>
      <c r="U44441" s="110"/>
      <c r="W44441" s="110"/>
      <c r="Y44441" s="110"/>
      <c r="AA44441" s="110"/>
      <c r="AC44441" s="110"/>
    </row>
    <row r="44442" spans="19:29" x14ac:dyDescent="0.25">
      <c r="S44442" s="111"/>
      <c r="U44442" s="111"/>
      <c r="W44442" s="111"/>
      <c r="Y44442" s="111"/>
      <c r="AA44442" s="111"/>
      <c r="AC44442" s="111"/>
    </row>
    <row r="44443" spans="19:29" x14ac:dyDescent="0.25">
      <c r="S44443" s="107"/>
      <c r="U44443" s="107"/>
      <c r="W44443" s="107"/>
      <c r="Y44443" s="107"/>
      <c r="AA44443" s="107"/>
      <c r="AC44443" s="107"/>
    </row>
    <row r="44444" spans="19:29" x14ac:dyDescent="0.25">
      <c r="S44444" s="108"/>
      <c r="U44444" s="108"/>
      <c r="W44444" s="108"/>
      <c r="Y44444" s="108"/>
      <c r="AA44444" s="108"/>
      <c r="AC44444" s="108"/>
    </row>
    <row r="44445" spans="19:29" x14ac:dyDescent="0.25">
      <c r="S44445" s="108"/>
      <c r="U44445" s="108"/>
      <c r="W44445" s="108"/>
      <c r="Y44445" s="108"/>
      <c r="AA44445" s="108"/>
      <c r="AC44445" s="108"/>
    </row>
    <row r="44446" spans="19:29" x14ac:dyDescent="0.25">
      <c r="S44446" s="109"/>
      <c r="U44446" s="109"/>
      <c r="W44446" s="109"/>
      <c r="Y44446" s="109"/>
      <c r="AA44446" s="109"/>
      <c r="AC44446" s="109"/>
    </row>
    <row r="44447" spans="19:29" x14ac:dyDescent="0.25">
      <c r="S44447" s="108"/>
      <c r="U44447" s="108"/>
      <c r="W44447" s="108"/>
      <c r="Y44447" s="108"/>
      <c r="AA44447" s="108"/>
      <c r="AC44447" s="108"/>
    </row>
    <row r="44448" spans="19:29" x14ac:dyDescent="0.25">
      <c r="S44448" s="108"/>
      <c r="U44448" s="108"/>
      <c r="W44448" s="108"/>
      <c r="Y44448" s="108"/>
      <c r="AA44448" s="108"/>
      <c r="AC44448" s="108"/>
    </row>
    <row r="44449" spans="19:29" x14ac:dyDescent="0.25">
      <c r="S44449" s="109"/>
      <c r="U44449" s="109"/>
      <c r="W44449" s="109"/>
      <c r="Y44449" s="109"/>
      <c r="AA44449" s="109"/>
      <c r="AC44449" s="109"/>
    </row>
    <row r="44450" spans="19:29" x14ac:dyDescent="0.25">
      <c r="S44450" s="108"/>
      <c r="U44450" s="108"/>
      <c r="W44450" s="108"/>
      <c r="Y44450" s="108"/>
      <c r="AA44450" s="108"/>
      <c r="AC44450" s="108"/>
    </row>
    <row r="44451" spans="19:29" x14ac:dyDescent="0.25">
      <c r="S44451" s="109"/>
      <c r="U44451" s="109"/>
      <c r="W44451" s="109"/>
      <c r="Y44451" s="109"/>
      <c r="AA44451" s="109"/>
      <c r="AC44451" s="109"/>
    </row>
    <row r="44452" spans="19:29" x14ac:dyDescent="0.25">
      <c r="S44452" s="108"/>
      <c r="U44452" s="108"/>
      <c r="W44452" s="108"/>
      <c r="Y44452" s="108"/>
      <c r="AA44452" s="108"/>
      <c r="AC44452" s="108"/>
    </row>
    <row r="44453" spans="19:29" x14ac:dyDescent="0.25">
      <c r="S44453" s="108"/>
      <c r="U44453" s="108"/>
      <c r="W44453" s="108"/>
      <c r="Y44453" s="108"/>
      <c r="AA44453" s="108"/>
      <c r="AC44453" s="108"/>
    </row>
    <row r="44454" spans="19:29" x14ac:dyDescent="0.25">
      <c r="S44454" s="108"/>
      <c r="U44454" s="108"/>
      <c r="W44454" s="108"/>
      <c r="Y44454" s="108"/>
      <c r="AA44454" s="108"/>
      <c r="AC44454" s="108"/>
    </row>
    <row r="44455" spans="19:29" x14ac:dyDescent="0.25">
      <c r="S44455" s="110"/>
      <c r="U44455" s="110"/>
      <c r="W44455" s="110"/>
      <c r="Y44455" s="110"/>
      <c r="AA44455" s="110"/>
      <c r="AC44455" s="110"/>
    </row>
    <row r="44456" spans="19:29" x14ac:dyDescent="0.25">
      <c r="S44456" s="110"/>
      <c r="U44456" s="110"/>
      <c r="W44456" s="110"/>
      <c r="Y44456" s="110"/>
      <c r="AA44456" s="110"/>
      <c r="AC44456" s="110"/>
    </row>
    <row r="44457" spans="19:29" x14ac:dyDescent="0.25">
      <c r="S44457" s="110"/>
      <c r="U44457" s="110"/>
      <c r="W44457" s="110"/>
      <c r="Y44457" s="110"/>
      <c r="AA44457" s="110"/>
      <c r="AC44457" s="110"/>
    </row>
    <row r="44458" spans="19:29" x14ac:dyDescent="0.25">
      <c r="S44458" s="110"/>
      <c r="U44458" s="110"/>
      <c r="W44458" s="110"/>
      <c r="Y44458" s="110"/>
      <c r="AA44458" s="110"/>
      <c r="AC44458" s="110"/>
    </row>
    <row r="44459" spans="19:29" x14ac:dyDescent="0.25">
      <c r="S44459" s="111"/>
      <c r="U44459" s="111"/>
      <c r="W44459" s="111"/>
      <c r="Y44459" s="111"/>
      <c r="AA44459" s="111"/>
      <c r="AC44459" s="111"/>
    </row>
    <row r="44460" spans="19:29" x14ac:dyDescent="0.25">
      <c r="S44460" s="107"/>
      <c r="U44460" s="107"/>
      <c r="W44460" s="107"/>
      <c r="Y44460" s="107"/>
      <c r="AA44460" s="107"/>
      <c r="AC44460" s="107"/>
    </row>
    <row r="44461" spans="19:29" x14ac:dyDescent="0.25">
      <c r="S44461" s="108"/>
      <c r="U44461" s="108"/>
      <c r="W44461" s="108"/>
      <c r="Y44461" s="108"/>
      <c r="AA44461" s="108"/>
      <c r="AC44461" s="108"/>
    </row>
    <row r="44462" spans="19:29" x14ac:dyDescent="0.25">
      <c r="S44462" s="108"/>
      <c r="U44462" s="108"/>
      <c r="W44462" s="108"/>
      <c r="Y44462" s="108"/>
      <c r="AA44462" s="108"/>
      <c r="AC44462" s="108"/>
    </row>
    <row r="44463" spans="19:29" x14ac:dyDescent="0.25">
      <c r="S44463" s="109"/>
      <c r="U44463" s="109"/>
      <c r="W44463" s="109"/>
      <c r="Y44463" s="109"/>
      <c r="AA44463" s="109"/>
      <c r="AC44463" s="109"/>
    </row>
    <row r="44464" spans="19:29" x14ac:dyDescent="0.25">
      <c r="S44464" s="108"/>
      <c r="U44464" s="108"/>
      <c r="W44464" s="108"/>
      <c r="Y44464" s="108"/>
      <c r="AA44464" s="108"/>
      <c r="AC44464" s="108"/>
    </row>
    <row r="44465" spans="19:29" x14ac:dyDescent="0.25">
      <c r="S44465" s="108"/>
      <c r="U44465" s="108"/>
      <c r="W44465" s="108"/>
      <c r="Y44465" s="108"/>
      <c r="AA44465" s="108"/>
      <c r="AC44465" s="108"/>
    </row>
    <row r="44466" spans="19:29" x14ac:dyDescent="0.25">
      <c r="S44466" s="109"/>
      <c r="U44466" s="109"/>
      <c r="W44466" s="109"/>
      <c r="Y44466" s="109"/>
      <c r="AA44466" s="109"/>
      <c r="AC44466" s="109"/>
    </row>
    <row r="44467" spans="19:29" x14ac:dyDescent="0.25">
      <c r="S44467" s="108"/>
      <c r="U44467" s="108"/>
      <c r="W44467" s="108"/>
      <c r="Y44467" s="108"/>
      <c r="AA44467" s="108"/>
      <c r="AC44467" s="108"/>
    </row>
    <row r="44468" spans="19:29" x14ac:dyDescent="0.25">
      <c r="S44468" s="109"/>
      <c r="U44468" s="109"/>
      <c r="W44468" s="109"/>
      <c r="Y44468" s="109"/>
      <c r="AA44468" s="109"/>
      <c r="AC44468" s="109"/>
    </row>
    <row r="44469" spans="19:29" x14ac:dyDescent="0.25">
      <c r="S44469" s="108"/>
      <c r="U44469" s="108"/>
      <c r="W44469" s="108"/>
      <c r="Y44469" s="108"/>
      <c r="AA44469" s="108"/>
      <c r="AC44469" s="108"/>
    </row>
    <row r="44470" spans="19:29" x14ac:dyDescent="0.25">
      <c r="S44470" s="108"/>
      <c r="U44470" s="108"/>
      <c r="W44470" s="108"/>
      <c r="Y44470" s="108"/>
      <c r="AA44470" s="108"/>
      <c r="AC44470" s="108"/>
    </row>
    <row r="44471" spans="19:29" x14ac:dyDescent="0.25">
      <c r="S44471" s="108"/>
      <c r="U44471" s="108"/>
      <c r="W44471" s="108"/>
      <c r="Y44471" s="108"/>
      <c r="AA44471" s="108"/>
      <c r="AC44471" s="108"/>
    </row>
    <row r="44472" spans="19:29" x14ac:dyDescent="0.25">
      <c r="S44472" s="110"/>
      <c r="U44472" s="110"/>
      <c r="W44472" s="110"/>
      <c r="Y44472" s="110"/>
      <c r="AA44472" s="110"/>
      <c r="AC44472" s="110"/>
    </row>
    <row r="44473" spans="19:29" x14ac:dyDescent="0.25">
      <c r="S44473" s="110"/>
      <c r="U44473" s="110"/>
      <c r="W44473" s="110"/>
      <c r="Y44473" s="110"/>
      <c r="AA44473" s="110"/>
      <c r="AC44473" s="110"/>
    </row>
    <row r="44474" spans="19:29" x14ac:dyDescent="0.25">
      <c r="S44474" s="110"/>
      <c r="U44474" s="110"/>
      <c r="W44474" s="110"/>
      <c r="Y44474" s="110"/>
      <c r="AA44474" s="110"/>
      <c r="AC44474" s="110"/>
    </row>
    <row r="44475" spans="19:29" x14ac:dyDescent="0.25">
      <c r="S44475" s="110"/>
      <c r="U44475" s="110"/>
      <c r="W44475" s="110"/>
      <c r="Y44475" s="110"/>
      <c r="AA44475" s="110"/>
      <c r="AC44475" s="110"/>
    </row>
    <row r="44476" spans="19:29" x14ac:dyDescent="0.25">
      <c r="S44476" s="111"/>
      <c r="U44476" s="111"/>
      <c r="W44476" s="111"/>
      <c r="Y44476" s="111"/>
      <c r="AA44476" s="111"/>
      <c r="AC44476" s="111"/>
    </row>
    <row r="44477" spans="19:29" x14ac:dyDescent="0.25">
      <c r="S44477" s="107"/>
      <c r="U44477" s="107"/>
      <c r="W44477" s="107"/>
      <c r="Y44477" s="107"/>
      <c r="AA44477" s="107"/>
      <c r="AC44477" s="107"/>
    </row>
    <row r="44478" spans="19:29" x14ac:dyDescent="0.25">
      <c r="S44478" s="108"/>
      <c r="U44478" s="108"/>
      <c r="W44478" s="108"/>
      <c r="Y44478" s="108"/>
      <c r="AA44478" s="108"/>
      <c r="AC44478" s="108"/>
    </row>
    <row r="44479" spans="19:29" x14ac:dyDescent="0.25">
      <c r="S44479" s="108"/>
      <c r="U44479" s="108"/>
      <c r="W44479" s="108"/>
      <c r="Y44479" s="108"/>
      <c r="AA44479" s="108"/>
      <c r="AC44479" s="108"/>
    </row>
    <row r="44480" spans="19:29" x14ac:dyDescent="0.25">
      <c r="S44480" s="109"/>
      <c r="U44480" s="109"/>
      <c r="W44480" s="109"/>
      <c r="Y44480" s="109"/>
      <c r="AA44480" s="109"/>
      <c r="AC44480" s="109"/>
    </row>
    <row r="44481" spans="19:29" x14ac:dyDescent="0.25">
      <c r="S44481" s="108"/>
      <c r="U44481" s="108"/>
      <c r="W44481" s="108"/>
      <c r="Y44481" s="108"/>
      <c r="AA44481" s="108"/>
      <c r="AC44481" s="108"/>
    </row>
    <row r="44482" spans="19:29" x14ac:dyDescent="0.25">
      <c r="S44482" s="108"/>
      <c r="U44482" s="108"/>
      <c r="W44482" s="108"/>
      <c r="Y44482" s="108"/>
      <c r="AA44482" s="108"/>
      <c r="AC44482" s="108"/>
    </row>
    <row r="44483" spans="19:29" x14ac:dyDescent="0.25">
      <c r="S44483" s="109"/>
      <c r="U44483" s="109"/>
      <c r="W44483" s="109"/>
      <c r="Y44483" s="109"/>
      <c r="AA44483" s="109"/>
      <c r="AC44483" s="109"/>
    </row>
    <row r="44484" spans="19:29" x14ac:dyDescent="0.25">
      <c r="S44484" s="108"/>
      <c r="U44484" s="108"/>
      <c r="W44484" s="108"/>
      <c r="Y44484" s="108"/>
      <c r="AA44484" s="108"/>
      <c r="AC44484" s="108"/>
    </row>
    <row r="44485" spans="19:29" x14ac:dyDescent="0.25">
      <c r="S44485" s="109"/>
      <c r="U44485" s="109"/>
      <c r="W44485" s="109"/>
      <c r="Y44485" s="109"/>
      <c r="AA44485" s="109"/>
      <c r="AC44485" s="109"/>
    </row>
    <row r="44486" spans="19:29" x14ac:dyDescent="0.25">
      <c r="S44486" s="108"/>
      <c r="U44486" s="108"/>
      <c r="W44486" s="108"/>
      <c r="Y44486" s="108"/>
      <c r="AA44486" s="108"/>
      <c r="AC44486" s="108"/>
    </row>
    <row r="44487" spans="19:29" x14ac:dyDescent="0.25">
      <c r="S44487" s="108"/>
      <c r="U44487" s="108"/>
      <c r="W44487" s="108"/>
      <c r="Y44487" s="108"/>
      <c r="AA44487" s="108"/>
      <c r="AC44487" s="108"/>
    </row>
    <row r="44488" spans="19:29" x14ac:dyDescent="0.25">
      <c r="S44488" s="108"/>
      <c r="U44488" s="108"/>
      <c r="W44488" s="108"/>
      <c r="Y44488" s="108"/>
      <c r="AA44488" s="108"/>
      <c r="AC44488" s="108"/>
    </row>
    <row r="44489" spans="19:29" x14ac:dyDescent="0.25">
      <c r="S44489" s="110"/>
      <c r="U44489" s="110"/>
      <c r="W44489" s="110"/>
      <c r="Y44489" s="110"/>
      <c r="AA44489" s="110"/>
      <c r="AC44489" s="110"/>
    </row>
    <row r="44490" spans="19:29" x14ac:dyDescent="0.25">
      <c r="S44490" s="110"/>
      <c r="U44490" s="110"/>
      <c r="W44490" s="110"/>
      <c r="Y44490" s="110"/>
      <c r="AA44490" s="110"/>
      <c r="AC44490" s="110"/>
    </row>
    <row r="44491" spans="19:29" x14ac:dyDescent="0.25">
      <c r="S44491" s="110"/>
      <c r="U44491" s="110"/>
      <c r="W44491" s="110"/>
      <c r="Y44491" s="110"/>
      <c r="AA44491" s="110"/>
      <c r="AC44491" s="110"/>
    </row>
    <row r="44492" spans="19:29" x14ac:dyDescent="0.25">
      <c r="S44492" s="110"/>
      <c r="U44492" s="110"/>
      <c r="W44492" s="110"/>
      <c r="Y44492" s="110"/>
      <c r="AA44492" s="110"/>
      <c r="AC44492" s="110"/>
    </row>
    <row r="44493" spans="19:29" x14ac:dyDescent="0.25">
      <c r="S44493" s="111"/>
      <c r="U44493" s="111"/>
      <c r="W44493" s="111"/>
      <c r="Y44493" s="111"/>
      <c r="AA44493" s="111"/>
      <c r="AC44493" s="111"/>
    </row>
    <row r="44494" spans="19:29" x14ac:dyDescent="0.25">
      <c r="S44494" s="107"/>
      <c r="U44494" s="107"/>
      <c r="W44494" s="107"/>
      <c r="Y44494" s="107"/>
      <c r="AA44494" s="107"/>
      <c r="AC44494" s="107"/>
    </row>
    <row r="44495" spans="19:29" x14ac:dyDescent="0.25">
      <c r="S44495" s="108"/>
      <c r="U44495" s="108"/>
      <c r="W44495" s="108"/>
      <c r="Y44495" s="108"/>
      <c r="AA44495" s="108"/>
      <c r="AC44495" s="108"/>
    </row>
    <row r="44496" spans="19:29" x14ac:dyDescent="0.25">
      <c r="S44496" s="108"/>
      <c r="U44496" s="108"/>
      <c r="W44496" s="108"/>
      <c r="Y44496" s="108"/>
      <c r="AA44496" s="108"/>
      <c r="AC44496" s="108"/>
    </row>
    <row r="44497" spans="19:29" x14ac:dyDescent="0.25">
      <c r="S44497" s="109"/>
      <c r="U44497" s="109"/>
      <c r="W44497" s="109"/>
      <c r="Y44497" s="109"/>
      <c r="AA44497" s="109"/>
      <c r="AC44497" s="109"/>
    </row>
    <row r="44498" spans="19:29" x14ac:dyDescent="0.25">
      <c r="S44498" s="108"/>
      <c r="U44498" s="108"/>
      <c r="W44498" s="108"/>
      <c r="Y44498" s="108"/>
      <c r="AA44498" s="108"/>
      <c r="AC44498" s="108"/>
    </row>
    <row r="44499" spans="19:29" x14ac:dyDescent="0.25">
      <c r="S44499" s="108"/>
      <c r="U44499" s="108"/>
      <c r="W44499" s="108"/>
      <c r="Y44499" s="108"/>
      <c r="AA44499" s="108"/>
      <c r="AC44499" s="108"/>
    </row>
    <row r="44500" spans="19:29" x14ac:dyDescent="0.25">
      <c r="S44500" s="109"/>
      <c r="U44500" s="109"/>
      <c r="W44500" s="109"/>
      <c r="Y44500" s="109"/>
      <c r="AA44500" s="109"/>
      <c r="AC44500" s="109"/>
    </row>
    <row r="44501" spans="19:29" x14ac:dyDescent="0.25">
      <c r="S44501" s="108"/>
      <c r="U44501" s="108"/>
      <c r="W44501" s="108"/>
      <c r="Y44501" s="108"/>
      <c r="AA44501" s="108"/>
      <c r="AC44501" s="108"/>
    </row>
    <row r="44502" spans="19:29" x14ac:dyDescent="0.25">
      <c r="S44502" s="109"/>
      <c r="U44502" s="109"/>
      <c r="W44502" s="109"/>
      <c r="Y44502" s="109"/>
      <c r="AA44502" s="109"/>
      <c r="AC44502" s="109"/>
    </row>
    <row r="44503" spans="19:29" x14ac:dyDescent="0.25">
      <c r="S44503" s="108"/>
      <c r="U44503" s="108"/>
      <c r="W44503" s="108"/>
      <c r="Y44503" s="108"/>
      <c r="AA44503" s="108"/>
      <c r="AC44503" s="108"/>
    </row>
    <row r="44504" spans="19:29" x14ac:dyDescent="0.25">
      <c r="S44504" s="108"/>
      <c r="U44504" s="108"/>
      <c r="W44504" s="108"/>
      <c r="Y44504" s="108"/>
      <c r="AA44504" s="108"/>
      <c r="AC44504" s="108"/>
    </row>
    <row r="44505" spans="19:29" x14ac:dyDescent="0.25">
      <c r="S44505" s="108"/>
      <c r="U44505" s="108"/>
      <c r="W44505" s="108"/>
      <c r="Y44505" s="108"/>
      <c r="AA44505" s="108"/>
      <c r="AC44505" s="108"/>
    </row>
    <row r="44506" spans="19:29" x14ac:dyDescent="0.25">
      <c r="S44506" s="110"/>
      <c r="U44506" s="110"/>
      <c r="W44506" s="110"/>
      <c r="Y44506" s="110"/>
      <c r="AA44506" s="110"/>
      <c r="AC44506" s="110"/>
    </row>
    <row r="44507" spans="19:29" x14ac:dyDescent="0.25">
      <c r="S44507" s="110"/>
      <c r="U44507" s="110"/>
      <c r="W44507" s="110"/>
      <c r="Y44507" s="110"/>
      <c r="AA44507" s="110"/>
      <c r="AC44507" s="110"/>
    </row>
    <row r="44508" spans="19:29" x14ac:dyDescent="0.25">
      <c r="S44508" s="110"/>
      <c r="U44508" s="110"/>
      <c r="W44508" s="110"/>
      <c r="Y44508" s="110"/>
      <c r="AA44508" s="110"/>
      <c r="AC44508" s="110"/>
    </row>
    <row r="44509" spans="19:29" x14ac:dyDescent="0.25">
      <c r="S44509" s="110"/>
      <c r="U44509" s="110"/>
      <c r="W44509" s="110"/>
      <c r="Y44509" s="110"/>
      <c r="AA44509" s="110"/>
      <c r="AC44509" s="110"/>
    </row>
    <row r="44510" spans="19:29" x14ac:dyDescent="0.25">
      <c r="S44510" s="111"/>
      <c r="U44510" s="111"/>
      <c r="W44510" s="111"/>
      <c r="Y44510" s="111"/>
      <c r="AA44510" s="111"/>
      <c r="AC44510" s="111"/>
    </row>
    <row r="44511" spans="19:29" x14ac:dyDescent="0.25">
      <c r="S44511" s="107"/>
      <c r="U44511" s="107"/>
      <c r="W44511" s="107"/>
      <c r="Y44511" s="107"/>
      <c r="AA44511" s="107"/>
      <c r="AC44511" s="107"/>
    </row>
    <row r="44512" spans="19:29" x14ac:dyDescent="0.25">
      <c r="S44512" s="108"/>
      <c r="U44512" s="108"/>
      <c r="W44512" s="108"/>
      <c r="Y44512" s="108"/>
      <c r="AA44512" s="108"/>
      <c r="AC44512" s="108"/>
    </row>
    <row r="44513" spans="19:29" x14ac:dyDescent="0.25">
      <c r="S44513" s="108"/>
      <c r="U44513" s="108"/>
      <c r="W44513" s="108"/>
      <c r="Y44513" s="108"/>
      <c r="AA44513" s="108"/>
      <c r="AC44513" s="108"/>
    </row>
    <row r="44514" spans="19:29" x14ac:dyDescent="0.25">
      <c r="S44514" s="109"/>
      <c r="U44514" s="109"/>
      <c r="W44514" s="109"/>
      <c r="Y44514" s="109"/>
      <c r="AA44514" s="109"/>
      <c r="AC44514" s="109"/>
    </row>
    <row r="44515" spans="19:29" x14ac:dyDescent="0.25">
      <c r="S44515" s="108"/>
      <c r="U44515" s="108"/>
      <c r="W44515" s="108"/>
      <c r="Y44515" s="108"/>
      <c r="AA44515" s="108"/>
      <c r="AC44515" s="108"/>
    </row>
    <row r="44516" spans="19:29" x14ac:dyDescent="0.25">
      <c r="S44516" s="108"/>
      <c r="U44516" s="108"/>
      <c r="W44516" s="108"/>
      <c r="Y44516" s="108"/>
      <c r="AA44516" s="108"/>
      <c r="AC44516" s="108"/>
    </row>
    <row r="44517" spans="19:29" x14ac:dyDescent="0.25">
      <c r="S44517" s="109"/>
      <c r="U44517" s="109"/>
      <c r="W44517" s="109"/>
      <c r="Y44517" s="109"/>
      <c r="AA44517" s="109"/>
      <c r="AC44517" s="109"/>
    </row>
    <row r="44518" spans="19:29" x14ac:dyDescent="0.25">
      <c r="S44518" s="108"/>
      <c r="U44518" s="108"/>
      <c r="W44518" s="108"/>
      <c r="Y44518" s="108"/>
      <c r="AA44518" s="108"/>
      <c r="AC44518" s="108"/>
    </row>
    <row r="44519" spans="19:29" x14ac:dyDescent="0.25">
      <c r="S44519" s="109"/>
      <c r="U44519" s="109"/>
      <c r="W44519" s="109"/>
      <c r="Y44519" s="109"/>
      <c r="AA44519" s="109"/>
      <c r="AC44519" s="109"/>
    </row>
    <row r="44520" spans="19:29" x14ac:dyDescent="0.25">
      <c r="S44520" s="108"/>
      <c r="U44520" s="108"/>
      <c r="W44520" s="108"/>
      <c r="Y44520" s="108"/>
      <c r="AA44520" s="108"/>
      <c r="AC44520" s="108"/>
    </row>
    <row r="44521" spans="19:29" x14ac:dyDescent="0.25">
      <c r="S44521" s="108"/>
      <c r="U44521" s="108"/>
      <c r="W44521" s="108"/>
      <c r="Y44521" s="108"/>
      <c r="AA44521" s="108"/>
      <c r="AC44521" s="108"/>
    </row>
    <row r="44522" spans="19:29" x14ac:dyDescent="0.25">
      <c r="S44522" s="108"/>
      <c r="U44522" s="108"/>
      <c r="W44522" s="108"/>
      <c r="Y44522" s="108"/>
      <c r="AA44522" s="108"/>
      <c r="AC44522" s="108"/>
    </row>
    <row r="44523" spans="19:29" x14ac:dyDescent="0.25">
      <c r="S44523" s="110"/>
      <c r="U44523" s="110"/>
      <c r="W44523" s="110"/>
      <c r="Y44523" s="110"/>
      <c r="AA44523" s="110"/>
      <c r="AC44523" s="110"/>
    </row>
    <row r="44524" spans="19:29" x14ac:dyDescent="0.25">
      <c r="S44524" s="110"/>
      <c r="U44524" s="110"/>
      <c r="W44524" s="110"/>
      <c r="Y44524" s="110"/>
      <c r="AA44524" s="110"/>
      <c r="AC44524" s="110"/>
    </row>
    <row r="44525" spans="19:29" x14ac:dyDescent="0.25">
      <c r="S44525" s="110"/>
      <c r="U44525" s="110"/>
      <c r="W44525" s="110"/>
      <c r="Y44525" s="110"/>
      <c r="AA44525" s="110"/>
      <c r="AC44525" s="110"/>
    </row>
    <row r="44526" spans="19:29" x14ac:dyDescent="0.25">
      <c r="S44526" s="110"/>
      <c r="U44526" s="110"/>
      <c r="W44526" s="110"/>
      <c r="Y44526" s="110"/>
      <c r="AA44526" s="110"/>
      <c r="AC44526" s="110"/>
    </row>
    <row r="44527" spans="19:29" x14ac:dyDescent="0.25">
      <c r="S44527" s="111"/>
      <c r="U44527" s="111"/>
      <c r="W44527" s="111"/>
      <c r="Y44527" s="111"/>
      <c r="AA44527" s="111"/>
      <c r="AC44527" s="111"/>
    </row>
    <row r="44528" spans="19:29" x14ac:dyDescent="0.25">
      <c r="S44528" s="107"/>
      <c r="U44528" s="107"/>
      <c r="W44528" s="107"/>
      <c r="Y44528" s="107"/>
      <c r="AA44528" s="107"/>
      <c r="AC44528" s="107"/>
    </row>
    <row r="44529" spans="19:29" x14ac:dyDescent="0.25">
      <c r="S44529" s="108"/>
      <c r="U44529" s="108"/>
      <c r="W44529" s="108"/>
      <c r="Y44529" s="108"/>
      <c r="AA44529" s="108"/>
      <c r="AC44529" s="108"/>
    </row>
    <row r="44530" spans="19:29" x14ac:dyDescent="0.25">
      <c r="S44530" s="108"/>
      <c r="U44530" s="108"/>
      <c r="W44530" s="108"/>
      <c r="Y44530" s="108"/>
      <c r="AA44530" s="108"/>
      <c r="AC44530" s="108"/>
    </row>
    <row r="44531" spans="19:29" x14ac:dyDescent="0.25">
      <c r="S44531" s="109"/>
      <c r="U44531" s="109"/>
      <c r="W44531" s="109"/>
      <c r="Y44531" s="109"/>
      <c r="AA44531" s="109"/>
      <c r="AC44531" s="109"/>
    </row>
    <row r="44532" spans="19:29" x14ac:dyDescent="0.25">
      <c r="S44532" s="108"/>
      <c r="U44532" s="108"/>
      <c r="W44532" s="108"/>
      <c r="Y44532" s="108"/>
      <c r="AA44532" s="108"/>
      <c r="AC44532" s="108"/>
    </row>
    <row r="44533" spans="19:29" x14ac:dyDescent="0.25">
      <c r="S44533" s="108"/>
      <c r="U44533" s="108"/>
      <c r="W44533" s="108"/>
      <c r="Y44533" s="108"/>
      <c r="AA44533" s="108"/>
      <c r="AC44533" s="108"/>
    </row>
    <row r="44534" spans="19:29" x14ac:dyDescent="0.25">
      <c r="S44534" s="109"/>
      <c r="U44534" s="109"/>
      <c r="W44534" s="109"/>
      <c r="Y44534" s="109"/>
      <c r="AA44534" s="109"/>
      <c r="AC44534" s="109"/>
    </row>
    <row r="44535" spans="19:29" x14ac:dyDescent="0.25">
      <c r="S44535" s="108"/>
      <c r="U44535" s="108"/>
      <c r="W44535" s="108"/>
      <c r="Y44535" s="108"/>
      <c r="AA44535" s="108"/>
      <c r="AC44535" s="108"/>
    </row>
    <row r="44536" spans="19:29" x14ac:dyDescent="0.25">
      <c r="S44536" s="109"/>
      <c r="U44536" s="109"/>
      <c r="W44536" s="109"/>
      <c r="Y44536" s="109"/>
      <c r="AA44536" s="109"/>
      <c r="AC44536" s="109"/>
    </row>
    <row r="44537" spans="19:29" x14ac:dyDescent="0.25">
      <c r="S44537" s="108"/>
      <c r="U44537" s="108"/>
      <c r="W44537" s="108"/>
      <c r="Y44537" s="108"/>
      <c r="AA44537" s="108"/>
      <c r="AC44537" s="108"/>
    </row>
    <row r="44538" spans="19:29" x14ac:dyDescent="0.25">
      <c r="S44538" s="108"/>
      <c r="U44538" s="108"/>
      <c r="W44538" s="108"/>
      <c r="Y44538" s="108"/>
      <c r="AA44538" s="108"/>
      <c r="AC44538" s="108"/>
    </row>
    <row r="44539" spans="19:29" x14ac:dyDescent="0.25">
      <c r="S44539" s="108"/>
      <c r="U44539" s="108"/>
      <c r="W44539" s="108"/>
      <c r="Y44539" s="108"/>
      <c r="AA44539" s="108"/>
      <c r="AC44539" s="108"/>
    </row>
    <row r="44540" spans="19:29" x14ac:dyDescent="0.25">
      <c r="S44540" s="110"/>
      <c r="U44540" s="110"/>
      <c r="W44540" s="110"/>
      <c r="Y44540" s="110"/>
      <c r="AA44540" s="110"/>
      <c r="AC44540" s="110"/>
    </row>
    <row r="44541" spans="19:29" x14ac:dyDescent="0.25">
      <c r="S44541" s="110"/>
      <c r="U44541" s="110"/>
      <c r="W44541" s="110"/>
      <c r="Y44541" s="110"/>
      <c r="AA44541" s="110"/>
      <c r="AC44541" s="110"/>
    </row>
    <row r="44542" spans="19:29" x14ac:dyDescent="0.25">
      <c r="S44542" s="110"/>
      <c r="U44542" s="110"/>
      <c r="W44542" s="110"/>
      <c r="Y44542" s="110"/>
      <c r="AA44542" s="110"/>
      <c r="AC44542" s="110"/>
    </row>
    <row r="44543" spans="19:29" x14ac:dyDescent="0.25">
      <c r="S44543" s="110"/>
      <c r="U44543" s="110"/>
      <c r="W44543" s="110"/>
      <c r="Y44543" s="110"/>
      <c r="AA44543" s="110"/>
      <c r="AC44543" s="110"/>
    </row>
    <row r="44544" spans="19:29" x14ac:dyDescent="0.25">
      <c r="S44544" s="111"/>
      <c r="U44544" s="111"/>
      <c r="W44544" s="111"/>
      <c r="Y44544" s="111"/>
      <c r="AA44544" s="111"/>
      <c r="AC44544" s="111"/>
    </row>
    <row r="44545" spans="19:29" x14ac:dyDescent="0.25">
      <c r="S44545" s="107"/>
      <c r="U44545" s="107"/>
      <c r="W44545" s="107"/>
      <c r="Y44545" s="107"/>
      <c r="AA44545" s="107"/>
      <c r="AC44545" s="107"/>
    </row>
    <row r="44546" spans="19:29" x14ac:dyDescent="0.25">
      <c r="S44546" s="108"/>
      <c r="U44546" s="108"/>
      <c r="W44546" s="108"/>
      <c r="Y44546" s="108"/>
      <c r="AA44546" s="108"/>
      <c r="AC44546" s="108"/>
    </row>
    <row r="44547" spans="19:29" x14ac:dyDescent="0.25">
      <c r="S44547" s="108"/>
      <c r="U44547" s="108"/>
      <c r="W44547" s="108"/>
      <c r="Y44547" s="108"/>
      <c r="AA44547" s="108"/>
      <c r="AC44547" s="108"/>
    </row>
    <row r="44548" spans="19:29" x14ac:dyDescent="0.25">
      <c r="S44548" s="109"/>
      <c r="U44548" s="109"/>
      <c r="W44548" s="109"/>
      <c r="Y44548" s="109"/>
      <c r="AA44548" s="109"/>
      <c r="AC44548" s="109"/>
    </row>
    <row r="44549" spans="19:29" x14ac:dyDescent="0.25">
      <c r="S44549" s="108"/>
      <c r="U44549" s="108"/>
      <c r="W44549" s="108"/>
      <c r="Y44549" s="108"/>
      <c r="AA44549" s="108"/>
      <c r="AC44549" s="108"/>
    </row>
    <row r="44550" spans="19:29" x14ac:dyDescent="0.25">
      <c r="S44550" s="108"/>
      <c r="U44550" s="108"/>
      <c r="W44550" s="108"/>
      <c r="Y44550" s="108"/>
      <c r="AA44550" s="108"/>
      <c r="AC44550" s="108"/>
    </row>
    <row r="44551" spans="19:29" x14ac:dyDescent="0.25">
      <c r="S44551" s="109"/>
      <c r="U44551" s="109"/>
      <c r="W44551" s="109"/>
      <c r="Y44551" s="109"/>
      <c r="AA44551" s="109"/>
      <c r="AC44551" s="109"/>
    </row>
    <row r="44552" spans="19:29" x14ac:dyDescent="0.25">
      <c r="S44552" s="108"/>
      <c r="U44552" s="108"/>
      <c r="W44552" s="108"/>
      <c r="Y44552" s="108"/>
      <c r="AA44552" s="108"/>
      <c r="AC44552" s="108"/>
    </row>
    <row r="44553" spans="19:29" x14ac:dyDescent="0.25">
      <c r="S44553" s="109"/>
      <c r="U44553" s="109"/>
      <c r="W44553" s="109"/>
      <c r="Y44553" s="109"/>
      <c r="AA44553" s="109"/>
      <c r="AC44553" s="109"/>
    </row>
    <row r="44554" spans="19:29" x14ac:dyDescent="0.25">
      <c r="S44554" s="108"/>
      <c r="U44554" s="108"/>
      <c r="W44554" s="108"/>
      <c r="Y44554" s="108"/>
      <c r="AA44554" s="108"/>
      <c r="AC44554" s="108"/>
    </row>
    <row r="44555" spans="19:29" x14ac:dyDescent="0.25">
      <c r="S44555" s="108"/>
      <c r="U44555" s="108"/>
      <c r="W44555" s="108"/>
      <c r="Y44555" s="108"/>
      <c r="AA44555" s="108"/>
      <c r="AC44555" s="108"/>
    </row>
    <row r="44556" spans="19:29" x14ac:dyDescent="0.25">
      <c r="S44556" s="108"/>
      <c r="U44556" s="108"/>
      <c r="W44556" s="108"/>
      <c r="Y44556" s="108"/>
      <c r="AA44556" s="108"/>
      <c r="AC44556" s="108"/>
    </row>
    <row r="44557" spans="19:29" x14ac:dyDescent="0.25">
      <c r="S44557" s="110"/>
      <c r="U44557" s="110"/>
      <c r="W44557" s="110"/>
      <c r="Y44557" s="110"/>
      <c r="AA44557" s="110"/>
      <c r="AC44557" s="110"/>
    </row>
    <row r="44558" spans="19:29" x14ac:dyDescent="0.25">
      <c r="S44558" s="110"/>
      <c r="U44558" s="110"/>
      <c r="W44558" s="110"/>
      <c r="Y44558" s="110"/>
      <c r="AA44558" s="110"/>
      <c r="AC44558" s="110"/>
    </row>
    <row r="44559" spans="19:29" x14ac:dyDescent="0.25">
      <c r="S44559" s="110"/>
      <c r="U44559" s="110"/>
      <c r="W44559" s="110"/>
      <c r="Y44559" s="110"/>
      <c r="AA44559" s="110"/>
      <c r="AC44559" s="110"/>
    </row>
    <row r="44560" spans="19:29" x14ac:dyDescent="0.25">
      <c r="S44560" s="110"/>
      <c r="U44560" s="110"/>
      <c r="W44560" s="110"/>
      <c r="Y44560" s="110"/>
      <c r="AA44560" s="110"/>
      <c r="AC44560" s="110"/>
    </row>
    <row r="44561" spans="19:29" x14ac:dyDescent="0.25">
      <c r="S44561" s="111"/>
      <c r="U44561" s="111"/>
      <c r="W44561" s="111"/>
      <c r="Y44561" s="111"/>
      <c r="AA44561" s="111"/>
      <c r="AC44561" s="111"/>
    </row>
    <row r="44562" spans="19:29" x14ac:dyDescent="0.25">
      <c r="S44562" s="107"/>
      <c r="U44562" s="107"/>
      <c r="W44562" s="107"/>
      <c r="Y44562" s="107"/>
      <c r="AA44562" s="107"/>
      <c r="AC44562" s="107"/>
    </row>
    <row r="44563" spans="19:29" x14ac:dyDescent="0.25">
      <c r="S44563" s="108"/>
      <c r="U44563" s="108"/>
      <c r="W44563" s="108"/>
      <c r="Y44563" s="108"/>
      <c r="AA44563" s="108"/>
      <c r="AC44563" s="108"/>
    </row>
    <row r="44564" spans="19:29" x14ac:dyDescent="0.25">
      <c r="S44564" s="108"/>
      <c r="U44564" s="108"/>
      <c r="W44564" s="108"/>
      <c r="Y44564" s="108"/>
      <c r="AA44564" s="108"/>
      <c r="AC44564" s="108"/>
    </row>
    <row r="44565" spans="19:29" x14ac:dyDescent="0.25">
      <c r="S44565" s="109"/>
      <c r="U44565" s="109"/>
      <c r="W44565" s="109"/>
      <c r="Y44565" s="109"/>
      <c r="AA44565" s="109"/>
      <c r="AC44565" s="109"/>
    </row>
    <row r="44566" spans="19:29" x14ac:dyDescent="0.25">
      <c r="S44566" s="108"/>
      <c r="U44566" s="108"/>
      <c r="W44566" s="108"/>
      <c r="Y44566" s="108"/>
      <c r="AA44566" s="108"/>
      <c r="AC44566" s="108"/>
    </row>
    <row r="44567" spans="19:29" x14ac:dyDescent="0.25">
      <c r="S44567" s="108"/>
      <c r="U44567" s="108"/>
      <c r="W44567" s="108"/>
      <c r="Y44567" s="108"/>
      <c r="AA44567" s="108"/>
      <c r="AC44567" s="108"/>
    </row>
    <row r="44568" spans="19:29" x14ac:dyDescent="0.25">
      <c r="S44568" s="109"/>
      <c r="U44568" s="109"/>
      <c r="W44568" s="109"/>
      <c r="Y44568" s="109"/>
      <c r="AA44568" s="109"/>
      <c r="AC44568" s="109"/>
    </row>
    <row r="44569" spans="19:29" x14ac:dyDescent="0.25">
      <c r="S44569" s="108"/>
      <c r="U44569" s="108"/>
      <c r="W44569" s="108"/>
      <c r="Y44569" s="108"/>
      <c r="AA44569" s="108"/>
      <c r="AC44569" s="108"/>
    </row>
    <row r="44570" spans="19:29" x14ac:dyDescent="0.25">
      <c r="S44570" s="109"/>
      <c r="U44570" s="109"/>
      <c r="W44570" s="109"/>
      <c r="Y44570" s="109"/>
      <c r="AA44570" s="109"/>
      <c r="AC44570" s="109"/>
    </row>
    <row r="44571" spans="19:29" x14ac:dyDescent="0.25">
      <c r="S44571" s="108"/>
      <c r="U44571" s="108"/>
      <c r="W44571" s="108"/>
      <c r="Y44571" s="108"/>
      <c r="AA44571" s="108"/>
      <c r="AC44571" s="108"/>
    </row>
    <row r="44572" spans="19:29" x14ac:dyDescent="0.25">
      <c r="S44572" s="108"/>
      <c r="U44572" s="108"/>
      <c r="W44572" s="108"/>
      <c r="Y44572" s="108"/>
      <c r="AA44572" s="108"/>
      <c r="AC44572" s="108"/>
    </row>
    <row r="44573" spans="19:29" x14ac:dyDescent="0.25">
      <c r="S44573" s="108"/>
      <c r="U44573" s="108"/>
      <c r="W44573" s="108"/>
      <c r="Y44573" s="108"/>
      <c r="AA44573" s="108"/>
      <c r="AC44573" s="108"/>
    </row>
    <row r="44574" spans="19:29" x14ac:dyDescent="0.25">
      <c r="S44574" s="110"/>
      <c r="U44574" s="110"/>
      <c r="W44574" s="110"/>
      <c r="Y44574" s="110"/>
      <c r="AA44574" s="110"/>
      <c r="AC44574" s="110"/>
    </row>
    <row r="44575" spans="19:29" x14ac:dyDescent="0.25">
      <c r="S44575" s="110"/>
      <c r="U44575" s="110"/>
      <c r="W44575" s="110"/>
      <c r="Y44575" s="110"/>
      <c r="AA44575" s="110"/>
      <c r="AC44575" s="110"/>
    </row>
    <row r="44576" spans="19:29" x14ac:dyDescent="0.25">
      <c r="S44576" s="110"/>
      <c r="U44576" s="110"/>
      <c r="W44576" s="110"/>
      <c r="Y44576" s="110"/>
      <c r="AA44576" s="110"/>
      <c r="AC44576" s="110"/>
    </row>
    <row r="44577" spans="19:29" x14ac:dyDescent="0.25">
      <c r="S44577" s="110"/>
      <c r="U44577" s="110"/>
      <c r="W44577" s="110"/>
      <c r="Y44577" s="110"/>
      <c r="AA44577" s="110"/>
      <c r="AC44577" s="110"/>
    </row>
    <row r="44578" spans="19:29" x14ac:dyDescent="0.25">
      <c r="S44578" s="111"/>
      <c r="U44578" s="111"/>
      <c r="W44578" s="111"/>
      <c r="Y44578" s="111"/>
      <c r="AA44578" s="111"/>
      <c r="AC44578" s="111"/>
    </row>
    <row r="44579" spans="19:29" x14ac:dyDescent="0.25">
      <c r="S44579" s="107"/>
      <c r="U44579" s="107"/>
      <c r="W44579" s="107"/>
      <c r="Y44579" s="107"/>
      <c r="AA44579" s="107"/>
      <c r="AC44579" s="107"/>
    </row>
    <row r="44580" spans="19:29" x14ac:dyDescent="0.25">
      <c r="S44580" s="108"/>
      <c r="U44580" s="108"/>
      <c r="W44580" s="108"/>
      <c r="Y44580" s="108"/>
      <c r="AA44580" s="108"/>
      <c r="AC44580" s="108"/>
    </row>
    <row r="44581" spans="19:29" x14ac:dyDescent="0.25">
      <c r="S44581" s="108"/>
      <c r="U44581" s="108"/>
      <c r="W44581" s="108"/>
      <c r="Y44581" s="108"/>
      <c r="AA44581" s="108"/>
      <c r="AC44581" s="108"/>
    </row>
    <row r="44582" spans="19:29" x14ac:dyDescent="0.25">
      <c r="S44582" s="109"/>
      <c r="U44582" s="109"/>
      <c r="W44582" s="109"/>
      <c r="Y44582" s="109"/>
      <c r="AA44582" s="109"/>
      <c r="AC44582" s="109"/>
    </row>
    <row r="44583" spans="19:29" x14ac:dyDescent="0.25">
      <c r="S44583" s="108"/>
      <c r="U44583" s="108"/>
      <c r="W44583" s="108"/>
      <c r="Y44583" s="108"/>
      <c r="AA44583" s="108"/>
      <c r="AC44583" s="108"/>
    </row>
    <row r="44584" spans="19:29" x14ac:dyDescent="0.25">
      <c r="S44584" s="108"/>
      <c r="U44584" s="108"/>
      <c r="W44584" s="108"/>
      <c r="Y44584" s="108"/>
      <c r="AA44584" s="108"/>
      <c r="AC44584" s="108"/>
    </row>
    <row r="44585" spans="19:29" x14ac:dyDescent="0.25">
      <c r="S44585" s="109"/>
      <c r="U44585" s="109"/>
      <c r="W44585" s="109"/>
      <c r="Y44585" s="109"/>
      <c r="AA44585" s="109"/>
      <c r="AC44585" s="109"/>
    </row>
    <row r="44586" spans="19:29" x14ac:dyDescent="0.25">
      <c r="S44586" s="108"/>
      <c r="U44586" s="108"/>
      <c r="W44586" s="108"/>
      <c r="Y44586" s="108"/>
      <c r="AA44586" s="108"/>
      <c r="AC44586" s="108"/>
    </row>
    <row r="44587" spans="19:29" x14ac:dyDescent="0.25">
      <c r="S44587" s="109"/>
      <c r="U44587" s="109"/>
      <c r="W44587" s="109"/>
      <c r="Y44587" s="109"/>
      <c r="AA44587" s="109"/>
      <c r="AC44587" s="109"/>
    </row>
    <row r="44588" spans="19:29" x14ac:dyDescent="0.25">
      <c r="S44588" s="108"/>
      <c r="U44588" s="108"/>
      <c r="W44588" s="108"/>
      <c r="Y44588" s="108"/>
      <c r="AA44588" s="108"/>
      <c r="AC44588" s="108"/>
    </row>
    <row r="44589" spans="19:29" x14ac:dyDescent="0.25">
      <c r="S44589" s="108"/>
      <c r="U44589" s="108"/>
      <c r="W44589" s="108"/>
      <c r="Y44589" s="108"/>
      <c r="AA44589" s="108"/>
      <c r="AC44589" s="108"/>
    </row>
    <row r="44590" spans="19:29" x14ac:dyDescent="0.25">
      <c r="S44590" s="108"/>
      <c r="U44590" s="108"/>
      <c r="W44590" s="108"/>
      <c r="Y44590" s="108"/>
      <c r="AA44590" s="108"/>
      <c r="AC44590" s="108"/>
    </row>
    <row r="44591" spans="19:29" x14ac:dyDescent="0.25">
      <c r="S44591" s="110"/>
      <c r="U44591" s="110"/>
      <c r="W44591" s="110"/>
      <c r="Y44591" s="110"/>
      <c r="AA44591" s="110"/>
      <c r="AC44591" s="110"/>
    </row>
    <row r="44592" spans="19:29" x14ac:dyDescent="0.25">
      <c r="S44592" s="110"/>
      <c r="U44592" s="110"/>
      <c r="W44592" s="110"/>
      <c r="Y44592" s="110"/>
      <c r="AA44592" s="110"/>
      <c r="AC44592" s="110"/>
    </row>
    <row r="44593" spans="19:29" x14ac:dyDescent="0.25">
      <c r="S44593" s="110"/>
      <c r="U44593" s="110"/>
      <c r="W44593" s="110"/>
      <c r="Y44593" s="110"/>
      <c r="AA44593" s="110"/>
      <c r="AC44593" s="110"/>
    </row>
    <row r="44594" spans="19:29" x14ac:dyDescent="0.25">
      <c r="S44594" s="110"/>
      <c r="U44594" s="110"/>
      <c r="W44594" s="110"/>
      <c r="Y44594" s="110"/>
      <c r="AA44594" s="110"/>
      <c r="AC44594" s="110"/>
    </row>
    <row r="44595" spans="19:29" x14ac:dyDescent="0.25">
      <c r="S44595" s="111"/>
      <c r="U44595" s="111"/>
      <c r="W44595" s="111"/>
      <c r="Y44595" s="111"/>
      <c r="AA44595" s="111"/>
      <c r="AC44595" s="111"/>
    </row>
    <row r="44596" spans="19:29" x14ac:dyDescent="0.25">
      <c r="S44596" s="107"/>
      <c r="U44596" s="107"/>
      <c r="W44596" s="107"/>
      <c r="Y44596" s="107"/>
      <c r="AA44596" s="107"/>
      <c r="AC44596" s="107"/>
    </row>
    <row r="44597" spans="19:29" x14ac:dyDescent="0.25">
      <c r="S44597" s="108"/>
      <c r="U44597" s="108"/>
      <c r="W44597" s="108"/>
      <c r="Y44597" s="108"/>
      <c r="AA44597" s="108"/>
      <c r="AC44597" s="108"/>
    </row>
    <row r="44598" spans="19:29" x14ac:dyDescent="0.25">
      <c r="S44598" s="108"/>
      <c r="U44598" s="108"/>
      <c r="W44598" s="108"/>
      <c r="Y44598" s="108"/>
      <c r="AA44598" s="108"/>
      <c r="AC44598" s="108"/>
    </row>
    <row r="44599" spans="19:29" x14ac:dyDescent="0.25">
      <c r="S44599" s="109"/>
      <c r="U44599" s="109"/>
      <c r="W44599" s="109"/>
      <c r="Y44599" s="109"/>
      <c r="AA44599" s="109"/>
      <c r="AC44599" s="109"/>
    </row>
    <row r="44600" spans="19:29" x14ac:dyDescent="0.25">
      <c r="S44600" s="108"/>
      <c r="U44600" s="108"/>
      <c r="W44600" s="108"/>
      <c r="Y44600" s="108"/>
      <c r="AA44600" s="108"/>
      <c r="AC44600" s="108"/>
    </row>
    <row r="44601" spans="19:29" x14ac:dyDescent="0.25">
      <c r="S44601" s="108"/>
      <c r="U44601" s="108"/>
      <c r="W44601" s="108"/>
      <c r="Y44601" s="108"/>
      <c r="AA44601" s="108"/>
      <c r="AC44601" s="108"/>
    </row>
    <row r="44602" spans="19:29" x14ac:dyDescent="0.25">
      <c r="S44602" s="109"/>
      <c r="U44602" s="109"/>
      <c r="W44602" s="109"/>
      <c r="Y44602" s="109"/>
      <c r="AA44602" s="109"/>
      <c r="AC44602" s="109"/>
    </row>
    <row r="44603" spans="19:29" x14ac:dyDescent="0.25">
      <c r="S44603" s="108"/>
      <c r="U44603" s="108"/>
      <c r="W44603" s="108"/>
      <c r="Y44603" s="108"/>
      <c r="AA44603" s="108"/>
      <c r="AC44603" s="108"/>
    </row>
    <row r="44604" spans="19:29" x14ac:dyDescent="0.25">
      <c r="S44604" s="109"/>
      <c r="U44604" s="109"/>
      <c r="W44604" s="109"/>
      <c r="Y44604" s="109"/>
      <c r="AA44604" s="109"/>
      <c r="AC44604" s="109"/>
    </row>
    <row r="44605" spans="19:29" x14ac:dyDescent="0.25">
      <c r="S44605" s="108"/>
      <c r="U44605" s="108"/>
      <c r="W44605" s="108"/>
      <c r="Y44605" s="108"/>
      <c r="AA44605" s="108"/>
      <c r="AC44605" s="108"/>
    </row>
    <row r="44606" spans="19:29" x14ac:dyDescent="0.25">
      <c r="S44606" s="108"/>
      <c r="U44606" s="108"/>
      <c r="W44606" s="108"/>
      <c r="Y44606" s="108"/>
      <c r="AA44606" s="108"/>
      <c r="AC44606" s="108"/>
    </row>
    <row r="44607" spans="19:29" x14ac:dyDescent="0.25">
      <c r="S44607" s="108"/>
      <c r="U44607" s="108"/>
      <c r="W44607" s="108"/>
      <c r="Y44607" s="108"/>
      <c r="AA44607" s="108"/>
      <c r="AC44607" s="108"/>
    </row>
    <row r="44608" spans="19:29" x14ac:dyDescent="0.25">
      <c r="S44608" s="110"/>
      <c r="U44608" s="110"/>
      <c r="W44608" s="110"/>
      <c r="Y44608" s="110"/>
      <c r="AA44608" s="110"/>
      <c r="AC44608" s="110"/>
    </row>
    <row r="44609" spans="19:29" x14ac:dyDescent="0.25">
      <c r="S44609" s="110"/>
      <c r="U44609" s="110"/>
      <c r="W44609" s="110"/>
      <c r="Y44609" s="110"/>
      <c r="AA44609" s="110"/>
      <c r="AC44609" s="110"/>
    </row>
    <row r="44610" spans="19:29" x14ac:dyDescent="0.25">
      <c r="S44610" s="110"/>
      <c r="U44610" s="110"/>
      <c r="W44610" s="110"/>
      <c r="Y44610" s="110"/>
      <c r="AA44610" s="110"/>
      <c r="AC44610" s="110"/>
    </row>
    <row r="44611" spans="19:29" x14ac:dyDescent="0.25">
      <c r="S44611" s="110"/>
      <c r="U44611" s="110"/>
      <c r="W44611" s="110"/>
      <c r="Y44611" s="110"/>
      <c r="AA44611" s="110"/>
      <c r="AC44611" s="110"/>
    </row>
    <row r="44612" spans="19:29" x14ac:dyDescent="0.25">
      <c r="S44612" s="111"/>
      <c r="U44612" s="111"/>
      <c r="W44612" s="111"/>
      <c r="Y44612" s="111"/>
      <c r="AA44612" s="111"/>
      <c r="AC44612" s="111"/>
    </row>
    <row r="44613" spans="19:29" x14ac:dyDescent="0.25">
      <c r="S44613" s="107"/>
      <c r="U44613" s="107"/>
      <c r="W44613" s="107"/>
      <c r="Y44613" s="107"/>
      <c r="AA44613" s="107"/>
      <c r="AC44613" s="107"/>
    </row>
    <row r="44614" spans="19:29" x14ac:dyDescent="0.25">
      <c r="S44614" s="108"/>
      <c r="U44614" s="108"/>
      <c r="W44614" s="108"/>
      <c r="Y44614" s="108"/>
      <c r="AA44614" s="108"/>
      <c r="AC44614" s="108"/>
    </row>
    <row r="44615" spans="19:29" x14ac:dyDescent="0.25">
      <c r="S44615" s="108"/>
      <c r="U44615" s="108"/>
      <c r="W44615" s="108"/>
      <c r="Y44615" s="108"/>
      <c r="AA44615" s="108"/>
      <c r="AC44615" s="108"/>
    </row>
    <row r="44616" spans="19:29" x14ac:dyDescent="0.25">
      <c r="S44616" s="109"/>
      <c r="U44616" s="109"/>
      <c r="W44616" s="109"/>
      <c r="Y44616" s="109"/>
      <c r="AA44616" s="109"/>
      <c r="AC44616" s="109"/>
    </row>
    <row r="44617" spans="19:29" x14ac:dyDescent="0.25">
      <c r="S44617" s="108"/>
      <c r="U44617" s="108"/>
      <c r="W44617" s="108"/>
      <c r="Y44617" s="108"/>
      <c r="AA44617" s="108"/>
      <c r="AC44617" s="108"/>
    </row>
    <row r="44618" spans="19:29" x14ac:dyDescent="0.25">
      <c r="S44618" s="108"/>
      <c r="U44618" s="108"/>
      <c r="W44618" s="108"/>
      <c r="Y44618" s="108"/>
      <c r="AA44618" s="108"/>
      <c r="AC44618" s="108"/>
    </row>
    <row r="44619" spans="19:29" x14ac:dyDescent="0.25">
      <c r="S44619" s="109"/>
      <c r="U44619" s="109"/>
      <c r="W44619" s="109"/>
      <c r="Y44619" s="109"/>
      <c r="AA44619" s="109"/>
      <c r="AC44619" s="109"/>
    </row>
    <row r="44620" spans="19:29" x14ac:dyDescent="0.25">
      <c r="S44620" s="108"/>
      <c r="U44620" s="108"/>
      <c r="W44620" s="108"/>
      <c r="Y44620" s="108"/>
      <c r="AA44620" s="108"/>
      <c r="AC44620" s="108"/>
    </row>
    <row r="44621" spans="19:29" x14ac:dyDescent="0.25">
      <c r="S44621" s="109"/>
      <c r="U44621" s="109"/>
      <c r="W44621" s="109"/>
      <c r="Y44621" s="109"/>
      <c r="AA44621" s="109"/>
      <c r="AC44621" s="109"/>
    </row>
    <row r="44622" spans="19:29" x14ac:dyDescent="0.25">
      <c r="S44622" s="108"/>
      <c r="U44622" s="108"/>
      <c r="W44622" s="108"/>
      <c r="Y44622" s="108"/>
      <c r="AA44622" s="108"/>
      <c r="AC44622" s="108"/>
    </row>
    <row r="44623" spans="19:29" x14ac:dyDescent="0.25">
      <c r="S44623" s="108"/>
      <c r="U44623" s="108"/>
      <c r="W44623" s="108"/>
      <c r="Y44623" s="108"/>
      <c r="AA44623" s="108"/>
      <c r="AC44623" s="108"/>
    </row>
    <row r="44624" spans="19:29" x14ac:dyDescent="0.25">
      <c r="S44624" s="108"/>
      <c r="U44624" s="108"/>
      <c r="W44624" s="108"/>
      <c r="Y44624" s="108"/>
      <c r="AA44624" s="108"/>
      <c r="AC44624" s="108"/>
    </row>
    <row r="44625" spans="19:29" x14ac:dyDescent="0.25">
      <c r="S44625" s="110"/>
      <c r="U44625" s="110"/>
      <c r="W44625" s="110"/>
      <c r="Y44625" s="110"/>
      <c r="AA44625" s="110"/>
      <c r="AC44625" s="110"/>
    </row>
    <row r="44626" spans="19:29" x14ac:dyDescent="0.25">
      <c r="S44626" s="110"/>
      <c r="U44626" s="110"/>
      <c r="W44626" s="110"/>
      <c r="Y44626" s="110"/>
      <c r="AA44626" s="110"/>
      <c r="AC44626" s="110"/>
    </row>
    <row r="44627" spans="19:29" x14ac:dyDescent="0.25">
      <c r="S44627" s="110"/>
      <c r="U44627" s="110"/>
      <c r="W44627" s="110"/>
      <c r="Y44627" s="110"/>
      <c r="AA44627" s="110"/>
      <c r="AC44627" s="110"/>
    </row>
    <row r="44628" spans="19:29" x14ac:dyDescent="0.25">
      <c r="S44628" s="110"/>
      <c r="U44628" s="110"/>
      <c r="W44628" s="110"/>
      <c r="Y44628" s="110"/>
      <c r="AA44628" s="110"/>
      <c r="AC44628" s="110"/>
    </row>
    <row r="44629" spans="19:29" x14ac:dyDescent="0.25">
      <c r="S44629" s="111"/>
      <c r="U44629" s="111"/>
      <c r="W44629" s="111"/>
      <c r="Y44629" s="111"/>
      <c r="AA44629" s="111"/>
      <c r="AC44629" s="111"/>
    </row>
    <row r="44630" spans="19:29" x14ac:dyDescent="0.25">
      <c r="S44630" s="107"/>
      <c r="U44630" s="107"/>
      <c r="W44630" s="107"/>
      <c r="Y44630" s="107"/>
      <c r="AA44630" s="107"/>
      <c r="AC44630" s="107"/>
    </row>
    <row r="44631" spans="19:29" x14ac:dyDescent="0.25">
      <c r="S44631" s="108"/>
      <c r="U44631" s="108"/>
      <c r="W44631" s="108"/>
      <c r="Y44631" s="108"/>
      <c r="AA44631" s="108"/>
      <c r="AC44631" s="108"/>
    </row>
    <row r="44632" spans="19:29" x14ac:dyDescent="0.25">
      <c r="S44632" s="108"/>
      <c r="U44632" s="108"/>
      <c r="W44632" s="108"/>
      <c r="Y44632" s="108"/>
      <c r="AA44632" s="108"/>
      <c r="AC44632" s="108"/>
    </row>
    <row r="44633" spans="19:29" x14ac:dyDescent="0.25">
      <c r="S44633" s="109"/>
      <c r="U44633" s="109"/>
      <c r="W44633" s="109"/>
      <c r="Y44633" s="109"/>
      <c r="AA44633" s="109"/>
      <c r="AC44633" s="109"/>
    </row>
    <row r="44634" spans="19:29" x14ac:dyDescent="0.25">
      <c r="S44634" s="108"/>
      <c r="U44634" s="108"/>
      <c r="W44634" s="108"/>
      <c r="Y44634" s="108"/>
      <c r="AA44634" s="108"/>
      <c r="AC44634" s="108"/>
    </row>
    <row r="44635" spans="19:29" x14ac:dyDescent="0.25">
      <c r="S44635" s="108"/>
      <c r="U44635" s="108"/>
      <c r="W44635" s="108"/>
      <c r="Y44635" s="108"/>
      <c r="AA44635" s="108"/>
      <c r="AC44635" s="108"/>
    </row>
    <row r="44636" spans="19:29" x14ac:dyDescent="0.25">
      <c r="S44636" s="109"/>
      <c r="U44636" s="109"/>
      <c r="W44636" s="109"/>
      <c r="Y44636" s="109"/>
      <c r="AA44636" s="109"/>
      <c r="AC44636" s="109"/>
    </row>
    <row r="44637" spans="19:29" x14ac:dyDescent="0.25">
      <c r="S44637" s="108"/>
      <c r="U44637" s="108"/>
      <c r="W44637" s="108"/>
      <c r="Y44637" s="108"/>
      <c r="AA44637" s="108"/>
      <c r="AC44637" s="108"/>
    </row>
    <row r="44638" spans="19:29" x14ac:dyDescent="0.25">
      <c r="S44638" s="109"/>
      <c r="U44638" s="109"/>
      <c r="W44638" s="109"/>
      <c r="Y44638" s="109"/>
      <c r="AA44638" s="109"/>
      <c r="AC44638" s="109"/>
    </row>
    <row r="44639" spans="19:29" x14ac:dyDescent="0.25">
      <c r="S44639" s="108"/>
      <c r="U44639" s="108"/>
      <c r="W44639" s="108"/>
      <c r="Y44639" s="108"/>
      <c r="AA44639" s="108"/>
      <c r="AC44639" s="108"/>
    </row>
    <row r="44640" spans="19:29" x14ac:dyDescent="0.25">
      <c r="S44640" s="108"/>
      <c r="U44640" s="108"/>
      <c r="W44640" s="108"/>
      <c r="Y44640" s="108"/>
      <c r="AA44640" s="108"/>
      <c r="AC44640" s="108"/>
    </row>
    <row r="44641" spans="19:29" x14ac:dyDescent="0.25">
      <c r="S44641" s="108"/>
      <c r="U44641" s="108"/>
      <c r="W44641" s="108"/>
      <c r="Y44641" s="108"/>
      <c r="AA44641" s="108"/>
      <c r="AC44641" s="108"/>
    </row>
    <row r="44642" spans="19:29" x14ac:dyDescent="0.25">
      <c r="S44642" s="110"/>
      <c r="U44642" s="110"/>
      <c r="W44642" s="110"/>
      <c r="Y44642" s="110"/>
      <c r="AA44642" s="110"/>
      <c r="AC44642" s="110"/>
    </row>
    <row r="44643" spans="19:29" x14ac:dyDescent="0.25">
      <c r="S44643" s="110"/>
      <c r="U44643" s="110"/>
      <c r="W44643" s="110"/>
      <c r="Y44643" s="110"/>
      <c r="AA44643" s="110"/>
      <c r="AC44643" s="110"/>
    </row>
    <row r="44644" spans="19:29" x14ac:dyDescent="0.25">
      <c r="S44644" s="110"/>
      <c r="U44644" s="110"/>
      <c r="W44644" s="110"/>
      <c r="Y44644" s="110"/>
      <c r="AA44644" s="110"/>
      <c r="AC44644" s="110"/>
    </row>
    <row r="44645" spans="19:29" x14ac:dyDescent="0.25">
      <c r="S44645" s="110"/>
      <c r="U44645" s="110"/>
      <c r="W44645" s="110"/>
      <c r="Y44645" s="110"/>
      <c r="AA44645" s="110"/>
      <c r="AC44645" s="110"/>
    </row>
    <row r="44646" spans="19:29" x14ac:dyDescent="0.25">
      <c r="S44646" s="111"/>
      <c r="U44646" s="111"/>
      <c r="W44646" s="111"/>
      <c r="Y44646" s="111"/>
      <c r="AA44646" s="111"/>
      <c r="AC44646" s="111"/>
    </row>
    <row r="44647" spans="19:29" x14ac:dyDescent="0.25">
      <c r="S44647" s="107"/>
      <c r="U44647" s="107"/>
      <c r="W44647" s="107"/>
      <c r="Y44647" s="107"/>
      <c r="AA44647" s="107"/>
      <c r="AC44647" s="107"/>
    </row>
    <row r="44648" spans="19:29" x14ac:dyDescent="0.25">
      <c r="S44648" s="108"/>
      <c r="U44648" s="108"/>
      <c r="W44648" s="108"/>
      <c r="Y44648" s="108"/>
      <c r="AA44648" s="108"/>
      <c r="AC44648" s="108"/>
    </row>
    <row r="44649" spans="19:29" x14ac:dyDescent="0.25">
      <c r="S44649" s="108"/>
      <c r="U44649" s="108"/>
      <c r="W44649" s="108"/>
      <c r="Y44649" s="108"/>
      <c r="AA44649" s="108"/>
      <c r="AC44649" s="108"/>
    </row>
    <row r="44650" spans="19:29" x14ac:dyDescent="0.25">
      <c r="S44650" s="109"/>
      <c r="U44650" s="109"/>
      <c r="W44650" s="109"/>
      <c r="Y44650" s="109"/>
      <c r="AA44650" s="109"/>
      <c r="AC44650" s="109"/>
    </row>
    <row r="44651" spans="19:29" x14ac:dyDescent="0.25">
      <c r="S44651" s="108"/>
      <c r="U44651" s="108"/>
      <c r="W44651" s="108"/>
      <c r="Y44651" s="108"/>
      <c r="AA44651" s="108"/>
      <c r="AC44651" s="108"/>
    </row>
    <row r="44652" spans="19:29" x14ac:dyDescent="0.25">
      <c r="S44652" s="108"/>
      <c r="U44652" s="108"/>
      <c r="W44652" s="108"/>
      <c r="Y44652" s="108"/>
      <c r="AA44652" s="108"/>
      <c r="AC44652" s="108"/>
    </row>
    <row r="44653" spans="19:29" x14ac:dyDescent="0.25">
      <c r="S44653" s="109"/>
      <c r="U44653" s="109"/>
      <c r="W44653" s="109"/>
      <c r="Y44653" s="109"/>
      <c r="AA44653" s="109"/>
      <c r="AC44653" s="109"/>
    </row>
    <row r="44654" spans="19:29" x14ac:dyDescent="0.25">
      <c r="S44654" s="108"/>
      <c r="U44654" s="108"/>
      <c r="W44654" s="108"/>
      <c r="Y44654" s="108"/>
      <c r="AA44654" s="108"/>
      <c r="AC44654" s="108"/>
    </row>
    <row r="44655" spans="19:29" x14ac:dyDescent="0.25">
      <c r="S44655" s="109"/>
      <c r="U44655" s="109"/>
      <c r="W44655" s="109"/>
      <c r="Y44655" s="109"/>
      <c r="AA44655" s="109"/>
      <c r="AC44655" s="109"/>
    </row>
    <row r="44656" spans="19:29" x14ac:dyDescent="0.25">
      <c r="S44656" s="108"/>
      <c r="U44656" s="108"/>
      <c r="W44656" s="108"/>
      <c r="Y44656" s="108"/>
      <c r="AA44656" s="108"/>
      <c r="AC44656" s="108"/>
    </row>
    <row r="44657" spans="19:29" x14ac:dyDescent="0.25">
      <c r="S44657" s="108"/>
      <c r="U44657" s="108"/>
      <c r="W44657" s="108"/>
      <c r="Y44657" s="108"/>
      <c r="AA44657" s="108"/>
      <c r="AC44657" s="108"/>
    </row>
    <row r="44658" spans="19:29" x14ac:dyDescent="0.25">
      <c r="S44658" s="108"/>
      <c r="U44658" s="108"/>
      <c r="W44658" s="108"/>
      <c r="Y44658" s="108"/>
      <c r="AA44658" s="108"/>
      <c r="AC44658" s="108"/>
    </row>
    <row r="44659" spans="19:29" x14ac:dyDescent="0.25">
      <c r="S44659" s="110"/>
      <c r="U44659" s="110"/>
      <c r="W44659" s="110"/>
      <c r="Y44659" s="110"/>
      <c r="AA44659" s="110"/>
      <c r="AC44659" s="110"/>
    </row>
    <row r="44660" spans="19:29" x14ac:dyDescent="0.25">
      <c r="S44660" s="110"/>
      <c r="U44660" s="110"/>
      <c r="W44660" s="110"/>
      <c r="Y44660" s="110"/>
      <c r="AA44660" s="110"/>
      <c r="AC44660" s="110"/>
    </row>
    <row r="44661" spans="19:29" x14ac:dyDescent="0.25">
      <c r="S44661" s="110"/>
      <c r="U44661" s="110"/>
      <c r="W44661" s="110"/>
      <c r="Y44661" s="110"/>
      <c r="AA44661" s="110"/>
      <c r="AC44661" s="110"/>
    </row>
    <row r="44662" spans="19:29" x14ac:dyDescent="0.25">
      <c r="S44662" s="110"/>
      <c r="U44662" s="110"/>
      <c r="W44662" s="110"/>
      <c r="Y44662" s="110"/>
      <c r="AA44662" s="110"/>
      <c r="AC44662" s="110"/>
    </row>
    <row r="44663" spans="19:29" x14ac:dyDescent="0.25">
      <c r="S44663" s="111"/>
      <c r="U44663" s="111"/>
      <c r="W44663" s="111"/>
      <c r="Y44663" s="111"/>
      <c r="AA44663" s="111"/>
      <c r="AC44663" s="111"/>
    </row>
    <row r="44664" spans="19:29" x14ac:dyDescent="0.25">
      <c r="S44664" s="107"/>
      <c r="U44664" s="107"/>
      <c r="W44664" s="107"/>
      <c r="Y44664" s="107"/>
      <c r="AA44664" s="107"/>
      <c r="AC44664" s="107"/>
    </row>
    <row r="44665" spans="19:29" x14ac:dyDescent="0.25">
      <c r="S44665" s="108"/>
      <c r="U44665" s="108"/>
      <c r="W44665" s="108"/>
      <c r="Y44665" s="108"/>
      <c r="AA44665" s="108"/>
      <c r="AC44665" s="108"/>
    </row>
    <row r="44666" spans="19:29" x14ac:dyDescent="0.25">
      <c r="S44666" s="108"/>
      <c r="U44666" s="108"/>
      <c r="W44666" s="108"/>
      <c r="Y44666" s="108"/>
      <c r="AA44666" s="108"/>
      <c r="AC44666" s="108"/>
    </row>
    <row r="44667" spans="19:29" x14ac:dyDescent="0.25">
      <c r="S44667" s="109"/>
      <c r="U44667" s="109"/>
      <c r="W44667" s="109"/>
      <c r="Y44667" s="109"/>
      <c r="AA44667" s="109"/>
      <c r="AC44667" s="109"/>
    </row>
    <row r="44668" spans="19:29" x14ac:dyDescent="0.25">
      <c r="S44668" s="108"/>
      <c r="U44668" s="108"/>
      <c r="W44668" s="108"/>
      <c r="Y44668" s="108"/>
      <c r="AA44668" s="108"/>
      <c r="AC44668" s="108"/>
    </row>
    <row r="44669" spans="19:29" x14ac:dyDescent="0.25">
      <c r="S44669" s="108"/>
      <c r="U44669" s="108"/>
      <c r="W44669" s="108"/>
      <c r="Y44669" s="108"/>
      <c r="AA44669" s="108"/>
      <c r="AC44669" s="108"/>
    </row>
    <row r="44670" spans="19:29" x14ac:dyDescent="0.25">
      <c r="S44670" s="109"/>
      <c r="U44670" s="109"/>
      <c r="W44670" s="109"/>
      <c r="Y44670" s="109"/>
      <c r="AA44670" s="109"/>
      <c r="AC44670" s="109"/>
    </row>
    <row r="44671" spans="19:29" x14ac:dyDescent="0.25">
      <c r="S44671" s="108"/>
      <c r="U44671" s="108"/>
      <c r="W44671" s="108"/>
      <c r="Y44671" s="108"/>
      <c r="AA44671" s="108"/>
      <c r="AC44671" s="108"/>
    </row>
    <row r="44672" spans="19:29" x14ac:dyDescent="0.25">
      <c r="S44672" s="109"/>
      <c r="U44672" s="109"/>
      <c r="W44672" s="109"/>
      <c r="Y44672" s="109"/>
      <c r="AA44672" s="109"/>
      <c r="AC44672" s="109"/>
    </row>
    <row r="44673" spans="19:29" x14ac:dyDescent="0.25">
      <c r="S44673" s="108"/>
      <c r="U44673" s="108"/>
      <c r="W44673" s="108"/>
      <c r="Y44673" s="108"/>
      <c r="AA44673" s="108"/>
      <c r="AC44673" s="108"/>
    </row>
    <row r="44674" spans="19:29" x14ac:dyDescent="0.25">
      <c r="S44674" s="108"/>
      <c r="U44674" s="108"/>
      <c r="W44674" s="108"/>
      <c r="Y44674" s="108"/>
      <c r="AA44674" s="108"/>
      <c r="AC44674" s="108"/>
    </row>
    <row r="44675" spans="19:29" x14ac:dyDescent="0.25">
      <c r="S44675" s="108"/>
      <c r="U44675" s="108"/>
      <c r="W44675" s="108"/>
      <c r="Y44675" s="108"/>
      <c r="AA44675" s="108"/>
      <c r="AC44675" s="108"/>
    </row>
    <row r="44676" spans="19:29" x14ac:dyDescent="0.25">
      <c r="S44676" s="110"/>
      <c r="U44676" s="110"/>
      <c r="W44676" s="110"/>
      <c r="Y44676" s="110"/>
      <c r="AA44676" s="110"/>
      <c r="AC44676" s="110"/>
    </row>
    <row r="44677" spans="19:29" x14ac:dyDescent="0.25">
      <c r="S44677" s="110"/>
      <c r="U44677" s="110"/>
      <c r="W44677" s="110"/>
      <c r="Y44677" s="110"/>
      <c r="AA44677" s="110"/>
      <c r="AC44677" s="110"/>
    </row>
    <row r="44678" spans="19:29" x14ac:dyDescent="0.25">
      <c r="S44678" s="110"/>
      <c r="U44678" s="110"/>
      <c r="W44678" s="110"/>
      <c r="Y44678" s="110"/>
      <c r="AA44678" s="110"/>
      <c r="AC44678" s="110"/>
    </row>
    <row r="44679" spans="19:29" x14ac:dyDescent="0.25">
      <c r="S44679" s="110"/>
      <c r="U44679" s="110"/>
      <c r="W44679" s="110"/>
      <c r="Y44679" s="110"/>
      <c r="AA44679" s="110"/>
      <c r="AC44679" s="110"/>
    </row>
    <row r="44680" spans="19:29" x14ac:dyDescent="0.25">
      <c r="S44680" s="111"/>
      <c r="U44680" s="111"/>
      <c r="W44680" s="111"/>
      <c r="Y44680" s="111"/>
      <c r="AA44680" s="111"/>
      <c r="AC44680" s="111"/>
    </row>
    <row r="44681" spans="19:29" x14ac:dyDescent="0.25">
      <c r="S44681" s="107"/>
      <c r="U44681" s="107"/>
      <c r="W44681" s="107"/>
      <c r="Y44681" s="107"/>
      <c r="AA44681" s="107"/>
      <c r="AC44681" s="107"/>
    </row>
    <row r="44682" spans="19:29" x14ac:dyDescent="0.25">
      <c r="S44682" s="108"/>
      <c r="U44682" s="108"/>
      <c r="W44682" s="108"/>
      <c r="Y44682" s="108"/>
      <c r="AA44682" s="108"/>
      <c r="AC44682" s="108"/>
    </row>
    <row r="44683" spans="19:29" x14ac:dyDescent="0.25">
      <c r="S44683" s="108"/>
      <c r="U44683" s="108"/>
      <c r="W44683" s="108"/>
      <c r="Y44683" s="108"/>
      <c r="AA44683" s="108"/>
      <c r="AC44683" s="108"/>
    </row>
    <row r="44684" spans="19:29" x14ac:dyDescent="0.25">
      <c r="S44684" s="109"/>
      <c r="U44684" s="109"/>
      <c r="W44684" s="109"/>
      <c r="Y44684" s="109"/>
      <c r="AA44684" s="109"/>
      <c r="AC44684" s="109"/>
    </row>
    <row r="44685" spans="19:29" x14ac:dyDescent="0.25">
      <c r="S44685" s="108"/>
      <c r="U44685" s="108"/>
      <c r="W44685" s="108"/>
      <c r="Y44685" s="108"/>
      <c r="AA44685" s="108"/>
      <c r="AC44685" s="108"/>
    </row>
    <row r="44686" spans="19:29" x14ac:dyDescent="0.25">
      <c r="S44686" s="108"/>
      <c r="U44686" s="108"/>
      <c r="W44686" s="108"/>
      <c r="Y44686" s="108"/>
      <c r="AA44686" s="108"/>
      <c r="AC44686" s="108"/>
    </row>
    <row r="44687" spans="19:29" x14ac:dyDescent="0.25">
      <c r="S44687" s="109"/>
      <c r="U44687" s="109"/>
      <c r="W44687" s="109"/>
      <c r="Y44687" s="109"/>
      <c r="AA44687" s="109"/>
      <c r="AC44687" s="109"/>
    </row>
    <row r="44688" spans="19:29" x14ac:dyDescent="0.25">
      <c r="S44688" s="108"/>
      <c r="U44688" s="108"/>
      <c r="W44688" s="108"/>
      <c r="Y44688" s="108"/>
      <c r="AA44688" s="108"/>
      <c r="AC44688" s="108"/>
    </row>
    <row r="44689" spans="19:29" x14ac:dyDescent="0.25">
      <c r="S44689" s="109"/>
      <c r="U44689" s="109"/>
      <c r="W44689" s="109"/>
      <c r="Y44689" s="109"/>
      <c r="AA44689" s="109"/>
      <c r="AC44689" s="109"/>
    </row>
    <row r="44690" spans="19:29" x14ac:dyDescent="0.25">
      <c r="S44690" s="108"/>
      <c r="U44690" s="108"/>
      <c r="W44690" s="108"/>
      <c r="Y44690" s="108"/>
      <c r="AA44690" s="108"/>
      <c r="AC44690" s="108"/>
    </row>
    <row r="44691" spans="19:29" x14ac:dyDescent="0.25">
      <c r="S44691" s="108"/>
      <c r="U44691" s="108"/>
      <c r="W44691" s="108"/>
      <c r="Y44691" s="108"/>
      <c r="AA44691" s="108"/>
      <c r="AC44691" s="108"/>
    </row>
    <row r="44692" spans="19:29" x14ac:dyDescent="0.25">
      <c r="S44692" s="108"/>
      <c r="U44692" s="108"/>
      <c r="W44692" s="108"/>
      <c r="Y44692" s="108"/>
      <c r="AA44692" s="108"/>
      <c r="AC44692" s="108"/>
    </row>
    <row r="44693" spans="19:29" x14ac:dyDescent="0.25">
      <c r="S44693" s="110"/>
      <c r="U44693" s="110"/>
      <c r="W44693" s="110"/>
      <c r="Y44693" s="110"/>
      <c r="AA44693" s="110"/>
      <c r="AC44693" s="110"/>
    </row>
    <row r="44694" spans="19:29" x14ac:dyDescent="0.25">
      <c r="S44694" s="110"/>
      <c r="U44694" s="110"/>
      <c r="W44694" s="110"/>
      <c r="Y44694" s="110"/>
      <c r="AA44694" s="110"/>
      <c r="AC44694" s="110"/>
    </row>
    <row r="44695" spans="19:29" x14ac:dyDescent="0.25">
      <c r="S44695" s="110"/>
      <c r="U44695" s="110"/>
      <c r="W44695" s="110"/>
      <c r="Y44695" s="110"/>
      <c r="AA44695" s="110"/>
      <c r="AC44695" s="110"/>
    </row>
    <row r="44696" spans="19:29" x14ac:dyDescent="0.25">
      <c r="S44696" s="110"/>
      <c r="U44696" s="110"/>
      <c r="W44696" s="110"/>
      <c r="Y44696" s="110"/>
      <c r="AA44696" s="110"/>
      <c r="AC44696" s="110"/>
    </row>
    <row r="44697" spans="19:29" x14ac:dyDescent="0.25">
      <c r="S44697" s="111"/>
      <c r="U44697" s="111"/>
      <c r="W44697" s="111"/>
      <c r="Y44697" s="111"/>
      <c r="AA44697" s="111"/>
      <c r="AC44697" s="111"/>
    </row>
    <row r="44698" spans="19:29" x14ac:dyDescent="0.25">
      <c r="S44698" s="107"/>
      <c r="U44698" s="107"/>
      <c r="W44698" s="107"/>
      <c r="Y44698" s="107"/>
      <c r="AA44698" s="107"/>
      <c r="AC44698" s="107"/>
    </row>
    <row r="44699" spans="19:29" x14ac:dyDescent="0.25">
      <c r="S44699" s="108"/>
      <c r="U44699" s="108"/>
      <c r="W44699" s="108"/>
      <c r="Y44699" s="108"/>
      <c r="AA44699" s="108"/>
      <c r="AC44699" s="108"/>
    </row>
    <row r="44700" spans="19:29" x14ac:dyDescent="0.25">
      <c r="S44700" s="108"/>
      <c r="U44700" s="108"/>
      <c r="W44700" s="108"/>
      <c r="Y44700" s="108"/>
      <c r="AA44700" s="108"/>
      <c r="AC44700" s="108"/>
    </row>
    <row r="44701" spans="19:29" x14ac:dyDescent="0.25">
      <c r="S44701" s="109"/>
      <c r="U44701" s="109"/>
      <c r="W44701" s="109"/>
      <c r="Y44701" s="109"/>
      <c r="AA44701" s="109"/>
      <c r="AC44701" s="109"/>
    </row>
    <row r="44702" spans="19:29" x14ac:dyDescent="0.25">
      <c r="S44702" s="108"/>
      <c r="U44702" s="108"/>
      <c r="W44702" s="108"/>
      <c r="Y44702" s="108"/>
      <c r="AA44702" s="108"/>
      <c r="AC44702" s="108"/>
    </row>
    <row r="44703" spans="19:29" x14ac:dyDescent="0.25">
      <c r="S44703" s="108"/>
      <c r="U44703" s="108"/>
      <c r="W44703" s="108"/>
      <c r="Y44703" s="108"/>
      <c r="AA44703" s="108"/>
      <c r="AC44703" s="108"/>
    </row>
    <row r="44704" spans="19:29" x14ac:dyDescent="0.25">
      <c r="S44704" s="109"/>
      <c r="U44704" s="109"/>
      <c r="W44704" s="109"/>
      <c r="Y44704" s="109"/>
      <c r="AA44704" s="109"/>
      <c r="AC44704" s="109"/>
    </row>
    <row r="44705" spans="19:29" x14ac:dyDescent="0.25">
      <c r="S44705" s="108"/>
      <c r="U44705" s="108"/>
      <c r="W44705" s="108"/>
      <c r="Y44705" s="108"/>
      <c r="AA44705" s="108"/>
      <c r="AC44705" s="108"/>
    </row>
    <row r="44706" spans="19:29" x14ac:dyDescent="0.25">
      <c r="S44706" s="109"/>
      <c r="U44706" s="109"/>
      <c r="W44706" s="109"/>
      <c r="Y44706" s="109"/>
      <c r="AA44706" s="109"/>
      <c r="AC44706" s="109"/>
    </row>
    <row r="44707" spans="19:29" x14ac:dyDescent="0.25">
      <c r="S44707" s="108"/>
      <c r="U44707" s="108"/>
      <c r="W44707" s="108"/>
      <c r="Y44707" s="108"/>
      <c r="AA44707" s="108"/>
      <c r="AC44707" s="108"/>
    </row>
    <row r="44708" spans="19:29" x14ac:dyDescent="0.25">
      <c r="S44708" s="108"/>
      <c r="U44708" s="108"/>
      <c r="W44708" s="108"/>
      <c r="Y44708" s="108"/>
      <c r="AA44708" s="108"/>
      <c r="AC44708" s="108"/>
    </row>
    <row r="44709" spans="19:29" x14ac:dyDescent="0.25">
      <c r="S44709" s="108"/>
      <c r="U44709" s="108"/>
      <c r="W44709" s="108"/>
      <c r="Y44709" s="108"/>
      <c r="AA44709" s="108"/>
      <c r="AC44709" s="108"/>
    </row>
    <row r="44710" spans="19:29" x14ac:dyDescent="0.25">
      <c r="S44710" s="110"/>
      <c r="U44710" s="110"/>
      <c r="W44710" s="110"/>
      <c r="Y44710" s="110"/>
      <c r="AA44710" s="110"/>
      <c r="AC44710" s="110"/>
    </row>
    <row r="44711" spans="19:29" x14ac:dyDescent="0.25">
      <c r="S44711" s="110"/>
      <c r="U44711" s="110"/>
      <c r="W44711" s="110"/>
      <c r="Y44711" s="110"/>
      <c r="AA44711" s="110"/>
      <c r="AC44711" s="110"/>
    </row>
    <row r="44712" spans="19:29" x14ac:dyDescent="0.25">
      <c r="S44712" s="110"/>
      <c r="U44712" s="110"/>
      <c r="W44712" s="110"/>
      <c r="Y44712" s="110"/>
      <c r="AA44712" s="110"/>
      <c r="AC44712" s="110"/>
    </row>
    <row r="44713" spans="19:29" x14ac:dyDescent="0.25">
      <c r="S44713" s="110"/>
      <c r="U44713" s="110"/>
      <c r="W44713" s="110"/>
      <c r="Y44713" s="110"/>
      <c r="AA44713" s="110"/>
      <c r="AC44713" s="110"/>
    </row>
    <row r="44714" spans="19:29" x14ac:dyDescent="0.25">
      <c r="S44714" s="111"/>
      <c r="U44714" s="111"/>
      <c r="W44714" s="111"/>
      <c r="Y44714" s="111"/>
      <c r="AA44714" s="111"/>
      <c r="AC44714" s="111"/>
    </row>
    <row r="44715" spans="19:29" x14ac:dyDescent="0.25">
      <c r="S44715" s="107"/>
      <c r="U44715" s="107"/>
      <c r="W44715" s="107"/>
      <c r="Y44715" s="107"/>
      <c r="AA44715" s="107"/>
      <c r="AC44715" s="107"/>
    </row>
    <row r="44716" spans="19:29" x14ac:dyDescent="0.25">
      <c r="S44716" s="108"/>
      <c r="U44716" s="108"/>
      <c r="W44716" s="108"/>
      <c r="Y44716" s="108"/>
      <c r="AA44716" s="108"/>
      <c r="AC44716" s="108"/>
    </row>
    <row r="44717" spans="19:29" x14ac:dyDescent="0.25">
      <c r="S44717" s="108"/>
      <c r="U44717" s="108"/>
      <c r="W44717" s="108"/>
      <c r="Y44717" s="108"/>
      <c r="AA44717" s="108"/>
      <c r="AC44717" s="108"/>
    </row>
    <row r="44718" spans="19:29" x14ac:dyDescent="0.25">
      <c r="S44718" s="109"/>
      <c r="U44718" s="109"/>
      <c r="W44718" s="109"/>
      <c r="Y44718" s="109"/>
      <c r="AA44718" s="109"/>
      <c r="AC44718" s="109"/>
    </row>
    <row r="44719" spans="19:29" x14ac:dyDescent="0.25">
      <c r="S44719" s="108"/>
      <c r="U44719" s="108"/>
      <c r="W44719" s="108"/>
      <c r="Y44719" s="108"/>
      <c r="AA44719" s="108"/>
      <c r="AC44719" s="108"/>
    </row>
    <row r="44720" spans="19:29" x14ac:dyDescent="0.25">
      <c r="S44720" s="108"/>
      <c r="U44720" s="108"/>
      <c r="W44720" s="108"/>
      <c r="Y44720" s="108"/>
      <c r="AA44720" s="108"/>
      <c r="AC44720" s="108"/>
    </row>
    <row r="44721" spans="19:29" x14ac:dyDescent="0.25">
      <c r="S44721" s="109"/>
      <c r="U44721" s="109"/>
      <c r="W44721" s="109"/>
      <c r="Y44721" s="109"/>
      <c r="AA44721" s="109"/>
      <c r="AC44721" s="109"/>
    </row>
    <row r="44722" spans="19:29" x14ac:dyDescent="0.25">
      <c r="S44722" s="108"/>
      <c r="U44722" s="108"/>
      <c r="W44722" s="108"/>
      <c r="Y44722" s="108"/>
      <c r="AA44722" s="108"/>
      <c r="AC44722" s="108"/>
    </row>
    <row r="44723" spans="19:29" x14ac:dyDescent="0.25">
      <c r="S44723" s="109"/>
      <c r="U44723" s="109"/>
      <c r="W44723" s="109"/>
      <c r="Y44723" s="109"/>
      <c r="AA44723" s="109"/>
      <c r="AC44723" s="109"/>
    </row>
    <row r="44724" spans="19:29" x14ac:dyDescent="0.25">
      <c r="S44724" s="108"/>
      <c r="U44724" s="108"/>
      <c r="W44724" s="108"/>
      <c r="Y44724" s="108"/>
      <c r="AA44724" s="108"/>
      <c r="AC44724" s="108"/>
    </row>
    <row r="44725" spans="19:29" x14ac:dyDescent="0.25">
      <c r="S44725" s="108"/>
      <c r="U44725" s="108"/>
      <c r="W44725" s="108"/>
      <c r="Y44725" s="108"/>
      <c r="AA44725" s="108"/>
      <c r="AC44725" s="108"/>
    </row>
    <row r="44726" spans="19:29" x14ac:dyDescent="0.25">
      <c r="S44726" s="108"/>
      <c r="U44726" s="108"/>
      <c r="W44726" s="108"/>
      <c r="Y44726" s="108"/>
      <c r="AA44726" s="108"/>
      <c r="AC44726" s="108"/>
    </row>
    <row r="44727" spans="19:29" x14ac:dyDescent="0.25">
      <c r="S44727" s="110"/>
      <c r="U44727" s="110"/>
      <c r="W44727" s="110"/>
      <c r="Y44727" s="110"/>
      <c r="AA44727" s="110"/>
      <c r="AC44727" s="110"/>
    </row>
    <row r="44728" spans="19:29" x14ac:dyDescent="0.25">
      <c r="S44728" s="110"/>
      <c r="U44728" s="110"/>
      <c r="W44728" s="110"/>
      <c r="Y44728" s="110"/>
      <c r="AA44728" s="110"/>
      <c r="AC44728" s="110"/>
    </row>
    <row r="44729" spans="19:29" x14ac:dyDescent="0.25">
      <c r="S44729" s="110"/>
      <c r="U44729" s="110"/>
      <c r="W44729" s="110"/>
      <c r="Y44729" s="110"/>
      <c r="AA44729" s="110"/>
      <c r="AC44729" s="110"/>
    </row>
    <row r="44730" spans="19:29" x14ac:dyDescent="0.25">
      <c r="S44730" s="110"/>
      <c r="U44730" s="110"/>
      <c r="W44730" s="110"/>
      <c r="Y44730" s="110"/>
      <c r="AA44730" s="110"/>
      <c r="AC44730" s="110"/>
    </row>
    <row r="44731" spans="19:29" x14ac:dyDescent="0.25">
      <c r="S44731" s="111"/>
      <c r="U44731" s="111"/>
      <c r="W44731" s="111"/>
      <c r="Y44731" s="111"/>
      <c r="AA44731" s="111"/>
      <c r="AC44731" s="111"/>
    </row>
    <row r="44732" spans="19:29" x14ac:dyDescent="0.25">
      <c r="S44732" s="107"/>
      <c r="U44732" s="107"/>
      <c r="W44732" s="107"/>
      <c r="Y44732" s="107"/>
      <c r="AA44732" s="107"/>
      <c r="AC44732" s="107"/>
    </row>
    <row r="44733" spans="19:29" x14ac:dyDescent="0.25">
      <c r="S44733" s="108"/>
      <c r="U44733" s="108"/>
      <c r="W44733" s="108"/>
      <c r="Y44733" s="108"/>
      <c r="AA44733" s="108"/>
      <c r="AC44733" s="108"/>
    </row>
    <row r="44734" spans="19:29" x14ac:dyDescent="0.25">
      <c r="S44734" s="108"/>
      <c r="U44734" s="108"/>
      <c r="W44734" s="108"/>
      <c r="Y44734" s="108"/>
      <c r="AA44734" s="108"/>
      <c r="AC44734" s="108"/>
    </row>
    <row r="44735" spans="19:29" x14ac:dyDescent="0.25">
      <c r="S44735" s="109"/>
      <c r="U44735" s="109"/>
      <c r="W44735" s="109"/>
      <c r="Y44735" s="109"/>
      <c r="AA44735" s="109"/>
      <c r="AC44735" s="109"/>
    </row>
    <row r="44736" spans="19:29" x14ac:dyDescent="0.25">
      <c r="S44736" s="108"/>
      <c r="U44736" s="108"/>
      <c r="W44736" s="108"/>
      <c r="Y44736" s="108"/>
      <c r="AA44736" s="108"/>
      <c r="AC44736" s="108"/>
    </row>
    <row r="44737" spans="19:29" x14ac:dyDescent="0.25">
      <c r="S44737" s="108"/>
      <c r="U44737" s="108"/>
      <c r="W44737" s="108"/>
      <c r="Y44737" s="108"/>
      <c r="AA44737" s="108"/>
      <c r="AC44737" s="108"/>
    </row>
    <row r="44738" spans="19:29" x14ac:dyDescent="0.25">
      <c r="S44738" s="109"/>
      <c r="U44738" s="109"/>
      <c r="W44738" s="109"/>
      <c r="Y44738" s="109"/>
      <c r="AA44738" s="109"/>
      <c r="AC44738" s="109"/>
    </row>
    <row r="44739" spans="19:29" x14ac:dyDescent="0.25">
      <c r="S44739" s="108"/>
      <c r="U44739" s="108"/>
      <c r="W44739" s="108"/>
      <c r="Y44739" s="108"/>
      <c r="AA44739" s="108"/>
      <c r="AC44739" s="108"/>
    </row>
    <row r="44740" spans="19:29" x14ac:dyDescent="0.25">
      <c r="S44740" s="109"/>
      <c r="U44740" s="109"/>
      <c r="W44740" s="109"/>
      <c r="Y44740" s="109"/>
      <c r="AA44740" s="109"/>
      <c r="AC44740" s="109"/>
    </row>
    <row r="44741" spans="19:29" x14ac:dyDescent="0.25">
      <c r="S44741" s="108"/>
      <c r="U44741" s="108"/>
      <c r="W44741" s="108"/>
      <c r="Y44741" s="108"/>
      <c r="AA44741" s="108"/>
      <c r="AC44741" s="108"/>
    </row>
    <row r="44742" spans="19:29" x14ac:dyDescent="0.25">
      <c r="S44742" s="108"/>
      <c r="U44742" s="108"/>
      <c r="W44742" s="108"/>
      <c r="Y44742" s="108"/>
      <c r="AA44742" s="108"/>
      <c r="AC44742" s="108"/>
    </row>
    <row r="44743" spans="19:29" x14ac:dyDescent="0.25">
      <c r="S44743" s="108"/>
      <c r="U44743" s="108"/>
      <c r="W44743" s="108"/>
      <c r="Y44743" s="108"/>
      <c r="AA44743" s="108"/>
      <c r="AC44743" s="108"/>
    </row>
    <row r="44744" spans="19:29" x14ac:dyDescent="0.25">
      <c r="S44744" s="110"/>
      <c r="U44744" s="110"/>
      <c r="W44744" s="110"/>
      <c r="Y44744" s="110"/>
      <c r="AA44744" s="110"/>
      <c r="AC44744" s="110"/>
    </row>
    <row r="44745" spans="19:29" x14ac:dyDescent="0.25">
      <c r="S44745" s="110"/>
      <c r="U44745" s="110"/>
      <c r="W44745" s="110"/>
      <c r="Y44745" s="110"/>
      <c r="AA44745" s="110"/>
      <c r="AC44745" s="110"/>
    </row>
    <row r="44746" spans="19:29" x14ac:dyDescent="0.25">
      <c r="S44746" s="110"/>
      <c r="U44746" s="110"/>
      <c r="W44746" s="110"/>
      <c r="Y44746" s="110"/>
      <c r="AA44746" s="110"/>
      <c r="AC44746" s="110"/>
    </row>
    <row r="44747" spans="19:29" x14ac:dyDescent="0.25">
      <c r="S44747" s="110"/>
      <c r="U44747" s="110"/>
      <c r="W44747" s="110"/>
      <c r="Y44747" s="110"/>
      <c r="AA44747" s="110"/>
      <c r="AC44747" s="110"/>
    </row>
    <row r="44748" spans="19:29" x14ac:dyDescent="0.25">
      <c r="S44748" s="111"/>
      <c r="U44748" s="111"/>
      <c r="W44748" s="111"/>
      <c r="Y44748" s="111"/>
      <c r="AA44748" s="111"/>
      <c r="AC44748" s="111"/>
    </row>
    <row r="44749" spans="19:29" x14ac:dyDescent="0.25">
      <c r="S44749" s="107"/>
      <c r="U44749" s="107"/>
      <c r="W44749" s="107"/>
      <c r="Y44749" s="107"/>
      <c r="AA44749" s="107"/>
      <c r="AC44749" s="107"/>
    </row>
    <row r="44750" spans="19:29" x14ac:dyDescent="0.25">
      <c r="S44750" s="108"/>
      <c r="U44750" s="108"/>
      <c r="W44750" s="108"/>
      <c r="Y44750" s="108"/>
      <c r="AA44750" s="108"/>
      <c r="AC44750" s="108"/>
    </row>
    <row r="44751" spans="19:29" x14ac:dyDescent="0.25">
      <c r="S44751" s="108"/>
      <c r="U44751" s="108"/>
      <c r="W44751" s="108"/>
      <c r="Y44751" s="108"/>
      <c r="AA44751" s="108"/>
      <c r="AC44751" s="108"/>
    </row>
    <row r="44752" spans="19:29" x14ac:dyDescent="0.25">
      <c r="S44752" s="109"/>
      <c r="U44752" s="109"/>
      <c r="W44752" s="109"/>
      <c r="Y44752" s="109"/>
      <c r="AA44752" s="109"/>
      <c r="AC44752" s="109"/>
    </row>
    <row r="44753" spans="19:29" x14ac:dyDescent="0.25">
      <c r="S44753" s="108"/>
      <c r="U44753" s="108"/>
      <c r="W44753" s="108"/>
      <c r="Y44753" s="108"/>
      <c r="AA44753" s="108"/>
      <c r="AC44753" s="108"/>
    </row>
    <row r="44754" spans="19:29" x14ac:dyDescent="0.25">
      <c r="S44754" s="108"/>
      <c r="U44754" s="108"/>
      <c r="W44754" s="108"/>
      <c r="Y44754" s="108"/>
      <c r="AA44754" s="108"/>
      <c r="AC44754" s="108"/>
    </row>
    <row r="44755" spans="19:29" x14ac:dyDescent="0.25">
      <c r="S44755" s="109"/>
      <c r="U44755" s="109"/>
      <c r="W44755" s="109"/>
      <c r="Y44755" s="109"/>
      <c r="AA44755" s="109"/>
      <c r="AC44755" s="109"/>
    </row>
    <row r="44756" spans="19:29" x14ac:dyDescent="0.25">
      <c r="S44756" s="108"/>
      <c r="U44756" s="108"/>
      <c r="W44756" s="108"/>
      <c r="Y44756" s="108"/>
      <c r="AA44756" s="108"/>
      <c r="AC44756" s="108"/>
    </row>
    <row r="44757" spans="19:29" x14ac:dyDescent="0.25">
      <c r="S44757" s="109"/>
      <c r="U44757" s="109"/>
      <c r="W44757" s="109"/>
      <c r="Y44757" s="109"/>
      <c r="AA44757" s="109"/>
      <c r="AC44757" s="109"/>
    </row>
    <row r="44758" spans="19:29" x14ac:dyDescent="0.25">
      <c r="S44758" s="108"/>
      <c r="U44758" s="108"/>
      <c r="W44758" s="108"/>
      <c r="Y44758" s="108"/>
      <c r="AA44758" s="108"/>
      <c r="AC44758" s="108"/>
    </row>
    <row r="44759" spans="19:29" x14ac:dyDescent="0.25">
      <c r="S44759" s="108"/>
      <c r="U44759" s="108"/>
      <c r="W44759" s="108"/>
      <c r="Y44759" s="108"/>
      <c r="AA44759" s="108"/>
      <c r="AC44759" s="108"/>
    </row>
    <row r="44760" spans="19:29" x14ac:dyDescent="0.25">
      <c r="S44760" s="108"/>
      <c r="U44760" s="108"/>
      <c r="W44760" s="108"/>
      <c r="Y44760" s="108"/>
      <c r="AA44760" s="108"/>
      <c r="AC44760" s="108"/>
    </row>
    <row r="44761" spans="19:29" x14ac:dyDescent="0.25">
      <c r="S44761" s="110"/>
      <c r="U44761" s="110"/>
      <c r="W44761" s="110"/>
      <c r="Y44761" s="110"/>
      <c r="AA44761" s="110"/>
      <c r="AC44761" s="110"/>
    </row>
    <row r="44762" spans="19:29" x14ac:dyDescent="0.25">
      <c r="S44762" s="110"/>
      <c r="U44762" s="110"/>
      <c r="W44762" s="110"/>
      <c r="Y44762" s="110"/>
      <c r="AA44762" s="110"/>
      <c r="AC44762" s="110"/>
    </row>
    <row r="44763" spans="19:29" x14ac:dyDescent="0.25">
      <c r="S44763" s="110"/>
      <c r="U44763" s="110"/>
      <c r="W44763" s="110"/>
      <c r="Y44763" s="110"/>
      <c r="AA44763" s="110"/>
      <c r="AC44763" s="110"/>
    </row>
    <row r="44764" spans="19:29" x14ac:dyDescent="0.25">
      <c r="S44764" s="110"/>
      <c r="U44764" s="110"/>
      <c r="W44764" s="110"/>
      <c r="Y44764" s="110"/>
      <c r="AA44764" s="110"/>
      <c r="AC44764" s="110"/>
    </row>
    <row r="44765" spans="19:29" x14ac:dyDescent="0.25">
      <c r="S44765" s="111"/>
      <c r="U44765" s="111"/>
      <c r="W44765" s="111"/>
      <c r="Y44765" s="111"/>
      <c r="AA44765" s="111"/>
      <c r="AC44765" s="111"/>
    </row>
    <row r="44766" spans="19:29" x14ac:dyDescent="0.25">
      <c r="S44766" s="107"/>
      <c r="U44766" s="107"/>
      <c r="W44766" s="107"/>
      <c r="Y44766" s="107"/>
      <c r="AA44766" s="107"/>
      <c r="AC44766" s="107"/>
    </row>
    <row r="44767" spans="19:29" x14ac:dyDescent="0.25">
      <c r="S44767" s="108"/>
      <c r="U44767" s="108"/>
      <c r="W44767" s="108"/>
      <c r="Y44767" s="108"/>
      <c r="AA44767" s="108"/>
      <c r="AC44767" s="108"/>
    </row>
    <row r="44768" spans="19:29" x14ac:dyDescent="0.25">
      <c r="S44768" s="108"/>
      <c r="U44768" s="108"/>
      <c r="W44768" s="108"/>
      <c r="Y44768" s="108"/>
      <c r="AA44768" s="108"/>
      <c r="AC44768" s="108"/>
    </row>
    <row r="44769" spans="19:29" x14ac:dyDescent="0.25">
      <c r="S44769" s="109"/>
      <c r="U44769" s="109"/>
      <c r="W44769" s="109"/>
      <c r="Y44769" s="109"/>
      <c r="AA44769" s="109"/>
      <c r="AC44769" s="109"/>
    </row>
    <row r="44770" spans="19:29" x14ac:dyDescent="0.25">
      <c r="S44770" s="108"/>
      <c r="U44770" s="108"/>
      <c r="W44770" s="108"/>
      <c r="Y44770" s="108"/>
      <c r="AA44770" s="108"/>
      <c r="AC44770" s="108"/>
    </row>
    <row r="44771" spans="19:29" x14ac:dyDescent="0.25">
      <c r="S44771" s="108"/>
      <c r="U44771" s="108"/>
      <c r="W44771" s="108"/>
      <c r="Y44771" s="108"/>
      <c r="AA44771" s="108"/>
      <c r="AC44771" s="108"/>
    </row>
    <row r="44772" spans="19:29" x14ac:dyDescent="0.25">
      <c r="S44772" s="109"/>
      <c r="U44772" s="109"/>
      <c r="W44772" s="109"/>
      <c r="Y44772" s="109"/>
      <c r="AA44772" s="109"/>
      <c r="AC44772" s="109"/>
    </row>
    <row r="44773" spans="19:29" x14ac:dyDescent="0.25">
      <c r="S44773" s="108"/>
      <c r="U44773" s="108"/>
      <c r="W44773" s="108"/>
      <c r="Y44773" s="108"/>
      <c r="AA44773" s="108"/>
      <c r="AC44773" s="108"/>
    </row>
    <row r="44774" spans="19:29" x14ac:dyDescent="0.25">
      <c r="S44774" s="109"/>
      <c r="U44774" s="109"/>
      <c r="W44774" s="109"/>
      <c r="Y44774" s="109"/>
      <c r="AA44774" s="109"/>
      <c r="AC44774" s="109"/>
    </row>
    <row r="44775" spans="19:29" x14ac:dyDescent="0.25">
      <c r="S44775" s="108"/>
      <c r="U44775" s="108"/>
      <c r="W44775" s="108"/>
      <c r="Y44775" s="108"/>
      <c r="AA44775" s="108"/>
      <c r="AC44775" s="108"/>
    </row>
    <row r="44776" spans="19:29" x14ac:dyDescent="0.25">
      <c r="S44776" s="108"/>
      <c r="U44776" s="108"/>
      <c r="W44776" s="108"/>
      <c r="Y44776" s="108"/>
      <c r="AA44776" s="108"/>
      <c r="AC44776" s="108"/>
    </row>
    <row r="44777" spans="19:29" x14ac:dyDescent="0.25">
      <c r="S44777" s="108"/>
      <c r="U44777" s="108"/>
      <c r="W44777" s="108"/>
      <c r="Y44777" s="108"/>
      <c r="AA44777" s="108"/>
      <c r="AC44777" s="108"/>
    </row>
    <row r="44778" spans="19:29" x14ac:dyDescent="0.25">
      <c r="S44778" s="110"/>
      <c r="U44778" s="110"/>
      <c r="W44778" s="110"/>
      <c r="Y44778" s="110"/>
      <c r="AA44778" s="110"/>
      <c r="AC44778" s="110"/>
    </row>
    <row r="44779" spans="19:29" x14ac:dyDescent="0.25">
      <c r="S44779" s="110"/>
      <c r="U44779" s="110"/>
      <c r="W44779" s="110"/>
      <c r="Y44779" s="110"/>
      <c r="AA44779" s="110"/>
      <c r="AC44779" s="110"/>
    </row>
    <row r="44780" spans="19:29" x14ac:dyDescent="0.25">
      <c r="S44780" s="110"/>
      <c r="U44780" s="110"/>
      <c r="W44780" s="110"/>
      <c r="Y44780" s="110"/>
      <c r="AA44780" s="110"/>
      <c r="AC44780" s="110"/>
    </row>
    <row r="44781" spans="19:29" x14ac:dyDescent="0.25">
      <c r="S44781" s="110"/>
      <c r="U44781" s="110"/>
      <c r="W44781" s="110"/>
      <c r="Y44781" s="110"/>
      <c r="AA44781" s="110"/>
      <c r="AC44781" s="110"/>
    </row>
    <row r="44782" spans="19:29" x14ac:dyDescent="0.25">
      <c r="S44782" s="111"/>
      <c r="U44782" s="111"/>
      <c r="W44782" s="111"/>
      <c r="Y44782" s="111"/>
      <c r="AA44782" s="111"/>
      <c r="AC44782" s="111"/>
    </row>
    <row r="44783" spans="19:29" x14ac:dyDescent="0.25">
      <c r="S44783" s="107"/>
      <c r="U44783" s="107"/>
      <c r="W44783" s="107"/>
      <c r="Y44783" s="107"/>
      <c r="AA44783" s="107"/>
      <c r="AC44783" s="107"/>
    </row>
    <row r="44784" spans="19:29" x14ac:dyDescent="0.25">
      <c r="S44784" s="108"/>
      <c r="U44784" s="108"/>
      <c r="W44784" s="108"/>
      <c r="Y44784" s="108"/>
      <c r="AA44784" s="108"/>
      <c r="AC44784" s="108"/>
    </row>
    <row r="44785" spans="19:29" x14ac:dyDescent="0.25">
      <c r="S44785" s="108"/>
      <c r="U44785" s="108"/>
      <c r="W44785" s="108"/>
      <c r="Y44785" s="108"/>
      <c r="AA44785" s="108"/>
      <c r="AC44785" s="108"/>
    </row>
    <row r="44786" spans="19:29" x14ac:dyDescent="0.25">
      <c r="S44786" s="109"/>
      <c r="U44786" s="109"/>
      <c r="W44786" s="109"/>
      <c r="Y44786" s="109"/>
      <c r="AA44786" s="109"/>
      <c r="AC44786" s="109"/>
    </row>
    <row r="44787" spans="19:29" x14ac:dyDescent="0.25">
      <c r="S44787" s="108"/>
      <c r="U44787" s="108"/>
      <c r="W44787" s="108"/>
      <c r="Y44787" s="108"/>
      <c r="AA44787" s="108"/>
      <c r="AC44787" s="108"/>
    </row>
    <row r="44788" spans="19:29" x14ac:dyDescent="0.25">
      <c r="S44788" s="108"/>
      <c r="U44788" s="108"/>
      <c r="W44788" s="108"/>
      <c r="Y44788" s="108"/>
      <c r="AA44788" s="108"/>
      <c r="AC44788" s="108"/>
    </row>
    <row r="44789" spans="19:29" x14ac:dyDescent="0.25">
      <c r="S44789" s="109"/>
      <c r="U44789" s="109"/>
      <c r="W44789" s="109"/>
      <c r="Y44789" s="109"/>
      <c r="AA44789" s="109"/>
      <c r="AC44789" s="109"/>
    </row>
    <row r="44790" spans="19:29" x14ac:dyDescent="0.25">
      <c r="S44790" s="108"/>
      <c r="U44790" s="108"/>
      <c r="W44790" s="108"/>
      <c r="Y44790" s="108"/>
      <c r="AA44790" s="108"/>
      <c r="AC44790" s="108"/>
    </row>
    <row r="44791" spans="19:29" x14ac:dyDescent="0.25">
      <c r="S44791" s="109"/>
      <c r="U44791" s="109"/>
      <c r="W44791" s="109"/>
      <c r="Y44791" s="109"/>
      <c r="AA44791" s="109"/>
      <c r="AC44791" s="109"/>
    </row>
    <row r="44792" spans="19:29" x14ac:dyDescent="0.25">
      <c r="S44792" s="108"/>
      <c r="U44792" s="108"/>
      <c r="W44792" s="108"/>
      <c r="Y44792" s="108"/>
      <c r="AA44792" s="108"/>
      <c r="AC44792" s="108"/>
    </row>
    <row r="44793" spans="19:29" x14ac:dyDescent="0.25">
      <c r="S44793" s="108"/>
      <c r="U44793" s="108"/>
      <c r="W44793" s="108"/>
      <c r="Y44793" s="108"/>
      <c r="AA44793" s="108"/>
      <c r="AC44793" s="108"/>
    </row>
    <row r="44794" spans="19:29" x14ac:dyDescent="0.25">
      <c r="S44794" s="108"/>
      <c r="U44794" s="108"/>
      <c r="W44794" s="108"/>
      <c r="Y44794" s="108"/>
      <c r="AA44794" s="108"/>
      <c r="AC44794" s="108"/>
    </row>
    <row r="44795" spans="19:29" x14ac:dyDescent="0.25">
      <c r="S44795" s="110"/>
      <c r="U44795" s="110"/>
      <c r="W44795" s="110"/>
      <c r="Y44795" s="110"/>
      <c r="AA44795" s="110"/>
      <c r="AC44795" s="110"/>
    </row>
    <row r="44796" spans="19:29" x14ac:dyDescent="0.25">
      <c r="S44796" s="110"/>
      <c r="U44796" s="110"/>
      <c r="W44796" s="110"/>
      <c r="Y44796" s="110"/>
      <c r="AA44796" s="110"/>
      <c r="AC44796" s="110"/>
    </row>
    <row r="44797" spans="19:29" x14ac:dyDescent="0.25">
      <c r="S44797" s="110"/>
      <c r="U44797" s="110"/>
      <c r="W44797" s="110"/>
      <c r="Y44797" s="110"/>
      <c r="AA44797" s="110"/>
      <c r="AC44797" s="110"/>
    </row>
    <row r="44798" spans="19:29" x14ac:dyDescent="0.25">
      <c r="S44798" s="110"/>
      <c r="U44798" s="110"/>
      <c r="W44798" s="110"/>
      <c r="Y44798" s="110"/>
      <c r="AA44798" s="110"/>
      <c r="AC44798" s="110"/>
    </row>
    <row r="44799" spans="19:29" x14ac:dyDescent="0.25">
      <c r="S44799" s="111"/>
      <c r="U44799" s="111"/>
      <c r="W44799" s="111"/>
      <c r="Y44799" s="111"/>
      <c r="AA44799" s="111"/>
      <c r="AC44799" s="111"/>
    </row>
    <row r="44800" spans="19:29" x14ac:dyDescent="0.25">
      <c r="S44800" s="107"/>
      <c r="U44800" s="107"/>
      <c r="W44800" s="107"/>
      <c r="Y44800" s="107"/>
      <c r="AA44800" s="107"/>
      <c r="AC44800" s="107"/>
    </row>
    <row r="44801" spans="19:29" x14ac:dyDescent="0.25">
      <c r="S44801" s="108"/>
      <c r="U44801" s="108"/>
      <c r="W44801" s="108"/>
      <c r="Y44801" s="108"/>
      <c r="AA44801" s="108"/>
      <c r="AC44801" s="108"/>
    </row>
    <row r="44802" spans="19:29" x14ac:dyDescent="0.25">
      <c r="S44802" s="108"/>
      <c r="U44802" s="108"/>
      <c r="W44802" s="108"/>
      <c r="Y44802" s="108"/>
      <c r="AA44802" s="108"/>
      <c r="AC44802" s="108"/>
    </row>
    <row r="44803" spans="19:29" x14ac:dyDescent="0.25">
      <c r="S44803" s="109"/>
      <c r="U44803" s="109"/>
      <c r="W44803" s="109"/>
      <c r="Y44803" s="109"/>
      <c r="AA44803" s="109"/>
      <c r="AC44803" s="109"/>
    </row>
    <row r="44804" spans="19:29" x14ac:dyDescent="0.25">
      <c r="S44804" s="108"/>
      <c r="U44804" s="108"/>
      <c r="W44804" s="108"/>
      <c r="Y44804" s="108"/>
      <c r="AA44804" s="108"/>
      <c r="AC44804" s="108"/>
    </row>
    <row r="44805" spans="19:29" x14ac:dyDescent="0.25">
      <c r="S44805" s="108"/>
      <c r="U44805" s="108"/>
      <c r="W44805" s="108"/>
      <c r="Y44805" s="108"/>
      <c r="AA44805" s="108"/>
      <c r="AC44805" s="108"/>
    </row>
    <row r="44806" spans="19:29" x14ac:dyDescent="0.25">
      <c r="S44806" s="109"/>
      <c r="U44806" s="109"/>
      <c r="W44806" s="109"/>
      <c r="Y44806" s="109"/>
      <c r="AA44806" s="109"/>
      <c r="AC44806" s="109"/>
    </row>
    <row r="44807" spans="19:29" x14ac:dyDescent="0.25">
      <c r="S44807" s="108"/>
      <c r="U44807" s="108"/>
      <c r="W44807" s="108"/>
      <c r="Y44807" s="108"/>
      <c r="AA44807" s="108"/>
      <c r="AC44807" s="108"/>
    </row>
    <row r="44808" spans="19:29" x14ac:dyDescent="0.25">
      <c r="S44808" s="109"/>
      <c r="U44808" s="109"/>
      <c r="W44808" s="109"/>
      <c r="Y44808" s="109"/>
      <c r="AA44808" s="109"/>
      <c r="AC44808" s="109"/>
    </row>
    <row r="44809" spans="19:29" x14ac:dyDescent="0.25">
      <c r="S44809" s="108"/>
      <c r="U44809" s="108"/>
      <c r="W44809" s="108"/>
      <c r="Y44809" s="108"/>
      <c r="AA44809" s="108"/>
      <c r="AC44809" s="108"/>
    </row>
    <row r="44810" spans="19:29" x14ac:dyDescent="0.25">
      <c r="S44810" s="108"/>
      <c r="U44810" s="108"/>
      <c r="W44810" s="108"/>
      <c r="Y44810" s="108"/>
      <c r="AA44810" s="108"/>
      <c r="AC44810" s="108"/>
    </row>
    <row r="44811" spans="19:29" x14ac:dyDescent="0.25">
      <c r="S44811" s="108"/>
      <c r="U44811" s="108"/>
      <c r="W44811" s="108"/>
      <c r="Y44811" s="108"/>
      <c r="AA44811" s="108"/>
      <c r="AC44811" s="108"/>
    </row>
    <row r="44812" spans="19:29" x14ac:dyDescent="0.25">
      <c r="S44812" s="110"/>
      <c r="U44812" s="110"/>
      <c r="W44812" s="110"/>
      <c r="Y44812" s="110"/>
      <c r="AA44812" s="110"/>
      <c r="AC44812" s="110"/>
    </row>
    <row r="44813" spans="19:29" x14ac:dyDescent="0.25">
      <c r="S44813" s="110"/>
      <c r="U44813" s="110"/>
      <c r="W44813" s="110"/>
      <c r="Y44813" s="110"/>
      <c r="AA44813" s="110"/>
      <c r="AC44813" s="110"/>
    </row>
    <row r="44814" spans="19:29" x14ac:dyDescent="0.25">
      <c r="S44814" s="110"/>
      <c r="U44814" s="110"/>
      <c r="W44814" s="110"/>
      <c r="Y44814" s="110"/>
      <c r="AA44814" s="110"/>
      <c r="AC44814" s="110"/>
    </row>
    <row r="44815" spans="19:29" x14ac:dyDescent="0.25">
      <c r="S44815" s="110"/>
      <c r="U44815" s="110"/>
      <c r="W44815" s="110"/>
      <c r="Y44815" s="110"/>
      <c r="AA44815" s="110"/>
      <c r="AC44815" s="110"/>
    </row>
    <row r="44816" spans="19:29" x14ac:dyDescent="0.25">
      <c r="S44816" s="111"/>
      <c r="U44816" s="111"/>
      <c r="W44816" s="111"/>
      <c r="Y44816" s="111"/>
      <c r="AA44816" s="111"/>
      <c r="AC44816" s="111"/>
    </row>
    <row r="44817" spans="19:29" x14ac:dyDescent="0.25">
      <c r="S44817" s="107"/>
      <c r="U44817" s="107"/>
      <c r="W44817" s="107"/>
      <c r="Y44817" s="107"/>
      <c r="AA44817" s="107"/>
      <c r="AC44817" s="107"/>
    </row>
    <row r="44818" spans="19:29" x14ac:dyDescent="0.25">
      <c r="S44818" s="108"/>
      <c r="U44818" s="108"/>
      <c r="W44818" s="108"/>
      <c r="Y44818" s="108"/>
      <c r="AA44818" s="108"/>
      <c r="AC44818" s="108"/>
    </row>
    <row r="44819" spans="19:29" x14ac:dyDescent="0.25">
      <c r="S44819" s="108"/>
      <c r="U44819" s="108"/>
      <c r="W44819" s="108"/>
      <c r="Y44819" s="108"/>
      <c r="AA44819" s="108"/>
      <c r="AC44819" s="108"/>
    </row>
    <row r="44820" spans="19:29" x14ac:dyDescent="0.25">
      <c r="S44820" s="109"/>
      <c r="U44820" s="109"/>
      <c r="W44820" s="109"/>
      <c r="Y44820" s="109"/>
      <c r="AA44820" s="109"/>
      <c r="AC44820" s="109"/>
    </row>
    <row r="44821" spans="19:29" x14ac:dyDescent="0.25">
      <c r="S44821" s="108"/>
      <c r="U44821" s="108"/>
      <c r="W44821" s="108"/>
      <c r="Y44821" s="108"/>
      <c r="AA44821" s="108"/>
      <c r="AC44821" s="108"/>
    </row>
    <row r="44822" spans="19:29" x14ac:dyDescent="0.25">
      <c r="S44822" s="108"/>
      <c r="U44822" s="108"/>
      <c r="W44822" s="108"/>
      <c r="Y44822" s="108"/>
      <c r="AA44822" s="108"/>
      <c r="AC44822" s="108"/>
    </row>
    <row r="44823" spans="19:29" x14ac:dyDescent="0.25">
      <c r="S44823" s="109"/>
      <c r="U44823" s="109"/>
      <c r="W44823" s="109"/>
      <c r="Y44823" s="109"/>
      <c r="AA44823" s="109"/>
      <c r="AC44823" s="109"/>
    </row>
    <row r="44824" spans="19:29" x14ac:dyDescent="0.25">
      <c r="S44824" s="108"/>
      <c r="U44824" s="108"/>
      <c r="W44824" s="108"/>
      <c r="Y44824" s="108"/>
      <c r="AA44824" s="108"/>
      <c r="AC44824" s="108"/>
    </row>
    <row r="44825" spans="19:29" x14ac:dyDescent="0.25">
      <c r="S44825" s="109"/>
      <c r="U44825" s="109"/>
      <c r="W44825" s="109"/>
      <c r="Y44825" s="109"/>
      <c r="AA44825" s="109"/>
      <c r="AC44825" s="109"/>
    </row>
    <row r="44826" spans="19:29" x14ac:dyDescent="0.25">
      <c r="S44826" s="108"/>
      <c r="U44826" s="108"/>
      <c r="W44826" s="108"/>
      <c r="Y44826" s="108"/>
      <c r="AA44826" s="108"/>
      <c r="AC44826" s="108"/>
    </row>
    <row r="44827" spans="19:29" x14ac:dyDescent="0.25">
      <c r="S44827" s="108"/>
      <c r="U44827" s="108"/>
      <c r="W44827" s="108"/>
      <c r="Y44827" s="108"/>
      <c r="AA44827" s="108"/>
      <c r="AC44827" s="108"/>
    </row>
    <row r="44828" spans="19:29" x14ac:dyDescent="0.25">
      <c r="S44828" s="108"/>
      <c r="U44828" s="108"/>
      <c r="W44828" s="108"/>
      <c r="Y44828" s="108"/>
      <c r="AA44828" s="108"/>
      <c r="AC44828" s="108"/>
    </row>
    <row r="44829" spans="19:29" x14ac:dyDescent="0.25">
      <c r="S44829" s="110"/>
      <c r="U44829" s="110"/>
      <c r="W44829" s="110"/>
      <c r="Y44829" s="110"/>
      <c r="AA44829" s="110"/>
      <c r="AC44829" s="110"/>
    </row>
    <row r="44830" spans="19:29" x14ac:dyDescent="0.25">
      <c r="S44830" s="110"/>
      <c r="U44830" s="110"/>
      <c r="W44830" s="110"/>
      <c r="Y44830" s="110"/>
      <c r="AA44830" s="110"/>
      <c r="AC44830" s="110"/>
    </row>
    <row r="44831" spans="19:29" x14ac:dyDescent="0.25">
      <c r="S44831" s="110"/>
      <c r="U44831" s="110"/>
      <c r="W44831" s="110"/>
      <c r="Y44831" s="110"/>
      <c r="AA44831" s="110"/>
      <c r="AC44831" s="110"/>
    </row>
    <row r="44832" spans="19:29" x14ac:dyDescent="0.25">
      <c r="S44832" s="110"/>
      <c r="U44832" s="110"/>
      <c r="W44832" s="110"/>
      <c r="Y44832" s="110"/>
      <c r="AA44832" s="110"/>
      <c r="AC44832" s="110"/>
    </row>
    <row r="44833" spans="19:29" x14ac:dyDescent="0.25">
      <c r="S44833" s="111"/>
      <c r="U44833" s="111"/>
      <c r="W44833" s="111"/>
      <c r="Y44833" s="111"/>
      <c r="AA44833" s="111"/>
      <c r="AC44833" s="111"/>
    </row>
    <row r="44834" spans="19:29" x14ac:dyDescent="0.25">
      <c r="S44834" s="107"/>
      <c r="U44834" s="107"/>
      <c r="W44834" s="107"/>
      <c r="Y44834" s="107"/>
      <c r="AA44834" s="107"/>
      <c r="AC44834" s="107"/>
    </row>
    <row r="44835" spans="19:29" x14ac:dyDescent="0.25">
      <c r="S44835" s="108"/>
      <c r="U44835" s="108"/>
      <c r="W44835" s="108"/>
      <c r="Y44835" s="108"/>
      <c r="AA44835" s="108"/>
      <c r="AC44835" s="108"/>
    </row>
    <row r="44836" spans="19:29" x14ac:dyDescent="0.25">
      <c r="S44836" s="108"/>
      <c r="U44836" s="108"/>
      <c r="W44836" s="108"/>
      <c r="Y44836" s="108"/>
      <c r="AA44836" s="108"/>
      <c r="AC44836" s="108"/>
    </row>
    <row r="44837" spans="19:29" x14ac:dyDescent="0.25">
      <c r="S44837" s="109"/>
      <c r="U44837" s="109"/>
      <c r="W44837" s="109"/>
      <c r="Y44837" s="109"/>
      <c r="AA44837" s="109"/>
      <c r="AC44837" s="109"/>
    </row>
    <row r="44838" spans="19:29" x14ac:dyDescent="0.25">
      <c r="S44838" s="108"/>
      <c r="U44838" s="108"/>
      <c r="W44838" s="108"/>
      <c r="Y44838" s="108"/>
      <c r="AA44838" s="108"/>
      <c r="AC44838" s="108"/>
    </row>
    <row r="44839" spans="19:29" x14ac:dyDescent="0.25">
      <c r="S44839" s="108"/>
      <c r="U44839" s="108"/>
      <c r="W44839" s="108"/>
      <c r="Y44839" s="108"/>
      <c r="AA44839" s="108"/>
      <c r="AC44839" s="108"/>
    </row>
    <row r="44840" spans="19:29" x14ac:dyDescent="0.25">
      <c r="S44840" s="109"/>
      <c r="U44840" s="109"/>
      <c r="W44840" s="109"/>
      <c r="Y44840" s="109"/>
      <c r="AA44840" s="109"/>
      <c r="AC44840" s="109"/>
    </row>
    <row r="44841" spans="19:29" x14ac:dyDescent="0.25">
      <c r="S44841" s="108"/>
      <c r="U44841" s="108"/>
      <c r="W44841" s="108"/>
      <c r="Y44841" s="108"/>
      <c r="AA44841" s="108"/>
      <c r="AC44841" s="108"/>
    </row>
    <row r="44842" spans="19:29" x14ac:dyDescent="0.25">
      <c r="S44842" s="109"/>
      <c r="U44842" s="109"/>
      <c r="W44842" s="109"/>
      <c r="Y44842" s="109"/>
      <c r="AA44842" s="109"/>
      <c r="AC44842" s="109"/>
    </row>
    <row r="44843" spans="19:29" x14ac:dyDescent="0.25">
      <c r="S44843" s="108"/>
      <c r="U44843" s="108"/>
      <c r="W44843" s="108"/>
      <c r="Y44843" s="108"/>
      <c r="AA44843" s="108"/>
      <c r="AC44843" s="108"/>
    </row>
    <row r="44844" spans="19:29" x14ac:dyDescent="0.25">
      <c r="S44844" s="108"/>
      <c r="U44844" s="108"/>
      <c r="W44844" s="108"/>
      <c r="Y44844" s="108"/>
      <c r="AA44844" s="108"/>
      <c r="AC44844" s="108"/>
    </row>
    <row r="44845" spans="19:29" x14ac:dyDescent="0.25">
      <c r="S44845" s="108"/>
      <c r="U44845" s="108"/>
      <c r="W44845" s="108"/>
      <c r="Y44845" s="108"/>
      <c r="AA44845" s="108"/>
      <c r="AC44845" s="108"/>
    </row>
    <row r="44846" spans="19:29" x14ac:dyDescent="0.25">
      <c r="S44846" s="110"/>
      <c r="U44846" s="110"/>
      <c r="W44846" s="110"/>
      <c r="Y44846" s="110"/>
      <c r="AA44846" s="110"/>
      <c r="AC44846" s="110"/>
    </row>
    <row r="44847" spans="19:29" x14ac:dyDescent="0.25">
      <c r="S44847" s="110"/>
      <c r="U44847" s="110"/>
      <c r="W44847" s="110"/>
      <c r="Y44847" s="110"/>
      <c r="AA44847" s="110"/>
      <c r="AC44847" s="110"/>
    </row>
    <row r="44848" spans="19:29" x14ac:dyDescent="0.25">
      <c r="S44848" s="110"/>
      <c r="U44848" s="110"/>
      <c r="W44848" s="110"/>
      <c r="Y44848" s="110"/>
      <c r="AA44848" s="110"/>
      <c r="AC44848" s="110"/>
    </row>
    <row r="44849" spans="19:29" x14ac:dyDescent="0.25">
      <c r="S44849" s="110"/>
      <c r="U44849" s="110"/>
      <c r="W44849" s="110"/>
      <c r="Y44849" s="110"/>
      <c r="AA44849" s="110"/>
      <c r="AC44849" s="110"/>
    </row>
    <row r="44850" spans="19:29" x14ac:dyDescent="0.25">
      <c r="S44850" s="111"/>
      <c r="U44850" s="111"/>
      <c r="W44850" s="111"/>
      <c r="Y44850" s="111"/>
      <c r="AA44850" s="111"/>
      <c r="AC44850" s="111"/>
    </row>
    <row r="44851" spans="19:29" x14ac:dyDescent="0.25">
      <c r="S44851" s="107"/>
      <c r="U44851" s="107"/>
      <c r="W44851" s="107"/>
      <c r="Y44851" s="107"/>
      <c r="AA44851" s="107"/>
      <c r="AC44851" s="107"/>
    </row>
    <row r="44852" spans="19:29" x14ac:dyDescent="0.25">
      <c r="S44852" s="108"/>
      <c r="U44852" s="108"/>
      <c r="W44852" s="108"/>
      <c r="Y44852" s="108"/>
      <c r="AA44852" s="108"/>
      <c r="AC44852" s="108"/>
    </row>
    <row r="44853" spans="19:29" x14ac:dyDescent="0.25">
      <c r="S44853" s="108"/>
      <c r="U44853" s="108"/>
      <c r="W44853" s="108"/>
      <c r="Y44853" s="108"/>
      <c r="AA44853" s="108"/>
      <c r="AC44853" s="108"/>
    </row>
    <row r="44854" spans="19:29" x14ac:dyDescent="0.25">
      <c r="S44854" s="109"/>
      <c r="U44854" s="109"/>
      <c r="W44854" s="109"/>
      <c r="Y44854" s="109"/>
      <c r="AA44854" s="109"/>
      <c r="AC44854" s="109"/>
    </row>
    <row r="44855" spans="19:29" x14ac:dyDescent="0.25">
      <c r="S44855" s="108"/>
      <c r="U44855" s="108"/>
      <c r="W44855" s="108"/>
      <c r="Y44855" s="108"/>
      <c r="AA44855" s="108"/>
      <c r="AC44855" s="108"/>
    </row>
    <row r="44856" spans="19:29" x14ac:dyDescent="0.25">
      <c r="S44856" s="108"/>
      <c r="U44856" s="108"/>
      <c r="W44856" s="108"/>
      <c r="Y44856" s="108"/>
      <c r="AA44856" s="108"/>
      <c r="AC44856" s="108"/>
    </row>
    <row r="44857" spans="19:29" x14ac:dyDescent="0.25">
      <c r="S44857" s="109"/>
      <c r="U44857" s="109"/>
      <c r="W44857" s="109"/>
      <c r="Y44857" s="109"/>
      <c r="AA44857" s="109"/>
      <c r="AC44857" s="109"/>
    </row>
    <row r="44858" spans="19:29" x14ac:dyDescent="0.25">
      <c r="S44858" s="108"/>
      <c r="U44858" s="108"/>
      <c r="W44858" s="108"/>
      <c r="Y44858" s="108"/>
      <c r="AA44858" s="108"/>
      <c r="AC44858" s="108"/>
    </row>
    <row r="44859" spans="19:29" x14ac:dyDescent="0.25">
      <c r="S44859" s="109"/>
      <c r="U44859" s="109"/>
      <c r="W44859" s="109"/>
      <c r="Y44859" s="109"/>
      <c r="AA44859" s="109"/>
      <c r="AC44859" s="109"/>
    </row>
    <row r="44860" spans="19:29" x14ac:dyDescent="0.25">
      <c r="S44860" s="108"/>
      <c r="U44860" s="108"/>
      <c r="W44860" s="108"/>
      <c r="Y44860" s="108"/>
      <c r="AA44860" s="108"/>
      <c r="AC44860" s="108"/>
    </row>
    <row r="44861" spans="19:29" x14ac:dyDescent="0.25">
      <c r="S44861" s="108"/>
      <c r="U44861" s="108"/>
      <c r="W44861" s="108"/>
      <c r="Y44861" s="108"/>
      <c r="AA44861" s="108"/>
      <c r="AC44861" s="108"/>
    </row>
    <row r="44862" spans="19:29" x14ac:dyDescent="0.25">
      <c r="S44862" s="108"/>
      <c r="U44862" s="108"/>
      <c r="W44862" s="108"/>
      <c r="Y44862" s="108"/>
      <c r="AA44862" s="108"/>
      <c r="AC44862" s="108"/>
    </row>
    <row r="44863" spans="19:29" x14ac:dyDescent="0.25">
      <c r="S44863" s="110"/>
      <c r="U44863" s="110"/>
      <c r="W44863" s="110"/>
      <c r="Y44863" s="110"/>
      <c r="AA44863" s="110"/>
      <c r="AC44863" s="110"/>
    </row>
    <row r="44864" spans="19:29" x14ac:dyDescent="0.25">
      <c r="S44864" s="110"/>
      <c r="U44864" s="110"/>
      <c r="W44864" s="110"/>
      <c r="Y44864" s="110"/>
      <c r="AA44864" s="110"/>
      <c r="AC44864" s="110"/>
    </row>
    <row r="44865" spans="19:29" x14ac:dyDescent="0.25">
      <c r="S44865" s="110"/>
      <c r="U44865" s="110"/>
      <c r="W44865" s="110"/>
      <c r="Y44865" s="110"/>
      <c r="AA44865" s="110"/>
      <c r="AC44865" s="110"/>
    </row>
    <row r="44866" spans="19:29" x14ac:dyDescent="0.25">
      <c r="S44866" s="110"/>
      <c r="U44866" s="110"/>
      <c r="W44866" s="110"/>
      <c r="Y44866" s="110"/>
      <c r="AA44866" s="110"/>
      <c r="AC44866" s="110"/>
    </row>
    <row r="44867" spans="19:29" x14ac:dyDescent="0.25">
      <c r="S44867" s="111"/>
      <c r="U44867" s="111"/>
      <c r="W44867" s="111"/>
      <c r="Y44867" s="111"/>
      <c r="AA44867" s="111"/>
      <c r="AC44867" s="111"/>
    </row>
    <row r="44868" spans="19:29" x14ac:dyDescent="0.25">
      <c r="S44868" s="107"/>
      <c r="U44868" s="107"/>
      <c r="W44868" s="107"/>
      <c r="Y44868" s="107"/>
      <c r="AA44868" s="107"/>
      <c r="AC44868" s="107"/>
    </row>
    <row r="44869" spans="19:29" x14ac:dyDescent="0.25">
      <c r="S44869" s="108"/>
      <c r="U44869" s="108"/>
      <c r="W44869" s="108"/>
      <c r="Y44869" s="108"/>
      <c r="AA44869" s="108"/>
      <c r="AC44869" s="108"/>
    </row>
    <row r="44870" spans="19:29" x14ac:dyDescent="0.25">
      <c r="S44870" s="108"/>
      <c r="U44870" s="108"/>
      <c r="W44870" s="108"/>
      <c r="Y44870" s="108"/>
      <c r="AA44870" s="108"/>
      <c r="AC44870" s="108"/>
    </row>
    <row r="44871" spans="19:29" x14ac:dyDescent="0.25">
      <c r="S44871" s="109"/>
      <c r="U44871" s="109"/>
      <c r="W44871" s="109"/>
      <c r="Y44871" s="109"/>
      <c r="AA44871" s="109"/>
      <c r="AC44871" s="109"/>
    </row>
    <row r="44872" spans="19:29" x14ac:dyDescent="0.25">
      <c r="S44872" s="108"/>
      <c r="U44872" s="108"/>
      <c r="W44872" s="108"/>
      <c r="Y44872" s="108"/>
      <c r="AA44872" s="108"/>
      <c r="AC44872" s="108"/>
    </row>
    <row r="44873" spans="19:29" x14ac:dyDescent="0.25">
      <c r="S44873" s="108"/>
      <c r="U44873" s="108"/>
      <c r="W44873" s="108"/>
      <c r="Y44873" s="108"/>
      <c r="AA44873" s="108"/>
      <c r="AC44873" s="108"/>
    </row>
    <row r="44874" spans="19:29" x14ac:dyDescent="0.25">
      <c r="S44874" s="109"/>
      <c r="U44874" s="109"/>
      <c r="W44874" s="109"/>
      <c r="Y44874" s="109"/>
      <c r="AA44874" s="109"/>
      <c r="AC44874" s="109"/>
    </row>
    <row r="44875" spans="19:29" x14ac:dyDescent="0.25">
      <c r="S44875" s="108"/>
      <c r="U44875" s="108"/>
      <c r="W44875" s="108"/>
      <c r="Y44875" s="108"/>
      <c r="AA44875" s="108"/>
      <c r="AC44875" s="108"/>
    </row>
    <row r="44876" spans="19:29" x14ac:dyDescent="0.25">
      <c r="S44876" s="109"/>
      <c r="U44876" s="109"/>
      <c r="W44876" s="109"/>
      <c r="Y44876" s="109"/>
      <c r="AA44876" s="109"/>
      <c r="AC44876" s="109"/>
    </row>
    <row r="44877" spans="19:29" x14ac:dyDescent="0.25">
      <c r="S44877" s="108"/>
      <c r="U44877" s="108"/>
      <c r="W44877" s="108"/>
      <c r="Y44877" s="108"/>
      <c r="AA44877" s="108"/>
      <c r="AC44877" s="108"/>
    </row>
    <row r="44878" spans="19:29" x14ac:dyDescent="0.25">
      <c r="S44878" s="108"/>
      <c r="U44878" s="108"/>
      <c r="W44878" s="108"/>
      <c r="Y44878" s="108"/>
      <c r="AA44878" s="108"/>
      <c r="AC44878" s="108"/>
    </row>
    <row r="44879" spans="19:29" x14ac:dyDescent="0.25">
      <c r="S44879" s="108"/>
      <c r="U44879" s="108"/>
      <c r="W44879" s="108"/>
      <c r="Y44879" s="108"/>
      <c r="AA44879" s="108"/>
      <c r="AC44879" s="108"/>
    </row>
    <row r="44880" spans="19:29" x14ac:dyDescent="0.25">
      <c r="S44880" s="110"/>
      <c r="U44880" s="110"/>
      <c r="W44880" s="110"/>
      <c r="Y44880" s="110"/>
      <c r="AA44880" s="110"/>
      <c r="AC44880" s="110"/>
    </row>
    <row r="44881" spans="19:29" x14ac:dyDescent="0.25">
      <c r="S44881" s="110"/>
      <c r="U44881" s="110"/>
      <c r="W44881" s="110"/>
      <c r="Y44881" s="110"/>
      <c r="AA44881" s="110"/>
      <c r="AC44881" s="110"/>
    </row>
    <row r="44882" spans="19:29" x14ac:dyDescent="0.25">
      <c r="S44882" s="110"/>
      <c r="U44882" s="110"/>
      <c r="W44882" s="110"/>
      <c r="Y44882" s="110"/>
      <c r="AA44882" s="110"/>
      <c r="AC44882" s="110"/>
    </row>
    <row r="44883" spans="19:29" x14ac:dyDescent="0.25">
      <c r="S44883" s="110"/>
      <c r="U44883" s="110"/>
      <c r="W44883" s="110"/>
      <c r="Y44883" s="110"/>
      <c r="AA44883" s="110"/>
      <c r="AC44883" s="110"/>
    </row>
    <row r="44884" spans="19:29" x14ac:dyDescent="0.25">
      <c r="S44884" s="111"/>
      <c r="U44884" s="111"/>
      <c r="W44884" s="111"/>
      <c r="Y44884" s="111"/>
      <c r="AA44884" s="111"/>
      <c r="AC44884" s="111"/>
    </row>
    <row r="44885" spans="19:29" x14ac:dyDescent="0.25">
      <c r="S44885" s="107"/>
      <c r="U44885" s="107"/>
      <c r="W44885" s="107"/>
      <c r="Y44885" s="107"/>
      <c r="AA44885" s="107"/>
      <c r="AC44885" s="107"/>
    </row>
    <row r="44886" spans="19:29" x14ac:dyDescent="0.25">
      <c r="S44886" s="108"/>
      <c r="U44886" s="108"/>
      <c r="W44886" s="108"/>
      <c r="Y44886" s="108"/>
      <c r="AA44886" s="108"/>
      <c r="AC44886" s="108"/>
    </row>
    <row r="44887" spans="19:29" x14ac:dyDescent="0.25">
      <c r="S44887" s="108"/>
      <c r="U44887" s="108"/>
      <c r="W44887" s="108"/>
      <c r="Y44887" s="108"/>
      <c r="AA44887" s="108"/>
      <c r="AC44887" s="108"/>
    </row>
    <row r="44888" spans="19:29" x14ac:dyDescent="0.25">
      <c r="S44888" s="109"/>
      <c r="U44888" s="109"/>
      <c r="W44888" s="109"/>
      <c r="Y44888" s="109"/>
      <c r="AA44888" s="109"/>
      <c r="AC44888" s="109"/>
    </row>
    <row r="44889" spans="19:29" x14ac:dyDescent="0.25">
      <c r="S44889" s="108"/>
      <c r="U44889" s="108"/>
      <c r="W44889" s="108"/>
      <c r="Y44889" s="108"/>
      <c r="AA44889" s="108"/>
      <c r="AC44889" s="108"/>
    </row>
    <row r="44890" spans="19:29" x14ac:dyDescent="0.25">
      <c r="S44890" s="108"/>
      <c r="U44890" s="108"/>
      <c r="W44890" s="108"/>
      <c r="Y44890" s="108"/>
      <c r="AA44890" s="108"/>
      <c r="AC44890" s="108"/>
    </row>
    <row r="44891" spans="19:29" x14ac:dyDescent="0.25">
      <c r="S44891" s="109"/>
      <c r="U44891" s="109"/>
      <c r="W44891" s="109"/>
      <c r="Y44891" s="109"/>
      <c r="AA44891" s="109"/>
      <c r="AC44891" s="109"/>
    </row>
    <row r="44892" spans="19:29" x14ac:dyDescent="0.25">
      <c r="S44892" s="108"/>
      <c r="U44892" s="108"/>
      <c r="W44892" s="108"/>
      <c r="Y44892" s="108"/>
      <c r="AA44892" s="108"/>
      <c r="AC44892" s="108"/>
    </row>
    <row r="44893" spans="19:29" x14ac:dyDescent="0.25">
      <c r="S44893" s="109"/>
      <c r="U44893" s="109"/>
      <c r="W44893" s="109"/>
      <c r="Y44893" s="109"/>
      <c r="AA44893" s="109"/>
      <c r="AC44893" s="109"/>
    </row>
    <row r="44894" spans="19:29" x14ac:dyDescent="0.25">
      <c r="S44894" s="108"/>
      <c r="U44894" s="108"/>
      <c r="W44894" s="108"/>
      <c r="Y44894" s="108"/>
      <c r="AA44894" s="108"/>
      <c r="AC44894" s="108"/>
    </row>
    <row r="44895" spans="19:29" x14ac:dyDescent="0.25">
      <c r="S44895" s="108"/>
      <c r="U44895" s="108"/>
      <c r="W44895" s="108"/>
      <c r="Y44895" s="108"/>
      <c r="AA44895" s="108"/>
      <c r="AC44895" s="108"/>
    </row>
    <row r="44896" spans="19:29" x14ac:dyDescent="0.25">
      <c r="S44896" s="108"/>
      <c r="U44896" s="108"/>
      <c r="W44896" s="108"/>
      <c r="Y44896" s="108"/>
      <c r="AA44896" s="108"/>
      <c r="AC44896" s="108"/>
    </row>
    <row r="44897" spans="19:29" x14ac:dyDescent="0.25">
      <c r="S44897" s="110"/>
      <c r="U44897" s="110"/>
      <c r="W44897" s="110"/>
      <c r="Y44897" s="110"/>
      <c r="AA44897" s="110"/>
      <c r="AC44897" s="110"/>
    </row>
    <row r="44898" spans="19:29" x14ac:dyDescent="0.25">
      <c r="S44898" s="110"/>
      <c r="U44898" s="110"/>
      <c r="W44898" s="110"/>
      <c r="Y44898" s="110"/>
      <c r="AA44898" s="110"/>
      <c r="AC44898" s="110"/>
    </row>
    <row r="44899" spans="19:29" x14ac:dyDescent="0.25">
      <c r="S44899" s="110"/>
      <c r="U44899" s="110"/>
      <c r="W44899" s="110"/>
      <c r="Y44899" s="110"/>
      <c r="AA44899" s="110"/>
      <c r="AC44899" s="110"/>
    </row>
    <row r="44900" spans="19:29" x14ac:dyDescent="0.25">
      <c r="S44900" s="110"/>
      <c r="U44900" s="110"/>
      <c r="W44900" s="110"/>
      <c r="Y44900" s="110"/>
      <c r="AA44900" s="110"/>
      <c r="AC44900" s="110"/>
    </row>
    <row r="44901" spans="19:29" x14ac:dyDescent="0.25">
      <c r="S44901" s="111"/>
      <c r="U44901" s="111"/>
      <c r="W44901" s="111"/>
      <c r="Y44901" s="111"/>
      <c r="AA44901" s="111"/>
      <c r="AC44901" s="111"/>
    </row>
    <row r="44902" spans="19:29" x14ac:dyDescent="0.25">
      <c r="S44902" s="107"/>
      <c r="U44902" s="107"/>
      <c r="W44902" s="107"/>
      <c r="Y44902" s="107"/>
      <c r="AA44902" s="107"/>
      <c r="AC44902" s="107"/>
    </row>
    <row r="44903" spans="19:29" x14ac:dyDescent="0.25">
      <c r="S44903" s="108"/>
      <c r="U44903" s="108"/>
      <c r="W44903" s="108"/>
      <c r="Y44903" s="108"/>
      <c r="AA44903" s="108"/>
      <c r="AC44903" s="108"/>
    </row>
    <row r="44904" spans="19:29" x14ac:dyDescent="0.25">
      <c r="S44904" s="108"/>
      <c r="U44904" s="108"/>
      <c r="W44904" s="108"/>
      <c r="Y44904" s="108"/>
      <c r="AA44904" s="108"/>
      <c r="AC44904" s="108"/>
    </row>
    <row r="44905" spans="19:29" x14ac:dyDescent="0.25">
      <c r="S44905" s="109"/>
      <c r="U44905" s="109"/>
      <c r="W44905" s="109"/>
      <c r="Y44905" s="109"/>
      <c r="AA44905" s="109"/>
      <c r="AC44905" s="109"/>
    </row>
    <row r="44906" spans="19:29" x14ac:dyDescent="0.25">
      <c r="S44906" s="108"/>
      <c r="U44906" s="108"/>
      <c r="W44906" s="108"/>
      <c r="Y44906" s="108"/>
      <c r="AA44906" s="108"/>
      <c r="AC44906" s="108"/>
    </row>
    <row r="44907" spans="19:29" x14ac:dyDescent="0.25">
      <c r="S44907" s="108"/>
      <c r="U44907" s="108"/>
      <c r="W44907" s="108"/>
      <c r="Y44907" s="108"/>
      <c r="AA44907" s="108"/>
      <c r="AC44907" s="108"/>
    </row>
    <row r="44908" spans="19:29" x14ac:dyDescent="0.25">
      <c r="S44908" s="109"/>
      <c r="U44908" s="109"/>
      <c r="W44908" s="109"/>
      <c r="Y44908" s="109"/>
      <c r="AA44908" s="109"/>
      <c r="AC44908" s="109"/>
    </row>
    <row r="44909" spans="19:29" x14ac:dyDescent="0.25">
      <c r="S44909" s="108"/>
      <c r="U44909" s="108"/>
      <c r="W44909" s="108"/>
      <c r="Y44909" s="108"/>
      <c r="AA44909" s="108"/>
      <c r="AC44909" s="108"/>
    </row>
    <row r="44910" spans="19:29" x14ac:dyDescent="0.25">
      <c r="S44910" s="109"/>
      <c r="U44910" s="109"/>
      <c r="W44910" s="109"/>
      <c r="Y44910" s="109"/>
      <c r="AA44910" s="109"/>
      <c r="AC44910" s="109"/>
    </row>
    <row r="44911" spans="19:29" x14ac:dyDescent="0.25">
      <c r="S44911" s="108"/>
      <c r="U44911" s="108"/>
      <c r="W44911" s="108"/>
      <c r="Y44911" s="108"/>
      <c r="AA44911" s="108"/>
      <c r="AC44911" s="108"/>
    </row>
    <row r="44912" spans="19:29" x14ac:dyDescent="0.25">
      <c r="S44912" s="108"/>
      <c r="U44912" s="108"/>
      <c r="W44912" s="108"/>
      <c r="Y44912" s="108"/>
      <c r="AA44912" s="108"/>
      <c r="AC44912" s="108"/>
    </row>
    <row r="44913" spans="19:29" x14ac:dyDescent="0.25">
      <c r="S44913" s="108"/>
      <c r="U44913" s="108"/>
      <c r="W44913" s="108"/>
      <c r="Y44913" s="108"/>
      <c r="AA44913" s="108"/>
      <c r="AC44913" s="108"/>
    </row>
    <row r="44914" spans="19:29" x14ac:dyDescent="0.25">
      <c r="S44914" s="110"/>
      <c r="U44914" s="110"/>
      <c r="W44914" s="110"/>
      <c r="Y44914" s="110"/>
      <c r="AA44914" s="110"/>
      <c r="AC44914" s="110"/>
    </row>
    <row r="44915" spans="19:29" x14ac:dyDescent="0.25">
      <c r="S44915" s="110"/>
      <c r="U44915" s="110"/>
      <c r="W44915" s="110"/>
      <c r="Y44915" s="110"/>
      <c r="AA44915" s="110"/>
      <c r="AC44915" s="110"/>
    </row>
    <row r="44916" spans="19:29" x14ac:dyDescent="0.25">
      <c r="S44916" s="110"/>
      <c r="U44916" s="110"/>
      <c r="W44916" s="110"/>
      <c r="Y44916" s="110"/>
      <c r="AA44916" s="110"/>
      <c r="AC44916" s="110"/>
    </row>
    <row r="44917" spans="19:29" x14ac:dyDescent="0.25">
      <c r="S44917" s="110"/>
      <c r="U44917" s="110"/>
      <c r="W44917" s="110"/>
      <c r="Y44917" s="110"/>
      <c r="AA44917" s="110"/>
      <c r="AC44917" s="110"/>
    </row>
    <row r="44918" spans="19:29" x14ac:dyDescent="0.25">
      <c r="S44918" s="111"/>
      <c r="U44918" s="111"/>
      <c r="W44918" s="111"/>
      <c r="Y44918" s="111"/>
      <c r="AA44918" s="111"/>
      <c r="AC44918" s="111"/>
    </row>
    <row r="44919" spans="19:29" x14ac:dyDescent="0.25">
      <c r="S44919" s="107"/>
      <c r="U44919" s="107"/>
      <c r="W44919" s="107"/>
      <c r="Y44919" s="107"/>
      <c r="AA44919" s="107"/>
      <c r="AC44919" s="107"/>
    </row>
    <row r="44920" spans="19:29" x14ac:dyDescent="0.25">
      <c r="S44920" s="108"/>
      <c r="U44920" s="108"/>
      <c r="W44920" s="108"/>
      <c r="Y44920" s="108"/>
      <c r="AA44920" s="108"/>
      <c r="AC44920" s="108"/>
    </row>
    <row r="44921" spans="19:29" x14ac:dyDescent="0.25">
      <c r="S44921" s="108"/>
      <c r="U44921" s="108"/>
      <c r="W44921" s="108"/>
      <c r="Y44921" s="108"/>
      <c r="AA44921" s="108"/>
      <c r="AC44921" s="108"/>
    </row>
    <row r="44922" spans="19:29" x14ac:dyDescent="0.25">
      <c r="S44922" s="109"/>
      <c r="U44922" s="109"/>
      <c r="W44922" s="109"/>
      <c r="Y44922" s="109"/>
      <c r="AA44922" s="109"/>
      <c r="AC44922" s="109"/>
    </row>
    <row r="44923" spans="19:29" x14ac:dyDescent="0.25">
      <c r="S44923" s="108"/>
      <c r="U44923" s="108"/>
      <c r="W44923" s="108"/>
      <c r="Y44923" s="108"/>
      <c r="AA44923" s="108"/>
      <c r="AC44923" s="108"/>
    </row>
    <row r="44924" spans="19:29" x14ac:dyDescent="0.25">
      <c r="S44924" s="108"/>
      <c r="U44924" s="108"/>
      <c r="W44924" s="108"/>
      <c r="Y44924" s="108"/>
      <c r="AA44924" s="108"/>
      <c r="AC44924" s="108"/>
    </row>
    <row r="44925" spans="19:29" x14ac:dyDescent="0.25">
      <c r="S44925" s="109"/>
      <c r="U44925" s="109"/>
      <c r="W44925" s="109"/>
      <c r="Y44925" s="109"/>
      <c r="AA44925" s="109"/>
      <c r="AC44925" s="109"/>
    </row>
    <row r="44926" spans="19:29" x14ac:dyDescent="0.25">
      <c r="S44926" s="108"/>
      <c r="U44926" s="108"/>
      <c r="W44926" s="108"/>
      <c r="Y44926" s="108"/>
      <c r="AA44926" s="108"/>
      <c r="AC44926" s="108"/>
    </row>
    <row r="44927" spans="19:29" x14ac:dyDescent="0.25">
      <c r="S44927" s="109"/>
      <c r="U44927" s="109"/>
      <c r="W44927" s="109"/>
      <c r="Y44927" s="109"/>
      <c r="AA44927" s="109"/>
      <c r="AC44927" s="109"/>
    </row>
    <row r="44928" spans="19:29" x14ac:dyDescent="0.25">
      <c r="S44928" s="108"/>
      <c r="U44928" s="108"/>
      <c r="W44928" s="108"/>
      <c r="Y44928" s="108"/>
      <c r="AA44928" s="108"/>
      <c r="AC44928" s="108"/>
    </row>
    <row r="44929" spans="19:29" x14ac:dyDescent="0.25">
      <c r="S44929" s="108"/>
      <c r="U44929" s="108"/>
      <c r="W44929" s="108"/>
      <c r="Y44929" s="108"/>
      <c r="AA44929" s="108"/>
      <c r="AC44929" s="108"/>
    </row>
    <row r="44930" spans="19:29" x14ac:dyDescent="0.25">
      <c r="S44930" s="108"/>
      <c r="U44930" s="108"/>
      <c r="W44930" s="108"/>
      <c r="Y44930" s="108"/>
      <c r="AA44930" s="108"/>
      <c r="AC44930" s="108"/>
    </row>
    <row r="44931" spans="19:29" x14ac:dyDescent="0.25">
      <c r="S44931" s="110"/>
      <c r="U44931" s="110"/>
      <c r="W44931" s="110"/>
      <c r="Y44931" s="110"/>
      <c r="AA44931" s="110"/>
      <c r="AC44931" s="110"/>
    </row>
    <row r="44932" spans="19:29" x14ac:dyDescent="0.25">
      <c r="S44932" s="110"/>
      <c r="U44932" s="110"/>
      <c r="W44932" s="110"/>
      <c r="Y44932" s="110"/>
      <c r="AA44932" s="110"/>
      <c r="AC44932" s="110"/>
    </row>
    <row r="44933" spans="19:29" x14ac:dyDescent="0.25">
      <c r="S44933" s="110"/>
      <c r="U44933" s="110"/>
      <c r="W44933" s="110"/>
      <c r="Y44933" s="110"/>
      <c r="AA44933" s="110"/>
      <c r="AC44933" s="110"/>
    </row>
    <row r="44934" spans="19:29" x14ac:dyDescent="0.25">
      <c r="S44934" s="110"/>
      <c r="U44934" s="110"/>
      <c r="W44934" s="110"/>
      <c r="Y44934" s="110"/>
      <c r="AA44934" s="110"/>
      <c r="AC44934" s="110"/>
    </row>
    <row r="44935" spans="19:29" x14ac:dyDescent="0.25">
      <c r="S44935" s="111"/>
      <c r="U44935" s="111"/>
      <c r="W44935" s="111"/>
      <c r="Y44935" s="111"/>
      <c r="AA44935" s="111"/>
      <c r="AC44935" s="111"/>
    </row>
    <row r="44936" spans="19:29" x14ac:dyDescent="0.25">
      <c r="S44936" s="107"/>
      <c r="U44936" s="107"/>
      <c r="W44936" s="107"/>
      <c r="Y44936" s="107"/>
      <c r="AA44936" s="107"/>
      <c r="AC44936" s="107"/>
    </row>
    <row r="44937" spans="19:29" x14ac:dyDescent="0.25">
      <c r="S44937" s="108"/>
      <c r="U44937" s="108"/>
      <c r="W44937" s="108"/>
      <c r="Y44937" s="108"/>
      <c r="AA44937" s="108"/>
      <c r="AC44937" s="108"/>
    </row>
    <row r="44938" spans="19:29" x14ac:dyDescent="0.25">
      <c r="S44938" s="108"/>
      <c r="U44938" s="108"/>
      <c r="W44938" s="108"/>
      <c r="Y44938" s="108"/>
      <c r="AA44938" s="108"/>
      <c r="AC44938" s="108"/>
    </row>
    <row r="44939" spans="19:29" x14ac:dyDescent="0.25">
      <c r="S44939" s="109"/>
      <c r="U44939" s="109"/>
      <c r="W44939" s="109"/>
      <c r="Y44939" s="109"/>
      <c r="AA44939" s="109"/>
      <c r="AC44939" s="109"/>
    </row>
    <row r="44940" spans="19:29" x14ac:dyDescent="0.25">
      <c r="S44940" s="108"/>
      <c r="U44940" s="108"/>
      <c r="W44940" s="108"/>
      <c r="Y44940" s="108"/>
      <c r="AA44940" s="108"/>
      <c r="AC44940" s="108"/>
    </row>
    <row r="44941" spans="19:29" x14ac:dyDescent="0.25">
      <c r="S44941" s="108"/>
      <c r="U44941" s="108"/>
      <c r="W44941" s="108"/>
      <c r="Y44941" s="108"/>
      <c r="AA44941" s="108"/>
      <c r="AC44941" s="108"/>
    </row>
    <row r="44942" spans="19:29" x14ac:dyDescent="0.25">
      <c r="S44942" s="109"/>
      <c r="U44942" s="109"/>
      <c r="W44942" s="109"/>
      <c r="Y44942" s="109"/>
      <c r="AA44942" s="109"/>
      <c r="AC44942" s="109"/>
    </row>
    <row r="44943" spans="19:29" x14ac:dyDescent="0.25">
      <c r="S44943" s="108"/>
      <c r="U44943" s="108"/>
      <c r="W44943" s="108"/>
      <c r="Y44943" s="108"/>
      <c r="AA44943" s="108"/>
      <c r="AC44943" s="108"/>
    </row>
    <row r="44944" spans="19:29" x14ac:dyDescent="0.25">
      <c r="S44944" s="109"/>
      <c r="U44944" s="109"/>
      <c r="W44944" s="109"/>
      <c r="Y44944" s="109"/>
      <c r="AA44944" s="109"/>
      <c r="AC44944" s="109"/>
    </row>
    <row r="44945" spans="19:29" x14ac:dyDescent="0.25">
      <c r="S44945" s="108"/>
      <c r="U44945" s="108"/>
      <c r="W44945" s="108"/>
      <c r="Y44945" s="108"/>
      <c r="AA44945" s="108"/>
      <c r="AC44945" s="108"/>
    </row>
    <row r="44946" spans="19:29" x14ac:dyDescent="0.25">
      <c r="S44946" s="108"/>
      <c r="U44946" s="108"/>
      <c r="W44946" s="108"/>
      <c r="Y44946" s="108"/>
      <c r="AA44946" s="108"/>
      <c r="AC44946" s="108"/>
    </row>
    <row r="44947" spans="19:29" x14ac:dyDescent="0.25">
      <c r="S44947" s="108"/>
      <c r="U44947" s="108"/>
      <c r="W44947" s="108"/>
      <c r="Y44947" s="108"/>
      <c r="AA44947" s="108"/>
      <c r="AC44947" s="108"/>
    </row>
    <row r="44948" spans="19:29" x14ac:dyDescent="0.25">
      <c r="S44948" s="110"/>
      <c r="U44948" s="110"/>
      <c r="W44948" s="110"/>
      <c r="Y44948" s="110"/>
      <c r="AA44948" s="110"/>
      <c r="AC44948" s="110"/>
    </row>
    <row r="44949" spans="19:29" x14ac:dyDescent="0.25">
      <c r="S44949" s="110"/>
      <c r="U44949" s="110"/>
      <c r="W44949" s="110"/>
      <c r="Y44949" s="110"/>
      <c r="AA44949" s="110"/>
      <c r="AC44949" s="110"/>
    </row>
    <row r="44950" spans="19:29" x14ac:dyDescent="0.25">
      <c r="S44950" s="110"/>
      <c r="U44950" s="110"/>
      <c r="W44950" s="110"/>
      <c r="Y44950" s="110"/>
      <c r="AA44950" s="110"/>
      <c r="AC44950" s="110"/>
    </row>
    <row r="44951" spans="19:29" x14ac:dyDescent="0.25">
      <c r="S44951" s="110"/>
      <c r="U44951" s="110"/>
      <c r="W44951" s="110"/>
      <c r="Y44951" s="110"/>
      <c r="AA44951" s="110"/>
      <c r="AC44951" s="110"/>
    </row>
    <row r="44952" spans="19:29" x14ac:dyDescent="0.25">
      <c r="S44952" s="111"/>
      <c r="U44952" s="111"/>
      <c r="W44952" s="111"/>
      <c r="Y44952" s="111"/>
      <c r="AA44952" s="111"/>
      <c r="AC44952" s="111"/>
    </row>
    <row r="44953" spans="19:29" x14ac:dyDescent="0.25">
      <c r="S44953" s="107"/>
      <c r="U44953" s="107"/>
      <c r="W44953" s="107"/>
      <c r="Y44953" s="107"/>
      <c r="AA44953" s="107"/>
      <c r="AC44953" s="107"/>
    </row>
    <row r="44954" spans="19:29" x14ac:dyDescent="0.25">
      <c r="S44954" s="108"/>
      <c r="U44954" s="108"/>
      <c r="W44954" s="108"/>
      <c r="Y44954" s="108"/>
      <c r="AA44954" s="108"/>
      <c r="AC44954" s="108"/>
    </row>
    <row r="44955" spans="19:29" x14ac:dyDescent="0.25">
      <c r="S44955" s="108"/>
      <c r="U44955" s="108"/>
      <c r="W44955" s="108"/>
      <c r="Y44955" s="108"/>
      <c r="AA44955" s="108"/>
      <c r="AC44955" s="108"/>
    </row>
    <row r="44956" spans="19:29" x14ac:dyDescent="0.25">
      <c r="S44956" s="109"/>
      <c r="U44956" s="109"/>
      <c r="W44956" s="109"/>
      <c r="Y44956" s="109"/>
      <c r="AA44956" s="109"/>
      <c r="AC44956" s="109"/>
    </row>
    <row r="44957" spans="19:29" x14ac:dyDescent="0.25">
      <c r="S44957" s="108"/>
      <c r="U44957" s="108"/>
      <c r="W44957" s="108"/>
      <c r="Y44957" s="108"/>
      <c r="AA44957" s="108"/>
      <c r="AC44957" s="108"/>
    </row>
    <row r="44958" spans="19:29" x14ac:dyDescent="0.25">
      <c r="S44958" s="108"/>
      <c r="U44958" s="108"/>
      <c r="W44958" s="108"/>
      <c r="Y44958" s="108"/>
      <c r="AA44958" s="108"/>
      <c r="AC44958" s="108"/>
    </row>
    <row r="44959" spans="19:29" x14ac:dyDescent="0.25">
      <c r="S44959" s="109"/>
      <c r="U44959" s="109"/>
      <c r="W44959" s="109"/>
      <c r="Y44959" s="109"/>
      <c r="AA44959" s="109"/>
      <c r="AC44959" s="109"/>
    </row>
    <row r="44960" spans="19:29" x14ac:dyDescent="0.25">
      <c r="S44960" s="108"/>
      <c r="U44960" s="108"/>
      <c r="W44960" s="108"/>
      <c r="Y44960" s="108"/>
      <c r="AA44960" s="108"/>
      <c r="AC44960" s="108"/>
    </row>
    <row r="44961" spans="19:29" x14ac:dyDescent="0.25">
      <c r="S44961" s="109"/>
      <c r="U44961" s="109"/>
      <c r="W44961" s="109"/>
      <c r="Y44961" s="109"/>
      <c r="AA44961" s="109"/>
      <c r="AC44961" s="109"/>
    </row>
    <row r="44962" spans="19:29" x14ac:dyDescent="0.25">
      <c r="S44962" s="108"/>
      <c r="U44962" s="108"/>
      <c r="W44962" s="108"/>
      <c r="Y44962" s="108"/>
      <c r="AA44962" s="108"/>
      <c r="AC44962" s="108"/>
    </row>
    <row r="44963" spans="19:29" x14ac:dyDescent="0.25">
      <c r="S44963" s="108"/>
      <c r="U44963" s="108"/>
      <c r="W44963" s="108"/>
      <c r="Y44963" s="108"/>
      <c r="AA44963" s="108"/>
      <c r="AC44963" s="108"/>
    </row>
    <row r="44964" spans="19:29" x14ac:dyDescent="0.25">
      <c r="S44964" s="108"/>
      <c r="U44964" s="108"/>
      <c r="W44964" s="108"/>
      <c r="Y44964" s="108"/>
      <c r="AA44964" s="108"/>
      <c r="AC44964" s="108"/>
    </row>
    <row r="44965" spans="19:29" x14ac:dyDescent="0.25">
      <c r="S44965" s="110"/>
      <c r="U44965" s="110"/>
      <c r="W44965" s="110"/>
      <c r="Y44965" s="110"/>
      <c r="AA44965" s="110"/>
      <c r="AC44965" s="110"/>
    </row>
    <row r="44966" spans="19:29" x14ac:dyDescent="0.25">
      <c r="S44966" s="110"/>
      <c r="U44966" s="110"/>
      <c r="W44966" s="110"/>
      <c r="Y44966" s="110"/>
      <c r="AA44966" s="110"/>
      <c r="AC44966" s="110"/>
    </row>
    <row r="44967" spans="19:29" x14ac:dyDescent="0.25">
      <c r="S44967" s="110"/>
      <c r="U44967" s="110"/>
      <c r="W44967" s="110"/>
      <c r="Y44967" s="110"/>
      <c r="AA44967" s="110"/>
      <c r="AC44967" s="110"/>
    </row>
    <row r="44968" spans="19:29" x14ac:dyDescent="0.25">
      <c r="S44968" s="110"/>
      <c r="U44968" s="110"/>
      <c r="W44968" s="110"/>
      <c r="Y44968" s="110"/>
      <c r="AA44968" s="110"/>
      <c r="AC44968" s="110"/>
    </row>
    <row r="44969" spans="19:29" x14ac:dyDescent="0.25">
      <c r="S44969" s="111"/>
      <c r="U44969" s="111"/>
      <c r="W44969" s="111"/>
      <c r="Y44969" s="111"/>
      <c r="AA44969" s="111"/>
      <c r="AC44969" s="111"/>
    </row>
    <row r="44970" spans="19:29" x14ac:dyDescent="0.25">
      <c r="S44970" s="107"/>
      <c r="U44970" s="107"/>
      <c r="W44970" s="107"/>
      <c r="Y44970" s="107"/>
      <c r="AA44970" s="107"/>
      <c r="AC44970" s="107"/>
    </row>
    <row r="44971" spans="19:29" x14ac:dyDescent="0.25">
      <c r="S44971" s="108"/>
      <c r="U44971" s="108"/>
      <c r="W44971" s="108"/>
      <c r="Y44971" s="108"/>
      <c r="AA44971" s="108"/>
      <c r="AC44971" s="108"/>
    </row>
    <row r="44972" spans="19:29" x14ac:dyDescent="0.25">
      <c r="S44972" s="108"/>
      <c r="U44972" s="108"/>
      <c r="W44972" s="108"/>
      <c r="Y44972" s="108"/>
      <c r="AA44972" s="108"/>
      <c r="AC44972" s="108"/>
    </row>
    <row r="44973" spans="19:29" x14ac:dyDescent="0.25">
      <c r="S44973" s="109"/>
      <c r="U44973" s="109"/>
      <c r="W44973" s="109"/>
      <c r="Y44973" s="109"/>
      <c r="AA44973" s="109"/>
      <c r="AC44973" s="109"/>
    </row>
    <row r="44974" spans="19:29" x14ac:dyDescent="0.25">
      <c r="S44974" s="108"/>
      <c r="U44974" s="108"/>
      <c r="W44974" s="108"/>
      <c r="Y44974" s="108"/>
      <c r="AA44974" s="108"/>
      <c r="AC44974" s="108"/>
    </row>
    <row r="44975" spans="19:29" x14ac:dyDescent="0.25">
      <c r="S44975" s="108"/>
      <c r="U44975" s="108"/>
      <c r="W44975" s="108"/>
      <c r="Y44975" s="108"/>
      <c r="AA44975" s="108"/>
      <c r="AC44975" s="108"/>
    </row>
    <row r="44976" spans="19:29" x14ac:dyDescent="0.25">
      <c r="S44976" s="109"/>
      <c r="U44976" s="109"/>
      <c r="W44976" s="109"/>
      <c r="Y44976" s="109"/>
      <c r="AA44976" s="109"/>
      <c r="AC44976" s="109"/>
    </row>
    <row r="44977" spans="19:29" x14ac:dyDescent="0.25">
      <c r="S44977" s="108"/>
      <c r="U44977" s="108"/>
      <c r="W44977" s="108"/>
      <c r="Y44977" s="108"/>
      <c r="AA44977" s="108"/>
      <c r="AC44977" s="108"/>
    </row>
    <row r="44978" spans="19:29" x14ac:dyDescent="0.25">
      <c r="S44978" s="109"/>
      <c r="U44978" s="109"/>
      <c r="W44978" s="109"/>
      <c r="Y44978" s="109"/>
      <c r="AA44978" s="109"/>
      <c r="AC44978" s="109"/>
    </row>
    <row r="44979" spans="19:29" x14ac:dyDescent="0.25">
      <c r="S44979" s="108"/>
      <c r="U44979" s="108"/>
      <c r="W44979" s="108"/>
      <c r="Y44979" s="108"/>
      <c r="AA44979" s="108"/>
      <c r="AC44979" s="108"/>
    </row>
    <row r="44980" spans="19:29" x14ac:dyDescent="0.25">
      <c r="S44980" s="108"/>
      <c r="U44980" s="108"/>
      <c r="W44980" s="108"/>
      <c r="Y44980" s="108"/>
      <c r="AA44980" s="108"/>
      <c r="AC44980" s="108"/>
    </row>
    <row r="44981" spans="19:29" x14ac:dyDescent="0.25">
      <c r="S44981" s="108"/>
      <c r="U44981" s="108"/>
      <c r="W44981" s="108"/>
      <c r="Y44981" s="108"/>
      <c r="AA44981" s="108"/>
      <c r="AC44981" s="108"/>
    </row>
    <row r="44982" spans="19:29" x14ac:dyDescent="0.25">
      <c r="S44982" s="110"/>
      <c r="U44982" s="110"/>
      <c r="W44982" s="110"/>
      <c r="Y44982" s="110"/>
      <c r="AA44982" s="110"/>
      <c r="AC44982" s="110"/>
    </row>
    <row r="44983" spans="19:29" x14ac:dyDescent="0.25">
      <c r="S44983" s="110"/>
      <c r="U44983" s="110"/>
      <c r="W44983" s="110"/>
      <c r="Y44983" s="110"/>
      <c r="AA44983" s="110"/>
      <c r="AC44983" s="110"/>
    </row>
    <row r="44984" spans="19:29" x14ac:dyDescent="0.25">
      <c r="S44984" s="110"/>
      <c r="U44984" s="110"/>
      <c r="W44984" s="110"/>
      <c r="Y44984" s="110"/>
      <c r="AA44984" s="110"/>
      <c r="AC44984" s="110"/>
    </row>
    <row r="44985" spans="19:29" x14ac:dyDescent="0.25">
      <c r="S44985" s="110"/>
      <c r="U44985" s="110"/>
      <c r="W44985" s="110"/>
      <c r="Y44985" s="110"/>
      <c r="AA44985" s="110"/>
      <c r="AC44985" s="110"/>
    </row>
    <row r="44986" spans="19:29" x14ac:dyDescent="0.25">
      <c r="S44986" s="111"/>
      <c r="U44986" s="111"/>
      <c r="W44986" s="111"/>
      <c r="Y44986" s="111"/>
      <c r="AA44986" s="111"/>
      <c r="AC44986" s="111"/>
    </row>
    <row r="44987" spans="19:29" x14ac:dyDescent="0.25">
      <c r="S44987" s="107"/>
      <c r="U44987" s="107"/>
      <c r="W44987" s="107"/>
      <c r="Y44987" s="107"/>
      <c r="AA44987" s="107"/>
      <c r="AC44987" s="107"/>
    </row>
    <row r="44988" spans="19:29" x14ac:dyDescent="0.25">
      <c r="S44988" s="108"/>
      <c r="U44988" s="108"/>
      <c r="W44988" s="108"/>
      <c r="Y44988" s="108"/>
      <c r="AA44988" s="108"/>
      <c r="AC44988" s="108"/>
    </row>
    <row r="44989" spans="19:29" x14ac:dyDescent="0.25">
      <c r="S44989" s="108"/>
      <c r="U44989" s="108"/>
      <c r="W44989" s="108"/>
      <c r="Y44989" s="108"/>
      <c r="AA44989" s="108"/>
      <c r="AC44989" s="108"/>
    </row>
    <row r="44990" spans="19:29" x14ac:dyDescent="0.25">
      <c r="S44990" s="109"/>
      <c r="U44990" s="109"/>
      <c r="W44990" s="109"/>
      <c r="Y44990" s="109"/>
      <c r="AA44990" s="109"/>
      <c r="AC44990" s="109"/>
    </row>
    <row r="44991" spans="19:29" x14ac:dyDescent="0.25">
      <c r="S44991" s="108"/>
      <c r="U44991" s="108"/>
      <c r="W44991" s="108"/>
      <c r="Y44991" s="108"/>
      <c r="AA44991" s="108"/>
      <c r="AC44991" s="108"/>
    </row>
    <row r="44992" spans="19:29" x14ac:dyDescent="0.25">
      <c r="S44992" s="108"/>
      <c r="U44992" s="108"/>
      <c r="W44992" s="108"/>
      <c r="Y44992" s="108"/>
      <c r="AA44992" s="108"/>
      <c r="AC44992" s="108"/>
    </row>
    <row r="44993" spans="19:29" x14ac:dyDescent="0.25">
      <c r="S44993" s="109"/>
      <c r="U44993" s="109"/>
      <c r="W44993" s="109"/>
      <c r="Y44993" s="109"/>
      <c r="AA44993" s="109"/>
      <c r="AC44993" s="109"/>
    </row>
    <row r="44994" spans="19:29" x14ac:dyDescent="0.25">
      <c r="S44994" s="108"/>
      <c r="U44994" s="108"/>
      <c r="W44994" s="108"/>
      <c r="Y44994" s="108"/>
      <c r="AA44994" s="108"/>
      <c r="AC44994" s="108"/>
    </row>
    <row r="44995" spans="19:29" x14ac:dyDescent="0.25">
      <c r="S44995" s="109"/>
      <c r="U44995" s="109"/>
      <c r="W44995" s="109"/>
      <c r="Y44995" s="109"/>
      <c r="AA44995" s="109"/>
      <c r="AC44995" s="109"/>
    </row>
    <row r="44996" spans="19:29" x14ac:dyDescent="0.25">
      <c r="S44996" s="108"/>
      <c r="U44996" s="108"/>
      <c r="W44996" s="108"/>
      <c r="Y44996" s="108"/>
      <c r="AA44996" s="108"/>
      <c r="AC44996" s="108"/>
    </row>
    <row r="44997" spans="19:29" x14ac:dyDescent="0.25">
      <c r="S44997" s="108"/>
      <c r="U44997" s="108"/>
      <c r="W44997" s="108"/>
      <c r="Y44997" s="108"/>
      <c r="AA44997" s="108"/>
      <c r="AC44997" s="108"/>
    </row>
    <row r="44998" spans="19:29" x14ac:dyDescent="0.25">
      <c r="S44998" s="108"/>
      <c r="U44998" s="108"/>
      <c r="W44998" s="108"/>
      <c r="Y44998" s="108"/>
      <c r="AA44998" s="108"/>
      <c r="AC44998" s="108"/>
    </row>
    <row r="44999" spans="19:29" x14ac:dyDescent="0.25">
      <c r="S44999" s="110"/>
      <c r="U44999" s="110"/>
      <c r="W44999" s="110"/>
      <c r="Y44999" s="110"/>
      <c r="AA44999" s="110"/>
      <c r="AC44999" s="110"/>
    </row>
    <row r="45000" spans="19:29" x14ac:dyDescent="0.25">
      <c r="S45000" s="110"/>
      <c r="U45000" s="110"/>
      <c r="W45000" s="110"/>
      <c r="Y45000" s="110"/>
      <c r="AA45000" s="110"/>
      <c r="AC45000" s="110"/>
    </row>
    <row r="45001" spans="19:29" x14ac:dyDescent="0.25">
      <c r="S45001" s="110"/>
      <c r="U45001" s="110"/>
      <c r="W45001" s="110"/>
      <c r="Y45001" s="110"/>
      <c r="AA45001" s="110"/>
      <c r="AC45001" s="110"/>
    </row>
    <row r="45002" spans="19:29" x14ac:dyDescent="0.25">
      <c r="S45002" s="110"/>
      <c r="U45002" s="110"/>
      <c r="W45002" s="110"/>
      <c r="Y45002" s="110"/>
      <c r="AA45002" s="110"/>
      <c r="AC45002" s="110"/>
    </row>
    <row r="45003" spans="19:29" x14ac:dyDescent="0.25">
      <c r="S45003" s="111"/>
      <c r="U45003" s="111"/>
      <c r="W45003" s="111"/>
      <c r="Y45003" s="111"/>
      <c r="AA45003" s="111"/>
      <c r="AC45003" s="111"/>
    </row>
    <row r="45004" spans="19:29" x14ac:dyDescent="0.25">
      <c r="S45004" s="107"/>
      <c r="U45004" s="107"/>
      <c r="W45004" s="107"/>
      <c r="Y45004" s="107"/>
      <c r="AA45004" s="107"/>
      <c r="AC45004" s="107"/>
    </row>
    <row r="45005" spans="19:29" x14ac:dyDescent="0.25">
      <c r="S45005" s="108"/>
      <c r="U45005" s="108"/>
      <c r="W45005" s="108"/>
      <c r="Y45005" s="108"/>
      <c r="AA45005" s="108"/>
      <c r="AC45005" s="108"/>
    </row>
    <row r="45006" spans="19:29" x14ac:dyDescent="0.25">
      <c r="S45006" s="108"/>
      <c r="U45006" s="108"/>
      <c r="W45006" s="108"/>
      <c r="Y45006" s="108"/>
      <c r="AA45006" s="108"/>
      <c r="AC45006" s="108"/>
    </row>
    <row r="45007" spans="19:29" x14ac:dyDescent="0.25">
      <c r="S45007" s="109"/>
      <c r="U45007" s="109"/>
      <c r="W45007" s="109"/>
      <c r="Y45007" s="109"/>
      <c r="AA45007" s="109"/>
      <c r="AC45007" s="109"/>
    </row>
    <row r="45008" spans="19:29" x14ac:dyDescent="0.25">
      <c r="S45008" s="108"/>
      <c r="U45008" s="108"/>
      <c r="W45008" s="108"/>
      <c r="Y45008" s="108"/>
      <c r="AA45008" s="108"/>
      <c r="AC45008" s="108"/>
    </row>
    <row r="45009" spans="19:29" x14ac:dyDescent="0.25">
      <c r="S45009" s="108"/>
      <c r="U45009" s="108"/>
      <c r="W45009" s="108"/>
      <c r="Y45009" s="108"/>
      <c r="AA45009" s="108"/>
      <c r="AC45009" s="108"/>
    </row>
    <row r="45010" spans="19:29" x14ac:dyDescent="0.25">
      <c r="S45010" s="109"/>
      <c r="U45010" s="109"/>
      <c r="W45010" s="109"/>
      <c r="Y45010" s="109"/>
      <c r="AA45010" s="109"/>
      <c r="AC45010" s="109"/>
    </row>
    <row r="45011" spans="19:29" x14ac:dyDescent="0.25">
      <c r="S45011" s="108"/>
      <c r="U45011" s="108"/>
      <c r="W45011" s="108"/>
      <c r="Y45011" s="108"/>
      <c r="AA45011" s="108"/>
      <c r="AC45011" s="108"/>
    </row>
    <row r="45012" spans="19:29" x14ac:dyDescent="0.25">
      <c r="S45012" s="109"/>
      <c r="U45012" s="109"/>
      <c r="W45012" s="109"/>
      <c r="Y45012" s="109"/>
      <c r="AA45012" s="109"/>
      <c r="AC45012" s="109"/>
    </row>
    <row r="45013" spans="19:29" x14ac:dyDescent="0.25">
      <c r="S45013" s="108"/>
      <c r="U45013" s="108"/>
      <c r="W45013" s="108"/>
      <c r="Y45013" s="108"/>
      <c r="AA45013" s="108"/>
      <c r="AC45013" s="108"/>
    </row>
    <row r="45014" spans="19:29" x14ac:dyDescent="0.25">
      <c r="S45014" s="108"/>
      <c r="U45014" s="108"/>
      <c r="W45014" s="108"/>
      <c r="Y45014" s="108"/>
      <c r="AA45014" s="108"/>
      <c r="AC45014" s="108"/>
    </row>
    <row r="45015" spans="19:29" x14ac:dyDescent="0.25">
      <c r="S45015" s="108"/>
      <c r="U45015" s="108"/>
      <c r="W45015" s="108"/>
      <c r="Y45015" s="108"/>
      <c r="AA45015" s="108"/>
      <c r="AC45015" s="108"/>
    </row>
    <row r="45016" spans="19:29" x14ac:dyDescent="0.25">
      <c r="S45016" s="110"/>
      <c r="U45016" s="110"/>
      <c r="W45016" s="110"/>
      <c r="Y45016" s="110"/>
      <c r="AA45016" s="110"/>
      <c r="AC45016" s="110"/>
    </row>
    <row r="45017" spans="19:29" x14ac:dyDescent="0.25">
      <c r="S45017" s="110"/>
      <c r="U45017" s="110"/>
      <c r="W45017" s="110"/>
      <c r="Y45017" s="110"/>
      <c r="AA45017" s="110"/>
      <c r="AC45017" s="110"/>
    </row>
    <row r="45018" spans="19:29" x14ac:dyDescent="0.25">
      <c r="S45018" s="110"/>
      <c r="U45018" s="110"/>
      <c r="W45018" s="110"/>
      <c r="Y45018" s="110"/>
      <c r="AA45018" s="110"/>
      <c r="AC45018" s="110"/>
    </row>
    <row r="45019" spans="19:29" x14ac:dyDescent="0.25">
      <c r="S45019" s="110"/>
      <c r="U45019" s="110"/>
      <c r="W45019" s="110"/>
      <c r="Y45019" s="110"/>
      <c r="AA45019" s="110"/>
      <c r="AC45019" s="110"/>
    </row>
    <row r="45020" spans="19:29" x14ac:dyDescent="0.25">
      <c r="S45020" s="111"/>
      <c r="U45020" s="111"/>
      <c r="W45020" s="111"/>
      <c r="Y45020" s="111"/>
      <c r="AA45020" s="111"/>
      <c r="AC45020" s="111"/>
    </row>
    <row r="45021" spans="19:29" x14ac:dyDescent="0.25">
      <c r="S45021" s="107"/>
      <c r="U45021" s="107"/>
      <c r="W45021" s="107"/>
      <c r="Y45021" s="107"/>
      <c r="AA45021" s="107"/>
      <c r="AC45021" s="107"/>
    </row>
    <row r="45022" spans="19:29" x14ac:dyDescent="0.25">
      <c r="S45022" s="108"/>
      <c r="U45022" s="108"/>
      <c r="W45022" s="108"/>
      <c r="Y45022" s="108"/>
      <c r="AA45022" s="108"/>
      <c r="AC45022" s="108"/>
    </row>
    <row r="45023" spans="19:29" x14ac:dyDescent="0.25">
      <c r="S45023" s="108"/>
      <c r="U45023" s="108"/>
      <c r="W45023" s="108"/>
      <c r="Y45023" s="108"/>
      <c r="AA45023" s="108"/>
      <c r="AC45023" s="108"/>
    </row>
    <row r="45024" spans="19:29" x14ac:dyDescent="0.25">
      <c r="S45024" s="109"/>
      <c r="U45024" s="109"/>
      <c r="W45024" s="109"/>
      <c r="Y45024" s="109"/>
      <c r="AA45024" s="109"/>
      <c r="AC45024" s="109"/>
    </row>
    <row r="45025" spans="19:29" x14ac:dyDescent="0.25">
      <c r="S45025" s="108"/>
      <c r="U45025" s="108"/>
      <c r="W45025" s="108"/>
      <c r="Y45025" s="108"/>
      <c r="AA45025" s="108"/>
      <c r="AC45025" s="108"/>
    </row>
    <row r="45026" spans="19:29" x14ac:dyDescent="0.25">
      <c r="S45026" s="108"/>
      <c r="U45026" s="108"/>
      <c r="W45026" s="108"/>
      <c r="Y45026" s="108"/>
      <c r="AA45026" s="108"/>
      <c r="AC45026" s="108"/>
    </row>
    <row r="45027" spans="19:29" x14ac:dyDescent="0.25">
      <c r="S45027" s="109"/>
      <c r="U45027" s="109"/>
      <c r="W45027" s="109"/>
      <c r="Y45027" s="109"/>
      <c r="AA45027" s="109"/>
      <c r="AC45027" s="109"/>
    </row>
    <row r="45028" spans="19:29" x14ac:dyDescent="0.25">
      <c r="S45028" s="108"/>
      <c r="U45028" s="108"/>
      <c r="W45028" s="108"/>
      <c r="Y45028" s="108"/>
      <c r="AA45028" s="108"/>
      <c r="AC45028" s="108"/>
    </row>
    <row r="45029" spans="19:29" x14ac:dyDescent="0.25">
      <c r="S45029" s="109"/>
      <c r="U45029" s="109"/>
      <c r="W45029" s="109"/>
      <c r="Y45029" s="109"/>
      <c r="AA45029" s="109"/>
      <c r="AC45029" s="109"/>
    </row>
    <row r="45030" spans="19:29" x14ac:dyDescent="0.25">
      <c r="S45030" s="108"/>
      <c r="U45030" s="108"/>
      <c r="W45030" s="108"/>
      <c r="Y45030" s="108"/>
      <c r="AA45030" s="108"/>
      <c r="AC45030" s="108"/>
    </row>
    <row r="45031" spans="19:29" x14ac:dyDescent="0.25">
      <c r="S45031" s="108"/>
      <c r="U45031" s="108"/>
      <c r="W45031" s="108"/>
      <c r="Y45031" s="108"/>
      <c r="AA45031" s="108"/>
      <c r="AC45031" s="108"/>
    </row>
    <row r="45032" spans="19:29" x14ac:dyDescent="0.25">
      <c r="S45032" s="108"/>
      <c r="U45032" s="108"/>
      <c r="W45032" s="108"/>
      <c r="Y45032" s="108"/>
      <c r="AA45032" s="108"/>
      <c r="AC45032" s="108"/>
    </row>
    <row r="45033" spans="19:29" x14ac:dyDescent="0.25">
      <c r="S45033" s="110"/>
      <c r="U45033" s="110"/>
      <c r="W45033" s="110"/>
      <c r="Y45033" s="110"/>
      <c r="AA45033" s="110"/>
      <c r="AC45033" s="110"/>
    </row>
    <row r="45034" spans="19:29" x14ac:dyDescent="0.25">
      <c r="S45034" s="110"/>
      <c r="U45034" s="110"/>
      <c r="W45034" s="110"/>
      <c r="Y45034" s="110"/>
      <c r="AA45034" s="110"/>
      <c r="AC45034" s="110"/>
    </row>
    <row r="45035" spans="19:29" x14ac:dyDescent="0.25">
      <c r="S45035" s="110"/>
      <c r="U45035" s="110"/>
      <c r="W45035" s="110"/>
      <c r="Y45035" s="110"/>
      <c r="AA45035" s="110"/>
      <c r="AC45035" s="110"/>
    </row>
    <row r="45036" spans="19:29" x14ac:dyDescent="0.25">
      <c r="S45036" s="110"/>
      <c r="U45036" s="110"/>
      <c r="W45036" s="110"/>
      <c r="Y45036" s="110"/>
      <c r="AA45036" s="110"/>
      <c r="AC45036" s="110"/>
    </row>
    <row r="45037" spans="19:29" x14ac:dyDescent="0.25">
      <c r="S45037" s="111"/>
      <c r="U45037" s="111"/>
      <c r="W45037" s="111"/>
      <c r="Y45037" s="111"/>
      <c r="AA45037" s="111"/>
      <c r="AC45037" s="111"/>
    </row>
    <row r="45038" spans="19:29" x14ac:dyDescent="0.25">
      <c r="S45038" s="107"/>
      <c r="U45038" s="107"/>
      <c r="W45038" s="107"/>
      <c r="Y45038" s="107"/>
      <c r="AA45038" s="107"/>
      <c r="AC45038" s="107"/>
    </row>
    <row r="45039" spans="19:29" x14ac:dyDescent="0.25">
      <c r="S45039" s="108"/>
      <c r="U45039" s="108"/>
      <c r="W45039" s="108"/>
      <c r="Y45039" s="108"/>
      <c r="AA45039" s="108"/>
      <c r="AC45039" s="108"/>
    </row>
    <row r="45040" spans="19:29" x14ac:dyDescent="0.25">
      <c r="S45040" s="108"/>
      <c r="U45040" s="108"/>
      <c r="W45040" s="108"/>
      <c r="Y45040" s="108"/>
      <c r="AA45040" s="108"/>
      <c r="AC45040" s="108"/>
    </row>
    <row r="45041" spans="19:29" x14ac:dyDescent="0.25">
      <c r="S45041" s="109"/>
      <c r="U45041" s="109"/>
      <c r="W45041" s="109"/>
      <c r="Y45041" s="109"/>
      <c r="AA45041" s="109"/>
      <c r="AC45041" s="109"/>
    </row>
    <row r="45042" spans="19:29" x14ac:dyDescent="0.25">
      <c r="S45042" s="108"/>
      <c r="U45042" s="108"/>
      <c r="W45042" s="108"/>
      <c r="Y45042" s="108"/>
      <c r="AA45042" s="108"/>
      <c r="AC45042" s="108"/>
    </row>
    <row r="45043" spans="19:29" x14ac:dyDescent="0.25">
      <c r="S45043" s="108"/>
      <c r="U45043" s="108"/>
      <c r="W45043" s="108"/>
      <c r="Y45043" s="108"/>
      <c r="AA45043" s="108"/>
      <c r="AC45043" s="108"/>
    </row>
    <row r="45044" spans="19:29" x14ac:dyDescent="0.25">
      <c r="S45044" s="109"/>
      <c r="U45044" s="109"/>
      <c r="W45044" s="109"/>
      <c r="Y45044" s="109"/>
      <c r="AA45044" s="109"/>
      <c r="AC45044" s="109"/>
    </row>
    <row r="45045" spans="19:29" x14ac:dyDescent="0.25">
      <c r="S45045" s="108"/>
      <c r="U45045" s="108"/>
      <c r="W45045" s="108"/>
      <c r="Y45045" s="108"/>
      <c r="AA45045" s="108"/>
      <c r="AC45045" s="108"/>
    </row>
    <row r="45046" spans="19:29" x14ac:dyDescent="0.25">
      <c r="S45046" s="109"/>
      <c r="U45046" s="109"/>
      <c r="W45046" s="109"/>
      <c r="Y45046" s="109"/>
      <c r="AA45046" s="109"/>
      <c r="AC45046" s="109"/>
    </row>
    <row r="45047" spans="19:29" x14ac:dyDescent="0.25">
      <c r="S45047" s="108"/>
      <c r="U45047" s="108"/>
      <c r="W45047" s="108"/>
      <c r="Y45047" s="108"/>
      <c r="AA45047" s="108"/>
      <c r="AC45047" s="108"/>
    </row>
    <row r="45048" spans="19:29" x14ac:dyDescent="0.25">
      <c r="S45048" s="108"/>
      <c r="U45048" s="108"/>
      <c r="W45048" s="108"/>
      <c r="Y45048" s="108"/>
      <c r="AA45048" s="108"/>
      <c r="AC45048" s="108"/>
    </row>
    <row r="45049" spans="19:29" x14ac:dyDescent="0.25">
      <c r="S45049" s="108"/>
      <c r="U45049" s="108"/>
      <c r="W45049" s="108"/>
      <c r="Y45049" s="108"/>
      <c r="AA45049" s="108"/>
      <c r="AC45049" s="108"/>
    </row>
    <row r="45050" spans="19:29" x14ac:dyDescent="0.25">
      <c r="S45050" s="110"/>
      <c r="U45050" s="110"/>
      <c r="W45050" s="110"/>
      <c r="Y45050" s="110"/>
      <c r="AA45050" s="110"/>
      <c r="AC45050" s="110"/>
    </row>
    <row r="45051" spans="19:29" x14ac:dyDescent="0.25">
      <c r="S45051" s="110"/>
      <c r="U45051" s="110"/>
      <c r="W45051" s="110"/>
      <c r="Y45051" s="110"/>
      <c r="AA45051" s="110"/>
      <c r="AC45051" s="110"/>
    </row>
    <row r="45052" spans="19:29" x14ac:dyDescent="0.25">
      <c r="S45052" s="110"/>
      <c r="U45052" s="110"/>
      <c r="W45052" s="110"/>
      <c r="Y45052" s="110"/>
      <c r="AA45052" s="110"/>
      <c r="AC45052" s="110"/>
    </row>
    <row r="45053" spans="19:29" x14ac:dyDescent="0.25">
      <c r="S45053" s="110"/>
      <c r="U45053" s="110"/>
      <c r="W45053" s="110"/>
      <c r="Y45053" s="110"/>
      <c r="AA45053" s="110"/>
      <c r="AC45053" s="110"/>
    </row>
    <row r="45054" spans="19:29" x14ac:dyDescent="0.25">
      <c r="S45054" s="111"/>
      <c r="U45054" s="111"/>
      <c r="W45054" s="111"/>
      <c r="Y45054" s="111"/>
      <c r="AA45054" s="111"/>
      <c r="AC45054" s="111"/>
    </row>
    <row r="45055" spans="19:29" x14ac:dyDescent="0.25">
      <c r="S45055" s="107"/>
      <c r="U45055" s="107"/>
      <c r="W45055" s="107"/>
      <c r="Y45055" s="107"/>
      <c r="AA45055" s="107"/>
      <c r="AC45055" s="107"/>
    </row>
    <row r="45056" spans="19:29" x14ac:dyDescent="0.25">
      <c r="S45056" s="108"/>
      <c r="U45056" s="108"/>
      <c r="W45056" s="108"/>
      <c r="Y45056" s="108"/>
      <c r="AA45056" s="108"/>
      <c r="AC45056" s="108"/>
    </row>
    <row r="45057" spans="19:29" x14ac:dyDescent="0.25">
      <c r="S45057" s="108"/>
      <c r="U45057" s="108"/>
      <c r="W45057" s="108"/>
      <c r="Y45057" s="108"/>
      <c r="AA45057" s="108"/>
      <c r="AC45057" s="108"/>
    </row>
    <row r="45058" spans="19:29" x14ac:dyDescent="0.25">
      <c r="S45058" s="109"/>
      <c r="U45058" s="109"/>
      <c r="W45058" s="109"/>
      <c r="Y45058" s="109"/>
      <c r="AA45058" s="109"/>
      <c r="AC45058" s="109"/>
    </row>
    <row r="45059" spans="19:29" x14ac:dyDescent="0.25">
      <c r="S45059" s="108"/>
      <c r="U45059" s="108"/>
      <c r="W45059" s="108"/>
      <c r="Y45059" s="108"/>
      <c r="AA45059" s="108"/>
      <c r="AC45059" s="108"/>
    </row>
    <row r="45060" spans="19:29" x14ac:dyDescent="0.25">
      <c r="S45060" s="108"/>
      <c r="U45060" s="108"/>
      <c r="W45060" s="108"/>
      <c r="Y45060" s="108"/>
      <c r="AA45060" s="108"/>
      <c r="AC45060" s="108"/>
    </row>
    <row r="45061" spans="19:29" x14ac:dyDescent="0.25">
      <c r="S45061" s="109"/>
      <c r="U45061" s="109"/>
      <c r="W45061" s="109"/>
      <c r="Y45061" s="109"/>
      <c r="AA45061" s="109"/>
      <c r="AC45061" s="109"/>
    </row>
    <row r="45062" spans="19:29" x14ac:dyDescent="0.25">
      <c r="S45062" s="108"/>
      <c r="U45062" s="108"/>
      <c r="W45062" s="108"/>
      <c r="Y45062" s="108"/>
      <c r="AA45062" s="108"/>
      <c r="AC45062" s="108"/>
    </row>
    <row r="45063" spans="19:29" x14ac:dyDescent="0.25">
      <c r="S45063" s="109"/>
      <c r="U45063" s="109"/>
      <c r="W45063" s="109"/>
      <c r="Y45063" s="109"/>
      <c r="AA45063" s="109"/>
      <c r="AC45063" s="109"/>
    </row>
    <row r="45064" spans="19:29" x14ac:dyDescent="0.25">
      <c r="S45064" s="108"/>
      <c r="U45064" s="108"/>
      <c r="W45064" s="108"/>
      <c r="Y45064" s="108"/>
      <c r="AA45064" s="108"/>
      <c r="AC45064" s="108"/>
    </row>
    <row r="45065" spans="19:29" x14ac:dyDescent="0.25">
      <c r="S45065" s="108"/>
      <c r="U45065" s="108"/>
      <c r="W45065" s="108"/>
      <c r="Y45065" s="108"/>
      <c r="AA45065" s="108"/>
      <c r="AC45065" s="108"/>
    </row>
    <row r="45066" spans="19:29" x14ac:dyDescent="0.25">
      <c r="S45066" s="108"/>
      <c r="U45066" s="108"/>
      <c r="W45066" s="108"/>
      <c r="Y45066" s="108"/>
      <c r="AA45066" s="108"/>
      <c r="AC45066" s="108"/>
    </row>
    <row r="45067" spans="19:29" x14ac:dyDescent="0.25">
      <c r="S45067" s="110"/>
      <c r="U45067" s="110"/>
      <c r="W45067" s="110"/>
      <c r="Y45067" s="110"/>
      <c r="AA45067" s="110"/>
      <c r="AC45067" s="110"/>
    </row>
    <row r="45068" spans="19:29" x14ac:dyDescent="0.25">
      <c r="S45068" s="110"/>
      <c r="U45068" s="110"/>
      <c r="W45068" s="110"/>
      <c r="Y45068" s="110"/>
      <c r="AA45068" s="110"/>
      <c r="AC45068" s="110"/>
    </row>
    <row r="45069" spans="19:29" x14ac:dyDescent="0.25">
      <c r="S45069" s="110"/>
      <c r="U45069" s="110"/>
      <c r="W45069" s="110"/>
      <c r="Y45069" s="110"/>
      <c r="AA45069" s="110"/>
      <c r="AC45069" s="110"/>
    </row>
    <row r="45070" spans="19:29" x14ac:dyDescent="0.25">
      <c r="S45070" s="110"/>
      <c r="U45070" s="110"/>
      <c r="W45070" s="110"/>
      <c r="Y45070" s="110"/>
      <c r="AA45070" s="110"/>
      <c r="AC45070" s="110"/>
    </row>
    <row r="45071" spans="19:29" x14ac:dyDescent="0.25">
      <c r="S45071" s="111"/>
      <c r="U45071" s="111"/>
      <c r="W45071" s="111"/>
      <c r="Y45071" s="111"/>
      <c r="AA45071" s="111"/>
      <c r="AC45071" s="111"/>
    </row>
    <row r="45072" spans="19:29" x14ac:dyDescent="0.25">
      <c r="S45072" s="107"/>
      <c r="U45072" s="107"/>
      <c r="W45072" s="107"/>
      <c r="Y45072" s="107"/>
      <c r="AA45072" s="107"/>
      <c r="AC45072" s="107"/>
    </row>
    <row r="45073" spans="19:29" x14ac:dyDescent="0.25">
      <c r="S45073" s="108"/>
      <c r="U45073" s="108"/>
      <c r="W45073" s="108"/>
      <c r="Y45073" s="108"/>
      <c r="AA45073" s="108"/>
      <c r="AC45073" s="108"/>
    </row>
    <row r="45074" spans="19:29" x14ac:dyDescent="0.25">
      <c r="S45074" s="108"/>
      <c r="U45074" s="108"/>
      <c r="W45074" s="108"/>
      <c r="Y45074" s="108"/>
      <c r="AA45074" s="108"/>
      <c r="AC45074" s="108"/>
    </row>
    <row r="45075" spans="19:29" x14ac:dyDescent="0.25">
      <c r="S45075" s="109"/>
      <c r="U45075" s="109"/>
      <c r="W45075" s="109"/>
      <c r="Y45075" s="109"/>
      <c r="AA45075" s="109"/>
      <c r="AC45075" s="109"/>
    </row>
    <row r="45076" spans="19:29" x14ac:dyDescent="0.25">
      <c r="S45076" s="108"/>
      <c r="U45076" s="108"/>
      <c r="W45076" s="108"/>
      <c r="Y45076" s="108"/>
      <c r="AA45076" s="108"/>
      <c r="AC45076" s="108"/>
    </row>
    <row r="45077" spans="19:29" x14ac:dyDescent="0.25">
      <c r="S45077" s="108"/>
      <c r="U45077" s="108"/>
      <c r="W45077" s="108"/>
      <c r="Y45077" s="108"/>
      <c r="AA45077" s="108"/>
      <c r="AC45077" s="108"/>
    </row>
    <row r="45078" spans="19:29" x14ac:dyDescent="0.25">
      <c r="S45078" s="109"/>
      <c r="U45078" s="109"/>
      <c r="W45078" s="109"/>
      <c r="Y45078" s="109"/>
      <c r="AA45078" s="109"/>
      <c r="AC45078" s="109"/>
    </row>
    <row r="45079" spans="19:29" x14ac:dyDescent="0.25">
      <c r="S45079" s="108"/>
      <c r="U45079" s="108"/>
      <c r="W45079" s="108"/>
      <c r="Y45079" s="108"/>
      <c r="AA45079" s="108"/>
      <c r="AC45079" s="108"/>
    </row>
    <row r="45080" spans="19:29" x14ac:dyDescent="0.25">
      <c r="S45080" s="109"/>
      <c r="U45080" s="109"/>
      <c r="W45080" s="109"/>
      <c r="Y45080" s="109"/>
      <c r="AA45080" s="109"/>
      <c r="AC45080" s="109"/>
    </row>
    <row r="45081" spans="19:29" x14ac:dyDescent="0.25">
      <c r="S45081" s="108"/>
      <c r="U45081" s="108"/>
      <c r="W45081" s="108"/>
      <c r="Y45081" s="108"/>
      <c r="AA45081" s="108"/>
      <c r="AC45081" s="108"/>
    </row>
    <row r="45082" spans="19:29" x14ac:dyDescent="0.25">
      <c r="S45082" s="108"/>
      <c r="U45082" s="108"/>
      <c r="W45082" s="108"/>
      <c r="Y45082" s="108"/>
      <c r="AA45082" s="108"/>
      <c r="AC45082" s="108"/>
    </row>
    <row r="45083" spans="19:29" x14ac:dyDescent="0.25">
      <c r="S45083" s="108"/>
      <c r="U45083" s="108"/>
      <c r="W45083" s="108"/>
      <c r="Y45083" s="108"/>
      <c r="AA45083" s="108"/>
      <c r="AC45083" s="108"/>
    </row>
    <row r="45084" spans="19:29" x14ac:dyDescent="0.25">
      <c r="S45084" s="110"/>
      <c r="U45084" s="110"/>
      <c r="W45084" s="110"/>
      <c r="Y45084" s="110"/>
      <c r="AA45084" s="110"/>
      <c r="AC45084" s="110"/>
    </row>
    <row r="45085" spans="19:29" x14ac:dyDescent="0.25">
      <c r="S45085" s="110"/>
      <c r="U45085" s="110"/>
      <c r="W45085" s="110"/>
      <c r="Y45085" s="110"/>
      <c r="AA45085" s="110"/>
      <c r="AC45085" s="110"/>
    </row>
    <row r="45086" spans="19:29" x14ac:dyDescent="0.25">
      <c r="S45086" s="110"/>
      <c r="U45086" s="110"/>
      <c r="W45086" s="110"/>
      <c r="Y45086" s="110"/>
      <c r="AA45086" s="110"/>
      <c r="AC45086" s="110"/>
    </row>
    <row r="45087" spans="19:29" x14ac:dyDescent="0.25">
      <c r="S45087" s="110"/>
      <c r="U45087" s="110"/>
      <c r="W45087" s="110"/>
      <c r="Y45087" s="110"/>
      <c r="AA45087" s="110"/>
      <c r="AC45087" s="110"/>
    </row>
    <row r="45088" spans="19:29" x14ac:dyDescent="0.25">
      <c r="S45088" s="111"/>
      <c r="U45088" s="111"/>
      <c r="W45088" s="111"/>
      <c r="Y45088" s="111"/>
      <c r="AA45088" s="111"/>
      <c r="AC45088" s="111"/>
    </row>
    <row r="45089" spans="19:29" x14ac:dyDescent="0.25">
      <c r="S45089" s="107"/>
      <c r="U45089" s="107"/>
      <c r="W45089" s="107"/>
      <c r="Y45089" s="107"/>
      <c r="AA45089" s="107"/>
      <c r="AC45089" s="107"/>
    </row>
    <row r="45090" spans="19:29" x14ac:dyDescent="0.25">
      <c r="S45090" s="108"/>
      <c r="U45090" s="108"/>
      <c r="W45090" s="108"/>
      <c r="Y45090" s="108"/>
      <c r="AA45090" s="108"/>
      <c r="AC45090" s="108"/>
    </row>
    <row r="45091" spans="19:29" x14ac:dyDescent="0.25">
      <c r="S45091" s="108"/>
      <c r="U45091" s="108"/>
      <c r="W45091" s="108"/>
      <c r="Y45091" s="108"/>
      <c r="AA45091" s="108"/>
      <c r="AC45091" s="108"/>
    </row>
    <row r="45092" spans="19:29" x14ac:dyDescent="0.25">
      <c r="S45092" s="109"/>
      <c r="U45092" s="109"/>
      <c r="W45092" s="109"/>
      <c r="Y45092" s="109"/>
      <c r="AA45092" s="109"/>
      <c r="AC45092" s="109"/>
    </row>
    <row r="45093" spans="19:29" x14ac:dyDescent="0.25">
      <c r="S45093" s="108"/>
      <c r="U45093" s="108"/>
      <c r="W45093" s="108"/>
      <c r="Y45093" s="108"/>
      <c r="AA45093" s="108"/>
      <c r="AC45093" s="108"/>
    </row>
    <row r="45094" spans="19:29" x14ac:dyDescent="0.25">
      <c r="S45094" s="108"/>
      <c r="U45094" s="108"/>
      <c r="W45094" s="108"/>
      <c r="Y45094" s="108"/>
      <c r="AA45094" s="108"/>
      <c r="AC45094" s="108"/>
    </row>
    <row r="45095" spans="19:29" x14ac:dyDescent="0.25">
      <c r="S45095" s="109"/>
      <c r="U45095" s="109"/>
      <c r="W45095" s="109"/>
      <c r="Y45095" s="109"/>
      <c r="AA45095" s="109"/>
      <c r="AC45095" s="109"/>
    </row>
    <row r="45096" spans="19:29" x14ac:dyDescent="0.25">
      <c r="S45096" s="108"/>
      <c r="U45096" s="108"/>
      <c r="W45096" s="108"/>
      <c r="Y45096" s="108"/>
      <c r="AA45096" s="108"/>
      <c r="AC45096" s="108"/>
    </row>
    <row r="45097" spans="19:29" x14ac:dyDescent="0.25">
      <c r="S45097" s="109"/>
      <c r="U45097" s="109"/>
      <c r="W45097" s="109"/>
      <c r="Y45097" s="109"/>
      <c r="AA45097" s="109"/>
      <c r="AC45097" s="109"/>
    </row>
    <row r="45098" spans="19:29" x14ac:dyDescent="0.25">
      <c r="S45098" s="108"/>
      <c r="U45098" s="108"/>
      <c r="W45098" s="108"/>
      <c r="Y45098" s="108"/>
      <c r="AA45098" s="108"/>
      <c r="AC45098" s="108"/>
    </row>
    <row r="45099" spans="19:29" x14ac:dyDescent="0.25">
      <c r="S45099" s="108"/>
      <c r="U45099" s="108"/>
      <c r="W45099" s="108"/>
      <c r="Y45099" s="108"/>
      <c r="AA45099" s="108"/>
      <c r="AC45099" s="108"/>
    </row>
    <row r="45100" spans="19:29" x14ac:dyDescent="0.25">
      <c r="S45100" s="108"/>
      <c r="U45100" s="108"/>
      <c r="W45100" s="108"/>
      <c r="Y45100" s="108"/>
      <c r="AA45100" s="108"/>
      <c r="AC45100" s="108"/>
    </row>
    <row r="45101" spans="19:29" x14ac:dyDescent="0.25">
      <c r="S45101" s="110"/>
      <c r="U45101" s="110"/>
      <c r="W45101" s="110"/>
      <c r="Y45101" s="110"/>
      <c r="AA45101" s="110"/>
      <c r="AC45101" s="110"/>
    </row>
    <row r="45102" spans="19:29" x14ac:dyDescent="0.25">
      <c r="S45102" s="110"/>
      <c r="U45102" s="110"/>
      <c r="W45102" s="110"/>
      <c r="Y45102" s="110"/>
      <c r="AA45102" s="110"/>
      <c r="AC45102" s="110"/>
    </row>
    <row r="45103" spans="19:29" x14ac:dyDescent="0.25">
      <c r="S45103" s="110"/>
      <c r="U45103" s="110"/>
      <c r="W45103" s="110"/>
      <c r="Y45103" s="110"/>
      <c r="AA45103" s="110"/>
      <c r="AC45103" s="110"/>
    </row>
    <row r="45104" spans="19:29" x14ac:dyDescent="0.25">
      <c r="S45104" s="110"/>
      <c r="U45104" s="110"/>
      <c r="W45104" s="110"/>
      <c r="Y45104" s="110"/>
      <c r="AA45104" s="110"/>
      <c r="AC45104" s="110"/>
    </row>
    <row r="45105" spans="19:29" x14ac:dyDescent="0.25">
      <c r="S45105" s="111"/>
      <c r="U45105" s="111"/>
      <c r="W45105" s="111"/>
      <c r="Y45105" s="111"/>
      <c r="AA45105" s="111"/>
      <c r="AC45105" s="111"/>
    </row>
    <row r="45106" spans="19:29" x14ac:dyDescent="0.25">
      <c r="S45106" s="107"/>
      <c r="U45106" s="107"/>
      <c r="W45106" s="107"/>
      <c r="Y45106" s="107"/>
      <c r="AA45106" s="107"/>
      <c r="AC45106" s="107"/>
    </row>
    <row r="45107" spans="19:29" x14ac:dyDescent="0.25">
      <c r="S45107" s="108"/>
      <c r="U45107" s="108"/>
      <c r="W45107" s="108"/>
      <c r="Y45107" s="108"/>
      <c r="AA45107" s="108"/>
      <c r="AC45107" s="108"/>
    </row>
    <row r="45108" spans="19:29" x14ac:dyDescent="0.25">
      <c r="S45108" s="108"/>
      <c r="U45108" s="108"/>
      <c r="W45108" s="108"/>
      <c r="Y45108" s="108"/>
      <c r="AA45108" s="108"/>
      <c r="AC45108" s="108"/>
    </row>
    <row r="45109" spans="19:29" x14ac:dyDescent="0.25">
      <c r="S45109" s="109"/>
      <c r="U45109" s="109"/>
      <c r="W45109" s="109"/>
      <c r="Y45109" s="109"/>
      <c r="AA45109" s="109"/>
      <c r="AC45109" s="109"/>
    </row>
    <row r="45110" spans="19:29" x14ac:dyDescent="0.25">
      <c r="S45110" s="108"/>
      <c r="U45110" s="108"/>
      <c r="W45110" s="108"/>
      <c r="Y45110" s="108"/>
      <c r="AA45110" s="108"/>
      <c r="AC45110" s="108"/>
    </row>
    <row r="45111" spans="19:29" x14ac:dyDescent="0.25">
      <c r="S45111" s="108"/>
      <c r="U45111" s="108"/>
      <c r="W45111" s="108"/>
      <c r="Y45111" s="108"/>
      <c r="AA45111" s="108"/>
      <c r="AC45111" s="108"/>
    </row>
    <row r="45112" spans="19:29" x14ac:dyDescent="0.25">
      <c r="S45112" s="109"/>
      <c r="U45112" s="109"/>
      <c r="W45112" s="109"/>
      <c r="Y45112" s="109"/>
      <c r="AA45112" s="109"/>
      <c r="AC45112" s="109"/>
    </row>
    <row r="45113" spans="19:29" x14ac:dyDescent="0.25">
      <c r="S45113" s="108"/>
      <c r="U45113" s="108"/>
      <c r="W45113" s="108"/>
      <c r="Y45113" s="108"/>
      <c r="AA45113" s="108"/>
      <c r="AC45113" s="108"/>
    </row>
    <row r="45114" spans="19:29" x14ac:dyDescent="0.25">
      <c r="S45114" s="109"/>
      <c r="U45114" s="109"/>
      <c r="W45114" s="109"/>
      <c r="Y45114" s="109"/>
      <c r="AA45114" s="109"/>
      <c r="AC45114" s="109"/>
    </row>
    <row r="45115" spans="19:29" x14ac:dyDescent="0.25">
      <c r="S45115" s="108"/>
      <c r="U45115" s="108"/>
      <c r="W45115" s="108"/>
      <c r="Y45115" s="108"/>
      <c r="AA45115" s="108"/>
      <c r="AC45115" s="108"/>
    </row>
    <row r="45116" spans="19:29" x14ac:dyDescent="0.25">
      <c r="S45116" s="108"/>
      <c r="U45116" s="108"/>
      <c r="W45116" s="108"/>
      <c r="Y45116" s="108"/>
      <c r="AA45116" s="108"/>
      <c r="AC45116" s="108"/>
    </row>
    <row r="45117" spans="19:29" x14ac:dyDescent="0.25">
      <c r="S45117" s="108"/>
      <c r="U45117" s="108"/>
      <c r="W45117" s="108"/>
      <c r="Y45117" s="108"/>
      <c r="AA45117" s="108"/>
      <c r="AC45117" s="108"/>
    </row>
    <row r="45118" spans="19:29" x14ac:dyDescent="0.25">
      <c r="S45118" s="110"/>
      <c r="U45118" s="110"/>
      <c r="W45118" s="110"/>
      <c r="Y45118" s="110"/>
      <c r="AA45118" s="110"/>
      <c r="AC45118" s="110"/>
    </row>
    <row r="45119" spans="19:29" x14ac:dyDescent="0.25">
      <c r="S45119" s="110"/>
      <c r="U45119" s="110"/>
      <c r="W45119" s="110"/>
      <c r="Y45119" s="110"/>
      <c r="AA45119" s="110"/>
      <c r="AC45119" s="110"/>
    </row>
    <row r="45120" spans="19:29" x14ac:dyDescent="0.25">
      <c r="S45120" s="110"/>
      <c r="U45120" s="110"/>
      <c r="W45120" s="110"/>
      <c r="Y45120" s="110"/>
      <c r="AA45120" s="110"/>
      <c r="AC45120" s="110"/>
    </row>
    <row r="45121" spans="19:29" x14ac:dyDescent="0.25">
      <c r="S45121" s="110"/>
      <c r="U45121" s="110"/>
      <c r="W45121" s="110"/>
      <c r="Y45121" s="110"/>
      <c r="AA45121" s="110"/>
      <c r="AC45121" s="110"/>
    </row>
    <row r="45122" spans="19:29" x14ac:dyDescent="0.25">
      <c r="S45122" s="111"/>
      <c r="U45122" s="111"/>
      <c r="W45122" s="111"/>
      <c r="Y45122" s="111"/>
      <c r="AA45122" s="111"/>
      <c r="AC45122" s="111"/>
    </row>
    <row r="45123" spans="19:29" x14ac:dyDescent="0.25">
      <c r="S45123" s="107"/>
      <c r="U45123" s="107"/>
      <c r="W45123" s="107"/>
      <c r="Y45123" s="107"/>
      <c r="AA45123" s="107"/>
      <c r="AC45123" s="107"/>
    </row>
    <row r="45124" spans="19:29" x14ac:dyDescent="0.25">
      <c r="S45124" s="108"/>
      <c r="U45124" s="108"/>
      <c r="W45124" s="108"/>
      <c r="Y45124" s="108"/>
      <c r="AA45124" s="108"/>
      <c r="AC45124" s="108"/>
    </row>
    <row r="45125" spans="19:29" x14ac:dyDescent="0.25">
      <c r="S45125" s="108"/>
      <c r="U45125" s="108"/>
      <c r="W45125" s="108"/>
      <c r="Y45125" s="108"/>
      <c r="AA45125" s="108"/>
      <c r="AC45125" s="108"/>
    </row>
    <row r="45126" spans="19:29" x14ac:dyDescent="0.25">
      <c r="S45126" s="109"/>
      <c r="U45126" s="109"/>
      <c r="W45126" s="109"/>
      <c r="Y45126" s="109"/>
      <c r="AA45126" s="109"/>
      <c r="AC45126" s="109"/>
    </row>
    <row r="45127" spans="19:29" x14ac:dyDescent="0.25">
      <c r="S45127" s="108"/>
      <c r="U45127" s="108"/>
      <c r="W45127" s="108"/>
      <c r="Y45127" s="108"/>
      <c r="AA45127" s="108"/>
      <c r="AC45127" s="108"/>
    </row>
    <row r="45128" spans="19:29" x14ac:dyDescent="0.25">
      <c r="S45128" s="108"/>
      <c r="U45128" s="108"/>
      <c r="W45128" s="108"/>
      <c r="Y45128" s="108"/>
      <c r="AA45128" s="108"/>
      <c r="AC45128" s="108"/>
    </row>
    <row r="45129" spans="19:29" x14ac:dyDescent="0.25">
      <c r="S45129" s="109"/>
      <c r="U45129" s="109"/>
      <c r="W45129" s="109"/>
      <c r="Y45129" s="109"/>
      <c r="AA45129" s="109"/>
      <c r="AC45129" s="109"/>
    </row>
    <row r="45130" spans="19:29" x14ac:dyDescent="0.25">
      <c r="S45130" s="108"/>
      <c r="U45130" s="108"/>
      <c r="W45130" s="108"/>
      <c r="Y45130" s="108"/>
      <c r="AA45130" s="108"/>
      <c r="AC45130" s="108"/>
    </row>
    <row r="45131" spans="19:29" x14ac:dyDescent="0.25">
      <c r="S45131" s="109"/>
      <c r="U45131" s="109"/>
      <c r="W45131" s="109"/>
      <c r="Y45131" s="109"/>
      <c r="AA45131" s="109"/>
      <c r="AC45131" s="109"/>
    </row>
    <row r="45132" spans="19:29" x14ac:dyDescent="0.25">
      <c r="S45132" s="108"/>
      <c r="U45132" s="108"/>
      <c r="W45132" s="108"/>
      <c r="Y45132" s="108"/>
      <c r="AA45132" s="108"/>
      <c r="AC45132" s="108"/>
    </row>
    <row r="45133" spans="19:29" x14ac:dyDescent="0.25">
      <c r="S45133" s="108"/>
      <c r="U45133" s="108"/>
      <c r="W45133" s="108"/>
      <c r="Y45133" s="108"/>
      <c r="AA45133" s="108"/>
      <c r="AC45133" s="108"/>
    </row>
    <row r="45134" spans="19:29" x14ac:dyDescent="0.25">
      <c r="S45134" s="108"/>
      <c r="U45134" s="108"/>
      <c r="W45134" s="108"/>
      <c r="Y45134" s="108"/>
      <c r="AA45134" s="108"/>
      <c r="AC45134" s="108"/>
    </row>
    <row r="45135" spans="19:29" x14ac:dyDescent="0.25">
      <c r="S45135" s="110"/>
      <c r="U45135" s="110"/>
      <c r="W45135" s="110"/>
      <c r="Y45135" s="110"/>
      <c r="AA45135" s="110"/>
      <c r="AC45135" s="110"/>
    </row>
    <row r="45136" spans="19:29" x14ac:dyDescent="0.25">
      <c r="S45136" s="110"/>
      <c r="U45136" s="110"/>
      <c r="W45136" s="110"/>
      <c r="Y45136" s="110"/>
      <c r="AA45136" s="110"/>
      <c r="AC45136" s="110"/>
    </row>
    <row r="45137" spans="19:29" x14ac:dyDescent="0.25">
      <c r="S45137" s="110"/>
      <c r="U45137" s="110"/>
      <c r="W45137" s="110"/>
      <c r="Y45137" s="110"/>
      <c r="AA45137" s="110"/>
      <c r="AC45137" s="110"/>
    </row>
    <row r="45138" spans="19:29" x14ac:dyDescent="0.25">
      <c r="S45138" s="110"/>
      <c r="U45138" s="110"/>
      <c r="W45138" s="110"/>
      <c r="Y45138" s="110"/>
      <c r="AA45138" s="110"/>
      <c r="AC45138" s="110"/>
    </row>
    <row r="45139" spans="19:29" x14ac:dyDescent="0.25">
      <c r="S45139" s="111"/>
      <c r="U45139" s="111"/>
      <c r="W45139" s="111"/>
      <c r="Y45139" s="111"/>
      <c r="AA45139" s="111"/>
      <c r="AC45139" s="111"/>
    </row>
    <row r="45140" spans="19:29" x14ac:dyDescent="0.25">
      <c r="S45140" s="107"/>
      <c r="U45140" s="107"/>
      <c r="W45140" s="107"/>
      <c r="Y45140" s="107"/>
      <c r="AA45140" s="107"/>
      <c r="AC45140" s="107"/>
    </row>
    <row r="45141" spans="19:29" x14ac:dyDescent="0.25">
      <c r="S45141" s="108"/>
      <c r="U45141" s="108"/>
      <c r="W45141" s="108"/>
      <c r="Y45141" s="108"/>
      <c r="AA45141" s="108"/>
      <c r="AC45141" s="108"/>
    </row>
    <row r="45142" spans="19:29" x14ac:dyDescent="0.25">
      <c r="S45142" s="108"/>
      <c r="U45142" s="108"/>
      <c r="W45142" s="108"/>
      <c r="Y45142" s="108"/>
      <c r="AA45142" s="108"/>
      <c r="AC45142" s="108"/>
    </row>
    <row r="45143" spans="19:29" x14ac:dyDescent="0.25">
      <c r="S45143" s="109"/>
      <c r="U45143" s="109"/>
      <c r="W45143" s="109"/>
      <c r="Y45143" s="109"/>
      <c r="AA45143" s="109"/>
      <c r="AC45143" s="109"/>
    </row>
    <row r="45144" spans="19:29" x14ac:dyDescent="0.25">
      <c r="S45144" s="108"/>
      <c r="U45144" s="108"/>
      <c r="W45144" s="108"/>
      <c r="Y45144" s="108"/>
      <c r="AA45144" s="108"/>
      <c r="AC45144" s="108"/>
    </row>
    <row r="45145" spans="19:29" x14ac:dyDescent="0.25">
      <c r="S45145" s="108"/>
      <c r="U45145" s="108"/>
      <c r="W45145" s="108"/>
      <c r="Y45145" s="108"/>
      <c r="AA45145" s="108"/>
      <c r="AC45145" s="108"/>
    </row>
    <row r="45146" spans="19:29" x14ac:dyDescent="0.25">
      <c r="S45146" s="109"/>
      <c r="U45146" s="109"/>
      <c r="W45146" s="109"/>
      <c r="Y45146" s="109"/>
      <c r="AA45146" s="109"/>
      <c r="AC45146" s="109"/>
    </row>
    <row r="45147" spans="19:29" x14ac:dyDescent="0.25">
      <c r="S45147" s="108"/>
      <c r="U45147" s="108"/>
      <c r="W45147" s="108"/>
      <c r="Y45147" s="108"/>
      <c r="AA45147" s="108"/>
      <c r="AC45147" s="108"/>
    </row>
    <row r="45148" spans="19:29" x14ac:dyDescent="0.25">
      <c r="S45148" s="109"/>
      <c r="U45148" s="109"/>
      <c r="W45148" s="109"/>
      <c r="Y45148" s="109"/>
      <c r="AA45148" s="109"/>
      <c r="AC45148" s="109"/>
    </row>
    <row r="45149" spans="19:29" x14ac:dyDescent="0.25">
      <c r="S45149" s="108"/>
      <c r="U45149" s="108"/>
      <c r="W45149" s="108"/>
      <c r="Y45149" s="108"/>
      <c r="AA45149" s="108"/>
      <c r="AC45149" s="108"/>
    </row>
    <row r="45150" spans="19:29" x14ac:dyDescent="0.25">
      <c r="S45150" s="108"/>
      <c r="U45150" s="108"/>
      <c r="W45150" s="108"/>
      <c r="Y45150" s="108"/>
      <c r="AA45150" s="108"/>
      <c r="AC45150" s="108"/>
    </row>
    <row r="45151" spans="19:29" x14ac:dyDescent="0.25">
      <c r="S45151" s="108"/>
      <c r="U45151" s="108"/>
      <c r="W45151" s="108"/>
      <c r="Y45151" s="108"/>
      <c r="AA45151" s="108"/>
      <c r="AC45151" s="108"/>
    </row>
    <row r="45152" spans="19:29" x14ac:dyDescent="0.25">
      <c r="S45152" s="110"/>
      <c r="U45152" s="110"/>
      <c r="W45152" s="110"/>
      <c r="Y45152" s="110"/>
      <c r="AA45152" s="110"/>
      <c r="AC45152" s="110"/>
    </row>
    <row r="45153" spans="19:29" x14ac:dyDescent="0.25">
      <c r="S45153" s="110"/>
      <c r="U45153" s="110"/>
      <c r="W45153" s="110"/>
      <c r="Y45153" s="110"/>
      <c r="AA45153" s="110"/>
      <c r="AC45153" s="110"/>
    </row>
    <row r="45154" spans="19:29" x14ac:dyDescent="0.25">
      <c r="S45154" s="110"/>
      <c r="U45154" s="110"/>
      <c r="W45154" s="110"/>
      <c r="Y45154" s="110"/>
      <c r="AA45154" s="110"/>
      <c r="AC45154" s="110"/>
    </row>
    <row r="45155" spans="19:29" x14ac:dyDescent="0.25">
      <c r="S45155" s="110"/>
      <c r="U45155" s="110"/>
      <c r="W45155" s="110"/>
      <c r="Y45155" s="110"/>
      <c r="AA45155" s="110"/>
      <c r="AC45155" s="110"/>
    </row>
    <row r="45156" spans="19:29" x14ac:dyDescent="0.25">
      <c r="S45156" s="111"/>
      <c r="U45156" s="111"/>
      <c r="W45156" s="111"/>
      <c r="Y45156" s="111"/>
      <c r="AA45156" s="111"/>
      <c r="AC45156" s="111"/>
    </row>
    <row r="45157" spans="19:29" x14ac:dyDescent="0.25">
      <c r="S45157" s="107"/>
      <c r="U45157" s="107"/>
      <c r="W45157" s="107"/>
      <c r="Y45157" s="107"/>
      <c r="AA45157" s="107"/>
      <c r="AC45157" s="107"/>
    </row>
    <row r="45158" spans="19:29" x14ac:dyDescent="0.25">
      <c r="S45158" s="108"/>
      <c r="U45158" s="108"/>
      <c r="W45158" s="108"/>
      <c r="Y45158" s="108"/>
      <c r="AA45158" s="108"/>
      <c r="AC45158" s="108"/>
    </row>
    <row r="45159" spans="19:29" x14ac:dyDescent="0.25">
      <c r="S45159" s="108"/>
      <c r="U45159" s="108"/>
      <c r="W45159" s="108"/>
      <c r="Y45159" s="108"/>
      <c r="AA45159" s="108"/>
      <c r="AC45159" s="108"/>
    </row>
    <row r="45160" spans="19:29" x14ac:dyDescent="0.25">
      <c r="S45160" s="109"/>
      <c r="U45160" s="109"/>
      <c r="W45160" s="109"/>
      <c r="Y45160" s="109"/>
      <c r="AA45160" s="109"/>
      <c r="AC45160" s="109"/>
    </row>
    <row r="45161" spans="19:29" x14ac:dyDescent="0.25">
      <c r="S45161" s="108"/>
      <c r="U45161" s="108"/>
      <c r="W45161" s="108"/>
      <c r="Y45161" s="108"/>
      <c r="AA45161" s="108"/>
      <c r="AC45161" s="108"/>
    </row>
    <row r="45162" spans="19:29" x14ac:dyDescent="0.25">
      <c r="S45162" s="108"/>
      <c r="U45162" s="108"/>
      <c r="W45162" s="108"/>
      <c r="Y45162" s="108"/>
      <c r="AA45162" s="108"/>
      <c r="AC45162" s="108"/>
    </row>
    <row r="45163" spans="19:29" x14ac:dyDescent="0.25">
      <c r="S45163" s="109"/>
      <c r="U45163" s="109"/>
      <c r="W45163" s="109"/>
      <c r="Y45163" s="109"/>
      <c r="AA45163" s="109"/>
      <c r="AC45163" s="109"/>
    </row>
    <row r="45164" spans="19:29" x14ac:dyDescent="0.25">
      <c r="S45164" s="108"/>
      <c r="U45164" s="108"/>
      <c r="W45164" s="108"/>
      <c r="Y45164" s="108"/>
      <c r="AA45164" s="108"/>
      <c r="AC45164" s="108"/>
    </row>
    <row r="45165" spans="19:29" x14ac:dyDescent="0.25">
      <c r="S45165" s="109"/>
      <c r="U45165" s="109"/>
      <c r="W45165" s="109"/>
      <c r="Y45165" s="109"/>
      <c r="AA45165" s="109"/>
      <c r="AC45165" s="109"/>
    </row>
    <row r="45166" spans="19:29" x14ac:dyDescent="0.25">
      <c r="S45166" s="108"/>
      <c r="U45166" s="108"/>
      <c r="W45166" s="108"/>
      <c r="Y45166" s="108"/>
      <c r="AA45166" s="108"/>
      <c r="AC45166" s="108"/>
    </row>
    <row r="45167" spans="19:29" x14ac:dyDescent="0.25">
      <c r="S45167" s="108"/>
      <c r="U45167" s="108"/>
      <c r="W45167" s="108"/>
      <c r="Y45167" s="108"/>
      <c r="AA45167" s="108"/>
      <c r="AC45167" s="108"/>
    </row>
    <row r="45168" spans="19:29" x14ac:dyDescent="0.25">
      <c r="S45168" s="108"/>
      <c r="U45168" s="108"/>
      <c r="W45168" s="108"/>
      <c r="Y45168" s="108"/>
      <c r="AA45168" s="108"/>
      <c r="AC45168" s="108"/>
    </row>
    <row r="45169" spans="19:29" x14ac:dyDescent="0.25">
      <c r="S45169" s="110"/>
      <c r="U45169" s="110"/>
      <c r="W45169" s="110"/>
      <c r="Y45169" s="110"/>
      <c r="AA45169" s="110"/>
      <c r="AC45169" s="110"/>
    </row>
    <row r="45170" spans="19:29" x14ac:dyDescent="0.25">
      <c r="S45170" s="110"/>
      <c r="U45170" s="110"/>
      <c r="W45170" s="110"/>
      <c r="Y45170" s="110"/>
      <c r="AA45170" s="110"/>
      <c r="AC45170" s="110"/>
    </row>
    <row r="45171" spans="19:29" x14ac:dyDescent="0.25">
      <c r="S45171" s="110"/>
      <c r="U45171" s="110"/>
      <c r="W45171" s="110"/>
      <c r="Y45171" s="110"/>
      <c r="AA45171" s="110"/>
      <c r="AC45171" s="110"/>
    </row>
    <row r="45172" spans="19:29" x14ac:dyDescent="0.25">
      <c r="S45172" s="110"/>
      <c r="U45172" s="110"/>
      <c r="W45172" s="110"/>
      <c r="Y45172" s="110"/>
      <c r="AA45172" s="110"/>
      <c r="AC45172" s="110"/>
    </row>
    <row r="45173" spans="19:29" x14ac:dyDescent="0.25">
      <c r="S45173" s="111"/>
      <c r="U45173" s="111"/>
      <c r="W45173" s="111"/>
      <c r="Y45173" s="111"/>
      <c r="AA45173" s="111"/>
      <c r="AC45173" s="111"/>
    </row>
    <row r="45174" spans="19:29" x14ac:dyDescent="0.25">
      <c r="S45174" s="107"/>
      <c r="U45174" s="107"/>
      <c r="W45174" s="107"/>
      <c r="Y45174" s="107"/>
      <c r="AA45174" s="107"/>
      <c r="AC45174" s="107"/>
    </row>
    <row r="45175" spans="19:29" x14ac:dyDescent="0.25">
      <c r="S45175" s="108"/>
      <c r="U45175" s="108"/>
      <c r="W45175" s="108"/>
      <c r="Y45175" s="108"/>
      <c r="AA45175" s="108"/>
      <c r="AC45175" s="108"/>
    </row>
    <row r="45176" spans="19:29" x14ac:dyDescent="0.25">
      <c r="S45176" s="108"/>
      <c r="U45176" s="108"/>
      <c r="W45176" s="108"/>
      <c r="Y45176" s="108"/>
      <c r="AA45176" s="108"/>
      <c r="AC45176" s="108"/>
    </row>
    <row r="45177" spans="19:29" x14ac:dyDescent="0.25">
      <c r="S45177" s="109"/>
      <c r="U45177" s="109"/>
      <c r="W45177" s="109"/>
      <c r="Y45177" s="109"/>
      <c r="AA45177" s="109"/>
      <c r="AC45177" s="109"/>
    </row>
    <row r="45178" spans="19:29" x14ac:dyDescent="0.25">
      <c r="S45178" s="108"/>
      <c r="U45178" s="108"/>
      <c r="W45178" s="108"/>
      <c r="Y45178" s="108"/>
      <c r="AA45178" s="108"/>
      <c r="AC45178" s="108"/>
    </row>
    <row r="45179" spans="19:29" x14ac:dyDescent="0.25">
      <c r="S45179" s="108"/>
      <c r="U45179" s="108"/>
      <c r="W45179" s="108"/>
      <c r="Y45179" s="108"/>
      <c r="AA45179" s="108"/>
      <c r="AC45179" s="108"/>
    </row>
    <row r="45180" spans="19:29" x14ac:dyDescent="0.25">
      <c r="S45180" s="109"/>
      <c r="U45180" s="109"/>
      <c r="W45180" s="109"/>
      <c r="Y45180" s="109"/>
      <c r="AA45180" s="109"/>
      <c r="AC45180" s="109"/>
    </row>
    <row r="45181" spans="19:29" x14ac:dyDescent="0.25">
      <c r="S45181" s="108"/>
      <c r="U45181" s="108"/>
      <c r="W45181" s="108"/>
      <c r="Y45181" s="108"/>
      <c r="AA45181" s="108"/>
      <c r="AC45181" s="108"/>
    </row>
    <row r="45182" spans="19:29" x14ac:dyDescent="0.25">
      <c r="S45182" s="109"/>
      <c r="U45182" s="109"/>
      <c r="W45182" s="109"/>
      <c r="Y45182" s="109"/>
      <c r="AA45182" s="109"/>
      <c r="AC45182" s="109"/>
    </row>
    <row r="45183" spans="19:29" x14ac:dyDescent="0.25">
      <c r="S45183" s="108"/>
      <c r="U45183" s="108"/>
      <c r="W45183" s="108"/>
      <c r="Y45183" s="108"/>
      <c r="AA45183" s="108"/>
      <c r="AC45183" s="108"/>
    </row>
    <row r="45184" spans="19:29" x14ac:dyDescent="0.25">
      <c r="S45184" s="108"/>
      <c r="U45184" s="108"/>
      <c r="W45184" s="108"/>
      <c r="Y45184" s="108"/>
      <c r="AA45184" s="108"/>
      <c r="AC45184" s="108"/>
    </row>
    <row r="45185" spans="19:29" x14ac:dyDescent="0.25">
      <c r="S45185" s="108"/>
      <c r="U45185" s="108"/>
      <c r="W45185" s="108"/>
      <c r="Y45185" s="108"/>
      <c r="AA45185" s="108"/>
      <c r="AC45185" s="108"/>
    </row>
    <row r="45186" spans="19:29" x14ac:dyDescent="0.25">
      <c r="S45186" s="110"/>
      <c r="U45186" s="110"/>
      <c r="W45186" s="110"/>
      <c r="Y45186" s="110"/>
      <c r="AA45186" s="110"/>
      <c r="AC45186" s="110"/>
    </row>
    <row r="45187" spans="19:29" x14ac:dyDescent="0.25">
      <c r="S45187" s="110"/>
      <c r="U45187" s="110"/>
      <c r="W45187" s="110"/>
      <c r="Y45187" s="110"/>
      <c r="AA45187" s="110"/>
      <c r="AC45187" s="110"/>
    </row>
    <row r="45188" spans="19:29" x14ac:dyDescent="0.25">
      <c r="S45188" s="110"/>
      <c r="U45188" s="110"/>
      <c r="W45188" s="110"/>
      <c r="Y45188" s="110"/>
      <c r="AA45188" s="110"/>
      <c r="AC45188" s="110"/>
    </row>
    <row r="45189" spans="19:29" x14ac:dyDescent="0.25">
      <c r="S45189" s="110"/>
      <c r="U45189" s="110"/>
      <c r="W45189" s="110"/>
      <c r="Y45189" s="110"/>
      <c r="AA45189" s="110"/>
      <c r="AC45189" s="110"/>
    </row>
    <row r="45190" spans="19:29" x14ac:dyDescent="0.25">
      <c r="S45190" s="111"/>
      <c r="U45190" s="111"/>
      <c r="W45190" s="111"/>
      <c r="Y45190" s="111"/>
      <c r="AA45190" s="111"/>
      <c r="AC45190" s="111"/>
    </row>
    <row r="45191" spans="19:29" x14ac:dyDescent="0.25">
      <c r="S45191" s="107"/>
      <c r="U45191" s="107"/>
      <c r="W45191" s="107"/>
      <c r="Y45191" s="107"/>
      <c r="AA45191" s="107"/>
      <c r="AC45191" s="107"/>
    </row>
    <row r="45192" spans="19:29" x14ac:dyDescent="0.25">
      <c r="S45192" s="108"/>
      <c r="U45192" s="108"/>
      <c r="W45192" s="108"/>
      <c r="Y45192" s="108"/>
      <c r="AA45192" s="108"/>
      <c r="AC45192" s="108"/>
    </row>
    <row r="45193" spans="19:29" x14ac:dyDescent="0.25">
      <c r="S45193" s="108"/>
      <c r="U45193" s="108"/>
      <c r="W45193" s="108"/>
      <c r="Y45193" s="108"/>
      <c r="AA45193" s="108"/>
      <c r="AC45193" s="108"/>
    </row>
    <row r="45194" spans="19:29" x14ac:dyDescent="0.25">
      <c r="S45194" s="109"/>
      <c r="U45194" s="109"/>
      <c r="W45194" s="109"/>
      <c r="Y45194" s="109"/>
      <c r="AA45194" s="109"/>
      <c r="AC45194" s="109"/>
    </row>
    <row r="45195" spans="19:29" x14ac:dyDescent="0.25">
      <c r="S45195" s="108"/>
      <c r="U45195" s="108"/>
      <c r="W45195" s="108"/>
      <c r="Y45195" s="108"/>
      <c r="AA45195" s="108"/>
      <c r="AC45195" s="108"/>
    </row>
    <row r="45196" spans="19:29" x14ac:dyDescent="0.25">
      <c r="S45196" s="108"/>
      <c r="U45196" s="108"/>
      <c r="W45196" s="108"/>
      <c r="Y45196" s="108"/>
      <c r="AA45196" s="108"/>
      <c r="AC45196" s="108"/>
    </row>
    <row r="45197" spans="19:29" x14ac:dyDescent="0.25">
      <c r="S45197" s="109"/>
      <c r="U45197" s="109"/>
      <c r="W45197" s="109"/>
      <c r="Y45197" s="109"/>
      <c r="AA45197" s="109"/>
      <c r="AC45197" s="109"/>
    </row>
    <row r="45198" spans="19:29" x14ac:dyDescent="0.25">
      <c r="S45198" s="108"/>
      <c r="U45198" s="108"/>
      <c r="W45198" s="108"/>
      <c r="Y45198" s="108"/>
      <c r="AA45198" s="108"/>
      <c r="AC45198" s="108"/>
    </row>
    <row r="45199" spans="19:29" x14ac:dyDescent="0.25">
      <c r="S45199" s="109"/>
      <c r="U45199" s="109"/>
      <c r="W45199" s="109"/>
      <c r="Y45199" s="109"/>
      <c r="AA45199" s="109"/>
      <c r="AC45199" s="109"/>
    </row>
    <row r="45200" spans="19:29" x14ac:dyDescent="0.25">
      <c r="S45200" s="108"/>
      <c r="U45200" s="108"/>
      <c r="W45200" s="108"/>
      <c r="Y45200" s="108"/>
      <c r="AA45200" s="108"/>
      <c r="AC45200" s="108"/>
    </row>
    <row r="45201" spans="19:29" x14ac:dyDescent="0.25">
      <c r="S45201" s="108"/>
      <c r="U45201" s="108"/>
      <c r="W45201" s="108"/>
      <c r="Y45201" s="108"/>
      <c r="AA45201" s="108"/>
      <c r="AC45201" s="108"/>
    </row>
    <row r="45202" spans="19:29" x14ac:dyDescent="0.25">
      <c r="S45202" s="108"/>
      <c r="U45202" s="108"/>
      <c r="W45202" s="108"/>
      <c r="Y45202" s="108"/>
      <c r="AA45202" s="108"/>
      <c r="AC45202" s="108"/>
    </row>
    <row r="45203" spans="19:29" x14ac:dyDescent="0.25">
      <c r="S45203" s="110"/>
      <c r="U45203" s="110"/>
      <c r="W45203" s="110"/>
      <c r="Y45203" s="110"/>
      <c r="AA45203" s="110"/>
      <c r="AC45203" s="110"/>
    </row>
    <row r="45204" spans="19:29" x14ac:dyDescent="0.25">
      <c r="S45204" s="110"/>
      <c r="U45204" s="110"/>
      <c r="W45204" s="110"/>
      <c r="Y45204" s="110"/>
      <c r="AA45204" s="110"/>
      <c r="AC45204" s="110"/>
    </row>
    <row r="45205" spans="19:29" x14ac:dyDescent="0.25">
      <c r="S45205" s="110"/>
      <c r="U45205" s="110"/>
      <c r="W45205" s="110"/>
      <c r="Y45205" s="110"/>
      <c r="AA45205" s="110"/>
      <c r="AC45205" s="110"/>
    </row>
    <row r="45206" spans="19:29" x14ac:dyDescent="0.25">
      <c r="S45206" s="110"/>
      <c r="U45206" s="110"/>
      <c r="W45206" s="110"/>
      <c r="Y45206" s="110"/>
      <c r="AA45206" s="110"/>
      <c r="AC45206" s="110"/>
    </row>
    <row r="45207" spans="19:29" x14ac:dyDescent="0.25">
      <c r="S45207" s="111"/>
      <c r="U45207" s="111"/>
      <c r="W45207" s="111"/>
      <c r="Y45207" s="111"/>
      <c r="AA45207" s="111"/>
      <c r="AC45207" s="111"/>
    </row>
    <row r="45208" spans="19:29" x14ac:dyDescent="0.25">
      <c r="S45208" s="107"/>
      <c r="U45208" s="107"/>
      <c r="W45208" s="107"/>
      <c r="Y45208" s="107"/>
      <c r="AA45208" s="107"/>
      <c r="AC45208" s="107"/>
    </row>
    <row r="45209" spans="19:29" x14ac:dyDescent="0.25">
      <c r="S45209" s="108"/>
      <c r="U45209" s="108"/>
      <c r="W45209" s="108"/>
      <c r="Y45209" s="108"/>
      <c r="AA45209" s="108"/>
      <c r="AC45209" s="108"/>
    </row>
    <row r="45210" spans="19:29" x14ac:dyDescent="0.25">
      <c r="S45210" s="108"/>
      <c r="U45210" s="108"/>
      <c r="W45210" s="108"/>
      <c r="Y45210" s="108"/>
      <c r="AA45210" s="108"/>
      <c r="AC45210" s="108"/>
    </row>
    <row r="45211" spans="19:29" x14ac:dyDescent="0.25">
      <c r="S45211" s="109"/>
      <c r="U45211" s="109"/>
      <c r="W45211" s="109"/>
      <c r="Y45211" s="109"/>
      <c r="AA45211" s="109"/>
      <c r="AC45211" s="109"/>
    </row>
    <row r="45212" spans="19:29" x14ac:dyDescent="0.25">
      <c r="S45212" s="108"/>
      <c r="U45212" s="108"/>
      <c r="W45212" s="108"/>
      <c r="Y45212" s="108"/>
      <c r="AA45212" s="108"/>
      <c r="AC45212" s="108"/>
    </row>
    <row r="45213" spans="19:29" x14ac:dyDescent="0.25">
      <c r="S45213" s="108"/>
      <c r="U45213" s="108"/>
      <c r="W45213" s="108"/>
      <c r="Y45213" s="108"/>
      <c r="AA45213" s="108"/>
      <c r="AC45213" s="108"/>
    </row>
    <row r="45214" spans="19:29" x14ac:dyDescent="0.25">
      <c r="S45214" s="109"/>
      <c r="U45214" s="109"/>
      <c r="W45214" s="109"/>
      <c r="Y45214" s="109"/>
      <c r="AA45214" s="109"/>
      <c r="AC45214" s="109"/>
    </row>
    <row r="45215" spans="19:29" x14ac:dyDescent="0.25">
      <c r="S45215" s="108"/>
      <c r="U45215" s="108"/>
      <c r="W45215" s="108"/>
      <c r="Y45215" s="108"/>
      <c r="AA45215" s="108"/>
      <c r="AC45215" s="108"/>
    </row>
    <row r="45216" spans="19:29" x14ac:dyDescent="0.25">
      <c r="S45216" s="109"/>
      <c r="U45216" s="109"/>
      <c r="W45216" s="109"/>
      <c r="Y45216" s="109"/>
      <c r="AA45216" s="109"/>
      <c r="AC45216" s="109"/>
    </row>
    <row r="45217" spans="19:29" x14ac:dyDescent="0.25">
      <c r="S45217" s="108"/>
      <c r="U45217" s="108"/>
      <c r="W45217" s="108"/>
      <c r="Y45217" s="108"/>
      <c r="AA45217" s="108"/>
      <c r="AC45217" s="108"/>
    </row>
    <row r="45218" spans="19:29" x14ac:dyDescent="0.25">
      <c r="S45218" s="108"/>
      <c r="U45218" s="108"/>
      <c r="W45218" s="108"/>
      <c r="Y45218" s="108"/>
      <c r="AA45218" s="108"/>
      <c r="AC45218" s="108"/>
    </row>
    <row r="45219" spans="19:29" x14ac:dyDescent="0.25">
      <c r="S45219" s="108"/>
      <c r="U45219" s="108"/>
      <c r="W45219" s="108"/>
      <c r="Y45219" s="108"/>
      <c r="AA45219" s="108"/>
      <c r="AC45219" s="108"/>
    </row>
    <row r="45220" spans="19:29" x14ac:dyDescent="0.25">
      <c r="S45220" s="110"/>
      <c r="U45220" s="110"/>
      <c r="W45220" s="110"/>
      <c r="Y45220" s="110"/>
      <c r="AA45220" s="110"/>
      <c r="AC45220" s="110"/>
    </row>
    <row r="45221" spans="19:29" x14ac:dyDescent="0.25">
      <c r="S45221" s="110"/>
      <c r="U45221" s="110"/>
      <c r="W45221" s="110"/>
      <c r="Y45221" s="110"/>
      <c r="AA45221" s="110"/>
      <c r="AC45221" s="110"/>
    </row>
    <row r="45222" spans="19:29" x14ac:dyDescent="0.25">
      <c r="S45222" s="110"/>
      <c r="U45222" s="110"/>
      <c r="W45222" s="110"/>
      <c r="Y45222" s="110"/>
      <c r="AA45222" s="110"/>
      <c r="AC45222" s="110"/>
    </row>
    <row r="45223" spans="19:29" x14ac:dyDescent="0.25">
      <c r="S45223" s="110"/>
      <c r="U45223" s="110"/>
      <c r="W45223" s="110"/>
      <c r="Y45223" s="110"/>
      <c r="AA45223" s="110"/>
      <c r="AC45223" s="110"/>
    </row>
    <row r="45224" spans="19:29" x14ac:dyDescent="0.25">
      <c r="S45224" s="111"/>
      <c r="U45224" s="111"/>
      <c r="W45224" s="111"/>
      <c r="Y45224" s="111"/>
      <c r="AA45224" s="111"/>
      <c r="AC45224" s="111"/>
    </row>
    <row r="45225" spans="19:29" x14ac:dyDescent="0.25">
      <c r="S45225" s="107"/>
      <c r="U45225" s="107"/>
      <c r="W45225" s="107"/>
      <c r="Y45225" s="107"/>
      <c r="AA45225" s="107"/>
      <c r="AC45225" s="107"/>
    </row>
    <row r="45226" spans="19:29" x14ac:dyDescent="0.25">
      <c r="S45226" s="108"/>
      <c r="U45226" s="108"/>
      <c r="W45226" s="108"/>
      <c r="Y45226" s="108"/>
      <c r="AA45226" s="108"/>
      <c r="AC45226" s="108"/>
    </row>
    <row r="45227" spans="19:29" x14ac:dyDescent="0.25">
      <c r="S45227" s="108"/>
      <c r="U45227" s="108"/>
      <c r="W45227" s="108"/>
      <c r="Y45227" s="108"/>
      <c r="AA45227" s="108"/>
      <c r="AC45227" s="108"/>
    </row>
    <row r="45228" spans="19:29" x14ac:dyDescent="0.25">
      <c r="S45228" s="109"/>
      <c r="U45228" s="109"/>
      <c r="W45228" s="109"/>
      <c r="Y45228" s="109"/>
      <c r="AA45228" s="109"/>
      <c r="AC45228" s="109"/>
    </row>
    <row r="45229" spans="19:29" x14ac:dyDescent="0.25">
      <c r="S45229" s="108"/>
      <c r="U45229" s="108"/>
      <c r="W45229" s="108"/>
      <c r="Y45229" s="108"/>
      <c r="AA45229" s="108"/>
      <c r="AC45229" s="108"/>
    </row>
    <row r="45230" spans="19:29" x14ac:dyDescent="0.25">
      <c r="S45230" s="108"/>
      <c r="U45230" s="108"/>
      <c r="W45230" s="108"/>
      <c r="Y45230" s="108"/>
      <c r="AA45230" s="108"/>
      <c r="AC45230" s="108"/>
    </row>
    <row r="45231" spans="19:29" x14ac:dyDescent="0.25">
      <c r="S45231" s="109"/>
      <c r="U45231" s="109"/>
      <c r="W45231" s="109"/>
      <c r="Y45231" s="109"/>
      <c r="AA45231" s="109"/>
      <c r="AC45231" s="109"/>
    </row>
    <row r="45232" spans="19:29" x14ac:dyDescent="0.25">
      <c r="S45232" s="108"/>
      <c r="U45232" s="108"/>
      <c r="W45232" s="108"/>
      <c r="Y45232" s="108"/>
      <c r="AA45232" s="108"/>
      <c r="AC45232" s="108"/>
    </row>
    <row r="45233" spans="19:29" x14ac:dyDescent="0.25">
      <c r="S45233" s="109"/>
      <c r="U45233" s="109"/>
      <c r="W45233" s="109"/>
      <c r="Y45233" s="109"/>
      <c r="AA45233" s="109"/>
      <c r="AC45233" s="109"/>
    </row>
    <row r="45234" spans="19:29" x14ac:dyDescent="0.25">
      <c r="S45234" s="108"/>
      <c r="U45234" s="108"/>
      <c r="W45234" s="108"/>
      <c r="Y45234" s="108"/>
      <c r="AA45234" s="108"/>
      <c r="AC45234" s="108"/>
    </row>
    <row r="45235" spans="19:29" x14ac:dyDescent="0.25">
      <c r="S45235" s="108"/>
      <c r="U45235" s="108"/>
      <c r="W45235" s="108"/>
      <c r="Y45235" s="108"/>
      <c r="AA45235" s="108"/>
      <c r="AC45235" s="108"/>
    </row>
    <row r="45236" spans="19:29" x14ac:dyDescent="0.25">
      <c r="S45236" s="108"/>
      <c r="U45236" s="108"/>
      <c r="W45236" s="108"/>
      <c r="Y45236" s="108"/>
      <c r="AA45236" s="108"/>
      <c r="AC45236" s="108"/>
    </row>
    <row r="45237" spans="19:29" x14ac:dyDescent="0.25">
      <c r="S45237" s="110"/>
      <c r="U45237" s="110"/>
      <c r="W45237" s="110"/>
      <c r="Y45237" s="110"/>
      <c r="AA45237" s="110"/>
      <c r="AC45237" s="110"/>
    </row>
    <row r="45238" spans="19:29" x14ac:dyDescent="0.25">
      <c r="S45238" s="110"/>
      <c r="U45238" s="110"/>
      <c r="W45238" s="110"/>
      <c r="Y45238" s="110"/>
      <c r="AA45238" s="110"/>
      <c r="AC45238" s="110"/>
    </row>
    <row r="45239" spans="19:29" x14ac:dyDescent="0.25">
      <c r="S45239" s="110"/>
      <c r="U45239" s="110"/>
      <c r="W45239" s="110"/>
      <c r="Y45239" s="110"/>
      <c r="AA45239" s="110"/>
      <c r="AC45239" s="110"/>
    </row>
    <row r="45240" spans="19:29" x14ac:dyDescent="0.25">
      <c r="S45240" s="110"/>
      <c r="U45240" s="110"/>
      <c r="W45240" s="110"/>
      <c r="Y45240" s="110"/>
      <c r="AA45240" s="110"/>
      <c r="AC45240" s="110"/>
    </row>
    <row r="45241" spans="19:29" x14ac:dyDescent="0.25">
      <c r="S45241" s="111"/>
      <c r="U45241" s="111"/>
      <c r="W45241" s="111"/>
      <c r="Y45241" s="111"/>
      <c r="AA45241" s="111"/>
      <c r="AC45241" s="111"/>
    </row>
    <row r="45242" spans="19:29" x14ac:dyDescent="0.25">
      <c r="S45242" s="107"/>
      <c r="U45242" s="107"/>
      <c r="W45242" s="107"/>
      <c r="Y45242" s="107"/>
      <c r="AA45242" s="107"/>
      <c r="AC45242" s="107"/>
    </row>
    <row r="45243" spans="19:29" x14ac:dyDescent="0.25">
      <c r="S45243" s="108"/>
      <c r="U45243" s="108"/>
      <c r="W45243" s="108"/>
      <c r="Y45243" s="108"/>
      <c r="AA45243" s="108"/>
      <c r="AC45243" s="108"/>
    </row>
    <row r="45244" spans="19:29" x14ac:dyDescent="0.25">
      <c r="S45244" s="108"/>
      <c r="U45244" s="108"/>
      <c r="W45244" s="108"/>
      <c r="Y45244" s="108"/>
      <c r="AA45244" s="108"/>
      <c r="AC45244" s="108"/>
    </row>
    <row r="45245" spans="19:29" x14ac:dyDescent="0.25">
      <c r="S45245" s="109"/>
      <c r="U45245" s="109"/>
      <c r="W45245" s="109"/>
      <c r="Y45245" s="109"/>
      <c r="AA45245" s="109"/>
      <c r="AC45245" s="109"/>
    </row>
    <row r="45246" spans="19:29" x14ac:dyDescent="0.25">
      <c r="S45246" s="108"/>
      <c r="U45246" s="108"/>
      <c r="W45246" s="108"/>
      <c r="Y45246" s="108"/>
      <c r="AA45246" s="108"/>
      <c r="AC45246" s="108"/>
    </row>
    <row r="45247" spans="19:29" x14ac:dyDescent="0.25">
      <c r="S45247" s="108"/>
      <c r="U45247" s="108"/>
      <c r="W45247" s="108"/>
      <c r="Y45247" s="108"/>
      <c r="AA45247" s="108"/>
      <c r="AC45247" s="108"/>
    </row>
    <row r="45248" spans="19:29" x14ac:dyDescent="0.25">
      <c r="S45248" s="109"/>
      <c r="U45248" s="109"/>
      <c r="W45248" s="109"/>
      <c r="Y45248" s="109"/>
      <c r="AA45248" s="109"/>
      <c r="AC45248" s="109"/>
    </row>
    <row r="45249" spans="19:29" x14ac:dyDescent="0.25">
      <c r="S45249" s="108"/>
      <c r="U45249" s="108"/>
      <c r="W45249" s="108"/>
      <c r="Y45249" s="108"/>
      <c r="AA45249" s="108"/>
      <c r="AC45249" s="108"/>
    </row>
    <row r="45250" spans="19:29" x14ac:dyDescent="0.25">
      <c r="S45250" s="109"/>
      <c r="U45250" s="109"/>
      <c r="W45250" s="109"/>
      <c r="Y45250" s="109"/>
      <c r="AA45250" s="109"/>
      <c r="AC45250" s="109"/>
    </row>
    <row r="45251" spans="19:29" x14ac:dyDescent="0.25">
      <c r="S45251" s="108"/>
      <c r="U45251" s="108"/>
      <c r="W45251" s="108"/>
      <c r="Y45251" s="108"/>
      <c r="AA45251" s="108"/>
      <c r="AC45251" s="108"/>
    </row>
    <row r="45252" spans="19:29" x14ac:dyDescent="0.25">
      <c r="S45252" s="108"/>
      <c r="U45252" s="108"/>
      <c r="W45252" s="108"/>
      <c r="Y45252" s="108"/>
      <c r="AA45252" s="108"/>
      <c r="AC45252" s="108"/>
    </row>
    <row r="45253" spans="19:29" x14ac:dyDescent="0.25">
      <c r="S45253" s="108"/>
      <c r="U45253" s="108"/>
      <c r="W45253" s="108"/>
      <c r="Y45253" s="108"/>
      <c r="AA45253" s="108"/>
      <c r="AC45253" s="108"/>
    </row>
    <row r="45254" spans="19:29" x14ac:dyDescent="0.25">
      <c r="S45254" s="110"/>
      <c r="U45254" s="110"/>
      <c r="W45254" s="110"/>
      <c r="Y45254" s="110"/>
      <c r="AA45254" s="110"/>
      <c r="AC45254" s="110"/>
    </row>
    <row r="45255" spans="19:29" x14ac:dyDescent="0.25">
      <c r="S45255" s="110"/>
      <c r="U45255" s="110"/>
      <c r="W45255" s="110"/>
      <c r="Y45255" s="110"/>
      <c r="AA45255" s="110"/>
      <c r="AC45255" s="110"/>
    </row>
    <row r="45256" spans="19:29" x14ac:dyDescent="0.25">
      <c r="S45256" s="110"/>
      <c r="U45256" s="110"/>
      <c r="W45256" s="110"/>
      <c r="Y45256" s="110"/>
      <c r="AA45256" s="110"/>
      <c r="AC45256" s="110"/>
    </row>
    <row r="45257" spans="19:29" x14ac:dyDescent="0.25">
      <c r="S45257" s="110"/>
      <c r="U45257" s="110"/>
      <c r="W45257" s="110"/>
      <c r="Y45257" s="110"/>
      <c r="AA45257" s="110"/>
      <c r="AC45257" s="110"/>
    </row>
    <row r="45258" spans="19:29" x14ac:dyDescent="0.25">
      <c r="S45258" s="111"/>
      <c r="U45258" s="111"/>
      <c r="W45258" s="111"/>
      <c r="Y45258" s="111"/>
      <c r="AA45258" s="111"/>
      <c r="AC45258" s="111"/>
    </row>
    <row r="45259" spans="19:29" x14ac:dyDescent="0.25">
      <c r="S45259" s="107"/>
      <c r="U45259" s="107"/>
      <c r="W45259" s="107"/>
      <c r="Y45259" s="107"/>
      <c r="AA45259" s="107"/>
      <c r="AC45259" s="107"/>
    </row>
    <row r="45260" spans="19:29" x14ac:dyDescent="0.25">
      <c r="S45260" s="108"/>
      <c r="U45260" s="108"/>
      <c r="W45260" s="108"/>
      <c r="Y45260" s="108"/>
      <c r="AA45260" s="108"/>
      <c r="AC45260" s="108"/>
    </row>
    <row r="45261" spans="19:29" x14ac:dyDescent="0.25">
      <c r="S45261" s="108"/>
      <c r="U45261" s="108"/>
      <c r="W45261" s="108"/>
      <c r="Y45261" s="108"/>
      <c r="AA45261" s="108"/>
      <c r="AC45261" s="108"/>
    </row>
    <row r="45262" spans="19:29" x14ac:dyDescent="0.25">
      <c r="S45262" s="109"/>
      <c r="U45262" s="109"/>
      <c r="W45262" s="109"/>
      <c r="Y45262" s="109"/>
      <c r="AA45262" s="109"/>
      <c r="AC45262" s="109"/>
    </row>
    <row r="45263" spans="19:29" x14ac:dyDescent="0.25">
      <c r="S45263" s="108"/>
      <c r="U45263" s="108"/>
      <c r="W45263" s="108"/>
      <c r="Y45263" s="108"/>
      <c r="AA45263" s="108"/>
      <c r="AC45263" s="108"/>
    </row>
    <row r="45264" spans="19:29" x14ac:dyDescent="0.25">
      <c r="S45264" s="108"/>
      <c r="U45264" s="108"/>
      <c r="W45264" s="108"/>
      <c r="Y45264" s="108"/>
      <c r="AA45264" s="108"/>
      <c r="AC45264" s="108"/>
    </row>
    <row r="45265" spans="19:29" x14ac:dyDescent="0.25">
      <c r="S45265" s="109"/>
      <c r="U45265" s="109"/>
      <c r="W45265" s="109"/>
      <c r="Y45265" s="109"/>
      <c r="AA45265" s="109"/>
      <c r="AC45265" s="109"/>
    </row>
    <row r="45266" spans="19:29" x14ac:dyDescent="0.25">
      <c r="S45266" s="108"/>
      <c r="U45266" s="108"/>
      <c r="W45266" s="108"/>
      <c r="Y45266" s="108"/>
      <c r="AA45266" s="108"/>
      <c r="AC45266" s="108"/>
    </row>
    <row r="45267" spans="19:29" x14ac:dyDescent="0.25">
      <c r="S45267" s="109"/>
      <c r="U45267" s="109"/>
      <c r="W45267" s="109"/>
      <c r="Y45267" s="109"/>
      <c r="AA45267" s="109"/>
      <c r="AC45267" s="109"/>
    </row>
    <row r="45268" spans="19:29" x14ac:dyDescent="0.25">
      <c r="S45268" s="108"/>
      <c r="U45268" s="108"/>
      <c r="W45268" s="108"/>
      <c r="Y45268" s="108"/>
      <c r="AA45268" s="108"/>
      <c r="AC45268" s="108"/>
    </row>
    <row r="45269" spans="19:29" x14ac:dyDescent="0.25">
      <c r="S45269" s="108"/>
      <c r="U45269" s="108"/>
      <c r="W45269" s="108"/>
      <c r="Y45269" s="108"/>
      <c r="AA45269" s="108"/>
      <c r="AC45269" s="108"/>
    </row>
    <row r="45270" spans="19:29" x14ac:dyDescent="0.25">
      <c r="S45270" s="108"/>
      <c r="U45270" s="108"/>
      <c r="W45270" s="108"/>
      <c r="Y45270" s="108"/>
      <c r="AA45270" s="108"/>
      <c r="AC45270" s="108"/>
    </row>
    <row r="45271" spans="19:29" x14ac:dyDescent="0.25">
      <c r="S45271" s="110"/>
      <c r="U45271" s="110"/>
      <c r="W45271" s="110"/>
      <c r="Y45271" s="110"/>
      <c r="AA45271" s="110"/>
      <c r="AC45271" s="110"/>
    </row>
    <row r="45272" spans="19:29" x14ac:dyDescent="0.25">
      <c r="S45272" s="110"/>
      <c r="U45272" s="110"/>
      <c r="W45272" s="110"/>
      <c r="Y45272" s="110"/>
      <c r="AA45272" s="110"/>
      <c r="AC45272" s="110"/>
    </row>
    <row r="45273" spans="19:29" x14ac:dyDescent="0.25">
      <c r="S45273" s="110"/>
      <c r="U45273" s="110"/>
      <c r="W45273" s="110"/>
      <c r="Y45273" s="110"/>
      <c r="AA45273" s="110"/>
      <c r="AC45273" s="110"/>
    </row>
    <row r="45274" spans="19:29" x14ac:dyDescent="0.25">
      <c r="S45274" s="110"/>
      <c r="U45274" s="110"/>
      <c r="W45274" s="110"/>
      <c r="Y45274" s="110"/>
      <c r="AA45274" s="110"/>
      <c r="AC45274" s="110"/>
    </row>
    <row r="45275" spans="19:29" x14ac:dyDescent="0.25">
      <c r="S45275" s="111"/>
      <c r="U45275" s="111"/>
      <c r="W45275" s="111"/>
      <c r="Y45275" s="111"/>
      <c r="AA45275" s="111"/>
      <c r="AC45275" s="111"/>
    </row>
    <row r="45276" spans="19:29" x14ac:dyDescent="0.25">
      <c r="S45276" s="107"/>
      <c r="U45276" s="107"/>
      <c r="W45276" s="107"/>
      <c r="Y45276" s="107"/>
      <c r="AA45276" s="107"/>
      <c r="AC45276" s="107"/>
    </row>
    <row r="45277" spans="19:29" x14ac:dyDescent="0.25">
      <c r="S45277" s="108"/>
      <c r="U45277" s="108"/>
      <c r="W45277" s="108"/>
      <c r="Y45277" s="108"/>
      <c r="AA45277" s="108"/>
      <c r="AC45277" s="108"/>
    </row>
    <row r="45278" spans="19:29" x14ac:dyDescent="0.25">
      <c r="S45278" s="108"/>
      <c r="U45278" s="108"/>
      <c r="W45278" s="108"/>
      <c r="Y45278" s="108"/>
      <c r="AA45278" s="108"/>
      <c r="AC45278" s="108"/>
    </row>
    <row r="45279" spans="19:29" x14ac:dyDescent="0.25">
      <c r="S45279" s="109"/>
      <c r="U45279" s="109"/>
      <c r="W45279" s="109"/>
      <c r="Y45279" s="109"/>
      <c r="AA45279" s="109"/>
      <c r="AC45279" s="109"/>
    </row>
    <row r="45280" spans="19:29" x14ac:dyDescent="0.25">
      <c r="S45280" s="108"/>
      <c r="U45280" s="108"/>
      <c r="W45280" s="108"/>
      <c r="Y45280" s="108"/>
      <c r="AA45280" s="108"/>
      <c r="AC45280" s="108"/>
    </row>
    <row r="45281" spans="19:29" x14ac:dyDescent="0.25">
      <c r="S45281" s="108"/>
      <c r="U45281" s="108"/>
      <c r="W45281" s="108"/>
      <c r="Y45281" s="108"/>
      <c r="AA45281" s="108"/>
      <c r="AC45281" s="108"/>
    </row>
    <row r="45282" spans="19:29" x14ac:dyDescent="0.25">
      <c r="S45282" s="109"/>
      <c r="U45282" s="109"/>
      <c r="W45282" s="109"/>
      <c r="Y45282" s="109"/>
      <c r="AA45282" s="109"/>
      <c r="AC45282" s="109"/>
    </row>
    <row r="45283" spans="19:29" x14ac:dyDescent="0.25">
      <c r="S45283" s="108"/>
      <c r="U45283" s="108"/>
      <c r="W45283" s="108"/>
      <c r="Y45283" s="108"/>
      <c r="AA45283" s="108"/>
      <c r="AC45283" s="108"/>
    </row>
    <row r="45284" spans="19:29" x14ac:dyDescent="0.25">
      <c r="S45284" s="109"/>
      <c r="U45284" s="109"/>
      <c r="W45284" s="109"/>
      <c r="Y45284" s="109"/>
      <c r="AA45284" s="109"/>
      <c r="AC45284" s="109"/>
    </row>
    <row r="45285" spans="19:29" x14ac:dyDescent="0.25">
      <c r="S45285" s="108"/>
      <c r="U45285" s="108"/>
      <c r="W45285" s="108"/>
      <c r="Y45285" s="108"/>
      <c r="AA45285" s="108"/>
      <c r="AC45285" s="108"/>
    </row>
    <row r="45286" spans="19:29" x14ac:dyDescent="0.25">
      <c r="S45286" s="108"/>
      <c r="U45286" s="108"/>
      <c r="W45286" s="108"/>
      <c r="Y45286" s="108"/>
      <c r="AA45286" s="108"/>
      <c r="AC45286" s="108"/>
    </row>
    <row r="45287" spans="19:29" x14ac:dyDescent="0.25">
      <c r="S45287" s="108"/>
      <c r="U45287" s="108"/>
      <c r="W45287" s="108"/>
      <c r="Y45287" s="108"/>
      <c r="AA45287" s="108"/>
      <c r="AC45287" s="108"/>
    </row>
    <row r="45288" spans="19:29" x14ac:dyDescent="0.25">
      <c r="S45288" s="110"/>
      <c r="U45288" s="110"/>
      <c r="W45288" s="110"/>
      <c r="Y45288" s="110"/>
      <c r="AA45288" s="110"/>
      <c r="AC45288" s="110"/>
    </row>
    <row r="45289" spans="19:29" x14ac:dyDescent="0.25">
      <c r="S45289" s="110"/>
      <c r="U45289" s="110"/>
      <c r="W45289" s="110"/>
      <c r="Y45289" s="110"/>
      <c r="AA45289" s="110"/>
      <c r="AC45289" s="110"/>
    </row>
    <row r="45290" spans="19:29" x14ac:dyDescent="0.25">
      <c r="S45290" s="110"/>
      <c r="U45290" s="110"/>
      <c r="W45290" s="110"/>
      <c r="Y45290" s="110"/>
      <c r="AA45290" s="110"/>
      <c r="AC45290" s="110"/>
    </row>
    <row r="45291" spans="19:29" x14ac:dyDescent="0.25">
      <c r="S45291" s="110"/>
      <c r="U45291" s="110"/>
      <c r="W45291" s="110"/>
      <c r="Y45291" s="110"/>
      <c r="AA45291" s="110"/>
      <c r="AC45291" s="110"/>
    </row>
    <row r="45292" spans="19:29" x14ac:dyDescent="0.25">
      <c r="S45292" s="111"/>
      <c r="U45292" s="111"/>
      <c r="W45292" s="111"/>
      <c r="Y45292" s="111"/>
      <c r="AA45292" s="111"/>
      <c r="AC45292" s="111"/>
    </row>
    <row r="45293" spans="19:29" x14ac:dyDescent="0.25">
      <c r="S45293" s="107"/>
      <c r="U45293" s="107"/>
      <c r="W45293" s="107"/>
      <c r="Y45293" s="107"/>
      <c r="AA45293" s="107"/>
      <c r="AC45293" s="107"/>
    </row>
    <row r="45294" spans="19:29" x14ac:dyDescent="0.25">
      <c r="S45294" s="108"/>
      <c r="U45294" s="108"/>
      <c r="W45294" s="108"/>
      <c r="Y45294" s="108"/>
      <c r="AA45294" s="108"/>
      <c r="AC45294" s="108"/>
    </row>
    <row r="45295" spans="19:29" x14ac:dyDescent="0.25">
      <c r="S45295" s="108"/>
      <c r="U45295" s="108"/>
      <c r="W45295" s="108"/>
      <c r="Y45295" s="108"/>
      <c r="AA45295" s="108"/>
      <c r="AC45295" s="108"/>
    </row>
    <row r="45296" spans="19:29" x14ac:dyDescent="0.25">
      <c r="S45296" s="109"/>
      <c r="U45296" s="109"/>
      <c r="W45296" s="109"/>
      <c r="Y45296" s="109"/>
      <c r="AA45296" s="109"/>
      <c r="AC45296" s="109"/>
    </row>
    <row r="45297" spans="19:29" x14ac:dyDescent="0.25">
      <c r="S45297" s="108"/>
      <c r="U45297" s="108"/>
      <c r="W45297" s="108"/>
      <c r="Y45297" s="108"/>
      <c r="AA45297" s="108"/>
      <c r="AC45297" s="108"/>
    </row>
    <row r="45298" spans="19:29" x14ac:dyDescent="0.25">
      <c r="S45298" s="108"/>
      <c r="U45298" s="108"/>
      <c r="W45298" s="108"/>
      <c r="Y45298" s="108"/>
      <c r="AA45298" s="108"/>
      <c r="AC45298" s="108"/>
    </row>
    <row r="45299" spans="19:29" x14ac:dyDescent="0.25">
      <c r="S45299" s="109"/>
      <c r="U45299" s="109"/>
      <c r="W45299" s="109"/>
      <c r="Y45299" s="109"/>
      <c r="AA45299" s="109"/>
      <c r="AC45299" s="109"/>
    </row>
    <row r="45300" spans="19:29" x14ac:dyDescent="0.25">
      <c r="S45300" s="108"/>
      <c r="U45300" s="108"/>
      <c r="W45300" s="108"/>
      <c r="Y45300" s="108"/>
      <c r="AA45300" s="108"/>
      <c r="AC45300" s="108"/>
    </row>
    <row r="45301" spans="19:29" x14ac:dyDescent="0.25">
      <c r="S45301" s="109"/>
      <c r="U45301" s="109"/>
      <c r="W45301" s="109"/>
      <c r="Y45301" s="109"/>
      <c r="AA45301" s="109"/>
      <c r="AC45301" s="109"/>
    </row>
    <row r="45302" spans="19:29" x14ac:dyDescent="0.25">
      <c r="S45302" s="108"/>
      <c r="U45302" s="108"/>
      <c r="W45302" s="108"/>
      <c r="Y45302" s="108"/>
      <c r="AA45302" s="108"/>
      <c r="AC45302" s="108"/>
    </row>
    <row r="45303" spans="19:29" x14ac:dyDescent="0.25">
      <c r="S45303" s="108"/>
      <c r="U45303" s="108"/>
      <c r="W45303" s="108"/>
      <c r="Y45303" s="108"/>
      <c r="AA45303" s="108"/>
      <c r="AC45303" s="108"/>
    </row>
    <row r="45304" spans="19:29" x14ac:dyDescent="0.25">
      <c r="S45304" s="108"/>
      <c r="U45304" s="108"/>
      <c r="W45304" s="108"/>
      <c r="Y45304" s="108"/>
      <c r="AA45304" s="108"/>
      <c r="AC45304" s="108"/>
    </row>
    <row r="45305" spans="19:29" x14ac:dyDescent="0.25">
      <c r="S45305" s="110"/>
      <c r="U45305" s="110"/>
      <c r="W45305" s="110"/>
      <c r="Y45305" s="110"/>
      <c r="AA45305" s="110"/>
      <c r="AC45305" s="110"/>
    </row>
    <row r="45306" spans="19:29" x14ac:dyDescent="0.25">
      <c r="S45306" s="110"/>
      <c r="U45306" s="110"/>
      <c r="W45306" s="110"/>
      <c r="Y45306" s="110"/>
      <c r="AA45306" s="110"/>
      <c r="AC45306" s="110"/>
    </row>
    <row r="45307" spans="19:29" x14ac:dyDescent="0.25">
      <c r="S45307" s="110"/>
      <c r="U45307" s="110"/>
      <c r="W45307" s="110"/>
      <c r="Y45307" s="110"/>
      <c r="AA45307" s="110"/>
      <c r="AC45307" s="110"/>
    </row>
    <row r="45308" spans="19:29" x14ac:dyDescent="0.25">
      <c r="S45308" s="110"/>
      <c r="U45308" s="110"/>
      <c r="W45308" s="110"/>
      <c r="Y45308" s="110"/>
      <c r="AA45308" s="110"/>
      <c r="AC45308" s="110"/>
    </row>
    <row r="45309" spans="19:29" x14ac:dyDescent="0.25">
      <c r="S45309" s="111"/>
      <c r="U45309" s="111"/>
      <c r="W45309" s="111"/>
      <c r="Y45309" s="111"/>
      <c r="AA45309" s="111"/>
      <c r="AC45309" s="111"/>
    </row>
    <row r="45310" spans="19:29" x14ac:dyDescent="0.25">
      <c r="S45310" s="107"/>
      <c r="U45310" s="107"/>
      <c r="W45310" s="107"/>
      <c r="Y45310" s="107"/>
      <c r="AA45310" s="107"/>
      <c r="AC45310" s="107"/>
    </row>
    <row r="45311" spans="19:29" x14ac:dyDescent="0.25">
      <c r="S45311" s="108"/>
      <c r="U45311" s="108"/>
      <c r="W45311" s="108"/>
      <c r="Y45311" s="108"/>
      <c r="AA45311" s="108"/>
      <c r="AC45311" s="108"/>
    </row>
    <row r="45312" spans="19:29" x14ac:dyDescent="0.25">
      <c r="S45312" s="108"/>
      <c r="U45312" s="108"/>
      <c r="W45312" s="108"/>
      <c r="Y45312" s="108"/>
      <c r="AA45312" s="108"/>
      <c r="AC45312" s="108"/>
    </row>
    <row r="45313" spans="19:29" x14ac:dyDescent="0.25">
      <c r="S45313" s="109"/>
      <c r="U45313" s="109"/>
      <c r="W45313" s="109"/>
      <c r="Y45313" s="109"/>
      <c r="AA45313" s="109"/>
      <c r="AC45313" s="109"/>
    </row>
    <row r="45314" spans="19:29" x14ac:dyDescent="0.25">
      <c r="S45314" s="108"/>
      <c r="U45314" s="108"/>
      <c r="W45314" s="108"/>
      <c r="Y45314" s="108"/>
      <c r="AA45314" s="108"/>
      <c r="AC45314" s="108"/>
    </row>
    <row r="45315" spans="19:29" x14ac:dyDescent="0.25">
      <c r="S45315" s="108"/>
      <c r="U45315" s="108"/>
      <c r="W45315" s="108"/>
      <c r="Y45315" s="108"/>
      <c r="AA45315" s="108"/>
      <c r="AC45315" s="108"/>
    </row>
    <row r="45316" spans="19:29" x14ac:dyDescent="0.25">
      <c r="S45316" s="109"/>
      <c r="U45316" s="109"/>
      <c r="W45316" s="109"/>
      <c r="Y45316" s="109"/>
      <c r="AA45316" s="109"/>
      <c r="AC45316" s="109"/>
    </row>
    <row r="45317" spans="19:29" x14ac:dyDescent="0.25">
      <c r="S45317" s="108"/>
      <c r="U45317" s="108"/>
      <c r="W45317" s="108"/>
      <c r="Y45317" s="108"/>
      <c r="AA45317" s="108"/>
      <c r="AC45317" s="108"/>
    </row>
    <row r="45318" spans="19:29" x14ac:dyDescent="0.25">
      <c r="S45318" s="109"/>
      <c r="U45318" s="109"/>
      <c r="W45318" s="109"/>
      <c r="Y45318" s="109"/>
      <c r="AA45318" s="109"/>
      <c r="AC45318" s="109"/>
    </row>
    <row r="45319" spans="19:29" x14ac:dyDescent="0.25">
      <c r="S45319" s="108"/>
      <c r="U45319" s="108"/>
      <c r="W45319" s="108"/>
      <c r="Y45319" s="108"/>
      <c r="AA45319" s="108"/>
      <c r="AC45319" s="108"/>
    </row>
    <row r="45320" spans="19:29" x14ac:dyDescent="0.25">
      <c r="S45320" s="108"/>
      <c r="U45320" s="108"/>
      <c r="W45320" s="108"/>
      <c r="Y45320" s="108"/>
      <c r="AA45320" s="108"/>
      <c r="AC45320" s="108"/>
    </row>
    <row r="45321" spans="19:29" x14ac:dyDescent="0.25">
      <c r="S45321" s="108"/>
      <c r="U45321" s="108"/>
      <c r="W45321" s="108"/>
      <c r="Y45321" s="108"/>
      <c r="AA45321" s="108"/>
      <c r="AC45321" s="108"/>
    </row>
    <row r="45322" spans="19:29" x14ac:dyDescent="0.25">
      <c r="S45322" s="110"/>
      <c r="U45322" s="110"/>
      <c r="W45322" s="110"/>
      <c r="Y45322" s="110"/>
      <c r="AA45322" s="110"/>
      <c r="AC45322" s="110"/>
    </row>
    <row r="45323" spans="19:29" x14ac:dyDescent="0.25">
      <c r="S45323" s="110"/>
      <c r="U45323" s="110"/>
      <c r="W45323" s="110"/>
      <c r="Y45323" s="110"/>
      <c r="AA45323" s="110"/>
      <c r="AC45323" s="110"/>
    </row>
    <row r="45324" spans="19:29" x14ac:dyDescent="0.25">
      <c r="S45324" s="110"/>
      <c r="U45324" s="110"/>
      <c r="W45324" s="110"/>
      <c r="Y45324" s="110"/>
      <c r="AA45324" s="110"/>
      <c r="AC45324" s="110"/>
    </row>
    <row r="45325" spans="19:29" x14ac:dyDescent="0.25">
      <c r="S45325" s="110"/>
      <c r="U45325" s="110"/>
      <c r="W45325" s="110"/>
      <c r="Y45325" s="110"/>
      <c r="AA45325" s="110"/>
      <c r="AC45325" s="110"/>
    </row>
    <row r="45326" spans="19:29" x14ac:dyDescent="0.25">
      <c r="S45326" s="111"/>
      <c r="U45326" s="111"/>
      <c r="W45326" s="111"/>
      <c r="Y45326" s="111"/>
      <c r="AA45326" s="111"/>
      <c r="AC45326" s="111"/>
    </row>
    <row r="45327" spans="19:29" x14ac:dyDescent="0.25">
      <c r="S45327" s="107"/>
      <c r="U45327" s="107"/>
      <c r="W45327" s="107"/>
      <c r="Y45327" s="107"/>
      <c r="AA45327" s="107"/>
      <c r="AC45327" s="107"/>
    </row>
    <row r="45328" spans="19:29" x14ac:dyDescent="0.25">
      <c r="S45328" s="108"/>
      <c r="U45328" s="108"/>
      <c r="W45328" s="108"/>
      <c r="Y45328" s="108"/>
      <c r="AA45328" s="108"/>
      <c r="AC45328" s="108"/>
    </row>
    <row r="45329" spans="19:29" x14ac:dyDescent="0.25">
      <c r="S45329" s="108"/>
      <c r="U45329" s="108"/>
      <c r="W45329" s="108"/>
      <c r="Y45329" s="108"/>
      <c r="AA45329" s="108"/>
      <c r="AC45329" s="108"/>
    </row>
    <row r="45330" spans="19:29" x14ac:dyDescent="0.25">
      <c r="S45330" s="109"/>
      <c r="U45330" s="109"/>
      <c r="W45330" s="109"/>
      <c r="Y45330" s="109"/>
      <c r="AA45330" s="109"/>
      <c r="AC45330" s="109"/>
    </row>
    <row r="45331" spans="19:29" x14ac:dyDescent="0.25">
      <c r="S45331" s="108"/>
      <c r="U45331" s="108"/>
      <c r="W45331" s="108"/>
      <c r="Y45331" s="108"/>
      <c r="AA45331" s="108"/>
      <c r="AC45331" s="108"/>
    </row>
    <row r="45332" spans="19:29" x14ac:dyDescent="0.25">
      <c r="S45332" s="108"/>
      <c r="U45332" s="108"/>
      <c r="W45332" s="108"/>
      <c r="Y45332" s="108"/>
      <c r="AA45332" s="108"/>
      <c r="AC45332" s="108"/>
    </row>
    <row r="45333" spans="19:29" x14ac:dyDescent="0.25">
      <c r="S45333" s="109"/>
      <c r="U45333" s="109"/>
      <c r="W45333" s="109"/>
      <c r="Y45333" s="109"/>
      <c r="AA45333" s="109"/>
      <c r="AC45333" s="109"/>
    </row>
    <row r="45334" spans="19:29" x14ac:dyDescent="0.25">
      <c r="S45334" s="108"/>
      <c r="U45334" s="108"/>
      <c r="W45334" s="108"/>
      <c r="Y45334" s="108"/>
      <c r="AA45334" s="108"/>
      <c r="AC45334" s="108"/>
    </row>
    <row r="45335" spans="19:29" x14ac:dyDescent="0.25">
      <c r="S45335" s="109"/>
      <c r="U45335" s="109"/>
      <c r="W45335" s="109"/>
      <c r="Y45335" s="109"/>
      <c r="AA45335" s="109"/>
      <c r="AC45335" s="109"/>
    </row>
    <row r="45336" spans="19:29" x14ac:dyDescent="0.25">
      <c r="S45336" s="108"/>
      <c r="U45336" s="108"/>
      <c r="W45336" s="108"/>
      <c r="Y45336" s="108"/>
      <c r="AA45336" s="108"/>
      <c r="AC45336" s="108"/>
    </row>
    <row r="45337" spans="19:29" x14ac:dyDescent="0.25">
      <c r="S45337" s="108"/>
      <c r="U45337" s="108"/>
      <c r="W45337" s="108"/>
      <c r="Y45337" s="108"/>
      <c r="AA45337" s="108"/>
      <c r="AC45337" s="108"/>
    </row>
    <row r="45338" spans="19:29" x14ac:dyDescent="0.25">
      <c r="S45338" s="108"/>
      <c r="U45338" s="108"/>
      <c r="W45338" s="108"/>
      <c r="Y45338" s="108"/>
      <c r="AA45338" s="108"/>
      <c r="AC45338" s="108"/>
    </row>
    <row r="45339" spans="19:29" x14ac:dyDescent="0.25">
      <c r="S45339" s="110"/>
      <c r="U45339" s="110"/>
      <c r="W45339" s="110"/>
      <c r="Y45339" s="110"/>
      <c r="AA45339" s="110"/>
      <c r="AC45339" s="110"/>
    </row>
    <row r="45340" spans="19:29" x14ac:dyDescent="0.25">
      <c r="S45340" s="110"/>
      <c r="U45340" s="110"/>
      <c r="W45340" s="110"/>
      <c r="Y45340" s="110"/>
      <c r="AA45340" s="110"/>
      <c r="AC45340" s="110"/>
    </row>
    <row r="45341" spans="19:29" x14ac:dyDescent="0.25">
      <c r="S45341" s="110"/>
      <c r="U45341" s="110"/>
      <c r="W45341" s="110"/>
      <c r="Y45341" s="110"/>
      <c r="AA45341" s="110"/>
      <c r="AC45341" s="110"/>
    </row>
    <row r="45342" spans="19:29" x14ac:dyDescent="0.25">
      <c r="S45342" s="110"/>
      <c r="U45342" s="110"/>
      <c r="W45342" s="110"/>
      <c r="Y45342" s="110"/>
      <c r="AA45342" s="110"/>
      <c r="AC45342" s="110"/>
    </row>
    <row r="45343" spans="19:29" x14ac:dyDescent="0.25">
      <c r="S45343" s="111"/>
      <c r="U45343" s="111"/>
      <c r="W45343" s="111"/>
      <c r="Y45343" s="111"/>
      <c r="AA45343" s="111"/>
      <c r="AC45343" s="111"/>
    </row>
    <row r="45344" spans="19:29" x14ac:dyDescent="0.25">
      <c r="S45344" s="107"/>
      <c r="U45344" s="107"/>
      <c r="W45344" s="107"/>
      <c r="Y45344" s="107"/>
      <c r="AA45344" s="107"/>
      <c r="AC45344" s="107"/>
    </row>
    <row r="45345" spans="19:29" x14ac:dyDescent="0.25">
      <c r="S45345" s="108"/>
      <c r="U45345" s="108"/>
      <c r="W45345" s="108"/>
      <c r="Y45345" s="108"/>
      <c r="AA45345" s="108"/>
      <c r="AC45345" s="108"/>
    </row>
    <row r="45346" spans="19:29" x14ac:dyDescent="0.25">
      <c r="S45346" s="108"/>
      <c r="U45346" s="108"/>
      <c r="W45346" s="108"/>
      <c r="Y45346" s="108"/>
      <c r="AA45346" s="108"/>
      <c r="AC45346" s="108"/>
    </row>
    <row r="45347" spans="19:29" x14ac:dyDescent="0.25">
      <c r="S45347" s="109"/>
      <c r="U45347" s="109"/>
      <c r="W45347" s="109"/>
      <c r="Y45347" s="109"/>
      <c r="AA45347" s="109"/>
      <c r="AC45347" s="109"/>
    </row>
    <row r="45348" spans="19:29" x14ac:dyDescent="0.25">
      <c r="S45348" s="108"/>
      <c r="U45348" s="108"/>
      <c r="W45348" s="108"/>
      <c r="Y45348" s="108"/>
      <c r="AA45348" s="108"/>
      <c r="AC45348" s="108"/>
    </row>
    <row r="45349" spans="19:29" x14ac:dyDescent="0.25">
      <c r="S45349" s="108"/>
      <c r="U45349" s="108"/>
      <c r="W45349" s="108"/>
      <c r="Y45349" s="108"/>
      <c r="AA45349" s="108"/>
      <c r="AC45349" s="108"/>
    </row>
    <row r="45350" spans="19:29" x14ac:dyDescent="0.25">
      <c r="S45350" s="109"/>
      <c r="U45350" s="109"/>
      <c r="W45350" s="109"/>
      <c r="Y45350" s="109"/>
      <c r="AA45350" s="109"/>
      <c r="AC45350" s="109"/>
    </row>
    <row r="45351" spans="19:29" x14ac:dyDescent="0.25">
      <c r="S45351" s="108"/>
      <c r="U45351" s="108"/>
      <c r="W45351" s="108"/>
      <c r="Y45351" s="108"/>
      <c r="AA45351" s="108"/>
      <c r="AC45351" s="108"/>
    </row>
    <row r="45352" spans="19:29" x14ac:dyDescent="0.25">
      <c r="S45352" s="109"/>
      <c r="U45352" s="109"/>
      <c r="W45352" s="109"/>
      <c r="Y45352" s="109"/>
      <c r="AA45352" s="109"/>
      <c r="AC45352" s="109"/>
    </row>
    <row r="45353" spans="19:29" x14ac:dyDescent="0.25">
      <c r="S45353" s="108"/>
      <c r="U45353" s="108"/>
      <c r="W45353" s="108"/>
      <c r="Y45353" s="108"/>
      <c r="AA45353" s="108"/>
      <c r="AC45353" s="108"/>
    </row>
    <row r="45354" spans="19:29" x14ac:dyDescent="0.25">
      <c r="S45354" s="108"/>
      <c r="U45354" s="108"/>
      <c r="W45354" s="108"/>
      <c r="Y45354" s="108"/>
      <c r="AA45354" s="108"/>
      <c r="AC45354" s="108"/>
    </row>
    <row r="45355" spans="19:29" x14ac:dyDescent="0.25">
      <c r="S45355" s="108"/>
      <c r="U45355" s="108"/>
      <c r="W45355" s="108"/>
      <c r="Y45355" s="108"/>
      <c r="AA45355" s="108"/>
      <c r="AC45355" s="108"/>
    </row>
    <row r="45356" spans="19:29" x14ac:dyDescent="0.25">
      <c r="S45356" s="110"/>
      <c r="U45356" s="110"/>
      <c r="W45356" s="110"/>
      <c r="Y45356" s="110"/>
      <c r="AA45356" s="110"/>
      <c r="AC45356" s="110"/>
    </row>
    <row r="45357" spans="19:29" x14ac:dyDescent="0.25">
      <c r="S45357" s="110"/>
      <c r="U45357" s="110"/>
      <c r="W45357" s="110"/>
      <c r="Y45357" s="110"/>
      <c r="AA45357" s="110"/>
      <c r="AC45357" s="110"/>
    </row>
    <row r="45358" spans="19:29" x14ac:dyDescent="0.25">
      <c r="S45358" s="110"/>
      <c r="U45358" s="110"/>
      <c r="W45358" s="110"/>
      <c r="Y45358" s="110"/>
      <c r="AA45358" s="110"/>
      <c r="AC45358" s="110"/>
    </row>
    <row r="45359" spans="19:29" x14ac:dyDescent="0.25">
      <c r="S45359" s="110"/>
      <c r="U45359" s="110"/>
      <c r="W45359" s="110"/>
      <c r="Y45359" s="110"/>
      <c r="AA45359" s="110"/>
      <c r="AC45359" s="110"/>
    </row>
    <row r="45360" spans="19:29" x14ac:dyDescent="0.25">
      <c r="S45360" s="111"/>
      <c r="U45360" s="111"/>
      <c r="W45360" s="111"/>
      <c r="Y45360" s="111"/>
      <c r="AA45360" s="111"/>
      <c r="AC45360" s="111"/>
    </row>
    <row r="45361" spans="19:29" x14ac:dyDescent="0.25">
      <c r="S45361" s="107"/>
      <c r="U45361" s="107"/>
      <c r="W45361" s="107"/>
      <c r="Y45361" s="107"/>
      <c r="AA45361" s="107"/>
      <c r="AC45361" s="107"/>
    </row>
    <row r="45362" spans="19:29" x14ac:dyDescent="0.25">
      <c r="S45362" s="108"/>
      <c r="U45362" s="108"/>
      <c r="W45362" s="108"/>
      <c r="Y45362" s="108"/>
      <c r="AA45362" s="108"/>
      <c r="AC45362" s="108"/>
    </row>
    <row r="45363" spans="19:29" x14ac:dyDescent="0.25">
      <c r="S45363" s="108"/>
      <c r="U45363" s="108"/>
      <c r="W45363" s="108"/>
      <c r="Y45363" s="108"/>
      <c r="AA45363" s="108"/>
      <c r="AC45363" s="108"/>
    </row>
    <row r="45364" spans="19:29" x14ac:dyDescent="0.25">
      <c r="S45364" s="109"/>
      <c r="U45364" s="109"/>
      <c r="W45364" s="109"/>
      <c r="Y45364" s="109"/>
      <c r="AA45364" s="109"/>
      <c r="AC45364" s="109"/>
    </row>
    <row r="45365" spans="19:29" x14ac:dyDescent="0.25">
      <c r="S45365" s="108"/>
      <c r="U45365" s="108"/>
      <c r="W45365" s="108"/>
      <c r="Y45365" s="108"/>
      <c r="AA45365" s="108"/>
      <c r="AC45365" s="108"/>
    </row>
    <row r="45366" spans="19:29" x14ac:dyDescent="0.25">
      <c r="S45366" s="108"/>
      <c r="U45366" s="108"/>
      <c r="W45366" s="108"/>
      <c r="Y45366" s="108"/>
      <c r="AA45366" s="108"/>
      <c r="AC45366" s="108"/>
    </row>
    <row r="45367" spans="19:29" x14ac:dyDescent="0.25">
      <c r="S45367" s="109"/>
      <c r="U45367" s="109"/>
      <c r="W45367" s="109"/>
      <c r="Y45367" s="109"/>
      <c r="AA45367" s="109"/>
      <c r="AC45367" s="109"/>
    </row>
    <row r="45368" spans="19:29" x14ac:dyDescent="0.25">
      <c r="S45368" s="108"/>
      <c r="U45368" s="108"/>
      <c r="W45368" s="108"/>
      <c r="Y45368" s="108"/>
      <c r="AA45368" s="108"/>
      <c r="AC45368" s="108"/>
    </row>
    <row r="45369" spans="19:29" x14ac:dyDescent="0.25">
      <c r="S45369" s="109"/>
      <c r="U45369" s="109"/>
      <c r="W45369" s="109"/>
      <c r="Y45369" s="109"/>
      <c r="AA45369" s="109"/>
      <c r="AC45369" s="109"/>
    </row>
    <row r="45370" spans="19:29" x14ac:dyDescent="0.25">
      <c r="S45370" s="108"/>
      <c r="U45370" s="108"/>
      <c r="W45370" s="108"/>
      <c r="Y45370" s="108"/>
      <c r="AA45370" s="108"/>
      <c r="AC45370" s="108"/>
    </row>
    <row r="45371" spans="19:29" x14ac:dyDescent="0.25">
      <c r="S45371" s="108"/>
      <c r="U45371" s="108"/>
      <c r="W45371" s="108"/>
      <c r="Y45371" s="108"/>
      <c r="AA45371" s="108"/>
      <c r="AC45371" s="108"/>
    </row>
    <row r="45372" spans="19:29" x14ac:dyDescent="0.25">
      <c r="S45372" s="108"/>
      <c r="U45372" s="108"/>
      <c r="W45372" s="108"/>
      <c r="Y45372" s="108"/>
      <c r="AA45372" s="108"/>
      <c r="AC45372" s="108"/>
    </row>
    <row r="45373" spans="19:29" x14ac:dyDescent="0.25">
      <c r="S45373" s="110"/>
      <c r="U45373" s="110"/>
      <c r="W45373" s="110"/>
      <c r="Y45373" s="110"/>
      <c r="AA45373" s="110"/>
      <c r="AC45373" s="110"/>
    </row>
    <row r="45374" spans="19:29" x14ac:dyDescent="0.25">
      <c r="S45374" s="110"/>
      <c r="U45374" s="110"/>
      <c r="W45374" s="110"/>
      <c r="Y45374" s="110"/>
      <c r="AA45374" s="110"/>
      <c r="AC45374" s="110"/>
    </row>
    <row r="45375" spans="19:29" x14ac:dyDescent="0.25">
      <c r="S45375" s="110"/>
      <c r="U45375" s="110"/>
      <c r="W45375" s="110"/>
      <c r="Y45375" s="110"/>
      <c r="AA45375" s="110"/>
      <c r="AC45375" s="110"/>
    </row>
    <row r="45376" spans="19:29" x14ac:dyDescent="0.25">
      <c r="S45376" s="110"/>
      <c r="U45376" s="110"/>
      <c r="W45376" s="110"/>
      <c r="Y45376" s="110"/>
      <c r="AA45376" s="110"/>
      <c r="AC45376" s="110"/>
    </row>
    <row r="45377" spans="19:29" x14ac:dyDescent="0.25">
      <c r="S45377" s="111"/>
      <c r="U45377" s="111"/>
      <c r="W45377" s="111"/>
      <c r="Y45377" s="111"/>
      <c r="AA45377" s="111"/>
      <c r="AC45377" s="111"/>
    </row>
    <row r="45378" spans="19:29" x14ac:dyDescent="0.25">
      <c r="S45378" s="107"/>
      <c r="U45378" s="107"/>
      <c r="W45378" s="107"/>
      <c r="Y45378" s="107"/>
      <c r="AA45378" s="107"/>
      <c r="AC45378" s="107"/>
    </row>
    <row r="45379" spans="19:29" x14ac:dyDescent="0.25">
      <c r="S45379" s="108"/>
      <c r="U45379" s="108"/>
      <c r="W45379" s="108"/>
      <c r="Y45379" s="108"/>
      <c r="AA45379" s="108"/>
      <c r="AC45379" s="108"/>
    </row>
    <row r="45380" spans="19:29" x14ac:dyDescent="0.25">
      <c r="S45380" s="108"/>
      <c r="U45380" s="108"/>
      <c r="W45380" s="108"/>
      <c r="Y45380" s="108"/>
      <c r="AA45380" s="108"/>
      <c r="AC45380" s="108"/>
    </row>
    <row r="45381" spans="19:29" x14ac:dyDescent="0.25">
      <c r="S45381" s="109"/>
      <c r="U45381" s="109"/>
      <c r="W45381" s="109"/>
      <c r="Y45381" s="109"/>
      <c r="AA45381" s="109"/>
      <c r="AC45381" s="109"/>
    </row>
    <row r="45382" spans="19:29" x14ac:dyDescent="0.25">
      <c r="S45382" s="108"/>
      <c r="U45382" s="108"/>
      <c r="W45382" s="108"/>
      <c r="Y45382" s="108"/>
      <c r="AA45382" s="108"/>
      <c r="AC45382" s="108"/>
    </row>
    <row r="45383" spans="19:29" x14ac:dyDescent="0.25">
      <c r="S45383" s="108"/>
      <c r="U45383" s="108"/>
      <c r="W45383" s="108"/>
      <c r="Y45383" s="108"/>
      <c r="AA45383" s="108"/>
      <c r="AC45383" s="108"/>
    </row>
    <row r="45384" spans="19:29" x14ac:dyDescent="0.25">
      <c r="S45384" s="109"/>
      <c r="U45384" s="109"/>
      <c r="W45384" s="109"/>
      <c r="Y45384" s="109"/>
      <c r="AA45384" s="109"/>
      <c r="AC45384" s="109"/>
    </row>
    <row r="45385" spans="19:29" x14ac:dyDescent="0.25">
      <c r="S45385" s="108"/>
      <c r="U45385" s="108"/>
      <c r="W45385" s="108"/>
      <c r="Y45385" s="108"/>
      <c r="AA45385" s="108"/>
      <c r="AC45385" s="108"/>
    </row>
    <row r="45386" spans="19:29" x14ac:dyDescent="0.25">
      <c r="S45386" s="109"/>
      <c r="U45386" s="109"/>
      <c r="W45386" s="109"/>
      <c r="Y45386" s="109"/>
      <c r="AA45386" s="109"/>
      <c r="AC45386" s="109"/>
    </row>
    <row r="45387" spans="19:29" x14ac:dyDescent="0.25">
      <c r="S45387" s="108"/>
      <c r="U45387" s="108"/>
      <c r="W45387" s="108"/>
      <c r="Y45387" s="108"/>
      <c r="AA45387" s="108"/>
      <c r="AC45387" s="108"/>
    </row>
    <row r="45388" spans="19:29" x14ac:dyDescent="0.25">
      <c r="S45388" s="108"/>
      <c r="U45388" s="108"/>
      <c r="W45388" s="108"/>
      <c r="Y45388" s="108"/>
      <c r="AA45388" s="108"/>
      <c r="AC45388" s="108"/>
    </row>
    <row r="45389" spans="19:29" x14ac:dyDescent="0.25">
      <c r="S45389" s="108"/>
      <c r="U45389" s="108"/>
      <c r="W45389" s="108"/>
      <c r="Y45389" s="108"/>
      <c r="AA45389" s="108"/>
      <c r="AC45389" s="108"/>
    </row>
    <row r="45390" spans="19:29" x14ac:dyDescent="0.25">
      <c r="S45390" s="110"/>
      <c r="U45390" s="110"/>
      <c r="W45390" s="110"/>
      <c r="Y45390" s="110"/>
      <c r="AA45390" s="110"/>
      <c r="AC45390" s="110"/>
    </row>
    <row r="45391" spans="19:29" x14ac:dyDescent="0.25">
      <c r="S45391" s="110"/>
      <c r="U45391" s="110"/>
      <c r="W45391" s="110"/>
      <c r="Y45391" s="110"/>
      <c r="AA45391" s="110"/>
      <c r="AC45391" s="110"/>
    </row>
    <row r="45392" spans="19:29" x14ac:dyDescent="0.25">
      <c r="S45392" s="110"/>
      <c r="U45392" s="110"/>
      <c r="W45392" s="110"/>
      <c r="Y45392" s="110"/>
      <c r="AA45392" s="110"/>
      <c r="AC45392" s="110"/>
    </row>
    <row r="45393" spans="19:29" x14ac:dyDescent="0.25">
      <c r="S45393" s="110"/>
      <c r="U45393" s="110"/>
      <c r="W45393" s="110"/>
      <c r="Y45393" s="110"/>
      <c r="AA45393" s="110"/>
      <c r="AC45393" s="110"/>
    </row>
    <row r="45394" spans="19:29" x14ac:dyDescent="0.25">
      <c r="S45394" s="111"/>
      <c r="U45394" s="111"/>
      <c r="W45394" s="111"/>
      <c r="Y45394" s="111"/>
      <c r="AA45394" s="111"/>
      <c r="AC45394" s="111"/>
    </row>
    <row r="45395" spans="19:29" x14ac:dyDescent="0.25">
      <c r="S45395" s="107"/>
      <c r="U45395" s="107"/>
      <c r="W45395" s="107"/>
      <c r="Y45395" s="107"/>
      <c r="AA45395" s="107"/>
      <c r="AC45395" s="107"/>
    </row>
    <row r="45396" spans="19:29" x14ac:dyDescent="0.25">
      <c r="S45396" s="108"/>
      <c r="U45396" s="108"/>
      <c r="W45396" s="108"/>
      <c r="Y45396" s="108"/>
      <c r="AA45396" s="108"/>
      <c r="AC45396" s="108"/>
    </row>
    <row r="45397" spans="19:29" x14ac:dyDescent="0.25">
      <c r="S45397" s="108"/>
      <c r="U45397" s="108"/>
      <c r="W45397" s="108"/>
      <c r="Y45397" s="108"/>
      <c r="AA45397" s="108"/>
      <c r="AC45397" s="108"/>
    </row>
    <row r="45398" spans="19:29" x14ac:dyDescent="0.25">
      <c r="S45398" s="109"/>
      <c r="U45398" s="109"/>
      <c r="W45398" s="109"/>
      <c r="Y45398" s="109"/>
      <c r="AA45398" s="109"/>
      <c r="AC45398" s="109"/>
    </row>
    <row r="45399" spans="19:29" x14ac:dyDescent="0.25">
      <c r="S45399" s="108"/>
      <c r="U45399" s="108"/>
      <c r="W45399" s="108"/>
      <c r="Y45399" s="108"/>
      <c r="AA45399" s="108"/>
      <c r="AC45399" s="108"/>
    </row>
    <row r="45400" spans="19:29" x14ac:dyDescent="0.25">
      <c r="S45400" s="108"/>
      <c r="U45400" s="108"/>
      <c r="W45400" s="108"/>
      <c r="Y45400" s="108"/>
      <c r="AA45400" s="108"/>
      <c r="AC45400" s="108"/>
    </row>
    <row r="45401" spans="19:29" x14ac:dyDescent="0.25">
      <c r="S45401" s="109"/>
      <c r="U45401" s="109"/>
      <c r="W45401" s="109"/>
      <c r="Y45401" s="109"/>
      <c r="AA45401" s="109"/>
      <c r="AC45401" s="109"/>
    </row>
    <row r="45402" spans="19:29" x14ac:dyDescent="0.25">
      <c r="S45402" s="108"/>
      <c r="U45402" s="108"/>
      <c r="W45402" s="108"/>
      <c r="Y45402" s="108"/>
      <c r="AA45402" s="108"/>
      <c r="AC45402" s="108"/>
    </row>
    <row r="45403" spans="19:29" x14ac:dyDescent="0.25">
      <c r="S45403" s="109"/>
      <c r="U45403" s="109"/>
      <c r="W45403" s="109"/>
      <c r="Y45403" s="109"/>
      <c r="AA45403" s="109"/>
      <c r="AC45403" s="109"/>
    </row>
    <row r="45404" spans="19:29" x14ac:dyDescent="0.25">
      <c r="S45404" s="108"/>
      <c r="U45404" s="108"/>
      <c r="W45404" s="108"/>
      <c r="Y45404" s="108"/>
      <c r="AA45404" s="108"/>
      <c r="AC45404" s="108"/>
    </row>
    <row r="45405" spans="19:29" x14ac:dyDescent="0.25">
      <c r="S45405" s="108"/>
      <c r="U45405" s="108"/>
      <c r="W45405" s="108"/>
      <c r="Y45405" s="108"/>
      <c r="AA45405" s="108"/>
      <c r="AC45405" s="108"/>
    </row>
    <row r="45406" spans="19:29" x14ac:dyDescent="0.25">
      <c r="S45406" s="108"/>
      <c r="U45406" s="108"/>
      <c r="W45406" s="108"/>
      <c r="Y45406" s="108"/>
      <c r="AA45406" s="108"/>
      <c r="AC45406" s="108"/>
    </row>
    <row r="45407" spans="19:29" x14ac:dyDescent="0.25">
      <c r="S45407" s="110"/>
      <c r="U45407" s="110"/>
      <c r="W45407" s="110"/>
      <c r="Y45407" s="110"/>
      <c r="AA45407" s="110"/>
      <c r="AC45407" s="110"/>
    </row>
    <row r="45408" spans="19:29" x14ac:dyDescent="0.25">
      <c r="S45408" s="110"/>
      <c r="U45408" s="110"/>
      <c r="W45408" s="110"/>
      <c r="Y45408" s="110"/>
      <c r="AA45408" s="110"/>
      <c r="AC45408" s="110"/>
    </row>
    <row r="45409" spans="19:29" x14ac:dyDescent="0.25">
      <c r="S45409" s="110"/>
      <c r="U45409" s="110"/>
      <c r="W45409" s="110"/>
      <c r="Y45409" s="110"/>
      <c r="AA45409" s="110"/>
      <c r="AC45409" s="110"/>
    </row>
    <row r="45410" spans="19:29" x14ac:dyDescent="0.25">
      <c r="S45410" s="110"/>
      <c r="U45410" s="110"/>
      <c r="W45410" s="110"/>
      <c r="Y45410" s="110"/>
      <c r="AA45410" s="110"/>
      <c r="AC45410" s="110"/>
    </row>
    <row r="45411" spans="19:29" x14ac:dyDescent="0.25">
      <c r="S45411" s="111"/>
      <c r="U45411" s="111"/>
      <c r="W45411" s="111"/>
      <c r="Y45411" s="111"/>
      <c r="AA45411" s="111"/>
      <c r="AC45411" s="111"/>
    </row>
    <row r="45412" spans="19:29" x14ac:dyDescent="0.25">
      <c r="S45412" s="107"/>
      <c r="U45412" s="107"/>
      <c r="W45412" s="107"/>
      <c r="Y45412" s="107"/>
      <c r="AA45412" s="107"/>
      <c r="AC45412" s="107"/>
    </row>
    <row r="45413" spans="19:29" x14ac:dyDescent="0.25">
      <c r="S45413" s="108"/>
      <c r="U45413" s="108"/>
      <c r="W45413" s="108"/>
      <c r="Y45413" s="108"/>
      <c r="AA45413" s="108"/>
      <c r="AC45413" s="108"/>
    </row>
    <row r="45414" spans="19:29" x14ac:dyDescent="0.25">
      <c r="S45414" s="108"/>
      <c r="U45414" s="108"/>
      <c r="W45414" s="108"/>
      <c r="Y45414" s="108"/>
      <c r="AA45414" s="108"/>
      <c r="AC45414" s="108"/>
    </row>
    <row r="45415" spans="19:29" x14ac:dyDescent="0.25">
      <c r="S45415" s="109"/>
      <c r="U45415" s="109"/>
      <c r="W45415" s="109"/>
      <c r="Y45415" s="109"/>
      <c r="AA45415" s="109"/>
      <c r="AC45415" s="109"/>
    </row>
    <row r="45416" spans="19:29" x14ac:dyDescent="0.25">
      <c r="S45416" s="108"/>
      <c r="U45416" s="108"/>
      <c r="W45416" s="108"/>
      <c r="Y45416" s="108"/>
      <c r="AA45416" s="108"/>
      <c r="AC45416" s="108"/>
    </row>
    <row r="45417" spans="19:29" x14ac:dyDescent="0.25">
      <c r="S45417" s="108"/>
      <c r="U45417" s="108"/>
      <c r="W45417" s="108"/>
      <c r="Y45417" s="108"/>
      <c r="AA45417" s="108"/>
      <c r="AC45417" s="108"/>
    </row>
    <row r="45418" spans="19:29" x14ac:dyDescent="0.25">
      <c r="S45418" s="109"/>
      <c r="U45418" s="109"/>
      <c r="W45418" s="109"/>
      <c r="Y45418" s="109"/>
      <c r="AA45418" s="109"/>
      <c r="AC45418" s="109"/>
    </row>
    <row r="45419" spans="19:29" x14ac:dyDescent="0.25">
      <c r="S45419" s="108"/>
      <c r="U45419" s="108"/>
      <c r="W45419" s="108"/>
      <c r="Y45419" s="108"/>
      <c r="AA45419" s="108"/>
      <c r="AC45419" s="108"/>
    </row>
    <row r="45420" spans="19:29" x14ac:dyDescent="0.25">
      <c r="S45420" s="109"/>
      <c r="U45420" s="109"/>
      <c r="W45420" s="109"/>
      <c r="Y45420" s="109"/>
      <c r="AA45420" s="109"/>
      <c r="AC45420" s="109"/>
    </row>
    <row r="45421" spans="19:29" x14ac:dyDescent="0.25">
      <c r="S45421" s="108"/>
      <c r="U45421" s="108"/>
      <c r="W45421" s="108"/>
      <c r="Y45421" s="108"/>
      <c r="AA45421" s="108"/>
      <c r="AC45421" s="108"/>
    </row>
    <row r="45422" spans="19:29" x14ac:dyDescent="0.25">
      <c r="S45422" s="108"/>
      <c r="U45422" s="108"/>
      <c r="W45422" s="108"/>
      <c r="Y45422" s="108"/>
      <c r="AA45422" s="108"/>
      <c r="AC45422" s="108"/>
    </row>
    <row r="45423" spans="19:29" x14ac:dyDescent="0.25">
      <c r="S45423" s="108"/>
      <c r="U45423" s="108"/>
      <c r="W45423" s="108"/>
      <c r="Y45423" s="108"/>
      <c r="AA45423" s="108"/>
      <c r="AC45423" s="108"/>
    </row>
    <row r="45424" spans="19:29" x14ac:dyDescent="0.25">
      <c r="S45424" s="110"/>
      <c r="U45424" s="110"/>
      <c r="W45424" s="110"/>
      <c r="Y45424" s="110"/>
      <c r="AA45424" s="110"/>
      <c r="AC45424" s="110"/>
    </row>
    <row r="45425" spans="19:29" x14ac:dyDescent="0.25">
      <c r="S45425" s="110"/>
      <c r="U45425" s="110"/>
      <c r="W45425" s="110"/>
      <c r="Y45425" s="110"/>
      <c r="AA45425" s="110"/>
      <c r="AC45425" s="110"/>
    </row>
    <row r="45426" spans="19:29" x14ac:dyDescent="0.25">
      <c r="S45426" s="110"/>
      <c r="U45426" s="110"/>
      <c r="W45426" s="110"/>
      <c r="Y45426" s="110"/>
      <c r="AA45426" s="110"/>
      <c r="AC45426" s="110"/>
    </row>
    <row r="45427" spans="19:29" x14ac:dyDescent="0.25">
      <c r="S45427" s="110"/>
      <c r="U45427" s="110"/>
      <c r="W45427" s="110"/>
      <c r="Y45427" s="110"/>
      <c r="AA45427" s="110"/>
      <c r="AC45427" s="110"/>
    </row>
    <row r="45428" spans="19:29" x14ac:dyDescent="0.25">
      <c r="S45428" s="111"/>
      <c r="U45428" s="111"/>
      <c r="W45428" s="111"/>
      <c r="Y45428" s="111"/>
      <c r="AA45428" s="111"/>
      <c r="AC45428" s="111"/>
    </row>
    <row r="45429" spans="19:29" x14ac:dyDescent="0.25">
      <c r="S45429" s="107"/>
      <c r="U45429" s="107"/>
      <c r="W45429" s="107"/>
      <c r="Y45429" s="107"/>
      <c r="AA45429" s="107"/>
      <c r="AC45429" s="107"/>
    </row>
    <row r="45430" spans="19:29" x14ac:dyDescent="0.25">
      <c r="S45430" s="108"/>
      <c r="U45430" s="108"/>
      <c r="W45430" s="108"/>
      <c r="Y45430" s="108"/>
      <c r="AA45430" s="108"/>
      <c r="AC45430" s="108"/>
    </row>
    <row r="45431" spans="19:29" x14ac:dyDescent="0.25">
      <c r="S45431" s="108"/>
      <c r="U45431" s="108"/>
      <c r="W45431" s="108"/>
      <c r="Y45431" s="108"/>
      <c r="AA45431" s="108"/>
      <c r="AC45431" s="108"/>
    </row>
    <row r="45432" spans="19:29" x14ac:dyDescent="0.25">
      <c r="S45432" s="109"/>
      <c r="U45432" s="109"/>
      <c r="W45432" s="109"/>
      <c r="Y45432" s="109"/>
      <c r="AA45432" s="109"/>
      <c r="AC45432" s="109"/>
    </row>
    <row r="45433" spans="19:29" x14ac:dyDescent="0.25">
      <c r="S45433" s="108"/>
      <c r="U45433" s="108"/>
      <c r="W45433" s="108"/>
      <c r="Y45433" s="108"/>
      <c r="AA45433" s="108"/>
      <c r="AC45433" s="108"/>
    </row>
    <row r="45434" spans="19:29" x14ac:dyDescent="0.25">
      <c r="S45434" s="108"/>
      <c r="U45434" s="108"/>
      <c r="W45434" s="108"/>
      <c r="Y45434" s="108"/>
      <c r="AA45434" s="108"/>
      <c r="AC45434" s="108"/>
    </row>
    <row r="45435" spans="19:29" x14ac:dyDescent="0.25">
      <c r="S45435" s="109"/>
      <c r="U45435" s="109"/>
      <c r="W45435" s="109"/>
      <c r="Y45435" s="109"/>
      <c r="AA45435" s="109"/>
      <c r="AC45435" s="109"/>
    </row>
    <row r="45436" spans="19:29" x14ac:dyDescent="0.25">
      <c r="S45436" s="108"/>
      <c r="U45436" s="108"/>
      <c r="W45436" s="108"/>
      <c r="Y45436" s="108"/>
      <c r="AA45436" s="108"/>
      <c r="AC45436" s="108"/>
    </row>
    <row r="45437" spans="19:29" x14ac:dyDescent="0.25">
      <c r="S45437" s="109"/>
      <c r="U45437" s="109"/>
      <c r="W45437" s="109"/>
      <c r="Y45437" s="109"/>
      <c r="AA45437" s="109"/>
      <c r="AC45437" s="109"/>
    </row>
    <row r="45438" spans="19:29" x14ac:dyDescent="0.25">
      <c r="S45438" s="108"/>
      <c r="U45438" s="108"/>
      <c r="W45438" s="108"/>
      <c r="Y45438" s="108"/>
      <c r="AA45438" s="108"/>
      <c r="AC45438" s="108"/>
    </row>
    <row r="45439" spans="19:29" x14ac:dyDescent="0.25">
      <c r="S45439" s="108"/>
      <c r="U45439" s="108"/>
      <c r="W45439" s="108"/>
      <c r="Y45439" s="108"/>
      <c r="AA45439" s="108"/>
      <c r="AC45439" s="108"/>
    </row>
    <row r="45440" spans="19:29" x14ac:dyDescent="0.25">
      <c r="S45440" s="108"/>
      <c r="U45440" s="108"/>
      <c r="W45440" s="108"/>
      <c r="Y45440" s="108"/>
      <c r="AA45440" s="108"/>
      <c r="AC45440" s="108"/>
    </row>
    <row r="45441" spans="19:29" x14ac:dyDescent="0.25">
      <c r="S45441" s="110"/>
      <c r="U45441" s="110"/>
      <c r="W45441" s="110"/>
      <c r="Y45441" s="110"/>
      <c r="AA45441" s="110"/>
      <c r="AC45441" s="110"/>
    </row>
    <row r="45442" spans="19:29" x14ac:dyDescent="0.25">
      <c r="S45442" s="110"/>
      <c r="U45442" s="110"/>
      <c r="W45442" s="110"/>
      <c r="Y45442" s="110"/>
      <c r="AA45442" s="110"/>
      <c r="AC45442" s="110"/>
    </row>
    <row r="45443" spans="19:29" x14ac:dyDescent="0.25">
      <c r="S45443" s="110"/>
      <c r="U45443" s="110"/>
      <c r="W45443" s="110"/>
      <c r="Y45443" s="110"/>
      <c r="AA45443" s="110"/>
      <c r="AC45443" s="110"/>
    </row>
    <row r="45444" spans="19:29" x14ac:dyDescent="0.25">
      <c r="S45444" s="110"/>
      <c r="U45444" s="110"/>
      <c r="W45444" s="110"/>
      <c r="Y45444" s="110"/>
      <c r="AA45444" s="110"/>
      <c r="AC45444" s="110"/>
    </row>
    <row r="45445" spans="19:29" x14ac:dyDescent="0.25">
      <c r="S45445" s="111"/>
      <c r="U45445" s="111"/>
      <c r="W45445" s="111"/>
      <c r="Y45445" s="111"/>
      <c r="AA45445" s="111"/>
      <c r="AC45445" s="111"/>
    </row>
    <row r="45446" spans="19:29" x14ac:dyDescent="0.25">
      <c r="S45446" s="107"/>
      <c r="U45446" s="107"/>
      <c r="W45446" s="107"/>
      <c r="Y45446" s="107"/>
      <c r="AA45446" s="107"/>
      <c r="AC45446" s="107"/>
    </row>
    <row r="45447" spans="19:29" x14ac:dyDescent="0.25">
      <c r="S45447" s="108"/>
      <c r="U45447" s="108"/>
      <c r="W45447" s="108"/>
      <c r="Y45447" s="108"/>
      <c r="AA45447" s="108"/>
      <c r="AC45447" s="108"/>
    </row>
    <row r="45448" spans="19:29" x14ac:dyDescent="0.25">
      <c r="S45448" s="108"/>
      <c r="U45448" s="108"/>
      <c r="W45448" s="108"/>
      <c r="Y45448" s="108"/>
      <c r="AA45448" s="108"/>
      <c r="AC45448" s="108"/>
    </row>
    <row r="45449" spans="19:29" x14ac:dyDescent="0.25">
      <c r="S45449" s="109"/>
      <c r="U45449" s="109"/>
      <c r="W45449" s="109"/>
      <c r="Y45449" s="109"/>
      <c r="AA45449" s="109"/>
      <c r="AC45449" s="109"/>
    </row>
    <row r="45450" spans="19:29" x14ac:dyDescent="0.25">
      <c r="S45450" s="108"/>
      <c r="U45450" s="108"/>
      <c r="W45450" s="108"/>
      <c r="Y45450" s="108"/>
      <c r="AA45450" s="108"/>
      <c r="AC45450" s="108"/>
    </row>
    <row r="45451" spans="19:29" x14ac:dyDescent="0.25">
      <c r="S45451" s="108"/>
      <c r="U45451" s="108"/>
      <c r="W45451" s="108"/>
      <c r="Y45451" s="108"/>
      <c r="AA45451" s="108"/>
      <c r="AC45451" s="108"/>
    </row>
    <row r="45452" spans="19:29" x14ac:dyDescent="0.25">
      <c r="S45452" s="109"/>
      <c r="U45452" s="109"/>
      <c r="W45452" s="109"/>
      <c r="Y45452" s="109"/>
      <c r="AA45452" s="109"/>
      <c r="AC45452" s="109"/>
    </row>
    <row r="45453" spans="19:29" x14ac:dyDescent="0.25">
      <c r="S45453" s="108"/>
      <c r="U45453" s="108"/>
      <c r="W45453" s="108"/>
      <c r="Y45453" s="108"/>
      <c r="AA45453" s="108"/>
      <c r="AC45453" s="108"/>
    </row>
    <row r="45454" spans="19:29" x14ac:dyDescent="0.25">
      <c r="S45454" s="109"/>
      <c r="U45454" s="109"/>
      <c r="W45454" s="109"/>
      <c r="Y45454" s="109"/>
      <c r="AA45454" s="109"/>
      <c r="AC45454" s="109"/>
    </row>
    <row r="45455" spans="19:29" x14ac:dyDescent="0.25">
      <c r="S45455" s="108"/>
      <c r="U45455" s="108"/>
      <c r="W45455" s="108"/>
      <c r="Y45455" s="108"/>
      <c r="AA45455" s="108"/>
      <c r="AC45455" s="108"/>
    </row>
    <row r="45456" spans="19:29" x14ac:dyDescent="0.25">
      <c r="S45456" s="108"/>
      <c r="U45456" s="108"/>
      <c r="W45456" s="108"/>
      <c r="Y45456" s="108"/>
      <c r="AA45456" s="108"/>
      <c r="AC45456" s="108"/>
    </row>
    <row r="45457" spans="19:29" x14ac:dyDescent="0.25">
      <c r="S45457" s="108"/>
      <c r="U45457" s="108"/>
      <c r="W45457" s="108"/>
      <c r="Y45457" s="108"/>
      <c r="AA45457" s="108"/>
      <c r="AC45457" s="108"/>
    </row>
    <row r="45458" spans="19:29" x14ac:dyDescent="0.25">
      <c r="S45458" s="110"/>
      <c r="U45458" s="110"/>
      <c r="W45458" s="110"/>
      <c r="Y45458" s="110"/>
      <c r="AA45458" s="110"/>
      <c r="AC45458" s="110"/>
    </row>
    <row r="45459" spans="19:29" x14ac:dyDescent="0.25">
      <c r="S45459" s="110"/>
      <c r="U45459" s="110"/>
      <c r="W45459" s="110"/>
      <c r="Y45459" s="110"/>
      <c r="AA45459" s="110"/>
      <c r="AC45459" s="110"/>
    </row>
    <row r="45460" spans="19:29" x14ac:dyDescent="0.25">
      <c r="S45460" s="110"/>
      <c r="U45460" s="110"/>
      <c r="W45460" s="110"/>
      <c r="Y45460" s="110"/>
      <c r="AA45460" s="110"/>
      <c r="AC45460" s="110"/>
    </row>
    <row r="45461" spans="19:29" x14ac:dyDescent="0.25">
      <c r="S45461" s="110"/>
      <c r="U45461" s="110"/>
      <c r="W45461" s="110"/>
      <c r="Y45461" s="110"/>
      <c r="AA45461" s="110"/>
      <c r="AC45461" s="110"/>
    </row>
    <row r="45462" spans="19:29" x14ac:dyDescent="0.25">
      <c r="S45462" s="111"/>
      <c r="U45462" s="111"/>
      <c r="W45462" s="111"/>
      <c r="Y45462" s="111"/>
      <c r="AA45462" s="111"/>
      <c r="AC45462" s="111"/>
    </row>
    <row r="45463" spans="19:29" x14ac:dyDescent="0.25">
      <c r="S45463" s="107"/>
      <c r="U45463" s="107"/>
      <c r="W45463" s="107"/>
      <c r="Y45463" s="107"/>
      <c r="AA45463" s="107"/>
      <c r="AC45463" s="107"/>
    </row>
    <row r="45464" spans="19:29" x14ac:dyDescent="0.25">
      <c r="S45464" s="108"/>
      <c r="U45464" s="108"/>
      <c r="W45464" s="108"/>
      <c r="Y45464" s="108"/>
      <c r="AA45464" s="108"/>
      <c r="AC45464" s="108"/>
    </row>
    <row r="45465" spans="19:29" x14ac:dyDescent="0.25">
      <c r="S45465" s="108"/>
      <c r="U45465" s="108"/>
      <c r="W45465" s="108"/>
      <c r="Y45465" s="108"/>
      <c r="AA45465" s="108"/>
      <c r="AC45465" s="108"/>
    </row>
    <row r="45466" spans="19:29" x14ac:dyDescent="0.25">
      <c r="S45466" s="109"/>
      <c r="U45466" s="109"/>
      <c r="W45466" s="109"/>
      <c r="Y45466" s="109"/>
      <c r="AA45466" s="109"/>
      <c r="AC45466" s="109"/>
    </row>
    <row r="45467" spans="19:29" x14ac:dyDescent="0.25">
      <c r="S45467" s="108"/>
      <c r="U45467" s="108"/>
      <c r="W45467" s="108"/>
      <c r="Y45467" s="108"/>
      <c r="AA45467" s="108"/>
      <c r="AC45467" s="108"/>
    </row>
    <row r="45468" spans="19:29" x14ac:dyDescent="0.25">
      <c r="S45468" s="108"/>
      <c r="U45468" s="108"/>
      <c r="W45468" s="108"/>
      <c r="Y45468" s="108"/>
      <c r="AA45468" s="108"/>
      <c r="AC45468" s="108"/>
    </row>
    <row r="45469" spans="19:29" x14ac:dyDescent="0.25">
      <c r="S45469" s="109"/>
      <c r="U45469" s="109"/>
      <c r="W45469" s="109"/>
      <c r="Y45469" s="109"/>
      <c r="AA45469" s="109"/>
      <c r="AC45469" s="109"/>
    </row>
    <row r="45470" spans="19:29" x14ac:dyDescent="0.25">
      <c r="S45470" s="108"/>
      <c r="U45470" s="108"/>
      <c r="W45470" s="108"/>
      <c r="Y45470" s="108"/>
      <c r="AA45470" s="108"/>
      <c r="AC45470" s="108"/>
    </row>
    <row r="45471" spans="19:29" x14ac:dyDescent="0.25">
      <c r="S45471" s="109"/>
      <c r="U45471" s="109"/>
      <c r="W45471" s="109"/>
      <c r="Y45471" s="109"/>
      <c r="AA45471" s="109"/>
      <c r="AC45471" s="109"/>
    </row>
    <row r="45472" spans="19:29" x14ac:dyDescent="0.25">
      <c r="S45472" s="108"/>
      <c r="U45472" s="108"/>
      <c r="W45472" s="108"/>
      <c r="Y45472" s="108"/>
      <c r="AA45472" s="108"/>
      <c r="AC45472" s="108"/>
    </row>
    <row r="45473" spans="19:29" x14ac:dyDescent="0.25">
      <c r="S45473" s="108"/>
      <c r="U45473" s="108"/>
      <c r="W45473" s="108"/>
      <c r="Y45473" s="108"/>
      <c r="AA45473" s="108"/>
      <c r="AC45473" s="108"/>
    </row>
    <row r="45474" spans="19:29" x14ac:dyDescent="0.25">
      <c r="S45474" s="108"/>
      <c r="U45474" s="108"/>
      <c r="W45474" s="108"/>
      <c r="Y45474" s="108"/>
      <c r="AA45474" s="108"/>
      <c r="AC45474" s="108"/>
    </row>
    <row r="45475" spans="19:29" x14ac:dyDescent="0.25">
      <c r="S45475" s="110"/>
      <c r="U45475" s="110"/>
      <c r="W45475" s="110"/>
      <c r="Y45475" s="110"/>
      <c r="AA45475" s="110"/>
      <c r="AC45475" s="110"/>
    </row>
    <row r="45476" spans="19:29" x14ac:dyDescent="0.25">
      <c r="S45476" s="110"/>
      <c r="U45476" s="110"/>
      <c r="W45476" s="110"/>
      <c r="Y45476" s="110"/>
      <c r="AA45476" s="110"/>
      <c r="AC45476" s="110"/>
    </row>
    <row r="45477" spans="19:29" x14ac:dyDescent="0.25">
      <c r="S45477" s="110"/>
      <c r="U45477" s="110"/>
      <c r="W45477" s="110"/>
      <c r="Y45477" s="110"/>
      <c r="AA45477" s="110"/>
      <c r="AC45477" s="110"/>
    </row>
    <row r="45478" spans="19:29" x14ac:dyDescent="0.25">
      <c r="S45478" s="110"/>
      <c r="U45478" s="110"/>
      <c r="W45478" s="110"/>
      <c r="Y45478" s="110"/>
      <c r="AA45478" s="110"/>
      <c r="AC45478" s="110"/>
    </row>
    <row r="45479" spans="19:29" x14ac:dyDescent="0.25">
      <c r="S45479" s="111"/>
      <c r="U45479" s="111"/>
      <c r="W45479" s="111"/>
      <c r="Y45479" s="111"/>
      <c r="AA45479" s="111"/>
      <c r="AC45479" s="111"/>
    </row>
    <row r="45480" spans="19:29" x14ac:dyDescent="0.25">
      <c r="S45480" s="107"/>
      <c r="U45480" s="107"/>
      <c r="W45480" s="107"/>
      <c r="Y45480" s="107"/>
      <c r="AA45480" s="107"/>
      <c r="AC45480" s="107"/>
    </row>
    <row r="45481" spans="19:29" x14ac:dyDescent="0.25">
      <c r="S45481" s="108"/>
      <c r="U45481" s="108"/>
      <c r="W45481" s="108"/>
      <c r="Y45481" s="108"/>
      <c r="AA45481" s="108"/>
      <c r="AC45481" s="108"/>
    </row>
    <row r="45482" spans="19:29" x14ac:dyDescent="0.25">
      <c r="S45482" s="108"/>
      <c r="U45482" s="108"/>
      <c r="W45482" s="108"/>
      <c r="Y45482" s="108"/>
      <c r="AA45482" s="108"/>
      <c r="AC45482" s="108"/>
    </row>
    <row r="45483" spans="19:29" x14ac:dyDescent="0.25">
      <c r="S45483" s="109"/>
      <c r="U45483" s="109"/>
      <c r="W45483" s="109"/>
      <c r="Y45483" s="109"/>
      <c r="AA45483" s="109"/>
      <c r="AC45483" s="109"/>
    </row>
    <row r="45484" spans="19:29" x14ac:dyDescent="0.25">
      <c r="S45484" s="108"/>
      <c r="U45484" s="108"/>
      <c r="W45484" s="108"/>
      <c r="Y45484" s="108"/>
      <c r="AA45484" s="108"/>
      <c r="AC45484" s="108"/>
    </row>
    <row r="45485" spans="19:29" x14ac:dyDescent="0.25">
      <c r="S45485" s="108"/>
      <c r="U45485" s="108"/>
      <c r="W45485" s="108"/>
      <c r="Y45485" s="108"/>
      <c r="AA45485" s="108"/>
      <c r="AC45485" s="108"/>
    </row>
    <row r="45486" spans="19:29" x14ac:dyDescent="0.25">
      <c r="S45486" s="109"/>
      <c r="U45486" s="109"/>
      <c r="W45486" s="109"/>
      <c r="Y45486" s="109"/>
      <c r="AA45486" s="109"/>
      <c r="AC45486" s="109"/>
    </row>
    <row r="45487" spans="19:29" x14ac:dyDescent="0.25">
      <c r="S45487" s="108"/>
      <c r="U45487" s="108"/>
      <c r="W45487" s="108"/>
      <c r="Y45487" s="108"/>
      <c r="AA45487" s="108"/>
      <c r="AC45487" s="108"/>
    </row>
    <row r="45488" spans="19:29" x14ac:dyDescent="0.25">
      <c r="S45488" s="109"/>
      <c r="U45488" s="109"/>
      <c r="W45488" s="109"/>
      <c r="Y45488" s="109"/>
      <c r="AA45488" s="109"/>
      <c r="AC45488" s="109"/>
    </row>
    <row r="45489" spans="19:29" x14ac:dyDescent="0.25">
      <c r="S45489" s="108"/>
      <c r="U45489" s="108"/>
      <c r="W45489" s="108"/>
      <c r="Y45489" s="108"/>
      <c r="AA45489" s="108"/>
      <c r="AC45489" s="108"/>
    </row>
    <row r="45490" spans="19:29" x14ac:dyDescent="0.25">
      <c r="S45490" s="108"/>
      <c r="U45490" s="108"/>
      <c r="W45490" s="108"/>
      <c r="Y45490" s="108"/>
      <c r="AA45490" s="108"/>
      <c r="AC45490" s="108"/>
    </row>
    <row r="45491" spans="19:29" x14ac:dyDescent="0.25">
      <c r="S45491" s="108"/>
      <c r="U45491" s="108"/>
      <c r="W45491" s="108"/>
      <c r="Y45491" s="108"/>
      <c r="AA45491" s="108"/>
      <c r="AC45491" s="108"/>
    </row>
    <row r="45492" spans="19:29" x14ac:dyDescent="0.25">
      <c r="S45492" s="110"/>
      <c r="U45492" s="110"/>
      <c r="W45492" s="110"/>
      <c r="Y45492" s="110"/>
      <c r="AA45492" s="110"/>
      <c r="AC45492" s="110"/>
    </row>
    <row r="45493" spans="19:29" x14ac:dyDescent="0.25">
      <c r="S45493" s="110"/>
      <c r="U45493" s="110"/>
      <c r="W45493" s="110"/>
      <c r="Y45493" s="110"/>
      <c r="AA45493" s="110"/>
      <c r="AC45493" s="110"/>
    </row>
    <row r="45494" spans="19:29" x14ac:dyDescent="0.25">
      <c r="S45494" s="110"/>
      <c r="U45494" s="110"/>
      <c r="W45494" s="110"/>
      <c r="Y45494" s="110"/>
      <c r="AA45494" s="110"/>
      <c r="AC45494" s="110"/>
    </row>
    <row r="45495" spans="19:29" x14ac:dyDescent="0.25">
      <c r="S45495" s="110"/>
      <c r="U45495" s="110"/>
      <c r="W45495" s="110"/>
      <c r="Y45495" s="110"/>
      <c r="AA45495" s="110"/>
      <c r="AC45495" s="110"/>
    </row>
    <row r="45496" spans="19:29" x14ac:dyDescent="0.25">
      <c r="S45496" s="111"/>
      <c r="U45496" s="111"/>
      <c r="W45496" s="111"/>
      <c r="Y45496" s="111"/>
      <c r="AA45496" s="111"/>
      <c r="AC45496" s="111"/>
    </row>
    <row r="45497" spans="19:29" x14ac:dyDescent="0.25">
      <c r="S45497" s="107"/>
      <c r="U45497" s="107"/>
      <c r="W45497" s="107"/>
      <c r="Y45497" s="107"/>
      <c r="AA45497" s="107"/>
      <c r="AC45497" s="107"/>
    </row>
    <row r="45498" spans="19:29" x14ac:dyDescent="0.25">
      <c r="S45498" s="108"/>
      <c r="U45498" s="108"/>
      <c r="W45498" s="108"/>
      <c r="Y45498" s="108"/>
      <c r="AA45498" s="108"/>
      <c r="AC45498" s="108"/>
    </row>
    <row r="45499" spans="19:29" x14ac:dyDescent="0.25">
      <c r="S45499" s="108"/>
      <c r="U45499" s="108"/>
      <c r="W45499" s="108"/>
      <c r="Y45499" s="108"/>
      <c r="AA45499" s="108"/>
      <c r="AC45499" s="108"/>
    </row>
    <row r="45500" spans="19:29" x14ac:dyDescent="0.25">
      <c r="S45500" s="109"/>
      <c r="U45500" s="109"/>
      <c r="W45500" s="109"/>
      <c r="Y45500" s="109"/>
      <c r="AA45500" s="109"/>
      <c r="AC45500" s="109"/>
    </row>
    <row r="45501" spans="19:29" x14ac:dyDescent="0.25">
      <c r="S45501" s="108"/>
      <c r="U45501" s="108"/>
      <c r="W45501" s="108"/>
      <c r="Y45501" s="108"/>
      <c r="AA45501" s="108"/>
      <c r="AC45501" s="108"/>
    </row>
    <row r="45502" spans="19:29" x14ac:dyDescent="0.25">
      <c r="S45502" s="108"/>
      <c r="U45502" s="108"/>
      <c r="W45502" s="108"/>
      <c r="Y45502" s="108"/>
      <c r="AA45502" s="108"/>
      <c r="AC45502" s="108"/>
    </row>
    <row r="45503" spans="19:29" x14ac:dyDescent="0.25">
      <c r="S45503" s="109"/>
      <c r="U45503" s="109"/>
      <c r="W45503" s="109"/>
      <c r="Y45503" s="109"/>
      <c r="AA45503" s="109"/>
      <c r="AC45503" s="109"/>
    </row>
    <row r="45504" spans="19:29" x14ac:dyDescent="0.25">
      <c r="S45504" s="108"/>
      <c r="U45504" s="108"/>
      <c r="W45504" s="108"/>
      <c r="Y45504" s="108"/>
      <c r="AA45504" s="108"/>
      <c r="AC45504" s="108"/>
    </row>
    <row r="45505" spans="19:29" x14ac:dyDescent="0.25">
      <c r="S45505" s="109"/>
      <c r="U45505" s="109"/>
      <c r="W45505" s="109"/>
      <c r="Y45505" s="109"/>
      <c r="AA45505" s="109"/>
      <c r="AC45505" s="109"/>
    </row>
    <row r="45506" spans="19:29" x14ac:dyDescent="0.25">
      <c r="S45506" s="108"/>
      <c r="U45506" s="108"/>
      <c r="W45506" s="108"/>
      <c r="Y45506" s="108"/>
      <c r="AA45506" s="108"/>
      <c r="AC45506" s="108"/>
    </row>
    <row r="45507" spans="19:29" x14ac:dyDescent="0.25">
      <c r="S45507" s="108"/>
      <c r="U45507" s="108"/>
      <c r="W45507" s="108"/>
      <c r="Y45507" s="108"/>
      <c r="AA45507" s="108"/>
      <c r="AC45507" s="108"/>
    </row>
    <row r="45508" spans="19:29" x14ac:dyDescent="0.25">
      <c r="S45508" s="108"/>
      <c r="U45508" s="108"/>
      <c r="W45508" s="108"/>
      <c r="Y45508" s="108"/>
      <c r="AA45508" s="108"/>
      <c r="AC45508" s="108"/>
    </row>
    <row r="45509" spans="19:29" x14ac:dyDescent="0.25">
      <c r="S45509" s="110"/>
      <c r="U45509" s="110"/>
      <c r="W45509" s="110"/>
      <c r="Y45509" s="110"/>
      <c r="AA45509" s="110"/>
      <c r="AC45509" s="110"/>
    </row>
    <row r="45510" spans="19:29" x14ac:dyDescent="0.25">
      <c r="S45510" s="110"/>
      <c r="U45510" s="110"/>
      <c r="W45510" s="110"/>
      <c r="Y45510" s="110"/>
      <c r="AA45510" s="110"/>
      <c r="AC45510" s="110"/>
    </row>
    <row r="45511" spans="19:29" x14ac:dyDescent="0.25">
      <c r="S45511" s="110"/>
      <c r="U45511" s="110"/>
      <c r="W45511" s="110"/>
      <c r="Y45511" s="110"/>
      <c r="AA45511" s="110"/>
      <c r="AC45511" s="110"/>
    </row>
    <row r="45512" spans="19:29" x14ac:dyDescent="0.25">
      <c r="S45512" s="110"/>
      <c r="U45512" s="110"/>
      <c r="W45512" s="110"/>
      <c r="Y45512" s="110"/>
      <c r="AA45512" s="110"/>
      <c r="AC45512" s="110"/>
    </row>
    <row r="45513" spans="19:29" x14ac:dyDescent="0.25">
      <c r="S45513" s="111"/>
      <c r="U45513" s="111"/>
      <c r="W45513" s="111"/>
      <c r="Y45513" s="111"/>
      <c r="AA45513" s="111"/>
      <c r="AC45513" s="111"/>
    </row>
    <row r="45514" spans="19:29" x14ac:dyDescent="0.25">
      <c r="S45514" s="107"/>
      <c r="U45514" s="107"/>
      <c r="W45514" s="107"/>
      <c r="Y45514" s="107"/>
      <c r="AA45514" s="107"/>
      <c r="AC45514" s="107"/>
    </row>
    <row r="45515" spans="19:29" x14ac:dyDescent="0.25">
      <c r="S45515" s="108"/>
      <c r="U45515" s="108"/>
      <c r="W45515" s="108"/>
      <c r="Y45515" s="108"/>
      <c r="AA45515" s="108"/>
      <c r="AC45515" s="108"/>
    </row>
    <row r="45516" spans="19:29" x14ac:dyDescent="0.25">
      <c r="S45516" s="108"/>
      <c r="U45516" s="108"/>
      <c r="W45516" s="108"/>
      <c r="Y45516" s="108"/>
      <c r="AA45516" s="108"/>
      <c r="AC45516" s="108"/>
    </row>
    <row r="45517" spans="19:29" x14ac:dyDescent="0.25">
      <c r="S45517" s="109"/>
      <c r="U45517" s="109"/>
      <c r="W45517" s="109"/>
      <c r="Y45517" s="109"/>
      <c r="AA45517" s="109"/>
      <c r="AC45517" s="109"/>
    </row>
    <row r="45518" spans="19:29" x14ac:dyDescent="0.25">
      <c r="S45518" s="108"/>
      <c r="U45518" s="108"/>
      <c r="W45518" s="108"/>
      <c r="Y45518" s="108"/>
      <c r="AA45518" s="108"/>
      <c r="AC45518" s="108"/>
    </row>
    <row r="45519" spans="19:29" x14ac:dyDescent="0.25">
      <c r="S45519" s="108"/>
      <c r="U45519" s="108"/>
      <c r="W45519" s="108"/>
      <c r="Y45519" s="108"/>
      <c r="AA45519" s="108"/>
      <c r="AC45519" s="108"/>
    </row>
    <row r="45520" spans="19:29" x14ac:dyDescent="0.25">
      <c r="S45520" s="109"/>
      <c r="U45520" s="109"/>
      <c r="W45520" s="109"/>
      <c r="Y45520" s="109"/>
      <c r="AA45520" s="109"/>
      <c r="AC45520" s="109"/>
    </row>
    <row r="45521" spans="19:29" x14ac:dyDescent="0.25">
      <c r="S45521" s="108"/>
      <c r="U45521" s="108"/>
      <c r="W45521" s="108"/>
      <c r="Y45521" s="108"/>
      <c r="AA45521" s="108"/>
      <c r="AC45521" s="108"/>
    </row>
    <row r="45522" spans="19:29" x14ac:dyDescent="0.25">
      <c r="S45522" s="109"/>
      <c r="U45522" s="109"/>
      <c r="W45522" s="109"/>
      <c r="Y45522" s="109"/>
      <c r="AA45522" s="109"/>
      <c r="AC45522" s="109"/>
    </row>
    <row r="45523" spans="19:29" x14ac:dyDescent="0.25">
      <c r="S45523" s="108"/>
      <c r="U45523" s="108"/>
      <c r="W45523" s="108"/>
      <c r="Y45523" s="108"/>
      <c r="AA45523" s="108"/>
      <c r="AC45523" s="108"/>
    </row>
    <row r="45524" spans="19:29" x14ac:dyDescent="0.25">
      <c r="S45524" s="108"/>
      <c r="U45524" s="108"/>
      <c r="W45524" s="108"/>
      <c r="Y45524" s="108"/>
      <c r="AA45524" s="108"/>
      <c r="AC45524" s="108"/>
    </row>
    <row r="45525" spans="19:29" x14ac:dyDescent="0.25">
      <c r="S45525" s="108"/>
      <c r="U45525" s="108"/>
      <c r="W45525" s="108"/>
      <c r="Y45525" s="108"/>
      <c r="AA45525" s="108"/>
      <c r="AC45525" s="108"/>
    </row>
    <row r="45526" spans="19:29" x14ac:dyDescent="0.25">
      <c r="S45526" s="110"/>
      <c r="U45526" s="110"/>
      <c r="W45526" s="110"/>
      <c r="Y45526" s="110"/>
      <c r="AA45526" s="110"/>
      <c r="AC45526" s="110"/>
    </row>
    <row r="45527" spans="19:29" x14ac:dyDescent="0.25">
      <c r="S45527" s="110"/>
      <c r="U45527" s="110"/>
      <c r="W45527" s="110"/>
      <c r="Y45527" s="110"/>
      <c r="AA45527" s="110"/>
      <c r="AC45527" s="110"/>
    </row>
    <row r="45528" spans="19:29" x14ac:dyDescent="0.25">
      <c r="S45528" s="110"/>
      <c r="U45528" s="110"/>
      <c r="W45528" s="110"/>
      <c r="Y45528" s="110"/>
      <c r="AA45528" s="110"/>
      <c r="AC45528" s="110"/>
    </row>
    <row r="45529" spans="19:29" x14ac:dyDescent="0.25">
      <c r="S45529" s="110"/>
      <c r="U45529" s="110"/>
      <c r="W45529" s="110"/>
      <c r="Y45529" s="110"/>
      <c r="AA45529" s="110"/>
      <c r="AC45529" s="110"/>
    </row>
    <row r="45530" spans="19:29" x14ac:dyDescent="0.25">
      <c r="S45530" s="111"/>
      <c r="U45530" s="111"/>
      <c r="W45530" s="111"/>
      <c r="Y45530" s="111"/>
      <c r="AA45530" s="111"/>
      <c r="AC45530" s="111"/>
    </row>
    <row r="45531" spans="19:29" x14ac:dyDescent="0.25">
      <c r="S45531" s="107"/>
      <c r="U45531" s="107"/>
      <c r="W45531" s="107"/>
      <c r="Y45531" s="107"/>
      <c r="AA45531" s="107"/>
      <c r="AC45531" s="107"/>
    </row>
    <row r="45532" spans="19:29" x14ac:dyDescent="0.25">
      <c r="S45532" s="108"/>
      <c r="U45532" s="108"/>
      <c r="W45532" s="108"/>
      <c r="Y45532" s="108"/>
      <c r="AA45532" s="108"/>
      <c r="AC45532" s="108"/>
    </row>
    <row r="45533" spans="19:29" x14ac:dyDescent="0.25">
      <c r="S45533" s="108"/>
      <c r="U45533" s="108"/>
      <c r="W45533" s="108"/>
      <c r="Y45533" s="108"/>
      <c r="AA45533" s="108"/>
      <c r="AC45533" s="108"/>
    </row>
    <row r="45534" spans="19:29" x14ac:dyDescent="0.25">
      <c r="S45534" s="109"/>
      <c r="U45534" s="109"/>
      <c r="W45534" s="109"/>
      <c r="Y45534" s="109"/>
      <c r="AA45534" s="109"/>
      <c r="AC45534" s="109"/>
    </row>
    <row r="45535" spans="19:29" x14ac:dyDescent="0.25">
      <c r="S45535" s="108"/>
      <c r="U45535" s="108"/>
      <c r="W45535" s="108"/>
      <c r="Y45535" s="108"/>
      <c r="AA45535" s="108"/>
      <c r="AC45535" s="108"/>
    </row>
    <row r="45536" spans="19:29" x14ac:dyDescent="0.25">
      <c r="S45536" s="108"/>
      <c r="U45536" s="108"/>
      <c r="W45536" s="108"/>
      <c r="Y45536" s="108"/>
      <c r="AA45536" s="108"/>
      <c r="AC45536" s="108"/>
    </row>
    <row r="45537" spans="19:29" x14ac:dyDescent="0.25">
      <c r="S45537" s="109"/>
      <c r="U45537" s="109"/>
      <c r="W45537" s="109"/>
      <c r="Y45537" s="109"/>
      <c r="AA45537" s="109"/>
      <c r="AC45537" s="109"/>
    </row>
    <row r="45538" spans="19:29" x14ac:dyDescent="0.25">
      <c r="S45538" s="108"/>
      <c r="U45538" s="108"/>
      <c r="W45538" s="108"/>
      <c r="Y45538" s="108"/>
      <c r="AA45538" s="108"/>
      <c r="AC45538" s="108"/>
    </row>
    <row r="45539" spans="19:29" x14ac:dyDescent="0.25">
      <c r="S45539" s="109"/>
      <c r="U45539" s="109"/>
      <c r="W45539" s="109"/>
      <c r="Y45539" s="109"/>
      <c r="AA45539" s="109"/>
      <c r="AC45539" s="109"/>
    </row>
    <row r="45540" spans="19:29" x14ac:dyDescent="0.25">
      <c r="S45540" s="108"/>
      <c r="U45540" s="108"/>
      <c r="W45540" s="108"/>
      <c r="Y45540" s="108"/>
      <c r="AA45540" s="108"/>
      <c r="AC45540" s="108"/>
    </row>
    <row r="45541" spans="19:29" x14ac:dyDescent="0.25">
      <c r="S45541" s="108"/>
      <c r="U45541" s="108"/>
      <c r="W45541" s="108"/>
      <c r="Y45541" s="108"/>
      <c r="AA45541" s="108"/>
      <c r="AC45541" s="108"/>
    </row>
    <row r="45542" spans="19:29" x14ac:dyDescent="0.25">
      <c r="S45542" s="108"/>
      <c r="U45542" s="108"/>
      <c r="W45542" s="108"/>
      <c r="Y45542" s="108"/>
      <c r="AA45542" s="108"/>
      <c r="AC45542" s="108"/>
    </row>
    <row r="45543" spans="19:29" x14ac:dyDescent="0.25">
      <c r="S45543" s="110"/>
      <c r="U45543" s="110"/>
      <c r="W45543" s="110"/>
      <c r="Y45543" s="110"/>
      <c r="AA45543" s="110"/>
      <c r="AC45543" s="110"/>
    </row>
    <row r="45544" spans="19:29" x14ac:dyDescent="0.25">
      <c r="S45544" s="110"/>
      <c r="U45544" s="110"/>
      <c r="W45544" s="110"/>
      <c r="Y45544" s="110"/>
      <c r="AA45544" s="110"/>
      <c r="AC45544" s="110"/>
    </row>
    <row r="45545" spans="19:29" x14ac:dyDescent="0.25">
      <c r="S45545" s="110"/>
      <c r="U45545" s="110"/>
      <c r="W45545" s="110"/>
      <c r="Y45545" s="110"/>
      <c r="AA45545" s="110"/>
      <c r="AC45545" s="110"/>
    </row>
    <row r="45546" spans="19:29" x14ac:dyDescent="0.25">
      <c r="S45546" s="110"/>
      <c r="U45546" s="110"/>
      <c r="W45546" s="110"/>
      <c r="Y45546" s="110"/>
      <c r="AA45546" s="110"/>
      <c r="AC45546" s="110"/>
    </row>
    <row r="45547" spans="19:29" x14ac:dyDescent="0.25">
      <c r="S45547" s="111"/>
      <c r="U45547" s="111"/>
      <c r="W45547" s="111"/>
      <c r="Y45547" s="111"/>
      <c r="AA45547" s="111"/>
      <c r="AC45547" s="111"/>
    </row>
    <row r="45548" spans="19:29" x14ac:dyDescent="0.25">
      <c r="S45548" s="107"/>
      <c r="U45548" s="107"/>
      <c r="W45548" s="107"/>
      <c r="Y45548" s="107"/>
      <c r="AA45548" s="107"/>
      <c r="AC45548" s="107"/>
    </row>
    <row r="45549" spans="19:29" x14ac:dyDescent="0.25">
      <c r="S45549" s="108"/>
      <c r="U45549" s="108"/>
      <c r="W45549" s="108"/>
      <c r="Y45549" s="108"/>
      <c r="AA45549" s="108"/>
      <c r="AC45549" s="108"/>
    </row>
    <row r="45550" spans="19:29" x14ac:dyDescent="0.25">
      <c r="S45550" s="108"/>
      <c r="U45550" s="108"/>
      <c r="W45550" s="108"/>
      <c r="Y45550" s="108"/>
      <c r="AA45550" s="108"/>
      <c r="AC45550" s="108"/>
    </row>
    <row r="45551" spans="19:29" x14ac:dyDescent="0.25">
      <c r="S45551" s="109"/>
      <c r="U45551" s="109"/>
      <c r="W45551" s="109"/>
      <c r="Y45551" s="109"/>
      <c r="AA45551" s="109"/>
      <c r="AC45551" s="109"/>
    </row>
    <row r="45552" spans="19:29" x14ac:dyDescent="0.25">
      <c r="S45552" s="108"/>
      <c r="U45552" s="108"/>
      <c r="W45552" s="108"/>
      <c r="Y45552" s="108"/>
      <c r="AA45552" s="108"/>
      <c r="AC45552" s="108"/>
    </row>
    <row r="45553" spans="19:29" x14ac:dyDescent="0.25">
      <c r="S45553" s="108"/>
      <c r="U45553" s="108"/>
      <c r="W45553" s="108"/>
      <c r="Y45553" s="108"/>
      <c r="AA45553" s="108"/>
      <c r="AC45553" s="108"/>
    </row>
    <row r="45554" spans="19:29" x14ac:dyDescent="0.25">
      <c r="S45554" s="109"/>
      <c r="U45554" s="109"/>
      <c r="W45554" s="109"/>
      <c r="Y45554" s="109"/>
      <c r="AA45554" s="109"/>
      <c r="AC45554" s="109"/>
    </row>
    <row r="45555" spans="19:29" x14ac:dyDescent="0.25">
      <c r="S45555" s="108"/>
      <c r="U45555" s="108"/>
      <c r="W45555" s="108"/>
      <c r="Y45555" s="108"/>
      <c r="AA45555" s="108"/>
      <c r="AC45555" s="108"/>
    </row>
    <row r="45556" spans="19:29" x14ac:dyDescent="0.25">
      <c r="S45556" s="109"/>
      <c r="U45556" s="109"/>
      <c r="W45556" s="109"/>
      <c r="Y45556" s="109"/>
      <c r="AA45556" s="109"/>
      <c r="AC45556" s="109"/>
    </row>
    <row r="45557" spans="19:29" x14ac:dyDescent="0.25">
      <c r="S45557" s="108"/>
      <c r="U45557" s="108"/>
      <c r="W45557" s="108"/>
      <c r="Y45557" s="108"/>
      <c r="AA45557" s="108"/>
      <c r="AC45557" s="108"/>
    </row>
    <row r="45558" spans="19:29" x14ac:dyDescent="0.25">
      <c r="S45558" s="108"/>
      <c r="U45558" s="108"/>
      <c r="W45558" s="108"/>
      <c r="Y45558" s="108"/>
      <c r="AA45558" s="108"/>
      <c r="AC45558" s="108"/>
    </row>
    <row r="45559" spans="19:29" x14ac:dyDescent="0.25">
      <c r="S45559" s="108"/>
      <c r="U45559" s="108"/>
      <c r="W45559" s="108"/>
      <c r="Y45559" s="108"/>
      <c r="AA45559" s="108"/>
      <c r="AC45559" s="108"/>
    </row>
    <row r="45560" spans="19:29" x14ac:dyDescent="0.25">
      <c r="S45560" s="110"/>
      <c r="U45560" s="110"/>
      <c r="W45560" s="110"/>
      <c r="Y45560" s="110"/>
      <c r="AA45560" s="110"/>
      <c r="AC45560" s="110"/>
    </row>
    <row r="45561" spans="19:29" x14ac:dyDescent="0.25">
      <c r="S45561" s="110"/>
      <c r="U45561" s="110"/>
      <c r="W45561" s="110"/>
      <c r="Y45561" s="110"/>
      <c r="AA45561" s="110"/>
      <c r="AC45561" s="110"/>
    </row>
    <row r="45562" spans="19:29" x14ac:dyDescent="0.25">
      <c r="S45562" s="110"/>
      <c r="U45562" s="110"/>
      <c r="W45562" s="110"/>
      <c r="Y45562" s="110"/>
      <c r="AA45562" s="110"/>
      <c r="AC45562" s="110"/>
    </row>
    <row r="45563" spans="19:29" x14ac:dyDescent="0.25">
      <c r="S45563" s="110"/>
      <c r="U45563" s="110"/>
      <c r="W45563" s="110"/>
      <c r="Y45563" s="110"/>
      <c r="AA45563" s="110"/>
      <c r="AC45563" s="110"/>
    </row>
    <row r="45564" spans="19:29" x14ac:dyDescent="0.25">
      <c r="S45564" s="111"/>
      <c r="U45564" s="111"/>
      <c r="W45564" s="111"/>
      <c r="Y45564" s="111"/>
      <c r="AA45564" s="111"/>
      <c r="AC45564" s="111"/>
    </row>
    <row r="45565" spans="19:29" x14ac:dyDescent="0.25">
      <c r="S45565" s="107"/>
      <c r="U45565" s="107"/>
      <c r="W45565" s="107"/>
      <c r="Y45565" s="107"/>
      <c r="AA45565" s="107"/>
      <c r="AC45565" s="107"/>
    </row>
    <row r="45566" spans="19:29" x14ac:dyDescent="0.25">
      <c r="S45566" s="108"/>
      <c r="U45566" s="108"/>
      <c r="W45566" s="108"/>
      <c r="Y45566" s="108"/>
      <c r="AA45566" s="108"/>
      <c r="AC45566" s="108"/>
    </row>
    <row r="45567" spans="19:29" x14ac:dyDescent="0.25">
      <c r="S45567" s="108"/>
      <c r="U45567" s="108"/>
      <c r="W45567" s="108"/>
      <c r="Y45567" s="108"/>
      <c r="AA45567" s="108"/>
      <c r="AC45567" s="108"/>
    </row>
    <row r="45568" spans="19:29" x14ac:dyDescent="0.25">
      <c r="S45568" s="109"/>
      <c r="U45568" s="109"/>
      <c r="W45568" s="109"/>
      <c r="Y45568" s="109"/>
      <c r="AA45568" s="109"/>
      <c r="AC45568" s="109"/>
    </row>
    <row r="45569" spans="19:29" x14ac:dyDescent="0.25">
      <c r="S45569" s="108"/>
      <c r="U45569" s="108"/>
      <c r="W45569" s="108"/>
      <c r="Y45569" s="108"/>
      <c r="AA45569" s="108"/>
      <c r="AC45569" s="108"/>
    </row>
    <row r="45570" spans="19:29" x14ac:dyDescent="0.25">
      <c r="S45570" s="108"/>
      <c r="U45570" s="108"/>
      <c r="W45570" s="108"/>
      <c r="Y45570" s="108"/>
      <c r="AA45570" s="108"/>
      <c r="AC45570" s="108"/>
    </row>
    <row r="45571" spans="19:29" x14ac:dyDescent="0.25">
      <c r="S45571" s="109"/>
      <c r="U45571" s="109"/>
      <c r="W45571" s="109"/>
      <c r="Y45571" s="109"/>
      <c r="AA45571" s="109"/>
      <c r="AC45571" s="109"/>
    </row>
    <row r="45572" spans="19:29" x14ac:dyDescent="0.25">
      <c r="S45572" s="108"/>
      <c r="U45572" s="108"/>
      <c r="W45572" s="108"/>
      <c r="Y45572" s="108"/>
      <c r="AA45572" s="108"/>
      <c r="AC45572" s="108"/>
    </row>
    <row r="45573" spans="19:29" x14ac:dyDescent="0.25">
      <c r="S45573" s="109"/>
      <c r="U45573" s="109"/>
      <c r="W45573" s="109"/>
      <c r="Y45573" s="109"/>
      <c r="AA45573" s="109"/>
      <c r="AC45573" s="109"/>
    </row>
    <row r="45574" spans="19:29" x14ac:dyDescent="0.25">
      <c r="S45574" s="108"/>
      <c r="U45574" s="108"/>
      <c r="W45574" s="108"/>
      <c r="Y45574" s="108"/>
      <c r="AA45574" s="108"/>
      <c r="AC45574" s="108"/>
    </row>
    <row r="45575" spans="19:29" x14ac:dyDescent="0.25">
      <c r="S45575" s="108"/>
      <c r="U45575" s="108"/>
      <c r="W45575" s="108"/>
      <c r="Y45575" s="108"/>
      <c r="AA45575" s="108"/>
      <c r="AC45575" s="108"/>
    </row>
    <row r="45576" spans="19:29" x14ac:dyDescent="0.25">
      <c r="S45576" s="108"/>
      <c r="U45576" s="108"/>
      <c r="W45576" s="108"/>
      <c r="Y45576" s="108"/>
      <c r="AA45576" s="108"/>
      <c r="AC45576" s="108"/>
    </row>
    <row r="45577" spans="19:29" x14ac:dyDescent="0.25">
      <c r="S45577" s="110"/>
      <c r="U45577" s="110"/>
      <c r="W45577" s="110"/>
      <c r="Y45577" s="110"/>
      <c r="AA45577" s="110"/>
      <c r="AC45577" s="110"/>
    </row>
    <row r="45578" spans="19:29" x14ac:dyDescent="0.25">
      <c r="S45578" s="110"/>
      <c r="U45578" s="110"/>
      <c r="W45578" s="110"/>
      <c r="Y45578" s="110"/>
      <c r="AA45578" s="110"/>
      <c r="AC45578" s="110"/>
    </row>
    <row r="45579" spans="19:29" x14ac:dyDescent="0.25">
      <c r="S45579" s="110"/>
      <c r="U45579" s="110"/>
      <c r="W45579" s="110"/>
      <c r="Y45579" s="110"/>
      <c r="AA45579" s="110"/>
      <c r="AC45579" s="110"/>
    </row>
    <row r="45580" spans="19:29" x14ac:dyDescent="0.25">
      <c r="S45580" s="110"/>
      <c r="U45580" s="110"/>
      <c r="W45580" s="110"/>
      <c r="Y45580" s="110"/>
      <c r="AA45580" s="110"/>
      <c r="AC45580" s="110"/>
    </row>
    <row r="45581" spans="19:29" x14ac:dyDescent="0.25">
      <c r="S45581" s="111"/>
      <c r="U45581" s="111"/>
      <c r="W45581" s="111"/>
      <c r="Y45581" s="111"/>
      <c r="AA45581" s="111"/>
      <c r="AC45581" s="111"/>
    </row>
    <row r="45582" spans="19:29" x14ac:dyDescent="0.25">
      <c r="S45582" s="107"/>
      <c r="U45582" s="107"/>
      <c r="W45582" s="107"/>
      <c r="Y45582" s="107"/>
      <c r="AA45582" s="107"/>
      <c r="AC45582" s="107"/>
    </row>
    <row r="45583" spans="19:29" x14ac:dyDescent="0.25">
      <c r="S45583" s="108"/>
      <c r="U45583" s="108"/>
      <c r="W45583" s="108"/>
      <c r="Y45583" s="108"/>
      <c r="AA45583" s="108"/>
      <c r="AC45583" s="108"/>
    </row>
    <row r="45584" spans="19:29" x14ac:dyDescent="0.25">
      <c r="S45584" s="108"/>
      <c r="U45584" s="108"/>
      <c r="W45584" s="108"/>
      <c r="Y45584" s="108"/>
      <c r="AA45584" s="108"/>
      <c r="AC45584" s="108"/>
    </row>
    <row r="45585" spans="19:29" x14ac:dyDescent="0.25">
      <c r="S45585" s="109"/>
      <c r="U45585" s="109"/>
      <c r="W45585" s="109"/>
      <c r="Y45585" s="109"/>
      <c r="AA45585" s="109"/>
      <c r="AC45585" s="109"/>
    </row>
    <row r="45586" spans="19:29" x14ac:dyDescent="0.25">
      <c r="S45586" s="108"/>
      <c r="U45586" s="108"/>
      <c r="W45586" s="108"/>
      <c r="Y45586" s="108"/>
      <c r="AA45586" s="108"/>
      <c r="AC45586" s="108"/>
    </row>
    <row r="45587" spans="19:29" x14ac:dyDescent="0.25">
      <c r="S45587" s="108"/>
      <c r="U45587" s="108"/>
      <c r="W45587" s="108"/>
      <c r="Y45587" s="108"/>
      <c r="AA45587" s="108"/>
      <c r="AC45587" s="108"/>
    </row>
    <row r="45588" spans="19:29" x14ac:dyDescent="0.25">
      <c r="S45588" s="109"/>
      <c r="U45588" s="109"/>
      <c r="W45588" s="109"/>
      <c r="Y45588" s="109"/>
      <c r="AA45588" s="109"/>
      <c r="AC45588" s="109"/>
    </row>
    <row r="45589" spans="19:29" x14ac:dyDescent="0.25">
      <c r="S45589" s="108"/>
      <c r="U45589" s="108"/>
      <c r="W45589" s="108"/>
      <c r="Y45589" s="108"/>
      <c r="AA45589" s="108"/>
      <c r="AC45589" s="108"/>
    </row>
    <row r="45590" spans="19:29" x14ac:dyDescent="0.25">
      <c r="S45590" s="109"/>
      <c r="U45590" s="109"/>
      <c r="W45590" s="109"/>
      <c r="Y45590" s="109"/>
      <c r="AA45590" s="109"/>
      <c r="AC45590" s="109"/>
    </row>
    <row r="45591" spans="19:29" x14ac:dyDescent="0.25">
      <c r="S45591" s="108"/>
      <c r="U45591" s="108"/>
      <c r="W45591" s="108"/>
      <c r="Y45591" s="108"/>
      <c r="AA45591" s="108"/>
      <c r="AC45591" s="108"/>
    </row>
    <row r="45592" spans="19:29" x14ac:dyDescent="0.25">
      <c r="S45592" s="108"/>
      <c r="U45592" s="108"/>
      <c r="W45592" s="108"/>
      <c r="Y45592" s="108"/>
      <c r="AA45592" s="108"/>
      <c r="AC45592" s="108"/>
    </row>
    <row r="45593" spans="19:29" x14ac:dyDescent="0.25">
      <c r="S45593" s="108"/>
      <c r="U45593" s="108"/>
      <c r="W45593" s="108"/>
      <c r="Y45593" s="108"/>
      <c r="AA45593" s="108"/>
      <c r="AC45593" s="108"/>
    </row>
    <row r="45594" spans="19:29" x14ac:dyDescent="0.25">
      <c r="S45594" s="110"/>
      <c r="U45594" s="110"/>
      <c r="W45594" s="110"/>
      <c r="Y45594" s="110"/>
      <c r="AA45594" s="110"/>
      <c r="AC45594" s="110"/>
    </row>
    <row r="45595" spans="19:29" x14ac:dyDescent="0.25">
      <c r="S45595" s="110"/>
      <c r="U45595" s="110"/>
      <c r="W45595" s="110"/>
      <c r="Y45595" s="110"/>
      <c r="AA45595" s="110"/>
      <c r="AC45595" s="110"/>
    </row>
    <row r="45596" spans="19:29" x14ac:dyDescent="0.25">
      <c r="S45596" s="110"/>
      <c r="U45596" s="110"/>
      <c r="W45596" s="110"/>
      <c r="Y45596" s="110"/>
      <c r="AA45596" s="110"/>
      <c r="AC45596" s="110"/>
    </row>
    <row r="45597" spans="19:29" x14ac:dyDescent="0.25">
      <c r="S45597" s="110"/>
      <c r="U45597" s="110"/>
      <c r="W45597" s="110"/>
      <c r="Y45597" s="110"/>
      <c r="AA45597" s="110"/>
      <c r="AC45597" s="110"/>
    </row>
    <row r="45598" spans="19:29" x14ac:dyDescent="0.25">
      <c r="S45598" s="111"/>
      <c r="U45598" s="111"/>
      <c r="W45598" s="111"/>
      <c r="Y45598" s="111"/>
      <c r="AA45598" s="111"/>
      <c r="AC45598" s="111"/>
    </row>
    <row r="45599" spans="19:29" x14ac:dyDescent="0.25">
      <c r="S45599" s="107"/>
      <c r="U45599" s="107"/>
      <c r="W45599" s="107"/>
      <c r="Y45599" s="107"/>
      <c r="AA45599" s="107"/>
      <c r="AC45599" s="107"/>
    </row>
    <row r="45600" spans="19:29" x14ac:dyDescent="0.25">
      <c r="S45600" s="108"/>
      <c r="U45600" s="108"/>
      <c r="W45600" s="108"/>
      <c r="Y45600" s="108"/>
      <c r="AA45600" s="108"/>
      <c r="AC45600" s="108"/>
    </row>
    <row r="45601" spans="19:29" x14ac:dyDescent="0.25">
      <c r="S45601" s="108"/>
      <c r="U45601" s="108"/>
      <c r="W45601" s="108"/>
      <c r="Y45601" s="108"/>
      <c r="AA45601" s="108"/>
      <c r="AC45601" s="108"/>
    </row>
    <row r="45602" spans="19:29" x14ac:dyDescent="0.25">
      <c r="S45602" s="109"/>
      <c r="U45602" s="109"/>
      <c r="W45602" s="109"/>
      <c r="Y45602" s="109"/>
      <c r="AA45602" s="109"/>
      <c r="AC45602" s="109"/>
    </row>
    <row r="45603" spans="19:29" x14ac:dyDescent="0.25">
      <c r="S45603" s="108"/>
      <c r="U45603" s="108"/>
      <c r="W45603" s="108"/>
      <c r="Y45603" s="108"/>
      <c r="AA45603" s="108"/>
      <c r="AC45603" s="108"/>
    </row>
    <row r="45604" spans="19:29" x14ac:dyDescent="0.25">
      <c r="S45604" s="108"/>
      <c r="U45604" s="108"/>
      <c r="W45604" s="108"/>
      <c r="Y45604" s="108"/>
      <c r="AA45604" s="108"/>
      <c r="AC45604" s="108"/>
    </row>
    <row r="45605" spans="19:29" x14ac:dyDescent="0.25">
      <c r="S45605" s="109"/>
      <c r="U45605" s="109"/>
      <c r="W45605" s="109"/>
      <c r="Y45605" s="109"/>
      <c r="AA45605" s="109"/>
      <c r="AC45605" s="109"/>
    </row>
    <row r="45606" spans="19:29" x14ac:dyDescent="0.25">
      <c r="S45606" s="108"/>
      <c r="U45606" s="108"/>
      <c r="W45606" s="108"/>
      <c r="Y45606" s="108"/>
      <c r="AA45606" s="108"/>
      <c r="AC45606" s="108"/>
    </row>
    <row r="45607" spans="19:29" x14ac:dyDescent="0.25">
      <c r="S45607" s="109"/>
      <c r="U45607" s="109"/>
      <c r="W45607" s="109"/>
      <c r="Y45607" s="109"/>
      <c r="AA45607" s="109"/>
      <c r="AC45607" s="109"/>
    </row>
    <row r="45608" spans="19:29" x14ac:dyDescent="0.25">
      <c r="S45608" s="108"/>
      <c r="U45608" s="108"/>
      <c r="W45608" s="108"/>
      <c r="Y45608" s="108"/>
      <c r="AA45608" s="108"/>
      <c r="AC45608" s="108"/>
    </row>
    <row r="45609" spans="19:29" x14ac:dyDescent="0.25">
      <c r="S45609" s="108"/>
      <c r="U45609" s="108"/>
      <c r="W45609" s="108"/>
      <c r="Y45609" s="108"/>
      <c r="AA45609" s="108"/>
      <c r="AC45609" s="108"/>
    </row>
    <row r="45610" spans="19:29" x14ac:dyDescent="0.25">
      <c r="S45610" s="108"/>
      <c r="U45610" s="108"/>
      <c r="W45610" s="108"/>
      <c r="Y45610" s="108"/>
      <c r="AA45610" s="108"/>
      <c r="AC45610" s="108"/>
    </row>
    <row r="45611" spans="19:29" x14ac:dyDescent="0.25">
      <c r="S45611" s="110"/>
      <c r="U45611" s="110"/>
      <c r="W45611" s="110"/>
      <c r="Y45611" s="110"/>
      <c r="AA45611" s="110"/>
      <c r="AC45611" s="110"/>
    </row>
    <row r="45612" spans="19:29" x14ac:dyDescent="0.25">
      <c r="S45612" s="110"/>
      <c r="U45612" s="110"/>
      <c r="W45612" s="110"/>
      <c r="Y45612" s="110"/>
      <c r="AA45612" s="110"/>
      <c r="AC45612" s="110"/>
    </row>
    <row r="45613" spans="19:29" x14ac:dyDescent="0.25">
      <c r="S45613" s="110"/>
      <c r="U45613" s="110"/>
      <c r="W45613" s="110"/>
      <c r="Y45613" s="110"/>
      <c r="AA45613" s="110"/>
      <c r="AC45613" s="110"/>
    </row>
    <row r="45614" spans="19:29" x14ac:dyDescent="0.25">
      <c r="S45614" s="110"/>
      <c r="U45614" s="110"/>
      <c r="W45614" s="110"/>
      <c r="Y45614" s="110"/>
      <c r="AA45614" s="110"/>
      <c r="AC45614" s="110"/>
    </row>
    <row r="45615" spans="19:29" x14ac:dyDescent="0.25">
      <c r="S45615" s="111"/>
      <c r="U45615" s="111"/>
      <c r="W45615" s="111"/>
      <c r="Y45615" s="111"/>
      <c r="AA45615" s="111"/>
      <c r="AC45615" s="111"/>
    </row>
    <row r="45616" spans="19:29" x14ac:dyDescent="0.25">
      <c r="S45616" s="107"/>
      <c r="U45616" s="107"/>
      <c r="W45616" s="107"/>
      <c r="Y45616" s="107"/>
      <c r="AA45616" s="107"/>
      <c r="AC45616" s="107"/>
    </row>
    <row r="45617" spans="19:29" x14ac:dyDescent="0.25">
      <c r="S45617" s="108"/>
      <c r="U45617" s="108"/>
      <c r="W45617" s="108"/>
      <c r="Y45617" s="108"/>
      <c r="AA45617" s="108"/>
      <c r="AC45617" s="108"/>
    </row>
    <row r="45618" spans="19:29" x14ac:dyDescent="0.25">
      <c r="S45618" s="108"/>
      <c r="U45618" s="108"/>
      <c r="W45618" s="108"/>
      <c r="Y45618" s="108"/>
      <c r="AA45618" s="108"/>
      <c r="AC45618" s="108"/>
    </row>
    <row r="45619" spans="19:29" x14ac:dyDescent="0.25">
      <c r="S45619" s="109"/>
      <c r="U45619" s="109"/>
      <c r="W45619" s="109"/>
      <c r="Y45619" s="109"/>
      <c r="AA45619" s="109"/>
      <c r="AC45619" s="109"/>
    </row>
    <row r="45620" spans="19:29" x14ac:dyDescent="0.25">
      <c r="S45620" s="108"/>
      <c r="U45620" s="108"/>
      <c r="W45620" s="108"/>
      <c r="Y45620" s="108"/>
      <c r="AA45620" s="108"/>
      <c r="AC45620" s="108"/>
    </row>
    <row r="45621" spans="19:29" x14ac:dyDescent="0.25">
      <c r="S45621" s="108"/>
      <c r="U45621" s="108"/>
      <c r="W45621" s="108"/>
      <c r="Y45621" s="108"/>
      <c r="AA45621" s="108"/>
      <c r="AC45621" s="108"/>
    </row>
    <row r="45622" spans="19:29" x14ac:dyDescent="0.25">
      <c r="S45622" s="109"/>
      <c r="U45622" s="109"/>
      <c r="W45622" s="109"/>
      <c r="Y45622" s="109"/>
      <c r="AA45622" s="109"/>
      <c r="AC45622" s="109"/>
    </row>
    <row r="45623" spans="19:29" x14ac:dyDescent="0.25">
      <c r="S45623" s="108"/>
      <c r="U45623" s="108"/>
      <c r="W45623" s="108"/>
      <c r="Y45623" s="108"/>
      <c r="AA45623" s="108"/>
      <c r="AC45623" s="108"/>
    </row>
    <row r="45624" spans="19:29" x14ac:dyDescent="0.25">
      <c r="S45624" s="109"/>
      <c r="U45624" s="109"/>
      <c r="W45624" s="109"/>
      <c r="Y45624" s="109"/>
      <c r="AA45624" s="109"/>
      <c r="AC45624" s="109"/>
    </row>
    <row r="45625" spans="19:29" x14ac:dyDescent="0.25">
      <c r="S45625" s="108"/>
      <c r="U45625" s="108"/>
      <c r="W45625" s="108"/>
      <c r="Y45625" s="108"/>
      <c r="AA45625" s="108"/>
      <c r="AC45625" s="108"/>
    </row>
    <row r="45626" spans="19:29" x14ac:dyDescent="0.25">
      <c r="S45626" s="108"/>
      <c r="U45626" s="108"/>
      <c r="W45626" s="108"/>
      <c r="Y45626" s="108"/>
      <c r="AA45626" s="108"/>
      <c r="AC45626" s="108"/>
    </row>
    <row r="45627" spans="19:29" x14ac:dyDescent="0.25">
      <c r="S45627" s="108"/>
      <c r="U45627" s="108"/>
      <c r="W45627" s="108"/>
      <c r="Y45627" s="108"/>
      <c r="AA45627" s="108"/>
      <c r="AC45627" s="108"/>
    </row>
    <row r="45628" spans="19:29" x14ac:dyDescent="0.25">
      <c r="S45628" s="110"/>
      <c r="U45628" s="110"/>
      <c r="W45628" s="110"/>
      <c r="Y45628" s="110"/>
      <c r="AA45628" s="110"/>
      <c r="AC45628" s="110"/>
    </row>
    <row r="45629" spans="19:29" x14ac:dyDescent="0.25">
      <c r="S45629" s="110"/>
      <c r="U45629" s="110"/>
      <c r="W45629" s="110"/>
      <c r="Y45629" s="110"/>
      <c r="AA45629" s="110"/>
      <c r="AC45629" s="110"/>
    </row>
    <row r="45630" spans="19:29" x14ac:dyDescent="0.25">
      <c r="S45630" s="110"/>
      <c r="U45630" s="110"/>
      <c r="W45630" s="110"/>
      <c r="Y45630" s="110"/>
      <c r="AA45630" s="110"/>
      <c r="AC45630" s="110"/>
    </row>
    <row r="45631" spans="19:29" x14ac:dyDescent="0.25">
      <c r="S45631" s="110"/>
      <c r="U45631" s="110"/>
      <c r="W45631" s="110"/>
      <c r="Y45631" s="110"/>
      <c r="AA45631" s="110"/>
      <c r="AC45631" s="110"/>
    </row>
    <row r="45632" spans="19:29" x14ac:dyDescent="0.25">
      <c r="S45632" s="111"/>
      <c r="U45632" s="111"/>
      <c r="W45632" s="111"/>
      <c r="Y45632" s="111"/>
      <c r="AA45632" s="111"/>
      <c r="AC45632" s="111"/>
    </row>
    <row r="45633" spans="19:29" x14ac:dyDescent="0.25">
      <c r="S45633" s="107"/>
      <c r="U45633" s="107"/>
      <c r="W45633" s="107"/>
      <c r="Y45633" s="107"/>
      <c r="AA45633" s="107"/>
      <c r="AC45633" s="107"/>
    </row>
    <row r="45634" spans="19:29" x14ac:dyDescent="0.25">
      <c r="S45634" s="108"/>
      <c r="U45634" s="108"/>
      <c r="W45634" s="108"/>
      <c r="Y45634" s="108"/>
      <c r="AA45634" s="108"/>
      <c r="AC45634" s="108"/>
    </row>
    <row r="45635" spans="19:29" x14ac:dyDescent="0.25">
      <c r="S45635" s="108"/>
      <c r="U45635" s="108"/>
      <c r="W45635" s="108"/>
      <c r="Y45635" s="108"/>
      <c r="AA45635" s="108"/>
      <c r="AC45635" s="108"/>
    </row>
    <row r="45636" spans="19:29" x14ac:dyDescent="0.25">
      <c r="S45636" s="109"/>
      <c r="U45636" s="109"/>
      <c r="W45636" s="109"/>
      <c r="Y45636" s="109"/>
      <c r="AA45636" s="109"/>
      <c r="AC45636" s="109"/>
    </row>
    <row r="45637" spans="19:29" x14ac:dyDescent="0.25">
      <c r="S45637" s="108"/>
      <c r="U45637" s="108"/>
      <c r="W45637" s="108"/>
      <c r="Y45637" s="108"/>
      <c r="AA45637" s="108"/>
      <c r="AC45637" s="108"/>
    </row>
    <row r="45638" spans="19:29" x14ac:dyDescent="0.25">
      <c r="S45638" s="108"/>
      <c r="U45638" s="108"/>
      <c r="W45638" s="108"/>
      <c r="Y45638" s="108"/>
      <c r="AA45638" s="108"/>
      <c r="AC45638" s="108"/>
    </row>
    <row r="45639" spans="19:29" x14ac:dyDescent="0.25">
      <c r="S45639" s="109"/>
      <c r="U45639" s="109"/>
      <c r="W45639" s="109"/>
      <c r="Y45639" s="109"/>
      <c r="AA45639" s="109"/>
      <c r="AC45639" s="109"/>
    </row>
    <row r="45640" spans="19:29" x14ac:dyDescent="0.25">
      <c r="S45640" s="108"/>
      <c r="U45640" s="108"/>
      <c r="W45640" s="108"/>
      <c r="Y45640" s="108"/>
      <c r="AA45640" s="108"/>
      <c r="AC45640" s="108"/>
    </row>
    <row r="45641" spans="19:29" x14ac:dyDescent="0.25">
      <c r="S45641" s="109"/>
      <c r="U45641" s="109"/>
      <c r="W45641" s="109"/>
      <c r="Y45641" s="109"/>
      <c r="AA45641" s="109"/>
      <c r="AC45641" s="109"/>
    </row>
    <row r="45642" spans="19:29" x14ac:dyDescent="0.25">
      <c r="S45642" s="108"/>
      <c r="U45642" s="108"/>
      <c r="W45642" s="108"/>
      <c r="Y45642" s="108"/>
      <c r="AA45642" s="108"/>
      <c r="AC45642" s="108"/>
    </row>
    <row r="45643" spans="19:29" x14ac:dyDescent="0.25">
      <c r="S45643" s="108"/>
      <c r="U45643" s="108"/>
      <c r="W45643" s="108"/>
      <c r="Y45643" s="108"/>
      <c r="AA45643" s="108"/>
      <c r="AC45643" s="108"/>
    </row>
    <row r="45644" spans="19:29" x14ac:dyDescent="0.25">
      <c r="S45644" s="108"/>
      <c r="U45644" s="108"/>
      <c r="W45644" s="108"/>
      <c r="Y45644" s="108"/>
      <c r="AA45644" s="108"/>
      <c r="AC45644" s="108"/>
    </row>
    <row r="45645" spans="19:29" x14ac:dyDescent="0.25">
      <c r="S45645" s="110"/>
      <c r="U45645" s="110"/>
      <c r="W45645" s="110"/>
      <c r="Y45645" s="110"/>
      <c r="AA45645" s="110"/>
      <c r="AC45645" s="110"/>
    </row>
    <row r="45646" spans="19:29" x14ac:dyDescent="0.25">
      <c r="S45646" s="110"/>
      <c r="U45646" s="110"/>
      <c r="W45646" s="110"/>
      <c r="Y45646" s="110"/>
      <c r="AA45646" s="110"/>
      <c r="AC45646" s="110"/>
    </row>
    <row r="45647" spans="19:29" x14ac:dyDescent="0.25">
      <c r="S45647" s="110"/>
      <c r="U45647" s="110"/>
      <c r="W45647" s="110"/>
      <c r="Y45647" s="110"/>
      <c r="AA45647" s="110"/>
      <c r="AC45647" s="110"/>
    </row>
    <row r="45648" spans="19:29" x14ac:dyDescent="0.25">
      <c r="S45648" s="110"/>
      <c r="U45648" s="110"/>
      <c r="W45648" s="110"/>
      <c r="Y45648" s="110"/>
      <c r="AA45648" s="110"/>
      <c r="AC45648" s="110"/>
    </row>
    <row r="45649" spans="19:29" x14ac:dyDescent="0.25">
      <c r="S45649" s="111"/>
      <c r="U45649" s="111"/>
      <c r="W45649" s="111"/>
      <c r="Y45649" s="111"/>
      <c r="AA45649" s="111"/>
      <c r="AC45649" s="111"/>
    </row>
    <row r="45650" spans="19:29" x14ac:dyDescent="0.25">
      <c r="S45650" s="107"/>
      <c r="U45650" s="107"/>
      <c r="W45650" s="107"/>
      <c r="Y45650" s="107"/>
      <c r="AA45650" s="107"/>
      <c r="AC45650" s="107"/>
    </row>
    <row r="45651" spans="19:29" x14ac:dyDescent="0.25">
      <c r="S45651" s="108"/>
      <c r="U45651" s="108"/>
      <c r="W45651" s="108"/>
      <c r="Y45651" s="108"/>
      <c r="AA45651" s="108"/>
      <c r="AC45651" s="108"/>
    </row>
    <row r="45652" spans="19:29" x14ac:dyDescent="0.25">
      <c r="S45652" s="108"/>
      <c r="U45652" s="108"/>
      <c r="W45652" s="108"/>
      <c r="Y45652" s="108"/>
      <c r="AA45652" s="108"/>
      <c r="AC45652" s="108"/>
    </row>
    <row r="45653" spans="19:29" x14ac:dyDescent="0.25">
      <c r="S45653" s="109"/>
      <c r="U45653" s="109"/>
      <c r="W45653" s="109"/>
      <c r="Y45653" s="109"/>
      <c r="AA45653" s="109"/>
      <c r="AC45653" s="109"/>
    </row>
    <row r="45654" spans="19:29" x14ac:dyDescent="0.25">
      <c r="S45654" s="108"/>
      <c r="U45654" s="108"/>
      <c r="W45654" s="108"/>
      <c r="Y45654" s="108"/>
      <c r="AA45654" s="108"/>
      <c r="AC45654" s="108"/>
    </row>
    <row r="45655" spans="19:29" x14ac:dyDescent="0.25">
      <c r="S45655" s="108"/>
      <c r="U45655" s="108"/>
      <c r="W45655" s="108"/>
      <c r="Y45655" s="108"/>
      <c r="AA45655" s="108"/>
      <c r="AC45655" s="108"/>
    </row>
    <row r="45656" spans="19:29" x14ac:dyDescent="0.25">
      <c r="S45656" s="109"/>
      <c r="U45656" s="109"/>
      <c r="W45656" s="109"/>
      <c r="Y45656" s="109"/>
      <c r="AA45656" s="109"/>
      <c r="AC45656" s="109"/>
    </row>
    <row r="45657" spans="19:29" x14ac:dyDescent="0.25">
      <c r="S45657" s="108"/>
      <c r="U45657" s="108"/>
      <c r="W45657" s="108"/>
      <c r="Y45657" s="108"/>
      <c r="AA45657" s="108"/>
      <c r="AC45657" s="108"/>
    </row>
    <row r="45658" spans="19:29" x14ac:dyDescent="0.25">
      <c r="S45658" s="109"/>
      <c r="U45658" s="109"/>
      <c r="W45658" s="109"/>
      <c r="Y45658" s="109"/>
      <c r="AA45658" s="109"/>
      <c r="AC45658" s="109"/>
    </row>
    <row r="45659" spans="19:29" x14ac:dyDescent="0.25">
      <c r="S45659" s="108"/>
      <c r="U45659" s="108"/>
      <c r="W45659" s="108"/>
      <c r="Y45659" s="108"/>
      <c r="AA45659" s="108"/>
      <c r="AC45659" s="108"/>
    </row>
    <row r="45660" spans="19:29" x14ac:dyDescent="0.25">
      <c r="S45660" s="108"/>
      <c r="U45660" s="108"/>
      <c r="W45660" s="108"/>
      <c r="Y45660" s="108"/>
      <c r="AA45660" s="108"/>
      <c r="AC45660" s="108"/>
    </row>
    <row r="45661" spans="19:29" x14ac:dyDescent="0.25">
      <c r="S45661" s="108"/>
      <c r="U45661" s="108"/>
      <c r="W45661" s="108"/>
      <c r="Y45661" s="108"/>
      <c r="AA45661" s="108"/>
      <c r="AC45661" s="108"/>
    </row>
    <row r="45662" spans="19:29" x14ac:dyDescent="0.25">
      <c r="S45662" s="110"/>
      <c r="U45662" s="110"/>
      <c r="W45662" s="110"/>
      <c r="Y45662" s="110"/>
      <c r="AA45662" s="110"/>
      <c r="AC45662" s="110"/>
    </row>
    <row r="45663" spans="19:29" x14ac:dyDescent="0.25">
      <c r="S45663" s="110"/>
      <c r="U45663" s="110"/>
      <c r="W45663" s="110"/>
      <c r="Y45663" s="110"/>
      <c r="AA45663" s="110"/>
      <c r="AC45663" s="110"/>
    </row>
    <row r="45664" spans="19:29" x14ac:dyDescent="0.25">
      <c r="S45664" s="110"/>
      <c r="U45664" s="110"/>
      <c r="W45664" s="110"/>
      <c r="Y45664" s="110"/>
      <c r="AA45664" s="110"/>
      <c r="AC45664" s="110"/>
    </row>
    <row r="45665" spans="19:29" x14ac:dyDescent="0.25">
      <c r="S45665" s="110"/>
      <c r="U45665" s="110"/>
      <c r="W45665" s="110"/>
      <c r="Y45665" s="110"/>
      <c r="AA45665" s="110"/>
      <c r="AC45665" s="110"/>
    </row>
    <row r="45666" spans="19:29" x14ac:dyDescent="0.25">
      <c r="S45666" s="111"/>
      <c r="U45666" s="111"/>
      <c r="W45666" s="111"/>
      <c r="Y45666" s="111"/>
      <c r="AA45666" s="111"/>
      <c r="AC45666" s="111"/>
    </row>
    <row r="45667" spans="19:29" x14ac:dyDescent="0.25">
      <c r="S45667" s="107"/>
      <c r="U45667" s="107"/>
      <c r="W45667" s="107"/>
      <c r="Y45667" s="107"/>
      <c r="AA45667" s="107"/>
      <c r="AC45667" s="107"/>
    </row>
    <row r="45668" spans="19:29" x14ac:dyDescent="0.25">
      <c r="S45668" s="108"/>
      <c r="U45668" s="108"/>
      <c r="W45668" s="108"/>
      <c r="Y45668" s="108"/>
      <c r="AA45668" s="108"/>
      <c r="AC45668" s="108"/>
    </row>
    <row r="45669" spans="19:29" x14ac:dyDescent="0.25">
      <c r="S45669" s="108"/>
      <c r="U45669" s="108"/>
      <c r="W45669" s="108"/>
      <c r="Y45669" s="108"/>
      <c r="AA45669" s="108"/>
      <c r="AC45669" s="108"/>
    </row>
    <row r="45670" spans="19:29" x14ac:dyDescent="0.25">
      <c r="S45670" s="109"/>
      <c r="U45670" s="109"/>
      <c r="W45670" s="109"/>
      <c r="Y45670" s="109"/>
      <c r="AA45670" s="109"/>
      <c r="AC45670" s="109"/>
    </row>
    <row r="45671" spans="19:29" x14ac:dyDescent="0.25">
      <c r="S45671" s="108"/>
      <c r="U45671" s="108"/>
      <c r="W45671" s="108"/>
      <c r="Y45671" s="108"/>
      <c r="AA45671" s="108"/>
      <c r="AC45671" s="108"/>
    </row>
    <row r="45672" spans="19:29" x14ac:dyDescent="0.25">
      <c r="S45672" s="108"/>
      <c r="U45672" s="108"/>
      <c r="W45672" s="108"/>
      <c r="Y45672" s="108"/>
      <c r="AA45672" s="108"/>
      <c r="AC45672" s="108"/>
    </row>
    <row r="45673" spans="19:29" x14ac:dyDescent="0.25">
      <c r="S45673" s="109"/>
      <c r="U45673" s="109"/>
      <c r="W45673" s="109"/>
      <c r="Y45673" s="109"/>
      <c r="AA45673" s="109"/>
      <c r="AC45673" s="109"/>
    </row>
    <row r="45674" spans="19:29" x14ac:dyDescent="0.25">
      <c r="S45674" s="108"/>
      <c r="U45674" s="108"/>
      <c r="W45674" s="108"/>
      <c r="Y45674" s="108"/>
      <c r="AA45674" s="108"/>
      <c r="AC45674" s="108"/>
    </row>
    <row r="45675" spans="19:29" x14ac:dyDescent="0.25">
      <c r="S45675" s="109"/>
      <c r="U45675" s="109"/>
      <c r="W45675" s="109"/>
      <c r="Y45675" s="109"/>
      <c r="AA45675" s="109"/>
      <c r="AC45675" s="109"/>
    </row>
    <row r="45676" spans="19:29" x14ac:dyDescent="0.25">
      <c r="S45676" s="108"/>
      <c r="U45676" s="108"/>
      <c r="W45676" s="108"/>
      <c r="Y45676" s="108"/>
      <c r="AA45676" s="108"/>
      <c r="AC45676" s="108"/>
    </row>
    <row r="45677" spans="19:29" x14ac:dyDescent="0.25">
      <c r="S45677" s="108"/>
      <c r="U45677" s="108"/>
      <c r="W45677" s="108"/>
      <c r="Y45677" s="108"/>
      <c r="AA45677" s="108"/>
      <c r="AC45677" s="108"/>
    </row>
    <row r="45678" spans="19:29" x14ac:dyDescent="0.25">
      <c r="S45678" s="108"/>
      <c r="U45678" s="108"/>
      <c r="W45678" s="108"/>
      <c r="Y45678" s="108"/>
      <c r="AA45678" s="108"/>
      <c r="AC45678" s="108"/>
    </row>
    <row r="45679" spans="19:29" x14ac:dyDescent="0.25">
      <c r="S45679" s="110"/>
      <c r="U45679" s="110"/>
      <c r="W45679" s="110"/>
      <c r="Y45679" s="110"/>
      <c r="AA45679" s="110"/>
      <c r="AC45679" s="110"/>
    </row>
    <row r="45680" spans="19:29" x14ac:dyDescent="0.25">
      <c r="S45680" s="110"/>
      <c r="U45680" s="110"/>
      <c r="W45680" s="110"/>
      <c r="Y45680" s="110"/>
      <c r="AA45680" s="110"/>
      <c r="AC45680" s="110"/>
    </row>
    <row r="45681" spans="19:29" x14ac:dyDescent="0.25">
      <c r="S45681" s="110"/>
      <c r="U45681" s="110"/>
      <c r="W45681" s="110"/>
      <c r="Y45681" s="110"/>
      <c r="AA45681" s="110"/>
      <c r="AC45681" s="110"/>
    </row>
    <row r="45682" spans="19:29" x14ac:dyDescent="0.25">
      <c r="S45682" s="110"/>
      <c r="U45682" s="110"/>
      <c r="W45682" s="110"/>
      <c r="Y45682" s="110"/>
      <c r="AA45682" s="110"/>
      <c r="AC45682" s="110"/>
    </row>
    <row r="45683" spans="19:29" x14ac:dyDescent="0.25">
      <c r="S45683" s="111"/>
      <c r="U45683" s="111"/>
      <c r="W45683" s="111"/>
      <c r="Y45683" s="111"/>
      <c r="AA45683" s="111"/>
      <c r="AC45683" s="111"/>
    </row>
    <row r="45684" spans="19:29" x14ac:dyDescent="0.25">
      <c r="S45684" s="107"/>
      <c r="U45684" s="107"/>
      <c r="W45684" s="107"/>
      <c r="Y45684" s="107"/>
      <c r="AA45684" s="107"/>
      <c r="AC45684" s="107"/>
    </row>
    <row r="45685" spans="19:29" x14ac:dyDescent="0.25">
      <c r="S45685" s="108"/>
      <c r="U45685" s="108"/>
      <c r="W45685" s="108"/>
      <c r="Y45685" s="108"/>
      <c r="AA45685" s="108"/>
      <c r="AC45685" s="108"/>
    </row>
    <row r="45686" spans="19:29" x14ac:dyDescent="0.25">
      <c r="S45686" s="108"/>
      <c r="U45686" s="108"/>
      <c r="W45686" s="108"/>
      <c r="Y45686" s="108"/>
      <c r="AA45686" s="108"/>
      <c r="AC45686" s="108"/>
    </row>
    <row r="45687" spans="19:29" x14ac:dyDescent="0.25">
      <c r="S45687" s="109"/>
      <c r="U45687" s="109"/>
      <c r="W45687" s="109"/>
      <c r="Y45687" s="109"/>
      <c r="AA45687" s="109"/>
      <c r="AC45687" s="109"/>
    </row>
    <row r="45688" spans="19:29" x14ac:dyDescent="0.25">
      <c r="S45688" s="108"/>
      <c r="U45688" s="108"/>
      <c r="W45688" s="108"/>
      <c r="Y45688" s="108"/>
      <c r="AA45688" s="108"/>
      <c r="AC45688" s="108"/>
    </row>
    <row r="45689" spans="19:29" x14ac:dyDescent="0.25">
      <c r="S45689" s="108"/>
      <c r="U45689" s="108"/>
      <c r="W45689" s="108"/>
      <c r="Y45689" s="108"/>
      <c r="AA45689" s="108"/>
      <c r="AC45689" s="108"/>
    </row>
    <row r="45690" spans="19:29" x14ac:dyDescent="0.25">
      <c r="S45690" s="109"/>
      <c r="U45690" s="109"/>
      <c r="W45690" s="109"/>
      <c r="Y45690" s="109"/>
      <c r="AA45690" s="109"/>
      <c r="AC45690" s="109"/>
    </row>
    <row r="45691" spans="19:29" x14ac:dyDescent="0.25">
      <c r="S45691" s="108"/>
      <c r="U45691" s="108"/>
      <c r="W45691" s="108"/>
      <c r="Y45691" s="108"/>
      <c r="AA45691" s="108"/>
      <c r="AC45691" s="108"/>
    </row>
    <row r="45692" spans="19:29" x14ac:dyDescent="0.25">
      <c r="S45692" s="109"/>
      <c r="U45692" s="109"/>
      <c r="W45692" s="109"/>
      <c r="Y45692" s="109"/>
      <c r="AA45692" s="109"/>
      <c r="AC45692" s="109"/>
    </row>
    <row r="45693" spans="19:29" x14ac:dyDescent="0.25">
      <c r="S45693" s="108"/>
      <c r="U45693" s="108"/>
      <c r="W45693" s="108"/>
      <c r="Y45693" s="108"/>
      <c r="AA45693" s="108"/>
      <c r="AC45693" s="108"/>
    </row>
    <row r="45694" spans="19:29" x14ac:dyDescent="0.25">
      <c r="S45694" s="108"/>
      <c r="U45694" s="108"/>
      <c r="W45694" s="108"/>
      <c r="Y45694" s="108"/>
      <c r="AA45694" s="108"/>
      <c r="AC45694" s="108"/>
    </row>
    <row r="45695" spans="19:29" x14ac:dyDescent="0.25">
      <c r="S45695" s="108"/>
      <c r="U45695" s="108"/>
      <c r="W45695" s="108"/>
      <c r="Y45695" s="108"/>
      <c r="AA45695" s="108"/>
      <c r="AC45695" s="108"/>
    </row>
    <row r="45696" spans="19:29" x14ac:dyDescent="0.25">
      <c r="S45696" s="110"/>
      <c r="U45696" s="110"/>
      <c r="W45696" s="110"/>
      <c r="Y45696" s="110"/>
      <c r="AA45696" s="110"/>
      <c r="AC45696" s="110"/>
    </row>
    <row r="45697" spans="19:29" x14ac:dyDescent="0.25">
      <c r="S45697" s="110"/>
      <c r="U45697" s="110"/>
      <c r="W45697" s="110"/>
      <c r="Y45697" s="110"/>
      <c r="AA45697" s="110"/>
      <c r="AC45697" s="110"/>
    </row>
    <row r="45698" spans="19:29" x14ac:dyDescent="0.25">
      <c r="S45698" s="110"/>
      <c r="U45698" s="110"/>
      <c r="W45698" s="110"/>
      <c r="Y45698" s="110"/>
      <c r="AA45698" s="110"/>
      <c r="AC45698" s="110"/>
    </row>
    <row r="45699" spans="19:29" x14ac:dyDescent="0.25">
      <c r="S45699" s="110"/>
      <c r="U45699" s="110"/>
      <c r="W45699" s="110"/>
      <c r="Y45699" s="110"/>
      <c r="AA45699" s="110"/>
      <c r="AC45699" s="110"/>
    </row>
    <row r="45700" spans="19:29" x14ac:dyDescent="0.25">
      <c r="S45700" s="111"/>
      <c r="U45700" s="111"/>
      <c r="W45700" s="111"/>
      <c r="Y45700" s="111"/>
      <c r="AA45700" s="111"/>
      <c r="AC45700" s="111"/>
    </row>
    <row r="45701" spans="19:29" x14ac:dyDescent="0.25">
      <c r="S45701" s="107"/>
      <c r="U45701" s="107"/>
      <c r="W45701" s="107"/>
      <c r="Y45701" s="107"/>
      <c r="AA45701" s="107"/>
      <c r="AC45701" s="107"/>
    </row>
    <row r="45702" spans="19:29" x14ac:dyDescent="0.25">
      <c r="S45702" s="108"/>
      <c r="U45702" s="108"/>
      <c r="W45702" s="108"/>
      <c r="Y45702" s="108"/>
      <c r="AA45702" s="108"/>
      <c r="AC45702" s="108"/>
    </row>
    <row r="45703" spans="19:29" x14ac:dyDescent="0.25">
      <c r="S45703" s="108"/>
      <c r="U45703" s="108"/>
      <c r="W45703" s="108"/>
      <c r="Y45703" s="108"/>
      <c r="AA45703" s="108"/>
      <c r="AC45703" s="108"/>
    </row>
    <row r="45704" spans="19:29" x14ac:dyDescent="0.25">
      <c r="S45704" s="109"/>
      <c r="U45704" s="109"/>
      <c r="W45704" s="109"/>
      <c r="Y45704" s="109"/>
      <c r="AA45704" s="109"/>
      <c r="AC45704" s="109"/>
    </row>
    <row r="45705" spans="19:29" x14ac:dyDescent="0.25">
      <c r="S45705" s="108"/>
      <c r="U45705" s="108"/>
      <c r="W45705" s="108"/>
      <c r="Y45705" s="108"/>
      <c r="AA45705" s="108"/>
      <c r="AC45705" s="108"/>
    </row>
    <row r="45706" spans="19:29" x14ac:dyDescent="0.25">
      <c r="S45706" s="108"/>
      <c r="U45706" s="108"/>
      <c r="W45706" s="108"/>
      <c r="Y45706" s="108"/>
      <c r="AA45706" s="108"/>
      <c r="AC45706" s="108"/>
    </row>
    <row r="45707" spans="19:29" x14ac:dyDescent="0.25">
      <c r="S45707" s="109"/>
      <c r="U45707" s="109"/>
      <c r="W45707" s="109"/>
      <c r="Y45707" s="109"/>
      <c r="AA45707" s="109"/>
      <c r="AC45707" s="109"/>
    </row>
    <row r="45708" spans="19:29" x14ac:dyDescent="0.25">
      <c r="S45708" s="108"/>
      <c r="U45708" s="108"/>
      <c r="W45708" s="108"/>
      <c r="Y45708" s="108"/>
      <c r="AA45708" s="108"/>
      <c r="AC45708" s="108"/>
    </row>
    <row r="45709" spans="19:29" x14ac:dyDescent="0.25">
      <c r="S45709" s="109"/>
      <c r="U45709" s="109"/>
      <c r="W45709" s="109"/>
      <c r="Y45709" s="109"/>
      <c r="AA45709" s="109"/>
      <c r="AC45709" s="109"/>
    </row>
    <row r="45710" spans="19:29" x14ac:dyDescent="0.25">
      <c r="S45710" s="108"/>
      <c r="U45710" s="108"/>
      <c r="W45710" s="108"/>
      <c r="Y45710" s="108"/>
      <c r="AA45710" s="108"/>
      <c r="AC45710" s="108"/>
    </row>
    <row r="45711" spans="19:29" x14ac:dyDescent="0.25">
      <c r="S45711" s="108"/>
      <c r="U45711" s="108"/>
      <c r="W45711" s="108"/>
      <c r="Y45711" s="108"/>
      <c r="AA45711" s="108"/>
      <c r="AC45711" s="108"/>
    </row>
    <row r="45712" spans="19:29" x14ac:dyDescent="0.25">
      <c r="S45712" s="108"/>
      <c r="U45712" s="108"/>
      <c r="W45712" s="108"/>
      <c r="Y45712" s="108"/>
      <c r="AA45712" s="108"/>
      <c r="AC45712" s="108"/>
    </row>
    <row r="45713" spans="19:29" x14ac:dyDescent="0.25">
      <c r="S45713" s="110"/>
      <c r="U45713" s="110"/>
      <c r="W45713" s="110"/>
      <c r="Y45713" s="110"/>
      <c r="AA45713" s="110"/>
      <c r="AC45713" s="110"/>
    </row>
    <row r="45714" spans="19:29" x14ac:dyDescent="0.25">
      <c r="S45714" s="110"/>
      <c r="U45714" s="110"/>
      <c r="W45714" s="110"/>
      <c r="Y45714" s="110"/>
      <c r="AA45714" s="110"/>
      <c r="AC45714" s="110"/>
    </row>
    <row r="45715" spans="19:29" x14ac:dyDescent="0.25">
      <c r="S45715" s="110"/>
      <c r="U45715" s="110"/>
      <c r="W45715" s="110"/>
      <c r="Y45715" s="110"/>
      <c r="AA45715" s="110"/>
      <c r="AC45715" s="110"/>
    </row>
    <row r="45716" spans="19:29" x14ac:dyDescent="0.25">
      <c r="S45716" s="110"/>
      <c r="U45716" s="110"/>
      <c r="W45716" s="110"/>
      <c r="Y45716" s="110"/>
      <c r="AA45716" s="110"/>
      <c r="AC45716" s="110"/>
    </row>
    <row r="45717" spans="19:29" x14ac:dyDescent="0.25">
      <c r="S45717" s="111"/>
      <c r="U45717" s="111"/>
      <c r="W45717" s="111"/>
      <c r="Y45717" s="111"/>
      <c r="AA45717" s="111"/>
      <c r="AC45717" s="111"/>
    </row>
    <row r="45718" spans="19:29" x14ac:dyDescent="0.25">
      <c r="S45718" s="107"/>
      <c r="U45718" s="107"/>
      <c r="W45718" s="107"/>
      <c r="Y45718" s="107"/>
      <c r="AA45718" s="107"/>
      <c r="AC45718" s="107"/>
    </row>
    <row r="45719" spans="19:29" x14ac:dyDescent="0.25">
      <c r="S45719" s="108"/>
      <c r="U45719" s="108"/>
      <c r="W45719" s="108"/>
      <c r="Y45719" s="108"/>
      <c r="AA45719" s="108"/>
      <c r="AC45719" s="108"/>
    </row>
    <row r="45720" spans="19:29" x14ac:dyDescent="0.25">
      <c r="S45720" s="108"/>
      <c r="U45720" s="108"/>
      <c r="W45720" s="108"/>
      <c r="Y45720" s="108"/>
      <c r="AA45720" s="108"/>
      <c r="AC45720" s="108"/>
    </row>
    <row r="45721" spans="19:29" x14ac:dyDescent="0.25">
      <c r="S45721" s="109"/>
      <c r="U45721" s="109"/>
      <c r="W45721" s="109"/>
      <c r="Y45721" s="109"/>
      <c r="AA45721" s="109"/>
      <c r="AC45721" s="109"/>
    </row>
    <row r="45722" spans="19:29" x14ac:dyDescent="0.25">
      <c r="S45722" s="108"/>
      <c r="U45722" s="108"/>
      <c r="W45722" s="108"/>
      <c r="Y45722" s="108"/>
      <c r="AA45722" s="108"/>
      <c r="AC45722" s="108"/>
    </row>
    <row r="45723" spans="19:29" x14ac:dyDescent="0.25">
      <c r="S45723" s="108"/>
      <c r="U45723" s="108"/>
      <c r="W45723" s="108"/>
      <c r="Y45723" s="108"/>
      <c r="AA45723" s="108"/>
      <c r="AC45723" s="108"/>
    </row>
    <row r="45724" spans="19:29" x14ac:dyDescent="0.25">
      <c r="S45724" s="109"/>
      <c r="U45724" s="109"/>
      <c r="W45724" s="109"/>
      <c r="Y45724" s="109"/>
      <c r="AA45724" s="109"/>
      <c r="AC45724" s="109"/>
    </row>
    <row r="45725" spans="19:29" x14ac:dyDescent="0.25">
      <c r="S45725" s="108"/>
      <c r="U45725" s="108"/>
      <c r="W45725" s="108"/>
      <c r="Y45725" s="108"/>
      <c r="AA45725" s="108"/>
      <c r="AC45725" s="108"/>
    </row>
    <row r="45726" spans="19:29" x14ac:dyDescent="0.25">
      <c r="S45726" s="109"/>
      <c r="U45726" s="109"/>
      <c r="W45726" s="109"/>
      <c r="Y45726" s="109"/>
      <c r="AA45726" s="109"/>
      <c r="AC45726" s="109"/>
    </row>
    <row r="45727" spans="19:29" x14ac:dyDescent="0.25">
      <c r="S45727" s="108"/>
      <c r="U45727" s="108"/>
      <c r="W45727" s="108"/>
      <c r="Y45727" s="108"/>
      <c r="AA45727" s="108"/>
      <c r="AC45727" s="108"/>
    </row>
    <row r="45728" spans="19:29" x14ac:dyDescent="0.25">
      <c r="S45728" s="108"/>
      <c r="U45728" s="108"/>
      <c r="W45728" s="108"/>
      <c r="Y45728" s="108"/>
      <c r="AA45728" s="108"/>
      <c r="AC45728" s="108"/>
    </row>
    <row r="45729" spans="19:29" x14ac:dyDescent="0.25">
      <c r="S45729" s="108"/>
      <c r="U45729" s="108"/>
      <c r="W45729" s="108"/>
      <c r="Y45729" s="108"/>
      <c r="AA45729" s="108"/>
      <c r="AC45729" s="108"/>
    </row>
    <row r="45730" spans="19:29" x14ac:dyDescent="0.25">
      <c r="S45730" s="110"/>
      <c r="U45730" s="110"/>
      <c r="W45730" s="110"/>
      <c r="Y45730" s="110"/>
      <c r="AA45730" s="110"/>
      <c r="AC45730" s="110"/>
    </row>
    <row r="45731" spans="19:29" x14ac:dyDescent="0.25">
      <c r="S45731" s="110"/>
      <c r="U45731" s="110"/>
      <c r="W45731" s="110"/>
      <c r="Y45731" s="110"/>
      <c r="AA45731" s="110"/>
      <c r="AC45731" s="110"/>
    </row>
    <row r="45732" spans="19:29" x14ac:dyDescent="0.25">
      <c r="S45732" s="110"/>
      <c r="U45732" s="110"/>
      <c r="W45732" s="110"/>
      <c r="Y45732" s="110"/>
      <c r="AA45732" s="110"/>
      <c r="AC45732" s="110"/>
    </row>
    <row r="45733" spans="19:29" x14ac:dyDescent="0.25">
      <c r="S45733" s="110"/>
      <c r="U45733" s="110"/>
      <c r="W45733" s="110"/>
      <c r="Y45733" s="110"/>
      <c r="AA45733" s="110"/>
      <c r="AC45733" s="110"/>
    </row>
    <row r="45734" spans="19:29" x14ac:dyDescent="0.25">
      <c r="S45734" s="111"/>
      <c r="U45734" s="111"/>
      <c r="W45734" s="111"/>
      <c r="Y45734" s="111"/>
      <c r="AA45734" s="111"/>
      <c r="AC45734" s="111"/>
    </row>
    <row r="45735" spans="19:29" x14ac:dyDescent="0.25">
      <c r="S45735" s="107"/>
      <c r="U45735" s="107"/>
      <c r="W45735" s="107"/>
      <c r="Y45735" s="107"/>
      <c r="AA45735" s="107"/>
      <c r="AC45735" s="107"/>
    </row>
    <row r="45736" spans="19:29" x14ac:dyDescent="0.25">
      <c r="S45736" s="108"/>
      <c r="U45736" s="108"/>
      <c r="W45736" s="108"/>
      <c r="Y45736" s="108"/>
      <c r="AA45736" s="108"/>
      <c r="AC45736" s="108"/>
    </row>
    <row r="45737" spans="19:29" x14ac:dyDescent="0.25">
      <c r="S45737" s="108"/>
      <c r="U45737" s="108"/>
      <c r="W45737" s="108"/>
      <c r="Y45737" s="108"/>
      <c r="AA45737" s="108"/>
      <c r="AC45737" s="108"/>
    </row>
    <row r="45738" spans="19:29" x14ac:dyDescent="0.25">
      <c r="S45738" s="109"/>
      <c r="U45738" s="109"/>
      <c r="W45738" s="109"/>
      <c r="Y45738" s="109"/>
      <c r="AA45738" s="109"/>
      <c r="AC45738" s="109"/>
    </row>
    <row r="45739" spans="19:29" x14ac:dyDescent="0.25">
      <c r="S45739" s="108"/>
      <c r="U45739" s="108"/>
      <c r="W45739" s="108"/>
      <c r="Y45739" s="108"/>
      <c r="AA45739" s="108"/>
      <c r="AC45739" s="108"/>
    </row>
    <row r="45740" spans="19:29" x14ac:dyDescent="0.25">
      <c r="S45740" s="108"/>
      <c r="U45740" s="108"/>
      <c r="W45740" s="108"/>
      <c r="Y45740" s="108"/>
      <c r="AA45740" s="108"/>
      <c r="AC45740" s="108"/>
    </row>
    <row r="45741" spans="19:29" x14ac:dyDescent="0.25">
      <c r="S45741" s="109"/>
      <c r="U45741" s="109"/>
      <c r="W45741" s="109"/>
      <c r="Y45741" s="109"/>
      <c r="AA45741" s="109"/>
      <c r="AC45741" s="109"/>
    </row>
    <row r="45742" spans="19:29" x14ac:dyDescent="0.25">
      <c r="S45742" s="108"/>
      <c r="U45742" s="108"/>
      <c r="W45742" s="108"/>
      <c r="Y45742" s="108"/>
      <c r="AA45742" s="108"/>
      <c r="AC45742" s="108"/>
    </row>
    <row r="45743" spans="19:29" x14ac:dyDescent="0.25">
      <c r="S45743" s="109"/>
      <c r="U45743" s="109"/>
      <c r="W45743" s="109"/>
      <c r="Y45743" s="109"/>
      <c r="AA45743" s="109"/>
      <c r="AC45743" s="109"/>
    </row>
    <row r="45744" spans="19:29" x14ac:dyDescent="0.25">
      <c r="S45744" s="108"/>
      <c r="U45744" s="108"/>
      <c r="W45744" s="108"/>
      <c r="Y45744" s="108"/>
      <c r="AA45744" s="108"/>
      <c r="AC45744" s="108"/>
    </row>
    <row r="45745" spans="19:29" x14ac:dyDescent="0.25">
      <c r="S45745" s="108"/>
      <c r="U45745" s="108"/>
      <c r="W45745" s="108"/>
      <c r="Y45745" s="108"/>
      <c r="AA45745" s="108"/>
      <c r="AC45745" s="108"/>
    </row>
    <row r="45746" spans="19:29" x14ac:dyDescent="0.25">
      <c r="S45746" s="108"/>
      <c r="U45746" s="108"/>
      <c r="W45746" s="108"/>
      <c r="Y45746" s="108"/>
      <c r="AA45746" s="108"/>
      <c r="AC45746" s="108"/>
    </row>
    <row r="45747" spans="19:29" x14ac:dyDescent="0.25">
      <c r="S45747" s="110"/>
      <c r="U45747" s="110"/>
      <c r="W45747" s="110"/>
      <c r="Y45747" s="110"/>
      <c r="AA45747" s="110"/>
      <c r="AC45747" s="110"/>
    </row>
    <row r="45748" spans="19:29" x14ac:dyDescent="0.25">
      <c r="S45748" s="110"/>
      <c r="U45748" s="110"/>
      <c r="W45748" s="110"/>
      <c r="Y45748" s="110"/>
      <c r="AA45748" s="110"/>
      <c r="AC45748" s="110"/>
    </row>
    <row r="45749" spans="19:29" x14ac:dyDescent="0.25">
      <c r="S45749" s="110"/>
      <c r="U45749" s="110"/>
      <c r="W45749" s="110"/>
      <c r="Y45749" s="110"/>
      <c r="AA45749" s="110"/>
      <c r="AC45749" s="110"/>
    </row>
    <row r="45750" spans="19:29" x14ac:dyDescent="0.25">
      <c r="S45750" s="110"/>
      <c r="U45750" s="110"/>
      <c r="W45750" s="110"/>
      <c r="Y45750" s="110"/>
      <c r="AA45750" s="110"/>
      <c r="AC45750" s="110"/>
    </row>
    <row r="45751" spans="19:29" x14ac:dyDescent="0.25">
      <c r="S45751" s="111"/>
      <c r="U45751" s="111"/>
      <c r="W45751" s="111"/>
      <c r="Y45751" s="111"/>
      <c r="AA45751" s="111"/>
      <c r="AC45751" s="111"/>
    </row>
    <row r="45752" spans="19:29" x14ac:dyDescent="0.25">
      <c r="S45752" s="107"/>
      <c r="U45752" s="107"/>
      <c r="W45752" s="107"/>
      <c r="Y45752" s="107"/>
      <c r="AA45752" s="107"/>
      <c r="AC45752" s="107"/>
    </row>
    <row r="45753" spans="19:29" x14ac:dyDescent="0.25">
      <c r="S45753" s="108"/>
      <c r="U45753" s="108"/>
      <c r="W45753" s="108"/>
      <c r="Y45753" s="108"/>
      <c r="AA45753" s="108"/>
      <c r="AC45753" s="108"/>
    </row>
    <row r="45754" spans="19:29" x14ac:dyDescent="0.25">
      <c r="S45754" s="108"/>
      <c r="U45754" s="108"/>
      <c r="W45754" s="108"/>
      <c r="Y45754" s="108"/>
      <c r="AA45754" s="108"/>
      <c r="AC45754" s="108"/>
    </row>
    <row r="45755" spans="19:29" x14ac:dyDescent="0.25">
      <c r="S45755" s="109"/>
      <c r="U45755" s="109"/>
      <c r="W45755" s="109"/>
      <c r="Y45755" s="109"/>
      <c r="AA45755" s="109"/>
      <c r="AC45755" s="109"/>
    </row>
    <row r="45756" spans="19:29" x14ac:dyDescent="0.25">
      <c r="S45756" s="108"/>
      <c r="U45756" s="108"/>
      <c r="W45756" s="108"/>
      <c r="Y45756" s="108"/>
      <c r="AA45756" s="108"/>
      <c r="AC45756" s="108"/>
    </row>
    <row r="45757" spans="19:29" x14ac:dyDescent="0.25">
      <c r="S45757" s="108"/>
      <c r="U45757" s="108"/>
      <c r="W45757" s="108"/>
      <c r="Y45757" s="108"/>
      <c r="AA45757" s="108"/>
      <c r="AC45757" s="108"/>
    </row>
    <row r="45758" spans="19:29" x14ac:dyDescent="0.25">
      <c r="S45758" s="109"/>
      <c r="U45758" s="109"/>
      <c r="W45758" s="109"/>
      <c r="Y45758" s="109"/>
      <c r="AA45758" s="109"/>
      <c r="AC45758" s="109"/>
    </row>
    <row r="45759" spans="19:29" x14ac:dyDescent="0.25">
      <c r="S45759" s="108"/>
      <c r="U45759" s="108"/>
      <c r="W45759" s="108"/>
      <c r="Y45759" s="108"/>
      <c r="AA45759" s="108"/>
      <c r="AC45759" s="108"/>
    </row>
    <row r="45760" spans="19:29" x14ac:dyDescent="0.25">
      <c r="S45760" s="109"/>
      <c r="U45760" s="109"/>
      <c r="W45760" s="109"/>
      <c r="Y45760" s="109"/>
      <c r="AA45760" s="109"/>
      <c r="AC45760" s="109"/>
    </row>
    <row r="45761" spans="19:29" x14ac:dyDescent="0.25">
      <c r="S45761" s="108"/>
      <c r="U45761" s="108"/>
      <c r="W45761" s="108"/>
      <c r="Y45761" s="108"/>
      <c r="AA45761" s="108"/>
      <c r="AC45761" s="108"/>
    </row>
    <row r="45762" spans="19:29" x14ac:dyDescent="0.25">
      <c r="S45762" s="108"/>
      <c r="U45762" s="108"/>
      <c r="W45762" s="108"/>
      <c r="Y45762" s="108"/>
      <c r="AA45762" s="108"/>
      <c r="AC45762" s="108"/>
    </row>
    <row r="45763" spans="19:29" x14ac:dyDescent="0.25">
      <c r="S45763" s="108"/>
      <c r="U45763" s="108"/>
      <c r="W45763" s="108"/>
      <c r="Y45763" s="108"/>
      <c r="AA45763" s="108"/>
      <c r="AC45763" s="108"/>
    </row>
    <row r="45764" spans="19:29" x14ac:dyDescent="0.25">
      <c r="S45764" s="110"/>
      <c r="U45764" s="110"/>
      <c r="W45764" s="110"/>
      <c r="Y45764" s="110"/>
      <c r="AA45764" s="110"/>
      <c r="AC45764" s="110"/>
    </row>
    <row r="45765" spans="19:29" x14ac:dyDescent="0.25">
      <c r="S45765" s="110"/>
      <c r="U45765" s="110"/>
      <c r="W45765" s="110"/>
      <c r="Y45765" s="110"/>
      <c r="AA45765" s="110"/>
      <c r="AC45765" s="110"/>
    </row>
    <row r="45766" spans="19:29" x14ac:dyDescent="0.25">
      <c r="S45766" s="110"/>
      <c r="U45766" s="110"/>
      <c r="W45766" s="110"/>
      <c r="Y45766" s="110"/>
      <c r="AA45766" s="110"/>
      <c r="AC45766" s="110"/>
    </row>
    <row r="45767" spans="19:29" x14ac:dyDescent="0.25">
      <c r="S45767" s="110"/>
      <c r="U45767" s="110"/>
      <c r="W45767" s="110"/>
      <c r="Y45767" s="110"/>
      <c r="AA45767" s="110"/>
      <c r="AC45767" s="110"/>
    </row>
    <row r="45768" spans="19:29" x14ac:dyDescent="0.25">
      <c r="S45768" s="111"/>
      <c r="U45768" s="111"/>
      <c r="W45768" s="111"/>
      <c r="Y45768" s="111"/>
      <c r="AA45768" s="111"/>
      <c r="AC45768" s="111"/>
    </row>
    <row r="45769" spans="19:29" x14ac:dyDescent="0.25">
      <c r="S45769" s="107"/>
      <c r="U45769" s="107"/>
      <c r="W45769" s="107"/>
      <c r="Y45769" s="107"/>
      <c r="AA45769" s="107"/>
      <c r="AC45769" s="107"/>
    </row>
    <row r="45770" spans="19:29" x14ac:dyDescent="0.25">
      <c r="S45770" s="108"/>
      <c r="U45770" s="108"/>
      <c r="W45770" s="108"/>
      <c r="Y45770" s="108"/>
      <c r="AA45770" s="108"/>
      <c r="AC45770" s="108"/>
    </row>
    <row r="45771" spans="19:29" x14ac:dyDescent="0.25">
      <c r="S45771" s="108"/>
      <c r="U45771" s="108"/>
      <c r="W45771" s="108"/>
      <c r="Y45771" s="108"/>
      <c r="AA45771" s="108"/>
      <c r="AC45771" s="108"/>
    </row>
    <row r="45772" spans="19:29" x14ac:dyDescent="0.25">
      <c r="S45772" s="109"/>
      <c r="U45772" s="109"/>
      <c r="W45772" s="109"/>
      <c r="Y45772" s="109"/>
      <c r="AA45772" s="109"/>
      <c r="AC45772" s="109"/>
    </row>
    <row r="45773" spans="19:29" x14ac:dyDescent="0.25">
      <c r="S45773" s="108"/>
      <c r="U45773" s="108"/>
      <c r="W45773" s="108"/>
      <c r="Y45773" s="108"/>
      <c r="AA45773" s="108"/>
      <c r="AC45773" s="108"/>
    </row>
    <row r="45774" spans="19:29" x14ac:dyDescent="0.25">
      <c r="S45774" s="108"/>
      <c r="U45774" s="108"/>
      <c r="W45774" s="108"/>
      <c r="Y45774" s="108"/>
      <c r="AA45774" s="108"/>
      <c r="AC45774" s="108"/>
    </row>
    <row r="45775" spans="19:29" x14ac:dyDescent="0.25">
      <c r="S45775" s="109"/>
      <c r="U45775" s="109"/>
      <c r="W45775" s="109"/>
      <c r="Y45775" s="109"/>
      <c r="AA45775" s="109"/>
      <c r="AC45775" s="109"/>
    </row>
    <row r="45776" spans="19:29" x14ac:dyDescent="0.25">
      <c r="S45776" s="108"/>
      <c r="U45776" s="108"/>
      <c r="W45776" s="108"/>
      <c r="Y45776" s="108"/>
      <c r="AA45776" s="108"/>
      <c r="AC45776" s="108"/>
    </row>
    <row r="45777" spans="19:29" x14ac:dyDescent="0.25">
      <c r="S45777" s="109"/>
      <c r="U45777" s="109"/>
      <c r="W45777" s="109"/>
      <c r="Y45777" s="109"/>
      <c r="AA45777" s="109"/>
      <c r="AC45777" s="109"/>
    </row>
    <row r="45778" spans="19:29" x14ac:dyDescent="0.25">
      <c r="S45778" s="108"/>
      <c r="U45778" s="108"/>
      <c r="W45778" s="108"/>
      <c r="Y45778" s="108"/>
      <c r="AA45778" s="108"/>
      <c r="AC45778" s="108"/>
    </row>
    <row r="45779" spans="19:29" x14ac:dyDescent="0.25">
      <c r="S45779" s="108"/>
      <c r="U45779" s="108"/>
      <c r="W45779" s="108"/>
      <c r="Y45779" s="108"/>
      <c r="AA45779" s="108"/>
      <c r="AC45779" s="108"/>
    </row>
    <row r="45780" spans="19:29" x14ac:dyDescent="0.25">
      <c r="S45780" s="108"/>
      <c r="U45780" s="108"/>
      <c r="W45780" s="108"/>
      <c r="Y45780" s="108"/>
      <c r="AA45780" s="108"/>
      <c r="AC45780" s="108"/>
    </row>
    <row r="45781" spans="19:29" x14ac:dyDescent="0.25">
      <c r="S45781" s="110"/>
      <c r="U45781" s="110"/>
      <c r="W45781" s="110"/>
      <c r="Y45781" s="110"/>
      <c r="AA45781" s="110"/>
      <c r="AC45781" s="110"/>
    </row>
    <row r="45782" spans="19:29" x14ac:dyDescent="0.25">
      <c r="S45782" s="110"/>
      <c r="U45782" s="110"/>
      <c r="W45782" s="110"/>
      <c r="Y45782" s="110"/>
      <c r="AA45782" s="110"/>
      <c r="AC45782" s="110"/>
    </row>
    <row r="45783" spans="19:29" x14ac:dyDescent="0.25">
      <c r="S45783" s="110"/>
      <c r="U45783" s="110"/>
      <c r="W45783" s="110"/>
      <c r="Y45783" s="110"/>
      <c r="AA45783" s="110"/>
      <c r="AC45783" s="110"/>
    </row>
    <row r="45784" spans="19:29" x14ac:dyDescent="0.25">
      <c r="S45784" s="110"/>
      <c r="U45784" s="110"/>
      <c r="W45784" s="110"/>
      <c r="Y45784" s="110"/>
      <c r="AA45784" s="110"/>
      <c r="AC45784" s="110"/>
    </row>
    <row r="45785" spans="19:29" x14ac:dyDescent="0.25">
      <c r="S45785" s="111"/>
      <c r="U45785" s="111"/>
      <c r="W45785" s="111"/>
      <c r="Y45785" s="111"/>
      <c r="AA45785" s="111"/>
      <c r="AC45785" s="111"/>
    </row>
    <row r="45786" spans="19:29" x14ac:dyDescent="0.25">
      <c r="S45786" s="107"/>
      <c r="U45786" s="107"/>
      <c r="W45786" s="107"/>
      <c r="Y45786" s="107"/>
      <c r="AA45786" s="107"/>
      <c r="AC45786" s="107"/>
    </row>
    <row r="45787" spans="19:29" x14ac:dyDescent="0.25">
      <c r="S45787" s="108"/>
      <c r="U45787" s="108"/>
      <c r="W45787" s="108"/>
      <c r="Y45787" s="108"/>
      <c r="AA45787" s="108"/>
      <c r="AC45787" s="108"/>
    </row>
    <row r="45788" spans="19:29" x14ac:dyDescent="0.25">
      <c r="S45788" s="108"/>
      <c r="U45788" s="108"/>
      <c r="W45788" s="108"/>
      <c r="Y45788" s="108"/>
      <c r="AA45788" s="108"/>
      <c r="AC45788" s="108"/>
    </row>
    <row r="45789" spans="19:29" x14ac:dyDescent="0.25">
      <c r="S45789" s="109"/>
      <c r="U45789" s="109"/>
      <c r="W45789" s="109"/>
      <c r="Y45789" s="109"/>
      <c r="AA45789" s="109"/>
      <c r="AC45789" s="109"/>
    </row>
    <row r="45790" spans="19:29" x14ac:dyDescent="0.25">
      <c r="S45790" s="108"/>
      <c r="U45790" s="108"/>
      <c r="W45790" s="108"/>
      <c r="Y45790" s="108"/>
      <c r="AA45790" s="108"/>
      <c r="AC45790" s="108"/>
    </row>
    <row r="45791" spans="19:29" x14ac:dyDescent="0.25">
      <c r="S45791" s="108"/>
      <c r="U45791" s="108"/>
      <c r="W45791" s="108"/>
      <c r="Y45791" s="108"/>
      <c r="AA45791" s="108"/>
      <c r="AC45791" s="108"/>
    </row>
    <row r="45792" spans="19:29" x14ac:dyDescent="0.25">
      <c r="S45792" s="109"/>
      <c r="U45792" s="109"/>
      <c r="W45792" s="109"/>
      <c r="Y45792" s="109"/>
      <c r="AA45792" s="109"/>
      <c r="AC45792" s="109"/>
    </row>
    <row r="45793" spans="19:29" x14ac:dyDescent="0.25">
      <c r="S45793" s="108"/>
      <c r="U45793" s="108"/>
      <c r="W45793" s="108"/>
      <c r="Y45793" s="108"/>
      <c r="AA45793" s="108"/>
      <c r="AC45793" s="108"/>
    </row>
    <row r="45794" spans="19:29" x14ac:dyDescent="0.25">
      <c r="S45794" s="109"/>
      <c r="U45794" s="109"/>
      <c r="W45794" s="109"/>
      <c r="Y45794" s="109"/>
      <c r="AA45794" s="109"/>
      <c r="AC45794" s="109"/>
    </row>
    <row r="45795" spans="19:29" x14ac:dyDescent="0.25">
      <c r="S45795" s="108"/>
      <c r="U45795" s="108"/>
      <c r="W45795" s="108"/>
      <c r="Y45795" s="108"/>
      <c r="AA45795" s="108"/>
      <c r="AC45795" s="108"/>
    </row>
    <row r="45796" spans="19:29" x14ac:dyDescent="0.25">
      <c r="S45796" s="108"/>
      <c r="U45796" s="108"/>
      <c r="W45796" s="108"/>
      <c r="Y45796" s="108"/>
      <c r="AA45796" s="108"/>
      <c r="AC45796" s="108"/>
    </row>
    <row r="45797" spans="19:29" x14ac:dyDescent="0.25">
      <c r="S45797" s="108"/>
      <c r="U45797" s="108"/>
      <c r="W45797" s="108"/>
      <c r="Y45797" s="108"/>
      <c r="AA45797" s="108"/>
      <c r="AC45797" s="108"/>
    </row>
    <row r="45798" spans="19:29" x14ac:dyDescent="0.25">
      <c r="S45798" s="110"/>
      <c r="U45798" s="110"/>
      <c r="W45798" s="110"/>
      <c r="Y45798" s="110"/>
      <c r="AA45798" s="110"/>
      <c r="AC45798" s="110"/>
    </row>
    <row r="45799" spans="19:29" x14ac:dyDescent="0.25">
      <c r="S45799" s="110"/>
      <c r="U45799" s="110"/>
      <c r="W45799" s="110"/>
      <c r="Y45799" s="110"/>
      <c r="AA45799" s="110"/>
      <c r="AC45799" s="110"/>
    </row>
    <row r="45800" spans="19:29" x14ac:dyDescent="0.25">
      <c r="S45800" s="110"/>
      <c r="U45800" s="110"/>
      <c r="W45800" s="110"/>
      <c r="Y45800" s="110"/>
      <c r="AA45800" s="110"/>
      <c r="AC45800" s="110"/>
    </row>
    <row r="45801" spans="19:29" x14ac:dyDescent="0.25">
      <c r="S45801" s="110"/>
      <c r="U45801" s="110"/>
      <c r="W45801" s="110"/>
      <c r="Y45801" s="110"/>
      <c r="AA45801" s="110"/>
      <c r="AC45801" s="110"/>
    </row>
    <row r="45802" spans="19:29" x14ac:dyDescent="0.25">
      <c r="S45802" s="111"/>
      <c r="U45802" s="111"/>
      <c r="W45802" s="111"/>
      <c r="Y45802" s="111"/>
      <c r="AA45802" s="111"/>
      <c r="AC45802" s="111"/>
    </row>
    <row r="45803" spans="19:29" x14ac:dyDescent="0.25">
      <c r="S45803" s="107"/>
      <c r="U45803" s="107"/>
      <c r="W45803" s="107"/>
      <c r="Y45803" s="107"/>
      <c r="AA45803" s="107"/>
      <c r="AC45803" s="107"/>
    </row>
    <row r="45804" spans="19:29" x14ac:dyDescent="0.25">
      <c r="S45804" s="108"/>
      <c r="U45804" s="108"/>
      <c r="W45804" s="108"/>
      <c r="Y45804" s="108"/>
      <c r="AA45804" s="108"/>
      <c r="AC45804" s="108"/>
    </row>
    <row r="45805" spans="19:29" x14ac:dyDescent="0.25">
      <c r="S45805" s="108"/>
      <c r="U45805" s="108"/>
      <c r="W45805" s="108"/>
      <c r="Y45805" s="108"/>
      <c r="AA45805" s="108"/>
      <c r="AC45805" s="108"/>
    </row>
    <row r="45806" spans="19:29" x14ac:dyDescent="0.25">
      <c r="S45806" s="109"/>
      <c r="U45806" s="109"/>
      <c r="W45806" s="109"/>
      <c r="Y45806" s="109"/>
      <c r="AA45806" s="109"/>
      <c r="AC45806" s="109"/>
    </row>
    <row r="45807" spans="19:29" x14ac:dyDescent="0.25">
      <c r="S45807" s="108"/>
      <c r="U45807" s="108"/>
      <c r="W45807" s="108"/>
      <c r="Y45807" s="108"/>
      <c r="AA45807" s="108"/>
      <c r="AC45807" s="108"/>
    </row>
    <row r="45808" spans="19:29" x14ac:dyDescent="0.25">
      <c r="S45808" s="108"/>
      <c r="U45808" s="108"/>
      <c r="W45808" s="108"/>
      <c r="Y45808" s="108"/>
      <c r="AA45808" s="108"/>
      <c r="AC45808" s="108"/>
    </row>
    <row r="45809" spans="19:29" x14ac:dyDescent="0.25">
      <c r="S45809" s="109"/>
      <c r="U45809" s="109"/>
      <c r="W45809" s="109"/>
      <c r="Y45809" s="109"/>
      <c r="AA45809" s="109"/>
      <c r="AC45809" s="109"/>
    </row>
    <row r="45810" spans="19:29" x14ac:dyDescent="0.25">
      <c r="S45810" s="108"/>
      <c r="U45810" s="108"/>
      <c r="W45810" s="108"/>
      <c r="Y45810" s="108"/>
      <c r="AA45810" s="108"/>
      <c r="AC45810" s="108"/>
    </row>
    <row r="45811" spans="19:29" x14ac:dyDescent="0.25">
      <c r="S45811" s="109"/>
      <c r="U45811" s="109"/>
      <c r="W45811" s="109"/>
      <c r="Y45811" s="109"/>
      <c r="AA45811" s="109"/>
      <c r="AC45811" s="109"/>
    </row>
    <row r="45812" spans="19:29" x14ac:dyDescent="0.25">
      <c r="S45812" s="108"/>
      <c r="U45812" s="108"/>
      <c r="W45812" s="108"/>
      <c r="Y45812" s="108"/>
      <c r="AA45812" s="108"/>
      <c r="AC45812" s="108"/>
    </row>
    <row r="45813" spans="19:29" x14ac:dyDescent="0.25">
      <c r="S45813" s="108"/>
      <c r="U45813" s="108"/>
      <c r="W45813" s="108"/>
      <c r="Y45813" s="108"/>
      <c r="AA45813" s="108"/>
      <c r="AC45813" s="108"/>
    </row>
    <row r="45814" spans="19:29" x14ac:dyDescent="0.25">
      <c r="S45814" s="108"/>
      <c r="U45814" s="108"/>
      <c r="W45814" s="108"/>
      <c r="Y45814" s="108"/>
      <c r="AA45814" s="108"/>
      <c r="AC45814" s="108"/>
    </row>
    <row r="45815" spans="19:29" x14ac:dyDescent="0.25">
      <c r="S45815" s="110"/>
      <c r="U45815" s="110"/>
      <c r="W45815" s="110"/>
      <c r="Y45815" s="110"/>
      <c r="AA45815" s="110"/>
      <c r="AC45815" s="110"/>
    </row>
    <row r="45816" spans="19:29" x14ac:dyDescent="0.25">
      <c r="S45816" s="110"/>
      <c r="U45816" s="110"/>
      <c r="W45816" s="110"/>
      <c r="Y45816" s="110"/>
      <c r="AA45816" s="110"/>
      <c r="AC45816" s="110"/>
    </row>
    <row r="45817" spans="19:29" x14ac:dyDescent="0.25">
      <c r="S45817" s="110"/>
      <c r="U45817" s="110"/>
      <c r="W45817" s="110"/>
      <c r="Y45817" s="110"/>
      <c r="AA45817" s="110"/>
      <c r="AC45817" s="110"/>
    </row>
    <row r="45818" spans="19:29" x14ac:dyDescent="0.25">
      <c r="S45818" s="110"/>
      <c r="U45818" s="110"/>
      <c r="W45818" s="110"/>
      <c r="Y45818" s="110"/>
      <c r="AA45818" s="110"/>
      <c r="AC45818" s="110"/>
    </row>
    <row r="45819" spans="19:29" x14ac:dyDescent="0.25">
      <c r="S45819" s="111"/>
      <c r="U45819" s="111"/>
      <c r="W45819" s="111"/>
      <c r="Y45819" s="111"/>
      <c r="AA45819" s="111"/>
      <c r="AC45819" s="111"/>
    </row>
    <row r="45820" spans="19:29" x14ac:dyDescent="0.25">
      <c r="S45820" s="107"/>
      <c r="U45820" s="107"/>
      <c r="W45820" s="107"/>
      <c r="Y45820" s="107"/>
      <c r="AA45820" s="107"/>
      <c r="AC45820" s="107"/>
    </row>
    <row r="45821" spans="19:29" x14ac:dyDescent="0.25">
      <c r="S45821" s="108"/>
      <c r="U45821" s="108"/>
      <c r="W45821" s="108"/>
      <c r="Y45821" s="108"/>
      <c r="AA45821" s="108"/>
      <c r="AC45821" s="108"/>
    </row>
    <row r="45822" spans="19:29" x14ac:dyDescent="0.25">
      <c r="S45822" s="108"/>
      <c r="U45822" s="108"/>
      <c r="W45822" s="108"/>
      <c r="Y45822" s="108"/>
      <c r="AA45822" s="108"/>
      <c r="AC45822" s="108"/>
    </row>
    <row r="45823" spans="19:29" x14ac:dyDescent="0.25">
      <c r="S45823" s="109"/>
      <c r="U45823" s="109"/>
      <c r="W45823" s="109"/>
      <c r="Y45823" s="109"/>
      <c r="AA45823" s="109"/>
      <c r="AC45823" s="109"/>
    </row>
    <row r="45824" spans="19:29" x14ac:dyDescent="0.25">
      <c r="S45824" s="108"/>
      <c r="U45824" s="108"/>
      <c r="W45824" s="108"/>
      <c r="Y45824" s="108"/>
      <c r="AA45824" s="108"/>
      <c r="AC45824" s="108"/>
    </row>
    <row r="45825" spans="19:29" x14ac:dyDescent="0.25">
      <c r="S45825" s="108"/>
      <c r="U45825" s="108"/>
      <c r="W45825" s="108"/>
      <c r="Y45825" s="108"/>
      <c r="AA45825" s="108"/>
      <c r="AC45825" s="108"/>
    </row>
    <row r="45826" spans="19:29" x14ac:dyDescent="0.25">
      <c r="S45826" s="109"/>
      <c r="U45826" s="109"/>
      <c r="W45826" s="109"/>
      <c r="Y45826" s="109"/>
      <c r="AA45826" s="109"/>
      <c r="AC45826" s="109"/>
    </row>
    <row r="45827" spans="19:29" x14ac:dyDescent="0.25">
      <c r="S45827" s="108"/>
      <c r="U45827" s="108"/>
      <c r="W45827" s="108"/>
      <c r="Y45827" s="108"/>
      <c r="AA45827" s="108"/>
      <c r="AC45827" s="108"/>
    </row>
    <row r="45828" spans="19:29" x14ac:dyDescent="0.25">
      <c r="S45828" s="109"/>
      <c r="U45828" s="109"/>
      <c r="W45828" s="109"/>
      <c r="Y45828" s="109"/>
      <c r="AA45828" s="109"/>
      <c r="AC45828" s="109"/>
    </row>
    <row r="45829" spans="19:29" x14ac:dyDescent="0.25">
      <c r="S45829" s="108"/>
      <c r="U45829" s="108"/>
      <c r="W45829" s="108"/>
      <c r="Y45829" s="108"/>
      <c r="AA45829" s="108"/>
      <c r="AC45829" s="108"/>
    </row>
    <row r="45830" spans="19:29" x14ac:dyDescent="0.25">
      <c r="S45830" s="108"/>
      <c r="U45830" s="108"/>
      <c r="W45830" s="108"/>
      <c r="Y45830" s="108"/>
      <c r="AA45830" s="108"/>
      <c r="AC45830" s="108"/>
    </row>
    <row r="45831" spans="19:29" x14ac:dyDescent="0.25">
      <c r="S45831" s="108"/>
      <c r="U45831" s="108"/>
      <c r="W45831" s="108"/>
      <c r="Y45831" s="108"/>
      <c r="AA45831" s="108"/>
      <c r="AC45831" s="108"/>
    </row>
    <row r="45832" spans="19:29" x14ac:dyDescent="0.25">
      <c r="S45832" s="110"/>
      <c r="U45832" s="110"/>
      <c r="W45832" s="110"/>
      <c r="Y45832" s="110"/>
      <c r="AA45832" s="110"/>
      <c r="AC45832" s="110"/>
    </row>
    <row r="45833" spans="19:29" x14ac:dyDescent="0.25">
      <c r="S45833" s="110"/>
      <c r="U45833" s="110"/>
      <c r="W45833" s="110"/>
      <c r="Y45833" s="110"/>
      <c r="AA45833" s="110"/>
      <c r="AC45833" s="110"/>
    </row>
    <row r="45834" spans="19:29" x14ac:dyDescent="0.25">
      <c r="S45834" s="110"/>
      <c r="U45834" s="110"/>
      <c r="W45834" s="110"/>
      <c r="Y45834" s="110"/>
      <c r="AA45834" s="110"/>
      <c r="AC45834" s="110"/>
    </row>
    <row r="45835" spans="19:29" x14ac:dyDescent="0.25">
      <c r="S45835" s="110"/>
      <c r="U45835" s="110"/>
      <c r="W45835" s="110"/>
      <c r="Y45835" s="110"/>
      <c r="AA45835" s="110"/>
      <c r="AC45835" s="110"/>
    </row>
    <row r="45836" spans="19:29" x14ac:dyDescent="0.25">
      <c r="S45836" s="111"/>
      <c r="U45836" s="111"/>
      <c r="W45836" s="111"/>
      <c r="Y45836" s="111"/>
      <c r="AA45836" s="111"/>
      <c r="AC45836" s="111"/>
    </row>
    <row r="45837" spans="19:29" x14ac:dyDescent="0.25">
      <c r="S45837" s="107"/>
      <c r="U45837" s="107"/>
      <c r="W45837" s="107"/>
      <c r="Y45837" s="107"/>
      <c r="AA45837" s="107"/>
      <c r="AC45837" s="107"/>
    </row>
    <row r="45838" spans="19:29" x14ac:dyDescent="0.25">
      <c r="S45838" s="108"/>
      <c r="U45838" s="108"/>
      <c r="W45838" s="108"/>
      <c r="Y45838" s="108"/>
      <c r="AA45838" s="108"/>
      <c r="AC45838" s="108"/>
    </row>
    <row r="45839" spans="19:29" x14ac:dyDescent="0.25">
      <c r="S45839" s="108"/>
      <c r="U45839" s="108"/>
      <c r="W45839" s="108"/>
      <c r="Y45839" s="108"/>
      <c r="AA45839" s="108"/>
      <c r="AC45839" s="108"/>
    </row>
    <row r="45840" spans="19:29" x14ac:dyDescent="0.25">
      <c r="S45840" s="109"/>
      <c r="U45840" s="109"/>
      <c r="W45840" s="109"/>
      <c r="Y45840" s="109"/>
      <c r="AA45840" s="109"/>
      <c r="AC45840" s="109"/>
    </row>
    <row r="45841" spans="19:29" x14ac:dyDescent="0.25">
      <c r="S45841" s="108"/>
      <c r="U45841" s="108"/>
      <c r="W45841" s="108"/>
      <c r="Y45841" s="108"/>
      <c r="AA45841" s="108"/>
      <c r="AC45841" s="108"/>
    </row>
    <row r="45842" spans="19:29" x14ac:dyDescent="0.25">
      <c r="S45842" s="108"/>
      <c r="U45842" s="108"/>
      <c r="W45842" s="108"/>
      <c r="Y45842" s="108"/>
      <c r="AA45842" s="108"/>
      <c r="AC45842" s="108"/>
    </row>
    <row r="45843" spans="19:29" x14ac:dyDescent="0.25">
      <c r="S45843" s="109"/>
      <c r="U45843" s="109"/>
      <c r="W45843" s="109"/>
      <c r="Y45843" s="109"/>
      <c r="AA45843" s="109"/>
      <c r="AC45843" s="109"/>
    </row>
    <row r="45844" spans="19:29" x14ac:dyDescent="0.25">
      <c r="S45844" s="108"/>
      <c r="U45844" s="108"/>
      <c r="W45844" s="108"/>
      <c r="Y45844" s="108"/>
      <c r="AA45844" s="108"/>
      <c r="AC45844" s="108"/>
    </row>
    <row r="45845" spans="19:29" x14ac:dyDescent="0.25">
      <c r="S45845" s="109"/>
      <c r="U45845" s="109"/>
      <c r="W45845" s="109"/>
      <c r="Y45845" s="109"/>
      <c r="AA45845" s="109"/>
      <c r="AC45845" s="109"/>
    </row>
    <row r="45846" spans="19:29" x14ac:dyDescent="0.25">
      <c r="S45846" s="108"/>
      <c r="U45846" s="108"/>
      <c r="W45846" s="108"/>
      <c r="Y45846" s="108"/>
      <c r="AA45846" s="108"/>
      <c r="AC45846" s="108"/>
    </row>
    <row r="45847" spans="19:29" x14ac:dyDescent="0.25">
      <c r="S45847" s="108"/>
      <c r="U45847" s="108"/>
      <c r="W45847" s="108"/>
      <c r="Y45847" s="108"/>
      <c r="AA45847" s="108"/>
      <c r="AC45847" s="108"/>
    </row>
    <row r="45848" spans="19:29" x14ac:dyDescent="0.25">
      <c r="S45848" s="108"/>
      <c r="U45848" s="108"/>
      <c r="W45848" s="108"/>
      <c r="Y45848" s="108"/>
      <c r="AA45848" s="108"/>
      <c r="AC45848" s="108"/>
    </row>
    <row r="45849" spans="19:29" x14ac:dyDescent="0.25">
      <c r="S45849" s="110"/>
      <c r="U45849" s="110"/>
      <c r="W45849" s="110"/>
      <c r="Y45849" s="110"/>
      <c r="AA45849" s="110"/>
      <c r="AC45849" s="110"/>
    </row>
    <row r="45850" spans="19:29" x14ac:dyDescent="0.25">
      <c r="S45850" s="110"/>
      <c r="U45850" s="110"/>
      <c r="W45850" s="110"/>
      <c r="Y45850" s="110"/>
      <c r="AA45850" s="110"/>
      <c r="AC45850" s="110"/>
    </row>
    <row r="45851" spans="19:29" x14ac:dyDescent="0.25">
      <c r="S45851" s="110"/>
      <c r="U45851" s="110"/>
      <c r="W45851" s="110"/>
      <c r="Y45851" s="110"/>
      <c r="AA45851" s="110"/>
      <c r="AC45851" s="110"/>
    </row>
    <row r="45852" spans="19:29" x14ac:dyDescent="0.25">
      <c r="S45852" s="110"/>
      <c r="U45852" s="110"/>
      <c r="W45852" s="110"/>
      <c r="Y45852" s="110"/>
      <c r="AA45852" s="110"/>
      <c r="AC45852" s="110"/>
    </row>
    <row r="45853" spans="19:29" x14ac:dyDescent="0.25">
      <c r="S45853" s="111"/>
      <c r="U45853" s="111"/>
      <c r="W45853" s="111"/>
      <c r="Y45853" s="111"/>
      <c r="AA45853" s="111"/>
      <c r="AC45853" s="111"/>
    </row>
    <row r="45854" spans="19:29" x14ac:dyDescent="0.25">
      <c r="S45854" s="107"/>
      <c r="U45854" s="107"/>
      <c r="W45854" s="107"/>
      <c r="Y45854" s="107"/>
      <c r="AA45854" s="107"/>
      <c r="AC45854" s="107"/>
    </row>
    <row r="45855" spans="19:29" x14ac:dyDescent="0.25">
      <c r="S45855" s="108"/>
      <c r="U45855" s="108"/>
      <c r="W45855" s="108"/>
      <c r="Y45855" s="108"/>
      <c r="AA45855" s="108"/>
      <c r="AC45855" s="108"/>
    </row>
    <row r="45856" spans="19:29" x14ac:dyDescent="0.25">
      <c r="S45856" s="108"/>
      <c r="U45856" s="108"/>
      <c r="W45856" s="108"/>
      <c r="Y45856" s="108"/>
      <c r="AA45856" s="108"/>
      <c r="AC45856" s="108"/>
    </row>
    <row r="45857" spans="19:29" x14ac:dyDescent="0.25">
      <c r="S45857" s="109"/>
      <c r="U45857" s="109"/>
      <c r="W45857" s="109"/>
      <c r="Y45857" s="109"/>
      <c r="AA45857" s="109"/>
      <c r="AC45857" s="109"/>
    </row>
    <row r="45858" spans="19:29" x14ac:dyDescent="0.25">
      <c r="S45858" s="108"/>
      <c r="U45858" s="108"/>
      <c r="W45858" s="108"/>
      <c r="Y45858" s="108"/>
      <c r="AA45858" s="108"/>
      <c r="AC45858" s="108"/>
    </row>
    <row r="45859" spans="19:29" x14ac:dyDescent="0.25">
      <c r="S45859" s="108"/>
      <c r="U45859" s="108"/>
      <c r="W45859" s="108"/>
      <c r="Y45859" s="108"/>
      <c r="AA45859" s="108"/>
      <c r="AC45859" s="108"/>
    </row>
    <row r="45860" spans="19:29" x14ac:dyDescent="0.25">
      <c r="S45860" s="109"/>
      <c r="U45860" s="109"/>
      <c r="W45860" s="109"/>
      <c r="Y45860" s="109"/>
      <c r="AA45860" s="109"/>
      <c r="AC45860" s="109"/>
    </row>
    <row r="45861" spans="19:29" x14ac:dyDescent="0.25">
      <c r="S45861" s="108"/>
      <c r="U45861" s="108"/>
      <c r="W45861" s="108"/>
      <c r="Y45861" s="108"/>
      <c r="AA45861" s="108"/>
      <c r="AC45861" s="108"/>
    </row>
    <row r="45862" spans="19:29" x14ac:dyDescent="0.25">
      <c r="S45862" s="109"/>
      <c r="U45862" s="109"/>
      <c r="W45862" s="109"/>
      <c r="Y45862" s="109"/>
      <c r="AA45862" s="109"/>
      <c r="AC45862" s="109"/>
    </row>
    <row r="45863" spans="19:29" x14ac:dyDescent="0.25">
      <c r="S45863" s="108"/>
      <c r="U45863" s="108"/>
      <c r="W45863" s="108"/>
      <c r="Y45863" s="108"/>
      <c r="AA45863" s="108"/>
      <c r="AC45863" s="108"/>
    </row>
    <row r="45864" spans="19:29" x14ac:dyDescent="0.25">
      <c r="S45864" s="108"/>
      <c r="U45864" s="108"/>
      <c r="W45864" s="108"/>
      <c r="Y45864" s="108"/>
      <c r="AA45864" s="108"/>
      <c r="AC45864" s="108"/>
    </row>
    <row r="45865" spans="19:29" x14ac:dyDescent="0.25">
      <c r="S45865" s="108"/>
      <c r="U45865" s="108"/>
      <c r="W45865" s="108"/>
      <c r="Y45865" s="108"/>
      <c r="AA45865" s="108"/>
      <c r="AC45865" s="108"/>
    </row>
    <row r="45866" spans="19:29" x14ac:dyDescent="0.25">
      <c r="S45866" s="110"/>
      <c r="U45866" s="110"/>
      <c r="W45866" s="110"/>
      <c r="Y45866" s="110"/>
      <c r="AA45866" s="110"/>
      <c r="AC45866" s="110"/>
    </row>
    <row r="45867" spans="19:29" x14ac:dyDescent="0.25">
      <c r="S45867" s="110"/>
      <c r="U45867" s="110"/>
      <c r="W45867" s="110"/>
      <c r="Y45867" s="110"/>
      <c r="AA45867" s="110"/>
      <c r="AC45867" s="110"/>
    </row>
    <row r="45868" spans="19:29" x14ac:dyDescent="0.25">
      <c r="S45868" s="110"/>
      <c r="U45868" s="110"/>
      <c r="W45868" s="110"/>
      <c r="Y45868" s="110"/>
      <c r="AA45868" s="110"/>
      <c r="AC45868" s="110"/>
    </row>
    <row r="45869" spans="19:29" x14ac:dyDescent="0.25">
      <c r="S45869" s="110"/>
      <c r="U45869" s="110"/>
      <c r="W45869" s="110"/>
      <c r="Y45869" s="110"/>
      <c r="AA45869" s="110"/>
      <c r="AC45869" s="110"/>
    </row>
    <row r="45870" spans="19:29" x14ac:dyDescent="0.25">
      <c r="S45870" s="111"/>
      <c r="U45870" s="111"/>
      <c r="W45870" s="111"/>
      <c r="Y45870" s="111"/>
      <c r="AA45870" s="111"/>
      <c r="AC45870" s="111"/>
    </row>
    <row r="45871" spans="19:29" x14ac:dyDescent="0.25">
      <c r="S45871" s="107"/>
      <c r="U45871" s="107"/>
      <c r="W45871" s="107"/>
      <c r="Y45871" s="107"/>
      <c r="AA45871" s="107"/>
      <c r="AC45871" s="107"/>
    </row>
    <row r="45872" spans="19:29" x14ac:dyDescent="0.25">
      <c r="S45872" s="108"/>
      <c r="U45872" s="108"/>
      <c r="W45872" s="108"/>
      <c r="Y45872" s="108"/>
      <c r="AA45872" s="108"/>
      <c r="AC45872" s="108"/>
    </row>
    <row r="45873" spans="19:29" x14ac:dyDescent="0.25">
      <c r="S45873" s="108"/>
      <c r="U45873" s="108"/>
      <c r="W45873" s="108"/>
      <c r="Y45873" s="108"/>
      <c r="AA45873" s="108"/>
      <c r="AC45873" s="108"/>
    </row>
    <row r="45874" spans="19:29" x14ac:dyDescent="0.25">
      <c r="S45874" s="109"/>
      <c r="U45874" s="109"/>
      <c r="W45874" s="109"/>
      <c r="Y45874" s="109"/>
      <c r="AA45874" s="109"/>
      <c r="AC45874" s="109"/>
    </row>
    <row r="45875" spans="19:29" x14ac:dyDescent="0.25">
      <c r="S45875" s="108"/>
      <c r="U45875" s="108"/>
      <c r="W45875" s="108"/>
      <c r="Y45875" s="108"/>
      <c r="AA45875" s="108"/>
      <c r="AC45875" s="108"/>
    </row>
    <row r="45876" spans="19:29" x14ac:dyDescent="0.25">
      <c r="S45876" s="108"/>
      <c r="U45876" s="108"/>
      <c r="W45876" s="108"/>
      <c r="Y45876" s="108"/>
      <c r="AA45876" s="108"/>
      <c r="AC45876" s="108"/>
    </row>
    <row r="45877" spans="19:29" x14ac:dyDescent="0.25">
      <c r="S45877" s="109"/>
      <c r="U45877" s="109"/>
      <c r="W45877" s="109"/>
      <c r="Y45877" s="109"/>
      <c r="AA45877" s="109"/>
      <c r="AC45877" s="109"/>
    </row>
    <row r="45878" spans="19:29" x14ac:dyDescent="0.25">
      <c r="S45878" s="108"/>
      <c r="U45878" s="108"/>
      <c r="W45878" s="108"/>
      <c r="Y45878" s="108"/>
      <c r="AA45878" s="108"/>
      <c r="AC45878" s="108"/>
    </row>
    <row r="45879" spans="19:29" x14ac:dyDescent="0.25">
      <c r="S45879" s="109"/>
      <c r="U45879" s="109"/>
      <c r="W45879" s="109"/>
      <c r="Y45879" s="109"/>
      <c r="AA45879" s="109"/>
      <c r="AC45879" s="109"/>
    </row>
    <row r="45880" spans="19:29" x14ac:dyDescent="0.25">
      <c r="S45880" s="108"/>
      <c r="U45880" s="108"/>
      <c r="W45880" s="108"/>
      <c r="Y45880" s="108"/>
      <c r="AA45880" s="108"/>
      <c r="AC45880" s="108"/>
    </row>
    <row r="45881" spans="19:29" x14ac:dyDescent="0.25">
      <c r="S45881" s="108"/>
      <c r="U45881" s="108"/>
      <c r="W45881" s="108"/>
      <c r="Y45881" s="108"/>
      <c r="AA45881" s="108"/>
      <c r="AC45881" s="108"/>
    </row>
    <row r="45882" spans="19:29" x14ac:dyDescent="0.25">
      <c r="S45882" s="108"/>
      <c r="U45882" s="108"/>
      <c r="W45882" s="108"/>
      <c r="Y45882" s="108"/>
      <c r="AA45882" s="108"/>
      <c r="AC45882" s="108"/>
    </row>
    <row r="45883" spans="19:29" x14ac:dyDescent="0.25">
      <c r="S45883" s="110"/>
      <c r="U45883" s="110"/>
      <c r="W45883" s="110"/>
      <c r="Y45883" s="110"/>
      <c r="AA45883" s="110"/>
      <c r="AC45883" s="110"/>
    </row>
    <row r="45884" spans="19:29" x14ac:dyDescent="0.25">
      <c r="S45884" s="110"/>
      <c r="U45884" s="110"/>
      <c r="W45884" s="110"/>
      <c r="Y45884" s="110"/>
      <c r="AA45884" s="110"/>
      <c r="AC45884" s="110"/>
    </row>
    <row r="45885" spans="19:29" x14ac:dyDescent="0.25">
      <c r="S45885" s="110"/>
      <c r="U45885" s="110"/>
      <c r="W45885" s="110"/>
      <c r="Y45885" s="110"/>
      <c r="AA45885" s="110"/>
      <c r="AC45885" s="110"/>
    </row>
    <row r="45886" spans="19:29" x14ac:dyDescent="0.25">
      <c r="S45886" s="110"/>
      <c r="U45886" s="110"/>
      <c r="W45886" s="110"/>
      <c r="Y45886" s="110"/>
      <c r="AA45886" s="110"/>
      <c r="AC45886" s="110"/>
    </row>
    <row r="45887" spans="19:29" x14ac:dyDescent="0.25">
      <c r="S45887" s="111"/>
      <c r="U45887" s="111"/>
      <c r="W45887" s="111"/>
      <c r="Y45887" s="111"/>
      <c r="AA45887" s="111"/>
      <c r="AC45887" s="111"/>
    </row>
    <row r="45888" spans="19:29" x14ac:dyDescent="0.25">
      <c r="S45888" s="107"/>
      <c r="U45888" s="107"/>
      <c r="W45888" s="107"/>
      <c r="Y45888" s="107"/>
      <c r="AA45888" s="107"/>
      <c r="AC45888" s="107"/>
    </row>
    <row r="45889" spans="19:29" x14ac:dyDescent="0.25">
      <c r="S45889" s="108"/>
      <c r="U45889" s="108"/>
      <c r="W45889" s="108"/>
      <c r="Y45889" s="108"/>
      <c r="AA45889" s="108"/>
      <c r="AC45889" s="108"/>
    </row>
    <row r="45890" spans="19:29" x14ac:dyDescent="0.25">
      <c r="S45890" s="108"/>
      <c r="U45890" s="108"/>
      <c r="W45890" s="108"/>
      <c r="Y45890" s="108"/>
      <c r="AA45890" s="108"/>
      <c r="AC45890" s="108"/>
    </row>
    <row r="45891" spans="19:29" x14ac:dyDescent="0.25">
      <c r="S45891" s="109"/>
      <c r="U45891" s="109"/>
      <c r="W45891" s="109"/>
      <c r="Y45891" s="109"/>
      <c r="AA45891" s="109"/>
      <c r="AC45891" s="109"/>
    </row>
    <row r="45892" spans="19:29" x14ac:dyDescent="0.25">
      <c r="S45892" s="108"/>
      <c r="U45892" s="108"/>
      <c r="W45892" s="108"/>
      <c r="Y45892" s="108"/>
      <c r="AA45892" s="108"/>
      <c r="AC45892" s="108"/>
    </row>
    <row r="45893" spans="19:29" x14ac:dyDescent="0.25">
      <c r="S45893" s="108"/>
      <c r="U45893" s="108"/>
      <c r="W45893" s="108"/>
      <c r="Y45893" s="108"/>
      <c r="AA45893" s="108"/>
      <c r="AC45893" s="108"/>
    </row>
    <row r="45894" spans="19:29" x14ac:dyDescent="0.25">
      <c r="S45894" s="109"/>
      <c r="U45894" s="109"/>
      <c r="W45894" s="109"/>
      <c r="Y45894" s="109"/>
      <c r="AA45894" s="109"/>
      <c r="AC45894" s="109"/>
    </row>
    <row r="45895" spans="19:29" x14ac:dyDescent="0.25">
      <c r="S45895" s="108"/>
      <c r="U45895" s="108"/>
      <c r="W45895" s="108"/>
      <c r="Y45895" s="108"/>
      <c r="AA45895" s="108"/>
      <c r="AC45895" s="108"/>
    </row>
    <row r="45896" spans="19:29" x14ac:dyDescent="0.25">
      <c r="S45896" s="109"/>
      <c r="U45896" s="109"/>
      <c r="W45896" s="109"/>
      <c r="Y45896" s="109"/>
      <c r="AA45896" s="109"/>
      <c r="AC45896" s="109"/>
    </row>
    <row r="45897" spans="19:29" x14ac:dyDescent="0.25">
      <c r="S45897" s="108"/>
      <c r="U45897" s="108"/>
      <c r="W45897" s="108"/>
      <c r="Y45897" s="108"/>
      <c r="AA45897" s="108"/>
      <c r="AC45897" s="108"/>
    </row>
    <row r="45898" spans="19:29" x14ac:dyDescent="0.25">
      <c r="S45898" s="108"/>
      <c r="U45898" s="108"/>
      <c r="W45898" s="108"/>
      <c r="Y45898" s="108"/>
      <c r="AA45898" s="108"/>
      <c r="AC45898" s="108"/>
    </row>
    <row r="45899" spans="19:29" x14ac:dyDescent="0.25">
      <c r="S45899" s="108"/>
      <c r="U45899" s="108"/>
      <c r="W45899" s="108"/>
      <c r="Y45899" s="108"/>
      <c r="AA45899" s="108"/>
      <c r="AC45899" s="108"/>
    </row>
    <row r="45900" spans="19:29" x14ac:dyDescent="0.25">
      <c r="S45900" s="110"/>
      <c r="U45900" s="110"/>
      <c r="W45900" s="110"/>
      <c r="Y45900" s="110"/>
      <c r="AA45900" s="110"/>
      <c r="AC45900" s="110"/>
    </row>
    <row r="45901" spans="19:29" x14ac:dyDescent="0.25">
      <c r="S45901" s="110"/>
      <c r="U45901" s="110"/>
      <c r="W45901" s="110"/>
      <c r="Y45901" s="110"/>
      <c r="AA45901" s="110"/>
      <c r="AC45901" s="110"/>
    </row>
    <row r="45902" spans="19:29" x14ac:dyDescent="0.25">
      <c r="S45902" s="110"/>
      <c r="U45902" s="110"/>
      <c r="W45902" s="110"/>
      <c r="Y45902" s="110"/>
      <c r="AA45902" s="110"/>
      <c r="AC45902" s="110"/>
    </row>
    <row r="45903" spans="19:29" x14ac:dyDescent="0.25">
      <c r="S45903" s="110"/>
      <c r="U45903" s="110"/>
      <c r="W45903" s="110"/>
      <c r="Y45903" s="110"/>
      <c r="AA45903" s="110"/>
      <c r="AC45903" s="110"/>
    </row>
    <row r="45904" spans="19:29" x14ac:dyDescent="0.25">
      <c r="S45904" s="111"/>
      <c r="U45904" s="111"/>
      <c r="W45904" s="111"/>
      <c r="Y45904" s="111"/>
      <c r="AA45904" s="111"/>
      <c r="AC45904" s="111"/>
    </row>
    <row r="45905" spans="19:29" x14ac:dyDescent="0.25">
      <c r="S45905" s="107"/>
      <c r="U45905" s="107"/>
      <c r="W45905" s="107"/>
      <c r="Y45905" s="107"/>
      <c r="AA45905" s="107"/>
      <c r="AC45905" s="107"/>
    </row>
    <row r="45906" spans="19:29" x14ac:dyDescent="0.25">
      <c r="S45906" s="108"/>
      <c r="U45906" s="108"/>
      <c r="W45906" s="108"/>
      <c r="Y45906" s="108"/>
      <c r="AA45906" s="108"/>
      <c r="AC45906" s="108"/>
    </row>
    <row r="45907" spans="19:29" x14ac:dyDescent="0.25">
      <c r="S45907" s="108"/>
      <c r="U45907" s="108"/>
      <c r="W45907" s="108"/>
      <c r="Y45907" s="108"/>
      <c r="AA45907" s="108"/>
      <c r="AC45907" s="108"/>
    </row>
    <row r="45908" spans="19:29" x14ac:dyDescent="0.25">
      <c r="S45908" s="109"/>
      <c r="U45908" s="109"/>
      <c r="W45908" s="109"/>
      <c r="Y45908" s="109"/>
      <c r="AA45908" s="109"/>
      <c r="AC45908" s="109"/>
    </row>
    <row r="45909" spans="19:29" x14ac:dyDescent="0.25">
      <c r="S45909" s="108"/>
      <c r="U45909" s="108"/>
      <c r="W45909" s="108"/>
      <c r="Y45909" s="108"/>
      <c r="AA45909" s="108"/>
      <c r="AC45909" s="108"/>
    </row>
    <row r="45910" spans="19:29" x14ac:dyDescent="0.25">
      <c r="S45910" s="108"/>
      <c r="U45910" s="108"/>
      <c r="W45910" s="108"/>
      <c r="Y45910" s="108"/>
      <c r="AA45910" s="108"/>
      <c r="AC45910" s="108"/>
    </row>
    <row r="45911" spans="19:29" x14ac:dyDescent="0.25">
      <c r="S45911" s="109"/>
      <c r="U45911" s="109"/>
      <c r="W45911" s="109"/>
      <c r="Y45911" s="109"/>
      <c r="AA45911" s="109"/>
      <c r="AC45911" s="109"/>
    </row>
    <row r="45912" spans="19:29" x14ac:dyDescent="0.25">
      <c r="S45912" s="108"/>
      <c r="U45912" s="108"/>
      <c r="W45912" s="108"/>
      <c r="Y45912" s="108"/>
      <c r="AA45912" s="108"/>
      <c r="AC45912" s="108"/>
    </row>
    <row r="45913" spans="19:29" x14ac:dyDescent="0.25">
      <c r="S45913" s="109"/>
      <c r="U45913" s="109"/>
      <c r="W45913" s="109"/>
      <c r="Y45913" s="109"/>
      <c r="AA45913" s="109"/>
      <c r="AC45913" s="109"/>
    </row>
    <row r="45914" spans="19:29" x14ac:dyDescent="0.25">
      <c r="S45914" s="108"/>
      <c r="U45914" s="108"/>
      <c r="W45914" s="108"/>
      <c r="Y45914" s="108"/>
      <c r="AA45914" s="108"/>
      <c r="AC45914" s="108"/>
    </row>
    <row r="45915" spans="19:29" x14ac:dyDescent="0.25">
      <c r="S45915" s="108"/>
      <c r="U45915" s="108"/>
      <c r="W45915" s="108"/>
      <c r="Y45915" s="108"/>
      <c r="AA45915" s="108"/>
      <c r="AC45915" s="108"/>
    </row>
    <row r="45916" spans="19:29" x14ac:dyDescent="0.25">
      <c r="S45916" s="108"/>
      <c r="U45916" s="108"/>
      <c r="W45916" s="108"/>
      <c r="Y45916" s="108"/>
      <c r="AA45916" s="108"/>
      <c r="AC45916" s="108"/>
    </row>
    <row r="45917" spans="19:29" x14ac:dyDescent="0.25">
      <c r="S45917" s="110"/>
      <c r="U45917" s="110"/>
      <c r="W45917" s="110"/>
      <c r="Y45917" s="110"/>
      <c r="AA45917" s="110"/>
      <c r="AC45917" s="110"/>
    </row>
    <row r="45918" spans="19:29" x14ac:dyDescent="0.25">
      <c r="S45918" s="110"/>
      <c r="U45918" s="110"/>
      <c r="W45918" s="110"/>
      <c r="Y45918" s="110"/>
      <c r="AA45918" s="110"/>
      <c r="AC45918" s="110"/>
    </row>
    <row r="45919" spans="19:29" x14ac:dyDescent="0.25">
      <c r="S45919" s="110"/>
      <c r="U45919" s="110"/>
      <c r="W45919" s="110"/>
      <c r="Y45919" s="110"/>
      <c r="AA45919" s="110"/>
      <c r="AC45919" s="110"/>
    </row>
    <row r="45920" spans="19:29" x14ac:dyDescent="0.25">
      <c r="S45920" s="110"/>
      <c r="U45920" s="110"/>
      <c r="W45920" s="110"/>
      <c r="Y45920" s="110"/>
      <c r="AA45920" s="110"/>
      <c r="AC45920" s="110"/>
    </row>
    <row r="45921" spans="19:29" x14ac:dyDescent="0.25">
      <c r="S45921" s="111"/>
      <c r="U45921" s="111"/>
      <c r="W45921" s="111"/>
      <c r="Y45921" s="111"/>
      <c r="AA45921" s="111"/>
      <c r="AC45921" s="111"/>
    </row>
    <row r="45922" spans="19:29" x14ac:dyDescent="0.25">
      <c r="S45922" s="107"/>
      <c r="U45922" s="107"/>
      <c r="W45922" s="107"/>
      <c r="Y45922" s="107"/>
      <c r="AA45922" s="107"/>
      <c r="AC45922" s="107"/>
    </row>
    <row r="45923" spans="19:29" x14ac:dyDescent="0.25">
      <c r="S45923" s="108"/>
      <c r="U45923" s="108"/>
      <c r="W45923" s="108"/>
      <c r="Y45923" s="108"/>
      <c r="AA45923" s="108"/>
      <c r="AC45923" s="108"/>
    </row>
    <row r="45924" spans="19:29" x14ac:dyDescent="0.25">
      <c r="S45924" s="108"/>
      <c r="U45924" s="108"/>
      <c r="W45924" s="108"/>
      <c r="Y45924" s="108"/>
      <c r="AA45924" s="108"/>
      <c r="AC45924" s="108"/>
    </row>
    <row r="45925" spans="19:29" x14ac:dyDescent="0.25">
      <c r="S45925" s="109"/>
      <c r="U45925" s="109"/>
      <c r="W45925" s="109"/>
      <c r="Y45925" s="109"/>
      <c r="AA45925" s="109"/>
      <c r="AC45925" s="109"/>
    </row>
    <row r="45926" spans="19:29" x14ac:dyDescent="0.25">
      <c r="S45926" s="108"/>
      <c r="U45926" s="108"/>
      <c r="W45926" s="108"/>
      <c r="Y45926" s="108"/>
      <c r="AA45926" s="108"/>
      <c r="AC45926" s="108"/>
    </row>
    <row r="45927" spans="19:29" x14ac:dyDescent="0.25">
      <c r="S45927" s="108"/>
      <c r="U45927" s="108"/>
      <c r="W45927" s="108"/>
      <c r="Y45927" s="108"/>
      <c r="AA45927" s="108"/>
      <c r="AC45927" s="108"/>
    </row>
    <row r="45928" spans="19:29" x14ac:dyDescent="0.25">
      <c r="S45928" s="109"/>
      <c r="U45928" s="109"/>
      <c r="W45928" s="109"/>
      <c r="Y45928" s="109"/>
      <c r="AA45928" s="109"/>
      <c r="AC45928" s="109"/>
    </row>
    <row r="45929" spans="19:29" x14ac:dyDescent="0.25">
      <c r="S45929" s="108"/>
      <c r="U45929" s="108"/>
      <c r="W45929" s="108"/>
      <c r="Y45929" s="108"/>
      <c r="AA45929" s="108"/>
      <c r="AC45929" s="108"/>
    </row>
    <row r="45930" spans="19:29" x14ac:dyDescent="0.25">
      <c r="S45930" s="109"/>
      <c r="U45930" s="109"/>
      <c r="W45930" s="109"/>
      <c r="Y45930" s="109"/>
      <c r="AA45930" s="109"/>
      <c r="AC45930" s="109"/>
    </row>
    <row r="45931" spans="19:29" x14ac:dyDescent="0.25">
      <c r="S45931" s="108"/>
      <c r="U45931" s="108"/>
      <c r="W45931" s="108"/>
      <c r="Y45931" s="108"/>
      <c r="AA45931" s="108"/>
      <c r="AC45931" s="108"/>
    </row>
    <row r="45932" spans="19:29" x14ac:dyDescent="0.25">
      <c r="S45932" s="108"/>
      <c r="U45932" s="108"/>
      <c r="W45932" s="108"/>
      <c r="Y45932" s="108"/>
      <c r="AA45932" s="108"/>
      <c r="AC45932" s="108"/>
    </row>
    <row r="45933" spans="19:29" x14ac:dyDescent="0.25">
      <c r="S45933" s="108"/>
      <c r="U45933" s="108"/>
      <c r="W45933" s="108"/>
      <c r="Y45933" s="108"/>
      <c r="AA45933" s="108"/>
      <c r="AC45933" s="108"/>
    </row>
    <row r="45934" spans="19:29" x14ac:dyDescent="0.25">
      <c r="S45934" s="110"/>
      <c r="U45934" s="110"/>
      <c r="W45934" s="110"/>
      <c r="Y45934" s="110"/>
      <c r="AA45934" s="110"/>
      <c r="AC45934" s="110"/>
    </row>
    <row r="45935" spans="19:29" x14ac:dyDescent="0.25">
      <c r="S45935" s="110"/>
      <c r="U45935" s="110"/>
      <c r="W45935" s="110"/>
      <c r="Y45935" s="110"/>
      <c r="AA45935" s="110"/>
      <c r="AC45935" s="110"/>
    </row>
    <row r="45936" spans="19:29" x14ac:dyDescent="0.25">
      <c r="S45936" s="110"/>
      <c r="U45936" s="110"/>
      <c r="W45936" s="110"/>
      <c r="Y45936" s="110"/>
      <c r="AA45936" s="110"/>
      <c r="AC45936" s="110"/>
    </row>
    <row r="45937" spans="19:29" x14ac:dyDescent="0.25">
      <c r="S45937" s="110"/>
      <c r="U45937" s="110"/>
      <c r="W45937" s="110"/>
      <c r="Y45937" s="110"/>
      <c r="AA45937" s="110"/>
      <c r="AC45937" s="110"/>
    </row>
    <row r="45938" spans="19:29" x14ac:dyDescent="0.25">
      <c r="S45938" s="111"/>
      <c r="U45938" s="111"/>
      <c r="W45938" s="111"/>
      <c r="Y45938" s="111"/>
      <c r="AA45938" s="111"/>
      <c r="AC45938" s="111"/>
    </row>
    <row r="45939" spans="19:29" x14ac:dyDescent="0.25">
      <c r="S45939" s="107"/>
      <c r="U45939" s="107"/>
      <c r="W45939" s="107"/>
      <c r="Y45939" s="107"/>
      <c r="AA45939" s="107"/>
      <c r="AC45939" s="107"/>
    </row>
    <row r="45940" spans="19:29" x14ac:dyDescent="0.25">
      <c r="S45940" s="108"/>
      <c r="U45940" s="108"/>
      <c r="W45940" s="108"/>
      <c r="Y45940" s="108"/>
      <c r="AA45940" s="108"/>
      <c r="AC45940" s="108"/>
    </row>
    <row r="45941" spans="19:29" x14ac:dyDescent="0.25">
      <c r="S45941" s="108"/>
      <c r="U45941" s="108"/>
      <c r="W45941" s="108"/>
      <c r="Y45941" s="108"/>
      <c r="AA45941" s="108"/>
      <c r="AC45941" s="108"/>
    </row>
    <row r="45942" spans="19:29" x14ac:dyDescent="0.25">
      <c r="S45942" s="109"/>
      <c r="U45942" s="109"/>
      <c r="W45942" s="109"/>
      <c r="Y45942" s="109"/>
      <c r="AA45942" s="109"/>
      <c r="AC45942" s="109"/>
    </row>
    <row r="45943" spans="19:29" x14ac:dyDescent="0.25">
      <c r="S45943" s="108"/>
      <c r="U45943" s="108"/>
      <c r="W45943" s="108"/>
      <c r="Y45943" s="108"/>
      <c r="AA45943" s="108"/>
      <c r="AC45943" s="108"/>
    </row>
    <row r="45944" spans="19:29" x14ac:dyDescent="0.25">
      <c r="S45944" s="108"/>
      <c r="U45944" s="108"/>
      <c r="W45944" s="108"/>
      <c r="Y45944" s="108"/>
      <c r="AA45944" s="108"/>
      <c r="AC45944" s="108"/>
    </row>
    <row r="45945" spans="19:29" x14ac:dyDescent="0.25">
      <c r="S45945" s="109"/>
      <c r="U45945" s="109"/>
      <c r="W45945" s="109"/>
      <c r="Y45945" s="109"/>
      <c r="AA45945" s="109"/>
      <c r="AC45945" s="109"/>
    </row>
    <row r="45946" spans="19:29" x14ac:dyDescent="0.25">
      <c r="S45946" s="108"/>
      <c r="U45946" s="108"/>
      <c r="W45946" s="108"/>
      <c r="Y45946" s="108"/>
      <c r="AA45946" s="108"/>
      <c r="AC45946" s="108"/>
    </row>
    <row r="45947" spans="19:29" x14ac:dyDescent="0.25">
      <c r="S45947" s="109"/>
      <c r="U45947" s="109"/>
      <c r="W45947" s="109"/>
      <c r="Y45947" s="109"/>
      <c r="AA45947" s="109"/>
      <c r="AC45947" s="109"/>
    </row>
    <row r="45948" spans="19:29" x14ac:dyDescent="0.25">
      <c r="S45948" s="108"/>
      <c r="U45948" s="108"/>
      <c r="W45948" s="108"/>
      <c r="Y45948" s="108"/>
      <c r="AA45948" s="108"/>
      <c r="AC45948" s="108"/>
    </row>
    <row r="45949" spans="19:29" x14ac:dyDescent="0.25">
      <c r="S45949" s="108"/>
      <c r="U45949" s="108"/>
      <c r="W45949" s="108"/>
      <c r="Y45949" s="108"/>
      <c r="AA45949" s="108"/>
      <c r="AC45949" s="108"/>
    </row>
    <row r="45950" spans="19:29" x14ac:dyDescent="0.25">
      <c r="S45950" s="108"/>
      <c r="U45950" s="108"/>
      <c r="W45950" s="108"/>
      <c r="Y45950" s="108"/>
      <c r="AA45950" s="108"/>
      <c r="AC45950" s="108"/>
    </row>
    <row r="45951" spans="19:29" x14ac:dyDescent="0.25">
      <c r="S45951" s="110"/>
      <c r="U45951" s="110"/>
      <c r="W45951" s="110"/>
      <c r="Y45951" s="110"/>
      <c r="AA45951" s="110"/>
      <c r="AC45951" s="110"/>
    </row>
    <row r="45952" spans="19:29" x14ac:dyDescent="0.25">
      <c r="S45952" s="110"/>
      <c r="U45952" s="110"/>
      <c r="W45952" s="110"/>
      <c r="Y45952" s="110"/>
      <c r="AA45952" s="110"/>
      <c r="AC45952" s="110"/>
    </row>
    <row r="45953" spans="19:29" x14ac:dyDescent="0.25">
      <c r="S45953" s="110"/>
      <c r="U45953" s="110"/>
      <c r="W45953" s="110"/>
      <c r="Y45953" s="110"/>
      <c r="AA45953" s="110"/>
      <c r="AC45953" s="110"/>
    </row>
    <row r="45954" spans="19:29" x14ac:dyDescent="0.25">
      <c r="S45954" s="110"/>
      <c r="U45954" s="110"/>
      <c r="W45954" s="110"/>
      <c r="Y45954" s="110"/>
      <c r="AA45954" s="110"/>
      <c r="AC45954" s="110"/>
    </row>
    <row r="45955" spans="19:29" x14ac:dyDescent="0.25">
      <c r="S45955" s="111"/>
      <c r="U45955" s="111"/>
      <c r="W45955" s="111"/>
      <c r="Y45955" s="111"/>
      <c r="AA45955" s="111"/>
      <c r="AC45955" s="111"/>
    </row>
    <row r="45956" spans="19:29" x14ac:dyDescent="0.25">
      <c r="S45956" s="107"/>
      <c r="U45956" s="107"/>
      <c r="W45956" s="107"/>
      <c r="Y45956" s="107"/>
      <c r="AA45956" s="107"/>
      <c r="AC45956" s="107"/>
    </row>
    <row r="45957" spans="19:29" x14ac:dyDescent="0.25">
      <c r="S45957" s="108"/>
      <c r="U45957" s="108"/>
      <c r="W45957" s="108"/>
      <c r="Y45957" s="108"/>
      <c r="AA45957" s="108"/>
      <c r="AC45957" s="108"/>
    </row>
    <row r="45958" spans="19:29" x14ac:dyDescent="0.25">
      <c r="S45958" s="108"/>
      <c r="U45958" s="108"/>
      <c r="W45958" s="108"/>
      <c r="Y45958" s="108"/>
      <c r="AA45958" s="108"/>
      <c r="AC45958" s="108"/>
    </row>
    <row r="45959" spans="19:29" x14ac:dyDescent="0.25">
      <c r="S45959" s="109"/>
      <c r="U45959" s="109"/>
      <c r="W45959" s="109"/>
      <c r="Y45959" s="109"/>
      <c r="AA45959" s="109"/>
      <c r="AC45959" s="109"/>
    </row>
    <row r="45960" spans="19:29" x14ac:dyDescent="0.25">
      <c r="S45960" s="108"/>
      <c r="U45960" s="108"/>
      <c r="W45960" s="108"/>
      <c r="Y45960" s="108"/>
      <c r="AA45960" s="108"/>
      <c r="AC45960" s="108"/>
    </row>
    <row r="45961" spans="19:29" x14ac:dyDescent="0.25">
      <c r="S45961" s="108"/>
      <c r="U45961" s="108"/>
      <c r="W45961" s="108"/>
      <c r="Y45961" s="108"/>
      <c r="AA45961" s="108"/>
      <c r="AC45961" s="108"/>
    </row>
    <row r="45962" spans="19:29" x14ac:dyDescent="0.25">
      <c r="S45962" s="109"/>
      <c r="U45962" s="109"/>
      <c r="W45962" s="109"/>
      <c r="Y45962" s="109"/>
      <c r="AA45962" s="109"/>
      <c r="AC45962" s="109"/>
    </row>
    <row r="45963" spans="19:29" x14ac:dyDescent="0.25">
      <c r="S45963" s="108"/>
      <c r="U45963" s="108"/>
      <c r="W45963" s="108"/>
      <c r="Y45963" s="108"/>
      <c r="AA45963" s="108"/>
      <c r="AC45963" s="108"/>
    </row>
    <row r="45964" spans="19:29" x14ac:dyDescent="0.25">
      <c r="S45964" s="109"/>
      <c r="U45964" s="109"/>
      <c r="W45964" s="109"/>
      <c r="Y45964" s="109"/>
      <c r="AA45964" s="109"/>
      <c r="AC45964" s="109"/>
    </row>
    <row r="45965" spans="19:29" x14ac:dyDescent="0.25">
      <c r="S45965" s="108"/>
      <c r="U45965" s="108"/>
      <c r="W45965" s="108"/>
      <c r="Y45965" s="108"/>
      <c r="AA45965" s="108"/>
      <c r="AC45965" s="108"/>
    </row>
    <row r="45966" spans="19:29" x14ac:dyDescent="0.25">
      <c r="S45966" s="108"/>
      <c r="U45966" s="108"/>
      <c r="W45966" s="108"/>
      <c r="Y45966" s="108"/>
      <c r="AA45966" s="108"/>
      <c r="AC45966" s="108"/>
    </row>
    <row r="45967" spans="19:29" x14ac:dyDescent="0.25">
      <c r="S45967" s="108"/>
      <c r="U45967" s="108"/>
      <c r="W45967" s="108"/>
      <c r="Y45967" s="108"/>
      <c r="AA45967" s="108"/>
      <c r="AC45967" s="108"/>
    </row>
    <row r="45968" spans="19:29" x14ac:dyDescent="0.25">
      <c r="S45968" s="110"/>
      <c r="U45968" s="110"/>
      <c r="W45968" s="110"/>
      <c r="Y45968" s="110"/>
      <c r="AA45968" s="110"/>
      <c r="AC45968" s="110"/>
    </row>
    <row r="45969" spans="19:29" x14ac:dyDescent="0.25">
      <c r="S45969" s="110"/>
      <c r="U45969" s="110"/>
      <c r="W45969" s="110"/>
      <c r="Y45969" s="110"/>
      <c r="AA45969" s="110"/>
      <c r="AC45969" s="110"/>
    </row>
    <row r="45970" spans="19:29" x14ac:dyDescent="0.25">
      <c r="S45970" s="110"/>
      <c r="U45970" s="110"/>
      <c r="W45970" s="110"/>
      <c r="Y45970" s="110"/>
      <c r="AA45970" s="110"/>
      <c r="AC45970" s="110"/>
    </row>
    <row r="45971" spans="19:29" x14ac:dyDescent="0.25">
      <c r="S45971" s="110"/>
      <c r="U45971" s="110"/>
      <c r="W45971" s="110"/>
      <c r="Y45971" s="110"/>
      <c r="AA45971" s="110"/>
      <c r="AC45971" s="110"/>
    </row>
    <row r="45972" spans="19:29" x14ac:dyDescent="0.25">
      <c r="S45972" s="111"/>
      <c r="U45972" s="111"/>
      <c r="W45972" s="111"/>
      <c r="Y45972" s="111"/>
      <c r="AA45972" s="111"/>
      <c r="AC45972" s="111"/>
    </row>
    <row r="45973" spans="19:29" x14ac:dyDescent="0.25">
      <c r="S45973" s="107"/>
      <c r="U45973" s="107"/>
      <c r="W45973" s="107"/>
      <c r="Y45973" s="107"/>
      <c r="AA45973" s="107"/>
      <c r="AC45973" s="107"/>
    </row>
    <row r="45974" spans="19:29" x14ac:dyDescent="0.25">
      <c r="S45974" s="108"/>
      <c r="U45974" s="108"/>
      <c r="W45974" s="108"/>
      <c r="Y45974" s="108"/>
      <c r="AA45974" s="108"/>
      <c r="AC45974" s="108"/>
    </row>
    <row r="45975" spans="19:29" x14ac:dyDescent="0.25">
      <c r="S45975" s="108"/>
      <c r="U45975" s="108"/>
      <c r="W45975" s="108"/>
      <c r="Y45975" s="108"/>
      <c r="AA45975" s="108"/>
      <c r="AC45975" s="108"/>
    </row>
    <row r="45976" spans="19:29" x14ac:dyDescent="0.25">
      <c r="S45976" s="109"/>
      <c r="U45976" s="109"/>
      <c r="W45976" s="109"/>
      <c r="Y45976" s="109"/>
      <c r="AA45976" s="109"/>
      <c r="AC45976" s="109"/>
    </row>
    <row r="45977" spans="19:29" x14ac:dyDescent="0.25">
      <c r="S45977" s="108"/>
      <c r="U45977" s="108"/>
      <c r="W45977" s="108"/>
      <c r="Y45977" s="108"/>
      <c r="AA45977" s="108"/>
      <c r="AC45977" s="108"/>
    </row>
    <row r="45978" spans="19:29" x14ac:dyDescent="0.25">
      <c r="S45978" s="108"/>
      <c r="U45978" s="108"/>
      <c r="W45978" s="108"/>
      <c r="Y45978" s="108"/>
      <c r="AA45978" s="108"/>
      <c r="AC45978" s="108"/>
    </row>
    <row r="45979" spans="19:29" x14ac:dyDescent="0.25">
      <c r="S45979" s="109"/>
      <c r="U45979" s="109"/>
      <c r="W45979" s="109"/>
      <c r="Y45979" s="109"/>
      <c r="AA45979" s="109"/>
      <c r="AC45979" s="109"/>
    </row>
    <row r="45980" spans="19:29" x14ac:dyDescent="0.25">
      <c r="S45980" s="108"/>
      <c r="U45980" s="108"/>
      <c r="W45980" s="108"/>
      <c r="Y45980" s="108"/>
      <c r="AA45980" s="108"/>
      <c r="AC45980" s="108"/>
    </row>
    <row r="45981" spans="19:29" x14ac:dyDescent="0.25">
      <c r="S45981" s="109"/>
      <c r="U45981" s="109"/>
      <c r="W45981" s="109"/>
      <c r="Y45981" s="109"/>
      <c r="AA45981" s="109"/>
      <c r="AC45981" s="109"/>
    </row>
    <row r="45982" spans="19:29" x14ac:dyDescent="0.25">
      <c r="S45982" s="108"/>
      <c r="U45982" s="108"/>
      <c r="W45982" s="108"/>
      <c r="Y45982" s="108"/>
      <c r="AA45982" s="108"/>
      <c r="AC45982" s="108"/>
    </row>
    <row r="45983" spans="19:29" x14ac:dyDescent="0.25">
      <c r="S45983" s="108"/>
      <c r="U45983" s="108"/>
      <c r="W45983" s="108"/>
      <c r="Y45983" s="108"/>
      <c r="AA45983" s="108"/>
      <c r="AC45983" s="108"/>
    </row>
    <row r="45984" spans="19:29" x14ac:dyDescent="0.25">
      <c r="S45984" s="108"/>
      <c r="U45984" s="108"/>
      <c r="W45984" s="108"/>
      <c r="Y45984" s="108"/>
      <c r="AA45984" s="108"/>
      <c r="AC45984" s="108"/>
    </row>
    <row r="45985" spans="19:29" x14ac:dyDescent="0.25">
      <c r="S45985" s="110"/>
      <c r="U45985" s="110"/>
      <c r="W45985" s="110"/>
      <c r="Y45985" s="110"/>
      <c r="AA45985" s="110"/>
      <c r="AC45985" s="110"/>
    </row>
    <row r="45986" spans="19:29" x14ac:dyDescent="0.25">
      <c r="S45986" s="110"/>
      <c r="U45986" s="110"/>
      <c r="W45986" s="110"/>
      <c r="Y45986" s="110"/>
      <c r="AA45986" s="110"/>
      <c r="AC45986" s="110"/>
    </row>
    <row r="45987" spans="19:29" x14ac:dyDescent="0.25">
      <c r="S45987" s="110"/>
      <c r="U45987" s="110"/>
      <c r="W45987" s="110"/>
      <c r="Y45987" s="110"/>
      <c r="AA45987" s="110"/>
      <c r="AC45987" s="110"/>
    </row>
    <row r="45988" spans="19:29" x14ac:dyDescent="0.25">
      <c r="S45988" s="110"/>
      <c r="U45988" s="110"/>
      <c r="W45988" s="110"/>
      <c r="Y45988" s="110"/>
      <c r="AA45988" s="110"/>
      <c r="AC45988" s="110"/>
    </row>
    <row r="45989" spans="19:29" x14ac:dyDescent="0.25">
      <c r="S45989" s="111"/>
      <c r="U45989" s="111"/>
      <c r="W45989" s="111"/>
      <c r="Y45989" s="111"/>
      <c r="AA45989" s="111"/>
      <c r="AC45989" s="111"/>
    </row>
    <row r="45990" spans="19:29" x14ac:dyDescent="0.25">
      <c r="S45990" s="107"/>
      <c r="U45990" s="107"/>
      <c r="W45990" s="107"/>
      <c r="Y45990" s="107"/>
      <c r="AA45990" s="107"/>
      <c r="AC45990" s="107"/>
    </row>
    <row r="45991" spans="19:29" x14ac:dyDescent="0.25">
      <c r="S45991" s="108"/>
      <c r="U45991" s="108"/>
      <c r="W45991" s="108"/>
      <c r="Y45991" s="108"/>
      <c r="AA45991" s="108"/>
      <c r="AC45991" s="108"/>
    </row>
    <row r="45992" spans="19:29" x14ac:dyDescent="0.25">
      <c r="S45992" s="108"/>
      <c r="U45992" s="108"/>
      <c r="W45992" s="108"/>
      <c r="Y45992" s="108"/>
      <c r="AA45992" s="108"/>
      <c r="AC45992" s="108"/>
    </row>
    <row r="45993" spans="19:29" x14ac:dyDescent="0.25">
      <c r="S45993" s="109"/>
      <c r="U45993" s="109"/>
      <c r="W45993" s="109"/>
      <c r="Y45993" s="109"/>
      <c r="AA45993" s="109"/>
      <c r="AC45993" s="109"/>
    </row>
    <row r="45994" spans="19:29" x14ac:dyDescent="0.25">
      <c r="S45994" s="108"/>
      <c r="U45994" s="108"/>
      <c r="W45994" s="108"/>
      <c r="Y45994" s="108"/>
      <c r="AA45994" s="108"/>
      <c r="AC45994" s="108"/>
    </row>
    <row r="45995" spans="19:29" x14ac:dyDescent="0.25">
      <c r="S45995" s="108"/>
      <c r="U45995" s="108"/>
      <c r="W45995" s="108"/>
      <c r="Y45995" s="108"/>
      <c r="AA45995" s="108"/>
      <c r="AC45995" s="108"/>
    </row>
    <row r="45996" spans="19:29" x14ac:dyDescent="0.25">
      <c r="S45996" s="109"/>
      <c r="U45996" s="109"/>
      <c r="W45996" s="109"/>
      <c r="Y45996" s="109"/>
      <c r="AA45996" s="109"/>
      <c r="AC45996" s="109"/>
    </row>
    <row r="45997" spans="19:29" x14ac:dyDescent="0.25">
      <c r="S45997" s="108"/>
      <c r="U45997" s="108"/>
      <c r="W45997" s="108"/>
      <c r="Y45997" s="108"/>
      <c r="AA45997" s="108"/>
      <c r="AC45997" s="108"/>
    </row>
    <row r="45998" spans="19:29" x14ac:dyDescent="0.25">
      <c r="S45998" s="109"/>
      <c r="U45998" s="109"/>
      <c r="W45998" s="109"/>
      <c r="Y45998" s="109"/>
      <c r="AA45998" s="109"/>
      <c r="AC45998" s="109"/>
    </row>
    <row r="45999" spans="19:29" x14ac:dyDescent="0.25">
      <c r="S45999" s="108"/>
      <c r="U45999" s="108"/>
      <c r="W45999" s="108"/>
      <c r="Y45999" s="108"/>
      <c r="AA45999" s="108"/>
      <c r="AC45999" s="108"/>
    </row>
    <row r="46000" spans="19:29" x14ac:dyDescent="0.25">
      <c r="S46000" s="108"/>
      <c r="U46000" s="108"/>
      <c r="W46000" s="108"/>
      <c r="Y46000" s="108"/>
      <c r="AA46000" s="108"/>
      <c r="AC46000" s="108"/>
    </row>
    <row r="46001" spans="19:29" x14ac:dyDescent="0.25">
      <c r="S46001" s="108"/>
      <c r="U46001" s="108"/>
      <c r="W46001" s="108"/>
      <c r="Y46001" s="108"/>
      <c r="AA46001" s="108"/>
      <c r="AC46001" s="108"/>
    </row>
    <row r="46002" spans="19:29" x14ac:dyDescent="0.25">
      <c r="S46002" s="110"/>
      <c r="U46002" s="110"/>
      <c r="W46002" s="110"/>
      <c r="Y46002" s="110"/>
      <c r="AA46002" s="110"/>
      <c r="AC46002" s="110"/>
    </row>
    <row r="46003" spans="19:29" x14ac:dyDescent="0.25">
      <c r="S46003" s="110"/>
      <c r="U46003" s="110"/>
      <c r="W46003" s="110"/>
      <c r="Y46003" s="110"/>
      <c r="AA46003" s="110"/>
      <c r="AC46003" s="110"/>
    </row>
    <row r="46004" spans="19:29" x14ac:dyDescent="0.25">
      <c r="S46004" s="110"/>
      <c r="U46004" s="110"/>
      <c r="W46004" s="110"/>
      <c r="Y46004" s="110"/>
      <c r="AA46004" s="110"/>
      <c r="AC46004" s="110"/>
    </row>
    <row r="46005" spans="19:29" x14ac:dyDescent="0.25">
      <c r="S46005" s="110"/>
      <c r="U46005" s="110"/>
      <c r="W46005" s="110"/>
      <c r="Y46005" s="110"/>
      <c r="AA46005" s="110"/>
      <c r="AC46005" s="110"/>
    </row>
    <row r="46006" spans="19:29" x14ac:dyDescent="0.25">
      <c r="S46006" s="111"/>
      <c r="U46006" s="111"/>
      <c r="W46006" s="111"/>
      <c r="Y46006" s="111"/>
      <c r="AA46006" s="111"/>
      <c r="AC46006" s="111"/>
    </row>
    <row r="46007" spans="19:29" x14ac:dyDescent="0.25">
      <c r="S46007" s="107"/>
      <c r="U46007" s="107"/>
      <c r="W46007" s="107"/>
      <c r="Y46007" s="107"/>
      <c r="AA46007" s="107"/>
      <c r="AC46007" s="107"/>
    </row>
    <row r="46008" spans="19:29" x14ac:dyDescent="0.25">
      <c r="S46008" s="108"/>
      <c r="U46008" s="108"/>
      <c r="W46008" s="108"/>
      <c r="Y46008" s="108"/>
      <c r="AA46008" s="108"/>
      <c r="AC46008" s="108"/>
    </row>
    <row r="46009" spans="19:29" x14ac:dyDescent="0.25">
      <c r="S46009" s="108"/>
      <c r="U46009" s="108"/>
      <c r="W46009" s="108"/>
      <c r="Y46009" s="108"/>
      <c r="AA46009" s="108"/>
      <c r="AC46009" s="108"/>
    </row>
    <row r="46010" spans="19:29" x14ac:dyDescent="0.25">
      <c r="S46010" s="109"/>
      <c r="U46010" s="109"/>
      <c r="W46010" s="109"/>
      <c r="Y46010" s="109"/>
      <c r="AA46010" s="109"/>
      <c r="AC46010" s="109"/>
    </row>
    <row r="46011" spans="19:29" x14ac:dyDescent="0.25">
      <c r="S46011" s="108"/>
      <c r="U46011" s="108"/>
      <c r="W46011" s="108"/>
      <c r="Y46011" s="108"/>
      <c r="AA46011" s="108"/>
      <c r="AC46011" s="108"/>
    </row>
    <row r="46012" spans="19:29" x14ac:dyDescent="0.25">
      <c r="S46012" s="108"/>
      <c r="U46012" s="108"/>
      <c r="W46012" s="108"/>
      <c r="Y46012" s="108"/>
      <c r="AA46012" s="108"/>
      <c r="AC46012" s="108"/>
    </row>
    <row r="46013" spans="19:29" x14ac:dyDescent="0.25">
      <c r="S46013" s="109"/>
      <c r="U46013" s="109"/>
      <c r="W46013" s="109"/>
      <c r="Y46013" s="109"/>
      <c r="AA46013" s="109"/>
      <c r="AC46013" s="109"/>
    </row>
    <row r="46014" spans="19:29" x14ac:dyDescent="0.25">
      <c r="S46014" s="108"/>
      <c r="U46014" s="108"/>
      <c r="W46014" s="108"/>
      <c r="Y46014" s="108"/>
      <c r="AA46014" s="108"/>
      <c r="AC46014" s="108"/>
    </row>
    <row r="46015" spans="19:29" x14ac:dyDescent="0.25">
      <c r="S46015" s="109"/>
      <c r="U46015" s="109"/>
      <c r="W46015" s="109"/>
      <c r="Y46015" s="109"/>
      <c r="AA46015" s="109"/>
      <c r="AC46015" s="109"/>
    </row>
    <row r="46016" spans="19:29" x14ac:dyDescent="0.25">
      <c r="S46016" s="108"/>
      <c r="U46016" s="108"/>
      <c r="W46016" s="108"/>
      <c r="Y46016" s="108"/>
      <c r="AA46016" s="108"/>
      <c r="AC46016" s="108"/>
    </row>
    <row r="46017" spans="19:29" x14ac:dyDescent="0.25">
      <c r="S46017" s="108"/>
      <c r="U46017" s="108"/>
      <c r="W46017" s="108"/>
      <c r="Y46017" s="108"/>
      <c r="AA46017" s="108"/>
      <c r="AC46017" s="108"/>
    </row>
    <row r="46018" spans="19:29" x14ac:dyDescent="0.25">
      <c r="S46018" s="108"/>
      <c r="U46018" s="108"/>
      <c r="W46018" s="108"/>
      <c r="Y46018" s="108"/>
      <c r="AA46018" s="108"/>
      <c r="AC46018" s="108"/>
    </row>
    <row r="46019" spans="19:29" x14ac:dyDescent="0.25">
      <c r="S46019" s="110"/>
      <c r="U46019" s="110"/>
      <c r="W46019" s="110"/>
      <c r="Y46019" s="110"/>
      <c r="AA46019" s="110"/>
      <c r="AC46019" s="110"/>
    </row>
    <row r="46020" spans="19:29" x14ac:dyDescent="0.25">
      <c r="S46020" s="110"/>
      <c r="U46020" s="110"/>
      <c r="W46020" s="110"/>
      <c r="Y46020" s="110"/>
      <c r="AA46020" s="110"/>
      <c r="AC46020" s="110"/>
    </row>
    <row r="46021" spans="19:29" x14ac:dyDescent="0.25">
      <c r="S46021" s="110"/>
      <c r="U46021" s="110"/>
      <c r="W46021" s="110"/>
      <c r="Y46021" s="110"/>
      <c r="AA46021" s="110"/>
      <c r="AC46021" s="110"/>
    </row>
    <row r="46022" spans="19:29" x14ac:dyDescent="0.25">
      <c r="S46022" s="110"/>
      <c r="U46022" s="110"/>
      <c r="W46022" s="110"/>
      <c r="Y46022" s="110"/>
      <c r="AA46022" s="110"/>
      <c r="AC46022" s="110"/>
    </row>
    <row r="46023" spans="19:29" x14ac:dyDescent="0.25">
      <c r="S46023" s="111"/>
      <c r="U46023" s="111"/>
      <c r="W46023" s="111"/>
      <c r="Y46023" s="111"/>
      <c r="AA46023" s="111"/>
      <c r="AC46023" s="111"/>
    </row>
    <row r="46024" spans="19:29" x14ac:dyDescent="0.25">
      <c r="S46024" s="107"/>
      <c r="U46024" s="107"/>
      <c r="W46024" s="107"/>
      <c r="Y46024" s="107"/>
      <c r="AA46024" s="107"/>
      <c r="AC46024" s="107"/>
    </row>
    <row r="46025" spans="19:29" x14ac:dyDescent="0.25">
      <c r="S46025" s="108"/>
      <c r="U46025" s="108"/>
      <c r="W46025" s="108"/>
      <c r="Y46025" s="108"/>
      <c r="AA46025" s="108"/>
      <c r="AC46025" s="108"/>
    </row>
    <row r="46026" spans="19:29" x14ac:dyDescent="0.25">
      <c r="S46026" s="108"/>
      <c r="U46026" s="108"/>
      <c r="W46026" s="108"/>
      <c r="Y46026" s="108"/>
      <c r="AA46026" s="108"/>
      <c r="AC46026" s="108"/>
    </row>
    <row r="46027" spans="19:29" x14ac:dyDescent="0.25">
      <c r="S46027" s="109"/>
      <c r="U46027" s="109"/>
      <c r="W46027" s="109"/>
      <c r="Y46027" s="109"/>
      <c r="AA46027" s="109"/>
      <c r="AC46027" s="109"/>
    </row>
    <row r="46028" spans="19:29" x14ac:dyDescent="0.25">
      <c r="S46028" s="108"/>
      <c r="U46028" s="108"/>
      <c r="W46028" s="108"/>
      <c r="Y46028" s="108"/>
      <c r="AA46028" s="108"/>
      <c r="AC46028" s="108"/>
    </row>
    <row r="46029" spans="19:29" x14ac:dyDescent="0.25">
      <c r="S46029" s="108"/>
      <c r="U46029" s="108"/>
      <c r="W46029" s="108"/>
      <c r="Y46029" s="108"/>
      <c r="AA46029" s="108"/>
      <c r="AC46029" s="108"/>
    </row>
    <row r="46030" spans="19:29" x14ac:dyDescent="0.25">
      <c r="S46030" s="109"/>
      <c r="U46030" s="109"/>
      <c r="W46030" s="109"/>
      <c r="Y46030" s="109"/>
      <c r="AA46030" s="109"/>
      <c r="AC46030" s="109"/>
    </row>
    <row r="46031" spans="19:29" x14ac:dyDescent="0.25">
      <c r="S46031" s="108"/>
      <c r="U46031" s="108"/>
      <c r="W46031" s="108"/>
      <c r="Y46031" s="108"/>
      <c r="AA46031" s="108"/>
      <c r="AC46031" s="108"/>
    </row>
    <row r="46032" spans="19:29" x14ac:dyDescent="0.25">
      <c r="S46032" s="109"/>
      <c r="U46032" s="109"/>
      <c r="W46032" s="109"/>
      <c r="Y46032" s="109"/>
      <c r="AA46032" s="109"/>
      <c r="AC46032" s="109"/>
    </row>
    <row r="46033" spans="19:29" x14ac:dyDescent="0.25">
      <c r="S46033" s="108"/>
      <c r="U46033" s="108"/>
      <c r="W46033" s="108"/>
      <c r="Y46033" s="108"/>
      <c r="AA46033" s="108"/>
      <c r="AC46033" s="108"/>
    </row>
    <row r="46034" spans="19:29" x14ac:dyDescent="0.25">
      <c r="S46034" s="108"/>
      <c r="U46034" s="108"/>
      <c r="W46034" s="108"/>
      <c r="Y46034" s="108"/>
      <c r="AA46034" s="108"/>
      <c r="AC46034" s="108"/>
    </row>
    <row r="46035" spans="19:29" x14ac:dyDescent="0.25">
      <c r="S46035" s="108"/>
      <c r="U46035" s="108"/>
      <c r="W46035" s="108"/>
      <c r="Y46035" s="108"/>
      <c r="AA46035" s="108"/>
      <c r="AC46035" s="108"/>
    </row>
    <row r="46036" spans="19:29" x14ac:dyDescent="0.25">
      <c r="S46036" s="110"/>
      <c r="U46036" s="110"/>
      <c r="W46036" s="110"/>
      <c r="Y46036" s="110"/>
      <c r="AA46036" s="110"/>
      <c r="AC46036" s="110"/>
    </row>
    <row r="46037" spans="19:29" x14ac:dyDescent="0.25">
      <c r="S46037" s="110"/>
      <c r="U46037" s="110"/>
      <c r="W46037" s="110"/>
      <c r="Y46037" s="110"/>
      <c r="AA46037" s="110"/>
      <c r="AC46037" s="110"/>
    </row>
    <row r="46038" spans="19:29" x14ac:dyDescent="0.25">
      <c r="S46038" s="110"/>
      <c r="U46038" s="110"/>
      <c r="W46038" s="110"/>
      <c r="Y46038" s="110"/>
      <c r="AA46038" s="110"/>
      <c r="AC46038" s="110"/>
    </row>
    <row r="46039" spans="19:29" x14ac:dyDescent="0.25">
      <c r="S46039" s="110"/>
      <c r="U46039" s="110"/>
      <c r="W46039" s="110"/>
      <c r="Y46039" s="110"/>
      <c r="AA46039" s="110"/>
      <c r="AC46039" s="110"/>
    </row>
    <row r="46040" spans="19:29" x14ac:dyDescent="0.25">
      <c r="S46040" s="111"/>
      <c r="U46040" s="111"/>
      <c r="W46040" s="111"/>
      <c r="Y46040" s="111"/>
      <c r="AA46040" s="111"/>
      <c r="AC46040" s="111"/>
    </row>
    <row r="46041" spans="19:29" x14ac:dyDescent="0.25">
      <c r="S46041" s="107"/>
      <c r="U46041" s="107"/>
      <c r="W46041" s="107"/>
      <c r="Y46041" s="107"/>
      <c r="AA46041" s="107"/>
      <c r="AC46041" s="107"/>
    </row>
    <row r="46042" spans="19:29" x14ac:dyDescent="0.25">
      <c r="S46042" s="108"/>
      <c r="U46042" s="108"/>
      <c r="W46042" s="108"/>
      <c r="Y46042" s="108"/>
      <c r="AA46042" s="108"/>
      <c r="AC46042" s="108"/>
    </row>
    <row r="46043" spans="19:29" x14ac:dyDescent="0.25">
      <c r="S46043" s="108"/>
      <c r="U46043" s="108"/>
      <c r="W46043" s="108"/>
      <c r="Y46043" s="108"/>
      <c r="AA46043" s="108"/>
      <c r="AC46043" s="108"/>
    </row>
    <row r="46044" spans="19:29" x14ac:dyDescent="0.25">
      <c r="S46044" s="109"/>
      <c r="U46044" s="109"/>
      <c r="W46044" s="109"/>
      <c r="Y46044" s="109"/>
      <c r="AA46044" s="109"/>
      <c r="AC46044" s="109"/>
    </row>
    <row r="46045" spans="19:29" x14ac:dyDescent="0.25">
      <c r="S46045" s="108"/>
      <c r="U46045" s="108"/>
      <c r="W46045" s="108"/>
      <c r="Y46045" s="108"/>
      <c r="AA46045" s="108"/>
      <c r="AC46045" s="108"/>
    </row>
    <row r="46046" spans="19:29" x14ac:dyDescent="0.25">
      <c r="S46046" s="108"/>
      <c r="U46046" s="108"/>
      <c r="W46046" s="108"/>
      <c r="Y46046" s="108"/>
      <c r="AA46046" s="108"/>
      <c r="AC46046" s="108"/>
    </row>
    <row r="46047" spans="19:29" x14ac:dyDescent="0.25">
      <c r="S46047" s="109"/>
      <c r="U46047" s="109"/>
      <c r="W46047" s="109"/>
      <c r="Y46047" s="109"/>
      <c r="AA46047" s="109"/>
      <c r="AC46047" s="109"/>
    </row>
    <row r="46048" spans="19:29" x14ac:dyDescent="0.25">
      <c r="S46048" s="108"/>
      <c r="U46048" s="108"/>
      <c r="W46048" s="108"/>
      <c r="Y46048" s="108"/>
      <c r="AA46048" s="108"/>
      <c r="AC46048" s="108"/>
    </row>
    <row r="46049" spans="19:29" x14ac:dyDescent="0.25">
      <c r="S46049" s="109"/>
      <c r="U46049" s="109"/>
      <c r="W46049" s="109"/>
      <c r="Y46049" s="109"/>
      <c r="AA46049" s="109"/>
      <c r="AC46049" s="109"/>
    </row>
    <row r="46050" spans="19:29" x14ac:dyDescent="0.25">
      <c r="S46050" s="108"/>
      <c r="U46050" s="108"/>
      <c r="W46050" s="108"/>
      <c r="Y46050" s="108"/>
      <c r="AA46050" s="108"/>
      <c r="AC46050" s="108"/>
    </row>
    <row r="46051" spans="19:29" x14ac:dyDescent="0.25">
      <c r="S46051" s="108"/>
      <c r="U46051" s="108"/>
      <c r="W46051" s="108"/>
      <c r="Y46051" s="108"/>
      <c r="AA46051" s="108"/>
      <c r="AC46051" s="108"/>
    </row>
    <row r="46052" spans="19:29" x14ac:dyDescent="0.25">
      <c r="S46052" s="108"/>
      <c r="U46052" s="108"/>
      <c r="W46052" s="108"/>
      <c r="Y46052" s="108"/>
      <c r="AA46052" s="108"/>
      <c r="AC46052" s="108"/>
    </row>
    <row r="46053" spans="19:29" x14ac:dyDescent="0.25">
      <c r="S46053" s="110"/>
      <c r="U46053" s="110"/>
      <c r="W46053" s="110"/>
      <c r="Y46053" s="110"/>
      <c r="AA46053" s="110"/>
      <c r="AC46053" s="110"/>
    </row>
    <row r="46054" spans="19:29" x14ac:dyDescent="0.25">
      <c r="S46054" s="110"/>
      <c r="U46054" s="110"/>
      <c r="W46054" s="110"/>
      <c r="Y46054" s="110"/>
      <c r="AA46054" s="110"/>
      <c r="AC46054" s="110"/>
    </row>
    <row r="46055" spans="19:29" x14ac:dyDescent="0.25">
      <c r="S46055" s="110"/>
      <c r="U46055" s="110"/>
      <c r="W46055" s="110"/>
      <c r="Y46055" s="110"/>
      <c r="AA46055" s="110"/>
      <c r="AC46055" s="110"/>
    </row>
    <row r="46056" spans="19:29" x14ac:dyDescent="0.25">
      <c r="S46056" s="110"/>
      <c r="U46056" s="110"/>
      <c r="W46056" s="110"/>
      <c r="Y46056" s="110"/>
      <c r="AA46056" s="110"/>
      <c r="AC46056" s="110"/>
    </row>
    <row r="46057" spans="19:29" x14ac:dyDescent="0.25">
      <c r="S46057" s="111"/>
      <c r="U46057" s="111"/>
      <c r="W46057" s="111"/>
      <c r="Y46057" s="111"/>
      <c r="AA46057" s="111"/>
      <c r="AC46057" s="111"/>
    </row>
    <row r="46058" spans="19:29" x14ac:dyDescent="0.25">
      <c r="S46058" s="107"/>
      <c r="U46058" s="107"/>
      <c r="W46058" s="107"/>
      <c r="Y46058" s="107"/>
      <c r="AA46058" s="107"/>
      <c r="AC46058" s="107"/>
    </row>
    <row r="46059" spans="19:29" x14ac:dyDescent="0.25">
      <c r="S46059" s="108"/>
      <c r="U46059" s="108"/>
      <c r="W46059" s="108"/>
      <c r="Y46059" s="108"/>
      <c r="AA46059" s="108"/>
      <c r="AC46059" s="108"/>
    </row>
    <row r="46060" spans="19:29" x14ac:dyDescent="0.25">
      <c r="S46060" s="108"/>
      <c r="U46060" s="108"/>
      <c r="W46060" s="108"/>
      <c r="Y46060" s="108"/>
      <c r="AA46060" s="108"/>
      <c r="AC46060" s="108"/>
    </row>
    <row r="46061" spans="19:29" x14ac:dyDescent="0.25">
      <c r="S46061" s="109"/>
      <c r="U46061" s="109"/>
      <c r="W46061" s="109"/>
      <c r="Y46061" s="109"/>
      <c r="AA46061" s="109"/>
      <c r="AC46061" s="109"/>
    </row>
    <row r="46062" spans="19:29" x14ac:dyDescent="0.25">
      <c r="S46062" s="108"/>
      <c r="U46062" s="108"/>
      <c r="W46062" s="108"/>
      <c r="Y46062" s="108"/>
      <c r="AA46062" s="108"/>
      <c r="AC46062" s="108"/>
    </row>
    <row r="46063" spans="19:29" x14ac:dyDescent="0.25">
      <c r="S46063" s="108"/>
      <c r="U46063" s="108"/>
      <c r="W46063" s="108"/>
      <c r="Y46063" s="108"/>
      <c r="AA46063" s="108"/>
      <c r="AC46063" s="108"/>
    </row>
    <row r="46064" spans="19:29" x14ac:dyDescent="0.25">
      <c r="S46064" s="109"/>
      <c r="U46064" s="109"/>
      <c r="W46064" s="109"/>
      <c r="Y46064" s="109"/>
      <c r="AA46064" s="109"/>
      <c r="AC46064" s="109"/>
    </row>
    <row r="46065" spans="19:29" x14ac:dyDescent="0.25">
      <c r="S46065" s="108"/>
      <c r="U46065" s="108"/>
      <c r="W46065" s="108"/>
      <c r="Y46065" s="108"/>
      <c r="AA46065" s="108"/>
      <c r="AC46065" s="108"/>
    </row>
    <row r="46066" spans="19:29" x14ac:dyDescent="0.25">
      <c r="S46066" s="109"/>
      <c r="U46066" s="109"/>
      <c r="W46066" s="109"/>
      <c r="Y46066" s="109"/>
      <c r="AA46066" s="109"/>
      <c r="AC46066" s="109"/>
    </row>
    <row r="46067" spans="19:29" x14ac:dyDescent="0.25">
      <c r="S46067" s="108"/>
      <c r="U46067" s="108"/>
      <c r="W46067" s="108"/>
      <c r="Y46067" s="108"/>
      <c r="AA46067" s="108"/>
      <c r="AC46067" s="108"/>
    </row>
    <row r="46068" spans="19:29" x14ac:dyDescent="0.25">
      <c r="S46068" s="108"/>
      <c r="U46068" s="108"/>
      <c r="W46068" s="108"/>
      <c r="Y46068" s="108"/>
      <c r="AA46068" s="108"/>
      <c r="AC46068" s="108"/>
    </row>
    <row r="46069" spans="19:29" x14ac:dyDescent="0.25">
      <c r="S46069" s="108"/>
      <c r="U46069" s="108"/>
      <c r="W46069" s="108"/>
      <c r="Y46069" s="108"/>
      <c r="AA46069" s="108"/>
      <c r="AC46069" s="108"/>
    </row>
    <row r="46070" spans="19:29" x14ac:dyDescent="0.25">
      <c r="S46070" s="110"/>
      <c r="U46070" s="110"/>
      <c r="W46070" s="110"/>
      <c r="Y46070" s="110"/>
      <c r="AA46070" s="110"/>
      <c r="AC46070" s="110"/>
    </row>
    <row r="46071" spans="19:29" x14ac:dyDescent="0.25">
      <c r="S46071" s="110"/>
      <c r="U46071" s="110"/>
      <c r="W46071" s="110"/>
      <c r="Y46071" s="110"/>
      <c r="AA46071" s="110"/>
      <c r="AC46071" s="110"/>
    </row>
    <row r="46072" spans="19:29" x14ac:dyDescent="0.25">
      <c r="S46072" s="110"/>
      <c r="U46072" s="110"/>
      <c r="W46072" s="110"/>
      <c r="Y46072" s="110"/>
      <c r="AA46072" s="110"/>
      <c r="AC46072" s="110"/>
    </row>
    <row r="46073" spans="19:29" x14ac:dyDescent="0.25">
      <c r="S46073" s="110"/>
      <c r="U46073" s="110"/>
      <c r="W46073" s="110"/>
      <c r="Y46073" s="110"/>
      <c r="AA46073" s="110"/>
      <c r="AC46073" s="110"/>
    </row>
    <row r="46074" spans="19:29" x14ac:dyDescent="0.25">
      <c r="S46074" s="111"/>
      <c r="U46074" s="111"/>
      <c r="W46074" s="111"/>
      <c r="Y46074" s="111"/>
      <c r="AA46074" s="111"/>
      <c r="AC46074" s="111"/>
    </row>
    <row r="46075" spans="19:29" x14ac:dyDescent="0.25">
      <c r="S46075" s="107"/>
      <c r="U46075" s="107"/>
      <c r="W46075" s="107"/>
      <c r="Y46075" s="107"/>
      <c r="AA46075" s="107"/>
      <c r="AC46075" s="107"/>
    </row>
    <row r="46076" spans="19:29" x14ac:dyDescent="0.25">
      <c r="S46076" s="108"/>
      <c r="U46076" s="108"/>
      <c r="W46076" s="108"/>
      <c r="Y46076" s="108"/>
      <c r="AA46076" s="108"/>
      <c r="AC46076" s="108"/>
    </row>
    <row r="46077" spans="19:29" x14ac:dyDescent="0.25">
      <c r="S46077" s="108"/>
      <c r="U46077" s="108"/>
      <c r="W46077" s="108"/>
      <c r="Y46077" s="108"/>
      <c r="AA46077" s="108"/>
      <c r="AC46077" s="108"/>
    </row>
    <row r="46078" spans="19:29" x14ac:dyDescent="0.25">
      <c r="S46078" s="109"/>
      <c r="U46078" s="109"/>
      <c r="W46078" s="109"/>
      <c r="Y46078" s="109"/>
      <c r="AA46078" s="109"/>
      <c r="AC46078" s="109"/>
    </row>
    <row r="46079" spans="19:29" x14ac:dyDescent="0.25">
      <c r="S46079" s="108"/>
      <c r="U46079" s="108"/>
      <c r="W46079" s="108"/>
      <c r="Y46079" s="108"/>
      <c r="AA46079" s="108"/>
      <c r="AC46079" s="108"/>
    </row>
    <row r="46080" spans="19:29" x14ac:dyDescent="0.25">
      <c r="S46080" s="108"/>
      <c r="U46080" s="108"/>
      <c r="W46080" s="108"/>
      <c r="Y46080" s="108"/>
      <c r="AA46080" s="108"/>
      <c r="AC46080" s="108"/>
    </row>
    <row r="46081" spans="19:29" x14ac:dyDescent="0.25">
      <c r="S46081" s="109"/>
      <c r="U46081" s="109"/>
      <c r="W46081" s="109"/>
      <c r="Y46081" s="109"/>
      <c r="AA46081" s="109"/>
      <c r="AC46081" s="109"/>
    </row>
    <row r="46082" spans="19:29" x14ac:dyDescent="0.25">
      <c r="S46082" s="108"/>
      <c r="U46082" s="108"/>
      <c r="W46082" s="108"/>
      <c r="Y46082" s="108"/>
      <c r="AA46082" s="108"/>
      <c r="AC46082" s="108"/>
    </row>
    <row r="46083" spans="19:29" x14ac:dyDescent="0.25">
      <c r="S46083" s="109"/>
      <c r="U46083" s="109"/>
      <c r="W46083" s="109"/>
      <c r="Y46083" s="109"/>
      <c r="AA46083" s="109"/>
      <c r="AC46083" s="109"/>
    </row>
    <row r="46084" spans="19:29" x14ac:dyDescent="0.25">
      <c r="S46084" s="108"/>
      <c r="U46084" s="108"/>
      <c r="W46084" s="108"/>
      <c r="Y46084" s="108"/>
      <c r="AA46084" s="108"/>
      <c r="AC46084" s="108"/>
    </row>
    <row r="46085" spans="19:29" x14ac:dyDescent="0.25">
      <c r="S46085" s="108"/>
      <c r="U46085" s="108"/>
      <c r="W46085" s="108"/>
      <c r="Y46085" s="108"/>
      <c r="AA46085" s="108"/>
      <c r="AC46085" s="108"/>
    </row>
    <row r="46086" spans="19:29" x14ac:dyDescent="0.25">
      <c r="S46086" s="108"/>
      <c r="U46086" s="108"/>
      <c r="W46086" s="108"/>
      <c r="Y46086" s="108"/>
      <c r="AA46086" s="108"/>
      <c r="AC46086" s="108"/>
    </row>
    <row r="46087" spans="19:29" x14ac:dyDescent="0.25">
      <c r="S46087" s="110"/>
      <c r="U46087" s="110"/>
      <c r="W46087" s="110"/>
      <c r="Y46087" s="110"/>
      <c r="AA46087" s="110"/>
      <c r="AC46087" s="110"/>
    </row>
    <row r="46088" spans="19:29" x14ac:dyDescent="0.25">
      <c r="S46088" s="110"/>
      <c r="U46088" s="110"/>
      <c r="W46088" s="110"/>
      <c r="Y46088" s="110"/>
      <c r="AA46088" s="110"/>
      <c r="AC46088" s="110"/>
    </row>
    <row r="46089" spans="19:29" x14ac:dyDescent="0.25">
      <c r="S46089" s="110"/>
      <c r="U46089" s="110"/>
      <c r="W46089" s="110"/>
      <c r="Y46089" s="110"/>
      <c r="AA46089" s="110"/>
      <c r="AC46089" s="110"/>
    </row>
    <row r="46090" spans="19:29" x14ac:dyDescent="0.25">
      <c r="S46090" s="110"/>
      <c r="U46090" s="110"/>
      <c r="W46090" s="110"/>
      <c r="Y46090" s="110"/>
      <c r="AA46090" s="110"/>
      <c r="AC46090" s="110"/>
    </row>
    <row r="46091" spans="19:29" x14ac:dyDescent="0.25">
      <c r="S46091" s="111"/>
      <c r="U46091" s="111"/>
      <c r="W46091" s="111"/>
      <c r="Y46091" s="111"/>
      <c r="AA46091" s="111"/>
      <c r="AC46091" s="111"/>
    </row>
    <row r="46092" spans="19:29" x14ac:dyDescent="0.25">
      <c r="S46092" s="107"/>
      <c r="U46092" s="107"/>
      <c r="W46092" s="107"/>
      <c r="Y46092" s="107"/>
      <c r="AA46092" s="107"/>
      <c r="AC46092" s="107"/>
    </row>
    <row r="46093" spans="19:29" x14ac:dyDescent="0.25">
      <c r="S46093" s="108"/>
      <c r="U46093" s="108"/>
      <c r="W46093" s="108"/>
      <c r="Y46093" s="108"/>
      <c r="AA46093" s="108"/>
      <c r="AC46093" s="108"/>
    </row>
    <row r="46094" spans="19:29" x14ac:dyDescent="0.25">
      <c r="S46094" s="108"/>
      <c r="U46094" s="108"/>
      <c r="W46094" s="108"/>
      <c r="Y46094" s="108"/>
      <c r="AA46094" s="108"/>
      <c r="AC46094" s="108"/>
    </row>
    <row r="46095" spans="19:29" x14ac:dyDescent="0.25">
      <c r="S46095" s="109"/>
      <c r="U46095" s="109"/>
      <c r="W46095" s="109"/>
      <c r="Y46095" s="109"/>
      <c r="AA46095" s="109"/>
      <c r="AC46095" s="109"/>
    </row>
    <row r="46096" spans="19:29" x14ac:dyDescent="0.25">
      <c r="S46096" s="108"/>
      <c r="U46096" s="108"/>
      <c r="W46096" s="108"/>
      <c r="Y46096" s="108"/>
      <c r="AA46096" s="108"/>
      <c r="AC46096" s="108"/>
    </row>
    <row r="46097" spans="19:29" x14ac:dyDescent="0.25">
      <c r="S46097" s="108"/>
      <c r="U46097" s="108"/>
      <c r="W46097" s="108"/>
      <c r="Y46097" s="108"/>
      <c r="AA46097" s="108"/>
      <c r="AC46097" s="108"/>
    </row>
    <row r="46098" spans="19:29" x14ac:dyDescent="0.25">
      <c r="S46098" s="109"/>
      <c r="U46098" s="109"/>
      <c r="W46098" s="109"/>
      <c r="Y46098" s="109"/>
      <c r="AA46098" s="109"/>
      <c r="AC46098" s="109"/>
    </row>
    <row r="46099" spans="19:29" x14ac:dyDescent="0.25">
      <c r="S46099" s="108"/>
      <c r="U46099" s="108"/>
      <c r="W46099" s="108"/>
      <c r="Y46099" s="108"/>
      <c r="AA46099" s="108"/>
      <c r="AC46099" s="108"/>
    </row>
    <row r="46100" spans="19:29" x14ac:dyDescent="0.25">
      <c r="S46100" s="109"/>
      <c r="U46100" s="109"/>
      <c r="W46100" s="109"/>
      <c r="Y46100" s="109"/>
      <c r="AA46100" s="109"/>
      <c r="AC46100" s="109"/>
    </row>
    <row r="46101" spans="19:29" x14ac:dyDescent="0.25">
      <c r="S46101" s="108"/>
      <c r="U46101" s="108"/>
      <c r="W46101" s="108"/>
      <c r="Y46101" s="108"/>
      <c r="AA46101" s="108"/>
      <c r="AC46101" s="108"/>
    </row>
    <row r="46102" spans="19:29" x14ac:dyDescent="0.25">
      <c r="S46102" s="108"/>
      <c r="U46102" s="108"/>
      <c r="W46102" s="108"/>
      <c r="Y46102" s="108"/>
      <c r="AA46102" s="108"/>
      <c r="AC46102" s="108"/>
    </row>
    <row r="46103" spans="19:29" x14ac:dyDescent="0.25">
      <c r="S46103" s="108"/>
      <c r="U46103" s="108"/>
      <c r="W46103" s="108"/>
      <c r="Y46103" s="108"/>
      <c r="AA46103" s="108"/>
      <c r="AC46103" s="108"/>
    </row>
    <row r="46104" spans="19:29" x14ac:dyDescent="0.25">
      <c r="S46104" s="110"/>
      <c r="U46104" s="110"/>
      <c r="W46104" s="110"/>
      <c r="Y46104" s="110"/>
      <c r="AA46104" s="110"/>
      <c r="AC46104" s="110"/>
    </row>
    <row r="46105" spans="19:29" x14ac:dyDescent="0.25">
      <c r="S46105" s="110"/>
      <c r="U46105" s="110"/>
      <c r="W46105" s="110"/>
      <c r="Y46105" s="110"/>
      <c r="AA46105" s="110"/>
      <c r="AC46105" s="110"/>
    </row>
    <row r="46106" spans="19:29" x14ac:dyDescent="0.25">
      <c r="S46106" s="110"/>
      <c r="U46106" s="110"/>
      <c r="W46106" s="110"/>
      <c r="Y46106" s="110"/>
      <c r="AA46106" s="110"/>
      <c r="AC46106" s="110"/>
    </row>
    <row r="46107" spans="19:29" x14ac:dyDescent="0.25">
      <c r="S46107" s="110"/>
      <c r="U46107" s="110"/>
      <c r="W46107" s="110"/>
      <c r="Y46107" s="110"/>
      <c r="AA46107" s="110"/>
      <c r="AC46107" s="110"/>
    </row>
    <row r="46108" spans="19:29" x14ac:dyDescent="0.25">
      <c r="S46108" s="111"/>
      <c r="U46108" s="111"/>
      <c r="W46108" s="111"/>
      <c r="Y46108" s="111"/>
      <c r="AA46108" s="111"/>
      <c r="AC46108" s="111"/>
    </row>
    <row r="46109" spans="19:29" x14ac:dyDescent="0.25">
      <c r="S46109" s="107"/>
      <c r="U46109" s="107"/>
      <c r="W46109" s="107"/>
      <c r="Y46109" s="107"/>
      <c r="AA46109" s="107"/>
      <c r="AC46109" s="107"/>
    </row>
    <row r="46110" spans="19:29" x14ac:dyDescent="0.25">
      <c r="S46110" s="108"/>
      <c r="U46110" s="108"/>
      <c r="W46110" s="108"/>
      <c r="Y46110" s="108"/>
      <c r="AA46110" s="108"/>
      <c r="AC46110" s="108"/>
    </row>
    <row r="46111" spans="19:29" x14ac:dyDescent="0.25">
      <c r="S46111" s="108"/>
      <c r="U46111" s="108"/>
      <c r="W46111" s="108"/>
      <c r="Y46111" s="108"/>
      <c r="AA46111" s="108"/>
      <c r="AC46111" s="108"/>
    </row>
    <row r="46112" spans="19:29" x14ac:dyDescent="0.25">
      <c r="S46112" s="109"/>
      <c r="U46112" s="109"/>
      <c r="W46112" s="109"/>
      <c r="Y46112" s="109"/>
      <c r="AA46112" s="109"/>
      <c r="AC46112" s="109"/>
    </row>
    <row r="46113" spans="19:29" x14ac:dyDescent="0.25">
      <c r="S46113" s="108"/>
      <c r="U46113" s="108"/>
      <c r="W46113" s="108"/>
      <c r="Y46113" s="108"/>
      <c r="AA46113" s="108"/>
      <c r="AC46113" s="108"/>
    </row>
    <row r="46114" spans="19:29" x14ac:dyDescent="0.25">
      <c r="S46114" s="108"/>
      <c r="U46114" s="108"/>
      <c r="W46114" s="108"/>
      <c r="Y46114" s="108"/>
      <c r="AA46114" s="108"/>
      <c r="AC46114" s="108"/>
    </row>
    <row r="46115" spans="19:29" x14ac:dyDescent="0.25">
      <c r="S46115" s="109"/>
      <c r="U46115" s="109"/>
      <c r="W46115" s="109"/>
      <c r="Y46115" s="109"/>
      <c r="AA46115" s="109"/>
      <c r="AC46115" s="109"/>
    </row>
    <row r="46116" spans="19:29" x14ac:dyDescent="0.25">
      <c r="S46116" s="108"/>
      <c r="U46116" s="108"/>
      <c r="W46116" s="108"/>
      <c r="Y46116" s="108"/>
      <c r="AA46116" s="108"/>
      <c r="AC46116" s="108"/>
    </row>
    <row r="46117" spans="19:29" x14ac:dyDescent="0.25">
      <c r="S46117" s="109"/>
      <c r="U46117" s="109"/>
      <c r="W46117" s="109"/>
      <c r="Y46117" s="109"/>
      <c r="AA46117" s="109"/>
      <c r="AC46117" s="109"/>
    </row>
    <row r="46118" spans="19:29" x14ac:dyDescent="0.25">
      <c r="S46118" s="108"/>
      <c r="U46118" s="108"/>
      <c r="W46118" s="108"/>
      <c r="Y46118" s="108"/>
      <c r="AA46118" s="108"/>
      <c r="AC46118" s="108"/>
    </row>
    <row r="46119" spans="19:29" x14ac:dyDescent="0.25">
      <c r="S46119" s="108"/>
      <c r="U46119" s="108"/>
      <c r="W46119" s="108"/>
      <c r="Y46119" s="108"/>
      <c r="AA46119" s="108"/>
      <c r="AC46119" s="108"/>
    </row>
    <row r="46120" spans="19:29" x14ac:dyDescent="0.25">
      <c r="S46120" s="108"/>
      <c r="U46120" s="108"/>
      <c r="W46120" s="108"/>
      <c r="Y46120" s="108"/>
      <c r="AA46120" s="108"/>
      <c r="AC46120" s="108"/>
    </row>
    <row r="46121" spans="19:29" x14ac:dyDescent="0.25">
      <c r="S46121" s="110"/>
      <c r="U46121" s="110"/>
      <c r="W46121" s="110"/>
      <c r="Y46121" s="110"/>
      <c r="AA46121" s="110"/>
      <c r="AC46121" s="110"/>
    </row>
    <row r="46122" spans="19:29" x14ac:dyDescent="0.25">
      <c r="S46122" s="110"/>
      <c r="U46122" s="110"/>
      <c r="W46122" s="110"/>
      <c r="Y46122" s="110"/>
      <c r="AA46122" s="110"/>
      <c r="AC46122" s="110"/>
    </row>
    <row r="46123" spans="19:29" x14ac:dyDescent="0.25">
      <c r="S46123" s="110"/>
      <c r="U46123" s="110"/>
      <c r="W46123" s="110"/>
      <c r="Y46123" s="110"/>
      <c r="AA46123" s="110"/>
      <c r="AC46123" s="110"/>
    </row>
    <row r="46124" spans="19:29" x14ac:dyDescent="0.25">
      <c r="S46124" s="110"/>
      <c r="U46124" s="110"/>
      <c r="W46124" s="110"/>
      <c r="Y46124" s="110"/>
      <c r="AA46124" s="110"/>
      <c r="AC46124" s="110"/>
    </row>
    <row r="46125" spans="19:29" x14ac:dyDescent="0.25">
      <c r="S46125" s="111"/>
      <c r="U46125" s="111"/>
      <c r="W46125" s="111"/>
      <c r="Y46125" s="111"/>
      <c r="AA46125" s="111"/>
      <c r="AC46125" s="111"/>
    </row>
    <row r="46126" spans="19:29" x14ac:dyDescent="0.25">
      <c r="S46126" s="107"/>
      <c r="U46126" s="107"/>
      <c r="W46126" s="107"/>
      <c r="Y46126" s="107"/>
      <c r="AA46126" s="107"/>
      <c r="AC46126" s="107"/>
    </row>
    <row r="46127" spans="19:29" x14ac:dyDescent="0.25">
      <c r="S46127" s="108"/>
      <c r="U46127" s="108"/>
      <c r="W46127" s="108"/>
      <c r="Y46127" s="108"/>
      <c r="AA46127" s="108"/>
      <c r="AC46127" s="108"/>
    </row>
    <row r="46128" spans="19:29" x14ac:dyDescent="0.25">
      <c r="S46128" s="108"/>
      <c r="U46128" s="108"/>
      <c r="W46128" s="108"/>
      <c r="Y46128" s="108"/>
      <c r="AA46128" s="108"/>
      <c r="AC46128" s="108"/>
    </row>
    <row r="46129" spans="19:29" x14ac:dyDescent="0.25">
      <c r="S46129" s="109"/>
      <c r="U46129" s="109"/>
      <c r="W46129" s="109"/>
      <c r="Y46129" s="109"/>
      <c r="AA46129" s="109"/>
      <c r="AC46129" s="109"/>
    </row>
    <row r="46130" spans="19:29" x14ac:dyDescent="0.25">
      <c r="S46130" s="108"/>
      <c r="U46130" s="108"/>
      <c r="W46130" s="108"/>
      <c r="Y46130" s="108"/>
      <c r="AA46130" s="108"/>
      <c r="AC46130" s="108"/>
    </row>
    <row r="46131" spans="19:29" x14ac:dyDescent="0.25">
      <c r="S46131" s="108"/>
      <c r="U46131" s="108"/>
      <c r="W46131" s="108"/>
      <c r="Y46131" s="108"/>
      <c r="AA46131" s="108"/>
      <c r="AC46131" s="108"/>
    </row>
    <row r="46132" spans="19:29" x14ac:dyDescent="0.25">
      <c r="S46132" s="109"/>
      <c r="U46132" s="109"/>
      <c r="W46132" s="109"/>
      <c r="Y46132" s="109"/>
      <c r="AA46132" s="109"/>
      <c r="AC46132" s="109"/>
    </row>
    <row r="46133" spans="19:29" x14ac:dyDescent="0.25">
      <c r="S46133" s="108"/>
      <c r="U46133" s="108"/>
      <c r="W46133" s="108"/>
      <c r="Y46133" s="108"/>
      <c r="AA46133" s="108"/>
      <c r="AC46133" s="108"/>
    </row>
    <row r="46134" spans="19:29" x14ac:dyDescent="0.25">
      <c r="S46134" s="109"/>
      <c r="U46134" s="109"/>
      <c r="W46134" s="109"/>
      <c r="Y46134" s="109"/>
      <c r="AA46134" s="109"/>
      <c r="AC46134" s="109"/>
    </row>
    <row r="46135" spans="19:29" x14ac:dyDescent="0.25">
      <c r="S46135" s="108"/>
      <c r="U46135" s="108"/>
      <c r="W46135" s="108"/>
      <c r="Y46135" s="108"/>
      <c r="AA46135" s="108"/>
      <c r="AC46135" s="108"/>
    </row>
    <row r="46136" spans="19:29" x14ac:dyDescent="0.25">
      <c r="S46136" s="108"/>
      <c r="U46136" s="108"/>
      <c r="W46136" s="108"/>
      <c r="Y46136" s="108"/>
      <c r="AA46136" s="108"/>
      <c r="AC46136" s="108"/>
    </row>
    <row r="46137" spans="19:29" x14ac:dyDescent="0.25">
      <c r="S46137" s="108"/>
      <c r="U46137" s="108"/>
      <c r="W46137" s="108"/>
      <c r="Y46137" s="108"/>
      <c r="AA46137" s="108"/>
      <c r="AC46137" s="108"/>
    </row>
    <row r="46138" spans="19:29" x14ac:dyDescent="0.25">
      <c r="S46138" s="110"/>
      <c r="U46138" s="110"/>
      <c r="W46138" s="110"/>
      <c r="Y46138" s="110"/>
      <c r="AA46138" s="110"/>
      <c r="AC46138" s="110"/>
    </row>
    <row r="46139" spans="19:29" x14ac:dyDescent="0.25">
      <c r="S46139" s="110"/>
      <c r="U46139" s="110"/>
      <c r="W46139" s="110"/>
      <c r="Y46139" s="110"/>
      <c r="AA46139" s="110"/>
      <c r="AC46139" s="110"/>
    </row>
    <row r="46140" spans="19:29" x14ac:dyDescent="0.25">
      <c r="S46140" s="110"/>
      <c r="U46140" s="110"/>
      <c r="W46140" s="110"/>
      <c r="Y46140" s="110"/>
      <c r="AA46140" s="110"/>
      <c r="AC46140" s="110"/>
    </row>
    <row r="46141" spans="19:29" x14ac:dyDescent="0.25">
      <c r="S46141" s="110"/>
      <c r="U46141" s="110"/>
      <c r="W46141" s="110"/>
      <c r="Y46141" s="110"/>
      <c r="AA46141" s="110"/>
      <c r="AC46141" s="110"/>
    </row>
    <row r="46142" spans="19:29" x14ac:dyDescent="0.25">
      <c r="S46142" s="111"/>
      <c r="U46142" s="111"/>
      <c r="W46142" s="111"/>
      <c r="Y46142" s="111"/>
      <c r="AA46142" s="111"/>
      <c r="AC46142" s="111"/>
    </row>
    <row r="46143" spans="19:29" x14ac:dyDescent="0.25">
      <c r="S46143" s="107"/>
      <c r="U46143" s="107"/>
      <c r="W46143" s="107"/>
      <c r="Y46143" s="107"/>
      <c r="AA46143" s="107"/>
      <c r="AC46143" s="107"/>
    </row>
    <row r="46144" spans="19:29" x14ac:dyDescent="0.25">
      <c r="S46144" s="108"/>
      <c r="U46144" s="108"/>
      <c r="W46144" s="108"/>
      <c r="Y46144" s="108"/>
      <c r="AA46144" s="108"/>
      <c r="AC46144" s="108"/>
    </row>
    <row r="46145" spans="19:29" x14ac:dyDescent="0.25">
      <c r="S46145" s="108"/>
      <c r="U46145" s="108"/>
      <c r="W46145" s="108"/>
      <c r="Y46145" s="108"/>
      <c r="AA46145" s="108"/>
      <c r="AC46145" s="108"/>
    </row>
    <row r="46146" spans="19:29" x14ac:dyDescent="0.25">
      <c r="S46146" s="109"/>
      <c r="U46146" s="109"/>
      <c r="W46146" s="109"/>
      <c r="Y46146" s="109"/>
      <c r="AA46146" s="109"/>
      <c r="AC46146" s="109"/>
    </row>
    <row r="46147" spans="19:29" x14ac:dyDescent="0.25">
      <c r="S46147" s="108"/>
      <c r="U46147" s="108"/>
      <c r="W46147" s="108"/>
      <c r="Y46147" s="108"/>
      <c r="AA46147" s="108"/>
      <c r="AC46147" s="108"/>
    </row>
    <row r="46148" spans="19:29" x14ac:dyDescent="0.25">
      <c r="S46148" s="108"/>
      <c r="U46148" s="108"/>
      <c r="W46148" s="108"/>
      <c r="Y46148" s="108"/>
      <c r="AA46148" s="108"/>
      <c r="AC46148" s="108"/>
    </row>
    <row r="46149" spans="19:29" x14ac:dyDescent="0.25">
      <c r="S46149" s="109"/>
      <c r="U46149" s="109"/>
      <c r="W46149" s="109"/>
      <c r="Y46149" s="109"/>
      <c r="AA46149" s="109"/>
      <c r="AC46149" s="109"/>
    </row>
    <row r="46150" spans="19:29" x14ac:dyDescent="0.25">
      <c r="S46150" s="108"/>
      <c r="U46150" s="108"/>
      <c r="W46150" s="108"/>
      <c r="Y46150" s="108"/>
      <c r="AA46150" s="108"/>
      <c r="AC46150" s="108"/>
    </row>
    <row r="46151" spans="19:29" x14ac:dyDescent="0.25">
      <c r="S46151" s="109"/>
      <c r="U46151" s="109"/>
      <c r="W46151" s="109"/>
      <c r="Y46151" s="109"/>
      <c r="AA46151" s="109"/>
      <c r="AC46151" s="109"/>
    </row>
    <row r="46152" spans="19:29" x14ac:dyDescent="0.25">
      <c r="S46152" s="108"/>
      <c r="U46152" s="108"/>
      <c r="W46152" s="108"/>
      <c r="Y46152" s="108"/>
      <c r="AA46152" s="108"/>
      <c r="AC46152" s="108"/>
    </row>
    <row r="46153" spans="19:29" x14ac:dyDescent="0.25">
      <c r="S46153" s="108"/>
      <c r="U46153" s="108"/>
      <c r="W46153" s="108"/>
      <c r="Y46153" s="108"/>
      <c r="AA46153" s="108"/>
      <c r="AC46153" s="108"/>
    </row>
    <row r="46154" spans="19:29" x14ac:dyDescent="0.25">
      <c r="S46154" s="108"/>
      <c r="U46154" s="108"/>
      <c r="W46154" s="108"/>
      <c r="Y46154" s="108"/>
      <c r="AA46154" s="108"/>
      <c r="AC46154" s="108"/>
    </row>
    <row r="46155" spans="19:29" x14ac:dyDescent="0.25">
      <c r="S46155" s="110"/>
      <c r="U46155" s="110"/>
      <c r="W46155" s="110"/>
      <c r="Y46155" s="110"/>
      <c r="AA46155" s="110"/>
      <c r="AC46155" s="110"/>
    </row>
    <row r="46156" spans="19:29" x14ac:dyDescent="0.25">
      <c r="S46156" s="110"/>
      <c r="U46156" s="110"/>
      <c r="W46156" s="110"/>
      <c r="Y46156" s="110"/>
      <c r="AA46156" s="110"/>
      <c r="AC46156" s="110"/>
    </row>
    <row r="46157" spans="19:29" x14ac:dyDescent="0.25">
      <c r="S46157" s="110"/>
      <c r="U46157" s="110"/>
      <c r="W46157" s="110"/>
      <c r="Y46157" s="110"/>
      <c r="AA46157" s="110"/>
      <c r="AC46157" s="110"/>
    </row>
    <row r="46158" spans="19:29" x14ac:dyDescent="0.25">
      <c r="S46158" s="110"/>
      <c r="U46158" s="110"/>
      <c r="W46158" s="110"/>
      <c r="Y46158" s="110"/>
      <c r="AA46158" s="110"/>
      <c r="AC46158" s="110"/>
    </row>
    <row r="46159" spans="19:29" x14ac:dyDescent="0.25">
      <c r="S46159" s="111"/>
      <c r="U46159" s="111"/>
      <c r="W46159" s="111"/>
      <c r="Y46159" s="111"/>
      <c r="AA46159" s="111"/>
      <c r="AC46159" s="111"/>
    </row>
    <row r="46160" spans="19:29" x14ac:dyDescent="0.25">
      <c r="S46160" s="107"/>
      <c r="U46160" s="107"/>
      <c r="W46160" s="107"/>
      <c r="Y46160" s="107"/>
      <c r="AA46160" s="107"/>
      <c r="AC46160" s="107"/>
    </row>
    <row r="46161" spans="19:29" x14ac:dyDescent="0.25">
      <c r="S46161" s="108"/>
      <c r="U46161" s="108"/>
      <c r="W46161" s="108"/>
      <c r="Y46161" s="108"/>
      <c r="AA46161" s="108"/>
      <c r="AC46161" s="108"/>
    </row>
    <row r="46162" spans="19:29" x14ac:dyDescent="0.25">
      <c r="S46162" s="108"/>
      <c r="U46162" s="108"/>
      <c r="W46162" s="108"/>
      <c r="Y46162" s="108"/>
      <c r="AA46162" s="108"/>
      <c r="AC46162" s="108"/>
    </row>
    <row r="46163" spans="19:29" x14ac:dyDescent="0.25">
      <c r="S46163" s="109"/>
      <c r="U46163" s="109"/>
      <c r="W46163" s="109"/>
      <c r="Y46163" s="109"/>
      <c r="AA46163" s="109"/>
      <c r="AC46163" s="109"/>
    </row>
    <row r="46164" spans="19:29" x14ac:dyDescent="0.25">
      <c r="S46164" s="108"/>
      <c r="U46164" s="108"/>
      <c r="W46164" s="108"/>
      <c r="Y46164" s="108"/>
      <c r="AA46164" s="108"/>
      <c r="AC46164" s="108"/>
    </row>
    <row r="46165" spans="19:29" x14ac:dyDescent="0.25">
      <c r="S46165" s="108"/>
      <c r="U46165" s="108"/>
      <c r="W46165" s="108"/>
      <c r="Y46165" s="108"/>
      <c r="AA46165" s="108"/>
      <c r="AC46165" s="108"/>
    </row>
    <row r="46166" spans="19:29" x14ac:dyDescent="0.25">
      <c r="S46166" s="109"/>
      <c r="U46166" s="109"/>
      <c r="W46166" s="109"/>
      <c r="Y46166" s="109"/>
      <c r="AA46166" s="109"/>
      <c r="AC46166" s="109"/>
    </row>
    <row r="46167" spans="19:29" x14ac:dyDescent="0.25">
      <c r="S46167" s="108"/>
      <c r="U46167" s="108"/>
      <c r="W46167" s="108"/>
      <c r="Y46167" s="108"/>
      <c r="AA46167" s="108"/>
      <c r="AC46167" s="108"/>
    </row>
    <row r="46168" spans="19:29" x14ac:dyDescent="0.25">
      <c r="S46168" s="109"/>
      <c r="U46168" s="109"/>
      <c r="W46168" s="109"/>
      <c r="Y46168" s="109"/>
      <c r="AA46168" s="109"/>
      <c r="AC46168" s="109"/>
    </row>
    <row r="46169" spans="19:29" x14ac:dyDescent="0.25">
      <c r="S46169" s="108"/>
      <c r="U46169" s="108"/>
      <c r="W46169" s="108"/>
      <c r="Y46169" s="108"/>
      <c r="AA46169" s="108"/>
      <c r="AC46169" s="108"/>
    </row>
    <row r="46170" spans="19:29" x14ac:dyDescent="0.25">
      <c r="S46170" s="108"/>
      <c r="U46170" s="108"/>
      <c r="W46170" s="108"/>
      <c r="Y46170" s="108"/>
      <c r="AA46170" s="108"/>
      <c r="AC46170" s="108"/>
    </row>
    <row r="46171" spans="19:29" x14ac:dyDescent="0.25">
      <c r="S46171" s="108"/>
      <c r="U46171" s="108"/>
      <c r="W46171" s="108"/>
      <c r="Y46171" s="108"/>
      <c r="AA46171" s="108"/>
      <c r="AC46171" s="108"/>
    </row>
    <row r="46172" spans="19:29" x14ac:dyDescent="0.25">
      <c r="S46172" s="110"/>
      <c r="U46172" s="110"/>
      <c r="W46172" s="110"/>
      <c r="Y46172" s="110"/>
      <c r="AA46172" s="110"/>
      <c r="AC46172" s="110"/>
    </row>
    <row r="46173" spans="19:29" x14ac:dyDescent="0.25">
      <c r="S46173" s="110"/>
      <c r="U46173" s="110"/>
      <c r="W46173" s="110"/>
      <c r="Y46173" s="110"/>
      <c r="AA46173" s="110"/>
      <c r="AC46173" s="110"/>
    </row>
    <row r="46174" spans="19:29" x14ac:dyDescent="0.25">
      <c r="S46174" s="110"/>
      <c r="U46174" s="110"/>
      <c r="W46174" s="110"/>
      <c r="Y46174" s="110"/>
      <c r="AA46174" s="110"/>
      <c r="AC46174" s="110"/>
    </row>
    <row r="46175" spans="19:29" x14ac:dyDescent="0.25">
      <c r="S46175" s="110"/>
      <c r="U46175" s="110"/>
      <c r="W46175" s="110"/>
      <c r="Y46175" s="110"/>
      <c r="AA46175" s="110"/>
      <c r="AC46175" s="110"/>
    </row>
    <row r="46176" spans="19:29" x14ac:dyDescent="0.25">
      <c r="S46176" s="111"/>
      <c r="U46176" s="111"/>
      <c r="W46176" s="111"/>
      <c r="Y46176" s="111"/>
      <c r="AA46176" s="111"/>
      <c r="AC46176" s="111"/>
    </row>
    <row r="46177" spans="19:29" x14ac:dyDescent="0.25">
      <c r="S46177" s="107"/>
      <c r="U46177" s="107"/>
      <c r="W46177" s="107"/>
      <c r="Y46177" s="107"/>
      <c r="AA46177" s="107"/>
      <c r="AC46177" s="107"/>
    </row>
    <row r="46178" spans="19:29" x14ac:dyDescent="0.25">
      <c r="S46178" s="108"/>
      <c r="U46178" s="108"/>
      <c r="W46178" s="108"/>
      <c r="Y46178" s="108"/>
      <c r="AA46178" s="108"/>
      <c r="AC46178" s="108"/>
    </row>
    <row r="46179" spans="19:29" x14ac:dyDescent="0.25">
      <c r="S46179" s="108"/>
      <c r="U46179" s="108"/>
      <c r="W46179" s="108"/>
      <c r="Y46179" s="108"/>
      <c r="AA46179" s="108"/>
      <c r="AC46179" s="108"/>
    </row>
    <row r="46180" spans="19:29" x14ac:dyDescent="0.25">
      <c r="S46180" s="109"/>
      <c r="U46180" s="109"/>
      <c r="W46180" s="109"/>
      <c r="Y46180" s="109"/>
      <c r="AA46180" s="109"/>
      <c r="AC46180" s="109"/>
    </row>
    <row r="46181" spans="19:29" x14ac:dyDescent="0.25">
      <c r="S46181" s="108"/>
      <c r="U46181" s="108"/>
      <c r="W46181" s="108"/>
      <c r="Y46181" s="108"/>
      <c r="AA46181" s="108"/>
      <c r="AC46181" s="108"/>
    </row>
    <row r="46182" spans="19:29" x14ac:dyDescent="0.25">
      <c r="S46182" s="108"/>
      <c r="U46182" s="108"/>
      <c r="W46182" s="108"/>
      <c r="Y46182" s="108"/>
      <c r="AA46182" s="108"/>
      <c r="AC46182" s="108"/>
    </row>
    <row r="46183" spans="19:29" x14ac:dyDescent="0.25">
      <c r="S46183" s="109"/>
      <c r="U46183" s="109"/>
      <c r="W46183" s="109"/>
      <c r="Y46183" s="109"/>
      <c r="AA46183" s="109"/>
      <c r="AC46183" s="109"/>
    </row>
    <row r="46184" spans="19:29" x14ac:dyDescent="0.25">
      <c r="S46184" s="108"/>
      <c r="U46184" s="108"/>
      <c r="W46184" s="108"/>
      <c r="Y46184" s="108"/>
      <c r="AA46184" s="108"/>
      <c r="AC46184" s="108"/>
    </row>
    <row r="46185" spans="19:29" x14ac:dyDescent="0.25">
      <c r="S46185" s="109"/>
      <c r="U46185" s="109"/>
      <c r="W46185" s="109"/>
      <c r="Y46185" s="109"/>
      <c r="AA46185" s="109"/>
      <c r="AC46185" s="109"/>
    </row>
    <row r="46186" spans="19:29" x14ac:dyDescent="0.25">
      <c r="S46186" s="108"/>
      <c r="U46186" s="108"/>
      <c r="W46186" s="108"/>
      <c r="Y46186" s="108"/>
      <c r="AA46186" s="108"/>
      <c r="AC46186" s="108"/>
    </row>
    <row r="46187" spans="19:29" x14ac:dyDescent="0.25">
      <c r="S46187" s="108"/>
      <c r="U46187" s="108"/>
      <c r="W46187" s="108"/>
      <c r="Y46187" s="108"/>
      <c r="AA46187" s="108"/>
      <c r="AC46187" s="108"/>
    </row>
    <row r="46188" spans="19:29" x14ac:dyDescent="0.25">
      <c r="S46188" s="108"/>
      <c r="U46188" s="108"/>
      <c r="W46188" s="108"/>
      <c r="Y46188" s="108"/>
      <c r="AA46188" s="108"/>
      <c r="AC46188" s="108"/>
    </row>
    <row r="46189" spans="19:29" x14ac:dyDescent="0.25">
      <c r="S46189" s="110"/>
      <c r="U46189" s="110"/>
      <c r="W46189" s="110"/>
      <c r="Y46189" s="110"/>
      <c r="AA46189" s="110"/>
      <c r="AC46189" s="110"/>
    </row>
    <row r="46190" spans="19:29" x14ac:dyDescent="0.25">
      <c r="S46190" s="110"/>
      <c r="U46190" s="110"/>
      <c r="W46190" s="110"/>
      <c r="Y46190" s="110"/>
      <c r="AA46190" s="110"/>
      <c r="AC46190" s="110"/>
    </row>
    <row r="46191" spans="19:29" x14ac:dyDescent="0.25">
      <c r="S46191" s="110"/>
      <c r="U46191" s="110"/>
      <c r="W46191" s="110"/>
      <c r="Y46191" s="110"/>
      <c r="AA46191" s="110"/>
      <c r="AC46191" s="110"/>
    </row>
    <row r="46192" spans="19:29" x14ac:dyDescent="0.25">
      <c r="S46192" s="110"/>
      <c r="U46192" s="110"/>
      <c r="W46192" s="110"/>
      <c r="Y46192" s="110"/>
      <c r="AA46192" s="110"/>
      <c r="AC46192" s="110"/>
    </row>
    <row r="46193" spans="19:29" x14ac:dyDescent="0.25">
      <c r="S46193" s="111"/>
      <c r="U46193" s="111"/>
      <c r="W46193" s="111"/>
      <c r="Y46193" s="111"/>
      <c r="AA46193" s="111"/>
      <c r="AC46193" s="111"/>
    </row>
    <row r="46194" spans="19:29" x14ac:dyDescent="0.25">
      <c r="S46194" s="107"/>
      <c r="U46194" s="107"/>
      <c r="W46194" s="107"/>
      <c r="Y46194" s="107"/>
      <c r="AA46194" s="107"/>
      <c r="AC46194" s="107"/>
    </row>
    <row r="46195" spans="19:29" x14ac:dyDescent="0.25">
      <c r="S46195" s="108"/>
      <c r="U46195" s="108"/>
      <c r="W46195" s="108"/>
      <c r="Y46195" s="108"/>
      <c r="AA46195" s="108"/>
      <c r="AC46195" s="108"/>
    </row>
    <row r="46196" spans="19:29" x14ac:dyDescent="0.25">
      <c r="S46196" s="108"/>
      <c r="U46196" s="108"/>
      <c r="W46196" s="108"/>
      <c r="Y46196" s="108"/>
      <c r="AA46196" s="108"/>
      <c r="AC46196" s="108"/>
    </row>
    <row r="46197" spans="19:29" x14ac:dyDescent="0.25">
      <c r="S46197" s="109"/>
      <c r="U46197" s="109"/>
      <c r="W46197" s="109"/>
      <c r="Y46197" s="109"/>
      <c r="AA46197" s="109"/>
      <c r="AC46197" s="109"/>
    </row>
    <row r="46198" spans="19:29" x14ac:dyDescent="0.25">
      <c r="S46198" s="108"/>
      <c r="U46198" s="108"/>
      <c r="W46198" s="108"/>
      <c r="Y46198" s="108"/>
      <c r="AA46198" s="108"/>
      <c r="AC46198" s="108"/>
    </row>
    <row r="46199" spans="19:29" x14ac:dyDescent="0.25">
      <c r="S46199" s="108"/>
      <c r="U46199" s="108"/>
      <c r="W46199" s="108"/>
      <c r="Y46199" s="108"/>
      <c r="AA46199" s="108"/>
      <c r="AC46199" s="108"/>
    </row>
    <row r="46200" spans="19:29" x14ac:dyDescent="0.25">
      <c r="S46200" s="109"/>
      <c r="U46200" s="109"/>
      <c r="W46200" s="109"/>
      <c r="Y46200" s="109"/>
      <c r="AA46200" s="109"/>
      <c r="AC46200" s="109"/>
    </row>
    <row r="46201" spans="19:29" x14ac:dyDescent="0.25">
      <c r="S46201" s="108"/>
      <c r="U46201" s="108"/>
      <c r="W46201" s="108"/>
      <c r="Y46201" s="108"/>
      <c r="AA46201" s="108"/>
      <c r="AC46201" s="108"/>
    </row>
    <row r="46202" spans="19:29" x14ac:dyDescent="0.25">
      <c r="S46202" s="109"/>
      <c r="U46202" s="109"/>
      <c r="W46202" s="109"/>
      <c r="Y46202" s="109"/>
      <c r="AA46202" s="109"/>
      <c r="AC46202" s="109"/>
    </row>
    <row r="46203" spans="19:29" x14ac:dyDescent="0.25">
      <c r="S46203" s="108"/>
      <c r="U46203" s="108"/>
      <c r="W46203" s="108"/>
      <c r="Y46203" s="108"/>
      <c r="AA46203" s="108"/>
      <c r="AC46203" s="108"/>
    </row>
    <row r="46204" spans="19:29" x14ac:dyDescent="0.25">
      <c r="S46204" s="108"/>
      <c r="U46204" s="108"/>
      <c r="W46204" s="108"/>
      <c r="Y46204" s="108"/>
      <c r="AA46204" s="108"/>
      <c r="AC46204" s="108"/>
    </row>
    <row r="46205" spans="19:29" x14ac:dyDescent="0.25">
      <c r="S46205" s="108"/>
      <c r="U46205" s="108"/>
      <c r="W46205" s="108"/>
      <c r="Y46205" s="108"/>
      <c r="AA46205" s="108"/>
      <c r="AC46205" s="108"/>
    </row>
    <row r="46206" spans="19:29" x14ac:dyDescent="0.25">
      <c r="S46206" s="110"/>
      <c r="U46206" s="110"/>
      <c r="W46206" s="110"/>
      <c r="Y46206" s="110"/>
      <c r="AA46206" s="110"/>
      <c r="AC46206" s="110"/>
    </row>
    <row r="46207" spans="19:29" x14ac:dyDescent="0.25">
      <c r="S46207" s="110"/>
      <c r="U46207" s="110"/>
      <c r="W46207" s="110"/>
      <c r="Y46207" s="110"/>
      <c r="AA46207" s="110"/>
      <c r="AC46207" s="110"/>
    </row>
    <row r="46208" spans="19:29" x14ac:dyDescent="0.25">
      <c r="S46208" s="110"/>
      <c r="U46208" s="110"/>
      <c r="W46208" s="110"/>
      <c r="Y46208" s="110"/>
      <c r="AA46208" s="110"/>
      <c r="AC46208" s="110"/>
    </row>
    <row r="46209" spans="19:29" x14ac:dyDescent="0.25">
      <c r="S46209" s="110"/>
      <c r="U46209" s="110"/>
      <c r="W46209" s="110"/>
      <c r="Y46209" s="110"/>
      <c r="AA46209" s="110"/>
      <c r="AC46209" s="110"/>
    </row>
    <row r="46210" spans="19:29" x14ac:dyDescent="0.25">
      <c r="S46210" s="111"/>
      <c r="U46210" s="111"/>
      <c r="W46210" s="111"/>
      <c r="Y46210" s="111"/>
      <c r="AA46210" s="111"/>
      <c r="AC46210" s="111"/>
    </row>
    <row r="46211" spans="19:29" x14ac:dyDescent="0.25">
      <c r="S46211" s="107"/>
      <c r="U46211" s="107"/>
      <c r="W46211" s="107"/>
      <c r="Y46211" s="107"/>
      <c r="AA46211" s="107"/>
      <c r="AC46211" s="107"/>
    </row>
    <row r="46212" spans="19:29" x14ac:dyDescent="0.25">
      <c r="S46212" s="108"/>
      <c r="U46212" s="108"/>
      <c r="W46212" s="108"/>
      <c r="Y46212" s="108"/>
      <c r="AA46212" s="108"/>
      <c r="AC46212" s="108"/>
    </row>
    <row r="46213" spans="19:29" x14ac:dyDescent="0.25">
      <c r="S46213" s="108"/>
      <c r="U46213" s="108"/>
      <c r="W46213" s="108"/>
      <c r="Y46213" s="108"/>
      <c r="AA46213" s="108"/>
      <c r="AC46213" s="108"/>
    </row>
    <row r="46214" spans="19:29" x14ac:dyDescent="0.25">
      <c r="S46214" s="109"/>
      <c r="U46214" s="109"/>
      <c r="W46214" s="109"/>
      <c r="Y46214" s="109"/>
      <c r="AA46214" s="109"/>
      <c r="AC46214" s="109"/>
    </row>
    <row r="46215" spans="19:29" x14ac:dyDescent="0.25">
      <c r="S46215" s="108"/>
      <c r="U46215" s="108"/>
      <c r="W46215" s="108"/>
      <c r="Y46215" s="108"/>
      <c r="AA46215" s="108"/>
      <c r="AC46215" s="108"/>
    </row>
    <row r="46216" spans="19:29" x14ac:dyDescent="0.25">
      <c r="S46216" s="108"/>
      <c r="U46216" s="108"/>
      <c r="W46216" s="108"/>
      <c r="Y46216" s="108"/>
      <c r="AA46216" s="108"/>
      <c r="AC46216" s="108"/>
    </row>
    <row r="46217" spans="19:29" x14ac:dyDescent="0.25">
      <c r="S46217" s="109"/>
      <c r="U46217" s="109"/>
      <c r="W46217" s="109"/>
      <c r="Y46217" s="109"/>
      <c r="AA46217" s="109"/>
      <c r="AC46217" s="109"/>
    </row>
    <row r="46218" spans="19:29" x14ac:dyDescent="0.25">
      <c r="S46218" s="108"/>
      <c r="U46218" s="108"/>
      <c r="W46218" s="108"/>
      <c r="Y46218" s="108"/>
      <c r="AA46218" s="108"/>
      <c r="AC46218" s="108"/>
    </row>
    <row r="46219" spans="19:29" x14ac:dyDescent="0.25">
      <c r="S46219" s="109"/>
      <c r="U46219" s="109"/>
      <c r="W46219" s="109"/>
      <c r="Y46219" s="109"/>
      <c r="AA46219" s="109"/>
      <c r="AC46219" s="109"/>
    </row>
    <row r="46220" spans="19:29" x14ac:dyDescent="0.25">
      <c r="S46220" s="108"/>
      <c r="U46220" s="108"/>
      <c r="W46220" s="108"/>
      <c r="Y46220" s="108"/>
      <c r="AA46220" s="108"/>
      <c r="AC46220" s="108"/>
    </row>
    <row r="46221" spans="19:29" x14ac:dyDescent="0.25">
      <c r="S46221" s="108"/>
      <c r="U46221" s="108"/>
      <c r="W46221" s="108"/>
      <c r="Y46221" s="108"/>
      <c r="AA46221" s="108"/>
      <c r="AC46221" s="108"/>
    </row>
    <row r="46222" spans="19:29" x14ac:dyDescent="0.25">
      <c r="S46222" s="108"/>
      <c r="U46222" s="108"/>
      <c r="W46222" s="108"/>
      <c r="Y46222" s="108"/>
      <c r="AA46222" s="108"/>
      <c r="AC46222" s="108"/>
    </row>
    <row r="46223" spans="19:29" x14ac:dyDescent="0.25">
      <c r="S46223" s="110"/>
      <c r="U46223" s="110"/>
      <c r="W46223" s="110"/>
      <c r="Y46223" s="110"/>
      <c r="AA46223" s="110"/>
      <c r="AC46223" s="110"/>
    </row>
    <row r="46224" spans="19:29" x14ac:dyDescent="0.25">
      <c r="S46224" s="110"/>
      <c r="U46224" s="110"/>
      <c r="W46224" s="110"/>
      <c r="Y46224" s="110"/>
      <c r="AA46224" s="110"/>
      <c r="AC46224" s="110"/>
    </row>
    <row r="46225" spans="19:29" x14ac:dyDescent="0.25">
      <c r="S46225" s="110"/>
      <c r="U46225" s="110"/>
      <c r="W46225" s="110"/>
      <c r="Y46225" s="110"/>
      <c r="AA46225" s="110"/>
      <c r="AC46225" s="110"/>
    </row>
    <row r="46226" spans="19:29" x14ac:dyDescent="0.25">
      <c r="S46226" s="110"/>
      <c r="U46226" s="110"/>
      <c r="W46226" s="110"/>
      <c r="Y46226" s="110"/>
      <c r="AA46226" s="110"/>
      <c r="AC46226" s="110"/>
    </row>
    <row r="46227" spans="19:29" x14ac:dyDescent="0.25">
      <c r="S46227" s="111"/>
      <c r="U46227" s="111"/>
      <c r="W46227" s="111"/>
      <c r="Y46227" s="111"/>
      <c r="AA46227" s="111"/>
      <c r="AC46227" s="111"/>
    </row>
    <row r="46228" spans="19:29" x14ac:dyDescent="0.25">
      <c r="S46228" s="107"/>
      <c r="U46228" s="107"/>
      <c r="W46228" s="107"/>
      <c r="Y46228" s="107"/>
      <c r="AA46228" s="107"/>
      <c r="AC46228" s="107"/>
    </row>
    <row r="46229" spans="19:29" x14ac:dyDescent="0.25">
      <c r="S46229" s="108"/>
      <c r="U46229" s="108"/>
      <c r="W46229" s="108"/>
      <c r="Y46229" s="108"/>
      <c r="AA46229" s="108"/>
      <c r="AC46229" s="108"/>
    </row>
    <row r="46230" spans="19:29" x14ac:dyDescent="0.25">
      <c r="S46230" s="108"/>
      <c r="U46230" s="108"/>
      <c r="W46230" s="108"/>
      <c r="Y46230" s="108"/>
      <c r="AA46230" s="108"/>
      <c r="AC46230" s="108"/>
    </row>
    <row r="46231" spans="19:29" x14ac:dyDescent="0.25">
      <c r="S46231" s="109"/>
      <c r="U46231" s="109"/>
      <c r="W46231" s="109"/>
      <c r="Y46231" s="109"/>
      <c r="AA46231" s="109"/>
      <c r="AC46231" s="109"/>
    </row>
    <row r="46232" spans="19:29" x14ac:dyDescent="0.25">
      <c r="S46232" s="108"/>
      <c r="U46232" s="108"/>
      <c r="W46232" s="108"/>
      <c r="Y46232" s="108"/>
      <c r="AA46232" s="108"/>
      <c r="AC46232" s="108"/>
    </row>
    <row r="46233" spans="19:29" x14ac:dyDescent="0.25">
      <c r="S46233" s="108"/>
      <c r="U46233" s="108"/>
      <c r="W46233" s="108"/>
      <c r="Y46233" s="108"/>
      <c r="AA46233" s="108"/>
      <c r="AC46233" s="108"/>
    </row>
    <row r="46234" spans="19:29" x14ac:dyDescent="0.25">
      <c r="S46234" s="109"/>
      <c r="U46234" s="109"/>
      <c r="W46234" s="109"/>
      <c r="Y46234" s="109"/>
      <c r="AA46234" s="109"/>
      <c r="AC46234" s="109"/>
    </row>
    <row r="46235" spans="19:29" x14ac:dyDescent="0.25">
      <c r="S46235" s="108"/>
      <c r="U46235" s="108"/>
      <c r="W46235" s="108"/>
      <c r="Y46235" s="108"/>
      <c r="AA46235" s="108"/>
      <c r="AC46235" s="108"/>
    </row>
    <row r="46236" spans="19:29" x14ac:dyDescent="0.25">
      <c r="S46236" s="109"/>
      <c r="U46236" s="109"/>
      <c r="W46236" s="109"/>
      <c r="Y46236" s="109"/>
      <c r="AA46236" s="109"/>
      <c r="AC46236" s="109"/>
    </row>
    <row r="46237" spans="19:29" x14ac:dyDescent="0.25">
      <c r="S46237" s="108"/>
      <c r="U46237" s="108"/>
      <c r="W46237" s="108"/>
      <c r="Y46237" s="108"/>
      <c r="AA46237" s="108"/>
      <c r="AC46237" s="108"/>
    </row>
    <row r="46238" spans="19:29" x14ac:dyDescent="0.25">
      <c r="S46238" s="108"/>
      <c r="U46238" s="108"/>
      <c r="W46238" s="108"/>
      <c r="Y46238" s="108"/>
      <c r="AA46238" s="108"/>
      <c r="AC46238" s="108"/>
    </row>
    <row r="46239" spans="19:29" x14ac:dyDescent="0.25">
      <c r="S46239" s="108"/>
      <c r="U46239" s="108"/>
      <c r="W46239" s="108"/>
      <c r="Y46239" s="108"/>
      <c r="AA46239" s="108"/>
      <c r="AC46239" s="108"/>
    </row>
    <row r="46240" spans="19:29" x14ac:dyDescent="0.25">
      <c r="S46240" s="110"/>
      <c r="U46240" s="110"/>
      <c r="W46240" s="110"/>
      <c r="Y46240" s="110"/>
      <c r="AA46240" s="110"/>
      <c r="AC46240" s="110"/>
    </row>
    <row r="46241" spans="19:29" x14ac:dyDescent="0.25">
      <c r="S46241" s="110"/>
      <c r="U46241" s="110"/>
      <c r="W46241" s="110"/>
      <c r="Y46241" s="110"/>
      <c r="AA46241" s="110"/>
      <c r="AC46241" s="110"/>
    </row>
    <row r="46242" spans="19:29" x14ac:dyDescent="0.25">
      <c r="S46242" s="110"/>
      <c r="U46242" s="110"/>
      <c r="W46242" s="110"/>
      <c r="Y46242" s="110"/>
      <c r="AA46242" s="110"/>
      <c r="AC46242" s="110"/>
    </row>
    <row r="46243" spans="19:29" x14ac:dyDescent="0.25">
      <c r="S46243" s="110"/>
      <c r="U46243" s="110"/>
      <c r="W46243" s="110"/>
      <c r="Y46243" s="110"/>
      <c r="AA46243" s="110"/>
      <c r="AC46243" s="110"/>
    </row>
    <row r="46244" spans="19:29" x14ac:dyDescent="0.25">
      <c r="S46244" s="111"/>
      <c r="U46244" s="111"/>
      <c r="W46244" s="111"/>
      <c r="Y46244" s="111"/>
      <c r="AA46244" s="111"/>
      <c r="AC46244" s="111"/>
    </row>
    <row r="46245" spans="19:29" x14ac:dyDescent="0.25">
      <c r="S46245" s="107"/>
      <c r="U46245" s="107"/>
      <c r="W46245" s="107"/>
      <c r="Y46245" s="107"/>
      <c r="AA46245" s="107"/>
      <c r="AC46245" s="107"/>
    </row>
    <row r="46246" spans="19:29" x14ac:dyDescent="0.25">
      <c r="S46246" s="108"/>
      <c r="U46246" s="108"/>
      <c r="W46246" s="108"/>
      <c r="Y46246" s="108"/>
      <c r="AA46246" s="108"/>
      <c r="AC46246" s="108"/>
    </row>
    <row r="46247" spans="19:29" x14ac:dyDescent="0.25">
      <c r="S46247" s="108"/>
      <c r="U46247" s="108"/>
      <c r="W46247" s="108"/>
      <c r="Y46247" s="108"/>
      <c r="AA46247" s="108"/>
      <c r="AC46247" s="108"/>
    </row>
    <row r="46248" spans="19:29" x14ac:dyDescent="0.25">
      <c r="S46248" s="109"/>
      <c r="U46248" s="109"/>
      <c r="W46248" s="109"/>
      <c r="Y46248" s="109"/>
      <c r="AA46248" s="109"/>
      <c r="AC46248" s="109"/>
    </row>
    <row r="46249" spans="19:29" x14ac:dyDescent="0.25">
      <c r="S46249" s="108"/>
      <c r="U46249" s="108"/>
      <c r="W46249" s="108"/>
      <c r="Y46249" s="108"/>
      <c r="AA46249" s="108"/>
      <c r="AC46249" s="108"/>
    </row>
    <row r="46250" spans="19:29" x14ac:dyDescent="0.25">
      <c r="S46250" s="108"/>
      <c r="U46250" s="108"/>
      <c r="W46250" s="108"/>
      <c r="Y46250" s="108"/>
      <c r="AA46250" s="108"/>
      <c r="AC46250" s="108"/>
    </row>
    <row r="46251" spans="19:29" x14ac:dyDescent="0.25">
      <c r="S46251" s="109"/>
      <c r="U46251" s="109"/>
      <c r="W46251" s="109"/>
      <c r="Y46251" s="109"/>
      <c r="AA46251" s="109"/>
      <c r="AC46251" s="109"/>
    </row>
    <row r="46252" spans="19:29" x14ac:dyDescent="0.25">
      <c r="S46252" s="108"/>
      <c r="U46252" s="108"/>
      <c r="W46252" s="108"/>
      <c r="Y46252" s="108"/>
      <c r="AA46252" s="108"/>
      <c r="AC46252" s="108"/>
    </row>
    <row r="46253" spans="19:29" x14ac:dyDescent="0.25">
      <c r="S46253" s="109"/>
      <c r="U46253" s="109"/>
      <c r="W46253" s="109"/>
      <c r="Y46253" s="109"/>
      <c r="AA46253" s="109"/>
      <c r="AC46253" s="109"/>
    </row>
    <row r="46254" spans="19:29" x14ac:dyDescent="0.25">
      <c r="S46254" s="108"/>
      <c r="U46254" s="108"/>
      <c r="W46254" s="108"/>
      <c r="Y46254" s="108"/>
      <c r="AA46254" s="108"/>
      <c r="AC46254" s="108"/>
    </row>
    <row r="46255" spans="19:29" x14ac:dyDescent="0.25">
      <c r="S46255" s="108"/>
      <c r="U46255" s="108"/>
      <c r="W46255" s="108"/>
      <c r="Y46255" s="108"/>
      <c r="AA46255" s="108"/>
      <c r="AC46255" s="108"/>
    </row>
    <row r="46256" spans="19:29" x14ac:dyDescent="0.25">
      <c r="S46256" s="108"/>
      <c r="U46256" s="108"/>
      <c r="W46256" s="108"/>
      <c r="Y46256" s="108"/>
      <c r="AA46256" s="108"/>
      <c r="AC46256" s="108"/>
    </row>
    <row r="46257" spans="19:29" x14ac:dyDescent="0.25">
      <c r="S46257" s="110"/>
      <c r="U46257" s="110"/>
      <c r="W46257" s="110"/>
      <c r="Y46257" s="110"/>
      <c r="AA46257" s="110"/>
      <c r="AC46257" s="110"/>
    </row>
    <row r="46258" spans="19:29" x14ac:dyDescent="0.25">
      <c r="S46258" s="110"/>
      <c r="U46258" s="110"/>
      <c r="W46258" s="110"/>
      <c r="Y46258" s="110"/>
      <c r="AA46258" s="110"/>
      <c r="AC46258" s="110"/>
    </row>
    <row r="46259" spans="19:29" x14ac:dyDescent="0.25">
      <c r="S46259" s="110"/>
      <c r="U46259" s="110"/>
      <c r="W46259" s="110"/>
      <c r="Y46259" s="110"/>
      <c r="AA46259" s="110"/>
      <c r="AC46259" s="110"/>
    </row>
    <row r="46260" spans="19:29" x14ac:dyDescent="0.25">
      <c r="S46260" s="110"/>
      <c r="U46260" s="110"/>
      <c r="W46260" s="110"/>
      <c r="Y46260" s="110"/>
      <c r="AA46260" s="110"/>
      <c r="AC46260" s="110"/>
    </row>
    <row r="46261" spans="19:29" x14ac:dyDescent="0.25">
      <c r="S46261" s="111"/>
      <c r="U46261" s="111"/>
      <c r="W46261" s="111"/>
      <c r="Y46261" s="111"/>
      <c r="AA46261" s="111"/>
      <c r="AC46261" s="111"/>
    </row>
    <row r="46262" spans="19:29" x14ac:dyDescent="0.25">
      <c r="S46262" s="107"/>
      <c r="U46262" s="107"/>
      <c r="W46262" s="107"/>
      <c r="Y46262" s="107"/>
      <c r="AA46262" s="107"/>
      <c r="AC46262" s="107"/>
    </row>
    <row r="46263" spans="19:29" x14ac:dyDescent="0.25">
      <c r="S46263" s="108"/>
      <c r="U46263" s="108"/>
      <c r="W46263" s="108"/>
      <c r="Y46263" s="108"/>
      <c r="AA46263" s="108"/>
      <c r="AC46263" s="108"/>
    </row>
    <row r="46264" spans="19:29" x14ac:dyDescent="0.25">
      <c r="S46264" s="108"/>
      <c r="U46264" s="108"/>
      <c r="W46264" s="108"/>
      <c r="Y46264" s="108"/>
      <c r="AA46264" s="108"/>
      <c r="AC46264" s="108"/>
    </row>
    <row r="46265" spans="19:29" x14ac:dyDescent="0.25">
      <c r="S46265" s="109"/>
      <c r="U46265" s="109"/>
      <c r="W46265" s="109"/>
      <c r="Y46265" s="109"/>
      <c r="AA46265" s="109"/>
      <c r="AC46265" s="109"/>
    </row>
    <row r="46266" spans="19:29" x14ac:dyDescent="0.25">
      <c r="S46266" s="108"/>
      <c r="U46266" s="108"/>
      <c r="W46266" s="108"/>
      <c r="Y46266" s="108"/>
      <c r="AA46266" s="108"/>
      <c r="AC46266" s="108"/>
    </row>
    <row r="46267" spans="19:29" x14ac:dyDescent="0.25">
      <c r="S46267" s="108"/>
      <c r="U46267" s="108"/>
      <c r="W46267" s="108"/>
      <c r="Y46267" s="108"/>
      <c r="AA46267" s="108"/>
      <c r="AC46267" s="108"/>
    </row>
    <row r="46268" spans="19:29" x14ac:dyDescent="0.25">
      <c r="S46268" s="109"/>
      <c r="U46268" s="109"/>
      <c r="W46268" s="109"/>
      <c r="Y46268" s="109"/>
      <c r="AA46268" s="109"/>
      <c r="AC46268" s="109"/>
    </row>
    <row r="46269" spans="19:29" x14ac:dyDescent="0.25">
      <c r="S46269" s="108"/>
      <c r="U46269" s="108"/>
      <c r="W46269" s="108"/>
      <c r="Y46269" s="108"/>
      <c r="AA46269" s="108"/>
      <c r="AC46269" s="108"/>
    </row>
    <row r="46270" spans="19:29" x14ac:dyDescent="0.25">
      <c r="S46270" s="109"/>
      <c r="U46270" s="109"/>
      <c r="W46270" s="109"/>
      <c r="Y46270" s="109"/>
      <c r="AA46270" s="109"/>
      <c r="AC46270" s="109"/>
    </row>
    <row r="46271" spans="19:29" x14ac:dyDescent="0.25">
      <c r="S46271" s="108"/>
      <c r="U46271" s="108"/>
      <c r="W46271" s="108"/>
      <c r="Y46271" s="108"/>
      <c r="AA46271" s="108"/>
      <c r="AC46271" s="108"/>
    </row>
    <row r="46272" spans="19:29" x14ac:dyDescent="0.25">
      <c r="S46272" s="108"/>
      <c r="U46272" s="108"/>
      <c r="W46272" s="108"/>
      <c r="Y46272" s="108"/>
      <c r="AA46272" s="108"/>
      <c r="AC46272" s="108"/>
    </row>
    <row r="46273" spans="19:29" x14ac:dyDescent="0.25">
      <c r="S46273" s="108"/>
      <c r="U46273" s="108"/>
      <c r="W46273" s="108"/>
      <c r="Y46273" s="108"/>
      <c r="AA46273" s="108"/>
      <c r="AC46273" s="108"/>
    </row>
    <row r="46274" spans="19:29" x14ac:dyDescent="0.25">
      <c r="S46274" s="110"/>
      <c r="U46274" s="110"/>
      <c r="W46274" s="110"/>
      <c r="Y46274" s="110"/>
      <c r="AA46274" s="110"/>
      <c r="AC46274" s="110"/>
    </row>
    <row r="46275" spans="19:29" x14ac:dyDescent="0.25">
      <c r="S46275" s="110"/>
      <c r="U46275" s="110"/>
      <c r="W46275" s="110"/>
      <c r="Y46275" s="110"/>
      <c r="AA46275" s="110"/>
      <c r="AC46275" s="110"/>
    </row>
    <row r="46276" spans="19:29" x14ac:dyDescent="0.25">
      <c r="S46276" s="110"/>
      <c r="U46276" s="110"/>
      <c r="W46276" s="110"/>
      <c r="Y46276" s="110"/>
      <c r="AA46276" s="110"/>
      <c r="AC46276" s="110"/>
    </row>
    <row r="46277" spans="19:29" x14ac:dyDescent="0.25">
      <c r="S46277" s="110"/>
      <c r="U46277" s="110"/>
      <c r="W46277" s="110"/>
      <c r="Y46277" s="110"/>
      <c r="AA46277" s="110"/>
      <c r="AC46277" s="110"/>
    </row>
    <row r="46278" spans="19:29" x14ac:dyDescent="0.25">
      <c r="S46278" s="111"/>
      <c r="U46278" s="111"/>
      <c r="W46278" s="111"/>
      <c r="Y46278" s="111"/>
      <c r="AA46278" s="111"/>
      <c r="AC46278" s="111"/>
    </row>
    <row r="46279" spans="19:29" x14ac:dyDescent="0.25">
      <c r="S46279" s="107"/>
      <c r="U46279" s="107"/>
      <c r="W46279" s="107"/>
      <c r="Y46279" s="107"/>
      <c r="AA46279" s="107"/>
      <c r="AC46279" s="107"/>
    </row>
    <row r="46280" spans="19:29" x14ac:dyDescent="0.25">
      <c r="S46280" s="108"/>
      <c r="U46280" s="108"/>
      <c r="W46280" s="108"/>
      <c r="Y46280" s="108"/>
      <c r="AA46280" s="108"/>
      <c r="AC46280" s="108"/>
    </row>
    <row r="46281" spans="19:29" x14ac:dyDescent="0.25">
      <c r="S46281" s="108"/>
      <c r="U46281" s="108"/>
      <c r="W46281" s="108"/>
      <c r="Y46281" s="108"/>
      <c r="AA46281" s="108"/>
      <c r="AC46281" s="108"/>
    </row>
    <row r="46282" spans="19:29" x14ac:dyDescent="0.25">
      <c r="S46282" s="109"/>
      <c r="U46282" s="109"/>
      <c r="W46282" s="109"/>
      <c r="Y46282" s="109"/>
      <c r="AA46282" s="109"/>
      <c r="AC46282" s="109"/>
    </row>
    <row r="46283" spans="19:29" x14ac:dyDescent="0.25">
      <c r="S46283" s="108"/>
      <c r="U46283" s="108"/>
      <c r="W46283" s="108"/>
      <c r="Y46283" s="108"/>
      <c r="AA46283" s="108"/>
      <c r="AC46283" s="108"/>
    </row>
    <row r="46284" spans="19:29" x14ac:dyDescent="0.25">
      <c r="S46284" s="108"/>
      <c r="U46284" s="108"/>
      <c r="W46284" s="108"/>
      <c r="Y46284" s="108"/>
      <c r="AA46284" s="108"/>
      <c r="AC46284" s="108"/>
    </row>
    <row r="46285" spans="19:29" x14ac:dyDescent="0.25">
      <c r="S46285" s="109"/>
      <c r="U46285" s="109"/>
      <c r="W46285" s="109"/>
      <c r="Y46285" s="109"/>
      <c r="AA46285" s="109"/>
      <c r="AC46285" s="109"/>
    </row>
    <row r="46286" spans="19:29" x14ac:dyDescent="0.25">
      <c r="S46286" s="108"/>
      <c r="U46286" s="108"/>
      <c r="W46286" s="108"/>
      <c r="Y46286" s="108"/>
      <c r="AA46286" s="108"/>
      <c r="AC46286" s="108"/>
    </row>
    <row r="46287" spans="19:29" x14ac:dyDescent="0.25">
      <c r="S46287" s="109"/>
      <c r="U46287" s="109"/>
      <c r="W46287" s="109"/>
      <c r="Y46287" s="109"/>
      <c r="AA46287" s="109"/>
      <c r="AC46287" s="109"/>
    </row>
    <row r="46288" spans="19:29" x14ac:dyDescent="0.25">
      <c r="S46288" s="108"/>
      <c r="U46288" s="108"/>
      <c r="W46288" s="108"/>
      <c r="Y46288" s="108"/>
      <c r="AA46288" s="108"/>
      <c r="AC46288" s="108"/>
    </row>
    <row r="46289" spans="19:29" x14ac:dyDescent="0.25">
      <c r="S46289" s="108"/>
      <c r="U46289" s="108"/>
      <c r="W46289" s="108"/>
      <c r="Y46289" s="108"/>
      <c r="AA46289" s="108"/>
      <c r="AC46289" s="108"/>
    </row>
    <row r="46290" spans="19:29" x14ac:dyDescent="0.25">
      <c r="S46290" s="108"/>
      <c r="U46290" s="108"/>
      <c r="W46290" s="108"/>
      <c r="Y46290" s="108"/>
      <c r="AA46290" s="108"/>
      <c r="AC46290" s="108"/>
    </row>
    <row r="46291" spans="19:29" x14ac:dyDescent="0.25">
      <c r="S46291" s="110"/>
      <c r="U46291" s="110"/>
      <c r="W46291" s="110"/>
      <c r="Y46291" s="110"/>
      <c r="AA46291" s="110"/>
      <c r="AC46291" s="110"/>
    </row>
    <row r="46292" spans="19:29" x14ac:dyDescent="0.25">
      <c r="S46292" s="110"/>
      <c r="U46292" s="110"/>
      <c r="W46292" s="110"/>
      <c r="Y46292" s="110"/>
      <c r="AA46292" s="110"/>
      <c r="AC46292" s="110"/>
    </row>
    <row r="46293" spans="19:29" x14ac:dyDescent="0.25">
      <c r="S46293" s="110"/>
      <c r="U46293" s="110"/>
      <c r="W46293" s="110"/>
      <c r="Y46293" s="110"/>
      <c r="AA46293" s="110"/>
      <c r="AC46293" s="110"/>
    </row>
    <row r="46294" spans="19:29" x14ac:dyDescent="0.25">
      <c r="S46294" s="110"/>
      <c r="U46294" s="110"/>
      <c r="W46294" s="110"/>
      <c r="Y46294" s="110"/>
      <c r="AA46294" s="110"/>
      <c r="AC46294" s="110"/>
    </row>
    <row r="46295" spans="19:29" x14ac:dyDescent="0.25">
      <c r="S46295" s="111"/>
      <c r="U46295" s="111"/>
      <c r="W46295" s="111"/>
      <c r="Y46295" s="111"/>
      <c r="AA46295" s="111"/>
      <c r="AC46295" s="111"/>
    </row>
    <row r="46296" spans="19:29" x14ac:dyDescent="0.25">
      <c r="S46296" s="107"/>
      <c r="U46296" s="107"/>
      <c r="W46296" s="107"/>
      <c r="Y46296" s="107"/>
      <c r="AA46296" s="107"/>
      <c r="AC46296" s="107"/>
    </row>
    <row r="46297" spans="19:29" x14ac:dyDescent="0.25">
      <c r="S46297" s="108"/>
      <c r="U46297" s="108"/>
      <c r="W46297" s="108"/>
      <c r="Y46297" s="108"/>
      <c r="AA46297" s="108"/>
      <c r="AC46297" s="108"/>
    </row>
    <row r="46298" spans="19:29" x14ac:dyDescent="0.25">
      <c r="S46298" s="108"/>
      <c r="U46298" s="108"/>
      <c r="W46298" s="108"/>
      <c r="Y46298" s="108"/>
      <c r="AA46298" s="108"/>
      <c r="AC46298" s="108"/>
    </row>
    <row r="46299" spans="19:29" x14ac:dyDescent="0.25">
      <c r="S46299" s="109"/>
      <c r="U46299" s="109"/>
      <c r="W46299" s="109"/>
      <c r="Y46299" s="109"/>
      <c r="AA46299" s="109"/>
      <c r="AC46299" s="109"/>
    </row>
    <row r="46300" spans="19:29" x14ac:dyDescent="0.25">
      <c r="S46300" s="108"/>
      <c r="U46300" s="108"/>
      <c r="W46300" s="108"/>
      <c r="Y46300" s="108"/>
      <c r="AA46300" s="108"/>
      <c r="AC46300" s="108"/>
    </row>
    <row r="46301" spans="19:29" x14ac:dyDescent="0.25">
      <c r="S46301" s="108"/>
      <c r="U46301" s="108"/>
      <c r="W46301" s="108"/>
      <c r="Y46301" s="108"/>
      <c r="AA46301" s="108"/>
      <c r="AC46301" s="108"/>
    </row>
    <row r="46302" spans="19:29" x14ac:dyDescent="0.25">
      <c r="S46302" s="109"/>
      <c r="U46302" s="109"/>
      <c r="W46302" s="109"/>
      <c r="Y46302" s="109"/>
      <c r="AA46302" s="109"/>
      <c r="AC46302" s="109"/>
    </row>
    <row r="46303" spans="19:29" x14ac:dyDescent="0.25">
      <c r="S46303" s="108"/>
      <c r="U46303" s="108"/>
      <c r="W46303" s="108"/>
      <c r="Y46303" s="108"/>
      <c r="AA46303" s="108"/>
      <c r="AC46303" s="108"/>
    </row>
    <row r="46304" spans="19:29" x14ac:dyDescent="0.25">
      <c r="S46304" s="109"/>
      <c r="U46304" s="109"/>
      <c r="W46304" s="109"/>
      <c r="Y46304" s="109"/>
      <c r="AA46304" s="109"/>
      <c r="AC46304" s="109"/>
    </row>
    <row r="46305" spans="19:29" x14ac:dyDescent="0.25">
      <c r="S46305" s="108"/>
      <c r="U46305" s="108"/>
      <c r="W46305" s="108"/>
      <c r="Y46305" s="108"/>
      <c r="AA46305" s="108"/>
      <c r="AC46305" s="108"/>
    </row>
    <row r="46306" spans="19:29" x14ac:dyDescent="0.25">
      <c r="S46306" s="108"/>
      <c r="U46306" s="108"/>
      <c r="W46306" s="108"/>
      <c r="Y46306" s="108"/>
      <c r="AA46306" s="108"/>
      <c r="AC46306" s="108"/>
    </row>
    <row r="46307" spans="19:29" x14ac:dyDescent="0.25">
      <c r="S46307" s="108"/>
      <c r="U46307" s="108"/>
      <c r="W46307" s="108"/>
      <c r="Y46307" s="108"/>
      <c r="AA46307" s="108"/>
      <c r="AC46307" s="108"/>
    </row>
    <row r="46308" spans="19:29" x14ac:dyDescent="0.25">
      <c r="S46308" s="110"/>
      <c r="U46308" s="110"/>
      <c r="W46308" s="110"/>
      <c r="Y46308" s="110"/>
      <c r="AA46308" s="110"/>
      <c r="AC46308" s="110"/>
    </row>
    <row r="46309" spans="19:29" x14ac:dyDescent="0.25">
      <c r="S46309" s="110"/>
      <c r="U46309" s="110"/>
      <c r="W46309" s="110"/>
      <c r="Y46309" s="110"/>
      <c r="AA46309" s="110"/>
      <c r="AC46309" s="110"/>
    </row>
    <row r="46310" spans="19:29" x14ac:dyDescent="0.25">
      <c r="S46310" s="110"/>
      <c r="U46310" s="110"/>
      <c r="W46310" s="110"/>
      <c r="Y46310" s="110"/>
      <c r="AA46310" s="110"/>
      <c r="AC46310" s="110"/>
    </row>
    <row r="46311" spans="19:29" x14ac:dyDescent="0.25">
      <c r="S46311" s="110"/>
      <c r="U46311" s="110"/>
      <c r="W46311" s="110"/>
      <c r="Y46311" s="110"/>
      <c r="AA46311" s="110"/>
      <c r="AC46311" s="110"/>
    </row>
    <row r="46312" spans="19:29" x14ac:dyDescent="0.25">
      <c r="S46312" s="111"/>
      <c r="U46312" s="111"/>
      <c r="W46312" s="111"/>
      <c r="Y46312" s="111"/>
      <c r="AA46312" s="111"/>
      <c r="AC46312" s="111"/>
    </row>
    <row r="46313" spans="19:29" x14ac:dyDescent="0.25">
      <c r="S46313" s="107"/>
      <c r="U46313" s="107"/>
      <c r="W46313" s="107"/>
      <c r="Y46313" s="107"/>
      <c r="AA46313" s="107"/>
      <c r="AC46313" s="107"/>
    </row>
    <row r="46314" spans="19:29" x14ac:dyDescent="0.25">
      <c r="S46314" s="108"/>
      <c r="U46314" s="108"/>
      <c r="W46314" s="108"/>
      <c r="Y46314" s="108"/>
      <c r="AA46314" s="108"/>
      <c r="AC46314" s="108"/>
    </row>
    <row r="46315" spans="19:29" x14ac:dyDescent="0.25">
      <c r="S46315" s="108"/>
      <c r="U46315" s="108"/>
      <c r="W46315" s="108"/>
      <c r="Y46315" s="108"/>
      <c r="AA46315" s="108"/>
      <c r="AC46315" s="108"/>
    </row>
    <row r="46316" spans="19:29" x14ac:dyDescent="0.25">
      <c r="S46316" s="109"/>
      <c r="U46316" s="109"/>
      <c r="W46316" s="109"/>
      <c r="Y46316" s="109"/>
      <c r="AA46316" s="109"/>
      <c r="AC46316" s="109"/>
    </row>
    <row r="46317" spans="19:29" x14ac:dyDescent="0.25">
      <c r="S46317" s="108"/>
      <c r="U46317" s="108"/>
      <c r="W46317" s="108"/>
      <c r="Y46317" s="108"/>
      <c r="AA46317" s="108"/>
      <c r="AC46317" s="108"/>
    </row>
    <row r="46318" spans="19:29" x14ac:dyDescent="0.25">
      <c r="S46318" s="108"/>
      <c r="U46318" s="108"/>
      <c r="W46318" s="108"/>
      <c r="Y46318" s="108"/>
      <c r="AA46318" s="108"/>
      <c r="AC46318" s="108"/>
    </row>
    <row r="46319" spans="19:29" x14ac:dyDescent="0.25">
      <c r="S46319" s="109"/>
      <c r="U46319" s="109"/>
      <c r="W46319" s="109"/>
      <c r="Y46319" s="109"/>
      <c r="AA46319" s="109"/>
      <c r="AC46319" s="109"/>
    </row>
    <row r="46320" spans="19:29" x14ac:dyDescent="0.25">
      <c r="S46320" s="108"/>
      <c r="U46320" s="108"/>
      <c r="W46320" s="108"/>
      <c r="Y46320" s="108"/>
      <c r="AA46320" s="108"/>
      <c r="AC46320" s="108"/>
    </row>
    <row r="46321" spans="19:29" x14ac:dyDescent="0.25">
      <c r="S46321" s="109"/>
      <c r="U46321" s="109"/>
      <c r="W46321" s="109"/>
      <c r="Y46321" s="109"/>
      <c r="AA46321" s="109"/>
      <c r="AC46321" s="109"/>
    </row>
    <row r="46322" spans="19:29" x14ac:dyDescent="0.25">
      <c r="S46322" s="108"/>
      <c r="U46322" s="108"/>
      <c r="W46322" s="108"/>
      <c r="Y46322" s="108"/>
      <c r="AA46322" s="108"/>
      <c r="AC46322" s="108"/>
    </row>
    <row r="46323" spans="19:29" x14ac:dyDescent="0.25">
      <c r="S46323" s="108"/>
      <c r="U46323" s="108"/>
      <c r="W46323" s="108"/>
      <c r="Y46323" s="108"/>
      <c r="AA46323" s="108"/>
      <c r="AC46323" s="108"/>
    </row>
    <row r="46324" spans="19:29" x14ac:dyDescent="0.25">
      <c r="S46324" s="108"/>
      <c r="U46324" s="108"/>
      <c r="W46324" s="108"/>
      <c r="Y46324" s="108"/>
      <c r="AA46324" s="108"/>
      <c r="AC46324" s="108"/>
    </row>
    <row r="46325" spans="19:29" x14ac:dyDescent="0.25">
      <c r="S46325" s="110"/>
      <c r="U46325" s="110"/>
      <c r="W46325" s="110"/>
      <c r="Y46325" s="110"/>
      <c r="AA46325" s="110"/>
      <c r="AC46325" s="110"/>
    </row>
    <row r="46326" spans="19:29" x14ac:dyDescent="0.25">
      <c r="S46326" s="110"/>
      <c r="U46326" s="110"/>
      <c r="W46326" s="110"/>
      <c r="Y46326" s="110"/>
      <c r="AA46326" s="110"/>
      <c r="AC46326" s="110"/>
    </row>
    <row r="46327" spans="19:29" x14ac:dyDescent="0.25">
      <c r="S46327" s="110"/>
      <c r="U46327" s="110"/>
      <c r="W46327" s="110"/>
      <c r="Y46327" s="110"/>
      <c r="AA46327" s="110"/>
      <c r="AC46327" s="110"/>
    </row>
    <row r="46328" spans="19:29" x14ac:dyDescent="0.25">
      <c r="S46328" s="110"/>
      <c r="U46328" s="110"/>
      <c r="W46328" s="110"/>
      <c r="Y46328" s="110"/>
      <c r="AA46328" s="110"/>
      <c r="AC46328" s="110"/>
    </row>
    <row r="46329" spans="19:29" x14ac:dyDescent="0.25">
      <c r="S46329" s="111"/>
      <c r="U46329" s="111"/>
      <c r="W46329" s="111"/>
      <c r="Y46329" s="111"/>
      <c r="AA46329" s="111"/>
      <c r="AC46329" s="111"/>
    </row>
    <row r="46330" spans="19:29" x14ac:dyDescent="0.25">
      <c r="S46330" s="107"/>
      <c r="U46330" s="107"/>
      <c r="W46330" s="107"/>
      <c r="Y46330" s="107"/>
      <c r="AA46330" s="107"/>
      <c r="AC46330" s="107"/>
    </row>
    <row r="46331" spans="19:29" x14ac:dyDescent="0.25">
      <c r="S46331" s="108"/>
      <c r="U46331" s="108"/>
      <c r="W46331" s="108"/>
      <c r="Y46331" s="108"/>
      <c r="AA46331" s="108"/>
      <c r="AC46331" s="108"/>
    </row>
    <row r="46332" spans="19:29" x14ac:dyDescent="0.25">
      <c r="S46332" s="108"/>
      <c r="U46332" s="108"/>
      <c r="W46332" s="108"/>
      <c r="Y46332" s="108"/>
      <c r="AA46332" s="108"/>
      <c r="AC46332" s="108"/>
    </row>
    <row r="46333" spans="19:29" x14ac:dyDescent="0.25">
      <c r="S46333" s="109"/>
      <c r="U46333" s="109"/>
      <c r="W46333" s="109"/>
      <c r="Y46333" s="109"/>
      <c r="AA46333" s="109"/>
      <c r="AC46333" s="109"/>
    </row>
    <row r="46334" spans="19:29" x14ac:dyDescent="0.25">
      <c r="S46334" s="108"/>
      <c r="U46334" s="108"/>
      <c r="W46334" s="108"/>
      <c r="Y46334" s="108"/>
      <c r="AA46334" s="108"/>
      <c r="AC46334" s="108"/>
    </row>
    <row r="46335" spans="19:29" x14ac:dyDescent="0.25">
      <c r="S46335" s="108"/>
      <c r="U46335" s="108"/>
      <c r="W46335" s="108"/>
      <c r="Y46335" s="108"/>
      <c r="AA46335" s="108"/>
      <c r="AC46335" s="108"/>
    </row>
    <row r="46336" spans="19:29" x14ac:dyDescent="0.25">
      <c r="S46336" s="109"/>
      <c r="U46336" s="109"/>
      <c r="W46336" s="109"/>
      <c r="Y46336" s="109"/>
      <c r="AA46336" s="109"/>
      <c r="AC46336" s="109"/>
    </row>
    <row r="46337" spans="19:29" x14ac:dyDescent="0.25">
      <c r="S46337" s="108"/>
      <c r="U46337" s="108"/>
      <c r="W46337" s="108"/>
      <c r="Y46337" s="108"/>
      <c r="AA46337" s="108"/>
      <c r="AC46337" s="108"/>
    </row>
    <row r="46338" spans="19:29" x14ac:dyDescent="0.25">
      <c r="S46338" s="109"/>
      <c r="U46338" s="109"/>
      <c r="W46338" s="109"/>
      <c r="Y46338" s="109"/>
      <c r="AA46338" s="109"/>
      <c r="AC46338" s="109"/>
    </row>
    <row r="46339" spans="19:29" x14ac:dyDescent="0.25">
      <c r="S46339" s="108"/>
      <c r="U46339" s="108"/>
      <c r="W46339" s="108"/>
      <c r="Y46339" s="108"/>
      <c r="AA46339" s="108"/>
      <c r="AC46339" s="108"/>
    </row>
    <row r="46340" spans="19:29" x14ac:dyDescent="0.25">
      <c r="S46340" s="108"/>
      <c r="U46340" s="108"/>
      <c r="W46340" s="108"/>
      <c r="Y46340" s="108"/>
      <c r="AA46340" s="108"/>
      <c r="AC46340" s="108"/>
    </row>
    <row r="46341" spans="19:29" x14ac:dyDescent="0.25">
      <c r="S46341" s="108"/>
      <c r="U46341" s="108"/>
      <c r="W46341" s="108"/>
      <c r="Y46341" s="108"/>
      <c r="AA46341" s="108"/>
      <c r="AC46341" s="108"/>
    </row>
    <row r="46342" spans="19:29" x14ac:dyDescent="0.25">
      <c r="S46342" s="110"/>
      <c r="U46342" s="110"/>
      <c r="W46342" s="110"/>
      <c r="Y46342" s="110"/>
      <c r="AA46342" s="110"/>
      <c r="AC46342" s="110"/>
    </row>
    <row r="46343" spans="19:29" x14ac:dyDescent="0.25">
      <c r="S46343" s="110"/>
      <c r="U46343" s="110"/>
      <c r="W46343" s="110"/>
      <c r="Y46343" s="110"/>
      <c r="AA46343" s="110"/>
      <c r="AC46343" s="110"/>
    </row>
    <row r="46344" spans="19:29" x14ac:dyDescent="0.25">
      <c r="S46344" s="110"/>
      <c r="U46344" s="110"/>
      <c r="W46344" s="110"/>
      <c r="Y46344" s="110"/>
      <c r="AA46344" s="110"/>
      <c r="AC46344" s="110"/>
    </row>
    <row r="46345" spans="19:29" x14ac:dyDescent="0.25">
      <c r="S46345" s="110"/>
      <c r="U46345" s="110"/>
      <c r="W46345" s="110"/>
      <c r="Y46345" s="110"/>
      <c r="AA46345" s="110"/>
      <c r="AC46345" s="110"/>
    </row>
    <row r="46346" spans="19:29" x14ac:dyDescent="0.25">
      <c r="S46346" s="111"/>
      <c r="U46346" s="111"/>
      <c r="W46346" s="111"/>
      <c r="Y46346" s="111"/>
      <c r="AA46346" s="111"/>
      <c r="AC46346" s="111"/>
    </row>
    <row r="46347" spans="19:29" x14ac:dyDescent="0.25">
      <c r="S46347" s="107"/>
      <c r="U46347" s="107"/>
      <c r="W46347" s="107"/>
      <c r="Y46347" s="107"/>
      <c r="AA46347" s="107"/>
      <c r="AC46347" s="107"/>
    </row>
    <row r="46348" spans="19:29" x14ac:dyDescent="0.25">
      <c r="S46348" s="108"/>
      <c r="U46348" s="108"/>
      <c r="W46348" s="108"/>
      <c r="Y46348" s="108"/>
      <c r="AA46348" s="108"/>
      <c r="AC46348" s="108"/>
    </row>
    <row r="46349" spans="19:29" x14ac:dyDescent="0.25">
      <c r="S46349" s="108"/>
      <c r="U46349" s="108"/>
      <c r="W46349" s="108"/>
      <c r="Y46349" s="108"/>
      <c r="AA46349" s="108"/>
      <c r="AC46349" s="108"/>
    </row>
    <row r="46350" spans="19:29" x14ac:dyDescent="0.25">
      <c r="S46350" s="109"/>
      <c r="U46350" s="109"/>
      <c r="W46350" s="109"/>
      <c r="Y46350" s="109"/>
      <c r="AA46350" s="109"/>
      <c r="AC46350" s="109"/>
    </row>
    <row r="46351" spans="19:29" x14ac:dyDescent="0.25">
      <c r="S46351" s="108"/>
      <c r="U46351" s="108"/>
      <c r="W46351" s="108"/>
      <c r="Y46351" s="108"/>
      <c r="AA46351" s="108"/>
      <c r="AC46351" s="108"/>
    </row>
    <row r="46352" spans="19:29" x14ac:dyDescent="0.25">
      <c r="S46352" s="108"/>
      <c r="U46352" s="108"/>
      <c r="W46352" s="108"/>
      <c r="Y46352" s="108"/>
      <c r="AA46352" s="108"/>
      <c r="AC46352" s="108"/>
    </row>
    <row r="46353" spans="19:29" x14ac:dyDescent="0.25">
      <c r="S46353" s="109"/>
      <c r="U46353" s="109"/>
      <c r="W46353" s="109"/>
      <c r="Y46353" s="109"/>
      <c r="AA46353" s="109"/>
      <c r="AC46353" s="109"/>
    </row>
    <row r="46354" spans="19:29" x14ac:dyDescent="0.25">
      <c r="S46354" s="108"/>
      <c r="U46354" s="108"/>
      <c r="W46354" s="108"/>
      <c r="Y46354" s="108"/>
      <c r="AA46354" s="108"/>
      <c r="AC46354" s="108"/>
    </row>
    <row r="46355" spans="19:29" x14ac:dyDescent="0.25">
      <c r="S46355" s="109"/>
      <c r="U46355" s="109"/>
      <c r="W46355" s="109"/>
      <c r="Y46355" s="109"/>
      <c r="AA46355" s="109"/>
      <c r="AC46355" s="109"/>
    </row>
    <row r="46356" spans="19:29" x14ac:dyDescent="0.25">
      <c r="S46356" s="108"/>
      <c r="U46356" s="108"/>
      <c r="W46356" s="108"/>
      <c r="Y46356" s="108"/>
      <c r="AA46356" s="108"/>
      <c r="AC46356" s="108"/>
    </row>
    <row r="46357" spans="19:29" x14ac:dyDescent="0.25">
      <c r="S46357" s="108"/>
      <c r="U46357" s="108"/>
      <c r="W46357" s="108"/>
      <c r="Y46357" s="108"/>
      <c r="AA46357" s="108"/>
      <c r="AC46357" s="108"/>
    </row>
    <row r="46358" spans="19:29" x14ac:dyDescent="0.25">
      <c r="S46358" s="108"/>
      <c r="U46358" s="108"/>
      <c r="W46358" s="108"/>
      <c r="Y46358" s="108"/>
      <c r="AA46358" s="108"/>
      <c r="AC46358" s="108"/>
    </row>
    <row r="46359" spans="19:29" x14ac:dyDescent="0.25">
      <c r="S46359" s="110"/>
      <c r="U46359" s="110"/>
      <c r="W46359" s="110"/>
      <c r="Y46359" s="110"/>
      <c r="AA46359" s="110"/>
      <c r="AC46359" s="110"/>
    </row>
    <row r="46360" spans="19:29" x14ac:dyDescent="0.25">
      <c r="S46360" s="110"/>
      <c r="U46360" s="110"/>
      <c r="W46360" s="110"/>
      <c r="Y46360" s="110"/>
      <c r="AA46360" s="110"/>
      <c r="AC46360" s="110"/>
    </row>
    <row r="46361" spans="19:29" x14ac:dyDescent="0.25">
      <c r="S46361" s="110"/>
      <c r="U46361" s="110"/>
      <c r="W46361" s="110"/>
      <c r="Y46361" s="110"/>
      <c r="AA46361" s="110"/>
      <c r="AC46361" s="110"/>
    </row>
    <row r="46362" spans="19:29" x14ac:dyDescent="0.25">
      <c r="S46362" s="110"/>
      <c r="U46362" s="110"/>
      <c r="W46362" s="110"/>
      <c r="Y46362" s="110"/>
      <c r="AA46362" s="110"/>
      <c r="AC46362" s="110"/>
    </row>
    <row r="46363" spans="19:29" x14ac:dyDescent="0.25">
      <c r="S46363" s="111"/>
      <c r="U46363" s="111"/>
      <c r="W46363" s="111"/>
      <c r="Y46363" s="111"/>
      <c r="AA46363" s="111"/>
      <c r="AC46363" s="111"/>
    </row>
    <row r="46364" spans="19:29" x14ac:dyDescent="0.25">
      <c r="S46364" s="107"/>
      <c r="U46364" s="107"/>
      <c r="W46364" s="107"/>
      <c r="Y46364" s="107"/>
      <c r="AA46364" s="107"/>
      <c r="AC46364" s="107"/>
    </row>
    <row r="46365" spans="19:29" x14ac:dyDescent="0.25">
      <c r="S46365" s="108"/>
      <c r="U46365" s="108"/>
      <c r="W46365" s="108"/>
      <c r="Y46365" s="108"/>
      <c r="AA46365" s="108"/>
      <c r="AC46365" s="108"/>
    </row>
    <row r="46366" spans="19:29" x14ac:dyDescent="0.25">
      <c r="S46366" s="108"/>
      <c r="U46366" s="108"/>
      <c r="W46366" s="108"/>
      <c r="Y46366" s="108"/>
      <c r="AA46366" s="108"/>
      <c r="AC46366" s="108"/>
    </row>
    <row r="46367" spans="19:29" x14ac:dyDescent="0.25">
      <c r="S46367" s="109"/>
      <c r="U46367" s="109"/>
      <c r="W46367" s="109"/>
      <c r="Y46367" s="109"/>
      <c r="AA46367" s="109"/>
      <c r="AC46367" s="109"/>
    </row>
    <row r="46368" spans="19:29" x14ac:dyDescent="0.25">
      <c r="S46368" s="108"/>
      <c r="U46368" s="108"/>
      <c r="W46368" s="108"/>
      <c r="Y46368" s="108"/>
      <c r="AA46368" s="108"/>
      <c r="AC46368" s="108"/>
    </row>
    <row r="46369" spans="19:29" x14ac:dyDescent="0.25">
      <c r="S46369" s="108"/>
      <c r="U46369" s="108"/>
      <c r="W46369" s="108"/>
      <c r="Y46369" s="108"/>
      <c r="AA46369" s="108"/>
      <c r="AC46369" s="108"/>
    </row>
    <row r="46370" spans="19:29" x14ac:dyDescent="0.25">
      <c r="S46370" s="109"/>
      <c r="U46370" s="109"/>
      <c r="W46370" s="109"/>
      <c r="Y46370" s="109"/>
      <c r="AA46370" s="109"/>
      <c r="AC46370" s="109"/>
    </row>
    <row r="46371" spans="19:29" x14ac:dyDescent="0.25">
      <c r="S46371" s="108"/>
      <c r="U46371" s="108"/>
      <c r="W46371" s="108"/>
      <c r="Y46371" s="108"/>
      <c r="AA46371" s="108"/>
      <c r="AC46371" s="108"/>
    </row>
    <row r="46372" spans="19:29" x14ac:dyDescent="0.25">
      <c r="S46372" s="109"/>
      <c r="U46372" s="109"/>
      <c r="W46372" s="109"/>
      <c r="Y46372" s="109"/>
      <c r="AA46372" s="109"/>
      <c r="AC46372" s="109"/>
    </row>
    <row r="46373" spans="19:29" x14ac:dyDescent="0.25">
      <c r="S46373" s="108"/>
      <c r="U46373" s="108"/>
      <c r="W46373" s="108"/>
      <c r="Y46373" s="108"/>
      <c r="AA46373" s="108"/>
      <c r="AC46373" s="108"/>
    </row>
    <row r="46374" spans="19:29" x14ac:dyDescent="0.25">
      <c r="S46374" s="108"/>
      <c r="U46374" s="108"/>
      <c r="W46374" s="108"/>
      <c r="Y46374" s="108"/>
      <c r="AA46374" s="108"/>
      <c r="AC46374" s="108"/>
    </row>
    <row r="46375" spans="19:29" x14ac:dyDescent="0.25">
      <c r="S46375" s="108"/>
      <c r="U46375" s="108"/>
      <c r="W46375" s="108"/>
      <c r="Y46375" s="108"/>
      <c r="AA46375" s="108"/>
      <c r="AC46375" s="108"/>
    </row>
    <row r="46376" spans="19:29" x14ac:dyDescent="0.25">
      <c r="S46376" s="110"/>
      <c r="U46376" s="110"/>
      <c r="W46376" s="110"/>
      <c r="Y46376" s="110"/>
      <c r="AA46376" s="110"/>
      <c r="AC46376" s="110"/>
    </row>
    <row r="46377" spans="19:29" x14ac:dyDescent="0.25">
      <c r="S46377" s="110"/>
      <c r="U46377" s="110"/>
      <c r="W46377" s="110"/>
      <c r="Y46377" s="110"/>
      <c r="AA46377" s="110"/>
      <c r="AC46377" s="110"/>
    </row>
    <row r="46378" spans="19:29" x14ac:dyDescent="0.25">
      <c r="S46378" s="110"/>
      <c r="U46378" s="110"/>
      <c r="W46378" s="110"/>
      <c r="Y46378" s="110"/>
      <c r="AA46378" s="110"/>
      <c r="AC46378" s="110"/>
    </row>
    <row r="46379" spans="19:29" x14ac:dyDescent="0.25">
      <c r="S46379" s="110"/>
      <c r="U46379" s="110"/>
      <c r="W46379" s="110"/>
      <c r="Y46379" s="110"/>
      <c r="AA46379" s="110"/>
      <c r="AC46379" s="110"/>
    </row>
    <row r="46380" spans="19:29" x14ac:dyDescent="0.25">
      <c r="S46380" s="111"/>
      <c r="U46380" s="111"/>
      <c r="W46380" s="111"/>
      <c r="Y46380" s="111"/>
      <c r="AA46380" s="111"/>
      <c r="AC46380" s="111"/>
    </row>
    <row r="46381" spans="19:29" x14ac:dyDescent="0.25">
      <c r="S46381" s="107"/>
      <c r="U46381" s="107"/>
      <c r="W46381" s="107"/>
      <c r="Y46381" s="107"/>
      <c r="AA46381" s="107"/>
      <c r="AC46381" s="107"/>
    </row>
    <row r="46382" spans="19:29" x14ac:dyDescent="0.25">
      <c r="S46382" s="108"/>
      <c r="U46382" s="108"/>
      <c r="W46382" s="108"/>
      <c r="Y46382" s="108"/>
      <c r="AA46382" s="108"/>
      <c r="AC46382" s="108"/>
    </row>
    <row r="46383" spans="19:29" x14ac:dyDescent="0.25">
      <c r="S46383" s="108"/>
      <c r="U46383" s="108"/>
      <c r="W46383" s="108"/>
      <c r="Y46383" s="108"/>
      <c r="AA46383" s="108"/>
      <c r="AC46383" s="108"/>
    </row>
    <row r="46384" spans="19:29" x14ac:dyDescent="0.25">
      <c r="S46384" s="109"/>
      <c r="U46384" s="109"/>
      <c r="W46384" s="109"/>
      <c r="Y46384" s="109"/>
      <c r="AA46384" s="109"/>
      <c r="AC46384" s="109"/>
    </row>
    <row r="46385" spans="19:29" x14ac:dyDescent="0.25">
      <c r="S46385" s="108"/>
      <c r="U46385" s="108"/>
      <c r="W46385" s="108"/>
      <c r="Y46385" s="108"/>
      <c r="AA46385" s="108"/>
      <c r="AC46385" s="108"/>
    </row>
    <row r="46386" spans="19:29" x14ac:dyDescent="0.25">
      <c r="S46386" s="108"/>
      <c r="U46386" s="108"/>
      <c r="W46386" s="108"/>
      <c r="Y46386" s="108"/>
      <c r="AA46386" s="108"/>
      <c r="AC46386" s="108"/>
    </row>
    <row r="46387" spans="19:29" x14ac:dyDescent="0.25">
      <c r="S46387" s="109"/>
      <c r="U46387" s="109"/>
      <c r="W46387" s="109"/>
      <c r="Y46387" s="109"/>
      <c r="AA46387" s="109"/>
      <c r="AC46387" s="109"/>
    </row>
    <row r="46388" spans="19:29" x14ac:dyDescent="0.25">
      <c r="S46388" s="108"/>
      <c r="U46388" s="108"/>
      <c r="W46388" s="108"/>
      <c r="Y46388" s="108"/>
      <c r="AA46388" s="108"/>
      <c r="AC46388" s="108"/>
    </row>
    <row r="46389" spans="19:29" x14ac:dyDescent="0.25">
      <c r="S46389" s="109"/>
      <c r="U46389" s="109"/>
      <c r="W46389" s="109"/>
      <c r="Y46389" s="109"/>
      <c r="AA46389" s="109"/>
      <c r="AC46389" s="109"/>
    </row>
    <row r="46390" spans="19:29" x14ac:dyDescent="0.25">
      <c r="S46390" s="108"/>
      <c r="U46390" s="108"/>
      <c r="W46390" s="108"/>
      <c r="Y46390" s="108"/>
      <c r="AA46390" s="108"/>
      <c r="AC46390" s="108"/>
    </row>
    <row r="46391" spans="19:29" x14ac:dyDescent="0.25">
      <c r="S46391" s="108"/>
      <c r="U46391" s="108"/>
      <c r="W46391" s="108"/>
      <c r="Y46391" s="108"/>
      <c r="AA46391" s="108"/>
      <c r="AC46391" s="108"/>
    </row>
    <row r="46392" spans="19:29" x14ac:dyDescent="0.25">
      <c r="S46392" s="108"/>
      <c r="U46392" s="108"/>
      <c r="W46392" s="108"/>
      <c r="Y46392" s="108"/>
      <c r="AA46392" s="108"/>
      <c r="AC46392" s="108"/>
    </row>
    <row r="46393" spans="19:29" x14ac:dyDescent="0.25">
      <c r="S46393" s="110"/>
      <c r="U46393" s="110"/>
      <c r="W46393" s="110"/>
      <c r="Y46393" s="110"/>
      <c r="AA46393" s="110"/>
      <c r="AC46393" s="110"/>
    </row>
    <row r="46394" spans="19:29" x14ac:dyDescent="0.25">
      <c r="S46394" s="110"/>
      <c r="U46394" s="110"/>
      <c r="W46394" s="110"/>
      <c r="Y46394" s="110"/>
      <c r="AA46394" s="110"/>
      <c r="AC46394" s="110"/>
    </row>
    <row r="46395" spans="19:29" x14ac:dyDescent="0.25">
      <c r="S46395" s="110"/>
      <c r="U46395" s="110"/>
      <c r="W46395" s="110"/>
      <c r="Y46395" s="110"/>
      <c r="AA46395" s="110"/>
      <c r="AC46395" s="110"/>
    </row>
    <row r="46396" spans="19:29" x14ac:dyDescent="0.25">
      <c r="S46396" s="110"/>
      <c r="U46396" s="110"/>
      <c r="W46396" s="110"/>
      <c r="Y46396" s="110"/>
      <c r="AA46396" s="110"/>
      <c r="AC46396" s="110"/>
    </row>
    <row r="46397" spans="19:29" x14ac:dyDescent="0.25">
      <c r="S46397" s="111"/>
      <c r="U46397" s="111"/>
      <c r="W46397" s="111"/>
      <c r="Y46397" s="111"/>
      <c r="AA46397" s="111"/>
      <c r="AC46397" s="111"/>
    </row>
    <row r="46398" spans="19:29" x14ac:dyDescent="0.25">
      <c r="S46398" s="107"/>
      <c r="U46398" s="107"/>
      <c r="W46398" s="107"/>
      <c r="Y46398" s="107"/>
      <c r="AA46398" s="107"/>
      <c r="AC46398" s="107"/>
    </row>
    <row r="46399" spans="19:29" x14ac:dyDescent="0.25">
      <c r="S46399" s="108"/>
      <c r="U46399" s="108"/>
      <c r="W46399" s="108"/>
      <c r="Y46399" s="108"/>
      <c r="AA46399" s="108"/>
      <c r="AC46399" s="108"/>
    </row>
    <row r="46400" spans="19:29" x14ac:dyDescent="0.25">
      <c r="S46400" s="108"/>
      <c r="U46400" s="108"/>
      <c r="W46400" s="108"/>
      <c r="Y46400" s="108"/>
      <c r="AA46400" s="108"/>
      <c r="AC46400" s="108"/>
    </row>
    <row r="46401" spans="19:29" x14ac:dyDescent="0.25">
      <c r="S46401" s="109"/>
      <c r="U46401" s="109"/>
      <c r="W46401" s="109"/>
      <c r="Y46401" s="109"/>
      <c r="AA46401" s="109"/>
      <c r="AC46401" s="109"/>
    </row>
    <row r="46402" spans="19:29" x14ac:dyDescent="0.25">
      <c r="S46402" s="108"/>
      <c r="U46402" s="108"/>
      <c r="W46402" s="108"/>
      <c r="Y46402" s="108"/>
      <c r="AA46402" s="108"/>
      <c r="AC46402" s="108"/>
    </row>
    <row r="46403" spans="19:29" x14ac:dyDescent="0.25">
      <c r="S46403" s="108"/>
      <c r="U46403" s="108"/>
      <c r="W46403" s="108"/>
      <c r="Y46403" s="108"/>
      <c r="AA46403" s="108"/>
      <c r="AC46403" s="108"/>
    </row>
    <row r="46404" spans="19:29" x14ac:dyDescent="0.25">
      <c r="S46404" s="109"/>
      <c r="U46404" s="109"/>
      <c r="W46404" s="109"/>
      <c r="Y46404" s="109"/>
      <c r="AA46404" s="109"/>
      <c r="AC46404" s="109"/>
    </row>
    <row r="46405" spans="19:29" x14ac:dyDescent="0.25">
      <c r="S46405" s="108"/>
      <c r="U46405" s="108"/>
      <c r="W46405" s="108"/>
      <c r="Y46405" s="108"/>
      <c r="AA46405" s="108"/>
      <c r="AC46405" s="108"/>
    </row>
    <row r="46406" spans="19:29" x14ac:dyDescent="0.25">
      <c r="S46406" s="109"/>
      <c r="U46406" s="109"/>
      <c r="W46406" s="109"/>
      <c r="Y46406" s="109"/>
      <c r="AA46406" s="109"/>
      <c r="AC46406" s="109"/>
    </row>
    <row r="46407" spans="19:29" x14ac:dyDescent="0.25">
      <c r="S46407" s="108"/>
      <c r="U46407" s="108"/>
      <c r="W46407" s="108"/>
      <c r="Y46407" s="108"/>
      <c r="AA46407" s="108"/>
      <c r="AC46407" s="108"/>
    </row>
    <row r="46408" spans="19:29" x14ac:dyDescent="0.25">
      <c r="S46408" s="108"/>
      <c r="U46408" s="108"/>
      <c r="W46408" s="108"/>
      <c r="Y46408" s="108"/>
      <c r="AA46408" s="108"/>
      <c r="AC46408" s="108"/>
    </row>
    <row r="46409" spans="19:29" x14ac:dyDescent="0.25">
      <c r="S46409" s="108"/>
      <c r="U46409" s="108"/>
      <c r="W46409" s="108"/>
      <c r="Y46409" s="108"/>
      <c r="AA46409" s="108"/>
      <c r="AC46409" s="108"/>
    </row>
    <row r="46410" spans="19:29" x14ac:dyDescent="0.25">
      <c r="S46410" s="110"/>
      <c r="U46410" s="110"/>
      <c r="W46410" s="110"/>
      <c r="Y46410" s="110"/>
      <c r="AA46410" s="110"/>
      <c r="AC46410" s="110"/>
    </row>
    <row r="46411" spans="19:29" x14ac:dyDescent="0.25">
      <c r="S46411" s="110"/>
      <c r="U46411" s="110"/>
      <c r="W46411" s="110"/>
      <c r="Y46411" s="110"/>
      <c r="AA46411" s="110"/>
      <c r="AC46411" s="110"/>
    </row>
    <row r="46412" spans="19:29" x14ac:dyDescent="0.25">
      <c r="S46412" s="110"/>
      <c r="U46412" s="110"/>
      <c r="W46412" s="110"/>
      <c r="Y46412" s="110"/>
      <c r="AA46412" s="110"/>
      <c r="AC46412" s="110"/>
    </row>
    <row r="46413" spans="19:29" x14ac:dyDescent="0.25">
      <c r="S46413" s="110"/>
      <c r="U46413" s="110"/>
      <c r="W46413" s="110"/>
      <c r="Y46413" s="110"/>
      <c r="AA46413" s="110"/>
      <c r="AC46413" s="110"/>
    </row>
    <row r="46414" spans="19:29" x14ac:dyDescent="0.25">
      <c r="S46414" s="111"/>
      <c r="U46414" s="111"/>
      <c r="W46414" s="111"/>
      <c r="Y46414" s="111"/>
      <c r="AA46414" s="111"/>
      <c r="AC46414" s="111"/>
    </row>
    <row r="46415" spans="19:29" x14ac:dyDescent="0.25">
      <c r="S46415" s="107"/>
      <c r="U46415" s="107"/>
      <c r="W46415" s="107"/>
      <c r="Y46415" s="107"/>
      <c r="AA46415" s="107"/>
      <c r="AC46415" s="107"/>
    </row>
    <row r="46416" spans="19:29" x14ac:dyDescent="0.25">
      <c r="S46416" s="108"/>
      <c r="U46416" s="108"/>
      <c r="W46416" s="108"/>
      <c r="Y46416" s="108"/>
      <c r="AA46416" s="108"/>
      <c r="AC46416" s="108"/>
    </row>
    <row r="46417" spans="19:29" x14ac:dyDescent="0.25">
      <c r="S46417" s="108"/>
      <c r="U46417" s="108"/>
      <c r="W46417" s="108"/>
      <c r="Y46417" s="108"/>
      <c r="AA46417" s="108"/>
      <c r="AC46417" s="108"/>
    </row>
    <row r="46418" spans="19:29" x14ac:dyDescent="0.25">
      <c r="S46418" s="109"/>
      <c r="U46418" s="109"/>
      <c r="W46418" s="109"/>
      <c r="Y46418" s="109"/>
      <c r="AA46418" s="109"/>
      <c r="AC46418" s="109"/>
    </row>
    <row r="46419" spans="19:29" x14ac:dyDescent="0.25">
      <c r="S46419" s="108"/>
      <c r="U46419" s="108"/>
      <c r="W46419" s="108"/>
      <c r="Y46419" s="108"/>
      <c r="AA46419" s="108"/>
      <c r="AC46419" s="108"/>
    </row>
    <row r="46420" spans="19:29" x14ac:dyDescent="0.25">
      <c r="S46420" s="108"/>
      <c r="U46420" s="108"/>
      <c r="W46420" s="108"/>
      <c r="Y46420" s="108"/>
      <c r="AA46420" s="108"/>
      <c r="AC46420" s="108"/>
    </row>
    <row r="46421" spans="19:29" x14ac:dyDescent="0.25">
      <c r="S46421" s="109"/>
      <c r="U46421" s="109"/>
      <c r="W46421" s="109"/>
      <c r="Y46421" s="109"/>
      <c r="AA46421" s="109"/>
      <c r="AC46421" s="109"/>
    </row>
    <row r="46422" spans="19:29" x14ac:dyDescent="0.25">
      <c r="S46422" s="108"/>
      <c r="U46422" s="108"/>
      <c r="W46422" s="108"/>
      <c r="Y46422" s="108"/>
      <c r="AA46422" s="108"/>
      <c r="AC46422" s="108"/>
    </row>
    <row r="46423" spans="19:29" x14ac:dyDescent="0.25">
      <c r="S46423" s="109"/>
      <c r="U46423" s="109"/>
      <c r="W46423" s="109"/>
      <c r="Y46423" s="109"/>
      <c r="AA46423" s="109"/>
      <c r="AC46423" s="109"/>
    </row>
    <row r="46424" spans="19:29" x14ac:dyDescent="0.25">
      <c r="S46424" s="108"/>
      <c r="U46424" s="108"/>
      <c r="W46424" s="108"/>
      <c r="Y46424" s="108"/>
      <c r="AA46424" s="108"/>
      <c r="AC46424" s="108"/>
    </row>
    <row r="46425" spans="19:29" x14ac:dyDescent="0.25">
      <c r="S46425" s="108"/>
      <c r="U46425" s="108"/>
      <c r="W46425" s="108"/>
      <c r="Y46425" s="108"/>
      <c r="AA46425" s="108"/>
      <c r="AC46425" s="108"/>
    </row>
    <row r="46426" spans="19:29" x14ac:dyDescent="0.25">
      <c r="S46426" s="108"/>
      <c r="U46426" s="108"/>
      <c r="W46426" s="108"/>
      <c r="Y46426" s="108"/>
      <c r="AA46426" s="108"/>
      <c r="AC46426" s="108"/>
    </row>
    <row r="46427" spans="19:29" x14ac:dyDescent="0.25">
      <c r="S46427" s="110"/>
      <c r="U46427" s="110"/>
      <c r="W46427" s="110"/>
      <c r="Y46427" s="110"/>
      <c r="AA46427" s="110"/>
      <c r="AC46427" s="110"/>
    </row>
    <row r="46428" spans="19:29" x14ac:dyDescent="0.25">
      <c r="S46428" s="110"/>
      <c r="U46428" s="110"/>
      <c r="W46428" s="110"/>
      <c r="Y46428" s="110"/>
      <c r="AA46428" s="110"/>
      <c r="AC46428" s="110"/>
    </row>
    <row r="46429" spans="19:29" x14ac:dyDescent="0.25">
      <c r="S46429" s="110"/>
      <c r="U46429" s="110"/>
      <c r="W46429" s="110"/>
      <c r="Y46429" s="110"/>
      <c r="AA46429" s="110"/>
      <c r="AC46429" s="110"/>
    </row>
    <row r="46430" spans="19:29" x14ac:dyDescent="0.25">
      <c r="S46430" s="110"/>
      <c r="U46430" s="110"/>
      <c r="W46430" s="110"/>
      <c r="Y46430" s="110"/>
      <c r="AA46430" s="110"/>
      <c r="AC46430" s="110"/>
    </row>
    <row r="46431" spans="19:29" x14ac:dyDescent="0.25">
      <c r="S46431" s="111"/>
      <c r="U46431" s="111"/>
      <c r="W46431" s="111"/>
      <c r="Y46431" s="111"/>
      <c r="AA46431" s="111"/>
      <c r="AC46431" s="111"/>
    </row>
    <row r="46432" spans="19:29" x14ac:dyDescent="0.25">
      <c r="S46432" s="107"/>
      <c r="U46432" s="107"/>
      <c r="W46432" s="107"/>
      <c r="Y46432" s="107"/>
      <c r="AA46432" s="107"/>
      <c r="AC46432" s="107"/>
    </row>
    <row r="46433" spans="19:29" x14ac:dyDescent="0.25">
      <c r="S46433" s="108"/>
      <c r="U46433" s="108"/>
      <c r="W46433" s="108"/>
      <c r="Y46433" s="108"/>
      <c r="AA46433" s="108"/>
      <c r="AC46433" s="108"/>
    </row>
    <row r="46434" spans="19:29" x14ac:dyDescent="0.25">
      <c r="S46434" s="108"/>
      <c r="U46434" s="108"/>
      <c r="W46434" s="108"/>
      <c r="Y46434" s="108"/>
      <c r="AA46434" s="108"/>
      <c r="AC46434" s="108"/>
    </row>
    <row r="46435" spans="19:29" x14ac:dyDescent="0.25">
      <c r="S46435" s="109"/>
      <c r="U46435" s="109"/>
      <c r="W46435" s="109"/>
      <c r="Y46435" s="109"/>
      <c r="AA46435" s="109"/>
      <c r="AC46435" s="109"/>
    </row>
    <row r="46436" spans="19:29" x14ac:dyDescent="0.25">
      <c r="S46436" s="108"/>
      <c r="U46436" s="108"/>
      <c r="W46436" s="108"/>
      <c r="Y46436" s="108"/>
      <c r="AA46436" s="108"/>
      <c r="AC46436" s="108"/>
    </row>
    <row r="46437" spans="19:29" x14ac:dyDescent="0.25">
      <c r="S46437" s="108"/>
      <c r="U46437" s="108"/>
      <c r="W46437" s="108"/>
      <c r="Y46437" s="108"/>
      <c r="AA46437" s="108"/>
      <c r="AC46437" s="108"/>
    </row>
    <row r="46438" spans="19:29" x14ac:dyDescent="0.25">
      <c r="S46438" s="109"/>
      <c r="U46438" s="109"/>
      <c r="W46438" s="109"/>
      <c r="Y46438" s="109"/>
      <c r="AA46438" s="109"/>
      <c r="AC46438" s="109"/>
    </row>
    <row r="46439" spans="19:29" x14ac:dyDescent="0.25">
      <c r="S46439" s="108"/>
      <c r="U46439" s="108"/>
      <c r="W46439" s="108"/>
      <c r="Y46439" s="108"/>
      <c r="AA46439" s="108"/>
      <c r="AC46439" s="108"/>
    </row>
    <row r="46440" spans="19:29" x14ac:dyDescent="0.25">
      <c r="S46440" s="109"/>
      <c r="U46440" s="109"/>
      <c r="W46440" s="109"/>
      <c r="Y46440" s="109"/>
      <c r="AA46440" s="109"/>
      <c r="AC46440" s="109"/>
    </row>
    <row r="46441" spans="19:29" x14ac:dyDescent="0.25">
      <c r="S46441" s="108"/>
      <c r="U46441" s="108"/>
      <c r="W46441" s="108"/>
      <c r="Y46441" s="108"/>
      <c r="AA46441" s="108"/>
      <c r="AC46441" s="108"/>
    </row>
    <row r="46442" spans="19:29" x14ac:dyDescent="0.25">
      <c r="S46442" s="108"/>
      <c r="U46442" s="108"/>
      <c r="W46442" s="108"/>
      <c r="Y46442" s="108"/>
      <c r="AA46442" s="108"/>
      <c r="AC46442" s="108"/>
    </row>
    <row r="46443" spans="19:29" x14ac:dyDescent="0.25">
      <c r="S46443" s="108"/>
      <c r="U46443" s="108"/>
      <c r="W46443" s="108"/>
      <c r="Y46443" s="108"/>
      <c r="AA46443" s="108"/>
      <c r="AC46443" s="108"/>
    </row>
    <row r="46444" spans="19:29" x14ac:dyDescent="0.25">
      <c r="S46444" s="110"/>
      <c r="U46444" s="110"/>
      <c r="W46444" s="110"/>
      <c r="Y46444" s="110"/>
      <c r="AA46444" s="110"/>
      <c r="AC46444" s="110"/>
    </row>
    <row r="46445" spans="19:29" x14ac:dyDescent="0.25">
      <c r="S46445" s="110"/>
      <c r="U46445" s="110"/>
      <c r="W46445" s="110"/>
      <c r="Y46445" s="110"/>
      <c r="AA46445" s="110"/>
      <c r="AC46445" s="110"/>
    </row>
    <row r="46446" spans="19:29" x14ac:dyDescent="0.25">
      <c r="S46446" s="110"/>
      <c r="U46446" s="110"/>
      <c r="W46446" s="110"/>
      <c r="Y46446" s="110"/>
      <c r="AA46446" s="110"/>
      <c r="AC46446" s="110"/>
    </row>
    <row r="46447" spans="19:29" x14ac:dyDescent="0.25">
      <c r="S46447" s="110"/>
      <c r="U46447" s="110"/>
      <c r="W46447" s="110"/>
      <c r="Y46447" s="110"/>
      <c r="AA46447" s="110"/>
      <c r="AC46447" s="110"/>
    </row>
    <row r="46448" spans="19:29" x14ac:dyDescent="0.25">
      <c r="S46448" s="111"/>
      <c r="U46448" s="111"/>
      <c r="W46448" s="111"/>
      <c r="Y46448" s="111"/>
      <c r="AA46448" s="111"/>
      <c r="AC46448" s="111"/>
    </row>
    <row r="46449" spans="19:29" x14ac:dyDescent="0.25">
      <c r="S46449" s="107"/>
      <c r="U46449" s="107"/>
      <c r="W46449" s="107"/>
      <c r="Y46449" s="107"/>
      <c r="AA46449" s="107"/>
      <c r="AC46449" s="107"/>
    </row>
    <row r="46450" spans="19:29" x14ac:dyDescent="0.25">
      <c r="S46450" s="108"/>
      <c r="U46450" s="108"/>
      <c r="W46450" s="108"/>
      <c r="Y46450" s="108"/>
      <c r="AA46450" s="108"/>
      <c r="AC46450" s="108"/>
    </row>
    <row r="46451" spans="19:29" x14ac:dyDescent="0.25">
      <c r="S46451" s="108"/>
      <c r="U46451" s="108"/>
      <c r="W46451" s="108"/>
      <c r="Y46451" s="108"/>
      <c r="AA46451" s="108"/>
      <c r="AC46451" s="108"/>
    </row>
    <row r="46452" spans="19:29" x14ac:dyDescent="0.25">
      <c r="S46452" s="109"/>
      <c r="U46452" s="109"/>
      <c r="W46452" s="109"/>
      <c r="Y46452" s="109"/>
      <c r="AA46452" s="109"/>
      <c r="AC46452" s="109"/>
    </row>
    <row r="46453" spans="19:29" x14ac:dyDescent="0.25">
      <c r="S46453" s="108"/>
      <c r="U46453" s="108"/>
      <c r="W46453" s="108"/>
      <c r="Y46453" s="108"/>
      <c r="AA46453" s="108"/>
      <c r="AC46453" s="108"/>
    </row>
    <row r="46454" spans="19:29" x14ac:dyDescent="0.25">
      <c r="S46454" s="108"/>
      <c r="U46454" s="108"/>
      <c r="W46454" s="108"/>
      <c r="Y46454" s="108"/>
      <c r="AA46454" s="108"/>
      <c r="AC46454" s="108"/>
    </row>
    <row r="46455" spans="19:29" x14ac:dyDescent="0.25">
      <c r="S46455" s="109"/>
      <c r="U46455" s="109"/>
      <c r="W46455" s="109"/>
      <c r="Y46455" s="109"/>
      <c r="AA46455" s="109"/>
      <c r="AC46455" s="109"/>
    </row>
    <row r="46456" spans="19:29" x14ac:dyDescent="0.25">
      <c r="S46456" s="108"/>
      <c r="U46456" s="108"/>
      <c r="W46456" s="108"/>
      <c r="Y46456" s="108"/>
      <c r="AA46456" s="108"/>
      <c r="AC46456" s="108"/>
    </row>
    <row r="46457" spans="19:29" x14ac:dyDescent="0.25">
      <c r="S46457" s="109"/>
      <c r="U46457" s="109"/>
      <c r="W46457" s="109"/>
      <c r="Y46457" s="109"/>
      <c r="AA46457" s="109"/>
      <c r="AC46457" s="109"/>
    </row>
    <row r="46458" spans="19:29" x14ac:dyDescent="0.25">
      <c r="S46458" s="108"/>
      <c r="U46458" s="108"/>
      <c r="W46458" s="108"/>
      <c r="Y46458" s="108"/>
      <c r="AA46458" s="108"/>
      <c r="AC46458" s="108"/>
    </row>
    <row r="46459" spans="19:29" x14ac:dyDescent="0.25">
      <c r="S46459" s="108"/>
      <c r="U46459" s="108"/>
      <c r="W46459" s="108"/>
      <c r="Y46459" s="108"/>
      <c r="AA46459" s="108"/>
      <c r="AC46459" s="108"/>
    </row>
    <row r="46460" spans="19:29" x14ac:dyDescent="0.25">
      <c r="S46460" s="108"/>
      <c r="U46460" s="108"/>
      <c r="W46460" s="108"/>
      <c r="Y46460" s="108"/>
      <c r="AA46460" s="108"/>
      <c r="AC46460" s="108"/>
    </row>
    <row r="46461" spans="19:29" x14ac:dyDescent="0.25">
      <c r="S46461" s="110"/>
      <c r="U46461" s="110"/>
      <c r="W46461" s="110"/>
      <c r="Y46461" s="110"/>
      <c r="AA46461" s="110"/>
      <c r="AC46461" s="110"/>
    </row>
    <row r="46462" spans="19:29" x14ac:dyDescent="0.25">
      <c r="S46462" s="110"/>
      <c r="U46462" s="110"/>
      <c r="W46462" s="110"/>
      <c r="Y46462" s="110"/>
      <c r="AA46462" s="110"/>
      <c r="AC46462" s="110"/>
    </row>
    <row r="46463" spans="19:29" x14ac:dyDescent="0.25">
      <c r="S46463" s="110"/>
      <c r="U46463" s="110"/>
      <c r="W46463" s="110"/>
      <c r="Y46463" s="110"/>
      <c r="AA46463" s="110"/>
      <c r="AC46463" s="110"/>
    </row>
    <row r="46464" spans="19:29" x14ac:dyDescent="0.25">
      <c r="S46464" s="110"/>
      <c r="U46464" s="110"/>
      <c r="W46464" s="110"/>
      <c r="Y46464" s="110"/>
      <c r="AA46464" s="110"/>
      <c r="AC46464" s="110"/>
    </row>
    <row r="46465" spans="19:29" x14ac:dyDescent="0.25">
      <c r="S46465" s="111"/>
      <c r="U46465" s="111"/>
      <c r="W46465" s="111"/>
      <c r="Y46465" s="111"/>
      <c r="AA46465" s="111"/>
      <c r="AC46465" s="111"/>
    </row>
    <row r="46466" spans="19:29" x14ac:dyDescent="0.25">
      <c r="S46466" s="107"/>
      <c r="U46466" s="107"/>
      <c r="W46466" s="107"/>
      <c r="Y46466" s="107"/>
      <c r="AA46466" s="107"/>
      <c r="AC46466" s="107"/>
    </row>
    <row r="46467" spans="19:29" x14ac:dyDescent="0.25">
      <c r="S46467" s="108"/>
      <c r="U46467" s="108"/>
      <c r="W46467" s="108"/>
      <c r="Y46467" s="108"/>
      <c r="AA46467" s="108"/>
      <c r="AC46467" s="108"/>
    </row>
    <row r="46468" spans="19:29" x14ac:dyDescent="0.25">
      <c r="S46468" s="108"/>
      <c r="U46468" s="108"/>
      <c r="W46468" s="108"/>
      <c r="Y46468" s="108"/>
      <c r="AA46468" s="108"/>
      <c r="AC46468" s="108"/>
    </row>
    <row r="46469" spans="19:29" x14ac:dyDescent="0.25">
      <c r="S46469" s="109"/>
      <c r="U46469" s="109"/>
      <c r="W46469" s="109"/>
      <c r="Y46469" s="109"/>
      <c r="AA46469" s="109"/>
      <c r="AC46469" s="109"/>
    </row>
    <row r="46470" spans="19:29" x14ac:dyDescent="0.25">
      <c r="S46470" s="108"/>
      <c r="U46470" s="108"/>
      <c r="W46470" s="108"/>
      <c r="Y46470" s="108"/>
      <c r="AA46470" s="108"/>
      <c r="AC46470" s="108"/>
    </row>
    <row r="46471" spans="19:29" x14ac:dyDescent="0.25">
      <c r="S46471" s="108"/>
      <c r="U46471" s="108"/>
      <c r="W46471" s="108"/>
      <c r="Y46471" s="108"/>
      <c r="AA46471" s="108"/>
      <c r="AC46471" s="108"/>
    </row>
    <row r="46472" spans="19:29" x14ac:dyDescent="0.25">
      <c r="S46472" s="109"/>
      <c r="U46472" s="109"/>
      <c r="W46472" s="109"/>
      <c r="Y46472" s="109"/>
      <c r="AA46472" s="109"/>
      <c r="AC46472" s="109"/>
    </row>
    <row r="46473" spans="19:29" x14ac:dyDescent="0.25">
      <c r="S46473" s="108"/>
      <c r="U46473" s="108"/>
      <c r="W46473" s="108"/>
      <c r="Y46473" s="108"/>
      <c r="AA46473" s="108"/>
      <c r="AC46473" s="108"/>
    </row>
    <row r="46474" spans="19:29" x14ac:dyDescent="0.25">
      <c r="S46474" s="109"/>
      <c r="U46474" s="109"/>
      <c r="W46474" s="109"/>
      <c r="Y46474" s="109"/>
      <c r="AA46474" s="109"/>
      <c r="AC46474" s="109"/>
    </row>
    <row r="46475" spans="19:29" x14ac:dyDescent="0.25">
      <c r="S46475" s="108"/>
      <c r="U46475" s="108"/>
      <c r="W46475" s="108"/>
      <c r="Y46475" s="108"/>
      <c r="AA46475" s="108"/>
      <c r="AC46475" s="108"/>
    </row>
    <row r="46476" spans="19:29" x14ac:dyDescent="0.25">
      <c r="S46476" s="108"/>
      <c r="U46476" s="108"/>
      <c r="W46476" s="108"/>
      <c r="Y46476" s="108"/>
      <c r="AA46476" s="108"/>
      <c r="AC46476" s="108"/>
    </row>
    <row r="46477" spans="19:29" x14ac:dyDescent="0.25">
      <c r="S46477" s="108"/>
      <c r="U46477" s="108"/>
      <c r="W46477" s="108"/>
      <c r="Y46477" s="108"/>
      <c r="AA46477" s="108"/>
      <c r="AC46477" s="108"/>
    </row>
    <row r="46478" spans="19:29" x14ac:dyDescent="0.25">
      <c r="S46478" s="110"/>
      <c r="U46478" s="110"/>
      <c r="W46478" s="110"/>
      <c r="Y46478" s="110"/>
      <c r="AA46478" s="110"/>
      <c r="AC46478" s="110"/>
    </row>
    <row r="46479" spans="19:29" x14ac:dyDescent="0.25">
      <c r="S46479" s="110"/>
      <c r="U46479" s="110"/>
      <c r="W46479" s="110"/>
      <c r="Y46479" s="110"/>
      <c r="AA46479" s="110"/>
      <c r="AC46479" s="110"/>
    </row>
    <row r="46480" spans="19:29" x14ac:dyDescent="0.25">
      <c r="S46480" s="110"/>
      <c r="U46480" s="110"/>
      <c r="W46480" s="110"/>
      <c r="Y46480" s="110"/>
      <c r="AA46480" s="110"/>
      <c r="AC46480" s="110"/>
    </row>
    <row r="46481" spans="19:29" x14ac:dyDescent="0.25">
      <c r="S46481" s="110"/>
      <c r="U46481" s="110"/>
      <c r="W46481" s="110"/>
      <c r="Y46481" s="110"/>
      <c r="AA46481" s="110"/>
      <c r="AC46481" s="110"/>
    </row>
    <row r="46482" spans="19:29" x14ac:dyDescent="0.25">
      <c r="S46482" s="111"/>
      <c r="U46482" s="111"/>
      <c r="W46482" s="111"/>
      <c r="Y46482" s="111"/>
      <c r="AA46482" s="111"/>
      <c r="AC46482" s="111"/>
    </row>
    <row r="46483" spans="19:29" x14ac:dyDescent="0.25">
      <c r="S46483" s="107"/>
      <c r="U46483" s="107"/>
      <c r="W46483" s="107"/>
      <c r="Y46483" s="107"/>
      <c r="AA46483" s="107"/>
      <c r="AC46483" s="107"/>
    </row>
    <row r="46484" spans="19:29" x14ac:dyDescent="0.25">
      <c r="S46484" s="108"/>
      <c r="U46484" s="108"/>
      <c r="W46484" s="108"/>
      <c r="Y46484" s="108"/>
      <c r="AA46484" s="108"/>
      <c r="AC46484" s="108"/>
    </row>
    <row r="46485" spans="19:29" x14ac:dyDescent="0.25">
      <c r="S46485" s="108"/>
      <c r="U46485" s="108"/>
      <c r="W46485" s="108"/>
      <c r="Y46485" s="108"/>
      <c r="AA46485" s="108"/>
      <c r="AC46485" s="108"/>
    </row>
    <row r="46486" spans="19:29" x14ac:dyDescent="0.25">
      <c r="S46486" s="109"/>
      <c r="U46486" s="109"/>
      <c r="W46486" s="109"/>
      <c r="Y46486" s="109"/>
      <c r="AA46486" s="109"/>
      <c r="AC46486" s="109"/>
    </row>
    <row r="46487" spans="19:29" x14ac:dyDescent="0.25">
      <c r="S46487" s="108"/>
      <c r="U46487" s="108"/>
      <c r="W46487" s="108"/>
      <c r="Y46487" s="108"/>
      <c r="AA46487" s="108"/>
      <c r="AC46487" s="108"/>
    </row>
    <row r="46488" spans="19:29" x14ac:dyDescent="0.25">
      <c r="S46488" s="108"/>
      <c r="U46488" s="108"/>
      <c r="W46488" s="108"/>
      <c r="Y46488" s="108"/>
      <c r="AA46488" s="108"/>
      <c r="AC46488" s="108"/>
    </row>
    <row r="46489" spans="19:29" x14ac:dyDescent="0.25">
      <c r="S46489" s="109"/>
      <c r="U46489" s="109"/>
      <c r="W46489" s="109"/>
      <c r="Y46489" s="109"/>
      <c r="AA46489" s="109"/>
      <c r="AC46489" s="109"/>
    </row>
    <row r="46490" spans="19:29" x14ac:dyDescent="0.25">
      <c r="S46490" s="108"/>
      <c r="U46490" s="108"/>
      <c r="W46490" s="108"/>
      <c r="Y46490" s="108"/>
      <c r="AA46490" s="108"/>
      <c r="AC46490" s="108"/>
    </row>
    <row r="46491" spans="19:29" x14ac:dyDescent="0.25">
      <c r="S46491" s="109"/>
      <c r="U46491" s="109"/>
      <c r="W46491" s="109"/>
      <c r="Y46491" s="109"/>
      <c r="AA46491" s="109"/>
      <c r="AC46491" s="109"/>
    </row>
    <row r="46492" spans="19:29" x14ac:dyDescent="0.25">
      <c r="S46492" s="108"/>
      <c r="U46492" s="108"/>
      <c r="W46492" s="108"/>
      <c r="Y46492" s="108"/>
      <c r="AA46492" s="108"/>
      <c r="AC46492" s="108"/>
    </row>
    <row r="46493" spans="19:29" x14ac:dyDescent="0.25">
      <c r="S46493" s="108"/>
      <c r="U46493" s="108"/>
      <c r="W46493" s="108"/>
      <c r="Y46493" s="108"/>
      <c r="AA46493" s="108"/>
      <c r="AC46493" s="108"/>
    </row>
    <row r="46494" spans="19:29" x14ac:dyDescent="0.25">
      <c r="S46494" s="108"/>
      <c r="U46494" s="108"/>
      <c r="W46494" s="108"/>
      <c r="Y46494" s="108"/>
      <c r="AA46494" s="108"/>
      <c r="AC46494" s="108"/>
    </row>
    <row r="46495" spans="19:29" x14ac:dyDescent="0.25">
      <c r="S46495" s="110"/>
      <c r="U46495" s="110"/>
      <c r="W46495" s="110"/>
      <c r="Y46495" s="110"/>
      <c r="AA46495" s="110"/>
      <c r="AC46495" s="110"/>
    </row>
    <row r="46496" spans="19:29" x14ac:dyDescent="0.25">
      <c r="S46496" s="110"/>
      <c r="U46496" s="110"/>
      <c r="W46496" s="110"/>
      <c r="Y46496" s="110"/>
      <c r="AA46496" s="110"/>
      <c r="AC46496" s="110"/>
    </row>
    <row r="46497" spans="19:29" x14ac:dyDescent="0.25">
      <c r="S46497" s="110"/>
      <c r="U46497" s="110"/>
      <c r="W46497" s="110"/>
      <c r="Y46497" s="110"/>
      <c r="AA46497" s="110"/>
      <c r="AC46497" s="110"/>
    </row>
    <row r="46498" spans="19:29" x14ac:dyDescent="0.25">
      <c r="S46498" s="110"/>
      <c r="U46498" s="110"/>
      <c r="W46498" s="110"/>
      <c r="Y46498" s="110"/>
      <c r="AA46498" s="110"/>
      <c r="AC46498" s="110"/>
    </row>
    <row r="46499" spans="19:29" x14ac:dyDescent="0.25">
      <c r="S46499" s="111"/>
      <c r="U46499" s="111"/>
      <c r="W46499" s="111"/>
      <c r="Y46499" s="111"/>
      <c r="AA46499" s="111"/>
      <c r="AC46499" s="111"/>
    </row>
    <row r="46500" spans="19:29" x14ac:dyDescent="0.25">
      <c r="S46500" s="107"/>
      <c r="U46500" s="107"/>
      <c r="W46500" s="107"/>
      <c r="Y46500" s="107"/>
      <c r="AA46500" s="107"/>
      <c r="AC46500" s="107"/>
    </row>
    <row r="46501" spans="19:29" x14ac:dyDescent="0.25">
      <c r="S46501" s="108"/>
      <c r="U46501" s="108"/>
      <c r="W46501" s="108"/>
      <c r="Y46501" s="108"/>
      <c r="AA46501" s="108"/>
      <c r="AC46501" s="108"/>
    </row>
    <row r="46502" spans="19:29" x14ac:dyDescent="0.25">
      <c r="S46502" s="108"/>
      <c r="U46502" s="108"/>
      <c r="W46502" s="108"/>
      <c r="Y46502" s="108"/>
      <c r="AA46502" s="108"/>
      <c r="AC46502" s="108"/>
    </row>
    <row r="46503" spans="19:29" x14ac:dyDescent="0.25">
      <c r="S46503" s="109"/>
      <c r="U46503" s="109"/>
      <c r="W46503" s="109"/>
      <c r="Y46503" s="109"/>
      <c r="AA46503" s="109"/>
      <c r="AC46503" s="109"/>
    </row>
    <row r="46504" spans="19:29" x14ac:dyDescent="0.25">
      <c r="S46504" s="108"/>
      <c r="U46504" s="108"/>
      <c r="W46504" s="108"/>
      <c r="Y46504" s="108"/>
      <c r="AA46504" s="108"/>
      <c r="AC46504" s="108"/>
    </row>
    <row r="46505" spans="19:29" x14ac:dyDescent="0.25">
      <c r="S46505" s="108"/>
      <c r="U46505" s="108"/>
      <c r="W46505" s="108"/>
      <c r="Y46505" s="108"/>
      <c r="AA46505" s="108"/>
      <c r="AC46505" s="108"/>
    </row>
    <row r="46506" spans="19:29" x14ac:dyDescent="0.25">
      <c r="S46506" s="109"/>
      <c r="U46506" s="109"/>
      <c r="W46506" s="109"/>
      <c r="Y46506" s="109"/>
      <c r="AA46506" s="109"/>
      <c r="AC46506" s="109"/>
    </row>
    <row r="46507" spans="19:29" x14ac:dyDescent="0.25">
      <c r="S46507" s="108"/>
      <c r="U46507" s="108"/>
      <c r="W46507" s="108"/>
      <c r="Y46507" s="108"/>
      <c r="AA46507" s="108"/>
      <c r="AC46507" s="108"/>
    </row>
    <row r="46508" spans="19:29" x14ac:dyDescent="0.25">
      <c r="S46508" s="109"/>
      <c r="U46508" s="109"/>
      <c r="W46508" s="109"/>
      <c r="Y46508" s="109"/>
      <c r="AA46508" s="109"/>
      <c r="AC46508" s="109"/>
    </row>
    <row r="46509" spans="19:29" x14ac:dyDescent="0.25">
      <c r="S46509" s="108"/>
      <c r="U46509" s="108"/>
      <c r="W46509" s="108"/>
      <c r="Y46509" s="108"/>
      <c r="AA46509" s="108"/>
      <c r="AC46509" s="108"/>
    </row>
    <row r="46510" spans="19:29" x14ac:dyDescent="0.25">
      <c r="S46510" s="108"/>
      <c r="U46510" s="108"/>
      <c r="W46510" s="108"/>
      <c r="Y46510" s="108"/>
      <c r="AA46510" s="108"/>
      <c r="AC46510" s="108"/>
    </row>
    <row r="46511" spans="19:29" x14ac:dyDescent="0.25">
      <c r="S46511" s="108"/>
      <c r="U46511" s="108"/>
      <c r="W46511" s="108"/>
      <c r="Y46511" s="108"/>
      <c r="AA46511" s="108"/>
      <c r="AC46511" s="108"/>
    </row>
    <row r="46512" spans="19:29" x14ac:dyDescent="0.25">
      <c r="S46512" s="110"/>
      <c r="U46512" s="110"/>
      <c r="W46512" s="110"/>
      <c r="Y46512" s="110"/>
      <c r="AA46512" s="110"/>
      <c r="AC46512" s="110"/>
    </row>
    <row r="46513" spans="19:29" x14ac:dyDescent="0.25">
      <c r="S46513" s="110"/>
      <c r="U46513" s="110"/>
      <c r="W46513" s="110"/>
      <c r="Y46513" s="110"/>
      <c r="AA46513" s="110"/>
      <c r="AC46513" s="110"/>
    </row>
    <row r="46514" spans="19:29" x14ac:dyDescent="0.25">
      <c r="S46514" s="110"/>
      <c r="U46514" s="110"/>
      <c r="W46514" s="110"/>
      <c r="Y46514" s="110"/>
      <c r="AA46514" s="110"/>
      <c r="AC46514" s="110"/>
    </row>
    <row r="46515" spans="19:29" x14ac:dyDescent="0.25">
      <c r="S46515" s="110"/>
      <c r="U46515" s="110"/>
      <c r="W46515" s="110"/>
      <c r="Y46515" s="110"/>
      <c r="AA46515" s="110"/>
      <c r="AC46515" s="110"/>
    </row>
    <row r="46516" spans="19:29" x14ac:dyDescent="0.25">
      <c r="S46516" s="111"/>
      <c r="U46516" s="111"/>
      <c r="W46516" s="111"/>
      <c r="Y46516" s="111"/>
      <c r="AA46516" s="111"/>
      <c r="AC46516" s="111"/>
    </row>
    <row r="46517" spans="19:29" x14ac:dyDescent="0.25">
      <c r="S46517" s="107"/>
      <c r="U46517" s="107"/>
      <c r="W46517" s="107"/>
      <c r="Y46517" s="107"/>
      <c r="AA46517" s="107"/>
      <c r="AC46517" s="107"/>
    </row>
    <row r="46518" spans="19:29" x14ac:dyDescent="0.25">
      <c r="S46518" s="108"/>
      <c r="U46518" s="108"/>
      <c r="W46518" s="108"/>
      <c r="Y46518" s="108"/>
      <c r="AA46518" s="108"/>
      <c r="AC46518" s="108"/>
    </row>
    <row r="46519" spans="19:29" x14ac:dyDescent="0.25">
      <c r="S46519" s="108"/>
      <c r="U46519" s="108"/>
      <c r="W46519" s="108"/>
      <c r="Y46519" s="108"/>
      <c r="AA46519" s="108"/>
      <c r="AC46519" s="108"/>
    </row>
    <row r="46520" spans="19:29" x14ac:dyDescent="0.25">
      <c r="S46520" s="109"/>
      <c r="U46520" s="109"/>
      <c r="W46520" s="109"/>
      <c r="Y46520" s="109"/>
      <c r="AA46520" s="109"/>
      <c r="AC46520" s="109"/>
    </row>
    <row r="46521" spans="19:29" x14ac:dyDescent="0.25">
      <c r="S46521" s="108"/>
      <c r="U46521" s="108"/>
      <c r="W46521" s="108"/>
      <c r="Y46521" s="108"/>
      <c r="AA46521" s="108"/>
      <c r="AC46521" s="108"/>
    </row>
    <row r="46522" spans="19:29" x14ac:dyDescent="0.25">
      <c r="S46522" s="108"/>
      <c r="U46522" s="108"/>
      <c r="W46522" s="108"/>
      <c r="Y46522" s="108"/>
      <c r="AA46522" s="108"/>
      <c r="AC46522" s="108"/>
    </row>
    <row r="46523" spans="19:29" x14ac:dyDescent="0.25">
      <c r="S46523" s="109"/>
      <c r="U46523" s="109"/>
      <c r="W46523" s="109"/>
      <c r="Y46523" s="109"/>
      <c r="AA46523" s="109"/>
      <c r="AC46523" s="109"/>
    </row>
    <row r="46524" spans="19:29" x14ac:dyDescent="0.25">
      <c r="S46524" s="108"/>
      <c r="U46524" s="108"/>
      <c r="W46524" s="108"/>
      <c r="Y46524" s="108"/>
      <c r="AA46524" s="108"/>
      <c r="AC46524" s="108"/>
    </row>
    <row r="46525" spans="19:29" x14ac:dyDescent="0.25">
      <c r="S46525" s="109"/>
      <c r="U46525" s="109"/>
      <c r="W46525" s="109"/>
      <c r="Y46525" s="109"/>
      <c r="AA46525" s="109"/>
      <c r="AC46525" s="109"/>
    </row>
    <row r="46526" spans="19:29" x14ac:dyDescent="0.25">
      <c r="S46526" s="108"/>
      <c r="U46526" s="108"/>
      <c r="W46526" s="108"/>
      <c r="Y46526" s="108"/>
      <c r="AA46526" s="108"/>
      <c r="AC46526" s="108"/>
    </row>
    <row r="46527" spans="19:29" x14ac:dyDescent="0.25">
      <c r="S46527" s="108"/>
      <c r="U46527" s="108"/>
      <c r="W46527" s="108"/>
      <c r="Y46527" s="108"/>
      <c r="AA46527" s="108"/>
      <c r="AC46527" s="108"/>
    </row>
    <row r="46528" spans="19:29" x14ac:dyDescent="0.25">
      <c r="S46528" s="108"/>
      <c r="U46528" s="108"/>
      <c r="W46528" s="108"/>
      <c r="Y46528" s="108"/>
      <c r="AA46528" s="108"/>
      <c r="AC46528" s="108"/>
    </row>
    <row r="46529" spans="19:29" x14ac:dyDescent="0.25">
      <c r="S46529" s="110"/>
      <c r="U46529" s="110"/>
      <c r="W46529" s="110"/>
      <c r="Y46529" s="110"/>
      <c r="AA46529" s="110"/>
      <c r="AC46529" s="110"/>
    </row>
    <row r="46530" spans="19:29" x14ac:dyDescent="0.25">
      <c r="S46530" s="110"/>
      <c r="U46530" s="110"/>
      <c r="W46530" s="110"/>
      <c r="Y46530" s="110"/>
      <c r="AA46530" s="110"/>
      <c r="AC46530" s="110"/>
    </row>
    <row r="46531" spans="19:29" x14ac:dyDescent="0.25">
      <c r="S46531" s="110"/>
      <c r="U46531" s="110"/>
      <c r="W46531" s="110"/>
      <c r="Y46531" s="110"/>
      <c r="AA46531" s="110"/>
      <c r="AC46531" s="110"/>
    </row>
    <row r="46532" spans="19:29" x14ac:dyDescent="0.25">
      <c r="S46532" s="110"/>
      <c r="U46532" s="110"/>
      <c r="W46532" s="110"/>
      <c r="Y46532" s="110"/>
      <c r="AA46532" s="110"/>
      <c r="AC46532" s="110"/>
    </row>
    <row r="46533" spans="19:29" x14ac:dyDescent="0.25">
      <c r="S46533" s="111"/>
      <c r="U46533" s="111"/>
      <c r="W46533" s="111"/>
      <c r="Y46533" s="111"/>
      <c r="AA46533" s="111"/>
      <c r="AC46533" s="111"/>
    </row>
    <row r="46534" spans="19:29" x14ac:dyDescent="0.25">
      <c r="S46534" s="107"/>
      <c r="U46534" s="107"/>
      <c r="W46534" s="107"/>
      <c r="Y46534" s="107"/>
      <c r="AA46534" s="107"/>
      <c r="AC46534" s="107"/>
    </row>
    <row r="46535" spans="19:29" x14ac:dyDescent="0.25">
      <c r="S46535" s="108"/>
      <c r="U46535" s="108"/>
      <c r="W46535" s="108"/>
      <c r="Y46535" s="108"/>
      <c r="AA46535" s="108"/>
      <c r="AC46535" s="108"/>
    </row>
    <row r="46536" spans="19:29" x14ac:dyDescent="0.25">
      <c r="S46536" s="108"/>
      <c r="U46536" s="108"/>
      <c r="W46536" s="108"/>
      <c r="Y46536" s="108"/>
      <c r="AA46536" s="108"/>
      <c r="AC46536" s="108"/>
    </row>
    <row r="46537" spans="19:29" x14ac:dyDescent="0.25">
      <c r="S46537" s="109"/>
      <c r="U46537" s="109"/>
      <c r="W46537" s="109"/>
      <c r="Y46537" s="109"/>
      <c r="AA46537" s="109"/>
      <c r="AC46537" s="109"/>
    </row>
    <row r="46538" spans="19:29" x14ac:dyDescent="0.25">
      <c r="S46538" s="108"/>
      <c r="U46538" s="108"/>
      <c r="W46538" s="108"/>
      <c r="Y46538" s="108"/>
      <c r="AA46538" s="108"/>
      <c r="AC46538" s="108"/>
    </row>
    <row r="46539" spans="19:29" x14ac:dyDescent="0.25">
      <c r="S46539" s="108"/>
      <c r="U46539" s="108"/>
      <c r="W46539" s="108"/>
      <c r="Y46539" s="108"/>
      <c r="AA46539" s="108"/>
      <c r="AC46539" s="108"/>
    </row>
    <row r="46540" spans="19:29" x14ac:dyDescent="0.25">
      <c r="S46540" s="109"/>
      <c r="U46540" s="109"/>
      <c r="W46540" s="109"/>
      <c r="Y46540" s="109"/>
      <c r="AA46540" s="109"/>
      <c r="AC46540" s="109"/>
    </row>
    <row r="46541" spans="19:29" x14ac:dyDescent="0.25">
      <c r="S46541" s="108"/>
      <c r="U46541" s="108"/>
      <c r="W46541" s="108"/>
      <c r="Y46541" s="108"/>
      <c r="AA46541" s="108"/>
      <c r="AC46541" s="108"/>
    </row>
    <row r="46542" spans="19:29" x14ac:dyDescent="0.25">
      <c r="S46542" s="109"/>
      <c r="U46542" s="109"/>
      <c r="W46542" s="109"/>
      <c r="Y46542" s="109"/>
      <c r="AA46542" s="109"/>
      <c r="AC46542" s="109"/>
    </row>
    <row r="46543" spans="19:29" x14ac:dyDescent="0.25">
      <c r="S46543" s="108"/>
      <c r="U46543" s="108"/>
      <c r="W46543" s="108"/>
      <c r="Y46543" s="108"/>
      <c r="AA46543" s="108"/>
      <c r="AC46543" s="108"/>
    </row>
    <row r="46544" spans="19:29" x14ac:dyDescent="0.25">
      <c r="S46544" s="108"/>
      <c r="U46544" s="108"/>
      <c r="W46544" s="108"/>
      <c r="Y46544" s="108"/>
      <c r="AA46544" s="108"/>
      <c r="AC46544" s="108"/>
    </row>
    <row r="46545" spans="19:29" x14ac:dyDescent="0.25">
      <c r="S46545" s="108"/>
      <c r="U46545" s="108"/>
      <c r="W46545" s="108"/>
      <c r="Y46545" s="108"/>
      <c r="AA46545" s="108"/>
      <c r="AC46545" s="108"/>
    </row>
    <row r="46546" spans="19:29" x14ac:dyDescent="0.25">
      <c r="S46546" s="110"/>
      <c r="U46546" s="110"/>
      <c r="W46546" s="110"/>
      <c r="Y46546" s="110"/>
      <c r="AA46546" s="110"/>
      <c r="AC46546" s="110"/>
    </row>
    <row r="46547" spans="19:29" x14ac:dyDescent="0.25">
      <c r="S46547" s="110"/>
      <c r="U46547" s="110"/>
      <c r="W46547" s="110"/>
      <c r="Y46547" s="110"/>
      <c r="AA46547" s="110"/>
      <c r="AC46547" s="110"/>
    </row>
    <row r="46548" spans="19:29" x14ac:dyDescent="0.25">
      <c r="S46548" s="110"/>
      <c r="U46548" s="110"/>
      <c r="W46548" s="110"/>
      <c r="Y46548" s="110"/>
      <c r="AA46548" s="110"/>
      <c r="AC46548" s="110"/>
    </row>
    <row r="46549" spans="19:29" x14ac:dyDescent="0.25">
      <c r="S46549" s="110"/>
      <c r="U46549" s="110"/>
      <c r="W46549" s="110"/>
      <c r="Y46549" s="110"/>
      <c r="AA46549" s="110"/>
      <c r="AC46549" s="110"/>
    </row>
    <row r="46550" spans="19:29" x14ac:dyDescent="0.25">
      <c r="S46550" s="111"/>
      <c r="U46550" s="111"/>
      <c r="W46550" s="111"/>
      <c r="Y46550" s="111"/>
      <c r="AA46550" s="111"/>
      <c r="AC46550" s="111"/>
    </row>
    <row r="46551" spans="19:29" x14ac:dyDescent="0.25">
      <c r="S46551" s="107"/>
      <c r="U46551" s="107"/>
      <c r="W46551" s="107"/>
      <c r="Y46551" s="107"/>
      <c r="AA46551" s="107"/>
      <c r="AC46551" s="107"/>
    </row>
    <row r="46552" spans="19:29" x14ac:dyDescent="0.25">
      <c r="S46552" s="108"/>
      <c r="U46552" s="108"/>
      <c r="W46552" s="108"/>
      <c r="Y46552" s="108"/>
      <c r="AA46552" s="108"/>
      <c r="AC46552" s="108"/>
    </row>
    <row r="46553" spans="19:29" x14ac:dyDescent="0.25">
      <c r="S46553" s="108"/>
      <c r="U46553" s="108"/>
      <c r="W46553" s="108"/>
      <c r="Y46553" s="108"/>
      <c r="AA46553" s="108"/>
      <c r="AC46553" s="108"/>
    </row>
    <row r="46554" spans="19:29" x14ac:dyDescent="0.25">
      <c r="S46554" s="109"/>
      <c r="U46554" s="109"/>
      <c r="W46554" s="109"/>
      <c r="Y46554" s="109"/>
      <c r="AA46554" s="109"/>
      <c r="AC46554" s="109"/>
    </row>
    <row r="46555" spans="19:29" x14ac:dyDescent="0.25">
      <c r="S46555" s="108"/>
      <c r="U46555" s="108"/>
      <c r="W46555" s="108"/>
      <c r="Y46555" s="108"/>
      <c r="AA46555" s="108"/>
      <c r="AC46555" s="108"/>
    </row>
    <row r="46556" spans="19:29" x14ac:dyDescent="0.25">
      <c r="S46556" s="108"/>
      <c r="U46556" s="108"/>
      <c r="W46556" s="108"/>
      <c r="Y46556" s="108"/>
      <c r="AA46556" s="108"/>
      <c r="AC46556" s="108"/>
    </row>
    <row r="46557" spans="19:29" x14ac:dyDescent="0.25">
      <c r="S46557" s="109"/>
      <c r="U46557" s="109"/>
      <c r="W46557" s="109"/>
      <c r="Y46557" s="109"/>
      <c r="AA46557" s="109"/>
      <c r="AC46557" s="109"/>
    </row>
    <row r="46558" spans="19:29" x14ac:dyDescent="0.25">
      <c r="S46558" s="108"/>
      <c r="U46558" s="108"/>
      <c r="W46558" s="108"/>
      <c r="Y46558" s="108"/>
      <c r="AA46558" s="108"/>
      <c r="AC46558" s="108"/>
    </row>
    <row r="46559" spans="19:29" x14ac:dyDescent="0.25">
      <c r="S46559" s="109"/>
      <c r="U46559" s="109"/>
      <c r="W46559" s="109"/>
      <c r="Y46559" s="109"/>
      <c r="AA46559" s="109"/>
      <c r="AC46559" s="109"/>
    </row>
    <row r="46560" spans="19:29" x14ac:dyDescent="0.25">
      <c r="S46560" s="108"/>
      <c r="U46560" s="108"/>
      <c r="W46560" s="108"/>
      <c r="Y46560" s="108"/>
      <c r="AA46560" s="108"/>
      <c r="AC46560" s="108"/>
    </row>
    <row r="46561" spans="19:29" x14ac:dyDescent="0.25">
      <c r="S46561" s="108"/>
      <c r="U46561" s="108"/>
      <c r="W46561" s="108"/>
      <c r="Y46561" s="108"/>
      <c r="AA46561" s="108"/>
      <c r="AC46561" s="108"/>
    </row>
    <row r="46562" spans="19:29" x14ac:dyDescent="0.25">
      <c r="S46562" s="108"/>
      <c r="U46562" s="108"/>
      <c r="W46562" s="108"/>
      <c r="Y46562" s="108"/>
      <c r="AA46562" s="108"/>
      <c r="AC46562" s="108"/>
    </row>
    <row r="46563" spans="19:29" x14ac:dyDescent="0.25">
      <c r="S46563" s="110"/>
      <c r="U46563" s="110"/>
      <c r="W46563" s="110"/>
      <c r="Y46563" s="110"/>
      <c r="AA46563" s="110"/>
      <c r="AC46563" s="110"/>
    </row>
    <row r="46564" spans="19:29" x14ac:dyDescent="0.25">
      <c r="S46564" s="110"/>
      <c r="U46564" s="110"/>
      <c r="W46564" s="110"/>
      <c r="Y46564" s="110"/>
      <c r="AA46564" s="110"/>
      <c r="AC46564" s="110"/>
    </row>
    <row r="46565" spans="19:29" x14ac:dyDescent="0.25">
      <c r="S46565" s="110"/>
      <c r="U46565" s="110"/>
      <c r="W46565" s="110"/>
      <c r="Y46565" s="110"/>
      <c r="AA46565" s="110"/>
      <c r="AC46565" s="110"/>
    </row>
    <row r="46566" spans="19:29" x14ac:dyDescent="0.25">
      <c r="S46566" s="110"/>
      <c r="U46566" s="110"/>
      <c r="W46566" s="110"/>
      <c r="Y46566" s="110"/>
      <c r="AA46566" s="110"/>
      <c r="AC46566" s="110"/>
    </row>
    <row r="46567" spans="19:29" x14ac:dyDescent="0.25">
      <c r="S46567" s="111"/>
      <c r="U46567" s="111"/>
      <c r="W46567" s="111"/>
      <c r="Y46567" s="111"/>
      <c r="AA46567" s="111"/>
      <c r="AC46567" s="111"/>
    </row>
    <row r="46568" spans="19:29" x14ac:dyDescent="0.25">
      <c r="S46568" s="107"/>
      <c r="U46568" s="107"/>
      <c r="W46568" s="107"/>
      <c r="Y46568" s="107"/>
      <c r="AA46568" s="107"/>
      <c r="AC46568" s="107"/>
    </row>
    <row r="46569" spans="19:29" x14ac:dyDescent="0.25">
      <c r="S46569" s="108"/>
      <c r="U46569" s="108"/>
      <c r="W46569" s="108"/>
      <c r="Y46569" s="108"/>
      <c r="AA46569" s="108"/>
      <c r="AC46569" s="108"/>
    </row>
    <row r="46570" spans="19:29" x14ac:dyDescent="0.25">
      <c r="S46570" s="108"/>
      <c r="U46570" s="108"/>
      <c r="W46570" s="108"/>
      <c r="Y46570" s="108"/>
      <c r="AA46570" s="108"/>
      <c r="AC46570" s="108"/>
    </row>
    <row r="46571" spans="19:29" x14ac:dyDescent="0.25">
      <c r="S46571" s="109"/>
      <c r="U46571" s="109"/>
      <c r="W46571" s="109"/>
      <c r="Y46571" s="109"/>
      <c r="AA46571" s="109"/>
      <c r="AC46571" s="109"/>
    </row>
    <row r="46572" spans="19:29" x14ac:dyDescent="0.25">
      <c r="S46572" s="108"/>
      <c r="U46572" s="108"/>
      <c r="W46572" s="108"/>
      <c r="Y46572" s="108"/>
      <c r="AA46572" s="108"/>
      <c r="AC46572" s="108"/>
    </row>
    <row r="46573" spans="19:29" x14ac:dyDescent="0.25">
      <c r="S46573" s="108"/>
      <c r="U46573" s="108"/>
      <c r="W46573" s="108"/>
      <c r="Y46573" s="108"/>
      <c r="AA46573" s="108"/>
      <c r="AC46573" s="108"/>
    </row>
    <row r="46574" spans="19:29" x14ac:dyDescent="0.25">
      <c r="S46574" s="109"/>
      <c r="U46574" s="109"/>
      <c r="W46574" s="109"/>
      <c r="Y46574" s="109"/>
      <c r="AA46574" s="109"/>
      <c r="AC46574" s="109"/>
    </row>
    <row r="46575" spans="19:29" x14ac:dyDescent="0.25">
      <c r="S46575" s="108"/>
      <c r="U46575" s="108"/>
      <c r="W46575" s="108"/>
      <c r="Y46575" s="108"/>
      <c r="AA46575" s="108"/>
      <c r="AC46575" s="108"/>
    </row>
    <row r="46576" spans="19:29" x14ac:dyDescent="0.25">
      <c r="S46576" s="109"/>
      <c r="U46576" s="109"/>
      <c r="W46576" s="109"/>
      <c r="Y46576" s="109"/>
      <c r="AA46576" s="109"/>
      <c r="AC46576" s="109"/>
    </row>
    <row r="46577" spans="19:29" x14ac:dyDescent="0.25">
      <c r="S46577" s="108"/>
      <c r="U46577" s="108"/>
      <c r="W46577" s="108"/>
      <c r="Y46577" s="108"/>
      <c r="AA46577" s="108"/>
      <c r="AC46577" s="108"/>
    </row>
    <row r="46578" spans="19:29" x14ac:dyDescent="0.25">
      <c r="S46578" s="108"/>
      <c r="U46578" s="108"/>
      <c r="W46578" s="108"/>
      <c r="Y46578" s="108"/>
      <c r="AA46578" s="108"/>
      <c r="AC46578" s="108"/>
    </row>
    <row r="46579" spans="19:29" x14ac:dyDescent="0.25">
      <c r="S46579" s="108"/>
      <c r="U46579" s="108"/>
      <c r="W46579" s="108"/>
      <c r="Y46579" s="108"/>
      <c r="AA46579" s="108"/>
      <c r="AC46579" s="108"/>
    </row>
    <row r="46580" spans="19:29" x14ac:dyDescent="0.25">
      <c r="S46580" s="110"/>
      <c r="U46580" s="110"/>
      <c r="W46580" s="110"/>
      <c r="Y46580" s="110"/>
      <c r="AA46580" s="110"/>
      <c r="AC46580" s="110"/>
    </row>
    <row r="46581" spans="19:29" x14ac:dyDescent="0.25">
      <c r="S46581" s="110"/>
      <c r="U46581" s="110"/>
      <c r="W46581" s="110"/>
      <c r="Y46581" s="110"/>
      <c r="AA46581" s="110"/>
      <c r="AC46581" s="110"/>
    </row>
    <row r="46582" spans="19:29" x14ac:dyDescent="0.25">
      <c r="S46582" s="110"/>
      <c r="U46582" s="110"/>
      <c r="W46582" s="110"/>
      <c r="Y46582" s="110"/>
      <c r="AA46582" s="110"/>
      <c r="AC46582" s="110"/>
    </row>
    <row r="46583" spans="19:29" x14ac:dyDescent="0.25">
      <c r="S46583" s="110"/>
      <c r="U46583" s="110"/>
      <c r="W46583" s="110"/>
      <c r="Y46583" s="110"/>
      <c r="AA46583" s="110"/>
      <c r="AC46583" s="110"/>
    </row>
    <row r="46584" spans="19:29" x14ac:dyDescent="0.25">
      <c r="S46584" s="111"/>
      <c r="U46584" s="111"/>
      <c r="W46584" s="111"/>
      <c r="Y46584" s="111"/>
      <c r="AA46584" s="111"/>
      <c r="AC46584" s="111"/>
    </row>
    <row r="46585" spans="19:29" x14ac:dyDescent="0.25">
      <c r="S46585" s="107"/>
      <c r="U46585" s="107"/>
      <c r="W46585" s="107"/>
      <c r="Y46585" s="107"/>
      <c r="AA46585" s="107"/>
      <c r="AC46585" s="107"/>
    </row>
    <row r="46586" spans="19:29" x14ac:dyDescent="0.25">
      <c r="S46586" s="108"/>
      <c r="U46586" s="108"/>
      <c r="W46586" s="108"/>
      <c r="Y46586" s="108"/>
      <c r="AA46586" s="108"/>
      <c r="AC46586" s="108"/>
    </row>
    <row r="46587" spans="19:29" x14ac:dyDescent="0.25">
      <c r="S46587" s="108"/>
      <c r="U46587" s="108"/>
      <c r="W46587" s="108"/>
      <c r="Y46587" s="108"/>
      <c r="AA46587" s="108"/>
      <c r="AC46587" s="108"/>
    </row>
    <row r="46588" spans="19:29" x14ac:dyDescent="0.25">
      <c r="S46588" s="109"/>
      <c r="U46588" s="109"/>
      <c r="W46588" s="109"/>
      <c r="Y46588" s="109"/>
      <c r="AA46588" s="109"/>
      <c r="AC46588" s="109"/>
    </row>
    <row r="46589" spans="19:29" x14ac:dyDescent="0.25">
      <c r="S46589" s="108"/>
      <c r="U46589" s="108"/>
      <c r="W46589" s="108"/>
      <c r="Y46589" s="108"/>
      <c r="AA46589" s="108"/>
      <c r="AC46589" s="108"/>
    </row>
    <row r="46590" spans="19:29" x14ac:dyDescent="0.25">
      <c r="S46590" s="108"/>
      <c r="U46590" s="108"/>
      <c r="W46590" s="108"/>
      <c r="Y46590" s="108"/>
      <c r="AA46590" s="108"/>
      <c r="AC46590" s="108"/>
    </row>
    <row r="46591" spans="19:29" x14ac:dyDescent="0.25">
      <c r="S46591" s="109"/>
      <c r="U46591" s="109"/>
      <c r="W46591" s="109"/>
      <c r="Y46591" s="109"/>
      <c r="AA46591" s="109"/>
      <c r="AC46591" s="109"/>
    </row>
    <row r="46592" spans="19:29" x14ac:dyDescent="0.25">
      <c r="S46592" s="108"/>
      <c r="U46592" s="108"/>
      <c r="W46592" s="108"/>
      <c r="Y46592" s="108"/>
      <c r="AA46592" s="108"/>
      <c r="AC46592" s="108"/>
    </row>
    <row r="46593" spans="19:29" x14ac:dyDescent="0.25">
      <c r="S46593" s="109"/>
      <c r="U46593" s="109"/>
      <c r="W46593" s="109"/>
      <c r="Y46593" s="109"/>
      <c r="AA46593" s="109"/>
      <c r="AC46593" s="109"/>
    </row>
    <row r="46594" spans="19:29" x14ac:dyDescent="0.25">
      <c r="S46594" s="108"/>
      <c r="U46594" s="108"/>
      <c r="W46594" s="108"/>
      <c r="Y46594" s="108"/>
      <c r="AA46594" s="108"/>
      <c r="AC46594" s="108"/>
    </row>
    <row r="46595" spans="19:29" x14ac:dyDescent="0.25">
      <c r="S46595" s="108"/>
      <c r="U46595" s="108"/>
      <c r="W46595" s="108"/>
      <c r="Y46595" s="108"/>
      <c r="AA46595" s="108"/>
      <c r="AC46595" s="108"/>
    </row>
    <row r="46596" spans="19:29" x14ac:dyDescent="0.25">
      <c r="S46596" s="108"/>
      <c r="U46596" s="108"/>
      <c r="W46596" s="108"/>
      <c r="Y46596" s="108"/>
      <c r="AA46596" s="108"/>
      <c r="AC46596" s="108"/>
    </row>
    <row r="46597" spans="19:29" x14ac:dyDescent="0.25">
      <c r="S46597" s="110"/>
      <c r="U46597" s="110"/>
      <c r="W46597" s="110"/>
      <c r="Y46597" s="110"/>
      <c r="AA46597" s="110"/>
      <c r="AC46597" s="110"/>
    </row>
    <row r="46598" spans="19:29" x14ac:dyDescent="0.25">
      <c r="S46598" s="110"/>
      <c r="U46598" s="110"/>
      <c r="W46598" s="110"/>
      <c r="Y46598" s="110"/>
      <c r="AA46598" s="110"/>
      <c r="AC46598" s="110"/>
    </row>
    <row r="46599" spans="19:29" x14ac:dyDescent="0.25">
      <c r="S46599" s="110"/>
      <c r="U46599" s="110"/>
      <c r="W46599" s="110"/>
      <c r="Y46599" s="110"/>
      <c r="AA46599" s="110"/>
      <c r="AC46599" s="110"/>
    </row>
    <row r="46600" spans="19:29" x14ac:dyDescent="0.25">
      <c r="S46600" s="110"/>
      <c r="U46600" s="110"/>
      <c r="W46600" s="110"/>
      <c r="Y46600" s="110"/>
      <c r="AA46600" s="110"/>
      <c r="AC46600" s="110"/>
    </row>
    <row r="46601" spans="19:29" x14ac:dyDescent="0.25">
      <c r="S46601" s="111"/>
      <c r="U46601" s="111"/>
      <c r="W46601" s="111"/>
      <c r="Y46601" s="111"/>
      <c r="AA46601" s="111"/>
      <c r="AC46601" s="111"/>
    </row>
    <row r="46602" spans="19:29" x14ac:dyDescent="0.25">
      <c r="S46602" s="107"/>
      <c r="U46602" s="107"/>
      <c r="W46602" s="107"/>
      <c r="Y46602" s="107"/>
      <c r="AA46602" s="107"/>
      <c r="AC46602" s="107"/>
    </row>
    <row r="46603" spans="19:29" x14ac:dyDescent="0.25">
      <c r="S46603" s="108"/>
      <c r="U46603" s="108"/>
      <c r="W46603" s="108"/>
      <c r="Y46603" s="108"/>
      <c r="AA46603" s="108"/>
      <c r="AC46603" s="108"/>
    </row>
    <row r="46604" spans="19:29" x14ac:dyDescent="0.25">
      <c r="S46604" s="108"/>
      <c r="U46604" s="108"/>
      <c r="W46604" s="108"/>
      <c r="Y46604" s="108"/>
      <c r="AA46604" s="108"/>
      <c r="AC46604" s="108"/>
    </row>
    <row r="46605" spans="19:29" x14ac:dyDescent="0.25">
      <c r="S46605" s="109"/>
      <c r="U46605" s="109"/>
      <c r="W46605" s="109"/>
      <c r="Y46605" s="109"/>
      <c r="AA46605" s="109"/>
      <c r="AC46605" s="109"/>
    </row>
    <row r="46606" spans="19:29" x14ac:dyDescent="0.25">
      <c r="S46606" s="108"/>
      <c r="U46606" s="108"/>
      <c r="W46606" s="108"/>
      <c r="Y46606" s="108"/>
      <c r="AA46606" s="108"/>
      <c r="AC46606" s="108"/>
    </row>
    <row r="46607" spans="19:29" x14ac:dyDescent="0.25">
      <c r="S46607" s="108"/>
      <c r="U46607" s="108"/>
      <c r="W46607" s="108"/>
      <c r="Y46607" s="108"/>
      <c r="AA46607" s="108"/>
      <c r="AC46607" s="108"/>
    </row>
    <row r="46608" spans="19:29" x14ac:dyDescent="0.25">
      <c r="S46608" s="109"/>
      <c r="U46608" s="109"/>
      <c r="W46608" s="109"/>
      <c r="Y46608" s="109"/>
      <c r="AA46608" s="109"/>
      <c r="AC46608" s="109"/>
    </row>
    <row r="46609" spans="19:29" x14ac:dyDescent="0.25">
      <c r="S46609" s="108"/>
      <c r="U46609" s="108"/>
      <c r="W46609" s="108"/>
      <c r="Y46609" s="108"/>
      <c r="AA46609" s="108"/>
      <c r="AC46609" s="108"/>
    </row>
    <row r="46610" spans="19:29" x14ac:dyDescent="0.25">
      <c r="S46610" s="109"/>
      <c r="U46610" s="109"/>
      <c r="W46610" s="109"/>
      <c r="Y46610" s="109"/>
      <c r="AA46610" s="109"/>
      <c r="AC46610" s="109"/>
    </row>
    <row r="46611" spans="19:29" x14ac:dyDescent="0.25">
      <c r="S46611" s="108"/>
      <c r="U46611" s="108"/>
      <c r="W46611" s="108"/>
      <c r="Y46611" s="108"/>
      <c r="AA46611" s="108"/>
      <c r="AC46611" s="108"/>
    </row>
    <row r="46612" spans="19:29" x14ac:dyDescent="0.25">
      <c r="S46612" s="108"/>
      <c r="U46612" s="108"/>
      <c r="W46612" s="108"/>
      <c r="Y46612" s="108"/>
      <c r="AA46612" s="108"/>
      <c r="AC46612" s="108"/>
    </row>
    <row r="46613" spans="19:29" x14ac:dyDescent="0.25">
      <c r="S46613" s="108"/>
      <c r="U46613" s="108"/>
      <c r="W46613" s="108"/>
      <c r="Y46613" s="108"/>
      <c r="AA46613" s="108"/>
      <c r="AC46613" s="108"/>
    </row>
    <row r="46614" spans="19:29" x14ac:dyDescent="0.25">
      <c r="S46614" s="110"/>
      <c r="U46614" s="110"/>
      <c r="W46614" s="110"/>
      <c r="Y46614" s="110"/>
      <c r="AA46614" s="110"/>
      <c r="AC46614" s="110"/>
    </row>
    <row r="46615" spans="19:29" x14ac:dyDescent="0.25">
      <c r="S46615" s="110"/>
      <c r="U46615" s="110"/>
      <c r="W46615" s="110"/>
      <c r="Y46615" s="110"/>
      <c r="AA46615" s="110"/>
      <c r="AC46615" s="110"/>
    </row>
    <row r="46616" spans="19:29" x14ac:dyDescent="0.25">
      <c r="S46616" s="110"/>
      <c r="U46616" s="110"/>
      <c r="W46616" s="110"/>
      <c r="Y46616" s="110"/>
      <c r="AA46616" s="110"/>
      <c r="AC46616" s="110"/>
    </row>
    <row r="46617" spans="19:29" x14ac:dyDescent="0.25">
      <c r="S46617" s="110"/>
      <c r="U46617" s="110"/>
      <c r="W46617" s="110"/>
      <c r="Y46617" s="110"/>
      <c r="AA46617" s="110"/>
      <c r="AC46617" s="110"/>
    </row>
    <row r="46618" spans="19:29" x14ac:dyDescent="0.25">
      <c r="S46618" s="111"/>
      <c r="U46618" s="111"/>
      <c r="W46618" s="111"/>
      <c r="Y46618" s="111"/>
      <c r="AA46618" s="111"/>
      <c r="AC46618" s="111"/>
    </row>
    <row r="46619" spans="19:29" x14ac:dyDescent="0.25">
      <c r="S46619" s="107"/>
      <c r="U46619" s="107"/>
      <c r="W46619" s="107"/>
      <c r="Y46619" s="107"/>
      <c r="AA46619" s="107"/>
      <c r="AC46619" s="107"/>
    </row>
    <row r="46620" spans="19:29" x14ac:dyDescent="0.25">
      <c r="S46620" s="108"/>
      <c r="U46620" s="108"/>
      <c r="W46620" s="108"/>
      <c r="Y46620" s="108"/>
      <c r="AA46620" s="108"/>
      <c r="AC46620" s="108"/>
    </row>
    <row r="46621" spans="19:29" x14ac:dyDescent="0.25">
      <c r="S46621" s="108"/>
      <c r="U46621" s="108"/>
      <c r="W46621" s="108"/>
      <c r="Y46621" s="108"/>
      <c r="AA46621" s="108"/>
      <c r="AC46621" s="108"/>
    </row>
    <row r="46622" spans="19:29" x14ac:dyDescent="0.25">
      <c r="S46622" s="109"/>
      <c r="U46622" s="109"/>
      <c r="W46622" s="109"/>
      <c r="Y46622" s="109"/>
      <c r="AA46622" s="109"/>
      <c r="AC46622" s="109"/>
    </row>
    <row r="46623" spans="19:29" x14ac:dyDescent="0.25">
      <c r="S46623" s="108"/>
      <c r="U46623" s="108"/>
      <c r="W46623" s="108"/>
      <c r="Y46623" s="108"/>
      <c r="AA46623" s="108"/>
      <c r="AC46623" s="108"/>
    </row>
    <row r="46624" spans="19:29" x14ac:dyDescent="0.25">
      <c r="S46624" s="108"/>
      <c r="U46624" s="108"/>
      <c r="W46624" s="108"/>
      <c r="Y46624" s="108"/>
      <c r="AA46624" s="108"/>
      <c r="AC46624" s="108"/>
    </row>
    <row r="46625" spans="19:29" x14ac:dyDescent="0.25">
      <c r="S46625" s="109"/>
      <c r="U46625" s="109"/>
      <c r="W46625" s="109"/>
      <c r="Y46625" s="109"/>
      <c r="AA46625" s="109"/>
      <c r="AC46625" s="109"/>
    </row>
    <row r="46626" spans="19:29" x14ac:dyDescent="0.25">
      <c r="S46626" s="108"/>
      <c r="U46626" s="108"/>
      <c r="W46626" s="108"/>
      <c r="Y46626" s="108"/>
      <c r="AA46626" s="108"/>
      <c r="AC46626" s="108"/>
    </row>
    <row r="46627" spans="19:29" x14ac:dyDescent="0.25">
      <c r="S46627" s="109"/>
      <c r="U46627" s="109"/>
      <c r="W46627" s="109"/>
      <c r="Y46627" s="109"/>
      <c r="AA46627" s="109"/>
      <c r="AC46627" s="109"/>
    </row>
    <row r="46628" spans="19:29" x14ac:dyDescent="0.25">
      <c r="S46628" s="108"/>
      <c r="U46628" s="108"/>
      <c r="W46628" s="108"/>
      <c r="Y46628" s="108"/>
      <c r="AA46628" s="108"/>
      <c r="AC46628" s="108"/>
    </row>
    <row r="46629" spans="19:29" x14ac:dyDescent="0.25">
      <c r="S46629" s="108"/>
      <c r="U46629" s="108"/>
      <c r="W46629" s="108"/>
      <c r="Y46629" s="108"/>
      <c r="AA46629" s="108"/>
      <c r="AC46629" s="108"/>
    </row>
    <row r="46630" spans="19:29" x14ac:dyDescent="0.25">
      <c r="S46630" s="108"/>
      <c r="U46630" s="108"/>
      <c r="W46630" s="108"/>
      <c r="Y46630" s="108"/>
      <c r="AA46630" s="108"/>
      <c r="AC46630" s="108"/>
    </row>
    <row r="46631" spans="19:29" x14ac:dyDescent="0.25">
      <c r="S46631" s="110"/>
      <c r="U46631" s="110"/>
      <c r="W46631" s="110"/>
      <c r="Y46631" s="110"/>
      <c r="AA46631" s="110"/>
      <c r="AC46631" s="110"/>
    </row>
    <row r="46632" spans="19:29" x14ac:dyDescent="0.25">
      <c r="S46632" s="110"/>
      <c r="U46632" s="110"/>
      <c r="W46632" s="110"/>
      <c r="Y46632" s="110"/>
      <c r="AA46632" s="110"/>
      <c r="AC46632" s="110"/>
    </row>
    <row r="46633" spans="19:29" x14ac:dyDescent="0.25">
      <c r="S46633" s="110"/>
      <c r="U46633" s="110"/>
      <c r="W46633" s="110"/>
      <c r="Y46633" s="110"/>
      <c r="AA46633" s="110"/>
      <c r="AC46633" s="110"/>
    </row>
    <row r="46634" spans="19:29" x14ac:dyDescent="0.25">
      <c r="S46634" s="110"/>
      <c r="U46634" s="110"/>
      <c r="W46634" s="110"/>
      <c r="Y46634" s="110"/>
      <c r="AA46634" s="110"/>
      <c r="AC46634" s="110"/>
    </row>
    <row r="46635" spans="19:29" x14ac:dyDescent="0.25">
      <c r="S46635" s="111"/>
      <c r="U46635" s="111"/>
      <c r="W46635" s="111"/>
      <c r="Y46635" s="111"/>
      <c r="AA46635" s="111"/>
      <c r="AC46635" s="111"/>
    </row>
    <row r="46636" spans="19:29" x14ac:dyDescent="0.25">
      <c r="S46636" s="107"/>
      <c r="U46636" s="107"/>
      <c r="W46636" s="107"/>
      <c r="Y46636" s="107"/>
      <c r="AA46636" s="107"/>
      <c r="AC46636" s="107"/>
    </row>
    <row r="46637" spans="19:29" x14ac:dyDescent="0.25">
      <c r="S46637" s="108"/>
      <c r="U46637" s="108"/>
      <c r="W46637" s="108"/>
      <c r="Y46637" s="108"/>
      <c r="AA46637" s="108"/>
      <c r="AC46637" s="108"/>
    </row>
    <row r="46638" spans="19:29" x14ac:dyDescent="0.25">
      <c r="S46638" s="108"/>
      <c r="U46638" s="108"/>
      <c r="W46638" s="108"/>
      <c r="Y46638" s="108"/>
      <c r="AA46638" s="108"/>
      <c r="AC46638" s="108"/>
    </row>
    <row r="46639" spans="19:29" x14ac:dyDescent="0.25">
      <c r="S46639" s="109"/>
      <c r="U46639" s="109"/>
      <c r="W46639" s="109"/>
      <c r="Y46639" s="109"/>
      <c r="AA46639" s="109"/>
      <c r="AC46639" s="109"/>
    </row>
    <row r="46640" spans="19:29" x14ac:dyDescent="0.25">
      <c r="S46640" s="108"/>
      <c r="U46640" s="108"/>
      <c r="W46640" s="108"/>
      <c r="Y46640" s="108"/>
      <c r="AA46640" s="108"/>
      <c r="AC46640" s="108"/>
    </row>
    <row r="46641" spans="19:29" x14ac:dyDescent="0.25">
      <c r="S46641" s="108"/>
      <c r="U46641" s="108"/>
      <c r="W46641" s="108"/>
      <c r="Y46641" s="108"/>
      <c r="AA46641" s="108"/>
      <c r="AC46641" s="108"/>
    </row>
    <row r="46642" spans="19:29" x14ac:dyDescent="0.25">
      <c r="S46642" s="109"/>
      <c r="U46642" s="109"/>
      <c r="W46642" s="109"/>
      <c r="Y46642" s="109"/>
      <c r="AA46642" s="109"/>
      <c r="AC46642" s="109"/>
    </row>
    <row r="46643" spans="19:29" x14ac:dyDescent="0.25">
      <c r="S46643" s="108"/>
      <c r="U46643" s="108"/>
      <c r="W46643" s="108"/>
      <c r="Y46643" s="108"/>
      <c r="AA46643" s="108"/>
      <c r="AC46643" s="108"/>
    </row>
    <row r="46644" spans="19:29" x14ac:dyDescent="0.25">
      <c r="S46644" s="109"/>
      <c r="U46644" s="109"/>
      <c r="W46644" s="109"/>
      <c r="Y46644" s="109"/>
      <c r="AA46644" s="109"/>
      <c r="AC46644" s="109"/>
    </row>
    <row r="46645" spans="19:29" x14ac:dyDescent="0.25">
      <c r="S46645" s="108"/>
      <c r="U46645" s="108"/>
      <c r="W46645" s="108"/>
      <c r="Y46645" s="108"/>
      <c r="AA46645" s="108"/>
      <c r="AC46645" s="108"/>
    </row>
    <row r="46646" spans="19:29" x14ac:dyDescent="0.25">
      <c r="S46646" s="108"/>
      <c r="U46646" s="108"/>
      <c r="W46646" s="108"/>
      <c r="Y46646" s="108"/>
      <c r="AA46646" s="108"/>
      <c r="AC46646" s="108"/>
    </row>
    <row r="46647" spans="19:29" x14ac:dyDescent="0.25">
      <c r="S46647" s="108"/>
      <c r="U46647" s="108"/>
      <c r="W46647" s="108"/>
      <c r="Y46647" s="108"/>
      <c r="AA46647" s="108"/>
      <c r="AC46647" s="108"/>
    </row>
    <row r="46648" spans="19:29" x14ac:dyDescent="0.25">
      <c r="S46648" s="110"/>
      <c r="U46648" s="110"/>
      <c r="W46648" s="110"/>
      <c r="Y46648" s="110"/>
      <c r="AA46648" s="110"/>
      <c r="AC46648" s="110"/>
    </row>
    <row r="46649" spans="19:29" x14ac:dyDescent="0.25">
      <c r="S46649" s="110"/>
      <c r="U46649" s="110"/>
      <c r="W46649" s="110"/>
      <c r="Y46649" s="110"/>
      <c r="AA46649" s="110"/>
      <c r="AC46649" s="110"/>
    </row>
    <row r="46650" spans="19:29" x14ac:dyDescent="0.25">
      <c r="S46650" s="110"/>
      <c r="U46650" s="110"/>
      <c r="W46650" s="110"/>
      <c r="Y46650" s="110"/>
      <c r="AA46650" s="110"/>
      <c r="AC46650" s="110"/>
    </row>
    <row r="46651" spans="19:29" x14ac:dyDescent="0.25">
      <c r="S46651" s="110"/>
      <c r="U46651" s="110"/>
      <c r="W46651" s="110"/>
      <c r="Y46651" s="110"/>
      <c r="AA46651" s="110"/>
      <c r="AC46651" s="110"/>
    </row>
    <row r="46652" spans="19:29" x14ac:dyDescent="0.25">
      <c r="S46652" s="111"/>
      <c r="U46652" s="111"/>
      <c r="W46652" s="111"/>
      <c r="Y46652" s="111"/>
      <c r="AA46652" s="111"/>
      <c r="AC46652" s="111"/>
    </row>
    <row r="46653" spans="19:29" x14ac:dyDescent="0.25">
      <c r="S46653" s="107"/>
      <c r="U46653" s="107"/>
      <c r="W46653" s="107"/>
      <c r="Y46653" s="107"/>
      <c r="AA46653" s="107"/>
      <c r="AC46653" s="107"/>
    </row>
    <row r="46654" spans="19:29" x14ac:dyDescent="0.25">
      <c r="S46654" s="108"/>
      <c r="U46654" s="108"/>
      <c r="W46654" s="108"/>
      <c r="Y46654" s="108"/>
      <c r="AA46654" s="108"/>
      <c r="AC46654" s="108"/>
    </row>
    <row r="46655" spans="19:29" x14ac:dyDescent="0.25">
      <c r="S46655" s="108"/>
      <c r="U46655" s="108"/>
      <c r="W46655" s="108"/>
      <c r="Y46655" s="108"/>
      <c r="AA46655" s="108"/>
      <c r="AC46655" s="108"/>
    </row>
    <row r="46656" spans="19:29" x14ac:dyDescent="0.25">
      <c r="S46656" s="109"/>
      <c r="U46656" s="109"/>
      <c r="W46656" s="109"/>
      <c r="Y46656" s="109"/>
      <c r="AA46656" s="109"/>
      <c r="AC46656" s="109"/>
    </row>
    <row r="46657" spans="19:29" x14ac:dyDescent="0.25">
      <c r="S46657" s="108"/>
      <c r="U46657" s="108"/>
      <c r="W46657" s="108"/>
      <c r="Y46657" s="108"/>
      <c r="AA46657" s="108"/>
      <c r="AC46657" s="108"/>
    </row>
    <row r="46658" spans="19:29" x14ac:dyDescent="0.25">
      <c r="S46658" s="108"/>
      <c r="U46658" s="108"/>
      <c r="W46658" s="108"/>
      <c r="Y46658" s="108"/>
      <c r="AA46658" s="108"/>
      <c r="AC46658" s="108"/>
    </row>
    <row r="46659" spans="19:29" x14ac:dyDescent="0.25">
      <c r="S46659" s="109"/>
      <c r="U46659" s="109"/>
      <c r="W46659" s="109"/>
      <c r="Y46659" s="109"/>
      <c r="AA46659" s="109"/>
      <c r="AC46659" s="109"/>
    </row>
    <row r="46660" spans="19:29" x14ac:dyDescent="0.25">
      <c r="S46660" s="108"/>
      <c r="U46660" s="108"/>
      <c r="W46660" s="108"/>
      <c r="Y46660" s="108"/>
      <c r="AA46660" s="108"/>
      <c r="AC46660" s="108"/>
    </row>
    <row r="46661" spans="19:29" x14ac:dyDescent="0.25">
      <c r="S46661" s="109"/>
      <c r="U46661" s="109"/>
      <c r="W46661" s="109"/>
      <c r="Y46661" s="109"/>
      <c r="AA46661" s="109"/>
      <c r="AC46661" s="109"/>
    </row>
    <row r="46662" spans="19:29" x14ac:dyDescent="0.25">
      <c r="S46662" s="108"/>
      <c r="U46662" s="108"/>
      <c r="W46662" s="108"/>
      <c r="Y46662" s="108"/>
      <c r="AA46662" s="108"/>
      <c r="AC46662" s="108"/>
    </row>
    <row r="46663" spans="19:29" x14ac:dyDescent="0.25">
      <c r="S46663" s="108"/>
      <c r="U46663" s="108"/>
      <c r="W46663" s="108"/>
      <c r="Y46663" s="108"/>
      <c r="AA46663" s="108"/>
      <c r="AC46663" s="108"/>
    </row>
    <row r="46664" spans="19:29" x14ac:dyDescent="0.25">
      <c r="S46664" s="108"/>
      <c r="U46664" s="108"/>
      <c r="W46664" s="108"/>
      <c r="Y46664" s="108"/>
      <c r="AA46664" s="108"/>
      <c r="AC46664" s="108"/>
    </row>
    <row r="46665" spans="19:29" x14ac:dyDescent="0.25">
      <c r="S46665" s="110"/>
      <c r="U46665" s="110"/>
      <c r="W46665" s="110"/>
      <c r="Y46665" s="110"/>
      <c r="AA46665" s="110"/>
      <c r="AC46665" s="110"/>
    </row>
    <row r="46666" spans="19:29" x14ac:dyDescent="0.25">
      <c r="S46666" s="110"/>
      <c r="U46666" s="110"/>
      <c r="W46666" s="110"/>
      <c r="Y46666" s="110"/>
      <c r="AA46666" s="110"/>
      <c r="AC46666" s="110"/>
    </row>
    <row r="46667" spans="19:29" x14ac:dyDescent="0.25">
      <c r="S46667" s="110"/>
      <c r="U46667" s="110"/>
      <c r="W46667" s="110"/>
      <c r="Y46667" s="110"/>
      <c r="AA46667" s="110"/>
      <c r="AC46667" s="110"/>
    </row>
    <row r="46668" spans="19:29" x14ac:dyDescent="0.25">
      <c r="S46668" s="110"/>
      <c r="U46668" s="110"/>
      <c r="W46668" s="110"/>
      <c r="Y46668" s="110"/>
      <c r="AA46668" s="110"/>
      <c r="AC46668" s="110"/>
    </row>
    <row r="46669" spans="19:29" x14ac:dyDescent="0.25">
      <c r="S46669" s="111"/>
      <c r="U46669" s="111"/>
      <c r="W46669" s="111"/>
      <c r="Y46669" s="111"/>
      <c r="AA46669" s="111"/>
      <c r="AC46669" s="111"/>
    </row>
    <row r="46670" spans="19:29" x14ac:dyDescent="0.25">
      <c r="S46670" s="107"/>
      <c r="U46670" s="107"/>
      <c r="W46670" s="107"/>
      <c r="Y46670" s="107"/>
      <c r="AA46670" s="107"/>
      <c r="AC46670" s="107"/>
    </row>
    <row r="46671" spans="19:29" x14ac:dyDescent="0.25">
      <c r="S46671" s="108"/>
      <c r="U46671" s="108"/>
      <c r="W46671" s="108"/>
      <c r="Y46671" s="108"/>
      <c r="AA46671" s="108"/>
      <c r="AC46671" s="108"/>
    </row>
    <row r="46672" spans="19:29" x14ac:dyDescent="0.25">
      <c r="S46672" s="108"/>
      <c r="U46672" s="108"/>
      <c r="W46672" s="108"/>
      <c r="Y46672" s="108"/>
      <c r="AA46672" s="108"/>
      <c r="AC46672" s="108"/>
    </row>
    <row r="46673" spans="19:29" x14ac:dyDescent="0.25">
      <c r="S46673" s="109"/>
      <c r="U46673" s="109"/>
      <c r="W46673" s="109"/>
      <c r="Y46673" s="109"/>
      <c r="AA46673" s="109"/>
      <c r="AC46673" s="109"/>
    </row>
    <row r="46674" spans="19:29" x14ac:dyDescent="0.25">
      <c r="S46674" s="108"/>
      <c r="U46674" s="108"/>
      <c r="W46674" s="108"/>
      <c r="Y46674" s="108"/>
      <c r="AA46674" s="108"/>
      <c r="AC46674" s="108"/>
    </row>
    <row r="46675" spans="19:29" x14ac:dyDescent="0.25">
      <c r="S46675" s="108"/>
      <c r="U46675" s="108"/>
      <c r="W46675" s="108"/>
      <c r="Y46675" s="108"/>
      <c r="AA46675" s="108"/>
      <c r="AC46675" s="108"/>
    </row>
    <row r="46676" spans="19:29" x14ac:dyDescent="0.25">
      <c r="S46676" s="109"/>
      <c r="U46676" s="109"/>
      <c r="W46676" s="109"/>
      <c r="Y46676" s="109"/>
      <c r="AA46676" s="109"/>
      <c r="AC46676" s="109"/>
    </row>
    <row r="46677" spans="19:29" x14ac:dyDescent="0.25">
      <c r="S46677" s="108"/>
      <c r="U46677" s="108"/>
      <c r="W46677" s="108"/>
      <c r="Y46677" s="108"/>
      <c r="AA46677" s="108"/>
      <c r="AC46677" s="108"/>
    </row>
    <row r="46678" spans="19:29" x14ac:dyDescent="0.25">
      <c r="S46678" s="109"/>
      <c r="U46678" s="109"/>
      <c r="W46678" s="109"/>
      <c r="Y46678" s="109"/>
      <c r="AA46678" s="109"/>
      <c r="AC46678" s="109"/>
    </row>
    <row r="46679" spans="19:29" x14ac:dyDescent="0.25">
      <c r="S46679" s="108"/>
      <c r="U46679" s="108"/>
      <c r="W46679" s="108"/>
      <c r="Y46679" s="108"/>
      <c r="AA46679" s="108"/>
      <c r="AC46679" s="108"/>
    </row>
    <row r="46680" spans="19:29" x14ac:dyDescent="0.25">
      <c r="S46680" s="108"/>
      <c r="U46680" s="108"/>
      <c r="W46680" s="108"/>
      <c r="Y46680" s="108"/>
      <c r="AA46680" s="108"/>
      <c r="AC46680" s="108"/>
    </row>
    <row r="46681" spans="19:29" x14ac:dyDescent="0.25">
      <c r="S46681" s="108"/>
      <c r="U46681" s="108"/>
      <c r="W46681" s="108"/>
      <c r="Y46681" s="108"/>
      <c r="AA46681" s="108"/>
      <c r="AC46681" s="108"/>
    </row>
    <row r="46682" spans="19:29" x14ac:dyDescent="0.25">
      <c r="S46682" s="110"/>
      <c r="U46682" s="110"/>
      <c r="W46682" s="110"/>
      <c r="Y46682" s="110"/>
      <c r="AA46682" s="110"/>
      <c r="AC46682" s="110"/>
    </row>
    <row r="46683" spans="19:29" x14ac:dyDescent="0.25">
      <c r="S46683" s="110"/>
      <c r="U46683" s="110"/>
      <c r="W46683" s="110"/>
      <c r="Y46683" s="110"/>
      <c r="AA46683" s="110"/>
      <c r="AC46683" s="110"/>
    </row>
    <row r="46684" spans="19:29" x14ac:dyDescent="0.25">
      <c r="S46684" s="110"/>
      <c r="U46684" s="110"/>
      <c r="W46684" s="110"/>
      <c r="Y46684" s="110"/>
      <c r="AA46684" s="110"/>
      <c r="AC46684" s="110"/>
    </row>
    <row r="46685" spans="19:29" x14ac:dyDescent="0.25">
      <c r="S46685" s="110"/>
      <c r="U46685" s="110"/>
      <c r="W46685" s="110"/>
      <c r="Y46685" s="110"/>
      <c r="AA46685" s="110"/>
      <c r="AC46685" s="110"/>
    </row>
    <row r="46686" spans="19:29" x14ac:dyDescent="0.25">
      <c r="S46686" s="111"/>
      <c r="U46686" s="111"/>
      <c r="W46686" s="111"/>
      <c r="Y46686" s="111"/>
      <c r="AA46686" s="111"/>
      <c r="AC46686" s="111"/>
    </row>
    <row r="46687" spans="19:29" x14ac:dyDescent="0.25">
      <c r="S46687" s="107"/>
      <c r="U46687" s="107"/>
      <c r="W46687" s="107"/>
      <c r="Y46687" s="107"/>
      <c r="AA46687" s="107"/>
      <c r="AC46687" s="107"/>
    </row>
    <row r="46688" spans="19:29" x14ac:dyDescent="0.25">
      <c r="S46688" s="108"/>
      <c r="U46688" s="108"/>
      <c r="W46688" s="108"/>
      <c r="Y46688" s="108"/>
      <c r="AA46688" s="108"/>
      <c r="AC46688" s="108"/>
    </row>
    <row r="46689" spans="19:29" x14ac:dyDescent="0.25">
      <c r="S46689" s="108"/>
      <c r="U46689" s="108"/>
      <c r="W46689" s="108"/>
      <c r="Y46689" s="108"/>
      <c r="AA46689" s="108"/>
      <c r="AC46689" s="108"/>
    </row>
    <row r="46690" spans="19:29" x14ac:dyDescent="0.25">
      <c r="S46690" s="109"/>
      <c r="U46690" s="109"/>
      <c r="W46690" s="109"/>
      <c r="Y46690" s="109"/>
      <c r="AA46690" s="109"/>
      <c r="AC46690" s="109"/>
    </row>
    <row r="46691" spans="19:29" x14ac:dyDescent="0.25">
      <c r="S46691" s="108"/>
      <c r="U46691" s="108"/>
      <c r="W46691" s="108"/>
      <c r="Y46691" s="108"/>
      <c r="AA46691" s="108"/>
      <c r="AC46691" s="108"/>
    </row>
    <row r="46692" spans="19:29" x14ac:dyDescent="0.25">
      <c r="S46692" s="108"/>
      <c r="U46692" s="108"/>
      <c r="W46692" s="108"/>
      <c r="Y46692" s="108"/>
      <c r="AA46692" s="108"/>
      <c r="AC46692" s="108"/>
    </row>
    <row r="46693" spans="19:29" x14ac:dyDescent="0.25">
      <c r="S46693" s="109"/>
      <c r="U46693" s="109"/>
      <c r="W46693" s="109"/>
      <c r="Y46693" s="109"/>
      <c r="AA46693" s="109"/>
      <c r="AC46693" s="109"/>
    </row>
    <row r="46694" spans="19:29" x14ac:dyDescent="0.25">
      <c r="S46694" s="108"/>
      <c r="U46694" s="108"/>
      <c r="W46694" s="108"/>
      <c r="Y46694" s="108"/>
      <c r="AA46694" s="108"/>
      <c r="AC46694" s="108"/>
    </row>
    <row r="46695" spans="19:29" x14ac:dyDescent="0.25">
      <c r="S46695" s="109"/>
      <c r="U46695" s="109"/>
      <c r="W46695" s="109"/>
      <c r="Y46695" s="109"/>
      <c r="AA46695" s="109"/>
      <c r="AC46695" s="109"/>
    </row>
    <row r="46696" spans="19:29" x14ac:dyDescent="0.25">
      <c r="S46696" s="108"/>
      <c r="U46696" s="108"/>
      <c r="W46696" s="108"/>
      <c r="Y46696" s="108"/>
      <c r="AA46696" s="108"/>
      <c r="AC46696" s="108"/>
    </row>
    <row r="46697" spans="19:29" x14ac:dyDescent="0.25">
      <c r="S46697" s="108"/>
      <c r="U46697" s="108"/>
      <c r="W46697" s="108"/>
      <c r="Y46697" s="108"/>
      <c r="AA46697" s="108"/>
      <c r="AC46697" s="108"/>
    </row>
    <row r="46698" spans="19:29" x14ac:dyDescent="0.25">
      <c r="S46698" s="108"/>
      <c r="U46698" s="108"/>
      <c r="W46698" s="108"/>
      <c r="Y46698" s="108"/>
      <c r="AA46698" s="108"/>
      <c r="AC46698" s="108"/>
    </row>
    <row r="46699" spans="19:29" x14ac:dyDescent="0.25">
      <c r="S46699" s="110"/>
      <c r="U46699" s="110"/>
      <c r="W46699" s="110"/>
      <c r="Y46699" s="110"/>
      <c r="AA46699" s="110"/>
      <c r="AC46699" s="110"/>
    </row>
    <row r="46700" spans="19:29" x14ac:dyDescent="0.25">
      <c r="S46700" s="110"/>
      <c r="U46700" s="110"/>
      <c r="W46700" s="110"/>
      <c r="Y46700" s="110"/>
      <c r="AA46700" s="110"/>
      <c r="AC46700" s="110"/>
    </row>
    <row r="46701" spans="19:29" x14ac:dyDescent="0.25">
      <c r="S46701" s="110"/>
      <c r="U46701" s="110"/>
      <c r="W46701" s="110"/>
      <c r="Y46701" s="110"/>
      <c r="AA46701" s="110"/>
      <c r="AC46701" s="110"/>
    </row>
    <row r="46702" spans="19:29" x14ac:dyDescent="0.25">
      <c r="S46702" s="110"/>
      <c r="U46702" s="110"/>
      <c r="W46702" s="110"/>
      <c r="Y46702" s="110"/>
      <c r="AA46702" s="110"/>
      <c r="AC46702" s="110"/>
    </row>
    <row r="46703" spans="19:29" x14ac:dyDescent="0.25">
      <c r="S46703" s="111"/>
      <c r="U46703" s="111"/>
      <c r="W46703" s="111"/>
      <c r="Y46703" s="111"/>
      <c r="AA46703" s="111"/>
      <c r="AC46703" s="111"/>
    </row>
    <row r="46704" spans="19:29" x14ac:dyDescent="0.25">
      <c r="S46704" s="107"/>
      <c r="U46704" s="107"/>
      <c r="W46704" s="107"/>
      <c r="Y46704" s="107"/>
      <c r="AA46704" s="107"/>
      <c r="AC46704" s="107"/>
    </row>
    <row r="46705" spans="19:29" x14ac:dyDescent="0.25">
      <c r="S46705" s="108"/>
      <c r="U46705" s="108"/>
      <c r="W46705" s="108"/>
      <c r="Y46705" s="108"/>
      <c r="AA46705" s="108"/>
      <c r="AC46705" s="108"/>
    </row>
    <row r="46706" spans="19:29" x14ac:dyDescent="0.25">
      <c r="S46706" s="108"/>
      <c r="U46706" s="108"/>
      <c r="W46706" s="108"/>
      <c r="Y46706" s="108"/>
      <c r="AA46706" s="108"/>
      <c r="AC46706" s="108"/>
    </row>
    <row r="46707" spans="19:29" x14ac:dyDescent="0.25">
      <c r="S46707" s="109"/>
      <c r="U46707" s="109"/>
      <c r="W46707" s="109"/>
      <c r="Y46707" s="109"/>
      <c r="AA46707" s="109"/>
      <c r="AC46707" s="109"/>
    </row>
    <row r="46708" spans="19:29" x14ac:dyDescent="0.25">
      <c r="S46708" s="108"/>
      <c r="U46708" s="108"/>
      <c r="W46708" s="108"/>
      <c r="Y46708" s="108"/>
      <c r="AA46708" s="108"/>
      <c r="AC46708" s="108"/>
    </row>
    <row r="46709" spans="19:29" x14ac:dyDescent="0.25">
      <c r="S46709" s="108"/>
      <c r="U46709" s="108"/>
      <c r="W46709" s="108"/>
      <c r="Y46709" s="108"/>
      <c r="AA46709" s="108"/>
      <c r="AC46709" s="108"/>
    </row>
    <row r="46710" spans="19:29" x14ac:dyDescent="0.25">
      <c r="S46710" s="109"/>
      <c r="U46710" s="109"/>
      <c r="W46710" s="109"/>
      <c r="Y46710" s="109"/>
      <c r="AA46710" s="109"/>
      <c r="AC46710" s="109"/>
    </row>
    <row r="46711" spans="19:29" x14ac:dyDescent="0.25">
      <c r="S46711" s="108"/>
      <c r="U46711" s="108"/>
      <c r="W46711" s="108"/>
      <c r="Y46711" s="108"/>
      <c r="AA46711" s="108"/>
      <c r="AC46711" s="108"/>
    </row>
    <row r="46712" spans="19:29" x14ac:dyDescent="0.25">
      <c r="S46712" s="109"/>
      <c r="U46712" s="109"/>
      <c r="W46712" s="109"/>
      <c r="Y46712" s="109"/>
      <c r="AA46712" s="109"/>
      <c r="AC46712" s="109"/>
    </row>
    <row r="46713" spans="19:29" x14ac:dyDescent="0.25">
      <c r="S46713" s="108"/>
      <c r="U46713" s="108"/>
      <c r="W46713" s="108"/>
      <c r="Y46713" s="108"/>
      <c r="AA46713" s="108"/>
      <c r="AC46713" s="108"/>
    </row>
    <row r="46714" spans="19:29" x14ac:dyDescent="0.25">
      <c r="S46714" s="108"/>
      <c r="U46714" s="108"/>
      <c r="W46714" s="108"/>
      <c r="Y46714" s="108"/>
      <c r="AA46714" s="108"/>
      <c r="AC46714" s="108"/>
    </row>
    <row r="46715" spans="19:29" x14ac:dyDescent="0.25">
      <c r="S46715" s="108"/>
      <c r="U46715" s="108"/>
      <c r="W46715" s="108"/>
      <c r="Y46715" s="108"/>
      <c r="AA46715" s="108"/>
      <c r="AC46715" s="108"/>
    </row>
    <row r="46716" spans="19:29" x14ac:dyDescent="0.25">
      <c r="S46716" s="110"/>
      <c r="U46716" s="110"/>
      <c r="W46716" s="110"/>
      <c r="Y46716" s="110"/>
      <c r="AA46716" s="110"/>
      <c r="AC46716" s="110"/>
    </row>
    <row r="46717" spans="19:29" x14ac:dyDescent="0.25">
      <c r="S46717" s="110"/>
      <c r="U46717" s="110"/>
      <c r="W46717" s="110"/>
      <c r="Y46717" s="110"/>
      <c r="AA46717" s="110"/>
      <c r="AC46717" s="110"/>
    </row>
    <row r="46718" spans="19:29" x14ac:dyDescent="0.25">
      <c r="S46718" s="110"/>
      <c r="U46718" s="110"/>
      <c r="W46718" s="110"/>
      <c r="Y46718" s="110"/>
      <c r="AA46718" s="110"/>
      <c r="AC46718" s="110"/>
    </row>
    <row r="46719" spans="19:29" x14ac:dyDescent="0.25">
      <c r="S46719" s="110"/>
      <c r="U46719" s="110"/>
      <c r="W46719" s="110"/>
      <c r="Y46719" s="110"/>
      <c r="AA46719" s="110"/>
      <c r="AC46719" s="110"/>
    </row>
    <row r="46720" spans="19:29" x14ac:dyDescent="0.25">
      <c r="S46720" s="111"/>
      <c r="U46720" s="111"/>
      <c r="W46720" s="111"/>
      <c r="Y46720" s="111"/>
      <c r="AA46720" s="111"/>
      <c r="AC46720" s="111"/>
    </row>
    <row r="46721" spans="19:29" x14ac:dyDescent="0.25">
      <c r="S46721" s="107"/>
      <c r="U46721" s="107"/>
      <c r="W46721" s="107"/>
      <c r="Y46721" s="107"/>
      <c r="AA46721" s="107"/>
      <c r="AC46721" s="107"/>
    </row>
    <row r="46722" spans="19:29" x14ac:dyDescent="0.25">
      <c r="S46722" s="108"/>
      <c r="U46722" s="108"/>
      <c r="W46722" s="108"/>
      <c r="Y46722" s="108"/>
      <c r="AA46722" s="108"/>
      <c r="AC46722" s="108"/>
    </row>
    <row r="46723" spans="19:29" x14ac:dyDescent="0.25">
      <c r="S46723" s="108"/>
      <c r="U46723" s="108"/>
      <c r="W46723" s="108"/>
      <c r="Y46723" s="108"/>
      <c r="AA46723" s="108"/>
      <c r="AC46723" s="108"/>
    </row>
    <row r="46724" spans="19:29" x14ac:dyDescent="0.25">
      <c r="S46724" s="109"/>
      <c r="U46724" s="109"/>
      <c r="W46724" s="109"/>
      <c r="Y46724" s="109"/>
      <c r="AA46724" s="109"/>
      <c r="AC46724" s="109"/>
    </row>
    <row r="46725" spans="19:29" x14ac:dyDescent="0.25">
      <c r="S46725" s="108"/>
      <c r="U46725" s="108"/>
      <c r="W46725" s="108"/>
      <c r="Y46725" s="108"/>
      <c r="AA46725" s="108"/>
      <c r="AC46725" s="108"/>
    </row>
    <row r="46726" spans="19:29" x14ac:dyDescent="0.25">
      <c r="S46726" s="108"/>
      <c r="U46726" s="108"/>
      <c r="W46726" s="108"/>
      <c r="Y46726" s="108"/>
      <c r="AA46726" s="108"/>
      <c r="AC46726" s="108"/>
    </row>
    <row r="46727" spans="19:29" x14ac:dyDescent="0.25">
      <c r="S46727" s="109"/>
      <c r="U46727" s="109"/>
      <c r="W46727" s="109"/>
      <c r="Y46727" s="109"/>
      <c r="AA46727" s="109"/>
      <c r="AC46727" s="109"/>
    </row>
    <row r="46728" spans="19:29" x14ac:dyDescent="0.25">
      <c r="S46728" s="108"/>
      <c r="U46728" s="108"/>
      <c r="W46728" s="108"/>
      <c r="Y46728" s="108"/>
      <c r="AA46728" s="108"/>
      <c r="AC46728" s="108"/>
    </row>
    <row r="46729" spans="19:29" x14ac:dyDescent="0.25">
      <c r="S46729" s="109"/>
      <c r="U46729" s="109"/>
      <c r="W46729" s="109"/>
      <c r="Y46729" s="109"/>
      <c r="AA46729" s="109"/>
      <c r="AC46729" s="109"/>
    </row>
    <row r="46730" spans="19:29" x14ac:dyDescent="0.25">
      <c r="S46730" s="108"/>
      <c r="U46730" s="108"/>
      <c r="W46730" s="108"/>
      <c r="Y46730" s="108"/>
      <c r="AA46730" s="108"/>
      <c r="AC46730" s="108"/>
    </row>
    <row r="46731" spans="19:29" x14ac:dyDescent="0.25">
      <c r="S46731" s="108"/>
      <c r="U46731" s="108"/>
      <c r="W46731" s="108"/>
      <c r="Y46731" s="108"/>
      <c r="AA46731" s="108"/>
      <c r="AC46731" s="108"/>
    </row>
    <row r="46732" spans="19:29" x14ac:dyDescent="0.25">
      <c r="S46732" s="108"/>
      <c r="U46732" s="108"/>
      <c r="W46732" s="108"/>
      <c r="Y46732" s="108"/>
      <c r="AA46732" s="108"/>
      <c r="AC46732" s="108"/>
    </row>
    <row r="46733" spans="19:29" x14ac:dyDescent="0.25">
      <c r="S46733" s="110"/>
      <c r="U46733" s="110"/>
      <c r="W46733" s="110"/>
      <c r="Y46733" s="110"/>
      <c r="AA46733" s="110"/>
      <c r="AC46733" s="110"/>
    </row>
    <row r="46734" spans="19:29" x14ac:dyDescent="0.25">
      <c r="S46734" s="110"/>
      <c r="U46734" s="110"/>
      <c r="W46734" s="110"/>
      <c r="Y46734" s="110"/>
      <c r="AA46734" s="110"/>
      <c r="AC46734" s="110"/>
    </row>
    <row r="46735" spans="19:29" x14ac:dyDescent="0.25">
      <c r="S46735" s="110"/>
      <c r="U46735" s="110"/>
      <c r="W46735" s="110"/>
      <c r="Y46735" s="110"/>
      <c r="AA46735" s="110"/>
      <c r="AC46735" s="110"/>
    </row>
    <row r="46736" spans="19:29" x14ac:dyDescent="0.25">
      <c r="S46736" s="110"/>
      <c r="U46736" s="110"/>
      <c r="W46736" s="110"/>
      <c r="Y46736" s="110"/>
      <c r="AA46736" s="110"/>
      <c r="AC46736" s="110"/>
    </row>
    <row r="46737" spans="19:29" x14ac:dyDescent="0.25">
      <c r="S46737" s="111"/>
      <c r="U46737" s="111"/>
      <c r="W46737" s="111"/>
      <c r="Y46737" s="111"/>
      <c r="AA46737" s="111"/>
      <c r="AC46737" s="111"/>
    </row>
    <row r="46738" spans="19:29" x14ac:dyDescent="0.25">
      <c r="S46738" s="107"/>
      <c r="U46738" s="107"/>
      <c r="W46738" s="107"/>
      <c r="Y46738" s="107"/>
      <c r="AA46738" s="107"/>
      <c r="AC46738" s="107"/>
    </row>
    <row r="46739" spans="19:29" x14ac:dyDescent="0.25">
      <c r="S46739" s="108"/>
      <c r="U46739" s="108"/>
      <c r="W46739" s="108"/>
      <c r="Y46739" s="108"/>
      <c r="AA46739" s="108"/>
      <c r="AC46739" s="108"/>
    </row>
    <row r="46740" spans="19:29" x14ac:dyDescent="0.25">
      <c r="S46740" s="108"/>
      <c r="U46740" s="108"/>
      <c r="W46740" s="108"/>
      <c r="Y46740" s="108"/>
      <c r="AA46740" s="108"/>
      <c r="AC46740" s="108"/>
    </row>
    <row r="46741" spans="19:29" x14ac:dyDescent="0.25">
      <c r="S46741" s="109"/>
      <c r="U46741" s="109"/>
      <c r="W46741" s="109"/>
      <c r="Y46741" s="109"/>
      <c r="AA46741" s="109"/>
      <c r="AC46741" s="109"/>
    </row>
    <row r="46742" spans="19:29" x14ac:dyDescent="0.25">
      <c r="S46742" s="108"/>
      <c r="U46742" s="108"/>
      <c r="W46742" s="108"/>
      <c r="Y46742" s="108"/>
      <c r="AA46742" s="108"/>
      <c r="AC46742" s="108"/>
    </row>
    <row r="46743" spans="19:29" x14ac:dyDescent="0.25">
      <c r="S46743" s="108"/>
      <c r="U46743" s="108"/>
      <c r="W46743" s="108"/>
      <c r="Y46743" s="108"/>
      <c r="AA46743" s="108"/>
      <c r="AC46743" s="108"/>
    </row>
    <row r="46744" spans="19:29" x14ac:dyDescent="0.25">
      <c r="S46744" s="109"/>
      <c r="U46744" s="109"/>
      <c r="W46744" s="109"/>
      <c r="Y46744" s="109"/>
      <c r="AA46744" s="109"/>
      <c r="AC46744" s="109"/>
    </row>
    <row r="46745" spans="19:29" x14ac:dyDescent="0.25">
      <c r="S46745" s="108"/>
      <c r="U46745" s="108"/>
      <c r="W46745" s="108"/>
      <c r="Y46745" s="108"/>
      <c r="AA46745" s="108"/>
      <c r="AC46745" s="108"/>
    </row>
    <row r="46746" spans="19:29" x14ac:dyDescent="0.25">
      <c r="S46746" s="109"/>
      <c r="U46746" s="109"/>
      <c r="W46746" s="109"/>
      <c r="Y46746" s="109"/>
      <c r="AA46746" s="109"/>
      <c r="AC46746" s="109"/>
    </row>
    <row r="46747" spans="19:29" x14ac:dyDescent="0.25">
      <c r="S46747" s="108"/>
      <c r="U46747" s="108"/>
      <c r="W46747" s="108"/>
      <c r="Y46747" s="108"/>
      <c r="AA46747" s="108"/>
      <c r="AC46747" s="108"/>
    </row>
    <row r="46748" spans="19:29" x14ac:dyDescent="0.25">
      <c r="S46748" s="108"/>
      <c r="U46748" s="108"/>
      <c r="W46748" s="108"/>
      <c r="Y46748" s="108"/>
      <c r="AA46748" s="108"/>
      <c r="AC46748" s="108"/>
    </row>
    <row r="46749" spans="19:29" x14ac:dyDescent="0.25">
      <c r="S46749" s="108"/>
      <c r="U46749" s="108"/>
      <c r="W46749" s="108"/>
      <c r="Y46749" s="108"/>
      <c r="AA46749" s="108"/>
      <c r="AC46749" s="108"/>
    </row>
    <row r="46750" spans="19:29" x14ac:dyDescent="0.25">
      <c r="S46750" s="110"/>
      <c r="U46750" s="110"/>
      <c r="W46750" s="110"/>
      <c r="Y46750" s="110"/>
      <c r="AA46750" s="110"/>
      <c r="AC46750" s="110"/>
    </row>
    <row r="46751" spans="19:29" x14ac:dyDescent="0.25">
      <c r="S46751" s="110"/>
      <c r="U46751" s="110"/>
      <c r="W46751" s="110"/>
      <c r="Y46751" s="110"/>
      <c r="AA46751" s="110"/>
      <c r="AC46751" s="110"/>
    </row>
    <row r="46752" spans="19:29" x14ac:dyDescent="0.25">
      <c r="S46752" s="110"/>
      <c r="U46752" s="110"/>
      <c r="W46752" s="110"/>
      <c r="Y46752" s="110"/>
      <c r="AA46752" s="110"/>
      <c r="AC46752" s="110"/>
    </row>
    <row r="46753" spans="19:29" x14ac:dyDescent="0.25">
      <c r="S46753" s="110"/>
      <c r="U46753" s="110"/>
      <c r="W46753" s="110"/>
      <c r="Y46753" s="110"/>
      <c r="AA46753" s="110"/>
      <c r="AC46753" s="110"/>
    </row>
    <row r="46754" spans="19:29" x14ac:dyDescent="0.25">
      <c r="S46754" s="111"/>
      <c r="U46754" s="111"/>
      <c r="W46754" s="111"/>
      <c r="Y46754" s="111"/>
      <c r="AA46754" s="111"/>
      <c r="AC46754" s="111"/>
    </row>
    <row r="46755" spans="19:29" x14ac:dyDescent="0.25">
      <c r="S46755" s="107"/>
      <c r="U46755" s="107"/>
      <c r="W46755" s="107"/>
      <c r="Y46755" s="107"/>
      <c r="AA46755" s="107"/>
      <c r="AC46755" s="107"/>
    </row>
    <row r="46756" spans="19:29" x14ac:dyDescent="0.25">
      <c r="S46756" s="108"/>
      <c r="U46756" s="108"/>
      <c r="W46756" s="108"/>
      <c r="Y46756" s="108"/>
      <c r="AA46756" s="108"/>
      <c r="AC46756" s="108"/>
    </row>
    <row r="46757" spans="19:29" x14ac:dyDescent="0.25">
      <c r="S46757" s="108"/>
      <c r="U46757" s="108"/>
      <c r="W46757" s="108"/>
      <c r="Y46757" s="108"/>
      <c r="AA46757" s="108"/>
      <c r="AC46757" s="108"/>
    </row>
    <row r="46758" spans="19:29" x14ac:dyDescent="0.25">
      <c r="S46758" s="109"/>
      <c r="U46758" s="109"/>
      <c r="W46758" s="109"/>
      <c r="Y46758" s="109"/>
      <c r="AA46758" s="109"/>
      <c r="AC46758" s="109"/>
    </row>
    <row r="46759" spans="19:29" x14ac:dyDescent="0.25">
      <c r="S46759" s="108"/>
      <c r="U46759" s="108"/>
      <c r="W46759" s="108"/>
      <c r="Y46759" s="108"/>
      <c r="AA46759" s="108"/>
      <c r="AC46759" s="108"/>
    </row>
    <row r="46760" spans="19:29" x14ac:dyDescent="0.25">
      <c r="S46760" s="108"/>
      <c r="U46760" s="108"/>
      <c r="W46760" s="108"/>
      <c r="Y46760" s="108"/>
      <c r="AA46760" s="108"/>
      <c r="AC46760" s="108"/>
    </row>
    <row r="46761" spans="19:29" x14ac:dyDescent="0.25">
      <c r="S46761" s="109"/>
      <c r="U46761" s="109"/>
      <c r="W46761" s="109"/>
      <c r="Y46761" s="109"/>
      <c r="AA46761" s="109"/>
      <c r="AC46761" s="109"/>
    </row>
    <row r="46762" spans="19:29" x14ac:dyDescent="0.25">
      <c r="S46762" s="108"/>
      <c r="U46762" s="108"/>
      <c r="W46762" s="108"/>
      <c r="Y46762" s="108"/>
      <c r="AA46762" s="108"/>
      <c r="AC46762" s="108"/>
    </row>
    <row r="46763" spans="19:29" x14ac:dyDescent="0.25">
      <c r="S46763" s="109"/>
      <c r="U46763" s="109"/>
      <c r="W46763" s="109"/>
      <c r="Y46763" s="109"/>
      <c r="AA46763" s="109"/>
      <c r="AC46763" s="109"/>
    </row>
    <row r="46764" spans="19:29" x14ac:dyDescent="0.25">
      <c r="S46764" s="108"/>
      <c r="U46764" s="108"/>
      <c r="W46764" s="108"/>
      <c r="Y46764" s="108"/>
      <c r="AA46764" s="108"/>
      <c r="AC46764" s="108"/>
    </row>
    <row r="46765" spans="19:29" x14ac:dyDescent="0.25">
      <c r="S46765" s="108"/>
      <c r="U46765" s="108"/>
      <c r="W46765" s="108"/>
      <c r="Y46765" s="108"/>
      <c r="AA46765" s="108"/>
      <c r="AC46765" s="108"/>
    </row>
    <row r="46766" spans="19:29" x14ac:dyDescent="0.25">
      <c r="S46766" s="108"/>
      <c r="U46766" s="108"/>
      <c r="W46766" s="108"/>
      <c r="Y46766" s="108"/>
      <c r="AA46766" s="108"/>
      <c r="AC46766" s="108"/>
    </row>
    <row r="46767" spans="19:29" x14ac:dyDescent="0.25">
      <c r="S46767" s="110"/>
      <c r="U46767" s="110"/>
      <c r="W46767" s="110"/>
      <c r="Y46767" s="110"/>
      <c r="AA46767" s="110"/>
      <c r="AC46767" s="110"/>
    </row>
    <row r="46768" spans="19:29" x14ac:dyDescent="0.25">
      <c r="S46768" s="110"/>
      <c r="U46768" s="110"/>
      <c r="W46768" s="110"/>
      <c r="Y46768" s="110"/>
      <c r="AA46768" s="110"/>
      <c r="AC46768" s="110"/>
    </row>
    <row r="46769" spans="19:29" x14ac:dyDescent="0.25">
      <c r="S46769" s="110"/>
      <c r="U46769" s="110"/>
      <c r="W46769" s="110"/>
      <c r="Y46769" s="110"/>
      <c r="AA46769" s="110"/>
      <c r="AC46769" s="110"/>
    </row>
    <row r="46770" spans="19:29" x14ac:dyDescent="0.25">
      <c r="S46770" s="110"/>
      <c r="U46770" s="110"/>
      <c r="W46770" s="110"/>
      <c r="Y46770" s="110"/>
      <c r="AA46770" s="110"/>
      <c r="AC46770" s="110"/>
    </row>
    <row r="46771" spans="19:29" x14ac:dyDescent="0.25">
      <c r="S46771" s="111"/>
      <c r="U46771" s="111"/>
      <c r="W46771" s="111"/>
      <c r="Y46771" s="111"/>
      <c r="AA46771" s="111"/>
      <c r="AC46771" s="111"/>
    </row>
    <row r="46772" spans="19:29" x14ac:dyDescent="0.25">
      <c r="S46772" s="107"/>
      <c r="U46772" s="107"/>
      <c r="W46772" s="107"/>
      <c r="Y46772" s="107"/>
      <c r="AA46772" s="107"/>
      <c r="AC46772" s="107"/>
    </row>
    <row r="46773" spans="19:29" x14ac:dyDescent="0.25">
      <c r="S46773" s="108"/>
      <c r="U46773" s="108"/>
      <c r="W46773" s="108"/>
      <c r="Y46773" s="108"/>
      <c r="AA46773" s="108"/>
      <c r="AC46773" s="108"/>
    </row>
    <row r="46774" spans="19:29" x14ac:dyDescent="0.25">
      <c r="S46774" s="108"/>
      <c r="U46774" s="108"/>
      <c r="W46774" s="108"/>
      <c r="Y46774" s="108"/>
      <c r="AA46774" s="108"/>
      <c r="AC46774" s="108"/>
    </row>
    <row r="46775" spans="19:29" x14ac:dyDescent="0.25">
      <c r="S46775" s="109"/>
      <c r="U46775" s="109"/>
      <c r="W46775" s="109"/>
      <c r="Y46775" s="109"/>
      <c r="AA46775" s="109"/>
      <c r="AC46775" s="109"/>
    </row>
    <row r="46776" spans="19:29" x14ac:dyDescent="0.25">
      <c r="S46776" s="108"/>
      <c r="U46776" s="108"/>
      <c r="W46776" s="108"/>
      <c r="Y46776" s="108"/>
      <c r="AA46776" s="108"/>
      <c r="AC46776" s="108"/>
    </row>
    <row r="46777" spans="19:29" x14ac:dyDescent="0.25">
      <c r="S46777" s="108"/>
      <c r="U46777" s="108"/>
      <c r="W46777" s="108"/>
      <c r="Y46777" s="108"/>
      <c r="AA46777" s="108"/>
      <c r="AC46777" s="108"/>
    </row>
    <row r="46778" spans="19:29" x14ac:dyDescent="0.25">
      <c r="S46778" s="109"/>
      <c r="U46778" s="109"/>
      <c r="W46778" s="109"/>
      <c r="Y46778" s="109"/>
      <c r="AA46778" s="109"/>
      <c r="AC46778" s="109"/>
    </row>
    <row r="46779" spans="19:29" x14ac:dyDescent="0.25">
      <c r="S46779" s="108"/>
      <c r="U46779" s="108"/>
      <c r="W46779" s="108"/>
      <c r="Y46779" s="108"/>
      <c r="AA46779" s="108"/>
      <c r="AC46779" s="108"/>
    </row>
    <row r="46780" spans="19:29" x14ac:dyDescent="0.25">
      <c r="S46780" s="109"/>
      <c r="U46780" s="109"/>
      <c r="W46780" s="109"/>
      <c r="Y46780" s="109"/>
      <c r="AA46780" s="109"/>
      <c r="AC46780" s="109"/>
    </row>
    <row r="46781" spans="19:29" x14ac:dyDescent="0.25">
      <c r="S46781" s="108"/>
      <c r="U46781" s="108"/>
      <c r="W46781" s="108"/>
      <c r="Y46781" s="108"/>
      <c r="AA46781" s="108"/>
      <c r="AC46781" s="108"/>
    </row>
    <row r="46782" spans="19:29" x14ac:dyDescent="0.25">
      <c r="S46782" s="108"/>
      <c r="U46782" s="108"/>
      <c r="W46782" s="108"/>
      <c r="Y46782" s="108"/>
      <c r="AA46782" s="108"/>
      <c r="AC46782" s="108"/>
    </row>
    <row r="46783" spans="19:29" x14ac:dyDescent="0.25">
      <c r="S46783" s="108"/>
      <c r="U46783" s="108"/>
      <c r="W46783" s="108"/>
      <c r="Y46783" s="108"/>
      <c r="AA46783" s="108"/>
      <c r="AC46783" s="108"/>
    </row>
    <row r="46784" spans="19:29" x14ac:dyDescent="0.25">
      <c r="S46784" s="110"/>
      <c r="U46784" s="110"/>
      <c r="W46784" s="110"/>
      <c r="Y46784" s="110"/>
      <c r="AA46784" s="110"/>
      <c r="AC46784" s="110"/>
    </row>
    <row r="46785" spans="19:29" x14ac:dyDescent="0.25">
      <c r="S46785" s="110"/>
      <c r="U46785" s="110"/>
      <c r="W46785" s="110"/>
      <c r="Y46785" s="110"/>
      <c r="AA46785" s="110"/>
      <c r="AC46785" s="110"/>
    </row>
    <row r="46786" spans="19:29" x14ac:dyDescent="0.25">
      <c r="S46786" s="110"/>
      <c r="U46786" s="110"/>
      <c r="W46786" s="110"/>
      <c r="Y46786" s="110"/>
      <c r="AA46786" s="110"/>
      <c r="AC46786" s="110"/>
    </row>
    <row r="46787" spans="19:29" x14ac:dyDescent="0.25">
      <c r="S46787" s="110"/>
      <c r="U46787" s="110"/>
      <c r="W46787" s="110"/>
      <c r="Y46787" s="110"/>
      <c r="AA46787" s="110"/>
      <c r="AC46787" s="110"/>
    </row>
    <row r="46788" spans="19:29" x14ac:dyDescent="0.25">
      <c r="S46788" s="111"/>
      <c r="U46788" s="111"/>
      <c r="W46788" s="111"/>
      <c r="Y46788" s="111"/>
      <c r="AA46788" s="111"/>
      <c r="AC46788" s="111"/>
    </row>
    <row r="46789" spans="19:29" x14ac:dyDescent="0.25">
      <c r="S46789" s="107"/>
      <c r="U46789" s="107"/>
      <c r="W46789" s="107"/>
      <c r="Y46789" s="107"/>
      <c r="AA46789" s="107"/>
      <c r="AC46789" s="107"/>
    </row>
    <row r="46790" spans="19:29" x14ac:dyDescent="0.25">
      <c r="S46790" s="108"/>
      <c r="U46790" s="108"/>
      <c r="W46790" s="108"/>
      <c r="Y46790" s="108"/>
      <c r="AA46790" s="108"/>
      <c r="AC46790" s="108"/>
    </row>
    <row r="46791" spans="19:29" x14ac:dyDescent="0.25">
      <c r="S46791" s="108"/>
      <c r="U46791" s="108"/>
      <c r="W46791" s="108"/>
      <c r="Y46791" s="108"/>
      <c r="AA46791" s="108"/>
      <c r="AC46791" s="108"/>
    </row>
    <row r="46792" spans="19:29" x14ac:dyDescent="0.25">
      <c r="S46792" s="109"/>
      <c r="U46792" s="109"/>
      <c r="W46792" s="109"/>
      <c r="Y46792" s="109"/>
      <c r="AA46792" s="109"/>
      <c r="AC46792" s="109"/>
    </row>
    <row r="46793" spans="19:29" x14ac:dyDescent="0.25">
      <c r="S46793" s="108"/>
      <c r="U46793" s="108"/>
      <c r="W46793" s="108"/>
      <c r="Y46793" s="108"/>
      <c r="AA46793" s="108"/>
      <c r="AC46793" s="108"/>
    </row>
    <row r="46794" spans="19:29" x14ac:dyDescent="0.25">
      <c r="S46794" s="108"/>
      <c r="U46794" s="108"/>
      <c r="W46794" s="108"/>
      <c r="Y46794" s="108"/>
      <c r="AA46794" s="108"/>
      <c r="AC46794" s="108"/>
    </row>
    <row r="46795" spans="19:29" x14ac:dyDescent="0.25">
      <c r="S46795" s="109"/>
      <c r="U46795" s="109"/>
      <c r="W46795" s="109"/>
      <c r="Y46795" s="109"/>
      <c r="AA46795" s="109"/>
      <c r="AC46795" s="109"/>
    </row>
    <row r="46796" spans="19:29" x14ac:dyDescent="0.25">
      <c r="S46796" s="108"/>
      <c r="U46796" s="108"/>
      <c r="W46796" s="108"/>
      <c r="Y46796" s="108"/>
      <c r="AA46796" s="108"/>
      <c r="AC46796" s="108"/>
    </row>
    <row r="46797" spans="19:29" x14ac:dyDescent="0.25">
      <c r="S46797" s="109"/>
      <c r="U46797" s="109"/>
      <c r="W46797" s="109"/>
      <c r="Y46797" s="109"/>
      <c r="AA46797" s="109"/>
      <c r="AC46797" s="109"/>
    </row>
    <row r="46798" spans="19:29" x14ac:dyDescent="0.25">
      <c r="S46798" s="108"/>
      <c r="U46798" s="108"/>
      <c r="W46798" s="108"/>
      <c r="Y46798" s="108"/>
      <c r="AA46798" s="108"/>
      <c r="AC46798" s="108"/>
    </row>
    <row r="46799" spans="19:29" x14ac:dyDescent="0.25">
      <c r="S46799" s="108"/>
      <c r="U46799" s="108"/>
      <c r="W46799" s="108"/>
      <c r="Y46799" s="108"/>
      <c r="AA46799" s="108"/>
      <c r="AC46799" s="108"/>
    </row>
    <row r="46800" spans="19:29" x14ac:dyDescent="0.25">
      <c r="S46800" s="108"/>
      <c r="U46800" s="108"/>
      <c r="W46800" s="108"/>
      <c r="Y46800" s="108"/>
      <c r="AA46800" s="108"/>
      <c r="AC46800" s="108"/>
    </row>
    <row r="46801" spans="19:29" x14ac:dyDescent="0.25">
      <c r="S46801" s="110"/>
      <c r="U46801" s="110"/>
      <c r="W46801" s="110"/>
      <c r="Y46801" s="110"/>
      <c r="AA46801" s="110"/>
      <c r="AC46801" s="110"/>
    </row>
    <row r="46802" spans="19:29" x14ac:dyDescent="0.25">
      <c r="S46802" s="110"/>
      <c r="U46802" s="110"/>
      <c r="W46802" s="110"/>
      <c r="Y46802" s="110"/>
      <c r="AA46802" s="110"/>
      <c r="AC46802" s="110"/>
    </row>
    <row r="46803" spans="19:29" x14ac:dyDescent="0.25">
      <c r="S46803" s="110"/>
      <c r="U46803" s="110"/>
      <c r="W46803" s="110"/>
      <c r="Y46803" s="110"/>
      <c r="AA46803" s="110"/>
      <c r="AC46803" s="110"/>
    </row>
    <row r="46804" spans="19:29" x14ac:dyDescent="0.25">
      <c r="S46804" s="110"/>
      <c r="U46804" s="110"/>
      <c r="W46804" s="110"/>
      <c r="Y46804" s="110"/>
      <c r="AA46804" s="110"/>
      <c r="AC46804" s="110"/>
    </row>
    <row r="46805" spans="19:29" x14ac:dyDescent="0.25">
      <c r="S46805" s="111"/>
      <c r="U46805" s="111"/>
      <c r="W46805" s="111"/>
      <c r="Y46805" s="111"/>
      <c r="AA46805" s="111"/>
      <c r="AC46805" s="111"/>
    </row>
    <row r="46806" spans="19:29" x14ac:dyDescent="0.25">
      <c r="S46806" s="107"/>
      <c r="U46806" s="107"/>
      <c r="W46806" s="107"/>
      <c r="Y46806" s="107"/>
      <c r="AA46806" s="107"/>
      <c r="AC46806" s="107"/>
    </row>
    <row r="46807" spans="19:29" x14ac:dyDescent="0.25">
      <c r="S46807" s="108"/>
      <c r="U46807" s="108"/>
      <c r="W46807" s="108"/>
      <c r="Y46807" s="108"/>
      <c r="AA46807" s="108"/>
      <c r="AC46807" s="108"/>
    </row>
    <row r="46808" spans="19:29" x14ac:dyDescent="0.25">
      <c r="S46808" s="108"/>
      <c r="U46808" s="108"/>
      <c r="W46808" s="108"/>
      <c r="Y46808" s="108"/>
      <c r="AA46808" s="108"/>
      <c r="AC46808" s="108"/>
    </row>
    <row r="46809" spans="19:29" x14ac:dyDescent="0.25">
      <c r="S46809" s="109"/>
      <c r="U46809" s="109"/>
      <c r="W46809" s="109"/>
      <c r="Y46809" s="109"/>
      <c r="AA46809" s="109"/>
      <c r="AC46809" s="109"/>
    </row>
    <row r="46810" spans="19:29" x14ac:dyDescent="0.25">
      <c r="S46810" s="108"/>
      <c r="U46810" s="108"/>
      <c r="W46810" s="108"/>
      <c r="Y46810" s="108"/>
      <c r="AA46810" s="108"/>
      <c r="AC46810" s="108"/>
    </row>
    <row r="46811" spans="19:29" x14ac:dyDescent="0.25">
      <c r="S46811" s="108"/>
      <c r="U46811" s="108"/>
      <c r="W46811" s="108"/>
      <c r="Y46811" s="108"/>
      <c r="AA46811" s="108"/>
      <c r="AC46811" s="108"/>
    </row>
    <row r="46812" spans="19:29" x14ac:dyDescent="0.25">
      <c r="S46812" s="109"/>
      <c r="U46812" s="109"/>
      <c r="W46812" s="109"/>
      <c r="Y46812" s="109"/>
      <c r="AA46812" s="109"/>
      <c r="AC46812" s="109"/>
    </row>
    <row r="46813" spans="19:29" x14ac:dyDescent="0.25">
      <c r="S46813" s="108"/>
      <c r="U46813" s="108"/>
      <c r="W46813" s="108"/>
      <c r="Y46813" s="108"/>
      <c r="AA46813" s="108"/>
      <c r="AC46813" s="108"/>
    </row>
    <row r="46814" spans="19:29" x14ac:dyDescent="0.25">
      <c r="S46814" s="109"/>
      <c r="U46814" s="109"/>
      <c r="W46814" s="109"/>
      <c r="Y46814" s="109"/>
      <c r="AA46814" s="109"/>
      <c r="AC46814" s="109"/>
    </row>
    <row r="46815" spans="19:29" x14ac:dyDescent="0.25">
      <c r="S46815" s="108"/>
      <c r="U46815" s="108"/>
      <c r="W46815" s="108"/>
      <c r="Y46815" s="108"/>
      <c r="AA46815" s="108"/>
      <c r="AC46815" s="108"/>
    </row>
    <row r="46816" spans="19:29" x14ac:dyDescent="0.25">
      <c r="S46816" s="108"/>
      <c r="U46816" s="108"/>
      <c r="W46816" s="108"/>
      <c r="Y46816" s="108"/>
      <c r="AA46816" s="108"/>
      <c r="AC46816" s="108"/>
    </row>
    <row r="46817" spans="19:29" x14ac:dyDescent="0.25">
      <c r="S46817" s="108"/>
      <c r="U46817" s="108"/>
      <c r="W46817" s="108"/>
      <c r="Y46817" s="108"/>
      <c r="AA46817" s="108"/>
      <c r="AC46817" s="108"/>
    </row>
    <row r="46818" spans="19:29" x14ac:dyDescent="0.25">
      <c r="S46818" s="110"/>
      <c r="U46818" s="110"/>
      <c r="W46818" s="110"/>
      <c r="Y46818" s="110"/>
      <c r="AA46818" s="110"/>
      <c r="AC46818" s="110"/>
    </row>
    <row r="46819" spans="19:29" x14ac:dyDescent="0.25">
      <c r="S46819" s="110"/>
      <c r="U46819" s="110"/>
      <c r="W46819" s="110"/>
      <c r="Y46819" s="110"/>
      <c r="AA46819" s="110"/>
      <c r="AC46819" s="110"/>
    </row>
    <row r="46820" spans="19:29" x14ac:dyDescent="0.25">
      <c r="S46820" s="110"/>
      <c r="U46820" s="110"/>
      <c r="W46820" s="110"/>
      <c r="Y46820" s="110"/>
      <c r="AA46820" s="110"/>
      <c r="AC46820" s="110"/>
    </row>
    <row r="46821" spans="19:29" x14ac:dyDescent="0.25">
      <c r="S46821" s="110"/>
      <c r="U46821" s="110"/>
      <c r="W46821" s="110"/>
      <c r="Y46821" s="110"/>
      <c r="AA46821" s="110"/>
      <c r="AC46821" s="110"/>
    </row>
    <row r="46822" spans="19:29" x14ac:dyDescent="0.25">
      <c r="S46822" s="111"/>
      <c r="U46822" s="111"/>
      <c r="W46822" s="111"/>
      <c r="Y46822" s="111"/>
      <c r="AA46822" s="111"/>
      <c r="AC46822" s="111"/>
    </row>
    <row r="46823" spans="19:29" x14ac:dyDescent="0.25">
      <c r="S46823" s="107"/>
      <c r="U46823" s="107"/>
      <c r="W46823" s="107"/>
      <c r="Y46823" s="107"/>
      <c r="AA46823" s="107"/>
      <c r="AC46823" s="107"/>
    </row>
    <row r="46824" spans="19:29" x14ac:dyDescent="0.25">
      <c r="S46824" s="108"/>
      <c r="U46824" s="108"/>
      <c r="W46824" s="108"/>
      <c r="Y46824" s="108"/>
      <c r="AA46824" s="108"/>
      <c r="AC46824" s="108"/>
    </row>
    <row r="46825" spans="19:29" x14ac:dyDescent="0.25">
      <c r="S46825" s="108"/>
      <c r="U46825" s="108"/>
      <c r="W46825" s="108"/>
      <c r="Y46825" s="108"/>
      <c r="AA46825" s="108"/>
      <c r="AC46825" s="108"/>
    </row>
    <row r="46826" spans="19:29" x14ac:dyDescent="0.25">
      <c r="S46826" s="109"/>
      <c r="U46826" s="109"/>
      <c r="W46826" s="109"/>
      <c r="Y46826" s="109"/>
      <c r="AA46826" s="109"/>
      <c r="AC46826" s="109"/>
    </row>
    <row r="46827" spans="19:29" x14ac:dyDescent="0.25">
      <c r="S46827" s="108"/>
      <c r="U46827" s="108"/>
      <c r="W46827" s="108"/>
      <c r="Y46827" s="108"/>
      <c r="AA46827" s="108"/>
      <c r="AC46827" s="108"/>
    </row>
    <row r="46828" spans="19:29" x14ac:dyDescent="0.25">
      <c r="S46828" s="108"/>
      <c r="U46828" s="108"/>
      <c r="W46828" s="108"/>
      <c r="Y46828" s="108"/>
      <c r="AA46828" s="108"/>
      <c r="AC46828" s="108"/>
    </row>
    <row r="46829" spans="19:29" x14ac:dyDescent="0.25">
      <c r="S46829" s="109"/>
      <c r="U46829" s="109"/>
      <c r="W46829" s="109"/>
      <c r="Y46829" s="109"/>
      <c r="AA46829" s="109"/>
      <c r="AC46829" s="109"/>
    </row>
    <row r="46830" spans="19:29" x14ac:dyDescent="0.25">
      <c r="S46830" s="108"/>
      <c r="U46830" s="108"/>
      <c r="W46830" s="108"/>
      <c r="Y46830" s="108"/>
      <c r="AA46830" s="108"/>
      <c r="AC46830" s="108"/>
    </row>
    <row r="46831" spans="19:29" x14ac:dyDescent="0.25">
      <c r="S46831" s="109"/>
      <c r="U46831" s="109"/>
      <c r="W46831" s="109"/>
      <c r="Y46831" s="109"/>
      <c r="AA46831" s="109"/>
      <c r="AC46831" s="109"/>
    </row>
    <row r="46832" spans="19:29" x14ac:dyDescent="0.25">
      <c r="S46832" s="108"/>
      <c r="U46832" s="108"/>
      <c r="W46832" s="108"/>
      <c r="Y46832" s="108"/>
      <c r="AA46832" s="108"/>
      <c r="AC46832" s="108"/>
    </row>
    <row r="46833" spans="19:29" x14ac:dyDescent="0.25">
      <c r="S46833" s="108"/>
      <c r="U46833" s="108"/>
      <c r="W46833" s="108"/>
      <c r="Y46833" s="108"/>
      <c r="AA46833" s="108"/>
      <c r="AC46833" s="108"/>
    </row>
    <row r="46834" spans="19:29" x14ac:dyDescent="0.25">
      <c r="S46834" s="108"/>
      <c r="U46834" s="108"/>
      <c r="W46834" s="108"/>
      <c r="Y46834" s="108"/>
      <c r="AA46834" s="108"/>
      <c r="AC46834" s="108"/>
    </row>
    <row r="46835" spans="19:29" x14ac:dyDescent="0.25">
      <c r="S46835" s="110"/>
      <c r="U46835" s="110"/>
      <c r="W46835" s="110"/>
      <c r="Y46835" s="110"/>
      <c r="AA46835" s="110"/>
      <c r="AC46835" s="110"/>
    </row>
    <row r="46836" spans="19:29" x14ac:dyDescent="0.25">
      <c r="S46836" s="110"/>
      <c r="U46836" s="110"/>
      <c r="W46836" s="110"/>
      <c r="Y46836" s="110"/>
      <c r="AA46836" s="110"/>
      <c r="AC46836" s="110"/>
    </row>
    <row r="46837" spans="19:29" x14ac:dyDescent="0.25">
      <c r="S46837" s="110"/>
      <c r="U46837" s="110"/>
      <c r="W46837" s="110"/>
      <c r="Y46837" s="110"/>
      <c r="AA46837" s="110"/>
      <c r="AC46837" s="110"/>
    </row>
    <row r="46838" spans="19:29" x14ac:dyDescent="0.25">
      <c r="S46838" s="110"/>
      <c r="U46838" s="110"/>
      <c r="W46838" s="110"/>
      <c r="Y46838" s="110"/>
      <c r="AA46838" s="110"/>
      <c r="AC46838" s="110"/>
    </row>
    <row r="46839" spans="19:29" x14ac:dyDescent="0.25">
      <c r="S46839" s="111"/>
      <c r="U46839" s="111"/>
      <c r="W46839" s="111"/>
      <c r="Y46839" s="111"/>
      <c r="AA46839" s="111"/>
      <c r="AC46839" s="111"/>
    </row>
    <row r="46840" spans="19:29" x14ac:dyDescent="0.25">
      <c r="S46840" s="107"/>
      <c r="U46840" s="107"/>
      <c r="W46840" s="107"/>
      <c r="Y46840" s="107"/>
      <c r="AA46840" s="107"/>
      <c r="AC46840" s="107"/>
    </row>
    <row r="46841" spans="19:29" x14ac:dyDescent="0.25">
      <c r="S46841" s="108"/>
      <c r="U46841" s="108"/>
      <c r="W46841" s="108"/>
      <c r="Y46841" s="108"/>
      <c r="AA46841" s="108"/>
      <c r="AC46841" s="108"/>
    </row>
    <row r="46842" spans="19:29" x14ac:dyDescent="0.25">
      <c r="S46842" s="108"/>
      <c r="U46842" s="108"/>
      <c r="W46842" s="108"/>
      <c r="Y46842" s="108"/>
      <c r="AA46842" s="108"/>
      <c r="AC46842" s="108"/>
    </row>
    <row r="46843" spans="19:29" x14ac:dyDescent="0.25">
      <c r="S46843" s="109"/>
      <c r="U46843" s="109"/>
      <c r="W46843" s="109"/>
      <c r="Y46843" s="109"/>
      <c r="AA46843" s="109"/>
      <c r="AC46843" s="109"/>
    </row>
    <row r="46844" spans="19:29" x14ac:dyDescent="0.25">
      <c r="S46844" s="108"/>
      <c r="U46844" s="108"/>
      <c r="W46844" s="108"/>
      <c r="Y46844" s="108"/>
      <c r="AA46844" s="108"/>
      <c r="AC46844" s="108"/>
    </row>
    <row r="46845" spans="19:29" x14ac:dyDescent="0.25">
      <c r="S46845" s="108"/>
      <c r="U46845" s="108"/>
      <c r="W46845" s="108"/>
      <c r="Y46845" s="108"/>
      <c r="AA46845" s="108"/>
      <c r="AC46845" s="108"/>
    </row>
    <row r="46846" spans="19:29" x14ac:dyDescent="0.25">
      <c r="S46846" s="109"/>
      <c r="U46846" s="109"/>
      <c r="W46846" s="109"/>
      <c r="Y46846" s="109"/>
      <c r="AA46846" s="109"/>
      <c r="AC46846" s="109"/>
    </row>
    <row r="46847" spans="19:29" x14ac:dyDescent="0.25">
      <c r="S46847" s="108"/>
      <c r="U46847" s="108"/>
      <c r="W46847" s="108"/>
      <c r="Y46847" s="108"/>
      <c r="AA46847" s="108"/>
      <c r="AC46847" s="108"/>
    </row>
    <row r="46848" spans="19:29" x14ac:dyDescent="0.25">
      <c r="S46848" s="109"/>
      <c r="U46848" s="109"/>
      <c r="W46848" s="109"/>
      <c r="Y46848" s="109"/>
      <c r="AA46848" s="109"/>
      <c r="AC46848" s="109"/>
    </row>
    <row r="46849" spans="19:29" x14ac:dyDescent="0.25">
      <c r="S46849" s="108"/>
      <c r="U46849" s="108"/>
      <c r="W46849" s="108"/>
      <c r="Y46849" s="108"/>
      <c r="AA46849" s="108"/>
      <c r="AC46849" s="108"/>
    </row>
    <row r="46850" spans="19:29" x14ac:dyDescent="0.25">
      <c r="S46850" s="108"/>
      <c r="U46850" s="108"/>
      <c r="W46850" s="108"/>
      <c r="Y46850" s="108"/>
      <c r="AA46850" s="108"/>
      <c r="AC46850" s="108"/>
    </row>
    <row r="46851" spans="19:29" x14ac:dyDescent="0.25">
      <c r="S46851" s="108"/>
      <c r="U46851" s="108"/>
      <c r="W46851" s="108"/>
      <c r="Y46851" s="108"/>
      <c r="AA46851" s="108"/>
      <c r="AC46851" s="108"/>
    </row>
    <row r="46852" spans="19:29" x14ac:dyDescent="0.25">
      <c r="S46852" s="110"/>
      <c r="U46852" s="110"/>
      <c r="W46852" s="110"/>
      <c r="Y46852" s="110"/>
      <c r="AA46852" s="110"/>
      <c r="AC46852" s="110"/>
    </row>
    <row r="46853" spans="19:29" x14ac:dyDescent="0.25">
      <c r="S46853" s="110"/>
      <c r="U46853" s="110"/>
      <c r="W46853" s="110"/>
      <c r="Y46853" s="110"/>
      <c r="AA46853" s="110"/>
      <c r="AC46853" s="110"/>
    </row>
    <row r="46854" spans="19:29" x14ac:dyDescent="0.25">
      <c r="S46854" s="110"/>
      <c r="U46854" s="110"/>
      <c r="W46854" s="110"/>
      <c r="Y46854" s="110"/>
      <c r="AA46854" s="110"/>
      <c r="AC46854" s="110"/>
    </row>
    <row r="46855" spans="19:29" x14ac:dyDescent="0.25">
      <c r="S46855" s="110"/>
      <c r="U46855" s="110"/>
      <c r="W46855" s="110"/>
      <c r="Y46855" s="110"/>
      <c r="AA46855" s="110"/>
      <c r="AC46855" s="110"/>
    </row>
    <row r="46856" spans="19:29" x14ac:dyDescent="0.25">
      <c r="S46856" s="111"/>
      <c r="U46856" s="111"/>
      <c r="W46856" s="111"/>
      <c r="Y46856" s="111"/>
      <c r="AA46856" s="111"/>
      <c r="AC46856" s="111"/>
    </row>
    <row r="46857" spans="19:29" x14ac:dyDescent="0.25">
      <c r="S46857" s="107"/>
      <c r="U46857" s="107"/>
      <c r="W46857" s="107"/>
      <c r="Y46857" s="107"/>
      <c r="AA46857" s="107"/>
      <c r="AC46857" s="107"/>
    </row>
    <row r="46858" spans="19:29" x14ac:dyDescent="0.25">
      <c r="S46858" s="108"/>
      <c r="U46858" s="108"/>
      <c r="W46858" s="108"/>
      <c r="Y46858" s="108"/>
      <c r="AA46858" s="108"/>
      <c r="AC46858" s="108"/>
    </row>
    <row r="46859" spans="19:29" x14ac:dyDescent="0.25">
      <c r="S46859" s="108"/>
      <c r="U46859" s="108"/>
      <c r="W46859" s="108"/>
      <c r="Y46859" s="108"/>
      <c r="AA46859" s="108"/>
      <c r="AC46859" s="108"/>
    </row>
    <row r="46860" spans="19:29" x14ac:dyDescent="0.25">
      <c r="S46860" s="109"/>
      <c r="U46860" s="109"/>
      <c r="W46860" s="109"/>
      <c r="Y46860" s="109"/>
      <c r="AA46860" s="109"/>
      <c r="AC46860" s="109"/>
    </row>
    <row r="46861" spans="19:29" x14ac:dyDescent="0.25">
      <c r="S46861" s="108"/>
      <c r="U46861" s="108"/>
      <c r="W46861" s="108"/>
      <c r="Y46861" s="108"/>
      <c r="AA46861" s="108"/>
      <c r="AC46861" s="108"/>
    </row>
    <row r="46862" spans="19:29" x14ac:dyDescent="0.25">
      <c r="S46862" s="108"/>
      <c r="U46862" s="108"/>
      <c r="W46862" s="108"/>
      <c r="Y46862" s="108"/>
      <c r="AA46862" s="108"/>
      <c r="AC46862" s="108"/>
    </row>
    <row r="46863" spans="19:29" x14ac:dyDescent="0.25">
      <c r="S46863" s="109"/>
      <c r="U46863" s="109"/>
      <c r="W46863" s="109"/>
      <c r="Y46863" s="109"/>
      <c r="AA46863" s="109"/>
      <c r="AC46863" s="109"/>
    </row>
    <row r="46864" spans="19:29" x14ac:dyDescent="0.25">
      <c r="S46864" s="108"/>
      <c r="U46864" s="108"/>
      <c r="W46864" s="108"/>
      <c r="Y46864" s="108"/>
      <c r="AA46864" s="108"/>
      <c r="AC46864" s="108"/>
    </row>
    <row r="46865" spans="19:29" x14ac:dyDescent="0.25">
      <c r="S46865" s="109"/>
      <c r="U46865" s="109"/>
      <c r="W46865" s="109"/>
      <c r="Y46865" s="109"/>
      <c r="AA46865" s="109"/>
      <c r="AC46865" s="109"/>
    </row>
    <row r="46866" spans="19:29" x14ac:dyDescent="0.25">
      <c r="S46866" s="108"/>
      <c r="U46866" s="108"/>
      <c r="W46866" s="108"/>
      <c r="Y46866" s="108"/>
      <c r="AA46866" s="108"/>
      <c r="AC46866" s="108"/>
    </row>
    <row r="46867" spans="19:29" x14ac:dyDescent="0.25">
      <c r="S46867" s="108"/>
      <c r="U46867" s="108"/>
      <c r="W46867" s="108"/>
      <c r="Y46867" s="108"/>
      <c r="AA46867" s="108"/>
      <c r="AC46867" s="108"/>
    </row>
    <row r="46868" spans="19:29" x14ac:dyDescent="0.25">
      <c r="S46868" s="108"/>
      <c r="U46868" s="108"/>
      <c r="W46868" s="108"/>
      <c r="Y46868" s="108"/>
      <c r="AA46868" s="108"/>
      <c r="AC46868" s="108"/>
    </row>
    <row r="46869" spans="19:29" x14ac:dyDescent="0.25">
      <c r="S46869" s="110"/>
      <c r="U46869" s="110"/>
      <c r="W46869" s="110"/>
      <c r="Y46869" s="110"/>
      <c r="AA46869" s="110"/>
      <c r="AC46869" s="110"/>
    </row>
    <row r="46870" spans="19:29" x14ac:dyDescent="0.25">
      <c r="S46870" s="110"/>
      <c r="U46870" s="110"/>
      <c r="W46870" s="110"/>
      <c r="Y46870" s="110"/>
      <c r="AA46870" s="110"/>
      <c r="AC46870" s="110"/>
    </row>
    <row r="46871" spans="19:29" x14ac:dyDescent="0.25">
      <c r="S46871" s="110"/>
      <c r="U46871" s="110"/>
      <c r="W46871" s="110"/>
      <c r="Y46871" s="110"/>
      <c r="AA46871" s="110"/>
      <c r="AC46871" s="110"/>
    </row>
    <row r="46872" spans="19:29" x14ac:dyDescent="0.25">
      <c r="S46872" s="110"/>
      <c r="U46872" s="110"/>
      <c r="W46872" s="110"/>
      <c r="Y46872" s="110"/>
      <c r="AA46872" s="110"/>
      <c r="AC46872" s="110"/>
    </row>
    <row r="46873" spans="19:29" x14ac:dyDescent="0.25">
      <c r="S46873" s="111"/>
      <c r="U46873" s="111"/>
      <c r="W46873" s="111"/>
      <c r="Y46873" s="111"/>
      <c r="AA46873" s="111"/>
      <c r="AC46873" s="111"/>
    </row>
    <row r="46874" spans="19:29" x14ac:dyDescent="0.25">
      <c r="S46874" s="107"/>
      <c r="U46874" s="107"/>
      <c r="W46874" s="107"/>
      <c r="Y46874" s="107"/>
      <c r="AA46874" s="107"/>
      <c r="AC46874" s="107"/>
    </row>
    <row r="46875" spans="19:29" x14ac:dyDescent="0.25">
      <c r="S46875" s="108"/>
      <c r="U46875" s="108"/>
      <c r="W46875" s="108"/>
      <c r="Y46875" s="108"/>
      <c r="AA46875" s="108"/>
      <c r="AC46875" s="108"/>
    </row>
    <row r="46876" spans="19:29" x14ac:dyDescent="0.25">
      <c r="S46876" s="108"/>
      <c r="U46876" s="108"/>
      <c r="W46876" s="108"/>
      <c r="Y46876" s="108"/>
      <c r="AA46876" s="108"/>
      <c r="AC46876" s="108"/>
    </row>
    <row r="46877" spans="19:29" x14ac:dyDescent="0.25">
      <c r="S46877" s="109"/>
      <c r="U46877" s="109"/>
      <c r="W46877" s="109"/>
      <c r="Y46877" s="109"/>
      <c r="AA46877" s="109"/>
      <c r="AC46877" s="109"/>
    </row>
    <row r="46878" spans="19:29" x14ac:dyDescent="0.25">
      <c r="S46878" s="108"/>
      <c r="U46878" s="108"/>
      <c r="W46878" s="108"/>
      <c r="Y46878" s="108"/>
      <c r="AA46878" s="108"/>
      <c r="AC46878" s="108"/>
    </row>
    <row r="46879" spans="19:29" x14ac:dyDescent="0.25">
      <c r="S46879" s="108"/>
      <c r="U46879" s="108"/>
      <c r="W46879" s="108"/>
      <c r="Y46879" s="108"/>
      <c r="AA46879" s="108"/>
      <c r="AC46879" s="108"/>
    </row>
    <row r="46880" spans="19:29" x14ac:dyDescent="0.25">
      <c r="S46880" s="109"/>
      <c r="U46880" s="109"/>
      <c r="W46880" s="109"/>
      <c r="Y46880" s="109"/>
      <c r="AA46880" s="109"/>
      <c r="AC46880" s="109"/>
    </row>
    <row r="46881" spans="19:29" x14ac:dyDescent="0.25">
      <c r="S46881" s="108"/>
      <c r="U46881" s="108"/>
      <c r="W46881" s="108"/>
      <c r="Y46881" s="108"/>
      <c r="AA46881" s="108"/>
      <c r="AC46881" s="108"/>
    </row>
    <row r="46882" spans="19:29" x14ac:dyDescent="0.25">
      <c r="S46882" s="109"/>
      <c r="U46882" s="109"/>
      <c r="W46882" s="109"/>
      <c r="Y46882" s="109"/>
      <c r="AA46882" s="109"/>
      <c r="AC46882" s="109"/>
    </row>
    <row r="46883" spans="19:29" x14ac:dyDescent="0.25">
      <c r="S46883" s="108"/>
      <c r="U46883" s="108"/>
      <c r="W46883" s="108"/>
      <c r="Y46883" s="108"/>
      <c r="AA46883" s="108"/>
      <c r="AC46883" s="108"/>
    </row>
    <row r="46884" spans="19:29" x14ac:dyDescent="0.25">
      <c r="S46884" s="108"/>
      <c r="U46884" s="108"/>
      <c r="W46884" s="108"/>
      <c r="Y46884" s="108"/>
      <c r="AA46884" s="108"/>
      <c r="AC46884" s="108"/>
    </row>
    <row r="46885" spans="19:29" x14ac:dyDescent="0.25">
      <c r="S46885" s="108"/>
      <c r="U46885" s="108"/>
      <c r="W46885" s="108"/>
      <c r="Y46885" s="108"/>
      <c r="AA46885" s="108"/>
      <c r="AC46885" s="108"/>
    </row>
    <row r="46886" spans="19:29" x14ac:dyDescent="0.25">
      <c r="S46886" s="110"/>
      <c r="U46886" s="110"/>
      <c r="W46886" s="110"/>
      <c r="Y46886" s="110"/>
      <c r="AA46886" s="110"/>
      <c r="AC46886" s="110"/>
    </row>
    <row r="46887" spans="19:29" x14ac:dyDescent="0.25">
      <c r="S46887" s="110"/>
      <c r="U46887" s="110"/>
      <c r="W46887" s="110"/>
      <c r="Y46887" s="110"/>
      <c r="AA46887" s="110"/>
      <c r="AC46887" s="110"/>
    </row>
    <row r="46888" spans="19:29" x14ac:dyDescent="0.25">
      <c r="S46888" s="110"/>
      <c r="U46888" s="110"/>
      <c r="W46888" s="110"/>
      <c r="Y46888" s="110"/>
      <c r="AA46888" s="110"/>
      <c r="AC46888" s="110"/>
    </row>
    <row r="46889" spans="19:29" x14ac:dyDescent="0.25">
      <c r="S46889" s="110"/>
      <c r="U46889" s="110"/>
      <c r="W46889" s="110"/>
      <c r="Y46889" s="110"/>
      <c r="AA46889" s="110"/>
      <c r="AC46889" s="110"/>
    </row>
    <row r="46890" spans="19:29" x14ac:dyDescent="0.25">
      <c r="S46890" s="111"/>
      <c r="U46890" s="111"/>
      <c r="W46890" s="111"/>
      <c r="Y46890" s="111"/>
      <c r="AA46890" s="111"/>
      <c r="AC46890" s="111"/>
    </row>
    <row r="46891" spans="19:29" x14ac:dyDescent="0.25">
      <c r="S46891" s="107"/>
      <c r="U46891" s="107"/>
      <c r="W46891" s="107"/>
      <c r="Y46891" s="107"/>
      <c r="AA46891" s="107"/>
      <c r="AC46891" s="107"/>
    </row>
    <row r="46892" spans="19:29" x14ac:dyDescent="0.25">
      <c r="S46892" s="108"/>
      <c r="U46892" s="108"/>
      <c r="W46892" s="108"/>
      <c r="Y46892" s="108"/>
      <c r="AA46892" s="108"/>
      <c r="AC46892" s="108"/>
    </row>
    <row r="46893" spans="19:29" x14ac:dyDescent="0.25">
      <c r="S46893" s="108"/>
      <c r="U46893" s="108"/>
      <c r="W46893" s="108"/>
      <c r="Y46893" s="108"/>
      <c r="AA46893" s="108"/>
      <c r="AC46893" s="108"/>
    </row>
    <row r="46894" spans="19:29" x14ac:dyDescent="0.25">
      <c r="S46894" s="109"/>
      <c r="U46894" s="109"/>
      <c r="W46894" s="109"/>
      <c r="Y46894" s="109"/>
      <c r="AA46894" s="109"/>
      <c r="AC46894" s="109"/>
    </row>
    <row r="46895" spans="19:29" x14ac:dyDescent="0.25">
      <c r="S46895" s="108"/>
      <c r="U46895" s="108"/>
      <c r="W46895" s="108"/>
      <c r="Y46895" s="108"/>
      <c r="AA46895" s="108"/>
      <c r="AC46895" s="108"/>
    </row>
    <row r="46896" spans="19:29" x14ac:dyDescent="0.25">
      <c r="S46896" s="108"/>
      <c r="U46896" s="108"/>
      <c r="W46896" s="108"/>
      <c r="Y46896" s="108"/>
      <c r="AA46896" s="108"/>
      <c r="AC46896" s="108"/>
    </row>
    <row r="46897" spans="19:29" x14ac:dyDescent="0.25">
      <c r="S46897" s="109"/>
      <c r="U46897" s="109"/>
      <c r="W46897" s="109"/>
      <c r="Y46897" s="109"/>
      <c r="AA46897" s="109"/>
      <c r="AC46897" s="109"/>
    </row>
    <row r="46898" spans="19:29" x14ac:dyDescent="0.25">
      <c r="S46898" s="108"/>
      <c r="U46898" s="108"/>
      <c r="W46898" s="108"/>
      <c r="Y46898" s="108"/>
      <c r="AA46898" s="108"/>
      <c r="AC46898" s="108"/>
    </row>
    <row r="46899" spans="19:29" x14ac:dyDescent="0.25">
      <c r="S46899" s="109"/>
      <c r="U46899" s="109"/>
      <c r="W46899" s="109"/>
      <c r="Y46899" s="109"/>
      <c r="AA46899" s="109"/>
      <c r="AC46899" s="109"/>
    </row>
    <row r="46900" spans="19:29" x14ac:dyDescent="0.25">
      <c r="S46900" s="108"/>
      <c r="U46900" s="108"/>
      <c r="W46900" s="108"/>
      <c r="Y46900" s="108"/>
      <c r="AA46900" s="108"/>
      <c r="AC46900" s="108"/>
    </row>
    <row r="46901" spans="19:29" x14ac:dyDescent="0.25">
      <c r="S46901" s="108"/>
      <c r="U46901" s="108"/>
      <c r="W46901" s="108"/>
      <c r="Y46901" s="108"/>
      <c r="AA46901" s="108"/>
      <c r="AC46901" s="108"/>
    </row>
    <row r="46902" spans="19:29" x14ac:dyDescent="0.25">
      <c r="S46902" s="108"/>
      <c r="U46902" s="108"/>
      <c r="W46902" s="108"/>
      <c r="Y46902" s="108"/>
      <c r="AA46902" s="108"/>
      <c r="AC46902" s="108"/>
    </row>
    <row r="46903" spans="19:29" x14ac:dyDescent="0.25">
      <c r="S46903" s="110"/>
      <c r="U46903" s="110"/>
      <c r="W46903" s="110"/>
      <c r="Y46903" s="110"/>
      <c r="AA46903" s="110"/>
      <c r="AC46903" s="110"/>
    </row>
    <row r="46904" spans="19:29" x14ac:dyDescent="0.25">
      <c r="S46904" s="110"/>
      <c r="U46904" s="110"/>
      <c r="W46904" s="110"/>
      <c r="Y46904" s="110"/>
      <c r="AA46904" s="110"/>
      <c r="AC46904" s="110"/>
    </row>
    <row r="46905" spans="19:29" x14ac:dyDescent="0.25">
      <c r="S46905" s="110"/>
      <c r="U46905" s="110"/>
      <c r="W46905" s="110"/>
      <c r="Y46905" s="110"/>
      <c r="AA46905" s="110"/>
      <c r="AC46905" s="110"/>
    </row>
    <row r="46906" spans="19:29" x14ac:dyDescent="0.25">
      <c r="S46906" s="110"/>
      <c r="U46906" s="110"/>
      <c r="W46906" s="110"/>
      <c r="Y46906" s="110"/>
      <c r="AA46906" s="110"/>
      <c r="AC46906" s="110"/>
    </row>
    <row r="46907" spans="19:29" x14ac:dyDescent="0.25">
      <c r="S46907" s="111"/>
      <c r="U46907" s="111"/>
      <c r="W46907" s="111"/>
      <c r="Y46907" s="111"/>
      <c r="AA46907" s="111"/>
      <c r="AC46907" s="111"/>
    </row>
    <row r="46908" spans="19:29" x14ac:dyDescent="0.25">
      <c r="S46908" s="107"/>
      <c r="U46908" s="107"/>
      <c r="W46908" s="107"/>
      <c r="Y46908" s="107"/>
      <c r="AA46908" s="107"/>
      <c r="AC46908" s="107"/>
    </row>
    <row r="46909" spans="19:29" x14ac:dyDescent="0.25">
      <c r="S46909" s="108"/>
      <c r="U46909" s="108"/>
      <c r="W46909" s="108"/>
      <c r="Y46909" s="108"/>
      <c r="AA46909" s="108"/>
      <c r="AC46909" s="108"/>
    </row>
    <row r="46910" spans="19:29" x14ac:dyDescent="0.25">
      <c r="S46910" s="108"/>
      <c r="U46910" s="108"/>
      <c r="W46910" s="108"/>
      <c r="Y46910" s="108"/>
      <c r="AA46910" s="108"/>
      <c r="AC46910" s="108"/>
    </row>
    <row r="46911" spans="19:29" x14ac:dyDescent="0.25">
      <c r="S46911" s="109"/>
      <c r="U46911" s="109"/>
      <c r="W46911" s="109"/>
      <c r="Y46911" s="109"/>
      <c r="AA46911" s="109"/>
      <c r="AC46911" s="109"/>
    </row>
    <row r="46912" spans="19:29" x14ac:dyDescent="0.25">
      <c r="S46912" s="108"/>
      <c r="U46912" s="108"/>
      <c r="W46912" s="108"/>
      <c r="Y46912" s="108"/>
      <c r="AA46912" s="108"/>
      <c r="AC46912" s="108"/>
    </row>
    <row r="46913" spans="19:29" x14ac:dyDescent="0.25">
      <c r="S46913" s="108"/>
      <c r="U46913" s="108"/>
      <c r="W46913" s="108"/>
      <c r="Y46913" s="108"/>
      <c r="AA46913" s="108"/>
      <c r="AC46913" s="108"/>
    </row>
    <row r="46914" spans="19:29" x14ac:dyDescent="0.25">
      <c r="S46914" s="109"/>
      <c r="U46914" s="109"/>
      <c r="W46914" s="109"/>
      <c r="Y46914" s="109"/>
      <c r="AA46914" s="109"/>
      <c r="AC46914" s="109"/>
    </row>
    <row r="46915" spans="19:29" x14ac:dyDescent="0.25">
      <c r="S46915" s="108"/>
      <c r="U46915" s="108"/>
      <c r="W46915" s="108"/>
      <c r="Y46915" s="108"/>
      <c r="AA46915" s="108"/>
      <c r="AC46915" s="108"/>
    </row>
    <row r="46916" spans="19:29" x14ac:dyDescent="0.25">
      <c r="S46916" s="109"/>
      <c r="U46916" s="109"/>
      <c r="W46916" s="109"/>
      <c r="Y46916" s="109"/>
      <c r="AA46916" s="109"/>
      <c r="AC46916" s="109"/>
    </row>
    <row r="46917" spans="19:29" x14ac:dyDescent="0.25">
      <c r="S46917" s="108"/>
      <c r="U46917" s="108"/>
      <c r="W46917" s="108"/>
      <c r="Y46917" s="108"/>
      <c r="AA46917" s="108"/>
      <c r="AC46917" s="108"/>
    </row>
    <row r="46918" spans="19:29" x14ac:dyDescent="0.25">
      <c r="S46918" s="108"/>
      <c r="U46918" s="108"/>
      <c r="W46918" s="108"/>
      <c r="Y46918" s="108"/>
      <c r="AA46918" s="108"/>
      <c r="AC46918" s="108"/>
    </row>
    <row r="46919" spans="19:29" x14ac:dyDescent="0.25">
      <c r="S46919" s="108"/>
      <c r="U46919" s="108"/>
      <c r="W46919" s="108"/>
      <c r="Y46919" s="108"/>
      <c r="AA46919" s="108"/>
      <c r="AC46919" s="108"/>
    </row>
    <row r="46920" spans="19:29" x14ac:dyDescent="0.25">
      <c r="S46920" s="110"/>
      <c r="U46920" s="110"/>
      <c r="W46920" s="110"/>
      <c r="Y46920" s="110"/>
      <c r="AA46920" s="110"/>
      <c r="AC46920" s="110"/>
    </row>
    <row r="46921" spans="19:29" x14ac:dyDescent="0.25">
      <c r="S46921" s="110"/>
      <c r="U46921" s="110"/>
      <c r="W46921" s="110"/>
      <c r="Y46921" s="110"/>
      <c r="AA46921" s="110"/>
      <c r="AC46921" s="110"/>
    </row>
    <row r="46922" spans="19:29" x14ac:dyDescent="0.25">
      <c r="S46922" s="110"/>
      <c r="U46922" s="110"/>
      <c r="W46922" s="110"/>
      <c r="Y46922" s="110"/>
      <c r="AA46922" s="110"/>
      <c r="AC46922" s="110"/>
    </row>
    <row r="46923" spans="19:29" x14ac:dyDescent="0.25">
      <c r="S46923" s="110"/>
      <c r="U46923" s="110"/>
      <c r="W46923" s="110"/>
      <c r="Y46923" s="110"/>
      <c r="AA46923" s="110"/>
      <c r="AC46923" s="110"/>
    </row>
    <row r="46924" spans="19:29" x14ac:dyDescent="0.25">
      <c r="S46924" s="111"/>
      <c r="U46924" s="111"/>
      <c r="W46924" s="111"/>
      <c r="Y46924" s="111"/>
      <c r="AA46924" s="111"/>
      <c r="AC46924" s="111"/>
    </row>
    <row r="46925" spans="19:29" x14ac:dyDescent="0.25">
      <c r="S46925" s="107"/>
      <c r="U46925" s="107"/>
      <c r="W46925" s="107"/>
      <c r="Y46925" s="107"/>
      <c r="AA46925" s="107"/>
      <c r="AC46925" s="107"/>
    </row>
    <row r="46926" spans="19:29" x14ac:dyDescent="0.25">
      <c r="S46926" s="108"/>
      <c r="U46926" s="108"/>
      <c r="W46926" s="108"/>
      <c r="Y46926" s="108"/>
      <c r="AA46926" s="108"/>
      <c r="AC46926" s="108"/>
    </row>
    <row r="46927" spans="19:29" x14ac:dyDescent="0.25">
      <c r="S46927" s="108"/>
      <c r="U46927" s="108"/>
      <c r="W46927" s="108"/>
      <c r="Y46927" s="108"/>
      <c r="AA46927" s="108"/>
      <c r="AC46927" s="108"/>
    </row>
    <row r="46928" spans="19:29" x14ac:dyDescent="0.25">
      <c r="S46928" s="109"/>
      <c r="U46928" s="109"/>
      <c r="W46928" s="109"/>
      <c r="Y46928" s="109"/>
      <c r="AA46928" s="109"/>
      <c r="AC46928" s="109"/>
    </row>
    <row r="46929" spans="19:29" x14ac:dyDescent="0.25">
      <c r="S46929" s="108"/>
      <c r="U46929" s="108"/>
      <c r="W46929" s="108"/>
      <c r="Y46929" s="108"/>
      <c r="AA46929" s="108"/>
      <c r="AC46929" s="108"/>
    </row>
    <row r="46930" spans="19:29" x14ac:dyDescent="0.25">
      <c r="S46930" s="108"/>
      <c r="U46930" s="108"/>
      <c r="W46930" s="108"/>
      <c r="Y46930" s="108"/>
      <c r="AA46930" s="108"/>
      <c r="AC46930" s="108"/>
    </row>
    <row r="46931" spans="19:29" x14ac:dyDescent="0.25">
      <c r="S46931" s="109"/>
      <c r="U46931" s="109"/>
      <c r="W46931" s="109"/>
      <c r="Y46931" s="109"/>
      <c r="AA46931" s="109"/>
      <c r="AC46931" s="109"/>
    </row>
    <row r="46932" spans="19:29" x14ac:dyDescent="0.25">
      <c r="S46932" s="108"/>
      <c r="U46932" s="108"/>
      <c r="W46932" s="108"/>
      <c r="Y46932" s="108"/>
      <c r="AA46932" s="108"/>
      <c r="AC46932" s="108"/>
    </row>
    <row r="46933" spans="19:29" x14ac:dyDescent="0.25">
      <c r="S46933" s="109"/>
      <c r="U46933" s="109"/>
      <c r="W46933" s="109"/>
      <c r="Y46933" s="109"/>
      <c r="AA46933" s="109"/>
      <c r="AC46933" s="109"/>
    </row>
    <row r="46934" spans="19:29" x14ac:dyDescent="0.25">
      <c r="S46934" s="108"/>
      <c r="U46934" s="108"/>
      <c r="W46934" s="108"/>
      <c r="Y46934" s="108"/>
      <c r="AA46934" s="108"/>
      <c r="AC46934" s="108"/>
    </row>
    <row r="46935" spans="19:29" x14ac:dyDescent="0.25">
      <c r="S46935" s="108"/>
      <c r="U46935" s="108"/>
      <c r="W46935" s="108"/>
      <c r="Y46935" s="108"/>
      <c r="AA46935" s="108"/>
      <c r="AC46935" s="108"/>
    </row>
    <row r="46936" spans="19:29" x14ac:dyDescent="0.25">
      <c r="S46936" s="108"/>
      <c r="U46936" s="108"/>
      <c r="W46936" s="108"/>
      <c r="Y46936" s="108"/>
      <c r="AA46936" s="108"/>
      <c r="AC46936" s="108"/>
    </row>
    <row r="46937" spans="19:29" x14ac:dyDescent="0.25">
      <c r="S46937" s="110"/>
      <c r="U46937" s="110"/>
      <c r="W46937" s="110"/>
      <c r="Y46937" s="110"/>
      <c r="AA46937" s="110"/>
      <c r="AC46937" s="110"/>
    </row>
    <row r="46938" spans="19:29" x14ac:dyDescent="0.25">
      <c r="S46938" s="110"/>
      <c r="U46938" s="110"/>
      <c r="W46938" s="110"/>
      <c r="Y46938" s="110"/>
      <c r="AA46938" s="110"/>
      <c r="AC46938" s="110"/>
    </row>
    <row r="46939" spans="19:29" x14ac:dyDescent="0.25">
      <c r="S46939" s="110"/>
      <c r="U46939" s="110"/>
      <c r="W46939" s="110"/>
      <c r="Y46939" s="110"/>
      <c r="AA46939" s="110"/>
      <c r="AC46939" s="110"/>
    </row>
    <row r="46940" spans="19:29" x14ac:dyDescent="0.25">
      <c r="S46940" s="110"/>
      <c r="U46940" s="110"/>
      <c r="W46940" s="110"/>
      <c r="Y46940" s="110"/>
      <c r="AA46940" s="110"/>
      <c r="AC46940" s="110"/>
    </row>
    <row r="46941" spans="19:29" x14ac:dyDescent="0.25">
      <c r="S46941" s="111"/>
      <c r="U46941" s="111"/>
      <c r="W46941" s="111"/>
      <c r="Y46941" s="111"/>
      <c r="AA46941" s="111"/>
      <c r="AC46941" s="111"/>
    </row>
    <row r="46942" spans="19:29" x14ac:dyDescent="0.25">
      <c r="S46942" s="107"/>
      <c r="U46942" s="107"/>
      <c r="W46942" s="107"/>
      <c r="Y46942" s="107"/>
      <c r="AA46942" s="107"/>
      <c r="AC46942" s="107"/>
    </row>
    <row r="46943" spans="19:29" x14ac:dyDescent="0.25">
      <c r="S46943" s="108"/>
      <c r="U46943" s="108"/>
      <c r="W46943" s="108"/>
      <c r="Y46943" s="108"/>
      <c r="AA46943" s="108"/>
      <c r="AC46943" s="108"/>
    </row>
    <row r="46944" spans="19:29" x14ac:dyDescent="0.25">
      <c r="S46944" s="108"/>
      <c r="U46944" s="108"/>
      <c r="W46944" s="108"/>
      <c r="Y46944" s="108"/>
      <c r="AA46944" s="108"/>
      <c r="AC46944" s="108"/>
    </row>
    <row r="46945" spans="19:29" x14ac:dyDescent="0.25">
      <c r="S46945" s="109"/>
      <c r="U46945" s="109"/>
      <c r="W46945" s="109"/>
      <c r="Y46945" s="109"/>
      <c r="AA46945" s="109"/>
      <c r="AC46945" s="109"/>
    </row>
    <row r="46946" spans="19:29" x14ac:dyDescent="0.25">
      <c r="S46946" s="108"/>
      <c r="U46946" s="108"/>
      <c r="W46946" s="108"/>
      <c r="Y46946" s="108"/>
      <c r="AA46946" s="108"/>
      <c r="AC46946" s="108"/>
    </row>
    <row r="46947" spans="19:29" x14ac:dyDescent="0.25">
      <c r="S46947" s="108"/>
      <c r="U46947" s="108"/>
      <c r="W46947" s="108"/>
      <c r="Y46947" s="108"/>
      <c r="AA46947" s="108"/>
      <c r="AC46947" s="108"/>
    </row>
    <row r="46948" spans="19:29" x14ac:dyDescent="0.25">
      <c r="S46948" s="109"/>
      <c r="U46948" s="109"/>
      <c r="W46948" s="109"/>
      <c r="Y46948" s="109"/>
      <c r="AA46948" s="109"/>
      <c r="AC46948" s="109"/>
    </row>
    <row r="46949" spans="19:29" x14ac:dyDescent="0.25">
      <c r="S46949" s="108"/>
      <c r="U46949" s="108"/>
      <c r="W46949" s="108"/>
      <c r="Y46949" s="108"/>
      <c r="AA46949" s="108"/>
      <c r="AC46949" s="108"/>
    </row>
    <row r="46950" spans="19:29" x14ac:dyDescent="0.25">
      <c r="S46950" s="109"/>
      <c r="U46950" s="109"/>
      <c r="W46950" s="109"/>
      <c r="Y46950" s="109"/>
      <c r="AA46950" s="109"/>
      <c r="AC46950" s="109"/>
    </row>
    <row r="46951" spans="19:29" x14ac:dyDescent="0.25">
      <c r="S46951" s="108"/>
      <c r="U46951" s="108"/>
      <c r="W46951" s="108"/>
      <c r="Y46951" s="108"/>
      <c r="AA46951" s="108"/>
      <c r="AC46951" s="108"/>
    </row>
    <row r="46952" spans="19:29" x14ac:dyDescent="0.25">
      <c r="S46952" s="108"/>
      <c r="U46952" s="108"/>
      <c r="W46952" s="108"/>
      <c r="Y46952" s="108"/>
      <c r="AA46952" s="108"/>
      <c r="AC46952" s="108"/>
    </row>
    <row r="46953" spans="19:29" x14ac:dyDescent="0.25">
      <c r="S46953" s="108"/>
      <c r="U46953" s="108"/>
      <c r="W46953" s="108"/>
      <c r="Y46953" s="108"/>
      <c r="AA46953" s="108"/>
      <c r="AC46953" s="108"/>
    </row>
    <row r="46954" spans="19:29" x14ac:dyDescent="0.25">
      <c r="S46954" s="110"/>
      <c r="U46954" s="110"/>
      <c r="W46954" s="110"/>
      <c r="Y46954" s="110"/>
      <c r="AA46954" s="110"/>
      <c r="AC46954" s="110"/>
    </row>
    <row r="46955" spans="19:29" x14ac:dyDescent="0.25">
      <c r="S46955" s="110"/>
      <c r="U46955" s="110"/>
      <c r="W46955" s="110"/>
      <c r="Y46955" s="110"/>
      <c r="AA46955" s="110"/>
      <c r="AC46955" s="110"/>
    </row>
    <row r="46956" spans="19:29" x14ac:dyDescent="0.25">
      <c r="S46956" s="110"/>
      <c r="U46956" s="110"/>
      <c r="W46956" s="110"/>
      <c r="Y46956" s="110"/>
      <c r="AA46956" s="110"/>
      <c r="AC46956" s="110"/>
    </row>
    <row r="46957" spans="19:29" x14ac:dyDescent="0.25">
      <c r="S46957" s="110"/>
      <c r="U46957" s="110"/>
      <c r="W46957" s="110"/>
      <c r="Y46957" s="110"/>
      <c r="AA46957" s="110"/>
      <c r="AC46957" s="110"/>
    </row>
    <row r="46958" spans="19:29" x14ac:dyDescent="0.25">
      <c r="S46958" s="111"/>
      <c r="U46958" s="111"/>
      <c r="W46958" s="111"/>
      <c r="Y46958" s="111"/>
      <c r="AA46958" s="111"/>
      <c r="AC46958" s="111"/>
    </row>
    <row r="46959" spans="19:29" x14ac:dyDescent="0.25">
      <c r="S46959" s="107"/>
      <c r="U46959" s="107"/>
      <c r="W46959" s="107"/>
      <c r="Y46959" s="107"/>
      <c r="AA46959" s="107"/>
      <c r="AC46959" s="107"/>
    </row>
    <row r="46960" spans="19:29" x14ac:dyDescent="0.25">
      <c r="S46960" s="108"/>
      <c r="U46960" s="108"/>
      <c r="W46960" s="108"/>
      <c r="Y46960" s="108"/>
      <c r="AA46960" s="108"/>
      <c r="AC46960" s="108"/>
    </row>
    <row r="46961" spans="19:29" x14ac:dyDescent="0.25">
      <c r="S46961" s="108"/>
      <c r="U46961" s="108"/>
      <c r="W46961" s="108"/>
      <c r="Y46961" s="108"/>
      <c r="AA46961" s="108"/>
      <c r="AC46961" s="108"/>
    </row>
    <row r="46962" spans="19:29" x14ac:dyDescent="0.25">
      <c r="S46962" s="109"/>
      <c r="U46962" s="109"/>
      <c r="W46962" s="109"/>
      <c r="Y46962" s="109"/>
      <c r="AA46962" s="109"/>
      <c r="AC46962" s="109"/>
    </row>
    <row r="46963" spans="19:29" x14ac:dyDescent="0.25">
      <c r="S46963" s="108"/>
      <c r="U46963" s="108"/>
      <c r="W46963" s="108"/>
      <c r="Y46963" s="108"/>
      <c r="AA46963" s="108"/>
      <c r="AC46963" s="108"/>
    </row>
    <row r="46964" spans="19:29" x14ac:dyDescent="0.25">
      <c r="S46964" s="108"/>
      <c r="U46964" s="108"/>
      <c r="W46964" s="108"/>
      <c r="Y46964" s="108"/>
      <c r="AA46964" s="108"/>
      <c r="AC46964" s="108"/>
    </row>
    <row r="46965" spans="19:29" x14ac:dyDescent="0.25">
      <c r="S46965" s="109"/>
      <c r="U46965" s="109"/>
      <c r="W46965" s="109"/>
      <c r="Y46965" s="109"/>
      <c r="AA46965" s="109"/>
      <c r="AC46965" s="109"/>
    </row>
    <row r="46966" spans="19:29" x14ac:dyDescent="0.25">
      <c r="S46966" s="108"/>
      <c r="U46966" s="108"/>
      <c r="W46966" s="108"/>
      <c r="Y46966" s="108"/>
      <c r="AA46966" s="108"/>
      <c r="AC46966" s="108"/>
    </row>
    <row r="46967" spans="19:29" x14ac:dyDescent="0.25">
      <c r="S46967" s="109"/>
      <c r="U46967" s="109"/>
      <c r="W46967" s="109"/>
      <c r="Y46967" s="109"/>
      <c r="AA46967" s="109"/>
      <c r="AC46967" s="109"/>
    </row>
    <row r="46968" spans="19:29" x14ac:dyDescent="0.25">
      <c r="S46968" s="108"/>
      <c r="U46968" s="108"/>
      <c r="W46968" s="108"/>
      <c r="Y46968" s="108"/>
      <c r="AA46968" s="108"/>
      <c r="AC46968" s="108"/>
    </row>
    <row r="46969" spans="19:29" x14ac:dyDescent="0.25">
      <c r="S46969" s="108"/>
      <c r="U46969" s="108"/>
      <c r="W46969" s="108"/>
      <c r="Y46969" s="108"/>
      <c r="AA46969" s="108"/>
      <c r="AC46969" s="108"/>
    </row>
    <row r="46970" spans="19:29" x14ac:dyDescent="0.25">
      <c r="S46970" s="108"/>
      <c r="U46970" s="108"/>
      <c r="W46970" s="108"/>
      <c r="Y46970" s="108"/>
      <c r="AA46970" s="108"/>
      <c r="AC46970" s="108"/>
    </row>
    <row r="46971" spans="19:29" x14ac:dyDescent="0.25">
      <c r="S46971" s="110"/>
      <c r="U46971" s="110"/>
      <c r="W46971" s="110"/>
      <c r="Y46971" s="110"/>
      <c r="AA46971" s="110"/>
      <c r="AC46971" s="110"/>
    </row>
    <row r="46972" spans="19:29" x14ac:dyDescent="0.25">
      <c r="S46972" s="110"/>
      <c r="U46972" s="110"/>
      <c r="W46972" s="110"/>
      <c r="Y46972" s="110"/>
      <c r="AA46972" s="110"/>
      <c r="AC46972" s="110"/>
    </row>
    <row r="46973" spans="19:29" x14ac:dyDescent="0.25">
      <c r="S46973" s="110"/>
      <c r="U46973" s="110"/>
      <c r="W46973" s="110"/>
      <c r="Y46973" s="110"/>
      <c r="AA46973" s="110"/>
      <c r="AC46973" s="110"/>
    </row>
    <row r="46974" spans="19:29" x14ac:dyDescent="0.25">
      <c r="S46974" s="110"/>
      <c r="U46974" s="110"/>
      <c r="W46974" s="110"/>
      <c r="Y46974" s="110"/>
      <c r="AA46974" s="110"/>
      <c r="AC46974" s="110"/>
    </row>
    <row r="46975" spans="19:29" x14ac:dyDescent="0.25">
      <c r="S46975" s="111"/>
      <c r="U46975" s="111"/>
      <c r="W46975" s="111"/>
      <c r="Y46975" s="111"/>
      <c r="AA46975" s="111"/>
      <c r="AC46975" s="111"/>
    </row>
    <row r="46976" spans="19:29" x14ac:dyDescent="0.25">
      <c r="S46976" s="107"/>
      <c r="U46976" s="107"/>
      <c r="W46976" s="107"/>
      <c r="Y46976" s="107"/>
      <c r="AA46976" s="107"/>
      <c r="AC46976" s="107"/>
    </row>
    <row r="46977" spans="19:29" x14ac:dyDescent="0.25">
      <c r="S46977" s="108"/>
      <c r="U46977" s="108"/>
      <c r="W46977" s="108"/>
      <c r="Y46977" s="108"/>
      <c r="AA46977" s="108"/>
      <c r="AC46977" s="108"/>
    </row>
    <row r="46978" spans="19:29" x14ac:dyDescent="0.25">
      <c r="S46978" s="108"/>
      <c r="U46978" s="108"/>
      <c r="W46978" s="108"/>
      <c r="Y46978" s="108"/>
      <c r="AA46978" s="108"/>
      <c r="AC46978" s="108"/>
    </row>
    <row r="46979" spans="19:29" x14ac:dyDescent="0.25">
      <c r="S46979" s="109"/>
      <c r="U46979" s="109"/>
      <c r="W46979" s="109"/>
      <c r="Y46979" s="109"/>
      <c r="AA46979" s="109"/>
      <c r="AC46979" s="109"/>
    </row>
    <row r="46980" spans="19:29" x14ac:dyDescent="0.25">
      <c r="S46980" s="108"/>
      <c r="U46980" s="108"/>
      <c r="W46980" s="108"/>
      <c r="Y46980" s="108"/>
      <c r="AA46980" s="108"/>
      <c r="AC46980" s="108"/>
    </row>
    <row r="46981" spans="19:29" x14ac:dyDescent="0.25">
      <c r="S46981" s="108"/>
      <c r="U46981" s="108"/>
      <c r="W46981" s="108"/>
      <c r="Y46981" s="108"/>
      <c r="AA46981" s="108"/>
      <c r="AC46981" s="108"/>
    </row>
    <row r="46982" spans="19:29" x14ac:dyDescent="0.25">
      <c r="S46982" s="109"/>
      <c r="U46982" s="109"/>
      <c r="W46982" s="109"/>
      <c r="Y46982" s="109"/>
      <c r="AA46982" s="109"/>
      <c r="AC46982" s="109"/>
    </row>
    <row r="46983" spans="19:29" x14ac:dyDescent="0.25">
      <c r="S46983" s="108"/>
      <c r="U46983" s="108"/>
      <c r="W46983" s="108"/>
      <c r="Y46983" s="108"/>
      <c r="AA46983" s="108"/>
      <c r="AC46983" s="108"/>
    </row>
    <row r="46984" spans="19:29" x14ac:dyDescent="0.25">
      <c r="S46984" s="109"/>
      <c r="U46984" s="109"/>
      <c r="W46984" s="109"/>
      <c r="Y46984" s="109"/>
      <c r="AA46984" s="109"/>
      <c r="AC46984" s="109"/>
    </row>
    <row r="46985" spans="19:29" x14ac:dyDescent="0.25">
      <c r="S46985" s="108"/>
      <c r="U46985" s="108"/>
      <c r="W46985" s="108"/>
      <c r="Y46985" s="108"/>
      <c r="AA46985" s="108"/>
      <c r="AC46985" s="108"/>
    </row>
    <row r="46986" spans="19:29" x14ac:dyDescent="0.25">
      <c r="S46986" s="108"/>
      <c r="U46986" s="108"/>
      <c r="W46986" s="108"/>
      <c r="Y46986" s="108"/>
      <c r="AA46986" s="108"/>
      <c r="AC46986" s="108"/>
    </row>
    <row r="46987" spans="19:29" x14ac:dyDescent="0.25">
      <c r="S46987" s="108"/>
      <c r="U46987" s="108"/>
      <c r="W46987" s="108"/>
      <c r="Y46987" s="108"/>
      <c r="AA46987" s="108"/>
      <c r="AC46987" s="108"/>
    </row>
    <row r="46988" spans="19:29" x14ac:dyDescent="0.25">
      <c r="S46988" s="110"/>
      <c r="U46988" s="110"/>
      <c r="W46988" s="110"/>
      <c r="Y46988" s="110"/>
      <c r="AA46988" s="110"/>
      <c r="AC46988" s="110"/>
    </row>
    <row r="46989" spans="19:29" x14ac:dyDescent="0.25">
      <c r="S46989" s="110"/>
      <c r="U46989" s="110"/>
      <c r="W46989" s="110"/>
      <c r="Y46989" s="110"/>
      <c r="AA46989" s="110"/>
      <c r="AC46989" s="110"/>
    </row>
    <row r="46990" spans="19:29" x14ac:dyDescent="0.25">
      <c r="S46990" s="110"/>
      <c r="U46990" s="110"/>
      <c r="W46990" s="110"/>
      <c r="Y46990" s="110"/>
      <c r="AA46990" s="110"/>
      <c r="AC46990" s="110"/>
    </row>
    <row r="46991" spans="19:29" x14ac:dyDescent="0.25">
      <c r="S46991" s="110"/>
      <c r="U46991" s="110"/>
      <c r="W46991" s="110"/>
      <c r="Y46991" s="110"/>
      <c r="AA46991" s="110"/>
      <c r="AC46991" s="110"/>
    </row>
    <row r="46992" spans="19:29" x14ac:dyDescent="0.25">
      <c r="S46992" s="111"/>
      <c r="U46992" s="111"/>
      <c r="W46992" s="111"/>
      <c r="Y46992" s="111"/>
      <c r="AA46992" s="111"/>
      <c r="AC46992" s="111"/>
    </row>
    <row r="46993" spans="19:29" x14ac:dyDescent="0.25">
      <c r="S46993" s="107"/>
      <c r="U46993" s="107"/>
      <c r="W46993" s="107"/>
      <c r="Y46993" s="107"/>
      <c r="AA46993" s="107"/>
      <c r="AC46993" s="107"/>
    </row>
    <row r="46994" spans="19:29" x14ac:dyDescent="0.25">
      <c r="S46994" s="108"/>
      <c r="U46994" s="108"/>
      <c r="W46994" s="108"/>
      <c r="Y46994" s="108"/>
      <c r="AA46994" s="108"/>
      <c r="AC46994" s="108"/>
    </row>
    <row r="46995" spans="19:29" x14ac:dyDescent="0.25">
      <c r="S46995" s="108"/>
      <c r="U46995" s="108"/>
      <c r="W46995" s="108"/>
      <c r="Y46995" s="108"/>
      <c r="AA46995" s="108"/>
      <c r="AC46995" s="108"/>
    </row>
    <row r="46996" spans="19:29" x14ac:dyDescent="0.25">
      <c r="S46996" s="109"/>
      <c r="U46996" s="109"/>
      <c r="W46996" s="109"/>
      <c r="Y46996" s="109"/>
      <c r="AA46996" s="109"/>
      <c r="AC46996" s="109"/>
    </row>
    <row r="46997" spans="19:29" x14ac:dyDescent="0.25">
      <c r="S46997" s="108"/>
      <c r="U46997" s="108"/>
      <c r="W46997" s="108"/>
      <c r="Y46997" s="108"/>
      <c r="AA46997" s="108"/>
      <c r="AC46997" s="108"/>
    </row>
    <row r="46998" spans="19:29" x14ac:dyDescent="0.25">
      <c r="S46998" s="108"/>
      <c r="U46998" s="108"/>
      <c r="W46998" s="108"/>
      <c r="Y46998" s="108"/>
      <c r="AA46998" s="108"/>
      <c r="AC46998" s="108"/>
    </row>
    <row r="46999" spans="19:29" x14ac:dyDescent="0.25">
      <c r="S46999" s="109"/>
      <c r="U46999" s="109"/>
      <c r="W46999" s="109"/>
      <c r="Y46999" s="109"/>
      <c r="AA46999" s="109"/>
      <c r="AC46999" s="109"/>
    </row>
    <row r="47000" spans="19:29" x14ac:dyDescent="0.25">
      <c r="S47000" s="108"/>
      <c r="U47000" s="108"/>
      <c r="W47000" s="108"/>
      <c r="Y47000" s="108"/>
      <c r="AA47000" s="108"/>
      <c r="AC47000" s="108"/>
    </row>
    <row r="47001" spans="19:29" x14ac:dyDescent="0.25">
      <c r="S47001" s="109"/>
      <c r="U47001" s="109"/>
      <c r="W47001" s="109"/>
      <c r="Y47001" s="109"/>
      <c r="AA47001" s="109"/>
      <c r="AC47001" s="109"/>
    </row>
    <row r="47002" spans="19:29" x14ac:dyDescent="0.25">
      <c r="S47002" s="108"/>
      <c r="U47002" s="108"/>
      <c r="W47002" s="108"/>
      <c r="Y47002" s="108"/>
      <c r="AA47002" s="108"/>
      <c r="AC47002" s="108"/>
    </row>
    <row r="47003" spans="19:29" x14ac:dyDescent="0.25">
      <c r="S47003" s="108"/>
      <c r="U47003" s="108"/>
      <c r="W47003" s="108"/>
      <c r="Y47003" s="108"/>
      <c r="AA47003" s="108"/>
      <c r="AC47003" s="108"/>
    </row>
    <row r="47004" spans="19:29" x14ac:dyDescent="0.25">
      <c r="S47004" s="108"/>
      <c r="U47004" s="108"/>
      <c r="W47004" s="108"/>
      <c r="Y47004" s="108"/>
      <c r="AA47004" s="108"/>
      <c r="AC47004" s="108"/>
    </row>
    <row r="47005" spans="19:29" x14ac:dyDescent="0.25">
      <c r="S47005" s="110"/>
      <c r="U47005" s="110"/>
      <c r="W47005" s="110"/>
      <c r="Y47005" s="110"/>
      <c r="AA47005" s="110"/>
      <c r="AC47005" s="110"/>
    </row>
    <row r="47006" spans="19:29" x14ac:dyDescent="0.25">
      <c r="S47006" s="110"/>
      <c r="U47006" s="110"/>
      <c r="W47006" s="110"/>
      <c r="Y47006" s="110"/>
      <c r="AA47006" s="110"/>
      <c r="AC47006" s="110"/>
    </row>
    <row r="47007" spans="19:29" x14ac:dyDescent="0.25">
      <c r="S47007" s="110"/>
      <c r="U47007" s="110"/>
      <c r="W47007" s="110"/>
      <c r="Y47007" s="110"/>
      <c r="AA47007" s="110"/>
      <c r="AC47007" s="110"/>
    </row>
    <row r="47008" spans="19:29" x14ac:dyDescent="0.25">
      <c r="S47008" s="110"/>
      <c r="U47008" s="110"/>
      <c r="W47008" s="110"/>
      <c r="Y47008" s="110"/>
      <c r="AA47008" s="110"/>
      <c r="AC47008" s="110"/>
    </row>
    <row r="47009" spans="19:29" x14ac:dyDescent="0.25">
      <c r="S47009" s="111"/>
      <c r="U47009" s="111"/>
      <c r="W47009" s="111"/>
      <c r="Y47009" s="111"/>
      <c r="AA47009" s="111"/>
      <c r="AC47009" s="111"/>
    </row>
    <row r="47010" spans="19:29" x14ac:dyDescent="0.25">
      <c r="S47010" s="107"/>
      <c r="U47010" s="107"/>
      <c r="W47010" s="107"/>
      <c r="Y47010" s="107"/>
      <c r="AA47010" s="107"/>
      <c r="AC47010" s="107"/>
    </row>
    <row r="47011" spans="19:29" x14ac:dyDescent="0.25">
      <c r="S47011" s="108"/>
      <c r="U47011" s="108"/>
      <c r="W47011" s="108"/>
      <c r="Y47011" s="108"/>
      <c r="AA47011" s="108"/>
      <c r="AC47011" s="108"/>
    </row>
    <row r="47012" spans="19:29" x14ac:dyDescent="0.25">
      <c r="S47012" s="108"/>
      <c r="U47012" s="108"/>
      <c r="W47012" s="108"/>
      <c r="Y47012" s="108"/>
      <c r="AA47012" s="108"/>
      <c r="AC47012" s="108"/>
    </row>
    <row r="47013" spans="19:29" x14ac:dyDescent="0.25">
      <c r="S47013" s="109"/>
      <c r="U47013" s="109"/>
      <c r="W47013" s="109"/>
      <c r="Y47013" s="109"/>
      <c r="AA47013" s="109"/>
      <c r="AC47013" s="109"/>
    </row>
    <row r="47014" spans="19:29" x14ac:dyDescent="0.25">
      <c r="S47014" s="108"/>
      <c r="U47014" s="108"/>
      <c r="W47014" s="108"/>
      <c r="Y47014" s="108"/>
      <c r="AA47014" s="108"/>
      <c r="AC47014" s="108"/>
    </row>
    <row r="47015" spans="19:29" x14ac:dyDescent="0.25">
      <c r="S47015" s="108"/>
      <c r="U47015" s="108"/>
      <c r="W47015" s="108"/>
      <c r="Y47015" s="108"/>
      <c r="AA47015" s="108"/>
      <c r="AC47015" s="108"/>
    </row>
    <row r="47016" spans="19:29" x14ac:dyDescent="0.25">
      <c r="S47016" s="109"/>
      <c r="U47016" s="109"/>
      <c r="W47016" s="109"/>
      <c r="Y47016" s="109"/>
      <c r="AA47016" s="109"/>
      <c r="AC47016" s="109"/>
    </row>
    <row r="47017" spans="19:29" x14ac:dyDescent="0.25">
      <c r="S47017" s="108"/>
      <c r="U47017" s="108"/>
      <c r="W47017" s="108"/>
      <c r="Y47017" s="108"/>
      <c r="AA47017" s="108"/>
      <c r="AC47017" s="108"/>
    </row>
    <row r="47018" spans="19:29" x14ac:dyDescent="0.25">
      <c r="S47018" s="109"/>
      <c r="U47018" s="109"/>
      <c r="W47018" s="109"/>
      <c r="Y47018" s="109"/>
      <c r="AA47018" s="109"/>
      <c r="AC47018" s="109"/>
    </row>
    <row r="47019" spans="19:29" x14ac:dyDescent="0.25">
      <c r="S47019" s="108"/>
      <c r="U47019" s="108"/>
      <c r="W47019" s="108"/>
      <c r="Y47019" s="108"/>
      <c r="AA47019" s="108"/>
      <c r="AC47019" s="108"/>
    </row>
    <row r="47020" spans="19:29" x14ac:dyDescent="0.25">
      <c r="S47020" s="108"/>
      <c r="U47020" s="108"/>
      <c r="W47020" s="108"/>
      <c r="Y47020" s="108"/>
      <c r="AA47020" s="108"/>
      <c r="AC47020" s="108"/>
    </row>
    <row r="47021" spans="19:29" x14ac:dyDescent="0.25">
      <c r="S47021" s="108"/>
      <c r="U47021" s="108"/>
      <c r="W47021" s="108"/>
      <c r="Y47021" s="108"/>
      <c r="AA47021" s="108"/>
      <c r="AC47021" s="108"/>
    </row>
    <row r="47022" spans="19:29" x14ac:dyDescent="0.25">
      <c r="S47022" s="110"/>
      <c r="U47022" s="110"/>
      <c r="W47022" s="110"/>
      <c r="Y47022" s="110"/>
      <c r="AA47022" s="110"/>
      <c r="AC47022" s="110"/>
    </row>
    <row r="47023" spans="19:29" x14ac:dyDescent="0.25">
      <c r="S47023" s="110"/>
      <c r="U47023" s="110"/>
      <c r="W47023" s="110"/>
      <c r="Y47023" s="110"/>
      <c r="AA47023" s="110"/>
      <c r="AC47023" s="110"/>
    </row>
    <row r="47024" spans="19:29" x14ac:dyDescent="0.25">
      <c r="S47024" s="110"/>
      <c r="U47024" s="110"/>
      <c r="W47024" s="110"/>
      <c r="Y47024" s="110"/>
      <c r="AA47024" s="110"/>
      <c r="AC47024" s="110"/>
    </row>
    <row r="47025" spans="19:29" x14ac:dyDescent="0.25">
      <c r="S47025" s="110"/>
      <c r="U47025" s="110"/>
      <c r="W47025" s="110"/>
      <c r="Y47025" s="110"/>
      <c r="AA47025" s="110"/>
      <c r="AC47025" s="110"/>
    </row>
    <row r="47026" spans="19:29" x14ac:dyDescent="0.25">
      <c r="S47026" s="111"/>
      <c r="U47026" s="111"/>
      <c r="W47026" s="111"/>
      <c r="Y47026" s="111"/>
      <c r="AA47026" s="111"/>
      <c r="AC47026" s="111"/>
    </row>
    <row r="47027" spans="19:29" x14ac:dyDescent="0.25">
      <c r="S47027" s="107"/>
      <c r="U47027" s="107"/>
      <c r="W47027" s="107"/>
      <c r="Y47027" s="107"/>
      <c r="AA47027" s="107"/>
      <c r="AC47027" s="107"/>
    </row>
    <row r="47028" spans="19:29" x14ac:dyDescent="0.25">
      <c r="S47028" s="108"/>
      <c r="U47028" s="108"/>
      <c r="W47028" s="108"/>
      <c r="Y47028" s="108"/>
      <c r="AA47028" s="108"/>
      <c r="AC47028" s="108"/>
    </row>
    <row r="47029" spans="19:29" x14ac:dyDescent="0.25">
      <c r="S47029" s="108"/>
      <c r="U47029" s="108"/>
      <c r="W47029" s="108"/>
      <c r="Y47029" s="108"/>
      <c r="AA47029" s="108"/>
      <c r="AC47029" s="108"/>
    </row>
    <row r="47030" spans="19:29" x14ac:dyDescent="0.25">
      <c r="S47030" s="109"/>
      <c r="U47030" s="109"/>
      <c r="W47030" s="109"/>
      <c r="Y47030" s="109"/>
      <c r="AA47030" s="109"/>
      <c r="AC47030" s="109"/>
    </row>
    <row r="47031" spans="19:29" x14ac:dyDescent="0.25">
      <c r="S47031" s="108"/>
      <c r="U47031" s="108"/>
      <c r="W47031" s="108"/>
      <c r="Y47031" s="108"/>
      <c r="AA47031" s="108"/>
      <c r="AC47031" s="108"/>
    </row>
    <row r="47032" spans="19:29" x14ac:dyDescent="0.25">
      <c r="S47032" s="108"/>
      <c r="U47032" s="108"/>
      <c r="W47032" s="108"/>
      <c r="Y47032" s="108"/>
      <c r="AA47032" s="108"/>
      <c r="AC47032" s="108"/>
    </row>
    <row r="47033" spans="19:29" x14ac:dyDescent="0.25">
      <c r="S47033" s="109"/>
      <c r="U47033" s="109"/>
      <c r="W47033" s="109"/>
      <c r="Y47033" s="109"/>
      <c r="AA47033" s="109"/>
      <c r="AC47033" s="109"/>
    </row>
    <row r="47034" spans="19:29" x14ac:dyDescent="0.25">
      <c r="S47034" s="108"/>
      <c r="U47034" s="108"/>
      <c r="W47034" s="108"/>
      <c r="Y47034" s="108"/>
      <c r="AA47034" s="108"/>
      <c r="AC47034" s="108"/>
    </row>
    <row r="47035" spans="19:29" x14ac:dyDescent="0.25">
      <c r="S47035" s="109"/>
      <c r="U47035" s="109"/>
      <c r="W47035" s="109"/>
      <c r="Y47035" s="109"/>
      <c r="AA47035" s="109"/>
      <c r="AC47035" s="109"/>
    </row>
    <row r="47036" spans="19:29" x14ac:dyDescent="0.25">
      <c r="S47036" s="108"/>
      <c r="U47036" s="108"/>
      <c r="W47036" s="108"/>
      <c r="Y47036" s="108"/>
      <c r="AA47036" s="108"/>
      <c r="AC47036" s="108"/>
    </row>
    <row r="47037" spans="19:29" x14ac:dyDescent="0.25">
      <c r="S47037" s="108"/>
      <c r="U47037" s="108"/>
      <c r="W47037" s="108"/>
      <c r="Y47037" s="108"/>
      <c r="AA47037" s="108"/>
      <c r="AC47037" s="108"/>
    </row>
    <row r="47038" spans="19:29" x14ac:dyDescent="0.25">
      <c r="S47038" s="108"/>
      <c r="U47038" s="108"/>
      <c r="W47038" s="108"/>
      <c r="Y47038" s="108"/>
      <c r="AA47038" s="108"/>
      <c r="AC47038" s="108"/>
    </row>
    <row r="47039" spans="19:29" x14ac:dyDescent="0.25">
      <c r="S47039" s="110"/>
      <c r="U47039" s="110"/>
      <c r="W47039" s="110"/>
      <c r="Y47039" s="110"/>
      <c r="AA47039" s="110"/>
      <c r="AC47039" s="110"/>
    </row>
    <row r="47040" spans="19:29" x14ac:dyDescent="0.25">
      <c r="S47040" s="110"/>
      <c r="U47040" s="110"/>
      <c r="W47040" s="110"/>
      <c r="Y47040" s="110"/>
      <c r="AA47040" s="110"/>
      <c r="AC47040" s="110"/>
    </row>
    <row r="47041" spans="19:29" x14ac:dyDescent="0.25">
      <c r="S47041" s="110"/>
      <c r="U47041" s="110"/>
      <c r="W47041" s="110"/>
      <c r="Y47041" s="110"/>
      <c r="AA47041" s="110"/>
      <c r="AC47041" s="110"/>
    </row>
    <row r="47042" spans="19:29" x14ac:dyDescent="0.25">
      <c r="S47042" s="110"/>
      <c r="U47042" s="110"/>
      <c r="W47042" s="110"/>
      <c r="Y47042" s="110"/>
      <c r="AA47042" s="110"/>
      <c r="AC47042" s="110"/>
    </row>
    <row r="47043" spans="19:29" x14ac:dyDescent="0.25">
      <c r="S47043" s="111"/>
      <c r="U47043" s="111"/>
      <c r="W47043" s="111"/>
      <c r="Y47043" s="111"/>
      <c r="AA47043" s="111"/>
      <c r="AC47043" s="111"/>
    </row>
    <row r="47044" spans="19:29" x14ac:dyDescent="0.25">
      <c r="S47044" s="107"/>
      <c r="U47044" s="107"/>
      <c r="W47044" s="107"/>
      <c r="Y47044" s="107"/>
      <c r="AA47044" s="107"/>
      <c r="AC47044" s="107"/>
    </row>
    <row r="47045" spans="19:29" x14ac:dyDescent="0.25">
      <c r="S47045" s="108"/>
      <c r="U47045" s="108"/>
      <c r="W47045" s="108"/>
      <c r="Y47045" s="108"/>
      <c r="AA47045" s="108"/>
      <c r="AC47045" s="108"/>
    </row>
    <row r="47046" spans="19:29" x14ac:dyDescent="0.25">
      <c r="S47046" s="108"/>
      <c r="U47046" s="108"/>
      <c r="W47046" s="108"/>
      <c r="Y47046" s="108"/>
      <c r="AA47046" s="108"/>
      <c r="AC47046" s="108"/>
    </row>
    <row r="47047" spans="19:29" x14ac:dyDescent="0.25">
      <c r="S47047" s="109"/>
      <c r="U47047" s="109"/>
      <c r="W47047" s="109"/>
      <c r="Y47047" s="109"/>
      <c r="AA47047" s="109"/>
      <c r="AC47047" s="109"/>
    </row>
    <row r="47048" spans="19:29" x14ac:dyDescent="0.25">
      <c r="S47048" s="108"/>
      <c r="U47048" s="108"/>
      <c r="W47048" s="108"/>
      <c r="Y47048" s="108"/>
      <c r="AA47048" s="108"/>
      <c r="AC47048" s="108"/>
    </row>
    <row r="47049" spans="19:29" x14ac:dyDescent="0.25">
      <c r="S47049" s="108"/>
      <c r="U47049" s="108"/>
      <c r="W47049" s="108"/>
      <c r="Y47049" s="108"/>
      <c r="AA47049" s="108"/>
      <c r="AC47049" s="108"/>
    </row>
    <row r="47050" spans="19:29" x14ac:dyDescent="0.25">
      <c r="S47050" s="109"/>
      <c r="U47050" s="109"/>
      <c r="W47050" s="109"/>
      <c r="Y47050" s="109"/>
      <c r="AA47050" s="109"/>
      <c r="AC47050" s="109"/>
    </row>
    <row r="47051" spans="19:29" x14ac:dyDescent="0.25">
      <c r="S47051" s="108"/>
      <c r="U47051" s="108"/>
      <c r="W47051" s="108"/>
      <c r="Y47051" s="108"/>
      <c r="AA47051" s="108"/>
      <c r="AC47051" s="108"/>
    </row>
    <row r="47052" spans="19:29" x14ac:dyDescent="0.25">
      <c r="S47052" s="109"/>
      <c r="U47052" s="109"/>
      <c r="W47052" s="109"/>
      <c r="Y47052" s="109"/>
      <c r="AA47052" s="109"/>
      <c r="AC47052" s="109"/>
    </row>
    <row r="47053" spans="19:29" x14ac:dyDescent="0.25">
      <c r="S47053" s="108"/>
      <c r="U47053" s="108"/>
      <c r="W47053" s="108"/>
      <c r="Y47053" s="108"/>
      <c r="AA47053" s="108"/>
      <c r="AC47053" s="108"/>
    </row>
    <row r="47054" spans="19:29" x14ac:dyDescent="0.25">
      <c r="S47054" s="108"/>
      <c r="U47054" s="108"/>
      <c r="W47054" s="108"/>
      <c r="Y47054" s="108"/>
      <c r="AA47054" s="108"/>
      <c r="AC47054" s="108"/>
    </row>
    <row r="47055" spans="19:29" x14ac:dyDescent="0.25">
      <c r="S47055" s="108"/>
      <c r="U47055" s="108"/>
      <c r="W47055" s="108"/>
      <c r="Y47055" s="108"/>
      <c r="AA47055" s="108"/>
      <c r="AC47055" s="108"/>
    </row>
    <row r="47056" spans="19:29" x14ac:dyDescent="0.25">
      <c r="S47056" s="110"/>
      <c r="U47056" s="110"/>
      <c r="W47056" s="110"/>
      <c r="Y47056" s="110"/>
      <c r="AA47056" s="110"/>
      <c r="AC47056" s="110"/>
    </row>
    <row r="47057" spans="19:29" x14ac:dyDescent="0.25">
      <c r="S47057" s="110"/>
      <c r="U47057" s="110"/>
      <c r="W47057" s="110"/>
      <c r="Y47057" s="110"/>
      <c r="AA47057" s="110"/>
      <c r="AC47057" s="110"/>
    </row>
    <row r="47058" spans="19:29" x14ac:dyDescent="0.25">
      <c r="S47058" s="110"/>
      <c r="U47058" s="110"/>
      <c r="W47058" s="110"/>
      <c r="Y47058" s="110"/>
      <c r="AA47058" s="110"/>
      <c r="AC47058" s="110"/>
    </row>
    <row r="47059" spans="19:29" x14ac:dyDescent="0.25">
      <c r="S47059" s="110"/>
      <c r="U47059" s="110"/>
      <c r="W47059" s="110"/>
      <c r="Y47059" s="110"/>
      <c r="AA47059" s="110"/>
      <c r="AC47059" s="110"/>
    </row>
    <row r="47060" spans="19:29" x14ac:dyDescent="0.25">
      <c r="S47060" s="111"/>
      <c r="U47060" s="111"/>
      <c r="W47060" s="111"/>
      <c r="Y47060" s="111"/>
      <c r="AA47060" s="111"/>
      <c r="AC47060" s="111"/>
    </row>
    <row r="47061" spans="19:29" x14ac:dyDescent="0.25">
      <c r="S47061" s="107"/>
      <c r="U47061" s="107"/>
      <c r="W47061" s="107"/>
      <c r="Y47061" s="107"/>
      <c r="AA47061" s="107"/>
      <c r="AC47061" s="107"/>
    </row>
    <row r="47062" spans="19:29" x14ac:dyDescent="0.25">
      <c r="S47062" s="108"/>
      <c r="U47062" s="108"/>
      <c r="W47062" s="108"/>
      <c r="Y47062" s="108"/>
      <c r="AA47062" s="108"/>
      <c r="AC47062" s="108"/>
    </row>
    <row r="47063" spans="19:29" x14ac:dyDescent="0.25">
      <c r="S47063" s="108"/>
      <c r="U47063" s="108"/>
      <c r="W47063" s="108"/>
      <c r="Y47063" s="108"/>
      <c r="AA47063" s="108"/>
      <c r="AC47063" s="108"/>
    </row>
    <row r="47064" spans="19:29" x14ac:dyDescent="0.25">
      <c r="S47064" s="109"/>
      <c r="U47064" s="109"/>
      <c r="W47064" s="109"/>
      <c r="Y47064" s="109"/>
      <c r="AA47064" s="109"/>
      <c r="AC47064" s="109"/>
    </row>
    <row r="47065" spans="19:29" x14ac:dyDescent="0.25">
      <c r="S47065" s="108"/>
      <c r="U47065" s="108"/>
      <c r="W47065" s="108"/>
      <c r="Y47065" s="108"/>
      <c r="AA47065" s="108"/>
      <c r="AC47065" s="108"/>
    </row>
    <row r="47066" spans="19:29" x14ac:dyDescent="0.25">
      <c r="S47066" s="108"/>
      <c r="U47066" s="108"/>
      <c r="W47066" s="108"/>
      <c r="Y47066" s="108"/>
      <c r="AA47066" s="108"/>
      <c r="AC47066" s="108"/>
    </row>
    <row r="47067" spans="19:29" x14ac:dyDescent="0.25">
      <c r="S47067" s="109"/>
      <c r="U47067" s="109"/>
      <c r="W47067" s="109"/>
      <c r="Y47067" s="109"/>
      <c r="AA47067" s="109"/>
      <c r="AC47067" s="109"/>
    </row>
    <row r="47068" spans="19:29" x14ac:dyDescent="0.25">
      <c r="S47068" s="108"/>
      <c r="U47068" s="108"/>
      <c r="W47068" s="108"/>
      <c r="Y47068" s="108"/>
      <c r="AA47068" s="108"/>
      <c r="AC47068" s="108"/>
    </row>
    <row r="47069" spans="19:29" x14ac:dyDescent="0.25">
      <c r="S47069" s="109"/>
      <c r="U47069" s="109"/>
      <c r="W47069" s="109"/>
      <c r="Y47069" s="109"/>
      <c r="AA47069" s="109"/>
      <c r="AC47069" s="109"/>
    </row>
    <row r="47070" spans="19:29" x14ac:dyDescent="0.25">
      <c r="S47070" s="108"/>
      <c r="U47070" s="108"/>
      <c r="W47070" s="108"/>
      <c r="Y47070" s="108"/>
      <c r="AA47070" s="108"/>
      <c r="AC47070" s="108"/>
    </row>
    <row r="47071" spans="19:29" x14ac:dyDescent="0.25">
      <c r="S47071" s="108"/>
      <c r="U47071" s="108"/>
      <c r="W47071" s="108"/>
      <c r="Y47071" s="108"/>
      <c r="AA47071" s="108"/>
      <c r="AC47071" s="108"/>
    </row>
    <row r="47072" spans="19:29" x14ac:dyDescent="0.25">
      <c r="S47072" s="108"/>
      <c r="U47072" s="108"/>
      <c r="W47072" s="108"/>
      <c r="Y47072" s="108"/>
      <c r="AA47072" s="108"/>
      <c r="AC47072" s="108"/>
    </row>
    <row r="47073" spans="19:29" x14ac:dyDescent="0.25">
      <c r="S47073" s="110"/>
      <c r="U47073" s="110"/>
      <c r="W47073" s="110"/>
      <c r="Y47073" s="110"/>
      <c r="AA47073" s="110"/>
      <c r="AC47073" s="110"/>
    </row>
    <row r="47074" spans="19:29" x14ac:dyDescent="0.25">
      <c r="S47074" s="110"/>
      <c r="U47074" s="110"/>
      <c r="W47074" s="110"/>
      <c r="Y47074" s="110"/>
      <c r="AA47074" s="110"/>
      <c r="AC47074" s="110"/>
    </row>
    <row r="47075" spans="19:29" x14ac:dyDescent="0.25">
      <c r="S47075" s="110"/>
      <c r="U47075" s="110"/>
      <c r="W47075" s="110"/>
      <c r="Y47075" s="110"/>
      <c r="AA47075" s="110"/>
      <c r="AC47075" s="110"/>
    </row>
    <row r="47076" spans="19:29" x14ac:dyDescent="0.25">
      <c r="S47076" s="110"/>
      <c r="U47076" s="110"/>
      <c r="W47076" s="110"/>
      <c r="Y47076" s="110"/>
      <c r="AA47076" s="110"/>
      <c r="AC47076" s="110"/>
    </row>
    <row r="47077" spans="19:29" x14ac:dyDescent="0.25">
      <c r="S47077" s="111"/>
      <c r="U47077" s="111"/>
      <c r="W47077" s="111"/>
      <c r="Y47077" s="111"/>
      <c r="AA47077" s="111"/>
      <c r="AC47077" s="111"/>
    </row>
    <row r="47078" spans="19:29" x14ac:dyDescent="0.25">
      <c r="S47078" s="107"/>
      <c r="U47078" s="107"/>
      <c r="W47078" s="107"/>
      <c r="Y47078" s="107"/>
      <c r="AA47078" s="107"/>
      <c r="AC47078" s="107"/>
    </row>
    <row r="47079" spans="19:29" x14ac:dyDescent="0.25">
      <c r="S47079" s="108"/>
      <c r="U47079" s="108"/>
      <c r="W47079" s="108"/>
      <c r="Y47079" s="108"/>
      <c r="AA47079" s="108"/>
      <c r="AC47079" s="108"/>
    </row>
    <row r="47080" spans="19:29" x14ac:dyDescent="0.25">
      <c r="S47080" s="108"/>
      <c r="U47080" s="108"/>
      <c r="W47080" s="108"/>
      <c r="Y47080" s="108"/>
      <c r="AA47080" s="108"/>
      <c r="AC47080" s="108"/>
    </row>
    <row r="47081" spans="19:29" x14ac:dyDescent="0.25">
      <c r="S47081" s="109"/>
      <c r="U47081" s="109"/>
      <c r="W47081" s="109"/>
      <c r="Y47081" s="109"/>
      <c r="AA47081" s="109"/>
      <c r="AC47081" s="109"/>
    </row>
    <row r="47082" spans="19:29" x14ac:dyDescent="0.25">
      <c r="S47082" s="108"/>
      <c r="U47082" s="108"/>
      <c r="W47082" s="108"/>
      <c r="Y47082" s="108"/>
      <c r="AA47082" s="108"/>
      <c r="AC47082" s="108"/>
    </row>
    <row r="47083" spans="19:29" x14ac:dyDescent="0.25">
      <c r="S47083" s="108"/>
      <c r="U47083" s="108"/>
      <c r="W47083" s="108"/>
      <c r="Y47083" s="108"/>
      <c r="AA47083" s="108"/>
      <c r="AC47083" s="108"/>
    </row>
    <row r="47084" spans="19:29" x14ac:dyDescent="0.25">
      <c r="S47084" s="109"/>
      <c r="U47084" s="109"/>
      <c r="W47084" s="109"/>
      <c r="Y47084" s="109"/>
      <c r="AA47084" s="109"/>
      <c r="AC47084" s="109"/>
    </row>
    <row r="47085" spans="19:29" x14ac:dyDescent="0.25">
      <c r="S47085" s="108"/>
      <c r="U47085" s="108"/>
      <c r="W47085" s="108"/>
      <c r="Y47085" s="108"/>
      <c r="AA47085" s="108"/>
      <c r="AC47085" s="108"/>
    </row>
    <row r="47086" spans="19:29" x14ac:dyDescent="0.25">
      <c r="S47086" s="109"/>
      <c r="U47086" s="109"/>
      <c r="W47086" s="109"/>
      <c r="Y47086" s="109"/>
      <c r="AA47086" s="109"/>
      <c r="AC47086" s="109"/>
    </row>
    <row r="47087" spans="19:29" x14ac:dyDescent="0.25">
      <c r="S47087" s="108"/>
      <c r="U47087" s="108"/>
      <c r="W47087" s="108"/>
      <c r="Y47087" s="108"/>
      <c r="AA47087" s="108"/>
      <c r="AC47087" s="108"/>
    </row>
    <row r="47088" spans="19:29" x14ac:dyDescent="0.25">
      <c r="S47088" s="108"/>
      <c r="U47088" s="108"/>
      <c r="W47088" s="108"/>
      <c r="Y47088" s="108"/>
      <c r="AA47088" s="108"/>
      <c r="AC47088" s="108"/>
    </row>
    <row r="47089" spans="19:29" x14ac:dyDescent="0.25">
      <c r="S47089" s="108"/>
      <c r="U47089" s="108"/>
      <c r="W47089" s="108"/>
      <c r="Y47089" s="108"/>
      <c r="AA47089" s="108"/>
      <c r="AC47089" s="108"/>
    </row>
    <row r="47090" spans="19:29" x14ac:dyDescent="0.25">
      <c r="S47090" s="110"/>
      <c r="U47090" s="110"/>
      <c r="W47090" s="110"/>
      <c r="Y47090" s="110"/>
      <c r="AA47090" s="110"/>
      <c r="AC47090" s="110"/>
    </row>
    <row r="47091" spans="19:29" x14ac:dyDescent="0.25">
      <c r="S47091" s="110"/>
      <c r="U47091" s="110"/>
      <c r="W47091" s="110"/>
      <c r="Y47091" s="110"/>
      <c r="AA47091" s="110"/>
      <c r="AC47091" s="110"/>
    </row>
    <row r="47092" spans="19:29" x14ac:dyDescent="0.25">
      <c r="S47092" s="110"/>
      <c r="U47092" s="110"/>
      <c r="W47092" s="110"/>
      <c r="Y47092" s="110"/>
      <c r="AA47092" s="110"/>
      <c r="AC47092" s="110"/>
    </row>
    <row r="47093" spans="19:29" x14ac:dyDescent="0.25">
      <c r="S47093" s="110"/>
      <c r="U47093" s="110"/>
      <c r="W47093" s="110"/>
      <c r="Y47093" s="110"/>
      <c r="AA47093" s="110"/>
      <c r="AC47093" s="110"/>
    </row>
    <row r="47094" spans="19:29" x14ac:dyDescent="0.25">
      <c r="S47094" s="111"/>
      <c r="U47094" s="111"/>
      <c r="W47094" s="111"/>
      <c r="Y47094" s="111"/>
      <c r="AA47094" s="111"/>
      <c r="AC47094" s="111"/>
    </row>
    <row r="47095" spans="19:29" x14ac:dyDescent="0.25">
      <c r="S47095" s="107"/>
      <c r="U47095" s="107"/>
      <c r="W47095" s="107"/>
      <c r="Y47095" s="107"/>
      <c r="AA47095" s="107"/>
      <c r="AC47095" s="107"/>
    </row>
    <row r="47096" spans="19:29" x14ac:dyDescent="0.25">
      <c r="S47096" s="108"/>
      <c r="U47096" s="108"/>
      <c r="W47096" s="108"/>
      <c r="Y47096" s="108"/>
      <c r="AA47096" s="108"/>
      <c r="AC47096" s="108"/>
    </row>
    <row r="47097" spans="19:29" x14ac:dyDescent="0.25">
      <c r="S47097" s="108"/>
      <c r="U47097" s="108"/>
      <c r="W47097" s="108"/>
      <c r="Y47097" s="108"/>
      <c r="AA47097" s="108"/>
      <c r="AC47097" s="108"/>
    </row>
    <row r="47098" spans="19:29" x14ac:dyDescent="0.25">
      <c r="S47098" s="109"/>
      <c r="U47098" s="109"/>
      <c r="W47098" s="109"/>
      <c r="Y47098" s="109"/>
      <c r="AA47098" s="109"/>
      <c r="AC47098" s="109"/>
    </row>
    <row r="47099" spans="19:29" x14ac:dyDescent="0.25">
      <c r="S47099" s="108"/>
      <c r="U47099" s="108"/>
      <c r="W47099" s="108"/>
      <c r="Y47099" s="108"/>
      <c r="AA47099" s="108"/>
      <c r="AC47099" s="108"/>
    </row>
    <row r="47100" spans="19:29" x14ac:dyDescent="0.25">
      <c r="S47100" s="108"/>
      <c r="U47100" s="108"/>
      <c r="W47100" s="108"/>
      <c r="Y47100" s="108"/>
      <c r="AA47100" s="108"/>
      <c r="AC47100" s="108"/>
    </row>
    <row r="47101" spans="19:29" x14ac:dyDescent="0.25">
      <c r="S47101" s="109"/>
      <c r="U47101" s="109"/>
      <c r="W47101" s="109"/>
      <c r="Y47101" s="109"/>
      <c r="AA47101" s="109"/>
      <c r="AC47101" s="109"/>
    </row>
    <row r="47102" spans="19:29" x14ac:dyDescent="0.25">
      <c r="S47102" s="108"/>
      <c r="U47102" s="108"/>
      <c r="W47102" s="108"/>
      <c r="Y47102" s="108"/>
      <c r="AA47102" s="108"/>
      <c r="AC47102" s="108"/>
    </row>
    <row r="47103" spans="19:29" x14ac:dyDescent="0.25">
      <c r="S47103" s="109"/>
      <c r="U47103" s="109"/>
      <c r="W47103" s="109"/>
      <c r="Y47103" s="109"/>
      <c r="AA47103" s="109"/>
      <c r="AC47103" s="109"/>
    </row>
    <row r="47104" spans="19:29" x14ac:dyDescent="0.25">
      <c r="S47104" s="108"/>
      <c r="U47104" s="108"/>
      <c r="W47104" s="108"/>
      <c r="Y47104" s="108"/>
      <c r="AA47104" s="108"/>
      <c r="AC47104" s="108"/>
    </row>
    <row r="47105" spans="19:29" x14ac:dyDescent="0.25">
      <c r="S47105" s="108"/>
      <c r="U47105" s="108"/>
      <c r="W47105" s="108"/>
      <c r="Y47105" s="108"/>
      <c r="AA47105" s="108"/>
      <c r="AC47105" s="108"/>
    </row>
    <row r="47106" spans="19:29" x14ac:dyDescent="0.25">
      <c r="S47106" s="108"/>
      <c r="U47106" s="108"/>
      <c r="W47106" s="108"/>
      <c r="Y47106" s="108"/>
      <c r="AA47106" s="108"/>
      <c r="AC47106" s="108"/>
    </row>
    <row r="47107" spans="19:29" x14ac:dyDescent="0.25">
      <c r="S47107" s="110"/>
      <c r="U47107" s="110"/>
      <c r="W47107" s="110"/>
      <c r="Y47107" s="110"/>
      <c r="AA47107" s="110"/>
      <c r="AC47107" s="110"/>
    </row>
    <row r="47108" spans="19:29" x14ac:dyDescent="0.25">
      <c r="S47108" s="110"/>
      <c r="U47108" s="110"/>
      <c r="W47108" s="110"/>
      <c r="Y47108" s="110"/>
      <c r="AA47108" s="110"/>
      <c r="AC47108" s="110"/>
    </row>
    <row r="47109" spans="19:29" x14ac:dyDescent="0.25">
      <c r="S47109" s="110"/>
      <c r="U47109" s="110"/>
      <c r="W47109" s="110"/>
      <c r="Y47109" s="110"/>
      <c r="AA47109" s="110"/>
      <c r="AC47109" s="110"/>
    </row>
    <row r="47110" spans="19:29" x14ac:dyDescent="0.25">
      <c r="S47110" s="110"/>
      <c r="U47110" s="110"/>
      <c r="W47110" s="110"/>
      <c r="Y47110" s="110"/>
      <c r="AA47110" s="110"/>
      <c r="AC47110" s="110"/>
    </row>
    <row r="47111" spans="19:29" x14ac:dyDescent="0.25">
      <c r="S47111" s="111"/>
      <c r="U47111" s="111"/>
      <c r="W47111" s="111"/>
      <c r="Y47111" s="111"/>
      <c r="AA47111" s="111"/>
      <c r="AC47111" s="111"/>
    </row>
    <row r="47112" spans="19:29" x14ac:dyDescent="0.25">
      <c r="S47112" s="107"/>
      <c r="U47112" s="107"/>
      <c r="W47112" s="107"/>
      <c r="Y47112" s="107"/>
      <c r="AA47112" s="107"/>
      <c r="AC47112" s="107"/>
    </row>
    <row r="47113" spans="19:29" x14ac:dyDescent="0.25">
      <c r="S47113" s="108"/>
      <c r="U47113" s="108"/>
      <c r="W47113" s="108"/>
      <c r="Y47113" s="108"/>
      <c r="AA47113" s="108"/>
      <c r="AC47113" s="108"/>
    </row>
    <row r="47114" spans="19:29" x14ac:dyDescent="0.25">
      <c r="S47114" s="108"/>
      <c r="U47114" s="108"/>
      <c r="W47114" s="108"/>
      <c r="Y47114" s="108"/>
      <c r="AA47114" s="108"/>
      <c r="AC47114" s="108"/>
    </row>
    <row r="47115" spans="19:29" x14ac:dyDescent="0.25">
      <c r="S47115" s="109"/>
      <c r="U47115" s="109"/>
      <c r="W47115" s="109"/>
      <c r="Y47115" s="109"/>
      <c r="AA47115" s="109"/>
      <c r="AC47115" s="109"/>
    </row>
    <row r="47116" spans="19:29" x14ac:dyDescent="0.25">
      <c r="S47116" s="108"/>
      <c r="U47116" s="108"/>
      <c r="W47116" s="108"/>
      <c r="Y47116" s="108"/>
      <c r="AA47116" s="108"/>
      <c r="AC47116" s="108"/>
    </row>
    <row r="47117" spans="19:29" x14ac:dyDescent="0.25">
      <c r="S47117" s="108"/>
      <c r="U47117" s="108"/>
      <c r="W47117" s="108"/>
      <c r="Y47117" s="108"/>
      <c r="AA47117" s="108"/>
      <c r="AC47117" s="108"/>
    </row>
    <row r="47118" spans="19:29" x14ac:dyDescent="0.25">
      <c r="S47118" s="109"/>
      <c r="U47118" s="109"/>
      <c r="W47118" s="109"/>
      <c r="Y47118" s="109"/>
      <c r="AA47118" s="109"/>
      <c r="AC47118" s="109"/>
    </row>
    <row r="47119" spans="19:29" x14ac:dyDescent="0.25">
      <c r="S47119" s="108"/>
      <c r="U47119" s="108"/>
      <c r="W47119" s="108"/>
      <c r="Y47119" s="108"/>
      <c r="AA47119" s="108"/>
      <c r="AC47119" s="108"/>
    </row>
    <row r="47120" spans="19:29" x14ac:dyDescent="0.25">
      <c r="S47120" s="109"/>
      <c r="U47120" s="109"/>
      <c r="W47120" s="109"/>
      <c r="Y47120" s="109"/>
      <c r="AA47120" s="109"/>
      <c r="AC47120" s="109"/>
    </row>
    <row r="47121" spans="19:29" x14ac:dyDescent="0.25">
      <c r="S47121" s="108"/>
      <c r="U47121" s="108"/>
      <c r="W47121" s="108"/>
      <c r="Y47121" s="108"/>
      <c r="AA47121" s="108"/>
      <c r="AC47121" s="108"/>
    </row>
    <row r="47122" spans="19:29" x14ac:dyDescent="0.25">
      <c r="S47122" s="108"/>
      <c r="U47122" s="108"/>
      <c r="W47122" s="108"/>
      <c r="Y47122" s="108"/>
      <c r="AA47122" s="108"/>
      <c r="AC47122" s="108"/>
    </row>
    <row r="47123" spans="19:29" x14ac:dyDescent="0.25">
      <c r="S47123" s="108"/>
      <c r="U47123" s="108"/>
      <c r="W47123" s="108"/>
      <c r="Y47123" s="108"/>
      <c r="AA47123" s="108"/>
      <c r="AC47123" s="108"/>
    </row>
    <row r="47124" spans="19:29" x14ac:dyDescent="0.25">
      <c r="S47124" s="110"/>
      <c r="U47124" s="110"/>
      <c r="W47124" s="110"/>
      <c r="Y47124" s="110"/>
      <c r="AA47124" s="110"/>
      <c r="AC47124" s="110"/>
    </row>
    <row r="47125" spans="19:29" x14ac:dyDescent="0.25">
      <c r="S47125" s="110"/>
      <c r="U47125" s="110"/>
      <c r="W47125" s="110"/>
      <c r="Y47125" s="110"/>
      <c r="AA47125" s="110"/>
      <c r="AC47125" s="110"/>
    </row>
    <row r="47126" spans="19:29" x14ac:dyDescent="0.25">
      <c r="S47126" s="110"/>
      <c r="U47126" s="110"/>
      <c r="W47126" s="110"/>
      <c r="Y47126" s="110"/>
      <c r="AA47126" s="110"/>
      <c r="AC47126" s="110"/>
    </row>
    <row r="47127" spans="19:29" x14ac:dyDescent="0.25">
      <c r="S47127" s="110"/>
      <c r="U47127" s="110"/>
      <c r="W47127" s="110"/>
      <c r="Y47127" s="110"/>
      <c r="AA47127" s="110"/>
      <c r="AC47127" s="110"/>
    </row>
    <row r="47128" spans="19:29" x14ac:dyDescent="0.25">
      <c r="S47128" s="111"/>
      <c r="U47128" s="111"/>
      <c r="W47128" s="111"/>
      <c r="Y47128" s="111"/>
      <c r="AA47128" s="111"/>
      <c r="AC47128" s="111"/>
    </row>
    <row r="47129" spans="19:29" x14ac:dyDescent="0.25">
      <c r="S47129" s="107"/>
      <c r="U47129" s="107"/>
      <c r="W47129" s="107"/>
      <c r="Y47129" s="107"/>
      <c r="AA47129" s="107"/>
      <c r="AC47129" s="107"/>
    </row>
    <row r="47130" spans="19:29" x14ac:dyDescent="0.25">
      <c r="S47130" s="108"/>
      <c r="U47130" s="108"/>
      <c r="W47130" s="108"/>
      <c r="Y47130" s="108"/>
      <c r="AA47130" s="108"/>
      <c r="AC47130" s="108"/>
    </row>
    <row r="47131" spans="19:29" x14ac:dyDescent="0.25">
      <c r="S47131" s="108"/>
      <c r="U47131" s="108"/>
      <c r="W47131" s="108"/>
      <c r="Y47131" s="108"/>
      <c r="AA47131" s="108"/>
      <c r="AC47131" s="108"/>
    </row>
    <row r="47132" spans="19:29" x14ac:dyDescent="0.25">
      <c r="S47132" s="109"/>
      <c r="U47132" s="109"/>
      <c r="W47132" s="109"/>
      <c r="Y47132" s="109"/>
      <c r="AA47132" s="109"/>
      <c r="AC47132" s="109"/>
    </row>
    <row r="47133" spans="19:29" x14ac:dyDescent="0.25">
      <c r="S47133" s="108"/>
      <c r="U47133" s="108"/>
      <c r="W47133" s="108"/>
      <c r="Y47133" s="108"/>
      <c r="AA47133" s="108"/>
      <c r="AC47133" s="108"/>
    </row>
    <row r="47134" spans="19:29" x14ac:dyDescent="0.25">
      <c r="S47134" s="108"/>
      <c r="U47134" s="108"/>
      <c r="W47134" s="108"/>
      <c r="Y47134" s="108"/>
      <c r="AA47134" s="108"/>
      <c r="AC47134" s="108"/>
    </row>
    <row r="47135" spans="19:29" x14ac:dyDescent="0.25">
      <c r="S47135" s="109"/>
      <c r="U47135" s="109"/>
      <c r="W47135" s="109"/>
      <c r="Y47135" s="109"/>
      <c r="AA47135" s="109"/>
      <c r="AC47135" s="109"/>
    </row>
    <row r="47136" spans="19:29" x14ac:dyDescent="0.25">
      <c r="S47136" s="108"/>
      <c r="U47136" s="108"/>
      <c r="W47136" s="108"/>
      <c r="Y47136" s="108"/>
      <c r="AA47136" s="108"/>
      <c r="AC47136" s="108"/>
    </row>
    <row r="47137" spans="19:29" x14ac:dyDescent="0.25">
      <c r="S47137" s="109"/>
      <c r="U47137" s="109"/>
      <c r="W47137" s="109"/>
      <c r="Y47137" s="109"/>
      <c r="AA47137" s="109"/>
      <c r="AC47137" s="109"/>
    </row>
    <row r="47138" spans="19:29" x14ac:dyDescent="0.25">
      <c r="S47138" s="108"/>
      <c r="U47138" s="108"/>
      <c r="W47138" s="108"/>
      <c r="Y47138" s="108"/>
      <c r="AA47138" s="108"/>
      <c r="AC47138" s="108"/>
    </row>
    <row r="47139" spans="19:29" x14ac:dyDescent="0.25">
      <c r="S47139" s="108"/>
      <c r="U47139" s="108"/>
      <c r="W47139" s="108"/>
      <c r="Y47139" s="108"/>
      <c r="AA47139" s="108"/>
      <c r="AC47139" s="108"/>
    </row>
    <row r="47140" spans="19:29" x14ac:dyDescent="0.25">
      <c r="S47140" s="108"/>
      <c r="U47140" s="108"/>
      <c r="W47140" s="108"/>
      <c r="Y47140" s="108"/>
      <c r="AA47140" s="108"/>
      <c r="AC47140" s="108"/>
    </row>
    <row r="47141" spans="19:29" x14ac:dyDescent="0.25">
      <c r="S47141" s="110"/>
      <c r="U47141" s="110"/>
      <c r="W47141" s="110"/>
      <c r="Y47141" s="110"/>
      <c r="AA47141" s="110"/>
      <c r="AC47141" s="110"/>
    </row>
    <row r="47142" spans="19:29" x14ac:dyDescent="0.25">
      <c r="S47142" s="110"/>
      <c r="U47142" s="110"/>
      <c r="W47142" s="110"/>
      <c r="Y47142" s="110"/>
      <c r="AA47142" s="110"/>
      <c r="AC47142" s="110"/>
    </row>
    <row r="47143" spans="19:29" x14ac:dyDescent="0.25">
      <c r="S47143" s="110"/>
      <c r="U47143" s="110"/>
      <c r="W47143" s="110"/>
      <c r="Y47143" s="110"/>
      <c r="AA47143" s="110"/>
      <c r="AC47143" s="110"/>
    </row>
    <row r="47144" spans="19:29" x14ac:dyDescent="0.25">
      <c r="S47144" s="110"/>
      <c r="U47144" s="110"/>
      <c r="W47144" s="110"/>
      <c r="Y47144" s="110"/>
      <c r="AA47144" s="110"/>
      <c r="AC47144" s="110"/>
    </row>
    <row r="47145" spans="19:29" x14ac:dyDescent="0.25">
      <c r="S47145" s="111"/>
      <c r="U47145" s="111"/>
      <c r="W47145" s="111"/>
      <c r="Y47145" s="111"/>
      <c r="AA47145" s="111"/>
      <c r="AC47145" s="111"/>
    </row>
    <row r="47146" spans="19:29" x14ac:dyDescent="0.25">
      <c r="S47146" s="107"/>
      <c r="U47146" s="107"/>
      <c r="W47146" s="107"/>
      <c r="Y47146" s="107"/>
      <c r="AA47146" s="107"/>
      <c r="AC47146" s="107"/>
    </row>
    <row r="47147" spans="19:29" x14ac:dyDescent="0.25">
      <c r="S47147" s="108"/>
      <c r="U47147" s="108"/>
      <c r="W47147" s="108"/>
      <c r="Y47147" s="108"/>
      <c r="AA47147" s="108"/>
      <c r="AC47147" s="108"/>
    </row>
    <row r="47148" spans="19:29" x14ac:dyDescent="0.25">
      <c r="S47148" s="108"/>
      <c r="U47148" s="108"/>
      <c r="W47148" s="108"/>
      <c r="Y47148" s="108"/>
      <c r="AA47148" s="108"/>
      <c r="AC47148" s="108"/>
    </row>
    <row r="47149" spans="19:29" x14ac:dyDescent="0.25">
      <c r="S47149" s="109"/>
      <c r="U47149" s="109"/>
      <c r="W47149" s="109"/>
      <c r="Y47149" s="109"/>
      <c r="AA47149" s="109"/>
      <c r="AC47149" s="109"/>
    </row>
    <row r="47150" spans="19:29" x14ac:dyDescent="0.25">
      <c r="S47150" s="108"/>
      <c r="U47150" s="108"/>
      <c r="W47150" s="108"/>
      <c r="Y47150" s="108"/>
      <c r="AA47150" s="108"/>
      <c r="AC47150" s="108"/>
    </row>
    <row r="47151" spans="19:29" x14ac:dyDescent="0.25">
      <c r="S47151" s="108"/>
      <c r="U47151" s="108"/>
      <c r="W47151" s="108"/>
      <c r="Y47151" s="108"/>
      <c r="AA47151" s="108"/>
      <c r="AC47151" s="108"/>
    </row>
    <row r="47152" spans="19:29" x14ac:dyDescent="0.25">
      <c r="S47152" s="109"/>
      <c r="U47152" s="109"/>
      <c r="W47152" s="109"/>
      <c r="Y47152" s="109"/>
      <c r="AA47152" s="109"/>
      <c r="AC47152" s="109"/>
    </row>
    <row r="47153" spans="19:29" x14ac:dyDescent="0.25">
      <c r="S47153" s="108"/>
      <c r="U47153" s="108"/>
      <c r="W47153" s="108"/>
      <c r="Y47153" s="108"/>
      <c r="AA47153" s="108"/>
      <c r="AC47153" s="108"/>
    </row>
    <row r="47154" spans="19:29" x14ac:dyDescent="0.25">
      <c r="S47154" s="109"/>
      <c r="U47154" s="109"/>
      <c r="W47154" s="109"/>
      <c r="Y47154" s="109"/>
      <c r="AA47154" s="109"/>
      <c r="AC47154" s="109"/>
    </row>
    <row r="47155" spans="19:29" x14ac:dyDescent="0.25">
      <c r="S47155" s="108"/>
      <c r="U47155" s="108"/>
      <c r="W47155" s="108"/>
      <c r="Y47155" s="108"/>
      <c r="AA47155" s="108"/>
      <c r="AC47155" s="108"/>
    </row>
    <row r="47156" spans="19:29" x14ac:dyDescent="0.25">
      <c r="S47156" s="108"/>
      <c r="U47156" s="108"/>
      <c r="W47156" s="108"/>
      <c r="Y47156" s="108"/>
      <c r="AA47156" s="108"/>
      <c r="AC47156" s="108"/>
    </row>
    <row r="47157" spans="19:29" x14ac:dyDescent="0.25">
      <c r="S47157" s="108"/>
      <c r="U47157" s="108"/>
      <c r="W47157" s="108"/>
      <c r="Y47157" s="108"/>
      <c r="AA47157" s="108"/>
      <c r="AC47157" s="108"/>
    </row>
    <row r="47158" spans="19:29" x14ac:dyDescent="0.25">
      <c r="S47158" s="110"/>
      <c r="U47158" s="110"/>
      <c r="W47158" s="110"/>
      <c r="Y47158" s="110"/>
      <c r="AA47158" s="110"/>
      <c r="AC47158" s="110"/>
    </row>
    <row r="47159" spans="19:29" x14ac:dyDescent="0.25">
      <c r="S47159" s="110"/>
      <c r="U47159" s="110"/>
      <c r="W47159" s="110"/>
      <c r="Y47159" s="110"/>
      <c r="AA47159" s="110"/>
      <c r="AC47159" s="110"/>
    </row>
    <row r="47160" spans="19:29" x14ac:dyDescent="0.25">
      <c r="S47160" s="110"/>
      <c r="U47160" s="110"/>
      <c r="W47160" s="110"/>
      <c r="Y47160" s="110"/>
      <c r="AA47160" s="110"/>
      <c r="AC47160" s="110"/>
    </row>
    <row r="47161" spans="19:29" x14ac:dyDescent="0.25">
      <c r="S47161" s="110"/>
      <c r="U47161" s="110"/>
      <c r="W47161" s="110"/>
      <c r="Y47161" s="110"/>
      <c r="AA47161" s="110"/>
      <c r="AC47161" s="110"/>
    </row>
    <row r="47162" spans="19:29" x14ac:dyDescent="0.25">
      <c r="S47162" s="111"/>
      <c r="U47162" s="111"/>
      <c r="W47162" s="111"/>
      <c r="Y47162" s="111"/>
      <c r="AA47162" s="111"/>
      <c r="AC47162" s="111"/>
    </row>
    <row r="47163" spans="19:29" x14ac:dyDescent="0.25">
      <c r="S47163" s="107"/>
      <c r="U47163" s="107"/>
      <c r="W47163" s="107"/>
      <c r="Y47163" s="107"/>
      <c r="AA47163" s="107"/>
      <c r="AC47163" s="107"/>
    </row>
    <row r="47164" spans="19:29" x14ac:dyDescent="0.25">
      <c r="S47164" s="108"/>
      <c r="U47164" s="108"/>
      <c r="W47164" s="108"/>
      <c r="Y47164" s="108"/>
      <c r="AA47164" s="108"/>
      <c r="AC47164" s="108"/>
    </row>
    <row r="47165" spans="19:29" x14ac:dyDescent="0.25">
      <c r="S47165" s="108"/>
      <c r="U47165" s="108"/>
      <c r="W47165" s="108"/>
      <c r="Y47165" s="108"/>
      <c r="AA47165" s="108"/>
      <c r="AC47165" s="108"/>
    </row>
    <row r="47166" spans="19:29" x14ac:dyDescent="0.25">
      <c r="S47166" s="109"/>
      <c r="U47166" s="109"/>
      <c r="W47166" s="109"/>
      <c r="Y47166" s="109"/>
      <c r="AA47166" s="109"/>
      <c r="AC47166" s="109"/>
    </row>
    <row r="47167" spans="19:29" x14ac:dyDescent="0.25">
      <c r="S47167" s="108"/>
      <c r="U47167" s="108"/>
      <c r="W47167" s="108"/>
      <c r="Y47167" s="108"/>
      <c r="AA47167" s="108"/>
      <c r="AC47167" s="108"/>
    </row>
    <row r="47168" spans="19:29" x14ac:dyDescent="0.25">
      <c r="S47168" s="108"/>
      <c r="U47168" s="108"/>
      <c r="W47168" s="108"/>
      <c r="Y47168" s="108"/>
      <c r="AA47168" s="108"/>
      <c r="AC47168" s="108"/>
    </row>
    <row r="47169" spans="19:29" x14ac:dyDescent="0.25">
      <c r="S47169" s="109"/>
      <c r="U47169" s="109"/>
      <c r="W47169" s="109"/>
      <c r="Y47169" s="109"/>
      <c r="AA47169" s="109"/>
      <c r="AC47169" s="109"/>
    </row>
    <row r="47170" spans="19:29" x14ac:dyDescent="0.25">
      <c r="S47170" s="108"/>
      <c r="U47170" s="108"/>
      <c r="W47170" s="108"/>
      <c r="Y47170" s="108"/>
      <c r="AA47170" s="108"/>
      <c r="AC47170" s="108"/>
    </row>
    <row r="47171" spans="19:29" x14ac:dyDescent="0.25">
      <c r="S47171" s="109"/>
      <c r="U47171" s="109"/>
      <c r="W47171" s="109"/>
      <c r="Y47171" s="109"/>
      <c r="AA47171" s="109"/>
      <c r="AC47171" s="109"/>
    </row>
    <row r="47172" spans="19:29" x14ac:dyDescent="0.25">
      <c r="S47172" s="108"/>
      <c r="U47172" s="108"/>
      <c r="W47172" s="108"/>
      <c r="Y47172" s="108"/>
      <c r="AA47172" s="108"/>
      <c r="AC47172" s="108"/>
    </row>
    <row r="47173" spans="19:29" x14ac:dyDescent="0.25">
      <c r="S47173" s="108"/>
      <c r="U47173" s="108"/>
      <c r="W47173" s="108"/>
      <c r="Y47173" s="108"/>
      <c r="AA47173" s="108"/>
      <c r="AC47173" s="108"/>
    </row>
    <row r="47174" spans="19:29" x14ac:dyDescent="0.25">
      <c r="S47174" s="108"/>
      <c r="U47174" s="108"/>
      <c r="W47174" s="108"/>
      <c r="Y47174" s="108"/>
      <c r="AA47174" s="108"/>
      <c r="AC47174" s="108"/>
    </row>
    <row r="47175" spans="19:29" x14ac:dyDescent="0.25">
      <c r="S47175" s="110"/>
      <c r="U47175" s="110"/>
      <c r="W47175" s="110"/>
      <c r="Y47175" s="110"/>
      <c r="AA47175" s="110"/>
      <c r="AC47175" s="110"/>
    </row>
    <row r="47176" spans="19:29" x14ac:dyDescent="0.25">
      <c r="S47176" s="110"/>
      <c r="U47176" s="110"/>
      <c r="W47176" s="110"/>
      <c r="Y47176" s="110"/>
      <c r="AA47176" s="110"/>
      <c r="AC47176" s="110"/>
    </row>
    <row r="47177" spans="19:29" x14ac:dyDescent="0.25">
      <c r="S47177" s="110"/>
      <c r="U47177" s="110"/>
      <c r="W47177" s="110"/>
      <c r="Y47177" s="110"/>
      <c r="AA47177" s="110"/>
      <c r="AC47177" s="110"/>
    </row>
    <row r="47178" spans="19:29" x14ac:dyDescent="0.25">
      <c r="S47178" s="110"/>
      <c r="U47178" s="110"/>
      <c r="W47178" s="110"/>
      <c r="Y47178" s="110"/>
      <c r="AA47178" s="110"/>
      <c r="AC47178" s="110"/>
    </row>
    <row r="47179" spans="19:29" x14ac:dyDescent="0.25">
      <c r="S47179" s="111"/>
      <c r="U47179" s="111"/>
      <c r="W47179" s="111"/>
      <c r="Y47179" s="111"/>
      <c r="AA47179" s="111"/>
      <c r="AC47179" s="111"/>
    </row>
    <row r="47180" spans="19:29" x14ac:dyDescent="0.25">
      <c r="S47180" s="107"/>
      <c r="U47180" s="107"/>
      <c r="W47180" s="107"/>
      <c r="Y47180" s="107"/>
      <c r="AA47180" s="107"/>
      <c r="AC47180" s="107"/>
    </row>
    <row r="47181" spans="19:29" x14ac:dyDescent="0.25">
      <c r="S47181" s="108"/>
      <c r="U47181" s="108"/>
      <c r="W47181" s="108"/>
      <c r="Y47181" s="108"/>
      <c r="AA47181" s="108"/>
      <c r="AC47181" s="108"/>
    </row>
    <row r="47182" spans="19:29" x14ac:dyDescent="0.25">
      <c r="S47182" s="108"/>
      <c r="U47182" s="108"/>
      <c r="W47182" s="108"/>
      <c r="Y47182" s="108"/>
      <c r="AA47182" s="108"/>
      <c r="AC47182" s="108"/>
    </row>
    <row r="47183" spans="19:29" x14ac:dyDescent="0.25">
      <c r="S47183" s="109"/>
      <c r="U47183" s="109"/>
      <c r="W47183" s="109"/>
      <c r="Y47183" s="109"/>
      <c r="AA47183" s="109"/>
      <c r="AC47183" s="109"/>
    </row>
    <row r="47184" spans="19:29" x14ac:dyDescent="0.25">
      <c r="S47184" s="108"/>
      <c r="U47184" s="108"/>
      <c r="W47184" s="108"/>
      <c r="Y47184" s="108"/>
      <c r="AA47184" s="108"/>
      <c r="AC47184" s="108"/>
    </row>
    <row r="47185" spans="19:29" x14ac:dyDescent="0.25">
      <c r="S47185" s="108"/>
      <c r="U47185" s="108"/>
      <c r="W47185" s="108"/>
      <c r="Y47185" s="108"/>
      <c r="AA47185" s="108"/>
      <c r="AC47185" s="108"/>
    </row>
    <row r="47186" spans="19:29" x14ac:dyDescent="0.25">
      <c r="S47186" s="109"/>
      <c r="U47186" s="109"/>
      <c r="W47186" s="109"/>
      <c r="Y47186" s="109"/>
      <c r="AA47186" s="109"/>
      <c r="AC47186" s="109"/>
    </row>
    <row r="47187" spans="19:29" x14ac:dyDescent="0.25">
      <c r="S47187" s="108"/>
      <c r="U47187" s="108"/>
      <c r="W47187" s="108"/>
      <c r="Y47187" s="108"/>
      <c r="AA47187" s="108"/>
      <c r="AC47187" s="108"/>
    </row>
    <row r="47188" spans="19:29" x14ac:dyDescent="0.25">
      <c r="S47188" s="109"/>
      <c r="U47188" s="109"/>
      <c r="W47188" s="109"/>
      <c r="Y47188" s="109"/>
      <c r="AA47188" s="109"/>
      <c r="AC47188" s="109"/>
    </row>
    <row r="47189" spans="19:29" x14ac:dyDescent="0.25">
      <c r="S47189" s="108"/>
      <c r="U47189" s="108"/>
      <c r="W47189" s="108"/>
      <c r="Y47189" s="108"/>
      <c r="AA47189" s="108"/>
      <c r="AC47189" s="108"/>
    </row>
    <row r="47190" spans="19:29" x14ac:dyDescent="0.25">
      <c r="S47190" s="108"/>
      <c r="U47190" s="108"/>
      <c r="W47190" s="108"/>
      <c r="Y47190" s="108"/>
      <c r="AA47190" s="108"/>
      <c r="AC47190" s="108"/>
    </row>
    <row r="47191" spans="19:29" x14ac:dyDescent="0.25">
      <c r="S47191" s="108"/>
      <c r="U47191" s="108"/>
      <c r="W47191" s="108"/>
      <c r="Y47191" s="108"/>
      <c r="AA47191" s="108"/>
      <c r="AC47191" s="108"/>
    </row>
    <row r="47192" spans="19:29" x14ac:dyDescent="0.25">
      <c r="S47192" s="110"/>
      <c r="U47192" s="110"/>
      <c r="W47192" s="110"/>
      <c r="Y47192" s="110"/>
      <c r="AA47192" s="110"/>
      <c r="AC47192" s="110"/>
    </row>
    <row r="47193" spans="19:29" x14ac:dyDescent="0.25">
      <c r="S47193" s="110"/>
      <c r="U47193" s="110"/>
      <c r="W47193" s="110"/>
      <c r="Y47193" s="110"/>
      <c r="AA47193" s="110"/>
      <c r="AC47193" s="110"/>
    </row>
    <row r="47194" spans="19:29" x14ac:dyDescent="0.25">
      <c r="S47194" s="110"/>
      <c r="U47194" s="110"/>
      <c r="W47194" s="110"/>
      <c r="Y47194" s="110"/>
      <c r="AA47194" s="110"/>
      <c r="AC47194" s="110"/>
    </row>
    <row r="47195" spans="19:29" x14ac:dyDescent="0.25">
      <c r="S47195" s="110"/>
      <c r="U47195" s="110"/>
      <c r="W47195" s="110"/>
      <c r="Y47195" s="110"/>
      <c r="AA47195" s="110"/>
      <c r="AC47195" s="110"/>
    </row>
    <row r="47196" spans="19:29" x14ac:dyDescent="0.25">
      <c r="S47196" s="111"/>
      <c r="U47196" s="111"/>
      <c r="W47196" s="111"/>
      <c r="Y47196" s="111"/>
      <c r="AA47196" s="111"/>
      <c r="AC47196" s="111"/>
    </row>
    <row r="47197" spans="19:29" x14ac:dyDescent="0.25">
      <c r="S47197" s="107"/>
      <c r="U47197" s="107"/>
      <c r="W47197" s="107"/>
      <c r="Y47197" s="107"/>
      <c r="AA47197" s="107"/>
      <c r="AC47197" s="107"/>
    </row>
    <row r="47198" spans="19:29" x14ac:dyDescent="0.25">
      <c r="S47198" s="108"/>
      <c r="U47198" s="108"/>
      <c r="W47198" s="108"/>
      <c r="Y47198" s="108"/>
      <c r="AA47198" s="108"/>
      <c r="AC47198" s="108"/>
    </row>
    <row r="47199" spans="19:29" x14ac:dyDescent="0.25">
      <c r="S47199" s="108"/>
      <c r="U47199" s="108"/>
      <c r="W47199" s="108"/>
      <c r="Y47199" s="108"/>
      <c r="AA47199" s="108"/>
      <c r="AC47199" s="108"/>
    </row>
    <row r="47200" spans="19:29" x14ac:dyDescent="0.25">
      <c r="S47200" s="109"/>
      <c r="U47200" s="109"/>
      <c r="W47200" s="109"/>
      <c r="Y47200" s="109"/>
      <c r="AA47200" s="109"/>
      <c r="AC47200" s="109"/>
    </row>
    <row r="47201" spans="19:29" x14ac:dyDescent="0.25">
      <c r="S47201" s="108"/>
      <c r="U47201" s="108"/>
      <c r="W47201" s="108"/>
      <c r="Y47201" s="108"/>
      <c r="AA47201" s="108"/>
      <c r="AC47201" s="108"/>
    </row>
    <row r="47202" spans="19:29" x14ac:dyDescent="0.25">
      <c r="S47202" s="108"/>
      <c r="U47202" s="108"/>
      <c r="W47202" s="108"/>
      <c r="Y47202" s="108"/>
      <c r="AA47202" s="108"/>
      <c r="AC47202" s="108"/>
    </row>
    <row r="47203" spans="19:29" x14ac:dyDescent="0.25">
      <c r="S47203" s="109"/>
      <c r="U47203" s="109"/>
      <c r="W47203" s="109"/>
      <c r="Y47203" s="109"/>
      <c r="AA47203" s="109"/>
      <c r="AC47203" s="109"/>
    </row>
    <row r="47204" spans="19:29" x14ac:dyDescent="0.25">
      <c r="S47204" s="108"/>
      <c r="U47204" s="108"/>
      <c r="W47204" s="108"/>
      <c r="Y47204" s="108"/>
      <c r="AA47204" s="108"/>
      <c r="AC47204" s="108"/>
    </row>
    <row r="47205" spans="19:29" x14ac:dyDescent="0.25">
      <c r="S47205" s="109"/>
      <c r="U47205" s="109"/>
      <c r="W47205" s="109"/>
      <c r="Y47205" s="109"/>
      <c r="AA47205" s="109"/>
      <c r="AC47205" s="109"/>
    </row>
    <row r="47206" spans="19:29" x14ac:dyDescent="0.25">
      <c r="S47206" s="108"/>
      <c r="U47206" s="108"/>
      <c r="W47206" s="108"/>
      <c r="Y47206" s="108"/>
      <c r="AA47206" s="108"/>
      <c r="AC47206" s="108"/>
    </row>
    <row r="47207" spans="19:29" x14ac:dyDescent="0.25">
      <c r="S47207" s="108"/>
      <c r="U47207" s="108"/>
      <c r="W47207" s="108"/>
      <c r="Y47207" s="108"/>
      <c r="AA47207" s="108"/>
      <c r="AC47207" s="108"/>
    </row>
    <row r="47208" spans="19:29" x14ac:dyDescent="0.25">
      <c r="S47208" s="108"/>
      <c r="U47208" s="108"/>
      <c r="W47208" s="108"/>
      <c r="Y47208" s="108"/>
      <c r="AA47208" s="108"/>
      <c r="AC47208" s="108"/>
    </row>
    <row r="47209" spans="19:29" x14ac:dyDescent="0.25">
      <c r="S47209" s="110"/>
      <c r="U47209" s="110"/>
      <c r="W47209" s="110"/>
      <c r="Y47209" s="110"/>
      <c r="AA47209" s="110"/>
      <c r="AC47209" s="110"/>
    </row>
    <row r="47210" spans="19:29" x14ac:dyDescent="0.25">
      <c r="S47210" s="110"/>
      <c r="U47210" s="110"/>
      <c r="W47210" s="110"/>
      <c r="Y47210" s="110"/>
      <c r="AA47210" s="110"/>
      <c r="AC47210" s="110"/>
    </row>
    <row r="47211" spans="19:29" x14ac:dyDescent="0.25">
      <c r="S47211" s="110"/>
      <c r="U47211" s="110"/>
      <c r="W47211" s="110"/>
      <c r="Y47211" s="110"/>
      <c r="AA47211" s="110"/>
      <c r="AC47211" s="110"/>
    </row>
    <row r="47212" spans="19:29" x14ac:dyDescent="0.25">
      <c r="S47212" s="110"/>
      <c r="U47212" s="110"/>
      <c r="W47212" s="110"/>
      <c r="Y47212" s="110"/>
      <c r="AA47212" s="110"/>
      <c r="AC47212" s="110"/>
    </row>
    <row r="47213" spans="19:29" x14ac:dyDescent="0.25">
      <c r="S47213" s="111"/>
      <c r="U47213" s="111"/>
      <c r="W47213" s="111"/>
      <c r="Y47213" s="111"/>
      <c r="AA47213" s="111"/>
      <c r="AC47213" s="111"/>
    </row>
    <row r="47214" spans="19:29" x14ac:dyDescent="0.25">
      <c r="S47214" s="107"/>
      <c r="U47214" s="107"/>
      <c r="W47214" s="107"/>
      <c r="Y47214" s="107"/>
      <c r="AA47214" s="107"/>
      <c r="AC47214" s="107"/>
    </row>
    <row r="47215" spans="19:29" x14ac:dyDescent="0.25">
      <c r="S47215" s="108"/>
      <c r="U47215" s="108"/>
      <c r="W47215" s="108"/>
      <c r="Y47215" s="108"/>
      <c r="AA47215" s="108"/>
      <c r="AC47215" s="108"/>
    </row>
    <row r="47216" spans="19:29" x14ac:dyDescent="0.25">
      <c r="S47216" s="108"/>
      <c r="U47216" s="108"/>
      <c r="W47216" s="108"/>
      <c r="Y47216" s="108"/>
      <c r="AA47216" s="108"/>
      <c r="AC47216" s="108"/>
    </row>
    <row r="47217" spans="19:29" x14ac:dyDescent="0.25">
      <c r="S47217" s="109"/>
      <c r="U47217" s="109"/>
      <c r="W47217" s="109"/>
      <c r="Y47217" s="109"/>
      <c r="AA47217" s="109"/>
      <c r="AC47217" s="109"/>
    </row>
    <row r="47218" spans="19:29" x14ac:dyDescent="0.25">
      <c r="S47218" s="108"/>
      <c r="U47218" s="108"/>
      <c r="W47218" s="108"/>
      <c r="Y47218" s="108"/>
      <c r="AA47218" s="108"/>
      <c r="AC47218" s="108"/>
    </row>
    <row r="47219" spans="19:29" x14ac:dyDescent="0.25">
      <c r="S47219" s="108"/>
      <c r="U47219" s="108"/>
      <c r="W47219" s="108"/>
      <c r="Y47219" s="108"/>
      <c r="AA47219" s="108"/>
      <c r="AC47219" s="108"/>
    </row>
    <row r="47220" spans="19:29" x14ac:dyDescent="0.25">
      <c r="S47220" s="109"/>
      <c r="U47220" s="109"/>
      <c r="W47220" s="109"/>
      <c r="Y47220" s="109"/>
      <c r="AA47220" s="109"/>
      <c r="AC47220" s="109"/>
    </row>
    <row r="47221" spans="19:29" x14ac:dyDescent="0.25">
      <c r="S47221" s="108"/>
      <c r="U47221" s="108"/>
      <c r="W47221" s="108"/>
      <c r="Y47221" s="108"/>
      <c r="AA47221" s="108"/>
      <c r="AC47221" s="108"/>
    </row>
    <row r="47222" spans="19:29" x14ac:dyDescent="0.25">
      <c r="S47222" s="109"/>
      <c r="U47222" s="109"/>
      <c r="W47222" s="109"/>
      <c r="Y47222" s="109"/>
      <c r="AA47222" s="109"/>
      <c r="AC47222" s="109"/>
    </row>
    <row r="47223" spans="19:29" x14ac:dyDescent="0.25">
      <c r="S47223" s="108"/>
      <c r="U47223" s="108"/>
      <c r="W47223" s="108"/>
      <c r="Y47223" s="108"/>
      <c r="AA47223" s="108"/>
      <c r="AC47223" s="108"/>
    </row>
    <row r="47224" spans="19:29" x14ac:dyDescent="0.25">
      <c r="S47224" s="108"/>
      <c r="U47224" s="108"/>
      <c r="W47224" s="108"/>
      <c r="Y47224" s="108"/>
      <c r="AA47224" s="108"/>
      <c r="AC47224" s="108"/>
    </row>
    <row r="47225" spans="19:29" x14ac:dyDescent="0.25">
      <c r="S47225" s="108"/>
      <c r="U47225" s="108"/>
      <c r="W47225" s="108"/>
      <c r="Y47225" s="108"/>
      <c r="AA47225" s="108"/>
      <c r="AC47225" s="108"/>
    </row>
    <row r="47226" spans="19:29" x14ac:dyDescent="0.25">
      <c r="S47226" s="110"/>
      <c r="U47226" s="110"/>
      <c r="W47226" s="110"/>
      <c r="Y47226" s="110"/>
      <c r="AA47226" s="110"/>
      <c r="AC47226" s="110"/>
    </row>
    <row r="47227" spans="19:29" x14ac:dyDescent="0.25">
      <c r="S47227" s="110"/>
      <c r="U47227" s="110"/>
      <c r="W47227" s="110"/>
      <c r="Y47227" s="110"/>
      <c r="AA47227" s="110"/>
      <c r="AC47227" s="110"/>
    </row>
    <row r="47228" spans="19:29" x14ac:dyDescent="0.25">
      <c r="S47228" s="110"/>
      <c r="U47228" s="110"/>
      <c r="W47228" s="110"/>
      <c r="Y47228" s="110"/>
      <c r="AA47228" s="110"/>
      <c r="AC47228" s="110"/>
    </row>
    <row r="47229" spans="19:29" x14ac:dyDescent="0.25">
      <c r="S47229" s="110"/>
      <c r="U47229" s="110"/>
      <c r="W47229" s="110"/>
      <c r="Y47229" s="110"/>
      <c r="AA47229" s="110"/>
      <c r="AC47229" s="110"/>
    </row>
    <row r="47230" spans="19:29" x14ac:dyDescent="0.25">
      <c r="S47230" s="111"/>
      <c r="U47230" s="111"/>
      <c r="W47230" s="111"/>
      <c r="Y47230" s="111"/>
      <c r="AA47230" s="111"/>
      <c r="AC47230" s="111"/>
    </row>
    <row r="47231" spans="19:29" x14ac:dyDescent="0.25">
      <c r="S47231" s="107"/>
      <c r="U47231" s="107"/>
      <c r="W47231" s="107"/>
      <c r="Y47231" s="107"/>
      <c r="AA47231" s="107"/>
      <c r="AC47231" s="107"/>
    </row>
    <row r="47232" spans="19:29" x14ac:dyDescent="0.25">
      <c r="S47232" s="108"/>
      <c r="U47232" s="108"/>
      <c r="W47232" s="108"/>
      <c r="Y47232" s="108"/>
      <c r="AA47232" s="108"/>
      <c r="AC47232" s="108"/>
    </row>
    <row r="47233" spans="19:29" x14ac:dyDescent="0.25">
      <c r="S47233" s="108"/>
      <c r="U47233" s="108"/>
      <c r="W47233" s="108"/>
      <c r="Y47233" s="108"/>
      <c r="AA47233" s="108"/>
      <c r="AC47233" s="108"/>
    </row>
    <row r="47234" spans="19:29" x14ac:dyDescent="0.25">
      <c r="S47234" s="109"/>
      <c r="U47234" s="109"/>
      <c r="W47234" s="109"/>
      <c r="Y47234" s="109"/>
      <c r="AA47234" s="109"/>
      <c r="AC47234" s="109"/>
    </row>
    <row r="47235" spans="19:29" x14ac:dyDescent="0.25">
      <c r="S47235" s="108"/>
      <c r="U47235" s="108"/>
      <c r="W47235" s="108"/>
      <c r="Y47235" s="108"/>
      <c r="AA47235" s="108"/>
      <c r="AC47235" s="108"/>
    </row>
    <row r="47236" spans="19:29" x14ac:dyDescent="0.25">
      <c r="S47236" s="108"/>
      <c r="U47236" s="108"/>
      <c r="W47236" s="108"/>
      <c r="Y47236" s="108"/>
      <c r="AA47236" s="108"/>
      <c r="AC47236" s="108"/>
    </row>
    <row r="47237" spans="19:29" x14ac:dyDescent="0.25">
      <c r="S47237" s="109"/>
      <c r="U47237" s="109"/>
      <c r="W47237" s="109"/>
      <c r="Y47237" s="109"/>
      <c r="AA47237" s="109"/>
      <c r="AC47237" s="109"/>
    </row>
    <row r="47238" spans="19:29" x14ac:dyDescent="0.25">
      <c r="S47238" s="108"/>
      <c r="U47238" s="108"/>
      <c r="W47238" s="108"/>
      <c r="Y47238" s="108"/>
      <c r="AA47238" s="108"/>
      <c r="AC47238" s="108"/>
    </row>
    <row r="47239" spans="19:29" x14ac:dyDescent="0.25">
      <c r="S47239" s="109"/>
      <c r="U47239" s="109"/>
      <c r="W47239" s="109"/>
      <c r="Y47239" s="109"/>
      <c r="AA47239" s="109"/>
      <c r="AC47239" s="109"/>
    </row>
    <row r="47240" spans="19:29" x14ac:dyDescent="0.25">
      <c r="S47240" s="108"/>
      <c r="U47240" s="108"/>
      <c r="W47240" s="108"/>
      <c r="Y47240" s="108"/>
      <c r="AA47240" s="108"/>
      <c r="AC47240" s="108"/>
    </row>
    <row r="47241" spans="19:29" x14ac:dyDescent="0.25">
      <c r="S47241" s="108"/>
      <c r="U47241" s="108"/>
      <c r="W47241" s="108"/>
      <c r="Y47241" s="108"/>
      <c r="AA47241" s="108"/>
      <c r="AC47241" s="108"/>
    </row>
    <row r="47242" spans="19:29" x14ac:dyDescent="0.25">
      <c r="S47242" s="108"/>
      <c r="U47242" s="108"/>
      <c r="W47242" s="108"/>
      <c r="Y47242" s="108"/>
      <c r="AA47242" s="108"/>
      <c r="AC47242" s="108"/>
    </row>
    <row r="47243" spans="19:29" x14ac:dyDescent="0.25">
      <c r="S47243" s="110"/>
      <c r="U47243" s="110"/>
      <c r="W47243" s="110"/>
      <c r="Y47243" s="110"/>
      <c r="AA47243" s="110"/>
      <c r="AC47243" s="110"/>
    </row>
    <row r="47244" spans="19:29" x14ac:dyDescent="0.25">
      <c r="S47244" s="110"/>
      <c r="U47244" s="110"/>
      <c r="W47244" s="110"/>
      <c r="Y47244" s="110"/>
      <c r="AA47244" s="110"/>
      <c r="AC47244" s="110"/>
    </row>
    <row r="47245" spans="19:29" x14ac:dyDescent="0.25">
      <c r="S47245" s="110"/>
      <c r="U47245" s="110"/>
      <c r="W47245" s="110"/>
      <c r="Y47245" s="110"/>
      <c r="AA47245" s="110"/>
      <c r="AC47245" s="110"/>
    </row>
    <row r="47246" spans="19:29" x14ac:dyDescent="0.25">
      <c r="S47246" s="110"/>
      <c r="U47246" s="110"/>
      <c r="W47246" s="110"/>
      <c r="Y47246" s="110"/>
      <c r="AA47246" s="110"/>
      <c r="AC47246" s="110"/>
    </row>
    <row r="47247" spans="19:29" x14ac:dyDescent="0.25">
      <c r="S47247" s="111"/>
      <c r="U47247" s="111"/>
      <c r="W47247" s="111"/>
      <c r="Y47247" s="111"/>
      <c r="AA47247" s="111"/>
      <c r="AC47247" s="111"/>
    </row>
    <row r="47248" spans="19:29" x14ac:dyDescent="0.25">
      <c r="S47248" s="107"/>
      <c r="U47248" s="107"/>
      <c r="W47248" s="107"/>
      <c r="Y47248" s="107"/>
      <c r="AA47248" s="107"/>
      <c r="AC47248" s="107"/>
    </row>
    <row r="47249" spans="19:29" x14ac:dyDescent="0.25">
      <c r="S47249" s="108"/>
      <c r="U47249" s="108"/>
      <c r="W47249" s="108"/>
      <c r="Y47249" s="108"/>
      <c r="AA47249" s="108"/>
      <c r="AC47249" s="108"/>
    </row>
    <row r="47250" spans="19:29" x14ac:dyDescent="0.25">
      <c r="S47250" s="108"/>
      <c r="U47250" s="108"/>
      <c r="W47250" s="108"/>
      <c r="Y47250" s="108"/>
      <c r="AA47250" s="108"/>
      <c r="AC47250" s="108"/>
    </row>
    <row r="47251" spans="19:29" x14ac:dyDescent="0.25">
      <c r="S47251" s="109"/>
      <c r="U47251" s="109"/>
      <c r="W47251" s="109"/>
      <c r="Y47251" s="109"/>
      <c r="AA47251" s="109"/>
      <c r="AC47251" s="109"/>
    </row>
    <row r="47252" spans="19:29" x14ac:dyDescent="0.25">
      <c r="S47252" s="108"/>
      <c r="U47252" s="108"/>
      <c r="W47252" s="108"/>
      <c r="Y47252" s="108"/>
      <c r="AA47252" s="108"/>
      <c r="AC47252" s="108"/>
    </row>
    <row r="47253" spans="19:29" x14ac:dyDescent="0.25">
      <c r="S47253" s="108"/>
      <c r="U47253" s="108"/>
      <c r="W47253" s="108"/>
      <c r="Y47253" s="108"/>
      <c r="AA47253" s="108"/>
      <c r="AC47253" s="108"/>
    </row>
    <row r="47254" spans="19:29" x14ac:dyDescent="0.25">
      <c r="S47254" s="109"/>
      <c r="U47254" s="109"/>
      <c r="W47254" s="109"/>
      <c r="Y47254" s="109"/>
      <c r="AA47254" s="109"/>
      <c r="AC47254" s="109"/>
    </row>
    <row r="47255" spans="19:29" x14ac:dyDescent="0.25">
      <c r="S47255" s="108"/>
      <c r="U47255" s="108"/>
      <c r="W47255" s="108"/>
      <c r="Y47255" s="108"/>
      <c r="AA47255" s="108"/>
      <c r="AC47255" s="108"/>
    </row>
    <row r="47256" spans="19:29" x14ac:dyDescent="0.25">
      <c r="S47256" s="109"/>
      <c r="U47256" s="109"/>
      <c r="W47256" s="109"/>
      <c r="Y47256" s="109"/>
      <c r="AA47256" s="109"/>
      <c r="AC47256" s="109"/>
    </row>
    <row r="47257" spans="19:29" x14ac:dyDescent="0.25">
      <c r="S47257" s="108"/>
      <c r="U47257" s="108"/>
      <c r="W47257" s="108"/>
      <c r="Y47257" s="108"/>
      <c r="AA47257" s="108"/>
      <c r="AC47257" s="108"/>
    </row>
    <row r="47258" spans="19:29" x14ac:dyDescent="0.25">
      <c r="S47258" s="108"/>
      <c r="U47258" s="108"/>
      <c r="W47258" s="108"/>
      <c r="Y47258" s="108"/>
      <c r="AA47258" s="108"/>
      <c r="AC47258" s="108"/>
    </row>
    <row r="47259" spans="19:29" x14ac:dyDescent="0.25">
      <c r="S47259" s="108"/>
      <c r="U47259" s="108"/>
      <c r="W47259" s="108"/>
      <c r="Y47259" s="108"/>
      <c r="AA47259" s="108"/>
      <c r="AC47259" s="108"/>
    </row>
    <row r="47260" spans="19:29" x14ac:dyDescent="0.25">
      <c r="S47260" s="110"/>
      <c r="U47260" s="110"/>
      <c r="W47260" s="110"/>
      <c r="Y47260" s="110"/>
      <c r="AA47260" s="110"/>
      <c r="AC47260" s="110"/>
    </row>
    <row r="47261" spans="19:29" x14ac:dyDescent="0.25">
      <c r="S47261" s="110"/>
      <c r="U47261" s="110"/>
      <c r="W47261" s="110"/>
      <c r="Y47261" s="110"/>
      <c r="AA47261" s="110"/>
      <c r="AC47261" s="110"/>
    </row>
    <row r="47262" spans="19:29" x14ac:dyDescent="0.25">
      <c r="S47262" s="110"/>
      <c r="U47262" s="110"/>
      <c r="W47262" s="110"/>
      <c r="Y47262" s="110"/>
      <c r="AA47262" s="110"/>
      <c r="AC47262" s="110"/>
    </row>
    <row r="47263" spans="19:29" x14ac:dyDescent="0.25">
      <c r="S47263" s="110"/>
      <c r="U47263" s="110"/>
      <c r="W47263" s="110"/>
      <c r="Y47263" s="110"/>
      <c r="AA47263" s="110"/>
      <c r="AC47263" s="110"/>
    </row>
    <row r="47264" spans="19:29" x14ac:dyDescent="0.25">
      <c r="S47264" s="111"/>
      <c r="U47264" s="111"/>
      <c r="W47264" s="111"/>
      <c r="Y47264" s="111"/>
      <c r="AA47264" s="111"/>
      <c r="AC47264" s="111"/>
    </row>
    <row r="47265" spans="19:29" x14ac:dyDescent="0.25">
      <c r="S47265" s="107"/>
      <c r="U47265" s="107"/>
      <c r="W47265" s="107"/>
      <c r="Y47265" s="107"/>
      <c r="AA47265" s="107"/>
      <c r="AC47265" s="107"/>
    </row>
    <row r="47266" spans="19:29" x14ac:dyDescent="0.25">
      <c r="S47266" s="108"/>
      <c r="U47266" s="108"/>
      <c r="W47266" s="108"/>
      <c r="Y47266" s="108"/>
      <c r="AA47266" s="108"/>
      <c r="AC47266" s="108"/>
    </row>
    <row r="47267" spans="19:29" x14ac:dyDescent="0.25">
      <c r="S47267" s="108"/>
      <c r="U47267" s="108"/>
      <c r="W47267" s="108"/>
      <c r="Y47267" s="108"/>
      <c r="AA47267" s="108"/>
      <c r="AC47267" s="108"/>
    </row>
    <row r="47268" spans="19:29" x14ac:dyDescent="0.25">
      <c r="S47268" s="109"/>
      <c r="U47268" s="109"/>
      <c r="W47268" s="109"/>
      <c r="Y47268" s="109"/>
      <c r="AA47268" s="109"/>
      <c r="AC47268" s="109"/>
    </row>
    <row r="47269" spans="19:29" x14ac:dyDescent="0.25">
      <c r="S47269" s="108"/>
      <c r="U47269" s="108"/>
      <c r="W47269" s="108"/>
      <c r="Y47269" s="108"/>
      <c r="AA47269" s="108"/>
      <c r="AC47269" s="108"/>
    </row>
    <row r="47270" spans="19:29" x14ac:dyDescent="0.25">
      <c r="S47270" s="108"/>
      <c r="U47270" s="108"/>
      <c r="W47270" s="108"/>
      <c r="Y47270" s="108"/>
      <c r="AA47270" s="108"/>
      <c r="AC47270" s="108"/>
    </row>
    <row r="47271" spans="19:29" x14ac:dyDescent="0.25">
      <c r="S47271" s="109"/>
      <c r="U47271" s="109"/>
      <c r="W47271" s="109"/>
      <c r="Y47271" s="109"/>
      <c r="AA47271" s="109"/>
      <c r="AC47271" s="109"/>
    </row>
    <row r="47272" spans="19:29" x14ac:dyDescent="0.25">
      <c r="S47272" s="108"/>
      <c r="U47272" s="108"/>
      <c r="W47272" s="108"/>
      <c r="Y47272" s="108"/>
      <c r="AA47272" s="108"/>
      <c r="AC47272" s="108"/>
    </row>
    <row r="47273" spans="19:29" x14ac:dyDescent="0.25">
      <c r="S47273" s="109"/>
      <c r="U47273" s="109"/>
      <c r="W47273" s="109"/>
      <c r="Y47273" s="109"/>
      <c r="AA47273" s="109"/>
      <c r="AC47273" s="109"/>
    </row>
    <row r="47274" spans="19:29" x14ac:dyDescent="0.25">
      <c r="S47274" s="108"/>
      <c r="U47274" s="108"/>
      <c r="W47274" s="108"/>
      <c r="Y47274" s="108"/>
      <c r="AA47274" s="108"/>
      <c r="AC47274" s="108"/>
    </row>
    <row r="47275" spans="19:29" x14ac:dyDescent="0.25">
      <c r="S47275" s="108"/>
      <c r="U47275" s="108"/>
      <c r="W47275" s="108"/>
      <c r="Y47275" s="108"/>
      <c r="AA47275" s="108"/>
      <c r="AC47275" s="108"/>
    </row>
    <row r="47276" spans="19:29" x14ac:dyDescent="0.25">
      <c r="S47276" s="108"/>
      <c r="U47276" s="108"/>
      <c r="W47276" s="108"/>
      <c r="Y47276" s="108"/>
      <c r="AA47276" s="108"/>
      <c r="AC47276" s="108"/>
    </row>
    <row r="47277" spans="19:29" x14ac:dyDescent="0.25">
      <c r="S47277" s="110"/>
      <c r="U47277" s="110"/>
      <c r="W47277" s="110"/>
      <c r="Y47277" s="110"/>
      <c r="AA47277" s="110"/>
      <c r="AC47277" s="110"/>
    </row>
    <row r="47278" spans="19:29" x14ac:dyDescent="0.25">
      <c r="S47278" s="110"/>
      <c r="U47278" s="110"/>
      <c r="W47278" s="110"/>
      <c r="Y47278" s="110"/>
      <c r="AA47278" s="110"/>
      <c r="AC47278" s="110"/>
    </row>
    <row r="47279" spans="19:29" x14ac:dyDescent="0.25">
      <c r="S47279" s="110"/>
      <c r="U47279" s="110"/>
      <c r="W47279" s="110"/>
      <c r="Y47279" s="110"/>
      <c r="AA47279" s="110"/>
      <c r="AC47279" s="110"/>
    </row>
    <row r="47280" spans="19:29" x14ac:dyDescent="0.25">
      <c r="S47280" s="110"/>
      <c r="U47280" s="110"/>
      <c r="W47280" s="110"/>
      <c r="Y47280" s="110"/>
      <c r="AA47280" s="110"/>
      <c r="AC47280" s="110"/>
    </row>
    <row r="47281" spans="19:29" x14ac:dyDescent="0.25">
      <c r="S47281" s="111"/>
      <c r="U47281" s="111"/>
      <c r="W47281" s="111"/>
      <c r="Y47281" s="111"/>
      <c r="AA47281" s="111"/>
      <c r="AC47281" s="111"/>
    </row>
    <row r="47282" spans="19:29" x14ac:dyDescent="0.25">
      <c r="S47282" s="107"/>
      <c r="U47282" s="107"/>
      <c r="W47282" s="107"/>
      <c r="Y47282" s="107"/>
      <c r="AA47282" s="107"/>
      <c r="AC47282" s="107"/>
    </row>
    <row r="47283" spans="19:29" x14ac:dyDescent="0.25">
      <c r="S47283" s="108"/>
      <c r="U47283" s="108"/>
      <c r="W47283" s="108"/>
      <c r="Y47283" s="108"/>
      <c r="AA47283" s="108"/>
      <c r="AC47283" s="108"/>
    </row>
    <row r="47284" spans="19:29" x14ac:dyDescent="0.25">
      <c r="S47284" s="108"/>
      <c r="U47284" s="108"/>
      <c r="W47284" s="108"/>
      <c r="Y47284" s="108"/>
      <c r="AA47284" s="108"/>
      <c r="AC47284" s="108"/>
    </row>
    <row r="47285" spans="19:29" x14ac:dyDescent="0.25">
      <c r="S47285" s="109"/>
      <c r="U47285" s="109"/>
      <c r="W47285" s="109"/>
      <c r="Y47285" s="109"/>
      <c r="AA47285" s="109"/>
      <c r="AC47285" s="109"/>
    </row>
    <row r="47286" spans="19:29" x14ac:dyDescent="0.25">
      <c r="S47286" s="108"/>
      <c r="U47286" s="108"/>
      <c r="W47286" s="108"/>
      <c r="Y47286" s="108"/>
      <c r="AA47286" s="108"/>
      <c r="AC47286" s="108"/>
    </row>
    <row r="47287" spans="19:29" x14ac:dyDescent="0.25">
      <c r="S47287" s="108"/>
      <c r="U47287" s="108"/>
      <c r="W47287" s="108"/>
      <c r="Y47287" s="108"/>
      <c r="AA47287" s="108"/>
      <c r="AC47287" s="108"/>
    </row>
    <row r="47288" spans="19:29" x14ac:dyDescent="0.25">
      <c r="S47288" s="109"/>
      <c r="U47288" s="109"/>
      <c r="W47288" s="109"/>
      <c r="Y47288" s="109"/>
      <c r="AA47288" s="109"/>
      <c r="AC47288" s="109"/>
    </row>
    <row r="47289" spans="19:29" x14ac:dyDescent="0.25">
      <c r="S47289" s="108"/>
      <c r="U47289" s="108"/>
      <c r="W47289" s="108"/>
      <c r="Y47289" s="108"/>
      <c r="AA47289" s="108"/>
      <c r="AC47289" s="108"/>
    </row>
    <row r="47290" spans="19:29" x14ac:dyDescent="0.25">
      <c r="S47290" s="109"/>
      <c r="U47290" s="109"/>
      <c r="W47290" s="109"/>
      <c r="Y47290" s="109"/>
      <c r="AA47290" s="109"/>
      <c r="AC47290" s="109"/>
    </row>
    <row r="47291" spans="19:29" x14ac:dyDescent="0.25">
      <c r="S47291" s="108"/>
      <c r="U47291" s="108"/>
      <c r="W47291" s="108"/>
      <c r="Y47291" s="108"/>
      <c r="AA47291" s="108"/>
      <c r="AC47291" s="108"/>
    </row>
    <row r="47292" spans="19:29" x14ac:dyDescent="0.25">
      <c r="S47292" s="108"/>
      <c r="U47292" s="108"/>
      <c r="W47292" s="108"/>
      <c r="Y47292" s="108"/>
      <c r="AA47292" s="108"/>
      <c r="AC47292" s="108"/>
    </row>
    <row r="47293" spans="19:29" x14ac:dyDescent="0.25">
      <c r="S47293" s="108"/>
      <c r="U47293" s="108"/>
      <c r="W47293" s="108"/>
      <c r="Y47293" s="108"/>
      <c r="AA47293" s="108"/>
      <c r="AC47293" s="108"/>
    </row>
    <row r="47294" spans="19:29" x14ac:dyDescent="0.25">
      <c r="S47294" s="110"/>
      <c r="U47294" s="110"/>
      <c r="W47294" s="110"/>
      <c r="Y47294" s="110"/>
      <c r="AA47294" s="110"/>
      <c r="AC47294" s="110"/>
    </row>
    <row r="47295" spans="19:29" x14ac:dyDescent="0.25">
      <c r="S47295" s="110"/>
      <c r="U47295" s="110"/>
      <c r="W47295" s="110"/>
      <c r="Y47295" s="110"/>
      <c r="AA47295" s="110"/>
      <c r="AC47295" s="110"/>
    </row>
    <row r="47296" spans="19:29" x14ac:dyDescent="0.25">
      <c r="S47296" s="110"/>
      <c r="U47296" s="110"/>
      <c r="W47296" s="110"/>
      <c r="Y47296" s="110"/>
      <c r="AA47296" s="110"/>
      <c r="AC47296" s="110"/>
    </row>
    <row r="47297" spans="19:29" x14ac:dyDescent="0.25">
      <c r="S47297" s="110"/>
      <c r="U47297" s="110"/>
      <c r="W47297" s="110"/>
      <c r="Y47297" s="110"/>
      <c r="AA47297" s="110"/>
      <c r="AC47297" s="110"/>
    </row>
    <row r="47298" spans="19:29" x14ac:dyDescent="0.25">
      <c r="S47298" s="111"/>
      <c r="U47298" s="111"/>
      <c r="W47298" s="111"/>
      <c r="Y47298" s="111"/>
      <c r="AA47298" s="111"/>
      <c r="AC47298" s="111"/>
    </row>
    <row r="47299" spans="19:29" x14ac:dyDescent="0.25">
      <c r="S47299" s="107"/>
      <c r="U47299" s="107"/>
      <c r="W47299" s="107"/>
      <c r="Y47299" s="107"/>
      <c r="AA47299" s="107"/>
      <c r="AC47299" s="107"/>
    </row>
    <row r="47300" spans="19:29" x14ac:dyDescent="0.25">
      <c r="S47300" s="108"/>
      <c r="U47300" s="108"/>
      <c r="W47300" s="108"/>
      <c r="Y47300" s="108"/>
      <c r="AA47300" s="108"/>
      <c r="AC47300" s="108"/>
    </row>
    <row r="47301" spans="19:29" x14ac:dyDescent="0.25">
      <c r="S47301" s="108"/>
      <c r="U47301" s="108"/>
      <c r="W47301" s="108"/>
      <c r="Y47301" s="108"/>
      <c r="AA47301" s="108"/>
      <c r="AC47301" s="108"/>
    </row>
    <row r="47302" spans="19:29" x14ac:dyDescent="0.25">
      <c r="S47302" s="109"/>
      <c r="U47302" s="109"/>
      <c r="W47302" s="109"/>
      <c r="Y47302" s="109"/>
      <c r="AA47302" s="109"/>
      <c r="AC47302" s="109"/>
    </row>
    <row r="47303" spans="19:29" x14ac:dyDescent="0.25">
      <c r="S47303" s="108"/>
      <c r="U47303" s="108"/>
      <c r="W47303" s="108"/>
      <c r="Y47303" s="108"/>
      <c r="AA47303" s="108"/>
      <c r="AC47303" s="108"/>
    </row>
    <row r="47304" spans="19:29" x14ac:dyDescent="0.25">
      <c r="S47304" s="108"/>
      <c r="U47304" s="108"/>
      <c r="W47304" s="108"/>
      <c r="Y47304" s="108"/>
      <c r="AA47304" s="108"/>
      <c r="AC47304" s="108"/>
    </row>
    <row r="47305" spans="19:29" x14ac:dyDescent="0.25">
      <c r="S47305" s="109"/>
      <c r="U47305" s="109"/>
      <c r="W47305" s="109"/>
      <c r="Y47305" s="109"/>
      <c r="AA47305" s="109"/>
      <c r="AC47305" s="109"/>
    </row>
    <row r="47306" spans="19:29" x14ac:dyDescent="0.25">
      <c r="S47306" s="108"/>
      <c r="U47306" s="108"/>
      <c r="W47306" s="108"/>
      <c r="Y47306" s="108"/>
      <c r="AA47306" s="108"/>
      <c r="AC47306" s="108"/>
    </row>
    <row r="47307" spans="19:29" x14ac:dyDescent="0.25">
      <c r="S47307" s="109"/>
      <c r="U47307" s="109"/>
      <c r="W47307" s="109"/>
      <c r="Y47307" s="109"/>
      <c r="AA47307" s="109"/>
      <c r="AC47307" s="109"/>
    </row>
    <row r="47308" spans="19:29" x14ac:dyDescent="0.25">
      <c r="S47308" s="108"/>
      <c r="U47308" s="108"/>
      <c r="W47308" s="108"/>
      <c r="Y47308" s="108"/>
      <c r="AA47308" s="108"/>
      <c r="AC47308" s="108"/>
    </row>
    <row r="47309" spans="19:29" x14ac:dyDescent="0.25">
      <c r="S47309" s="108"/>
      <c r="U47309" s="108"/>
      <c r="W47309" s="108"/>
      <c r="Y47309" s="108"/>
      <c r="AA47309" s="108"/>
      <c r="AC47309" s="108"/>
    </row>
    <row r="47310" spans="19:29" x14ac:dyDescent="0.25">
      <c r="S47310" s="108"/>
      <c r="U47310" s="108"/>
      <c r="W47310" s="108"/>
      <c r="Y47310" s="108"/>
      <c r="AA47310" s="108"/>
      <c r="AC47310" s="108"/>
    </row>
    <row r="47311" spans="19:29" x14ac:dyDescent="0.25">
      <c r="S47311" s="110"/>
      <c r="U47311" s="110"/>
      <c r="W47311" s="110"/>
      <c r="Y47311" s="110"/>
      <c r="AA47311" s="110"/>
      <c r="AC47311" s="110"/>
    </row>
    <row r="47312" spans="19:29" x14ac:dyDescent="0.25">
      <c r="S47312" s="110"/>
      <c r="U47312" s="110"/>
      <c r="W47312" s="110"/>
      <c r="Y47312" s="110"/>
      <c r="AA47312" s="110"/>
      <c r="AC47312" s="110"/>
    </row>
    <row r="47313" spans="19:29" x14ac:dyDescent="0.25">
      <c r="S47313" s="110"/>
      <c r="U47313" s="110"/>
      <c r="W47313" s="110"/>
      <c r="Y47313" s="110"/>
      <c r="AA47313" s="110"/>
      <c r="AC47313" s="110"/>
    </row>
    <row r="47314" spans="19:29" x14ac:dyDescent="0.25">
      <c r="S47314" s="110"/>
      <c r="U47314" s="110"/>
      <c r="W47314" s="110"/>
      <c r="Y47314" s="110"/>
      <c r="AA47314" s="110"/>
      <c r="AC47314" s="110"/>
    </row>
    <row r="47315" spans="19:29" x14ac:dyDescent="0.25">
      <c r="S47315" s="111"/>
      <c r="U47315" s="111"/>
      <c r="W47315" s="111"/>
      <c r="Y47315" s="111"/>
      <c r="AA47315" s="111"/>
      <c r="AC47315" s="111"/>
    </row>
    <row r="47316" spans="19:29" x14ac:dyDescent="0.25">
      <c r="S47316" s="107"/>
      <c r="U47316" s="107"/>
      <c r="W47316" s="107"/>
      <c r="Y47316" s="107"/>
      <c r="AA47316" s="107"/>
      <c r="AC47316" s="107"/>
    </row>
    <row r="47317" spans="19:29" x14ac:dyDescent="0.25">
      <c r="S47317" s="108"/>
      <c r="U47317" s="108"/>
      <c r="W47317" s="108"/>
      <c r="Y47317" s="108"/>
      <c r="AA47317" s="108"/>
      <c r="AC47317" s="108"/>
    </row>
    <row r="47318" spans="19:29" x14ac:dyDescent="0.25">
      <c r="S47318" s="108"/>
      <c r="U47318" s="108"/>
      <c r="W47318" s="108"/>
      <c r="Y47318" s="108"/>
      <c r="AA47318" s="108"/>
      <c r="AC47318" s="108"/>
    </row>
    <row r="47319" spans="19:29" x14ac:dyDescent="0.25">
      <c r="S47319" s="109"/>
      <c r="U47319" s="109"/>
      <c r="W47319" s="109"/>
      <c r="Y47319" s="109"/>
      <c r="AA47319" s="109"/>
      <c r="AC47319" s="109"/>
    </row>
    <row r="47320" spans="19:29" x14ac:dyDescent="0.25">
      <c r="S47320" s="108"/>
      <c r="U47320" s="108"/>
      <c r="W47320" s="108"/>
      <c r="Y47320" s="108"/>
      <c r="AA47320" s="108"/>
      <c r="AC47320" s="108"/>
    </row>
    <row r="47321" spans="19:29" x14ac:dyDescent="0.25">
      <c r="S47321" s="108"/>
      <c r="U47321" s="108"/>
      <c r="W47321" s="108"/>
      <c r="Y47321" s="108"/>
      <c r="AA47321" s="108"/>
      <c r="AC47321" s="108"/>
    </row>
    <row r="47322" spans="19:29" x14ac:dyDescent="0.25">
      <c r="S47322" s="109"/>
      <c r="U47322" s="109"/>
      <c r="W47322" s="109"/>
      <c r="Y47322" s="109"/>
      <c r="AA47322" s="109"/>
      <c r="AC47322" s="109"/>
    </row>
    <row r="47323" spans="19:29" x14ac:dyDescent="0.25">
      <c r="S47323" s="108"/>
      <c r="U47323" s="108"/>
      <c r="W47323" s="108"/>
      <c r="Y47323" s="108"/>
      <c r="AA47323" s="108"/>
      <c r="AC47323" s="108"/>
    </row>
    <row r="47324" spans="19:29" x14ac:dyDescent="0.25">
      <c r="S47324" s="109"/>
      <c r="U47324" s="109"/>
      <c r="W47324" s="109"/>
      <c r="Y47324" s="109"/>
      <c r="AA47324" s="109"/>
      <c r="AC47324" s="109"/>
    </row>
    <row r="47325" spans="19:29" x14ac:dyDescent="0.25">
      <c r="S47325" s="108"/>
      <c r="U47325" s="108"/>
      <c r="W47325" s="108"/>
      <c r="Y47325" s="108"/>
      <c r="AA47325" s="108"/>
      <c r="AC47325" s="108"/>
    </row>
    <row r="47326" spans="19:29" x14ac:dyDescent="0.25">
      <c r="S47326" s="108"/>
      <c r="U47326" s="108"/>
      <c r="W47326" s="108"/>
      <c r="Y47326" s="108"/>
      <c r="AA47326" s="108"/>
      <c r="AC47326" s="108"/>
    </row>
    <row r="47327" spans="19:29" x14ac:dyDescent="0.25">
      <c r="S47327" s="108"/>
      <c r="U47327" s="108"/>
      <c r="W47327" s="108"/>
      <c r="Y47327" s="108"/>
      <c r="AA47327" s="108"/>
      <c r="AC47327" s="108"/>
    </row>
    <row r="47328" spans="19:29" x14ac:dyDescent="0.25">
      <c r="S47328" s="110"/>
      <c r="U47328" s="110"/>
      <c r="W47328" s="110"/>
      <c r="Y47328" s="110"/>
      <c r="AA47328" s="110"/>
      <c r="AC47328" s="110"/>
    </row>
    <row r="47329" spans="19:29" x14ac:dyDescent="0.25">
      <c r="S47329" s="110"/>
      <c r="U47329" s="110"/>
      <c r="W47329" s="110"/>
      <c r="Y47329" s="110"/>
      <c r="AA47329" s="110"/>
      <c r="AC47329" s="110"/>
    </row>
    <row r="47330" spans="19:29" x14ac:dyDescent="0.25">
      <c r="S47330" s="110"/>
      <c r="U47330" s="110"/>
      <c r="W47330" s="110"/>
      <c r="Y47330" s="110"/>
      <c r="AA47330" s="110"/>
      <c r="AC47330" s="110"/>
    </row>
    <row r="47331" spans="19:29" x14ac:dyDescent="0.25">
      <c r="S47331" s="110"/>
      <c r="U47331" s="110"/>
      <c r="W47331" s="110"/>
      <c r="Y47331" s="110"/>
      <c r="AA47331" s="110"/>
      <c r="AC47331" s="110"/>
    </row>
    <row r="47332" spans="19:29" x14ac:dyDescent="0.25">
      <c r="S47332" s="111"/>
      <c r="U47332" s="111"/>
      <c r="W47332" s="111"/>
      <c r="Y47332" s="111"/>
      <c r="AA47332" s="111"/>
      <c r="AC47332" s="111"/>
    </row>
    <row r="47333" spans="19:29" x14ac:dyDescent="0.25">
      <c r="S47333" s="107"/>
      <c r="U47333" s="107"/>
      <c r="W47333" s="107"/>
      <c r="Y47333" s="107"/>
      <c r="AA47333" s="107"/>
      <c r="AC47333" s="107"/>
    </row>
    <row r="47334" spans="19:29" x14ac:dyDescent="0.25">
      <c r="S47334" s="108"/>
      <c r="U47334" s="108"/>
      <c r="W47334" s="108"/>
      <c r="Y47334" s="108"/>
      <c r="AA47334" s="108"/>
      <c r="AC47334" s="108"/>
    </row>
    <row r="47335" spans="19:29" x14ac:dyDescent="0.25">
      <c r="S47335" s="108"/>
      <c r="U47335" s="108"/>
      <c r="W47335" s="108"/>
      <c r="Y47335" s="108"/>
      <c r="AA47335" s="108"/>
      <c r="AC47335" s="108"/>
    </row>
    <row r="47336" spans="19:29" x14ac:dyDescent="0.25">
      <c r="S47336" s="109"/>
      <c r="U47336" s="109"/>
      <c r="W47336" s="109"/>
      <c r="Y47336" s="109"/>
      <c r="AA47336" s="109"/>
      <c r="AC47336" s="109"/>
    </row>
    <row r="47337" spans="19:29" x14ac:dyDescent="0.25">
      <c r="S47337" s="108"/>
      <c r="U47337" s="108"/>
      <c r="W47337" s="108"/>
      <c r="Y47337" s="108"/>
      <c r="AA47337" s="108"/>
      <c r="AC47337" s="108"/>
    </row>
    <row r="47338" spans="19:29" x14ac:dyDescent="0.25">
      <c r="S47338" s="108"/>
      <c r="U47338" s="108"/>
      <c r="W47338" s="108"/>
      <c r="Y47338" s="108"/>
      <c r="AA47338" s="108"/>
      <c r="AC47338" s="108"/>
    </row>
    <row r="47339" spans="19:29" x14ac:dyDescent="0.25">
      <c r="S47339" s="109"/>
      <c r="U47339" s="109"/>
      <c r="W47339" s="109"/>
      <c r="Y47339" s="109"/>
      <c r="AA47339" s="109"/>
      <c r="AC47339" s="109"/>
    </row>
    <row r="47340" spans="19:29" x14ac:dyDescent="0.25">
      <c r="S47340" s="108"/>
      <c r="U47340" s="108"/>
      <c r="W47340" s="108"/>
      <c r="Y47340" s="108"/>
      <c r="AA47340" s="108"/>
      <c r="AC47340" s="108"/>
    </row>
    <row r="47341" spans="19:29" x14ac:dyDescent="0.25">
      <c r="S47341" s="109"/>
      <c r="U47341" s="109"/>
      <c r="W47341" s="109"/>
      <c r="Y47341" s="109"/>
      <c r="AA47341" s="109"/>
      <c r="AC47341" s="109"/>
    </row>
    <row r="47342" spans="19:29" x14ac:dyDescent="0.25">
      <c r="S47342" s="108"/>
      <c r="U47342" s="108"/>
      <c r="W47342" s="108"/>
      <c r="Y47342" s="108"/>
      <c r="AA47342" s="108"/>
      <c r="AC47342" s="108"/>
    </row>
    <row r="47343" spans="19:29" x14ac:dyDescent="0.25">
      <c r="S47343" s="108"/>
      <c r="U47343" s="108"/>
      <c r="W47343" s="108"/>
      <c r="Y47343" s="108"/>
      <c r="AA47343" s="108"/>
      <c r="AC47343" s="108"/>
    </row>
    <row r="47344" spans="19:29" x14ac:dyDescent="0.25">
      <c r="S47344" s="108"/>
      <c r="U47344" s="108"/>
      <c r="W47344" s="108"/>
      <c r="Y47344" s="108"/>
      <c r="AA47344" s="108"/>
      <c r="AC47344" s="108"/>
    </row>
    <row r="47345" spans="19:29" x14ac:dyDescent="0.25">
      <c r="S47345" s="110"/>
      <c r="U47345" s="110"/>
      <c r="W47345" s="110"/>
      <c r="Y47345" s="110"/>
      <c r="AA47345" s="110"/>
      <c r="AC47345" s="110"/>
    </row>
    <row r="47346" spans="19:29" x14ac:dyDescent="0.25">
      <c r="S47346" s="110"/>
      <c r="U47346" s="110"/>
      <c r="W47346" s="110"/>
      <c r="Y47346" s="110"/>
      <c r="AA47346" s="110"/>
      <c r="AC47346" s="110"/>
    </row>
    <row r="47347" spans="19:29" x14ac:dyDescent="0.25">
      <c r="S47347" s="110"/>
      <c r="U47347" s="110"/>
      <c r="W47347" s="110"/>
      <c r="Y47347" s="110"/>
      <c r="AA47347" s="110"/>
      <c r="AC47347" s="110"/>
    </row>
    <row r="47348" spans="19:29" x14ac:dyDescent="0.25">
      <c r="S47348" s="110"/>
      <c r="U47348" s="110"/>
      <c r="W47348" s="110"/>
      <c r="Y47348" s="110"/>
      <c r="AA47348" s="110"/>
      <c r="AC47348" s="110"/>
    </row>
    <row r="47349" spans="19:29" x14ac:dyDescent="0.25">
      <c r="S47349" s="111"/>
      <c r="U47349" s="111"/>
      <c r="W47349" s="111"/>
      <c r="Y47349" s="111"/>
      <c r="AA47349" s="111"/>
      <c r="AC47349" s="111"/>
    </row>
    <row r="47350" spans="19:29" x14ac:dyDescent="0.25">
      <c r="S47350" s="107"/>
      <c r="U47350" s="107"/>
      <c r="W47350" s="107"/>
      <c r="Y47350" s="107"/>
      <c r="AA47350" s="107"/>
      <c r="AC47350" s="107"/>
    </row>
    <row r="47351" spans="19:29" x14ac:dyDescent="0.25">
      <c r="S47351" s="108"/>
      <c r="U47351" s="108"/>
      <c r="W47351" s="108"/>
      <c r="Y47351" s="108"/>
      <c r="AA47351" s="108"/>
      <c r="AC47351" s="108"/>
    </row>
    <row r="47352" spans="19:29" x14ac:dyDescent="0.25">
      <c r="S47352" s="108"/>
      <c r="U47352" s="108"/>
      <c r="W47352" s="108"/>
      <c r="Y47352" s="108"/>
      <c r="AA47352" s="108"/>
      <c r="AC47352" s="108"/>
    </row>
    <row r="47353" spans="19:29" x14ac:dyDescent="0.25">
      <c r="S47353" s="109"/>
      <c r="U47353" s="109"/>
      <c r="W47353" s="109"/>
      <c r="Y47353" s="109"/>
      <c r="AA47353" s="109"/>
      <c r="AC47353" s="109"/>
    </row>
    <row r="47354" spans="19:29" x14ac:dyDescent="0.25">
      <c r="S47354" s="108"/>
      <c r="U47354" s="108"/>
      <c r="W47354" s="108"/>
      <c r="Y47354" s="108"/>
      <c r="AA47354" s="108"/>
      <c r="AC47354" s="108"/>
    </row>
    <row r="47355" spans="19:29" x14ac:dyDescent="0.25">
      <c r="S47355" s="108"/>
      <c r="U47355" s="108"/>
      <c r="W47355" s="108"/>
      <c r="Y47355" s="108"/>
      <c r="AA47355" s="108"/>
      <c r="AC47355" s="108"/>
    </row>
    <row r="47356" spans="19:29" x14ac:dyDescent="0.25">
      <c r="S47356" s="109"/>
      <c r="U47356" s="109"/>
      <c r="W47356" s="109"/>
      <c r="Y47356" s="109"/>
      <c r="AA47356" s="109"/>
      <c r="AC47356" s="109"/>
    </row>
    <row r="47357" spans="19:29" x14ac:dyDescent="0.25">
      <c r="S47357" s="108"/>
      <c r="U47357" s="108"/>
      <c r="W47357" s="108"/>
      <c r="Y47357" s="108"/>
      <c r="AA47357" s="108"/>
      <c r="AC47357" s="108"/>
    </row>
    <row r="47358" spans="19:29" x14ac:dyDescent="0.25">
      <c r="S47358" s="109"/>
      <c r="U47358" s="109"/>
      <c r="W47358" s="109"/>
      <c r="Y47358" s="109"/>
      <c r="AA47358" s="109"/>
      <c r="AC47358" s="109"/>
    </row>
    <row r="47359" spans="19:29" x14ac:dyDescent="0.25">
      <c r="S47359" s="108"/>
      <c r="U47359" s="108"/>
      <c r="W47359" s="108"/>
      <c r="Y47359" s="108"/>
      <c r="AA47359" s="108"/>
      <c r="AC47359" s="108"/>
    </row>
    <row r="47360" spans="19:29" x14ac:dyDescent="0.25">
      <c r="S47360" s="108"/>
      <c r="U47360" s="108"/>
      <c r="W47360" s="108"/>
      <c r="Y47360" s="108"/>
      <c r="AA47360" s="108"/>
      <c r="AC47360" s="108"/>
    </row>
    <row r="47361" spans="19:29" x14ac:dyDescent="0.25">
      <c r="S47361" s="108"/>
      <c r="U47361" s="108"/>
      <c r="W47361" s="108"/>
      <c r="Y47361" s="108"/>
      <c r="AA47361" s="108"/>
      <c r="AC47361" s="108"/>
    </row>
    <row r="47362" spans="19:29" x14ac:dyDescent="0.25">
      <c r="S47362" s="110"/>
      <c r="U47362" s="110"/>
      <c r="W47362" s="110"/>
      <c r="Y47362" s="110"/>
      <c r="AA47362" s="110"/>
      <c r="AC47362" s="110"/>
    </row>
    <row r="47363" spans="19:29" x14ac:dyDescent="0.25">
      <c r="S47363" s="110"/>
      <c r="U47363" s="110"/>
      <c r="W47363" s="110"/>
      <c r="Y47363" s="110"/>
      <c r="AA47363" s="110"/>
      <c r="AC47363" s="110"/>
    </row>
    <row r="47364" spans="19:29" x14ac:dyDescent="0.25">
      <c r="S47364" s="110"/>
      <c r="U47364" s="110"/>
      <c r="W47364" s="110"/>
      <c r="Y47364" s="110"/>
      <c r="AA47364" s="110"/>
      <c r="AC47364" s="110"/>
    </row>
    <row r="47365" spans="19:29" x14ac:dyDescent="0.25">
      <c r="S47365" s="110"/>
      <c r="U47365" s="110"/>
      <c r="W47365" s="110"/>
      <c r="Y47365" s="110"/>
      <c r="AA47365" s="110"/>
      <c r="AC47365" s="110"/>
    </row>
    <row r="47366" spans="19:29" x14ac:dyDescent="0.25">
      <c r="S47366" s="111"/>
      <c r="U47366" s="111"/>
      <c r="W47366" s="111"/>
      <c r="Y47366" s="111"/>
      <c r="AA47366" s="111"/>
      <c r="AC47366" s="111"/>
    </row>
    <row r="47367" spans="19:29" x14ac:dyDescent="0.25">
      <c r="S47367" s="107"/>
      <c r="U47367" s="107"/>
      <c r="W47367" s="107"/>
      <c r="Y47367" s="107"/>
      <c r="AA47367" s="107"/>
      <c r="AC47367" s="107"/>
    </row>
    <row r="47368" spans="19:29" x14ac:dyDescent="0.25">
      <c r="S47368" s="108"/>
      <c r="U47368" s="108"/>
      <c r="W47368" s="108"/>
      <c r="Y47368" s="108"/>
      <c r="AA47368" s="108"/>
      <c r="AC47368" s="108"/>
    </row>
    <row r="47369" spans="19:29" x14ac:dyDescent="0.25">
      <c r="S47369" s="108"/>
      <c r="U47369" s="108"/>
      <c r="W47369" s="108"/>
      <c r="Y47369" s="108"/>
      <c r="AA47369" s="108"/>
      <c r="AC47369" s="108"/>
    </row>
    <row r="47370" spans="19:29" x14ac:dyDescent="0.25">
      <c r="S47370" s="109"/>
      <c r="U47370" s="109"/>
      <c r="W47370" s="109"/>
      <c r="Y47370" s="109"/>
      <c r="AA47370" s="109"/>
      <c r="AC47370" s="109"/>
    </row>
    <row r="47371" spans="19:29" x14ac:dyDescent="0.25">
      <c r="S47371" s="108"/>
      <c r="U47371" s="108"/>
      <c r="W47371" s="108"/>
      <c r="Y47371" s="108"/>
      <c r="AA47371" s="108"/>
      <c r="AC47371" s="108"/>
    </row>
    <row r="47372" spans="19:29" x14ac:dyDescent="0.25">
      <c r="S47372" s="108"/>
      <c r="U47372" s="108"/>
      <c r="W47372" s="108"/>
      <c r="Y47372" s="108"/>
      <c r="AA47372" s="108"/>
      <c r="AC47372" s="108"/>
    </row>
    <row r="47373" spans="19:29" x14ac:dyDescent="0.25">
      <c r="S47373" s="109"/>
      <c r="U47373" s="109"/>
      <c r="W47373" s="109"/>
      <c r="Y47373" s="109"/>
      <c r="AA47373" s="109"/>
      <c r="AC47373" s="109"/>
    </row>
    <row r="47374" spans="19:29" x14ac:dyDescent="0.25">
      <c r="S47374" s="108"/>
      <c r="U47374" s="108"/>
      <c r="W47374" s="108"/>
      <c r="Y47374" s="108"/>
      <c r="AA47374" s="108"/>
      <c r="AC47374" s="108"/>
    </row>
    <row r="47375" spans="19:29" x14ac:dyDescent="0.25">
      <c r="S47375" s="109"/>
      <c r="U47375" s="109"/>
      <c r="W47375" s="109"/>
      <c r="Y47375" s="109"/>
      <c r="AA47375" s="109"/>
      <c r="AC47375" s="109"/>
    </row>
    <row r="47376" spans="19:29" x14ac:dyDescent="0.25">
      <c r="S47376" s="108"/>
      <c r="U47376" s="108"/>
      <c r="W47376" s="108"/>
      <c r="Y47376" s="108"/>
      <c r="AA47376" s="108"/>
      <c r="AC47376" s="108"/>
    </row>
    <row r="47377" spans="19:29" x14ac:dyDescent="0.25">
      <c r="S47377" s="108"/>
      <c r="U47377" s="108"/>
      <c r="W47377" s="108"/>
      <c r="Y47377" s="108"/>
      <c r="AA47377" s="108"/>
      <c r="AC47377" s="108"/>
    </row>
    <row r="47378" spans="19:29" x14ac:dyDescent="0.25">
      <c r="S47378" s="108"/>
      <c r="U47378" s="108"/>
      <c r="W47378" s="108"/>
      <c r="Y47378" s="108"/>
      <c r="AA47378" s="108"/>
      <c r="AC47378" s="108"/>
    </row>
    <row r="47379" spans="19:29" x14ac:dyDescent="0.25">
      <c r="S47379" s="110"/>
      <c r="U47379" s="110"/>
      <c r="W47379" s="110"/>
      <c r="Y47379" s="110"/>
      <c r="AA47379" s="110"/>
      <c r="AC47379" s="110"/>
    </row>
    <row r="47380" spans="19:29" x14ac:dyDescent="0.25">
      <c r="S47380" s="110"/>
      <c r="U47380" s="110"/>
      <c r="W47380" s="110"/>
      <c r="Y47380" s="110"/>
      <c r="AA47380" s="110"/>
      <c r="AC47380" s="110"/>
    </row>
    <row r="47381" spans="19:29" x14ac:dyDescent="0.25">
      <c r="S47381" s="110"/>
      <c r="U47381" s="110"/>
      <c r="W47381" s="110"/>
      <c r="Y47381" s="110"/>
      <c r="AA47381" s="110"/>
      <c r="AC47381" s="110"/>
    </row>
    <row r="47382" spans="19:29" x14ac:dyDescent="0.25">
      <c r="S47382" s="110"/>
      <c r="U47382" s="110"/>
      <c r="W47382" s="110"/>
      <c r="Y47382" s="110"/>
      <c r="AA47382" s="110"/>
      <c r="AC47382" s="110"/>
    </row>
    <row r="47383" spans="19:29" x14ac:dyDescent="0.25">
      <c r="S47383" s="111"/>
      <c r="U47383" s="111"/>
      <c r="W47383" s="111"/>
      <c r="Y47383" s="111"/>
      <c r="AA47383" s="111"/>
      <c r="AC47383" s="111"/>
    </row>
    <row r="47384" spans="19:29" x14ac:dyDescent="0.25">
      <c r="S47384" s="107"/>
      <c r="U47384" s="107"/>
      <c r="W47384" s="107"/>
      <c r="Y47384" s="107"/>
      <c r="AA47384" s="107"/>
      <c r="AC47384" s="107"/>
    </row>
    <row r="47385" spans="19:29" x14ac:dyDescent="0.25">
      <c r="S47385" s="108"/>
      <c r="U47385" s="108"/>
      <c r="W47385" s="108"/>
      <c r="Y47385" s="108"/>
      <c r="AA47385" s="108"/>
      <c r="AC47385" s="108"/>
    </row>
    <row r="47386" spans="19:29" x14ac:dyDescent="0.25">
      <c r="S47386" s="108"/>
      <c r="U47386" s="108"/>
      <c r="W47386" s="108"/>
      <c r="Y47386" s="108"/>
      <c r="AA47386" s="108"/>
      <c r="AC47386" s="108"/>
    </row>
    <row r="47387" spans="19:29" x14ac:dyDescent="0.25">
      <c r="S47387" s="109"/>
      <c r="U47387" s="109"/>
      <c r="W47387" s="109"/>
      <c r="Y47387" s="109"/>
      <c r="AA47387" s="109"/>
      <c r="AC47387" s="109"/>
    </row>
    <row r="47388" spans="19:29" x14ac:dyDescent="0.25">
      <c r="S47388" s="108"/>
      <c r="U47388" s="108"/>
      <c r="W47388" s="108"/>
      <c r="Y47388" s="108"/>
      <c r="AA47388" s="108"/>
      <c r="AC47388" s="108"/>
    </row>
    <row r="47389" spans="19:29" x14ac:dyDescent="0.25">
      <c r="S47389" s="108"/>
      <c r="U47389" s="108"/>
      <c r="W47389" s="108"/>
      <c r="Y47389" s="108"/>
      <c r="AA47389" s="108"/>
      <c r="AC47389" s="108"/>
    </row>
    <row r="47390" spans="19:29" x14ac:dyDescent="0.25">
      <c r="S47390" s="109"/>
      <c r="U47390" s="109"/>
      <c r="W47390" s="109"/>
      <c r="Y47390" s="109"/>
      <c r="AA47390" s="109"/>
      <c r="AC47390" s="109"/>
    </row>
    <row r="47391" spans="19:29" x14ac:dyDescent="0.25">
      <c r="S47391" s="108"/>
      <c r="U47391" s="108"/>
      <c r="W47391" s="108"/>
      <c r="Y47391" s="108"/>
      <c r="AA47391" s="108"/>
      <c r="AC47391" s="108"/>
    </row>
    <row r="47392" spans="19:29" x14ac:dyDescent="0.25">
      <c r="S47392" s="109"/>
      <c r="U47392" s="109"/>
      <c r="W47392" s="109"/>
      <c r="Y47392" s="109"/>
      <c r="AA47392" s="109"/>
      <c r="AC47392" s="109"/>
    </row>
    <row r="47393" spans="19:29" x14ac:dyDescent="0.25">
      <c r="S47393" s="108"/>
      <c r="U47393" s="108"/>
      <c r="W47393" s="108"/>
      <c r="Y47393" s="108"/>
      <c r="AA47393" s="108"/>
      <c r="AC47393" s="108"/>
    </row>
    <row r="47394" spans="19:29" x14ac:dyDescent="0.25">
      <c r="S47394" s="108"/>
      <c r="U47394" s="108"/>
      <c r="W47394" s="108"/>
      <c r="Y47394" s="108"/>
      <c r="AA47394" s="108"/>
      <c r="AC47394" s="108"/>
    </row>
    <row r="47395" spans="19:29" x14ac:dyDescent="0.25">
      <c r="S47395" s="108"/>
      <c r="U47395" s="108"/>
      <c r="W47395" s="108"/>
      <c r="Y47395" s="108"/>
      <c r="AA47395" s="108"/>
      <c r="AC47395" s="108"/>
    </row>
    <row r="47396" spans="19:29" x14ac:dyDescent="0.25">
      <c r="S47396" s="110"/>
      <c r="U47396" s="110"/>
      <c r="W47396" s="110"/>
      <c r="Y47396" s="110"/>
      <c r="AA47396" s="110"/>
      <c r="AC47396" s="110"/>
    </row>
    <row r="47397" spans="19:29" x14ac:dyDescent="0.25">
      <c r="S47397" s="110"/>
      <c r="U47397" s="110"/>
      <c r="W47397" s="110"/>
      <c r="Y47397" s="110"/>
      <c r="AA47397" s="110"/>
      <c r="AC47397" s="110"/>
    </row>
    <row r="47398" spans="19:29" x14ac:dyDescent="0.25">
      <c r="S47398" s="110"/>
      <c r="U47398" s="110"/>
      <c r="W47398" s="110"/>
      <c r="Y47398" s="110"/>
      <c r="AA47398" s="110"/>
      <c r="AC47398" s="110"/>
    </row>
    <row r="47399" spans="19:29" x14ac:dyDescent="0.25">
      <c r="S47399" s="110"/>
      <c r="U47399" s="110"/>
      <c r="W47399" s="110"/>
      <c r="Y47399" s="110"/>
      <c r="AA47399" s="110"/>
      <c r="AC47399" s="110"/>
    </row>
    <row r="47400" spans="19:29" x14ac:dyDescent="0.25">
      <c r="S47400" s="111"/>
      <c r="U47400" s="111"/>
      <c r="W47400" s="111"/>
      <c r="Y47400" s="111"/>
      <c r="AA47400" s="111"/>
      <c r="AC47400" s="111"/>
    </row>
    <row r="47401" spans="19:29" x14ac:dyDescent="0.25">
      <c r="S47401" s="107"/>
      <c r="U47401" s="107"/>
      <c r="W47401" s="107"/>
      <c r="Y47401" s="107"/>
      <c r="AA47401" s="107"/>
      <c r="AC47401" s="107"/>
    </row>
    <row r="47402" spans="19:29" x14ac:dyDescent="0.25">
      <c r="S47402" s="108"/>
      <c r="U47402" s="108"/>
      <c r="W47402" s="108"/>
      <c r="Y47402" s="108"/>
      <c r="AA47402" s="108"/>
      <c r="AC47402" s="108"/>
    </row>
    <row r="47403" spans="19:29" x14ac:dyDescent="0.25">
      <c r="S47403" s="108"/>
      <c r="U47403" s="108"/>
      <c r="W47403" s="108"/>
      <c r="Y47403" s="108"/>
      <c r="AA47403" s="108"/>
      <c r="AC47403" s="108"/>
    </row>
    <row r="47404" spans="19:29" x14ac:dyDescent="0.25">
      <c r="S47404" s="109"/>
      <c r="U47404" s="109"/>
      <c r="W47404" s="109"/>
      <c r="Y47404" s="109"/>
      <c r="AA47404" s="109"/>
      <c r="AC47404" s="109"/>
    </row>
    <row r="47405" spans="19:29" x14ac:dyDescent="0.25">
      <c r="S47405" s="108"/>
      <c r="U47405" s="108"/>
      <c r="W47405" s="108"/>
      <c r="Y47405" s="108"/>
      <c r="AA47405" s="108"/>
      <c r="AC47405" s="108"/>
    </row>
    <row r="47406" spans="19:29" x14ac:dyDescent="0.25">
      <c r="S47406" s="108"/>
      <c r="U47406" s="108"/>
      <c r="W47406" s="108"/>
      <c r="Y47406" s="108"/>
      <c r="AA47406" s="108"/>
      <c r="AC47406" s="108"/>
    </row>
    <row r="47407" spans="19:29" x14ac:dyDescent="0.25">
      <c r="S47407" s="109"/>
      <c r="U47407" s="109"/>
      <c r="W47407" s="109"/>
      <c r="Y47407" s="109"/>
      <c r="AA47407" s="109"/>
      <c r="AC47407" s="109"/>
    </row>
    <row r="47408" spans="19:29" x14ac:dyDescent="0.25">
      <c r="S47408" s="108"/>
      <c r="U47408" s="108"/>
      <c r="W47408" s="108"/>
      <c r="Y47408" s="108"/>
      <c r="AA47408" s="108"/>
      <c r="AC47408" s="108"/>
    </row>
    <row r="47409" spans="19:29" x14ac:dyDescent="0.25">
      <c r="S47409" s="109"/>
      <c r="U47409" s="109"/>
      <c r="W47409" s="109"/>
      <c r="Y47409" s="109"/>
      <c r="AA47409" s="109"/>
      <c r="AC47409" s="109"/>
    </row>
    <row r="47410" spans="19:29" x14ac:dyDescent="0.25">
      <c r="S47410" s="108"/>
      <c r="U47410" s="108"/>
      <c r="W47410" s="108"/>
      <c r="Y47410" s="108"/>
      <c r="AA47410" s="108"/>
      <c r="AC47410" s="108"/>
    </row>
    <row r="47411" spans="19:29" x14ac:dyDescent="0.25">
      <c r="S47411" s="108"/>
      <c r="U47411" s="108"/>
      <c r="W47411" s="108"/>
      <c r="Y47411" s="108"/>
      <c r="AA47411" s="108"/>
      <c r="AC47411" s="108"/>
    </row>
    <row r="47412" spans="19:29" x14ac:dyDescent="0.25">
      <c r="S47412" s="108"/>
      <c r="U47412" s="108"/>
      <c r="W47412" s="108"/>
      <c r="Y47412" s="108"/>
      <c r="AA47412" s="108"/>
      <c r="AC47412" s="108"/>
    </row>
    <row r="47413" spans="19:29" x14ac:dyDescent="0.25">
      <c r="S47413" s="110"/>
      <c r="U47413" s="110"/>
      <c r="W47413" s="110"/>
      <c r="Y47413" s="110"/>
      <c r="AA47413" s="110"/>
      <c r="AC47413" s="110"/>
    </row>
    <row r="47414" spans="19:29" x14ac:dyDescent="0.25">
      <c r="S47414" s="110"/>
      <c r="U47414" s="110"/>
      <c r="W47414" s="110"/>
      <c r="Y47414" s="110"/>
      <c r="AA47414" s="110"/>
      <c r="AC47414" s="110"/>
    </row>
    <row r="47415" spans="19:29" x14ac:dyDescent="0.25">
      <c r="S47415" s="110"/>
      <c r="U47415" s="110"/>
      <c r="W47415" s="110"/>
      <c r="Y47415" s="110"/>
      <c r="AA47415" s="110"/>
      <c r="AC47415" s="110"/>
    </row>
    <row r="47416" spans="19:29" x14ac:dyDescent="0.25">
      <c r="S47416" s="110"/>
      <c r="U47416" s="110"/>
      <c r="W47416" s="110"/>
      <c r="Y47416" s="110"/>
      <c r="AA47416" s="110"/>
      <c r="AC47416" s="110"/>
    </row>
    <row r="47417" spans="19:29" x14ac:dyDescent="0.25">
      <c r="S47417" s="111"/>
      <c r="U47417" s="111"/>
      <c r="W47417" s="111"/>
      <c r="Y47417" s="111"/>
      <c r="AA47417" s="111"/>
      <c r="AC47417" s="111"/>
    </row>
    <row r="47418" spans="19:29" x14ac:dyDescent="0.25">
      <c r="S47418" s="107"/>
      <c r="U47418" s="107"/>
      <c r="W47418" s="107"/>
      <c r="Y47418" s="107"/>
      <c r="AA47418" s="107"/>
      <c r="AC47418" s="107"/>
    </row>
    <row r="47419" spans="19:29" x14ac:dyDescent="0.25">
      <c r="S47419" s="108"/>
      <c r="U47419" s="108"/>
      <c r="W47419" s="108"/>
      <c r="Y47419" s="108"/>
      <c r="AA47419" s="108"/>
      <c r="AC47419" s="108"/>
    </row>
    <row r="47420" spans="19:29" x14ac:dyDescent="0.25">
      <c r="S47420" s="108"/>
      <c r="U47420" s="108"/>
      <c r="W47420" s="108"/>
      <c r="Y47420" s="108"/>
      <c r="AA47420" s="108"/>
      <c r="AC47420" s="108"/>
    </row>
    <row r="47421" spans="19:29" x14ac:dyDescent="0.25">
      <c r="S47421" s="109"/>
      <c r="U47421" s="109"/>
      <c r="W47421" s="109"/>
      <c r="Y47421" s="109"/>
      <c r="AA47421" s="109"/>
      <c r="AC47421" s="109"/>
    </row>
    <row r="47422" spans="19:29" x14ac:dyDescent="0.25">
      <c r="S47422" s="108"/>
      <c r="U47422" s="108"/>
      <c r="W47422" s="108"/>
      <c r="Y47422" s="108"/>
      <c r="AA47422" s="108"/>
      <c r="AC47422" s="108"/>
    </row>
    <row r="47423" spans="19:29" x14ac:dyDescent="0.25">
      <c r="S47423" s="108"/>
      <c r="U47423" s="108"/>
      <c r="W47423" s="108"/>
      <c r="Y47423" s="108"/>
      <c r="AA47423" s="108"/>
      <c r="AC47423" s="108"/>
    </row>
    <row r="47424" spans="19:29" x14ac:dyDescent="0.25">
      <c r="S47424" s="109"/>
      <c r="U47424" s="109"/>
      <c r="W47424" s="109"/>
      <c r="Y47424" s="109"/>
      <c r="AA47424" s="109"/>
      <c r="AC47424" s="109"/>
    </row>
    <row r="47425" spans="19:29" x14ac:dyDescent="0.25">
      <c r="S47425" s="108"/>
      <c r="U47425" s="108"/>
      <c r="W47425" s="108"/>
      <c r="Y47425" s="108"/>
      <c r="AA47425" s="108"/>
      <c r="AC47425" s="108"/>
    </row>
    <row r="47426" spans="19:29" x14ac:dyDescent="0.25">
      <c r="S47426" s="109"/>
      <c r="U47426" s="109"/>
      <c r="W47426" s="109"/>
      <c r="Y47426" s="109"/>
      <c r="AA47426" s="109"/>
      <c r="AC47426" s="109"/>
    </row>
    <row r="47427" spans="19:29" x14ac:dyDescent="0.25">
      <c r="S47427" s="108"/>
      <c r="U47427" s="108"/>
      <c r="W47427" s="108"/>
      <c r="Y47427" s="108"/>
      <c r="AA47427" s="108"/>
      <c r="AC47427" s="108"/>
    </row>
    <row r="47428" spans="19:29" x14ac:dyDescent="0.25">
      <c r="S47428" s="108"/>
      <c r="U47428" s="108"/>
      <c r="W47428" s="108"/>
      <c r="Y47428" s="108"/>
      <c r="AA47428" s="108"/>
      <c r="AC47428" s="108"/>
    </row>
    <row r="47429" spans="19:29" x14ac:dyDescent="0.25">
      <c r="S47429" s="108"/>
      <c r="U47429" s="108"/>
      <c r="W47429" s="108"/>
      <c r="Y47429" s="108"/>
      <c r="AA47429" s="108"/>
      <c r="AC47429" s="108"/>
    </row>
    <row r="47430" spans="19:29" x14ac:dyDescent="0.25">
      <c r="S47430" s="110"/>
      <c r="U47430" s="110"/>
      <c r="W47430" s="110"/>
      <c r="Y47430" s="110"/>
      <c r="AA47430" s="110"/>
      <c r="AC47430" s="110"/>
    </row>
    <row r="47431" spans="19:29" x14ac:dyDescent="0.25">
      <c r="S47431" s="110"/>
      <c r="U47431" s="110"/>
      <c r="W47431" s="110"/>
      <c r="Y47431" s="110"/>
      <c r="AA47431" s="110"/>
      <c r="AC47431" s="110"/>
    </row>
    <row r="47432" spans="19:29" x14ac:dyDescent="0.25">
      <c r="S47432" s="110"/>
      <c r="U47432" s="110"/>
      <c r="W47432" s="110"/>
      <c r="Y47432" s="110"/>
      <c r="AA47432" s="110"/>
      <c r="AC47432" s="110"/>
    </row>
    <row r="47433" spans="19:29" x14ac:dyDescent="0.25">
      <c r="S47433" s="110"/>
      <c r="U47433" s="110"/>
      <c r="W47433" s="110"/>
      <c r="Y47433" s="110"/>
      <c r="AA47433" s="110"/>
      <c r="AC47433" s="110"/>
    </row>
    <row r="47434" spans="19:29" x14ac:dyDescent="0.25">
      <c r="S47434" s="111"/>
      <c r="U47434" s="111"/>
      <c r="W47434" s="111"/>
      <c r="Y47434" s="111"/>
      <c r="AA47434" s="111"/>
      <c r="AC47434" s="111"/>
    </row>
    <row r="47435" spans="19:29" x14ac:dyDescent="0.25">
      <c r="S47435" s="107"/>
      <c r="U47435" s="107"/>
      <c r="W47435" s="107"/>
      <c r="Y47435" s="107"/>
      <c r="AA47435" s="107"/>
      <c r="AC47435" s="107"/>
    </row>
    <row r="47436" spans="19:29" x14ac:dyDescent="0.25">
      <c r="S47436" s="108"/>
      <c r="U47436" s="108"/>
      <c r="W47436" s="108"/>
      <c r="Y47436" s="108"/>
      <c r="AA47436" s="108"/>
      <c r="AC47436" s="108"/>
    </row>
    <row r="47437" spans="19:29" x14ac:dyDescent="0.25">
      <c r="S47437" s="108"/>
      <c r="U47437" s="108"/>
      <c r="W47437" s="108"/>
      <c r="Y47437" s="108"/>
      <c r="AA47437" s="108"/>
      <c r="AC47437" s="108"/>
    </row>
    <row r="47438" spans="19:29" x14ac:dyDescent="0.25">
      <c r="S47438" s="109"/>
      <c r="U47438" s="109"/>
      <c r="W47438" s="109"/>
      <c r="Y47438" s="109"/>
      <c r="AA47438" s="109"/>
      <c r="AC47438" s="109"/>
    </row>
    <row r="47439" spans="19:29" x14ac:dyDescent="0.25">
      <c r="S47439" s="108"/>
      <c r="U47439" s="108"/>
      <c r="W47439" s="108"/>
      <c r="Y47439" s="108"/>
      <c r="AA47439" s="108"/>
      <c r="AC47439" s="108"/>
    </row>
    <row r="47440" spans="19:29" x14ac:dyDescent="0.25">
      <c r="S47440" s="108"/>
      <c r="U47440" s="108"/>
      <c r="W47440" s="108"/>
      <c r="Y47440" s="108"/>
      <c r="AA47440" s="108"/>
      <c r="AC47440" s="108"/>
    </row>
    <row r="47441" spans="19:29" x14ac:dyDescent="0.25">
      <c r="S47441" s="109"/>
      <c r="U47441" s="109"/>
      <c r="W47441" s="109"/>
      <c r="Y47441" s="109"/>
      <c r="AA47441" s="109"/>
      <c r="AC47441" s="109"/>
    </row>
    <row r="47442" spans="19:29" x14ac:dyDescent="0.25">
      <c r="S47442" s="108"/>
      <c r="U47442" s="108"/>
      <c r="W47442" s="108"/>
      <c r="Y47442" s="108"/>
      <c r="AA47442" s="108"/>
      <c r="AC47442" s="108"/>
    </row>
    <row r="47443" spans="19:29" x14ac:dyDescent="0.25">
      <c r="S47443" s="109"/>
      <c r="U47443" s="109"/>
      <c r="W47443" s="109"/>
      <c r="Y47443" s="109"/>
      <c r="AA47443" s="109"/>
      <c r="AC47443" s="109"/>
    </row>
    <row r="47444" spans="19:29" x14ac:dyDescent="0.25">
      <c r="S47444" s="108"/>
      <c r="U47444" s="108"/>
      <c r="W47444" s="108"/>
      <c r="Y47444" s="108"/>
      <c r="AA47444" s="108"/>
      <c r="AC47444" s="108"/>
    </row>
    <row r="47445" spans="19:29" x14ac:dyDescent="0.25">
      <c r="S47445" s="108"/>
      <c r="U47445" s="108"/>
      <c r="W47445" s="108"/>
      <c r="Y47445" s="108"/>
      <c r="AA47445" s="108"/>
      <c r="AC47445" s="108"/>
    </row>
    <row r="47446" spans="19:29" x14ac:dyDescent="0.25">
      <c r="S47446" s="108"/>
      <c r="U47446" s="108"/>
      <c r="W47446" s="108"/>
      <c r="Y47446" s="108"/>
      <c r="AA47446" s="108"/>
      <c r="AC47446" s="108"/>
    </row>
    <row r="47447" spans="19:29" x14ac:dyDescent="0.25">
      <c r="S47447" s="110"/>
      <c r="U47447" s="110"/>
      <c r="W47447" s="110"/>
      <c r="Y47447" s="110"/>
      <c r="AA47447" s="110"/>
      <c r="AC47447" s="110"/>
    </row>
    <row r="47448" spans="19:29" x14ac:dyDescent="0.25">
      <c r="S47448" s="110"/>
      <c r="U47448" s="110"/>
      <c r="W47448" s="110"/>
      <c r="Y47448" s="110"/>
      <c r="AA47448" s="110"/>
      <c r="AC47448" s="110"/>
    </row>
    <row r="47449" spans="19:29" x14ac:dyDescent="0.25">
      <c r="S47449" s="110"/>
      <c r="U47449" s="110"/>
      <c r="W47449" s="110"/>
      <c r="Y47449" s="110"/>
      <c r="AA47449" s="110"/>
      <c r="AC47449" s="110"/>
    </row>
    <row r="47450" spans="19:29" x14ac:dyDescent="0.25">
      <c r="S47450" s="110"/>
      <c r="U47450" s="110"/>
      <c r="W47450" s="110"/>
      <c r="Y47450" s="110"/>
      <c r="AA47450" s="110"/>
      <c r="AC47450" s="110"/>
    </row>
    <row r="47451" spans="19:29" x14ac:dyDescent="0.25">
      <c r="S47451" s="111"/>
      <c r="U47451" s="111"/>
      <c r="W47451" s="111"/>
      <c r="Y47451" s="111"/>
      <c r="AA47451" s="111"/>
      <c r="AC47451" s="111"/>
    </row>
    <row r="47452" spans="19:29" x14ac:dyDescent="0.25">
      <c r="S47452" s="107"/>
      <c r="U47452" s="107"/>
      <c r="W47452" s="107"/>
      <c r="Y47452" s="107"/>
      <c r="AA47452" s="107"/>
      <c r="AC47452" s="107"/>
    </row>
    <row r="47453" spans="19:29" x14ac:dyDescent="0.25">
      <c r="S47453" s="108"/>
      <c r="U47453" s="108"/>
      <c r="W47453" s="108"/>
      <c r="Y47453" s="108"/>
      <c r="AA47453" s="108"/>
      <c r="AC47453" s="108"/>
    </row>
    <row r="47454" spans="19:29" x14ac:dyDescent="0.25">
      <c r="S47454" s="108"/>
      <c r="U47454" s="108"/>
      <c r="W47454" s="108"/>
      <c r="Y47454" s="108"/>
      <c r="AA47454" s="108"/>
      <c r="AC47454" s="108"/>
    </row>
    <row r="47455" spans="19:29" x14ac:dyDescent="0.25">
      <c r="S47455" s="109"/>
      <c r="U47455" s="109"/>
      <c r="W47455" s="109"/>
      <c r="Y47455" s="109"/>
      <c r="AA47455" s="109"/>
      <c r="AC47455" s="109"/>
    </row>
    <row r="47456" spans="19:29" x14ac:dyDescent="0.25">
      <c r="S47456" s="108"/>
      <c r="U47456" s="108"/>
      <c r="W47456" s="108"/>
      <c r="Y47456" s="108"/>
      <c r="AA47456" s="108"/>
      <c r="AC47456" s="108"/>
    </row>
    <row r="47457" spans="19:29" x14ac:dyDescent="0.25">
      <c r="S47457" s="108"/>
      <c r="U47457" s="108"/>
      <c r="W47457" s="108"/>
      <c r="Y47457" s="108"/>
      <c r="AA47457" s="108"/>
      <c r="AC47457" s="108"/>
    </row>
    <row r="47458" spans="19:29" x14ac:dyDescent="0.25">
      <c r="S47458" s="109"/>
      <c r="U47458" s="109"/>
      <c r="W47458" s="109"/>
      <c r="Y47458" s="109"/>
      <c r="AA47458" s="109"/>
      <c r="AC47458" s="109"/>
    </row>
    <row r="47459" spans="19:29" x14ac:dyDescent="0.25">
      <c r="S47459" s="108"/>
      <c r="U47459" s="108"/>
      <c r="W47459" s="108"/>
      <c r="Y47459" s="108"/>
      <c r="AA47459" s="108"/>
      <c r="AC47459" s="108"/>
    </row>
    <row r="47460" spans="19:29" x14ac:dyDescent="0.25">
      <c r="S47460" s="109"/>
      <c r="U47460" s="109"/>
      <c r="W47460" s="109"/>
      <c r="Y47460" s="109"/>
      <c r="AA47460" s="109"/>
      <c r="AC47460" s="109"/>
    </row>
    <row r="47461" spans="19:29" x14ac:dyDescent="0.25">
      <c r="S47461" s="108"/>
      <c r="U47461" s="108"/>
      <c r="W47461" s="108"/>
      <c r="Y47461" s="108"/>
      <c r="AA47461" s="108"/>
      <c r="AC47461" s="108"/>
    </row>
    <row r="47462" spans="19:29" x14ac:dyDescent="0.25">
      <c r="S47462" s="108"/>
      <c r="U47462" s="108"/>
      <c r="W47462" s="108"/>
      <c r="Y47462" s="108"/>
      <c r="AA47462" s="108"/>
      <c r="AC47462" s="108"/>
    </row>
    <row r="47463" spans="19:29" x14ac:dyDescent="0.25">
      <c r="S47463" s="108"/>
      <c r="U47463" s="108"/>
      <c r="W47463" s="108"/>
      <c r="Y47463" s="108"/>
      <c r="AA47463" s="108"/>
      <c r="AC47463" s="108"/>
    </row>
    <row r="47464" spans="19:29" x14ac:dyDescent="0.25">
      <c r="S47464" s="110"/>
      <c r="U47464" s="110"/>
      <c r="W47464" s="110"/>
      <c r="Y47464" s="110"/>
      <c r="AA47464" s="110"/>
      <c r="AC47464" s="110"/>
    </row>
    <row r="47465" spans="19:29" x14ac:dyDescent="0.25">
      <c r="S47465" s="110"/>
      <c r="U47465" s="110"/>
      <c r="W47465" s="110"/>
      <c r="Y47465" s="110"/>
      <c r="AA47465" s="110"/>
      <c r="AC47465" s="110"/>
    </row>
    <row r="47466" spans="19:29" x14ac:dyDescent="0.25">
      <c r="S47466" s="110"/>
      <c r="U47466" s="110"/>
      <c r="W47466" s="110"/>
      <c r="Y47466" s="110"/>
      <c r="AA47466" s="110"/>
      <c r="AC47466" s="110"/>
    </row>
    <row r="47467" spans="19:29" x14ac:dyDescent="0.25">
      <c r="S47467" s="110"/>
      <c r="U47467" s="110"/>
      <c r="W47467" s="110"/>
      <c r="Y47467" s="110"/>
      <c r="AA47467" s="110"/>
      <c r="AC47467" s="110"/>
    </row>
    <row r="47468" spans="19:29" x14ac:dyDescent="0.25">
      <c r="S47468" s="111"/>
      <c r="U47468" s="111"/>
      <c r="W47468" s="111"/>
      <c r="Y47468" s="111"/>
      <c r="AA47468" s="111"/>
      <c r="AC47468" s="111"/>
    </row>
    <row r="47469" spans="19:29" x14ac:dyDescent="0.25">
      <c r="S47469" s="107"/>
      <c r="U47469" s="107"/>
      <c r="W47469" s="107"/>
      <c r="Y47469" s="107"/>
      <c r="AA47469" s="107"/>
      <c r="AC47469" s="107"/>
    </row>
    <row r="47470" spans="19:29" x14ac:dyDescent="0.25">
      <c r="S47470" s="108"/>
      <c r="U47470" s="108"/>
      <c r="W47470" s="108"/>
      <c r="Y47470" s="108"/>
      <c r="AA47470" s="108"/>
      <c r="AC47470" s="108"/>
    </row>
    <row r="47471" spans="19:29" x14ac:dyDescent="0.25">
      <c r="S47471" s="108"/>
      <c r="U47471" s="108"/>
      <c r="W47471" s="108"/>
      <c r="Y47471" s="108"/>
      <c r="AA47471" s="108"/>
      <c r="AC47471" s="108"/>
    </row>
    <row r="47472" spans="19:29" x14ac:dyDescent="0.25">
      <c r="S47472" s="109"/>
      <c r="U47472" s="109"/>
      <c r="W47472" s="109"/>
      <c r="Y47472" s="109"/>
      <c r="AA47472" s="109"/>
      <c r="AC47472" s="109"/>
    </row>
    <row r="47473" spans="19:29" x14ac:dyDescent="0.25">
      <c r="S47473" s="108"/>
      <c r="U47473" s="108"/>
      <c r="W47473" s="108"/>
      <c r="Y47473" s="108"/>
      <c r="AA47473" s="108"/>
      <c r="AC47473" s="108"/>
    </row>
    <row r="47474" spans="19:29" x14ac:dyDescent="0.25">
      <c r="S47474" s="108"/>
      <c r="U47474" s="108"/>
      <c r="W47474" s="108"/>
      <c r="Y47474" s="108"/>
      <c r="AA47474" s="108"/>
      <c r="AC47474" s="108"/>
    </row>
    <row r="47475" spans="19:29" x14ac:dyDescent="0.25">
      <c r="S47475" s="109"/>
      <c r="U47475" s="109"/>
      <c r="W47475" s="109"/>
      <c r="Y47475" s="109"/>
      <c r="AA47475" s="109"/>
      <c r="AC47475" s="109"/>
    </row>
    <row r="47476" spans="19:29" x14ac:dyDescent="0.25">
      <c r="S47476" s="108"/>
      <c r="U47476" s="108"/>
      <c r="W47476" s="108"/>
      <c r="Y47476" s="108"/>
      <c r="AA47476" s="108"/>
      <c r="AC47476" s="108"/>
    </row>
    <row r="47477" spans="19:29" x14ac:dyDescent="0.25">
      <c r="S47477" s="109"/>
      <c r="U47477" s="109"/>
      <c r="W47477" s="109"/>
      <c r="Y47477" s="109"/>
      <c r="AA47477" s="109"/>
      <c r="AC47477" s="109"/>
    </row>
    <row r="47478" spans="19:29" x14ac:dyDescent="0.25">
      <c r="S47478" s="108"/>
      <c r="U47478" s="108"/>
      <c r="W47478" s="108"/>
      <c r="Y47478" s="108"/>
      <c r="AA47478" s="108"/>
      <c r="AC47478" s="108"/>
    </row>
    <row r="47479" spans="19:29" x14ac:dyDescent="0.25">
      <c r="S47479" s="108"/>
      <c r="U47479" s="108"/>
      <c r="W47479" s="108"/>
      <c r="Y47479" s="108"/>
      <c r="AA47479" s="108"/>
      <c r="AC47479" s="108"/>
    </row>
    <row r="47480" spans="19:29" x14ac:dyDescent="0.25">
      <c r="S47480" s="108"/>
      <c r="U47480" s="108"/>
      <c r="W47480" s="108"/>
      <c r="Y47480" s="108"/>
      <c r="AA47480" s="108"/>
      <c r="AC47480" s="108"/>
    </row>
    <row r="47481" spans="19:29" x14ac:dyDescent="0.25">
      <c r="S47481" s="110"/>
      <c r="U47481" s="110"/>
      <c r="W47481" s="110"/>
      <c r="Y47481" s="110"/>
      <c r="AA47481" s="110"/>
      <c r="AC47481" s="110"/>
    </row>
    <row r="47482" spans="19:29" x14ac:dyDescent="0.25">
      <c r="S47482" s="110"/>
      <c r="U47482" s="110"/>
      <c r="W47482" s="110"/>
      <c r="Y47482" s="110"/>
      <c r="AA47482" s="110"/>
      <c r="AC47482" s="110"/>
    </row>
    <row r="47483" spans="19:29" x14ac:dyDescent="0.25">
      <c r="S47483" s="110"/>
      <c r="U47483" s="110"/>
      <c r="W47483" s="110"/>
      <c r="Y47483" s="110"/>
      <c r="AA47483" s="110"/>
      <c r="AC47483" s="110"/>
    </row>
    <row r="47484" spans="19:29" x14ac:dyDescent="0.25">
      <c r="S47484" s="110"/>
      <c r="U47484" s="110"/>
      <c r="W47484" s="110"/>
      <c r="Y47484" s="110"/>
      <c r="AA47484" s="110"/>
      <c r="AC47484" s="110"/>
    </row>
    <row r="47485" spans="19:29" x14ac:dyDescent="0.25">
      <c r="S47485" s="111"/>
      <c r="U47485" s="111"/>
      <c r="W47485" s="111"/>
      <c r="Y47485" s="111"/>
      <c r="AA47485" s="111"/>
      <c r="AC47485" s="111"/>
    </row>
    <row r="47486" spans="19:29" x14ac:dyDescent="0.25">
      <c r="S47486" s="107"/>
      <c r="U47486" s="107"/>
      <c r="W47486" s="107"/>
      <c r="Y47486" s="107"/>
      <c r="AA47486" s="107"/>
      <c r="AC47486" s="107"/>
    </row>
    <row r="47487" spans="19:29" x14ac:dyDescent="0.25">
      <c r="S47487" s="108"/>
      <c r="U47487" s="108"/>
      <c r="W47487" s="108"/>
      <c r="Y47487" s="108"/>
      <c r="AA47487" s="108"/>
      <c r="AC47487" s="108"/>
    </row>
    <row r="47488" spans="19:29" x14ac:dyDescent="0.25">
      <c r="S47488" s="108"/>
      <c r="U47488" s="108"/>
      <c r="W47488" s="108"/>
      <c r="Y47488" s="108"/>
      <c r="AA47488" s="108"/>
      <c r="AC47488" s="108"/>
    </row>
    <row r="47489" spans="19:29" x14ac:dyDescent="0.25">
      <c r="S47489" s="109"/>
      <c r="U47489" s="109"/>
      <c r="W47489" s="109"/>
      <c r="Y47489" s="109"/>
      <c r="AA47489" s="109"/>
      <c r="AC47489" s="109"/>
    </row>
    <row r="47490" spans="19:29" x14ac:dyDescent="0.25">
      <c r="S47490" s="108"/>
      <c r="U47490" s="108"/>
      <c r="W47490" s="108"/>
      <c r="Y47490" s="108"/>
      <c r="AA47490" s="108"/>
      <c r="AC47490" s="108"/>
    </row>
    <row r="47491" spans="19:29" x14ac:dyDescent="0.25">
      <c r="S47491" s="108"/>
      <c r="U47491" s="108"/>
      <c r="W47491" s="108"/>
      <c r="Y47491" s="108"/>
      <c r="AA47491" s="108"/>
      <c r="AC47491" s="108"/>
    </row>
    <row r="47492" spans="19:29" x14ac:dyDescent="0.25">
      <c r="S47492" s="109"/>
      <c r="U47492" s="109"/>
      <c r="W47492" s="109"/>
      <c r="Y47492" s="109"/>
      <c r="AA47492" s="109"/>
      <c r="AC47492" s="109"/>
    </row>
    <row r="47493" spans="19:29" x14ac:dyDescent="0.25">
      <c r="S47493" s="108"/>
      <c r="U47493" s="108"/>
      <c r="W47493" s="108"/>
      <c r="Y47493" s="108"/>
      <c r="AA47493" s="108"/>
      <c r="AC47493" s="108"/>
    </row>
    <row r="47494" spans="19:29" x14ac:dyDescent="0.25">
      <c r="S47494" s="109"/>
      <c r="U47494" s="109"/>
      <c r="W47494" s="109"/>
      <c r="Y47494" s="109"/>
      <c r="AA47494" s="109"/>
      <c r="AC47494" s="109"/>
    </row>
    <row r="47495" spans="19:29" x14ac:dyDescent="0.25">
      <c r="S47495" s="108"/>
      <c r="U47495" s="108"/>
      <c r="W47495" s="108"/>
      <c r="Y47495" s="108"/>
      <c r="AA47495" s="108"/>
      <c r="AC47495" s="108"/>
    </row>
    <row r="47496" spans="19:29" x14ac:dyDescent="0.25">
      <c r="S47496" s="108"/>
      <c r="U47496" s="108"/>
      <c r="W47496" s="108"/>
      <c r="Y47496" s="108"/>
      <c r="AA47496" s="108"/>
      <c r="AC47496" s="108"/>
    </row>
    <row r="47497" spans="19:29" x14ac:dyDescent="0.25">
      <c r="S47497" s="108"/>
      <c r="U47497" s="108"/>
      <c r="W47497" s="108"/>
      <c r="Y47497" s="108"/>
      <c r="AA47497" s="108"/>
      <c r="AC47497" s="108"/>
    </row>
    <row r="47498" spans="19:29" x14ac:dyDescent="0.25">
      <c r="S47498" s="110"/>
      <c r="U47498" s="110"/>
      <c r="W47498" s="110"/>
      <c r="Y47498" s="110"/>
      <c r="AA47498" s="110"/>
      <c r="AC47498" s="110"/>
    </row>
    <row r="47499" spans="19:29" x14ac:dyDescent="0.25">
      <c r="S47499" s="110"/>
      <c r="U47499" s="110"/>
      <c r="W47499" s="110"/>
      <c r="Y47499" s="110"/>
      <c r="AA47499" s="110"/>
      <c r="AC47499" s="110"/>
    </row>
    <row r="47500" spans="19:29" x14ac:dyDescent="0.25">
      <c r="S47500" s="110"/>
      <c r="U47500" s="110"/>
      <c r="W47500" s="110"/>
      <c r="Y47500" s="110"/>
      <c r="AA47500" s="110"/>
      <c r="AC47500" s="110"/>
    </row>
    <row r="47501" spans="19:29" x14ac:dyDescent="0.25">
      <c r="S47501" s="110"/>
      <c r="U47501" s="110"/>
      <c r="W47501" s="110"/>
      <c r="Y47501" s="110"/>
      <c r="AA47501" s="110"/>
      <c r="AC47501" s="110"/>
    </row>
    <row r="47502" spans="19:29" x14ac:dyDescent="0.25">
      <c r="S47502" s="111"/>
      <c r="U47502" s="111"/>
      <c r="W47502" s="111"/>
      <c r="Y47502" s="111"/>
      <c r="AA47502" s="111"/>
      <c r="AC47502" s="111"/>
    </row>
    <row r="47503" spans="19:29" x14ac:dyDescent="0.25">
      <c r="S47503" s="107"/>
      <c r="U47503" s="107"/>
      <c r="W47503" s="107"/>
      <c r="Y47503" s="107"/>
      <c r="AA47503" s="107"/>
      <c r="AC47503" s="107"/>
    </row>
    <row r="47504" spans="19:29" x14ac:dyDescent="0.25">
      <c r="S47504" s="108"/>
      <c r="U47504" s="108"/>
      <c r="W47504" s="108"/>
      <c r="Y47504" s="108"/>
      <c r="AA47504" s="108"/>
      <c r="AC47504" s="108"/>
    </row>
    <row r="47505" spans="19:29" x14ac:dyDescent="0.25">
      <c r="S47505" s="108"/>
      <c r="U47505" s="108"/>
      <c r="W47505" s="108"/>
      <c r="Y47505" s="108"/>
      <c r="AA47505" s="108"/>
      <c r="AC47505" s="108"/>
    </row>
    <row r="47506" spans="19:29" x14ac:dyDescent="0.25">
      <c r="S47506" s="109"/>
      <c r="U47506" s="109"/>
      <c r="W47506" s="109"/>
      <c r="Y47506" s="109"/>
      <c r="AA47506" s="109"/>
      <c r="AC47506" s="109"/>
    </row>
    <row r="47507" spans="19:29" x14ac:dyDescent="0.25">
      <c r="S47507" s="108"/>
      <c r="U47507" s="108"/>
      <c r="W47507" s="108"/>
      <c r="Y47507" s="108"/>
      <c r="AA47507" s="108"/>
      <c r="AC47507" s="108"/>
    </row>
    <row r="47508" spans="19:29" x14ac:dyDescent="0.25">
      <c r="S47508" s="108"/>
      <c r="U47508" s="108"/>
      <c r="W47508" s="108"/>
      <c r="Y47508" s="108"/>
      <c r="AA47508" s="108"/>
      <c r="AC47508" s="108"/>
    </row>
    <row r="47509" spans="19:29" x14ac:dyDescent="0.25">
      <c r="S47509" s="109"/>
      <c r="U47509" s="109"/>
      <c r="W47509" s="109"/>
      <c r="Y47509" s="109"/>
      <c r="AA47509" s="109"/>
      <c r="AC47509" s="109"/>
    </row>
    <row r="47510" spans="19:29" x14ac:dyDescent="0.25">
      <c r="S47510" s="108"/>
      <c r="U47510" s="108"/>
      <c r="W47510" s="108"/>
      <c r="Y47510" s="108"/>
      <c r="AA47510" s="108"/>
      <c r="AC47510" s="108"/>
    </row>
    <row r="47511" spans="19:29" x14ac:dyDescent="0.25">
      <c r="S47511" s="109"/>
      <c r="U47511" s="109"/>
      <c r="W47511" s="109"/>
      <c r="Y47511" s="109"/>
      <c r="AA47511" s="109"/>
      <c r="AC47511" s="109"/>
    </row>
    <row r="47512" spans="19:29" x14ac:dyDescent="0.25">
      <c r="S47512" s="108"/>
      <c r="U47512" s="108"/>
      <c r="W47512" s="108"/>
      <c r="Y47512" s="108"/>
      <c r="AA47512" s="108"/>
      <c r="AC47512" s="108"/>
    </row>
    <row r="47513" spans="19:29" x14ac:dyDescent="0.25">
      <c r="S47513" s="108"/>
      <c r="U47513" s="108"/>
      <c r="W47513" s="108"/>
      <c r="Y47513" s="108"/>
      <c r="AA47513" s="108"/>
      <c r="AC47513" s="108"/>
    </row>
    <row r="47514" spans="19:29" x14ac:dyDescent="0.25">
      <c r="S47514" s="108"/>
      <c r="U47514" s="108"/>
      <c r="W47514" s="108"/>
      <c r="Y47514" s="108"/>
      <c r="AA47514" s="108"/>
      <c r="AC47514" s="108"/>
    </row>
    <row r="47515" spans="19:29" x14ac:dyDescent="0.25">
      <c r="S47515" s="110"/>
      <c r="U47515" s="110"/>
      <c r="W47515" s="110"/>
      <c r="Y47515" s="110"/>
      <c r="AA47515" s="110"/>
      <c r="AC47515" s="110"/>
    </row>
    <row r="47516" spans="19:29" x14ac:dyDescent="0.25">
      <c r="S47516" s="110"/>
      <c r="U47516" s="110"/>
      <c r="W47516" s="110"/>
      <c r="Y47516" s="110"/>
      <c r="AA47516" s="110"/>
      <c r="AC47516" s="110"/>
    </row>
    <row r="47517" spans="19:29" x14ac:dyDescent="0.25">
      <c r="S47517" s="110"/>
      <c r="U47517" s="110"/>
      <c r="W47517" s="110"/>
      <c r="Y47517" s="110"/>
      <c r="AA47517" s="110"/>
      <c r="AC47517" s="110"/>
    </row>
    <row r="47518" spans="19:29" x14ac:dyDescent="0.25">
      <c r="S47518" s="110"/>
      <c r="U47518" s="110"/>
      <c r="W47518" s="110"/>
      <c r="Y47518" s="110"/>
      <c r="AA47518" s="110"/>
      <c r="AC47518" s="110"/>
    </row>
    <row r="47519" spans="19:29" x14ac:dyDescent="0.25">
      <c r="S47519" s="111"/>
      <c r="U47519" s="111"/>
      <c r="W47519" s="111"/>
      <c r="Y47519" s="111"/>
      <c r="AA47519" s="111"/>
      <c r="AC47519" s="111"/>
    </row>
    <row r="47520" spans="19:29" x14ac:dyDescent="0.25">
      <c r="S47520" s="107"/>
      <c r="U47520" s="107"/>
      <c r="W47520" s="107"/>
      <c r="Y47520" s="107"/>
      <c r="AA47520" s="107"/>
      <c r="AC47520" s="107"/>
    </row>
    <row r="47521" spans="19:29" x14ac:dyDescent="0.25">
      <c r="S47521" s="108"/>
      <c r="U47521" s="108"/>
      <c r="W47521" s="108"/>
      <c r="Y47521" s="108"/>
      <c r="AA47521" s="108"/>
      <c r="AC47521" s="108"/>
    </row>
    <row r="47522" spans="19:29" x14ac:dyDescent="0.25">
      <c r="S47522" s="108"/>
      <c r="U47522" s="108"/>
      <c r="W47522" s="108"/>
      <c r="Y47522" s="108"/>
      <c r="AA47522" s="108"/>
      <c r="AC47522" s="108"/>
    </row>
    <row r="47523" spans="19:29" x14ac:dyDescent="0.25">
      <c r="S47523" s="109"/>
      <c r="U47523" s="109"/>
      <c r="W47523" s="109"/>
      <c r="Y47523" s="109"/>
      <c r="AA47523" s="109"/>
      <c r="AC47523" s="109"/>
    </row>
    <row r="47524" spans="19:29" x14ac:dyDescent="0.25">
      <c r="S47524" s="108"/>
      <c r="U47524" s="108"/>
      <c r="W47524" s="108"/>
      <c r="Y47524" s="108"/>
      <c r="AA47524" s="108"/>
      <c r="AC47524" s="108"/>
    </row>
    <row r="47525" spans="19:29" x14ac:dyDescent="0.25">
      <c r="S47525" s="108"/>
      <c r="U47525" s="108"/>
      <c r="W47525" s="108"/>
      <c r="Y47525" s="108"/>
      <c r="AA47525" s="108"/>
      <c r="AC47525" s="108"/>
    </row>
    <row r="47526" spans="19:29" x14ac:dyDescent="0.25">
      <c r="S47526" s="109"/>
      <c r="U47526" s="109"/>
      <c r="W47526" s="109"/>
      <c r="Y47526" s="109"/>
      <c r="AA47526" s="109"/>
      <c r="AC47526" s="109"/>
    </row>
    <row r="47527" spans="19:29" x14ac:dyDescent="0.25">
      <c r="S47527" s="108"/>
      <c r="U47527" s="108"/>
      <c r="W47527" s="108"/>
      <c r="Y47527" s="108"/>
      <c r="AA47527" s="108"/>
      <c r="AC47527" s="108"/>
    </row>
    <row r="47528" spans="19:29" x14ac:dyDescent="0.25">
      <c r="S47528" s="109"/>
      <c r="U47528" s="109"/>
      <c r="W47528" s="109"/>
      <c r="Y47528" s="109"/>
      <c r="AA47528" s="109"/>
      <c r="AC47528" s="109"/>
    </row>
    <row r="47529" spans="19:29" x14ac:dyDescent="0.25">
      <c r="S47529" s="108"/>
      <c r="U47529" s="108"/>
      <c r="W47529" s="108"/>
      <c r="Y47529" s="108"/>
      <c r="AA47529" s="108"/>
      <c r="AC47529" s="108"/>
    </row>
    <row r="47530" spans="19:29" x14ac:dyDescent="0.25">
      <c r="S47530" s="108"/>
      <c r="U47530" s="108"/>
      <c r="W47530" s="108"/>
      <c r="Y47530" s="108"/>
      <c r="AA47530" s="108"/>
      <c r="AC47530" s="108"/>
    </row>
    <row r="47531" spans="19:29" x14ac:dyDescent="0.25">
      <c r="S47531" s="108"/>
      <c r="U47531" s="108"/>
      <c r="W47531" s="108"/>
      <c r="Y47531" s="108"/>
      <c r="AA47531" s="108"/>
      <c r="AC47531" s="108"/>
    </row>
    <row r="47532" spans="19:29" x14ac:dyDescent="0.25">
      <c r="S47532" s="110"/>
      <c r="U47532" s="110"/>
      <c r="W47532" s="110"/>
      <c r="Y47532" s="110"/>
      <c r="AA47532" s="110"/>
      <c r="AC47532" s="110"/>
    </row>
    <row r="47533" spans="19:29" x14ac:dyDescent="0.25">
      <c r="S47533" s="110"/>
      <c r="U47533" s="110"/>
      <c r="W47533" s="110"/>
      <c r="Y47533" s="110"/>
      <c r="AA47533" s="110"/>
      <c r="AC47533" s="110"/>
    </row>
    <row r="47534" spans="19:29" x14ac:dyDescent="0.25">
      <c r="S47534" s="110"/>
      <c r="U47534" s="110"/>
      <c r="W47534" s="110"/>
      <c r="Y47534" s="110"/>
      <c r="AA47534" s="110"/>
      <c r="AC47534" s="110"/>
    </row>
    <row r="47535" spans="19:29" x14ac:dyDescent="0.25">
      <c r="S47535" s="110"/>
      <c r="U47535" s="110"/>
      <c r="W47535" s="110"/>
      <c r="Y47535" s="110"/>
      <c r="AA47535" s="110"/>
      <c r="AC47535" s="110"/>
    </row>
    <row r="47536" spans="19:29" x14ac:dyDescent="0.25">
      <c r="S47536" s="111"/>
      <c r="U47536" s="111"/>
      <c r="W47536" s="111"/>
      <c r="Y47536" s="111"/>
      <c r="AA47536" s="111"/>
      <c r="AC47536" s="111"/>
    </row>
    <row r="47537" spans="19:29" x14ac:dyDescent="0.25">
      <c r="S47537" s="107"/>
      <c r="U47537" s="107"/>
      <c r="W47537" s="107"/>
      <c r="Y47537" s="107"/>
      <c r="AA47537" s="107"/>
      <c r="AC47537" s="107"/>
    </row>
    <row r="47538" spans="19:29" x14ac:dyDescent="0.25">
      <c r="S47538" s="108"/>
      <c r="U47538" s="108"/>
      <c r="W47538" s="108"/>
      <c r="Y47538" s="108"/>
      <c r="AA47538" s="108"/>
      <c r="AC47538" s="108"/>
    </row>
    <row r="47539" spans="19:29" x14ac:dyDescent="0.25">
      <c r="S47539" s="108"/>
      <c r="U47539" s="108"/>
      <c r="W47539" s="108"/>
      <c r="Y47539" s="108"/>
      <c r="AA47539" s="108"/>
      <c r="AC47539" s="108"/>
    </row>
    <row r="47540" spans="19:29" x14ac:dyDescent="0.25">
      <c r="S47540" s="109"/>
      <c r="U47540" s="109"/>
      <c r="W47540" s="109"/>
      <c r="Y47540" s="109"/>
      <c r="AA47540" s="109"/>
      <c r="AC47540" s="109"/>
    </row>
    <row r="47541" spans="19:29" x14ac:dyDescent="0.25">
      <c r="S47541" s="108"/>
      <c r="U47541" s="108"/>
      <c r="W47541" s="108"/>
      <c r="Y47541" s="108"/>
      <c r="AA47541" s="108"/>
      <c r="AC47541" s="108"/>
    </row>
    <row r="47542" spans="19:29" x14ac:dyDescent="0.25">
      <c r="S47542" s="108"/>
      <c r="U47542" s="108"/>
      <c r="W47542" s="108"/>
      <c r="Y47542" s="108"/>
      <c r="AA47542" s="108"/>
      <c r="AC47542" s="108"/>
    </row>
    <row r="47543" spans="19:29" x14ac:dyDescent="0.25">
      <c r="S47543" s="109"/>
      <c r="U47543" s="109"/>
      <c r="W47543" s="109"/>
      <c r="Y47543" s="109"/>
      <c r="AA47543" s="109"/>
      <c r="AC47543" s="109"/>
    </row>
    <row r="47544" spans="19:29" x14ac:dyDescent="0.25">
      <c r="S47544" s="108"/>
      <c r="U47544" s="108"/>
      <c r="W47544" s="108"/>
      <c r="Y47544" s="108"/>
      <c r="AA47544" s="108"/>
      <c r="AC47544" s="108"/>
    </row>
    <row r="47545" spans="19:29" x14ac:dyDescent="0.25">
      <c r="S47545" s="109"/>
      <c r="U47545" s="109"/>
      <c r="W47545" s="109"/>
      <c r="Y47545" s="109"/>
      <c r="AA47545" s="109"/>
      <c r="AC47545" s="109"/>
    </row>
    <row r="47546" spans="19:29" x14ac:dyDescent="0.25">
      <c r="S47546" s="108"/>
      <c r="U47546" s="108"/>
      <c r="W47546" s="108"/>
      <c r="Y47546" s="108"/>
      <c r="AA47546" s="108"/>
      <c r="AC47546" s="108"/>
    </row>
    <row r="47547" spans="19:29" x14ac:dyDescent="0.25">
      <c r="S47547" s="108"/>
      <c r="U47547" s="108"/>
      <c r="W47547" s="108"/>
      <c r="Y47547" s="108"/>
      <c r="AA47547" s="108"/>
      <c r="AC47547" s="108"/>
    </row>
    <row r="47548" spans="19:29" x14ac:dyDescent="0.25">
      <c r="S47548" s="108"/>
      <c r="U47548" s="108"/>
      <c r="W47548" s="108"/>
      <c r="Y47548" s="108"/>
      <c r="AA47548" s="108"/>
      <c r="AC47548" s="108"/>
    </row>
    <row r="47549" spans="19:29" x14ac:dyDescent="0.25">
      <c r="S47549" s="110"/>
      <c r="U47549" s="110"/>
      <c r="W47549" s="110"/>
      <c r="Y47549" s="110"/>
      <c r="AA47549" s="110"/>
      <c r="AC47549" s="110"/>
    </row>
    <row r="47550" spans="19:29" x14ac:dyDescent="0.25">
      <c r="S47550" s="110"/>
      <c r="U47550" s="110"/>
      <c r="W47550" s="110"/>
      <c r="Y47550" s="110"/>
      <c r="AA47550" s="110"/>
      <c r="AC47550" s="110"/>
    </row>
    <row r="47551" spans="19:29" x14ac:dyDescent="0.25">
      <c r="S47551" s="110"/>
      <c r="U47551" s="110"/>
      <c r="W47551" s="110"/>
      <c r="Y47551" s="110"/>
      <c r="AA47551" s="110"/>
      <c r="AC47551" s="110"/>
    </row>
    <row r="47552" spans="19:29" x14ac:dyDescent="0.25">
      <c r="S47552" s="110"/>
      <c r="U47552" s="110"/>
      <c r="W47552" s="110"/>
      <c r="Y47552" s="110"/>
      <c r="AA47552" s="110"/>
      <c r="AC47552" s="110"/>
    </row>
    <row r="47553" spans="19:29" x14ac:dyDescent="0.25">
      <c r="S47553" s="111"/>
      <c r="U47553" s="111"/>
      <c r="W47553" s="111"/>
      <c r="Y47553" s="111"/>
      <c r="AA47553" s="111"/>
      <c r="AC47553" s="111"/>
    </row>
    <row r="47554" spans="19:29" x14ac:dyDescent="0.25">
      <c r="S47554" s="107"/>
      <c r="U47554" s="107"/>
      <c r="W47554" s="107"/>
      <c r="Y47554" s="107"/>
      <c r="AA47554" s="107"/>
      <c r="AC47554" s="107"/>
    </row>
    <row r="47555" spans="19:29" x14ac:dyDescent="0.25">
      <c r="S47555" s="108"/>
      <c r="U47555" s="108"/>
      <c r="W47555" s="108"/>
      <c r="Y47555" s="108"/>
      <c r="AA47555" s="108"/>
      <c r="AC47555" s="108"/>
    </row>
    <row r="47556" spans="19:29" x14ac:dyDescent="0.25">
      <c r="S47556" s="108"/>
      <c r="U47556" s="108"/>
      <c r="W47556" s="108"/>
      <c r="Y47556" s="108"/>
      <c r="AA47556" s="108"/>
      <c r="AC47556" s="108"/>
    </row>
    <row r="47557" spans="19:29" x14ac:dyDescent="0.25">
      <c r="S47557" s="109"/>
      <c r="U47557" s="109"/>
      <c r="W47557" s="109"/>
      <c r="Y47557" s="109"/>
      <c r="AA47557" s="109"/>
      <c r="AC47557" s="109"/>
    </row>
    <row r="47558" spans="19:29" x14ac:dyDescent="0.25">
      <c r="S47558" s="108"/>
      <c r="U47558" s="108"/>
      <c r="W47558" s="108"/>
      <c r="Y47558" s="108"/>
      <c r="AA47558" s="108"/>
      <c r="AC47558" s="108"/>
    </row>
    <row r="47559" spans="19:29" x14ac:dyDescent="0.25">
      <c r="S47559" s="108"/>
      <c r="U47559" s="108"/>
      <c r="W47559" s="108"/>
      <c r="Y47559" s="108"/>
      <c r="AA47559" s="108"/>
      <c r="AC47559" s="108"/>
    </row>
    <row r="47560" spans="19:29" x14ac:dyDescent="0.25">
      <c r="S47560" s="109"/>
      <c r="U47560" s="109"/>
      <c r="W47560" s="109"/>
      <c r="Y47560" s="109"/>
      <c r="AA47560" s="109"/>
      <c r="AC47560" s="109"/>
    </row>
    <row r="47561" spans="19:29" x14ac:dyDescent="0.25">
      <c r="S47561" s="108"/>
      <c r="U47561" s="108"/>
      <c r="W47561" s="108"/>
      <c r="Y47561" s="108"/>
      <c r="AA47561" s="108"/>
      <c r="AC47561" s="108"/>
    </row>
    <row r="47562" spans="19:29" x14ac:dyDescent="0.25">
      <c r="S47562" s="109"/>
      <c r="U47562" s="109"/>
      <c r="W47562" s="109"/>
      <c r="Y47562" s="109"/>
      <c r="AA47562" s="109"/>
      <c r="AC47562" s="109"/>
    </row>
    <row r="47563" spans="19:29" x14ac:dyDescent="0.25">
      <c r="S47563" s="108"/>
      <c r="U47563" s="108"/>
      <c r="W47563" s="108"/>
      <c r="Y47563" s="108"/>
      <c r="AA47563" s="108"/>
      <c r="AC47563" s="108"/>
    </row>
    <row r="47564" spans="19:29" x14ac:dyDescent="0.25">
      <c r="S47564" s="108"/>
      <c r="U47564" s="108"/>
      <c r="W47564" s="108"/>
      <c r="Y47564" s="108"/>
      <c r="AA47564" s="108"/>
      <c r="AC47564" s="108"/>
    </row>
    <row r="47565" spans="19:29" x14ac:dyDescent="0.25">
      <c r="S47565" s="108"/>
      <c r="U47565" s="108"/>
      <c r="W47565" s="108"/>
      <c r="Y47565" s="108"/>
      <c r="AA47565" s="108"/>
      <c r="AC47565" s="108"/>
    </row>
    <row r="47566" spans="19:29" x14ac:dyDescent="0.25">
      <c r="S47566" s="110"/>
      <c r="U47566" s="110"/>
      <c r="W47566" s="110"/>
      <c r="Y47566" s="110"/>
      <c r="AA47566" s="110"/>
      <c r="AC47566" s="110"/>
    </row>
    <row r="47567" spans="19:29" x14ac:dyDescent="0.25">
      <c r="S47567" s="110"/>
      <c r="U47567" s="110"/>
      <c r="W47567" s="110"/>
      <c r="Y47567" s="110"/>
      <c r="AA47567" s="110"/>
      <c r="AC47567" s="110"/>
    </row>
    <row r="47568" spans="19:29" x14ac:dyDescent="0.25">
      <c r="S47568" s="110"/>
      <c r="U47568" s="110"/>
      <c r="W47568" s="110"/>
      <c r="Y47568" s="110"/>
      <c r="AA47568" s="110"/>
      <c r="AC47568" s="110"/>
    </row>
    <row r="47569" spans="19:29" x14ac:dyDescent="0.25">
      <c r="S47569" s="110"/>
      <c r="U47569" s="110"/>
      <c r="W47569" s="110"/>
      <c r="Y47569" s="110"/>
      <c r="AA47569" s="110"/>
      <c r="AC47569" s="110"/>
    </row>
    <row r="47570" spans="19:29" x14ac:dyDescent="0.25">
      <c r="S47570" s="111"/>
      <c r="U47570" s="111"/>
      <c r="W47570" s="111"/>
      <c r="Y47570" s="111"/>
      <c r="AA47570" s="111"/>
      <c r="AC47570" s="111"/>
    </row>
    <row r="47571" spans="19:29" x14ac:dyDescent="0.25">
      <c r="S47571" s="107"/>
      <c r="U47571" s="107"/>
      <c r="W47571" s="107"/>
      <c r="Y47571" s="107"/>
      <c r="AA47571" s="107"/>
      <c r="AC47571" s="107"/>
    </row>
    <row r="47572" spans="19:29" x14ac:dyDescent="0.25">
      <c r="S47572" s="108"/>
      <c r="U47572" s="108"/>
      <c r="W47572" s="108"/>
      <c r="Y47572" s="108"/>
      <c r="AA47572" s="108"/>
      <c r="AC47572" s="108"/>
    </row>
    <row r="47573" spans="19:29" x14ac:dyDescent="0.25">
      <c r="S47573" s="108"/>
      <c r="U47573" s="108"/>
      <c r="W47573" s="108"/>
      <c r="Y47573" s="108"/>
      <c r="AA47573" s="108"/>
      <c r="AC47573" s="108"/>
    </row>
    <row r="47574" spans="19:29" x14ac:dyDescent="0.25">
      <c r="S47574" s="109"/>
      <c r="U47574" s="109"/>
      <c r="W47574" s="109"/>
      <c r="Y47574" s="109"/>
      <c r="AA47574" s="109"/>
      <c r="AC47574" s="109"/>
    </row>
    <row r="47575" spans="19:29" x14ac:dyDescent="0.25">
      <c r="S47575" s="108"/>
      <c r="U47575" s="108"/>
      <c r="W47575" s="108"/>
      <c r="Y47575" s="108"/>
      <c r="AA47575" s="108"/>
      <c r="AC47575" s="108"/>
    </row>
    <row r="47576" spans="19:29" x14ac:dyDescent="0.25">
      <c r="S47576" s="108"/>
      <c r="U47576" s="108"/>
      <c r="W47576" s="108"/>
      <c r="Y47576" s="108"/>
      <c r="AA47576" s="108"/>
      <c r="AC47576" s="108"/>
    </row>
    <row r="47577" spans="19:29" x14ac:dyDescent="0.25">
      <c r="S47577" s="109"/>
      <c r="U47577" s="109"/>
      <c r="W47577" s="109"/>
      <c r="Y47577" s="109"/>
      <c r="AA47577" s="109"/>
      <c r="AC47577" s="109"/>
    </row>
    <row r="47578" spans="19:29" x14ac:dyDescent="0.25">
      <c r="S47578" s="108"/>
      <c r="U47578" s="108"/>
      <c r="W47578" s="108"/>
      <c r="Y47578" s="108"/>
      <c r="AA47578" s="108"/>
      <c r="AC47578" s="108"/>
    </row>
    <row r="47579" spans="19:29" x14ac:dyDescent="0.25">
      <c r="S47579" s="109"/>
      <c r="U47579" s="109"/>
      <c r="W47579" s="109"/>
      <c r="Y47579" s="109"/>
      <c r="AA47579" s="109"/>
      <c r="AC47579" s="109"/>
    </row>
    <row r="47580" spans="19:29" x14ac:dyDescent="0.25">
      <c r="S47580" s="108"/>
      <c r="U47580" s="108"/>
      <c r="W47580" s="108"/>
      <c r="Y47580" s="108"/>
      <c r="AA47580" s="108"/>
      <c r="AC47580" s="108"/>
    </row>
    <row r="47581" spans="19:29" x14ac:dyDescent="0.25">
      <c r="S47581" s="108"/>
      <c r="U47581" s="108"/>
      <c r="W47581" s="108"/>
      <c r="Y47581" s="108"/>
      <c r="AA47581" s="108"/>
      <c r="AC47581" s="108"/>
    </row>
    <row r="47582" spans="19:29" x14ac:dyDescent="0.25">
      <c r="S47582" s="108"/>
      <c r="U47582" s="108"/>
      <c r="W47582" s="108"/>
      <c r="Y47582" s="108"/>
      <c r="AA47582" s="108"/>
      <c r="AC47582" s="108"/>
    </row>
    <row r="47583" spans="19:29" x14ac:dyDescent="0.25">
      <c r="S47583" s="110"/>
      <c r="U47583" s="110"/>
      <c r="W47583" s="110"/>
      <c r="Y47583" s="110"/>
      <c r="AA47583" s="110"/>
      <c r="AC47583" s="110"/>
    </row>
    <row r="47584" spans="19:29" x14ac:dyDescent="0.25">
      <c r="S47584" s="110"/>
      <c r="U47584" s="110"/>
      <c r="W47584" s="110"/>
      <c r="Y47584" s="110"/>
      <c r="AA47584" s="110"/>
      <c r="AC47584" s="110"/>
    </row>
    <row r="47585" spans="19:29" x14ac:dyDescent="0.25">
      <c r="S47585" s="110"/>
      <c r="U47585" s="110"/>
      <c r="W47585" s="110"/>
      <c r="Y47585" s="110"/>
      <c r="AA47585" s="110"/>
      <c r="AC47585" s="110"/>
    </row>
    <row r="47586" spans="19:29" x14ac:dyDescent="0.25">
      <c r="S47586" s="110"/>
      <c r="U47586" s="110"/>
      <c r="W47586" s="110"/>
      <c r="Y47586" s="110"/>
      <c r="AA47586" s="110"/>
      <c r="AC47586" s="110"/>
    </row>
    <row r="47587" spans="19:29" x14ac:dyDescent="0.25">
      <c r="S47587" s="111"/>
      <c r="U47587" s="111"/>
      <c r="W47587" s="111"/>
      <c r="Y47587" s="111"/>
      <c r="AA47587" s="111"/>
      <c r="AC47587" s="111"/>
    </row>
    <row r="47588" spans="19:29" x14ac:dyDescent="0.25">
      <c r="S47588" s="107"/>
      <c r="U47588" s="107"/>
      <c r="W47588" s="107"/>
      <c r="Y47588" s="107"/>
      <c r="AA47588" s="107"/>
      <c r="AC47588" s="107"/>
    </row>
    <row r="47589" spans="19:29" x14ac:dyDescent="0.25">
      <c r="S47589" s="108"/>
      <c r="U47589" s="108"/>
      <c r="W47589" s="108"/>
      <c r="Y47589" s="108"/>
      <c r="AA47589" s="108"/>
      <c r="AC47589" s="108"/>
    </row>
    <row r="47590" spans="19:29" x14ac:dyDescent="0.25">
      <c r="S47590" s="108"/>
      <c r="U47590" s="108"/>
      <c r="W47590" s="108"/>
      <c r="Y47590" s="108"/>
      <c r="AA47590" s="108"/>
      <c r="AC47590" s="108"/>
    </row>
    <row r="47591" spans="19:29" x14ac:dyDescent="0.25">
      <c r="S47591" s="109"/>
      <c r="U47591" s="109"/>
      <c r="W47591" s="109"/>
      <c r="Y47591" s="109"/>
      <c r="AA47591" s="109"/>
      <c r="AC47591" s="109"/>
    </row>
    <row r="47592" spans="19:29" x14ac:dyDescent="0.25">
      <c r="S47592" s="108"/>
      <c r="U47592" s="108"/>
      <c r="W47592" s="108"/>
      <c r="Y47592" s="108"/>
      <c r="AA47592" s="108"/>
      <c r="AC47592" s="108"/>
    </row>
    <row r="47593" spans="19:29" x14ac:dyDescent="0.25">
      <c r="S47593" s="108"/>
      <c r="U47593" s="108"/>
      <c r="W47593" s="108"/>
      <c r="Y47593" s="108"/>
      <c r="AA47593" s="108"/>
      <c r="AC47593" s="108"/>
    </row>
    <row r="47594" spans="19:29" x14ac:dyDescent="0.25">
      <c r="S47594" s="109"/>
      <c r="U47594" s="109"/>
      <c r="W47594" s="109"/>
      <c r="Y47594" s="109"/>
      <c r="AA47594" s="109"/>
      <c r="AC47594" s="109"/>
    </row>
    <row r="47595" spans="19:29" x14ac:dyDescent="0.25">
      <c r="S47595" s="108"/>
      <c r="U47595" s="108"/>
      <c r="W47595" s="108"/>
      <c r="Y47595" s="108"/>
      <c r="AA47595" s="108"/>
      <c r="AC47595" s="108"/>
    </row>
    <row r="47596" spans="19:29" x14ac:dyDescent="0.25">
      <c r="S47596" s="109"/>
      <c r="U47596" s="109"/>
      <c r="W47596" s="109"/>
      <c r="Y47596" s="109"/>
      <c r="AA47596" s="109"/>
      <c r="AC47596" s="109"/>
    </row>
    <row r="47597" spans="19:29" x14ac:dyDescent="0.25">
      <c r="S47597" s="108"/>
      <c r="U47597" s="108"/>
      <c r="W47597" s="108"/>
      <c r="Y47597" s="108"/>
      <c r="AA47597" s="108"/>
      <c r="AC47597" s="108"/>
    </row>
    <row r="47598" spans="19:29" x14ac:dyDescent="0.25">
      <c r="S47598" s="108"/>
      <c r="U47598" s="108"/>
      <c r="W47598" s="108"/>
      <c r="Y47598" s="108"/>
      <c r="AA47598" s="108"/>
      <c r="AC47598" s="108"/>
    </row>
    <row r="47599" spans="19:29" x14ac:dyDescent="0.25">
      <c r="S47599" s="108"/>
      <c r="U47599" s="108"/>
      <c r="W47599" s="108"/>
      <c r="Y47599" s="108"/>
      <c r="AA47599" s="108"/>
      <c r="AC47599" s="108"/>
    </row>
    <row r="47600" spans="19:29" x14ac:dyDescent="0.25">
      <c r="S47600" s="110"/>
      <c r="U47600" s="110"/>
      <c r="W47600" s="110"/>
      <c r="Y47600" s="110"/>
      <c r="AA47600" s="110"/>
      <c r="AC47600" s="110"/>
    </row>
    <row r="47601" spans="19:29" x14ac:dyDescent="0.25">
      <c r="S47601" s="110"/>
      <c r="U47601" s="110"/>
      <c r="W47601" s="110"/>
      <c r="Y47601" s="110"/>
      <c r="AA47601" s="110"/>
      <c r="AC47601" s="110"/>
    </row>
    <row r="47602" spans="19:29" x14ac:dyDescent="0.25">
      <c r="S47602" s="110"/>
      <c r="U47602" s="110"/>
      <c r="W47602" s="110"/>
      <c r="Y47602" s="110"/>
      <c r="AA47602" s="110"/>
      <c r="AC47602" s="110"/>
    </row>
    <row r="47603" spans="19:29" x14ac:dyDescent="0.25">
      <c r="S47603" s="110"/>
      <c r="U47603" s="110"/>
      <c r="W47603" s="110"/>
      <c r="Y47603" s="110"/>
      <c r="AA47603" s="110"/>
      <c r="AC47603" s="110"/>
    </row>
    <row r="47604" spans="19:29" x14ac:dyDescent="0.25">
      <c r="S47604" s="111"/>
      <c r="U47604" s="111"/>
      <c r="W47604" s="111"/>
      <c r="Y47604" s="111"/>
      <c r="AA47604" s="111"/>
      <c r="AC47604" s="111"/>
    </row>
    <row r="47605" spans="19:29" x14ac:dyDescent="0.25">
      <c r="S47605" s="107"/>
      <c r="U47605" s="107"/>
      <c r="W47605" s="107"/>
      <c r="Y47605" s="107"/>
      <c r="AA47605" s="107"/>
      <c r="AC47605" s="107"/>
    </row>
    <row r="47606" spans="19:29" x14ac:dyDescent="0.25">
      <c r="S47606" s="108"/>
      <c r="U47606" s="108"/>
      <c r="W47606" s="108"/>
      <c r="Y47606" s="108"/>
      <c r="AA47606" s="108"/>
      <c r="AC47606" s="108"/>
    </row>
    <row r="47607" spans="19:29" x14ac:dyDescent="0.25">
      <c r="S47607" s="108"/>
      <c r="U47607" s="108"/>
      <c r="W47607" s="108"/>
      <c r="Y47607" s="108"/>
      <c r="AA47607" s="108"/>
      <c r="AC47607" s="108"/>
    </row>
    <row r="47608" spans="19:29" x14ac:dyDescent="0.25">
      <c r="S47608" s="109"/>
      <c r="U47608" s="109"/>
      <c r="W47608" s="109"/>
      <c r="Y47608" s="109"/>
      <c r="AA47608" s="109"/>
      <c r="AC47608" s="109"/>
    </row>
    <row r="47609" spans="19:29" x14ac:dyDescent="0.25">
      <c r="S47609" s="108"/>
      <c r="U47609" s="108"/>
      <c r="W47609" s="108"/>
      <c r="Y47609" s="108"/>
      <c r="AA47609" s="108"/>
      <c r="AC47609" s="108"/>
    </row>
    <row r="47610" spans="19:29" x14ac:dyDescent="0.25">
      <c r="S47610" s="108"/>
      <c r="U47610" s="108"/>
      <c r="W47610" s="108"/>
      <c r="Y47610" s="108"/>
      <c r="AA47610" s="108"/>
      <c r="AC47610" s="108"/>
    </row>
    <row r="47611" spans="19:29" x14ac:dyDescent="0.25">
      <c r="S47611" s="109"/>
      <c r="U47611" s="109"/>
      <c r="W47611" s="109"/>
      <c r="Y47611" s="109"/>
      <c r="AA47611" s="109"/>
      <c r="AC47611" s="109"/>
    </row>
    <row r="47612" spans="19:29" x14ac:dyDescent="0.25">
      <c r="S47612" s="108"/>
      <c r="U47612" s="108"/>
      <c r="W47612" s="108"/>
      <c r="Y47612" s="108"/>
      <c r="AA47612" s="108"/>
      <c r="AC47612" s="108"/>
    </row>
    <row r="47613" spans="19:29" x14ac:dyDescent="0.25">
      <c r="S47613" s="109"/>
      <c r="U47613" s="109"/>
      <c r="W47613" s="109"/>
      <c r="Y47613" s="109"/>
      <c r="AA47613" s="109"/>
      <c r="AC47613" s="109"/>
    </row>
    <row r="47614" spans="19:29" x14ac:dyDescent="0.25">
      <c r="S47614" s="108"/>
      <c r="U47614" s="108"/>
      <c r="W47614" s="108"/>
      <c r="Y47614" s="108"/>
      <c r="AA47614" s="108"/>
      <c r="AC47614" s="108"/>
    </row>
    <row r="47615" spans="19:29" x14ac:dyDescent="0.25">
      <c r="S47615" s="108"/>
      <c r="U47615" s="108"/>
      <c r="W47615" s="108"/>
      <c r="Y47615" s="108"/>
      <c r="AA47615" s="108"/>
      <c r="AC47615" s="108"/>
    </row>
    <row r="47616" spans="19:29" x14ac:dyDescent="0.25">
      <c r="S47616" s="108"/>
      <c r="U47616" s="108"/>
      <c r="W47616" s="108"/>
      <c r="Y47616" s="108"/>
      <c r="AA47616" s="108"/>
      <c r="AC47616" s="108"/>
    </row>
    <row r="47617" spans="19:29" x14ac:dyDescent="0.25">
      <c r="S47617" s="110"/>
      <c r="U47617" s="110"/>
      <c r="W47617" s="110"/>
      <c r="Y47617" s="110"/>
      <c r="AA47617" s="110"/>
      <c r="AC47617" s="110"/>
    </row>
    <row r="47618" spans="19:29" x14ac:dyDescent="0.25">
      <c r="S47618" s="110"/>
      <c r="U47618" s="110"/>
      <c r="W47618" s="110"/>
      <c r="Y47618" s="110"/>
      <c r="AA47618" s="110"/>
      <c r="AC47618" s="110"/>
    </row>
    <row r="47619" spans="19:29" x14ac:dyDescent="0.25">
      <c r="S47619" s="110"/>
      <c r="U47619" s="110"/>
      <c r="W47619" s="110"/>
      <c r="Y47619" s="110"/>
      <c r="AA47619" s="110"/>
      <c r="AC47619" s="110"/>
    </row>
    <row r="47620" spans="19:29" x14ac:dyDescent="0.25">
      <c r="S47620" s="110"/>
      <c r="U47620" s="110"/>
      <c r="W47620" s="110"/>
      <c r="Y47620" s="110"/>
      <c r="AA47620" s="110"/>
      <c r="AC47620" s="110"/>
    </row>
    <row r="47621" spans="19:29" x14ac:dyDescent="0.25">
      <c r="S47621" s="111"/>
      <c r="U47621" s="111"/>
      <c r="W47621" s="111"/>
      <c r="Y47621" s="111"/>
      <c r="AA47621" s="111"/>
      <c r="AC47621" s="111"/>
    </row>
    <row r="47622" spans="19:29" x14ac:dyDescent="0.25">
      <c r="S47622" s="107"/>
      <c r="U47622" s="107"/>
      <c r="W47622" s="107"/>
      <c r="Y47622" s="107"/>
      <c r="AA47622" s="107"/>
      <c r="AC47622" s="107"/>
    </row>
    <row r="47623" spans="19:29" x14ac:dyDescent="0.25">
      <c r="S47623" s="108"/>
      <c r="U47623" s="108"/>
      <c r="W47623" s="108"/>
      <c r="Y47623" s="108"/>
      <c r="AA47623" s="108"/>
      <c r="AC47623" s="108"/>
    </row>
    <row r="47624" spans="19:29" x14ac:dyDescent="0.25">
      <c r="S47624" s="108"/>
      <c r="U47624" s="108"/>
      <c r="W47624" s="108"/>
      <c r="Y47624" s="108"/>
      <c r="AA47624" s="108"/>
      <c r="AC47624" s="108"/>
    </row>
    <row r="47625" spans="19:29" x14ac:dyDescent="0.25">
      <c r="S47625" s="109"/>
      <c r="U47625" s="109"/>
      <c r="W47625" s="109"/>
      <c r="Y47625" s="109"/>
      <c r="AA47625" s="109"/>
      <c r="AC47625" s="109"/>
    </row>
    <row r="47626" spans="19:29" x14ac:dyDescent="0.25">
      <c r="S47626" s="108"/>
      <c r="U47626" s="108"/>
      <c r="W47626" s="108"/>
      <c r="Y47626" s="108"/>
      <c r="AA47626" s="108"/>
      <c r="AC47626" s="108"/>
    </row>
    <row r="47627" spans="19:29" x14ac:dyDescent="0.25">
      <c r="S47627" s="108"/>
      <c r="U47627" s="108"/>
      <c r="W47627" s="108"/>
      <c r="Y47627" s="108"/>
      <c r="AA47627" s="108"/>
      <c r="AC47627" s="108"/>
    </row>
    <row r="47628" spans="19:29" x14ac:dyDescent="0.25">
      <c r="S47628" s="109"/>
      <c r="U47628" s="109"/>
      <c r="W47628" s="109"/>
      <c r="Y47628" s="109"/>
      <c r="AA47628" s="109"/>
      <c r="AC47628" s="109"/>
    </row>
    <row r="47629" spans="19:29" x14ac:dyDescent="0.25">
      <c r="S47629" s="108"/>
      <c r="U47629" s="108"/>
      <c r="W47629" s="108"/>
      <c r="Y47629" s="108"/>
      <c r="AA47629" s="108"/>
      <c r="AC47629" s="108"/>
    </row>
    <row r="47630" spans="19:29" x14ac:dyDescent="0.25">
      <c r="S47630" s="109"/>
      <c r="U47630" s="109"/>
      <c r="W47630" s="109"/>
      <c r="Y47630" s="109"/>
      <c r="AA47630" s="109"/>
      <c r="AC47630" s="109"/>
    </row>
    <row r="47631" spans="19:29" x14ac:dyDescent="0.25">
      <c r="S47631" s="108"/>
      <c r="U47631" s="108"/>
      <c r="W47631" s="108"/>
      <c r="Y47631" s="108"/>
      <c r="AA47631" s="108"/>
      <c r="AC47631" s="108"/>
    </row>
    <row r="47632" spans="19:29" x14ac:dyDescent="0.25">
      <c r="S47632" s="108"/>
      <c r="U47632" s="108"/>
      <c r="W47632" s="108"/>
      <c r="Y47632" s="108"/>
      <c r="AA47632" s="108"/>
      <c r="AC47632" s="108"/>
    </row>
    <row r="47633" spans="19:29" x14ac:dyDescent="0.25">
      <c r="S47633" s="108"/>
      <c r="U47633" s="108"/>
      <c r="W47633" s="108"/>
      <c r="Y47633" s="108"/>
      <c r="AA47633" s="108"/>
      <c r="AC47633" s="108"/>
    </row>
    <row r="47634" spans="19:29" x14ac:dyDescent="0.25">
      <c r="S47634" s="110"/>
      <c r="U47634" s="110"/>
      <c r="W47634" s="110"/>
      <c r="Y47634" s="110"/>
      <c r="AA47634" s="110"/>
      <c r="AC47634" s="110"/>
    </row>
    <row r="47635" spans="19:29" x14ac:dyDescent="0.25">
      <c r="S47635" s="110"/>
      <c r="U47635" s="110"/>
      <c r="W47635" s="110"/>
      <c r="Y47635" s="110"/>
      <c r="AA47635" s="110"/>
      <c r="AC47635" s="110"/>
    </row>
    <row r="47636" spans="19:29" x14ac:dyDescent="0.25">
      <c r="S47636" s="110"/>
      <c r="U47636" s="110"/>
      <c r="W47636" s="110"/>
      <c r="Y47636" s="110"/>
      <c r="AA47636" s="110"/>
      <c r="AC47636" s="110"/>
    </row>
    <row r="47637" spans="19:29" x14ac:dyDescent="0.25">
      <c r="S47637" s="110"/>
      <c r="U47637" s="110"/>
      <c r="W47637" s="110"/>
      <c r="Y47637" s="110"/>
      <c r="AA47637" s="110"/>
      <c r="AC47637" s="110"/>
    </row>
    <row r="47638" spans="19:29" x14ac:dyDescent="0.25">
      <c r="S47638" s="111"/>
      <c r="U47638" s="111"/>
      <c r="W47638" s="111"/>
      <c r="Y47638" s="111"/>
      <c r="AA47638" s="111"/>
      <c r="AC47638" s="111"/>
    </row>
    <row r="47639" spans="19:29" x14ac:dyDescent="0.25">
      <c r="S47639" s="107"/>
      <c r="U47639" s="107"/>
      <c r="W47639" s="107"/>
      <c r="Y47639" s="107"/>
      <c r="AA47639" s="107"/>
      <c r="AC47639" s="107"/>
    </row>
    <row r="47640" spans="19:29" x14ac:dyDescent="0.25">
      <c r="S47640" s="108"/>
      <c r="U47640" s="108"/>
      <c r="W47640" s="108"/>
      <c r="Y47640" s="108"/>
      <c r="AA47640" s="108"/>
      <c r="AC47640" s="108"/>
    </row>
    <row r="47641" spans="19:29" x14ac:dyDescent="0.25">
      <c r="S47641" s="108"/>
      <c r="U47641" s="108"/>
      <c r="W47641" s="108"/>
      <c r="Y47641" s="108"/>
      <c r="AA47641" s="108"/>
      <c r="AC47641" s="108"/>
    </row>
    <row r="47642" spans="19:29" x14ac:dyDescent="0.25">
      <c r="S47642" s="109"/>
      <c r="U47642" s="109"/>
      <c r="W47642" s="109"/>
      <c r="Y47642" s="109"/>
      <c r="AA47642" s="109"/>
      <c r="AC47642" s="109"/>
    </row>
    <row r="47643" spans="19:29" x14ac:dyDescent="0.25">
      <c r="S47643" s="108"/>
      <c r="U47643" s="108"/>
      <c r="W47643" s="108"/>
      <c r="Y47643" s="108"/>
      <c r="AA47643" s="108"/>
      <c r="AC47643" s="108"/>
    </row>
    <row r="47644" spans="19:29" x14ac:dyDescent="0.25">
      <c r="S47644" s="108"/>
      <c r="U47644" s="108"/>
      <c r="W47644" s="108"/>
      <c r="Y47644" s="108"/>
      <c r="AA47644" s="108"/>
      <c r="AC47644" s="108"/>
    </row>
    <row r="47645" spans="19:29" x14ac:dyDescent="0.25">
      <c r="S47645" s="109"/>
      <c r="U47645" s="109"/>
      <c r="W47645" s="109"/>
      <c r="Y47645" s="109"/>
      <c r="AA47645" s="109"/>
      <c r="AC47645" s="109"/>
    </row>
    <row r="47646" spans="19:29" x14ac:dyDescent="0.25">
      <c r="S47646" s="108"/>
      <c r="U47646" s="108"/>
      <c r="W47646" s="108"/>
      <c r="Y47646" s="108"/>
      <c r="AA47646" s="108"/>
      <c r="AC47646" s="108"/>
    </row>
    <row r="47647" spans="19:29" x14ac:dyDescent="0.25">
      <c r="S47647" s="109"/>
      <c r="U47647" s="109"/>
      <c r="W47647" s="109"/>
      <c r="Y47647" s="109"/>
      <c r="AA47647" s="109"/>
      <c r="AC47647" s="109"/>
    </row>
    <row r="47648" spans="19:29" x14ac:dyDescent="0.25">
      <c r="S47648" s="108"/>
      <c r="U47648" s="108"/>
      <c r="W47648" s="108"/>
      <c r="Y47648" s="108"/>
      <c r="AA47648" s="108"/>
      <c r="AC47648" s="108"/>
    </row>
    <row r="47649" spans="19:29" x14ac:dyDescent="0.25">
      <c r="S47649" s="108"/>
      <c r="U47649" s="108"/>
      <c r="W47649" s="108"/>
      <c r="Y47649" s="108"/>
      <c r="AA47649" s="108"/>
      <c r="AC47649" s="108"/>
    </row>
    <row r="47650" spans="19:29" x14ac:dyDescent="0.25">
      <c r="S47650" s="108"/>
      <c r="U47650" s="108"/>
      <c r="W47650" s="108"/>
      <c r="Y47650" s="108"/>
      <c r="AA47650" s="108"/>
      <c r="AC47650" s="108"/>
    </row>
    <row r="47651" spans="19:29" x14ac:dyDescent="0.25">
      <c r="S47651" s="110"/>
      <c r="U47651" s="110"/>
      <c r="W47651" s="110"/>
      <c r="Y47651" s="110"/>
      <c r="AA47651" s="110"/>
      <c r="AC47651" s="110"/>
    </row>
    <row r="47652" spans="19:29" x14ac:dyDescent="0.25">
      <c r="S47652" s="110"/>
      <c r="U47652" s="110"/>
      <c r="W47652" s="110"/>
      <c r="Y47652" s="110"/>
      <c r="AA47652" s="110"/>
      <c r="AC47652" s="110"/>
    </row>
    <row r="47653" spans="19:29" x14ac:dyDescent="0.25">
      <c r="S47653" s="110"/>
      <c r="U47653" s="110"/>
      <c r="W47653" s="110"/>
      <c r="Y47653" s="110"/>
      <c r="AA47653" s="110"/>
      <c r="AC47653" s="110"/>
    </row>
    <row r="47654" spans="19:29" x14ac:dyDescent="0.25">
      <c r="S47654" s="110"/>
      <c r="U47654" s="110"/>
      <c r="W47654" s="110"/>
      <c r="Y47654" s="110"/>
      <c r="AA47654" s="110"/>
      <c r="AC47654" s="110"/>
    </row>
    <row r="47655" spans="19:29" x14ac:dyDescent="0.25">
      <c r="S47655" s="111"/>
      <c r="U47655" s="111"/>
      <c r="W47655" s="111"/>
      <c r="Y47655" s="111"/>
      <c r="AA47655" s="111"/>
      <c r="AC47655" s="111"/>
    </row>
    <row r="47656" spans="19:29" x14ac:dyDescent="0.25">
      <c r="S47656" s="107"/>
      <c r="U47656" s="107"/>
      <c r="W47656" s="107"/>
      <c r="Y47656" s="107"/>
      <c r="AA47656" s="107"/>
      <c r="AC47656" s="107"/>
    </row>
    <row r="47657" spans="19:29" x14ac:dyDescent="0.25">
      <c r="S47657" s="108"/>
      <c r="U47657" s="108"/>
      <c r="W47657" s="108"/>
      <c r="Y47657" s="108"/>
      <c r="AA47657" s="108"/>
      <c r="AC47657" s="108"/>
    </row>
    <row r="47658" spans="19:29" x14ac:dyDescent="0.25">
      <c r="S47658" s="108"/>
      <c r="U47658" s="108"/>
      <c r="W47658" s="108"/>
      <c r="Y47658" s="108"/>
      <c r="AA47658" s="108"/>
      <c r="AC47658" s="108"/>
    </row>
    <row r="47659" spans="19:29" x14ac:dyDescent="0.25">
      <c r="S47659" s="109"/>
      <c r="U47659" s="109"/>
      <c r="W47659" s="109"/>
      <c r="Y47659" s="109"/>
      <c r="AA47659" s="109"/>
      <c r="AC47659" s="109"/>
    </row>
    <row r="47660" spans="19:29" x14ac:dyDescent="0.25">
      <c r="S47660" s="108"/>
      <c r="U47660" s="108"/>
      <c r="W47660" s="108"/>
      <c r="Y47660" s="108"/>
      <c r="AA47660" s="108"/>
      <c r="AC47660" s="108"/>
    </row>
    <row r="47661" spans="19:29" x14ac:dyDescent="0.25">
      <c r="S47661" s="108"/>
      <c r="U47661" s="108"/>
      <c r="W47661" s="108"/>
      <c r="Y47661" s="108"/>
      <c r="AA47661" s="108"/>
      <c r="AC47661" s="108"/>
    </row>
    <row r="47662" spans="19:29" x14ac:dyDescent="0.25">
      <c r="S47662" s="109"/>
      <c r="U47662" s="109"/>
      <c r="W47662" s="109"/>
      <c r="Y47662" s="109"/>
      <c r="AA47662" s="109"/>
      <c r="AC47662" s="109"/>
    </row>
    <row r="47663" spans="19:29" x14ac:dyDescent="0.25">
      <c r="S47663" s="108"/>
      <c r="U47663" s="108"/>
      <c r="W47663" s="108"/>
      <c r="Y47663" s="108"/>
      <c r="AA47663" s="108"/>
      <c r="AC47663" s="108"/>
    </row>
    <row r="47664" spans="19:29" x14ac:dyDescent="0.25">
      <c r="S47664" s="109"/>
      <c r="U47664" s="109"/>
      <c r="W47664" s="109"/>
      <c r="Y47664" s="109"/>
      <c r="AA47664" s="109"/>
      <c r="AC47664" s="109"/>
    </row>
    <row r="47665" spans="19:29" x14ac:dyDescent="0.25">
      <c r="S47665" s="108"/>
      <c r="U47665" s="108"/>
      <c r="W47665" s="108"/>
      <c r="Y47665" s="108"/>
      <c r="AA47665" s="108"/>
      <c r="AC47665" s="108"/>
    </row>
    <row r="47666" spans="19:29" x14ac:dyDescent="0.25">
      <c r="S47666" s="108"/>
      <c r="U47666" s="108"/>
      <c r="W47666" s="108"/>
      <c r="Y47666" s="108"/>
      <c r="AA47666" s="108"/>
      <c r="AC47666" s="108"/>
    </row>
    <row r="47667" spans="19:29" x14ac:dyDescent="0.25">
      <c r="S47667" s="108"/>
      <c r="U47667" s="108"/>
      <c r="W47667" s="108"/>
      <c r="Y47667" s="108"/>
      <c r="AA47667" s="108"/>
      <c r="AC47667" s="108"/>
    </row>
    <row r="47668" spans="19:29" x14ac:dyDescent="0.25">
      <c r="S47668" s="110"/>
      <c r="U47668" s="110"/>
      <c r="W47668" s="110"/>
      <c r="Y47668" s="110"/>
      <c r="AA47668" s="110"/>
      <c r="AC47668" s="110"/>
    </row>
    <row r="47669" spans="19:29" x14ac:dyDescent="0.25">
      <c r="S47669" s="110"/>
      <c r="U47669" s="110"/>
      <c r="W47669" s="110"/>
      <c r="Y47669" s="110"/>
      <c r="AA47669" s="110"/>
      <c r="AC47669" s="110"/>
    </row>
    <row r="47670" spans="19:29" x14ac:dyDescent="0.25">
      <c r="S47670" s="110"/>
      <c r="U47670" s="110"/>
      <c r="W47670" s="110"/>
      <c r="Y47670" s="110"/>
      <c r="AA47670" s="110"/>
      <c r="AC47670" s="110"/>
    </row>
    <row r="47671" spans="19:29" x14ac:dyDescent="0.25">
      <c r="S47671" s="110"/>
      <c r="U47671" s="110"/>
      <c r="W47671" s="110"/>
      <c r="Y47671" s="110"/>
      <c r="AA47671" s="110"/>
      <c r="AC47671" s="110"/>
    </row>
    <row r="47672" spans="19:29" x14ac:dyDescent="0.25">
      <c r="S47672" s="111"/>
      <c r="U47672" s="111"/>
      <c r="W47672" s="111"/>
      <c r="Y47672" s="111"/>
      <c r="AA47672" s="111"/>
      <c r="AC47672" s="111"/>
    </row>
    <row r="47673" spans="19:29" x14ac:dyDescent="0.25">
      <c r="S47673" s="107"/>
      <c r="U47673" s="107"/>
      <c r="W47673" s="107"/>
      <c r="Y47673" s="107"/>
      <c r="AA47673" s="107"/>
      <c r="AC47673" s="107"/>
    </row>
    <row r="47674" spans="19:29" x14ac:dyDescent="0.25">
      <c r="S47674" s="108"/>
      <c r="U47674" s="108"/>
      <c r="W47674" s="108"/>
      <c r="Y47674" s="108"/>
      <c r="AA47674" s="108"/>
      <c r="AC47674" s="108"/>
    </row>
    <row r="47675" spans="19:29" x14ac:dyDescent="0.25">
      <c r="S47675" s="108"/>
      <c r="U47675" s="108"/>
      <c r="W47675" s="108"/>
      <c r="Y47675" s="108"/>
      <c r="AA47675" s="108"/>
      <c r="AC47675" s="108"/>
    </row>
    <row r="47676" spans="19:29" x14ac:dyDescent="0.25">
      <c r="S47676" s="109"/>
      <c r="U47676" s="109"/>
      <c r="W47676" s="109"/>
      <c r="Y47676" s="109"/>
      <c r="AA47676" s="109"/>
      <c r="AC47676" s="109"/>
    </row>
    <row r="47677" spans="19:29" x14ac:dyDescent="0.25">
      <c r="S47677" s="108"/>
      <c r="U47677" s="108"/>
      <c r="W47677" s="108"/>
      <c r="Y47677" s="108"/>
      <c r="AA47677" s="108"/>
      <c r="AC47677" s="108"/>
    </row>
    <row r="47678" spans="19:29" x14ac:dyDescent="0.25">
      <c r="S47678" s="108"/>
      <c r="U47678" s="108"/>
      <c r="W47678" s="108"/>
      <c r="Y47678" s="108"/>
      <c r="AA47678" s="108"/>
      <c r="AC47678" s="108"/>
    </row>
    <row r="47679" spans="19:29" x14ac:dyDescent="0.25">
      <c r="S47679" s="109"/>
      <c r="U47679" s="109"/>
      <c r="W47679" s="109"/>
      <c r="Y47679" s="109"/>
      <c r="AA47679" s="109"/>
      <c r="AC47679" s="109"/>
    </row>
    <row r="47680" spans="19:29" x14ac:dyDescent="0.25">
      <c r="S47680" s="108"/>
      <c r="U47680" s="108"/>
      <c r="W47680" s="108"/>
      <c r="Y47680" s="108"/>
      <c r="AA47680" s="108"/>
      <c r="AC47680" s="108"/>
    </row>
    <row r="47681" spans="19:29" x14ac:dyDescent="0.25">
      <c r="S47681" s="109"/>
      <c r="U47681" s="109"/>
      <c r="W47681" s="109"/>
      <c r="Y47681" s="109"/>
      <c r="AA47681" s="109"/>
      <c r="AC47681" s="109"/>
    </row>
    <row r="47682" spans="19:29" x14ac:dyDescent="0.25">
      <c r="S47682" s="108"/>
      <c r="U47682" s="108"/>
      <c r="W47682" s="108"/>
      <c r="Y47682" s="108"/>
      <c r="AA47682" s="108"/>
      <c r="AC47682" s="108"/>
    </row>
    <row r="47683" spans="19:29" x14ac:dyDescent="0.25">
      <c r="S47683" s="108"/>
      <c r="U47683" s="108"/>
      <c r="W47683" s="108"/>
      <c r="Y47683" s="108"/>
      <c r="AA47683" s="108"/>
      <c r="AC47683" s="108"/>
    </row>
    <row r="47684" spans="19:29" x14ac:dyDescent="0.25">
      <c r="S47684" s="108"/>
      <c r="U47684" s="108"/>
      <c r="W47684" s="108"/>
      <c r="Y47684" s="108"/>
      <c r="AA47684" s="108"/>
      <c r="AC47684" s="108"/>
    </row>
    <row r="47685" spans="19:29" x14ac:dyDescent="0.25">
      <c r="S47685" s="110"/>
      <c r="U47685" s="110"/>
      <c r="W47685" s="110"/>
      <c r="Y47685" s="110"/>
      <c r="AA47685" s="110"/>
      <c r="AC47685" s="110"/>
    </row>
    <row r="47686" spans="19:29" x14ac:dyDescent="0.25">
      <c r="S47686" s="110"/>
      <c r="U47686" s="110"/>
      <c r="W47686" s="110"/>
      <c r="Y47686" s="110"/>
      <c r="AA47686" s="110"/>
      <c r="AC47686" s="110"/>
    </row>
    <row r="47687" spans="19:29" x14ac:dyDescent="0.25">
      <c r="S47687" s="110"/>
      <c r="U47687" s="110"/>
      <c r="W47687" s="110"/>
      <c r="Y47687" s="110"/>
      <c r="AA47687" s="110"/>
      <c r="AC47687" s="110"/>
    </row>
    <row r="47688" spans="19:29" x14ac:dyDescent="0.25">
      <c r="S47688" s="110"/>
      <c r="U47688" s="110"/>
      <c r="W47688" s="110"/>
      <c r="Y47688" s="110"/>
      <c r="AA47688" s="110"/>
      <c r="AC47688" s="110"/>
    </row>
    <row r="47689" spans="19:29" x14ac:dyDescent="0.25">
      <c r="S47689" s="111"/>
      <c r="U47689" s="111"/>
      <c r="W47689" s="111"/>
      <c r="Y47689" s="111"/>
      <c r="AA47689" s="111"/>
      <c r="AC47689" s="111"/>
    </row>
    <row r="47690" spans="19:29" x14ac:dyDescent="0.25">
      <c r="S47690" s="107"/>
      <c r="U47690" s="107"/>
      <c r="W47690" s="107"/>
      <c r="Y47690" s="107"/>
      <c r="AA47690" s="107"/>
      <c r="AC47690" s="107"/>
    </row>
    <row r="47691" spans="19:29" x14ac:dyDescent="0.25">
      <c r="S47691" s="108"/>
      <c r="U47691" s="108"/>
      <c r="W47691" s="108"/>
      <c r="Y47691" s="108"/>
      <c r="AA47691" s="108"/>
      <c r="AC47691" s="108"/>
    </row>
    <row r="47692" spans="19:29" x14ac:dyDescent="0.25">
      <c r="S47692" s="108"/>
      <c r="U47692" s="108"/>
      <c r="W47692" s="108"/>
      <c r="Y47692" s="108"/>
      <c r="AA47692" s="108"/>
      <c r="AC47692" s="108"/>
    </row>
    <row r="47693" spans="19:29" x14ac:dyDescent="0.25">
      <c r="S47693" s="109"/>
      <c r="U47693" s="109"/>
      <c r="W47693" s="109"/>
      <c r="Y47693" s="109"/>
      <c r="AA47693" s="109"/>
      <c r="AC47693" s="109"/>
    </row>
    <row r="47694" spans="19:29" x14ac:dyDescent="0.25">
      <c r="S47694" s="108"/>
      <c r="U47694" s="108"/>
      <c r="W47694" s="108"/>
      <c r="Y47694" s="108"/>
      <c r="AA47694" s="108"/>
      <c r="AC47694" s="108"/>
    </row>
    <row r="47695" spans="19:29" x14ac:dyDescent="0.25">
      <c r="S47695" s="108"/>
      <c r="U47695" s="108"/>
      <c r="W47695" s="108"/>
      <c r="Y47695" s="108"/>
      <c r="AA47695" s="108"/>
      <c r="AC47695" s="108"/>
    </row>
    <row r="47696" spans="19:29" x14ac:dyDescent="0.25">
      <c r="S47696" s="109"/>
      <c r="U47696" s="109"/>
      <c r="W47696" s="109"/>
      <c r="Y47696" s="109"/>
      <c r="AA47696" s="109"/>
      <c r="AC47696" s="109"/>
    </row>
    <row r="47697" spans="19:29" x14ac:dyDescent="0.25">
      <c r="S47697" s="108"/>
      <c r="U47697" s="108"/>
      <c r="W47697" s="108"/>
      <c r="Y47697" s="108"/>
      <c r="AA47697" s="108"/>
      <c r="AC47697" s="108"/>
    </row>
    <row r="47698" spans="19:29" x14ac:dyDescent="0.25">
      <c r="S47698" s="109"/>
      <c r="U47698" s="109"/>
      <c r="W47698" s="109"/>
      <c r="Y47698" s="109"/>
      <c r="AA47698" s="109"/>
      <c r="AC47698" s="109"/>
    </row>
    <row r="47699" spans="19:29" x14ac:dyDescent="0.25">
      <c r="S47699" s="108"/>
      <c r="U47699" s="108"/>
      <c r="W47699" s="108"/>
      <c r="Y47699" s="108"/>
      <c r="AA47699" s="108"/>
      <c r="AC47699" s="108"/>
    </row>
    <row r="47700" spans="19:29" x14ac:dyDescent="0.25">
      <c r="S47700" s="108"/>
      <c r="U47700" s="108"/>
      <c r="W47700" s="108"/>
      <c r="Y47700" s="108"/>
      <c r="AA47700" s="108"/>
      <c r="AC47700" s="108"/>
    </row>
    <row r="47701" spans="19:29" x14ac:dyDescent="0.25">
      <c r="S47701" s="108"/>
      <c r="U47701" s="108"/>
      <c r="W47701" s="108"/>
      <c r="Y47701" s="108"/>
      <c r="AA47701" s="108"/>
      <c r="AC47701" s="108"/>
    </row>
    <row r="47702" spans="19:29" x14ac:dyDescent="0.25">
      <c r="S47702" s="110"/>
      <c r="U47702" s="110"/>
      <c r="W47702" s="110"/>
      <c r="Y47702" s="110"/>
      <c r="AA47702" s="110"/>
      <c r="AC47702" s="110"/>
    </row>
    <row r="47703" spans="19:29" x14ac:dyDescent="0.25">
      <c r="S47703" s="110"/>
      <c r="U47703" s="110"/>
      <c r="W47703" s="110"/>
      <c r="Y47703" s="110"/>
      <c r="AA47703" s="110"/>
      <c r="AC47703" s="110"/>
    </row>
    <row r="47704" spans="19:29" x14ac:dyDescent="0.25">
      <c r="S47704" s="110"/>
      <c r="U47704" s="110"/>
      <c r="W47704" s="110"/>
      <c r="Y47704" s="110"/>
      <c r="AA47704" s="110"/>
      <c r="AC47704" s="110"/>
    </row>
    <row r="47705" spans="19:29" x14ac:dyDescent="0.25">
      <c r="S47705" s="110"/>
      <c r="U47705" s="110"/>
      <c r="W47705" s="110"/>
      <c r="Y47705" s="110"/>
      <c r="AA47705" s="110"/>
      <c r="AC47705" s="110"/>
    </row>
    <row r="47706" spans="19:29" x14ac:dyDescent="0.25">
      <c r="S47706" s="111"/>
      <c r="U47706" s="111"/>
      <c r="W47706" s="111"/>
      <c r="Y47706" s="111"/>
      <c r="AA47706" s="111"/>
      <c r="AC47706" s="111"/>
    </row>
    <row r="47707" spans="19:29" x14ac:dyDescent="0.25">
      <c r="S47707" s="107"/>
      <c r="U47707" s="107"/>
      <c r="W47707" s="107"/>
      <c r="Y47707" s="107"/>
      <c r="AA47707" s="107"/>
      <c r="AC47707" s="107"/>
    </row>
    <row r="47708" spans="19:29" x14ac:dyDescent="0.25">
      <c r="S47708" s="108"/>
      <c r="U47708" s="108"/>
      <c r="W47708" s="108"/>
      <c r="Y47708" s="108"/>
      <c r="AA47708" s="108"/>
      <c r="AC47708" s="108"/>
    </row>
    <row r="47709" spans="19:29" x14ac:dyDescent="0.25">
      <c r="S47709" s="108"/>
      <c r="U47709" s="108"/>
      <c r="W47709" s="108"/>
      <c r="Y47709" s="108"/>
      <c r="AA47709" s="108"/>
      <c r="AC47709" s="108"/>
    </row>
    <row r="47710" spans="19:29" x14ac:dyDescent="0.25">
      <c r="S47710" s="109"/>
      <c r="U47710" s="109"/>
      <c r="W47710" s="109"/>
      <c r="Y47710" s="109"/>
      <c r="AA47710" s="109"/>
      <c r="AC47710" s="109"/>
    </row>
    <row r="47711" spans="19:29" x14ac:dyDescent="0.25">
      <c r="S47711" s="108"/>
      <c r="U47711" s="108"/>
      <c r="W47711" s="108"/>
      <c r="Y47711" s="108"/>
      <c r="AA47711" s="108"/>
      <c r="AC47711" s="108"/>
    </row>
    <row r="47712" spans="19:29" x14ac:dyDescent="0.25">
      <c r="S47712" s="108"/>
      <c r="U47712" s="108"/>
      <c r="W47712" s="108"/>
      <c r="Y47712" s="108"/>
      <c r="AA47712" s="108"/>
      <c r="AC47712" s="108"/>
    </row>
    <row r="47713" spans="19:29" x14ac:dyDescent="0.25">
      <c r="S47713" s="109"/>
      <c r="U47713" s="109"/>
      <c r="W47713" s="109"/>
      <c r="Y47713" s="109"/>
      <c r="AA47713" s="109"/>
      <c r="AC47713" s="109"/>
    </row>
    <row r="47714" spans="19:29" x14ac:dyDescent="0.25">
      <c r="S47714" s="108"/>
      <c r="U47714" s="108"/>
      <c r="W47714" s="108"/>
      <c r="Y47714" s="108"/>
      <c r="AA47714" s="108"/>
      <c r="AC47714" s="108"/>
    </row>
    <row r="47715" spans="19:29" x14ac:dyDescent="0.25">
      <c r="S47715" s="109"/>
      <c r="U47715" s="109"/>
      <c r="W47715" s="109"/>
      <c r="Y47715" s="109"/>
      <c r="AA47715" s="109"/>
      <c r="AC47715" s="109"/>
    </row>
    <row r="47716" spans="19:29" x14ac:dyDescent="0.25">
      <c r="S47716" s="108"/>
      <c r="U47716" s="108"/>
      <c r="W47716" s="108"/>
      <c r="Y47716" s="108"/>
      <c r="AA47716" s="108"/>
      <c r="AC47716" s="108"/>
    </row>
    <row r="47717" spans="19:29" x14ac:dyDescent="0.25">
      <c r="S47717" s="108"/>
      <c r="U47717" s="108"/>
      <c r="W47717" s="108"/>
      <c r="Y47717" s="108"/>
      <c r="AA47717" s="108"/>
      <c r="AC47717" s="108"/>
    </row>
    <row r="47718" spans="19:29" x14ac:dyDescent="0.25">
      <c r="S47718" s="108"/>
      <c r="U47718" s="108"/>
      <c r="W47718" s="108"/>
      <c r="Y47718" s="108"/>
      <c r="AA47718" s="108"/>
      <c r="AC47718" s="108"/>
    </row>
    <row r="47719" spans="19:29" x14ac:dyDescent="0.25">
      <c r="S47719" s="110"/>
      <c r="U47719" s="110"/>
      <c r="W47719" s="110"/>
      <c r="Y47719" s="110"/>
      <c r="AA47719" s="110"/>
      <c r="AC47719" s="110"/>
    </row>
    <row r="47720" spans="19:29" x14ac:dyDescent="0.25">
      <c r="S47720" s="110"/>
      <c r="U47720" s="110"/>
      <c r="W47720" s="110"/>
      <c r="Y47720" s="110"/>
      <c r="AA47720" s="110"/>
      <c r="AC47720" s="110"/>
    </row>
    <row r="47721" spans="19:29" x14ac:dyDescent="0.25">
      <c r="S47721" s="110"/>
      <c r="U47721" s="110"/>
      <c r="W47721" s="110"/>
      <c r="Y47721" s="110"/>
      <c r="AA47721" s="110"/>
      <c r="AC47721" s="110"/>
    </row>
    <row r="47722" spans="19:29" x14ac:dyDescent="0.25">
      <c r="S47722" s="110"/>
      <c r="U47722" s="110"/>
      <c r="W47722" s="110"/>
      <c r="Y47722" s="110"/>
      <c r="AA47722" s="110"/>
      <c r="AC47722" s="110"/>
    </row>
    <row r="47723" spans="19:29" x14ac:dyDescent="0.25">
      <c r="S47723" s="111"/>
      <c r="U47723" s="111"/>
      <c r="W47723" s="111"/>
      <c r="Y47723" s="111"/>
      <c r="AA47723" s="111"/>
      <c r="AC47723" s="111"/>
    </row>
    <row r="47724" spans="19:29" x14ac:dyDescent="0.25">
      <c r="S47724" s="107"/>
      <c r="U47724" s="107"/>
      <c r="W47724" s="107"/>
      <c r="Y47724" s="107"/>
      <c r="AA47724" s="107"/>
      <c r="AC47724" s="107"/>
    </row>
    <row r="47725" spans="19:29" x14ac:dyDescent="0.25">
      <c r="S47725" s="108"/>
      <c r="U47725" s="108"/>
      <c r="W47725" s="108"/>
      <c r="Y47725" s="108"/>
      <c r="AA47725" s="108"/>
      <c r="AC47725" s="108"/>
    </row>
    <row r="47726" spans="19:29" x14ac:dyDescent="0.25">
      <c r="S47726" s="108"/>
      <c r="U47726" s="108"/>
      <c r="W47726" s="108"/>
      <c r="Y47726" s="108"/>
      <c r="AA47726" s="108"/>
      <c r="AC47726" s="108"/>
    </row>
    <row r="47727" spans="19:29" x14ac:dyDescent="0.25">
      <c r="S47727" s="109"/>
      <c r="U47727" s="109"/>
      <c r="W47727" s="109"/>
      <c r="Y47727" s="109"/>
      <c r="AA47727" s="109"/>
      <c r="AC47727" s="109"/>
    </row>
    <row r="47728" spans="19:29" x14ac:dyDescent="0.25">
      <c r="S47728" s="108"/>
      <c r="U47728" s="108"/>
      <c r="W47728" s="108"/>
      <c r="Y47728" s="108"/>
      <c r="AA47728" s="108"/>
      <c r="AC47728" s="108"/>
    </row>
    <row r="47729" spans="19:29" x14ac:dyDescent="0.25">
      <c r="S47729" s="108"/>
      <c r="U47729" s="108"/>
      <c r="W47729" s="108"/>
      <c r="Y47729" s="108"/>
      <c r="AA47729" s="108"/>
      <c r="AC47729" s="108"/>
    </row>
    <row r="47730" spans="19:29" x14ac:dyDescent="0.25">
      <c r="S47730" s="109"/>
      <c r="U47730" s="109"/>
      <c r="W47730" s="109"/>
      <c r="Y47730" s="109"/>
      <c r="AA47730" s="109"/>
      <c r="AC47730" s="109"/>
    </row>
    <row r="47731" spans="19:29" x14ac:dyDescent="0.25">
      <c r="S47731" s="108"/>
      <c r="U47731" s="108"/>
      <c r="W47731" s="108"/>
      <c r="Y47731" s="108"/>
      <c r="AA47731" s="108"/>
      <c r="AC47731" s="108"/>
    </row>
    <row r="47732" spans="19:29" x14ac:dyDescent="0.25">
      <c r="S47732" s="109"/>
      <c r="U47732" s="109"/>
      <c r="W47732" s="109"/>
      <c r="Y47732" s="109"/>
      <c r="AA47732" s="109"/>
      <c r="AC47732" s="109"/>
    </row>
    <row r="47733" spans="19:29" x14ac:dyDescent="0.25">
      <c r="S47733" s="108"/>
      <c r="U47733" s="108"/>
      <c r="W47733" s="108"/>
      <c r="Y47733" s="108"/>
      <c r="AA47733" s="108"/>
      <c r="AC47733" s="108"/>
    </row>
    <row r="47734" spans="19:29" x14ac:dyDescent="0.25">
      <c r="S47734" s="108"/>
      <c r="U47734" s="108"/>
      <c r="W47734" s="108"/>
      <c r="Y47734" s="108"/>
      <c r="AA47734" s="108"/>
      <c r="AC47734" s="108"/>
    </row>
    <row r="47735" spans="19:29" x14ac:dyDescent="0.25">
      <c r="S47735" s="108"/>
      <c r="U47735" s="108"/>
      <c r="W47735" s="108"/>
      <c r="Y47735" s="108"/>
      <c r="AA47735" s="108"/>
      <c r="AC47735" s="108"/>
    </row>
    <row r="47736" spans="19:29" x14ac:dyDescent="0.25">
      <c r="S47736" s="110"/>
      <c r="U47736" s="110"/>
      <c r="W47736" s="110"/>
      <c r="Y47736" s="110"/>
      <c r="AA47736" s="110"/>
      <c r="AC47736" s="110"/>
    </row>
    <row r="47737" spans="19:29" x14ac:dyDescent="0.25">
      <c r="S47737" s="110"/>
      <c r="U47737" s="110"/>
      <c r="W47737" s="110"/>
      <c r="Y47737" s="110"/>
      <c r="AA47737" s="110"/>
      <c r="AC47737" s="110"/>
    </row>
    <row r="47738" spans="19:29" x14ac:dyDescent="0.25">
      <c r="S47738" s="110"/>
      <c r="U47738" s="110"/>
      <c r="W47738" s="110"/>
      <c r="Y47738" s="110"/>
      <c r="AA47738" s="110"/>
      <c r="AC47738" s="110"/>
    </row>
    <row r="47739" spans="19:29" x14ac:dyDescent="0.25">
      <c r="S47739" s="110"/>
      <c r="U47739" s="110"/>
      <c r="W47739" s="110"/>
      <c r="Y47739" s="110"/>
      <c r="AA47739" s="110"/>
      <c r="AC47739" s="110"/>
    </row>
    <row r="47740" spans="19:29" x14ac:dyDescent="0.25">
      <c r="S47740" s="111"/>
      <c r="U47740" s="111"/>
      <c r="W47740" s="111"/>
      <c r="Y47740" s="111"/>
      <c r="AA47740" s="111"/>
      <c r="AC47740" s="111"/>
    </row>
    <row r="47741" spans="19:29" x14ac:dyDescent="0.25">
      <c r="S47741" s="107"/>
      <c r="U47741" s="107"/>
      <c r="W47741" s="107"/>
      <c r="Y47741" s="107"/>
      <c r="AA47741" s="107"/>
      <c r="AC47741" s="107"/>
    </row>
    <row r="47742" spans="19:29" x14ac:dyDescent="0.25">
      <c r="S47742" s="108"/>
      <c r="U47742" s="108"/>
      <c r="W47742" s="108"/>
      <c r="Y47742" s="108"/>
      <c r="AA47742" s="108"/>
      <c r="AC47742" s="108"/>
    </row>
    <row r="47743" spans="19:29" x14ac:dyDescent="0.25">
      <c r="S47743" s="108"/>
      <c r="U47743" s="108"/>
      <c r="W47743" s="108"/>
      <c r="Y47743" s="108"/>
      <c r="AA47743" s="108"/>
      <c r="AC47743" s="108"/>
    </row>
    <row r="47744" spans="19:29" x14ac:dyDescent="0.25">
      <c r="S47744" s="109"/>
      <c r="U47744" s="109"/>
      <c r="W47744" s="109"/>
      <c r="Y47744" s="109"/>
      <c r="AA47744" s="109"/>
      <c r="AC47744" s="109"/>
    </row>
    <row r="47745" spans="19:29" x14ac:dyDescent="0.25">
      <c r="S47745" s="108"/>
      <c r="U47745" s="108"/>
      <c r="W47745" s="108"/>
      <c r="Y47745" s="108"/>
      <c r="AA47745" s="108"/>
      <c r="AC47745" s="108"/>
    </row>
    <row r="47746" spans="19:29" x14ac:dyDescent="0.25">
      <c r="S47746" s="108"/>
      <c r="U47746" s="108"/>
      <c r="W47746" s="108"/>
      <c r="Y47746" s="108"/>
      <c r="AA47746" s="108"/>
      <c r="AC47746" s="108"/>
    </row>
    <row r="47747" spans="19:29" x14ac:dyDescent="0.25">
      <c r="S47747" s="109"/>
      <c r="U47747" s="109"/>
      <c r="W47747" s="109"/>
      <c r="Y47747" s="109"/>
      <c r="AA47747" s="109"/>
      <c r="AC47747" s="109"/>
    </row>
    <row r="47748" spans="19:29" x14ac:dyDescent="0.25">
      <c r="S47748" s="108"/>
      <c r="U47748" s="108"/>
      <c r="W47748" s="108"/>
      <c r="Y47748" s="108"/>
      <c r="AA47748" s="108"/>
      <c r="AC47748" s="108"/>
    </row>
    <row r="47749" spans="19:29" x14ac:dyDescent="0.25">
      <c r="S47749" s="109"/>
      <c r="U47749" s="109"/>
      <c r="W47749" s="109"/>
      <c r="Y47749" s="109"/>
      <c r="AA47749" s="109"/>
      <c r="AC47749" s="109"/>
    </row>
    <row r="47750" spans="19:29" x14ac:dyDescent="0.25">
      <c r="S47750" s="108"/>
      <c r="U47750" s="108"/>
      <c r="W47750" s="108"/>
      <c r="Y47750" s="108"/>
      <c r="AA47750" s="108"/>
      <c r="AC47750" s="108"/>
    </row>
    <row r="47751" spans="19:29" x14ac:dyDescent="0.25">
      <c r="S47751" s="108"/>
      <c r="U47751" s="108"/>
      <c r="W47751" s="108"/>
      <c r="Y47751" s="108"/>
      <c r="AA47751" s="108"/>
      <c r="AC47751" s="108"/>
    </row>
    <row r="47752" spans="19:29" x14ac:dyDescent="0.25">
      <c r="S47752" s="108"/>
      <c r="U47752" s="108"/>
      <c r="W47752" s="108"/>
      <c r="Y47752" s="108"/>
      <c r="AA47752" s="108"/>
      <c r="AC47752" s="108"/>
    </row>
    <row r="47753" spans="19:29" x14ac:dyDescent="0.25">
      <c r="S47753" s="110"/>
      <c r="U47753" s="110"/>
      <c r="W47753" s="110"/>
      <c r="Y47753" s="110"/>
      <c r="AA47753" s="110"/>
      <c r="AC47753" s="110"/>
    </row>
    <row r="47754" spans="19:29" x14ac:dyDescent="0.25">
      <c r="S47754" s="110"/>
      <c r="U47754" s="110"/>
      <c r="W47754" s="110"/>
      <c r="Y47754" s="110"/>
      <c r="AA47754" s="110"/>
      <c r="AC47754" s="110"/>
    </row>
    <row r="47755" spans="19:29" x14ac:dyDescent="0.25">
      <c r="S47755" s="110"/>
      <c r="U47755" s="110"/>
      <c r="W47755" s="110"/>
      <c r="Y47755" s="110"/>
      <c r="AA47755" s="110"/>
      <c r="AC47755" s="110"/>
    </row>
    <row r="47756" spans="19:29" x14ac:dyDescent="0.25">
      <c r="S47756" s="110"/>
      <c r="U47756" s="110"/>
      <c r="W47756" s="110"/>
      <c r="Y47756" s="110"/>
      <c r="AA47756" s="110"/>
      <c r="AC47756" s="110"/>
    </row>
    <row r="47757" spans="19:29" x14ac:dyDescent="0.25">
      <c r="S47757" s="111"/>
      <c r="U47757" s="111"/>
      <c r="W47757" s="111"/>
      <c r="Y47757" s="111"/>
      <c r="AA47757" s="111"/>
      <c r="AC47757" s="111"/>
    </row>
    <row r="47758" spans="19:29" x14ac:dyDescent="0.25">
      <c r="S47758" s="107"/>
      <c r="U47758" s="107"/>
      <c r="W47758" s="107"/>
      <c r="Y47758" s="107"/>
      <c r="AA47758" s="107"/>
      <c r="AC47758" s="107"/>
    </row>
    <row r="47759" spans="19:29" x14ac:dyDescent="0.25">
      <c r="S47759" s="108"/>
      <c r="U47759" s="108"/>
      <c r="W47759" s="108"/>
      <c r="Y47759" s="108"/>
      <c r="AA47759" s="108"/>
      <c r="AC47759" s="108"/>
    </row>
    <row r="47760" spans="19:29" x14ac:dyDescent="0.25">
      <c r="S47760" s="108"/>
      <c r="U47760" s="108"/>
      <c r="W47760" s="108"/>
      <c r="Y47760" s="108"/>
      <c r="AA47760" s="108"/>
      <c r="AC47760" s="108"/>
    </row>
    <row r="47761" spans="19:29" x14ac:dyDescent="0.25">
      <c r="S47761" s="109"/>
      <c r="U47761" s="109"/>
      <c r="W47761" s="109"/>
      <c r="Y47761" s="109"/>
      <c r="AA47761" s="109"/>
      <c r="AC47761" s="109"/>
    </row>
    <row r="47762" spans="19:29" x14ac:dyDescent="0.25">
      <c r="S47762" s="108"/>
      <c r="U47762" s="108"/>
      <c r="W47762" s="108"/>
      <c r="Y47762" s="108"/>
      <c r="AA47762" s="108"/>
      <c r="AC47762" s="108"/>
    </row>
    <row r="47763" spans="19:29" x14ac:dyDescent="0.25">
      <c r="S47763" s="108"/>
      <c r="U47763" s="108"/>
      <c r="W47763" s="108"/>
      <c r="Y47763" s="108"/>
      <c r="AA47763" s="108"/>
      <c r="AC47763" s="108"/>
    </row>
    <row r="47764" spans="19:29" x14ac:dyDescent="0.25">
      <c r="S47764" s="109"/>
      <c r="U47764" s="109"/>
      <c r="W47764" s="109"/>
      <c r="Y47764" s="109"/>
      <c r="AA47764" s="109"/>
      <c r="AC47764" s="109"/>
    </row>
    <row r="47765" spans="19:29" x14ac:dyDescent="0.25">
      <c r="S47765" s="108"/>
      <c r="U47765" s="108"/>
      <c r="W47765" s="108"/>
      <c r="Y47765" s="108"/>
      <c r="AA47765" s="108"/>
      <c r="AC47765" s="108"/>
    </row>
    <row r="47766" spans="19:29" x14ac:dyDescent="0.25">
      <c r="S47766" s="109"/>
      <c r="U47766" s="109"/>
      <c r="W47766" s="109"/>
      <c r="Y47766" s="109"/>
      <c r="AA47766" s="109"/>
      <c r="AC47766" s="109"/>
    </row>
    <row r="47767" spans="19:29" x14ac:dyDescent="0.25">
      <c r="S47767" s="108"/>
      <c r="U47767" s="108"/>
      <c r="W47767" s="108"/>
      <c r="Y47767" s="108"/>
      <c r="AA47767" s="108"/>
      <c r="AC47767" s="108"/>
    </row>
    <row r="47768" spans="19:29" x14ac:dyDescent="0.25">
      <c r="S47768" s="108"/>
      <c r="U47768" s="108"/>
      <c r="W47768" s="108"/>
      <c r="Y47768" s="108"/>
      <c r="AA47768" s="108"/>
      <c r="AC47768" s="108"/>
    </row>
    <row r="47769" spans="19:29" x14ac:dyDescent="0.25">
      <c r="S47769" s="108"/>
      <c r="U47769" s="108"/>
      <c r="W47769" s="108"/>
      <c r="Y47769" s="108"/>
      <c r="AA47769" s="108"/>
      <c r="AC47769" s="108"/>
    </row>
    <row r="47770" spans="19:29" x14ac:dyDescent="0.25">
      <c r="S47770" s="110"/>
      <c r="U47770" s="110"/>
      <c r="W47770" s="110"/>
      <c r="Y47770" s="110"/>
      <c r="AA47770" s="110"/>
      <c r="AC47770" s="110"/>
    </row>
    <row r="47771" spans="19:29" x14ac:dyDescent="0.25">
      <c r="S47771" s="110"/>
      <c r="U47771" s="110"/>
      <c r="W47771" s="110"/>
      <c r="Y47771" s="110"/>
      <c r="AA47771" s="110"/>
      <c r="AC47771" s="110"/>
    </row>
    <row r="47772" spans="19:29" x14ac:dyDescent="0.25">
      <c r="S47772" s="110"/>
      <c r="U47772" s="110"/>
      <c r="W47772" s="110"/>
      <c r="Y47772" s="110"/>
      <c r="AA47772" s="110"/>
      <c r="AC47772" s="110"/>
    </row>
    <row r="47773" spans="19:29" x14ac:dyDescent="0.25">
      <c r="S47773" s="110"/>
      <c r="U47773" s="110"/>
      <c r="W47773" s="110"/>
      <c r="Y47773" s="110"/>
      <c r="AA47773" s="110"/>
      <c r="AC47773" s="110"/>
    </row>
    <row r="47774" spans="19:29" x14ac:dyDescent="0.25">
      <c r="S47774" s="111"/>
      <c r="U47774" s="111"/>
      <c r="W47774" s="111"/>
      <c r="Y47774" s="111"/>
      <c r="AA47774" s="111"/>
      <c r="AC47774" s="111"/>
    </row>
    <row r="47775" spans="19:29" x14ac:dyDescent="0.25">
      <c r="S47775" s="107"/>
      <c r="U47775" s="107"/>
      <c r="W47775" s="107"/>
      <c r="Y47775" s="107"/>
      <c r="AA47775" s="107"/>
      <c r="AC47775" s="107"/>
    </row>
    <row r="47776" spans="19:29" x14ac:dyDescent="0.25">
      <c r="S47776" s="108"/>
      <c r="U47776" s="108"/>
      <c r="W47776" s="108"/>
      <c r="Y47776" s="108"/>
      <c r="AA47776" s="108"/>
      <c r="AC47776" s="108"/>
    </row>
    <row r="47777" spans="19:29" x14ac:dyDescent="0.25">
      <c r="S47777" s="108"/>
      <c r="U47777" s="108"/>
      <c r="W47777" s="108"/>
      <c r="Y47777" s="108"/>
      <c r="AA47777" s="108"/>
      <c r="AC47777" s="108"/>
    </row>
    <row r="47778" spans="19:29" x14ac:dyDescent="0.25">
      <c r="S47778" s="109"/>
      <c r="U47778" s="109"/>
      <c r="W47778" s="109"/>
      <c r="Y47778" s="109"/>
      <c r="AA47778" s="109"/>
      <c r="AC47778" s="109"/>
    </row>
    <row r="47779" spans="19:29" x14ac:dyDescent="0.25">
      <c r="S47779" s="108"/>
      <c r="U47779" s="108"/>
      <c r="W47779" s="108"/>
      <c r="Y47779" s="108"/>
      <c r="AA47779" s="108"/>
      <c r="AC47779" s="108"/>
    </row>
    <row r="47780" spans="19:29" x14ac:dyDescent="0.25">
      <c r="S47780" s="108"/>
      <c r="U47780" s="108"/>
      <c r="W47780" s="108"/>
      <c r="Y47780" s="108"/>
      <c r="AA47780" s="108"/>
      <c r="AC47780" s="108"/>
    </row>
    <row r="47781" spans="19:29" x14ac:dyDescent="0.25">
      <c r="S47781" s="109"/>
      <c r="U47781" s="109"/>
      <c r="W47781" s="109"/>
      <c r="Y47781" s="109"/>
      <c r="AA47781" s="109"/>
      <c r="AC47781" s="109"/>
    </row>
    <row r="47782" spans="19:29" x14ac:dyDescent="0.25">
      <c r="S47782" s="108"/>
      <c r="U47782" s="108"/>
      <c r="W47782" s="108"/>
      <c r="Y47782" s="108"/>
      <c r="AA47782" s="108"/>
      <c r="AC47782" s="108"/>
    </row>
    <row r="47783" spans="19:29" x14ac:dyDescent="0.25">
      <c r="S47783" s="109"/>
      <c r="U47783" s="109"/>
      <c r="W47783" s="109"/>
      <c r="Y47783" s="109"/>
      <c r="AA47783" s="109"/>
      <c r="AC47783" s="109"/>
    </row>
    <row r="47784" spans="19:29" x14ac:dyDescent="0.25">
      <c r="S47784" s="108"/>
      <c r="U47784" s="108"/>
      <c r="W47784" s="108"/>
      <c r="Y47784" s="108"/>
      <c r="AA47784" s="108"/>
      <c r="AC47784" s="108"/>
    </row>
    <row r="47785" spans="19:29" x14ac:dyDescent="0.25">
      <c r="S47785" s="108"/>
      <c r="U47785" s="108"/>
      <c r="W47785" s="108"/>
      <c r="Y47785" s="108"/>
      <c r="AA47785" s="108"/>
      <c r="AC47785" s="108"/>
    </row>
    <row r="47786" spans="19:29" x14ac:dyDescent="0.25">
      <c r="S47786" s="108"/>
      <c r="U47786" s="108"/>
      <c r="W47786" s="108"/>
      <c r="Y47786" s="108"/>
      <c r="AA47786" s="108"/>
      <c r="AC47786" s="108"/>
    </row>
    <row r="47787" spans="19:29" x14ac:dyDescent="0.25">
      <c r="S47787" s="110"/>
      <c r="U47787" s="110"/>
      <c r="W47787" s="110"/>
      <c r="Y47787" s="110"/>
      <c r="AA47787" s="110"/>
      <c r="AC47787" s="110"/>
    </row>
    <row r="47788" spans="19:29" x14ac:dyDescent="0.25">
      <c r="S47788" s="110"/>
      <c r="U47788" s="110"/>
      <c r="W47788" s="110"/>
      <c r="Y47788" s="110"/>
      <c r="AA47788" s="110"/>
      <c r="AC47788" s="110"/>
    </row>
    <row r="47789" spans="19:29" x14ac:dyDescent="0.25">
      <c r="S47789" s="110"/>
      <c r="U47789" s="110"/>
      <c r="W47789" s="110"/>
      <c r="Y47789" s="110"/>
      <c r="AA47789" s="110"/>
      <c r="AC47789" s="110"/>
    </row>
    <row r="47790" spans="19:29" x14ac:dyDescent="0.25">
      <c r="S47790" s="110"/>
      <c r="U47790" s="110"/>
      <c r="W47790" s="110"/>
      <c r="Y47790" s="110"/>
      <c r="AA47790" s="110"/>
      <c r="AC47790" s="110"/>
    </row>
    <row r="47791" spans="19:29" x14ac:dyDescent="0.25">
      <c r="S47791" s="111"/>
      <c r="U47791" s="111"/>
      <c r="W47791" s="111"/>
      <c r="Y47791" s="111"/>
      <c r="AA47791" s="111"/>
      <c r="AC47791" s="111"/>
    </row>
    <row r="47792" spans="19:29" x14ac:dyDescent="0.25">
      <c r="S47792" s="107"/>
      <c r="U47792" s="107"/>
      <c r="W47792" s="107"/>
      <c r="Y47792" s="107"/>
      <c r="AA47792" s="107"/>
      <c r="AC47792" s="107"/>
    </row>
    <row r="47793" spans="19:29" x14ac:dyDescent="0.25">
      <c r="S47793" s="108"/>
      <c r="U47793" s="108"/>
      <c r="W47793" s="108"/>
      <c r="Y47793" s="108"/>
      <c r="AA47793" s="108"/>
      <c r="AC47793" s="108"/>
    </row>
    <row r="47794" spans="19:29" x14ac:dyDescent="0.25">
      <c r="S47794" s="108"/>
      <c r="U47794" s="108"/>
      <c r="W47794" s="108"/>
      <c r="Y47794" s="108"/>
      <c r="AA47794" s="108"/>
      <c r="AC47794" s="108"/>
    </row>
    <row r="47795" spans="19:29" x14ac:dyDescent="0.25">
      <c r="S47795" s="109"/>
      <c r="U47795" s="109"/>
      <c r="W47795" s="109"/>
      <c r="Y47795" s="109"/>
      <c r="AA47795" s="109"/>
      <c r="AC47795" s="109"/>
    </row>
    <row r="47796" spans="19:29" x14ac:dyDescent="0.25">
      <c r="S47796" s="108"/>
      <c r="U47796" s="108"/>
      <c r="W47796" s="108"/>
      <c r="Y47796" s="108"/>
      <c r="AA47796" s="108"/>
      <c r="AC47796" s="108"/>
    </row>
    <row r="47797" spans="19:29" x14ac:dyDescent="0.25">
      <c r="S47797" s="108"/>
      <c r="U47797" s="108"/>
      <c r="W47797" s="108"/>
      <c r="Y47797" s="108"/>
      <c r="AA47797" s="108"/>
      <c r="AC47797" s="108"/>
    </row>
    <row r="47798" spans="19:29" x14ac:dyDescent="0.25">
      <c r="S47798" s="109"/>
      <c r="U47798" s="109"/>
      <c r="W47798" s="109"/>
      <c r="Y47798" s="109"/>
      <c r="AA47798" s="109"/>
      <c r="AC47798" s="109"/>
    </row>
    <row r="47799" spans="19:29" x14ac:dyDescent="0.25">
      <c r="S47799" s="108"/>
      <c r="U47799" s="108"/>
      <c r="W47799" s="108"/>
      <c r="Y47799" s="108"/>
      <c r="AA47799" s="108"/>
      <c r="AC47799" s="108"/>
    </row>
    <row r="47800" spans="19:29" x14ac:dyDescent="0.25">
      <c r="S47800" s="109"/>
      <c r="U47800" s="109"/>
      <c r="W47800" s="109"/>
      <c r="Y47800" s="109"/>
      <c r="AA47800" s="109"/>
      <c r="AC47800" s="109"/>
    </row>
    <row r="47801" spans="19:29" x14ac:dyDescent="0.25">
      <c r="S47801" s="108"/>
      <c r="U47801" s="108"/>
      <c r="W47801" s="108"/>
      <c r="Y47801" s="108"/>
      <c r="AA47801" s="108"/>
      <c r="AC47801" s="108"/>
    </row>
    <row r="47802" spans="19:29" x14ac:dyDescent="0.25">
      <c r="S47802" s="108"/>
      <c r="U47802" s="108"/>
      <c r="W47802" s="108"/>
      <c r="Y47802" s="108"/>
      <c r="AA47802" s="108"/>
      <c r="AC47802" s="108"/>
    </row>
    <row r="47803" spans="19:29" x14ac:dyDescent="0.25">
      <c r="S47803" s="108"/>
      <c r="U47803" s="108"/>
      <c r="W47803" s="108"/>
      <c r="Y47803" s="108"/>
      <c r="AA47803" s="108"/>
      <c r="AC47803" s="108"/>
    </row>
    <row r="47804" spans="19:29" x14ac:dyDescent="0.25">
      <c r="S47804" s="110"/>
      <c r="U47804" s="110"/>
      <c r="W47804" s="110"/>
      <c r="Y47804" s="110"/>
      <c r="AA47804" s="110"/>
      <c r="AC47804" s="110"/>
    </row>
    <row r="47805" spans="19:29" x14ac:dyDescent="0.25">
      <c r="S47805" s="110"/>
      <c r="U47805" s="110"/>
      <c r="W47805" s="110"/>
      <c r="Y47805" s="110"/>
      <c r="AA47805" s="110"/>
      <c r="AC47805" s="110"/>
    </row>
    <row r="47806" spans="19:29" x14ac:dyDescent="0.25">
      <c r="S47806" s="110"/>
      <c r="U47806" s="110"/>
      <c r="W47806" s="110"/>
      <c r="Y47806" s="110"/>
      <c r="AA47806" s="110"/>
      <c r="AC47806" s="110"/>
    </row>
    <row r="47807" spans="19:29" x14ac:dyDescent="0.25">
      <c r="S47807" s="110"/>
      <c r="U47807" s="110"/>
      <c r="W47807" s="110"/>
      <c r="Y47807" s="110"/>
      <c r="AA47807" s="110"/>
      <c r="AC47807" s="110"/>
    </row>
    <row r="47808" spans="19:29" x14ac:dyDescent="0.25">
      <c r="S47808" s="111"/>
      <c r="U47808" s="111"/>
      <c r="W47808" s="111"/>
      <c r="Y47808" s="111"/>
      <c r="AA47808" s="111"/>
      <c r="AC47808" s="111"/>
    </row>
    <row r="47809" spans="19:29" x14ac:dyDescent="0.25">
      <c r="S47809" s="107"/>
      <c r="U47809" s="107"/>
      <c r="W47809" s="107"/>
      <c r="Y47809" s="107"/>
      <c r="AA47809" s="107"/>
      <c r="AC47809" s="107"/>
    </row>
    <row r="47810" spans="19:29" x14ac:dyDescent="0.25">
      <c r="S47810" s="108"/>
      <c r="U47810" s="108"/>
      <c r="W47810" s="108"/>
      <c r="Y47810" s="108"/>
      <c r="AA47810" s="108"/>
      <c r="AC47810" s="108"/>
    </row>
    <row r="47811" spans="19:29" x14ac:dyDescent="0.25">
      <c r="S47811" s="108"/>
      <c r="U47811" s="108"/>
      <c r="W47811" s="108"/>
      <c r="Y47811" s="108"/>
      <c r="AA47811" s="108"/>
      <c r="AC47811" s="108"/>
    </row>
    <row r="47812" spans="19:29" x14ac:dyDescent="0.25">
      <c r="S47812" s="109"/>
      <c r="U47812" s="109"/>
      <c r="W47812" s="109"/>
      <c r="Y47812" s="109"/>
      <c r="AA47812" s="109"/>
      <c r="AC47812" s="109"/>
    </row>
    <row r="47813" spans="19:29" x14ac:dyDescent="0.25">
      <c r="S47813" s="108"/>
      <c r="U47813" s="108"/>
      <c r="W47813" s="108"/>
      <c r="Y47813" s="108"/>
      <c r="AA47813" s="108"/>
      <c r="AC47813" s="108"/>
    </row>
    <row r="47814" spans="19:29" x14ac:dyDescent="0.25">
      <c r="S47814" s="108"/>
      <c r="U47814" s="108"/>
      <c r="W47814" s="108"/>
      <c r="Y47814" s="108"/>
      <c r="AA47814" s="108"/>
      <c r="AC47814" s="108"/>
    </row>
    <row r="47815" spans="19:29" x14ac:dyDescent="0.25">
      <c r="S47815" s="109"/>
      <c r="U47815" s="109"/>
      <c r="W47815" s="109"/>
      <c r="Y47815" s="109"/>
      <c r="AA47815" s="109"/>
      <c r="AC47815" s="109"/>
    </row>
    <row r="47816" spans="19:29" x14ac:dyDescent="0.25">
      <c r="S47816" s="108"/>
      <c r="U47816" s="108"/>
      <c r="W47816" s="108"/>
      <c r="Y47816" s="108"/>
      <c r="AA47816" s="108"/>
      <c r="AC47816" s="108"/>
    </row>
    <row r="47817" spans="19:29" x14ac:dyDescent="0.25">
      <c r="S47817" s="109"/>
      <c r="U47817" s="109"/>
      <c r="W47817" s="109"/>
      <c r="Y47817" s="109"/>
      <c r="AA47817" s="109"/>
      <c r="AC47817" s="109"/>
    </row>
    <row r="47818" spans="19:29" x14ac:dyDescent="0.25">
      <c r="S47818" s="108"/>
      <c r="U47818" s="108"/>
      <c r="W47818" s="108"/>
      <c r="Y47818" s="108"/>
      <c r="AA47818" s="108"/>
      <c r="AC47818" s="108"/>
    </row>
    <row r="47819" spans="19:29" x14ac:dyDescent="0.25">
      <c r="S47819" s="108"/>
      <c r="U47819" s="108"/>
      <c r="W47819" s="108"/>
      <c r="Y47819" s="108"/>
      <c r="AA47819" s="108"/>
      <c r="AC47819" s="108"/>
    </row>
    <row r="47820" spans="19:29" x14ac:dyDescent="0.25">
      <c r="S47820" s="108"/>
      <c r="U47820" s="108"/>
      <c r="W47820" s="108"/>
      <c r="Y47820" s="108"/>
      <c r="AA47820" s="108"/>
      <c r="AC47820" s="108"/>
    </row>
    <row r="47821" spans="19:29" x14ac:dyDescent="0.25">
      <c r="S47821" s="110"/>
      <c r="U47821" s="110"/>
      <c r="W47821" s="110"/>
      <c r="Y47821" s="110"/>
      <c r="AA47821" s="110"/>
      <c r="AC47821" s="110"/>
    </row>
    <row r="47822" spans="19:29" x14ac:dyDescent="0.25">
      <c r="S47822" s="110"/>
      <c r="U47822" s="110"/>
      <c r="W47822" s="110"/>
      <c r="Y47822" s="110"/>
      <c r="AA47822" s="110"/>
      <c r="AC47822" s="110"/>
    </row>
    <row r="47823" spans="19:29" x14ac:dyDescent="0.25">
      <c r="S47823" s="110"/>
      <c r="U47823" s="110"/>
      <c r="W47823" s="110"/>
      <c r="Y47823" s="110"/>
      <c r="AA47823" s="110"/>
      <c r="AC47823" s="110"/>
    </row>
    <row r="47824" spans="19:29" x14ac:dyDescent="0.25">
      <c r="S47824" s="110"/>
      <c r="U47824" s="110"/>
      <c r="W47824" s="110"/>
      <c r="Y47824" s="110"/>
      <c r="AA47824" s="110"/>
      <c r="AC47824" s="110"/>
    </row>
    <row r="47825" spans="19:29" x14ac:dyDescent="0.25">
      <c r="S47825" s="111"/>
      <c r="U47825" s="111"/>
      <c r="W47825" s="111"/>
      <c r="Y47825" s="111"/>
      <c r="AA47825" s="111"/>
      <c r="AC47825" s="111"/>
    </row>
    <row r="47826" spans="19:29" x14ac:dyDescent="0.25">
      <c r="S47826" s="107"/>
      <c r="U47826" s="107"/>
      <c r="W47826" s="107"/>
      <c r="Y47826" s="107"/>
      <c r="AA47826" s="107"/>
      <c r="AC47826" s="107"/>
    </row>
    <row r="47827" spans="19:29" x14ac:dyDescent="0.25">
      <c r="S47827" s="108"/>
      <c r="U47827" s="108"/>
      <c r="W47827" s="108"/>
      <c r="Y47827" s="108"/>
      <c r="AA47827" s="108"/>
      <c r="AC47827" s="108"/>
    </row>
    <row r="47828" spans="19:29" x14ac:dyDescent="0.25">
      <c r="S47828" s="108"/>
      <c r="U47828" s="108"/>
      <c r="W47828" s="108"/>
      <c r="Y47828" s="108"/>
      <c r="AA47828" s="108"/>
      <c r="AC47828" s="108"/>
    </row>
    <row r="47829" spans="19:29" x14ac:dyDescent="0.25">
      <c r="S47829" s="109"/>
      <c r="U47829" s="109"/>
      <c r="W47829" s="109"/>
      <c r="Y47829" s="109"/>
      <c r="AA47829" s="109"/>
      <c r="AC47829" s="109"/>
    </row>
    <row r="47830" spans="19:29" x14ac:dyDescent="0.25">
      <c r="S47830" s="108"/>
      <c r="U47830" s="108"/>
      <c r="W47830" s="108"/>
      <c r="Y47830" s="108"/>
      <c r="AA47830" s="108"/>
      <c r="AC47830" s="108"/>
    </row>
    <row r="47831" spans="19:29" x14ac:dyDescent="0.25">
      <c r="S47831" s="108"/>
      <c r="U47831" s="108"/>
      <c r="W47831" s="108"/>
      <c r="Y47831" s="108"/>
      <c r="AA47831" s="108"/>
      <c r="AC47831" s="108"/>
    </row>
    <row r="47832" spans="19:29" x14ac:dyDescent="0.25">
      <c r="S47832" s="109"/>
      <c r="U47832" s="109"/>
      <c r="W47832" s="109"/>
      <c r="Y47832" s="109"/>
      <c r="AA47832" s="109"/>
      <c r="AC47832" s="109"/>
    </row>
    <row r="47833" spans="19:29" x14ac:dyDescent="0.25">
      <c r="S47833" s="108"/>
      <c r="U47833" s="108"/>
      <c r="W47833" s="108"/>
      <c r="Y47833" s="108"/>
      <c r="AA47833" s="108"/>
      <c r="AC47833" s="108"/>
    </row>
    <row r="47834" spans="19:29" x14ac:dyDescent="0.25">
      <c r="S47834" s="109"/>
      <c r="U47834" s="109"/>
      <c r="W47834" s="109"/>
      <c r="Y47834" s="109"/>
      <c r="AA47834" s="109"/>
      <c r="AC47834" s="109"/>
    </row>
    <row r="47835" spans="19:29" x14ac:dyDescent="0.25">
      <c r="S47835" s="108"/>
      <c r="U47835" s="108"/>
      <c r="W47835" s="108"/>
      <c r="Y47835" s="108"/>
      <c r="AA47835" s="108"/>
      <c r="AC47835" s="108"/>
    </row>
    <row r="47836" spans="19:29" x14ac:dyDescent="0.25">
      <c r="S47836" s="108"/>
      <c r="U47836" s="108"/>
      <c r="W47836" s="108"/>
      <c r="Y47836" s="108"/>
      <c r="AA47836" s="108"/>
      <c r="AC47836" s="108"/>
    </row>
    <row r="47837" spans="19:29" x14ac:dyDescent="0.25">
      <c r="S47837" s="108"/>
      <c r="U47837" s="108"/>
      <c r="W47837" s="108"/>
      <c r="Y47837" s="108"/>
      <c r="AA47837" s="108"/>
      <c r="AC47837" s="108"/>
    </row>
    <row r="47838" spans="19:29" x14ac:dyDescent="0.25">
      <c r="S47838" s="110"/>
      <c r="U47838" s="110"/>
      <c r="W47838" s="110"/>
      <c r="Y47838" s="110"/>
      <c r="AA47838" s="110"/>
      <c r="AC47838" s="110"/>
    </row>
    <row r="47839" spans="19:29" x14ac:dyDescent="0.25">
      <c r="S47839" s="110"/>
      <c r="U47839" s="110"/>
      <c r="W47839" s="110"/>
      <c r="Y47839" s="110"/>
      <c r="AA47839" s="110"/>
      <c r="AC47839" s="110"/>
    </row>
    <row r="47840" spans="19:29" x14ac:dyDescent="0.25">
      <c r="S47840" s="110"/>
      <c r="U47840" s="110"/>
      <c r="W47840" s="110"/>
      <c r="Y47840" s="110"/>
      <c r="AA47840" s="110"/>
      <c r="AC47840" s="110"/>
    </row>
    <row r="47841" spans="19:29" x14ac:dyDescent="0.25">
      <c r="S47841" s="110"/>
      <c r="U47841" s="110"/>
      <c r="W47841" s="110"/>
      <c r="Y47841" s="110"/>
      <c r="AA47841" s="110"/>
      <c r="AC47841" s="110"/>
    </row>
    <row r="47842" spans="19:29" x14ac:dyDescent="0.25">
      <c r="S47842" s="111"/>
      <c r="U47842" s="111"/>
      <c r="W47842" s="111"/>
      <c r="Y47842" s="111"/>
      <c r="AA47842" s="111"/>
      <c r="AC47842" s="111"/>
    </row>
    <row r="47843" spans="19:29" x14ac:dyDescent="0.25">
      <c r="S47843" s="107"/>
      <c r="U47843" s="107"/>
      <c r="W47843" s="107"/>
      <c r="Y47843" s="107"/>
      <c r="AA47843" s="107"/>
      <c r="AC47843" s="107"/>
    </row>
    <row r="47844" spans="19:29" x14ac:dyDescent="0.25">
      <c r="S47844" s="108"/>
      <c r="U47844" s="108"/>
      <c r="W47844" s="108"/>
      <c r="Y47844" s="108"/>
      <c r="AA47844" s="108"/>
      <c r="AC47844" s="108"/>
    </row>
    <row r="47845" spans="19:29" x14ac:dyDescent="0.25">
      <c r="S47845" s="108"/>
      <c r="U47845" s="108"/>
      <c r="W47845" s="108"/>
      <c r="Y47845" s="108"/>
      <c r="AA47845" s="108"/>
      <c r="AC47845" s="108"/>
    </row>
    <row r="47846" spans="19:29" x14ac:dyDescent="0.25">
      <c r="S47846" s="109"/>
      <c r="U47846" s="109"/>
      <c r="W47846" s="109"/>
      <c r="Y47846" s="109"/>
      <c r="AA47846" s="109"/>
      <c r="AC47846" s="109"/>
    </row>
    <row r="47847" spans="19:29" x14ac:dyDescent="0.25">
      <c r="S47847" s="108"/>
      <c r="U47847" s="108"/>
      <c r="W47847" s="108"/>
      <c r="Y47847" s="108"/>
      <c r="AA47847" s="108"/>
      <c r="AC47847" s="108"/>
    </row>
    <row r="47848" spans="19:29" x14ac:dyDescent="0.25">
      <c r="S47848" s="108"/>
      <c r="U47848" s="108"/>
      <c r="W47848" s="108"/>
      <c r="Y47848" s="108"/>
      <c r="AA47848" s="108"/>
      <c r="AC47848" s="108"/>
    </row>
    <row r="47849" spans="19:29" x14ac:dyDescent="0.25">
      <c r="S47849" s="109"/>
      <c r="U47849" s="109"/>
      <c r="W47849" s="109"/>
      <c r="Y47849" s="109"/>
      <c r="AA47849" s="109"/>
      <c r="AC47849" s="109"/>
    </row>
    <row r="47850" spans="19:29" x14ac:dyDescent="0.25">
      <c r="S47850" s="108"/>
      <c r="U47850" s="108"/>
      <c r="W47850" s="108"/>
      <c r="Y47850" s="108"/>
      <c r="AA47850" s="108"/>
      <c r="AC47850" s="108"/>
    </row>
    <row r="47851" spans="19:29" x14ac:dyDescent="0.25">
      <c r="S47851" s="109"/>
      <c r="U47851" s="109"/>
      <c r="W47851" s="109"/>
      <c r="Y47851" s="109"/>
      <c r="AA47851" s="109"/>
      <c r="AC47851" s="109"/>
    </row>
    <row r="47852" spans="19:29" x14ac:dyDescent="0.25">
      <c r="S47852" s="108"/>
      <c r="U47852" s="108"/>
      <c r="W47852" s="108"/>
      <c r="Y47852" s="108"/>
      <c r="AA47852" s="108"/>
      <c r="AC47852" s="108"/>
    </row>
    <row r="47853" spans="19:29" x14ac:dyDescent="0.25">
      <c r="S47853" s="108"/>
      <c r="U47853" s="108"/>
      <c r="W47853" s="108"/>
      <c r="Y47853" s="108"/>
      <c r="AA47853" s="108"/>
      <c r="AC47853" s="108"/>
    </row>
    <row r="47854" spans="19:29" x14ac:dyDescent="0.25">
      <c r="S47854" s="108"/>
      <c r="U47854" s="108"/>
      <c r="W47854" s="108"/>
      <c r="Y47854" s="108"/>
      <c r="AA47854" s="108"/>
      <c r="AC47854" s="108"/>
    </row>
    <row r="47855" spans="19:29" x14ac:dyDescent="0.25">
      <c r="S47855" s="110"/>
      <c r="U47855" s="110"/>
      <c r="W47855" s="110"/>
      <c r="Y47855" s="110"/>
      <c r="AA47855" s="110"/>
      <c r="AC47855" s="110"/>
    </row>
    <row r="47856" spans="19:29" x14ac:dyDescent="0.25">
      <c r="S47856" s="110"/>
      <c r="U47856" s="110"/>
      <c r="W47856" s="110"/>
      <c r="Y47856" s="110"/>
      <c r="AA47856" s="110"/>
      <c r="AC47856" s="110"/>
    </row>
    <row r="47857" spans="19:29" x14ac:dyDescent="0.25">
      <c r="S47857" s="110"/>
      <c r="U47857" s="110"/>
      <c r="W47857" s="110"/>
      <c r="Y47857" s="110"/>
      <c r="AA47857" s="110"/>
      <c r="AC47857" s="110"/>
    </row>
    <row r="47858" spans="19:29" x14ac:dyDescent="0.25">
      <c r="S47858" s="110"/>
      <c r="U47858" s="110"/>
      <c r="W47858" s="110"/>
      <c r="Y47858" s="110"/>
      <c r="AA47858" s="110"/>
      <c r="AC47858" s="110"/>
    </row>
    <row r="47859" spans="19:29" x14ac:dyDescent="0.25">
      <c r="S47859" s="111"/>
      <c r="U47859" s="111"/>
      <c r="W47859" s="111"/>
      <c r="Y47859" s="111"/>
      <c r="AA47859" s="111"/>
      <c r="AC47859" s="111"/>
    </row>
    <row r="47860" spans="19:29" x14ac:dyDescent="0.25">
      <c r="S47860" s="107"/>
      <c r="U47860" s="107"/>
      <c r="W47860" s="107"/>
      <c r="Y47860" s="107"/>
      <c r="AA47860" s="107"/>
      <c r="AC47860" s="107"/>
    </row>
    <row r="47861" spans="19:29" x14ac:dyDescent="0.25">
      <c r="S47861" s="108"/>
      <c r="U47861" s="108"/>
      <c r="W47861" s="108"/>
      <c r="Y47861" s="108"/>
      <c r="AA47861" s="108"/>
      <c r="AC47861" s="108"/>
    </row>
    <row r="47862" spans="19:29" x14ac:dyDescent="0.25">
      <c r="S47862" s="108"/>
      <c r="U47862" s="108"/>
      <c r="W47862" s="108"/>
      <c r="Y47862" s="108"/>
      <c r="AA47862" s="108"/>
      <c r="AC47862" s="108"/>
    </row>
    <row r="47863" spans="19:29" x14ac:dyDescent="0.25">
      <c r="S47863" s="109"/>
      <c r="U47863" s="109"/>
      <c r="W47863" s="109"/>
      <c r="Y47863" s="109"/>
      <c r="AA47863" s="109"/>
      <c r="AC47863" s="109"/>
    </row>
    <row r="47864" spans="19:29" x14ac:dyDescent="0.25">
      <c r="S47864" s="108"/>
      <c r="U47864" s="108"/>
      <c r="W47864" s="108"/>
      <c r="Y47864" s="108"/>
      <c r="AA47864" s="108"/>
      <c r="AC47864" s="108"/>
    </row>
    <row r="47865" spans="19:29" x14ac:dyDescent="0.25">
      <c r="S47865" s="108"/>
      <c r="U47865" s="108"/>
      <c r="W47865" s="108"/>
      <c r="Y47865" s="108"/>
      <c r="AA47865" s="108"/>
      <c r="AC47865" s="108"/>
    </row>
    <row r="47866" spans="19:29" x14ac:dyDescent="0.25">
      <c r="S47866" s="109"/>
      <c r="U47866" s="109"/>
      <c r="W47866" s="109"/>
      <c r="Y47866" s="109"/>
      <c r="AA47866" s="109"/>
      <c r="AC47866" s="109"/>
    </row>
    <row r="47867" spans="19:29" x14ac:dyDescent="0.25">
      <c r="S47867" s="108"/>
      <c r="U47867" s="108"/>
      <c r="W47867" s="108"/>
      <c r="Y47867" s="108"/>
      <c r="AA47867" s="108"/>
      <c r="AC47867" s="108"/>
    </row>
    <row r="47868" spans="19:29" x14ac:dyDescent="0.25">
      <c r="S47868" s="109"/>
      <c r="U47868" s="109"/>
      <c r="W47868" s="109"/>
      <c r="Y47868" s="109"/>
      <c r="AA47868" s="109"/>
      <c r="AC47868" s="109"/>
    </row>
    <row r="47869" spans="19:29" x14ac:dyDescent="0.25">
      <c r="S47869" s="108"/>
      <c r="U47869" s="108"/>
      <c r="W47869" s="108"/>
      <c r="Y47869" s="108"/>
      <c r="AA47869" s="108"/>
      <c r="AC47869" s="108"/>
    </row>
    <row r="47870" spans="19:29" x14ac:dyDescent="0.25">
      <c r="S47870" s="108"/>
      <c r="U47870" s="108"/>
      <c r="W47870" s="108"/>
      <c r="Y47870" s="108"/>
      <c r="AA47870" s="108"/>
      <c r="AC47870" s="108"/>
    </row>
    <row r="47871" spans="19:29" x14ac:dyDescent="0.25">
      <c r="S47871" s="108"/>
      <c r="U47871" s="108"/>
      <c r="W47871" s="108"/>
      <c r="Y47871" s="108"/>
      <c r="AA47871" s="108"/>
      <c r="AC47871" s="108"/>
    </row>
    <row r="47872" spans="19:29" x14ac:dyDescent="0.25">
      <c r="S47872" s="110"/>
      <c r="U47872" s="110"/>
      <c r="W47872" s="110"/>
      <c r="Y47872" s="110"/>
      <c r="AA47872" s="110"/>
      <c r="AC47872" s="110"/>
    </row>
    <row r="47873" spans="19:29" x14ac:dyDescent="0.25">
      <c r="S47873" s="110"/>
      <c r="U47873" s="110"/>
      <c r="W47873" s="110"/>
      <c r="Y47873" s="110"/>
      <c r="AA47873" s="110"/>
      <c r="AC47873" s="110"/>
    </row>
    <row r="47874" spans="19:29" x14ac:dyDescent="0.25">
      <c r="S47874" s="110"/>
      <c r="U47874" s="110"/>
      <c r="W47874" s="110"/>
      <c r="Y47874" s="110"/>
      <c r="AA47874" s="110"/>
      <c r="AC47874" s="110"/>
    </row>
    <row r="47875" spans="19:29" x14ac:dyDescent="0.25">
      <c r="S47875" s="110"/>
      <c r="U47875" s="110"/>
      <c r="W47875" s="110"/>
      <c r="Y47875" s="110"/>
      <c r="AA47875" s="110"/>
      <c r="AC47875" s="110"/>
    </row>
    <row r="47876" spans="19:29" x14ac:dyDescent="0.25">
      <c r="S47876" s="111"/>
      <c r="U47876" s="111"/>
      <c r="W47876" s="111"/>
      <c r="Y47876" s="111"/>
      <c r="AA47876" s="111"/>
      <c r="AC47876" s="111"/>
    </row>
    <row r="47877" spans="19:29" x14ac:dyDescent="0.25">
      <c r="S47877" s="107"/>
      <c r="U47877" s="107"/>
      <c r="W47877" s="107"/>
      <c r="Y47877" s="107"/>
      <c r="AA47877" s="107"/>
      <c r="AC47877" s="107"/>
    </row>
    <row r="47878" spans="19:29" x14ac:dyDescent="0.25">
      <c r="S47878" s="108"/>
      <c r="U47878" s="108"/>
      <c r="W47878" s="108"/>
      <c r="Y47878" s="108"/>
      <c r="AA47878" s="108"/>
      <c r="AC47878" s="108"/>
    </row>
    <row r="47879" spans="19:29" x14ac:dyDescent="0.25">
      <c r="S47879" s="108"/>
      <c r="U47879" s="108"/>
      <c r="W47879" s="108"/>
      <c r="Y47879" s="108"/>
      <c r="AA47879" s="108"/>
      <c r="AC47879" s="108"/>
    </row>
    <row r="47880" spans="19:29" x14ac:dyDescent="0.25">
      <c r="S47880" s="109"/>
      <c r="U47880" s="109"/>
      <c r="W47880" s="109"/>
      <c r="Y47880" s="109"/>
      <c r="AA47880" s="109"/>
      <c r="AC47880" s="109"/>
    </row>
    <row r="47881" spans="19:29" x14ac:dyDescent="0.25">
      <c r="S47881" s="108"/>
      <c r="U47881" s="108"/>
      <c r="W47881" s="108"/>
      <c r="Y47881" s="108"/>
      <c r="AA47881" s="108"/>
      <c r="AC47881" s="108"/>
    </row>
    <row r="47882" spans="19:29" x14ac:dyDescent="0.25">
      <c r="S47882" s="108"/>
      <c r="U47882" s="108"/>
      <c r="W47882" s="108"/>
      <c r="Y47882" s="108"/>
      <c r="AA47882" s="108"/>
      <c r="AC47882" s="108"/>
    </row>
    <row r="47883" spans="19:29" x14ac:dyDescent="0.25">
      <c r="S47883" s="109"/>
      <c r="U47883" s="109"/>
      <c r="W47883" s="109"/>
      <c r="Y47883" s="109"/>
      <c r="AA47883" s="109"/>
      <c r="AC47883" s="109"/>
    </row>
    <row r="47884" spans="19:29" x14ac:dyDescent="0.25">
      <c r="S47884" s="108"/>
      <c r="U47884" s="108"/>
      <c r="W47884" s="108"/>
      <c r="Y47884" s="108"/>
      <c r="AA47884" s="108"/>
      <c r="AC47884" s="108"/>
    </row>
    <row r="47885" spans="19:29" x14ac:dyDescent="0.25">
      <c r="S47885" s="109"/>
      <c r="U47885" s="109"/>
      <c r="W47885" s="109"/>
      <c r="Y47885" s="109"/>
      <c r="AA47885" s="109"/>
      <c r="AC47885" s="109"/>
    </row>
    <row r="47886" spans="19:29" x14ac:dyDescent="0.25">
      <c r="S47886" s="108"/>
      <c r="U47886" s="108"/>
      <c r="W47886" s="108"/>
      <c r="Y47886" s="108"/>
      <c r="AA47886" s="108"/>
      <c r="AC47886" s="108"/>
    </row>
    <row r="47887" spans="19:29" x14ac:dyDescent="0.25">
      <c r="S47887" s="108"/>
      <c r="U47887" s="108"/>
      <c r="W47887" s="108"/>
      <c r="Y47887" s="108"/>
      <c r="AA47887" s="108"/>
      <c r="AC47887" s="108"/>
    </row>
    <row r="47888" spans="19:29" x14ac:dyDescent="0.25">
      <c r="S47888" s="108"/>
      <c r="U47888" s="108"/>
      <c r="W47888" s="108"/>
      <c r="Y47888" s="108"/>
      <c r="AA47888" s="108"/>
      <c r="AC47888" s="108"/>
    </row>
    <row r="47889" spans="19:29" x14ac:dyDescent="0.25">
      <c r="S47889" s="110"/>
      <c r="U47889" s="110"/>
      <c r="W47889" s="110"/>
      <c r="Y47889" s="110"/>
      <c r="AA47889" s="110"/>
      <c r="AC47889" s="110"/>
    </row>
    <row r="47890" spans="19:29" x14ac:dyDescent="0.25">
      <c r="S47890" s="110"/>
      <c r="U47890" s="110"/>
      <c r="W47890" s="110"/>
      <c r="Y47890" s="110"/>
      <c r="AA47890" s="110"/>
      <c r="AC47890" s="110"/>
    </row>
    <row r="47891" spans="19:29" x14ac:dyDescent="0.25">
      <c r="S47891" s="110"/>
      <c r="U47891" s="110"/>
      <c r="W47891" s="110"/>
      <c r="Y47891" s="110"/>
      <c r="AA47891" s="110"/>
      <c r="AC47891" s="110"/>
    </row>
    <row r="47892" spans="19:29" x14ac:dyDescent="0.25">
      <c r="S47892" s="110"/>
      <c r="U47892" s="110"/>
      <c r="W47892" s="110"/>
      <c r="Y47892" s="110"/>
      <c r="AA47892" s="110"/>
      <c r="AC47892" s="110"/>
    </row>
    <row r="47893" spans="19:29" x14ac:dyDescent="0.25">
      <c r="S47893" s="111"/>
      <c r="U47893" s="111"/>
      <c r="W47893" s="111"/>
      <c r="Y47893" s="111"/>
      <c r="AA47893" s="111"/>
      <c r="AC47893" s="111"/>
    </row>
    <row r="47894" spans="19:29" x14ac:dyDescent="0.25">
      <c r="S47894" s="107"/>
      <c r="U47894" s="107"/>
      <c r="W47894" s="107"/>
      <c r="Y47894" s="107"/>
      <c r="AA47894" s="107"/>
      <c r="AC47894" s="107"/>
    </row>
    <row r="47895" spans="19:29" x14ac:dyDescent="0.25">
      <c r="S47895" s="108"/>
      <c r="U47895" s="108"/>
      <c r="W47895" s="108"/>
      <c r="Y47895" s="108"/>
      <c r="AA47895" s="108"/>
      <c r="AC47895" s="108"/>
    </row>
    <row r="47896" spans="19:29" x14ac:dyDescent="0.25">
      <c r="S47896" s="108"/>
      <c r="U47896" s="108"/>
      <c r="W47896" s="108"/>
      <c r="Y47896" s="108"/>
      <c r="AA47896" s="108"/>
      <c r="AC47896" s="108"/>
    </row>
    <row r="47897" spans="19:29" x14ac:dyDescent="0.25">
      <c r="S47897" s="109"/>
      <c r="U47897" s="109"/>
      <c r="W47897" s="109"/>
      <c r="Y47897" s="109"/>
      <c r="AA47897" s="109"/>
      <c r="AC47897" s="109"/>
    </row>
    <row r="47898" spans="19:29" x14ac:dyDescent="0.25">
      <c r="S47898" s="108"/>
      <c r="U47898" s="108"/>
      <c r="W47898" s="108"/>
      <c r="Y47898" s="108"/>
      <c r="AA47898" s="108"/>
      <c r="AC47898" s="108"/>
    </row>
    <row r="47899" spans="19:29" x14ac:dyDescent="0.25">
      <c r="S47899" s="108"/>
      <c r="U47899" s="108"/>
      <c r="W47899" s="108"/>
      <c r="Y47899" s="108"/>
      <c r="AA47899" s="108"/>
      <c r="AC47899" s="108"/>
    </row>
    <row r="47900" spans="19:29" x14ac:dyDescent="0.25">
      <c r="S47900" s="109"/>
      <c r="U47900" s="109"/>
      <c r="W47900" s="109"/>
      <c r="Y47900" s="109"/>
      <c r="AA47900" s="109"/>
      <c r="AC47900" s="109"/>
    </row>
    <row r="47901" spans="19:29" x14ac:dyDescent="0.25">
      <c r="S47901" s="108"/>
      <c r="U47901" s="108"/>
      <c r="W47901" s="108"/>
      <c r="Y47901" s="108"/>
      <c r="AA47901" s="108"/>
      <c r="AC47901" s="108"/>
    </row>
    <row r="47902" spans="19:29" x14ac:dyDescent="0.25">
      <c r="S47902" s="109"/>
      <c r="U47902" s="109"/>
      <c r="W47902" s="109"/>
      <c r="Y47902" s="109"/>
      <c r="AA47902" s="109"/>
      <c r="AC47902" s="109"/>
    </row>
    <row r="47903" spans="19:29" x14ac:dyDescent="0.25">
      <c r="S47903" s="108"/>
      <c r="U47903" s="108"/>
      <c r="W47903" s="108"/>
      <c r="Y47903" s="108"/>
      <c r="AA47903" s="108"/>
      <c r="AC47903" s="108"/>
    </row>
    <row r="47904" spans="19:29" x14ac:dyDescent="0.25">
      <c r="S47904" s="108"/>
      <c r="U47904" s="108"/>
      <c r="W47904" s="108"/>
      <c r="Y47904" s="108"/>
      <c r="AA47904" s="108"/>
      <c r="AC47904" s="108"/>
    </row>
    <row r="47905" spans="19:29" x14ac:dyDescent="0.25">
      <c r="S47905" s="108"/>
      <c r="U47905" s="108"/>
      <c r="W47905" s="108"/>
      <c r="Y47905" s="108"/>
      <c r="AA47905" s="108"/>
      <c r="AC47905" s="108"/>
    </row>
    <row r="47906" spans="19:29" x14ac:dyDescent="0.25">
      <c r="S47906" s="110"/>
      <c r="U47906" s="110"/>
      <c r="W47906" s="110"/>
      <c r="Y47906" s="110"/>
      <c r="AA47906" s="110"/>
      <c r="AC47906" s="110"/>
    </row>
    <row r="47907" spans="19:29" x14ac:dyDescent="0.25">
      <c r="S47907" s="110"/>
      <c r="U47907" s="110"/>
      <c r="W47907" s="110"/>
      <c r="Y47907" s="110"/>
      <c r="AA47907" s="110"/>
      <c r="AC47907" s="110"/>
    </row>
    <row r="47908" spans="19:29" x14ac:dyDescent="0.25">
      <c r="S47908" s="110"/>
      <c r="U47908" s="110"/>
      <c r="W47908" s="110"/>
      <c r="Y47908" s="110"/>
      <c r="AA47908" s="110"/>
      <c r="AC47908" s="110"/>
    </row>
    <row r="47909" spans="19:29" x14ac:dyDescent="0.25">
      <c r="S47909" s="110"/>
      <c r="U47909" s="110"/>
      <c r="W47909" s="110"/>
      <c r="Y47909" s="110"/>
      <c r="AA47909" s="110"/>
      <c r="AC47909" s="110"/>
    </row>
    <row r="47910" spans="19:29" x14ac:dyDescent="0.25">
      <c r="S47910" s="111"/>
      <c r="U47910" s="111"/>
      <c r="W47910" s="111"/>
      <c r="Y47910" s="111"/>
      <c r="AA47910" s="111"/>
      <c r="AC47910" s="111"/>
    </row>
    <row r="47911" spans="19:29" x14ac:dyDescent="0.25">
      <c r="S47911" s="107"/>
      <c r="U47911" s="107"/>
      <c r="W47911" s="107"/>
      <c r="Y47911" s="107"/>
      <c r="AA47911" s="107"/>
      <c r="AC47911" s="107"/>
    </row>
    <row r="47912" spans="19:29" x14ac:dyDescent="0.25">
      <c r="S47912" s="108"/>
      <c r="U47912" s="108"/>
      <c r="W47912" s="108"/>
      <c r="Y47912" s="108"/>
      <c r="AA47912" s="108"/>
      <c r="AC47912" s="108"/>
    </row>
    <row r="47913" spans="19:29" x14ac:dyDescent="0.25">
      <c r="S47913" s="108"/>
      <c r="U47913" s="108"/>
      <c r="W47913" s="108"/>
      <c r="Y47913" s="108"/>
      <c r="AA47913" s="108"/>
      <c r="AC47913" s="108"/>
    </row>
    <row r="47914" spans="19:29" x14ac:dyDescent="0.25">
      <c r="S47914" s="109"/>
      <c r="U47914" s="109"/>
      <c r="W47914" s="109"/>
      <c r="Y47914" s="109"/>
      <c r="AA47914" s="109"/>
      <c r="AC47914" s="109"/>
    </row>
    <row r="47915" spans="19:29" x14ac:dyDescent="0.25">
      <c r="S47915" s="108"/>
      <c r="U47915" s="108"/>
      <c r="W47915" s="108"/>
      <c r="Y47915" s="108"/>
      <c r="AA47915" s="108"/>
      <c r="AC47915" s="108"/>
    </row>
    <row r="47916" spans="19:29" x14ac:dyDescent="0.25">
      <c r="S47916" s="108"/>
      <c r="U47916" s="108"/>
      <c r="W47916" s="108"/>
      <c r="Y47916" s="108"/>
      <c r="AA47916" s="108"/>
      <c r="AC47916" s="108"/>
    </row>
    <row r="47917" spans="19:29" x14ac:dyDescent="0.25">
      <c r="S47917" s="109"/>
      <c r="U47917" s="109"/>
      <c r="W47917" s="109"/>
      <c r="Y47917" s="109"/>
      <c r="AA47917" s="109"/>
      <c r="AC47917" s="109"/>
    </row>
    <row r="47918" spans="19:29" x14ac:dyDescent="0.25">
      <c r="S47918" s="108"/>
      <c r="U47918" s="108"/>
      <c r="W47918" s="108"/>
      <c r="Y47918" s="108"/>
      <c r="AA47918" s="108"/>
      <c r="AC47918" s="108"/>
    </row>
    <row r="47919" spans="19:29" x14ac:dyDescent="0.25">
      <c r="S47919" s="109"/>
      <c r="U47919" s="109"/>
      <c r="W47919" s="109"/>
      <c r="Y47919" s="109"/>
      <c r="AA47919" s="109"/>
      <c r="AC47919" s="109"/>
    </row>
    <row r="47920" spans="19:29" x14ac:dyDescent="0.25">
      <c r="S47920" s="108"/>
      <c r="U47920" s="108"/>
      <c r="W47920" s="108"/>
      <c r="Y47920" s="108"/>
      <c r="AA47920" s="108"/>
      <c r="AC47920" s="108"/>
    </row>
    <row r="47921" spans="19:29" x14ac:dyDescent="0.25">
      <c r="S47921" s="108"/>
      <c r="U47921" s="108"/>
      <c r="W47921" s="108"/>
      <c r="Y47921" s="108"/>
      <c r="AA47921" s="108"/>
      <c r="AC47921" s="108"/>
    </row>
    <row r="47922" spans="19:29" x14ac:dyDescent="0.25">
      <c r="S47922" s="108"/>
      <c r="U47922" s="108"/>
      <c r="W47922" s="108"/>
      <c r="Y47922" s="108"/>
      <c r="AA47922" s="108"/>
      <c r="AC47922" s="108"/>
    </row>
    <row r="47923" spans="19:29" x14ac:dyDescent="0.25">
      <c r="S47923" s="110"/>
      <c r="U47923" s="110"/>
      <c r="W47923" s="110"/>
      <c r="Y47923" s="110"/>
      <c r="AA47923" s="110"/>
      <c r="AC47923" s="110"/>
    </row>
    <row r="47924" spans="19:29" x14ac:dyDescent="0.25">
      <c r="S47924" s="110"/>
      <c r="U47924" s="110"/>
      <c r="W47924" s="110"/>
      <c r="Y47924" s="110"/>
      <c r="AA47924" s="110"/>
      <c r="AC47924" s="110"/>
    </row>
    <row r="47925" spans="19:29" x14ac:dyDescent="0.25">
      <c r="S47925" s="110"/>
      <c r="U47925" s="110"/>
      <c r="W47925" s="110"/>
      <c r="Y47925" s="110"/>
      <c r="AA47925" s="110"/>
      <c r="AC47925" s="110"/>
    </row>
    <row r="47926" spans="19:29" x14ac:dyDescent="0.25">
      <c r="S47926" s="110"/>
      <c r="U47926" s="110"/>
      <c r="W47926" s="110"/>
      <c r="Y47926" s="110"/>
      <c r="AA47926" s="110"/>
      <c r="AC47926" s="110"/>
    </row>
    <row r="47927" spans="19:29" x14ac:dyDescent="0.25">
      <c r="S47927" s="111"/>
      <c r="U47927" s="111"/>
      <c r="W47927" s="111"/>
      <c r="Y47927" s="111"/>
      <c r="AA47927" s="111"/>
      <c r="AC47927" s="111"/>
    </row>
    <row r="47928" spans="19:29" x14ac:dyDescent="0.25">
      <c r="S47928" s="107"/>
      <c r="U47928" s="107"/>
      <c r="W47928" s="107"/>
      <c r="Y47928" s="107"/>
      <c r="AA47928" s="107"/>
      <c r="AC47928" s="107"/>
    </row>
    <row r="47929" spans="19:29" x14ac:dyDescent="0.25">
      <c r="S47929" s="108"/>
      <c r="U47929" s="108"/>
      <c r="W47929" s="108"/>
      <c r="Y47929" s="108"/>
      <c r="AA47929" s="108"/>
      <c r="AC47929" s="108"/>
    </row>
    <row r="47930" spans="19:29" x14ac:dyDescent="0.25">
      <c r="S47930" s="108"/>
      <c r="U47930" s="108"/>
      <c r="W47930" s="108"/>
      <c r="Y47930" s="108"/>
      <c r="AA47930" s="108"/>
      <c r="AC47930" s="108"/>
    </row>
    <row r="47931" spans="19:29" x14ac:dyDescent="0.25">
      <c r="S47931" s="109"/>
      <c r="U47931" s="109"/>
      <c r="W47931" s="109"/>
      <c r="Y47931" s="109"/>
      <c r="AA47931" s="109"/>
      <c r="AC47931" s="109"/>
    </row>
    <row r="47932" spans="19:29" x14ac:dyDescent="0.25">
      <c r="S47932" s="108"/>
      <c r="U47932" s="108"/>
      <c r="W47932" s="108"/>
      <c r="Y47932" s="108"/>
      <c r="AA47932" s="108"/>
      <c r="AC47932" s="108"/>
    </row>
    <row r="47933" spans="19:29" x14ac:dyDescent="0.25">
      <c r="S47933" s="108"/>
      <c r="U47933" s="108"/>
      <c r="W47933" s="108"/>
      <c r="Y47933" s="108"/>
      <c r="AA47933" s="108"/>
      <c r="AC47933" s="108"/>
    </row>
    <row r="47934" spans="19:29" x14ac:dyDescent="0.25">
      <c r="S47934" s="109"/>
      <c r="U47934" s="109"/>
      <c r="W47934" s="109"/>
      <c r="Y47934" s="109"/>
      <c r="AA47934" s="109"/>
      <c r="AC47934" s="109"/>
    </row>
    <row r="47935" spans="19:29" x14ac:dyDescent="0.25">
      <c r="S47935" s="108"/>
      <c r="U47935" s="108"/>
      <c r="W47935" s="108"/>
      <c r="Y47935" s="108"/>
      <c r="AA47935" s="108"/>
      <c r="AC47935" s="108"/>
    </row>
    <row r="47936" spans="19:29" x14ac:dyDescent="0.25">
      <c r="S47936" s="109"/>
      <c r="U47936" s="109"/>
      <c r="W47936" s="109"/>
      <c r="Y47936" s="109"/>
      <c r="AA47936" s="109"/>
      <c r="AC47936" s="109"/>
    </row>
    <row r="47937" spans="19:29" x14ac:dyDescent="0.25">
      <c r="S47937" s="108"/>
      <c r="U47937" s="108"/>
      <c r="W47937" s="108"/>
      <c r="Y47937" s="108"/>
      <c r="AA47937" s="108"/>
      <c r="AC47937" s="108"/>
    </row>
    <row r="47938" spans="19:29" x14ac:dyDescent="0.25">
      <c r="S47938" s="108"/>
      <c r="U47938" s="108"/>
      <c r="W47938" s="108"/>
      <c r="Y47938" s="108"/>
      <c r="AA47938" s="108"/>
      <c r="AC47938" s="108"/>
    </row>
    <row r="47939" spans="19:29" x14ac:dyDescent="0.25">
      <c r="S47939" s="108"/>
      <c r="U47939" s="108"/>
      <c r="W47939" s="108"/>
      <c r="Y47939" s="108"/>
      <c r="AA47939" s="108"/>
      <c r="AC47939" s="108"/>
    </row>
    <row r="47940" spans="19:29" x14ac:dyDescent="0.25">
      <c r="S47940" s="110"/>
      <c r="U47940" s="110"/>
      <c r="W47940" s="110"/>
      <c r="Y47940" s="110"/>
      <c r="AA47940" s="110"/>
      <c r="AC47940" s="110"/>
    </row>
    <row r="47941" spans="19:29" x14ac:dyDescent="0.25">
      <c r="S47941" s="110"/>
      <c r="U47941" s="110"/>
      <c r="W47941" s="110"/>
      <c r="Y47941" s="110"/>
      <c r="AA47941" s="110"/>
      <c r="AC47941" s="110"/>
    </row>
    <row r="47942" spans="19:29" x14ac:dyDescent="0.25">
      <c r="S47942" s="110"/>
      <c r="U47942" s="110"/>
      <c r="W47942" s="110"/>
      <c r="Y47942" s="110"/>
      <c r="AA47942" s="110"/>
      <c r="AC47942" s="110"/>
    </row>
    <row r="47943" spans="19:29" x14ac:dyDescent="0.25">
      <c r="S47943" s="110"/>
      <c r="U47943" s="110"/>
      <c r="W47943" s="110"/>
      <c r="Y47943" s="110"/>
      <c r="AA47943" s="110"/>
      <c r="AC47943" s="110"/>
    </row>
    <row r="47944" spans="19:29" x14ac:dyDescent="0.25">
      <c r="S47944" s="111"/>
      <c r="U47944" s="111"/>
      <c r="W47944" s="111"/>
      <c r="Y47944" s="111"/>
      <c r="AA47944" s="111"/>
      <c r="AC47944" s="111"/>
    </row>
    <row r="47945" spans="19:29" x14ac:dyDescent="0.25">
      <c r="S47945" s="107"/>
      <c r="U47945" s="107"/>
      <c r="W47945" s="107"/>
      <c r="Y47945" s="107"/>
      <c r="AA47945" s="107"/>
      <c r="AC47945" s="107"/>
    </row>
    <row r="47946" spans="19:29" x14ac:dyDescent="0.25">
      <c r="S47946" s="108"/>
      <c r="U47946" s="108"/>
      <c r="W47946" s="108"/>
      <c r="Y47946" s="108"/>
      <c r="AA47946" s="108"/>
      <c r="AC47946" s="108"/>
    </row>
    <row r="47947" spans="19:29" x14ac:dyDescent="0.25">
      <c r="S47947" s="108"/>
      <c r="U47947" s="108"/>
      <c r="W47947" s="108"/>
      <c r="Y47947" s="108"/>
      <c r="AA47947" s="108"/>
      <c r="AC47947" s="108"/>
    </row>
    <row r="47948" spans="19:29" x14ac:dyDescent="0.25">
      <c r="S47948" s="109"/>
      <c r="U47948" s="109"/>
      <c r="W47948" s="109"/>
      <c r="Y47948" s="109"/>
      <c r="AA47948" s="109"/>
      <c r="AC47948" s="109"/>
    </row>
    <row r="47949" spans="19:29" x14ac:dyDescent="0.25">
      <c r="S47949" s="108"/>
      <c r="U47949" s="108"/>
      <c r="W47949" s="108"/>
      <c r="Y47949" s="108"/>
      <c r="AA47949" s="108"/>
      <c r="AC47949" s="108"/>
    </row>
    <row r="47950" spans="19:29" x14ac:dyDescent="0.25">
      <c r="S47950" s="108"/>
      <c r="U47950" s="108"/>
      <c r="W47950" s="108"/>
      <c r="Y47950" s="108"/>
      <c r="AA47950" s="108"/>
      <c r="AC47950" s="108"/>
    </row>
    <row r="47951" spans="19:29" x14ac:dyDescent="0.25">
      <c r="S47951" s="109"/>
      <c r="U47951" s="109"/>
      <c r="W47951" s="109"/>
      <c r="Y47951" s="109"/>
      <c r="AA47951" s="109"/>
      <c r="AC47951" s="109"/>
    </row>
    <row r="47952" spans="19:29" x14ac:dyDescent="0.25">
      <c r="S47952" s="108"/>
      <c r="U47952" s="108"/>
      <c r="W47952" s="108"/>
      <c r="Y47952" s="108"/>
      <c r="AA47952" s="108"/>
      <c r="AC47952" s="108"/>
    </row>
    <row r="47953" spans="19:29" x14ac:dyDescent="0.25">
      <c r="S47953" s="109"/>
      <c r="U47953" s="109"/>
      <c r="W47953" s="109"/>
      <c r="Y47953" s="109"/>
      <c r="AA47953" s="109"/>
      <c r="AC47953" s="109"/>
    </row>
    <row r="47954" spans="19:29" x14ac:dyDescent="0.25">
      <c r="S47954" s="108"/>
      <c r="U47954" s="108"/>
      <c r="W47954" s="108"/>
      <c r="Y47954" s="108"/>
      <c r="AA47954" s="108"/>
      <c r="AC47954" s="108"/>
    </row>
    <row r="47955" spans="19:29" x14ac:dyDescent="0.25">
      <c r="S47955" s="108"/>
      <c r="U47955" s="108"/>
      <c r="W47955" s="108"/>
      <c r="Y47955" s="108"/>
      <c r="AA47955" s="108"/>
      <c r="AC47955" s="108"/>
    </row>
    <row r="47956" spans="19:29" x14ac:dyDescent="0.25">
      <c r="S47956" s="108"/>
      <c r="U47956" s="108"/>
      <c r="W47956" s="108"/>
      <c r="Y47956" s="108"/>
      <c r="AA47956" s="108"/>
      <c r="AC47956" s="108"/>
    </row>
    <row r="47957" spans="19:29" x14ac:dyDescent="0.25">
      <c r="S47957" s="110"/>
      <c r="U47957" s="110"/>
      <c r="W47957" s="110"/>
      <c r="Y47957" s="110"/>
      <c r="AA47957" s="110"/>
      <c r="AC47957" s="110"/>
    </row>
    <row r="47958" spans="19:29" x14ac:dyDescent="0.25">
      <c r="S47958" s="110"/>
      <c r="U47958" s="110"/>
      <c r="W47958" s="110"/>
      <c r="Y47958" s="110"/>
      <c r="AA47958" s="110"/>
      <c r="AC47958" s="110"/>
    </row>
    <row r="47959" spans="19:29" x14ac:dyDescent="0.25">
      <c r="S47959" s="110"/>
      <c r="U47959" s="110"/>
      <c r="W47959" s="110"/>
      <c r="Y47959" s="110"/>
      <c r="AA47959" s="110"/>
      <c r="AC47959" s="110"/>
    </row>
    <row r="47960" spans="19:29" x14ac:dyDescent="0.25">
      <c r="S47960" s="110"/>
      <c r="U47960" s="110"/>
      <c r="W47960" s="110"/>
      <c r="Y47960" s="110"/>
      <c r="AA47960" s="110"/>
      <c r="AC47960" s="110"/>
    </row>
    <row r="47961" spans="19:29" x14ac:dyDescent="0.25">
      <c r="S47961" s="111"/>
      <c r="U47961" s="111"/>
      <c r="W47961" s="111"/>
      <c r="Y47961" s="111"/>
      <c r="AA47961" s="111"/>
      <c r="AC47961" s="111"/>
    </row>
    <row r="47962" spans="19:29" x14ac:dyDescent="0.25">
      <c r="S47962" s="107"/>
      <c r="U47962" s="107"/>
      <c r="W47962" s="107"/>
      <c r="Y47962" s="107"/>
      <c r="AA47962" s="107"/>
      <c r="AC47962" s="107"/>
    </row>
    <row r="47963" spans="19:29" x14ac:dyDescent="0.25">
      <c r="S47963" s="108"/>
      <c r="U47963" s="108"/>
      <c r="W47963" s="108"/>
      <c r="Y47963" s="108"/>
      <c r="AA47963" s="108"/>
      <c r="AC47963" s="108"/>
    </row>
    <row r="47964" spans="19:29" x14ac:dyDescent="0.25">
      <c r="S47964" s="108"/>
      <c r="U47964" s="108"/>
      <c r="W47964" s="108"/>
      <c r="Y47964" s="108"/>
      <c r="AA47964" s="108"/>
      <c r="AC47964" s="108"/>
    </row>
    <row r="47965" spans="19:29" x14ac:dyDescent="0.25">
      <c r="S47965" s="109"/>
      <c r="U47965" s="109"/>
      <c r="W47965" s="109"/>
      <c r="Y47965" s="109"/>
      <c r="AA47965" s="109"/>
      <c r="AC47965" s="109"/>
    </row>
    <row r="47966" spans="19:29" x14ac:dyDescent="0.25">
      <c r="S47966" s="108"/>
      <c r="U47966" s="108"/>
      <c r="W47966" s="108"/>
      <c r="Y47966" s="108"/>
      <c r="AA47966" s="108"/>
      <c r="AC47966" s="108"/>
    </row>
    <row r="47967" spans="19:29" x14ac:dyDescent="0.25">
      <c r="S47967" s="108"/>
      <c r="U47967" s="108"/>
      <c r="W47967" s="108"/>
      <c r="Y47967" s="108"/>
      <c r="AA47967" s="108"/>
      <c r="AC47967" s="108"/>
    </row>
    <row r="47968" spans="19:29" x14ac:dyDescent="0.25">
      <c r="S47968" s="109"/>
      <c r="U47968" s="109"/>
      <c r="W47968" s="109"/>
      <c r="Y47968" s="109"/>
      <c r="AA47968" s="109"/>
      <c r="AC47968" s="109"/>
    </row>
    <row r="47969" spans="19:29" x14ac:dyDescent="0.25">
      <c r="S47969" s="108"/>
      <c r="U47969" s="108"/>
      <c r="W47969" s="108"/>
      <c r="Y47969" s="108"/>
      <c r="AA47969" s="108"/>
      <c r="AC47969" s="108"/>
    </row>
    <row r="47970" spans="19:29" x14ac:dyDescent="0.25">
      <c r="S47970" s="109"/>
      <c r="U47970" s="109"/>
      <c r="W47970" s="109"/>
      <c r="Y47970" s="109"/>
      <c r="AA47970" s="109"/>
      <c r="AC47970" s="109"/>
    </row>
    <row r="47971" spans="19:29" x14ac:dyDescent="0.25">
      <c r="S47971" s="108"/>
      <c r="U47971" s="108"/>
      <c r="W47971" s="108"/>
      <c r="Y47971" s="108"/>
      <c r="AA47971" s="108"/>
      <c r="AC47971" s="108"/>
    </row>
    <row r="47972" spans="19:29" x14ac:dyDescent="0.25">
      <c r="S47972" s="108"/>
      <c r="U47972" s="108"/>
      <c r="W47972" s="108"/>
      <c r="Y47972" s="108"/>
      <c r="AA47972" s="108"/>
      <c r="AC47972" s="108"/>
    </row>
    <row r="47973" spans="19:29" x14ac:dyDescent="0.25">
      <c r="S47973" s="108"/>
      <c r="U47973" s="108"/>
      <c r="W47973" s="108"/>
      <c r="Y47973" s="108"/>
      <c r="AA47973" s="108"/>
      <c r="AC47973" s="108"/>
    </row>
    <row r="47974" spans="19:29" x14ac:dyDescent="0.25">
      <c r="S47974" s="110"/>
      <c r="U47974" s="110"/>
      <c r="W47974" s="110"/>
      <c r="Y47974" s="110"/>
      <c r="AA47974" s="110"/>
      <c r="AC47974" s="110"/>
    </row>
    <row r="47975" spans="19:29" x14ac:dyDescent="0.25">
      <c r="S47975" s="110"/>
      <c r="U47975" s="110"/>
      <c r="W47975" s="110"/>
      <c r="Y47975" s="110"/>
      <c r="AA47975" s="110"/>
      <c r="AC47975" s="110"/>
    </row>
    <row r="47976" spans="19:29" x14ac:dyDescent="0.25">
      <c r="S47976" s="110"/>
      <c r="U47976" s="110"/>
      <c r="W47976" s="110"/>
      <c r="Y47976" s="110"/>
      <c r="AA47976" s="110"/>
      <c r="AC47976" s="110"/>
    </row>
    <row r="47977" spans="19:29" x14ac:dyDescent="0.25">
      <c r="S47977" s="110"/>
      <c r="U47977" s="110"/>
      <c r="W47977" s="110"/>
      <c r="Y47977" s="110"/>
      <c r="AA47977" s="110"/>
      <c r="AC47977" s="110"/>
    </row>
    <row r="47978" spans="19:29" x14ac:dyDescent="0.25">
      <c r="S47978" s="111"/>
      <c r="U47978" s="111"/>
      <c r="W47978" s="111"/>
      <c r="Y47978" s="111"/>
      <c r="AA47978" s="111"/>
      <c r="AC47978" s="111"/>
    </row>
    <row r="47979" spans="19:29" x14ac:dyDescent="0.25">
      <c r="S47979" s="107"/>
      <c r="U47979" s="107"/>
      <c r="W47979" s="107"/>
      <c r="Y47979" s="107"/>
      <c r="AA47979" s="107"/>
      <c r="AC47979" s="107"/>
    </row>
    <row r="47980" spans="19:29" x14ac:dyDescent="0.25">
      <c r="S47980" s="108"/>
      <c r="U47980" s="108"/>
      <c r="W47980" s="108"/>
      <c r="Y47980" s="108"/>
      <c r="AA47980" s="108"/>
      <c r="AC47980" s="108"/>
    </row>
    <row r="47981" spans="19:29" x14ac:dyDescent="0.25">
      <c r="S47981" s="108"/>
      <c r="U47981" s="108"/>
      <c r="W47981" s="108"/>
      <c r="Y47981" s="108"/>
      <c r="AA47981" s="108"/>
      <c r="AC47981" s="108"/>
    </row>
    <row r="47982" spans="19:29" x14ac:dyDescent="0.25">
      <c r="S47982" s="109"/>
      <c r="U47982" s="109"/>
      <c r="W47982" s="109"/>
      <c r="Y47982" s="109"/>
      <c r="AA47982" s="109"/>
      <c r="AC47982" s="109"/>
    </row>
    <row r="47983" spans="19:29" x14ac:dyDescent="0.25">
      <c r="S47983" s="108"/>
      <c r="U47983" s="108"/>
      <c r="W47983" s="108"/>
      <c r="Y47983" s="108"/>
      <c r="AA47983" s="108"/>
      <c r="AC47983" s="108"/>
    </row>
    <row r="47984" spans="19:29" x14ac:dyDescent="0.25">
      <c r="S47984" s="108"/>
      <c r="U47984" s="108"/>
      <c r="W47984" s="108"/>
      <c r="Y47984" s="108"/>
      <c r="AA47984" s="108"/>
      <c r="AC47984" s="108"/>
    </row>
    <row r="47985" spans="19:29" x14ac:dyDescent="0.25">
      <c r="S47985" s="109"/>
      <c r="U47985" s="109"/>
      <c r="W47985" s="109"/>
      <c r="Y47985" s="109"/>
      <c r="AA47985" s="109"/>
      <c r="AC47985" s="109"/>
    </row>
    <row r="47986" spans="19:29" x14ac:dyDescent="0.25">
      <c r="S47986" s="108"/>
      <c r="U47986" s="108"/>
      <c r="W47986" s="108"/>
      <c r="Y47986" s="108"/>
      <c r="AA47986" s="108"/>
      <c r="AC47986" s="108"/>
    </row>
    <row r="47987" spans="19:29" x14ac:dyDescent="0.25">
      <c r="S47987" s="109"/>
      <c r="U47987" s="109"/>
      <c r="W47987" s="109"/>
      <c r="Y47987" s="109"/>
      <c r="AA47987" s="109"/>
      <c r="AC47987" s="109"/>
    </row>
    <row r="47988" spans="19:29" x14ac:dyDescent="0.25">
      <c r="S47988" s="108"/>
      <c r="U47988" s="108"/>
      <c r="W47988" s="108"/>
      <c r="Y47988" s="108"/>
      <c r="AA47988" s="108"/>
      <c r="AC47988" s="108"/>
    </row>
    <row r="47989" spans="19:29" x14ac:dyDescent="0.25">
      <c r="S47989" s="108"/>
      <c r="U47989" s="108"/>
      <c r="W47989" s="108"/>
      <c r="Y47989" s="108"/>
      <c r="AA47989" s="108"/>
      <c r="AC47989" s="108"/>
    </row>
    <row r="47990" spans="19:29" x14ac:dyDescent="0.25">
      <c r="S47990" s="108"/>
      <c r="U47990" s="108"/>
      <c r="W47990" s="108"/>
      <c r="Y47990" s="108"/>
      <c r="AA47990" s="108"/>
      <c r="AC47990" s="108"/>
    </row>
    <row r="47991" spans="19:29" x14ac:dyDescent="0.25">
      <c r="S47991" s="110"/>
      <c r="U47991" s="110"/>
      <c r="W47991" s="110"/>
      <c r="Y47991" s="110"/>
      <c r="AA47991" s="110"/>
      <c r="AC47991" s="110"/>
    </row>
    <row r="47992" spans="19:29" x14ac:dyDescent="0.25">
      <c r="S47992" s="110"/>
      <c r="U47992" s="110"/>
      <c r="W47992" s="110"/>
      <c r="Y47992" s="110"/>
      <c r="AA47992" s="110"/>
      <c r="AC47992" s="110"/>
    </row>
    <row r="47993" spans="19:29" x14ac:dyDescent="0.25">
      <c r="S47993" s="110"/>
      <c r="U47993" s="110"/>
      <c r="W47993" s="110"/>
      <c r="Y47993" s="110"/>
      <c r="AA47993" s="110"/>
      <c r="AC47993" s="110"/>
    </row>
    <row r="47994" spans="19:29" x14ac:dyDescent="0.25">
      <c r="S47994" s="110"/>
      <c r="U47994" s="110"/>
      <c r="W47994" s="110"/>
      <c r="Y47994" s="110"/>
      <c r="AA47994" s="110"/>
      <c r="AC47994" s="110"/>
    </row>
    <row r="47995" spans="19:29" x14ac:dyDescent="0.25">
      <c r="S47995" s="111"/>
      <c r="U47995" s="111"/>
      <c r="W47995" s="111"/>
      <c r="Y47995" s="111"/>
      <c r="AA47995" s="111"/>
      <c r="AC47995" s="111"/>
    </row>
    <row r="47996" spans="19:29" x14ac:dyDescent="0.25">
      <c r="S47996" s="107"/>
      <c r="U47996" s="107"/>
      <c r="W47996" s="107"/>
      <c r="Y47996" s="107"/>
      <c r="AA47996" s="107"/>
      <c r="AC47996" s="107"/>
    </row>
    <row r="47997" spans="19:29" x14ac:dyDescent="0.25">
      <c r="S47997" s="108"/>
      <c r="U47997" s="108"/>
      <c r="W47997" s="108"/>
      <c r="Y47997" s="108"/>
      <c r="AA47997" s="108"/>
      <c r="AC47997" s="108"/>
    </row>
    <row r="47998" spans="19:29" x14ac:dyDescent="0.25">
      <c r="S47998" s="108"/>
      <c r="U47998" s="108"/>
      <c r="W47998" s="108"/>
      <c r="Y47998" s="108"/>
      <c r="AA47998" s="108"/>
      <c r="AC47998" s="108"/>
    </row>
    <row r="47999" spans="19:29" x14ac:dyDescent="0.25">
      <c r="S47999" s="109"/>
      <c r="U47999" s="109"/>
      <c r="W47999" s="109"/>
      <c r="Y47999" s="109"/>
      <c r="AA47999" s="109"/>
      <c r="AC47999" s="109"/>
    </row>
    <row r="48000" spans="19:29" x14ac:dyDescent="0.25">
      <c r="S48000" s="108"/>
      <c r="U48000" s="108"/>
      <c r="W48000" s="108"/>
      <c r="Y48000" s="108"/>
      <c r="AA48000" s="108"/>
      <c r="AC48000" s="108"/>
    </row>
    <row r="48001" spans="19:29" x14ac:dyDescent="0.25">
      <c r="S48001" s="108"/>
      <c r="U48001" s="108"/>
      <c r="W48001" s="108"/>
      <c r="Y48001" s="108"/>
      <c r="AA48001" s="108"/>
      <c r="AC48001" s="108"/>
    </row>
    <row r="48002" spans="19:29" x14ac:dyDescent="0.25">
      <c r="S48002" s="109"/>
      <c r="U48002" s="109"/>
      <c r="W48002" s="109"/>
      <c r="Y48002" s="109"/>
      <c r="AA48002" s="109"/>
      <c r="AC48002" s="109"/>
    </row>
    <row r="48003" spans="19:29" x14ac:dyDescent="0.25">
      <c r="S48003" s="108"/>
      <c r="U48003" s="108"/>
      <c r="W48003" s="108"/>
      <c r="Y48003" s="108"/>
      <c r="AA48003" s="108"/>
      <c r="AC48003" s="108"/>
    </row>
    <row r="48004" spans="19:29" x14ac:dyDescent="0.25">
      <c r="S48004" s="109"/>
      <c r="U48004" s="109"/>
      <c r="W48004" s="109"/>
      <c r="Y48004" s="109"/>
      <c r="AA48004" s="109"/>
      <c r="AC48004" s="109"/>
    </row>
    <row r="48005" spans="19:29" x14ac:dyDescent="0.25">
      <c r="S48005" s="108"/>
      <c r="U48005" s="108"/>
      <c r="W48005" s="108"/>
      <c r="Y48005" s="108"/>
      <c r="AA48005" s="108"/>
      <c r="AC48005" s="108"/>
    </row>
    <row r="48006" spans="19:29" x14ac:dyDescent="0.25">
      <c r="S48006" s="108"/>
      <c r="U48006" s="108"/>
      <c r="W48006" s="108"/>
      <c r="Y48006" s="108"/>
      <c r="AA48006" s="108"/>
      <c r="AC48006" s="108"/>
    </row>
    <row r="48007" spans="19:29" x14ac:dyDescent="0.25">
      <c r="S48007" s="108"/>
      <c r="U48007" s="108"/>
      <c r="W48007" s="108"/>
      <c r="Y48007" s="108"/>
      <c r="AA48007" s="108"/>
      <c r="AC48007" s="108"/>
    </row>
    <row r="48008" spans="19:29" x14ac:dyDescent="0.25">
      <c r="S48008" s="110"/>
      <c r="U48008" s="110"/>
      <c r="W48008" s="110"/>
      <c r="Y48008" s="110"/>
      <c r="AA48008" s="110"/>
      <c r="AC48008" s="110"/>
    </row>
    <row r="48009" spans="19:29" x14ac:dyDescent="0.25">
      <c r="S48009" s="110"/>
      <c r="U48009" s="110"/>
      <c r="W48009" s="110"/>
      <c r="Y48009" s="110"/>
      <c r="AA48009" s="110"/>
      <c r="AC48009" s="110"/>
    </row>
    <row r="48010" spans="19:29" x14ac:dyDescent="0.25">
      <c r="S48010" s="110"/>
      <c r="U48010" s="110"/>
      <c r="W48010" s="110"/>
      <c r="Y48010" s="110"/>
      <c r="AA48010" s="110"/>
      <c r="AC48010" s="110"/>
    </row>
    <row r="48011" spans="19:29" x14ac:dyDescent="0.25">
      <c r="S48011" s="110"/>
      <c r="U48011" s="110"/>
      <c r="W48011" s="110"/>
      <c r="Y48011" s="110"/>
      <c r="AA48011" s="110"/>
      <c r="AC48011" s="110"/>
    </row>
    <row r="48012" spans="19:29" x14ac:dyDescent="0.25">
      <c r="S48012" s="111"/>
      <c r="U48012" s="111"/>
      <c r="W48012" s="111"/>
      <c r="Y48012" s="111"/>
      <c r="AA48012" s="111"/>
      <c r="AC48012" s="111"/>
    </row>
    <row r="48013" spans="19:29" x14ac:dyDescent="0.25">
      <c r="S48013" s="107"/>
      <c r="U48013" s="107"/>
      <c r="W48013" s="107"/>
      <c r="Y48013" s="107"/>
      <c r="AA48013" s="107"/>
      <c r="AC48013" s="107"/>
    </row>
    <row r="48014" spans="19:29" x14ac:dyDescent="0.25">
      <c r="S48014" s="108"/>
      <c r="U48014" s="108"/>
      <c r="W48014" s="108"/>
      <c r="Y48014" s="108"/>
      <c r="AA48014" s="108"/>
      <c r="AC48014" s="108"/>
    </row>
    <row r="48015" spans="19:29" x14ac:dyDescent="0.25">
      <c r="S48015" s="108"/>
      <c r="U48015" s="108"/>
      <c r="W48015" s="108"/>
      <c r="Y48015" s="108"/>
      <c r="AA48015" s="108"/>
      <c r="AC48015" s="108"/>
    </row>
    <row r="48016" spans="19:29" x14ac:dyDescent="0.25">
      <c r="S48016" s="109"/>
      <c r="U48016" s="109"/>
      <c r="W48016" s="109"/>
      <c r="Y48016" s="109"/>
      <c r="AA48016" s="109"/>
      <c r="AC48016" s="109"/>
    </row>
    <row r="48017" spans="19:29" x14ac:dyDescent="0.25">
      <c r="S48017" s="108"/>
      <c r="U48017" s="108"/>
      <c r="W48017" s="108"/>
      <c r="Y48017" s="108"/>
      <c r="AA48017" s="108"/>
      <c r="AC48017" s="108"/>
    </row>
    <row r="48018" spans="19:29" x14ac:dyDescent="0.25">
      <c r="S48018" s="108"/>
      <c r="U48018" s="108"/>
      <c r="W48018" s="108"/>
      <c r="Y48018" s="108"/>
      <c r="AA48018" s="108"/>
      <c r="AC48018" s="108"/>
    </row>
    <row r="48019" spans="19:29" x14ac:dyDescent="0.25">
      <c r="S48019" s="109"/>
      <c r="U48019" s="109"/>
      <c r="W48019" s="109"/>
      <c r="Y48019" s="109"/>
      <c r="AA48019" s="109"/>
      <c r="AC48019" s="109"/>
    </row>
    <row r="48020" spans="19:29" x14ac:dyDescent="0.25">
      <c r="S48020" s="108"/>
      <c r="U48020" s="108"/>
      <c r="W48020" s="108"/>
      <c r="Y48020" s="108"/>
      <c r="AA48020" s="108"/>
      <c r="AC48020" s="108"/>
    </row>
    <row r="48021" spans="19:29" x14ac:dyDescent="0.25">
      <c r="S48021" s="109"/>
      <c r="U48021" s="109"/>
      <c r="W48021" s="109"/>
      <c r="Y48021" s="109"/>
      <c r="AA48021" s="109"/>
      <c r="AC48021" s="109"/>
    </row>
    <row r="48022" spans="19:29" x14ac:dyDescent="0.25">
      <c r="S48022" s="108"/>
      <c r="U48022" s="108"/>
      <c r="W48022" s="108"/>
      <c r="Y48022" s="108"/>
      <c r="AA48022" s="108"/>
      <c r="AC48022" s="108"/>
    </row>
    <row r="48023" spans="19:29" x14ac:dyDescent="0.25">
      <c r="S48023" s="108"/>
      <c r="U48023" s="108"/>
      <c r="W48023" s="108"/>
      <c r="Y48023" s="108"/>
      <c r="AA48023" s="108"/>
      <c r="AC48023" s="108"/>
    </row>
    <row r="48024" spans="19:29" x14ac:dyDescent="0.25">
      <c r="S48024" s="108"/>
      <c r="U48024" s="108"/>
      <c r="W48024" s="108"/>
      <c r="Y48024" s="108"/>
      <c r="AA48024" s="108"/>
      <c r="AC48024" s="108"/>
    </row>
    <row r="48025" spans="19:29" x14ac:dyDescent="0.25">
      <c r="S48025" s="110"/>
      <c r="U48025" s="110"/>
      <c r="W48025" s="110"/>
      <c r="Y48025" s="110"/>
      <c r="AA48025" s="110"/>
      <c r="AC48025" s="110"/>
    </row>
    <row r="48026" spans="19:29" x14ac:dyDescent="0.25">
      <c r="S48026" s="110"/>
      <c r="U48026" s="110"/>
      <c r="W48026" s="110"/>
      <c r="Y48026" s="110"/>
      <c r="AA48026" s="110"/>
      <c r="AC48026" s="110"/>
    </row>
    <row r="48027" spans="19:29" x14ac:dyDescent="0.25">
      <c r="S48027" s="110"/>
      <c r="U48027" s="110"/>
      <c r="W48027" s="110"/>
      <c r="Y48027" s="110"/>
      <c r="AA48027" s="110"/>
      <c r="AC48027" s="110"/>
    </row>
    <row r="48028" spans="19:29" x14ac:dyDescent="0.25">
      <c r="S48028" s="110"/>
      <c r="U48028" s="110"/>
      <c r="W48028" s="110"/>
      <c r="Y48028" s="110"/>
      <c r="AA48028" s="110"/>
      <c r="AC48028" s="110"/>
    </row>
    <row r="48029" spans="19:29" x14ac:dyDescent="0.25">
      <c r="S48029" s="111"/>
      <c r="U48029" s="111"/>
      <c r="W48029" s="111"/>
      <c r="Y48029" s="111"/>
      <c r="AA48029" s="111"/>
      <c r="AC48029" s="111"/>
    </row>
    <row r="48030" spans="19:29" x14ac:dyDescent="0.25">
      <c r="S48030" s="107"/>
      <c r="U48030" s="107"/>
      <c r="W48030" s="107"/>
      <c r="Y48030" s="107"/>
      <c r="AA48030" s="107"/>
      <c r="AC48030" s="107"/>
    </row>
    <row r="48031" spans="19:29" x14ac:dyDescent="0.25">
      <c r="S48031" s="108"/>
      <c r="U48031" s="108"/>
      <c r="W48031" s="108"/>
      <c r="Y48031" s="108"/>
      <c r="AA48031" s="108"/>
      <c r="AC48031" s="108"/>
    </row>
    <row r="48032" spans="19:29" x14ac:dyDescent="0.25">
      <c r="S48032" s="108"/>
      <c r="U48032" s="108"/>
      <c r="W48032" s="108"/>
      <c r="Y48032" s="108"/>
      <c r="AA48032" s="108"/>
      <c r="AC48032" s="108"/>
    </row>
    <row r="48033" spans="19:29" x14ac:dyDescent="0.25">
      <c r="S48033" s="109"/>
      <c r="U48033" s="109"/>
      <c r="W48033" s="109"/>
      <c r="Y48033" s="109"/>
      <c r="AA48033" s="109"/>
      <c r="AC48033" s="109"/>
    </row>
    <row r="48034" spans="19:29" x14ac:dyDescent="0.25">
      <c r="S48034" s="108"/>
      <c r="U48034" s="108"/>
      <c r="W48034" s="108"/>
      <c r="Y48034" s="108"/>
      <c r="AA48034" s="108"/>
      <c r="AC48034" s="108"/>
    </row>
    <row r="48035" spans="19:29" x14ac:dyDescent="0.25">
      <c r="S48035" s="108"/>
      <c r="U48035" s="108"/>
      <c r="W48035" s="108"/>
      <c r="Y48035" s="108"/>
      <c r="AA48035" s="108"/>
      <c r="AC48035" s="108"/>
    </row>
    <row r="48036" spans="19:29" x14ac:dyDescent="0.25">
      <c r="S48036" s="109"/>
      <c r="U48036" s="109"/>
      <c r="W48036" s="109"/>
      <c r="Y48036" s="109"/>
      <c r="AA48036" s="109"/>
      <c r="AC48036" s="109"/>
    </row>
    <row r="48037" spans="19:29" x14ac:dyDescent="0.25">
      <c r="S48037" s="108"/>
      <c r="U48037" s="108"/>
      <c r="W48037" s="108"/>
      <c r="Y48037" s="108"/>
      <c r="AA48037" s="108"/>
      <c r="AC48037" s="108"/>
    </row>
    <row r="48038" spans="19:29" x14ac:dyDescent="0.25">
      <c r="S48038" s="109"/>
      <c r="U48038" s="109"/>
      <c r="W48038" s="109"/>
      <c r="Y48038" s="109"/>
      <c r="AA48038" s="109"/>
      <c r="AC48038" s="109"/>
    </row>
    <row r="48039" spans="19:29" x14ac:dyDescent="0.25">
      <c r="S48039" s="108"/>
      <c r="U48039" s="108"/>
      <c r="W48039" s="108"/>
      <c r="Y48039" s="108"/>
      <c r="AA48039" s="108"/>
      <c r="AC48039" s="108"/>
    </row>
    <row r="48040" spans="19:29" x14ac:dyDescent="0.25">
      <c r="S48040" s="108"/>
      <c r="U48040" s="108"/>
      <c r="W48040" s="108"/>
      <c r="Y48040" s="108"/>
      <c r="AA48040" s="108"/>
      <c r="AC48040" s="108"/>
    </row>
    <row r="48041" spans="19:29" x14ac:dyDescent="0.25">
      <c r="S48041" s="108"/>
      <c r="U48041" s="108"/>
      <c r="W48041" s="108"/>
      <c r="Y48041" s="108"/>
      <c r="AA48041" s="108"/>
      <c r="AC48041" s="108"/>
    </row>
    <row r="48042" spans="19:29" x14ac:dyDescent="0.25">
      <c r="S48042" s="110"/>
      <c r="U48042" s="110"/>
      <c r="W48042" s="110"/>
      <c r="Y48042" s="110"/>
      <c r="AA48042" s="110"/>
      <c r="AC48042" s="110"/>
    </row>
    <row r="48043" spans="19:29" x14ac:dyDescent="0.25">
      <c r="S48043" s="110"/>
      <c r="U48043" s="110"/>
      <c r="W48043" s="110"/>
      <c r="Y48043" s="110"/>
      <c r="AA48043" s="110"/>
      <c r="AC48043" s="110"/>
    </row>
    <row r="48044" spans="19:29" x14ac:dyDescent="0.25">
      <c r="S48044" s="110"/>
      <c r="U48044" s="110"/>
      <c r="W48044" s="110"/>
      <c r="Y48044" s="110"/>
      <c r="AA48044" s="110"/>
      <c r="AC48044" s="110"/>
    </row>
    <row r="48045" spans="19:29" x14ac:dyDescent="0.25">
      <c r="S48045" s="110"/>
      <c r="U48045" s="110"/>
      <c r="W48045" s="110"/>
      <c r="Y48045" s="110"/>
      <c r="AA48045" s="110"/>
      <c r="AC48045" s="110"/>
    </row>
    <row r="48046" spans="19:29" x14ac:dyDescent="0.25">
      <c r="S48046" s="111"/>
      <c r="U48046" s="111"/>
      <c r="W48046" s="111"/>
      <c r="Y48046" s="111"/>
      <c r="AA48046" s="111"/>
      <c r="AC48046" s="111"/>
    </row>
    <row r="48047" spans="19:29" x14ac:dyDescent="0.25">
      <c r="S48047" s="107"/>
      <c r="U48047" s="107"/>
      <c r="W48047" s="107"/>
      <c r="Y48047" s="107"/>
      <c r="AA48047" s="107"/>
      <c r="AC48047" s="107"/>
    </row>
    <row r="48048" spans="19:29" x14ac:dyDescent="0.25">
      <c r="S48048" s="108"/>
      <c r="U48048" s="108"/>
      <c r="W48048" s="108"/>
      <c r="Y48048" s="108"/>
      <c r="AA48048" s="108"/>
      <c r="AC48048" s="108"/>
    </row>
    <row r="48049" spans="19:29" x14ac:dyDescent="0.25">
      <c r="S48049" s="108"/>
      <c r="U48049" s="108"/>
      <c r="W48049" s="108"/>
      <c r="Y48049" s="108"/>
      <c r="AA48049" s="108"/>
      <c r="AC48049" s="108"/>
    </row>
    <row r="48050" spans="19:29" x14ac:dyDescent="0.25">
      <c r="S48050" s="109"/>
      <c r="U48050" s="109"/>
      <c r="W48050" s="109"/>
      <c r="Y48050" s="109"/>
      <c r="AA48050" s="109"/>
      <c r="AC48050" s="109"/>
    </row>
    <row r="48051" spans="19:29" x14ac:dyDescent="0.25">
      <c r="S48051" s="108"/>
      <c r="U48051" s="108"/>
      <c r="W48051" s="108"/>
      <c r="Y48051" s="108"/>
      <c r="AA48051" s="108"/>
      <c r="AC48051" s="108"/>
    </row>
    <row r="48052" spans="19:29" x14ac:dyDescent="0.25">
      <c r="S48052" s="108"/>
      <c r="U48052" s="108"/>
      <c r="W48052" s="108"/>
      <c r="Y48052" s="108"/>
      <c r="AA48052" s="108"/>
      <c r="AC48052" s="108"/>
    </row>
    <row r="48053" spans="19:29" x14ac:dyDescent="0.25">
      <c r="S48053" s="109"/>
      <c r="U48053" s="109"/>
      <c r="W48053" s="109"/>
      <c r="Y48053" s="109"/>
      <c r="AA48053" s="109"/>
      <c r="AC48053" s="109"/>
    </row>
    <row r="48054" spans="19:29" x14ac:dyDescent="0.25">
      <c r="S48054" s="108"/>
      <c r="U48054" s="108"/>
      <c r="W48054" s="108"/>
      <c r="Y48054" s="108"/>
      <c r="AA48054" s="108"/>
      <c r="AC48054" s="108"/>
    </row>
    <row r="48055" spans="19:29" x14ac:dyDescent="0.25">
      <c r="S48055" s="109"/>
      <c r="U48055" s="109"/>
      <c r="W48055" s="109"/>
      <c r="Y48055" s="109"/>
      <c r="AA48055" s="109"/>
      <c r="AC48055" s="109"/>
    </row>
    <row r="48056" spans="19:29" x14ac:dyDescent="0.25">
      <c r="S48056" s="108"/>
      <c r="U48056" s="108"/>
      <c r="W48056" s="108"/>
      <c r="Y48056" s="108"/>
      <c r="AA48056" s="108"/>
      <c r="AC48056" s="108"/>
    </row>
    <row r="48057" spans="19:29" x14ac:dyDescent="0.25">
      <c r="S48057" s="108"/>
      <c r="U48057" s="108"/>
      <c r="W48057" s="108"/>
      <c r="Y48057" s="108"/>
      <c r="AA48057" s="108"/>
      <c r="AC48057" s="108"/>
    </row>
    <row r="48058" spans="19:29" x14ac:dyDescent="0.25">
      <c r="S48058" s="108"/>
      <c r="U48058" s="108"/>
      <c r="W48058" s="108"/>
      <c r="Y48058" s="108"/>
      <c r="AA48058" s="108"/>
      <c r="AC48058" s="108"/>
    </row>
    <row r="48059" spans="19:29" x14ac:dyDescent="0.25">
      <c r="S48059" s="110"/>
      <c r="U48059" s="110"/>
      <c r="W48059" s="110"/>
      <c r="Y48059" s="110"/>
      <c r="AA48059" s="110"/>
      <c r="AC48059" s="110"/>
    </row>
    <row r="48060" spans="19:29" x14ac:dyDescent="0.25">
      <c r="S48060" s="110"/>
      <c r="U48060" s="110"/>
      <c r="W48060" s="110"/>
      <c r="Y48060" s="110"/>
      <c r="AA48060" s="110"/>
      <c r="AC48060" s="110"/>
    </row>
    <row r="48061" spans="19:29" x14ac:dyDescent="0.25">
      <c r="S48061" s="110"/>
      <c r="U48061" s="110"/>
      <c r="W48061" s="110"/>
      <c r="Y48061" s="110"/>
      <c r="AA48061" s="110"/>
      <c r="AC48061" s="110"/>
    </row>
    <row r="48062" spans="19:29" x14ac:dyDescent="0.25">
      <c r="S48062" s="110"/>
      <c r="U48062" s="110"/>
      <c r="W48062" s="110"/>
      <c r="Y48062" s="110"/>
      <c r="AA48062" s="110"/>
      <c r="AC48062" s="110"/>
    </row>
    <row r="48063" spans="19:29" x14ac:dyDescent="0.25">
      <c r="S48063" s="111"/>
      <c r="U48063" s="111"/>
      <c r="W48063" s="111"/>
      <c r="Y48063" s="111"/>
      <c r="AA48063" s="111"/>
      <c r="AC48063" s="111"/>
    </row>
    <row r="48064" spans="19:29" x14ac:dyDescent="0.25">
      <c r="S48064" s="107"/>
      <c r="U48064" s="107"/>
      <c r="W48064" s="107"/>
      <c r="Y48064" s="107"/>
      <c r="AA48064" s="107"/>
      <c r="AC48064" s="107"/>
    </row>
    <row r="48065" spans="19:29" x14ac:dyDescent="0.25">
      <c r="S48065" s="108"/>
      <c r="U48065" s="108"/>
      <c r="W48065" s="108"/>
      <c r="Y48065" s="108"/>
      <c r="AA48065" s="108"/>
      <c r="AC48065" s="108"/>
    </row>
    <row r="48066" spans="19:29" x14ac:dyDescent="0.25">
      <c r="S48066" s="108"/>
      <c r="U48066" s="108"/>
      <c r="W48066" s="108"/>
      <c r="Y48066" s="108"/>
      <c r="AA48066" s="108"/>
      <c r="AC48066" s="108"/>
    </row>
    <row r="48067" spans="19:29" x14ac:dyDescent="0.25">
      <c r="S48067" s="109"/>
      <c r="U48067" s="109"/>
      <c r="W48067" s="109"/>
      <c r="Y48067" s="109"/>
      <c r="AA48067" s="109"/>
      <c r="AC48067" s="109"/>
    </row>
    <row r="48068" spans="19:29" x14ac:dyDescent="0.25">
      <c r="S48068" s="108"/>
      <c r="U48068" s="108"/>
      <c r="W48068" s="108"/>
      <c r="Y48068" s="108"/>
      <c r="AA48068" s="108"/>
      <c r="AC48068" s="108"/>
    </row>
    <row r="48069" spans="19:29" x14ac:dyDescent="0.25">
      <c r="S48069" s="108"/>
      <c r="U48069" s="108"/>
      <c r="W48069" s="108"/>
      <c r="Y48069" s="108"/>
      <c r="AA48069" s="108"/>
      <c r="AC48069" s="108"/>
    </row>
    <row r="48070" spans="19:29" x14ac:dyDescent="0.25">
      <c r="S48070" s="109"/>
      <c r="U48070" s="109"/>
      <c r="W48070" s="109"/>
      <c r="Y48070" s="109"/>
      <c r="AA48070" s="109"/>
      <c r="AC48070" s="109"/>
    </row>
    <row r="48071" spans="19:29" x14ac:dyDescent="0.25">
      <c r="S48071" s="108"/>
      <c r="U48071" s="108"/>
      <c r="W48071" s="108"/>
      <c r="Y48071" s="108"/>
      <c r="AA48071" s="108"/>
      <c r="AC48071" s="108"/>
    </row>
    <row r="48072" spans="19:29" x14ac:dyDescent="0.25">
      <c r="S48072" s="109"/>
      <c r="U48072" s="109"/>
      <c r="W48072" s="109"/>
      <c r="Y48072" s="109"/>
      <c r="AA48072" s="109"/>
      <c r="AC48072" s="109"/>
    </row>
    <row r="48073" spans="19:29" x14ac:dyDescent="0.25">
      <c r="S48073" s="108"/>
      <c r="U48073" s="108"/>
      <c r="W48073" s="108"/>
      <c r="Y48073" s="108"/>
      <c r="AA48073" s="108"/>
      <c r="AC48073" s="108"/>
    </row>
    <row r="48074" spans="19:29" x14ac:dyDescent="0.25">
      <c r="S48074" s="108"/>
      <c r="U48074" s="108"/>
      <c r="W48074" s="108"/>
      <c r="Y48074" s="108"/>
      <c r="AA48074" s="108"/>
      <c r="AC48074" s="108"/>
    </row>
    <row r="48075" spans="19:29" x14ac:dyDescent="0.25">
      <c r="S48075" s="108"/>
      <c r="U48075" s="108"/>
      <c r="W48075" s="108"/>
      <c r="Y48075" s="108"/>
      <c r="AA48075" s="108"/>
      <c r="AC48075" s="108"/>
    </row>
    <row r="48076" spans="19:29" x14ac:dyDescent="0.25">
      <c r="S48076" s="110"/>
      <c r="U48076" s="110"/>
      <c r="W48076" s="110"/>
      <c r="Y48076" s="110"/>
      <c r="AA48076" s="110"/>
      <c r="AC48076" s="110"/>
    </row>
    <row r="48077" spans="19:29" x14ac:dyDescent="0.25">
      <c r="S48077" s="110"/>
      <c r="U48077" s="110"/>
      <c r="W48077" s="110"/>
      <c r="Y48077" s="110"/>
      <c r="AA48077" s="110"/>
      <c r="AC48077" s="110"/>
    </row>
    <row r="48078" spans="19:29" x14ac:dyDescent="0.25">
      <c r="S48078" s="110"/>
      <c r="U48078" s="110"/>
      <c r="W48078" s="110"/>
      <c r="Y48078" s="110"/>
      <c r="AA48078" s="110"/>
      <c r="AC48078" s="110"/>
    </row>
    <row r="48079" spans="19:29" x14ac:dyDescent="0.25">
      <c r="S48079" s="110"/>
      <c r="U48079" s="110"/>
      <c r="W48079" s="110"/>
      <c r="Y48079" s="110"/>
      <c r="AA48079" s="110"/>
      <c r="AC48079" s="110"/>
    </row>
    <row r="48080" spans="19:29" x14ac:dyDescent="0.25">
      <c r="S48080" s="111"/>
      <c r="U48080" s="111"/>
      <c r="W48080" s="111"/>
      <c r="Y48080" s="111"/>
      <c r="AA48080" s="111"/>
      <c r="AC48080" s="111"/>
    </row>
    <row r="48081" spans="19:29" x14ac:dyDescent="0.25">
      <c r="S48081" s="107"/>
      <c r="U48081" s="107"/>
      <c r="W48081" s="107"/>
      <c r="Y48081" s="107"/>
      <c r="AA48081" s="107"/>
      <c r="AC48081" s="107"/>
    </row>
    <row r="48082" spans="19:29" x14ac:dyDescent="0.25">
      <c r="S48082" s="108"/>
      <c r="U48082" s="108"/>
      <c r="W48082" s="108"/>
      <c r="Y48082" s="108"/>
      <c r="AA48082" s="108"/>
      <c r="AC48082" s="108"/>
    </row>
    <row r="48083" spans="19:29" x14ac:dyDescent="0.25">
      <c r="S48083" s="108"/>
      <c r="U48083" s="108"/>
      <c r="W48083" s="108"/>
      <c r="Y48083" s="108"/>
      <c r="AA48083" s="108"/>
      <c r="AC48083" s="108"/>
    </row>
    <row r="48084" spans="19:29" x14ac:dyDescent="0.25">
      <c r="S48084" s="109"/>
      <c r="U48084" s="109"/>
      <c r="W48084" s="109"/>
      <c r="Y48084" s="109"/>
      <c r="AA48084" s="109"/>
      <c r="AC48084" s="109"/>
    </row>
    <row r="48085" spans="19:29" x14ac:dyDescent="0.25">
      <c r="S48085" s="108"/>
      <c r="U48085" s="108"/>
      <c r="W48085" s="108"/>
      <c r="Y48085" s="108"/>
      <c r="AA48085" s="108"/>
      <c r="AC48085" s="108"/>
    </row>
    <row r="48086" spans="19:29" x14ac:dyDescent="0.25">
      <c r="S48086" s="108"/>
      <c r="U48086" s="108"/>
      <c r="W48086" s="108"/>
      <c r="Y48086" s="108"/>
      <c r="AA48086" s="108"/>
      <c r="AC48086" s="108"/>
    </row>
    <row r="48087" spans="19:29" x14ac:dyDescent="0.25">
      <c r="S48087" s="109"/>
      <c r="U48087" s="109"/>
      <c r="W48087" s="109"/>
      <c r="Y48087" s="109"/>
      <c r="AA48087" s="109"/>
      <c r="AC48087" s="109"/>
    </row>
    <row r="48088" spans="19:29" x14ac:dyDescent="0.25">
      <c r="S48088" s="108"/>
      <c r="U48088" s="108"/>
      <c r="W48088" s="108"/>
      <c r="Y48088" s="108"/>
      <c r="AA48088" s="108"/>
      <c r="AC48088" s="108"/>
    </row>
    <row r="48089" spans="19:29" x14ac:dyDescent="0.25">
      <c r="S48089" s="109"/>
      <c r="U48089" s="109"/>
      <c r="W48089" s="109"/>
      <c r="Y48089" s="109"/>
      <c r="AA48089" s="109"/>
      <c r="AC48089" s="109"/>
    </row>
    <row r="48090" spans="19:29" x14ac:dyDescent="0.25">
      <c r="S48090" s="108"/>
      <c r="U48090" s="108"/>
      <c r="W48090" s="108"/>
      <c r="Y48090" s="108"/>
      <c r="AA48090" s="108"/>
      <c r="AC48090" s="108"/>
    </row>
    <row r="48091" spans="19:29" x14ac:dyDescent="0.25">
      <c r="S48091" s="108"/>
      <c r="U48091" s="108"/>
      <c r="W48091" s="108"/>
      <c r="Y48091" s="108"/>
      <c r="AA48091" s="108"/>
      <c r="AC48091" s="108"/>
    </row>
    <row r="48092" spans="19:29" x14ac:dyDescent="0.25">
      <c r="S48092" s="108"/>
      <c r="U48092" s="108"/>
      <c r="W48092" s="108"/>
      <c r="Y48092" s="108"/>
      <c r="AA48092" s="108"/>
      <c r="AC48092" s="108"/>
    </row>
    <row r="48093" spans="19:29" x14ac:dyDescent="0.25">
      <c r="S48093" s="110"/>
      <c r="U48093" s="110"/>
      <c r="W48093" s="110"/>
      <c r="Y48093" s="110"/>
      <c r="AA48093" s="110"/>
      <c r="AC48093" s="110"/>
    </row>
    <row r="48094" spans="19:29" x14ac:dyDescent="0.25">
      <c r="S48094" s="110"/>
      <c r="U48094" s="110"/>
      <c r="W48094" s="110"/>
      <c r="Y48094" s="110"/>
      <c r="AA48094" s="110"/>
      <c r="AC48094" s="110"/>
    </row>
    <row r="48095" spans="19:29" x14ac:dyDescent="0.25">
      <c r="S48095" s="110"/>
      <c r="U48095" s="110"/>
      <c r="W48095" s="110"/>
      <c r="Y48095" s="110"/>
      <c r="AA48095" s="110"/>
      <c r="AC48095" s="110"/>
    </row>
    <row r="48096" spans="19:29" x14ac:dyDescent="0.25">
      <c r="S48096" s="110"/>
      <c r="U48096" s="110"/>
      <c r="W48096" s="110"/>
      <c r="Y48096" s="110"/>
      <c r="AA48096" s="110"/>
      <c r="AC48096" s="110"/>
    </row>
    <row r="48097" spans="19:29" x14ac:dyDescent="0.25">
      <c r="S48097" s="111"/>
      <c r="U48097" s="111"/>
      <c r="W48097" s="111"/>
      <c r="Y48097" s="111"/>
      <c r="AA48097" s="111"/>
      <c r="AC48097" s="111"/>
    </row>
    <row r="48098" spans="19:29" x14ac:dyDescent="0.25">
      <c r="S48098" s="107"/>
      <c r="U48098" s="107"/>
      <c r="W48098" s="107"/>
      <c r="Y48098" s="107"/>
      <c r="AA48098" s="107"/>
      <c r="AC48098" s="107"/>
    </row>
    <row r="48099" spans="19:29" x14ac:dyDescent="0.25">
      <c r="S48099" s="108"/>
      <c r="U48099" s="108"/>
      <c r="W48099" s="108"/>
      <c r="Y48099" s="108"/>
      <c r="AA48099" s="108"/>
      <c r="AC48099" s="108"/>
    </row>
    <row r="48100" spans="19:29" x14ac:dyDescent="0.25">
      <c r="S48100" s="108"/>
      <c r="U48100" s="108"/>
      <c r="W48100" s="108"/>
      <c r="Y48100" s="108"/>
      <c r="AA48100" s="108"/>
      <c r="AC48100" s="108"/>
    </row>
    <row r="48101" spans="19:29" x14ac:dyDescent="0.25">
      <c r="S48101" s="109"/>
      <c r="U48101" s="109"/>
      <c r="W48101" s="109"/>
      <c r="Y48101" s="109"/>
      <c r="AA48101" s="109"/>
      <c r="AC48101" s="109"/>
    </row>
    <row r="48102" spans="19:29" x14ac:dyDescent="0.25">
      <c r="S48102" s="108"/>
      <c r="U48102" s="108"/>
      <c r="W48102" s="108"/>
      <c r="Y48102" s="108"/>
      <c r="AA48102" s="108"/>
      <c r="AC48102" s="108"/>
    </row>
    <row r="48103" spans="19:29" x14ac:dyDescent="0.25">
      <c r="S48103" s="108"/>
      <c r="U48103" s="108"/>
      <c r="W48103" s="108"/>
      <c r="Y48103" s="108"/>
      <c r="AA48103" s="108"/>
      <c r="AC48103" s="108"/>
    </row>
    <row r="48104" spans="19:29" x14ac:dyDescent="0.25">
      <c r="S48104" s="109"/>
      <c r="U48104" s="109"/>
      <c r="W48104" s="109"/>
      <c r="Y48104" s="109"/>
      <c r="AA48104" s="109"/>
      <c r="AC48104" s="109"/>
    </row>
    <row r="48105" spans="19:29" x14ac:dyDescent="0.25">
      <c r="S48105" s="108"/>
      <c r="U48105" s="108"/>
      <c r="W48105" s="108"/>
      <c r="Y48105" s="108"/>
      <c r="AA48105" s="108"/>
      <c r="AC48105" s="108"/>
    </row>
    <row r="48106" spans="19:29" x14ac:dyDescent="0.25">
      <c r="S48106" s="109"/>
      <c r="U48106" s="109"/>
      <c r="W48106" s="109"/>
      <c r="Y48106" s="109"/>
      <c r="AA48106" s="109"/>
      <c r="AC48106" s="109"/>
    </row>
    <row r="48107" spans="19:29" x14ac:dyDescent="0.25">
      <c r="S48107" s="108"/>
      <c r="U48107" s="108"/>
      <c r="W48107" s="108"/>
      <c r="Y48107" s="108"/>
      <c r="AA48107" s="108"/>
      <c r="AC48107" s="108"/>
    </row>
    <row r="48108" spans="19:29" x14ac:dyDescent="0.25">
      <c r="S48108" s="108"/>
      <c r="U48108" s="108"/>
      <c r="W48108" s="108"/>
      <c r="Y48108" s="108"/>
      <c r="AA48108" s="108"/>
      <c r="AC48108" s="108"/>
    </row>
    <row r="48109" spans="19:29" x14ac:dyDescent="0.25">
      <c r="S48109" s="108"/>
      <c r="U48109" s="108"/>
      <c r="W48109" s="108"/>
      <c r="Y48109" s="108"/>
      <c r="AA48109" s="108"/>
      <c r="AC48109" s="108"/>
    </row>
    <row r="48110" spans="19:29" x14ac:dyDescent="0.25">
      <c r="S48110" s="110"/>
      <c r="U48110" s="110"/>
      <c r="W48110" s="110"/>
      <c r="Y48110" s="110"/>
      <c r="AA48110" s="110"/>
      <c r="AC48110" s="110"/>
    </row>
    <row r="48111" spans="19:29" x14ac:dyDescent="0.25">
      <c r="S48111" s="110"/>
      <c r="U48111" s="110"/>
      <c r="W48111" s="110"/>
      <c r="Y48111" s="110"/>
      <c r="AA48111" s="110"/>
      <c r="AC48111" s="110"/>
    </row>
    <row r="48112" spans="19:29" x14ac:dyDescent="0.25">
      <c r="S48112" s="110"/>
      <c r="U48112" s="110"/>
      <c r="W48112" s="110"/>
      <c r="Y48112" s="110"/>
      <c r="AA48112" s="110"/>
      <c r="AC48112" s="110"/>
    </row>
    <row r="48113" spans="19:29" x14ac:dyDescent="0.25">
      <c r="S48113" s="110"/>
      <c r="U48113" s="110"/>
      <c r="W48113" s="110"/>
      <c r="Y48113" s="110"/>
      <c r="AA48113" s="110"/>
      <c r="AC48113" s="110"/>
    </row>
    <row r="48114" spans="19:29" x14ac:dyDescent="0.25">
      <c r="S48114" s="111"/>
      <c r="U48114" s="111"/>
      <c r="W48114" s="111"/>
      <c r="Y48114" s="111"/>
      <c r="AA48114" s="111"/>
      <c r="AC48114" s="111"/>
    </row>
    <row r="48115" spans="19:29" x14ac:dyDescent="0.25">
      <c r="S48115" s="107"/>
      <c r="U48115" s="107"/>
      <c r="W48115" s="107"/>
      <c r="Y48115" s="107"/>
      <c r="AA48115" s="107"/>
      <c r="AC48115" s="107"/>
    </row>
    <row r="48116" spans="19:29" x14ac:dyDescent="0.25">
      <c r="S48116" s="108"/>
      <c r="U48116" s="108"/>
      <c r="W48116" s="108"/>
      <c r="Y48116" s="108"/>
      <c r="AA48116" s="108"/>
      <c r="AC48116" s="108"/>
    </row>
    <row r="48117" spans="19:29" x14ac:dyDescent="0.25">
      <c r="S48117" s="108"/>
      <c r="U48117" s="108"/>
      <c r="W48117" s="108"/>
      <c r="Y48117" s="108"/>
      <c r="AA48117" s="108"/>
      <c r="AC48117" s="108"/>
    </row>
    <row r="48118" spans="19:29" x14ac:dyDescent="0.25">
      <c r="S48118" s="109"/>
      <c r="U48118" s="109"/>
      <c r="W48118" s="109"/>
      <c r="Y48118" s="109"/>
      <c r="AA48118" s="109"/>
      <c r="AC48118" s="109"/>
    </row>
    <row r="48119" spans="19:29" x14ac:dyDescent="0.25">
      <c r="S48119" s="108"/>
      <c r="U48119" s="108"/>
      <c r="W48119" s="108"/>
      <c r="Y48119" s="108"/>
      <c r="AA48119" s="108"/>
      <c r="AC48119" s="108"/>
    </row>
    <row r="48120" spans="19:29" x14ac:dyDescent="0.25">
      <c r="S48120" s="108"/>
      <c r="U48120" s="108"/>
      <c r="W48120" s="108"/>
      <c r="Y48120" s="108"/>
      <c r="AA48120" s="108"/>
      <c r="AC48120" s="108"/>
    </row>
    <row r="48121" spans="19:29" x14ac:dyDescent="0.25">
      <c r="S48121" s="109"/>
      <c r="U48121" s="109"/>
      <c r="W48121" s="109"/>
      <c r="Y48121" s="109"/>
      <c r="AA48121" s="109"/>
      <c r="AC48121" s="109"/>
    </row>
    <row r="48122" spans="19:29" x14ac:dyDescent="0.25">
      <c r="S48122" s="108"/>
      <c r="U48122" s="108"/>
      <c r="W48122" s="108"/>
      <c r="Y48122" s="108"/>
      <c r="AA48122" s="108"/>
      <c r="AC48122" s="108"/>
    </row>
    <row r="48123" spans="19:29" x14ac:dyDescent="0.25">
      <c r="S48123" s="109"/>
      <c r="U48123" s="109"/>
      <c r="W48123" s="109"/>
      <c r="Y48123" s="109"/>
      <c r="AA48123" s="109"/>
      <c r="AC48123" s="109"/>
    </row>
    <row r="48124" spans="19:29" x14ac:dyDescent="0.25">
      <c r="S48124" s="108"/>
      <c r="U48124" s="108"/>
      <c r="W48124" s="108"/>
      <c r="Y48124" s="108"/>
      <c r="AA48124" s="108"/>
      <c r="AC48124" s="108"/>
    </row>
    <row r="48125" spans="19:29" x14ac:dyDescent="0.25">
      <c r="S48125" s="108"/>
      <c r="U48125" s="108"/>
      <c r="W48125" s="108"/>
      <c r="Y48125" s="108"/>
      <c r="AA48125" s="108"/>
      <c r="AC48125" s="108"/>
    </row>
    <row r="48126" spans="19:29" x14ac:dyDescent="0.25">
      <c r="S48126" s="108"/>
      <c r="U48126" s="108"/>
      <c r="W48126" s="108"/>
      <c r="Y48126" s="108"/>
      <c r="AA48126" s="108"/>
      <c r="AC48126" s="108"/>
    </row>
    <row r="48127" spans="19:29" x14ac:dyDescent="0.25">
      <c r="S48127" s="110"/>
      <c r="U48127" s="110"/>
      <c r="W48127" s="110"/>
      <c r="Y48127" s="110"/>
      <c r="AA48127" s="110"/>
      <c r="AC48127" s="110"/>
    </row>
    <row r="48128" spans="19:29" x14ac:dyDescent="0.25">
      <c r="S48128" s="110"/>
      <c r="U48128" s="110"/>
      <c r="W48128" s="110"/>
      <c r="Y48128" s="110"/>
      <c r="AA48128" s="110"/>
      <c r="AC48128" s="110"/>
    </row>
    <row r="48129" spans="19:29" x14ac:dyDescent="0.25">
      <c r="S48129" s="110"/>
      <c r="U48129" s="110"/>
      <c r="W48129" s="110"/>
      <c r="Y48129" s="110"/>
      <c r="AA48129" s="110"/>
      <c r="AC48129" s="110"/>
    </row>
    <row r="48130" spans="19:29" x14ac:dyDescent="0.25">
      <c r="S48130" s="110"/>
      <c r="U48130" s="110"/>
      <c r="W48130" s="110"/>
      <c r="Y48130" s="110"/>
      <c r="AA48130" s="110"/>
      <c r="AC48130" s="110"/>
    </row>
    <row r="48131" spans="19:29" x14ac:dyDescent="0.25">
      <c r="S48131" s="111"/>
      <c r="U48131" s="111"/>
      <c r="W48131" s="111"/>
      <c r="Y48131" s="111"/>
      <c r="AA48131" s="111"/>
      <c r="AC48131" s="111"/>
    </row>
    <row r="48132" spans="19:29" x14ac:dyDescent="0.25">
      <c r="S48132" s="107"/>
      <c r="U48132" s="107"/>
      <c r="W48132" s="107"/>
      <c r="Y48132" s="107"/>
      <c r="AA48132" s="107"/>
      <c r="AC48132" s="107"/>
    </row>
    <row r="48133" spans="19:29" x14ac:dyDescent="0.25">
      <c r="S48133" s="108"/>
      <c r="U48133" s="108"/>
      <c r="W48133" s="108"/>
      <c r="Y48133" s="108"/>
      <c r="AA48133" s="108"/>
      <c r="AC48133" s="108"/>
    </row>
    <row r="48134" spans="19:29" x14ac:dyDescent="0.25">
      <c r="S48134" s="108"/>
      <c r="U48134" s="108"/>
      <c r="W48134" s="108"/>
      <c r="Y48134" s="108"/>
      <c r="AA48134" s="108"/>
      <c r="AC48134" s="108"/>
    </row>
    <row r="48135" spans="19:29" x14ac:dyDescent="0.25">
      <c r="S48135" s="109"/>
      <c r="U48135" s="109"/>
      <c r="W48135" s="109"/>
      <c r="Y48135" s="109"/>
      <c r="AA48135" s="109"/>
      <c r="AC48135" s="109"/>
    </row>
    <row r="48136" spans="19:29" x14ac:dyDescent="0.25">
      <c r="S48136" s="108"/>
      <c r="U48136" s="108"/>
      <c r="W48136" s="108"/>
      <c r="Y48136" s="108"/>
      <c r="AA48136" s="108"/>
      <c r="AC48136" s="108"/>
    </row>
    <row r="48137" spans="19:29" x14ac:dyDescent="0.25">
      <c r="S48137" s="108"/>
      <c r="U48137" s="108"/>
      <c r="W48137" s="108"/>
      <c r="Y48137" s="108"/>
      <c r="AA48137" s="108"/>
      <c r="AC48137" s="108"/>
    </row>
    <row r="48138" spans="19:29" x14ac:dyDescent="0.25">
      <c r="S48138" s="109"/>
      <c r="U48138" s="109"/>
      <c r="W48138" s="109"/>
      <c r="Y48138" s="109"/>
      <c r="AA48138" s="109"/>
      <c r="AC48138" s="109"/>
    </row>
    <row r="48139" spans="19:29" x14ac:dyDescent="0.25">
      <c r="S48139" s="108"/>
      <c r="U48139" s="108"/>
      <c r="W48139" s="108"/>
      <c r="Y48139" s="108"/>
      <c r="AA48139" s="108"/>
      <c r="AC48139" s="108"/>
    </row>
    <row r="48140" spans="19:29" x14ac:dyDescent="0.25">
      <c r="S48140" s="109"/>
      <c r="U48140" s="109"/>
      <c r="W48140" s="109"/>
      <c r="Y48140" s="109"/>
      <c r="AA48140" s="109"/>
      <c r="AC48140" s="109"/>
    </row>
    <row r="48141" spans="19:29" x14ac:dyDescent="0.25">
      <c r="S48141" s="108"/>
      <c r="U48141" s="108"/>
      <c r="W48141" s="108"/>
      <c r="Y48141" s="108"/>
      <c r="AA48141" s="108"/>
      <c r="AC48141" s="108"/>
    </row>
    <row r="48142" spans="19:29" x14ac:dyDescent="0.25">
      <c r="S48142" s="108"/>
      <c r="U48142" s="108"/>
      <c r="W48142" s="108"/>
      <c r="Y48142" s="108"/>
      <c r="AA48142" s="108"/>
      <c r="AC48142" s="108"/>
    </row>
    <row r="48143" spans="19:29" x14ac:dyDescent="0.25">
      <c r="S48143" s="108"/>
      <c r="U48143" s="108"/>
      <c r="W48143" s="108"/>
      <c r="Y48143" s="108"/>
      <c r="AA48143" s="108"/>
      <c r="AC48143" s="108"/>
    </row>
    <row r="48144" spans="19:29" x14ac:dyDescent="0.25">
      <c r="S48144" s="110"/>
      <c r="U48144" s="110"/>
      <c r="W48144" s="110"/>
      <c r="Y48144" s="110"/>
      <c r="AA48144" s="110"/>
      <c r="AC48144" s="110"/>
    </row>
    <row r="48145" spans="19:29" x14ac:dyDescent="0.25">
      <c r="S48145" s="110"/>
      <c r="U48145" s="110"/>
      <c r="W48145" s="110"/>
      <c r="Y48145" s="110"/>
      <c r="AA48145" s="110"/>
      <c r="AC48145" s="110"/>
    </row>
    <row r="48146" spans="19:29" x14ac:dyDescent="0.25">
      <c r="S48146" s="110"/>
      <c r="U48146" s="110"/>
      <c r="W48146" s="110"/>
      <c r="Y48146" s="110"/>
      <c r="AA48146" s="110"/>
      <c r="AC48146" s="110"/>
    </row>
    <row r="48147" spans="19:29" x14ac:dyDescent="0.25">
      <c r="S48147" s="110"/>
      <c r="U48147" s="110"/>
      <c r="W48147" s="110"/>
      <c r="Y48147" s="110"/>
      <c r="AA48147" s="110"/>
      <c r="AC48147" s="110"/>
    </row>
    <row r="48148" spans="19:29" x14ac:dyDescent="0.25">
      <c r="S48148" s="111"/>
      <c r="U48148" s="111"/>
      <c r="W48148" s="111"/>
      <c r="Y48148" s="111"/>
      <c r="AA48148" s="111"/>
      <c r="AC48148" s="111"/>
    </row>
    <row r="48149" spans="19:29" x14ac:dyDescent="0.25">
      <c r="S48149" s="107"/>
      <c r="U48149" s="107"/>
      <c r="W48149" s="107"/>
      <c r="Y48149" s="107"/>
      <c r="AA48149" s="107"/>
      <c r="AC48149" s="107"/>
    </row>
    <row r="48150" spans="19:29" x14ac:dyDescent="0.25">
      <c r="S48150" s="108"/>
      <c r="U48150" s="108"/>
      <c r="W48150" s="108"/>
      <c r="Y48150" s="108"/>
      <c r="AA48150" s="108"/>
      <c r="AC48150" s="108"/>
    </row>
    <row r="48151" spans="19:29" x14ac:dyDescent="0.25">
      <c r="S48151" s="108"/>
      <c r="U48151" s="108"/>
      <c r="W48151" s="108"/>
      <c r="Y48151" s="108"/>
      <c r="AA48151" s="108"/>
      <c r="AC48151" s="108"/>
    </row>
    <row r="48152" spans="19:29" x14ac:dyDescent="0.25">
      <c r="S48152" s="109"/>
      <c r="U48152" s="109"/>
      <c r="W48152" s="109"/>
      <c r="Y48152" s="109"/>
      <c r="AA48152" s="109"/>
      <c r="AC48152" s="109"/>
    </row>
    <row r="48153" spans="19:29" x14ac:dyDescent="0.25">
      <c r="S48153" s="108"/>
      <c r="U48153" s="108"/>
      <c r="W48153" s="108"/>
      <c r="Y48153" s="108"/>
      <c r="AA48153" s="108"/>
      <c r="AC48153" s="108"/>
    </row>
    <row r="48154" spans="19:29" x14ac:dyDescent="0.25">
      <c r="S48154" s="108"/>
      <c r="U48154" s="108"/>
      <c r="W48154" s="108"/>
      <c r="Y48154" s="108"/>
      <c r="AA48154" s="108"/>
      <c r="AC48154" s="108"/>
    </row>
    <row r="48155" spans="19:29" x14ac:dyDescent="0.25">
      <c r="S48155" s="109"/>
      <c r="U48155" s="109"/>
      <c r="W48155" s="109"/>
      <c r="Y48155" s="109"/>
      <c r="AA48155" s="109"/>
      <c r="AC48155" s="109"/>
    </row>
    <row r="48156" spans="19:29" x14ac:dyDescent="0.25">
      <c r="S48156" s="108"/>
      <c r="U48156" s="108"/>
      <c r="W48156" s="108"/>
      <c r="Y48156" s="108"/>
      <c r="AA48156" s="108"/>
      <c r="AC48156" s="108"/>
    </row>
    <row r="48157" spans="19:29" x14ac:dyDescent="0.25">
      <c r="S48157" s="109"/>
      <c r="U48157" s="109"/>
      <c r="W48157" s="109"/>
      <c r="Y48157" s="109"/>
      <c r="AA48157" s="109"/>
      <c r="AC48157" s="109"/>
    </row>
    <row r="48158" spans="19:29" x14ac:dyDescent="0.25">
      <c r="S48158" s="108"/>
      <c r="U48158" s="108"/>
      <c r="W48158" s="108"/>
      <c r="Y48158" s="108"/>
      <c r="AA48158" s="108"/>
      <c r="AC48158" s="108"/>
    </row>
    <row r="48159" spans="19:29" x14ac:dyDescent="0.25">
      <c r="S48159" s="108"/>
      <c r="U48159" s="108"/>
      <c r="W48159" s="108"/>
      <c r="Y48159" s="108"/>
      <c r="AA48159" s="108"/>
      <c r="AC48159" s="108"/>
    </row>
    <row r="48160" spans="19:29" x14ac:dyDescent="0.25">
      <c r="S48160" s="108"/>
      <c r="U48160" s="108"/>
      <c r="W48160" s="108"/>
      <c r="Y48160" s="108"/>
      <c r="AA48160" s="108"/>
      <c r="AC48160" s="108"/>
    </row>
    <row r="48161" spans="19:29" x14ac:dyDescent="0.25">
      <c r="S48161" s="110"/>
      <c r="U48161" s="110"/>
      <c r="W48161" s="110"/>
      <c r="Y48161" s="110"/>
      <c r="AA48161" s="110"/>
      <c r="AC48161" s="110"/>
    </row>
    <row r="48162" spans="19:29" x14ac:dyDescent="0.25">
      <c r="S48162" s="110"/>
      <c r="U48162" s="110"/>
      <c r="W48162" s="110"/>
      <c r="Y48162" s="110"/>
      <c r="AA48162" s="110"/>
      <c r="AC48162" s="110"/>
    </row>
    <row r="48163" spans="19:29" x14ac:dyDescent="0.25">
      <c r="S48163" s="110"/>
      <c r="U48163" s="110"/>
      <c r="W48163" s="110"/>
      <c r="Y48163" s="110"/>
      <c r="AA48163" s="110"/>
      <c r="AC48163" s="110"/>
    </row>
    <row r="48164" spans="19:29" x14ac:dyDescent="0.25">
      <c r="S48164" s="110"/>
      <c r="U48164" s="110"/>
      <c r="W48164" s="110"/>
      <c r="Y48164" s="110"/>
      <c r="AA48164" s="110"/>
      <c r="AC48164" s="110"/>
    </row>
    <row r="48165" spans="19:29" x14ac:dyDescent="0.25">
      <c r="S48165" s="111"/>
      <c r="U48165" s="111"/>
      <c r="W48165" s="111"/>
      <c r="Y48165" s="111"/>
      <c r="AA48165" s="111"/>
      <c r="AC48165" s="111"/>
    </row>
    <row r="48166" spans="19:29" x14ac:dyDescent="0.25">
      <c r="S48166" s="107"/>
      <c r="U48166" s="107"/>
      <c r="W48166" s="107"/>
      <c r="Y48166" s="107"/>
      <c r="AA48166" s="107"/>
      <c r="AC48166" s="107"/>
    </row>
    <row r="48167" spans="19:29" x14ac:dyDescent="0.25">
      <c r="S48167" s="108"/>
      <c r="U48167" s="108"/>
      <c r="W48167" s="108"/>
      <c r="Y48167" s="108"/>
      <c r="AA48167" s="108"/>
      <c r="AC48167" s="108"/>
    </row>
    <row r="48168" spans="19:29" x14ac:dyDescent="0.25">
      <c r="S48168" s="108"/>
      <c r="U48168" s="108"/>
      <c r="W48168" s="108"/>
      <c r="Y48168" s="108"/>
      <c r="AA48168" s="108"/>
      <c r="AC48168" s="108"/>
    </row>
    <row r="48169" spans="19:29" x14ac:dyDescent="0.25">
      <c r="S48169" s="109"/>
      <c r="U48169" s="109"/>
      <c r="W48169" s="109"/>
      <c r="Y48169" s="109"/>
      <c r="AA48169" s="109"/>
      <c r="AC48169" s="109"/>
    </row>
    <row r="48170" spans="19:29" x14ac:dyDescent="0.25">
      <c r="S48170" s="108"/>
      <c r="U48170" s="108"/>
      <c r="W48170" s="108"/>
      <c r="Y48170" s="108"/>
      <c r="AA48170" s="108"/>
      <c r="AC48170" s="108"/>
    </row>
    <row r="48171" spans="19:29" x14ac:dyDescent="0.25">
      <c r="S48171" s="108"/>
      <c r="U48171" s="108"/>
      <c r="W48171" s="108"/>
      <c r="Y48171" s="108"/>
      <c r="AA48171" s="108"/>
      <c r="AC48171" s="108"/>
    </row>
    <row r="48172" spans="19:29" x14ac:dyDescent="0.25">
      <c r="S48172" s="109"/>
      <c r="U48172" s="109"/>
      <c r="W48172" s="109"/>
      <c r="Y48172" s="109"/>
      <c r="AA48172" s="109"/>
      <c r="AC48172" s="109"/>
    </row>
    <row r="48173" spans="19:29" x14ac:dyDescent="0.25">
      <c r="S48173" s="108"/>
      <c r="U48173" s="108"/>
      <c r="W48173" s="108"/>
      <c r="Y48173" s="108"/>
      <c r="AA48173" s="108"/>
      <c r="AC48173" s="108"/>
    </row>
    <row r="48174" spans="19:29" x14ac:dyDescent="0.25">
      <c r="S48174" s="109"/>
      <c r="U48174" s="109"/>
      <c r="W48174" s="109"/>
      <c r="Y48174" s="109"/>
      <c r="AA48174" s="109"/>
      <c r="AC48174" s="109"/>
    </row>
    <row r="48175" spans="19:29" x14ac:dyDescent="0.25">
      <c r="S48175" s="108"/>
      <c r="U48175" s="108"/>
      <c r="W48175" s="108"/>
      <c r="Y48175" s="108"/>
      <c r="AA48175" s="108"/>
      <c r="AC48175" s="108"/>
    </row>
    <row r="48176" spans="19:29" x14ac:dyDescent="0.25">
      <c r="S48176" s="108"/>
      <c r="U48176" s="108"/>
      <c r="W48176" s="108"/>
      <c r="Y48176" s="108"/>
      <c r="AA48176" s="108"/>
      <c r="AC48176" s="108"/>
    </row>
    <row r="48177" spans="19:29" x14ac:dyDescent="0.25">
      <c r="S48177" s="108"/>
      <c r="U48177" s="108"/>
      <c r="W48177" s="108"/>
      <c r="Y48177" s="108"/>
      <c r="AA48177" s="108"/>
      <c r="AC48177" s="108"/>
    </row>
    <row r="48178" spans="19:29" x14ac:dyDescent="0.25">
      <c r="S48178" s="110"/>
      <c r="U48178" s="110"/>
      <c r="W48178" s="110"/>
      <c r="Y48178" s="110"/>
      <c r="AA48178" s="110"/>
      <c r="AC48178" s="110"/>
    </row>
    <row r="48179" spans="19:29" x14ac:dyDescent="0.25">
      <c r="S48179" s="110"/>
      <c r="U48179" s="110"/>
      <c r="W48179" s="110"/>
      <c r="Y48179" s="110"/>
      <c r="AA48179" s="110"/>
      <c r="AC48179" s="110"/>
    </row>
    <row r="48180" spans="19:29" x14ac:dyDescent="0.25">
      <c r="S48180" s="110"/>
      <c r="U48180" s="110"/>
      <c r="W48180" s="110"/>
      <c r="Y48180" s="110"/>
      <c r="AA48180" s="110"/>
      <c r="AC48180" s="110"/>
    </row>
    <row r="48181" spans="19:29" x14ac:dyDescent="0.25">
      <c r="S48181" s="110"/>
      <c r="U48181" s="110"/>
      <c r="W48181" s="110"/>
      <c r="Y48181" s="110"/>
      <c r="AA48181" s="110"/>
      <c r="AC48181" s="110"/>
    </row>
    <row r="48182" spans="19:29" x14ac:dyDescent="0.25">
      <c r="S48182" s="111"/>
      <c r="U48182" s="111"/>
      <c r="W48182" s="111"/>
      <c r="Y48182" s="111"/>
      <c r="AA48182" s="111"/>
      <c r="AC48182" s="111"/>
    </row>
    <row r="48183" spans="19:29" x14ac:dyDescent="0.25">
      <c r="S48183" s="107"/>
      <c r="U48183" s="107"/>
      <c r="W48183" s="107"/>
      <c r="Y48183" s="107"/>
      <c r="AA48183" s="107"/>
      <c r="AC48183" s="107"/>
    </row>
    <row r="48184" spans="19:29" x14ac:dyDescent="0.25">
      <c r="S48184" s="108"/>
      <c r="U48184" s="108"/>
      <c r="W48184" s="108"/>
      <c r="Y48184" s="108"/>
      <c r="AA48184" s="108"/>
      <c r="AC48184" s="108"/>
    </row>
    <row r="48185" spans="19:29" x14ac:dyDescent="0.25">
      <c r="S48185" s="108"/>
      <c r="U48185" s="108"/>
      <c r="W48185" s="108"/>
      <c r="Y48185" s="108"/>
      <c r="AA48185" s="108"/>
      <c r="AC48185" s="108"/>
    </row>
    <row r="48186" spans="19:29" x14ac:dyDescent="0.25">
      <c r="S48186" s="109"/>
      <c r="U48186" s="109"/>
      <c r="W48186" s="109"/>
      <c r="Y48186" s="109"/>
      <c r="AA48186" s="109"/>
      <c r="AC48186" s="109"/>
    </row>
    <row r="48187" spans="19:29" x14ac:dyDescent="0.25">
      <c r="S48187" s="108"/>
      <c r="U48187" s="108"/>
      <c r="W48187" s="108"/>
      <c r="Y48187" s="108"/>
      <c r="AA48187" s="108"/>
      <c r="AC48187" s="108"/>
    </row>
    <row r="48188" spans="19:29" x14ac:dyDescent="0.25">
      <c r="S48188" s="108"/>
      <c r="U48188" s="108"/>
      <c r="W48188" s="108"/>
      <c r="Y48188" s="108"/>
      <c r="AA48188" s="108"/>
      <c r="AC48188" s="108"/>
    </row>
    <row r="48189" spans="19:29" x14ac:dyDescent="0.25">
      <c r="S48189" s="109"/>
      <c r="U48189" s="109"/>
      <c r="W48189" s="109"/>
      <c r="Y48189" s="109"/>
      <c r="AA48189" s="109"/>
      <c r="AC48189" s="109"/>
    </row>
    <row r="48190" spans="19:29" x14ac:dyDescent="0.25">
      <c r="S48190" s="108"/>
      <c r="U48190" s="108"/>
      <c r="W48190" s="108"/>
      <c r="Y48190" s="108"/>
      <c r="AA48190" s="108"/>
      <c r="AC48190" s="108"/>
    </row>
    <row r="48191" spans="19:29" x14ac:dyDescent="0.25">
      <c r="S48191" s="109"/>
      <c r="U48191" s="109"/>
      <c r="W48191" s="109"/>
      <c r="Y48191" s="109"/>
      <c r="AA48191" s="109"/>
      <c r="AC48191" s="109"/>
    </row>
    <row r="48192" spans="19:29" x14ac:dyDescent="0.25">
      <c r="S48192" s="108"/>
      <c r="U48192" s="108"/>
      <c r="W48192" s="108"/>
      <c r="Y48192" s="108"/>
      <c r="AA48192" s="108"/>
      <c r="AC48192" s="108"/>
    </row>
    <row r="48193" spans="19:29" x14ac:dyDescent="0.25">
      <c r="S48193" s="108"/>
      <c r="U48193" s="108"/>
      <c r="W48193" s="108"/>
      <c r="Y48193" s="108"/>
      <c r="AA48193" s="108"/>
      <c r="AC48193" s="108"/>
    </row>
    <row r="48194" spans="19:29" x14ac:dyDescent="0.25">
      <c r="S48194" s="108"/>
      <c r="U48194" s="108"/>
      <c r="W48194" s="108"/>
      <c r="Y48194" s="108"/>
      <c r="AA48194" s="108"/>
      <c r="AC48194" s="108"/>
    </row>
    <row r="48195" spans="19:29" x14ac:dyDescent="0.25">
      <c r="S48195" s="110"/>
      <c r="U48195" s="110"/>
      <c r="W48195" s="110"/>
      <c r="Y48195" s="110"/>
      <c r="AA48195" s="110"/>
      <c r="AC48195" s="110"/>
    </row>
    <row r="48196" spans="19:29" x14ac:dyDescent="0.25">
      <c r="S48196" s="110"/>
      <c r="U48196" s="110"/>
      <c r="W48196" s="110"/>
      <c r="Y48196" s="110"/>
      <c r="AA48196" s="110"/>
      <c r="AC48196" s="110"/>
    </row>
    <row r="48197" spans="19:29" x14ac:dyDescent="0.25">
      <c r="S48197" s="110"/>
      <c r="U48197" s="110"/>
      <c r="W48197" s="110"/>
      <c r="Y48197" s="110"/>
      <c r="AA48197" s="110"/>
      <c r="AC48197" s="110"/>
    </row>
    <row r="48198" spans="19:29" x14ac:dyDescent="0.25">
      <c r="S48198" s="110"/>
      <c r="U48198" s="110"/>
      <c r="W48198" s="110"/>
      <c r="Y48198" s="110"/>
      <c r="AA48198" s="110"/>
      <c r="AC48198" s="110"/>
    </row>
    <row r="48199" spans="19:29" x14ac:dyDescent="0.25">
      <c r="S48199" s="111"/>
      <c r="U48199" s="111"/>
      <c r="W48199" s="111"/>
      <c r="Y48199" s="111"/>
      <c r="AA48199" s="111"/>
      <c r="AC48199" s="111"/>
    </row>
    <row r="48200" spans="19:29" x14ac:dyDescent="0.25">
      <c r="S48200" s="107"/>
      <c r="U48200" s="107"/>
      <c r="W48200" s="107"/>
      <c r="Y48200" s="107"/>
      <c r="AA48200" s="107"/>
      <c r="AC48200" s="107"/>
    </row>
    <row r="48201" spans="19:29" x14ac:dyDescent="0.25">
      <c r="S48201" s="108"/>
      <c r="U48201" s="108"/>
      <c r="W48201" s="108"/>
      <c r="Y48201" s="108"/>
      <c r="AA48201" s="108"/>
      <c r="AC48201" s="108"/>
    </row>
    <row r="48202" spans="19:29" x14ac:dyDescent="0.25">
      <c r="S48202" s="108"/>
      <c r="U48202" s="108"/>
      <c r="W48202" s="108"/>
      <c r="Y48202" s="108"/>
      <c r="AA48202" s="108"/>
      <c r="AC48202" s="108"/>
    </row>
    <row r="48203" spans="19:29" x14ac:dyDescent="0.25">
      <c r="S48203" s="109"/>
      <c r="U48203" s="109"/>
      <c r="W48203" s="109"/>
      <c r="Y48203" s="109"/>
      <c r="AA48203" s="109"/>
      <c r="AC48203" s="109"/>
    </row>
    <row r="48204" spans="19:29" x14ac:dyDescent="0.25">
      <c r="S48204" s="108"/>
      <c r="U48204" s="108"/>
      <c r="W48204" s="108"/>
      <c r="Y48204" s="108"/>
      <c r="AA48204" s="108"/>
      <c r="AC48204" s="108"/>
    </row>
    <row r="48205" spans="19:29" x14ac:dyDescent="0.25">
      <c r="S48205" s="108"/>
      <c r="U48205" s="108"/>
      <c r="W48205" s="108"/>
      <c r="Y48205" s="108"/>
      <c r="AA48205" s="108"/>
      <c r="AC48205" s="108"/>
    </row>
    <row r="48206" spans="19:29" x14ac:dyDescent="0.25">
      <c r="S48206" s="109"/>
      <c r="U48206" s="109"/>
      <c r="W48206" s="109"/>
      <c r="Y48206" s="109"/>
      <c r="AA48206" s="109"/>
      <c r="AC48206" s="109"/>
    </row>
    <row r="48207" spans="19:29" x14ac:dyDescent="0.25">
      <c r="S48207" s="108"/>
      <c r="U48207" s="108"/>
      <c r="W48207" s="108"/>
      <c r="Y48207" s="108"/>
      <c r="AA48207" s="108"/>
      <c r="AC48207" s="108"/>
    </row>
    <row r="48208" spans="19:29" x14ac:dyDescent="0.25">
      <c r="S48208" s="109"/>
      <c r="U48208" s="109"/>
      <c r="W48208" s="109"/>
      <c r="Y48208" s="109"/>
      <c r="AA48208" s="109"/>
      <c r="AC48208" s="109"/>
    </row>
    <row r="48209" spans="19:29" x14ac:dyDescent="0.25">
      <c r="S48209" s="108"/>
      <c r="U48209" s="108"/>
      <c r="W48209" s="108"/>
      <c r="Y48209" s="108"/>
      <c r="AA48209" s="108"/>
      <c r="AC48209" s="108"/>
    </row>
    <row r="48210" spans="19:29" x14ac:dyDescent="0.25">
      <c r="S48210" s="108"/>
      <c r="U48210" s="108"/>
      <c r="W48210" s="108"/>
      <c r="Y48210" s="108"/>
      <c r="AA48210" s="108"/>
      <c r="AC48210" s="108"/>
    </row>
    <row r="48211" spans="19:29" x14ac:dyDescent="0.25">
      <c r="S48211" s="108"/>
      <c r="U48211" s="108"/>
      <c r="W48211" s="108"/>
      <c r="Y48211" s="108"/>
      <c r="AA48211" s="108"/>
      <c r="AC48211" s="108"/>
    </row>
    <row r="48212" spans="19:29" x14ac:dyDescent="0.25">
      <c r="S48212" s="110"/>
      <c r="U48212" s="110"/>
      <c r="W48212" s="110"/>
      <c r="Y48212" s="110"/>
      <c r="AA48212" s="110"/>
      <c r="AC48212" s="110"/>
    </row>
    <row r="48213" spans="19:29" x14ac:dyDescent="0.25">
      <c r="S48213" s="110"/>
      <c r="U48213" s="110"/>
      <c r="W48213" s="110"/>
      <c r="Y48213" s="110"/>
      <c r="AA48213" s="110"/>
      <c r="AC48213" s="110"/>
    </row>
    <row r="48214" spans="19:29" x14ac:dyDescent="0.25">
      <c r="S48214" s="110"/>
      <c r="U48214" s="110"/>
      <c r="W48214" s="110"/>
      <c r="Y48214" s="110"/>
      <c r="AA48214" s="110"/>
      <c r="AC48214" s="110"/>
    </row>
    <row r="48215" spans="19:29" x14ac:dyDescent="0.25">
      <c r="S48215" s="110"/>
      <c r="U48215" s="110"/>
      <c r="W48215" s="110"/>
      <c r="Y48215" s="110"/>
      <c r="AA48215" s="110"/>
      <c r="AC48215" s="110"/>
    </row>
    <row r="48216" spans="19:29" x14ac:dyDescent="0.25">
      <c r="S48216" s="111"/>
      <c r="U48216" s="111"/>
      <c r="W48216" s="111"/>
      <c r="Y48216" s="111"/>
      <c r="AA48216" s="111"/>
      <c r="AC48216" s="111"/>
    </row>
    <row r="48217" spans="19:29" x14ac:dyDescent="0.25">
      <c r="S48217" s="107"/>
      <c r="U48217" s="107"/>
      <c r="W48217" s="107"/>
      <c r="Y48217" s="107"/>
      <c r="AA48217" s="107"/>
      <c r="AC48217" s="107"/>
    </row>
    <row r="48218" spans="19:29" x14ac:dyDescent="0.25">
      <c r="S48218" s="108"/>
      <c r="U48218" s="108"/>
      <c r="W48218" s="108"/>
      <c r="Y48218" s="108"/>
      <c r="AA48218" s="108"/>
      <c r="AC48218" s="108"/>
    </row>
    <row r="48219" spans="19:29" x14ac:dyDescent="0.25">
      <c r="S48219" s="108"/>
      <c r="U48219" s="108"/>
      <c r="W48219" s="108"/>
      <c r="Y48219" s="108"/>
      <c r="AA48219" s="108"/>
      <c r="AC48219" s="108"/>
    </row>
    <row r="48220" spans="19:29" x14ac:dyDescent="0.25">
      <c r="S48220" s="109"/>
      <c r="U48220" s="109"/>
      <c r="W48220" s="109"/>
      <c r="Y48220" s="109"/>
      <c r="AA48220" s="109"/>
      <c r="AC48220" s="109"/>
    </row>
    <row r="48221" spans="19:29" x14ac:dyDescent="0.25">
      <c r="S48221" s="108"/>
      <c r="U48221" s="108"/>
      <c r="W48221" s="108"/>
      <c r="Y48221" s="108"/>
      <c r="AA48221" s="108"/>
      <c r="AC48221" s="108"/>
    </row>
    <row r="48222" spans="19:29" x14ac:dyDescent="0.25">
      <c r="S48222" s="108"/>
      <c r="U48222" s="108"/>
      <c r="W48222" s="108"/>
      <c r="Y48222" s="108"/>
      <c r="AA48222" s="108"/>
      <c r="AC48222" s="108"/>
    </row>
    <row r="48223" spans="19:29" x14ac:dyDescent="0.25">
      <c r="S48223" s="109"/>
      <c r="U48223" s="109"/>
      <c r="W48223" s="109"/>
      <c r="Y48223" s="109"/>
      <c r="AA48223" s="109"/>
      <c r="AC48223" s="109"/>
    </row>
    <row r="48224" spans="19:29" x14ac:dyDescent="0.25">
      <c r="S48224" s="108"/>
      <c r="U48224" s="108"/>
      <c r="W48224" s="108"/>
      <c r="Y48224" s="108"/>
      <c r="AA48224" s="108"/>
      <c r="AC48224" s="108"/>
    </row>
    <row r="48225" spans="19:29" x14ac:dyDescent="0.25">
      <c r="S48225" s="109"/>
      <c r="U48225" s="109"/>
      <c r="W48225" s="109"/>
      <c r="Y48225" s="109"/>
      <c r="AA48225" s="109"/>
      <c r="AC48225" s="109"/>
    </row>
    <row r="48226" spans="19:29" x14ac:dyDescent="0.25">
      <c r="S48226" s="108"/>
      <c r="U48226" s="108"/>
      <c r="W48226" s="108"/>
      <c r="Y48226" s="108"/>
      <c r="AA48226" s="108"/>
      <c r="AC48226" s="108"/>
    </row>
    <row r="48227" spans="19:29" x14ac:dyDescent="0.25">
      <c r="S48227" s="108"/>
      <c r="U48227" s="108"/>
      <c r="W48227" s="108"/>
      <c r="Y48227" s="108"/>
      <c r="AA48227" s="108"/>
      <c r="AC48227" s="108"/>
    </row>
    <row r="48228" spans="19:29" x14ac:dyDescent="0.25">
      <c r="S48228" s="108"/>
      <c r="U48228" s="108"/>
      <c r="W48228" s="108"/>
      <c r="Y48228" s="108"/>
      <c r="AA48228" s="108"/>
      <c r="AC48228" s="108"/>
    </row>
    <row r="48229" spans="19:29" x14ac:dyDescent="0.25">
      <c r="S48229" s="110"/>
      <c r="U48229" s="110"/>
      <c r="W48229" s="110"/>
      <c r="Y48229" s="110"/>
      <c r="AA48229" s="110"/>
      <c r="AC48229" s="110"/>
    </row>
    <row r="48230" spans="19:29" x14ac:dyDescent="0.25">
      <c r="S48230" s="110"/>
      <c r="U48230" s="110"/>
      <c r="W48230" s="110"/>
      <c r="Y48230" s="110"/>
      <c r="AA48230" s="110"/>
      <c r="AC48230" s="110"/>
    </row>
    <row r="48231" spans="19:29" x14ac:dyDescent="0.25">
      <c r="S48231" s="110"/>
      <c r="U48231" s="110"/>
      <c r="W48231" s="110"/>
      <c r="Y48231" s="110"/>
      <c r="AA48231" s="110"/>
      <c r="AC48231" s="110"/>
    </row>
    <row r="48232" spans="19:29" x14ac:dyDescent="0.25">
      <c r="S48232" s="110"/>
      <c r="U48232" s="110"/>
      <c r="W48232" s="110"/>
      <c r="Y48232" s="110"/>
      <c r="AA48232" s="110"/>
      <c r="AC48232" s="110"/>
    </row>
    <row r="48233" spans="19:29" x14ac:dyDescent="0.25">
      <c r="S48233" s="111"/>
      <c r="U48233" s="111"/>
      <c r="W48233" s="111"/>
      <c r="Y48233" s="111"/>
      <c r="AA48233" s="111"/>
      <c r="AC48233" s="111"/>
    </row>
    <row r="48234" spans="19:29" x14ac:dyDescent="0.25">
      <c r="S48234" s="107"/>
      <c r="U48234" s="107"/>
      <c r="W48234" s="107"/>
      <c r="Y48234" s="107"/>
      <c r="AA48234" s="107"/>
      <c r="AC48234" s="107"/>
    </row>
    <row r="48235" spans="19:29" x14ac:dyDescent="0.25">
      <c r="S48235" s="108"/>
      <c r="U48235" s="108"/>
      <c r="W48235" s="108"/>
      <c r="Y48235" s="108"/>
      <c r="AA48235" s="108"/>
      <c r="AC48235" s="108"/>
    </row>
    <row r="48236" spans="19:29" x14ac:dyDescent="0.25">
      <c r="S48236" s="108"/>
      <c r="U48236" s="108"/>
      <c r="W48236" s="108"/>
      <c r="Y48236" s="108"/>
      <c r="AA48236" s="108"/>
      <c r="AC48236" s="108"/>
    </row>
    <row r="48237" spans="19:29" x14ac:dyDescent="0.25">
      <c r="S48237" s="109"/>
      <c r="U48237" s="109"/>
      <c r="W48237" s="109"/>
      <c r="Y48237" s="109"/>
      <c r="AA48237" s="109"/>
      <c r="AC48237" s="109"/>
    </row>
    <row r="48238" spans="19:29" x14ac:dyDescent="0.25">
      <c r="S48238" s="108"/>
      <c r="U48238" s="108"/>
      <c r="W48238" s="108"/>
      <c r="Y48238" s="108"/>
      <c r="AA48238" s="108"/>
      <c r="AC48238" s="108"/>
    </row>
    <row r="48239" spans="19:29" x14ac:dyDescent="0.25">
      <c r="S48239" s="108"/>
      <c r="U48239" s="108"/>
      <c r="W48239" s="108"/>
      <c r="Y48239" s="108"/>
      <c r="AA48239" s="108"/>
      <c r="AC48239" s="108"/>
    </row>
    <row r="48240" spans="19:29" x14ac:dyDescent="0.25">
      <c r="S48240" s="109"/>
      <c r="U48240" s="109"/>
      <c r="W48240" s="109"/>
      <c r="Y48240" s="109"/>
      <c r="AA48240" s="109"/>
      <c r="AC48240" s="109"/>
    </row>
    <row r="48241" spans="19:29" x14ac:dyDescent="0.25">
      <c r="S48241" s="108"/>
      <c r="U48241" s="108"/>
      <c r="W48241" s="108"/>
      <c r="Y48241" s="108"/>
      <c r="AA48241" s="108"/>
      <c r="AC48241" s="108"/>
    </row>
    <row r="48242" spans="19:29" x14ac:dyDescent="0.25">
      <c r="S48242" s="109"/>
      <c r="U48242" s="109"/>
      <c r="W48242" s="109"/>
      <c r="Y48242" s="109"/>
      <c r="AA48242" s="109"/>
      <c r="AC48242" s="109"/>
    </row>
    <row r="48243" spans="19:29" x14ac:dyDescent="0.25">
      <c r="S48243" s="108"/>
      <c r="U48243" s="108"/>
      <c r="W48243" s="108"/>
      <c r="Y48243" s="108"/>
      <c r="AA48243" s="108"/>
      <c r="AC48243" s="108"/>
    </row>
    <row r="48244" spans="19:29" x14ac:dyDescent="0.25">
      <c r="S48244" s="108"/>
      <c r="U48244" s="108"/>
      <c r="W48244" s="108"/>
      <c r="Y48244" s="108"/>
      <c r="AA48244" s="108"/>
      <c r="AC48244" s="108"/>
    </row>
    <row r="48245" spans="19:29" x14ac:dyDescent="0.25">
      <c r="S48245" s="108"/>
      <c r="U48245" s="108"/>
      <c r="W48245" s="108"/>
      <c r="Y48245" s="108"/>
      <c r="AA48245" s="108"/>
      <c r="AC48245" s="108"/>
    </row>
    <row r="48246" spans="19:29" x14ac:dyDescent="0.25">
      <c r="S48246" s="110"/>
      <c r="U48246" s="110"/>
      <c r="W48246" s="110"/>
      <c r="Y48246" s="110"/>
      <c r="AA48246" s="110"/>
      <c r="AC48246" s="110"/>
    </row>
    <row r="48247" spans="19:29" x14ac:dyDescent="0.25">
      <c r="S48247" s="110"/>
      <c r="U48247" s="110"/>
      <c r="W48247" s="110"/>
      <c r="Y48247" s="110"/>
      <c r="AA48247" s="110"/>
      <c r="AC48247" s="110"/>
    </row>
    <row r="48248" spans="19:29" x14ac:dyDescent="0.25">
      <c r="S48248" s="110"/>
      <c r="U48248" s="110"/>
      <c r="W48248" s="110"/>
      <c r="Y48248" s="110"/>
      <c r="AA48248" s="110"/>
      <c r="AC48248" s="110"/>
    </row>
    <row r="48249" spans="19:29" x14ac:dyDescent="0.25">
      <c r="S48249" s="110"/>
      <c r="U48249" s="110"/>
      <c r="W48249" s="110"/>
      <c r="Y48249" s="110"/>
      <c r="AA48249" s="110"/>
      <c r="AC48249" s="110"/>
    </row>
    <row r="48250" spans="19:29" x14ac:dyDescent="0.25">
      <c r="S48250" s="111"/>
      <c r="U48250" s="111"/>
      <c r="W48250" s="111"/>
      <c r="Y48250" s="111"/>
      <c r="AA48250" s="111"/>
      <c r="AC48250" s="111"/>
    </row>
    <row r="48251" spans="19:29" x14ac:dyDescent="0.25">
      <c r="S48251" s="107"/>
      <c r="U48251" s="107"/>
      <c r="W48251" s="107"/>
      <c r="Y48251" s="107"/>
      <c r="AA48251" s="107"/>
      <c r="AC48251" s="107"/>
    </row>
    <row r="48252" spans="19:29" x14ac:dyDescent="0.25">
      <c r="S48252" s="108"/>
      <c r="U48252" s="108"/>
      <c r="W48252" s="108"/>
      <c r="Y48252" s="108"/>
      <c r="AA48252" s="108"/>
      <c r="AC48252" s="108"/>
    </row>
    <row r="48253" spans="19:29" x14ac:dyDescent="0.25">
      <c r="S48253" s="108"/>
      <c r="U48253" s="108"/>
      <c r="W48253" s="108"/>
      <c r="Y48253" s="108"/>
      <c r="AA48253" s="108"/>
      <c r="AC48253" s="108"/>
    </row>
    <row r="48254" spans="19:29" x14ac:dyDescent="0.25">
      <c r="S48254" s="109"/>
      <c r="U48254" s="109"/>
      <c r="W48254" s="109"/>
      <c r="Y48254" s="109"/>
      <c r="AA48254" s="109"/>
      <c r="AC48254" s="109"/>
    </row>
    <row r="48255" spans="19:29" x14ac:dyDescent="0.25">
      <c r="S48255" s="108"/>
      <c r="U48255" s="108"/>
      <c r="W48255" s="108"/>
      <c r="Y48255" s="108"/>
      <c r="AA48255" s="108"/>
      <c r="AC48255" s="108"/>
    </row>
    <row r="48256" spans="19:29" x14ac:dyDescent="0.25">
      <c r="S48256" s="108"/>
      <c r="U48256" s="108"/>
      <c r="W48256" s="108"/>
      <c r="Y48256" s="108"/>
      <c r="AA48256" s="108"/>
      <c r="AC48256" s="108"/>
    </row>
    <row r="48257" spans="19:29" x14ac:dyDescent="0.25">
      <c r="S48257" s="109"/>
      <c r="U48257" s="109"/>
      <c r="W48257" s="109"/>
      <c r="Y48257" s="109"/>
      <c r="AA48257" s="109"/>
      <c r="AC48257" s="109"/>
    </row>
    <row r="48258" spans="19:29" x14ac:dyDescent="0.25">
      <c r="S48258" s="108"/>
      <c r="U48258" s="108"/>
      <c r="W48258" s="108"/>
      <c r="Y48258" s="108"/>
      <c r="AA48258" s="108"/>
      <c r="AC48258" s="108"/>
    </row>
    <row r="48259" spans="19:29" x14ac:dyDescent="0.25">
      <c r="S48259" s="109"/>
      <c r="U48259" s="109"/>
      <c r="W48259" s="109"/>
      <c r="Y48259" s="109"/>
      <c r="AA48259" s="109"/>
      <c r="AC48259" s="109"/>
    </row>
    <row r="48260" spans="19:29" x14ac:dyDescent="0.25">
      <c r="S48260" s="108"/>
      <c r="U48260" s="108"/>
      <c r="W48260" s="108"/>
      <c r="Y48260" s="108"/>
      <c r="AA48260" s="108"/>
      <c r="AC48260" s="108"/>
    </row>
    <row r="48261" spans="19:29" x14ac:dyDescent="0.25">
      <c r="S48261" s="108"/>
      <c r="U48261" s="108"/>
      <c r="W48261" s="108"/>
      <c r="Y48261" s="108"/>
      <c r="AA48261" s="108"/>
      <c r="AC48261" s="108"/>
    </row>
    <row r="48262" spans="19:29" x14ac:dyDescent="0.25">
      <c r="S48262" s="108"/>
      <c r="U48262" s="108"/>
      <c r="W48262" s="108"/>
      <c r="Y48262" s="108"/>
      <c r="AA48262" s="108"/>
      <c r="AC48262" s="108"/>
    </row>
    <row r="48263" spans="19:29" x14ac:dyDescent="0.25">
      <c r="S48263" s="110"/>
      <c r="U48263" s="110"/>
      <c r="W48263" s="110"/>
      <c r="Y48263" s="110"/>
      <c r="AA48263" s="110"/>
      <c r="AC48263" s="110"/>
    </row>
    <row r="48264" spans="19:29" x14ac:dyDescent="0.25">
      <c r="S48264" s="110"/>
      <c r="U48264" s="110"/>
      <c r="W48264" s="110"/>
      <c r="Y48264" s="110"/>
      <c r="AA48264" s="110"/>
      <c r="AC48264" s="110"/>
    </row>
    <row r="48265" spans="19:29" x14ac:dyDescent="0.25">
      <c r="S48265" s="110"/>
      <c r="U48265" s="110"/>
      <c r="W48265" s="110"/>
      <c r="Y48265" s="110"/>
      <c r="AA48265" s="110"/>
      <c r="AC48265" s="110"/>
    </row>
    <row r="48266" spans="19:29" x14ac:dyDescent="0.25">
      <c r="S48266" s="110"/>
      <c r="U48266" s="110"/>
      <c r="W48266" s="110"/>
      <c r="Y48266" s="110"/>
      <c r="AA48266" s="110"/>
      <c r="AC48266" s="110"/>
    </row>
    <row r="48267" spans="19:29" x14ac:dyDescent="0.25">
      <c r="S48267" s="111"/>
      <c r="U48267" s="111"/>
      <c r="W48267" s="111"/>
      <c r="Y48267" s="111"/>
      <c r="AA48267" s="111"/>
      <c r="AC48267" s="111"/>
    </row>
    <row r="48268" spans="19:29" x14ac:dyDescent="0.25">
      <c r="S48268" s="107"/>
      <c r="U48268" s="107"/>
      <c r="W48268" s="107"/>
      <c r="Y48268" s="107"/>
      <c r="AA48268" s="107"/>
      <c r="AC48268" s="107"/>
    </row>
    <row r="48269" spans="19:29" x14ac:dyDescent="0.25">
      <c r="S48269" s="108"/>
      <c r="U48269" s="108"/>
      <c r="W48269" s="108"/>
      <c r="Y48269" s="108"/>
      <c r="AA48269" s="108"/>
      <c r="AC48269" s="108"/>
    </row>
    <row r="48270" spans="19:29" x14ac:dyDescent="0.25">
      <c r="S48270" s="108"/>
      <c r="U48270" s="108"/>
      <c r="W48270" s="108"/>
      <c r="Y48270" s="108"/>
      <c r="AA48270" s="108"/>
      <c r="AC48270" s="108"/>
    </row>
    <row r="48271" spans="19:29" x14ac:dyDescent="0.25">
      <c r="S48271" s="109"/>
      <c r="U48271" s="109"/>
      <c r="W48271" s="109"/>
      <c r="Y48271" s="109"/>
      <c r="AA48271" s="109"/>
      <c r="AC48271" s="109"/>
    </row>
    <row r="48272" spans="19:29" x14ac:dyDescent="0.25">
      <c r="S48272" s="108"/>
      <c r="U48272" s="108"/>
      <c r="W48272" s="108"/>
      <c r="Y48272" s="108"/>
      <c r="AA48272" s="108"/>
      <c r="AC48272" s="108"/>
    </row>
    <row r="48273" spans="19:29" x14ac:dyDescent="0.25">
      <c r="S48273" s="108"/>
      <c r="U48273" s="108"/>
      <c r="W48273" s="108"/>
      <c r="Y48273" s="108"/>
      <c r="AA48273" s="108"/>
      <c r="AC48273" s="108"/>
    </row>
    <row r="48274" spans="19:29" x14ac:dyDescent="0.25">
      <c r="S48274" s="109"/>
      <c r="U48274" s="109"/>
      <c r="W48274" s="109"/>
      <c r="Y48274" s="109"/>
      <c r="AA48274" s="109"/>
      <c r="AC48274" s="109"/>
    </row>
    <row r="48275" spans="19:29" x14ac:dyDescent="0.25">
      <c r="S48275" s="108"/>
      <c r="U48275" s="108"/>
      <c r="W48275" s="108"/>
      <c r="Y48275" s="108"/>
      <c r="AA48275" s="108"/>
      <c r="AC48275" s="108"/>
    </row>
    <row r="48276" spans="19:29" x14ac:dyDescent="0.25">
      <c r="S48276" s="109"/>
      <c r="U48276" s="109"/>
      <c r="W48276" s="109"/>
      <c r="Y48276" s="109"/>
      <c r="AA48276" s="109"/>
      <c r="AC48276" s="109"/>
    </row>
    <row r="48277" spans="19:29" x14ac:dyDescent="0.25">
      <c r="S48277" s="108"/>
      <c r="U48277" s="108"/>
      <c r="W48277" s="108"/>
      <c r="Y48277" s="108"/>
      <c r="AA48277" s="108"/>
      <c r="AC48277" s="108"/>
    </row>
    <row r="48278" spans="19:29" x14ac:dyDescent="0.25">
      <c r="S48278" s="108"/>
      <c r="U48278" s="108"/>
      <c r="W48278" s="108"/>
      <c r="Y48278" s="108"/>
      <c r="AA48278" s="108"/>
      <c r="AC48278" s="108"/>
    </row>
    <row r="48279" spans="19:29" x14ac:dyDescent="0.25">
      <c r="S48279" s="108"/>
      <c r="U48279" s="108"/>
      <c r="W48279" s="108"/>
      <c r="Y48279" s="108"/>
      <c r="AA48279" s="108"/>
      <c r="AC48279" s="108"/>
    </row>
    <row r="48280" spans="19:29" x14ac:dyDescent="0.25">
      <c r="S48280" s="110"/>
      <c r="U48280" s="110"/>
      <c r="W48280" s="110"/>
      <c r="Y48280" s="110"/>
      <c r="AA48280" s="110"/>
      <c r="AC48280" s="110"/>
    </row>
    <row r="48281" spans="19:29" x14ac:dyDescent="0.25">
      <c r="S48281" s="110"/>
      <c r="U48281" s="110"/>
      <c r="W48281" s="110"/>
      <c r="Y48281" s="110"/>
      <c r="AA48281" s="110"/>
      <c r="AC48281" s="110"/>
    </row>
    <row r="48282" spans="19:29" x14ac:dyDescent="0.25">
      <c r="S48282" s="110"/>
      <c r="U48282" s="110"/>
      <c r="W48282" s="110"/>
      <c r="Y48282" s="110"/>
      <c r="AA48282" s="110"/>
      <c r="AC48282" s="110"/>
    </row>
    <row r="48283" spans="19:29" x14ac:dyDescent="0.25">
      <c r="S48283" s="110"/>
      <c r="U48283" s="110"/>
      <c r="W48283" s="110"/>
      <c r="Y48283" s="110"/>
      <c r="AA48283" s="110"/>
      <c r="AC48283" s="110"/>
    </row>
    <row r="48284" spans="19:29" x14ac:dyDescent="0.25">
      <c r="S48284" s="111"/>
      <c r="U48284" s="111"/>
      <c r="W48284" s="111"/>
      <c r="Y48284" s="111"/>
      <c r="AA48284" s="111"/>
      <c r="AC48284" s="111"/>
    </row>
    <row r="48285" spans="19:29" x14ac:dyDescent="0.25">
      <c r="S48285" s="107"/>
      <c r="U48285" s="107"/>
      <c r="W48285" s="107"/>
      <c r="Y48285" s="107"/>
      <c r="AA48285" s="107"/>
      <c r="AC48285" s="107"/>
    </row>
    <row r="48286" spans="19:29" x14ac:dyDescent="0.25">
      <c r="S48286" s="108"/>
      <c r="U48286" s="108"/>
      <c r="W48286" s="108"/>
      <c r="Y48286" s="108"/>
      <c r="AA48286" s="108"/>
      <c r="AC48286" s="108"/>
    </row>
    <row r="48287" spans="19:29" x14ac:dyDescent="0.25">
      <c r="S48287" s="108"/>
      <c r="U48287" s="108"/>
      <c r="W48287" s="108"/>
      <c r="Y48287" s="108"/>
      <c r="AA48287" s="108"/>
      <c r="AC48287" s="108"/>
    </row>
    <row r="48288" spans="19:29" x14ac:dyDescent="0.25">
      <c r="S48288" s="109"/>
      <c r="U48288" s="109"/>
      <c r="W48288" s="109"/>
      <c r="Y48288" s="109"/>
      <c r="AA48288" s="109"/>
      <c r="AC48288" s="109"/>
    </row>
    <row r="48289" spans="19:29" x14ac:dyDescent="0.25">
      <c r="S48289" s="108"/>
      <c r="U48289" s="108"/>
      <c r="W48289" s="108"/>
      <c r="Y48289" s="108"/>
      <c r="AA48289" s="108"/>
      <c r="AC48289" s="108"/>
    </row>
    <row r="48290" spans="19:29" x14ac:dyDescent="0.25">
      <c r="S48290" s="108"/>
      <c r="U48290" s="108"/>
      <c r="W48290" s="108"/>
      <c r="Y48290" s="108"/>
      <c r="AA48290" s="108"/>
      <c r="AC48290" s="108"/>
    </row>
    <row r="48291" spans="19:29" x14ac:dyDescent="0.25">
      <c r="S48291" s="109"/>
      <c r="U48291" s="109"/>
      <c r="W48291" s="109"/>
      <c r="Y48291" s="109"/>
      <c r="AA48291" s="109"/>
      <c r="AC48291" s="109"/>
    </row>
    <row r="48292" spans="19:29" x14ac:dyDescent="0.25">
      <c r="S48292" s="108"/>
      <c r="U48292" s="108"/>
      <c r="W48292" s="108"/>
      <c r="Y48292" s="108"/>
      <c r="AA48292" s="108"/>
      <c r="AC48292" s="108"/>
    </row>
    <row r="48293" spans="19:29" x14ac:dyDescent="0.25">
      <c r="S48293" s="109"/>
      <c r="U48293" s="109"/>
      <c r="W48293" s="109"/>
      <c r="Y48293" s="109"/>
      <c r="AA48293" s="109"/>
      <c r="AC48293" s="109"/>
    </row>
    <row r="48294" spans="19:29" x14ac:dyDescent="0.25">
      <c r="S48294" s="108"/>
      <c r="U48294" s="108"/>
      <c r="W48294" s="108"/>
      <c r="Y48294" s="108"/>
      <c r="AA48294" s="108"/>
      <c r="AC48294" s="108"/>
    </row>
    <row r="48295" spans="19:29" x14ac:dyDescent="0.25">
      <c r="S48295" s="108"/>
      <c r="U48295" s="108"/>
      <c r="W48295" s="108"/>
      <c r="Y48295" s="108"/>
      <c r="AA48295" s="108"/>
      <c r="AC48295" s="108"/>
    </row>
    <row r="48296" spans="19:29" x14ac:dyDescent="0.25">
      <c r="S48296" s="108"/>
      <c r="U48296" s="108"/>
      <c r="W48296" s="108"/>
      <c r="Y48296" s="108"/>
      <c r="AA48296" s="108"/>
      <c r="AC48296" s="108"/>
    </row>
    <row r="48297" spans="19:29" x14ac:dyDescent="0.25">
      <c r="S48297" s="110"/>
      <c r="U48297" s="110"/>
      <c r="W48297" s="110"/>
      <c r="Y48297" s="110"/>
      <c r="AA48297" s="110"/>
      <c r="AC48297" s="110"/>
    </row>
    <row r="48298" spans="19:29" x14ac:dyDescent="0.25">
      <c r="S48298" s="110"/>
      <c r="U48298" s="110"/>
      <c r="W48298" s="110"/>
      <c r="Y48298" s="110"/>
      <c r="AA48298" s="110"/>
      <c r="AC48298" s="110"/>
    </row>
    <row r="48299" spans="19:29" x14ac:dyDescent="0.25">
      <c r="S48299" s="110"/>
      <c r="U48299" s="110"/>
      <c r="W48299" s="110"/>
      <c r="Y48299" s="110"/>
      <c r="AA48299" s="110"/>
      <c r="AC48299" s="110"/>
    </row>
    <row r="48300" spans="19:29" x14ac:dyDescent="0.25">
      <c r="S48300" s="110"/>
      <c r="U48300" s="110"/>
      <c r="W48300" s="110"/>
      <c r="Y48300" s="110"/>
      <c r="AA48300" s="110"/>
      <c r="AC48300" s="110"/>
    </row>
    <row r="48301" spans="19:29" x14ac:dyDescent="0.25">
      <c r="S48301" s="111"/>
      <c r="U48301" s="111"/>
      <c r="W48301" s="111"/>
      <c r="Y48301" s="111"/>
      <c r="AA48301" s="111"/>
      <c r="AC48301" s="111"/>
    </row>
    <row r="48302" spans="19:29" x14ac:dyDescent="0.25">
      <c r="S48302" s="107"/>
      <c r="U48302" s="107"/>
      <c r="W48302" s="107"/>
      <c r="Y48302" s="107"/>
      <c r="AA48302" s="107"/>
      <c r="AC48302" s="107"/>
    </row>
    <row r="48303" spans="19:29" x14ac:dyDescent="0.25">
      <c r="S48303" s="108"/>
      <c r="U48303" s="108"/>
      <c r="W48303" s="108"/>
      <c r="Y48303" s="108"/>
      <c r="AA48303" s="108"/>
      <c r="AC48303" s="108"/>
    </row>
    <row r="48304" spans="19:29" x14ac:dyDescent="0.25">
      <c r="S48304" s="108"/>
      <c r="U48304" s="108"/>
      <c r="W48304" s="108"/>
      <c r="Y48304" s="108"/>
      <c r="AA48304" s="108"/>
      <c r="AC48304" s="108"/>
    </row>
    <row r="48305" spans="19:29" x14ac:dyDescent="0.25">
      <c r="S48305" s="109"/>
      <c r="U48305" s="109"/>
      <c r="W48305" s="109"/>
      <c r="Y48305" s="109"/>
      <c r="AA48305" s="109"/>
      <c r="AC48305" s="109"/>
    </row>
    <row r="48306" spans="19:29" x14ac:dyDescent="0.25">
      <c r="S48306" s="108"/>
      <c r="U48306" s="108"/>
      <c r="W48306" s="108"/>
      <c r="Y48306" s="108"/>
      <c r="AA48306" s="108"/>
      <c r="AC48306" s="108"/>
    </row>
    <row r="48307" spans="19:29" x14ac:dyDescent="0.25">
      <c r="S48307" s="108"/>
      <c r="U48307" s="108"/>
      <c r="W48307" s="108"/>
      <c r="Y48307" s="108"/>
      <c r="AA48307" s="108"/>
      <c r="AC48307" s="108"/>
    </row>
    <row r="48308" spans="19:29" x14ac:dyDescent="0.25">
      <c r="S48308" s="109"/>
      <c r="U48308" s="109"/>
      <c r="W48308" s="109"/>
      <c r="Y48308" s="109"/>
      <c r="AA48308" s="109"/>
      <c r="AC48308" s="109"/>
    </row>
    <row r="48309" spans="19:29" x14ac:dyDescent="0.25">
      <c r="S48309" s="108"/>
      <c r="U48309" s="108"/>
      <c r="W48309" s="108"/>
      <c r="Y48309" s="108"/>
      <c r="AA48309" s="108"/>
      <c r="AC48309" s="108"/>
    </row>
    <row r="48310" spans="19:29" x14ac:dyDescent="0.25">
      <c r="S48310" s="109"/>
      <c r="U48310" s="109"/>
      <c r="W48310" s="109"/>
      <c r="Y48310" s="109"/>
      <c r="AA48310" s="109"/>
      <c r="AC48310" s="109"/>
    </row>
    <row r="48311" spans="19:29" x14ac:dyDescent="0.25">
      <c r="S48311" s="108"/>
      <c r="U48311" s="108"/>
      <c r="W48311" s="108"/>
      <c r="Y48311" s="108"/>
      <c r="AA48311" s="108"/>
      <c r="AC48311" s="108"/>
    </row>
    <row r="48312" spans="19:29" x14ac:dyDescent="0.25">
      <c r="S48312" s="108"/>
      <c r="U48312" s="108"/>
      <c r="W48312" s="108"/>
      <c r="Y48312" s="108"/>
      <c r="AA48312" s="108"/>
      <c r="AC48312" s="108"/>
    </row>
    <row r="48313" spans="19:29" x14ac:dyDescent="0.25">
      <c r="S48313" s="108"/>
      <c r="U48313" s="108"/>
      <c r="W48313" s="108"/>
      <c r="Y48313" s="108"/>
      <c r="AA48313" s="108"/>
      <c r="AC48313" s="108"/>
    </row>
    <row r="48314" spans="19:29" x14ac:dyDescent="0.25">
      <c r="S48314" s="110"/>
      <c r="U48314" s="110"/>
      <c r="W48314" s="110"/>
      <c r="Y48314" s="110"/>
      <c r="AA48314" s="110"/>
      <c r="AC48314" s="110"/>
    </row>
    <row r="48315" spans="19:29" x14ac:dyDescent="0.25">
      <c r="S48315" s="110"/>
      <c r="U48315" s="110"/>
      <c r="W48315" s="110"/>
      <c r="Y48315" s="110"/>
      <c r="AA48315" s="110"/>
      <c r="AC48315" s="110"/>
    </row>
    <row r="48316" spans="19:29" x14ac:dyDescent="0.25">
      <c r="S48316" s="110"/>
      <c r="U48316" s="110"/>
      <c r="W48316" s="110"/>
      <c r="Y48316" s="110"/>
      <c r="AA48316" s="110"/>
      <c r="AC48316" s="110"/>
    </row>
    <row r="48317" spans="19:29" x14ac:dyDescent="0.25">
      <c r="S48317" s="110"/>
      <c r="U48317" s="110"/>
      <c r="W48317" s="110"/>
      <c r="Y48317" s="110"/>
      <c r="AA48317" s="110"/>
      <c r="AC48317" s="110"/>
    </row>
    <row r="48318" spans="19:29" x14ac:dyDescent="0.25">
      <c r="S48318" s="111"/>
      <c r="U48318" s="111"/>
      <c r="W48318" s="111"/>
      <c r="Y48318" s="111"/>
      <c r="AA48318" s="111"/>
      <c r="AC48318" s="111"/>
    </row>
    <row r="48319" spans="19:29" x14ac:dyDescent="0.25">
      <c r="S48319" s="107"/>
      <c r="U48319" s="107"/>
      <c r="W48319" s="107"/>
      <c r="Y48319" s="107"/>
      <c r="AA48319" s="107"/>
      <c r="AC48319" s="107"/>
    </row>
    <row r="48320" spans="19:29" x14ac:dyDescent="0.25">
      <c r="S48320" s="108"/>
      <c r="U48320" s="108"/>
      <c r="W48320" s="108"/>
      <c r="Y48320" s="108"/>
      <c r="AA48320" s="108"/>
      <c r="AC48320" s="108"/>
    </row>
    <row r="48321" spans="19:29" x14ac:dyDescent="0.25">
      <c r="S48321" s="108"/>
      <c r="U48321" s="108"/>
      <c r="W48321" s="108"/>
      <c r="Y48321" s="108"/>
      <c r="AA48321" s="108"/>
      <c r="AC48321" s="108"/>
    </row>
    <row r="48322" spans="19:29" x14ac:dyDescent="0.25">
      <c r="S48322" s="109"/>
      <c r="U48322" s="109"/>
      <c r="W48322" s="109"/>
      <c r="Y48322" s="109"/>
      <c r="AA48322" s="109"/>
      <c r="AC48322" s="109"/>
    </row>
    <row r="48323" spans="19:29" x14ac:dyDescent="0.25">
      <c r="S48323" s="108"/>
      <c r="U48323" s="108"/>
      <c r="W48323" s="108"/>
      <c r="Y48323" s="108"/>
      <c r="AA48323" s="108"/>
      <c r="AC48323" s="108"/>
    </row>
    <row r="48324" spans="19:29" x14ac:dyDescent="0.25">
      <c r="S48324" s="108"/>
      <c r="U48324" s="108"/>
      <c r="W48324" s="108"/>
      <c r="Y48324" s="108"/>
      <c r="AA48324" s="108"/>
      <c r="AC48324" s="108"/>
    </row>
    <row r="48325" spans="19:29" x14ac:dyDescent="0.25">
      <c r="S48325" s="109"/>
      <c r="U48325" s="109"/>
      <c r="W48325" s="109"/>
      <c r="Y48325" s="109"/>
      <c r="AA48325" s="109"/>
      <c r="AC48325" s="109"/>
    </row>
    <row r="48326" spans="19:29" x14ac:dyDescent="0.25">
      <c r="S48326" s="108"/>
      <c r="U48326" s="108"/>
      <c r="W48326" s="108"/>
      <c r="Y48326" s="108"/>
      <c r="AA48326" s="108"/>
      <c r="AC48326" s="108"/>
    </row>
    <row r="48327" spans="19:29" x14ac:dyDescent="0.25">
      <c r="S48327" s="109"/>
      <c r="U48327" s="109"/>
      <c r="W48327" s="109"/>
      <c r="Y48327" s="109"/>
      <c r="AA48327" s="109"/>
      <c r="AC48327" s="109"/>
    </row>
    <row r="48328" spans="19:29" x14ac:dyDescent="0.25">
      <c r="S48328" s="108"/>
      <c r="U48328" s="108"/>
      <c r="W48328" s="108"/>
      <c r="Y48328" s="108"/>
      <c r="AA48328" s="108"/>
      <c r="AC48328" s="108"/>
    </row>
    <row r="48329" spans="19:29" x14ac:dyDescent="0.25">
      <c r="S48329" s="108"/>
      <c r="U48329" s="108"/>
      <c r="W48329" s="108"/>
      <c r="Y48329" s="108"/>
      <c r="AA48329" s="108"/>
      <c r="AC48329" s="108"/>
    </row>
    <row r="48330" spans="19:29" x14ac:dyDescent="0.25">
      <c r="S48330" s="108"/>
      <c r="U48330" s="108"/>
      <c r="W48330" s="108"/>
      <c r="Y48330" s="108"/>
      <c r="AA48330" s="108"/>
      <c r="AC48330" s="108"/>
    </row>
    <row r="48331" spans="19:29" x14ac:dyDescent="0.25">
      <c r="S48331" s="110"/>
      <c r="U48331" s="110"/>
      <c r="W48331" s="110"/>
      <c r="Y48331" s="110"/>
      <c r="AA48331" s="110"/>
      <c r="AC48331" s="110"/>
    </row>
    <row r="48332" spans="19:29" x14ac:dyDescent="0.25">
      <c r="S48332" s="110"/>
      <c r="U48332" s="110"/>
      <c r="W48332" s="110"/>
      <c r="Y48332" s="110"/>
      <c r="AA48332" s="110"/>
      <c r="AC48332" s="110"/>
    </row>
    <row r="48333" spans="19:29" x14ac:dyDescent="0.25">
      <c r="S48333" s="110"/>
      <c r="U48333" s="110"/>
      <c r="W48333" s="110"/>
      <c r="Y48333" s="110"/>
      <c r="AA48333" s="110"/>
      <c r="AC48333" s="110"/>
    </row>
    <row r="48334" spans="19:29" x14ac:dyDescent="0.25">
      <c r="S48334" s="110"/>
      <c r="U48334" s="110"/>
      <c r="W48334" s="110"/>
      <c r="Y48334" s="110"/>
      <c r="AA48334" s="110"/>
      <c r="AC48334" s="110"/>
    </row>
    <row r="48335" spans="19:29" x14ac:dyDescent="0.25">
      <c r="S48335" s="111"/>
      <c r="U48335" s="111"/>
      <c r="W48335" s="111"/>
      <c r="Y48335" s="111"/>
      <c r="AA48335" s="111"/>
      <c r="AC48335" s="111"/>
    </row>
    <row r="48336" spans="19:29" x14ac:dyDescent="0.25">
      <c r="S48336" s="107"/>
      <c r="U48336" s="107"/>
      <c r="W48336" s="107"/>
      <c r="Y48336" s="107"/>
      <c r="AA48336" s="107"/>
      <c r="AC48336" s="107"/>
    </row>
    <row r="48337" spans="19:29" x14ac:dyDescent="0.25">
      <c r="S48337" s="108"/>
      <c r="U48337" s="108"/>
      <c r="W48337" s="108"/>
      <c r="Y48337" s="108"/>
      <c r="AA48337" s="108"/>
      <c r="AC48337" s="108"/>
    </row>
    <row r="48338" spans="19:29" x14ac:dyDescent="0.25">
      <c r="S48338" s="108"/>
      <c r="U48338" s="108"/>
      <c r="W48338" s="108"/>
      <c r="Y48338" s="108"/>
      <c r="AA48338" s="108"/>
      <c r="AC48338" s="108"/>
    </row>
    <row r="48339" spans="19:29" x14ac:dyDescent="0.25">
      <c r="S48339" s="109"/>
      <c r="U48339" s="109"/>
      <c r="W48339" s="109"/>
      <c r="Y48339" s="109"/>
      <c r="AA48339" s="109"/>
      <c r="AC48339" s="109"/>
    </row>
    <row r="48340" spans="19:29" x14ac:dyDescent="0.25">
      <c r="S48340" s="108"/>
      <c r="U48340" s="108"/>
      <c r="W48340" s="108"/>
      <c r="Y48340" s="108"/>
      <c r="AA48340" s="108"/>
      <c r="AC48340" s="108"/>
    </row>
    <row r="48341" spans="19:29" x14ac:dyDescent="0.25">
      <c r="S48341" s="108"/>
      <c r="U48341" s="108"/>
      <c r="W48341" s="108"/>
      <c r="Y48341" s="108"/>
      <c r="AA48341" s="108"/>
      <c r="AC48341" s="108"/>
    </row>
    <row r="48342" spans="19:29" x14ac:dyDescent="0.25">
      <c r="S48342" s="109"/>
      <c r="U48342" s="109"/>
      <c r="W48342" s="109"/>
      <c r="Y48342" s="109"/>
      <c r="AA48342" s="109"/>
      <c r="AC48342" s="109"/>
    </row>
    <row r="48343" spans="19:29" x14ac:dyDescent="0.25">
      <c r="S48343" s="108"/>
      <c r="U48343" s="108"/>
      <c r="W48343" s="108"/>
      <c r="Y48343" s="108"/>
      <c r="AA48343" s="108"/>
      <c r="AC48343" s="108"/>
    </row>
    <row r="48344" spans="19:29" x14ac:dyDescent="0.25">
      <c r="S48344" s="109"/>
      <c r="U48344" s="109"/>
      <c r="W48344" s="109"/>
      <c r="Y48344" s="109"/>
      <c r="AA48344" s="109"/>
      <c r="AC48344" s="109"/>
    </row>
    <row r="48345" spans="19:29" x14ac:dyDescent="0.25">
      <c r="S48345" s="108"/>
      <c r="U48345" s="108"/>
      <c r="W48345" s="108"/>
      <c r="Y48345" s="108"/>
      <c r="AA48345" s="108"/>
      <c r="AC48345" s="108"/>
    </row>
    <row r="48346" spans="19:29" x14ac:dyDescent="0.25">
      <c r="S48346" s="108"/>
      <c r="U48346" s="108"/>
      <c r="W48346" s="108"/>
      <c r="Y48346" s="108"/>
      <c r="AA48346" s="108"/>
      <c r="AC48346" s="108"/>
    </row>
    <row r="48347" spans="19:29" x14ac:dyDescent="0.25">
      <c r="S48347" s="108"/>
      <c r="U48347" s="108"/>
      <c r="W48347" s="108"/>
      <c r="Y48347" s="108"/>
      <c r="AA48347" s="108"/>
      <c r="AC48347" s="108"/>
    </row>
    <row r="48348" spans="19:29" x14ac:dyDescent="0.25">
      <c r="S48348" s="110"/>
      <c r="U48348" s="110"/>
      <c r="W48348" s="110"/>
      <c r="Y48348" s="110"/>
      <c r="AA48348" s="110"/>
      <c r="AC48348" s="110"/>
    </row>
    <row r="48349" spans="19:29" x14ac:dyDescent="0.25">
      <c r="S48349" s="110"/>
      <c r="U48349" s="110"/>
      <c r="W48349" s="110"/>
      <c r="Y48349" s="110"/>
      <c r="AA48349" s="110"/>
      <c r="AC48349" s="110"/>
    </row>
    <row r="48350" spans="19:29" x14ac:dyDescent="0.25">
      <c r="S48350" s="110"/>
      <c r="U48350" s="110"/>
      <c r="W48350" s="110"/>
      <c r="Y48350" s="110"/>
      <c r="AA48350" s="110"/>
      <c r="AC48350" s="110"/>
    </row>
    <row r="48351" spans="19:29" x14ac:dyDescent="0.25">
      <c r="S48351" s="110"/>
      <c r="U48351" s="110"/>
      <c r="W48351" s="110"/>
      <c r="Y48351" s="110"/>
      <c r="AA48351" s="110"/>
      <c r="AC48351" s="110"/>
    </row>
    <row r="48352" spans="19:29" x14ac:dyDescent="0.25">
      <c r="S48352" s="111"/>
      <c r="U48352" s="111"/>
      <c r="W48352" s="111"/>
      <c r="Y48352" s="111"/>
      <c r="AA48352" s="111"/>
      <c r="AC48352" s="111"/>
    </row>
    <row r="48353" spans="19:29" x14ac:dyDescent="0.25">
      <c r="S48353" s="107"/>
      <c r="U48353" s="107"/>
      <c r="W48353" s="107"/>
      <c r="Y48353" s="107"/>
      <c r="AA48353" s="107"/>
      <c r="AC48353" s="107"/>
    </row>
    <row r="48354" spans="19:29" x14ac:dyDescent="0.25">
      <c r="S48354" s="108"/>
      <c r="U48354" s="108"/>
      <c r="W48354" s="108"/>
      <c r="Y48354" s="108"/>
      <c r="AA48354" s="108"/>
      <c r="AC48354" s="108"/>
    </row>
    <row r="48355" spans="19:29" x14ac:dyDescent="0.25">
      <c r="S48355" s="108"/>
      <c r="U48355" s="108"/>
      <c r="W48355" s="108"/>
      <c r="Y48355" s="108"/>
      <c r="AA48355" s="108"/>
      <c r="AC48355" s="108"/>
    </row>
    <row r="48356" spans="19:29" x14ac:dyDescent="0.25">
      <c r="S48356" s="109"/>
      <c r="U48356" s="109"/>
      <c r="W48356" s="109"/>
      <c r="Y48356" s="109"/>
      <c r="AA48356" s="109"/>
      <c r="AC48356" s="109"/>
    </row>
    <row r="48357" spans="19:29" x14ac:dyDescent="0.25">
      <c r="S48357" s="108"/>
      <c r="U48357" s="108"/>
      <c r="W48357" s="108"/>
      <c r="Y48357" s="108"/>
      <c r="AA48357" s="108"/>
      <c r="AC48357" s="108"/>
    </row>
    <row r="48358" spans="19:29" x14ac:dyDescent="0.25">
      <c r="S48358" s="108"/>
      <c r="U48358" s="108"/>
      <c r="W48358" s="108"/>
      <c r="Y48358" s="108"/>
      <c r="AA48358" s="108"/>
      <c r="AC48358" s="108"/>
    </row>
    <row r="48359" spans="19:29" x14ac:dyDescent="0.25">
      <c r="S48359" s="109"/>
      <c r="U48359" s="109"/>
      <c r="W48359" s="109"/>
      <c r="Y48359" s="109"/>
      <c r="AA48359" s="109"/>
      <c r="AC48359" s="109"/>
    </row>
    <row r="48360" spans="19:29" x14ac:dyDescent="0.25">
      <c r="S48360" s="108"/>
      <c r="U48360" s="108"/>
      <c r="W48360" s="108"/>
      <c r="Y48360" s="108"/>
      <c r="AA48360" s="108"/>
      <c r="AC48360" s="108"/>
    </row>
    <row r="48361" spans="19:29" x14ac:dyDescent="0.25">
      <c r="S48361" s="109"/>
      <c r="U48361" s="109"/>
      <c r="W48361" s="109"/>
      <c r="Y48361" s="109"/>
      <c r="AA48361" s="109"/>
      <c r="AC48361" s="109"/>
    </row>
    <row r="48362" spans="19:29" x14ac:dyDescent="0.25">
      <c r="S48362" s="108"/>
      <c r="U48362" s="108"/>
      <c r="W48362" s="108"/>
      <c r="Y48362" s="108"/>
      <c r="AA48362" s="108"/>
      <c r="AC48362" s="108"/>
    </row>
    <row r="48363" spans="19:29" x14ac:dyDescent="0.25">
      <c r="S48363" s="108"/>
      <c r="U48363" s="108"/>
      <c r="W48363" s="108"/>
      <c r="Y48363" s="108"/>
      <c r="AA48363" s="108"/>
      <c r="AC48363" s="108"/>
    </row>
    <row r="48364" spans="19:29" x14ac:dyDescent="0.25">
      <c r="S48364" s="108"/>
      <c r="U48364" s="108"/>
      <c r="W48364" s="108"/>
      <c r="Y48364" s="108"/>
      <c r="AA48364" s="108"/>
      <c r="AC48364" s="108"/>
    </row>
    <row r="48365" spans="19:29" x14ac:dyDescent="0.25">
      <c r="S48365" s="110"/>
      <c r="U48365" s="110"/>
      <c r="W48365" s="110"/>
      <c r="Y48365" s="110"/>
      <c r="AA48365" s="110"/>
      <c r="AC48365" s="110"/>
    </row>
    <row r="48366" spans="19:29" x14ac:dyDescent="0.25">
      <c r="S48366" s="110"/>
      <c r="U48366" s="110"/>
      <c r="W48366" s="110"/>
      <c r="Y48366" s="110"/>
      <c r="AA48366" s="110"/>
      <c r="AC48366" s="110"/>
    </row>
    <row r="48367" spans="19:29" x14ac:dyDescent="0.25">
      <c r="S48367" s="110"/>
      <c r="U48367" s="110"/>
      <c r="W48367" s="110"/>
      <c r="Y48367" s="110"/>
      <c r="AA48367" s="110"/>
      <c r="AC48367" s="110"/>
    </row>
    <row r="48368" spans="19:29" x14ac:dyDescent="0.25">
      <c r="S48368" s="110"/>
      <c r="U48368" s="110"/>
      <c r="W48368" s="110"/>
      <c r="Y48368" s="110"/>
      <c r="AA48368" s="110"/>
      <c r="AC48368" s="110"/>
    </row>
    <row r="48369" spans="19:29" x14ac:dyDescent="0.25">
      <c r="S48369" s="111"/>
      <c r="U48369" s="111"/>
      <c r="W48369" s="111"/>
      <c r="Y48369" s="111"/>
      <c r="AA48369" s="111"/>
      <c r="AC48369" s="111"/>
    </row>
    <row r="48370" spans="19:29" x14ac:dyDescent="0.25">
      <c r="S48370" s="107"/>
      <c r="U48370" s="107"/>
      <c r="W48370" s="107"/>
      <c r="Y48370" s="107"/>
      <c r="AA48370" s="107"/>
      <c r="AC48370" s="107"/>
    </row>
    <row r="48371" spans="19:29" x14ac:dyDescent="0.25">
      <c r="S48371" s="108"/>
      <c r="U48371" s="108"/>
      <c r="W48371" s="108"/>
      <c r="Y48371" s="108"/>
      <c r="AA48371" s="108"/>
      <c r="AC48371" s="108"/>
    </row>
    <row r="48372" spans="19:29" x14ac:dyDescent="0.25">
      <c r="S48372" s="108"/>
      <c r="U48372" s="108"/>
      <c r="W48372" s="108"/>
      <c r="Y48372" s="108"/>
      <c r="AA48372" s="108"/>
      <c r="AC48372" s="108"/>
    </row>
    <row r="48373" spans="19:29" x14ac:dyDescent="0.25">
      <c r="S48373" s="109"/>
      <c r="U48373" s="109"/>
      <c r="W48373" s="109"/>
      <c r="Y48373" s="109"/>
      <c r="AA48373" s="109"/>
      <c r="AC48373" s="109"/>
    </row>
    <row r="48374" spans="19:29" x14ac:dyDescent="0.25">
      <c r="S48374" s="108"/>
      <c r="U48374" s="108"/>
      <c r="W48374" s="108"/>
      <c r="Y48374" s="108"/>
      <c r="AA48374" s="108"/>
      <c r="AC48374" s="108"/>
    </row>
    <row r="48375" spans="19:29" x14ac:dyDescent="0.25">
      <c r="S48375" s="108"/>
      <c r="U48375" s="108"/>
      <c r="W48375" s="108"/>
      <c r="Y48375" s="108"/>
      <c r="AA48375" s="108"/>
      <c r="AC48375" s="108"/>
    </row>
    <row r="48376" spans="19:29" x14ac:dyDescent="0.25">
      <c r="S48376" s="109"/>
      <c r="U48376" s="109"/>
      <c r="W48376" s="109"/>
      <c r="Y48376" s="109"/>
      <c r="AA48376" s="109"/>
      <c r="AC48376" s="109"/>
    </row>
    <row r="48377" spans="19:29" x14ac:dyDescent="0.25">
      <c r="S48377" s="108"/>
      <c r="U48377" s="108"/>
      <c r="W48377" s="108"/>
      <c r="Y48377" s="108"/>
      <c r="AA48377" s="108"/>
      <c r="AC48377" s="108"/>
    </row>
    <row r="48378" spans="19:29" x14ac:dyDescent="0.25">
      <c r="S48378" s="109"/>
      <c r="U48378" s="109"/>
      <c r="W48378" s="109"/>
      <c r="Y48378" s="109"/>
      <c r="AA48378" s="109"/>
      <c r="AC48378" s="109"/>
    </row>
    <row r="48379" spans="19:29" x14ac:dyDescent="0.25">
      <c r="S48379" s="108"/>
      <c r="U48379" s="108"/>
      <c r="W48379" s="108"/>
      <c r="Y48379" s="108"/>
      <c r="AA48379" s="108"/>
      <c r="AC48379" s="108"/>
    </row>
    <row r="48380" spans="19:29" x14ac:dyDescent="0.25">
      <c r="S48380" s="108"/>
      <c r="U48380" s="108"/>
      <c r="W48380" s="108"/>
      <c r="Y48380" s="108"/>
      <c r="AA48380" s="108"/>
      <c r="AC48380" s="108"/>
    </row>
    <row r="48381" spans="19:29" x14ac:dyDescent="0.25">
      <c r="S48381" s="108"/>
      <c r="U48381" s="108"/>
      <c r="W48381" s="108"/>
      <c r="Y48381" s="108"/>
      <c r="AA48381" s="108"/>
      <c r="AC48381" s="108"/>
    </row>
    <row r="48382" spans="19:29" x14ac:dyDescent="0.25">
      <c r="S48382" s="110"/>
      <c r="U48382" s="110"/>
      <c r="W48382" s="110"/>
      <c r="Y48382" s="110"/>
      <c r="AA48382" s="110"/>
      <c r="AC48382" s="110"/>
    </row>
    <row r="48383" spans="19:29" x14ac:dyDescent="0.25">
      <c r="S48383" s="110"/>
      <c r="U48383" s="110"/>
      <c r="W48383" s="110"/>
      <c r="Y48383" s="110"/>
      <c r="AA48383" s="110"/>
      <c r="AC48383" s="110"/>
    </row>
    <row r="48384" spans="19:29" x14ac:dyDescent="0.25">
      <c r="S48384" s="110"/>
      <c r="U48384" s="110"/>
      <c r="W48384" s="110"/>
      <c r="Y48384" s="110"/>
      <c r="AA48384" s="110"/>
      <c r="AC48384" s="110"/>
    </row>
    <row r="48385" spans="19:29" x14ac:dyDescent="0.25">
      <c r="S48385" s="110"/>
      <c r="U48385" s="110"/>
      <c r="W48385" s="110"/>
      <c r="Y48385" s="110"/>
      <c r="AA48385" s="110"/>
      <c r="AC48385" s="110"/>
    </row>
    <row r="48386" spans="19:29" x14ac:dyDescent="0.25">
      <c r="S48386" s="111"/>
      <c r="U48386" s="111"/>
      <c r="W48386" s="111"/>
      <c r="Y48386" s="111"/>
      <c r="AA48386" s="111"/>
      <c r="AC48386" s="111"/>
    </row>
    <row r="48387" spans="19:29" x14ac:dyDescent="0.25">
      <c r="S48387" s="107"/>
      <c r="U48387" s="107"/>
      <c r="W48387" s="107"/>
      <c r="Y48387" s="107"/>
      <c r="AA48387" s="107"/>
      <c r="AC48387" s="107"/>
    </row>
    <row r="48388" spans="19:29" x14ac:dyDescent="0.25">
      <c r="S48388" s="108"/>
      <c r="U48388" s="108"/>
      <c r="W48388" s="108"/>
      <c r="Y48388" s="108"/>
      <c r="AA48388" s="108"/>
      <c r="AC48388" s="108"/>
    </row>
    <row r="48389" spans="19:29" x14ac:dyDescent="0.25">
      <c r="S48389" s="108"/>
      <c r="U48389" s="108"/>
      <c r="W48389" s="108"/>
      <c r="Y48389" s="108"/>
      <c r="AA48389" s="108"/>
      <c r="AC48389" s="108"/>
    </row>
    <row r="48390" spans="19:29" x14ac:dyDescent="0.25">
      <c r="S48390" s="109"/>
      <c r="U48390" s="109"/>
      <c r="W48390" s="109"/>
      <c r="Y48390" s="109"/>
      <c r="AA48390" s="109"/>
      <c r="AC48390" s="109"/>
    </row>
    <row r="48391" spans="19:29" x14ac:dyDescent="0.25">
      <c r="S48391" s="108"/>
      <c r="U48391" s="108"/>
      <c r="W48391" s="108"/>
      <c r="Y48391" s="108"/>
      <c r="AA48391" s="108"/>
      <c r="AC48391" s="108"/>
    </row>
    <row r="48392" spans="19:29" x14ac:dyDescent="0.25">
      <c r="S48392" s="108"/>
      <c r="U48392" s="108"/>
      <c r="W48392" s="108"/>
      <c r="Y48392" s="108"/>
      <c r="AA48392" s="108"/>
      <c r="AC48392" s="108"/>
    </row>
    <row r="48393" spans="19:29" x14ac:dyDescent="0.25">
      <c r="S48393" s="109"/>
      <c r="U48393" s="109"/>
      <c r="W48393" s="109"/>
      <c r="Y48393" s="109"/>
      <c r="AA48393" s="109"/>
      <c r="AC48393" s="109"/>
    </row>
    <row r="48394" spans="19:29" x14ac:dyDescent="0.25">
      <c r="S48394" s="108"/>
      <c r="U48394" s="108"/>
      <c r="W48394" s="108"/>
      <c r="Y48394" s="108"/>
      <c r="AA48394" s="108"/>
      <c r="AC48394" s="108"/>
    </row>
    <row r="48395" spans="19:29" x14ac:dyDescent="0.25">
      <c r="S48395" s="109"/>
      <c r="U48395" s="109"/>
      <c r="W48395" s="109"/>
      <c r="Y48395" s="109"/>
      <c r="AA48395" s="109"/>
      <c r="AC48395" s="109"/>
    </row>
    <row r="48396" spans="19:29" x14ac:dyDescent="0.25">
      <c r="S48396" s="108"/>
      <c r="U48396" s="108"/>
      <c r="W48396" s="108"/>
      <c r="Y48396" s="108"/>
      <c r="AA48396" s="108"/>
      <c r="AC48396" s="108"/>
    </row>
    <row r="48397" spans="19:29" x14ac:dyDescent="0.25">
      <c r="S48397" s="108"/>
      <c r="U48397" s="108"/>
      <c r="W48397" s="108"/>
      <c r="Y48397" s="108"/>
      <c r="AA48397" s="108"/>
      <c r="AC48397" s="108"/>
    </row>
    <row r="48398" spans="19:29" x14ac:dyDescent="0.25">
      <c r="S48398" s="108"/>
      <c r="U48398" s="108"/>
      <c r="W48398" s="108"/>
      <c r="Y48398" s="108"/>
      <c r="AA48398" s="108"/>
      <c r="AC48398" s="108"/>
    </row>
    <row r="48399" spans="19:29" x14ac:dyDescent="0.25">
      <c r="S48399" s="110"/>
      <c r="U48399" s="110"/>
      <c r="W48399" s="110"/>
      <c r="Y48399" s="110"/>
      <c r="AA48399" s="110"/>
      <c r="AC48399" s="110"/>
    </row>
    <row r="48400" spans="19:29" x14ac:dyDescent="0.25">
      <c r="S48400" s="110"/>
      <c r="U48400" s="110"/>
      <c r="W48400" s="110"/>
      <c r="Y48400" s="110"/>
      <c r="AA48400" s="110"/>
      <c r="AC48400" s="110"/>
    </row>
    <row r="48401" spans="19:29" x14ac:dyDescent="0.25">
      <c r="S48401" s="110"/>
      <c r="U48401" s="110"/>
      <c r="W48401" s="110"/>
      <c r="Y48401" s="110"/>
      <c r="AA48401" s="110"/>
      <c r="AC48401" s="110"/>
    </row>
    <row r="48402" spans="19:29" x14ac:dyDescent="0.25">
      <c r="S48402" s="110"/>
      <c r="U48402" s="110"/>
      <c r="W48402" s="110"/>
      <c r="Y48402" s="110"/>
      <c r="AA48402" s="110"/>
      <c r="AC48402" s="110"/>
    </row>
    <row r="48403" spans="19:29" x14ac:dyDescent="0.25">
      <c r="S48403" s="111"/>
      <c r="U48403" s="111"/>
      <c r="W48403" s="111"/>
      <c r="Y48403" s="111"/>
      <c r="AA48403" s="111"/>
      <c r="AC48403" s="111"/>
    </row>
    <row r="48404" spans="19:29" x14ac:dyDescent="0.25">
      <c r="S48404" s="107"/>
      <c r="U48404" s="107"/>
      <c r="W48404" s="107"/>
      <c r="Y48404" s="107"/>
      <c r="AA48404" s="107"/>
      <c r="AC48404" s="107"/>
    </row>
    <row r="48405" spans="19:29" x14ac:dyDescent="0.25">
      <c r="S48405" s="108"/>
      <c r="U48405" s="108"/>
      <c r="W48405" s="108"/>
      <c r="Y48405" s="108"/>
      <c r="AA48405" s="108"/>
      <c r="AC48405" s="108"/>
    </row>
    <row r="48406" spans="19:29" x14ac:dyDescent="0.25">
      <c r="S48406" s="108"/>
      <c r="U48406" s="108"/>
      <c r="W48406" s="108"/>
      <c r="Y48406" s="108"/>
      <c r="AA48406" s="108"/>
      <c r="AC48406" s="108"/>
    </row>
    <row r="48407" spans="19:29" x14ac:dyDescent="0.25">
      <c r="S48407" s="109"/>
      <c r="U48407" s="109"/>
      <c r="W48407" s="109"/>
      <c r="Y48407" s="109"/>
      <c r="AA48407" s="109"/>
      <c r="AC48407" s="109"/>
    </row>
    <row r="48408" spans="19:29" x14ac:dyDescent="0.25">
      <c r="S48408" s="108"/>
      <c r="U48408" s="108"/>
      <c r="W48408" s="108"/>
      <c r="Y48408" s="108"/>
      <c r="AA48408" s="108"/>
      <c r="AC48408" s="108"/>
    </row>
    <row r="48409" spans="19:29" x14ac:dyDescent="0.25">
      <c r="S48409" s="108"/>
      <c r="U48409" s="108"/>
      <c r="W48409" s="108"/>
      <c r="Y48409" s="108"/>
      <c r="AA48409" s="108"/>
      <c r="AC48409" s="108"/>
    </row>
    <row r="48410" spans="19:29" x14ac:dyDescent="0.25">
      <c r="S48410" s="109"/>
      <c r="U48410" s="109"/>
      <c r="W48410" s="109"/>
      <c r="Y48410" s="109"/>
      <c r="AA48410" s="109"/>
      <c r="AC48410" s="109"/>
    </row>
    <row r="48411" spans="19:29" x14ac:dyDescent="0.25">
      <c r="S48411" s="108"/>
      <c r="U48411" s="108"/>
      <c r="W48411" s="108"/>
      <c r="Y48411" s="108"/>
      <c r="AA48411" s="108"/>
      <c r="AC48411" s="108"/>
    </row>
    <row r="48412" spans="19:29" x14ac:dyDescent="0.25">
      <c r="S48412" s="109"/>
      <c r="U48412" s="109"/>
      <c r="W48412" s="109"/>
      <c r="Y48412" s="109"/>
      <c r="AA48412" s="109"/>
      <c r="AC48412" s="109"/>
    </row>
    <row r="48413" spans="19:29" x14ac:dyDescent="0.25">
      <c r="S48413" s="108"/>
      <c r="U48413" s="108"/>
      <c r="W48413" s="108"/>
      <c r="Y48413" s="108"/>
      <c r="AA48413" s="108"/>
      <c r="AC48413" s="108"/>
    </row>
    <row r="48414" spans="19:29" x14ac:dyDescent="0.25">
      <c r="S48414" s="108"/>
      <c r="U48414" s="108"/>
      <c r="W48414" s="108"/>
      <c r="Y48414" s="108"/>
      <c r="AA48414" s="108"/>
      <c r="AC48414" s="108"/>
    </row>
    <row r="48415" spans="19:29" x14ac:dyDescent="0.25">
      <c r="S48415" s="108"/>
      <c r="U48415" s="108"/>
      <c r="W48415" s="108"/>
      <c r="Y48415" s="108"/>
      <c r="AA48415" s="108"/>
      <c r="AC48415" s="108"/>
    </row>
    <row r="48416" spans="19:29" x14ac:dyDescent="0.25">
      <c r="S48416" s="110"/>
      <c r="U48416" s="110"/>
      <c r="W48416" s="110"/>
      <c r="Y48416" s="110"/>
      <c r="AA48416" s="110"/>
      <c r="AC48416" s="110"/>
    </row>
    <row r="48417" spans="19:29" x14ac:dyDescent="0.25">
      <c r="S48417" s="110"/>
      <c r="U48417" s="110"/>
      <c r="W48417" s="110"/>
      <c r="Y48417" s="110"/>
      <c r="AA48417" s="110"/>
      <c r="AC48417" s="110"/>
    </row>
    <row r="48418" spans="19:29" x14ac:dyDescent="0.25">
      <c r="S48418" s="110"/>
      <c r="U48418" s="110"/>
      <c r="W48418" s="110"/>
      <c r="Y48418" s="110"/>
      <c r="AA48418" s="110"/>
      <c r="AC48418" s="110"/>
    </row>
    <row r="48419" spans="19:29" x14ac:dyDescent="0.25">
      <c r="S48419" s="110"/>
      <c r="U48419" s="110"/>
      <c r="W48419" s="110"/>
      <c r="Y48419" s="110"/>
      <c r="AA48419" s="110"/>
      <c r="AC48419" s="110"/>
    </row>
    <row r="48420" spans="19:29" x14ac:dyDescent="0.25">
      <c r="S48420" s="111"/>
      <c r="U48420" s="111"/>
      <c r="W48420" s="111"/>
      <c r="Y48420" s="111"/>
      <c r="AA48420" s="111"/>
      <c r="AC48420" s="111"/>
    </row>
    <row r="48421" spans="19:29" x14ac:dyDescent="0.25">
      <c r="S48421" s="107"/>
      <c r="U48421" s="107"/>
      <c r="W48421" s="107"/>
      <c r="Y48421" s="107"/>
      <c r="AA48421" s="107"/>
      <c r="AC48421" s="107"/>
    </row>
    <row r="48422" spans="19:29" x14ac:dyDescent="0.25">
      <c r="S48422" s="108"/>
      <c r="U48422" s="108"/>
      <c r="W48422" s="108"/>
      <c r="Y48422" s="108"/>
      <c r="AA48422" s="108"/>
      <c r="AC48422" s="108"/>
    </row>
    <row r="48423" spans="19:29" x14ac:dyDescent="0.25">
      <c r="S48423" s="108"/>
      <c r="U48423" s="108"/>
      <c r="W48423" s="108"/>
      <c r="Y48423" s="108"/>
      <c r="AA48423" s="108"/>
      <c r="AC48423" s="108"/>
    </row>
    <row r="48424" spans="19:29" x14ac:dyDescent="0.25">
      <c r="S48424" s="109"/>
      <c r="U48424" s="109"/>
      <c r="W48424" s="109"/>
      <c r="Y48424" s="109"/>
      <c r="AA48424" s="109"/>
      <c r="AC48424" s="109"/>
    </row>
    <row r="48425" spans="19:29" x14ac:dyDescent="0.25">
      <c r="S48425" s="108"/>
      <c r="U48425" s="108"/>
      <c r="W48425" s="108"/>
      <c r="Y48425" s="108"/>
      <c r="AA48425" s="108"/>
      <c r="AC48425" s="108"/>
    </row>
    <row r="48426" spans="19:29" x14ac:dyDescent="0.25">
      <c r="S48426" s="108"/>
      <c r="U48426" s="108"/>
      <c r="W48426" s="108"/>
      <c r="Y48426" s="108"/>
      <c r="AA48426" s="108"/>
      <c r="AC48426" s="108"/>
    </row>
    <row r="48427" spans="19:29" x14ac:dyDescent="0.25">
      <c r="S48427" s="109"/>
      <c r="U48427" s="109"/>
      <c r="W48427" s="109"/>
      <c r="Y48427" s="109"/>
      <c r="AA48427" s="109"/>
      <c r="AC48427" s="109"/>
    </row>
    <row r="48428" spans="19:29" x14ac:dyDescent="0.25">
      <c r="S48428" s="108"/>
      <c r="U48428" s="108"/>
      <c r="W48428" s="108"/>
      <c r="Y48428" s="108"/>
      <c r="AA48428" s="108"/>
      <c r="AC48428" s="108"/>
    </row>
    <row r="48429" spans="19:29" x14ac:dyDescent="0.25">
      <c r="S48429" s="109"/>
      <c r="U48429" s="109"/>
      <c r="W48429" s="109"/>
      <c r="Y48429" s="109"/>
      <c r="AA48429" s="109"/>
      <c r="AC48429" s="109"/>
    </row>
    <row r="48430" spans="19:29" x14ac:dyDescent="0.25">
      <c r="S48430" s="108"/>
      <c r="U48430" s="108"/>
      <c r="W48430" s="108"/>
      <c r="Y48430" s="108"/>
      <c r="AA48430" s="108"/>
      <c r="AC48430" s="108"/>
    </row>
    <row r="48431" spans="19:29" x14ac:dyDescent="0.25">
      <c r="S48431" s="108"/>
      <c r="U48431" s="108"/>
      <c r="W48431" s="108"/>
      <c r="Y48431" s="108"/>
      <c r="AA48431" s="108"/>
      <c r="AC48431" s="108"/>
    </row>
    <row r="48432" spans="19:29" x14ac:dyDescent="0.25">
      <c r="S48432" s="108"/>
      <c r="U48432" s="108"/>
      <c r="W48432" s="108"/>
      <c r="Y48432" s="108"/>
      <c r="AA48432" s="108"/>
      <c r="AC48432" s="108"/>
    </row>
    <row r="48433" spans="19:29" x14ac:dyDescent="0.25">
      <c r="S48433" s="110"/>
      <c r="U48433" s="110"/>
      <c r="W48433" s="110"/>
      <c r="Y48433" s="110"/>
      <c r="AA48433" s="110"/>
      <c r="AC48433" s="110"/>
    </row>
    <row r="48434" spans="19:29" x14ac:dyDescent="0.25">
      <c r="S48434" s="110"/>
      <c r="U48434" s="110"/>
      <c r="W48434" s="110"/>
      <c r="Y48434" s="110"/>
      <c r="AA48434" s="110"/>
      <c r="AC48434" s="110"/>
    </row>
    <row r="48435" spans="19:29" x14ac:dyDescent="0.25">
      <c r="S48435" s="110"/>
      <c r="U48435" s="110"/>
      <c r="W48435" s="110"/>
      <c r="Y48435" s="110"/>
      <c r="AA48435" s="110"/>
      <c r="AC48435" s="110"/>
    </row>
    <row r="48436" spans="19:29" x14ac:dyDescent="0.25">
      <c r="S48436" s="110"/>
      <c r="U48436" s="110"/>
      <c r="W48436" s="110"/>
      <c r="Y48436" s="110"/>
      <c r="AA48436" s="110"/>
      <c r="AC48436" s="110"/>
    </row>
    <row r="48437" spans="19:29" x14ac:dyDescent="0.25">
      <c r="S48437" s="111"/>
      <c r="U48437" s="111"/>
      <c r="W48437" s="111"/>
      <c r="Y48437" s="111"/>
      <c r="AA48437" s="111"/>
      <c r="AC48437" s="111"/>
    </row>
    <row r="48438" spans="19:29" x14ac:dyDescent="0.25">
      <c r="S48438" s="107"/>
      <c r="U48438" s="107"/>
      <c r="W48438" s="107"/>
      <c r="Y48438" s="107"/>
      <c r="AA48438" s="107"/>
      <c r="AC48438" s="107"/>
    </row>
    <row r="48439" spans="19:29" x14ac:dyDescent="0.25">
      <c r="S48439" s="108"/>
      <c r="U48439" s="108"/>
      <c r="W48439" s="108"/>
      <c r="Y48439" s="108"/>
      <c r="AA48439" s="108"/>
      <c r="AC48439" s="108"/>
    </row>
    <row r="48440" spans="19:29" x14ac:dyDescent="0.25">
      <c r="S48440" s="108"/>
      <c r="U48440" s="108"/>
      <c r="W48440" s="108"/>
      <c r="Y48440" s="108"/>
      <c r="AA48440" s="108"/>
      <c r="AC48440" s="108"/>
    </row>
    <row r="48441" spans="19:29" x14ac:dyDescent="0.25">
      <c r="S48441" s="109"/>
      <c r="U48441" s="109"/>
      <c r="W48441" s="109"/>
      <c r="Y48441" s="109"/>
      <c r="AA48441" s="109"/>
      <c r="AC48441" s="109"/>
    </row>
    <row r="48442" spans="19:29" x14ac:dyDescent="0.25">
      <c r="S48442" s="108"/>
      <c r="U48442" s="108"/>
      <c r="W48442" s="108"/>
      <c r="Y48442" s="108"/>
      <c r="AA48442" s="108"/>
      <c r="AC48442" s="108"/>
    </row>
    <row r="48443" spans="19:29" x14ac:dyDescent="0.25">
      <c r="S48443" s="108"/>
      <c r="U48443" s="108"/>
      <c r="W48443" s="108"/>
      <c r="Y48443" s="108"/>
      <c r="AA48443" s="108"/>
      <c r="AC48443" s="108"/>
    </row>
    <row r="48444" spans="19:29" x14ac:dyDescent="0.25">
      <c r="S48444" s="109"/>
      <c r="U48444" s="109"/>
      <c r="W48444" s="109"/>
      <c r="Y48444" s="109"/>
      <c r="AA48444" s="109"/>
      <c r="AC48444" s="109"/>
    </row>
    <row r="48445" spans="19:29" x14ac:dyDescent="0.25">
      <c r="S48445" s="108"/>
      <c r="U48445" s="108"/>
      <c r="W48445" s="108"/>
      <c r="Y48445" s="108"/>
      <c r="AA48445" s="108"/>
      <c r="AC48445" s="108"/>
    </row>
    <row r="48446" spans="19:29" x14ac:dyDescent="0.25">
      <c r="S48446" s="109"/>
      <c r="U48446" s="109"/>
      <c r="W48446" s="109"/>
      <c r="Y48446" s="109"/>
      <c r="AA48446" s="109"/>
      <c r="AC48446" s="109"/>
    </row>
    <row r="48447" spans="19:29" x14ac:dyDescent="0.25">
      <c r="S48447" s="108"/>
      <c r="U48447" s="108"/>
      <c r="W48447" s="108"/>
      <c r="Y48447" s="108"/>
      <c r="AA48447" s="108"/>
      <c r="AC48447" s="108"/>
    </row>
    <row r="48448" spans="19:29" x14ac:dyDescent="0.25">
      <c r="S48448" s="108"/>
      <c r="U48448" s="108"/>
      <c r="W48448" s="108"/>
      <c r="Y48448" s="108"/>
      <c r="AA48448" s="108"/>
      <c r="AC48448" s="108"/>
    </row>
    <row r="48449" spans="19:29" x14ac:dyDescent="0.25">
      <c r="S48449" s="108"/>
      <c r="U48449" s="108"/>
      <c r="W48449" s="108"/>
      <c r="Y48449" s="108"/>
      <c r="AA48449" s="108"/>
      <c r="AC48449" s="108"/>
    </row>
    <row r="48450" spans="19:29" x14ac:dyDescent="0.25">
      <c r="S48450" s="110"/>
      <c r="U48450" s="110"/>
      <c r="W48450" s="110"/>
      <c r="Y48450" s="110"/>
      <c r="AA48450" s="110"/>
      <c r="AC48450" s="110"/>
    </row>
    <row r="48451" spans="19:29" x14ac:dyDescent="0.25">
      <c r="S48451" s="110"/>
      <c r="U48451" s="110"/>
      <c r="W48451" s="110"/>
      <c r="Y48451" s="110"/>
      <c r="AA48451" s="110"/>
      <c r="AC48451" s="110"/>
    </row>
    <row r="48452" spans="19:29" x14ac:dyDescent="0.25">
      <c r="S48452" s="110"/>
      <c r="U48452" s="110"/>
      <c r="W48452" s="110"/>
      <c r="Y48452" s="110"/>
      <c r="AA48452" s="110"/>
      <c r="AC48452" s="110"/>
    </row>
    <row r="48453" spans="19:29" x14ac:dyDescent="0.25">
      <c r="S48453" s="110"/>
      <c r="U48453" s="110"/>
      <c r="W48453" s="110"/>
      <c r="Y48453" s="110"/>
      <c r="AA48453" s="110"/>
      <c r="AC48453" s="110"/>
    </row>
    <row r="48454" spans="19:29" x14ac:dyDescent="0.25">
      <c r="S48454" s="111"/>
      <c r="U48454" s="111"/>
      <c r="W48454" s="111"/>
      <c r="Y48454" s="111"/>
      <c r="AA48454" s="111"/>
      <c r="AC48454" s="111"/>
    </row>
    <row r="48455" spans="19:29" x14ac:dyDescent="0.25">
      <c r="S48455" s="107"/>
      <c r="U48455" s="107"/>
      <c r="W48455" s="107"/>
      <c r="Y48455" s="107"/>
      <c r="AA48455" s="107"/>
      <c r="AC48455" s="107"/>
    </row>
    <row r="48456" spans="19:29" x14ac:dyDescent="0.25">
      <c r="S48456" s="108"/>
      <c r="U48456" s="108"/>
      <c r="W48456" s="108"/>
      <c r="Y48456" s="108"/>
      <c r="AA48456" s="108"/>
      <c r="AC48456" s="108"/>
    </row>
    <row r="48457" spans="19:29" x14ac:dyDescent="0.25">
      <c r="S48457" s="108"/>
      <c r="U48457" s="108"/>
      <c r="W48457" s="108"/>
      <c r="Y48457" s="108"/>
      <c r="AA48457" s="108"/>
      <c r="AC48457" s="108"/>
    </row>
    <row r="48458" spans="19:29" x14ac:dyDescent="0.25">
      <c r="S48458" s="109"/>
      <c r="U48458" s="109"/>
      <c r="W48458" s="109"/>
      <c r="Y48458" s="109"/>
      <c r="AA48458" s="109"/>
      <c r="AC48458" s="109"/>
    </row>
    <row r="48459" spans="19:29" x14ac:dyDescent="0.25">
      <c r="S48459" s="108"/>
      <c r="U48459" s="108"/>
      <c r="W48459" s="108"/>
      <c r="Y48459" s="108"/>
      <c r="AA48459" s="108"/>
      <c r="AC48459" s="108"/>
    </row>
    <row r="48460" spans="19:29" x14ac:dyDescent="0.25">
      <c r="S48460" s="108"/>
      <c r="U48460" s="108"/>
      <c r="W48460" s="108"/>
      <c r="Y48460" s="108"/>
      <c r="AA48460" s="108"/>
      <c r="AC48460" s="108"/>
    </row>
    <row r="48461" spans="19:29" x14ac:dyDescent="0.25">
      <c r="S48461" s="109"/>
      <c r="U48461" s="109"/>
      <c r="W48461" s="109"/>
      <c r="Y48461" s="109"/>
      <c r="AA48461" s="109"/>
      <c r="AC48461" s="109"/>
    </row>
    <row r="48462" spans="19:29" x14ac:dyDescent="0.25">
      <c r="S48462" s="108"/>
      <c r="U48462" s="108"/>
      <c r="W48462" s="108"/>
      <c r="Y48462" s="108"/>
      <c r="AA48462" s="108"/>
      <c r="AC48462" s="108"/>
    </row>
    <row r="48463" spans="19:29" x14ac:dyDescent="0.25">
      <c r="S48463" s="109"/>
      <c r="U48463" s="109"/>
      <c r="W48463" s="109"/>
      <c r="Y48463" s="109"/>
      <c r="AA48463" s="109"/>
      <c r="AC48463" s="109"/>
    </row>
    <row r="48464" spans="19:29" x14ac:dyDescent="0.25">
      <c r="S48464" s="108"/>
      <c r="U48464" s="108"/>
      <c r="W48464" s="108"/>
      <c r="Y48464" s="108"/>
      <c r="AA48464" s="108"/>
      <c r="AC48464" s="108"/>
    </row>
    <row r="48465" spans="19:29" x14ac:dyDescent="0.25">
      <c r="S48465" s="108"/>
      <c r="U48465" s="108"/>
      <c r="W48465" s="108"/>
      <c r="Y48465" s="108"/>
      <c r="AA48465" s="108"/>
      <c r="AC48465" s="108"/>
    </row>
    <row r="48466" spans="19:29" x14ac:dyDescent="0.25">
      <c r="S48466" s="108"/>
      <c r="U48466" s="108"/>
      <c r="W48466" s="108"/>
      <c r="Y48466" s="108"/>
      <c r="AA48466" s="108"/>
      <c r="AC48466" s="108"/>
    </row>
    <row r="48467" spans="19:29" x14ac:dyDescent="0.25">
      <c r="S48467" s="110"/>
      <c r="U48467" s="110"/>
      <c r="W48467" s="110"/>
      <c r="Y48467" s="110"/>
      <c r="AA48467" s="110"/>
      <c r="AC48467" s="110"/>
    </row>
    <row r="48468" spans="19:29" x14ac:dyDescent="0.25">
      <c r="S48468" s="110"/>
      <c r="U48468" s="110"/>
      <c r="W48468" s="110"/>
      <c r="Y48468" s="110"/>
      <c r="AA48468" s="110"/>
      <c r="AC48468" s="110"/>
    </row>
    <row r="48469" spans="19:29" x14ac:dyDescent="0.25">
      <c r="S48469" s="110"/>
      <c r="U48469" s="110"/>
      <c r="W48469" s="110"/>
      <c r="Y48469" s="110"/>
      <c r="AA48469" s="110"/>
      <c r="AC48469" s="110"/>
    </row>
    <row r="48470" spans="19:29" x14ac:dyDescent="0.25">
      <c r="S48470" s="110"/>
      <c r="U48470" s="110"/>
      <c r="W48470" s="110"/>
      <c r="Y48470" s="110"/>
      <c r="AA48470" s="110"/>
      <c r="AC48470" s="110"/>
    </row>
    <row r="48471" spans="19:29" x14ac:dyDescent="0.25">
      <c r="S48471" s="111"/>
      <c r="U48471" s="111"/>
      <c r="W48471" s="111"/>
      <c r="Y48471" s="111"/>
      <c r="AA48471" s="111"/>
      <c r="AC48471" s="111"/>
    </row>
    <row r="48472" spans="19:29" x14ac:dyDescent="0.25">
      <c r="S48472" s="107"/>
      <c r="U48472" s="107"/>
      <c r="W48472" s="107"/>
      <c r="Y48472" s="107"/>
      <c r="AA48472" s="107"/>
      <c r="AC48472" s="107"/>
    </row>
    <row r="48473" spans="19:29" x14ac:dyDescent="0.25">
      <c r="S48473" s="108"/>
      <c r="U48473" s="108"/>
      <c r="W48473" s="108"/>
      <c r="Y48473" s="108"/>
      <c r="AA48473" s="108"/>
      <c r="AC48473" s="108"/>
    </row>
    <row r="48474" spans="19:29" x14ac:dyDescent="0.25">
      <c r="S48474" s="108"/>
      <c r="U48474" s="108"/>
      <c r="W48474" s="108"/>
      <c r="Y48474" s="108"/>
      <c r="AA48474" s="108"/>
      <c r="AC48474" s="108"/>
    </row>
    <row r="48475" spans="19:29" x14ac:dyDescent="0.25">
      <c r="S48475" s="109"/>
      <c r="U48475" s="109"/>
      <c r="W48475" s="109"/>
      <c r="Y48475" s="109"/>
      <c r="AA48475" s="109"/>
      <c r="AC48475" s="109"/>
    </row>
    <row r="48476" spans="19:29" x14ac:dyDescent="0.25">
      <c r="S48476" s="108"/>
      <c r="U48476" s="108"/>
      <c r="W48476" s="108"/>
      <c r="Y48476" s="108"/>
      <c r="AA48476" s="108"/>
      <c r="AC48476" s="108"/>
    </row>
    <row r="48477" spans="19:29" x14ac:dyDescent="0.25">
      <c r="S48477" s="108"/>
      <c r="U48477" s="108"/>
      <c r="W48477" s="108"/>
      <c r="Y48477" s="108"/>
      <c r="AA48477" s="108"/>
      <c r="AC48477" s="108"/>
    </row>
    <row r="48478" spans="19:29" x14ac:dyDescent="0.25">
      <c r="S48478" s="109"/>
      <c r="U48478" s="109"/>
      <c r="W48478" s="109"/>
      <c r="Y48478" s="109"/>
      <c r="AA48478" s="109"/>
      <c r="AC48478" s="109"/>
    </row>
    <row r="48479" spans="19:29" x14ac:dyDescent="0.25">
      <c r="S48479" s="108"/>
      <c r="U48479" s="108"/>
      <c r="W48479" s="108"/>
      <c r="Y48479" s="108"/>
      <c r="AA48479" s="108"/>
      <c r="AC48479" s="108"/>
    </row>
    <row r="48480" spans="19:29" x14ac:dyDescent="0.25">
      <c r="S48480" s="109"/>
      <c r="U48480" s="109"/>
      <c r="W48480" s="109"/>
      <c r="Y48480" s="109"/>
      <c r="AA48480" s="109"/>
      <c r="AC48480" s="109"/>
    </row>
    <row r="48481" spans="19:29" x14ac:dyDescent="0.25">
      <c r="S48481" s="108"/>
      <c r="U48481" s="108"/>
      <c r="W48481" s="108"/>
      <c r="Y48481" s="108"/>
      <c r="AA48481" s="108"/>
      <c r="AC48481" s="108"/>
    </row>
    <row r="48482" spans="19:29" x14ac:dyDescent="0.25">
      <c r="S48482" s="108"/>
      <c r="U48482" s="108"/>
      <c r="W48482" s="108"/>
      <c r="Y48482" s="108"/>
      <c r="AA48482" s="108"/>
      <c r="AC48482" s="108"/>
    </row>
    <row r="48483" spans="19:29" x14ac:dyDescent="0.25">
      <c r="S48483" s="108"/>
      <c r="U48483" s="108"/>
      <c r="W48483" s="108"/>
      <c r="Y48483" s="108"/>
      <c r="AA48483" s="108"/>
      <c r="AC48483" s="108"/>
    </row>
    <row r="48484" spans="19:29" x14ac:dyDescent="0.25">
      <c r="S48484" s="110"/>
      <c r="U48484" s="110"/>
      <c r="W48484" s="110"/>
      <c r="Y48484" s="110"/>
      <c r="AA48484" s="110"/>
      <c r="AC48484" s="110"/>
    </row>
    <row r="48485" spans="19:29" x14ac:dyDescent="0.25">
      <c r="S48485" s="110"/>
      <c r="U48485" s="110"/>
      <c r="W48485" s="110"/>
      <c r="Y48485" s="110"/>
      <c r="AA48485" s="110"/>
      <c r="AC48485" s="110"/>
    </row>
    <row r="48486" spans="19:29" x14ac:dyDescent="0.25">
      <c r="S48486" s="110"/>
      <c r="U48486" s="110"/>
      <c r="W48486" s="110"/>
      <c r="Y48486" s="110"/>
      <c r="AA48486" s="110"/>
      <c r="AC48486" s="110"/>
    </row>
    <row r="48487" spans="19:29" x14ac:dyDescent="0.25">
      <c r="S48487" s="110"/>
      <c r="U48487" s="110"/>
      <c r="W48487" s="110"/>
      <c r="Y48487" s="110"/>
      <c r="AA48487" s="110"/>
      <c r="AC48487" s="110"/>
    </row>
    <row r="48488" spans="19:29" x14ac:dyDescent="0.25">
      <c r="S48488" s="111"/>
      <c r="U48488" s="111"/>
      <c r="W48488" s="111"/>
      <c r="Y48488" s="111"/>
      <c r="AA48488" s="111"/>
      <c r="AC48488" s="111"/>
    </row>
    <row r="48489" spans="19:29" x14ac:dyDescent="0.25">
      <c r="S48489" s="107"/>
      <c r="U48489" s="107"/>
      <c r="W48489" s="107"/>
      <c r="Y48489" s="107"/>
      <c r="AA48489" s="107"/>
      <c r="AC48489" s="107"/>
    </row>
    <row r="48490" spans="19:29" x14ac:dyDescent="0.25">
      <c r="S48490" s="108"/>
      <c r="U48490" s="108"/>
      <c r="W48490" s="108"/>
      <c r="Y48490" s="108"/>
      <c r="AA48490" s="108"/>
      <c r="AC48490" s="108"/>
    </row>
    <row r="48491" spans="19:29" x14ac:dyDescent="0.25">
      <c r="S48491" s="108"/>
      <c r="U48491" s="108"/>
      <c r="W48491" s="108"/>
      <c r="Y48491" s="108"/>
      <c r="AA48491" s="108"/>
      <c r="AC48491" s="108"/>
    </row>
    <row r="48492" spans="19:29" x14ac:dyDescent="0.25">
      <c r="S48492" s="109"/>
      <c r="U48492" s="109"/>
      <c r="W48492" s="109"/>
      <c r="Y48492" s="109"/>
      <c r="AA48492" s="109"/>
      <c r="AC48492" s="109"/>
    </row>
    <row r="48493" spans="19:29" x14ac:dyDescent="0.25">
      <c r="S48493" s="108"/>
      <c r="U48493" s="108"/>
      <c r="W48493" s="108"/>
      <c r="Y48493" s="108"/>
      <c r="AA48493" s="108"/>
      <c r="AC48493" s="108"/>
    </row>
    <row r="48494" spans="19:29" x14ac:dyDescent="0.25">
      <c r="S48494" s="108"/>
      <c r="U48494" s="108"/>
      <c r="W48494" s="108"/>
      <c r="Y48494" s="108"/>
      <c r="AA48494" s="108"/>
      <c r="AC48494" s="108"/>
    </row>
    <row r="48495" spans="19:29" x14ac:dyDescent="0.25">
      <c r="S48495" s="109"/>
      <c r="U48495" s="109"/>
      <c r="W48495" s="109"/>
      <c r="Y48495" s="109"/>
      <c r="AA48495" s="109"/>
      <c r="AC48495" s="109"/>
    </row>
    <row r="48496" spans="19:29" x14ac:dyDescent="0.25">
      <c r="S48496" s="108"/>
      <c r="U48496" s="108"/>
      <c r="W48496" s="108"/>
      <c r="Y48496" s="108"/>
      <c r="AA48496" s="108"/>
      <c r="AC48496" s="108"/>
    </row>
    <row r="48497" spans="19:29" x14ac:dyDescent="0.25">
      <c r="S48497" s="109"/>
      <c r="U48497" s="109"/>
      <c r="W48497" s="109"/>
      <c r="Y48497" s="109"/>
      <c r="AA48497" s="109"/>
      <c r="AC48497" s="109"/>
    </row>
    <row r="48498" spans="19:29" x14ac:dyDescent="0.25">
      <c r="S48498" s="108"/>
      <c r="U48498" s="108"/>
      <c r="W48498" s="108"/>
      <c r="Y48498" s="108"/>
      <c r="AA48498" s="108"/>
      <c r="AC48498" s="108"/>
    </row>
    <row r="48499" spans="19:29" x14ac:dyDescent="0.25">
      <c r="S48499" s="108"/>
      <c r="U48499" s="108"/>
      <c r="W48499" s="108"/>
      <c r="Y48499" s="108"/>
      <c r="AA48499" s="108"/>
      <c r="AC48499" s="108"/>
    </row>
    <row r="48500" spans="19:29" x14ac:dyDescent="0.25">
      <c r="S48500" s="108"/>
      <c r="U48500" s="108"/>
      <c r="W48500" s="108"/>
      <c r="Y48500" s="108"/>
      <c r="AA48500" s="108"/>
      <c r="AC48500" s="108"/>
    </row>
    <row r="48501" spans="19:29" x14ac:dyDescent="0.25">
      <c r="S48501" s="110"/>
      <c r="U48501" s="110"/>
      <c r="W48501" s="110"/>
      <c r="Y48501" s="110"/>
      <c r="AA48501" s="110"/>
      <c r="AC48501" s="110"/>
    </row>
    <row r="48502" spans="19:29" x14ac:dyDescent="0.25">
      <c r="S48502" s="110"/>
      <c r="U48502" s="110"/>
      <c r="W48502" s="110"/>
      <c r="Y48502" s="110"/>
      <c r="AA48502" s="110"/>
      <c r="AC48502" s="110"/>
    </row>
    <row r="48503" spans="19:29" x14ac:dyDescent="0.25">
      <c r="S48503" s="110"/>
      <c r="U48503" s="110"/>
      <c r="W48503" s="110"/>
      <c r="Y48503" s="110"/>
      <c r="AA48503" s="110"/>
      <c r="AC48503" s="110"/>
    </row>
    <row r="48504" spans="19:29" x14ac:dyDescent="0.25">
      <c r="S48504" s="110"/>
      <c r="U48504" s="110"/>
      <c r="W48504" s="110"/>
      <c r="Y48504" s="110"/>
      <c r="AA48504" s="110"/>
      <c r="AC48504" s="110"/>
    </row>
    <row r="48505" spans="19:29" x14ac:dyDescent="0.25">
      <c r="S48505" s="111"/>
      <c r="U48505" s="111"/>
      <c r="W48505" s="111"/>
      <c r="Y48505" s="111"/>
      <c r="AA48505" s="111"/>
      <c r="AC48505" s="111"/>
    </row>
    <row r="48506" spans="19:29" x14ac:dyDescent="0.25">
      <c r="S48506" s="107"/>
      <c r="U48506" s="107"/>
      <c r="W48506" s="107"/>
      <c r="Y48506" s="107"/>
      <c r="AA48506" s="107"/>
      <c r="AC48506" s="107"/>
    </row>
    <row r="48507" spans="19:29" x14ac:dyDescent="0.25">
      <c r="S48507" s="108"/>
      <c r="U48507" s="108"/>
      <c r="W48507" s="108"/>
      <c r="Y48507" s="108"/>
      <c r="AA48507" s="108"/>
      <c r="AC48507" s="108"/>
    </row>
    <row r="48508" spans="19:29" x14ac:dyDescent="0.25">
      <c r="S48508" s="108"/>
      <c r="U48508" s="108"/>
      <c r="W48508" s="108"/>
      <c r="Y48508" s="108"/>
      <c r="AA48508" s="108"/>
      <c r="AC48508" s="108"/>
    </row>
    <row r="48509" spans="19:29" x14ac:dyDescent="0.25">
      <c r="S48509" s="109"/>
      <c r="U48509" s="109"/>
      <c r="W48509" s="109"/>
      <c r="Y48509" s="109"/>
      <c r="AA48509" s="109"/>
      <c r="AC48509" s="109"/>
    </row>
    <row r="48510" spans="19:29" x14ac:dyDescent="0.25">
      <c r="S48510" s="108"/>
      <c r="U48510" s="108"/>
      <c r="W48510" s="108"/>
      <c r="Y48510" s="108"/>
      <c r="AA48510" s="108"/>
      <c r="AC48510" s="108"/>
    </row>
    <row r="48511" spans="19:29" x14ac:dyDescent="0.25">
      <c r="S48511" s="108"/>
      <c r="U48511" s="108"/>
      <c r="W48511" s="108"/>
      <c r="Y48511" s="108"/>
      <c r="AA48511" s="108"/>
      <c r="AC48511" s="108"/>
    </row>
    <row r="48512" spans="19:29" x14ac:dyDescent="0.25">
      <c r="S48512" s="109"/>
      <c r="U48512" s="109"/>
      <c r="W48512" s="109"/>
      <c r="Y48512" s="109"/>
      <c r="AA48512" s="109"/>
      <c r="AC48512" s="109"/>
    </row>
    <row r="48513" spans="19:29" x14ac:dyDescent="0.25">
      <c r="S48513" s="108"/>
      <c r="U48513" s="108"/>
      <c r="W48513" s="108"/>
      <c r="Y48513" s="108"/>
      <c r="AA48513" s="108"/>
      <c r="AC48513" s="108"/>
    </row>
    <row r="48514" spans="19:29" x14ac:dyDescent="0.25">
      <c r="S48514" s="109"/>
      <c r="U48514" s="109"/>
      <c r="W48514" s="109"/>
      <c r="Y48514" s="109"/>
      <c r="AA48514" s="109"/>
      <c r="AC48514" s="109"/>
    </row>
    <row r="48515" spans="19:29" x14ac:dyDescent="0.25">
      <c r="S48515" s="108"/>
      <c r="U48515" s="108"/>
      <c r="W48515" s="108"/>
      <c r="Y48515" s="108"/>
      <c r="AA48515" s="108"/>
      <c r="AC48515" s="108"/>
    </row>
    <row r="48516" spans="19:29" x14ac:dyDescent="0.25">
      <c r="S48516" s="108"/>
      <c r="U48516" s="108"/>
      <c r="W48516" s="108"/>
      <c r="Y48516" s="108"/>
      <c r="AA48516" s="108"/>
      <c r="AC48516" s="108"/>
    </row>
    <row r="48517" spans="19:29" x14ac:dyDescent="0.25">
      <c r="S48517" s="108"/>
      <c r="U48517" s="108"/>
      <c r="W48517" s="108"/>
      <c r="Y48517" s="108"/>
      <c r="AA48517" s="108"/>
      <c r="AC48517" s="108"/>
    </row>
    <row r="48518" spans="19:29" x14ac:dyDescent="0.25">
      <c r="S48518" s="110"/>
      <c r="U48518" s="110"/>
      <c r="W48518" s="110"/>
      <c r="Y48518" s="110"/>
      <c r="AA48518" s="110"/>
      <c r="AC48518" s="110"/>
    </row>
    <row r="48519" spans="19:29" x14ac:dyDescent="0.25">
      <c r="S48519" s="110"/>
      <c r="U48519" s="110"/>
      <c r="W48519" s="110"/>
      <c r="Y48519" s="110"/>
      <c r="AA48519" s="110"/>
      <c r="AC48519" s="110"/>
    </row>
    <row r="48520" spans="19:29" x14ac:dyDescent="0.25">
      <c r="S48520" s="110"/>
      <c r="U48520" s="110"/>
      <c r="W48520" s="110"/>
      <c r="Y48520" s="110"/>
      <c r="AA48520" s="110"/>
      <c r="AC48520" s="110"/>
    </row>
    <row r="48521" spans="19:29" x14ac:dyDescent="0.25">
      <c r="S48521" s="110"/>
      <c r="U48521" s="110"/>
      <c r="W48521" s="110"/>
      <c r="Y48521" s="110"/>
      <c r="AA48521" s="110"/>
      <c r="AC48521" s="110"/>
    </row>
    <row r="48522" spans="19:29" x14ac:dyDescent="0.25">
      <c r="S48522" s="111"/>
      <c r="U48522" s="111"/>
      <c r="W48522" s="111"/>
      <c r="Y48522" s="111"/>
      <c r="AA48522" s="111"/>
      <c r="AC48522" s="111"/>
    </row>
    <row r="48523" spans="19:29" x14ac:dyDescent="0.25">
      <c r="S48523" s="107"/>
      <c r="U48523" s="107"/>
      <c r="W48523" s="107"/>
      <c r="Y48523" s="107"/>
      <c r="AA48523" s="107"/>
      <c r="AC48523" s="107"/>
    </row>
    <row r="48524" spans="19:29" x14ac:dyDescent="0.25">
      <c r="S48524" s="108"/>
      <c r="U48524" s="108"/>
      <c r="W48524" s="108"/>
      <c r="Y48524" s="108"/>
      <c r="AA48524" s="108"/>
      <c r="AC48524" s="108"/>
    </row>
    <row r="48525" spans="19:29" x14ac:dyDescent="0.25">
      <c r="S48525" s="108"/>
      <c r="U48525" s="108"/>
      <c r="W48525" s="108"/>
      <c r="Y48525" s="108"/>
      <c r="AA48525" s="108"/>
      <c r="AC48525" s="108"/>
    </row>
    <row r="48526" spans="19:29" x14ac:dyDescent="0.25">
      <c r="S48526" s="109"/>
      <c r="U48526" s="109"/>
      <c r="W48526" s="109"/>
      <c r="Y48526" s="109"/>
      <c r="AA48526" s="109"/>
      <c r="AC48526" s="109"/>
    </row>
    <row r="48527" spans="19:29" x14ac:dyDescent="0.25">
      <c r="S48527" s="108"/>
      <c r="U48527" s="108"/>
      <c r="W48527" s="108"/>
      <c r="Y48527" s="108"/>
      <c r="AA48527" s="108"/>
      <c r="AC48527" s="108"/>
    </row>
    <row r="48528" spans="19:29" x14ac:dyDescent="0.25">
      <c r="S48528" s="108"/>
      <c r="U48528" s="108"/>
      <c r="W48528" s="108"/>
      <c r="Y48528" s="108"/>
      <c r="AA48528" s="108"/>
      <c r="AC48528" s="108"/>
    </row>
    <row r="48529" spans="19:29" x14ac:dyDescent="0.25">
      <c r="S48529" s="109"/>
      <c r="U48529" s="109"/>
      <c r="W48529" s="109"/>
      <c r="Y48529" s="109"/>
      <c r="AA48529" s="109"/>
      <c r="AC48529" s="109"/>
    </row>
    <row r="48530" spans="19:29" x14ac:dyDescent="0.25">
      <c r="S48530" s="108"/>
      <c r="U48530" s="108"/>
      <c r="W48530" s="108"/>
      <c r="Y48530" s="108"/>
      <c r="AA48530" s="108"/>
      <c r="AC48530" s="108"/>
    </row>
    <row r="48531" spans="19:29" x14ac:dyDescent="0.25">
      <c r="S48531" s="109"/>
      <c r="U48531" s="109"/>
      <c r="W48531" s="109"/>
      <c r="Y48531" s="109"/>
      <c r="AA48531" s="109"/>
      <c r="AC48531" s="109"/>
    </row>
    <row r="48532" spans="19:29" x14ac:dyDescent="0.25">
      <c r="S48532" s="108"/>
      <c r="U48532" s="108"/>
      <c r="W48532" s="108"/>
      <c r="Y48532" s="108"/>
      <c r="AA48532" s="108"/>
      <c r="AC48532" s="108"/>
    </row>
    <row r="48533" spans="19:29" x14ac:dyDescent="0.25">
      <c r="S48533" s="108"/>
      <c r="U48533" s="108"/>
      <c r="W48533" s="108"/>
      <c r="Y48533" s="108"/>
      <c r="AA48533" s="108"/>
      <c r="AC48533" s="108"/>
    </row>
    <row r="48534" spans="19:29" x14ac:dyDescent="0.25">
      <c r="S48534" s="108"/>
      <c r="U48534" s="108"/>
      <c r="W48534" s="108"/>
      <c r="Y48534" s="108"/>
      <c r="AA48534" s="108"/>
      <c r="AC48534" s="108"/>
    </row>
    <row r="48535" spans="19:29" x14ac:dyDescent="0.25">
      <c r="S48535" s="110"/>
      <c r="U48535" s="110"/>
      <c r="W48535" s="110"/>
      <c r="Y48535" s="110"/>
      <c r="AA48535" s="110"/>
      <c r="AC48535" s="110"/>
    </row>
    <row r="48536" spans="19:29" x14ac:dyDescent="0.25">
      <c r="S48536" s="110"/>
      <c r="U48536" s="110"/>
      <c r="W48536" s="110"/>
      <c r="Y48536" s="110"/>
      <c r="AA48536" s="110"/>
      <c r="AC48536" s="110"/>
    </row>
    <row r="48537" spans="19:29" x14ac:dyDescent="0.25">
      <c r="S48537" s="110"/>
      <c r="U48537" s="110"/>
      <c r="W48537" s="110"/>
      <c r="Y48537" s="110"/>
      <c r="AA48537" s="110"/>
      <c r="AC48537" s="110"/>
    </row>
    <row r="48538" spans="19:29" x14ac:dyDescent="0.25">
      <c r="S48538" s="110"/>
      <c r="U48538" s="110"/>
      <c r="W48538" s="110"/>
      <c r="Y48538" s="110"/>
      <c r="AA48538" s="110"/>
      <c r="AC48538" s="110"/>
    </row>
    <row r="48539" spans="19:29" x14ac:dyDescent="0.25">
      <c r="S48539" s="111"/>
      <c r="U48539" s="111"/>
      <c r="W48539" s="111"/>
      <c r="Y48539" s="111"/>
      <c r="AA48539" s="111"/>
      <c r="AC48539" s="111"/>
    </row>
    <row r="48540" spans="19:29" x14ac:dyDescent="0.25">
      <c r="S48540" s="107"/>
      <c r="U48540" s="107"/>
      <c r="W48540" s="107"/>
      <c r="Y48540" s="107"/>
      <c r="AA48540" s="107"/>
      <c r="AC48540" s="107"/>
    </row>
    <row r="48541" spans="19:29" x14ac:dyDescent="0.25">
      <c r="S48541" s="108"/>
      <c r="U48541" s="108"/>
      <c r="W48541" s="108"/>
      <c r="Y48541" s="108"/>
      <c r="AA48541" s="108"/>
      <c r="AC48541" s="108"/>
    </row>
    <row r="48542" spans="19:29" x14ac:dyDescent="0.25">
      <c r="S48542" s="108"/>
      <c r="U48542" s="108"/>
      <c r="W48542" s="108"/>
      <c r="Y48542" s="108"/>
      <c r="AA48542" s="108"/>
      <c r="AC48542" s="108"/>
    </row>
    <row r="48543" spans="19:29" x14ac:dyDescent="0.25">
      <c r="S48543" s="109"/>
      <c r="U48543" s="109"/>
      <c r="W48543" s="109"/>
      <c r="Y48543" s="109"/>
      <c r="AA48543" s="109"/>
      <c r="AC48543" s="109"/>
    </row>
    <row r="48544" spans="19:29" x14ac:dyDescent="0.25">
      <c r="S48544" s="108"/>
      <c r="U48544" s="108"/>
      <c r="W48544" s="108"/>
      <c r="Y48544" s="108"/>
      <c r="AA48544" s="108"/>
      <c r="AC48544" s="108"/>
    </row>
    <row r="48545" spans="19:29" x14ac:dyDescent="0.25">
      <c r="S48545" s="108"/>
      <c r="U48545" s="108"/>
      <c r="W48545" s="108"/>
      <c r="Y48545" s="108"/>
      <c r="AA48545" s="108"/>
      <c r="AC48545" s="108"/>
    </row>
    <row r="48546" spans="19:29" x14ac:dyDescent="0.25">
      <c r="S48546" s="109"/>
      <c r="U48546" s="109"/>
      <c r="W48546" s="109"/>
      <c r="Y48546" s="109"/>
      <c r="AA48546" s="109"/>
      <c r="AC48546" s="109"/>
    </row>
    <row r="48547" spans="19:29" x14ac:dyDescent="0.25">
      <c r="S48547" s="108"/>
      <c r="U48547" s="108"/>
      <c r="W48547" s="108"/>
      <c r="Y48547" s="108"/>
      <c r="AA48547" s="108"/>
      <c r="AC48547" s="108"/>
    </row>
    <row r="48548" spans="19:29" x14ac:dyDescent="0.25">
      <c r="S48548" s="109"/>
      <c r="U48548" s="109"/>
      <c r="W48548" s="109"/>
      <c r="Y48548" s="109"/>
      <c r="AA48548" s="109"/>
      <c r="AC48548" s="109"/>
    </row>
    <row r="48549" spans="19:29" x14ac:dyDescent="0.25">
      <c r="S48549" s="108"/>
      <c r="U48549" s="108"/>
      <c r="W48549" s="108"/>
      <c r="Y48549" s="108"/>
      <c r="AA48549" s="108"/>
      <c r="AC48549" s="108"/>
    </row>
    <row r="48550" spans="19:29" x14ac:dyDescent="0.25">
      <c r="S48550" s="108"/>
      <c r="U48550" s="108"/>
      <c r="W48550" s="108"/>
      <c r="Y48550" s="108"/>
      <c r="AA48550" s="108"/>
      <c r="AC48550" s="108"/>
    </row>
    <row r="48551" spans="19:29" x14ac:dyDescent="0.25">
      <c r="S48551" s="108"/>
      <c r="U48551" s="108"/>
      <c r="W48551" s="108"/>
      <c r="Y48551" s="108"/>
      <c r="AA48551" s="108"/>
      <c r="AC48551" s="108"/>
    </row>
    <row r="48552" spans="19:29" x14ac:dyDescent="0.25">
      <c r="S48552" s="110"/>
      <c r="U48552" s="110"/>
      <c r="W48552" s="110"/>
      <c r="Y48552" s="110"/>
      <c r="AA48552" s="110"/>
      <c r="AC48552" s="110"/>
    </row>
    <row r="48553" spans="19:29" x14ac:dyDescent="0.25">
      <c r="S48553" s="110"/>
      <c r="U48553" s="110"/>
      <c r="W48553" s="110"/>
      <c r="Y48553" s="110"/>
      <c r="AA48553" s="110"/>
      <c r="AC48553" s="110"/>
    </row>
    <row r="48554" spans="19:29" x14ac:dyDescent="0.25">
      <c r="S48554" s="110"/>
      <c r="U48554" s="110"/>
      <c r="W48554" s="110"/>
      <c r="Y48554" s="110"/>
      <c r="AA48554" s="110"/>
      <c r="AC48554" s="110"/>
    </row>
    <row r="48555" spans="19:29" x14ac:dyDescent="0.25">
      <c r="S48555" s="110"/>
      <c r="U48555" s="110"/>
      <c r="W48555" s="110"/>
      <c r="Y48555" s="110"/>
      <c r="AA48555" s="110"/>
      <c r="AC48555" s="110"/>
    </row>
    <row r="48556" spans="19:29" x14ac:dyDescent="0.25">
      <c r="S48556" s="111"/>
      <c r="U48556" s="111"/>
      <c r="W48556" s="111"/>
      <c r="Y48556" s="111"/>
      <c r="AA48556" s="111"/>
      <c r="AC48556" s="111"/>
    </row>
    <row r="48557" spans="19:29" x14ac:dyDescent="0.25">
      <c r="S48557" s="107"/>
      <c r="U48557" s="107"/>
      <c r="W48557" s="107"/>
      <c r="Y48557" s="107"/>
      <c r="AA48557" s="107"/>
      <c r="AC48557" s="107"/>
    </row>
    <row r="48558" spans="19:29" x14ac:dyDescent="0.25">
      <c r="S48558" s="108"/>
      <c r="U48558" s="108"/>
      <c r="W48558" s="108"/>
      <c r="Y48558" s="108"/>
      <c r="AA48558" s="108"/>
      <c r="AC48558" s="108"/>
    </row>
    <row r="48559" spans="19:29" x14ac:dyDescent="0.25">
      <c r="S48559" s="108"/>
      <c r="U48559" s="108"/>
      <c r="W48559" s="108"/>
      <c r="Y48559" s="108"/>
      <c r="AA48559" s="108"/>
      <c r="AC48559" s="108"/>
    </row>
    <row r="48560" spans="19:29" x14ac:dyDescent="0.25">
      <c r="S48560" s="109"/>
      <c r="U48560" s="109"/>
      <c r="W48560" s="109"/>
      <c r="Y48560" s="109"/>
      <c r="AA48560" s="109"/>
      <c r="AC48560" s="109"/>
    </row>
    <row r="48561" spans="19:29" x14ac:dyDescent="0.25">
      <c r="S48561" s="108"/>
      <c r="U48561" s="108"/>
      <c r="W48561" s="108"/>
      <c r="Y48561" s="108"/>
      <c r="AA48561" s="108"/>
      <c r="AC48561" s="108"/>
    </row>
    <row r="48562" spans="19:29" x14ac:dyDescent="0.25">
      <c r="S48562" s="108"/>
      <c r="U48562" s="108"/>
      <c r="W48562" s="108"/>
      <c r="Y48562" s="108"/>
      <c r="AA48562" s="108"/>
      <c r="AC48562" s="108"/>
    </row>
    <row r="48563" spans="19:29" x14ac:dyDescent="0.25">
      <c r="S48563" s="109"/>
      <c r="U48563" s="109"/>
      <c r="W48563" s="109"/>
      <c r="Y48563" s="109"/>
      <c r="AA48563" s="109"/>
      <c r="AC48563" s="109"/>
    </row>
    <row r="48564" spans="19:29" x14ac:dyDescent="0.25">
      <c r="S48564" s="108"/>
      <c r="U48564" s="108"/>
      <c r="W48564" s="108"/>
      <c r="Y48564" s="108"/>
      <c r="AA48564" s="108"/>
      <c r="AC48564" s="108"/>
    </row>
    <row r="48565" spans="19:29" x14ac:dyDescent="0.25">
      <c r="S48565" s="109"/>
      <c r="U48565" s="109"/>
      <c r="W48565" s="109"/>
      <c r="Y48565" s="109"/>
      <c r="AA48565" s="109"/>
      <c r="AC48565" s="109"/>
    </row>
    <row r="48566" spans="19:29" x14ac:dyDescent="0.25">
      <c r="S48566" s="108"/>
      <c r="U48566" s="108"/>
      <c r="W48566" s="108"/>
      <c r="Y48566" s="108"/>
      <c r="AA48566" s="108"/>
      <c r="AC48566" s="108"/>
    </row>
    <row r="48567" spans="19:29" x14ac:dyDescent="0.25">
      <c r="S48567" s="108"/>
      <c r="U48567" s="108"/>
      <c r="W48567" s="108"/>
      <c r="Y48567" s="108"/>
      <c r="AA48567" s="108"/>
      <c r="AC48567" s="108"/>
    </row>
    <row r="48568" spans="19:29" x14ac:dyDescent="0.25">
      <c r="S48568" s="108"/>
      <c r="U48568" s="108"/>
      <c r="W48568" s="108"/>
      <c r="Y48568" s="108"/>
      <c r="AA48568" s="108"/>
      <c r="AC48568" s="108"/>
    </row>
    <row r="48569" spans="19:29" x14ac:dyDescent="0.25">
      <c r="S48569" s="110"/>
      <c r="U48569" s="110"/>
      <c r="W48569" s="110"/>
      <c r="Y48569" s="110"/>
      <c r="AA48569" s="110"/>
      <c r="AC48569" s="110"/>
    </row>
    <row r="48570" spans="19:29" x14ac:dyDescent="0.25">
      <c r="S48570" s="110"/>
      <c r="U48570" s="110"/>
      <c r="W48570" s="110"/>
      <c r="Y48570" s="110"/>
      <c r="AA48570" s="110"/>
      <c r="AC48570" s="110"/>
    </row>
    <row r="48571" spans="19:29" x14ac:dyDescent="0.25">
      <c r="S48571" s="110"/>
      <c r="U48571" s="110"/>
      <c r="W48571" s="110"/>
      <c r="Y48571" s="110"/>
      <c r="AA48571" s="110"/>
      <c r="AC48571" s="110"/>
    </row>
    <row r="48572" spans="19:29" x14ac:dyDescent="0.25">
      <c r="S48572" s="110"/>
      <c r="U48572" s="110"/>
      <c r="W48572" s="110"/>
      <c r="Y48572" s="110"/>
      <c r="AA48572" s="110"/>
      <c r="AC48572" s="110"/>
    </row>
    <row r="48573" spans="19:29" x14ac:dyDescent="0.25">
      <c r="S48573" s="111"/>
      <c r="U48573" s="111"/>
      <c r="W48573" s="111"/>
      <c r="Y48573" s="111"/>
      <c r="AA48573" s="111"/>
      <c r="AC48573" s="111"/>
    </row>
    <row r="48574" spans="19:29" x14ac:dyDescent="0.25">
      <c r="S48574" s="107"/>
      <c r="U48574" s="107"/>
      <c r="W48574" s="107"/>
      <c r="Y48574" s="107"/>
      <c r="AA48574" s="107"/>
      <c r="AC48574" s="107"/>
    </row>
    <row r="48575" spans="19:29" x14ac:dyDescent="0.25">
      <c r="S48575" s="108"/>
      <c r="U48575" s="108"/>
      <c r="W48575" s="108"/>
      <c r="Y48575" s="108"/>
      <c r="AA48575" s="108"/>
      <c r="AC48575" s="108"/>
    </row>
    <row r="48576" spans="19:29" x14ac:dyDescent="0.25">
      <c r="S48576" s="108"/>
      <c r="U48576" s="108"/>
      <c r="W48576" s="108"/>
      <c r="Y48576" s="108"/>
      <c r="AA48576" s="108"/>
      <c r="AC48576" s="108"/>
    </row>
    <row r="48577" spans="19:29" x14ac:dyDescent="0.25">
      <c r="S48577" s="109"/>
      <c r="U48577" s="109"/>
      <c r="W48577" s="109"/>
      <c r="Y48577" s="109"/>
      <c r="AA48577" s="109"/>
      <c r="AC48577" s="109"/>
    </row>
    <row r="48578" spans="19:29" x14ac:dyDescent="0.25">
      <c r="S48578" s="108"/>
      <c r="U48578" s="108"/>
      <c r="W48578" s="108"/>
      <c r="Y48578" s="108"/>
      <c r="AA48578" s="108"/>
      <c r="AC48578" s="108"/>
    </row>
    <row r="48579" spans="19:29" x14ac:dyDescent="0.25">
      <c r="S48579" s="108"/>
      <c r="U48579" s="108"/>
      <c r="W48579" s="108"/>
      <c r="Y48579" s="108"/>
      <c r="AA48579" s="108"/>
      <c r="AC48579" s="108"/>
    </row>
    <row r="48580" spans="19:29" x14ac:dyDescent="0.25">
      <c r="S48580" s="109"/>
      <c r="U48580" s="109"/>
      <c r="W48580" s="109"/>
      <c r="Y48580" s="109"/>
      <c r="AA48580" s="109"/>
      <c r="AC48580" s="109"/>
    </row>
    <row r="48581" spans="19:29" x14ac:dyDescent="0.25">
      <c r="S48581" s="108"/>
      <c r="U48581" s="108"/>
      <c r="W48581" s="108"/>
      <c r="Y48581" s="108"/>
      <c r="AA48581" s="108"/>
      <c r="AC48581" s="108"/>
    </row>
    <row r="48582" spans="19:29" x14ac:dyDescent="0.25">
      <c r="S48582" s="109"/>
      <c r="U48582" s="109"/>
      <c r="W48582" s="109"/>
      <c r="Y48582" s="109"/>
      <c r="AA48582" s="109"/>
      <c r="AC48582" s="109"/>
    </row>
    <row r="48583" spans="19:29" x14ac:dyDescent="0.25">
      <c r="S48583" s="108"/>
      <c r="U48583" s="108"/>
      <c r="W48583" s="108"/>
      <c r="Y48583" s="108"/>
      <c r="AA48583" s="108"/>
      <c r="AC48583" s="108"/>
    </row>
    <row r="48584" spans="19:29" x14ac:dyDescent="0.25">
      <c r="S48584" s="108"/>
      <c r="U48584" s="108"/>
      <c r="W48584" s="108"/>
      <c r="Y48584" s="108"/>
      <c r="AA48584" s="108"/>
      <c r="AC48584" s="108"/>
    </row>
    <row r="48585" spans="19:29" x14ac:dyDescent="0.25">
      <c r="S48585" s="108"/>
      <c r="U48585" s="108"/>
      <c r="W48585" s="108"/>
      <c r="Y48585" s="108"/>
      <c r="AA48585" s="108"/>
      <c r="AC48585" s="108"/>
    </row>
    <row r="48586" spans="19:29" x14ac:dyDescent="0.25">
      <c r="S48586" s="110"/>
      <c r="U48586" s="110"/>
      <c r="W48586" s="110"/>
      <c r="Y48586" s="110"/>
      <c r="AA48586" s="110"/>
      <c r="AC48586" s="110"/>
    </row>
    <row r="48587" spans="19:29" x14ac:dyDescent="0.25">
      <c r="S48587" s="110"/>
      <c r="U48587" s="110"/>
      <c r="W48587" s="110"/>
      <c r="Y48587" s="110"/>
      <c r="AA48587" s="110"/>
      <c r="AC48587" s="110"/>
    </row>
    <row r="48588" spans="19:29" x14ac:dyDescent="0.25">
      <c r="S48588" s="110"/>
      <c r="U48588" s="110"/>
      <c r="W48588" s="110"/>
      <c r="Y48588" s="110"/>
      <c r="AA48588" s="110"/>
      <c r="AC48588" s="110"/>
    </row>
    <row r="48589" spans="19:29" x14ac:dyDescent="0.25">
      <c r="S48589" s="110"/>
      <c r="U48589" s="110"/>
      <c r="W48589" s="110"/>
      <c r="Y48589" s="110"/>
      <c r="AA48589" s="110"/>
      <c r="AC48589" s="110"/>
    </row>
    <row r="48590" spans="19:29" x14ac:dyDescent="0.25">
      <c r="S48590" s="111"/>
      <c r="U48590" s="111"/>
      <c r="W48590" s="111"/>
      <c r="Y48590" s="111"/>
      <c r="AA48590" s="111"/>
      <c r="AC48590" s="111"/>
    </row>
    <row r="48591" spans="19:29" x14ac:dyDescent="0.25">
      <c r="S48591" s="107"/>
      <c r="U48591" s="107"/>
      <c r="W48591" s="107"/>
      <c r="Y48591" s="107"/>
      <c r="AA48591" s="107"/>
      <c r="AC48591" s="107"/>
    </row>
    <row r="48592" spans="19:29" x14ac:dyDescent="0.25">
      <c r="S48592" s="108"/>
      <c r="U48592" s="108"/>
      <c r="W48592" s="108"/>
      <c r="Y48592" s="108"/>
      <c r="AA48592" s="108"/>
      <c r="AC48592" s="108"/>
    </row>
    <row r="48593" spans="19:29" x14ac:dyDescent="0.25">
      <c r="S48593" s="108"/>
      <c r="U48593" s="108"/>
      <c r="W48593" s="108"/>
      <c r="Y48593" s="108"/>
      <c r="AA48593" s="108"/>
      <c r="AC48593" s="108"/>
    </row>
    <row r="48594" spans="19:29" x14ac:dyDescent="0.25">
      <c r="S48594" s="109"/>
      <c r="U48594" s="109"/>
      <c r="W48594" s="109"/>
      <c r="Y48594" s="109"/>
      <c r="AA48594" s="109"/>
      <c r="AC48594" s="109"/>
    </row>
    <row r="48595" spans="19:29" x14ac:dyDescent="0.25">
      <c r="S48595" s="108"/>
      <c r="U48595" s="108"/>
      <c r="W48595" s="108"/>
      <c r="Y48595" s="108"/>
      <c r="AA48595" s="108"/>
      <c r="AC48595" s="108"/>
    </row>
    <row r="48596" spans="19:29" x14ac:dyDescent="0.25">
      <c r="S48596" s="108"/>
      <c r="U48596" s="108"/>
      <c r="W48596" s="108"/>
      <c r="Y48596" s="108"/>
      <c r="AA48596" s="108"/>
      <c r="AC48596" s="108"/>
    </row>
    <row r="48597" spans="19:29" x14ac:dyDescent="0.25">
      <c r="S48597" s="109"/>
      <c r="U48597" s="109"/>
      <c r="W48597" s="109"/>
      <c r="Y48597" s="109"/>
      <c r="AA48597" s="109"/>
      <c r="AC48597" s="109"/>
    </row>
    <row r="48598" spans="19:29" x14ac:dyDescent="0.25">
      <c r="S48598" s="108"/>
      <c r="U48598" s="108"/>
      <c r="W48598" s="108"/>
      <c r="Y48598" s="108"/>
      <c r="AA48598" s="108"/>
      <c r="AC48598" s="108"/>
    </row>
    <row r="48599" spans="19:29" x14ac:dyDescent="0.25">
      <c r="S48599" s="109"/>
      <c r="U48599" s="109"/>
      <c r="W48599" s="109"/>
      <c r="Y48599" s="109"/>
      <c r="AA48599" s="109"/>
      <c r="AC48599" s="109"/>
    </row>
    <row r="48600" spans="19:29" x14ac:dyDescent="0.25">
      <c r="S48600" s="108"/>
      <c r="U48600" s="108"/>
      <c r="W48600" s="108"/>
      <c r="Y48600" s="108"/>
      <c r="AA48600" s="108"/>
      <c r="AC48600" s="108"/>
    </row>
    <row r="48601" spans="19:29" x14ac:dyDescent="0.25">
      <c r="S48601" s="108"/>
      <c r="U48601" s="108"/>
      <c r="W48601" s="108"/>
      <c r="Y48601" s="108"/>
      <c r="AA48601" s="108"/>
      <c r="AC48601" s="108"/>
    </row>
    <row r="48602" spans="19:29" x14ac:dyDescent="0.25">
      <c r="S48602" s="108"/>
      <c r="U48602" s="108"/>
      <c r="W48602" s="108"/>
      <c r="Y48602" s="108"/>
      <c r="AA48602" s="108"/>
      <c r="AC48602" s="108"/>
    </row>
    <row r="48603" spans="19:29" x14ac:dyDescent="0.25">
      <c r="S48603" s="110"/>
      <c r="U48603" s="110"/>
      <c r="W48603" s="110"/>
      <c r="Y48603" s="110"/>
      <c r="AA48603" s="110"/>
      <c r="AC48603" s="110"/>
    </row>
    <row r="48604" spans="19:29" x14ac:dyDescent="0.25">
      <c r="S48604" s="110"/>
      <c r="U48604" s="110"/>
      <c r="W48604" s="110"/>
      <c r="Y48604" s="110"/>
      <c r="AA48604" s="110"/>
      <c r="AC48604" s="110"/>
    </row>
    <row r="48605" spans="19:29" x14ac:dyDescent="0.25">
      <c r="S48605" s="110"/>
      <c r="U48605" s="110"/>
      <c r="W48605" s="110"/>
      <c r="Y48605" s="110"/>
      <c r="AA48605" s="110"/>
      <c r="AC48605" s="110"/>
    </row>
    <row r="48606" spans="19:29" x14ac:dyDescent="0.25">
      <c r="S48606" s="110"/>
      <c r="U48606" s="110"/>
      <c r="W48606" s="110"/>
      <c r="Y48606" s="110"/>
      <c r="AA48606" s="110"/>
      <c r="AC48606" s="110"/>
    </row>
    <row r="48607" spans="19:29" x14ac:dyDescent="0.25">
      <c r="S48607" s="111"/>
      <c r="U48607" s="111"/>
      <c r="W48607" s="111"/>
      <c r="Y48607" s="111"/>
      <c r="AA48607" s="111"/>
      <c r="AC48607" s="111"/>
    </row>
    <row r="48608" spans="19:29" x14ac:dyDescent="0.25">
      <c r="S48608" s="107"/>
      <c r="U48608" s="107"/>
      <c r="W48608" s="107"/>
      <c r="Y48608" s="107"/>
      <c r="AA48608" s="107"/>
      <c r="AC48608" s="107"/>
    </row>
    <row r="48609" spans="19:29" x14ac:dyDescent="0.25">
      <c r="S48609" s="108"/>
      <c r="U48609" s="108"/>
      <c r="W48609" s="108"/>
      <c r="Y48609" s="108"/>
      <c r="AA48609" s="108"/>
      <c r="AC48609" s="108"/>
    </row>
    <row r="48610" spans="19:29" x14ac:dyDescent="0.25">
      <c r="S48610" s="108"/>
      <c r="U48610" s="108"/>
      <c r="W48610" s="108"/>
      <c r="Y48610" s="108"/>
      <c r="AA48610" s="108"/>
      <c r="AC48610" s="108"/>
    </row>
    <row r="48611" spans="19:29" x14ac:dyDescent="0.25">
      <c r="S48611" s="109"/>
      <c r="U48611" s="109"/>
      <c r="W48611" s="109"/>
      <c r="Y48611" s="109"/>
      <c r="AA48611" s="109"/>
      <c r="AC48611" s="109"/>
    </row>
    <row r="48612" spans="19:29" x14ac:dyDescent="0.25">
      <c r="S48612" s="108"/>
      <c r="U48612" s="108"/>
      <c r="W48612" s="108"/>
      <c r="Y48612" s="108"/>
      <c r="AA48612" s="108"/>
      <c r="AC48612" s="108"/>
    </row>
    <row r="48613" spans="19:29" x14ac:dyDescent="0.25">
      <c r="S48613" s="108"/>
      <c r="U48613" s="108"/>
      <c r="W48613" s="108"/>
      <c r="Y48613" s="108"/>
      <c r="AA48613" s="108"/>
      <c r="AC48613" s="108"/>
    </row>
    <row r="48614" spans="19:29" x14ac:dyDescent="0.25">
      <c r="S48614" s="109"/>
      <c r="U48614" s="109"/>
      <c r="W48614" s="109"/>
      <c r="Y48614" s="109"/>
      <c r="AA48614" s="109"/>
      <c r="AC48614" s="109"/>
    </row>
    <row r="48615" spans="19:29" x14ac:dyDescent="0.25">
      <c r="S48615" s="108"/>
      <c r="U48615" s="108"/>
      <c r="W48615" s="108"/>
      <c r="Y48615" s="108"/>
      <c r="AA48615" s="108"/>
      <c r="AC48615" s="108"/>
    </row>
    <row r="48616" spans="19:29" x14ac:dyDescent="0.25">
      <c r="S48616" s="109"/>
      <c r="U48616" s="109"/>
      <c r="W48616" s="109"/>
      <c r="Y48616" s="109"/>
      <c r="AA48616" s="109"/>
      <c r="AC48616" s="109"/>
    </row>
    <row r="48617" spans="19:29" x14ac:dyDescent="0.25">
      <c r="S48617" s="108"/>
      <c r="U48617" s="108"/>
      <c r="W48617" s="108"/>
      <c r="Y48617" s="108"/>
      <c r="AA48617" s="108"/>
      <c r="AC48617" s="108"/>
    </row>
    <row r="48618" spans="19:29" x14ac:dyDescent="0.25">
      <c r="S48618" s="108"/>
      <c r="U48618" s="108"/>
      <c r="W48618" s="108"/>
      <c r="Y48618" s="108"/>
      <c r="AA48618" s="108"/>
      <c r="AC48618" s="108"/>
    </row>
    <row r="48619" spans="19:29" x14ac:dyDescent="0.25">
      <c r="S48619" s="108"/>
      <c r="U48619" s="108"/>
      <c r="W48619" s="108"/>
      <c r="Y48619" s="108"/>
      <c r="AA48619" s="108"/>
      <c r="AC48619" s="108"/>
    </row>
    <row r="48620" spans="19:29" x14ac:dyDescent="0.25">
      <c r="S48620" s="110"/>
      <c r="U48620" s="110"/>
      <c r="W48620" s="110"/>
      <c r="Y48620" s="110"/>
      <c r="AA48620" s="110"/>
      <c r="AC48620" s="110"/>
    </row>
    <row r="48621" spans="19:29" x14ac:dyDescent="0.25">
      <c r="S48621" s="110"/>
      <c r="U48621" s="110"/>
      <c r="W48621" s="110"/>
      <c r="Y48621" s="110"/>
      <c r="AA48621" s="110"/>
      <c r="AC48621" s="110"/>
    </row>
    <row r="48622" spans="19:29" x14ac:dyDescent="0.25">
      <c r="S48622" s="110"/>
      <c r="U48622" s="110"/>
      <c r="W48622" s="110"/>
      <c r="Y48622" s="110"/>
      <c r="AA48622" s="110"/>
      <c r="AC48622" s="110"/>
    </row>
    <row r="48623" spans="19:29" x14ac:dyDescent="0.25">
      <c r="S48623" s="110"/>
      <c r="U48623" s="110"/>
      <c r="W48623" s="110"/>
      <c r="Y48623" s="110"/>
      <c r="AA48623" s="110"/>
      <c r="AC48623" s="110"/>
    </row>
    <row r="48624" spans="19:29" x14ac:dyDescent="0.25">
      <c r="S48624" s="111"/>
      <c r="U48624" s="111"/>
      <c r="W48624" s="111"/>
      <c r="Y48624" s="111"/>
      <c r="AA48624" s="111"/>
      <c r="AC48624" s="111"/>
    </row>
    <row r="48625" spans="19:29" x14ac:dyDescent="0.25">
      <c r="S48625" s="107"/>
      <c r="U48625" s="107"/>
      <c r="W48625" s="107"/>
      <c r="Y48625" s="107"/>
      <c r="AA48625" s="107"/>
      <c r="AC48625" s="107"/>
    </row>
    <row r="48626" spans="19:29" x14ac:dyDescent="0.25">
      <c r="S48626" s="108"/>
      <c r="U48626" s="108"/>
      <c r="W48626" s="108"/>
      <c r="Y48626" s="108"/>
      <c r="AA48626" s="108"/>
      <c r="AC48626" s="108"/>
    </row>
    <row r="48627" spans="19:29" x14ac:dyDescent="0.25">
      <c r="S48627" s="108"/>
      <c r="U48627" s="108"/>
      <c r="W48627" s="108"/>
      <c r="Y48627" s="108"/>
      <c r="AA48627" s="108"/>
      <c r="AC48627" s="108"/>
    </row>
    <row r="48628" spans="19:29" x14ac:dyDescent="0.25">
      <c r="S48628" s="109"/>
      <c r="U48628" s="109"/>
      <c r="W48628" s="109"/>
      <c r="Y48628" s="109"/>
      <c r="AA48628" s="109"/>
      <c r="AC48628" s="109"/>
    </row>
    <row r="48629" spans="19:29" x14ac:dyDescent="0.25">
      <c r="S48629" s="108"/>
      <c r="U48629" s="108"/>
      <c r="W48629" s="108"/>
      <c r="Y48629" s="108"/>
      <c r="AA48629" s="108"/>
      <c r="AC48629" s="108"/>
    </row>
    <row r="48630" spans="19:29" x14ac:dyDescent="0.25">
      <c r="S48630" s="108"/>
      <c r="U48630" s="108"/>
      <c r="W48630" s="108"/>
      <c r="Y48630" s="108"/>
      <c r="AA48630" s="108"/>
      <c r="AC48630" s="108"/>
    </row>
    <row r="48631" spans="19:29" x14ac:dyDescent="0.25">
      <c r="S48631" s="109"/>
      <c r="U48631" s="109"/>
      <c r="W48631" s="109"/>
      <c r="Y48631" s="109"/>
      <c r="AA48631" s="109"/>
      <c r="AC48631" s="109"/>
    </row>
    <row r="48632" spans="19:29" x14ac:dyDescent="0.25">
      <c r="S48632" s="108"/>
      <c r="U48632" s="108"/>
      <c r="W48632" s="108"/>
      <c r="Y48632" s="108"/>
      <c r="AA48632" s="108"/>
      <c r="AC48632" s="108"/>
    </row>
    <row r="48633" spans="19:29" x14ac:dyDescent="0.25">
      <c r="S48633" s="109"/>
      <c r="U48633" s="109"/>
      <c r="W48633" s="109"/>
      <c r="Y48633" s="109"/>
      <c r="AA48633" s="109"/>
      <c r="AC48633" s="109"/>
    </row>
    <row r="48634" spans="19:29" x14ac:dyDescent="0.25">
      <c r="S48634" s="108"/>
      <c r="U48634" s="108"/>
      <c r="W48634" s="108"/>
      <c r="Y48634" s="108"/>
      <c r="AA48634" s="108"/>
      <c r="AC48634" s="108"/>
    </row>
    <row r="48635" spans="19:29" x14ac:dyDescent="0.25">
      <c r="S48635" s="108"/>
      <c r="U48635" s="108"/>
      <c r="W48635" s="108"/>
      <c r="Y48635" s="108"/>
      <c r="AA48635" s="108"/>
      <c r="AC48635" s="108"/>
    </row>
    <row r="48636" spans="19:29" x14ac:dyDescent="0.25">
      <c r="S48636" s="108"/>
      <c r="U48636" s="108"/>
      <c r="W48636" s="108"/>
      <c r="Y48636" s="108"/>
      <c r="AA48636" s="108"/>
      <c r="AC48636" s="108"/>
    </row>
    <row r="48637" spans="19:29" x14ac:dyDescent="0.25">
      <c r="S48637" s="110"/>
      <c r="U48637" s="110"/>
      <c r="W48637" s="110"/>
      <c r="Y48637" s="110"/>
      <c r="AA48637" s="110"/>
      <c r="AC48637" s="110"/>
    </row>
    <row r="48638" spans="19:29" x14ac:dyDescent="0.25">
      <c r="S48638" s="110"/>
      <c r="U48638" s="110"/>
      <c r="W48638" s="110"/>
      <c r="Y48638" s="110"/>
      <c r="AA48638" s="110"/>
      <c r="AC48638" s="110"/>
    </row>
    <row r="48639" spans="19:29" x14ac:dyDescent="0.25">
      <c r="S48639" s="110"/>
      <c r="U48639" s="110"/>
      <c r="W48639" s="110"/>
      <c r="Y48639" s="110"/>
      <c r="AA48639" s="110"/>
      <c r="AC48639" s="110"/>
    </row>
    <row r="48640" spans="19:29" x14ac:dyDescent="0.25">
      <c r="S48640" s="110"/>
      <c r="U48640" s="110"/>
      <c r="W48640" s="110"/>
      <c r="Y48640" s="110"/>
      <c r="AA48640" s="110"/>
      <c r="AC48640" s="110"/>
    </row>
    <row r="48641" spans="19:29" x14ac:dyDescent="0.25">
      <c r="S48641" s="111"/>
      <c r="U48641" s="111"/>
      <c r="W48641" s="111"/>
      <c r="Y48641" s="111"/>
      <c r="AA48641" s="111"/>
      <c r="AC48641" s="111"/>
    </row>
    <row r="48642" spans="19:29" x14ac:dyDescent="0.25">
      <c r="S48642" s="107"/>
      <c r="U48642" s="107"/>
      <c r="W48642" s="107"/>
      <c r="Y48642" s="107"/>
      <c r="AA48642" s="107"/>
      <c r="AC48642" s="107"/>
    </row>
    <row r="48643" spans="19:29" x14ac:dyDescent="0.25">
      <c r="S48643" s="108"/>
      <c r="U48643" s="108"/>
      <c r="W48643" s="108"/>
      <c r="Y48643" s="108"/>
      <c r="AA48643" s="108"/>
      <c r="AC48643" s="108"/>
    </row>
    <row r="48644" spans="19:29" x14ac:dyDescent="0.25">
      <c r="S48644" s="108"/>
      <c r="U48644" s="108"/>
      <c r="W48644" s="108"/>
      <c r="Y48644" s="108"/>
      <c r="AA48644" s="108"/>
      <c r="AC48644" s="108"/>
    </row>
    <row r="48645" spans="19:29" x14ac:dyDescent="0.25">
      <c r="S48645" s="109"/>
      <c r="U48645" s="109"/>
      <c r="W48645" s="109"/>
      <c r="Y48645" s="109"/>
      <c r="AA48645" s="109"/>
      <c r="AC48645" s="109"/>
    </row>
    <row r="48646" spans="19:29" x14ac:dyDescent="0.25">
      <c r="S48646" s="108"/>
      <c r="U48646" s="108"/>
      <c r="W48646" s="108"/>
      <c r="Y48646" s="108"/>
      <c r="AA48646" s="108"/>
      <c r="AC48646" s="108"/>
    </row>
    <row r="48647" spans="19:29" x14ac:dyDescent="0.25">
      <c r="S48647" s="108"/>
      <c r="U48647" s="108"/>
      <c r="W48647" s="108"/>
      <c r="Y48647" s="108"/>
      <c r="AA48647" s="108"/>
      <c r="AC48647" s="108"/>
    </row>
    <row r="48648" spans="19:29" x14ac:dyDescent="0.25">
      <c r="S48648" s="109"/>
      <c r="U48648" s="109"/>
      <c r="W48648" s="109"/>
      <c r="Y48648" s="109"/>
      <c r="AA48648" s="109"/>
      <c r="AC48648" s="109"/>
    </row>
    <row r="48649" spans="19:29" x14ac:dyDescent="0.25">
      <c r="S48649" s="108"/>
      <c r="U48649" s="108"/>
      <c r="W48649" s="108"/>
      <c r="Y48649" s="108"/>
      <c r="AA48649" s="108"/>
      <c r="AC48649" s="108"/>
    </row>
    <row r="48650" spans="19:29" x14ac:dyDescent="0.25">
      <c r="S48650" s="109"/>
      <c r="U48650" s="109"/>
      <c r="W48650" s="109"/>
      <c r="Y48650" s="109"/>
      <c r="AA48650" s="109"/>
      <c r="AC48650" s="109"/>
    </row>
    <row r="48651" spans="19:29" x14ac:dyDescent="0.25">
      <c r="S48651" s="108"/>
      <c r="U48651" s="108"/>
      <c r="W48651" s="108"/>
      <c r="Y48651" s="108"/>
      <c r="AA48651" s="108"/>
      <c r="AC48651" s="108"/>
    </row>
    <row r="48652" spans="19:29" x14ac:dyDescent="0.25">
      <c r="S48652" s="108"/>
      <c r="U48652" s="108"/>
      <c r="W48652" s="108"/>
      <c r="Y48652" s="108"/>
      <c r="AA48652" s="108"/>
      <c r="AC48652" s="108"/>
    </row>
    <row r="48653" spans="19:29" x14ac:dyDescent="0.25">
      <c r="S48653" s="108"/>
      <c r="U48653" s="108"/>
      <c r="W48653" s="108"/>
      <c r="Y48653" s="108"/>
      <c r="AA48653" s="108"/>
      <c r="AC48653" s="108"/>
    </row>
    <row r="48654" spans="19:29" x14ac:dyDescent="0.25">
      <c r="S48654" s="110"/>
      <c r="U48654" s="110"/>
      <c r="W48654" s="110"/>
      <c r="Y48654" s="110"/>
      <c r="AA48654" s="110"/>
      <c r="AC48654" s="110"/>
    </row>
    <row r="48655" spans="19:29" x14ac:dyDescent="0.25">
      <c r="S48655" s="110"/>
      <c r="U48655" s="110"/>
      <c r="W48655" s="110"/>
      <c r="Y48655" s="110"/>
      <c r="AA48655" s="110"/>
      <c r="AC48655" s="110"/>
    </row>
    <row r="48656" spans="19:29" x14ac:dyDescent="0.25">
      <c r="S48656" s="110"/>
      <c r="U48656" s="110"/>
      <c r="W48656" s="110"/>
      <c r="Y48656" s="110"/>
      <c r="AA48656" s="110"/>
      <c r="AC48656" s="110"/>
    </row>
    <row r="48657" spans="19:29" x14ac:dyDescent="0.25">
      <c r="S48657" s="110"/>
      <c r="U48657" s="110"/>
      <c r="W48657" s="110"/>
      <c r="Y48657" s="110"/>
      <c r="AA48657" s="110"/>
      <c r="AC48657" s="110"/>
    </row>
    <row r="48658" spans="19:29" x14ac:dyDescent="0.25">
      <c r="S48658" s="111"/>
      <c r="U48658" s="111"/>
      <c r="W48658" s="111"/>
      <c r="Y48658" s="111"/>
      <c r="AA48658" s="111"/>
      <c r="AC48658" s="111"/>
    </row>
    <row r="48659" spans="19:29" x14ac:dyDescent="0.25">
      <c r="S48659" s="107"/>
      <c r="U48659" s="107"/>
      <c r="W48659" s="107"/>
      <c r="Y48659" s="107"/>
      <c r="AA48659" s="107"/>
      <c r="AC48659" s="107"/>
    </row>
    <row r="48660" spans="19:29" x14ac:dyDescent="0.25">
      <c r="S48660" s="108"/>
      <c r="U48660" s="108"/>
      <c r="W48660" s="108"/>
      <c r="Y48660" s="108"/>
      <c r="AA48660" s="108"/>
      <c r="AC48660" s="108"/>
    </row>
    <row r="48661" spans="19:29" x14ac:dyDescent="0.25">
      <c r="S48661" s="108"/>
      <c r="U48661" s="108"/>
      <c r="W48661" s="108"/>
      <c r="Y48661" s="108"/>
      <c r="AA48661" s="108"/>
      <c r="AC48661" s="108"/>
    </row>
    <row r="48662" spans="19:29" x14ac:dyDescent="0.25">
      <c r="S48662" s="109"/>
      <c r="U48662" s="109"/>
      <c r="W48662" s="109"/>
      <c r="Y48662" s="109"/>
      <c r="AA48662" s="109"/>
      <c r="AC48662" s="109"/>
    </row>
    <row r="48663" spans="19:29" x14ac:dyDescent="0.25">
      <c r="S48663" s="108"/>
      <c r="U48663" s="108"/>
      <c r="W48663" s="108"/>
      <c r="Y48663" s="108"/>
      <c r="AA48663" s="108"/>
      <c r="AC48663" s="108"/>
    </row>
    <row r="48664" spans="19:29" x14ac:dyDescent="0.25">
      <c r="S48664" s="108"/>
      <c r="U48664" s="108"/>
      <c r="W48664" s="108"/>
      <c r="Y48664" s="108"/>
      <c r="AA48664" s="108"/>
      <c r="AC48664" s="108"/>
    </row>
    <row r="48665" spans="19:29" x14ac:dyDescent="0.25">
      <c r="S48665" s="109"/>
      <c r="U48665" s="109"/>
      <c r="W48665" s="109"/>
      <c r="Y48665" s="109"/>
      <c r="AA48665" s="109"/>
      <c r="AC48665" s="109"/>
    </row>
    <row r="48666" spans="19:29" x14ac:dyDescent="0.25">
      <c r="S48666" s="108"/>
      <c r="U48666" s="108"/>
      <c r="W48666" s="108"/>
      <c r="Y48666" s="108"/>
      <c r="AA48666" s="108"/>
      <c r="AC48666" s="108"/>
    </row>
    <row r="48667" spans="19:29" x14ac:dyDescent="0.25">
      <c r="S48667" s="109"/>
      <c r="U48667" s="109"/>
      <c r="W48667" s="109"/>
      <c r="Y48667" s="109"/>
      <c r="AA48667" s="109"/>
      <c r="AC48667" s="109"/>
    </row>
    <row r="48668" spans="19:29" x14ac:dyDescent="0.25">
      <c r="S48668" s="108"/>
      <c r="U48668" s="108"/>
      <c r="W48668" s="108"/>
      <c r="Y48668" s="108"/>
      <c r="AA48668" s="108"/>
      <c r="AC48668" s="108"/>
    </row>
    <row r="48669" spans="19:29" x14ac:dyDescent="0.25">
      <c r="S48669" s="108"/>
      <c r="U48669" s="108"/>
      <c r="W48669" s="108"/>
      <c r="Y48669" s="108"/>
      <c r="AA48669" s="108"/>
      <c r="AC48669" s="108"/>
    </row>
    <row r="48670" spans="19:29" x14ac:dyDescent="0.25">
      <c r="S48670" s="108"/>
      <c r="U48670" s="108"/>
      <c r="W48670" s="108"/>
      <c r="Y48670" s="108"/>
      <c r="AA48670" s="108"/>
      <c r="AC48670" s="108"/>
    </row>
    <row r="48671" spans="19:29" x14ac:dyDescent="0.25">
      <c r="S48671" s="110"/>
      <c r="U48671" s="110"/>
      <c r="W48671" s="110"/>
      <c r="Y48671" s="110"/>
      <c r="AA48671" s="110"/>
      <c r="AC48671" s="110"/>
    </row>
    <row r="48672" spans="19:29" x14ac:dyDescent="0.25">
      <c r="S48672" s="110"/>
      <c r="U48672" s="110"/>
      <c r="W48672" s="110"/>
      <c r="Y48672" s="110"/>
      <c r="AA48672" s="110"/>
      <c r="AC48672" s="110"/>
    </row>
    <row r="48673" spans="19:29" x14ac:dyDescent="0.25">
      <c r="S48673" s="110"/>
      <c r="U48673" s="110"/>
      <c r="W48673" s="110"/>
      <c r="Y48673" s="110"/>
      <c r="AA48673" s="110"/>
      <c r="AC48673" s="110"/>
    </row>
    <row r="48674" spans="19:29" x14ac:dyDescent="0.25">
      <c r="S48674" s="110"/>
      <c r="U48674" s="110"/>
      <c r="W48674" s="110"/>
      <c r="Y48674" s="110"/>
      <c r="AA48674" s="110"/>
      <c r="AC48674" s="110"/>
    </row>
    <row r="48675" spans="19:29" x14ac:dyDescent="0.25">
      <c r="S48675" s="111"/>
      <c r="U48675" s="111"/>
      <c r="W48675" s="111"/>
      <c r="Y48675" s="111"/>
      <c r="AA48675" s="111"/>
      <c r="AC48675" s="111"/>
    </row>
    <row r="48676" spans="19:29" x14ac:dyDescent="0.25">
      <c r="S48676" s="107"/>
      <c r="U48676" s="107"/>
      <c r="W48676" s="107"/>
      <c r="Y48676" s="107"/>
      <c r="AA48676" s="107"/>
      <c r="AC48676" s="107"/>
    </row>
    <row r="48677" spans="19:29" x14ac:dyDescent="0.25">
      <c r="S48677" s="108"/>
      <c r="U48677" s="108"/>
      <c r="W48677" s="108"/>
      <c r="Y48677" s="108"/>
      <c r="AA48677" s="108"/>
      <c r="AC48677" s="108"/>
    </row>
    <row r="48678" spans="19:29" x14ac:dyDescent="0.25">
      <c r="S48678" s="108"/>
      <c r="U48678" s="108"/>
      <c r="W48678" s="108"/>
      <c r="Y48678" s="108"/>
      <c r="AA48678" s="108"/>
      <c r="AC48678" s="108"/>
    </row>
    <row r="48679" spans="19:29" x14ac:dyDescent="0.25">
      <c r="S48679" s="109"/>
      <c r="U48679" s="109"/>
      <c r="W48679" s="109"/>
      <c r="Y48679" s="109"/>
      <c r="AA48679" s="109"/>
      <c r="AC48679" s="109"/>
    </row>
    <row r="48680" spans="19:29" x14ac:dyDescent="0.25">
      <c r="S48680" s="108"/>
      <c r="U48680" s="108"/>
      <c r="W48680" s="108"/>
      <c r="Y48680" s="108"/>
      <c r="AA48680" s="108"/>
      <c r="AC48680" s="108"/>
    </row>
    <row r="48681" spans="19:29" x14ac:dyDescent="0.25">
      <c r="S48681" s="108"/>
      <c r="U48681" s="108"/>
      <c r="W48681" s="108"/>
      <c r="Y48681" s="108"/>
      <c r="AA48681" s="108"/>
      <c r="AC48681" s="108"/>
    </row>
    <row r="48682" spans="19:29" x14ac:dyDescent="0.25">
      <c r="S48682" s="109"/>
      <c r="U48682" s="109"/>
      <c r="W48682" s="109"/>
      <c r="Y48682" s="109"/>
      <c r="AA48682" s="109"/>
      <c r="AC48682" s="109"/>
    </row>
    <row r="48683" spans="19:29" x14ac:dyDescent="0.25">
      <c r="S48683" s="108"/>
      <c r="U48683" s="108"/>
      <c r="W48683" s="108"/>
      <c r="Y48683" s="108"/>
      <c r="AA48683" s="108"/>
      <c r="AC48683" s="108"/>
    </row>
    <row r="48684" spans="19:29" x14ac:dyDescent="0.25">
      <c r="S48684" s="109"/>
      <c r="U48684" s="109"/>
      <c r="W48684" s="109"/>
      <c r="Y48684" s="109"/>
      <c r="AA48684" s="109"/>
      <c r="AC48684" s="109"/>
    </row>
    <row r="48685" spans="19:29" x14ac:dyDescent="0.25">
      <c r="S48685" s="108"/>
      <c r="U48685" s="108"/>
      <c r="W48685" s="108"/>
      <c r="Y48685" s="108"/>
      <c r="AA48685" s="108"/>
      <c r="AC48685" s="108"/>
    </row>
    <row r="48686" spans="19:29" x14ac:dyDescent="0.25">
      <c r="S48686" s="108"/>
      <c r="U48686" s="108"/>
      <c r="W48686" s="108"/>
      <c r="Y48686" s="108"/>
      <c r="AA48686" s="108"/>
      <c r="AC48686" s="108"/>
    </row>
    <row r="48687" spans="19:29" x14ac:dyDescent="0.25">
      <c r="S48687" s="108"/>
      <c r="U48687" s="108"/>
      <c r="W48687" s="108"/>
      <c r="Y48687" s="108"/>
      <c r="AA48687" s="108"/>
      <c r="AC48687" s="108"/>
    </row>
    <row r="48688" spans="19:29" x14ac:dyDescent="0.25">
      <c r="S48688" s="110"/>
      <c r="U48688" s="110"/>
      <c r="W48688" s="110"/>
      <c r="Y48688" s="110"/>
      <c r="AA48688" s="110"/>
      <c r="AC48688" s="110"/>
    </row>
    <row r="48689" spans="19:29" x14ac:dyDescent="0.25">
      <c r="S48689" s="110"/>
      <c r="U48689" s="110"/>
      <c r="W48689" s="110"/>
      <c r="Y48689" s="110"/>
      <c r="AA48689" s="110"/>
      <c r="AC48689" s="110"/>
    </row>
    <row r="48690" spans="19:29" x14ac:dyDescent="0.25">
      <c r="S48690" s="110"/>
      <c r="U48690" s="110"/>
      <c r="W48690" s="110"/>
      <c r="Y48690" s="110"/>
      <c r="AA48690" s="110"/>
      <c r="AC48690" s="110"/>
    </row>
    <row r="48691" spans="19:29" x14ac:dyDescent="0.25">
      <c r="S48691" s="110"/>
      <c r="U48691" s="110"/>
      <c r="W48691" s="110"/>
      <c r="Y48691" s="110"/>
      <c r="AA48691" s="110"/>
      <c r="AC48691" s="110"/>
    </row>
    <row r="48692" spans="19:29" x14ac:dyDescent="0.25">
      <c r="S48692" s="111"/>
      <c r="U48692" s="111"/>
      <c r="W48692" s="111"/>
      <c r="Y48692" s="111"/>
      <c r="AA48692" s="111"/>
      <c r="AC48692" s="111"/>
    </row>
    <row r="48693" spans="19:29" x14ac:dyDescent="0.25">
      <c r="S48693" s="107"/>
      <c r="U48693" s="107"/>
      <c r="W48693" s="107"/>
      <c r="Y48693" s="107"/>
      <c r="AA48693" s="107"/>
      <c r="AC48693" s="107"/>
    </row>
    <row r="48694" spans="19:29" x14ac:dyDescent="0.25">
      <c r="S48694" s="108"/>
      <c r="U48694" s="108"/>
      <c r="W48694" s="108"/>
      <c r="Y48694" s="108"/>
      <c r="AA48694" s="108"/>
      <c r="AC48694" s="108"/>
    </row>
    <row r="48695" spans="19:29" x14ac:dyDescent="0.25">
      <c r="S48695" s="108"/>
      <c r="U48695" s="108"/>
      <c r="W48695" s="108"/>
      <c r="Y48695" s="108"/>
      <c r="AA48695" s="108"/>
      <c r="AC48695" s="108"/>
    </row>
    <row r="48696" spans="19:29" x14ac:dyDescent="0.25">
      <c r="S48696" s="109"/>
      <c r="U48696" s="109"/>
      <c r="W48696" s="109"/>
      <c r="Y48696" s="109"/>
      <c r="AA48696" s="109"/>
      <c r="AC48696" s="109"/>
    </row>
    <row r="48697" spans="19:29" x14ac:dyDescent="0.25">
      <c r="S48697" s="108"/>
      <c r="U48697" s="108"/>
      <c r="W48697" s="108"/>
      <c r="Y48697" s="108"/>
      <c r="AA48697" s="108"/>
      <c r="AC48697" s="108"/>
    </row>
    <row r="48698" spans="19:29" x14ac:dyDescent="0.25">
      <c r="S48698" s="108"/>
      <c r="U48698" s="108"/>
      <c r="W48698" s="108"/>
      <c r="Y48698" s="108"/>
      <c r="AA48698" s="108"/>
      <c r="AC48698" s="108"/>
    </row>
    <row r="48699" spans="19:29" x14ac:dyDescent="0.25">
      <c r="S48699" s="109"/>
      <c r="U48699" s="109"/>
      <c r="W48699" s="109"/>
      <c r="Y48699" s="109"/>
      <c r="AA48699" s="109"/>
      <c r="AC48699" s="109"/>
    </row>
    <row r="48700" spans="19:29" x14ac:dyDescent="0.25">
      <c r="S48700" s="108"/>
      <c r="U48700" s="108"/>
      <c r="W48700" s="108"/>
      <c r="Y48700" s="108"/>
      <c r="AA48700" s="108"/>
      <c r="AC48700" s="108"/>
    </row>
    <row r="48701" spans="19:29" x14ac:dyDescent="0.25">
      <c r="S48701" s="109"/>
      <c r="U48701" s="109"/>
      <c r="W48701" s="109"/>
      <c r="Y48701" s="109"/>
      <c r="AA48701" s="109"/>
      <c r="AC48701" s="109"/>
    </row>
    <row r="48702" spans="19:29" x14ac:dyDescent="0.25">
      <c r="S48702" s="108"/>
      <c r="U48702" s="108"/>
      <c r="W48702" s="108"/>
      <c r="Y48702" s="108"/>
      <c r="AA48702" s="108"/>
      <c r="AC48702" s="108"/>
    </row>
    <row r="48703" spans="19:29" x14ac:dyDescent="0.25">
      <c r="S48703" s="108"/>
      <c r="U48703" s="108"/>
      <c r="W48703" s="108"/>
      <c r="Y48703" s="108"/>
      <c r="AA48703" s="108"/>
      <c r="AC48703" s="108"/>
    </row>
    <row r="48704" spans="19:29" x14ac:dyDescent="0.25">
      <c r="S48704" s="108"/>
      <c r="U48704" s="108"/>
      <c r="W48704" s="108"/>
      <c r="Y48704" s="108"/>
      <c r="AA48704" s="108"/>
      <c r="AC48704" s="108"/>
    </row>
    <row r="48705" spans="19:29" x14ac:dyDescent="0.25">
      <c r="S48705" s="110"/>
      <c r="U48705" s="110"/>
      <c r="W48705" s="110"/>
      <c r="Y48705" s="110"/>
      <c r="AA48705" s="110"/>
      <c r="AC48705" s="110"/>
    </row>
    <row r="48706" spans="19:29" x14ac:dyDescent="0.25">
      <c r="S48706" s="110"/>
      <c r="U48706" s="110"/>
      <c r="W48706" s="110"/>
      <c r="Y48706" s="110"/>
      <c r="AA48706" s="110"/>
      <c r="AC48706" s="110"/>
    </row>
    <row r="48707" spans="19:29" x14ac:dyDescent="0.25">
      <c r="S48707" s="110"/>
      <c r="U48707" s="110"/>
      <c r="W48707" s="110"/>
      <c r="Y48707" s="110"/>
      <c r="AA48707" s="110"/>
      <c r="AC48707" s="110"/>
    </row>
    <row r="48708" spans="19:29" x14ac:dyDescent="0.25">
      <c r="S48708" s="110"/>
      <c r="U48708" s="110"/>
      <c r="W48708" s="110"/>
      <c r="Y48708" s="110"/>
      <c r="AA48708" s="110"/>
      <c r="AC48708" s="110"/>
    </row>
    <row r="48709" spans="19:29" x14ac:dyDescent="0.25">
      <c r="S48709" s="111"/>
      <c r="U48709" s="111"/>
      <c r="W48709" s="111"/>
      <c r="Y48709" s="111"/>
      <c r="AA48709" s="111"/>
      <c r="AC48709" s="111"/>
    </row>
    <row r="48710" spans="19:29" x14ac:dyDescent="0.25">
      <c r="S48710" s="107"/>
      <c r="U48710" s="107"/>
      <c r="W48710" s="107"/>
      <c r="Y48710" s="107"/>
      <c r="AA48710" s="107"/>
      <c r="AC48710" s="107"/>
    </row>
    <row r="48711" spans="19:29" x14ac:dyDescent="0.25">
      <c r="S48711" s="108"/>
      <c r="U48711" s="108"/>
      <c r="W48711" s="108"/>
      <c r="Y48711" s="108"/>
      <c r="AA48711" s="108"/>
      <c r="AC48711" s="108"/>
    </row>
    <row r="48712" spans="19:29" x14ac:dyDescent="0.25">
      <c r="S48712" s="108"/>
      <c r="U48712" s="108"/>
      <c r="W48712" s="108"/>
      <c r="Y48712" s="108"/>
      <c r="AA48712" s="108"/>
      <c r="AC48712" s="108"/>
    </row>
    <row r="48713" spans="19:29" x14ac:dyDescent="0.25">
      <c r="S48713" s="109"/>
      <c r="U48713" s="109"/>
      <c r="W48713" s="109"/>
      <c r="Y48713" s="109"/>
      <c r="AA48713" s="109"/>
      <c r="AC48713" s="109"/>
    </row>
    <row r="48714" spans="19:29" x14ac:dyDescent="0.25">
      <c r="S48714" s="108"/>
      <c r="U48714" s="108"/>
      <c r="W48714" s="108"/>
      <c r="Y48714" s="108"/>
      <c r="AA48714" s="108"/>
      <c r="AC48714" s="108"/>
    </row>
    <row r="48715" spans="19:29" x14ac:dyDescent="0.25">
      <c r="S48715" s="108"/>
      <c r="U48715" s="108"/>
      <c r="W48715" s="108"/>
      <c r="Y48715" s="108"/>
      <c r="AA48715" s="108"/>
      <c r="AC48715" s="108"/>
    </row>
    <row r="48716" spans="19:29" x14ac:dyDescent="0.25">
      <c r="S48716" s="109"/>
      <c r="U48716" s="109"/>
      <c r="W48716" s="109"/>
      <c r="Y48716" s="109"/>
      <c r="AA48716" s="109"/>
      <c r="AC48716" s="109"/>
    </row>
    <row r="48717" spans="19:29" x14ac:dyDescent="0.25">
      <c r="S48717" s="108"/>
      <c r="U48717" s="108"/>
      <c r="W48717" s="108"/>
      <c r="Y48717" s="108"/>
      <c r="AA48717" s="108"/>
      <c r="AC48717" s="108"/>
    </row>
    <row r="48718" spans="19:29" x14ac:dyDescent="0.25">
      <c r="S48718" s="109"/>
      <c r="U48718" s="109"/>
      <c r="W48718" s="109"/>
      <c r="Y48718" s="109"/>
      <c r="AA48718" s="109"/>
      <c r="AC48718" s="109"/>
    </row>
    <row r="48719" spans="19:29" x14ac:dyDescent="0.25">
      <c r="S48719" s="108"/>
      <c r="U48719" s="108"/>
      <c r="W48719" s="108"/>
      <c r="Y48719" s="108"/>
      <c r="AA48719" s="108"/>
      <c r="AC48719" s="108"/>
    </row>
    <row r="48720" spans="19:29" x14ac:dyDescent="0.25">
      <c r="S48720" s="108"/>
      <c r="U48720" s="108"/>
      <c r="W48720" s="108"/>
      <c r="Y48720" s="108"/>
      <c r="AA48720" s="108"/>
      <c r="AC48720" s="108"/>
    </row>
    <row r="48721" spans="19:29" x14ac:dyDescent="0.25">
      <c r="S48721" s="108"/>
      <c r="U48721" s="108"/>
      <c r="W48721" s="108"/>
      <c r="Y48721" s="108"/>
      <c r="AA48721" s="108"/>
      <c r="AC48721" s="108"/>
    </row>
    <row r="48722" spans="19:29" x14ac:dyDescent="0.25">
      <c r="S48722" s="110"/>
      <c r="U48722" s="110"/>
      <c r="W48722" s="110"/>
      <c r="Y48722" s="110"/>
      <c r="AA48722" s="110"/>
      <c r="AC48722" s="110"/>
    </row>
    <row r="48723" spans="19:29" x14ac:dyDescent="0.25">
      <c r="S48723" s="110"/>
      <c r="U48723" s="110"/>
      <c r="W48723" s="110"/>
      <c r="Y48723" s="110"/>
      <c r="AA48723" s="110"/>
      <c r="AC48723" s="110"/>
    </row>
    <row r="48724" spans="19:29" x14ac:dyDescent="0.25">
      <c r="S48724" s="110"/>
      <c r="U48724" s="110"/>
      <c r="W48724" s="110"/>
      <c r="Y48724" s="110"/>
      <c r="AA48724" s="110"/>
      <c r="AC48724" s="110"/>
    </row>
    <row r="48725" spans="19:29" x14ac:dyDescent="0.25">
      <c r="S48725" s="110"/>
      <c r="U48725" s="110"/>
      <c r="W48725" s="110"/>
      <c r="Y48725" s="110"/>
      <c r="AA48725" s="110"/>
      <c r="AC48725" s="110"/>
    </row>
    <row r="48726" spans="19:29" x14ac:dyDescent="0.25">
      <c r="S48726" s="111"/>
      <c r="U48726" s="111"/>
      <c r="W48726" s="111"/>
      <c r="Y48726" s="111"/>
      <c r="AA48726" s="111"/>
      <c r="AC48726" s="111"/>
    </row>
    <row r="48727" spans="19:29" x14ac:dyDescent="0.25">
      <c r="S48727" s="107"/>
      <c r="U48727" s="107"/>
      <c r="W48727" s="107"/>
      <c r="Y48727" s="107"/>
      <c r="AA48727" s="107"/>
      <c r="AC48727" s="107"/>
    </row>
    <row r="48728" spans="19:29" x14ac:dyDescent="0.25">
      <c r="S48728" s="108"/>
      <c r="U48728" s="108"/>
      <c r="W48728" s="108"/>
      <c r="Y48728" s="108"/>
      <c r="AA48728" s="108"/>
      <c r="AC48728" s="108"/>
    </row>
    <row r="48729" spans="19:29" x14ac:dyDescent="0.25">
      <c r="S48729" s="108"/>
      <c r="U48729" s="108"/>
      <c r="W48729" s="108"/>
      <c r="Y48729" s="108"/>
      <c r="AA48729" s="108"/>
      <c r="AC48729" s="108"/>
    </row>
    <row r="48730" spans="19:29" x14ac:dyDescent="0.25">
      <c r="S48730" s="109"/>
      <c r="U48730" s="109"/>
      <c r="W48730" s="109"/>
      <c r="Y48730" s="109"/>
      <c r="AA48730" s="109"/>
      <c r="AC48730" s="109"/>
    </row>
    <row r="48731" spans="19:29" x14ac:dyDescent="0.25">
      <c r="S48731" s="108"/>
      <c r="U48731" s="108"/>
      <c r="W48731" s="108"/>
      <c r="Y48731" s="108"/>
      <c r="AA48731" s="108"/>
      <c r="AC48731" s="108"/>
    </row>
    <row r="48732" spans="19:29" x14ac:dyDescent="0.25">
      <c r="S48732" s="108"/>
      <c r="U48732" s="108"/>
      <c r="W48732" s="108"/>
      <c r="Y48732" s="108"/>
      <c r="AA48732" s="108"/>
      <c r="AC48732" s="108"/>
    </row>
    <row r="48733" spans="19:29" x14ac:dyDescent="0.25">
      <c r="S48733" s="109"/>
      <c r="U48733" s="109"/>
      <c r="W48733" s="109"/>
      <c r="Y48733" s="109"/>
      <c r="AA48733" s="109"/>
      <c r="AC48733" s="109"/>
    </row>
    <row r="48734" spans="19:29" x14ac:dyDescent="0.25">
      <c r="S48734" s="108"/>
      <c r="U48734" s="108"/>
      <c r="W48734" s="108"/>
      <c r="Y48734" s="108"/>
      <c r="AA48734" s="108"/>
      <c r="AC48734" s="108"/>
    </row>
    <row r="48735" spans="19:29" x14ac:dyDescent="0.25">
      <c r="S48735" s="109"/>
      <c r="U48735" s="109"/>
      <c r="W48735" s="109"/>
      <c r="Y48735" s="109"/>
      <c r="AA48735" s="109"/>
      <c r="AC48735" s="109"/>
    </row>
    <row r="48736" spans="19:29" x14ac:dyDescent="0.25">
      <c r="S48736" s="108"/>
      <c r="U48736" s="108"/>
      <c r="W48736" s="108"/>
      <c r="Y48736" s="108"/>
      <c r="AA48736" s="108"/>
      <c r="AC48736" s="108"/>
    </row>
    <row r="48737" spans="19:29" x14ac:dyDescent="0.25">
      <c r="S48737" s="108"/>
      <c r="U48737" s="108"/>
      <c r="W48737" s="108"/>
      <c r="Y48737" s="108"/>
      <c r="AA48737" s="108"/>
      <c r="AC48737" s="108"/>
    </row>
    <row r="48738" spans="19:29" x14ac:dyDescent="0.25">
      <c r="S48738" s="108"/>
      <c r="U48738" s="108"/>
      <c r="W48738" s="108"/>
      <c r="Y48738" s="108"/>
      <c r="AA48738" s="108"/>
      <c r="AC48738" s="108"/>
    </row>
    <row r="48739" spans="19:29" x14ac:dyDescent="0.25">
      <c r="S48739" s="110"/>
      <c r="U48739" s="110"/>
      <c r="W48739" s="110"/>
      <c r="Y48739" s="110"/>
      <c r="AA48739" s="110"/>
      <c r="AC48739" s="110"/>
    </row>
    <row r="48740" spans="19:29" x14ac:dyDescent="0.25">
      <c r="S48740" s="110"/>
      <c r="U48740" s="110"/>
      <c r="W48740" s="110"/>
      <c r="Y48740" s="110"/>
      <c r="AA48740" s="110"/>
      <c r="AC48740" s="110"/>
    </row>
    <row r="48741" spans="19:29" x14ac:dyDescent="0.25">
      <c r="S48741" s="110"/>
      <c r="U48741" s="110"/>
      <c r="W48741" s="110"/>
      <c r="Y48741" s="110"/>
      <c r="AA48741" s="110"/>
      <c r="AC48741" s="110"/>
    </row>
    <row r="48742" spans="19:29" x14ac:dyDescent="0.25">
      <c r="S48742" s="110"/>
      <c r="U48742" s="110"/>
      <c r="W48742" s="110"/>
      <c r="Y48742" s="110"/>
      <c r="AA48742" s="110"/>
      <c r="AC48742" s="110"/>
    </row>
    <row r="48743" spans="19:29" x14ac:dyDescent="0.25">
      <c r="S48743" s="111"/>
      <c r="U48743" s="111"/>
      <c r="W48743" s="111"/>
      <c r="Y48743" s="111"/>
      <c r="AA48743" s="111"/>
      <c r="AC48743" s="111"/>
    </row>
    <row r="48744" spans="19:29" x14ac:dyDescent="0.25">
      <c r="S48744" s="107"/>
      <c r="U48744" s="107"/>
      <c r="W48744" s="107"/>
      <c r="Y48744" s="107"/>
      <c r="AA48744" s="107"/>
      <c r="AC48744" s="107"/>
    </row>
    <row r="48745" spans="19:29" x14ac:dyDescent="0.25">
      <c r="S48745" s="108"/>
      <c r="U48745" s="108"/>
      <c r="W48745" s="108"/>
      <c r="Y48745" s="108"/>
      <c r="AA48745" s="108"/>
      <c r="AC48745" s="108"/>
    </row>
    <row r="48746" spans="19:29" x14ac:dyDescent="0.25">
      <c r="S48746" s="108"/>
      <c r="U48746" s="108"/>
      <c r="W48746" s="108"/>
      <c r="Y48746" s="108"/>
      <c r="AA48746" s="108"/>
      <c r="AC48746" s="108"/>
    </row>
    <row r="48747" spans="19:29" x14ac:dyDescent="0.25">
      <c r="S48747" s="109"/>
      <c r="U48747" s="109"/>
      <c r="W48747" s="109"/>
      <c r="Y48747" s="109"/>
      <c r="AA48747" s="109"/>
      <c r="AC48747" s="109"/>
    </row>
    <row r="48748" spans="19:29" x14ac:dyDescent="0.25">
      <c r="S48748" s="108"/>
      <c r="U48748" s="108"/>
      <c r="W48748" s="108"/>
      <c r="Y48748" s="108"/>
      <c r="AA48748" s="108"/>
      <c r="AC48748" s="108"/>
    </row>
    <row r="48749" spans="19:29" x14ac:dyDescent="0.25">
      <c r="S48749" s="108"/>
      <c r="U48749" s="108"/>
      <c r="W48749" s="108"/>
      <c r="Y48749" s="108"/>
      <c r="AA48749" s="108"/>
      <c r="AC48749" s="108"/>
    </row>
    <row r="48750" spans="19:29" x14ac:dyDescent="0.25">
      <c r="S48750" s="109"/>
      <c r="U48750" s="109"/>
      <c r="W48750" s="109"/>
      <c r="Y48750" s="109"/>
      <c r="AA48750" s="109"/>
      <c r="AC48750" s="109"/>
    </row>
    <row r="48751" spans="19:29" x14ac:dyDescent="0.25">
      <c r="S48751" s="108"/>
      <c r="U48751" s="108"/>
      <c r="W48751" s="108"/>
      <c r="Y48751" s="108"/>
      <c r="AA48751" s="108"/>
      <c r="AC48751" s="108"/>
    </row>
    <row r="48752" spans="19:29" x14ac:dyDescent="0.25">
      <c r="S48752" s="109"/>
      <c r="U48752" s="109"/>
      <c r="W48752" s="109"/>
      <c r="Y48752" s="109"/>
      <c r="AA48752" s="109"/>
      <c r="AC48752" s="109"/>
    </row>
    <row r="48753" spans="19:29" x14ac:dyDescent="0.25">
      <c r="S48753" s="108"/>
      <c r="U48753" s="108"/>
      <c r="W48753" s="108"/>
      <c r="Y48753" s="108"/>
      <c r="AA48753" s="108"/>
      <c r="AC48753" s="108"/>
    </row>
    <row r="48754" spans="19:29" x14ac:dyDescent="0.25">
      <c r="S48754" s="108"/>
      <c r="U48754" s="108"/>
      <c r="W48754" s="108"/>
      <c r="Y48754" s="108"/>
      <c r="AA48754" s="108"/>
      <c r="AC48754" s="108"/>
    </row>
    <row r="48755" spans="19:29" x14ac:dyDescent="0.25">
      <c r="S48755" s="108"/>
      <c r="U48755" s="108"/>
      <c r="W48755" s="108"/>
      <c r="Y48755" s="108"/>
      <c r="AA48755" s="108"/>
      <c r="AC48755" s="108"/>
    </row>
    <row r="48756" spans="19:29" x14ac:dyDescent="0.25">
      <c r="S48756" s="110"/>
      <c r="U48756" s="110"/>
      <c r="W48756" s="110"/>
      <c r="Y48756" s="110"/>
      <c r="AA48756" s="110"/>
      <c r="AC48756" s="110"/>
    </row>
    <row r="48757" spans="19:29" x14ac:dyDescent="0.25">
      <c r="S48757" s="110"/>
      <c r="U48757" s="110"/>
      <c r="W48757" s="110"/>
      <c r="Y48757" s="110"/>
      <c r="AA48757" s="110"/>
      <c r="AC48757" s="110"/>
    </row>
    <row r="48758" spans="19:29" x14ac:dyDescent="0.25">
      <c r="S48758" s="110"/>
      <c r="U48758" s="110"/>
      <c r="W48758" s="110"/>
      <c r="Y48758" s="110"/>
      <c r="AA48758" s="110"/>
      <c r="AC48758" s="110"/>
    </row>
    <row r="48759" spans="19:29" x14ac:dyDescent="0.25">
      <c r="S48759" s="110"/>
      <c r="U48759" s="110"/>
      <c r="W48759" s="110"/>
      <c r="Y48759" s="110"/>
      <c r="AA48759" s="110"/>
      <c r="AC48759" s="110"/>
    </row>
    <row r="48760" spans="19:29" x14ac:dyDescent="0.25">
      <c r="S48760" s="111"/>
      <c r="U48760" s="111"/>
      <c r="W48760" s="111"/>
      <c r="Y48760" s="111"/>
      <c r="AA48760" s="111"/>
      <c r="AC48760" s="111"/>
    </row>
    <row r="48761" spans="19:29" x14ac:dyDescent="0.25">
      <c r="S48761" s="107"/>
      <c r="U48761" s="107"/>
      <c r="W48761" s="107"/>
      <c r="Y48761" s="107"/>
      <c r="AA48761" s="107"/>
      <c r="AC48761" s="107"/>
    </row>
    <row r="48762" spans="19:29" x14ac:dyDescent="0.25">
      <c r="S48762" s="108"/>
      <c r="U48762" s="108"/>
      <c r="W48762" s="108"/>
      <c r="Y48762" s="108"/>
      <c r="AA48762" s="108"/>
      <c r="AC48762" s="108"/>
    </row>
    <row r="48763" spans="19:29" x14ac:dyDescent="0.25">
      <c r="S48763" s="108"/>
      <c r="U48763" s="108"/>
      <c r="W48763" s="108"/>
      <c r="Y48763" s="108"/>
      <c r="AA48763" s="108"/>
      <c r="AC48763" s="108"/>
    </row>
    <row r="48764" spans="19:29" x14ac:dyDescent="0.25">
      <c r="S48764" s="109"/>
      <c r="U48764" s="109"/>
      <c r="W48764" s="109"/>
      <c r="Y48764" s="109"/>
      <c r="AA48764" s="109"/>
      <c r="AC48764" s="109"/>
    </row>
    <row r="48765" spans="19:29" x14ac:dyDescent="0.25">
      <c r="S48765" s="108"/>
      <c r="U48765" s="108"/>
      <c r="W48765" s="108"/>
      <c r="Y48765" s="108"/>
      <c r="AA48765" s="108"/>
      <c r="AC48765" s="108"/>
    </row>
    <row r="48766" spans="19:29" x14ac:dyDescent="0.25">
      <c r="S48766" s="108"/>
      <c r="U48766" s="108"/>
      <c r="W48766" s="108"/>
      <c r="Y48766" s="108"/>
      <c r="AA48766" s="108"/>
      <c r="AC48766" s="108"/>
    </row>
    <row r="48767" spans="19:29" x14ac:dyDescent="0.25">
      <c r="S48767" s="109"/>
      <c r="U48767" s="109"/>
      <c r="W48767" s="109"/>
      <c r="Y48767" s="109"/>
      <c r="AA48767" s="109"/>
      <c r="AC48767" s="109"/>
    </row>
    <row r="48768" spans="19:29" x14ac:dyDescent="0.25">
      <c r="S48768" s="108"/>
      <c r="U48768" s="108"/>
      <c r="W48768" s="108"/>
      <c r="Y48768" s="108"/>
      <c r="AA48768" s="108"/>
      <c r="AC48768" s="108"/>
    </row>
    <row r="48769" spans="19:29" x14ac:dyDescent="0.25">
      <c r="S48769" s="109"/>
      <c r="U48769" s="109"/>
      <c r="W48769" s="109"/>
      <c r="Y48769" s="109"/>
      <c r="AA48769" s="109"/>
      <c r="AC48769" s="109"/>
    </row>
    <row r="48770" spans="19:29" x14ac:dyDescent="0.25">
      <c r="S48770" s="108"/>
      <c r="U48770" s="108"/>
      <c r="W48770" s="108"/>
      <c r="Y48770" s="108"/>
      <c r="AA48770" s="108"/>
      <c r="AC48770" s="108"/>
    </row>
    <row r="48771" spans="19:29" x14ac:dyDescent="0.25">
      <c r="S48771" s="108"/>
      <c r="U48771" s="108"/>
      <c r="W48771" s="108"/>
      <c r="Y48771" s="108"/>
      <c r="AA48771" s="108"/>
      <c r="AC48771" s="108"/>
    </row>
    <row r="48772" spans="19:29" x14ac:dyDescent="0.25">
      <c r="S48772" s="108"/>
      <c r="U48772" s="108"/>
      <c r="W48772" s="108"/>
      <c r="Y48772" s="108"/>
      <c r="AA48772" s="108"/>
      <c r="AC48772" s="108"/>
    </row>
    <row r="48773" spans="19:29" x14ac:dyDescent="0.25">
      <c r="S48773" s="110"/>
      <c r="U48773" s="110"/>
      <c r="W48773" s="110"/>
      <c r="Y48773" s="110"/>
      <c r="AA48773" s="110"/>
      <c r="AC48773" s="110"/>
    </row>
    <row r="48774" spans="19:29" x14ac:dyDescent="0.25">
      <c r="S48774" s="110"/>
      <c r="U48774" s="110"/>
      <c r="W48774" s="110"/>
      <c r="Y48774" s="110"/>
      <c r="AA48774" s="110"/>
      <c r="AC48774" s="110"/>
    </row>
    <row r="48775" spans="19:29" x14ac:dyDescent="0.25">
      <c r="S48775" s="110"/>
      <c r="U48775" s="110"/>
      <c r="W48775" s="110"/>
      <c r="Y48775" s="110"/>
      <c r="AA48775" s="110"/>
      <c r="AC48775" s="110"/>
    </row>
    <row r="48776" spans="19:29" x14ac:dyDescent="0.25">
      <c r="S48776" s="110"/>
      <c r="U48776" s="110"/>
      <c r="W48776" s="110"/>
      <c r="Y48776" s="110"/>
      <c r="AA48776" s="110"/>
      <c r="AC48776" s="110"/>
    </row>
    <row r="48777" spans="19:29" x14ac:dyDescent="0.25">
      <c r="S48777" s="111"/>
      <c r="U48777" s="111"/>
      <c r="W48777" s="111"/>
      <c r="Y48777" s="111"/>
      <c r="AA48777" s="111"/>
      <c r="AC48777" s="111"/>
    </row>
    <row r="48778" spans="19:29" x14ac:dyDescent="0.25">
      <c r="S48778" s="107"/>
      <c r="U48778" s="107"/>
      <c r="W48778" s="107"/>
      <c r="Y48778" s="107"/>
      <c r="AA48778" s="107"/>
      <c r="AC48778" s="107"/>
    </row>
    <row r="48779" spans="19:29" x14ac:dyDescent="0.25">
      <c r="S48779" s="108"/>
      <c r="U48779" s="108"/>
      <c r="W48779" s="108"/>
      <c r="Y48779" s="108"/>
      <c r="AA48779" s="108"/>
      <c r="AC48779" s="108"/>
    </row>
    <row r="48780" spans="19:29" x14ac:dyDescent="0.25">
      <c r="S48780" s="108"/>
      <c r="U48780" s="108"/>
      <c r="W48780" s="108"/>
      <c r="Y48780" s="108"/>
      <c r="AA48780" s="108"/>
      <c r="AC48780" s="108"/>
    </row>
    <row r="48781" spans="19:29" x14ac:dyDescent="0.25">
      <c r="S48781" s="109"/>
      <c r="U48781" s="109"/>
      <c r="W48781" s="109"/>
      <c r="Y48781" s="109"/>
      <c r="AA48781" s="109"/>
      <c r="AC48781" s="109"/>
    </row>
    <row r="48782" spans="19:29" x14ac:dyDescent="0.25">
      <c r="S48782" s="108"/>
      <c r="U48782" s="108"/>
      <c r="W48782" s="108"/>
      <c r="Y48782" s="108"/>
      <c r="AA48782" s="108"/>
      <c r="AC48782" s="108"/>
    </row>
    <row r="48783" spans="19:29" x14ac:dyDescent="0.25">
      <c r="S48783" s="108"/>
      <c r="U48783" s="108"/>
      <c r="W48783" s="108"/>
      <c r="Y48783" s="108"/>
      <c r="AA48783" s="108"/>
      <c r="AC48783" s="108"/>
    </row>
    <row r="48784" spans="19:29" x14ac:dyDescent="0.25">
      <c r="S48784" s="109"/>
      <c r="U48784" s="109"/>
      <c r="W48784" s="109"/>
      <c r="Y48784" s="109"/>
      <c r="AA48784" s="109"/>
      <c r="AC48784" s="109"/>
    </row>
    <row r="48785" spans="19:29" x14ac:dyDescent="0.25">
      <c r="S48785" s="108"/>
      <c r="U48785" s="108"/>
      <c r="W48785" s="108"/>
      <c r="Y48785" s="108"/>
      <c r="AA48785" s="108"/>
      <c r="AC48785" s="108"/>
    </row>
    <row r="48786" spans="19:29" x14ac:dyDescent="0.25">
      <c r="S48786" s="109"/>
      <c r="U48786" s="109"/>
      <c r="W48786" s="109"/>
      <c r="Y48786" s="109"/>
      <c r="AA48786" s="109"/>
      <c r="AC48786" s="109"/>
    </row>
    <row r="48787" spans="19:29" x14ac:dyDescent="0.25">
      <c r="S48787" s="108"/>
      <c r="U48787" s="108"/>
      <c r="W48787" s="108"/>
      <c r="Y48787" s="108"/>
      <c r="AA48787" s="108"/>
      <c r="AC48787" s="108"/>
    </row>
    <row r="48788" spans="19:29" x14ac:dyDescent="0.25">
      <c r="S48788" s="108"/>
      <c r="U48788" s="108"/>
      <c r="W48788" s="108"/>
      <c r="Y48788" s="108"/>
      <c r="AA48788" s="108"/>
      <c r="AC48788" s="108"/>
    </row>
    <row r="48789" spans="19:29" x14ac:dyDescent="0.25">
      <c r="S48789" s="108"/>
      <c r="U48789" s="108"/>
      <c r="W48789" s="108"/>
      <c r="Y48789" s="108"/>
      <c r="AA48789" s="108"/>
      <c r="AC48789" s="108"/>
    </row>
    <row r="48790" spans="19:29" x14ac:dyDescent="0.25">
      <c r="S48790" s="110"/>
      <c r="U48790" s="110"/>
      <c r="W48790" s="110"/>
      <c r="Y48790" s="110"/>
      <c r="AA48790" s="110"/>
      <c r="AC48790" s="110"/>
    </row>
    <row r="48791" spans="19:29" x14ac:dyDescent="0.25">
      <c r="S48791" s="110"/>
      <c r="U48791" s="110"/>
      <c r="W48791" s="110"/>
      <c r="Y48791" s="110"/>
      <c r="AA48791" s="110"/>
      <c r="AC48791" s="110"/>
    </row>
    <row r="48792" spans="19:29" x14ac:dyDescent="0.25">
      <c r="S48792" s="110"/>
      <c r="U48792" s="110"/>
      <c r="W48792" s="110"/>
      <c r="Y48792" s="110"/>
      <c r="AA48792" s="110"/>
      <c r="AC48792" s="110"/>
    </row>
    <row r="48793" spans="19:29" x14ac:dyDescent="0.25">
      <c r="S48793" s="110"/>
      <c r="U48793" s="110"/>
      <c r="W48793" s="110"/>
      <c r="Y48793" s="110"/>
      <c r="AA48793" s="110"/>
      <c r="AC48793" s="110"/>
    </row>
    <row r="48794" spans="19:29" x14ac:dyDescent="0.25">
      <c r="S48794" s="111"/>
      <c r="U48794" s="111"/>
      <c r="W48794" s="111"/>
      <c r="Y48794" s="111"/>
      <c r="AA48794" s="111"/>
      <c r="AC48794" s="111"/>
    </row>
    <row r="48795" spans="19:29" x14ac:dyDescent="0.25">
      <c r="S48795" s="107"/>
      <c r="U48795" s="107"/>
      <c r="W48795" s="107"/>
      <c r="Y48795" s="107"/>
      <c r="AA48795" s="107"/>
      <c r="AC48795" s="107"/>
    </row>
    <row r="48796" spans="19:29" x14ac:dyDescent="0.25">
      <c r="S48796" s="108"/>
      <c r="U48796" s="108"/>
      <c r="W48796" s="108"/>
      <c r="Y48796" s="108"/>
      <c r="AA48796" s="108"/>
      <c r="AC48796" s="108"/>
    </row>
    <row r="48797" spans="19:29" x14ac:dyDescent="0.25">
      <c r="S48797" s="108"/>
      <c r="U48797" s="108"/>
      <c r="W48797" s="108"/>
      <c r="Y48797" s="108"/>
      <c r="AA48797" s="108"/>
      <c r="AC48797" s="108"/>
    </row>
    <row r="48798" spans="19:29" x14ac:dyDescent="0.25">
      <c r="S48798" s="109"/>
      <c r="U48798" s="109"/>
      <c r="W48798" s="109"/>
      <c r="Y48798" s="109"/>
      <c r="AA48798" s="109"/>
      <c r="AC48798" s="109"/>
    </row>
    <row r="48799" spans="19:29" x14ac:dyDescent="0.25">
      <c r="S48799" s="108"/>
      <c r="U48799" s="108"/>
      <c r="W48799" s="108"/>
      <c r="Y48799" s="108"/>
      <c r="AA48799" s="108"/>
      <c r="AC48799" s="108"/>
    </row>
    <row r="48800" spans="19:29" x14ac:dyDescent="0.25">
      <c r="S48800" s="108"/>
      <c r="U48800" s="108"/>
      <c r="W48800" s="108"/>
      <c r="Y48800" s="108"/>
      <c r="AA48800" s="108"/>
      <c r="AC48800" s="108"/>
    </row>
    <row r="48801" spans="19:29" x14ac:dyDescent="0.25">
      <c r="S48801" s="109"/>
      <c r="U48801" s="109"/>
      <c r="W48801" s="109"/>
      <c r="Y48801" s="109"/>
      <c r="AA48801" s="109"/>
      <c r="AC48801" s="109"/>
    </row>
    <row r="48802" spans="19:29" x14ac:dyDescent="0.25">
      <c r="S48802" s="108"/>
      <c r="U48802" s="108"/>
      <c r="W48802" s="108"/>
      <c r="Y48802" s="108"/>
      <c r="AA48802" s="108"/>
      <c r="AC48802" s="108"/>
    </row>
    <row r="48803" spans="19:29" x14ac:dyDescent="0.25">
      <c r="S48803" s="109"/>
      <c r="U48803" s="109"/>
      <c r="W48803" s="109"/>
      <c r="Y48803" s="109"/>
      <c r="AA48803" s="109"/>
      <c r="AC48803" s="109"/>
    </row>
    <row r="48804" spans="19:29" x14ac:dyDescent="0.25">
      <c r="S48804" s="108"/>
      <c r="U48804" s="108"/>
      <c r="W48804" s="108"/>
      <c r="Y48804" s="108"/>
      <c r="AA48804" s="108"/>
      <c r="AC48804" s="108"/>
    </row>
    <row r="48805" spans="19:29" x14ac:dyDescent="0.25">
      <c r="S48805" s="108"/>
      <c r="U48805" s="108"/>
      <c r="W48805" s="108"/>
      <c r="Y48805" s="108"/>
      <c r="AA48805" s="108"/>
      <c r="AC48805" s="108"/>
    </row>
    <row r="48806" spans="19:29" x14ac:dyDescent="0.25">
      <c r="S48806" s="108"/>
      <c r="U48806" s="108"/>
      <c r="W48806" s="108"/>
      <c r="Y48806" s="108"/>
      <c r="AA48806" s="108"/>
      <c r="AC48806" s="108"/>
    </row>
    <row r="48807" spans="19:29" x14ac:dyDescent="0.25">
      <c r="S48807" s="110"/>
      <c r="U48807" s="110"/>
      <c r="W48807" s="110"/>
      <c r="Y48807" s="110"/>
      <c r="AA48807" s="110"/>
      <c r="AC48807" s="110"/>
    </row>
    <row r="48808" spans="19:29" x14ac:dyDescent="0.25">
      <c r="S48808" s="110"/>
      <c r="U48808" s="110"/>
      <c r="W48808" s="110"/>
      <c r="Y48808" s="110"/>
      <c r="AA48808" s="110"/>
      <c r="AC48808" s="110"/>
    </row>
    <row r="48809" spans="19:29" x14ac:dyDescent="0.25">
      <c r="S48809" s="110"/>
      <c r="U48809" s="110"/>
      <c r="W48809" s="110"/>
      <c r="Y48809" s="110"/>
      <c r="AA48809" s="110"/>
      <c r="AC48809" s="110"/>
    </row>
    <row r="48810" spans="19:29" x14ac:dyDescent="0.25">
      <c r="S48810" s="110"/>
      <c r="U48810" s="110"/>
      <c r="W48810" s="110"/>
      <c r="Y48810" s="110"/>
      <c r="AA48810" s="110"/>
      <c r="AC48810" s="110"/>
    </row>
    <row r="48811" spans="19:29" x14ac:dyDescent="0.25">
      <c r="S48811" s="111"/>
      <c r="U48811" s="111"/>
      <c r="W48811" s="111"/>
      <c r="Y48811" s="111"/>
      <c r="AA48811" s="111"/>
      <c r="AC48811" s="111"/>
    </row>
    <row r="48812" spans="19:29" x14ac:dyDescent="0.25">
      <c r="S48812" s="107"/>
      <c r="U48812" s="107"/>
      <c r="W48812" s="107"/>
      <c r="Y48812" s="107"/>
      <c r="AA48812" s="107"/>
      <c r="AC48812" s="107"/>
    </row>
    <row r="48813" spans="19:29" x14ac:dyDescent="0.25">
      <c r="S48813" s="108"/>
      <c r="U48813" s="108"/>
      <c r="W48813" s="108"/>
      <c r="Y48813" s="108"/>
      <c r="AA48813" s="108"/>
      <c r="AC48813" s="108"/>
    </row>
    <row r="48814" spans="19:29" x14ac:dyDescent="0.25">
      <c r="S48814" s="108"/>
      <c r="U48814" s="108"/>
      <c r="W48814" s="108"/>
      <c r="Y48814" s="108"/>
      <c r="AA48814" s="108"/>
      <c r="AC48814" s="108"/>
    </row>
    <row r="48815" spans="19:29" x14ac:dyDescent="0.25">
      <c r="S48815" s="109"/>
      <c r="U48815" s="109"/>
      <c r="W48815" s="109"/>
      <c r="Y48815" s="109"/>
      <c r="AA48815" s="109"/>
      <c r="AC48815" s="109"/>
    </row>
    <row r="48816" spans="19:29" x14ac:dyDescent="0.25">
      <c r="S48816" s="108"/>
      <c r="U48816" s="108"/>
      <c r="W48816" s="108"/>
      <c r="Y48816" s="108"/>
      <c r="AA48816" s="108"/>
      <c r="AC48816" s="108"/>
    </row>
    <row r="48817" spans="19:29" x14ac:dyDescent="0.25">
      <c r="S48817" s="108"/>
      <c r="U48817" s="108"/>
      <c r="W48817" s="108"/>
      <c r="Y48817" s="108"/>
      <c r="AA48817" s="108"/>
      <c r="AC48817" s="108"/>
    </row>
    <row r="48818" spans="19:29" x14ac:dyDescent="0.25">
      <c r="S48818" s="109"/>
      <c r="U48818" s="109"/>
      <c r="W48818" s="109"/>
      <c r="Y48818" s="109"/>
      <c r="AA48818" s="109"/>
      <c r="AC48818" s="109"/>
    </row>
    <row r="48819" spans="19:29" x14ac:dyDescent="0.25">
      <c r="S48819" s="108"/>
      <c r="U48819" s="108"/>
      <c r="W48819" s="108"/>
      <c r="Y48819" s="108"/>
      <c r="AA48819" s="108"/>
      <c r="AC48819" s="108"/>
    </row>
    <row r="48820" spans="19:29" x14ac:dyDescent="0.25">
      <c r="S48820" s="109"/>
      <c r="U48820" s="109"/>
      <c r="W48820" s="109"/>
      <c r="Y48820" s="109"/>
      <c r="AA48820" s="109"/>
      <c r="AC48820" s="109"/>
    </row>
    <row r="48821" spans="19:29" x14ac:dyDescent="0.25">
      <c r="S48821" s="108"/>
      <c r="U48821" s="108"/>
      <c r="W48821" s="108"/>
      <c r="Y48821" s="108"/>
      <c r="AA48821" s="108"/>
      <c r="AC48821" s="108"/>
    </row>
    <row r="48822" spans="19:29" x14ac:dyDescent="0.25">
      <c r="S48822" s="108"/>
      <c r="U48822" s="108"/>
      <c r="W48822" s="108"/>
      <c r="Y48822" s="108"/>
      <c r="AA48822" s="108"/>
      <c r="AC48822" s="108"/>
    </row>
    <row r="48823" spans="19:29" x14ac:dyDescent="0.25">
      <c r="S48823" s="108"/>
      <c r="U48823" s="108"/>
      <c r="W48823" s="108"/>
      <c r="Y48823" s="108"/>
      <c r="AA48823" s="108"/>
      <c r="AC48823" s="108"/>
    </row>
    <row r="48824" spans="19:29" x14ac:dyDescent="0.25">
      <c r="S48824" s="110"/>
      <c r="U48824" s="110"/>
      <c r="W48824" s="110"/>
      <c r="Y48824" s="110"/>
      <c r="AA48824" s="110"/>
      <c r="AC48824" s="110"/>
    </row>
    <row r="48825" spans="19:29" x14ac:dyDescent="0.25">
      <c r="S48825" s="110"/>
      <c r="U48825" s="110"/>
      <c r="W48825" s="110"/>
      <c r="Y48825" s="110"/>
      <c r="AA48825" s="110"/>
      <c r="AC48825" s="110"/>
    </row>
    <row r="48826" spans="19:29" x14ac:dyDescent="0.25">
      <c r="S48826" s="110"/>
      <c r="U48826" s="110"/>
      <c r="W48826" s="110"/>
      <c r="Y48826" s="110"/>
      <c r="AA48826" s="110"/>
      <c r="AC48826" s="110"/>
    </row>
    <row r="48827" spans="19:29" x14ac:dyDescent="0.25">
      <c r="S48827" s="110"/>
      <c r="U48827" s="110"/>
      <c r="W48827" s="110"/>
      <c r="Y48827" s="110"/>
      <c r="AA48827" s="110"/>
      <c r="AC48827" s="110"/>
    </row>
    <row r="48828" spans="19:29" x14ac:dyDescent="0.25">
      <c r="S48828" s="111"/>
      <c r="U48828" s="111"/>
      <c r="W48828" s="111"/>
      <c r="Y48828" s="111"/>
      <c r="AA48828" s="111"/>
      <c r="AC48828" s="111"/>
    </row>
    <row r="48829" spans="19:29" x14ac:dyDescent="0.25">
      <c r="S48829" s="107"/>
      <c r="U48829" s="107"/>
      <c r="W48829" s="107"/>
      <c r="Y48829" s="107"/>
      <c r="AA48829" s="107"/>
      <c r="AC48829" s="107"/>
    </row>
    <row r="48830" spans="19:29" x14ac:dyDescent="0.25">
      <c r="S48830" s="108"/>
      <c r="U48830" s="108"/>
      <c r="W48830" s="108"/>
      <c r="Y48830" s="108"/>
      <c r="AA48830" s="108"/>
      <c r="AC48830" s="108"/>
    </row>
    <row r="48831" spans="19:29" x14ac:dyDescent="0.25">
      <c r="S48831" s="108"/>
      <c r="U48831" s="108"/>
      <c r="W48831" s="108"/>
      <c r="Y48831" s="108"/>
      <c r="AA48831" s="108"/>
      <c r="AC48831" s="108"/>
    </row>
    <row r="48832" spans="19:29" x14ac:dyDescent="0.25">
      <c r="S48832" s="109"/>
      <c r="U48832" s="109"/>
      <c r="W48832" s="109"/>
      <c r="Y48832" s="109"/>
      <c r="AA48832" s="109"/>
      <c r="AC48832" s="109"/>
    </row>
    <row r="48833" spans="19:29" x14ac:dyDescent="0.25">
      <c r="S48833" s="108"/>
      <c r="U48833" s="108"/>
      <c r="W48833" s="108"/>
      <c r="Y48833" s="108"/>
      <c r="AA48833" s="108"/>
      <c r="AC48833" s="108"/>
    </row>
    <row r="48834" spans="19:29" x14ac:dyDescent="0.25">
      <c r="S48834" s="108"/>
      <c r="U48834" s="108"/>
      <c r="W48834" s="108"/>
      <c r="Y48834" s="108"/>
      <c r="AA48834" s="108"/>
      <c r="AC48834" s="108"/>
    </row>
    <row r="48835" spans="19:29" x14ac:dyDescent="0.25">
      <c r="S48835" s="109"/>
      <c r="U48835" s="109"/>
      <c r="W48835" s="109"/>
      <c r="Y48835" s="109"/>
      <c r="AA48835" s="109"/>
      <c r="AC48835" s="109"/>
    </row>
    <row r="48836" spans="19:29" x14ac:dyDescent="0.25">
      <c r="S48836" s="108"/>
      <c r="U48836" s="108"/>
      <c r="W48836" s="108"/>
      <c r="Y48836" s="108"/>
      <c r="AA48836" s="108"/>
      <c r="AC48836" s="108"/>
    </row>
    <row r="48837" spans="19:29" x14ac:dyDescent="0.25">
      <c r="S48837" s="109"/>
      <c r="U48837" s="109"/>
      <c r="W48837" s="109"/>
      <c r="Y48837" s="109"/>
      <c r="AA48837" s="109"/>
      <c r="AC48837" s="109"/>
    </row>
    <row r="48838" spans="19:29" x14ac:dyDescent="0.25">
      <c r="S48838" s="108"/>
      <c r="U48838" s="108"/>
      <c r="W48838" s="108"/>
      <c r="Y48838" s="108"/>
      <c r="AA48838" s="108"/>
      <c r="AC48838" s="108"/>
    </row>
    <row r="48839" spans="19:29" x14ac:dyDescent="0.25">
      <c r="S48839" s="108"/>
      <c r="U48839" s="108"/>
      <c r="W48839" s="108"/>
      <c r="Y48839" s="108"/>
      <c r="AA48839" s="108"/>
      <c r="AC48839" s="108"/>
    </row>
    <row r="48840" spans="19:29" x14ac:dyDescent="0.25">
      <c r="S48840" s="108"/>
      <c r="U48840" s="108"/>
      <c r="W48840" s="108"/>
      <c r="Y48840" s="108"/>
      <c r="AA48840" s="108"/>
      <c r="AC48840" s="108"/>
    </row>
    <row r="48841" spans="19:29" x14ac:dyDescent="0.25">
      <c r="S48841" s="110"/>
      <c r="U48841" s="110"/>
      <c r="W48841" s="110"/>
      <c r="Y48841" s="110"/>
      <c r="AA48841" s="110"/>
      <c r="AC48841" s="110"/>
    </row>
    <row r="48842" spans="19:29" x14ac:dyDescent="0.25">
      <c r="S48842" s="110"/>
      <c r="U48842" s="110"/>
      <c r="W48842" s="110"/>
      <c r="Y48842" s="110"/>
      <c r="AA48842" s="110"/>
      <c r="AC48842" s="110"/>
    </row>
    <row r="48843" spans="19:29" x14ac:dyDescent="0.25">
      <c r="S48843" s="110"/>
      <c r="U48843" s="110"/>
      <c r="W48843" s="110"/>
      <c r="Y48843" s="110"/>
      <c r="AA48843" s="110"/>
      <c r="AC48843" s="110"/>
    </row>
    <row r="48844" spans="19:29" x14ac:dyDescent="0.25">
      <c r="S48844" s="110"/>
      <c r="U48844" s="110"/>
      <c r="W48844" s="110"/>
      <c r="Y48844" s="110"/>
      <c r="AA48844" s="110"/>
      <c r="AC48844" s="110"/>
    </row>
    <row r="48845" spans="19:29" x14ac:dyDescent="0.25">
      <c r="S48845" s="111"/>
      <c r="U48845" s="111"/>
      <c r="W48845" s="111"/>
      <c r="Y48845" s="111"/>
      <c r="AA48845" s="111"/>
      <c r="AC48845" s="111"/>
    </row>
    <row r="48846" spans="19:29" x14ac:dyDescent="0.25">
      <c r="S48846" s="107"/>
      <c r="U48846" s="107"/>
      <c r="W48846" s="107"/>
      <c r="Y48846" s="107"/>
      <c r="AA48846" s="107"/>
      <c r="AC48846" s="107"/>
    </row>
    <row r="48847" spans="19:29" x14ac:dyDescent="0.25">
      <c r="S48847" s="108"/>
      <c r="U48847" s="108"/>
      <c r="W48847" s="108"/>
      <c r="Y48847" s="108"/>
      <c r="AA48847" s="108"/>
      <c r="AC48847" s="108"/>
    </row>
    <row r="48848" spans="19:29" x14ac:dyDescent="0.25">
      <c r="S48848" s="108"/>
      <c r="U48848" s="108"/>
      <c r="W48848" s="108"/>
      <c r="Y48848" s="108"/>
      <c r="AA48848" s="108"/>
      <c r="AC48848" s="108"/>
    </row>
    <row r="48849" spans="19:29" x14ac:dyDescent="0.25">
      <c r="S48849" s="109"/>
      <c r="U48849" s="109"/>
      <c r="W48849" s="109"/>
      <c r="Y48849" s="109"/>
      <c r="AA48849" s="109"/>
      <c r="AC48849" s="109"/>
    </row>
    <row r="48850" spans="19:29" x14ac:dyDescent="0.25">
      <c r="S48850" s="108"/>
      <c r="U48850" s="108"/>
      <c r="W48850" s="108"/>
      <c r="Y48850" s="108"/>
      <c r="AA48850" s="108"/>
      <c r="AC48850" s="108"/>
    </row>
    <row r="48851" spans="19:29" x14ac:dyDescent="0.25">
      <c r="S48851" s="108"/>
      <c r="U48851" s="108"/>
      <c r="W48851" s="108"/>
      <c r="Y48851" s="108"/>
      <c r="AA48851" s="108"/>
      <c r="AC48851" s="108"/>
    </row>
    <row r="48852" spans="19:29" x14ac:dyDescent="0.25">
      <c r="S48852" s="109"/>
      <c r="U48852" s="109"/>
      <c r="W48852" s="109"/>
      <c r="Y48852" s="109"/>
      <c r="AA48852" s="109"/>
      <c r="AC48852" s="109"/>
    </row>
    <row r="48853" spans="19:29" x14ac:dyDescent="0.25">
      <c r="S48853" s="108"/>
      <c r="U48853" s="108"/>
      <c r="W48853" s="108"/>
      <c r="Y48853" s="108"/>
      <c r="AA48853" s="108"/>
      <c r="AC48853" s="108"/>
    </row>
    <row r="48854" spans="19:29" x14ac:dyDescent="0.25">
      <c r="S48854" s="109"/>
      <c r="U48854" s="109"/>
      <c r="W48854" s="109"/>
      <c r="Y48854" s="109"/>
      <c r="AA48854" s="109"/>
      <c r="AC48854" s="109"/>
    </row>
    <row r="48855" spans="19:29" x14ac:dyDescent="0.25">
      <c r="S48855" s="108"/>
      <c r="U48855" s="108"/>
      <c r="W48855" s="108"/>
      <c r="Y48855" s="108"/>
      <c r="AA48855" s="108"/>
      <c r="AC48855" s="108"/>
    </row>
    <row r="48856" spans="19:29" x14ac:dyDescent="0.25">
      <c r="S48856" s="108"/>
      <c r="U48856" s="108"/>
      <c r="W48856" s="108"/>
      <c r="Y48856" s="108"/>
      <c r="AA48856" s="108"/>
      <c r="AC48856" s="108"/>
    </row>
    <row r="48857" spans="19:29" x14ac:dyDescent="0.25">
      <c r="S48857" s="108"/>
      <c r="U48857" s="108"/>
      <c r="W48857" s="108"/>
      <c r="Y48857" s="108"/>
      <c r="AA48857" s="108"/>
      <c r="AC48857" s="108"/>
    </row>
    <row r="48858" spans="19:29" x14ac:dyDescent="0.25">
      <c r="S48858" s="110"/>
      <c r="U48858" s="110"/>
      <c r="W48858" s="110"/>
      <c r="Y48858" s="110"/>
      <c r="AA48858" s="110"/>
      <c r="AC48858" s="110"/>
    </row>
    <row r="48859" spans="19:29" x14ac:dyDescent="0.25">
      <c r="S48859" s="110"/>
      <c r="U48859" s="110"/>
      <c r="W48859" s="110"/>
      <c r="Y48859" s="110"/>
      <c r="AA48859" s="110"/>
      <c r="AC48859" s="110"/>
    </row>
    <row r="48860" spans="19:29" x14ac:dyDescent="0.25">
      <c r="S48860" s="110"/>
      <c r="U48860" s="110"/>
      <c r="W48860" s="110"/>
      <c r="Y48860" s="110"/>
      <c r="AA48860" s="110"/>
      <c r="AC48860" s="110"/>
    </row>
    <row r="48861" spans="19:29" x14ac:dyDescent="0.25">
      <c r="S48861" s="110"/>
      <c r="U48861" s="110"/>
      <c r="W48861" s="110"/>
      <c r="Y48861" s="110"/>
      <c r="AA48861" s="110"/>
      <c r="AC48861" s="110"/>
    </row>
    <row r="48862" spans="19:29" x14ac:dyDescent="0.25">
      <c r="S48862" s="111"/>
      <c r="U48862" s="111"/>
      <c r="W48862" s="111"/>
      <c r="Y48862" s="111"/>
      <c r="AA48862" s="111"/>
      <c r="AC48862" s="111"/>
    </row>
    <row r="48863" spans="19:29" x14ac:dyDescent="0.25">
      <c r="S48863" s="107"/>
      <c r="U48863" s="107"/>
      <c r="W48863" s="107"/>
      <c r="Y48863" s="107"/>
      <c r="AA48863" s="107"/>
      <c r="AC48863" s="107"/>
    </row>
    <row r="48864" spans="19:29" x14ac:dyDescent="0.25">
      <c r="S48864" s="108"/>
      <c r="U48864" s="108"/>
      <c r="W48864" s="108"/>
      <c r="Y48864" s="108"/>
      <c r="AA48864" s="108"/>
      <c r="AC48864" s="108"/>
    </row>
    <row r="48865" spans="19:29" x14ac:dyDescent="0.25">
      <c r="S48865" s="108"/>
      <c r="U48865" s="108"/>
      <c r="W48865" s="108"/>
      <c r="Y48865" s="108"/>
      <c r="AA48865" s="108"/>
      <c r="AC48865" s="108"/>
    </row>
    <row r="48866" spans="19:29" x14ac:dyDescent="0.25">
      <c r="S48866" s="109"/>
      <c r="U48866" s="109"/>
      <c r="W48866" s="109"/>
      <c r="Y48866" s="109"/>
      <c r="AA48866" s="109"/>
      <c r="AC48866" s="109"/>
    </row>
    <row r="48867" spans="19:29" x14ac:dyDescent="0.25">
      <c r="S48867" s="108"/>
      <c r="U48867" s="108"/>
      <c r="W48867" s="108"/>
      <c r="Y48867" s="108"/>
      <c r="AA48867" s="108"/>
      <c r="AC48867" s="108"/>
    </row>
    <row r="48868" spans="19:29" x14ac:dyDescent="0.25">
      <c r="S48868" s="108"/>
      <c r="U48868" s="108"/>
      <c r="W48868" s="108"/>
      <c r="Y48868" s="108"/>
      <c r="AA48868" s="108"/>
      <c r="AC48868" s="108"/>
    </row>
    <row r="48869" spans="19:29" x14ac:dyDescent="0.25">
      <c r="S48869" s="109"/>
      <c r="U48869" s="109"/>
      <c r="W48869" s="109"/>
      <c r="Y48869" s="109"/>
      <c r="AA48869" s="109"/>
      <c r="AC48869" s="109"/>
    </row>
    <row r="48870" spans="19:29" x14ac:dyDescent="0.25">
      <c r="S48870" s="108"/>
      <c r="U48870" s="108"/>
      <c r="W48870" s="108"/>
      <c r="Y48870" s="108"/>
      <c r="AA48870" s="108"/>
      <c r="AC48870" s="108"/>
    </row>
    <row r="48871" spans="19:29" x14ac:dyDescent="0.25">
      <c r="S48871" s="109"/>
      <c r="U48871" s="109"/>
      <c r="W48871" s="109"/>
      <c r="Y48871" s="109"/>
      <c r="AA48871" s="109"/>
      <c r="AC48871" s="109"/>
    </row>
    <row r="48872" spans="19:29" x14ac:dyDescent="0.25">
      <c r="S48872" s="108"/>
      <c r="U48872" s="108"/>
      <c r="W48872" s="108"/>
      <c r="Y48872" s="108"/>
      <c r="AA48872" s="108"/>
      <c r="AC48872" s="108"/>
    </row>
    <row r="48873" spans="19:29" x14ac:dyDescent="0.25">
      <c r="S48873" s="108"/>
      <c r="U48873" s="108"/>
      <c r="W48873" s="108"/>
      <c r="Y48873" s="108"/>
      <c r="AA48873" s="108"/>
      <c r="AC48873" s="108"/>
    </row>
    <row r="48874" spans="19:29" x14ac:dyDescent="0.25">
      <c r="S48874" s="108"/>
      <c r="U48874" s="108"/>
      <c r="W48874" s="108"/>
      <c r="Y48874" s="108"/>
      <c r="AA48874" s="108"/>
      <c r="AC48874" s="108"/>
    </row>
    <row r="48875" spans="19:29" x14ac:dyDescent="0.25">
      <c r="S48875" s="110"/>
      <c r="U48875" s="110"/>
      <c r="W48875" s="110"/>
      <c r="Y48875" s="110"/>
      <c r="AA48875" s="110"/>
      <c r="AC48875" s="110"/>
    </row>
    <row r="48876" spans="19:29" x14ac:dyDescent="0.25">
      <c r="S48876" s="110"/>
      <c r="U48876" s="110"/>
      <c r="W48876" s="110"/>
      <c r="Y48876" s="110"/>
      <c r="AA48876" s="110"/>
      <c r="AC48876" s="110"/>
    </row>
    <row r="48877" spans="19:29" x14ac:dyDescent="0.25">
      <c r="S48877" s="110"/>
      <c r="U48877" s="110"/>
      <c r="W48877" s="110"/>
      <c r="Y48877" s="110"/>
      <c r="AA48877" s="110"/>
      <c r="AC48877" s="110"/>
    </row>
    <row r="48878" spans="19:29" x14ac:dyDescent="0.25">
      <c r="S48878" s="110"/>
      <c r="U48878" s="110"/>
      <c r="W48878" s="110"/>
      <c r="Y48878" s="110"/>
      <c r="AA48878" s="110"/>
      <c r="AC48878" s="110"/>
    </row>
    <row r="48879" spans="19:29" x14ac:dyDescent="0.25">
      <c r="S48879" s="111"/>
      <c r="U48879" s="111"/>
      <c r="W48879" s="111"/>
      <c r="Y48879" s="111"/>
      <c r="AA48879" s="111"/>
      <c r="AC48879" s="111"/>
    </row>
    <row r="48880" spans="19:29" x14ac:dyDescent="0.25">
      <c r="S48880" s="107"/>
      <c r="U48880" s="107"/>
      <c r="W48880" s="107"/>
      <c r="Y48880" s="107"/>
      <c r="AA48880" s="107"/>
      <c r="AC48880" s="107"/>
    </row>
    <row r="48881" spans="19:29" x14ac:dyDescent="0.25">
      <c r="S48881" s="108"/>
      <c r="U48881" s="108"/>
      <c r="W48881" s="108"/>
      <c r="Y48881" s="108"/>
      <c r="AA48881" s="108"/>
      <c r="AC48881" s="108"/>
    </row>
    <row r="48882" spans="19:29" x14ac:dyDescent="0.25">
      <c r="S48882" s="108"/>
      <c r="U48882" s="108"/>
      <c r="W48882" s="108"/>
      <c r="Y48882" s="108"/>
      <c r="AA48882" s="108"/>
      <c r="AC48882" s="108"/>
    </row>
    <row r="48883" spans="19:29" x14ac:dyDescent="0.25">
      <c r="S48883" s="109"/>
      <c r="U48883" s="109"/>
      <c r="W48883" s="109"/>
      <c r="Y48883" s="109"/>
      <c r="AA48883" s="109"/>
      <c r="AC48883" s="109"/>
    </row>
    <row r="48884" spans="19:29" x14ac:dyDescent="0.25">
      <c r="S48884" s="108"/>
      <c r="U48884" s="108"/>
      <c r="W48884" s="108"/>
      <c r="Y48884" s="108"/>
      <c r="AA48884" s="108"/>
      <c r="AC48884" s="108"/>
    </row>
    <row r="48885" spans="19:29" x14ac:dyDescent="0.25">
      <c r="S48885" s="108"/>
      <c r="U48885" s="108"/>
      <c r="W48885" s="108"/>
      <c r="Y48885" s="108"/>
      <c r="AA48885" s="108"/>
      <c r="AC48885" s="108"/>
    </row>
    <row r="48886" spans="19:29" x14ac:dyDescent="0.25">
      <c r="S48886" s="109"/>
      <c r="U48886" s="109"/>
      <c r="W48886" s="109"/>
      <c r="Y48886" s="109"/>
      <c r="AA48886" s="109"/>
      <c r="AC48886" s="109"/>
    </row>
    <row r="48887" spans="19:29" x14ac:dyDescent="0.25">
      <c r="S48887" s="108"/>
      <c r="U48887" s="108"/>
      <c r="W48887" s="108"/>
      <c r="Y48887" s="108"/>
      <c r="AA48887" s="108"/>
      <c r="AC48887" s="108"/>
    </row>
    <row r="48888" spans="19:29" x14ac:dyDescent="0.25">
      <c r="S48888" s="109"/>
      <c r="U48888" s="109"/>
      <c r="W48888" s="109"/>
      <c r="Y48888" s="109"/>
      <c r="AA48888" s="109"/>
      <c r="AC48888" s="109"/>
    </row>
    <row r="48889" spans="19:29" x14ac:dyDescent="0.25">
      <c r="S48889" s="108"/>
      <c r="U48889" s="108"/>
      <c r="W48889" s="108"/>
      <c r="Y48889" s="108"/>
      <c r="AA48889" s="108"/>
      <c r="AC48889" s="108"/>
    </row>
    <row r="48890" spans="19:29" x14ac:dyDescent="0.25">
      <c r="S48890" s="108"/>
      <c r="U48890" s="108"/>
      <c r="W48890" s="108"/>
      <c r="Y48890" s="108"/>
      <c r="AA48890" s="108"/>
      <c r="AC48890" s="108"/>
    </row>
    <row r="48891" spans="19:29" x14ac:dyDescent="0.25">
      <c r="S48891" s="108"/>
      <c r="U48891" s="108"/>
      <c r="W48891" s="108"/>
      <c r="Y48891" s="108"/>
      <c r="AA48891" s="108"/>
      <c r="AC48891" s="108"/>
    </row>
    <row r="48892" spans="19:29" x14ac:dyDescent="0.25">
      <c r="S48892" s="110"/>
      <c r="U48892" s="110"/>
      <c r="W48892" s="110"/>
      <c r="Y48892" s="110"/>
      <c r="AA48892" s="110"/>
      <c r="AC48892" s="110"/>
    </row>
    <row r="48893" spans="19:29" x14ac:dyDescent="0.25">
      <c r="S48893" s="110"/>
      <c r="U48893" s="110"/>
      <c r="W48893" s="110"/>
      <c r="Y48893" s="110"/>
      <c r="AA48893" s="110"/>
      <c r="AC48893" s="110"/>
    </row>
    <row r="48894" spans="19:29" x14ac:dyDescent="0.25">
      <c r="S48894" s="110"/>
      <c r="U48894" s="110"/>
      <c r="W48894" s="110"/>
      <c r="Y48894" s="110"/>
      <c r="AA48894" s="110"/>
      <c r="AC48894" s="110"/>
    </row>
    <row r="48895" spans="19:29" x14ac:dyDescent="0.25">
      <c r="S48895" s="110"/>
      <c r="U48895" s="110"/>
      <c r="W48895" s="110"/>
      <c r="Y48895" s="110"/>
      <c r="AA48895" s="110"/>
      <c r="AC48895" s="110"/>
    </row>
    <row r="48896" spans="19:29" x14ac:dyDescent="0.25">
      <c r="S48896" s="111"/>
      <c r="U48896" s="111"/>
      <c r="W48896" s="111"/>
      <c r="Y48896" s="111"/>
      <c r="AA48896" s="111"/>
      <c r="AC48896" s="111"/>
    </row>
    <row r="48897" spans="19:29" x14ac:dyDescent="0.25">
      <c r="S48897" s="107"/>
      <c r="U48897" s="107"/>
      <c r="W48897" s="107"/>
      <c r="Y48897" s="107"/>
      <c r="AA48897" s="107"/>
      <c r="AC48897" s="107"/>
    </row>
    <row r="48898" spans="19:29" x14ac:dyDescent="0.25">
      <c r="S48898" s="108"/>
      <c r="U48898" s="108"/>
      <c r="W48898" s="108"/>
      <c r="Y48898" s="108"/>
      <c r="AA48898" s="108"/>
      <c r="AC48898" s="108"/>
    </row>
    <row r="48899" spans="19:29" x14ac:dyDescent="0.25">
      <c r="S48899" s="108"/>
      <c r="U48899" s="108"/>
      <c r="W48899" s="108"/>
      <c r="Y48899" s="108"/>
      <c r="AA48899" s="108"/>
      <c r="AC48899" s="108"/>
    </row>
    <row r="48900" spans="19:29" x14ac:dyDescent="0.25">
      <c r="S48900" s="109"/>
      <c r="U48900" s="109"/>
      <c r="W48900" s="109"/>
      <c r="Y48900" s="109"/>
      <c r="AA48900" s="109"/>
      <c r="AC48900" s="109"/>
    </row>
    <row r="48901" spans="19:29" x14ac:dyDescent="0.25">
      <c r="S48901" s="108"/>
      <c r="U48901" s="108"/>
      <c r="W48901" s="108"/>
      <c r="Y48901" s="108"/>
      <c r="AA48901" s="108"/>
      <c r="AC48901" s="108"/>
    </row>
    <row r="48902" spans="19:29" x14ac:dyDescent="0.25">
      <c r="S48902" s="108"/>
      <c r="U48902" s="108"/>
      <c r="W48902" s="108"/>
      <c r="Y48902" s="108"/>
      <c r="AA48902" s="108"/>
      <c r="AC48902" s="108"/>
    </row>
    <row r="48903" spans="19:29" x14ac:dyDescent="0.25">
      <c r="S48903" s="109"/>
      <c r="U48903" s="109"/>
      <c r="W48903" s="109"/>
      <c r="Y48903" s="109"/>
      <c r="AA48903" s="109"/>
      <c r="AC48903" s="109"/>
    </row>
    <row r="48904" spans="19:29" x14ac:dyDescent="0.25">
      <c r="S48904" s="108"/>
      <c r="U48904" s="108"/>
      <c r="W48904" s="108"/>
      <c r="Y48904" s="108"/>
      <c r="AA48904" s="108"/>
      <c r="AC48904" s="108"/>
    </row>
    <row r="48905" spans="19:29" x14ac:dyDescent="0.25">
      <c r="S48905" s="109"/>
      <c r="U48905" s="109"/>
      <c r="W48905" s="109"/>
      <c r="Y48905" s="109"/>
      <c r="AA48905" s="109"/>
      <c r="AC48905" s="109"/>
    </row>
    <row r="48906" spans="19:29" x14ac:dyDescent="0.25">
      <c r="S48906" s="108"/>
      <c r="U48906" s="108"/>
      <c r="W48906" s="108"/>
      <c r="Y48906" s="108"/>
      <c r="AA48906" s="108"/>
      <c r="AC48906" s="108"/>
    </row>
    <row r="48907" spans="19:29" x14ac:dyDescent="0.25">
      <c r="S48907" s="108"/>
      <c r="U48907" s="108"/>
      <c r="W48907" s="108"/>
      <c r="Y48907" s="108"/>
      <c r="AA48907" s="108"/>
      <c r="AC48907" s="108"/>
    </row>
    <row r="48908" spans="19:29" x14ac:dyDescent="0.25">
      <c r="S48908" s="108"/>
      <c r="U48908" s="108"/>
      <c r="W48908" s="108"/>
      <c r="Y48908" s="108"/>
      <c r="AA48908" s="108"/>
      <c r="AC48908" s="108"/>
    </row>
    <row r="48909" spans="19:29" x14ac:dyDescent="0.25">
      <c r="S48909" s="110"/>
      <c r="U48909" s="110"/>
      <c r="W48909" s="110"/>
      <c r="Y48909" s="110"/>
      <c r="AA48909" s="110"/>
      <c r="AC48909" s="110"/>
    </row>
    <row r="48910" spans="19:29" x14ac:dyDescent="0.25">
      <c r="S48910" s="110"/>
      <c r="U48910" s="110"/>
      <c r="W48910" s="110"/>
      <c r="Y48910" s="110"/>
      <c r="AA48910" s="110"/>
      <c r="AC48910" s="110"/>
    </row>
    <row r="48911" spans="19:29" x14ac:dyDescent="0.25">
      <c r="S48911" s="110"/>
      <c r="U48911" s="110"/>
      <c r="W48911" s="110"/>
      <c r="Y48911" s="110"/>
      <c r="AA48911" s="110"/>
      <c r="AC48911" s="110"/>
    </row>
    <row r="48912" spans="19:29" x14ac:dyDescent="0.25">
      <c r="S48912" s="110"/>
      <c r="U48912" s="110"/>
      <c r="W48912" s="110"/>
      <c r="Y48912" s="110"/>
      <c r="AA48912" s="110"/>
      <c r="AC48912" s="110"/>
    </row>
    <row r="48913" spans="19:29" x14ac:dyDescent="0.25">
      <c r="S48913" s="111"/>
      <c r="U48913" s="111"/>
      <c r="W48913" s="111"/>
      <c r="Y48913" s="111"/>
      <c r="AA48913" s="111"/>
      <c r="AC48913" s="111"/>
    </row>
    <row r="48914" spans="19:29" x14ac:dyDescent="0.25">
      <c r="S48914" s="107"/>
      <c r="U48914" s="107"/>
      <c r="W48914" s="107"/>
      <c r="Y48914" s="107"/>
      <c r="AA48914" s="107"/>
      <c r="AC48914" s="107"/>
    </row>
    <row r="48915" spans="19:29" x14ac:dyDescent="0.25">
      <c r="S48915" s="108"/>
      <c r="U48915" s="108"/>
      <c r="W48915" s="108"/>
      <c r="Y48915" s="108"/>
      <c r="AA48915" s="108"/>
      <c r="AC48915" s="108"/>
    </row>
    <row r="48916" spans="19:29" x14ac:dyDescent="0.25">
      <c r="S48916" s="108"/>
      <c r="U48916" s="108"/>
      <c r="W48916" s="108"/>
      <c r="Y48916" s="108"/>
      <c r="AA48916" s="108"/>
      <c r="AC48916" s="108"/>
    </row>
    <row r="48917" spans="19:29" x14ac:dyDescent="0.25">
      <c r="S48917" s="109"/>
      <c r="U48917" s="109"/>
      <c r="W48917" s="109"/>
      <c r="Y48917" s="109"/>
      <c r="AA48917" s="109"/>
      <c r="AC48917" s="109"/>
    </row>
    <row r="48918" spans="19:29" x14ac:dyDescent="0.25">
      <c r="S48918" s="108"/>
      <c r="U48918" s="108"/>
      <c r="W48918" s="108"/>
      <c r="Y48918" s="108"/>
      <c r="AA48918" s="108"/>
      <c r="AC48918" s="108"/>
    </row>
    <row r="48919" spans="19:29" x14ac:dyDescent="0.25">
      <c r="S48919" s="108"/>
      <c r="U48919" s="108"/>
      <c r="W48919" s="108"/>
      <c r="Y48919" s="108"/>
      <c r="AA48919" s="108"/>
      <c r="AC48919" s="108"/>
    </row>
    <row r="48920" spans="19:29" x14ac:dyDescent="0.25">
      <c r="S48920" s="109"/>
      <c r="U48920" s="109"/>
      <c r="W48920" s="109"/>
      <c r="Y48920" s="109"/>
      <c r="AA48920" s="109"/>
      <c r="AC48920" s="109"/>
    </row>
    <row r="48921" spans="19:29" x14ac:dyDescent="0.25">
      <c r="S48921" s="108"/>
      <c r="U48921" s="108"/>
      <c r="W48921" s="108"/>
      <c r="Y48921" s="108"/>
      <c r="AA48921" s="108"/>
      <c r="AC48921" s="108"/>
    </row>
    <row r="48922" spans="19:29" x14ac:dyDescent="0.25">
      <c r="S48922" s="109"/>
      <c r="U48922" s="109"/>
      <c r="W48922" s="109"/>
      <c r="Y48922" s="109"/>
      <c r="AA48922" s="109"/>
      <c r="AC48922" s="109"/>
    </row>
    <row r="48923" spans="19:29" x14ac:dyDescent="0.25">
      <c r="S48923" s="108"/>
      <c r="U48923" s="108"/>
      <c r="W48923" s="108"/>
      <c r="Y48923" s="108"/>
      <c r="AA48923" s="108"/>
      <c r="AC48923" s="108"/>
    </row>
    <row r="48924" spans="19:29" x14ac:dyDescent="0.25">
      <c r="S48924" s="108"/>
      <c r="U48924" s="108"/>
      <c r="W48924" s="108"/>
      <c r="Y48924" s="108"/>
      <c r="AA48924" s="108"/>
      <c r="AC48924" s="108"/>
    </row>
    <row r="48925" spans="19:29" x14ac:dyDescent="0.25">
      <c r="S48925" s="108"/>
      <c r="U48925" s="108"/>
      <c r="W48925" s="108"/>
      <c r="Y48925" s="108"/>
      <c r="AA48925" s="108"/>
      <c r="AC48925" s="108"/>
    </row>
    <row r="48926" spans="19:29" x14ac:dyDescent="0.25">
      <c r="S48926" s="110"/>
      <c r="U48926" s="110"/>
      <c r="W48926" s="110"/>
      <c r="Y48926" s="110"/>
      <c r="AA48926" s="110"/>
      <c r="AC48926" s="110"/>
    </row>
    <row r="48927" spans="19:29" x14ac:dyDescent="0.25">
      <c r="S48927" s="110"/>
      <c r="U48927" s="110"/>
      <c r="W48927" s="110"/>
      <c r="Y48927" s="110"/>
      <c r="AA48927" s="110"/>
      <c r="AC48927" s="110"/>
    </row>
    <row r="48928" spans="19:29" x14ac:dyDescent="0.25">
      <c r="S48928" s="110"/>
      <c r="U48928" s="110"/>
      <c r="W48928" s="110"/>
      <c r="Y48928" s="110"/>
      <c r="AA48928" s="110"/>
      <c r="AC48928" s="110"/>
    </row>
    <row r="48929" spans="19:29" x14ac:dyDescent="0.25">
      <c r="S48929" s="110"/>
      <c r="U48929" s="110"/>
      <c r="W48929" s="110"/>
      <c r="Y48929" s="110"/>
      <c r="AA48929" s="110"/>
      <c r="AC48929" s="110"/>
    </row>
    <row r="48930" spans="19:29" x14ac:dyDescent="0.25">
      <c r="S48930" s="111"/>
      <c r="U48930" s="111"/>
      <c r="W48930" s="111"/>
      <c r="Y48930" s="111"/>
      <c r="AA48930" s="111"/>
      <c r="AC48930" s="111"/>
    </row>
    <row r="48931" spans="19:29" x14ac:dyDescent="0.25">
      <c r="S48931" s="107"/>
      <c r="U48931" s="107"/>
      <c r="W48931" s="107"/>
      <c r="Y48931" s="107"/>
      <c r="AA48931" s="107"/>
      <c r="AC48931" s="107"/>
    </row>
    <row r="48932" spans="19:29" x14ac:dyDescent="0.25">
      <c r="S48932" s="108"/>
      <c r="U48932" s="108"/>
      <c r="W48932" s="108"/>
      <c r="Y48932" s="108"/>
      <c r="AA48932" s="108"/>
      <c r="AC48932" s="108"/>
    </row>
    <row r="48933" spans="19:29" x14ac:dyDescent="0.25">
      <c r="S48933" s="108"/>
      <c r="U48933" s="108"/>
      <c r="W48933" s="108"/>
      <c r="Y48933" s="108"/>
      <c r="AA48933" s="108"/>
      <c r="AC48933" s="108"/>
    </row>
    <row r="48934" spans="19:29" x14ac:dyDescent="0.25">
      <c r="S48934" s="109"/>
      <c r="U48934" s="109"/>
      <c r="W48934" s="109"/>
      <c r="Y48934" s="109"/>
      <c r="AA48934" s="109"/>
      <c r="AC48934" s="109"/>
    </row>
    <row r="48935" spans="19:29" x14ac:dyDescent="0.25">
      <c r="S48935" s="108"/>
      <c r="U48935" s="108"/>
      <c r="W48935" s="108"/>
      <c r="Y48935" s="108"/>
      <c r="AA48935" s="108"/>
      <c r="AC48935" s="108"/>
    </row>
    <row r="48936" spans="19:29" x14ac:dyDescent="0.25">
      <c r="S48936" s="108"/>
      <c r="U48936" s="108"/>
      <c r="W48936" s="108"/>
      <c r="Y48936" s="108"/>
      <c r="AA48936" s="108"/>
      <c r="AC48936" s="108"/>
    </row>
    <row r="48937" spans="19:29" x14ac:dyDescent="0.25">
      <c r="S48937" s="109"/>
      <c r="U48937" s="109"/>
      <c r="W48937" s="109"/>
      <c r="Y48937" s="109"/>
      <c r="AA48937" s="109"/>
      <c r="AC48937" s="109"/>
    </row>
    <row r="48938" spans="19:29" x14ac:dyDescent="0.25">
      <c r="S48938" s="108"/>
      <c r="U48938" s="108"/>
      <c r="W48938" s="108"/>
      <c r="Y48938" s="108"/>
      <c r="AA48938" s="108"/>
      <c r="AC48938" s="108"/>
    </row>
    <row r="48939" spans="19:29" x14ac:dyDescent="0.25">
      <c r="S48939" s="109"/>
      <c r="U48939" s="109"/>
      <c r="W48939" s="109"/>
      <c r="Y48939" s="109"/>
      <c r="AA48939" s="109"/>
      <c r="AC48939" s="109"/>
    </row>
    <row r="48940" spans="19:29" x14ac:dyDescent="0.25">
      <c r="S48940" s="108"/>
      <c r="U48940" s="108"/>
      <c r="W48940" s="108"/>
      <c r="Y48940" s="108"/>
      <c r="AA48940" s="108"/>
      <c r="AC48940" s="108"/>
    </row>
    <row r="48941" spans="19:29" x14ac:dyDescent="0.25">
      <c r="S48941" s="108"/>
      <c r="U48941" s="108"/>
      <c r="W48941" s="108"/>
      <c r="Y48941" s="108"/>
      <c r="AA48941" s="108"/>
      <c r="AC48941" s="108"/>
    </row>
    <row r="48942" spans="19:29" x14ac:dyDescent="0.25">
      <c r="S48942" s="108"/>
      <c r="U48942" s="108"/>
      <c r="W48942" s="108"/>
      <c r="Y48942" s="108"/>
      <c r="AA48942" s="108"/>
      <c r="AC48942" s="108"/>
    </row>
    <row r="48943" spans="19:29" x14ac:dyDescent="0.25">
      <c r="S48943" s="110"/>
      <c r="U48943" s="110"/>
      <c r="W48943" s="110"/>
      <c r="Y48943" s="110"/>
      <c r="AA48943" s="110"/>
      <c r="AC48943" s="110"/>
    </row>
    <row r="48944" spans="19:29" x14ac:dyDescent="0.25">
      <c r="S48944" s="110"/>
      <c r="U48944" s="110"/>
      <c r="W48944" s="110"/>
      <c r="Y48944" s="110"/>
      <c r="AA48944" s="110"/>
      <c r="AC48944" s="110"/>
    </row>
    <row r="48945" spans="19:29" x14ac:dyDescent="0.25">
      <c r="S48945" s="110"/>
      <c r="U48945" s="110"/>
      <c r="W48945" s="110"/>
      <c r="Y48945" s="110"/>
      <c r="AA48945" s="110"/>
      <c r="AC48945" s="110"/>
    </row>
    <row r="48946" spans="19:29" x14ac:dyDescent="0.25">
      <c r="S48946" s="110"/>
      <c r="U48946" s="110"/>
      <c r="W48946" s="110"/>
      <c r="Y48946" s="110"/>
      <c r="AA48946" s="110"/>
      <c r="AC48946" s="110"/>
    </row>
    <row r="48947" spans="19:29" x14ac:dyDescent="0.25">
      <c r="S48947" s="111"/>
      <c r="U48947" s="111"/>
      <c r="W48947" s="111"/>
      <c r="Y48947" s="111"/>
      <c r="AA48947" s="111"/>
      <c r="AC48947" s="111"/>
    </row>
    <row r="48948" spans="19:29" x14ac:dyDescent="0.25">
      <c r="S48948" s="107"/>
      <c r="U48948" s="107"/>
      <c r="W48948" s="107"/>
      <c r="Y48948" s="107"/>
      <c r="AA48948" s="107"/>
      <c r="AC48948" s="107"/>
    </row>
    <row r="48949" spans="19:29" x14ac:dyDescent="0.25">
      <c r="S48949" s="108"/>
      <c r="U48949" s="108"/>
      <c r="W48949" s="108"/>
      <c r="Y48949" s="108"/>
      <c r="AA48949" s="108"/>
      <c r="AC48949" s="108"/>
    </row>
    <row r="48950" spans="19:29" x14ac:dyDescent="0.25">
      <c r="S48950" s="108"/>
      <c r="U48950" s="108"/>
      <c r="W48950" s="108"/>
      <c r="Y48950" s="108"/>
      <c r="AA48950" s="108"/>
      <c r="AC48950" s="108"/>
    </row>
    <row r="48951" spans="19:29" x14ac:dyDescent="0.25">
      <c r="S48951" s="109"/>
      <c r="U48951" s="109"/>
      <c r="W48951" s="109"/>
      <c r="Y48951" s="109"/>
      <c r="AA48951" s="109"/>
      <c r="AC48951" s="109"/>
    </row>
    <row r="48952" spans="19:29" x14ac:dyDescent="0.25">
      <c r="S48952" s="108"/>
      <c r="U48952" s="108"/>
      <c r="W48952" s="108"/>
      <c r="Y48952" s="108"/>
      <c r="AA48952" s="108"/>
      <c r="AC48952" s="108"/>
    </row>
    <row r="48953" spans="19:29" x14ac:dyDescent="0.25">
      <c r="S48953" s="108"/>
      <c r="U48953" s="108"/>
      <c r="W48953" s="108"/>
      <c r="Y48953" s="108"/>
      <c r="AA48953" s="108"/>
      <c r="AC48953" s="108"/>
    </row>
    <row r="48954" spans="19:29" x14ac:dyDescent="0.25">
      <c r="S48954" s="109"/>
      <c r="U48954" s="109"/>
      <c r="W48954" s="109"/>
      <c r="Y48954" s="109"/>
      <c r="AA48954" s="109"/>
      <c r="AC48954" s="109"/>
    </row>
    <row r="48955" spans="19:29" x14ac:dyDescent="0.25">
      <c r="S48955" s="108"/>
      <c r="U48955" s="108"/>
      <c r="W48955" s="108"/>
      <c r="Y48955" s="108"/>
      <c r="AA48955" s="108"/>
      <c r="AC48955" s="108"/>
    </row>
    <row r="48956" spans="19:29" x14ac:dyDescent="0.25">
      <c r="S48956" s="109"/>
      <c r="U48956" s="109"/>
      <c r="W48956" s="109"/>
      <c r="Y48956" s="109"/>
      <c r="AA48956" s="109"/>
      <c r="AC48956" s="109"/>
    </row>
    <row r="48957" spans="19:29" x14ac:dyDescent="0.25">
      <c r="S48957" s="108"/>
      <c r="U48957" s="108"/>
      <c r="W48957" s="108"/>
      <c r="Y48957" s="108"/>
      <c r="AA48957" s="108"/>
      <c r="AC48957" s="108"/>
    </row>
    <row r="48958" spans="19:29" x14ac:dyDescent="0.25">
      <c r="S48958" s="108"/>
      <c r="U48958" s="108"/>
      <c r="W48958" s="108"/>
      <c r="Y48958" s="108"/>
      <c r="AA48958" s="108"/>
      <c r="AC48958" s="108"/>
    </row>
    <row r="48959" spans="19:29" x14ac:dyDescent="0.25">
      <c r="S48959" s="108"/>
      <c r="U48959" s="108"/>
      <c r="W48959" s="108"/>
      <c r="Y48959" s="108"/>
      <c r="AA48959" s="108"/>
      <c r="AC48959" s="108"/>
    </row>
    <row r="48960" spans="19:29" x14ac:dyDescent="0.25">
      <c r="S48960" s="110"/>
      <c r="U48960" s="110"/>
      <c r="W48960" s="110"/>
      <c r="Y48960" s="110"/>
      <c r="AA48960" s="110"/>
      <c r="AC48960" s="110"/>
    </row>
    <row r="48961" spans="19:29" x14ac:dyDescent="0.25">
      <c r="S48961" s="110"/>
      <c r="U48961" s="110"/>
      <c r="W48961" s="110"/>
      <c r="Y48961" s="110"/>
      <c r="AA48961" s="110"/>
      <c r="AC48961" s="110"/>
    </row>
    <row r="48962" spans="19:29" x14ac:dyDescent="0.25">
      <c r="S48962" s="110"/>
      <c r="U48962" s="110"/>
      <c r="W48962" s="110"/>
      <c r="Y48962" s="110"/>
      <c r="AA48962" s="110"/>
      <c r="AC48962" s="110"/>
    </row>
    <row r="48963" spans="19:29" x14ac:dyDescent="0.25">
      <c r="S48963" s="110"/>
      <c r="U48963" s="110"/>
      <c r="W48963" s="110"/>
      <c r="Y48963" s="110"/>
      <c r="AA48963" s="110"/>
      <c r="AC48963" s="110"/>
    </row>
    <row r="48964" spans="19:29" x14ac:dyDescent="0.25">
      <c r="S48964" s="111"/>
      <c r="U48964" s="111"/>
      <c r="W48964" s="111"/>
      <c r="Y48964" s="111"/>
      <c r="AA48964" s="111"/>
      <c r="AC48964" s="111"/>
    </row>
    <row r="48965" spans="19:29" x14ac:dyDescent="0.25">
      <c r="S48965" s="107"/>
      <c r="U48965" s="107"/>
      <c r="W48965" s="107"/>
      <c r="Y48965" s="107"/>
      <c r="AA48965" s="107"/>
      <c r="AC48965" s="107"/>
    </row>
    <row r="48966" spans="19:29" x14ac:dyDescent="0.25">
      <c r="S48966" s="108"/>
      <c r="U48966" s="108"/>
      <c r="W48966" s="108"/>
      <c r="Y48966" s="108"/>
      <c r="AA48966" s="108"/>
      <c r="AC48966" s="108"/>
    </row>
    <row r="48967" spans="19:29" x14ac:dyDescent="0.25">
      <c r="S48967" s="108"/>
      <c r="U48967" s="108"/>
      <c r="W48967" s="108"/>
      <c r="Y48967" s="108"/>
      <c r="AA48967" s="108"/>
      <c r="AC48967" s="108"/>
    </row>
    <row r="48968" spans="19:29" x14ac:dyDescent="0.25">
      <c r="S48968" s="109"/>
      <c r="U48968" s="109"/>
      <c r="W48968" s="109"/>
      <c r="Y48968" s="109"/>
      <c r="AA48968" s="109"/>
      <c r="AC48968" s="109"/>
    </row>
    <row r="48969" spans="19:29" x14ac:dyDescent="0.25">
      <c r="S48969" s="108"/>
      <c r="U48969" s="108"/>
      <c r="W48969" s="108"/>
      <c r="Y48969" s="108"/>
      <c r="AA48969" s="108"/>
      <c r="AC48969" s="108"/>
    </row>
    <row r="48970" spans="19:29" x14ac:dyDescent="0.25">
      <c r="S48970" s="108"/>
      <c r="U48970" s="108"/>
      <c r="W48970" s="108"/>
      <c r="Y48970" s="108"/>
      <c r="AA48970" s="108"/>
      <c r="AC48970" s="108"/>
    </row>
    <row r="48971" spans="19:29" x14ac:dyDescent="0.25">
      <c r="S48971" s="109"/>
      <c r="U48971" s="109"/>
      <c r="W48971" s="109"/>
      <c r="Y48971" s="109"/>
      <c r="AA48971" s="109"/>
      <c r="AC48971" s="109"/>
    </row>
    <row r="48972" spans="19:29" x14ac:dyDescent="0.25">
      <c r="S48972" s="108"/>
      <c r="U48972" s="108"/>
      <c r="W48972" s="108"/>
      <c r="Y48972" s="108"/>
      <c r="AA48972" s="108"/>
      <c r="AC48972" s="108"/>
    </row>
    <row r="48973" spans="19:29" x14ac:dyDescent="0.25">
      <c r="S48973" s="109"/>
      <c r="U48973" s="109"/>
      <c r="W48973" s="109"/>
      <c r="Y48973" s="109"/>
      <c r="AA48973" s="109"/>
      <c r="AC48973" s="109"/>
    </row>
    <row r="48974" spans="19:29" x14ac:dyDescent="0.25">
      <c r="S48974" s="108"/>
      <c r="U48974" s="108"/>
      <c r="W48974" s="108"/>
      <c r="Y48974" s="108"/>
      <c r="AA48974" s="108"/>
      <c r="AC48974" s="108"/>
    </row>
    <row r="48975" spans="19:29" x14ac:dyDescent="0.25">
      <c r="S48975" s="108"/>
      <c r="U48975" s="108"/>
      <c r="W48975" s="108"/>
      <c r="Y48975" s="108"/>
      <c r="AA48975" s="108"/>
      <c r="AC48975" s="108"/>
    </row>
    <row r="48976" spans="19:29" x14ac:dyDescent="0.25">
      <c r="S48976" s="108"/>
      <c r="U48976" s="108"/>
      <c r="W48976" s="108"/>
      <c r="Y48976" s="108"/>
      <c r="AA48976" s="108"/>
      <c r="AC48976" s="108"/>
    </row>
    <row r="48977" spans="19:29" x14ac:dyDescent="0.25">
      <c r="S48977" s="110"/>
      <c r="U48977" s="110"/>
      <c r="W48977" s="110"/>
      <c r="Y48977" s="110"/>
      <c r="AA48977" s="110"/>
      <c r="AC48977" s="110"/>
    </row>
    <row r="48978" spans="19:29" x14ac:dyDescent="0.25">
      <c r="S48978" s="110"/>
      <c r="U48978" s="110"/>
      <c r="W48978" s="110"/>
      <c r="Y48978" s="110"/>
      <c r="AA48978" s="110"/>
      <c r="AC48978" s="110"/>
    </row>
    <row r="48979" spans="19:29" x14ac:dyDescent="0.25">
      <c r="S48979" s="110"/>
      <c r="U48979" s="110"/>
      <c r="W48979" s="110"/>
      <c r="Y48979" s="110"/>
      <c r="AA48979" s="110"/>
      <c r="AC48979" s="110"/>
    </row>
    <row r="48980" spans="19:29" x14ac:dyDescent="0.25">
      <c r="S48980" s="110"/>
      <c r="U48980" s="110"/>
      <c r="W48980" s="110"/>
      <c r="Y48980" s="110"/>
      <c r="AA48980" s="110"/>
      <c r="AC48980" s="110"/>
    </row>
    <row r="48981" spans="19:29" x14ac:dyDescent="0.25">
      <c r="S48981" s="111"/>
      <c r="U48981" s="111"/>
      <c r="W48981" s="111"/>
      <c r="Y48981" s="111"/>
      <c r="AA48981" s="111"/>
      <c r="AC48981" s="111"/>
    </row>
    <row r="48982" spans="19:29" x14ac:dyDescent="0.25">
      <c r="S48982" s="107"/>
      <c r="U48982" s="107"/>
      <c r="W48982" s="107"/>
      <c r="Y48982" s="107"/>
      <c r="AA48982" s="107"/>
      <c r="AC48982" s="107"/>
    </row>
    <row r="48983" spans="19:29" x14ac:dyDescent="0.25">
      <c r="S48983" s="108"/>
      <c r="U48983" s="108"/>
      <c r="W48983" s="108"/>
      <c r="Y48983" s="108"/>
      <c r="AA48983" s="108"/>
      <c r="AC48983" s="108"/>
    </row>
    <row r="48984" spans="19:29" x14ac:dyDescent="0.25">
      <c r="S48984" s="108"/>
      <c r="U48984" s="108"/>
      <c r="W48984" s="108"/>
      <c r="Y48984" s="108"/>
      <c r="AA48984" s="108"/>
      <c r="AC48984" s="108"/>
    </row>
    <row r="48985" spans="19:29" x14ac:dyDescent="0.25">
      <c r="S48985" s="109"/>
      <c r="U48985" s="109"/>
      <c r="W48985" s="109"/>
      <c r="Y48985" s="109"/>
      <c r="AA48985" s="109"/>
      <c r="AC48985" s="109"/>
    </row>
    <row r="48986" spans="19:29" x14ac:dyDescent="0.25">
      <c r="S48986" s="108"/>
      <c r="U48986" s="108"/>
      <c r="W48986" s="108"/>
      <c r="Y48986" s="108"/>
      <c r="AA48986" s="108"/>
      <c r="AC48986" s="108"/>
    </row>
    <row r="48987" spans="19:29" x14ac:dyDescent="0.25">
      <c r="S48987" s="108"/>
      <c r="U48987" s="108"/>
      <c r="W48987" s="108"/>
      <c r="Y48987" s="108"/>
      <c r="AA48987" s="108"/>
      <c r="AC48987" s="108"/>
    </row>
    <row r="48988" spans="19:29" x14ac:dyDescent="0.25">
      <c r="S48988" s="109"/>
      <c r="U48988" s="109"/>
      <c r="W48988" s="109"/>
      <c r="Y48988" s="109"/>
      <c r="AA48988" s="109"/>
      <c r="AC48988" s="109"/>
    </row>
    <row r="48989" spans="19:29" x14ac:dyDescent="0.25">
      <c r="S48989" s="108"/>
      <c r="U48989" s="108"/>
      <c r="W48989" s="108"/>
      <c r="Y48989" s="108"/>
      <c r="AA48989" s="108"/>
      <c r="AC48989" s="108"/>
    </row>
    <row r="48990" spans="19:29" x14ac:dyDescent="0.25">
      <c r="S48990" s="109"/>
      <c r="U48990" s="109"/>
      <c r="W48990" s="109"/>
      <c r="Y48990" s="109"/>
      <c r="AA48990" s="109"/>
      <c r="AC48990" s="109"/>
    </row>
    <row r="48991" spans="19:29" x14ac:dyDescent="0.25">
      <c r="S48991" s="108"/>
      <c r="U48991" s="108"/>
      <c r="W48991" s="108"/>
      <c r="Y48991" s="108"/>
      <c r="AA48991" s="108"/>
      <c r="AC48991" s="108"/>
    </row>
    <row r="48992" spans="19:29" x14ac:dyDescent="0.25">
      <c r="S48992" s="108"/>
      <c r="U48992" s="108"/>
      <c r="W48992" s="108"/>
      <c r="Y48992" s="108"/>
      <c r="AA48992" s="108"/>
      <c r="AC48992" s="108"/>
    </row>
    <row r="48993" spans="19:29" x14ac:dyDescent="0.25">
      <c r="S48993" s="108"/>
      <c r="U48993" s="108"/>
      <c r="W48993" s="108"/>
      <c r="Y48993" s="108"/>
      <c r="AA48993" s="108"/>
      <c r="AC48993" s="108"/>
    </row>
    <row r="48994" spans="19:29" x14ac:dyDescent="0.25">
      <c r="S48994" s="110"/>
      <c r="U48994" s="110"/>
      <c r="W48994" s="110"/>
      <c r="Y48994" s="110"/>
      <c r="AA48994" s="110"/>
      <c r="AC48994" s="110"/>
    </row>
    <row r="48995" spans="19:29" x14ac:dyDescent="0.25">
      <c r="S48995" s="110"/>
      <c r="U48995" s="110"/>
      <c r="W48995" s="110"/>
      <c r="Y48995" s="110"/>
      <c r="AA48995" s="110"/>
      <c r="AC48995" s="110"/>
    </row>
    <row r="48996" spans="19:29" x14ac:dyDescent="0.25">
      <c r="S48996" s="110"/>
      <c r="U48996" s="110"/>
      <c r="W48996" s="110"/>
      <c r="Y48996" s="110"/>
      <c r="AA48996" s="110"/>
      <c r="AC48996" s="110"/>
    </row>
    <row r="48997" spans="19:29" x14ac:dyDescent="0.25">
      <c r="S48997" s="110"/>
      <c r="U48997" s="110"/>
      <c r="W48997" s="110"/>
      <c r="Y48997" s="110"/>
      <c r="AA48997" s="110"/>
      <c r="AC48997" s="110"/>
    </row>
    <row r="48998" spans="19:29" x14ac:dyDescent="0.25">
      <c r="S48998" s="111"/>
      <c r="U48998" s="111"/>
      <c r="W48998" s="111"/>
      <c r="Y48998" s="111"/>
      <c r="AA48998" s="111"/>
      <c r="AC48998" s="111"/>
    </row>
    <row r="48999" spans="19:29" x14ac:dyDescent="0.25">
      <c r="S48999" s="107"/>
      <c r="U48999" s="107"/>
      <c r="W48999" s="107"/>
      <c r="Y48999" s="107"/>
      <c r="AA48999" s="107"/>
      <c r="AC48999" s="107"/>
    </row>
    <row r="49000" spans="19:29" x14ac:dyDescent="0.25">
      <c r="S49000" s="108"/>
      <c r="U49000" s="108"/>
      <c r="W49000" s="108"/>
      <c r="Y49000" s="108"/>
      <c r="AA49000" s="108"/>
      <c r="AC49000" s="108"/>
    </row>
    <row r="49001" spans="19:29" x14ac:dyDescent="0.25">
      <c r="S49001" s="108"/>
      <c r="U49001" s="108"/>
      <c r="W49001" s="108"/>
      <c r="Y49001" s="108"/>
      <c r="AA49001" s="108"/>
      <c r="AC49001" s="108"/>
    </row>
    <row r="49002" spans="19:29" x14ac:dyDescent="0.25">
      <c r="S49002" s="109"/>
      <c r="U49002" s="109"/>
      <c r="W49002" s="109"/>
      <c r="Y49002" s="109"/>
      <c r="AA49002" s="109"/>
      <c r="AC49002" s="109"/>
    </row>
    <row r="49003" spans="19:29" x14ac:dyDescent="0.25">
      <c r="S49003" s="108"/>
      <c r="U49003" s="108"/>
      <c r="W49003" s="108"/>
      <c r="Y49003" s="108"/>
      <c r="AA49003" s="108"/>
      <c r="AC49003" s="108"/>
    </row>
    <row r="49004" spans="19:29" x14ac:dyDescent="0.25">
      <c r="S49004" s="108"/>
      <c r="U49004" s="108"/>
      <c r="W49004" s="108"/>
      <c r="Y49004" s="108"/>
      <c r="AA49004" s="108"/>
      <c r="AC49004" s="108"/>
    </row>
    <row r="49005" spans="19:29" x14ac:dyDescent="0.25">
      <c r="S49005" s="109"/>
      <c r="U49005" s="109"/>
      <c r="W49005" s="109"/>
      <c r="Y49005" s="109"/>
      <c r="AA49005" s="109"/>
      <c r="AC49005" s="109"/>
    </row>
    <row r="49006" spans="19:29" x14ac:dyDescent="0.25">
      <c r="S49006" s="108"/>
      <c r="U49006" s="108"/>
      <c r="W49006" s="108"/>
      <c r="Y49006" s="108"/>
      <c r="AA49006" s="108"/>
      <c r="AC49006" s="108"/>
    </row>
    <row r="49007" spans="19:29" x14ac:dyDescent="0.25">
      <c r="S49007" s="109"/>
      <c r="U49007" s="109"/>
      <c r="W49007" s="109"/>
      <c r="Y49007" s="109"/>
      <c r="AA49007" s="109"/>
      <c r="AC49007" s="109"/>
    </row>
    <row r="49008" spans="19:29" x14ac:dyDescent="0.25">
      <c r="S49008" s="108"/>
      <c r="U49008" s="108"/>
      <c r="W49008" s="108"/>
      <c r="Y49008" s="108"/>
      <c r="AA49008" s="108"/>
      <c r="AC49008" s="108"/>
    </row>
    <row r="49009" spans="19:29" x14ac:dyDescent="0.25">
      <c r="S49009" s="108"/>
      <c r="U49009" s="108"/>
      <c r="W49009" s="108"/>
      <c r="Y49009" s="108"/>
      <c r="AA49009" s="108"/>
      <c r="AC49009" s="108"/>
    </row>
    <row r="49010" spans="19:29" x14ac:dyDescent="0.25">
      <c r="S49010" s="108"/>
      <c r="U49010" s="108"/>
      <c r="W49010" s="108"/>
      <c r="Y49010" s="108"/>
      <c r="AA49010" s="108"/>
      <c r="AC49010" s="108"/>
    </row>
    <row r="49011" spans="19:29" x14ac:dyDescent="0.25">
      <c r="S49011" s="110"/>
      <c r="U49011" s="110"/>
      <c r="W49011" s="110"/>
      <c r="Y49011" s="110"/>
      <c r="AA49011" s="110"/>
      <c r="AC49011" s="110"/>
    </row>
    <row r="49012" spans="19:29" x14ac:dyDescent="0.25">
      <c r="S49012" s="110"/>
      <c r="U49012" s="110"/>
      <c r="W49012" s="110"/>
      <c r="Y49012" s="110"/>
      <c r="AA49012" s="110"/>
      <c r="AC49012" s="110"/>
    </row>
    <row r="49013" spans="19:29" x14ac:dyDescent="0.25">
      <c r="S49013" s="110"/>
      <c r="U49013" s="110"/>
      <c r="W49013" s="110"/>
      <c r="Y49013" s="110"/>
      <c r="AA49013" s="110"/>
      <c r="AC49013" s="110"/>
    </row>
    <row r="49014" spans="19:29" x14ac:dyDescent="0.25">
      <c r="S49014" s="110"/>
      <c r="U49014" s="110"/>
      <c r="W49014" s="110"/>
      <c r="Y49014" s="110"/>
      <c r="AA49014" s="110"/>
      <c r="AC49014" s="110"/>
    </row>
    <row r="49015" spans="19:29" x14ac:dyDescent="0.25">
      <c r="S49015" s="111"/>
      <c r="U49015" s="111"/>
      <c r="W49015" s="111"/>
      <c r="Y49015" s="111"/>
      <c r="AA49015" s="111"/>
      <c r="AC49015" s="111"/>
    </row>
    <row r="49016" spans="19:29" x14ac:dyDescent="0.25">
      <c r="S49016" s="107"/>
      <c r="U49016" s="107"/>
      <c r="W49016" s="107"/>
      <c r="Y49016" s="107"/>
      <c r="AA49016" s="107"/>
      <c r="AC49016" s="107"/>
    </row>
    <row r="49017" spans="19:29" x14ac:dyDescent="0.25">
      <c r="S49017" s="108"/>
      <c r="U49017" s="108"/>
      <c r="W49017" s="108"/>
      <c r="Y49017" s="108"/>
      <c r="AA49017" s="108"/>
      <c r="AC49017" s="108"/>
    </row>
    <row r="49018" spans="19:29" x14ac:dyDescent="0.25">
      <c r="S49018" s="108"/>
      <c r="U49018" s="108"/>
      <c r="W49018" s="108"/>
      <c r="Y49018" s="108"/>
      <c r="AA49018" s="108"/>
      <c r="AC49018" s="108"/>
    </row>
    <row r="49019" spans="19:29" x14ac:dyDescent="0.25">
      <c r="S49019" s="109"/>
      <c r="U49019" s="109"/>
      <c r="W49019" s="109"/>
      <c r="Y49019" s="109"/>
      <c r="AA49019" s="109"/>
      <c r="AC49019" s="109"/>
    </row>
    <row r="49020" spans="19:29" x14ac:dyDescent="0.25">
      <c r="S49020" s="108"/>
      <c r="U49020" s="108"/>
      <c r="W49020" s="108"/>
      <c r="Y49020" s="108"/>
      <c r="AA49020" s="108"/>
      <c r="AC49020" s="108"/>
    </row>
    <row r="49021" spans="19:29" x14ac:dyDescent="0.25">
      <c r="S49021" s="108"/>
      <c r="U49021" s="108"/>
      <c r="W49021" s="108"/>
      <c r="Y49021" s="108"/>
      <c r="AA49021" s="108"/>
      <c r="AC49021" s="108"/>
    </row>
    <row r="49022" spans="19:29" x14ac:dyDescent="0.25">
      <c r="S49022" s="109"/>
      <c r="U49022" s="109"/>
      <c r="W49022" s="109"/>
      <c r="Y49022" s="109"/>
      <c r="AA49022" s="109"/>
      <c r="AC49022" s="109"/>
    </row>
    <row r="49023" spans="19:29" x14ac:dyDescent="0.25">
      <c r="S49023" s="108"/>
      <c r="U49023" s="108"/>
      <c r="W49023" s="108"/>
      <c r="Y49023" s="108"/>
      <c r="AA49023" s="108"/>
      <c r="AC49023" s="108"/>
    </row>
    <row r="49024" spans="19:29" x14ac:dyDescent="0.25">
      <c r="S49024" s="109"/>
      <c r="U49024" s="109"/>
      <c r="W49024" s="109"/>
      <c r="Y49024" s="109"/>
      <c r="AA49024" s="109"/>
      <c r="AC49024" s="109"/>
    </row>
    <row r="49025" spans="19:29" x14ac:dyDescent="0.25">
      <c r="S49025" s="108"/>
      <c r="U49025" s="108"/>
      <c r="W49025" s="108"/>
      <c r="Y49025" s="108"/>
      <c r="AA49025" s="108"/>
      <c r="AC49025" s="108"/>
    </row>
    <row r="49026" spans="19:29" x14ac:dyDescent="0.25">
      <c r="S49026" s="108"/>
      <c r="U49026" s="108"/>
      <c r="W49026" s="108"/>
      <c r="Y49026" s="108"/>
      <c r="AA49026" s="108"/>
      <c r="AC49026" s="108"/>
    </row>
    <row r="49027" spans="19:29" x14ac:dyDescent="0.25">
      <c r="S49027" s="108"/>
      <c r="U49027" s="108"/>
      <c r="W49027" s="108"/>
      <c r="Y49027" s="108"/>
      <c r="AA49027" s="108"/>
      <c r="AC49027" s="108"/>
    </row>
    <row r="49028" spans="19:29" x14ac:dyDescent="0.25">
      <c r="S49028" s="110"/>
      <c r="U49028" s="110"/>
      <c r="W49028" s="110"/>
      <c r="Y49028" s="110"/>
      <c r="AA49028" s="110"/>
      <c r="AC49028" s="110"/>
    </row>
    <row r="49029" spans="19:29" x14ac:dyDescent="0.25">
      <c r="S49029" s="110"/>
      <c r="U49029" s="110"/>
      <c r="W49029" s="110"/>
      <c r="Y49029" s="110"/>
      <c r="AA49029" s="110"/>
      <c r="AC49029" s="110"/>
    </row>
    <row r="49030" spans="19:29" x14ac:dyDescent="0.25">
      <c r="S49030" s="110"/>
      <c r="U49030" s="110"/>
      <c r="W49030" s="110"/>
      <c r="Y49030" s="110"/>
      <c r="AA49030" s="110"/>
      <c r="AC49030" s="110"/>
    </row>
    <row r="49031" spans="19:29" x14ac:dyDescent="0.25">
      <c r="S49031" s="110"/>
      <c r="U49031" s="110"/>
      <c r="W49031" s="110"/>
      <c r="Y49031" s="110"/>
      <c r="AA49031" s="110"/>
      <c r="AC49031" s="110"/>
    </row>
    <row r="49032" spans="19:29" x14ac:dyDescent="0.25">
      <c r="S49032" s="111"/>
      <c r="U49032" s="111"/>
      <c r="W49032" s="111"/>
      <c r="Y49032" s="111"/>
      <c r="AA49032" s="111"/>
      <c r="AC49032" s="111"/>
    </row>
    <row r="49033" spans="19:29" x14ac:dyDescent="0.25">
      <c r="S49033" s="107"/>
      <c r="U49033" s="107"/>
      <c r="W49033" s="107"/>
      <c r="Y49033" s="107"/>
      <c r="AA49033" s="107"/>
      <c r="AC49033" s="107"/>
    </row>
    <row r="49034" spans="19:29" x14ac:dyDescent="0.25">
      <c r="S49034" s="108"/>
      <c r="U49034" s="108"/>
      <c r="W49034" s="108"/>
      <c r="Y49034" s="108"/>
      <c r="AA49034" s="108"/>
      <c r="AC49034" s="108"/>
    </row>
    <row r="49035" spans="19:29" x14ac:dyDescent="0.25">
      <c r="S49035" s="108"/>
      <c r="U49035" s="108"/>
      <c r="W49035" s="108"/>
      <c r="Y49035" s="108"/>
      <c r="AA49035" s="108"/>
      <c r="AC49035" s="108"/>
    </row>
    <row r="49036" spans="19:29" x14ac:dyDescent="0.25">
      <c r="S49036" s="109"/>
      <c r="U49036" s="109"/>
      <c r="W49036" s="109"/>
      <c r="Y49036" s="109"/>
      <c r="AA49036" s="109"/>
      <c r="AC49036" s="109"/>
    </row>
    <row r="49037" spans="19:29" x14ac:dyDescent="0.25">
      <c r="S49037" s="108"/>
      <c r="U49037" s="108"/>
      <c r="W49037" s="108"/>
      <c r="Y49037" s="108"/>
      <c r="AA49037" s="108"/>
      <c r="AC49037" s="108"/>
    </row>
    <row r="49038" spans="19:29" x14ac:dyDescent="0.25">
      <c r="S49038" s="108"/>
      <c r="U49038" s="108"/>
      <c r="W49038" s="108"/>
      <c r="Y49038" s="108"/>
      <c r="AA49038" s="108"/>
      <c r="AC49038" s="108"/>
    </row>
    <row r="49039" spans="19:29" x14ac:dyDescent="0.25">
      <c r="S49039" s="109"/>
      <c r="U49039" s="109"/>
      <c r="W49039" s="109"/>
      <c r="Y49039" s="109"/>
      <c r="AA49039" s="109"/>
      <c r="AC49039" s="109"/>
    </row>
    <row r="49040" spans="19:29" x14ac:dyDescent="0.25">
      <c r="S49040" s="108"/>
      <c r="U49040" s="108"/>
      <c r="W49040" s="108"/>
      <c r="Y49040" s="108"/>
      <c r="AA49040" s="108"/>
      <c r="AC49040" s="108"/>
    </row>
    <row r="49041" spans="19:29" x14ac:dyDescent="0.25">
      <c r="S49041" s="109"/>
      <c r="U49041" s="109"/>
      <c r="W49041" s="109"/>
      <c r="Y49041" s="109"/>
      <c r="AA49041" s="109"/>
      <c r="AC49041" s="109"/>
    </row>
    <row r="49042" spans="19:29" x14ac:dyDescent="0.25">
      <c r="S49042" s="108"/>
      <c r="U49042" s="108"/>
      <c r="W49042" s="108"/>
      <c r="Y49042" s="108"/>
      <c r="AA49042" s="108"/>
      <c r="AC49042" s="108"/>
    </row>
    <row r="49043" spans="19:29" x14ac:dyDescent="0.25">
      <c r="S49043" s="108"/>
      <c r="U49043" s="108"/>
      <c r="W49043" s="108"/>
      <c r="Y49043" s="108"/>
      <c r="AA49043" s="108"/>
      <c r="AC49043" s="108"/>
    </row>
    <row r="49044" spans="19:29" x14ac:dyDescent="0.25">
      <c r="S49044" s="108"/>
      <c r="U49044" s="108"/>
      <c r="W49044" s="108"/>
      <c r="Y49044" s="108"/>
      <c r="AA49044" s="108"/>
      <c r="AC49044" s="108"/>
    </row>
    <row r="49045" spans="19:29" x14ac:dyDescent="0.25">
      <c r="S49045" s="110"/>
      <c r="U49045" s="110"/>
      <c r="W49045" s="110"/>
      <c r="Y49045" s="110"/>
      <c r="AA49045" s="110"/>
      <c r="AC49045" s="110"/>
    </row>
    <row r="49046" spans="19:29" x14ac:dyDescent="0.25">
      <c r="S49046" s="110"/>
      <c r="U49046" s="110"/>
      <c r="W49046" s="110"/>
      <c r="Y49046" s="110"/>
      <c r="AA49046" s="110"/>
      <c r="AC49046" s="110"/>
    </row>
    <row r="49047" spans="19:29" x14ac:dyDescent="0.25">
      <c r="S49047" s="110"/>
      <c r="U49047" s="110"/>
      <c r="W49047" s="110"/>
      <c r="Y49047" s="110"/>
      <c r="AA49047" s="110"/>
      <c r="AC49047" s="110"/>
    </row>
    <row r="49048" spans="19:29" x14ac:dyDescent="0.25">
      <c r="S49048" s="110"/>
      <c r="U49048" s="110"/>
      <c r="W49048" s="110"/>
      <c r="Y49048" s="110"/>
      <c r="AA49048" s="110"/>
      <c r="AC49048" s="110"/>
    </row>
    <row r="49049" spans="19:29" x14ac:dyDescent="0.25">
      <c r="S49049" s="111"/>
      <c r="U49049" s="111"/>
      <c r="W49049" s="111"/>
      <c r="Y49049" s="111"/>
      <c r="AA49049" s="111"/>
      <c r="AC49049" s="111"/>
    </row>
    <row r="49050" spans="19:29" x14ac:dyDescent="0.25">
      <c r="S49050" s="107"/>
      <c r="U49050" s="107"/>
      <c r="W49050" s="107"/>
      <c r="Y49050" s="107"/>
      <c r="AA49050" s="107"/>
      <c r="AC49050" s="107"/>
    </row>
    <row r="49051" spans="19:29" x14ac:dyDescent="0.25">
      <c r="S49051" s="108"/>
      <c r="U49051" s="108"/>
      <c r="W49051" s="108"/>
      <c r="Y49051" s="108"/>
      <c r="AA49051" s="108"/>
      <c r="AC49051" s="108"/>
    </row>
    <row r="49052" spans="19:29" x14ac:dyDescent="0.25">
      <c r="S49052" s="108"/>
      <c r="U49052" s="108"/>
      <c r="W49052" s="108"/>
      <c r="Y49052" s="108"/>
      <c r="AA49052" s="108"/>
      <c r="AC49052" s="108"/>
    </row>
    <row r="49053" spans="19:29" x14ac:dyDescent="0.25">
      <c r="S49053" s="109"/>
      <c r="U49053" s="109"/>
      <c r="W49053" s="109"/>
      <c r="Y49053" s="109"/>
      <c r="AA49053" s="109"/>
      <c r="AC49053" s="109"/>
    </row>
    <row r="49054" spans="19:29" x14ac:dyDescent="0.25">
      <c r="S49054" s="108"/>
      <c r="U49054" s="108"/>
      <c r="W49054" s="108"/>
      <c r="Y49054" s="108"/>
      <c r="AA49054" s="108"/>
      <c r="AC49054" s="108"/>
    </row>
    <row r="49055" spans="19:29" x14ac:dyDescent="0.25">
      <c r="S49055" s="108"/>
      <c r="U49055" s="108"/>
      <c r="W49055" s="108"/>
      <c r="Y49055" s="108"/>
      <c r="AA49055" s="108"/>
      <c r="AC49055" s="108"/>
    </row>
    <row r="49056" spans="19:29" x14ac:dyDescent="0.25">
      <c r="S49056" s="109"/>
      <c r="U49056" s="109"/>
      <c r="W49056" s="109"/>
      <c r="Y49056" s="109"/>
      <c r="AA49056" s="109"/>
      <c r="AC49056" s="109"/>
    </row>
    <row r="49057" spans="19:29" x14ac:dyDescent="0.25">
      <c r="S49057" s="108"/>
      <c r="U49057" s="108"/>
      <c r="W49057" s="108"/>
      <c r="Y49057" s="108"/>
      <c r="AA49057" s="108"/>
      <c r="AC49057" s="108"/>
    </row>
    <row r="49058" spans="19:29" x14ac:dyDescent="0.25">
      <c r="S49058" s="109"/>
      <c r="U49058" s="109"/>
      <c r="W49058" s="109"/>
      <c r="Y49058" s="109"/>
      <c r="AA49058" s="109"/>
      <c r="AC49058" s="109"/>
    </row>
    <row r="49059" spans="19:29" x14ac:dyDescent="0.25">
      <c r="S49059" s="108"/>
      <c r="U49059" s="108"/>
      <c r="W49059" s="108"/>
      <c r="Y49059" s="108"/>
      <c r="AA49059" s="108"/>
      <c r="AC49059" s="108"/>
    </row>
    <row r="49060" spans="19:29" x14ac:dyDescent="0.25">
      <c r="S49060" s="108"/>
      <c r="U49060" s="108"/>
      <c r="W49060" s="108"/>
      <c r="Y49060" s="108"/>
      <c r="AA49060" s="108"/>
      <c r="AC49060" s="108"/>
    </row>
    <row r="49061" spans="19:29" x14ac:dyDescent="0.25">
      <c r="S49061" s="108"/>
      <c r="U49061" s="108"/>
      <c r="W49061" s="108"/>
      <c r="Y49061" s="108"/>
      <c r="AA49061" s="108"/>
      <c r="AC49061" s="108"/>
    </row>
    <row r="49062" spans="19:29" x14ac:dyDescent="0.25">
      <c r="S49062" s="110"/>
      <c r="U49062" s="110"/>
      <c r="W49062" s="110"/>
      <c r="Y49062" s="110"/>
      <c r="AA49062" s="110"/>
      <c r="AC49062" s="110"/>
    </row>
    <row r="49063" spans="19:29" x14ac:dyDescent="0.25">
      <c r="S49063" s="110"/>
      <c r="U49063" s="110"/>
      <c r="W49063" s="110"/>
      <c r="Y49063" s="110"/>
      <c r="AA49063" s="110"/>
      <c r="AC49063" s="110"/>
    </row>
    <row r="49064" spans="19:29" x14ac:dyDescent="0.25">
      <c r="S49064" s="110"/>
      <c r="U49064" s="110"/>
      <c r="W49064" s="110"/>
      <c r="Y49064" s="110"/>
      <c r="AA49064" s="110"/>
      <c r="AC49064" s="110"/>
    </row>
    <row r="49065" spans="19:29" x14ac:dyDescent="0.25">
      <c r="S49065" s="110"/>
      <c r="U49065" s="110"/>
      <c r="W49065" s="110"/>
      <c r="Y49065" s="110"/>
      <c r="AA49065" s="110"/>
      <c r="AC49065" s="110"/>
    </row>
    <row r="49066" spans="19:29" x14ac:dyDescent="0.25">
      <c r="S49066" s="111"/>
      <c r="U49066" s="111"/>
      <c r="W49066" s="111"/>
      <c r="Y49066" s="111"/>
      <c r="AA49066" s="111"/>
      <c r="AC49066" s="111"/>
    </row>
    <row r="49067" spans="19:29" x14ac:dyDescent="0.25">
      <c r="S49067" s="107"/>
      <c r="U49067" s="107"/>
      <c r="W49067" s="107"/>
      <c r="Y49067" s="107"/>
      <c r="AA49067" s="107"/>
      <c r="AC49067" s="107"/>
    </row>
    <row r="49068" spans="19:29" x14ac:dyDescent="0.25">
      <c r="S49068" s="108"/>
      <c r="U49068" s="108"/>
      <c r="W49068" s="108"/>
      <c r="Y49068" s="108"/>
      <c r="AA49068" s="108"/>
      <c r="AC49068" s="108"/>
    </row>
    <row r="49069" spans="19:29" x14ac:dyDescent="0.25">
      <c r="S49069" s="108"/>
      <c r="U49069" s="108"/>
      <c r="W49069" s="108"/>
      <c r="Y49069" s="108"/>
      <c r="AA49069" s="108"/>
      <c r="AC49069" s="108"/>
    </row>
    <row r="49070" spans="19:29" x14ac:dyDescent="0.25">
      <c r="S49070" s="109"/>
      <c r="U49070" s="109"/>
      <c r="W49070" s="109"/>
      <c r="Y49070" s="109"/>
      <c r="AA49070" s="109"/>
      <c r="AC49070" s="109"/>
    </row>
    <row r="49071" spans="19:29" x14ac:dyDescent="0.25">
      <c r="S49071" s="108"/>
      <c r="U49071" s="108"/>
      <c r="W49071" s="108"/>
      <c r="Y49071" s="108"/>
      <c r="AA49071" s="108"/>
      <c r="AC49071" s="108"/>
    </row>
    <row r="49072" spans="19:29" x14ac:dyDescent="0.25">
      <c r="S49072" s="108"/>
      <c r="U49072" s="108"/>
      <c r="W49072" s="108"/>
      <c r="Y49072" s="108"/>
      <c r="AA49072" s="108"/>
      <c r="AC49072" s="108"/>
    </row>
    <row r="49073" spans="19:29" x14ac:dyDescent="0.25">
      <c r="S49073" s="109"/>
      <c r="U49073" s="109"/>
      <c r="W49073" s="109"/>
      <c r="Y49073" s="109"/>
      <c r="AA49073" s="109"/>
      <c r="AC49073" s="109"/>
    </row>
    <row r="49074" spans="19:29" x14ac:dyDescent="0.25">
      <c r="S49074" s="108"/>
      <c r="U49074" s="108"/>
      <c r="W49074" s="108"/>
      <c r="Y49074" s="108"/>
      <c r="AA49074" s="108"/>
      <c r="AC49074" s="108"/>
    </row>
    <row r="49075" spans="19:29" x14ac:dyDescent="0.25">
      <c r="S49075" s="109"/>
      <c r="U49075" s="109"/>
      <c r="W49075" s="109"/>
      <c r="Y49075" s="109"/>
      <c r="AA49075" s="109"/>
      <c r="AC49075" s="109"/>
    </row>
    <row r="49076" spans="19:29" x14ac:dyDescent="0.25">
      <c r="S49076" s="108"/>
      <c r="U49076" s="108"/>
      <c r="W49076" s="108"/>
      <c r="Y49076" s="108"/>
      <c r="AA49076" s="108"/>
      <c r="AC49076" s="108"/>
    </row>
    <row r="49077" spans="19:29" x14ac:dyDescent="0.25">
      <c r="S49077" s="108"/>
      <c r="U49077" s="108"/>
      <c r="W49077" s="108"/>
      <c r="Y49077" s="108"/>
      <c r="AA49077" s="108"/>
      <c r="AC49077" s="108"/>
    </row>
    <row r="49078" spans="19:29" x14ac:dyDescent="0.25">
      <c r="S49078" s="108"/>
      <c r="U49078" s="108"/>
      <c r="W49078" s="108"/>
      <c r="Y49078" s="108"/>
      <c r="AA49078" s="108"/>
      <c r="AC49078" s="108"/>
    </row>
    <row r="49079" spans="19:29" x14ac:dyDescent="0.25">
      <c r="S49079" s="110"/>
      <c r="U49079" s="110"/>
      <c r="W49079" s="110"/>
      <c r="Y49079" s="110"/>
      <c r="AA49079" s="110"/>
      <c r="AC49079" s="110"/>
    </row>
    <row r="49080" spans="19:29" x14ac:dyDescent="0.25">
      <c r="S49080" s="110"/>
      <c r="U49080" s="110"/>
      <c r="W49080" s="110"/>
      <c r="Y49080" s="110"/>
      <c r="AA49080" s="110"/>
      <c r="AC49080" s="110"/>
    </row>
    <row r="49081" spans="19:29" x14ac:dyDescent="0.25">
      <c r="S49081" s="110"/>
      <c r="U49081" s="110"/>
      <c r="W49081" s="110"/>
      <c r="Y49081" s="110"/>
      <c r="AA49081" s="110"/>
      <c r="AC49081" s="110"/>
    </row>
    <row r="49082" spans="19:29" x14ac:dyDescent="0.25">
      <c r="S49082" s="110"/>
      <c r="U49082" s="110"/>
      <c r="W49082" s="110"/>
      <c r="Y49082" s="110"/>
      <c r="AA49082" s="110"/>
      <c r="AC49082" s="110"/>
    </row>
    <row r="49083" spans="19:29" x14ac:dyDescent="0.25">
      <c r="S49083" s="111"/>
      <c r="U49083" s="111"/>
      <c r="W49083" s="111"/>
      <c r="Y49083" s="111"/>
      <c r="AA49083" s="111"/>
      <c r="AC49083" s="111"/>
    </row>
    <row r="49084" spans="19:29" x14ac:dyDescent="0.25">
      <c r="S49084" s="107"/>
      <c r="U49084" s="107"/>
      <c r="W49084" s="107"/>
      <c r="Y49084" s="107"/>
      <c r="AA49084" s="107"/>
      <c r="AC49084" s="107"/>
    </row>
    <row r="49085" spans="19:29" x14ac:dyDescent="0.25">
      <c r="S49085" s="108"/>
      <c r="U49085" s="108"/>
      <c r="W49085" s="108"/>
      <c r="Y49085" s="108"/>
      <c r="AA49085" s="108"/>
      <c r="AC49085" s="108"/>
    </row>
    <row r="49086" spans="19:29" x14ac:dyDescent="0.25">
      <c r="S49086" s="108"/>
      <c r="U49086" s="108"/>
      <c r="W49086" s="108"/>
      <c r="Y49086" s="108"/>
      <c r="AA49086" s="108"/>
      <c r="AC49086" s="108"/>
    </row>
    <row r="49087" spans="19:29" x14ac:dyDescent="0.25">
      <c r="S49087" s="109"/>
      <c r="U49087" s="109"/>
      <c r="W49087" s="109"/>
      <c r="Y49087" s="109"/>
      <c r="AA49087" s="109"/>
      <c r="AC49087" s="109"/>
    </row>
    <row r="49088" spans="19:29" x14ac:dyDescent="0.25">
      <c r="S49088" s="108"/>
      <c r="U49088" s="108"/>
      <c r="W49088" s="108"/>
      <c r="Y49088" s="108"/>
      <c r="AA49088" s="108"/>
      <c r="AC49088" s="108"/>
    </row>
    <row r="49089" spans="19:29" x14ac:dyDescent="0.25">
      <c r="S49089" s="108"/>
      <c r="U49089" s="108"/>
      <c r="W49089" s="108"/>
      <c r="Y49089" s="108"/>
      <c r="AA49089" s="108"/>
      <c r="AC49089" s="108"/>
    </row>
    <row r="49090" spans="19:29" x14ac:dyDescent="0.25">
      <c r="S49090" s="109"/>
      <c r="U49090" s="109"/>
      <c r="W49090" s="109"/>
      <c r="Y49090" s="109"/>
      <c r="AA49090" s="109"/>
      <c r="AC49090" s="109"/>
    </row>
    <row r="49091" spans="19:29" x14ac:dyDescent="0.25">
      <c r="S49091" s="108"/>
      <c r="U49091" s="108"/>
      <c r="W49091" s="108"/>
      <c r="Y49091" s="108"/>
      <c r="AA49091" s="108"/>
      <c r="AC49091" s="108"/>
    </row>
    <row r="49092" spans="19:29" x14ac:dyDescent="0.25">
      <c r="S49092" s="109"/>
      <c r="U49092" s="109"/>
      <c r="W49092" s="109"/>
      <c r="Y49092" s="109"/>
      <c r="AA49092" s="109"/>
      <c r="AC49092" s="109"/>
    </row>
    <row r="49093" spans="19:29" x14ac:dyDescent="0.25">
      <c r="S49093" s="108"/>
      <c r="U49093" s="108"/>
      <c r="W49093" s="108"/>
      <c r="Y49093" s="108"/>
      <c r="AA49093" s="108"/>
      <c r="AC49093" s="108"/>
    </row>
    <row r="49094" spans="19:29" x14ac:dyDescent="0.25">
      <c r="S49094" s="108"/>
      <c r="U49094" s="108"/>
      <c r="W49094" s="108"/>
      <c r="Y49094" s="108"/>
      <c r="AA49094" s="108"/>
      <c r="AC49094" s="108"/>
    </row>
    <row r="49095" spans="19:29" x14ac:dyDescent="0.25">
      <c r="S49095" s="108"/>
      <c r="U49095" s="108"/>
      <c r="W49095" s="108"/>
      <c r="Y49095" s="108"/>
      <c r="AA49095" s="108"/>
      <c r="AC49095" s="108"/>
    </row>
    <row r="49096" spans="19:29" x14ac:dyDescent="0.25">
      <c r="S49096" s="110"/>
      <c r="U49096" s="110"/>
      <c r="W49096" s="110"/>
      <c r="Y49096" s="110"/>
      <c r="AA49096" s="110"/>
      <c r="AC49096" s="110"/>
    </row>
    <row r="49097" spans="19:29" x14ac:dyDescent="0.25">
      <c r="S49097" s="110"/>
      <c r="U49097" s="110"/>
      <c r="W49097" s="110"/>
      <c r="Y49097" s="110"/>
      <c r="AA49097" s="110"/>
      <c r="AC49097" s="110"/>
    </row>
    <row r="49098" spans="19:29" x14ac:dyDescent="0.25">
      <c r="S49098" s="110"/>
      <c r="U49098" s="110"/>
      <c r="W49098" s="110"/>
      <c r="Y49098" s="110"/>
      <c r="AA49098" s="110"/>
      <c r="AC49098" s="110"/>
    </row>
    <row r="49099" spans="19:29" x14ac:dyDescent="0.25">
      <c r="S49099" s="110"/>
      <c r="U49099" s="110"/>
      <c r="W49099" s="110"/>
      <c r="Y49099" s="110"/>
      <c r="AA49099" s="110"/>
      <c r="AC49099" s="110"/>
    </row>
    <row r="49100" spans="19:29" x14ac:dyDescent="0.25">
      <c r="S49100" s="111"/>
      <c r="U49100" s="111"/>
      <c r="W49100" s="111"/>
      <c r="Y49100" s="111"/>
      <c r="AA49100" s="111"/>
      <c r="AC49100" s="111"/>
    </row>
    <row r="49101" spans="19:29" x14ac:dyDescent="0.25">
      <c r="S49101" s="107"/>
      <c r="U49101" s="107"/>
      <c r="W49101" s="107"/>
      <c r="Y49101" s="107"/>
      <c r="AA49101" s="107"/>
      <c r="AC49101" s="107"/>
    </row>
    <row r="49102" spans="19:29" x14ac:dyDescent="0.25">
      <c r="S49102" s="108"/>
      <c r="U49102" s="108"/>
      <c r="W49102" s="108"/>
      <c r="Y49102" s="108"/>
      <c r="AA49102" s="108"/>
      <c r="AC49102" s="108"/>
    </row>
    <row r="49103" spans="19:29" x14ac:dyDescent="0.25">
      <c r="S49103" s="108"/>
      <c r="U49103" s="108"/>
      <c r="W49103" s="108"/>
      <c r="Y49103" s="108"/>
      <c r="AA49103" s="108"/>
      <c r="AC49103" s="108"/>
    </row>
    <row r="49104" spans="19:29" x14ac:dyDescent="0.25">
      <c r="S49104" s="109"/>
      <c r="U49104" s="109"/>
      <c r="W49104" s="109"/>
      <c r="Y49104" s="109"/>
      <c r="AA49104" s="109"/>
      <c r="AC49104" s="109"/>
    </row>
    <row r="49105" spans="19:29" x14ac:dyDescent="0.25">
      <c r="S49105" s="108"/>
      <c r="U49105" s="108"/>
      <c r="W49105" s="108"/>
      <c r="Y49105" s="108"/>
      <c r="AA49105" s="108"/>
      <c r="AC49105" s="108"/>
    </row>
    <row r="49106" spans="19:29" x14ac:dyDescent="0.25">
      <c r="S49106" s="108"/>
      <c r="U49106" s="108"/>
      <c r="W49106" s="108"/>
      <c r="Y49106" s="108"/>
      <c r="AA49106" s="108"/>
      <c r="AC49106" s="108"/>
    </row>
    <row r="49107" spans="19:29" x14ac:dyDescent="0.25">
      <c r="S49107" s="109"/>
      <c r="U49107" s="109"/>
      <c r="W49107" s="109"/>
      <c r="Y49107" s="109"/>
      <c r="AA49107" s="109"/>
      <c r="AC49107" s="109"/>
    </row>
    <row r="49108" spans="19:29" x14ac:dyDescent="0.25">
      <c r="S49108" s="108"/>
      <c r="U49108" s="108"/>
      <c r="W49108" s="108"/>
      <c r="Y49108" s="108"/>
      <c r="AA49108" s="108"/>
      <c r="AC49108" s="108"/>
    </row>
    <row r="49109" spans="19:29" x14ac:dyDescent="0.25">
      <c r="S49109" s="109"/>
      <c r="U49109" s="109"/>
      <c r="W49109" s="109"/>
      <c r="Y49109" s="109"/>
      <c r="AA49109" s="109"/>
      <c r="AC49109" s="109"/>
    </row>
    <row r="49110" spans="19:29" x14ac:dyDescent="0.25">
      <c r="S49110" s="108"/>
      <c r="U49110" s="108"/>
      <c r="W49110" s="108"/>
      <c r="Y49110" s="108"/>
      <c r="AA49110" s="108"/>
      <c r="AC49110" s="108"/>
    </row>
    <row r="49111" spans="19:29" x14ac:dyDescent="0.25">
      <c r="S49111" s="108"/>
      <c r="U49111" s="108"/>
      <c r="W49111" s="108"/>
      <c r="Y49111" s="108"/>
      <c r="AA49111" s="108"/>
      <c r="AC49111" s="108"/>
    </row>
    <row r="49112" spans="19:29" x14ac:dyDescent="0.25">
      <c r="S49112" s="108"/>
      <c r="U49112" s="108"/>
      <c r="W49112" s="108"/>
      <c r="Y49112" s="108"/>
      <c r="AA49112" s="108"/>
      <c r="AC49112" s="108"/>
    </row>
    <row r="49113" spans="19:29" x14ac:dyDescent="0.25">
      <c r="S49113" s="110"/>
      <c r="U49113" s="110"/>
      <c r="W49113" s="110"/>
      <c r="Y49113" s="110"/>
      <c r="AA49113" s="110"/>
      <c r="AC49113" s="110"/>
    </row>
    <row r="49114" spans="19:29" x14ac:dyDescent="0.25">
      <c r="S49114" s="110"/>
      <c r="U49114" s="110"/>
      <c r="W49114" s="110"/>
      <c r="Y49114" s="110"/>
      <c r="AA49114" s="110"/>
      <c r="AC49114" s="110"/>
    </row>
    <row r="49115" spans="19:29" x14ac:dyDescent="0.25">
      <c r="S49115" s="110"/>
      <c r="U49115" s="110"/>
      <c r="W49115" s="110"/>
      <c r="Y49115" s="110"/>
      <c r="AA49115" s="110"/>
      <c r="AC49115" s="110"/>
    </row>
    <row r="49116" spans="19:29" x14ac:dyDescent="0.25">
      <c r="S49116" s="110"/>
      <c r="U49116" s="110"/>
      <c r="W49116" s="110"/>
      <c r="Y49116" s="110"/>
      <c r="AA49116" s="110"/>
      <c r="AC49116" s="110"/>
    </row>
    <row r="49117" spans="19:29" x14ac:dyDescent="0.25">
      <c r="S49117" s="111"/>
      <c r="U49117" s="111"/>
      <c r="W49117" s="111"/>
      <c r="Y49117" s="111"/>
      <c r="AA49117" s="111"/>
      <c r="AC49117" s="111"/>
    </row>
    <row r="49118" spans="19:29" x14ac:dyDescent="0.25">
      <c r="S49118" s="107"/>
      <c r="U49118" s="107"/>
      <c r="W49118" s="107"/>
      <c r="Y49118" s="107"/>
      <c r="AA49118" s="107"/>
      <c r="AC49118" s="107"/>
    </row>
    <row r="49119" spans="19:29" x14ac:dyDescent="0.25">
      <c r="S49119" s="108"/>
      <c r="U49119" s="108"/>
      <c r="W49119" s="108"/>
      <c r="Y49119" s="108"/>
      <c r="AA49119" s="108"/>
      <c r="AC49119" s="108"/>
    </row>
    <row r="49120" spans="19:29" x14ac:dyDescent="0.25">
      <c r="S49120" s="108"/>
      <c r="U49120" s="108"/>
      <c r="W49120" s="108"/>
      <c r="Y49120" s="108"/>
      <c r="AA49120" s="108"/>
      <c r="AC49120" s="108"/>
    </row>
    <row r="49121" spans="19:29" x14ac:dyDescent="0.25">
      <c r="S49121" s="109"/>
      <c r="U49121" s="109"/>
      <c r="W49121" s="109"/>
      <c r="Y49121" s="109"/>
      <c r="AA49121" s="109"/>
      <c r="AC49121" s="109"/>
    </row>
    <row r="49122" spans="19:29" x14ac:dyDescent="0.25">
      <c r="S49122" s="108"/>
      <c r="U49122" s="108"/>
      <c r="W49122" s="108"/>
      <c r="Y49122" s="108"/>
      <c r="AA49122" s="108"/>
      <c r="AC49122" s="108"/>
    </row>
    <row r="49123" spans="19:29" x14ac:dyDescent="0.25">
      <c r="S49123" s="108"/>
      <c r="U49123" s="108"/>
      <c r="W49123" s="108"/>
      <c r="Y49123" s="108"/>
      <c r="AA49123" s="108"/>
      <c r="AC49123" s="108"/>
    </row>
    <row r="49124" spans="19:29" x14ac:dyDescent="0.25">
      <c r="S49124" s="109"/>
      <c r="U49124" s="109"/>
      <c r="W49124" s="109"/>
      <c r="Y49124" s="109"/>
      <c r="AA49124" s="109"/>
      <c r="AC49124" s="109"/>
    </row>
    <row r="49125" spans="19:29" x14ac:dyDescent="0.25">
      <c r="S49125" s="108"/>
      <c r="U49125" s="108"/>
      <c r="W49125" s="108"/>
      <c r="Y49125" s="108"/>
      <c r="AA49125" s="108"/>
      <c r="AC49125" s="108"/>
    </row>
    <row r="49126" spans="19:29" x14ac:dyDescent="0.25">
      <c r="S49126" s="109"/>
      <c r="U49126" s="109"/>
      <c r="W49126" s="109"/>
      <c r="Y49126" s="109"/>
      <c r="AA49126" s="109"/>
      <c r="AC49126" s="109"/>
    </row>
    <row r="49127" spans="19:29" x14ac:dyDescent="0.25">
      <c r="S49127" s="108"/>
      <c r="U49127" s="108"/>
      <c r="W49127" s="108"/>
      <c r="Y49127" s="108"/>
      <c r="AA49127" s="108"/>
      <c r="AC49127" s="108"/>
    </row>
    <row r="49128" spans="19:29" x14ac:dyDescent="0.25">
      <c r="S49128" s="108"/>
      <c r="U49128" s="108"/>
      <c r="W49128" s="108"/>
      <c r="Y49128" s="108"/>
      <c r="AA49128" s="108"/>
      <c r="AC49128" s="108"/>
    </row>
    <row r="49129" spans="19:29" x14ac:dyDescent="0.25">
      <c r="S49129" s="108"/>
      <c r="U49129" s="108"/>
      <c r="W49129" s="108"/>
      <c r="Y49129" s="108"/>
      <c r="AA49129" s="108"/>
      <c r="AC49129" s="108"/>
    </row>
    <row r="49130" spans="19:29" x14ac:dyDescent="0.25">
      <c r="S49130" s="110"/>
      <c r="U49130" s="110"/>
      <c r="W49130" s="110"/>
      <c r="Y49130" s="110"/>
      <c r="AA49130" s="110"/>
      <c r="AC49130" s="110"/>
    </row>
    <row r="49131" spans="19:29" x14ac:dyDescent="0.25">
      <c r="S49131" s="110"/>
      <c r="U49131" s="110"/>
      <c r="W49131" s="110"/>
      <c r="Y49131" s="110"/>
      <c r="AA49131" s="110"/>
      <c r="AC49131" s="110"/>
    </row>
    <row r="49132" spans="19:29" x14ac:dyDescent="0.25">
      <c r="S49132" s="110"/>
      <c r="U49132" s="110"/>
      <c r="W49132" s="110"/>
      <c r="Y49132" s="110"/>
      <c r="AA49132" s="110"/>
      <c r="AC49132" s="110"/>
    </row>
    <row r="49133" spans="19:29" x14ac:dyDescent="0.25">
      <c r="S49133" s="110"/>
      <c r="U49133" s="110"/>
      <c r="W49133" s="110"/>
      <c r="Y49133" s="110"/>
      <c r="AA49133" s="110"/>
      <c r="AC49133" s="110"/>
    </row>
    <row r="49134" spans="19:29" x14ac:dyDescent="0.25">
      <c r="S49134" s="111"/>
      <c r="U49134" s="111"/>
      <c r="W49134" s="111"/>
      <c r="Y49134" s="111"/>
      <c r="AA49134" s="111"/>
      <c r="AC49134" s="111"/>
    </row>
    <row r="49135" spans="19:29" x14ac:dyDescent="0.25">
      <c r="S49135" s="107"/>
      <c r="U49135" s="107"/>
      <c r="W49135" s="107"/>
      <c r="Y49135" s="107"/>
      <c r="AA49135" s="107"/>
      <c r="AC49135" s="107"/>
    </row>
    <row r="49136" spans="19:29" x14ac:dyDescent="0.25">
      <c r="S49136" s="108"/>
      <c r="U49136" s="108"/>
      <c r="W49136" s="108"/>
      <c r="Y49136" s="108"/>
      <c r="AA49136" s="108"/>
      <c r="AC49136" s="108"/>
    </row>
    <row r="49137" spans="19:29" x14ac:dyDescent="0.25">
      <c r="S49137" s="108"/>
      <c r="U49137" s="108"/>
      <c r="W49137" s="108"/>
      <c r="Y49137" s="108"/>
      <c r="AA49137" s="108"/>
      <c r="AC49137" s="108"/>
    </row>
    <row r="49138" spans="19:29" x14ac:dyDescent="0.25">
      <c r="S49138" s="109"/>
      <c r="U49138" s="109"/>
      <c r="W49138" s="109"/>
      <c r="Y49138" s="109"/>
      <c r="AA49138" s="109"/>
      <c r="AC49138" s="109"/>
    </row>
    <row r="49139" spans="19:29" x14ac:dyDescent="0.25">
      <c r="S49139" s="108"/>
      <c r="U49139" s="108"/>
      <c r="W49139" s="108"/>
      <c r="Y49139" s="108"/>
      <c r="AA49139" s="108"/>
      <c r="AC49139" s="108"/>
    </row>
    <row r="49140" spans="19:29" x14ac:dyDescent="0.25">
      <c r="S49140" s="108"/>
      <c r="U49140" s="108"/>
      <c r="W49140" s="108"/>
      <c r="Y49140" s="108"/>
      <c r="AA49140" s="108"/>
      <c r="AC49140" s="108"/>
    </row>
    <row r="49141" spans="19:29" x14ac:dyDescent="0.25">
      <c r="S49141" s="109"/>
      <c r="U49141" s="109"/>
      <c r="W49141" s="109"/>
      <c r="Y49141" s="109"/>
      <c r="AA49141" s="109"/>
      <c r="AC49141" s="109"/>
    </row>
    <row r="49142" spans="19:29" x14ac:dyDescent="0.25">
      <c r="S49142" s="108"/>
      <c r="U49142" s="108"/>
      <c r="W49142" s="108"/>
      <c r="Y49142" s="108"/>
      <c r="AA49142" s="108"/>
      <c r="AC49142" s="108"/>
    </row>
    <row r="49143" spans="19:29" x14ac:dyDescent="0.25">
      <c r="S49143" s="109"/>
      <c r="U49143" s="109"/>
      <c r="W49143" s="109"/>
      <c r="Y49143" s="109"/>
      <c r="AA49143" s="109"/>
      <c r="AC49143" s="109"/>
    </row>
    <row r="49144" spans="19:29" x14ac:dyDescent="0.25">
      <c r="S49144" s="108"/>
      <c r="U49144" s="108"/>
      <c r="W49144" s="108"/>
      <c r="Y49144" s="108"/>
      <c r="AA49144" s="108"/>
      <c r="AC49144" s="108"/>
    </row>
    <row r="49145" spans="19:29" x14ac:dyDescent="0.25">
      <c r="S49145" s="108"/>
      <c r="U49145" s="108"/>
      <c r="W49145" s="108"/>
      <c r="Y49145" s="108"/>
      <c r="AA49145" s="108"/>
      <c r="AC49145" s="108"/>
    </row>
    <row r="49146" spans="19:29" x14ac:dyDescent="0.25">
      <c r="S49146" s="108"/>
      <c r="U49146" s="108"/>
      <c r="W49146" s="108"/>
      <c r="Y49146" s="108"/>
      <c r="AA49146" s="108"/>
      <c r="AC49146" s="108"/>
    </row>
    <row r="49147" spans="19:29" x14ac:dyDescent="0.25">
      <c r="S49147" s="110"/>
      <c r="U49147" s="110"/>
      <c r="W49147" s="110"/>
      <c r="Y49147" s="110"/>
      <c r="AA49147" s="110"/>
      <c r="AC49147" s="110"/>
    </row>
    <row r="49148" spans="19:29" x14ac:dyDescent="0.25">
      <c r="S49148" s="110"/>
      <c r="U49148" s="110"/>
      <c r="W49148" s="110"/>
      <c r="Y49148" s="110"/>
      <c r="AA49148" s="110"/>
      <c r="AC49148" s="110"/>
    </row>
    <row r="49149" spans="19:29" x14ac:dyDescent="0.25">
      <c r="S49149" s="110"/>
      <c r="U49149" s="110"/>
      <c r="W49149" s="110"/>
      <c r="Y49149" s="110"/>
      <c r="AA49149" s="110"/>
      <c r="AC49149" s="110"/>
    </row>
    <row r="49150" spans="19:29" x14ac:dyDescent="0.25">
      <c r="S49150" s="110"/>
      <c r="U49150" s="110"/>
      <c r="W49150" s="110"/>
      <c r="Y49150" s="110"/>
      <c r="AA49150" s="110"/>
      <c r="AC49150" s="110"/>
    </row>
    <row r="49151" spans="19:29" x14ac:dyDescent="0.25">
      <c r="S49151" s="111"/>
      <c r="U49151" s="111"/>
      <c r="W49151" s="111"/>
      <c r="Y49151" s="111"/>
      <c r="AA49151" s="111"/>
      <c r="AC49151" s="111"/>
    </row>
    <row r="49152" spans="19:29" x14ac:dyDescent="0.25">
      <c r="S49152" s="107"/>
      <c r="U49152" s="107"/>
      <c r="W49152" s="107"/>
      <c r="Y49152" s="107"/>
      <c r="AA49152" s="107"/>
      <c r="AC49152" s="107"/>
    </row>
    <row r="49153" spans="19:29" x14ac:dyDescent="0.25">
      <c r="S49153" s="108"/>
      <c r="U49153" s="108"/>
      <c r="W49153" s="108"/>
      <c r="Y49153" s="108"/>
      <c r="AA49153" s="108"/>
      <c r="AC49153" s="108"/>
    </row>
    <row r="49154" spans="19:29" x14ac:dyDescent="0.25">
      <c r="S49154" s="108"/>
      <c r="U49154" s="108"/>
      <c r="W49154" s="108"/>
      <c r="Y49154" s="108"/>
      <c r="AA49154" s="108"/>
      <c r="AC49154" s="108"/>
    </row>
    <row r="49155" spans="19:29" x14ac:dyDescent="0.25">
      <c r="S49155" s="109"/>
      <c r="U49155" s="109"/>
      <c r="W49155" s="109"/>
      <c r="Y49155" s="109"/>
      <c r="AA49155" s="109"/>
      <c r="AC49155" s="109"/>
    </row>
    <row r="49156" spans="19:29" x14ac:dyDescent="0.25">
      <c r="S49156" s="108"/>
      <c r="U49156" s="108"/>
      <c r="W49156" s="108"/>
      <c r="Y49156" s="108"/>
      <c r="AA49156" s="108"/>
      <c r="AC49156" s="108"/>
    </row>
    <row r="49157" spans="19:29" x14ac:dyDescent="0.25">
      <c r="S49157" s="108"/>
      <c r="U49157" s="108"/>
      <c r="W49157" s="108"/>
      <c r="Y49157" s="108"/>
      <c r="AA49157" s="108"/>
      <c r="AC49157" s="108"/>
    </row>
    <row r="49158" spans="19:29" x14ac:dyDescent="0.25">
      <c r="S49158" s="109"/>
      <c r="U49158" s="109"/>
      <c r="W49158" s="109"/>
      <c r="Y49158" s="109"/>
      <c r="AA49158" s="109"/>
      <c r="AC49158" s="109"/>
    </row>
    <row r="49159" spans="19:29" x14ac:dyDescent="0.25">
      <c r="S49159" s="108"/>
      <c r="U49159" s="108"/>
      <c r="W49159" s="108"/>
      <c r="Y49159" s="108"/>
      <c r="AA49159" s="108"/>
      <c r="AC49159" s="108"/>
    </row>
    <row r="49160" spans="19:29" x14ac:dyDescent="0.25">
      <c r="S49160" s="109"/>
      <c r="U49160" s="109"/>
      <c r="W49160" s="109"/>
      <c r="Y49160" s="109"/>
      <c r="AA49160" s="109"/>
      <c r="AC49160" s="109"/>
    </row>
    <row r="49161" spans="19:29" x14ac:dyDescent="0.25">
      <c r="S49161" s="108"/>
      <c r="U49161" s="108"/>
      <c r="W49161" s="108"/>
      <c r="Y49161" s="108"/>
      <c r="AA49161" s="108"/>
      <c r="AC49161" s="108"/>
    </row>
    <row r="49162" spans="19:29" x14ac:dyDescent="0.25">
      <c r="S49162" s="108"/>
      <c r="U49162" s="108"/>
      <c r="W49162" s="108"/>
      <c r="Y49162" s="108"/>
      <c r="AA49162" s="108"/>
      <c r="AC49162" s="108"/>
    </row>
    <row r="49163" spans="19:29" x14ac:dyDescent="0.25">
      <c r="S49163" s="108"/>
      <c r="U49163" s="108"/>
      <c r="W49163" s="108"/>
      <c r="Y49163" s="108"/>
      <c r="AA49163" s="108"/>
      <c r="AC49163" s="108"/>
    </row>
    <row r="49164" spans="19:29" x14ac:dyDescent="0.25">
      <c r="S49164" s="110"/>
      <c r="U49164" s="110"/>
      <c r="W49164" s="110"/>
      <c r="Y49164" s="110"/>
      <c r="AA49164" s="110"/>
      <c r="AC49164" s="110"/>
    </row>
    <row r="49165" spans="19:29" x14ac:dyDescent="0.25">
      <c r="S49165" s="110"/>
      <c r="U49165" s="110"/>
      <c r="W49165" s="110"/>
      <c r="Y49165" s="110"/>
      <c r="AA49165" s="110"/>
      <c r="AC49165" s="110"/>
    </row>
    <row r="49166" spans="19:29" x14ac:dyDescent="0.25">
      <c r="S49166" s="110"/>
      <c r="U49166" s="110"/>
      <c r="W49166" s="110"/>
      <c r="Y49166" s="110"/>
      <c r="AA49166" s="110"/>
      <c r="AC49166" s="110"/>
    </row>
    <row r="49167" spans="19:29" x14ac:dyDescent="0.25">
      <c r="S49167" s="110"/>
      <c r="U49167" s="110"/>
      <c r="W49167" s="110"/>
      <c r="Y49167" s="110"/>
      <c r="AA49167" s="110"/>
      <c r="AC49167" s="110"/>
    </row>
    <row r="49168" spans="19:29" x14ac:dyDescent="0.25">
      <c r="S49168" s="111"/>
      <c r="U49168" s="111"/>
      <c r="W49168" s="111"/>
      <c r="Y49168" s="111"/>
      <c r="AA49168" s="111"/>
      <c r="AC49168" s="111"/>
    </row>
    <row r="49169" spans="19:29" x14ac:dyDescent="0.25">
      <c r="S49169" s="107"/>
      <c r="U49169" s="107"/>
      <c r="W49169" s="107"/>
      <c r="Y49169" s="107"/>
      <c r="AA49169" s="107"/>
      <c r="AC49169" s="107"/>
    </row>
    <row r="49170" spans="19:29" x14ac:dyDescent="0.25">
      <c r="S49170" s="108"/>
      <c r="U49170" s="108"/>
      <c r="W49170" s="108"/>
      <c r="Y49170" s="108"/>
      <c r="AA49170" s="108"/>
      <c r="AC49170" s="108"/>
    </row>
    <row r="49171" spans="19:29" x14ac:dyDescent="0.25">
      <c r="S49171" s="108"/>
      <c r="U49171" s="108"/>
      <c r="W49171" s="108"/>
      <c r="Y49171" s="108"/>
      <c r="AA49171" s="108"/>
      <c r="AC49171" s="108"/>
    </row>
    <row r="49172" spans="19:29" x14ac:dyDescent="0.25">
      <c r="S49172" s="109"/>
      <c r="U49172" s="109"/>
      <c r="W49172" s="109"/>
      <c r="Y49172" s="109"/>
      <c r="AA49172" s="109"/>
      <c r="AC49172" s="109"/>
    </row>
    <row r="49173" spans="19:29" x14ac:dyDescent="0.25">
      <c r="S49173" s="108"/>
      <c r="U49173" s="108"/>
      <c r="W49173" s="108"/>
      <c r="Y49173" s="108"/>
      <c r="AA49173" s="108"/>
      <c r="AC49173" s="108"/>
    </row>
    <row r="49174" spans="19:29" x14ac:dyDescent="0.25">
      <c r="S49174" s="108"/>
      <c r="U49174" s="108"/>
      <c r="W49174" s="108"/>
      <c r="Y49174" s="108"/>
      <c r="AA49174" s="108"/>
      <c r="AC49174" s="108"/>
    </row>
    <row r="49175" spans="19:29" x14ac:dyDescent="0.25">
      <c r="S49175" s="109"/>
      <c r="U49175" s="109"/>
      <c r="W49175" s="109"/>
      <c r="Y49175" s="109"/>
      <c r="AA49175" s="109"/>
      <c r="AC49175" s="109"/>
    </row>
    <row r="49176" spans="19:29" x14ac:dyDescent="0.25">
      <c r="S49176" s="108"/>
      <c r="U49176" s="108"/>
      <c r="W49176" s="108"/>
      <c r="Y49176" s="108"/>
      <c r="AA49176" s="108"/>
      <c r="AC49176" s="108"/>
    </row>
    <row r="49177" spans="19:29" x14ac:dyDescent="0.25">
      <c r="S49177" s="109"/>
      <c r="U49177" s="109"/>
      <c r="W49177" s="109"/>
      <c r="Y49177" s="109"/>
      <c r="AA49177" s="109"/>
      <c r="AC49177" s="109"/>
    </row>
    <row r="49178" spans="19:29" x14ac:dyDescent="0.25">
      <c r="S49178" s="108"/>
      <c r="U49178" s="108"/>
      <c r="W49178" s="108"/>
      <c r="Y49178" s="108"/>
      <c r="AA49178" s="108"/>
      <c r="AC49178" s="108"/>
    </row>
    <row r="49179" spans="19:29" x14ac:dyDescent="0.25">
      <c r="S49179" s="108"/>
      <c r="U49179" s="108"/>
      <c r="W49179" s="108"/>
      <c r="Y49179" s="108"/>
      <c r="AA49179" s="108"/>
      <c r="AC49179" s="108"/>
    </row>
    <row r="49180" spans="19:29" x14ac:dyDescent="0.25">
      <c r="S49180" s="108"/>
      <c r="U49180" s="108"/>
      <c r="W49180" s="108"/>
      <c r="Y49180" s="108"/>
      <c r="AA49180" s="108"/>
      <c r="AC49180" s="108"/>
    </row>
    <row r="49181" spans="19:29" x14ac:dyDescent="0.25">
      <c r="S49181" s="110"/>
      <c r="U49181" s="110"/>
      <c r="W49181" s="110"/>
      <c r="Y49181" s="110"/>
      <c r="AA49181" s="110"/>
      <c r="AC49181" s="110"/>
    </row>
    <row r="49182" spans="19:29" x14ac:dyDescent="0.25">
      <c r="S49182" s="110"/>
      <c r="U49182" s="110"/>
      <c r="W49182" s="110"/>
      <c r="Y49182" s="110"/>
      <c r="AA49182" s="110"/>
      <c r="AC49182" s="110"/>
    </row>
    <row r="49183" spans="19:29" x14ac:dyDescent="0.25">
      <c r="S49183" s="110"/>
      <c r="U49183" s="110"/>
      <c r="W49183" s="110"/>
      <c r="Y49183" s="110"/>
      <c r="AA49183" s="110"/>
      <c r="AC49183" s="110"/>
    </row>
    <row r="49184" spans="19:29" x14ac:dyDescent="0.25">
      <c r="S49184" s="110"/>
      <c r="U49184" s="110"/>
      <c r="W49184" s="110"/>
      <c r="Y49184" s="110"/>
      <c r="AA49184" s="110"/>
      <c r="AC49184" s="110"/>
    </row>
    <row r="49185" spans="19:29" x14ac:dyDescent="0.25">
      <c r="S49185" s="111"/>
      <c r="U49185" s="111"/>
      <c r="W49185" s="111"/>
      <c r="Y49185" s="111"/>
      <c r="AA49185" s="111"/>
      <c r="AC49185" s="111"/>
    </row>
    <row r="49186" spans="19:29" x14ac:dyDescent="0.25">
      <c r="S49186" s="107"/>
      <c r="U49186" s="107"/>
      <c r="W49186" s="107"/>
      <c r="Y49186" s="107"/>
      <c r="AA49186" s="107"/>
      <c r="AC49186" s="107"/>
    </row>
    <row r="49187" spans="19:29" x14ac:dyDescent="0.25">
      <c r="S49187" s="108"/>
      <c r="U49187" s="108"/>
      <c r="W49187" s="108"/>
      <c r="Y49187" s="108"/>
      <c r="AA49187" s="108"/>
      <c r="AC49187" s="108"/>
    </row>
    <row r="49188" spans="19:29" x14ac:dyDescent="0.25">
      <c r="S49188" s="108"/>
      <c r="U49188" s="108"/>
      <c r="W49188" s="108"/>
      <c r="Y49188" s="108"/>
      <c r="AA49188" s="108"/>
      <c r="AC49188" s="108"/>
    </row>
    <row r="49189" spans="19:29" x14ac:dyDescent="0.25">
      <c r="S49189" s="109"/>
      <c r="U49189" s="109"/>
      <c r="W49189" s="109"/>
      <c r="Y49189" s="109"/>
      <c r="AA49189" s="109"/>
      <c r="AC49189" s="109"/>
    </row>
    <row r="49190" spans="19:29" x14ac:dyDescent="0.25">
      <c r="S49190" s="108"/>
      <c r="U49190" s="108"/>
      <c r="W49190" s="108"/>
      <c r="Y49190" s="108"/>
      <c r="AA49190" s="108"/>
      <c r="AC49190" s="108"/>
    </row>
    <row r="49191" spans="19:29" x14ac:dyDescent="0.25">
      <c r="S49191" s="108"/>
      <c r="U49191" s="108"/>
      <c r="W49191" s="108"/>
      <c r="Y49191" s="108"/>
      <c r="AA49191" s="108"/>
      <c r="AC49191" s="108"/>
    </row>
    <row r="49192" spans="19:29" x14ac:dyDescent="0.25">
      <c r="S49192" s="109"/>
      <c r="U49192" s="109"/>
      <c r="W49192" s="109"/>
      <c r="Y49192" s="109"/>
      <c r="AA49192" s="109"/>
      <c r="AC49192" s="109"/>
    </row>
    <row r="49193" spans="19:29" x14ac:dyDescent="0.25">
      <c r="S49193" s="108"/>
      <c r="U49193" s="108"/>
      <c r="W49193" s="108"/>
      <c r="Y49193" s="108"/>
      <c r="AA49193" s="108"/>
      <c r="AC49193" s="108"/>
    </row>
    <row r="49194" spans="19:29" x14ac:dyDescent="0.25">
      <c r="S49194" s="109"/>
      <c r="U49194" s="109"/>
      <c r="W49194" s="109"/>
      <c r="Y49194" s="109"/>
      <c r="AA49194" s="109"/>
      <c r="AC49194" s="109"/>
    </row>
    <row r="49195" spans="19:29" x14ac:dyDescent="0.25">
      <c r="S49195" s="108"/>
      <c r="U49195" s="108"/>
      <c r="W49195" s="108"/>
      <c r="Y49195" s="108"/>
      <c r="AA49195" s="108"/>
      <c r="AC49195" s="108"/>
    </row>
    <row r="49196" spans="19:29" x14ac:dyDescent="0.25">
      <c r="S49196" s="108"/>
      <c r="U49196" s="108"/>
      <c r="W49196" s="108"/>
      <c r="Y49196" s="108"/>
      <c r="AA49196" s="108"/>
      <c r="AC49196" s="108"/>
    </row>
    <row r="49197" spans="19:29" x14ac:dyDescent="0.25">
      <c r="S49197" s="108"/>
      <c r="U49197" s="108"/>
      <c r="W49197" s="108"/>
      <c r="Y49197" s="108"/>
      <c r="AA49197" s="108"/>
      <c r="AC49197" s="108"/>
    </row>
    <row r="49198" spans="19:29" x14ac:dyDescent="0.25">
      <c r="S49198" s="110"/>
      <c r="U49198" s="110"/>
      <c r="W49198" s="110"/>
      <c r="Y49198" s="110"/>
      <c r="AA49198" s="110"/>
      <c r="AC49198" s="110"/>
    </row>
    <row r="49199" spans="19:29" x14ac:dyDescent="0.25">
      <c r="S49199" s="110"/>
      <c r="U49199" s="110"/>
      <c r="W49199" s="110"/>
      <c r="Y49199" s="110"/>
      <c r="AA49199" s="110"/>
      <c r="AC49199" s="110"/>
    </row>
    <row r="49200" spans="19:29" x14ac:dyDescent="0.25">
      <c r="S49200" s="110"/>
      <c r="U49200" s="110"/>
      <c r="W49200" s="110"/>
      <c r="Y49200" s="110"/>
      <c r="AA49200" s="110"/>
      <c r="AC49200" s="110"/>
    </row>
    <row r="49201" spans="19:29" x14ac:dyDescent="0.25">
      <c r="S49201" s="110"/>
      <c r="U49201" s="110"/>
      <c r="W49201" s="110"/>
      <c r="Y49201" s="110"/>
      <c r="AA49201" s="110"/>
      <c r="AC49201" s="110"/>
    </row>
    <row r="49202" spans="19:29" x14ac:dyDescent="0.25">
      <c r="S49202" s="111"/>
      <c r="U49202" s="111"/>
      <c r="W49202" s="111"/>
      <c r="Y49202" s="111"/>
      <c r="AA49202" s="111"/>
      <c r="AC49202" s="111"/>
    </row>
    <row r="49203" spans="19:29" x14ac:dyDescent="0.25">
      <c r="S49203" s="107"/>
      <c r="U49203" s="107"/>
      <c r="W49203" s="107"/>
      <c r="Y49203" s="107"/>
      <c r="AA49203" s="107"/>
      <c r="AC49203" s="107"/>
    </row>
    <row r="49204" spans="19:29" x14ac:dyDescent="0.25">
      <c r="S49204" s="108"/>
      <c r="U49204" s="108"/>
      <c r="W49204" s="108"/>
      <c r="Y49204" s="108"/>
      <c r="AA49204" s="108"/>
      <c r="AC49204" s="108"/>
    </row>
    <row r="49205" spans="19:29" x14ac:dyDescent="0.25">
      <c r="S49205" s="108"/>
      <c r="U49205" s="108"/>
      <c r="W49205" s="108"/>
      <c r="Y49205" s="108"/>
      <c r="AA49205" s="108"/>
      <c r="AC49205" s="108"/>
    </row>
    <row r="49206" spans="19:29" x14ac:dyDescent="0.25">
      <c r="S49206" s="109"/>
      <c r="U49206" s="109"/>
      <c r="W49206" s="109"/>
      <c r="Y49206" s="109"/>
      <c r="AA49206" s="109"/>
      <c r="AC49206" s="109"/>
    </row>
    <row r="49207" spans="19:29" x14ac:dyDescent="0.25">
      <c r="S49207" s="108"/>
      <c r="U49207" s="108"/>
      <c r="W49207" s="108"/>
      <c r="Y49207" s="108"/>
      <c r="AA49207" s="108"/>
      <c r="AC49207" s="108"/>
    </row>
    <row r="49208" spans="19:29" x14ac:dyDescent="0.25">
      <c r="S49208" s="108"/>
      <c r="U49208" s="108"/>
      <c r="W49208" s="108"/>
      <c r="Y49208" s="108"/>
      <c r="AA49208" s="108"/>
      <c r="AC49208" s="108"/>
    </row>
    <row r="49209" spans="19:29" x14ac:dyDescent="0.25">
      <c r="S49209" s="109"/>
      <c r="U49209" s="109"/>
      <c r="W49209" s="109"/>
      <c r="Y49209" s="109"/>
      <c r="AA49209" s="109"/>
      <c r="AC49209" s="109"/>
    </row>
    <row r="49210" spans="19:29" x14ac:dyDescent="0.25">
      <c r="S49210" s="108"/>
      <c r="U49210" s="108"/>
      <c r="W49210" s="108"/>
      <c r="Y49210" s="108"/>
      <c r="AA49210" s="108"/>
      <c r="AC49210" s="108"/>
    </row>
    <row r="49211" spans="19:29" x14ac:dyDescent="0.25">
      <c r="S49211" s="109"/>
      <c r="U49211" s="109"/>
      <c r="W49211" s="109"/>
      <c r="Y49211" s="109"/>
      <c r="AA49211" s="109"/>
      <c r="AC49211" s="109"/>
    </row>
    <row r="49212" spans="19:29" x14ac:dyDescent="0.25">
      <c r="S49212" s="108"/>
      <c r="U49212" s="108"/>
      <c r="W49212" s="108"/>
      <c r="Y49212" s="108"/>
      <c r="AA49212" s="108"/>
      <c r="AC49212" s="108"/>
    </row>
    <row r="49213" spans="19:29" x14ac:dyDescent="0.25">
      <c r="S49213" s="108"/>
      <c r="U49213" s="108"/>
      <c r="W49213" s="108"/>
      <c r="Y49213" s="108"/>
      <c r="AA49213" s="108"/>
      <c r="AC49213" s="108"/>
    </row>
    <row r="49214" spans="19:29" x14ac:dyDescent="0.25">
      <c r="S49214" s="108"/>
      <c r="U49214" s="108"/>
      <c r="W49214" s="108"/>
      <c r="Y49214" s="108"/>
      <c r="AA49214" s="108"/>
      <c r="AC49214" s="108"/>
    </row>
    <row r="49215" spans="19:29" x14ac:dyDescent="0.25">
      <c r="S49215" s="110"/>
      <c r="U49215" s="110"/>
      <c r="W49215" s="110"/>
      <c r="Y49215" s="110"/>
      <c r="AA49215" s="110"/>
      <c r="AC49215" s="110"/>
    </row>
    <row r="49216" spans="19:29" x14ac:dyDescent="0.25">
      <c r="S49216" s="110"/>
      <c r="U49216" s="110"/>
      <c r="W49216" s="110"/>
      <c r="Y49216" s="110"/>
      <c r="AA49216" s="110"/>
      <c r="AC49216" s="110"/>
    </row>
    <row r="49217" spans="19:29" x14ac:dyDescent="0.25">
      <c r="S49217" s="110"/>
      <c r="U49217" s="110"/>
      <c r="W49217" s="110"/>
      <c r="Y49217" s="110"/>
      <c r="AA49217" s="110"/>
      <c r="AC49217" s="110"/>
    </row>
    <row r="49218" spans="19:29" x14ac:dyDescent="0.25">
      <c r="S49218" s="110"/>
      <c r="U49218" s="110"/>
      <c r="W49218" s="110"/>
      <c r="Y49218" s="110"/>
      <c r="AA49218" s="110"/>
      <c r="AC49218" s="110"/>
    </row>
    <row r="49219" spans="19:29" x14ac:dyDescent="0.25">
      <c r="S49219" s="111"/>
      <c r="U49219" s="111"/>
      <c r="W49219" s="111"/>
      <c r="Y49219" s="111"/>
      <c r="AA49219" s="111"/>
      <c r="AC49219" s="111"/>
    </row>
    <row r="49220" spans="19:29" x14ac:dyDescent="0.25">
      <c r="S49220" s="107"/>
      <c r="U49220" s="107"/>
      <c r="W49220" s="107"/>
      <c r="Y49220" s="107"/>
      <c r="AA49220" s="107"/>
      <c r="AC49220" s="107"/>
    </row>
    <row r="49221" spans="19:29" x14ac:dyDescent="0.25">
      <c r="S49221" s="108"/>
      <c r="U49221" s="108"/>
      <c r="W49221" s="108"/>
      <c r="Y49221" s="108"/>
      <c r="AA49221" s="108"/>
      <c r="AC49221" s="108"/>
    </row>
    <row r="49222" spans="19:29" x14ac:dyDescent="0.25">
      <c r="S49222" s="108"/>
      <c r="U49222" s="108"/>
      <c r="W49222" s="108"/>
      <c r="Y49222" s="108"/>
      <c r="AA49222" s="108"/>
      <c r="AC49222" s="108"/>
    </row>
    <row r="49223" spans="19:29" x14ac:dyDescent="0.25">
      <c r="S49223" s="109"/>
      <c r="U49223" s="109"/>
      <c r="W49223" s="109"/>
      <c r="Y49223" s="109"/>
      <c r="AA49223" s="109"/>
      <c r="AC49223" s="109"/>
    </row>
    <row r="49224" spans="19:29" x14ac:dyDescent="0.25">
      <c r="S49224" s="108"/>
      <c r="U49224" s="108"/>
      <c r="W49224" s="108"/>
      <c r="Y49224" s="108"/>
      <c r="AA49224" s="108"/>
      <c r="AC49224" s="108"/>
    </row>
    <row r="49225" spans="19:29" x14ac:dyDescent="0.25">
      <c r="S49225" s="108"/>
      <c r="U49225" s="108"/>
      <c r="W49225" s="108"/>
      <c r="Y49225" s="108"/>
      <c r="AA49225" s="108"/>
      <c r="AC49225" s="108"/>
    </row>
    <row r="49226" spans="19:29" x14ac:dyDescent="0.25">
      <c r="S49226" s="109"/>
      <c r="U49226" s="109"/>
      <c r="W49226" s="109"/>
      <c r="Y49226" s="109"/>
      <c r="AA49226" s="109"/>
      <c r="AC49226" s="109"/>
    </row>
    <row r="49227" spans="19:29" x14ac:dyDescent="0.25">
      <c r="S49227" s="108"/>
      <c r="U49227" s="108"/>
      <c r="W49227" s="108"/>
      <c r="Y49227" s="108"/>
      <c r="AA49227" s="108"/>
      <c r="AC49227" s="108"/>
    </row>
    <row r="49228" spans="19:29" x14ac:dyDescent="0.25">
      <c r="S49228" s="109"/>
      <c r="U49228" s="109"/>
      <c r="W49228" s="109"/>
      <c r="Y49228" s="109"/>
      <c r="AA49228" s="109"/>
      <c r="AC49228" s="109"/>
    </row>
    <row r="49229" spans="19:29" x14ac:dyDescent="0.25">
      <c r="S49229" s="108"/>
      <c r="U49229" s="108"/>
      <c r="W49229" s="108"/>
      <c r="Y49229" s="108"/>
      <c r="AA49229" s="108"/>
      <c r="AC49229" s="108"/>
    </row>
    <row r="49230" spans="19:29" x14ac:dyDescent="0.25">
      <c r="S49230" s="108"/>
      <c r="U49230" s="108"/>
      <c r="W49230" s="108"/>
      <c r="Y49230" s="108"/>
      <c r="AA49230" s="108"/>
      <c r="AC49230" s="108"/>
    </row>
    <row r="49231" spans="19:29" x14ac:dyDescent="0.25">
      <c r="S49231" s="108"/>
      <c r="U49231" s="108"/>
      <c r="W49231" s="108"/>
      <c r="Y49231" s="108"/>
      <c r="AA49231" s="108"/>
      <c r="AC49231" s="108"/>
    </row>
    <row r="49232" spans="19:29" x14ac:dyDescent="0.25">
      <c r="S49232" s="110"/>
      <c r="U49232" s="110"/>
      <c r="W49232" s="110"/>
      <c r="Y49232" s="110"/>
      <c r="AA49232" s="110"/>
      <c r="AC49232" s="110"/>
    </row>
    <row r="49233" spans="19:29" x14ac:dyDescent="0.25">
      <c r="S49233" s="110"/>
      <c r="U49233" s="110"/>
      <c r="W49233" s="110"/>
      <c r="Y49233" s="110"/>
      <c r="AA49233" s="110"/>
      <c r="AC49233" s="110"/>
    </row>
    <row r="49234" spans="19:29" x14ac:dyDescent="0.25">
      <c r="S49234" s="110"/>
      <c r="U49234" s="110"/>
      <c r="W49234" s="110"/>
      <c r="Y49234" s="110"/>
      <c r="AA49234" s="110"/>
      <c r="AC49234" s="110"/>
    </row>
    <row r="49235" spans="19:29" x14ac:dyDescent="0.25">
      <c r="S49235" s="110"/>
      <c r="U49235" s="110"/>
      <c r="W49235" s="110"/>
      <c r="Y49235" s="110"/>
      <c r="AA49235" s="110"/>
      <c r="AC49235" s="110"/>
    </row>
    <row r="49236" spans="19:29" x14ac:dyDescent="0.25">
      <c r="S49236" s="111"/>
      <c r="U49236" s="111"/>
      <c r="W49236" s="111"/>
      <c r="Y49236" s="111"/>
      <c r="AA49236" s="111"/>
      <c r="AC49236" s="111"/>
    </row>
    <row r="49237" spans="19:29" x14ac:dyDescent="0.25">
      <c r="S49237" s="107"/>
      <c r="U49237" s="107"/>
      <c r="W49237" s="107"/>
      <c r="Y49237" s="107"/>
      <c r="AA49237" s="107"/>
      <c r="AC49237" s="107"/>
    </row>
    <row r="49238" spans="19:29" x14ac:dyDescent="0.25">
      <c r="S49238" s="108"/>
      <c r="U49238" s="108"/>
      <c r="W49238" s="108"/>
      <c r="Y49238" s="108"/>
      <c r="AA49238" s="108"/>
      <c r="AC49238" s="108"/>
    </row>
    <row r="49239" spans="19:29" x14ac:dyDescent="0.25">
      <c r="S49239" s="108"/>
      <c r="U49239" s="108"/>
      <c r="W49239" s="108"/>
      <c r="Y49239" s="108"/>
      <c r="AA49239" s="108"/>
      <c r="AC49239" s="108"/>
    </row>
    <row r="49240" spans="19:29" x14ac:dyDescent="0.25">
      <c r="S49240" s="109"/>
      <c r="U49240" s="109"/>
      <c r="W49240" s="109"/>
      <c r="Y49240" s="109"/>
      <c r="AA49240" s="109"/>
      <c r="AC49240" s="109"/>
    </row>
    <row r="49241" spans="19:29" x14ac:dyDescent="0.25">
      <c r="S49241" s="108"/>
      <c r="U49241" s="108"/>
      <c r="W49241" s="108"/>
      <c r="Y49241" s="108"/>
      <c r="AA49241" s="108"/>
      <c r="AC49241" s="108"/>
    </row>
    <row r="49242" spans="19:29" x14ac:dyDescent="0.25">
      <c r="S49242" s="108"/>
      <c r="U49242" s="108"/>
      <c r="W49242" s="108"/>
      <c r="Y49242" s="108"/>
      <c r="AA49242" s="108"/>
      <c r="AC49242" s="108"/>
    </row>
    <row r="49243" spans="19:29" x14ac:dyDescent="0.25">
      <c r="S49243" s="109"/>
      <c r="U49243" s="109"/>
      <c r="W49243" s="109"/>
      <c r="Y49243" s="109"/>
      <c r="AA49243" s="109"/>
      <c r="AC49243" s="109"/>
    </row>
    <row r="49244" spans="19:29" x14ac:dyDescent="0.25">
      <c r="S49244" s="108"/>
      <c r="U49244" s="108"/>
      <c r="W49244" s="108"/>
      <c r="Y49244" s="108"/>
      <c r="AA49244" s="108"/>
      <c r="AC49244" s="108"/>
    </row>
    <row r="49245" spans="19:29" x14ac:dyDescent="0.25">
      <c r="S49245" s="109"/>
      <c r="U49245" s="109"/>
      <c r="W49245" s="109"/>
      <c r="Y49245" s="109"/>
      <c r="AA49245" s="109"/>
      <c r="AC49245" s="109"/>
    </row>
    <row r="49246" spans="19:29" x14ac:dyDescent="0.25">
      <c r="S49246" s="108"/>
      <c r="U49246" s="108"/>
      <c r="W49246" s="108"/>
      <c r="Y49246" s="108"/>
      <c r="AA49246" s="108"/>
      <c r="AC49246" s="108"/>
    </row>
    <row r="49247" spans="19:29" x14ac:dyDescent="0.25">
      <c r="S49247" s="108"/>
      <c r="U49247" s="108"/>
      <c r="W49247" s="108"/>
      <c r="Y49247" s="108"/>
      <c r="AA49247" s="108"/>
      <c r="AC49247" s="108"/>
    </row>
    <row r="49248" spans="19:29" x14ac:dyDescent="0.25">
      <c r="S49248" s="108"/>
      <c r="U49248" s="108"/>
      <c r="W49248" s="108"/>
      <c r="Y49248" s="108"/>
      <c r="AA49248" s="108"/>
      <c r="AC49248" s="108"/>
    </row>
    <row r="49249" spans="19:29" x14ac:dyDescent="0.25">
      <c r="S49249" s="110"/>
      <c r="U49249" s="110"/>
      <c r="W49249" s="110"/>
      <c r="Y49249" s="110"/>
      <c r="AA49249" s="110"/>
      <c r="AC49249" s="110"/>
    </row>
    <row r="49250" spans="19:29" x14ac:dyDescent="0.25">
      <c r="S49250" s="110"/>
      <c r="U49250" s="110"/>
      <c r="W49250" s="110"/>
      <c r="Y49250" s="110"/>
      <c r="AA49250" s="110"/>
      <c r="AC49250" s="110"/>
    </row>
    <row r="49251" spans="19:29" x14ac:dyDescent="0.25">
      <c r="S49251" s="110"/>
      <c r="U49251" s="110"/>
      <c r="W49251" s="110"/>
      <c r="Y49251" s="110"/>
      <c r="AA49251" s="110"/>
      <c r="AC49251" s="110"/>
    </row>
    <row r="49252" spans="19:29" x14ac:dyDescent="0.25">
      <c r="S49252" s="110"/>
      <c r="U49252" s="110"/>
      <c r="W49252" s="110"/>
      <c r="Y49252" s="110"/>
      <c r="AA49252" s="110"/>
      <c r="AC49252" s="110"/>
    </row>
    <row r="49253" spans="19:29" x14ac:dyDescent="0.25">
      <c r="S49253" s="111"/>
      <c r="U49253" s="111"/>
      <c r="W49253" s="111"/>
      <c r="Y49253" s="111"/>
      <c r="AA49253" s="111"/>
      <c r="AC49253" s="111"/>
    </row>
    <row r="49254" spans="19:29" x14ac:dyDescent="0.25">
      <c r="S49254" s="107"/>
      <c r="U49254" s="107"/>
      <c r="W49254" s="107"/>
      <c r="Y49254" s="107"/>
      <c r="AA49254" s="107"/>
      <c r="AC49254" s="107"/>
    </row>
    <row r="49255" spans="19:29" x14ac:dyDescent="0.25">
      <c r="S49255" s="108"/>
      <c r="U49255" s="108"/>
      <c r="W49255" s="108"/>
      <c r="Y49255" s="108"/>
      <c r="AA49255" s="108"/>
      <c r="AC49255" s="108"/>
    </row>
    <row r="49256" spans="19:29" x14ac:dyDescent="0.25">
      <c r="S49256" s="108"/>
      <c r="U49256" s="108"/>
      <c r="W49256" s="108"/>
      <c r="Y49256" s="108"/>
      <c r="AA49256" s="108"/>
      <c r="AC49256" s="108"/>
    </row>
    <row r="49257" spans="19:29" x14ac:dyDescent="0.25">
      <c r="S49257" s="109"/>
      <c r="U49257" s="109"/>
      <c r="W49257" s="109"/>
      <c r="Y49257" s="109"/>
      <c r="AA49257" s="109"/>
      <c r="AC49257" s="109"/>
    </row>
    <row r="49258" spans="19:29" x14ac:dyDescent="0.25">
      <c r="S49258" s="108"/>
      <c r="U49258" s="108"/>
      <c r="W49258" s="108"/>
      <c r="Y49258" s="108"/>
      <c r="AA49258" s="108"/>
      <c r="AC49258" s="108"/>
    </row>
    <row r="49259" spans="19:29" x14ac:dyDescent="0.25">
      <c r="S49259" s="108"/>
      <c r="U49259" s="108"/>
      <c r="W49259" s="108"/>
      <c r="Y49259" s="108"/>
      <c r="AA49259" s="108"/>
      <c r="AC49259" s="108"/>
    </row>
    <row r="49260" spans="19:29" x14ac:dyDescent="0.25">
      <c r="S49260" s="109"/>
      <c r="U49260" s="109"/>
      <c r="W49260" s="109"/>
      <c r="Y49260" s="109"/>
      <c r="AA49260" s="109"/>
      <c r="AC49260" s="109"/>
    </row>
    <row r="49261" spans="19:29" x14ac:dyDescent="0.25">
      <c r="S49261" s="108"/>
      <c r="U49261" s="108"/>
      <c r="W49261" s="108"/>
      <c r="Y49261" s="108"/>
      <c r="AA49261" s="108"/>
      <c r="AC49261" s="108"/>
    </row>
    <row r="49262" spans="19:29" x14ac:dyDescent="0.25">
      <c r="S49262" s="109"/>
      <c r="U49262" s="109"/>
      <c r="W49262" s="109"/>
      <c r="Y49262" s="109"/>
      <c r="AA49262" s="109"/>
      <c r="AC49262" s="109"/>
    </row>
    <row r="49263" spans="19:29" x14ac:dyDescent="0.25">
      <c r="S49263" s="108"/>
      <c r="U49263" s="108"/>
      <c r="W49263" s="108"/>
      <c r="Y49263" s="108"/>
      <c r="AA49263" s="108"/>
      <c r="AC49263" s="108"/>
    </row>
    <row r="49264" spans="19:29" x14ac:dyDescent="0.25">
      <c r="S49264" s="108"/>
      <c r="U49264" s="108"/>
      <c r="W49264" s="108"/>
      <c r="Y49264" s="108"/>
      <c r="AA49264" s="108"/>
      <c r="AC49264" s="108"/>
    </row>
    <row r="49265" spans="19:29" x14ac:dyDescent="0.25">
      <c r="S49265" s="108"/>
      <c r="U49265" s="108"/>
      <c r="W49265" s="108"/>
      <c r="Y49265" s="108"/>
      <c r="AA49265" s="108"/>
      <c r="AC49265" s="108"/>
    </row>
    <row r="49266" spans="19:29" x14ac:dyDescent="0.25">
      <c r="S49266" s="110"/>
      <c r="U49266" s="110"/>
      <c r="W49266" s="110"/>
      <c r="Y49266" s="110"/>
      <c r="AA49266" s="110"/>
      <c r="AC49266" s="110"/>
    </row>
    <row r="49267" spans="19:29" x14ac:dyDescent="0.25">
      <c r="S49267" s="110"/>
      <c r="U49267" s="110"/>
      <c r="W49267" s="110"/>
      <c r="Y49267" s="110"/>
      <c r="AA49267" s="110"/>
      <c r="AC49267" s="110"/>
    </row>
    <row r="49268" spans="19:29" x14ac:dyDescent="0.25">
      <c r="S49268" s="110"/>
      <c r="U49268" s="110"/>
      <c r="W49268" s="110"/>
      <c r="Y49268" s="110"/>
      <c r="AA49268" s="110"/>
      <c r="AC49268" s="110"/>
    </row>
    <row r="49269" spans="19:29" x14ac:dyDescent="0.25">
      <c r="S49269" s="110"/>
      <c r="U49269" s="110"/>
      <c r="W49269" s="110"/>
      <c r="Y49269" s="110"/>
      <c r="AA49269" s="110"/>
      <c r="AC49269" s="110"/>
    </row>
    <row r="49270" spans="19:29" x14ac:dyDescent="0.25">
      <c r="S49270" s="111"/>
      <c r="U49270" s="111"/>
      <c r="W49270" s="111"/>
      <c r="Y49270" s="111"/>
      <c r="AA49270" s="111"/>
      <c r="AC49270" s="111"/>
    </row>
    <row r="49271" spans="19:29" x14ac:dyDescent="0.25">
      <c r="S49271" s="107"/>
      <c r="U49271" s="107"/>
      <c r="W49271" s="107"/>
      <c r="Y49271" s="107"/>
      <c r="AA49271" s="107"/>
      <c r="AC49271" s="107"/>
    </row>
    <row r="49272" spans="19:29" x14ac:dyDescent="0.25">
      <c r="S49272" s="108"/>
      <c r="U49272" s="108"/>
      <c r="W49272" s="108"/>
      <c r="Y49272" s="108"/>
      <c r="AA49272" s="108"/>
      <c r="AC49272" s="108"/>
    </row>
    <row r="49273" spans="19:29" x14ac:dyDescent="0.25">
      <c r="S49273" s="108"/>
      <c r="U49273" s="108"/>
      <c r="W49273" s="108"/>
      <c r="Y49273" s="108"/>
      <c r="AA49273" s="108"/>
      <c r="AC49273" s="108"/>
    </row>
    <row r="49274" spans="19:29" x14ac:dyDescent="0.25">
      <c r="S49274" s="109"/>
      <c r="U49274" s="109"/>
      <c r="W49274" s="109"/>
      <c r="Y49274" s="109"/>
      <c r="AA49274" s="109"/>
      <c r="AC49274" s="109"/>
    </row>
    <row r="49275" spans="19:29" x14ac:dyDescent="0.25">
      <c r="S49275" s="108"/>
      <c r="U49275" s="108"/>
      <c r="W49275" s="108"/>
      <c r="Y49275" s="108"/>
      <c r="AA49275" s="108"/>
      <c r="AC49275" s="108"/>
    </row>
    <row r="49276" spans="19:29" x14ac:dyDescent="0.25">
      <c r="S49276" s="108"/>
      <c r="U49276" s="108"/>
      <c r="W49276" s="108"/>
      <c r="Y49276" s="108"/>
      <c r="AA49276" s="108"/>
      <c r="AC49276" s="108"/>
    </row>
    <row r="49277" spans="19:29" x14ac:dyDescent="0.25">
      <c r="S49277" s="109"/>
      <c r="U49277" s="109"/>
      <c r="W49277" s="109"/>
      <c r="Y49277" s="109"/>
      <c r="AA49277" s="109"/>
      <c r="AC49277" s="109"/>
    </row>
    <row r="49278" spans="19:29" x14ac:dyDescent="0.25">
      <c r="S49278" s="108"/>
      <c r="U49278" s="108"/>
      <c r="W49278" s="108"/>
      <c r="Y49278" s="108"/>
      <c r="AA49278" s="108"/>
      <c r="AC49278" s="108"/>
    </row>
    <row r="49279" spans="19:29" x14ac:dyDescent="0.25">
      <c r="S49279" s="109"/>
      <c r="U49279" s="109"/>
      <c r="W49279" s="109"/>
      <c r="Y49279" s="109"/>
      <c r="AA49279" s="109"/>
      <c r="AC49279" s="109"/>
    </row>
    <row r="49280" spans="19:29" x14ac:dyDescent="0.25">
      <c r="S49280" s="108"/>
      <c r="U49280" s="108"/>
      <c r="W49280" s="108"/>
      <c r="Y49280" s="108"/>
      <c r="AA49280" s="108"/>
      <c r="AC49280" s="108"/>
    </row>
    <row r="49281" spans="19:29" x14ac:dyDescent="0.25">
      <c r="S49281" s="108"/>
      <c r="U49281" s="108"/>
      <c r="W49281" s="108"/>
      <c r="Y49281" s="108"/>
      <c r="AA49281" s="108"/>
      <c r="AC49281" s="108"/>
    </row>
    <row r="49282" spans="19:29" x14ac:dyDescent="0.25">
      <c r="S49282" s="108"/>
      <c r="U49282" s="108"/>
      <c r="W49282" s="108"/>
      <c r="Y49282" s="108"/>
      <c r="AA49282" s="108"/>
      <c r="AC49282" s="108"/>
    </row>
    <row r="49283" spans="19:29" x14ac:dyDescent="0.25">
      <c r="S49283" s="110"/>
      <c r="U49283" s="110"/>
      <c r="W49283" s="110"/>
      <c r="Y49283" s="110"/>
      <c r="AA49283" s="110"/>
      <c r="AC49283" s="110"/>
    </row>
    <row r="49284" spans="19:29" x14ac:dyDescent="0.25">
      <c r="S49284" s="110"/>
      <c r="U49284" s="110"/>
      <c r="W49284" s="110"/>
      <c r="Y49284" s="110"/>
      <c r="AA49284" s="110"/>
      <c r="AC49284" s="110"/>
    </row>
    <row r="49285" spans="19:29" x14ac:dyDescent="0.25">
      <c r="S49285" s="110"/>
      <c r="U49285" s="110"/>
      <c r="W49285" s="110"/>
      <c r="Y49285" s="110"/>
      <c r="AA49285" s="110"/>
      <c r="AC49285" s="110"/>
    </row>
    <row r="49286" spans="19:29" x14ac:dyDescent="0.25">
      <c r="S49286" s="110"/>
      <c r="U49286" s="110"/>
      <c r="W49286" s="110"/>
      <c r="Y49286" s="110"/>
      <c r="AA49286" s="110"/>
      <c r="AC49286" s="110"/>
    </row>
    <row r="49287" spans="19:29" x14ac:dyDescent="0.25">
      <c r="S49287" s="111"/>
      <c r="U49287" s="111"/>
      <c r="W49287" s="111"/>
      <c r="Y49287" s="111"/>
      <c r="AA49287" s="111"/>
      <c r="AC49287" s="111"/>
    </row>
    <row r="49288" spans="19:29" x14ac:dyDescent="0.25">
      <c r="S49288" s="107"/>
      <c r="U49288" s="107"/>
      <c r="W49288" s="107"/>
      <c r="Y49288" s="107"/>
      <c r="AA49288" s="107"/>
      <c r="AC49288" s="107"/>
    </row>
    <row r="49289" spans="19:29" x14ac:dyDescent="0.25">
      <c r="S49289" s="108"/>
      <c r="U49289" s="108"/>
      <c r="W49289" s="108"/>
      <c r="Y49289" s="108"/>
      <c r="AA49289" s="108"/>
      <c r="AC49289" s="108"/>
    </row>
    <row r="49290" spans="19:29" x14ac:dyDescent="0.25">
      <c r="S49290" s="108"/>
      <c r="U49290" s="108"/>
      <c r="W49290" s="108"/>
      <c r="Y49290" s="108"/>
      <c r="AA49290" s="108"/>
      <c r="AC49290" s="108"/>
    </row>
    <row r="49291" spans="19:29" x14ac:dyDescent="0.25">
      <c r="S49291" s="109"/>
      <c r="U49291" s="109"/>
      <c r="W49291" s="109"/>
      <c r="Y49291" s="109"/>
      <c r="AA49291" s="109"/>
      <c r="AC49291" s="109"/>
    </row>
    <row r="49292" spans="19:29" x14ac:dyDescent="0.25">
      <c r="S49292" s="108"/>
      <c r="U49292" s="108"/>
      <c r="W49292" s="108"/>
      <c r="Y49292" s="108"/>
      <c r="AA49292" s="108"/>
      <c r="AC49292" s="108"/>
    </row>
    <row r="49293" spans="19:29" x14ac:dyDescent="0.25">
      <c r="S49293" s="108"/>
      <c r="U49293" s="108"/>
      <c r="W49293" s="108"/>
      <c r="Y49293" s="108"/>
      <c r="AA49293" s="108"/>
      <c r="AC49293" s="108"/>
    </row>
    <row r="49294" spans="19:29" x14ac:dyDescent="0.25">
      <c r="S49294" s="109"/>
      <c r="U49294" s="109"/>
      <c r="W49294" s="109"/>
      <c r="Y49294" s="109"/>
      <c r="AA49294" s="109"/>
      <c r="AC49294" s="109"/>
    </row>
    <row r="49295" spans="19:29" x14ac:dyDescent="0.25">
      <c r="S49295" s="108"/>
      <c r="U49295" s="108"/>
      <c r="W49295" s="108"/>
      <c r="Y49295" s="108"/>
      <c r="AA49295" s="108"/>
      <c r="AC49295" s="108"/>
    </row>
    <row r="49296" spans="19:29" x14ac:dyDescent="0.25">
      <c r="S49296" s="109"/>
      <c r="U49296" s="109"/>
      <c r="W49296" s="109"/>
      <c r="Y49296" s="109"/>
      <c r="AA49296" s="109"/>
      <c r="AC49296" s="109"/>
    </row>
    <row r="49297" spans="19:29" x14ac:dyDescent="0.25">
      <c r="S49297" s="108"/>
      <c r="U49297" s="108"/>
      <c r="W49297" s="108"/>
      <c r="Y49297" s="108"/>
      <c r="AA49297" s="108"/>
      <c r="AC49297" s="108"/>
    </row>
    <row r="49298" spans="19:29" x14ac:dyDescent="0.25">
      <c r="S49298" s="108"/>
      <c r="U49298" s="108"/>
      <c r="W49298" s="108"/>
      <c r="Y49298" s="108"/>
      <c r="AA49298" s="108"/>
      <c r="AC49298" s="108"/>
    </row>
    <row r="49299" spans="19:29" x14ac:dyDescent="0.25">
      <c r="S49299" s="108"/>
      <c r="U49299" s="108"/>
      <c r="W49299" s="108"/>
      <c r="Y49299" s="108"/>
      <c r="AA49299" s="108"/>
      <c r="AC49299" s="108"/>
    </row>
    <row r="49300" spans="19:29" x14ac:dyDescent="0.25">
      <c r="S49300" s="110"/>
      <c r="U49300" s="110"/>
      <c r="W49300" s="110"/>
      <c r="Y49300" s="110"/>
      <c r="AA49300" s="110"/>
      <c r="AC49300" s="110"/>
    </row>
    <row r="49301" spans="19:29" x14ac:dyDescent="0.25">
      <c r="S49301" s="110"/>
      <c r="U49301" s="110"/>
      <c r="W49301" s="110"/>
      <c r="Y49301" s="110"/>
      <c r="AA49301" s="110"/>
      <c r="AC49301" s="110"/>
    </row>
    <row r="49302" spans="19:29" x14ac:dyDescent="0.25">
      <c r="S49302" s="110"/>
      <c r="U49302" s="110"/>
      <c r="W49302" s="110"/>
      <c r="Y49302" s="110"/>
      <c r="AA49302" s="110"/>
      <c r="AC49302" s="110"/>
    </row>
    <row r="49303" spans="19:29" x14ac:dyDescent="0.25">
      <c r="S49303" s="110"/>
      <c r="U49303" s="110"/>
      <c r="W49303" s="110"/>
      <c r="Y49303" s="110"/>
      <c r="AA49303" s="110"/>
      <c r="AC49303" s="110"/>
    </row>
    <row r="49304" spans="19:29" x14ac:dyDescent="0.25">
      <c r="S49304" s="111"/>
      <c r="U49304" s="111"/>
      <c r="W49304" s="111"/>
      <c r="Y49304" s="111"/>
      <c r="AA49304" s="111"/>
      <c r="AC49304" s="111"/>
    </row>
    <row r="49305" spans="19:29" x14ac:dyDescent="0.25">
      <c r="S49305" s="107"/>
      <c r="U49305" s="107"/>
      <c r="W49305" s="107"/>
      <c r="Y49305" s="107"/>
      <c r="AA49305" s="107"/>
      <c r="AC49305" s="107"/>
    </row>
    <row r="49306" spans="19:29" x14ac:dyDescent="0.25">
      <c r="S49306" s="108"/>
      <c r="U49306" s="108"/>
      <c r="W49306" s="108"/>
      <c r="Y49306" s="108"/>
      <c r="AA49306" s="108"/>
      <c r="AC49306" s="108"/>
    </row>
    <row r="49307" spans="19:29" x14ac:dyDescent="0.25">
      <c r="S49307" s="108"/>
      <c r="U49307" s="108"/>
      <c r="W49307" s="108"/>
      <c r="Y49307" s="108"/>
      <c r="AA49307" s="108"/>
      <c r="AC49307" s="108"/>
    </row>
    <row r="49308" spans="19:29" x14ac:dyDescent="0.25">
      <c r="S49308" s="109"/>
      <c r="U49308" s="109"/>
      <c r="W49308" s="109"/>
      <c r="Y49308" s="109"/>
      <c r="AA49308" s="109"/>
      <c r="AC49308" s="109"/>
    </row>
    <row r="49309" spans="19:29" x14ac:dyDescent="0.25">
      <c r="S49309" s="108"/>
      <c r="U49309" s="108"/>
      <c r="W49309" s="108"/>
      <c r="Y49309" s="108"/>
      <c r="AA49309" s="108"/>
      <c r="AC49309" s="108"/>
    </row>
    <row r="49310" spans="19:29" x14ac:dyDescent="0.25">
      <c r="S49310" s="108"/>
      <c r="U49310" s="108"/>
      <c r="W49310" s="108"/>
      <c r="Y49310" s="108"/>
      <c r="AA49310" s="108"/>
      <c r="AC49310" s="108"/>
    </row>
    <row r="49311" spans="19:29" x14ac:dyDescent="0.25">
      <c r="S49311" s="109"/>
      <c r="U49311" s="109"/>
      <c r="W49311" s="109"/>
      <c r="Y49311" s="109"/>
      <c r="AA49311" s="109"/>
      <c r="AC49311" s="109"/>
    </row>
    <row r="49312" spans="19:29" x14ac:dyDescent="0.25">
      <c r="S49312" s="108"/>
      <c r="U49312" s="108"/>
      <c r="W49312" s="108"/>
      <c r="Y49312" s="108"/>
      <c r="AA49312" s="108"/>
      <c r="AC49312" s="108"/>
    </row>
    <row r="49313" spans="19:29" x14ac:dyDescent="0.25">
      <c r="S49313" s="109"/>
      <c r="U49313" s="109"/>
      <c r="W49313" s="109"/>
      <c r="Y49313" s="109"/>
      <c r="AA49313" s="109"/>
      <c r="AC49313" s="109"/>
    </row>
    <row r="49314" spans="19:29" x14ac:dyDescent="0.25">
      <c r="S49314" s="108"/>
      <c r="U49314" s="108"/>
      <c r="W49314" s="108"/>
      <c r="Y49314" s="108"/>
      <c r="AA49314" s="108"/>
      <c r="AC49314" s="108"/>
    </row>
    <row r="49315" spans="19:29" x14ac:dyDescent="0.25">
      <c r="S49315" s="108"/>
      <c r="U49315" s="108"/>
      <c r="W49315" s="108"/>
      <c r="Y49315" s="108"/>
      <c r="AA49315" s="108"/>
      <c r="AC49315" s="108"/>
    </row>
    <row r="49316" spans="19:29" x14ac:dyDescent="0.25">
      <c r="S49316" s="108"/>
      <c r="U49316" s="108"/>
      <c r="W49316" s="108"/>
      <c r="Y49316" s="108"/>
      <c r="AA49316" s="108"/>
      <c r="AC49316" s="108"/>
    </row>
    <row r="49317" spans="19:29" x14ac:dyDescent="0.25">
      <c r="S49317" s="110"/>
      <c r="U49317" s="110"/>
      <c r="W49317" s="110"/>
      <c r="Y49317" s="110"/>
      <c r="AA49317" s="110"/>
      <c r="AC49317" s="110"/>
    </row>
    <row r="49318" spans="19:29" x14ac:dyDescent="0.25">
      <c r="S49318" s="110"/>
      <c r="U49318" s="110"/>
      <c r="W49318" s="110"/>
      <c r="Y49318" s="110"/>
      <c r="AA49318" s="110"/>
      <c r="AC49318" s="110"/>
    </row>
    <row r="49319" spans="19:29" x14ac:dyDescent="0.25">
      <c r="S49319" s="110"/>
      <c r="U49319" s="110"/>
      <c r="W49319" s="110"/>
      <c r="Y49319" s="110"/>
      <c r="AA49319" s="110"/>
      <c r="AC49319" s="110"/>
    </row>
    <row r="49320" spans="19:29" x14ac:dyDescent="0.25">
      <c r="S49320" s="110"/>
      <c r="U49320" s="110"/>
      <c r="W49320" s="110"/>
      <c r="Y49320" s="110"/>
      <c r="AA49320" s="110"/>
      <c r="AC49320" s="110"/>
    </row>
    <row r="49321" spans="19:29" x14ac:dyDescent="0.25">
      <c r="S49321" s="111"/>
      <c r="U49321" s="111"/>
      <c r="W49321" s="111"/>
      <c r="Y49321" s="111"/>
      <c r="AA49321" s="111"/>
      <c r="AC49321" s="111"/>
    </row>
    <row r="49322" spans="19:29" x14ac:dyDescent="0.25">
      <c r="S49322" s="107"/>
      <c r="U49322" s="107"/>
      <c r="W49322" s="107"/>
      <c r="Y49322" s="107"/>
      <c r="AA49322" s="107"/>
      <c r="AC49322" s="107"/>
    </row>
    <row r="49323" spans="19:29" x14ac:dyDescent="0.25">
      <c r="S49323" s="108"/>
      <c r="U49323" s="108"/>
      <c r="W49323" s="108"/>
      <c r="Y49323" s="108"/>
      <c r="AA49323" s="108"/>
      <c r="AC49323" s="108"/>
    </row>
    <row r="49324" spans="19:29" x14ac:dyDescent="0.25">
      <c r="S49324" s="108"/>
      <c r="U49324" s="108"/>
      <c r="W49324" s="108"/>
      <c r="Y49324" s="108"/>
      <c r="AA49324" s="108"/>
      <c r="AC49324" s="108"/>
    </row>
    <row r="49325" spans="19:29" x14ac:dyDescent="0.25">
      <c r="S49325" s="109"/>
      <c r="U49325" s="109"/>
      <c r="W49325" s="109"/>
      <c r="Y49325" s="109"/>
      <c r="AA49325" s="109"/>
      <c r="AC49325" s="109"/>
    </row>
    <row r="49326" spans="19:29" x14ac:dyDescent="0.25">
      <c r="S49326" s="108"/>
      <c r="U49326" s="108"/>
      <c r="W49326" s="108"/>
      <c r="Y49326" s="108"/>
      <c r="AA49326" s="108"/>
      <c r="AC49326" s="108"/>
    </row>
    <row r="49327" spans="19:29" x14ac:dyDescent="0.25">
      <c r="S49327" s="108"/>
      <c r="U49327" s="108"/>
      <c r="W49327" s="108"/>
      <c r="Y49327" s="108"/>
      <c r="AA49327" s="108"/>
      <c r="AC49327" s="108"/>
    </row>
    <row r="49328" spans="19:29" x14ac:dyDescent="0.25">
      <c r="S49328" s="109"/>
      <c r="U49328" s="109"/>
      <c r="W49328" s="109"/>
      <c r="Y49328" s="109"/>
      <c r="AA49328" s="109"/>
      <c r="AC49328" s="109"/>
    </row>
    <row r="49329" spans="19:29" x14ac:dyDescent="0.25">
      <c r="S49329" s="108"/>
      <c r="U49329" s="108"/>
      <c r="W49329" s="108"/>
      <c r="Y49329" s="108"/>
      <c r="AA49329" s="108"/>
      <c r="AC49329" s="108"/>
    </row>
    <row r="49330" spans="19:29" x14ac:dyDescent="0.25">
      <c r="S49330" s="109"/>
      <c r="U49330" s="109"/>
      <c r="W49330" s="109"/>
      <c r="Y49330" s="109"/>
      <c r="AA49330" s="109"/>
      <c r="AC49330" s="109"/>
    </row>
    <row r="49331" spans="19:29" x14ac:dyDescent="0.25">
      <c r="S49331" s="108"/>
      <c r="U49331" s="108"/>
      <c r="W49331" s="108"/>
      <c r="Y49331" s="108"/>
      <c r="AA49331" s="108"/>
      <c r="AC49331" s="108"/>
    </row>
    <row r="49332" spans="19:29" x14ac:dyDescent="0.25">
      <c r="S49332" s="108"/>
      <c r="U49332" s="108"/>
      <c r="W49332" s="108"/>
      <c r="Y49332" s="108"/>
      <c r="AA49332" s="108"/>
      <c r="AC49332" s="108"/>
    </row>
    <row r="49333" spans="19:29" x14ac:dyDescent="0.25">
      <c r="S49333" s="108"/>
      <c r="U49333" s="108"/>
      <c r="W49333" s="108"/>
      <c r="Y49333" s="108"/>
      <c r="AA49333" s="108"/>
      <c r="AC49333" s="108"/>
    </row>
    <row r="49334" spans="19:29" x14ac:dyDescent="0.25">
      <c r="S49334" s="110"/>
      <c r="U49334" s="110"/>
      <c r="W49334" s="110"/>
      <c r="Y49334" s="110"/>
      <c r="AA49334" s="110"/>
      <c r="AC49334" s="110"/>
    </row>
    <row r="49335" spans="19:29" x14ac:dyDescent="0.25">
      <c r="S49335" s="110"/>
      <c r="U49335" s="110"/>
      <c r="W49335" s="110"/>
      <c r="Y49335" s="110"/>
      <c r="AA49335" s="110"/>
      <c r="AC49335" s="110"/>
    </row>
    <row r="49336" spans="19:29" x14ac:dyDescent="0.25">
      <c r="S49336" s="110"/>
      <c r="U49336" s="110"/>
      <c r="W49336" s="110"/>
      <c r="Y49336" s="110"/>
      <c r="AA49336" s="110"/>
      <c r="AC49336" s="110"/>
    </row>
    <row r="49337" spans="19:29" x14ac:dyDescent="0.25">
      <c r="S49337" s="110"/>
      <c r="U49337" s="110"/>
      <c r="W49337" s="110"/>
      <c r="Y49337" s="110"/>
      <c r="AA49337" s="110"/>
      <c r="AC49337" s="110"/>
    </row>
    <row r="49338" spans="19:29" x14ac:dyDescent="0.25">
      <c r="S49338" s="111"/>
      <c r="U49338" s="111"/>
      <c r="W49338" s="111"/>
      <c r="Y49338" s="111"/>
      <c r="AA49338" s="111"/>
      <c r="AC49338" s="111"/>
    </row>
    <row r="49339" spans="19:29" x14ac:dyDescent="0.25">
      <c r="S49339" s="107"/>
      <c r="U49339" s="107"/>
      <c r="W49339" s="107"/>
      <c r="Y49339" s="107"/>
      <c r="AA49339" s="107"/>
      <c r="AC49339" s="107"/>
    </row>
    <row r="49340" spans="19:29" x14ac:dyDescent="0.25">
      <c r="S49340" s="108"/>
      <c r="U49340" s="108"/>
      <c r="W49340" s="108"/>
      <c r="Y49340" s="108"/>
      <c r="AA49340" s="108"/>
      <c r="AC49340" s="108"/>
    </row>
    <row r="49341" spans="19:29" x14ac:dyDescent="0.25">
      <c r="S49341" s="108"/>
      <c r="U49341" s="108"/>
      <c r="W49341" s="108"/>
      <c r="Y49341" s="108"/>
      <c r="AA49341" s="108"/>
      <c r="AC49341" s="108"/>
    </row>
    <row r="49342" spans="19:29" x14ac:dyDescent="0.25">
      <c r="S49342" s="109"/>
      <c r="U49342" s="109"/>
      <c r="W49342" s="109"/>
      <c r="Y49342" s="109"/>
      <c r="AA49342" s="109"/>
      <c r="AC49342" s="109"/>
    </row>
    <row r="49343" spans="19:29" x14ac:dyDescent="0.25">
      <c r="S49343" s="108"/>
      <c r="U49343" s="108"/>
      <c r="W49343" s="108"/>
      <c r="Y49343" s="108"/>
      <c r="AA49343" s="108"/>
      <c r="AC49343" s="108"/>
    </row>
    <row r="49344" spans="19:29" x14ac:dyDescent="0.25">
      <c r="S49344" s="108"/>
      <c r="U49344" s="108"/>
      <c r="W49344" s="108"/>
      <c r="Y49344" s="108"/>
      <c r="AA49344" s="108"/>
      <c r="AC49344" s="108"/>
    </row>
    <row r="49345" spans="19:29" x14ac:dyDescent="0.25">
      <c r="S49345" s="109"/>
      <c r="U49345" s="109"/>
      <c r="W49345" s="109"/>
      <c r="Y49345" s="109"/>
      <c r="AA49345" s="109"/>
      <c r="AC49345" s="109"/>
    </row>
    <row r="49346" spans="19:29" x14ac:dyDescent="0.25">
      <c r="S49346" s="108"/>
      <c r="U49346" s="108"/>
      <c r="W49346" s="108"/>
      <c r="Y49346" s="108"/>
      <c r="AA49346" s="108"/>
      <c r="AC49346" s="108"/>
    </row>
    <row r="49347" spans="19:29" x14ac:dyDescent="0.25">
      <c r="S49347" s="109"/>
      <c r="U49347" s="109"/>
      <c r="W49347" s="109"/>
      <c r="Y49347" s="109"/>
      <c r="AA49347" s="109"/>
      <c r="AC49347" s="109"/>
    </row>
    <row r="49348" spans="19:29" x14ac:dyDescent="0.25">
      <c r="S49348" s="108"/>
      <c r="U49348" s="108"/>
      <c r="W49348" s="108"/>
      <c r="Y49348" s="108"/>
      <c r="AA49348" s="108"/>
      <c r="AC49348" s="108"/>
    </row>
    <row r="49349" spans="19:29" x14ac:dyDescent="0.25">
      <c r="S49349" s="108"/>
      <c r="U49349" s="108"/>
      <c r="W49349" s="108"/>
      <c r="Y49349" s="108"/>
      <c r="AA49349" s="108"/>
      <c r="AC49349" s="108"/>
    </row>
    <row r="49350" spans="19:29" x14ac:dyDescent="0.25">
      <c r="S49350" s="108"/>
      <c r="U49350" s="108"/>
      <c r="W49350" s="108"/>
      <c r="Y49350" s="108"/>
      <c r="AA49350" s="108"/>
      <c r="AC49350" s="108"/>
    </row>
    <row r="49351" spans="19:29" x14ac:dyDescent="0.25">
      <c r="S49351" s="110"/>
      <c r="U49351" s="110"/>
      <c r="W49351" s="110"/>
      <c r="Y49351" s="110"/>
      <c r="AA49351" s="110"/>
      <c r="AC49351" s="110"/>
    </row>
    <row r="49352" spans="19:29" x14ac:dyDescent="0.25">
      <c r="S49352" s="110"/>
      <c r="U49352" s="110"/>
      <c r="W49352" s="110"/>
      <c r="Y49352" s="110"/>
      <c r="AA49352" s="110"/>
      <c r="AC49352" s="110"/>
    </row>
    <row r="49353" spans="19:29" x14ac:dyDescent="0.25">
      <c r="S49353" s="110"/>
      <c r="U49353" s="110"/>
      <c r="W49353" s="110"/>
      <c r="Y49353" s="110"/>
      <c r="AA49353" s="110"/>
      <c r="AC49353" s="110"/>
    </row>
    <row r="49354" spans="19:29" x14ac:dyDescent="0.25">
      <c r="S49354" s="110"/>
      <c r="U49354" s="110"/>
      <c r="W49354" s="110"/>
      <c r="Y49354" s="110"/>
      <c r="AA49354" s="110"/>
      <c r="AC49354" s="110"/>
    </row>
    <row r="49355" spans="19:29" x14ac:dyDescent="0.25">
      <c r="S49355" s="111"/>
      <c r="U49355" s="111"/>
      <c r="W49355" s="111"/>
      <c r="Y49355" s="111"/>
      <c r="AA49355" s="111"/>
      <c r="AC49355" s="111"/>
    </row>
    <row r="49356" spans="19:29" x14ac:dyDescent="0.25">
      <c r="S49356" s="107"/>
      <c r="U49356" s="107"/>
      <c r="W49356" s="107"/>
      <c r="Y49356" s="107"/>
      <c r="AA49356" s="107"/>
      <c r="AC49356" s="107"/>
    </row>
    <row r="49357" spans="19:29" x14ac:dyDescent="0.25">
      <c r="S49357" s="108"/>
      <c r="U49357" s="108"/>
      <c r="W49357" s="108"/>
      <c r="Y49357" s="108"/>
      <c r="AA49357" s="108"/>
      <c r="AC49357" s="108"/>
    </row>
    <row r="49358" spans="19:29" x14ac:dyDescent="0.25">
      <c r="S49358" s="108"/>
      <c r="U49358" s="108"/>
      <c r="W49358" s="108"/>
      <c r="Y49358" s="108"/>
      <c r="AA49358" s="108"/>
      <c r="AC49358" s="108"/>
    </row>
    <row r="49359" spans="19:29" x14ac:dyDescent="0.25">
      <c r="S49359" s="109"/>
      <c r="U49359" s="109"/>
      <c r="W49359" s="109"/>
      <c r="Y49359" s="109"/>
      <c r="AA49359" s="109"/>
      <c r="AC49359" s="109"/>
    </row>
    <row r="49360" spans="19:29" x14ac:dyDescent="0.25">
      <c r="S49360" s="108"/>
      <c r="U49360" s="108"/>
      <c r="W49360" s="108"/>
      <c r="Y49360" s="108"/>
      <c r="AA49360" s="108"/>
      <c r="AC49360" s="108"/>
    </row>
    <row r="49361" spans="19:29" x14ac:dyDescent="0.25">
      <c r="S49361" s="108"/>
      <c r="U49361" s="108"/>
      <c r="W49361" s="108"/>
      <c r="Y49361" s="108"/>
      <c r="AA49361" s="108"/>
      <c r="AC49361" s="108"/>
    </row>
    <row r="49362" spans="19:29" x14ac:dyDescent="0.25">
      <c r="S49362" s="109"/>
      <c r="U49362" s="109"/>
      <c r="W49362" s="109"/>
      <c r="Y49362" s="109"/>
      <c r="AA49362" s="109"/>
      <c r="AC49362" s="109"/>
    </row>
    <row r="49363" spans="19:29" x14ac:dyDescent="0.25">
      <c r="S49363" s="108"/>
      <c r="U49363" s="108"/>
      <c r="W49363" s="108"/>
      <c r="Y49363" s="108"/>
      <c r="AA49363" s="108"/>
      <c r="AC49363" s="108"/>
    </row>
    <row r="49364" spans="19:29" x14ac:dyDescent="0.25">
      <c r="S49364" s="109"/>
      <c r="U49364" s="109"/>
      <c r="W49364" s="109"/>
      <c r="Y49364" s="109"/>
      <c r="AA49364" s="109"/>
      <c r="AC49364" s="109"/>
    </row>
    <row r="49365" spans="19:29" x14ac:dyDescent="0.25">
      <c r="S49365" s="108"/>
      <c r="U49365" s="108"/>
      <c r="W49365" s="108"/>
      <c r="Y49365" s="108"/>
      <c r="AA49365" s="108"/>
      <c r="AC49365" s="108"/>
    </row>
    <row r="49366" spans="19:29" x14ac:dyDescent="0.25">
      <c r="S49366" s="108"/>
      <c r="U49366" s="108"/>
      <c r="W49366" s="108"/>
      <c r="Y49366" s="108"/>
      <c r="AA49366" s="108"/>
      <c r="AC49366" s="108"/>
    </row>
    <row r="49367" spans="19:29" x14ac:dyDescent="0.25">
      <c r="S49367" s="108"/>
      <c r="U49367" s="108"/>
      <c r="W49367" s="108"/>
      <c r="Y49367" s="108"/>
      <c r="AA49367" s="108"/>
      <c r="AC49367" s="108"/>
    </row>
    <row r="49368" spans="19:29" x14ac:dyDescent="0.25">
      <c r="S49368" s="110"/>
      <c r="U49368" s="110"/>
      <c r="W49368" s="110"/>
      <c r="Y49368" s="110"/>
      <c r="AA49368" s="110"/>
      <c r="AC49368" s="110"/>
    </row>
    <row r="49369" spans="19:29" x14ac:dyDescent="0.25">
      <c r="S49369" s="110"/>
      <c r="U49369" s="110"/>
      <c r="W49369" s="110"/>
      <c r="Y49369" s="110"/>
      <c r="AA49369" s="110"/>
      <c r="AC49369" s="110"/>
    </row>
    <row r="49370" spans="19:29" x14ac:dyDescent="0.25">
      <c r="S49370" s="110"/>
      <c r="U49370" s="110"/>
      <c r="W49370" s="110"/>
      <c r="Y49370" s="110"/>
      <c r="AA49370" s="110"/>
      <c r="AC49370" s="110"/>
    </row>
    <row r="49371" spans="19:29" x14ac:dyDescent="0.25">
      <c r="S49371" s="110"/>
      <c r="U49371" s="110"/>
      <c r="W49371" s="110"/>
      <c r="Y49371" s="110"/>
      <c r="AA49371" s="110"/>
      <c r="AC49371" s="110"/>
    </row>
    <row r="49372" spans="19:29" x14ac:dyDescent="0.25">
      <c r="S49372" s="111"/>
      <c r="U49372" s="111"/>
      <c r="W49372" s="111"/>
      <c r="Y49372" s="111"/>
      <c r="AA49372" s="111"/>
      <c r="AC49372" s="111"/>
    </row>
    <row r="49373" spans="19:29" x14ac:dyDescent="0.25">
      <c r="S49373" s="107"/>
      <c r="U49373" s="107"/>
      <c r="W49373" s="107"/>
      <c r="Y49373" s="107"/>
      <c r="AA49373" s="107"/>
      <c r="AC49373" s="107"/>
    </row>
    <row r="49374" spans="19:29" x14ac:dyDescent="0.25">
      <c r="S49374" s="108"/>
      <c r="U49374" s="108"/>
      <c r="W49374" s="108"/>
      <c r="Y49374" s="108"/>
      <c r="AA49374" s="108"/>
      <c r="AC49374" s="108"/>
    </row>
    <row r="49375" spans="19:29" x14ac:dyDescent="0.25">
      <c r="S49375" s="108"/>
      <c r="U49375" s="108"/>
      <c r="W49375" s="108"/>
      <c r="Y49375" s="108"/>
      <c r="AA49375" s="108"/>
      <c r="AC49375" s="108"/>
    </row>
    <row r="49376" spans="19:29" x14ac:dyDescent="0.25">
      <c r="S49376" s="109"/>
      <c r="U49376" s="109"/>
      <c r="W49376" s="109"/>
      <c r="Y49376" s="109"/>
      <c r="AA49376" s="109"/>
      <c r="AC49376" s="109"/>
    </row>
    <row r="49377" spans="19:29" x14ac:dyDescent="0.25">
      <c r="S49377" s="108"/>
      <c r="U49377" s="108"/>
      <c r="W49377" s="108"/>
      <c r="Y49377" s="108"/>
      <c r="AA49377" s="108"/>
      <c r="AC49377" s="108"/>
    </row>
    <row r="49378" spans="19:29" x14ac:dyDescent="0.25">
      <c r="S49378" s="108"/>
      <c r="U49378" s="108"/>
      <c r="W49378" s="108"/>
      <c r="Y49378" s="108"/>
      <c r="AA49378" s="108"/>
      <c r="AC49378" s="108"/>
    </row>
    <row r="49379" spans="19:29" x14ac:dyDescent="0.25">
      <c r="S49379" s="109"/>
      <c r="U49379" s="109"/>
      <c r="W49379" s="109"/>
      <c r="Y49379" s="109"/>
      <c r="AA49379" s="109"/>
      <c r="AC49379" s="109"/>
    </row>
    <row r="49380" spans="19:29" x14ac:dyDescent="0.25">
      <c r="S49380" s="108"/>
      <c r="U49380" s="108"/>
      <c r="W49380" s="108"/>
      <c r="Y49380" s="108"/>
      <c r="AA49380" s="108"/>
      <c r="AC49380" s="108"/>
    </row>
    <row r="49381" spans="19:29" x14ac:dyDescent="0.25">
      <c r="S49381" s="109"/>
      <c r="U49381" s="109"/>
      <c r="W49381" s="109"/>
      <c r="Y49381" s="109"/>
      <c r="AA49381" s="109"/>
      <c r="AC49381" s="109"/>
    </row>
    <row r="49382" spans="19:29" x14ac:dyDescent="0.25">
      <c r="S49382" s="108"/>
      <c r="U49382" s="108"/>
      <c r="W49382" s="108"/>
      <c r="Y49382" s="108"/>
      <c r="AA49382" s="108"/>
      <c r="AC49382" s="108"/>
    </row>
    <row r="49383" spans="19:29" x14ac:dyDescent="0.25">
      <c r="S49383" s="108"/>
      <c r="U49383" s="108"/>
      <c r="W49383" s="108"/>
      <c r="Y49383" s="108"/>
      <c r="AA49383" s="108"/>
      <c r="AC49383" s="108"/>
    </row>
    <row r="49384" spans="19:29" x14ac:dyDescent="0.25">
      <c r="S49384" s="108"/>
      <c r="U49384" s="108"/>
      <c r="W49384" s="108"/>
      <c r="Y49384" s="108"/>
      <c r="AA49384" s="108"/>
      <c r="AC49384" s="108"/>
    </row>
    <row r="49385" spans="19:29" x14ac:dyDescent="0.25">
      <c r="S49385" s="110"/>
      <c r="U49385" s="110"/>
      <c r="W49385" s="110"/>
      <c r="Y49385" s="110"/>
      <c r="AA49385" s="110"/>
      <c r="AC49385" s="110"/>
    </row>
    <row r="49386" spans="19:29" x14ac:dyDescent="0.25">
      <c r="S49386" s="110"/>
      <c r="U49386" s="110"/>
      <c r="W49386" s="110"/>
      <c r="Y49386" s="110"/>
      <c r="AA49386" s="110"/>
      <c r="AC49386" s="110"/>
    </row>
    <row r="49387" spans="19:29" x14ac:dyDescent="0.25">
      <c r="S49387" s="110"/>
      <c r="U49387" s="110"/>
      <c r="W49387" s="110"/>
      <c r="Y49387" s="110"/>
      <c r="AA49387" s="110"/>
      <c r="AC49387" s="110"/>
    </row>
    <row r="49388" spans="19:29" x14ac:dyDescent="0.25">
      <c r="S49388" s="110"/>
      <c r="U49388" s="110"/>
      <c r="W49388" s="110"/>
      <c r="Y49388" s="110"/>
      <c r="AA49388" s="110"/>
      <c r="AC49388" s="110"/>
    </row>
    <row r="49389" spans="19:29" x14ac:dyDescent="0.25">
      <c r="S49389" s="111"/>
      <c r="U49389" s="111"/>
      <c r="W49389" s="111"/>
      <c r="Y49389" s="111"/>
      <c r="AA49389" s="111"/>
      <c r="AC49389" s="111"/>
    </row>
    <row r="49390" spans="19:29" x14ac:dyDescent="0.25">
      <c r="S49390" s="107"/>
      <c r="U49390" s="107"/>
      <c r="W49390" s="107"/>
      <c r="Y49390" s="107"/>
      <c r="AA49390" s="107"/>
      <c r="AC49390" s="107"/>
    </row>
    <row r="49391" spans="19:29" x14ac:dyDescent="0.25">
      <c r="S49391" s="108"/>
      <c r="U49391" s="108"/>
      <c r="W49391" s="108"/>
      <c r="Y49391" s="108"/>
      <c r="AA49391" s="108"/>
      <c r="AC49391" s="108"/>
    </row>
    <row r="49392" spans="19:29" x14ac:dyDescent="0.25">
      <c r="S49392" s="108"/>
      <c r="U49392" s="108"/>
      <c r="W49392" s="108"/>
      <c r="Y49392" s="108"/>
      <c r="AA49392" s="108"/>
      <c r="AC49392" s="108"/>
    </row>
    <row r="49393" spans="19:29" x14ac:dyDescent="0.25">
      <c r="S49393" s="109"/>
      <c r="U49393" s="109"/>
      <c r="W49393" s="109"/>
      <c r="Y49393" s="109"/>
      <c r="AA49393" s="109"/>
      <c r="AC49393" s="109"/>
    </row>
    <row r="49394" spans="19:29" x14ac:dyDescent="0.25">
      <c r="S49394" s="108"/>
      <c r="U49394" s="108"/>
      <c r="W49394" s="108"/>
      <c r="Y49394" s="108"/>
      <c r="AA49394" s="108"/>
      <c r="AC49394" s="108"/>
    </row>
    <row r="49395" spans="19:29" x14ac:dyDescent="0.25">
      <c r="S49395" s="108"/>
      <c r="U49395" s="108"/>
      <c r="W49395" s="108"/>
      <c r="Y49395" s="108"/>
      <c r="AA49395" s="108"/>
      <c r="AC49395" s="108"/>
    </row>
    <row r="49396" spans="19:29" x14ac:dyDescent="0.25">
      <c r="S49396" s="109"/>
      <c r="U49396" s="109"/>
      <c r="W49396" s="109"/>
      <c r="Y49396" s="109"/>
      <c r="AA49396" s="109"/>
      <c r="AC49396" s="109"/>
    </row>
    <row r="49397" spans="19:29" x14ac:dyDescent="0.25">
      <c r="S49397" s="108"/>
      <c r="U49397" s="108"/>
      <c r="W49397" s="108"/>
      <c r="Y49397" s="108"/>
      <c r="AA49397" s="108"/>
      <c r="AC49397" s="108"/>
    </row>
    <row r="49398" spans="19:29" x14ac:dyDescent="0.25">
      <c r="S49398" s="109"/>
      <c r="U49398" s="109"/>
      <c r="W49398" s="109"/>
      <c r="Y49398" s="109"/>
      <c r="AA49398" s="109"/>
      <c r="AC49398" s="109"/>
    </row>
    <row r="49399" spans="19:29" x14ac:dyDescent="0.25">
      <c r="S49399" s="108"/>
      <c r="U49399" s="108"/>
      <c r="W49399" s="108"/>
      <c r="Y49399" s="108"/>
      <c r="AA49399" s="108"/>
      <c r="AC49399" s="108"/>
    </row>
    <row r="49400" spans="19:29" x14ac:dyDescent="0.25">
      <c r="S49400" s="108"/>
      <c r="U49400" s="108"/>
      <c r="W49400" s="108"/>
      <c r="Y49400" s="108"/>
      <c r="AA49400" s="108"/>
      <c r="AC49400" s="108"/>
    </row>
    <row r="49401" spans="19:29" x14ac:dyDescent="0.25">
      <c r="S49401" s="108"/>
      <c r="U49401" s="108"/>
      <c r="W49401" s="108"/>
      <c r="Y49401" s="108"/>
      <c r="AA49401" s="108"/>
      <c r="AC49401" s="108"/>
    </row>
    <row r="49402" spans="19:29" x14ac:dyDescent="0.25">
      <c r="S49402" s="110"/>
      <c r="U49402" s="110"/>
      <c r="W49402" s="110"/>
      <c r="Y49402" s="110"/>
      <c r="AA49402" s="110"/>
      <c r="AC49402" s="110"/>
    </row>
    <row r="49403" spans="19:29" x14ac:dyDescent="0.25">
      <c r="S49403" s="110"/>
      <c r="U49403" s="110"/>
      <c r="W49403" s="110"/>
      <c r="Y49403" s="110"/>
      <c r="AA49403" s="110"/>
      <c r="AC49403" s="110"/>
    </row>
    <row r="49404" spans="19:29" x14ac:dyDescent="0.25">
      <c r="S49404" s="110"/>
      <c r="U49404" s="110"/>
      <c r="W49404" s="110"/>
      <c r="Y49404" s="110"/>
      <c r="AA49404" s="110"/>
      <c r="AC49404" s="110"/>
    </row>
    <row r="49405" spans="19:29" x14ac:dyDescent="0.25">
      <c r="S49405" s="110"/>
      <c r="U49405" s="110"/>
      <c r="W49405" s="110"/>
      <c r="Y49405" s="110"/>
      <c r="AA49405" s="110"/>
      <c r="AC49405" s="110"/>
    </row>
    <row r="49406" spans="19:29" x14ac:dyDescent="0.25">
      <c r="S49406" s="111"/>
      <c r="U49406" s="111"/>
      <c r="W49406" s="111"/>
      <c r="Y49406" s="111"/>
      <c r="AA49406" s="111"/>
      <c r="AC49406" s="111"/>
    </row>
    <row r="49407" spans="19:29" x14ac:dyDescent="0.25">
      <c r="S49407" s="107"/>
      <c r="U49407" s="107"/>
      <c r="W49407" s="107"/>
      <c r="Y49407" s="107"/>
      <c r="AA49407" s="107"/>
      <c r="AC49407" s="107"/>
    </row>
    <row r="49408" spans="19:29" x14ac:dyDescent="0.25">
      <c r="S49408" s="108"/>
      <c r="U49408" s="108"/>
      <c r="W49408" s="108"/>
      <c r="Y49408" s="108"/>
      <c r="AA49408" s="108"/>
      <c r="AC49408" s="108"/>
    </row>
    <row r="49409" spans="19:29" x14ac:dyDescent="0.25">
      <c r="S49409" s="108"/>
      <c r="U49409" s="108"/>
      <c r="W49409" s="108"/>
      <c r="Y49409" s="108"/>
      <c r="AA49409" s="108"/>
      <c r="AC49409" s="108"/>
    </row>
    <row r="49410" spans="19:29" x14ac:dyDescent="0.25">
      <c r="S49410" s="109"/>
      <c r="U49410" s="109"/>
      <c r="W49410" s="109"/>
      <c r="Y49410" s="109"/>
      <c r="AA49410" s="109"/>
      <c r="AC49410" s="109"/>
    </row>
    <row r="49411" spans="19:29" x14ac:dyDescent="0.25">
      <c r="S49411" s="108"/>
      <c r="U49411" s="108"/>
      <c r="W49411" s="108"/>
      <c r="Y49411" s="108"/>
      <c r="AA49411" s="108"/>
      <c r="AC49411" s="108"/>
    </row>
    <row r="49412" spans="19:29" x14ac:dyDescent="0.25">
      <c r="S49412" s="108"/>
      <c r="U49412" s="108"/>
      <c r="W49412" s="108"/>
      <c r="Y49412" s="108"/>
      <c r="AA49412" s="108"/>
      <c r="AC49412" s="108"/>
    </row>
    <row r="49413" spans="19:29" x14ac:dyDescent="0.25">
      <c r="S49413" s="109"/>
      <c r="U49413" s="109"/>
      <c r="W49413" s="109"/>
      <c r="Y49413" s="109"/>
      <c r="AA49413" s="109"/>
      <c r="AC49413" s="109"/>
    </row>
    <row r="49414" spans="19:29" x14ac:dyDescent="0.25">
      <c r="S49414" s="108"/>
      <c r="U49414" s="108"/>
      <c r="W49414" s="108"/>
      <c r="Y49414" s="108"/>
      <c r="AA49414" s="108"/>
      <c r="AC49414" s="108"/>
    </row>
    <row r="49415" spans="19:29" x14ac:dyDescent="0.25">
      <c r="S49415" s="109"/>
      <c r="U49415" s="109"/>
      <c r="W49415" s="109"/>
      <c r="Y49415" s="109"/>
      <c r="AA49415" s="109"/>
      <c r="AC49415" s="109"/>
    </row>
    <row r="49416" spans="19:29" x14ac:dyDescent="0.25">
      <c r="S49416" s="108"/>
      <c r="U49416" s="108"/>
      <c r="W49416" s="108"/>
      <c r="Y49416" s="108"/>
      <c r="AA49416" s="108"/>
      <c r="AC49416" s="108"/>
    </row>
    <row r="49417" spans="19:29" x14ac:dyDescent="0.25">
      <c r="S49417" s="108"/>
      <c r="U49417" s="108"/>
      <c r="W49417" s="108"/>
      <c r="Y49417" s="108"/>
      <c r="AA49417" s="108"/>
      <c r="AC49417" s="108"/>
    </row>
    <row r="49418" spans="19:29" x14ac:dyDescent="0.25">
      <c r="S49418" s="108"/>
      <c r="U49418" s="108"/>
      <c r="W49418" s="108"/>
      <c r="Y49418" s="108"/>
      <c r="AA49418" s="108"/>
      <c r="AC49418" s="108"/>
    </row>
    <row r="49419" spans="19:29" x14ac:dyDescent="0.25">
      <c r="S49419" s="110"/>
      <c r="U49419" s="110"/>
      <c r="W49419" s="110"/>
      <c r="Y49419" s="110"/>
      <c r="AA49419" s="110"/>
      <c r="AC49419" s="110"/>
    </row>
    <row r="49420" spans="19:29" x14ac:dyDescent="0.25">
      <c r="S49420" s="110"/>
      <c r="U49420" s="110"/>
      <c r="W49420" s="110"/>
      <c r="Y49420" s="110"/>
      <c r="AA49420" s="110"/>
      <c r="AC49420" s="110"/>
    </row>
    <row r="49421" spans="19:29" x14ac:dyDescent="0.25">
      <c r="S49421" s="110"/>
      <c r="U49421" s="110"/>
      <c r="W49421" s="110"/>
      <c r="Y49421" s="110"/>
      <c r="AA49421" s="110"/>
      <c r="AC49421" s="110"/>
    </row>
    <row r="49422" spans="19:29" x14ac:dyDescent="0.25">
      <c r="S49422" s="110"/>
      <c r="U49422" s="110"/>
      <c r="W49422" s="110"/>
      <c r="Y49422" s="110"/>
      <c r="AA49422" s="110"/>
      <c r="AC49422" s="110"/>
    </row>
    <row r="49423" spans="19:29" x14ac:dyDescent="0.25">
      <c r="S49423" s="111"/>
      <c r="U49423" s="111"/>
      <c r="W49423" s="111"/>
      <c r="Y49423" s="111"/>
      <c r="AA49423" s="111"/>
      <c r="AC49423" s="111"/>
    </row>
    <row r="49424" spans="19:29" x14ac:dyDescent="0.25">
      <c r="S49424" s="107"/>
      <c r="U49424" s="107"/>
      <c r="W49424" s="107"/>
      <c r="Y49424" s="107"/>
      <c r="AA49424" s="107"/>
      <c r="AC49424" s="107"/>
    </row>
    <row r="49425" spans="19:29" x14ac:dyDescent="0.25">
      <c r="S49425" s="108"/>
      <c r="U49425" s="108"/>
      <c r="W49425" s="108"/>
      <c r="Y49425" s="108"/>
      <c r="AA49425" s="108"/>
      <c r="AC49425" s="108"/>
    </row>
    <row r="49426" spans="19:29" x14ac:dyDescent="0.25">
      <c r="S49426" s="108"/>
      <c r="U49426" s="108"/>
      <c r="W49426" s="108"/>
      <c r="Y49426" s="108"/>
      <c r="AA49426" s="108"/>
      <c r="AC49426" s="108"/>
    </row>
    <row r="49427" spans="19:29" x14ac:dyDescent="0.25">
      <c r="S49427" s="109"/>
      <c r="U49427" s="109"/>
      <c r="W49427" s="109"/>
      <c r="Y49427" s="109"/>
      <c r="AA49427" s="109"/>
      <c r="AC49427" s="109"/>
    </row>
    <row r="49428" spans="19:29" x14ac:dyDescent="0.25">
      <c r="S49428" s="108"/>
      <c r="U49428" s="108"/>
      <c r="W49428" s="108"/>
      <c r="Y49428" s="108"/>
      <c r="AA49428" s="108"/>
      <c r="AC49428" s="108"/>
    </row>
    <row r="49429" spans="19:29" x14ac:dyDescent="0.25">
      <c r="S49429" s="108"/>
      <c r="U49429" s="108"/>
      <c r="W49429" s="108"/>
      <c r="Y49429" s="108"/>
      <c r="AA49429" s="108"/>
      <c r="AC49429" s="108"/>
    </row>
    <row r="49430" spans="19:29" x14ac:dyDescent="0.25">
      <c r="S49430" s="109"/>
      <c r="U49430" s="109"/>
      <c r="W49430" s="109"/>
      <c r="Y49430" s="109"/>
      <c r="AA49430" s="109"/>
      <c r="AC49430" s="109"/>
    </row>
    <row r="49431" spans="19:29" x14ac:dyDescent="0.25">
      <c r="S49431" s="108"/>
      <c r="U49431" s="108"/>
      <c r="W49431" s="108"/>
      <c r="Y49431" s="108"/>
      <c r="AA49431" s="108"/>
      <c r="AC49431" s="108"/>
    </row>
    <row r="49432" spans="19:29" x14ac:dyDescent="0.25">
      <c r="S49432" s="109"/>
      <c r="U49432" s="109"/>
      <c r="W49432" s="109"/>
      <c r="Y49432" s="109"/>
      <c r="AA49432" s="109"/>
      <c r="AC49432" s="109"/>
    </row>
    <row r="49433" spans="19:29" x14ac:dyDescent="0.25">
      <c r="S49433" s="108"/>
      <c r="U49433" s="108"/>
      <c r="W49433" s="108"/>
      <c r="Y49433" s="108"/>
      <c r="AA49433" s="108"/>
      <c r="AC49433" s="108"/>
    </row>
    <row r="49434" spans="19:29" x14ac:dyDescent="0.25">
      <c r="S49434" s="108"/>
      <c r="U49434" s="108"/>
      <c r="W49434" s="108"/>
      <c r="Y49434" s="108"/>
      <c r="AA49434" s="108"/>
      <c r="AC49434" s="108"/>
    </row>
    <row r="49435" spans="19:29" x14ac:dyDescent="0.25">
      <c r="S49435" s="108"/>
      <c r="U49435" s="108"/>
      <c r="W49435" s="108"/>
      <c r="Y49435" s="108"/>
      <c r="AA49435" s="108"/>
      <c r="AC49435" s="108"/>
    </row>
    <row r="49436" spans="19:29" x14ac:dyDescent="0.25">
      <c r="S49436" s="110"/>
      <c r="U49436" s="110"/>
      <c r="W49436" s="110"/>
      <c r="Y49436" s="110"/>
      <c r="AA49436" s="110"/>
      <c r="AC49436" s="110"/>
    </row>
    <row r="49437" spans="19:29" x14ac:dyDescent="0.25">
      <c r="S49437" s="110"/>
      <c r="U49437" s="110"/>
      <c r="W49437" s="110"/>
      <c r="Y49437" s="110"/>
      <c r="AA49437" s="110"/>
      <c r="AC49437" s="110"/>
    </row>
    <row r="49438" spans="19:29" x14ac:dyDescent="0.25">
      <c r="S49438" s="110"/>
      <c r="U49438" s="110"/>
      <c r="W49438" s="110"/>
      <c r="Y49438" s="110"/>
      <c r="AA49438" s="110"/>
      <c r="AC49438" s="110"/>
    </row>
    <row r="49439" spans="19:29" x14ac:dyDescent="0.25">
      <c r="S49439" s="110"/>
      <c r="U49439" s="110"/>
      <c r="W49439" s="110"/>
      <c r="Y49439" s="110"/>
      <c r="AA49439" s="110"/>
      <c r="AC49439" s="110"/>
    </row>
    <row r="49440" spans="19:29" x14ac:dyDescent="0.25">
      <c r="S49440" s="111"/>
      <c r="U49440" s="111"/>
      <c r="W49440" s="111"/>
      <c r="Y49440" s="111"/>
      <c r="AA49440" s="111"/>
      <c r="AC49440" s="111"/>
    </row>
    <row r="49441" spans="19:29" x14ac:dyDescent="0.25">
      <c r="S49441" s="107"/>
      <c r="U49441" s="107"/>
      <c r="W49441" s="107"/>
      <c r="Y49441" s="107"/>
      <c r="AA49441" s="107"/>
      <c r="AC49441" s="107"/>
    </row>
    <row r="49442" spans="19:29" x14ac:dyDescent="0.25">
      <c r="S49442" s="108"/>
      <c r="U49442" s="108"/>
      <c r="W49442" s="108"/>
      <c r="Y49442" s="108"/>
      <c r="AA49442" s="108"/>
      <c r="AC49442" s="108"/>
    </row>
    <row r="49443" spans="19:29" x14ac:dyDescent="0.25">
      <c r="S49443" s="108"/>
      <c r="U49443" s="108"/>
      <c r="W49443" s="108"/>
      <c r="Y49443" s="108"/>
      <c r="AA49443" s="108"/>
      <c r="AC49443" s="108"/>
    </row>
    <row r="49444" spans="19:29" x14ac:dyDescent="0.25">
      <c r="S49444" s="109"/>
      <c r="U49444" s="109"/>
      <c r="W49444" s="109"/>
      <c r="Y49444" s="109"/>
      <c r="AA49444" s="109"/>
      <c r="AC49444" s="109"/>
    </row>
    <row r="49445" spans="19:29" x14ac:dyDescent="0.25">
      <c r="S49445" s="108"/>
      <c r="U49445" s="108"/>
      <c r="W49445" s="108"/>
      <c r="Y49445" s="108"/>
      <c r="AA49445" s="108"/>
      <c r="AC49445" s="108"/>
    </row>
    <row r="49446" spans="19:29" x14ac:dyDescent="0.25">
      <c r="S49446" s="108"/>
      <c r="U49446" s="108"/>
      <c r="W49446" s="108"/>
      <c r="Y49446" s="108"/>
      <c r="AA49446" s="108"/>
      <c r="AC49446" s="108"/>
    </row>
    <row r="49447" spans="19:29" x14ac:dyDescent="0.25">
      <c r="S49447" s="109"/>
      <c r="U49447" s="109"/>
      <c r="W49447" s="109"/>
      <c r="Y49447" s="109"/>
      <c r="AA49447" s="109"/>
      <c r="AC49447" s="109"/>
    </row>
    <row r="49448" spans="19:29" x14ac:dyDescent="0.25">
      <c r="S49448" s="108"/>
      <c r="U49448" s="108"/>
      <c r="W49448" s="108"/>
      <c r="Y49448" s="108"/>
      <c r="AA49448" s="108"/>
      <c r="AC49448" s="108"/>
    </row>
    <row r="49449" spans="19:29" x14ac:dyDescent="0.25">
      <c r="S49449" s="109"/>
      <c r="U49449" s="109"/>
      <c r="W49449" s="109"/>
      <c r="Y49449" s="109"/>
      <c r="AA49449" s="109"/>
      <c r="AC49449" s="109"/>
    </row>
    <row r="49450" spans="19:29" x14ac:dyDescent="0.25">
      <c r="S49450" s="108"/>
      <c r="U49450" s="108"/>
      <c r="W49450" s="108"/>
      <c r="Y49450" s="108"/>
      <c r="AA49450" s="108"/>
      <c r="AC49450" s="108"/>
    </row>
    <row r="49451" spans="19:29" x14ac:dyDescent="0.25">
      <c r="S49451" s="108"/>
      <c r="U49451" s="108"/>
      <c r="W49451" s="108"/>
      <c r="Y49451" s="108"/>
      <c r="AA49451" s="108"/>
      <c r="AC49451" s="108"/>
    </row>
    <row r="49452" spans="19:29" x14ac:dyDescent="0.25">
      <c r="S49452" s="108"/>
      <c r="U49452" s="108"/>
      <c r="W49452" s="108"/>
      <c r="Y49452" s="108"/>
      <c r="AA49452" s="108"/>
      <c r="AC49452" s="108"/>
    </row>
    <row r="49453" spans="19:29" x14ac:dyDescent="0.25">
      <c r="S49453" s="110"/>
      <c r="U49453" s="110"/>
      <c r="W49453" s="110"/>
      <c r="Y49453" s="110"/>
      <c r="AA49453" s="110"/>
      <c r="AC49453" s="110"/>
    </row>
    <row r="49454" spans="19:29" x14ac:dyDescent="0.25">
      <c r="S49454" s="110"/>
      <c r="U49454" s="110"/>
      <c r="W49454" s="110"/>
      <c r="Y49454" s="110"/>
      <c r="AA49454" s="110"/>
      <c r="AC49454" s="110"/>
    </row>
    <row r="49455" spans="19:29" x14ac:dyDescent="0.25">
      <c r="S49455" s="110"/>
      <c r="U49455" s="110"/>
      <c r="W49455" s="110"/>
      <c r="Y49455" s="110"/>
      <c r="AA49455" s="110"/>
      <c r="AC49455" s="110"/>
    </row>
    <row r="49456" spans="19:29" x14ac:dyDescent="0.25">
      <c r="S49456" s="110"/>
      <c r="U49456" s="110"/>
      <c r="W49456" s="110"/>
      <c r="Y49456" s="110"/>
      <c r="AA49456" s="110"/>
      <c r="AC49456" s="110"/>
    </row>
    <row r="49457" spans="19:29" x14ac:dyDescent="0.25">
      <c r="S49457" s="111"/>
      <c r="U49457" s="111"/>
      <c r="W49457" s="111"/>
      <c r="Y49457" s="111"/>
      <c r="AA49457" s="111"/>
      <c r="AC49457" s="111"/>
    </row>
    <row r="49458" spans="19:29" x14ac:dyDescent="0.25">
      <c r="S49458" s="107"/>
      <c r="U49458" s="107"/>
      <c r="W49458" s="107"/>
      <c r="Y49458" s="107"/>
      <c r="AA49458" s="107"/>
      <c r="AC49458" s="107"/>
    </row>
    <row r="49459" spans="19:29" x14ac:dyDescent="0.25">
      <c r="S49459" s="108"/>
      <c r="U49459" s="108"/>
      <c r="W49459" s="108"/>
      <c r="Y49459" s="108"/>
      <c r="AA49459" s="108"/>
      <c r="AC49459" s="108"/>
    </row>
    <row r="49460" spans="19:29" x14ac:dyDescent="0.25">
      <c r="S49460" s="108"/>
      <c r="U49460" s="108"/>
      <c r="W49460" s="108"/>
      <c r="Y49460" s="108"/>
      <c r="AA49460" s="108"/>
      <c r="AC49460" s="108"/>
    </row>
    <row r="49461" spans="19:29" x14ac:dyDescent="0.25">
      <c r="S49461" s="109"/>
      <c r="U49461" s="109"/>
      <c r="W49461" s="109"/>
      <c r="Y49461" s="109"/>
      <c r="AA49461" s="109"/>
      <c r="AC49461" s="109"/>
    </row>
    <row r="49462" spans="19:29" x14ac:dyDescent="0.25">
      <c r="S49462" s="108"/>
      <c r="U49462" s="108"/>
      <c r="W49462" s="108"/>
      <c r="Y49462" s="108"/>
      <c r="AA49462" s="108"/>
      <c r="AC49462" s="108"/>
    </row>
    <row r="49463" spans="19:29" x14ac:dyDescent="0.25">
      <c r="S49463" s="108"/>
      <c r="U49463" s="108"/>
      <c r="W49463" s="108"/>
      <c r="Y49463" s="108"/>
      <c r="AA49463" s="108"/>
      <c r="AC49463" s="108"/>
    </row>
    <row r="49464" spans="19:29" x14ac:dyDescent="0.25">
      <c r="S49464" s="109"/>
      <c r="U49464" s="109"/>
      <c r="W49464" s="109"/>
      <c r="Y49464" s="109"/>
      <c r="AA49464" s="109"/>
      <c r="AC49464" s="109"/>
    </row>
    <row r="49465" spans="19:29" x14ac:dyDescent="0.25">
      <c r="S49465" s="108"/>
      <c r="U49465" s="108"/>
      <c r="W49465" s="108"/>
      <c r="Y49465" s="108"/>
      <c r="AA49465" s="108"/>
      <c r="AC49465" s="108"/>
    </row>
    <row r="49466" spans="19:29" x14ac:dyDescent="0.25">
      <c r="S49466" s="109"/>
      <c r="U49466" s="109"/>
      <c r="W49466" s="109"/>
      <c r="Y49466" s="109"/>
      <c r="AA49466" s="109"/>
      <c r="AC49466" s="109"/>
    </row>
    <row r="49467" spans="19:29" x14ac:dyDescent="0.25">
      <c r="S49467" s="108"/>
      <c r="U49467" s="108"/>
      <c r="W49467" s="108"/>
      <c r="Y49467" s="108"/>
      <c r="AA49467" s="108"/>
      <c r="AC49467" s="108"/>
    </row>
    <row r="49468" spans="19:29" x14ac:dyDescent="0.25">
      <c r="S49468" s="108"/>
      <c r="U49468" s="108"/>
      <c r="W49468" s="108"/>
      <c r="Y49468" s="108"/>
      <c r="AA49468" s="108"/>
      <c r="AC49468" s="108"/>
    </row>
    <row r="49469" spans="19:29" x14ac:dyDescent="0.25">
      <c r="S49469" s="108"/>
      <c r="U49469" s="108"/>
      <c r="W49469" s="108"/>
      <c r="Y49469" s="108"/>
      <c r="AA49469" s="108"/>
      <c r="AC49469" s="108"/>
    </row>
    <row r="49470" spans="19:29" x14ac:dyDescent="0.25">
      <c r="S49470" s="110"/>
      <c r="U49470" s="110"/>
      <c r="W49470" s="110"/>
      <c r="Y49470" s="110"/>
      <c r="AA49470" s="110"/>
      <c r="AC49470" s="110"/>
    </row>
    <row r="49471" spans="19:29" x14ac:dyDescent="0.25">
      <c r="S49471" s="110"/>
      <c r="U49471" s="110"/>
      <c r="W49471" s="110"/>
      <c r="Y49471" s="110"/>
      <c r="AA49471" s="110"/>
      <c r="AC49471" s="110"/>
    </row>
    <row r="49472" spans="19:29" x14ac:dyDescent="0.25">
      <c r="S49472" s="110"/>
      <c r="U49472" s="110"/>
      <c r="W49472" s="110"/>
      <c r="Y49472" s="110"/>
      <c r="AA49472" s="110"/>
      <c r="AC49472" s="110"/>
    </row>
    <row r="49473" spans="19:29" x14ac:dyDescent="0.25">
      <c r="S49473" s="110"/>
      <c r="U49473" s="110"/>
      <c r="W49473" s="110"/>
      <c r="Y49473" s="110"/>
      <c r="AA49473" s="110"/>
      <c r="AC49473" s="110"/>
    </row>
    <row r="49474" spans="19:29" x14ac:dyDescent="0.25">
      <c r="S49474" s="111"/>
      <c r="U49474" s="111"/>
      <c r="W49474" s="111"/>
      <c r="Y49474" s="111"/>
      <c r="AA49474" s="111"/>
      <c r="AC49474" s="111"/>
    </row>
    <row r="49475" spans="19:29" x14ac:dyDescent="0.25">
      <c r="S49475" s="107"/>
      <c r="U49475" s="107"/>
      <c r="W49475" s="107"/>
      <c r="Y49475" s="107"/>
      <c r="AA49475" s="107"/>
      <c r="AC49475" s="107"/>
    </row>
    <row r="49476" spans="19:29" x14ac:dyDescent="0.25">
      <c r="S49476" s="108"/>
      <c r="U49476" s="108"/>
      <c r="W49476" s="108"/>
      <c r="Y49476" s="108"/>
      <c r="AA49476" s="108"/>
      <c r="AC49476" s="108"/>
    </row>
    <row r="49477" spans="19:29" x14ac:dyDescent="0.25">
      <c r="S49477" s="108"/>
      <c r="U49477" s="108"/>
      <c r="W49477" s="108"/>
      <c r="Y49477" s="108"/>
      <c r="AA49477" s="108"/>
      <c r="AC49477" s="108"/>
    </row>
    <row r="49478" spans="19:29" x14ac:dyDescent="0.25">
      <c r="S49478" s="109"/>
      <c r="U49478" s="109"/>
      <c r="W49478" s="109"/>
      <c r="Y49478" s="109"/>
      <c r="AA49478" s="109"/>
      <c r="AC49478" s="109"/>
    </row>
    <row r="49479" spans="19:29" x14ac:dyDescent="0.25">
      <c r="S49479" s="108"/>
      <c r="U49479" s="108"/>
      <c r="W49479" s="108"/>
      <c r="Y49479" s="108"/>
      <c r="AA49479" s="108"/>
      <c r="AC49479" s="108"/>
    </row>
    <row r="49480" spans="19:29" x14ac:dyDescent="0.25">
      <c r="S49480" s="108"/>
      <c r="U49480" s="108"/>
      <c r="W49480" s="108"/>
      <c r="Y49480" s="108"/>
      <c r="AA49480" s="108"/>
      <c r="AC49480" s="108"/>
    </row>
    <row r="49481" spans="19:29" x14ac:dyDescent="0.25">
      <c r="S49481" s="109"/>
      <c r="U49481" s="109"/>
      <c r="W49481" s="109"/>
      <c r="Y49481" s="109"/>
      <c r="AA49481" s="109"/>
      <c r="AC49481" s="109"/>
    </row>
    <row r="49482" spans="19:29" x14ac:dyDescent="0.25">
      <c r="S49482" s="108"/>
      <c r="U49482" s="108"/>
      <c r="W49482" s="108"/>
      <c r="Y49482" s="108"/>
      <c r="AA49482" s="108"/>
      <c r="AC49482" s="108"/>
    </row>
    <row r="49483" spans="19:29" x14ac:dyDescent="0.25">
      <c r="S49483" s="109"/>
      <c r="U49483" s="109"/>
      <c r="W49483" s="109"/>
      <c r="Y49483" s="109"/>
      <c r="AA49483" s="109"/>
      <c r="AC49483" s="109"/>
    </row>
    <row r="49484" spans="19:29" x14ac:dyDescent="0.25">
      <c r="S49484" s="108"/>
      <c r="U49484" s="108"/>
      <c r="W49484" s="108"/>
      <c r="Y49484" s="108"/>
      <c r="AA49484" s="108"/>
      <c r="AC49484" s="108"/>
    </row>
    <row r="49485" spans="19:29" x14ac:dyDescent="0.25">
      <c r="S49485" s="108"/>
      <c r="U49485" s="108"/>
      <c r="W49485" s="108"/>
      <c r="Y49485" s="108"/>
      <c r="AA49485" s="108"/>
      <c r="AC49485" s="108"/>
    </row>
    <row r="49486" spans="19:29" x14ac:dyDescent="0.25">
      <c r="S49486" s="108"/>
      <c r="U49486" s="108"/>
      <c r="W49486" s="108"/>
      <c r="Y49486" s="108"/>
      <c r="AA49486" s="108"/>
      <c r="AC49486" s="108"/>
    </row>
    <row r="49487" spans="19:29" x14ac:dyDescent="0.25">
      <c r="S49487" s="110"/>
      <c r="U49487" s="110"/>
      <c r="W49487" s="110"/>
      <c r="Y49487" s="110"/>
      <c r="AA49487" s="110"/>
      <c r="AC49487" s="110"/>
    </row>
    <row r="49488" spans="19:29" x14ac:dyDescent="0.25">
      <c r="S49488" s="110"/>
      <c r="U49488" s="110"/>
      <c r="W49488" s="110"/>
      <c r="Y49488" s="110"/>
      <c r="AA49488" s="110"/>
      <c r="AC49488" s="110"/>
    </row>
    <row r="49489" spans="19:29" x14ac:dyDescent="0.25">
      <c r="S49489" s="110"/>
      <c r="U49489" s="110"/>
      <c r="W49489" s="110"/>
      <c r="Y49489" s="110"/>
      <c r="AA49489" s="110"/>
      <c r="AC49489" s="110"/>
    </row>
    <row r="49490" spans="19:29" x14ac:dyDescent="0.25">
      <c r="S49490" s="110"/>
      <c r="U49490" s="110"/>
      <c r="W49490" s="110"/>
      <c r="Y49490" s="110"/>
      <c r="AA49490" s="110"/>
      <c r="AC49490" s="110"/>
    </row>
    <row r="49491" spans="19:29" x14ac:dyDescent="0.25">
      <c r="S49491" s="111"/>
      <c r="U49491" s="111"/>
      <c r="W49491" s="111"/>
      <c r="Y49491" s="111"/>
      <c r="AA49491" s="111"/>
      <c r="AC49491" s="111"/>
    </row>
    <row r="49492" spans="19:29" x14ac:dyDescent="0.25">
      <c r="S49492" s="107"/>
      <c r="U49492" s="107"/>
      <c r="W49492" s="107"/>
      <c r="Y49492" s="107"/>
      <c r="AA49492" s="107"/>
      <c r="AC49492" s="107"/>
    </row>
    <row r="49493" spans="19:29" x14ac:dyDescent="0.25">
      <c r="S49493" s="108"/>
      <c r="U49493" s="108"/>
      <c r="W49493" s="108"/>
      <c r="Y49493" s="108"/>
      <c r="AA49493" s="108"/>
      <c r="AC49493" s="108"/>
    </row>
    <row r="49494" spans="19:29" x14ac:dyDescent="0.25">
      <c r="S49494" s="108"/>
      <c r="U49494" s="108"/>
      <c r="W49494" s="108"/>
      <c r="Y49494" s="108"/>
      <c r="AA49494" s="108"/>
      <c r="AC49494" s="108"/>
    </row>
    <row r="49495" spans="19:29" x14ac:dyDescent="0.25">
      <c r="S49495" s="109"/>
      <c r="U49495" s="109"/>
      <c r="W49495" s="109"/>
      <c r="Y49495" s="109"/>
      <c r="AA49495" s="109"/>
      <c r="AC49495" s="109"/>
    </row>
    <row r="49496" spans="19:29" x14ac:dyDescent="0.25">
      <c r="S49496" s="108"/>
      <c r="U49496" s="108"/>
      <c r="W49496" s="108"/>
      <c r="Y49496" s="108"/>
      <c r="AA49496" s="108"/>
      <c r="AC49496" s="108"/>
    </row>
    <row r="49497" spans="19:29" x14ac:dyDescent="0.25">
      <c r="S49497" s="108"/>
      <c r="U49497" s="108"/>
      <c r="W49497" s="108"/>
      <c r="Y49497" s="108"/>
      <c r="AA49497" s="108"/>
      <c r="AC49497" s="108"/>
    </row>
    <row r="49498" spans="19:29" x14ac:dyDescent="0.25">
      <c r="S49498" s="109"/>
      <c r="U49498" s="109"/>
      <c r="W49498" s="109"/>
      <c r="Y49498" s="109"/>
      <c r="AA49498" s="109"/>
      <c r="AC49498" s="109"/>
    </row>
    <row r="49499" spans="19:29" x14ac:dyDescent="0.25">
      <c r="S49499" s="108"/>
      <c r="U49499" s="108"/>
      <c r="W49499" s="108"/>
      <c r="Y49499" s="108"/>
      <c r="AA49499" s="108"/>
      <c r="AC49499" s="108"/>
    </row>
    <row r="49500" spans="19:29" x14ac:dyDescent="0.25">
      <c r="S49500" s="109"/>
      <c r="U49500" s="109"/>
      <c r="W49500" s="109"/>
      <c r="Y49500" s="109"/>
      <c r="AA49500" s="109"/>
      <c r="AC49500" s="109"/>
    </row>
    <row r="49501" spans="19:29" x14ac:dyDescent="0.25">
      <c r="S49501" s="108"/>
      <c r="U49501" s="108"/>
      <c r="W49501" s="108"/>
      <c r="Y49501" s="108"/>
      <c r="AA49501" s="108"/>
      <c r="AC49501" s="108"/>
    </row>
    <row r="49502" spans="19:29" x14ac:dyDescent="0.25">
      <c r="S49502" s="108"/>
      <c r="U49502" s="108"/>
      <c r="W49502" s="108"/>
      <c r="Y49502" s="108"/>
      <c r="AA49502" s="108"/>
      <c r="AC49502" s="108"/>
    </row>
    <row r="49503" spans="19:29" x14ac:dyDescent="0.25">
      <c r="S49503" s="108"/>
      <c r="U49503" s="108"/>
      <c r="W49503" s="108"/>
      <c r="Y49503" s="108"/>
      <c r="AA49503" s="108"/>
      <c r="AC49503" s="108"/>
    </row>
    <row r="49504" spans="19:29" x14ac:dyDescent="0.25">
      <c r="S49504" s="110"/>
      <c r="U49504" s="110"/>
      <c r="W49504" s="110"/>
      <c r="Y49504" s="110"/>
      <c r="AA49504" s="110"/>
      <c r="AC49504" s="110"/>
    </row>
    <row r="49505" spans="19:29" x14ac:dyDescent="0.25">
      <c r="S49505" s="110"/>
      <c r="U49505" s="110"/>
      <c r="W49505" s="110"/>
      <c r="Y49505" s="110"/>
      <c r="AA49505" s="110"/>
      <c r="AC49505" s="110"/>
    </row>
    <row r="49506" spans="19:29" x14ac:dyDescent="0.25">
      <c r="S49506" s="110"/>
      <c r="U49506" s="110"/>
      <c r="W49506" s="110"/>
      <c r="Y49506" s="110"/>
      <c r="AA49506" s="110"/>
      <c r="AC49506" s="110"/>
    </row>
    <row r="49507" spans="19:29" x14ac:dyDescent="0.25">
      <c r="S49507" s="110"/>
      <c r="U49507" s="110"/>
      <c r="W49507" s="110"/>
      <c r="Y49507" s="110"/>
      <c r="AA49507" s="110"/>
      <c r="AC49507" s="110"/>
    </row>
    <row r="49508" spans="19:29" x14ac:dyDescent="0.25">
      <c r="S49508" s="111"/>
      <c r="U49508" s="111"/>
      <c r="W49508" s="111"/>
      <c r="Y49508" s="111"/>
      <c r="AA49508" s="111"/>
      <c r="AC49508" s="111"/>
    </row>
    <row r="49509" spans="19:29" x14ac:dyDescent="0.25">
      <c r="S49509" s="107"/>
      <c r="U49509" s="107"/>
      <c r="W49509" s="107"/>
      <c r="Y49509" s="107"/>
      <c r="AA49509" s="107"/>
      <c r="AC49509" s="107"/>
    </row>
    <row r="49510" spans="19:29" x14ac:dyDescent="0.25">
      <c r="S49510" s="108"/>
      <c r="U49510" s="108"/>
      <c r="W49510" s="108"/>
      <c r="Y49510" s="108"/>
      <c r="AA49510" s="108"/>
      <c r="AC49510" s="108"/>
    </row>
    <row r="49511" spans="19:29" x14ac:dyDescent="0.25">
      <c r="S49511" s="108"/>
      <c r="U49511" s="108"/>
      <c r="W49511" s="108"/>
      <c r="Y49511" s="108"/>
      <c r="AA49511" s="108"/>
      <c r="AC49511" s="108"/>
    </row>
    <row r="49512" spans="19:29" x14ac:dyDescent="0.25">
      <c r="S49512" s="109"/>
      <c r="U49512" s="109"/>
      <c r="W49512" s="109"/>
      <c r="Y49512" s="109"/>
      <c r="AA49512" s="109"/>
      <c r="AC49512" s="109"/>
    </row>
    <row r="49513" spans="19:29" x14ac:dyDescent="0.25">
      <c r="S49513" s="108"/>
      <c r="U49513" s="108"/>
      <c r="W49513" s="108"/>
      <c r="Y49513" s="108"/>
      <c r="AA49513" s="108"/>
      <c r="AC49513" s="108"/>
    </row>
    <row r="49514" spans="19:29" x14ac:dyDescent="0.25">
      <c r="S49514" s="108"/>
      <c r="U49514" s="108"/>
      <c r="W49514" s="108"/>
      <c r="Y49514" s="108"/>
      <c r="AA49514" s="108"/>
      <c r="AC49514" s="108"/>
    </row>
    <row r="49515" spans="19:29" x14ac:dyDescent="0.25">
      <c r="S49515" s="109"/>
      <c r="U49515" s="109"/>
      <c r="W49515" s="109"/>
      <c r="Y49515" s="109"/>
      <c r="AA49515" s="109"/>
      <c r="AC49515" s="109"/>
    </row>
    <row r="49516" spans="19:29" x14ac:dyDescent="0.25">
      <c r="S49516" s="108"/>
      <c r="U49516" s="108"/>
      <c r="W49516" s="108"/>
      <c r="Y49516" s="108"/>
      <c r="AA49516" s="108"/>
      <c r="AC49516" s="108"/>
    </row>
    <row r="49517" spans="19:29" x14ac:dyDescent="0.25">
      <c r="S49517" s="109"/>
      <c r="U49517" s="109"/>
      <c r="W49517" s="109"/>
      <c r="Y49517" s="109"/>
      <c r="AA49517" s="109"/>
      <c r="AC49517" s="109"/>
    </row>
    <row r="49518" spans="19:29" x14ac:dyDescent="0.25">
      <c r="S49518" s="108"/>
      <c r="U49518" s="108"/>
      <c r="W49518" s="108"/>
      <c r="Y49518" s="108"/>
      <c r="AA49518" s="108"/>
      <c r="AC49518" s="108"/>
    </row>
    <row r="49519" spans="19:29" x14ac:dyDescent="0.25">
      <c r="S49519" s="108"/>
      <c r="U49519" s="108"/>
      <c r="W49519" s="108"/>
      <c r="Y49519" s="108"/>
      <c r="AA49519" s="108"/>
      <c r="AC49519" s="108"/>
    </row>
    <row r="49520" spans="19:29" x14ac:dyDescent="0.25">
      <c r="S49520" s="108"/>
      <c r="U49520" s="108"/>
      <c r="W49520" s="108"/>
      <c r="Y49520" s="108"/>
      <c r="AA49520" s="108"/>
      <c r="AC49520" s="108"/>
    </row>
    <row r="49521" spans="19:29" x14ac:dyDescent="0.25">
      <c r="S49521" s="110"/>
      <c r="U49521" s="110"/>
      <c r="W49521" s="110"/>
      <c r="Y49521" s="110"/>
      <c r="AA49521" s="110"/>
      <c r="AC49521" s="110"/>
    </row>
    <row r="49522" spans="19:29" x14ac:dyDescent="0.25">
      <c r="S49522" s="110"/>
      <c r="U49522" s="110"/>
      <c r="W49522" s="110"/>
      <c r="Y49522" s="110"/>
      <c r="AA49522" s="110"/>
      <c r="AC49522" s="110"/>
    </row>
    <row r="49523" spans="19:29" x14ac:dyDescent="0.25">
      <c r="S49523" s="110"/>
      <c r="U49523" s="110"/>
      <c r="W49523" s="110"/>
      <c r="Y49523" s="110"/>
      <c r="AA49523" s="110"/>
      <c r="AC49523" s="110"/>
    </row>
    <row r="49524" spans="19:29" x14ac:dyDescent="0.25">
      <c r="S49524" s="110"/>
      <c r="U49524" s="110"/>
      <c r="W49524" s="110"/>
      <c r="Y49524" s="110"/>
      <c r="AA49524" s="110"/>
      <c r="AC49524" s="110"/>
    </row>
    <row r="49525" spans="19:29" x14ac:dyDescent="0.25">
      <c r="S49525" s="111"/>
      <c r="U49525" s="111"/>
      <c r="W49525" s="111"/>
      <c r="Y49525" s="111"/>
      <c r="AA49525" s="111"/>
      <c r="AC49525" s="111"/>
    </row>
    <row r="49526" spans="19:29" x14ac:dyDescent="0.25">
      <c r="S49526" s="107"/>
      <c r="U49526" s="107"/>
      <c r="W49526" s="107"/>
      <c r="Y49526" s="107"/>
      <c r="AA49526" s="107"/>
      <c r="AC49526" s="107"/>
    </row>
    <row r="49527" spans="19:29" x14ac:dyDescent="0.25">
      <c r="S49527" s="108"/>
      <c r="U49527" s="108"/>
      <c r="W49527" s="108"/>
      <c r="Y49527" s="108"/>
      <c r="AA49527" s="108"/>
      <c r="AC49527" s="108"/>
    </row>
    <row r="49528" spans="19:29" x14ac:dyDescent="0.25">
      <c r="S49528" s="108"/>
      <c r="U49528" s="108"/>
      <c r="W49528" s="108"/>
      <c r="Y49528" s="108"/>
      <c r="AA49528" s="108"/>
      <c r="AC49528" s="108"/>
    </row>
    <row r="49529" spans="19:29" x14ac:dyDescent="0.25">
      <c r="S49529" s="109"/>
      <c r="U49529" s="109"/>
      <c r="W49529" s="109"/>
      <c r="Y49529" s="109"/>
      <c r="AA49529" s="109"/>
      <c r="AC49529" s="109"/>
    </row>
    <row r="49530" spans="19:29" x14ac:dyDescent="0.25">
      <c r="S49530" s="108"/>
      <c r="U49530" s="108"/>
      <c r="W49530" s="108"/>
      <c r="Y49530" s="108"/>
      <c r="AA49530" s="108"/>
      <c r="AC49530" s="108"/>
    </row>
    <row r="49531" spans="19:29" x14ac:dyDescent="0.25">
      <c r="S49531" s="108"/>
      <c r="U49531" s="108"/>
      <c r="W49531" s="108"/>
      <c r="Y49531" s="108"/>
      <c r="AA49531" s="108"/>
      <c r="AC49531" s="108"/>
    </row>
    <row r="49532" spans="19:29" x14ac:dyDescent="0.25">
      <c r="S49532" s="109"/>
      <c r="U49532" s="109"/>
      <c r="W49532" s="109"/>
      <c r="Y49532" s="109"/>
      <c r="AA49532" s="109"/>
      <c r="AC49532" s="109"/>
    </row>
    <row r="49533" spans="19:29" x14ac:dyDescent="0.25">
      <c r="S49533" s="108"/>
      <c r="U49533" s="108"/>
      <c r="W49533" s="108"/>
      <c r="Y49533" s="108"/>
      <c r="AA49533" s="108"/>
      <c r="AC49533" s="108"/>
    </row>
    <row r="49534" spans="19:29" x14ac:dyDescent="0.25">
      <c r="S49534" s="109"/>
      <c r="U49534" s="109"/>
      <c r="W49534" s="109"/>
      <c r="Y49534" s="109"/>
      <c r="AA49534" s="109"/>
      <c r="AC49534" s="109"/>
    </row>
    <row r="49535" spans="19:29" x14ac:dyDescent="0.25">
      <c r="S49535" s="108"/>
      <c r="U49535" s="108"/>
      <c r="W49535" s="108"/>
      <c r="Y49535" s="108"/>
      <c r="AA49535" s="108"/>
      <c r="AC49535" s="108"/>
    </row>
    <row r="49536" spans="19:29" x14ac:dyDescent="0.25">
      <c r="S49536" s="108"/>
      <c r="U49536" s="108"/>
      <c r="W49536" s="108"/>
      <c r="Y49536" s="108"/>
      <c r="AA49536" s="108"/>
      <c r="AC49536" s="108"/>
    </row>
    <row r="49537" spans="19:29" x14ac:dyDescent="0.25">
      <c r="S49537" s="108"/>
      <c r="U49537" s="108"/>
      <c r="W49537" s="108"/>
      <c r="Y49537" s="108"/>
      <c r="AA49537" s="108"/>
      <c r="AC49537" s="108"/>
    </row>
    <row r="49538" spans="19:29" x14ac:dyDescent="0.25">
      <c r="S49538" s="110"/>
      <c r="U49538" s="110"/>
      <c r="W49538" s="110"/>
      <c r="Y49538" s="110"/>
      <c r="AA49538" s="110"/>
      <c r="AC49538" s="110"/>
    </row>
    <row r="49539" spans="19:29" x14ac:dyDescent="0.25">
      <c r="S49539" s="110"/>
      <c r="U49539" s="110"/>
      <c r="W49539" s="110"/>
      <c r="Y49539" s="110"/>
      <c r="AA49539" s="110"/>
      <c r="AC49539" s="110"/>
    </row>
    <row r="49540" spans="19:29" x14ac:dyDescent="0.25">
      <c r="S49540" s="110"/>
      <c r="U49540" s="110"/>
      <c r="W49540" s="110"/>
      <c r="Y49540" s="110"/>
      <c r="AA49540" s="110"/>
      <c r="AC49540" s="110"/>
    </row>
    <row r="49541" spans="19:29" x14ac:dyDescent="0.25">
      <c r="S49541" s="110"/>
      <c r="U49541" s="110"/>
      <c r="W49541" s="110"/>
      <c r="Y49541" s="110"/>
      <c r="AA49541" s="110"/>
      <c r="AC49541" s="110"/>
    </row>
    <row r="49542" spans="19:29" x14ac:dyDescent="0.25">
      <c r="S49542" s="111"/>
      <c r="U49542" s="111"/>
      <c r="W49542" s="111"/>
      <c r="Y49542" s="111"/>
      <c r="AA49542" s="111"/>
      <c r="AC49542" s="111"/>
    </row>
    <row r="49543" spans="19:29" x14ac:dyDescent="0.25">
      <c r="S49543" s="107"/>
      <c r="U49543" s="107"/>
      <c r="W49543" s="107"/>
      <c r="Y49543" s="107"/>
      <c r="AA49543" s="107"/>
      <c r="AC49543" s="107"/>
    </row>
    <row r="49544" spans="19:29" x14ac:dyDescent="0.25">
      <c r="S49544" s="108"/>
      <c r="U49544" s="108"/>
      <c r="W49544" s="108"/>
      <c r="Y49544" s="108"/>
      <c r="AA49544" s="108"/>
      <c r="AC49544" s="108"/>
    </row>
    <row r="49545" spans="19:29" x14ac:dyDescent="0.25">
      <c r="S49545" s="108"/>
      <c r="U49545" s="108"/>
      <c r="W49545" s="108"/>
      <c r="Y49545" s="108"/>
      <c r="AA49545" s="108"/>
      <c r="AC49545" s="108"/>
    </row>
    <row r="49546" spans="19:29" x14ac:dyDescent="0.25">
      <c r="S49546" s="109"/>
      <c r="U49546" s="109"/>
      <c r="W49546" s="109"/>
      <c r="Y49546" s="109"/>
      <c r="AA49546" s="109"/>
      <c r="AC49546" s="109"/>
    </row>
    <row r="49547" spans="19:29" x14ac:dyDescent="0.25">
      <c r="S49547" s="108"/>
      <c r="U49547" s="108"/>
      <c r="W49547" s="108"/>
      <c r="Y49547" s="108"/>
      <c r="AA49547" s="108"/>
      <c r="AC49547" s="108"/>
    </row>
    <row r="49548" spans="19:29" x14ac:dyDescent="0.25">
      <c r="S49548" s="108"/>
      <c r="U49548" s="108"/>
      <c r="W49548" s="108"/>
      <c r="Y49548" s="108"/>
      <c r="AA49548" s="108"/>
      <c r="AC49548" s="108"/>
    </row>
    <row r="49549" spans="19:29" x14ac:dyDescent="0.25">
      <c r="S49549" s="109"/>
      <c r="U49549" s="109"/>
      <c r="W49549" s="109"/>
      <c r="Y49549" s="109"/>
      <c r="AA49549" s="109"/>
      <c r="AC49549" s="109"/>
    </row>
    <row r="49550" spans="19:29" x14ac:dyDescent="0.25">
      <c r="S49550" s="108"/>
      <c r="U49550" s="108"/>
      <c r="W49550" s="108"/>
      <c r="Y49550" s="108"/>
      <c r="AA49550" s="108"/>
      <c r="AC49550" s="108"/>
    </row>
    <row r="49551" spans="19:29" x14ac:dyDescent="0.25">
      <c r="S49551" s="109"/>
      <c r="U49551" s="109"/>
      <c r="W49551" s="109"/>
      <c r="Y49551" s="109"/>
      <c r="AA49551" s="109"/>
      <c r="AC49551" s="109"/>
    </row>
    <row r="49552" spans="19:29" x14ac:dyDescent="0.25">
      <c r="S49552" s="108"/>
      <c r="U49552" s="108"/>
      <c r="W49552" s="108"/>
      <c r="Y49552" s="108"/>
      <c r="AA49552" s="108"/>
      <c r="AC49552" s="108"/>
    </row>
    <row r="49553" spans="19:29" x14ac:dyDescent="0.25">
      <c r="S49553" s="108"/>
      <c r="U49553" s="108"/>
      <c r="W49553" s="108"/>
      <c r="Y49553" s="108"/>
      <c r="AA49553" s="108"/>
      <c r="AC49553" s="108"/>
    </row>
    <row r="49554" spans="19:29" x14ac:dyDescent="0.25">
      <c r="S49554" s="108"/>
      <c r="U49554" s="108"/>
      <c r="W49554" s="108"/>
      <c r="Y49554" s="108"/>
      <c r="AA49554" s="108"/>
      <c r="AC49554" s="108"/>
    </row>
    <row r="49555" spans="19:29" x14ac:dyDescent="0.25">
      <c r="S49555" s="110"/>
      <c r="U49555" s="110"/>
      <c r="W49555" s="110"/>
      <c r="Y49555" s="110"/>
      <c r="AA49555" s="110"/>
      <c r="AC49555" s="110"/>
    </row>
    <row r="49556" spans="19:29" x14ac:dyDescent="0.25">
      <c r="S49556" s="110"/>
      <c r="U49556" s="110"/>
      <c r="W49556" s="110"/>
      <c r="Y49556" s="110"/>
      <c r="AA49556" s="110"/>
      <c r="AC49556" s="110"/>
    </row>
    <row r="49557" spans="19:29" x14ac:dyDescent="0.25">
      <c r="S49557" s="110"/>
      <c r="U49557" s="110"/>
      <c r="W49557" s="110"/>
      <c r="Y49557" s="110"/>
      <c r="AA49557" s="110"/>
      <c r="AC49557" s="110"/>
    </row>
    <row r="49558" spans="19:29" x14ac:dyDescent="0.25">
      <c r="S49558" s="110"/>
      <c r="U49558" s="110"/>
      <c r="W49558" s="110"/>
      <c r="Y49558" s="110"/>
      <c r="AA49558" s="110"/>
      <c r="AC49558" s="110"/>
    </row>
    <row r="49559" spans="19:29" x14ac:dyDescent="0.25">
      <c r="S49559" s="111"/>
      <c r="U49559" s="111"/>
      <c r="W49559" s="111"/>
      <c r="Y49559" s="111"/>
      <c r="AA49559" s="111"/>
      <c r="AC49559" s="111"/>
    </row>
    <row r="49560" spans="19:29" x14ac:dyDescent="0.25">
      <c r="S49560" s="107"/>
      <c r="U49560" s="107"/>
      <c r="W49560" s="107"/>
      <c r="Y49560" s="107"/>
      <c r="AA49560" s="107"/>
      <c r="AC49560" s="107"/>
    </row>
    <row r="49561" spans="19:29" x14ac:dyDescent="0.25">
      <c r="S49561" s="108"/>
      <c r="U49561" s="108"/>
      <c r="W49561" s="108"/>
      <c r="Y49561" s="108"/>
      <c r="AA49561" s="108"/>
      <c r="AC49561" s="108"/>
    </row>
    <row r="49562" spans="19:29" x14ac:dyDescent="0.25">
      <c r="S49562" s="108"/>
      <c r="U49562" s="108"/>
      <c r="W49562" s="108"/>
      <c r="Y49562" s="108"/>
      <c r="AA49562" s="108"/>
      <c r="AC49562" s="108"/>
    </row>
    <row r="49563" spans="19:29" x14ac:dyDescent="0.25">
      <c r="S49563" s="109"/>
      <c r="U49563" s="109"/>
      <c r="W49563" s="109"/>
      <c r="Y49563" s="109"/>
      <c r="AA49563" s="109"/>
      <c r="AC49563" s="109"/>
    </row>
    <row r="49564" spans="19:29" x14ac:dyDescent="0.25">
      <c r="S49564" s="108"/>
      <c r="U49564" s="108"/>
      <c r="W49564" s="108"/>
      <c r="Y49564" s="108"/>
      <c r="AA49564" s="108"/>
      <c r="AC49564" s="108"/>
    </row>
    <row r="49565" spans="19:29" x14ac:dyDescent="0.25">
      <c r="S49565" s="108"/>
      <c r="U49565" s="108"/>
      <c r="W49565" s="108"/>
      <c r="Y49565" s="108"/>
      <c r="AA49565" s="108"/>
      <c r="AC49565" s="108"/>
    </row>
    <row r="49566" spans="19:29" x14ac:dyDescent="0.25">
      <c r="S49566" s="109"/>
      <c r="U49566" s="109"/>
      <c r="W49566" s="109"/>
      <c r="Y49566" s="109"/>
      <c r="AA49566" s="109"/>
      <c r="AC49566" s="109"/>
    </row>
    <row r="49567" spans="19:29" x14ac:dyDescent="0.25">
      <c r="S49567" s="108"/>
      <c r="U49567" s="108"/>
      <c r="W49567" s="108"/>
      <c r="Y49567" s="108"/>
      <c r="AA49567" s="108"/>
      <c r="AC49567" s="108"/>
    </row>
    <row r="49568" spans="19:29" x14ac:dyDescent="0.25">
      <c r="S49568" s="109"/>
      <c r="U49568" s="109"/>
      <c r="W49568" s="109"/>
      <c r="Y49568" s="109"/>
      <c r="AA49568" s="109"/>
      <c r="AC49568" s="109"/>
    </row>
    <row r="49569" spans="19:29" x14ac:dyDescent="0.25">
      <c r="S49569" s="108"/>
      <c r="U49569" s="108"/>
      <c r="W49569" s="108"/>
      <c r="Y49569" s="108"/>
      <c r="AA49569" s="108"/>
      <c r="AC49569" s="108"/>
    </row>
    <row r="49570" spans="19:29" x14ac:dyDescent="0.25">
      <c r="S49570" s="108"/>
      <c r="U49570" s="108"/>
      <c r="W49570" s="108"/>
      <c r="Y49570" s="108"/>
      <c r="AA49570" s="108"/>
      <c r="AC49570" s="108"/>
    </row>
    <row r="49571" spans="19:29" x14ac:dyDescent="0.25">
      <c r="S49571" s="108"/>
      <c r="U49571" s="108"/>
      <c r="W49571" s="108"/>
      <c r="Y49571" s="108"/>
      <c r="AA49571" s="108"/>
      <c r="AC49571" s="108"/>
    </row>
    <row r="49572" spans="19:29" x14ac:dyDescent="0.25">
      <c r="S49572" s="110"/>
      <c r="U49572" s="110"/>
      <c r="W49572" s="110"/>
      <c r="Y49572" s="110"/>
      <c r="AA49572" s="110"/>
      <c r="AC49572" s="110"/>
    </row>
    <row r="49573" spans="19:29" x14ac:dyDescent="0.25">
      <c r="S49573" s="110"/>
      <c r="U49573" s="110"/>
      <c r="W49573" s="110"/>
      <c r="Y49573" s="110"/>
      <c r="AA49573" s="110"/>
      <c r="AC49573" s="110"/>
    </row>
    <row r="49574" spans="19:29" x14ac:dyDescent="0.25">
      <c r="S49574" s="110"/>
      <c r="U49574" s="110"/>
      <c r="W49574" s="110"/>
      <c r="Y49574" s="110"/>
      <c r="AA49574" s="110"/>
      <c r="AC49574" s="110"/>
    </row>
    <row r="49575" spans="19:29" x14ac:dyDescent="0.25">
      <c r="S49575" s="110"/>
      <c r="U49575" s="110"/>
      <c r="W49575" s="110"/>
      <c r="Y49575" s="110"/>
      <c r="AA49575" s="110"/>
      <c r="AC49575" s="110"/>
    </row>
    <row r="49576" spans="19:29" x14ac:dyDescent="0.25">
      <c r="S49576" s="111"/>
      <c r="U49576" s="111"/>
      <c r="W49576" s="111"/>
      <c r="Y49576" s="111"/>
      <c r="AA49576" s="111"/>
      <c r="AC49576" s="111"/>
    </row>
    <row r="49577" spans="19:29" x14ac:dyDescent="0.25">
      <c r="S49577" s="107"/>
      <c r="U49577" s="107"/>
      <c r="W49577" s="107"/>
      <c r="Y49577" s="107"/>
      <c r="AA49577" s="107"/>
      <c r="AC49577" s="107"/>
    </row>
    <row r="49578" spans="19:29" x14ac:dyDescent="0.25">
      <c r="S49578" s="108"/>
      <c r="U49578" s="108"/>
      <c r="W49578" s="108"/>
      <c r="Y49578" s="108"/>
      <c r="AA49578" s="108"/>
      <c r="AC49578" s="108"/>
    </row>
    <row r="49579" spans="19:29" x14ac:dyDescent="0.25">
      <c r="S49579" s="108"/>
      <c r="U49579" s="108"/>
      <c r="W49579" s="108"/>
      <c r="Y49579" s="108"/>
      <c r="AA49579" s="108"/>
      <c r="AC49579" s="108"/>
    </row>
    <row r="49580" spans="19:29" x14ac:dyDescent="0.25">
      <c r="S49580" s="109"/>
      <c r="U49580" s="109"/>
      <c r="W49580" s="109"/>
      <c r="Y49580" s="109"/>
      <c r="AA49580" s="109"/>
      <c r="AC49580" s="109"/>
    </row>
    <row r="49581" spans="19:29" x14ac:dyDescent="0.25">
      <c r="S49581" s="108"/>
      <c r="U49581" s="108"/>
      <c r="W49581" s="108"/>
      <c r="Y49581" s="108"/>
      <c r="AA49581" s="108"/>
      <c r="AC49581" s="108"/>
    </row>
    <row r="49582" spans="19:29" x14ac:dyDescent="0.25">
      <c r="S49582" s="108"/>
      <c r="U49582" s="108"/>
      <c r="W49582" s="108"/>
      <c r="Y49582" s="108"/>
      <c r="AA49582" s="108"/>
      <c r="AC49582" s="108"/>
    </row>
    <row r="49583" spans="19:29" x14ac:dyDescent="0.25">
      <c r="S49583" s="109"/>
      <c r="U49583" s="109"/>
      <c r="W49583" s="109"/>
      <c r="Y49583" s="109"/>
      <c r="AA49583" s="109"/>
      <c r="AC49583" s="109"/>
    </row>
    <row r="49584" spans="19:29" x14ac:dyDescent="0.25">
      <c r="S49584" s="108"/>
      <c r="U49584" s="108"/>
      <c r="W49584" s="108"/>
      <c r="Y49584" s="108"/>
      <c r="AA49584" s="108"/>
      <c r="AC49584" s="108"/>
    </row>
    <row r="49585" spans="19:29" x14ac:dyDescent="0.25">
      <c r="S49585" s="109"/>
      <c r="U49585" s="109"/>
      <c r="W49585" s="109"/>
      <c r="Y49585" s="109"/>
      <c r="AA49585" s="109"/>
      <c r="AC49585" s="109"/>
    </row>
    <row r="49586" spans="19:29" x14ac:dyDescent="0.25">
      <c r="S49586" s="108"/>
      <c r="U49586" s="108"/>
      <c r="W49586" s="108"/>
      <c r="Y49586" s="108"/>
      <c r="AA49586" s="108"/>
      <c r="AC49586" s="108"/>
    </row>
    <row r="49587" spans="19:29" x14ac:dyDescent="0.25">
      <c r="S49587" s="108"/>
      <c r="U49587" s="108"/>
      <c r="W49587" s="108"/>
      <c r="Y49587" s="108"/>
      <c r="AA49587" s="108"/>
      <c r="AC49587" s="108"/>
    </row>
    <row r="49588" spans="19:29" x14ac:dyDescent="0.25">
      <c r="S49588" s="108"/>
      <c r="U49588" s="108"/>
      <c r="W49588" s="108"/>
      <c r="Y49588" s="108"/>
      <c r="AA49588" s="108"/>
      <c r="AC49588" s="108"/>
    </row>
    <row r="49589" spans="19:29" x14ac:dyDescent="0.25">
      <c r="S49589" s="110"/>
      <c r="U49589" s="110"/>
      <c r="W49589" s="110"/>
      <c r="Y49589" s="110"/>
      <c r="AA49589" s="110"/>
      <c r="AC49589" s="110"/>
    </row>
    <row r="49590" spans="19:29" x14ac:dyDescent="0.25">
      <c r="S49590" s="110"/>
      <c r="U49590" s="110"/>
      <c r="W49590" s="110"/>
      <c r="Y49590" s="110"/>
      <c r="AA49590" s="110"/>
      <c r="AC49590" s="110"/>
    </row>
    <row r="49591" spans="19:29" x14ac:dyDescent="0.25">
      <c r="S49591" s="110"/>
      <c r="U49591" s="110"/>
      <c r="W49591" s="110"/>
      <c r="Y49591" s="110"/>
      <c r="AA49591" s="110"/>
      <c r="AC49591" s="110"/>
    </row>
    <row r="49592" spans="19:29" x14ac:dyDescent="0.25">
      <c r="S49592" s="110"/>
      <c r="U49592" s="110"/>
      <c r="W49592" s="110"/>
      <c r="Y49592" s="110"/>
      <c r="AA49592" s="110"/>
      <c r="AC49592" s="110"/>
    </row>
    <row r="49593" spans="19:29" x14ac:dyDescent="0.25">
      <c r="S49593" s="111"/>
      <c r="U49593" s="111"/>
      <c r="W49593" s="111"/>
      <c r="Y49593" s="111"/>
      <c r="AA49593" s="111"/>
      <c r="AC49593" s="111"/>
    </row>
    <row r="49594" spans="19:29" x14ac:dyDescent="0.25">
      <c r="S49594" s="107"/>
      <c r="U49594" s="107"/>
      <c r="W49594" s="107"/>
      <c r="Y49594" s="107"/>
      <c r="AA49594" s="107"/>
      <c r="AC49594" s="107"/>
    </row>
    <row r="49595" spans="19:29" x14ac:dyDescent="0.25">
      <c r="S49595" s="108"/>
      <c r="U49595" s="108"/>
      <c r="W49595" s="108"/>
      <c r="Y49595" s="108"/>
      <c r="AA49595" s="108"/>
      <c r="AC49595" s="108"/>
    </row>
    <row r="49596" spans="19:29" x14ac:dyDescent="0.25">
      <c r="S49596" s="108"/>
      <c r="U49596" s="108"/>
      <c r="W49596" s="108"/>
      <c r="Y49596" s="108"/>
      <c r="AA49596" s="108"/>
      <c r="AC49596" s="108"/>
    </row>
    <row r="49597" spans="19:29" x14ac:dyDescent="0.25">
      <c r="S49597" s="109"/>
      <c r="U49597" s="109"/>
      <c r="W49597" s="109"/>
      <c r="Y49597" s="109"/>
      <c r="AA49597" s="109"/>
      <c r="AC49597" s="109"/>
    </row>
    <row r="49598" spans="19:29" x14ac:dyDescent="0.25">
      <c r="S49598" s="108"/>
      <c r="U49598" s="108"/>
      <c r="W49598" s="108"/>
      <c r="Y49598" s="108"/>
      <c r="AA49598" s="108"/>
      <c r="AC49598" s="108"/>
    </row>
    <row r="49599" spans="19:29" x14ac:dyDescent="0.25">
      <c r="S49599" s="108"/>
      <c r="U49599" s="108"/>
      <c r="W49599" s="108"/>
      <c r="Y49599" s="108"/>
      <c r="AA49599" s="108"/>
      <c r="AC49599" s="108"/>
    </row>
    <row r="49600" spans="19:29" x14ac:dyDescent="0.25">
      <c r="S49600" s="109"/>
      <c r="U49600" s="109"/>
      <c r="W49600" s="109"/>
      <c r="Y49600" s="109"/>
      <c r="AA49600" s="109"/>
      <c r="AC49600" s="109"/>
    </row>
    <row r="49601" spans="19:29" x14ac:dyDescent="0.25">
      <c r="S49601" s="108"/>
      <c r="U49601" s="108"/>
      <c r="W49601" s="108"/>
      <c r="Y49601" s="108"/>
      <c r="AA49601" s="108"/>
      <c r="AC49601" s="108"/>
    </row>
    <row r="49602" spans="19:29" x14ac:dyDescent="0.25">
      <c r="S49602" s="109"/>
      <c r="U49602" s="109"/>
      <c r="W49602" s="109"/>
      <c r="Y49602" s="109"/>
      <c r="AA49602" s="109"/>
      <c r="AC49602" s="109"/>
    </row>
    <row r="49603" spans="19:29" x14ac:dyDescent="0.25">
      <c r="S49603" s="108"/>
      <c r="U49603" s="108"/>
      <c r="W49603" s="108"/>
      <c r="Y49603" s="108"/>
      <c r="AA49603" s="108"/>
      <c r="AC49603" s="108"/>
    </row>
    <row r="49604" spans="19:29" x14ac:dyDescent="0.25">
      <c r="S49604" s="108"/>
      <c r="U49604" s="108"/>
      <c r="W49604" s="108"/>
      <c r="Y49604" s="108"/>
      <c r="AA49604" s="108"/>
      <c r="AC49604" s="108"/>
    </row>
    <row r="49605" spans="19:29" x14ac:dyDescent="0.25">
      <c r="S49605" s="108"/>
      <c r="U49605" s="108"/>
      <c r="W49605" s="108"/>
      <c r="Y49605" s="108"/>
      <c r="AA49605" s="108"/>
      <c r="AC49605" s="108"/>
    </row>
    <row r="49606" spans="19:29" x14ac:dyDescent="0.25">
      <c r="S49606" s="110"/>
      <c r="U49606" s="110"/>
      <c r="W49606" s="110"/>
      <c r="Y49606" s="110"/>
      <c r="AA49606" s="110"/>
      <c r="AC49606" s="110"/>
    </row>
    <row r="49607" spans="19:29" x14ac:dyDescent="0.25">
      <c r="S49607" s="110"/>
      <c r="U49607" s="110"/>
      <c r="W49607" s="110"/>
      <c r="Y49607" s="110"/>
      <c r="AA49607" s="110"/>
      <c r="AC49607" s="110"/>
    </row>
    <row r="49608" spans="19:29" x14ac:dyDescent="0.25">
      <c r="S49608" s="110"/>
      <c r="U49608" s="110"/>
      <c r="W49608" s="110"/>
      <c r="Y49608" s="110"/>
      <c r="AA49608" s="110"/>
      <c r="AC49608" s="110"/>
    </row>
    <row r="49609" spans="19:29" x14ac:dyDescent="0.25">
      <c r="S49609" s="110"/>
      <c r="U49609" s="110"/>
      <c r="W49609" s="110"/>
      <c r="Y49609" s="110"/>
      <c r="AA49609" s="110"/>
      <c r="AC49609" s="110"/>
    </row>
    <row r="49610" spans="19:29" x14ac:dyDescent="0.25">
      <c r="S49610" s="111"/>
      <c r="U49610" s="111"/>
      <c r="W49610" s="111"/>
      <c r="Y49610" s="111"/>
      <c r="AA49610" s="111"/>
      <c r="AC49610" s="111"/>
    </row>
    <row r="49611" spans="19:29" x14ac:dyDescent="0.25">
      <c r="S49611" s="107"/>
      <c r="U49611" s="107"/>
      <c r="W49611" s="107"/>
      <c r="Y49611" s="107"/>
      <c r="AA49611" s="107"/>
      <c r="AC49611" s="107"/>
    </row>
    <row r="49612" spans="19:29" x14ac:dyDescent="0.25">
      <c r="S49612" s="108"/>
      <c r="U49612" s="108"/>
      <c r="W49612" s="108"/>
      <c r="Y49612" s="108"/>
      <c r="AA49612" s="108"/>
      <c r="AC49612" s="108"/>
    </row>
    <row r="49613" spans="19:29" x14ac:dyDescent="0.25">
      <c r="S49613" s="108"/>
      <c r="U49613" s="108"/>
      <c r="W49613" s="108"/>
      <c r="Y49613" s="108"/>
      <c r="AA49613" s="108"/>
      <c r="AC49613" s="108"/>
    </row>
    <row r="49614" spans="19:29" x14ac:dyDescent="0.25">
      <c r="S49614" s="109"/>
      <c r="U49614" s="109"/>
      <c r="W49614" s="109"/>
      <c r="Y49614" s="109"/>
      <c r="AA49614" s="109"/>
      <c r="AC49614" s="109"/>
    </row>
    <row r="49615" spans="19:29" x14ac:dyDescent="0.25">
      <c r="S49615" s="108"/>
      <c r="U49615" s="108"/>
      <c r="W49615" s="108"/>
      <c r="Y49615" s="108"/>
      <c r="AA49615" s="108"/>
      <c r="AC49615" s="108"/>
    </row>
    <row r="49616" spans="19:29" x14ac:dyDescent="0.25">
      <c r="S49616" s="108"/>
      <c r="U49616" s="108"/>
      <c r="W49616" s="108"/>
      <c r="Y49616" s="108"/>
      <c r="AA49616" s="108"/>
      <c r="AC49616" s="108"/>
    </row>
    <row r="49617" spans="19:29" x14ac:dyDescent="0.25">
      <c r="S49617" s="109"/>
      <c r="U49617" s="109"/>
      <c r="W49617" s="109"/>
      <c r="Y49617" s="109"/>
      <c r="AA49617" s="109"/>
      <c r="AC49617" s="109"/>
    </row>
    <row r="49618" spans="19:29" x14ac:dyDescent="0.25">
      <c r="S49618" s="108"/>
      <c r="U49618" s="108"/>
      <c r="W49618" s="108"/>
      <c r="Y49618" s="108"/>
      <c r="AA49618" s="108"/>
      <c r="AC49618" s="108"/>
    </row>
    <row r="49619" spans="19:29" x14ac:dyDescent="0.25">
      <c r="S49619" s="109"/>
      <c r="U49619" s="109"/>
      <c r="W49619" s="109"/>
      <c r="Y49619" s="109"/>
      <c r="AA49619" s="109"/>
      <c r="AC49619" s="109"/>
    </row>
    <row r="49620" spans="19:29" x14ac:dyDescent="0.25">
      <c r="S49620" s="108"/>
      <c r="U49620" s="108"/>
      <c r="W49620" s="108"/>
      <c r="Y49620" s="108"/>
      <c r="AA49620" s="108"/>
      <c r="AC49620" s="108"/>
    </row>
    <row r="49621" spans="19:29" x14ac:dyDescent="0.25">
      <c r="S49621" s="108"/>
      <c r="U49621" s="108"/>
      <c r="W49621" s="108"/>
      <c r="Y49621" s="108"/>
      <c r="AA49621" s="108"/>
      <c r="AC49621" s="108"/>
    </row>
    <row r="49622" spans="19:29" x14ac:dyDescent="0.25">
      <c r="S49622" s="108"/>
      <c r="U49622" s="108"/>
      <c r="W49622" s="108"/>
      <c r="Y49622" s="108"/>
      <c r="AA49622" s="108"/>
      <c r="AC49622" s="108"/>
    </row>
    <row r="49623" spans="19:29" x14ac:dyDescent="0.25">
      <c r="S49623" s="110"/>
      <c r="U49623" s="110"/>
      <c r="W49623" s="110"/>
      <c r="Y49623" s="110"/>
      <c r="AA49623" s="110"/>
      <c r="AC49623" s="110"/>
    </row>
    <row r="49624" spans="19:29" x14ac:dyDescent="0.25">
      <c r="S49624" s="110"/>
      <c r="U49624" s="110"/>
      <c r="W49624" s="110"/>
      <c r="Y49624" s="110"/>
      <c r="AA49624" s="110"/>
      <c r="AC49624" s="110"/>
    </row>
    <row r="49625" spans="19:29" x14ac:dyDescent="0.25">
      <c r="S49625" s="110"/>
      <c r="U49625" s="110"/>
      <c r="W49625" s="110"/>
      <c r="Y49625" s="110"/>
      <c r="AA49625" s="110"/>
      <c r="AC49625" s="110"/>
    </row>
    <row r="49626" spans="19:29" x14ac:dyDescent="0.25">
      <c r="S49626" s="110"/>
      <c r="U49626" s="110"/>
      <c r="W49626" s="110"/>
      <c r="Y49626" s="110"/>
      <c r="AA49626" s="110"/>
      <c r="AC49626" s="110"/>
    </row>
    <row r="49627" spans="19:29" x14ac:dyDescent="0.25">
      <c r="S49627" s="111"/>
      <c r="U49627" s="111"/>
      <c r="W49627" s="111"/>
      <c r="Y49627" s="111"/>
      <c r="AA49627" s="111"/>
      <c r="AC49627" s="111"/>
    </row>
    <row r="49628" spans="19:29" x14ac:dyDescent="0.25">
      <c r="S49628" s="107"/>
      <c r="U49628" s="107"/>
      <c r="W49628" s="107"/>
      <c r="Y49628" s="107"/>
      <c r="AA49628" s="107"/>
      <c r="AC49628" s="107"/>
    </row>
    <row r="49629" spans="19:29" x14ac:dyDescent="0.25">
      <c r="S49629" s="108"/>
      <c r="U49629" s="108"/>
      <c r="W49629" s="108"/>
      <c r="Y49629" s="108"/>
      <c r="AA49629" s="108"/>
      <c r="AC49629" s="108"/>
    </row>
    <row r="49630" spans="19:29" x14ac:dyDescent="0.25">
      <c r="S49630" s="108"/>
      <c r="U49630" s="108"/>
      <c r="W49630" s="108"/>
      <c r="Y49630" s="108"/>
      <c r="AA49630" s="108"/>
      <c r="AC49630" s="108"/>
    </row>
    <row r="49631" spans="19:29" x14ac:dyDescent="0.25">
      <c r="S49631" s="109"/>
      <c r="U49631" s="109"/>
      <c r="W49631" s="109"/>
      <c r="Y49631" s="109"/>
      <c r="AA49631" s="109"/>
      <c r="AC49631" s="109"/>
    </row>
    <row r="49632" spans="19:29" x14ac:dyDescent="0.25">
      <c r="S49632" s="108"/>
      <c r="U49632" s="108"/>
      <c r="W49632" s="108"/>
      <c r="Y49632" s="108"/>
      <c r="AA49632" s="108"/>
      <c r="AC49632" s="108"/>
    </row>
    <row r="49633" spans="19:29" x14ac:dyDescent="0.25">
      <c r="S49633" s="108"/>
      <c r="U49633" s="108"/>
      <c r="W49633" s="108"/>
      <c r="Y49633" s="108"/>
      <c r="AA49633" s="108"/>
      <c r="AC49633" s="108"/>
    </row>
    <row r="49634" spans="19:29" x14ac:dyDescent="0.25">
      <c r="S49634" s="109"/>
      <c r="U49634" s="109"/>
      <c r="W49634" s="109"/>
      <c r="Y49634" s="109"/>
      <c r="AA49634" s="109"/>
      <c r="AC49634" s="109"/>
    </row>
    <row r="49635" spans="19:29" x14ac:dyDescent="0.25">
      <c r="S49635" s="108"/>
      <c r="U49635" s="108"/>
      <c r="W49635" s="108"/>
      <c r="Y49635" s="108"/>
      <c r="AA49635" s="108"/>
      <c r="AC49635" s="108"/>
    </row>
    <row r="49636" spans="19:29" x14ac:dyDescent="0.25">
      <c r="S49636" s="109"/>
      <c r="U49636" s="109"/>
      <c r="W49636" s="109"/>
      <c r="Y49636" s="109"/>
      <c r="AA49636" s="109"/>
      <c r="AC49636" s="109"/>
    </row>
    <row r="49637" spans="19:29" x14ac:dyDescent="0.25">
      <c r="S49637" s="108"/>
      <c r="U49637" s="108"/>
      <c r="W49637" s="108"/>
      <c r="Y49637" s="108"/>
      <c r="AA49637" s="108"/>
      <c r="AC49637" s="108"/>
    </row>
    <row r="49638" spans="19:29" x14ac:dyDescent="0.25">
      <c r="S49638" s="108"/>
      <c r="U49638" s="108"/>
      <c r="W49638" s="108"/>
      <c r="Y49638" s="108"/>
      <c r="AA49638" s="108"/>
      <c r="AC49638" s="108"/>
    </row>
    <row r="49639" spans="19:29" x14ac:dyDescent="0.25">
      <c r="S49639" s="108"/>
      <c r="U49639" s="108"/>
      <c r="W49639" s="108"/>
      <c r="Y49639" s="108"/>
      <c r="AA49639" s="108"/>
      <c r="AC49639" s="108"/>
    </row>
    <row r="49640" spans="19:29" x14ac:dyDescent="0.25">
      <c r="S49640" s="110"/>
      <c r="U49640" s="110"/>
      <c r="W49640" s="110"/>
      <c r="Y49640" s="110"/>
      <c r="AA49640" s="110"/>
      <c r="AC49640" s="110"/>
    </row>
    <row r="49641" spans="19:29" x14ac:dyDescent="0.25">
      <c r="S49641" s="110"/>
      <c r="U49641" s="110"/>
      <c r="W49641" s="110"/>
      <c r="Y49641" s="110"/>
      <c r="AA49641" s="110"/>
      <c r="AC49641" s="110"/>
    </row>
    <row r="49642" spans="19:29" x14ac:dyDescent="0.25">
      <c r="S49642" s="110"/>
      <c r="U49642" s="110"/>
      <c r="W49642" s="110"/>
      <c r="Y49642" s="110"/>
      <c r="AA49642" s="110"/>
      <c r="AC49642" s="110"/>
    </row>
    <row r="49643" spans="19:29" x14ac:dyDescent="0.25">
      <c r="S49643" s="110"/>
      <c r="U49643" s="110"/>
      <c r="W49643" s="110"/>
      <c r="Y49643" s="110"/>
      <c r="AA49643" s="110"/>
      <c r="AC49643" s="110"/>
    </row>
    <row r="49644" spans="19:29" x14ac:dyDescent="0.25">
      <c r="S49644" s="111"/>
      <c r="U49644" s="111"/>
      <c r="W49644" s="111"/>
      <c r="Y49644" s="111"/>
      <c r="AA49644" s="111"/>
      <c r="AC49644" s="111"/>
    </row>
    <row r="49645" spans="19:29" x14ac:dyDescent="0.25">
      <c r="S49645" s="107"/>
      <c r="U49645" s="107"/>
      <c r="W49645" s="107"/>
      <c r="Y49645" s="107"/>
      <c r="AA49645" s="107"/>
      <c r="AC49645" s="107"/>
    </row>
    <row r="49646" spans="19:29" x14ac:dyDescent="0.25">
      <c r="S49646" s="108"/>
      <c r="U49646" s="108"/>
      <c r="W49646" s="108"/>
      <c r="Y49646" s="108"/>
      <c r="AA49646" s="108"/>
      <c r="AC49646" s="108"/>
    </row>
    <row r="49647" spans="19:29" x14ac:dyDescent="0.25">
      <c r="S49647" s="108"/>
      <c r="U49647" s="108"/>
      <c r="W49647" s="108"/>
      <c r="Y49647" s="108"/>
      <c r="AA49647" s="108"/>
      <c r="AC49647" s="108"/>
    </row>
    <row r="49648" spans="19:29" x14ac:dyDescent="0.25">
      <c r="S49648" s="109"/>
      <c r="U49648" s="109"/>
      <c r="W49648" s="109"/>
      <c r="Y49648" s="109"/>
      <c r="AA49648" s="109"/>
      <c r="AC49648" s="109"/>
    </row>
    <row r="49649" spans="19:29" x14ac:dyDescent="0.25">
      <c r="S49649" s="108"/>
      <c r="U49649" s="108"/>
      <c r="W49649" s="108"/>
      <c r="Y49649" s="108"/>
      <c r="AA49649" s="108"/>
      <c r="AC49649" s="108"/>
    </row>
    <row r="49650" spans="19:29" x14ac:dyDescent="0.25">
      <c r="S49650" s="108"/>
      <c r="U49650" s="108"/>
      <c r="W49650" s="108"/>
      <c r="Y49650" s="108"/>
      <c r="AA49650" s="108"/>
      <c r="AC49650" s="108"/>
    </row>
    <row r="49651" spans="19:29" x14ac:dyDescent="0.25">
      <c r="S49651" s="109"/>
      <c r="U49651" s="109"/>
      <c r="W49651" s="109"/>
      <c r="Y49651" s="109"/>
      <c r="AA49651" s="109"/>
      <c r="AC49651" s="109"/>
    </row>
    <row r="49652" spans="19:29" x14ac:dyDescent="0.25">
      <c r="S49652" s="108"/>
      <c r="U49652" s="108"/>
      <c r="W49652" s="108"/>
      <c r="Y49652" s="108"/>
      <c r="AA49652" s="108"/>
      <c r="AC49652" s="108"/>
    </row>
    <row r="49653" spans="19:29" x14ac:dyDescent="0.25">
      <c r="S49653" s="109"/>
      <c r="U49653" s="109"/>
      <c r="W49653" s="109"/>
      <c r="Y49653" s="109"/>
      <c r="AA49653" s="109"/>
      <c r="AC49653" s="109"/>
    </row>
    <row r="49654" spans="19:29" x14ac:dyDescent="0.25">
      <c r="S49654" s="108"/>
      <c r="U49654" s="108"/>
      <c r="W49654" s="108"/>
      <c r="Y49654" s="108"/>
      <c r="AA49654" s="108"/>
      <c r="AC49654" s="108"/>
    </row>
    <row r="49655" spans="19:29" x14ac:dyDescent="0.25">
      <c r="S49655" s="108"/>
      <c r="U49655" s="108"/>
      <c r="W49655" s="108"/>
      <c r="Y49655" s="108"/>
      <c r="AA49655" s="108"/>
      <c r="AC49655" s="108"/>
    </row>
    <row r="49656" spans="19:29" x14ac:dyDescent="0.25">
      <c r="S49656" s="108"/>
      <c r="U49656" s="108"/>
      <c r="W49656" s="108"/>
      <c r="Y49656" s="108"/>
      <c r="AA49656" s="108"/>
      <c r="AC49656" s="108"/>
    </row>
    <row r="49657" spans="19:29" x14ac:dyDescent="0.25">
      <c r="S49657" s="110"/>
      <c r="U49657" s="110"/>
      <c r="W49657" s="110"/>
      <c r="Y49657" s="110"/>
      <c r="AA49657" s="110"/>
      <c r="AC49657" s="110"/>
    </row>
    <row r="49658" spans="19:29" x14ac:dyDescent="0.25">
      <c r="S49658" s="110"/>
      <c r="U49658" s="110"/>
      <c r="W49658" s="110"/>
      <c r="Y49658" s="110"/>
      <c r="AA49658" s="110"/>
      <c r="AC49658" s="110"/>
    </row>
    <row r="49659" spans="19:29" x14ac:dyDescent="0.25">
      <c r="S49659" s="110"/>
      <c r="U49659" s="110"/>
      <c r="W49659" s="110"/>
      <c r="Y49659" s="110"/>
      <c r="AA49659" s="110"/>
      <c r="AC49659" s="110"/>
    </row>
    <row r="49660" spans="19:29" x14ac:dyDescent="0.25">
      <c r="S49660" s="110"/>
      <c r="U49660" s="110"/>
      <c r="W49660" s="110"/>
      <c r="Y49660" s="110"/>
      <c r="AA49660" s="110"/>
      <c r="AC49660" s="110"/>
    </row>
    <row r="49661" spans="19:29" x14ac:dyDescent="0.25">
      <c r="S49661" s="111"/>
      <c r="U49661" s="111"/>
      <c r="W49661" s="111"/>
      <c r="Y49661" s="111"/>
      <c r="AA49661" s="111"/>
      <c r="AC49661" s="111"/>
    </row>
    <row r="49662" spans="19:29" x14ac:dyDescent="0.25">
      <c r="S49662" s="107"/>
      <c r="U49662" s="107"/>
      <c r="W49662" s="107"/>
      <c r="Y49662" s="107"/>
      <c r="AA49662" s="107"/>
      <c r="AC49662" s="107"/>
    </row>
    <row r="49663" spans="19:29" x14ac:dyDescent="0.25">
      <c r="S49663" s="108"/>
      <c r="U49663" s="108"/>
      <c r="W49663" s="108"/>
      <c r="Y49663" s="108"/>
      <c r="AA49663" s="108"/>
      <c r="AC49663" s="108"/>
    </row>
    <row r="49664" spans="19:29" x14ac:dyDescent="0.25">
      <c r="S49664" s="108"/>
      <c r="U49664" s="108"/>
      <c r="W49664" s="108"/>
      <c r="Y49664" s="108"/>
      <c r="AA49664" s="108"/>
      <c r="AC49664" s="108"/>
    </row>
    <row r="49665" spans="19:29" x14ac:dyDescent="0.25">
      <c r="S49665" s="109"/>
      <c r="U49665" s="109"/>
      <c r="W49665" s="109"/>
      <c r="Y49665" s="109"/>
      <c r="AA49665" s="109"/>
      <c r="AC49665" s="109"/>
    </row>
    <row r="49666" spans="19:29" x14ac:dyDescent="0.25">
      <c r="S49666" s="108"/>
      <c r="U49666" s="108"/>
      <c r="W49666" s="108"/>
      <c r="Y49666" s="108"/>
      <c r="AA49666" s="108"/>
      <c r="AC49666" s="108"/>
    </row>
    <row r="49667" spans="19:29" x14ac:dyDescent="0.25">
      <c r="S49667" s="108"/>
      <c r="U49667" s="108"/>
      <c r="W49667" s="108"/>
      <c r="Y49667" s="108"/>
      <c r="AA49667" s="108"/>
      <c r="AC49667" s="108"/>
    </row>
    <row r="49668" spans="19:29" x14ac:dyDescent="0.25">
      <c r="S49668" s="109"/>
      <c r="U49668" s="109"/>
      <c r="W49668" s="109"/>
      <c r="Y49668" s="109"/>
      <c r="AA49668" s="109"/>
      <c r="AC49668" s="109"/>
    </row>
    <row r="49669" spans="19:29" x14ac:dyDescent="0.25">
      <c r="S49669" s="108"/>
      <c r="U49669" s="108"/>
      <c r="W49669" s="108"/>
      <c r="Y49669" s="108"/>
      <c r="AA49669" s="108"/>
      <c r="AC49669" s="108"/>
    </row>
    <row r="49670" spans="19:29" x14ac:dyDescent="0.25">
      <c r="S49670" s="109"/>
      <c r="U49670" s="109"/>
      <c r="W49670" s="109"/>
      <c r="Y49670" s="109"/>
      <c r="AA49670" s="109"/>
      <c r="AC49670" s="109"/>
    </row>
    <row r="49671" spans="19:29" x14ac:dyDescent="0.25">
      <c r="S49671" s="108"/>
      <c r="U49671" s="108"/>
      <c r="W49671" s="108"/>
      <c r="Y49671" s="108"/>
      <c r="AA49671" s="108"/>
      <c r="AC49671" s="108"/>
    </row>
    <row r="49672" spans="19:29" x14ac:dyDescent="0.25">
      <c r="S49672" s="108"/>
      <c r="U49672" s="108"/>
      <c r="W49672" s="108"/>
      <c r="Y49672" s="108"/>
      <c r="AA49672" s="108"/>
      <c r="AC49672" s="108"/>
    </row>
    <row r="49673" spans="19:29" x14ac:dyDescent="0.25">
      <c r="S49673" s="108"/>
      <c r="U49673" s="108"/>
      <c r="W49673" s="108"/>
      <c r="Y49673" s="108"/>
      <c r="AA49673" s="108"/>
      <c r="AC49673" s="108"/>
    </row>
    <row r="49674" spans="19:29" x14ac:dyDescent="0.25">
      <c r="S49674" s="110"/>
      <c r="U49674" s="110"/>
      <c r="W49674" s="110"/>
      <c r="Y49674" s="110"/>
      <c r="AA49674" s="110"/>
      <c r="AC49674" s="110"/>
    </row>
    <row r="49675" spans="19:29" x14ac:dyDescent="0.25">
      <c r="S49675" s="110"/>
      <c r="U49675" s="110"/>
      <c r="W49675" s="110"/>
      <c r="Y49675" s="110"/>
      <c r="AA49675" s="110"/>
      <c r="AC49675" s="110"/>
    </row>
    <row r="49676" spans="19:29" x14ac:dyDescent="0.25">
      <c r="S49676" s="110"/>
      <c r="U49676" s="110"/>
      <c r="W49676" s="110"/>
      <c r="Y49676" s="110"/>
      <c r="AA49676" s="110"/>
      <c r="AC49676" s="110"/>
    </row>
    <row r="49677" spans="19:29" x14ac:dyDescent="0.25">
      <c r="S49677" s="110"/>
      <c r="U49677" s="110"/>
      <c r="W49677" s="110"/>
      <c r="Y49677" s="110"/>
      <c r="AA49677" s="110"/>
      <c r="AC49677" s="110"/>
    </row>
    <row r="49678" spans="19:29" x14ac:dyDescent="0.25">
      <c r="S49678" s="111"/>
      <c r="U49678" s="111"/>
      <c r="W49678" s="111"/>
      <c r="Y49678" s="111"/>
      <c r="AA49678" s="111"/>
      <c r="AC49678" s="111"/>
    </row>
    <row r="49679" spans="19:29" x14ac:dyDescent="0.25">
      <c r="S49679" s="107"/>
      <c r="U49679" s="107"/>
      <c r="W49679" s="107"/>
      <c r="Y49679" s="107"/>
      <c r="AA49679" s="107"/>
      <c r="AC49679" s="107"/>
    </row>
    <row r="49680" spans="19:29" x14ac:dyDescent="0.25">
      <c r="S49680" s="108"/>
      <c r="U49680" s="108"/>
      <c r="W49680" s="108"/>
      <c r="Y49680" s="108"/>
      <c r="AA49680" s="108"/>
      <c r="AC49680" s="108"/>
    </row>
    <row r="49681" spans="19:29" x14ac:dyDescent="0.25">
      <c r="S49681" s="108"/>
      <c r="U49681" s="108"/>
      <c r="W49681" s="108"/>
      <c r="Y49681" s="108"/>
      <c r="AA49681" s="108"/>
      <c r="AC49681" s="108"/>
    </row>
    <row r="49682" spans="19:29" x14ac:dyDescent="0.25">
      <c r="S49682" s="109"/>
      <c r="U49682" s="109"/>
      <c r="W49682" s="109"/>
      <c r="Y49682" s="109"/>
      <c r="AA49682" s="109"/>
      <c r="AC49682" s="109"/>
    </row>
    <row r="49683" spans="19:29" x14ac:dyDescent="0.25">
      <c r="S49683" s="108"/>
      <c r="U49683" s="108"/>
      <c r="W49683" s="108"/>
      <c r="Y49683" s="108"/>
      <c r="AA49683" s="108"/>
      <c r="AC49683" s="108"/>
    </row>
    <row r="49684" spans="19:29" x14ac:dyDescent="0.25">
      <c r="S49684" s="108"/>
      <c r="U49684" s="108"/>
      <c r="W49684" s="108"/>
      <c r="Y49684" s="108"/>
      <c r="AA49684" s="108"/>
      <c r="AC49684" s="108"/>
    </row>
    <row r="49685" spans="19:29" x14ac:dyDescent="0.25">
      <c r="S49685" s="109"/>
      <c r="U49685" s="109"/>
      <c r="W49685" s="109"/>
      <c r="Y49685" s="109"/>
      <c r="AA49685" s="109"/>
      <c r="AC49685" s="109"/>
    </row>
    <row r="49686" spans="19:29" x14ac:dyDescent="0.25">
      <c r="S49686" s="108"/>
      <c r="U49686" s="108"/>
      <c r="W49686" s="108"/>
      <c r="Y49686" s="108"/>
      <c r="AA49686" s="108"/>
      <c r="AC49686" s="108"/>
    </row>
    <row r="49687" spans="19:29" x14ac:dyDescent="0.25">
      <c r="S49687" s="109"/>
      <c r="U49687" s="109"/>
      <c r="W49687" s="109"/>
      <c r="Y49687" s="109"/>
      <c r="AA49687" s="109"/>
      <c r="AC49687" s="109"/>
    </row>
    <row r="49688" spans="19:29" x14ac:dyDescent="0.25">
      <c r="S49688" s="108"/>
      <c r="U49688" s="108"/>
      <c r="W49688" s="108"/>
      <c r="Y49688" s="108"/>
      <c r="AA49688" s="108"/>
      <c r="AC49688" s="108"/>
    </row>
    <row r="49689" spans="19:29" x14ac:dyDescent="0.25">
      <c r="S49689" s="108"/>
      <c r="U49689" s="108"/>
      <c r="W49689" s="108"/>
      <c r="Y49689" s="108"/>
      <c r="AA49689" s="108"/>
      <c r="AC49689" s="108"/>
    </row>
    <row r="49690" spans="19:29" x14ac:dyDescent="0.25">
      <c r="S49690" s="108"/>
      <c r="U49690" s="108"/>
      <c r="W49690" s="108"/>
      <c r="Y49690" s="108"/>
      <c r="AA49690" s="108"/>
      <c r="AC49690" s="108"/>
    </row>
    <row r="49691" spans="19:29" x14ac:dyDescent="0.25">
      <c r="S49691" s="110"/>
      <c r="U49691" s="110"/>
      <c r="W49691" s="110"/>
      <c r="Y49691" s="110"/>
      <c r="AA49691" s="110"/>
      <c r="AC49691" s="110"/>
    </row>
    <row r="49692" spans="19:29" x14ac:dyDescent="0.25">
      <c r="S49692" s="110"/>
      <c r="U49692" s="110"/>
      <c r="W49692" s="110"/>
      <c r="Y49692" s="110"/>
      <c r="AA49692" s="110"/>
      <c r="AC49692" s="110"/>
    </row>
    <row r="49693" spans="19:29" x14ac:dyDescent="0.25">
      <c r="S49693" s="110"/>
      <c r="U49693" s="110"/>
      <c r="W49693" s="110"/>
      <c r="Y49693" s="110"/>
      <c r="AA49693" s="110"/>
      <c r="AC49693" s="110"/>
    </row>
    <row r="49694" spans="19:29" x14ac:dyDescent="0.25">
      <c r="S49694" s="110"/>
      <c r="U49694" s="110"/>
      <c r="W49694" s="110"/>
      <c r="Y49694" s="110"/>
      <c r="AA49694" s="110"/>
      <c r="AC49694" s="110"/>
    </row>
    <row r="49695" spans="19:29" x14ac:dyDescent="0.25">
      <c r="S49695" s="111"/>
      <c r="U49695" s="111"/>
      <c r="W49695" s="111"/>
      <c r="Y49695" s="111"/>
      <c r="AA49695" s="111"/>
      <c r="AC49695" s="111"/>
    </row>
    <row r="49696" spans="19:29" x14ac:dyDescent="0.25">
      <c r="S49696" s="107"/>
      <c r="U49696" s="107"/>
      <c r="W49696" s="107"/>
      <c r="Y49696" s="107"/>
      <c r="AA49696" s="107"/>
      <c r="AC49696" s="107"/>
    </row>
    <row r="49697" spans="19:29" x14ac:dyDescent="0.25">
      <c r="S49697" s="108"/>
      <c r="U49697" s="108"/>
      <c r="W49697" s="108"/>
      <c r="Y49697" s="108"/>
      <c r="AA49697" s="108"/>
      <c r="AC49697" s="108"/>
    </row>
    <row r="49698" spans="19:29" x14ac:dyDescent="0.25">
      <c r="S49698" s="108"/>
      <c r="U49698" s="108"/>
      <c r="W49698" s="108"/>
      <c r="Y49698" s="108"/>
      <c r="AA49698" s="108"/>
      <c r="AC49698" s="108"/>
    </row>
    <row r="49699" spans="19:29" x14ac:dyDescent="0.25">
      <c r="S49699" s="109"/>
      <c r="U49699" s="109"/>
      <c r="W49699" s="109"/>
      <c r="Y49699" s="109"/>
      <c r="AA49699" s="109"/>
      <c r="AC49699" s="109"/>
    </row>
    <row r="49700" spans="19:29" x14ac:dyDescent="0.25">
      <c r="S49700" s="108"/>
      <c r="U49700" s="108"/>
      <c r="W49700" s="108"/>
      <c r="Y49700" s="108"/>
      <c r="AA49700" s="108"/>
      <c r="AC49700" s="108"/>
    </row>
    <row r="49701" spans="19:29" x14ac:dyDescent="0.25">
      <c r="S49701" s="108"/>
      <c r="U49701" s="108"/>
      <c r="W49701" s="108"/>
      <c r="Y49701" s="108"/>
      <c r="AA49701" s="108"/>
      <c r="AC49701" s="108"/>
    </row>
    <row r="49702" spans="19:29" x14ac:dyDescent="0.25">
      <c r="S49702" s="109"/>
      <c r="U49702" s="109"/>
      <c r="W49702" s="109"/>
      <c r="Y49702" s="109"/>
      <c r="AA49702" s="109"/>
      <c r="AC49702" s="109"/>
    </row>
    <row r="49703" spans="19:29" x14ac:dyDescent="0.25">
      <c r="S49703" s="108"/>
      <c r="U49703" s="108"/>
      <c r="W49703" s="108"/>
      <c r="Y49703" s="108"/>
      <c r="AA49703" s="108"/>
      <c r="AC49703" s="108"/>
    </row>
    <row r="49704" spans="19:29" x14ac:dyDescent="0.25">
      <c r="S49704" s="109"/>
      <c r="U49704" s="109"/>
      <c r="W49704" s="109"/>
      <c r="Y49704" s="109"/>
      <c r="AA49704" s="109"/>
      <c r="AC49704" s="109"/>
    </row>
    <row r="49705" spans="19:29" x14ac:dyDescent="0.25">
      <c r="S49705" s="108"/>
      <c r="U49705" s="108"/>
      <c r="W49705" s="108"/>
      <c r="Y49705" s="108"/>
      <c r="AA49705" s="108"/>
      <c r="AC49705" s="108"/>
    </row>
    <row r="49706" spans="19:29" x14ac:dyDescent="0.25">
      <c r="S49706" s="108"/>
      <c r="U49706" s="108"/>
      <c r="W49706" s="108"/>
      <c r="Y49706" s="108"/>
      <c r="AA49706" s="108"/>
      <c r="AC49706" s="108"/>
    </row>
    <row r="49707" spans="19:29" x14ac:dyDescent="0.25">
      <c r="S49707" s="108"/>
      <c r="U49707" s="108"/>
      <c r="W49707" s="108"/>
      <c r="Y49707" s="108"/>
      <c r="AA49707" s="108"/>
      <c r="AC49707" s="108"/>
    </row>
    <row r="49708" spans="19:29" x14ac:dyDescent="0.25">
      <c r="S49708" s="110"/>
      <c r="U49708" s="110"/>
      <c r="W49708" s="110"/>
      <c r="Y49708" s="110"/>
      <c r="AA49708" s="110"/>
      <c r="AC49708" s="110"/>
    </row>
    <row r="49709" spans="19:29" x14ac:dyDescent="0.25">
      <c r="S49709" s="110"/>
      <c r="U49709" s="110"/>
      <c r="W49709" s="110"/>
      <c r="Y49709" s="110"/>
      <c r="AA49709" s="110"/>
      <c r="AC49709" s="110"/>
    </row>
    <row r="49710" spans="19:29" x14ac:dyDescent="0.25">
      <c r="S49710" s="110"/>
      <c r="U49710" s="110"/>
      <c r="W49710" s="110"/>
      <c r="Y49710" s="110"/>
      <c r="AA49710" s="110"/>
      <c r="AC49710" s="110"/>
    </row>
    <row r="49711" spans="19:29" x14ac:dyDescent="0.25">
      <c r="S49711" s="110"/>
      <c r="U49711" s="110"/>
      <c r="W49711" s="110"/>
      <c r="Y49711" s="110"/>
      <c r="AA49711" s="110"/>
      <c r="AC49711" s="110"/>
    </row>
    <row r="49712" spans="19:29" x14ac:dyDescent="0.25">
      <c r="S49712" s="111"/>
      <c r="U49712" s="111"/>
      <c r="W49712" s="111"/>
      <c r="Y49712" s="111"/>
      <c r="AA49712" s="111"/>
      <c r="AC49712" s="111"/>
    </row>
    <row r="49713" spans="19:29" x14ac:dyDescent="0.25">
      <c r="S49713" s="107"/>
      <c r="U49713" s="107"/>
      <c r="W49713" s="107"/>
      <c r="Y49713" s="107"/>
      <c r="AA49713" s="107"/>
      <c r="AC49713" s="107"/>
    </row>
    <row r="49714" spans="19:29" x14ac:dyDescent="0.25">
      <c r="S49714" s="108"/>
      <c r="U49714" s="108"/>
      <c r="W49714" s="108"/>
      <c r="Y49714" s="108"/>
      <c r="AA49714" s="108"/>
      <c r="AC49714" s="108"/>
    </row>
    <row r="49715" spans="19:29" x14ac:dyDescent="0.25">
      <c r="S49715" s="108"/>
      <c r="U49715" s="108"/>
      <c r="W49715" s="108"/>
      <c r="Y49715" s="108"/>
      <c r="AA49715" s="108"/>
      <c r="AC49715" s="108"/>
    </row>
    <row r="49716" spans="19:29" x14ac:dyDescent="0.25">
      <c r="S49716" s="109"/>
      <c r="U49716" s="109"/>
      <c r="W49716" s="109"/>
      <c r="Y49716" s="109"/>
      <c r="AA49716" s="109"/>
      <c r="AC49716" s="109"/>
    </row>
    <row r="49717" spans="19:29" x14ac:dyDescent="0.25">
      <c r="S49717" s="108"/>
      <c r="U49717" s="108"/>
      <c r="W49717" s="108"/>
      <c r="Y49717" s="108"/>
      <c r="AA49717" s="108"/>
      <c r="AC49717" s="108"/>
    </row>
    <row r="49718" spans="19:29" x14ac:dyDescent="0.25">
      <c r="S49718" s="108"/>
      <c r="U49718" s="108"/>
      <c r="W49718" s="108"/>
      <c r="Y49718" s="108"/>
      <c r="AA49718" s="108"/>
      <c r="AC49718" s="108"/>
    </row>
    <row r="49719" spans="19:29" x14ac:dyDescent="0.25">
      <c r="S49719" s="109"/>
      <c r="U49719" s="109"/>
      <c r="W49719" s="109"/>
      <c r="Y49719" s="109"/>
      <c r="AA49719" s="109"/>
      <c r="AC49719" s="109"/>
    </row>
    <row r="49720" spans="19:29" x14ac:dyDescent="0.25">
      <c r="S49720" s="108"/>
      <c r="U49720" s="108"/>
      <c r="W49720" s="108"/>
      <c r="Y49720" s="108"/>
      <c r="AA49720" s="108"/>
      <c r="AC49720" s="108"/>
    </row>
    <row r="49721" spans="19:29" x14ac:dyDescent="0.25">
      <c r="S49721" s="109"/>
      <c r="U49721" s="109"/>
      <c r="W49721" s="109"/>
      <c r="Y49721" s="109"/>
      <c r="AA49721" s="109"/>
      <c r="AC49721" s="109"/>
    </row>
    <row r="49722" spans="19:29" x14ac:dyDescent="0.25">
      <c r="S49722" s="108"/>
      <c r="U49722" s="108"/>
      <c r="W49722" s="108"/>
      <c r="Y49722" s="108"/>
      <c r="AA49722" s="108"/>
      <c r="AC49722" s="108"/>
    </row>
    <row r="49723" spans="19:29" x14ac:dyDescent="0.25">
      <c r="S49723" s="108"/>
      <c r="U49723" s="108"/>
      <c r="W49723" s="108"/>
      <c r="Y49723" s="108"/>
      <c r="AA49723" s="108"/>
      <c r="AC49723" s="108"/>
    </row>
    <row r="49724" spans="19:29" x14ac:dyDescent="0.25">
      <c r="S49724" s="108"/>
      <c r="U49724" s="108"/>
      <c r="W49724" s="108"/>
      <c r="Y49724" s="108"/>
      <c r="AA49724" s="108"/>
      <c r="AC49724" s="108"/>
    </row>
    <row r="49725" spans="19:29" x14ac:dyDescent="0.25">
      <c r="S49725" s="110"/>
      <c r="U49725" s="110"/>
      <c r="W49725" s="110"/>
      <c r="Y49725" s="110"/>
      <c r="AA49725" s="110"/>
      <c r="AC49725" s="110"/>
    </row>
    <row r="49726" spans="19:29" x14ac:dyDescent="0.25">
      <c r="S49726" s="110"/>
      <c r="U49726" s="110"/>
      <c r="W49726" s="110"/>
      <c r="Y49726" s="110"/>
      <c r="AA49726" s="110"/>
      <c r="AC49726" s="110"/>
    </row>
    <row r="49727" spans="19:29" x14ac:dyDescent="0.25">
      <c r="S49727" s="110"/>
      <c r="U49727" s="110"/>
      <c r="W49727" s="110"/>
      <c r="Y49727" s="110"/>
      <c r="AA49727" s="110"/>
      <c r="AC49727" s="110"/>
    </row>
    <row r="49728" spans="19:29" x14ac:dyDescent="0.25">
      <c r="S49728" s="110"/>
      <c r="U49728" s="110"/>
      <c r="W49728" s="110"/>
      <c r="Y49728" s="110"/>
      <c r="AA49728" s="110"/>
      <c r="AC49728" s="110"/>
    </row>
    <row r="49729" spans="19:29" x14ac:dyDescent="0.25">
      <c r="S49729" s="111"/>
      <c r="U49729" s="111"/>
      <c r="W49729" s="111"/>
      <c r="Y49729" s="111"/>
      <c r="AA49729" s="111"/>
      <c r="AC49729" s="111"/>
    </row>
    <row r="49730" spans="19:29" x14ac:dyDescent="0.25">
      <c r="S49730" s="107"/>
      <c r="U49730" s="107"/>
      <c r="W49730" s="107"/>
      <c r="Y49730" s="107"/>
      <c r="AA49730" s="107"/>
      <c r="AC49730" s="107"/>
    </row>
    <row r="49731" spans="19:29" x14ac:dyDescent="0.25">
      <c r="S49731" s="108"/>
      <c r="U49731" s="108"/>
      <c r="W49731" s="108"/>
      <c r="Y49731" s="108"/>
      <c r="AA49731" s="108"/>
      <c r="AC49731" s="108"/>
    </row>
    <row r="49732" spans="19:29" x14ac:dyDescent="0.25">
      <c r="S49732" s="108"/>
      <c r="U49732" s="108"/>
      <c r="W49732" s="108"/>
      <c r="Y49732" s="108"/>
      <c r="AA49732" s="108"/>
      <c r="AC49732" s="108"/>
    </row>
    <row r="49733" spans="19:29" x14ac:dyDescent="0.25">
      <c r="S49733" s="109"/>
      <c r="U49733" s="109"/>
      <c r="W49733" s="109"/>
      <c r="Y49733" s="109"/>
      <c r="AA49733" s="109"/>
      <c r="AC49733" s="109"/>
    </row>
    <row r="49734" spans="19:29" x14ac:dyDescent="0.25">
      <c r="S49734" s="108"/>
      <c r="U49734" s="108"/>
      <c r="W49734" s="108"/>
      <c r="Y49734" s="108"/>
      <c r="AA49734" s="108"/>
      <c r="AC49734" s="108"/>
    </row>
    <row r="49735" spans="19:29" x14ac:dyDescent="0.25">
      <c r="S49735" s="108"/>
      <c r="U49735" s="108"/>
      <c r="W49735" s="108"/>
      <c r="Y49735" s="108"/>
      <c r="AA49735" s="108"/>
      <c r="AC49735" s="108"/>
    </row>
    <row r="49736" spans="19:29" x14ac:dyDescent="0.25">
      <c r="S49736" s="109"/>
      <c r="U49736" s="109"/>
      <c r="W49736" s="109"/>
      <c r="Y49736" s="109"/>
      <c r="AA49736" s="109"/>
      <c r="AC49736" s="109"/>
    </row>
    <row r="49737" spans="19:29" x14ac:dyDescent="0.25">
      <c r="S49737" s="108"/>
      <c r="U49737" s="108"/>
      <c r="W49737" s="108"/>
      <c r="Y49737" s="108"/>
      <c r="AA49737" s="108"/>
      <c r="AC49737" s="108"/>
    </row>
    <row r="49738" spans="19:29" x14ac:dyDescent="0.25">
      <c r="S49738" s="109"/>
      <c r="U49738" s="109"/>
      <c r="W49738" s="109"/>
      <c r="Y49738" s="109"/>
      <c r="AA49738" s="109"/>
      <c r="AC49738" s="109"/>
    </row>
    <row r="49739" spans="19:29" x14ac:dyDescent="0.25">
      <c r="S49739" s="108"/>
      <c r="U49739" s="108"/>
      <c r="W49739" s="108"/>
      <c r="Y49739" s="108"/>
      <c r="AA49739" s="108"/>
      <c r="AC49739" s="108"/>
    </row>
    <row r="49740" spans="19:29" x14ac:dyDescent="0.25">
      <c r="S49740" s="108"/>
      <c r="U49740" s="108"/>
      <c r="W49740" s="108"/>
      <c r="Y49740" s="108"/>
      <c r="AA49740" s="108"/>
      <c r="AC49740" s="108"/>
    </row>
    <row r="49741" spans="19:29" x14ac:dyDescent="0.25">
      <c r="S49741" s="108"/>
      <c r="U49741" s="108"/>
      <c r="W49741" s="108"/>
      <c r="Y49741" s="108"/>
      <c r="AA49741" s="108"/>
      <c r="AC49741" s="108"/>
    </row>
    <row r="49742" spans="19:29" x14ac:dyDescent="0.25">
      <c r="S49742" s="110"/>
      <c r="U49742" s="110"/>
      <c r="W49742" s="110"/>
      <c r="Y49742" s="110"/>
      <c r="AA49742" s="110"/>
      <c r="AC49742" s="110"/>
    </row>
    <row r="49743" spans="19:29" x14ac:dyDescent="0.25">
      <c r="S49743" s="110"/>
      <c r="U49743" s="110"/>
      <c r="W49743" s="110"/>
      <c r="Y49743" s="110"/>
      <c r="AA49743" s="110"/>
      <c r="AC49743" s="110"/>
    </row>
    <row r="49744" spans="19:29" x14ac:dyDescent="0.25">
      <c r="S49744" s="110"/>
      <c r="U49744" s="110"/>
      <c r="W49744" s="110"/>
      <c r="Y49744" s="110"/>
      <c r="AA49744" s="110"/>
      <c r="AC49744" s="110"/>
    </row>
    <row r="49745" spans="19:29" x14ac:dyDescent="0.25">
      <c r="S49745" s="110"/>
      <c r="U49745" s="110"/>
      <c r="W49745" s="110"/>
      <c r="Y49745" s="110"/>
      <c r="AA49745" s="110"/>
      <c r="AC49745" s="110"/>
    </row>
    <row r="49746" spans="19:29" x14ac:dyDescent="0.25">
      <c r="S49746" s="111"/>
      <c r="U49746" s="111"/>
      <c r="W49746" s="111"/>
      <c r="Y49746" s="111"/>
      <c r="AA49746" s="111"/>
      <c r="AC49746" s="111"/>
    </row>
    <row r="49747" spans="19:29" x14ac:dyDescent="0.25">
      <c r="S49747" s="107"/>
      <c r="U49747" s="107"/>
      <c r="W49747" s="107"/>
      <c r="Y49747" s="107"/>
      <c r="AA49747" s="107"/>
      <c r="AC49747" s="107"/>
    </row>
    <row r="49748" spans="19:29" x14ac:dyDescent="0.25">
      <c r="S49748" s="108"/>
      <c r="U49748" s="108"/>
      <c r="W49748" s="108"/>
      <c r="Y49748" s="108"/>
      <c r="AA49748" s="108"/>
      <c r="AC49748" s="108"/>
    </row>
    <row r="49749" spans="19:29" x14ac:dyDescent="0.25">
      <c r="S49749" s="108"/>
      <c r="U49749" s="108"/>
      <c r="W49749" s="108"/>
      <c r="Y49749" s="108"/>
      <c r="AA49749" s="108"/>
      <c r="AC49749" s="108"/>
    </row>
    <row r="49750" spans="19:29" x14ac:dyDescent="0.25">
      <c r="S49750" s="109"/>
      <c r="U49750" s="109"/>
      <c r="W49750" s="109"/>
      <c r="Y49750" s="109"/>
      <c r="AA49750" s="109"/>
      <c r="AC49750" s="109"/>
    </row>
    <row r="49751" spans="19:29" x14ac:dyDescent="0.25">
      <c r="S49751" s="108"/>
      <c r="U49751" s="108"/>
      <c r="W49751" s="108"/>
      <c r="Y49751" s="108"/>
      <c r="AA49751" s="108"/>
      <c r="AC49751" s="108"/>
    </row>
    <row r="49752" spans="19:29" x14ac:dyDescent="0.25">
      <c r="S49752" s="108"/>
      <c r="U49752" s="108"/>
      <c r="W49752" s="108"/>
      <c r="Y49752" s="108"/>
      <c r="AA49752" s="108"/>
      <c r="AC49752" s="108"/>
    </row>
    <row r="49753" spans="19:29" x14ac:dyDescent="0.25">
      <c r="S49753" s="109"/>
      <c r="U49753" s="109"/>
      <c r="W49753" s="109"/>
      <c r="Y49753" s="109"/>
      <c r="AA49753" s="109"/>
      <c r="AC49753" s="109"/>
    </row>
    <row r="49754" spans="19:29" x14ac:dyDescent="0.25">
      <c r="S49754" s="108"/>
      <c r="U49754" s="108"/>
      <c r="W49754" s="108"/>
      <c r="Y49754" s="108"/>
      <c r="AA49754" s="108"/>
      <c r="AC49754" s="108"/>
    </row>
    <row r="49755" spans="19:29" x14ac:dyDescent="0.25">
      <c r="S49755" s="109"/>
      <c r="U49755" s="109"/>
      <c r="W49755" s="109"/>
      <c r="Y49755" s="109"/>
      <c r="AA49755" s="109"/>
      <c r="AC49755" s="109"/>
    </row>
    <row r="49756" spans="19:29" x14ac:dyDescent="0.25">
      <c r="S49756" s="108"/>
      <c r="U49756" s="108"/>
      <c r="W49756" s="108"/>
      <c r="Y49756" s="108"/>
      <c r="AA49756" s="108"/>
      <c r="AC49756" s="108"/>
    </row>
    <row r="49757" spans="19:29" x14ac:dyDescent="0.25">
      <c r="S49757" s="108"/>
      <c r="U49757" s="108"/>
      <c r="W49757" s="108"/>
      <c r="Y49757" s="108"/>
      <c r="AA49757" s="108"/>
      <c r="AC49757" s="108"/>
    </row>
    <row r="49758" spans="19:29" x14ac:dyDescent="0.25">
      <c r="S49758" s="108"/>
      <c r="U49758" s="108"/>
      <c r="W49758" s="108"/>
      <c r="Y49758" s="108"/>
      <c r="AA49758" s="108"/>
      <c r="AC49758" s="108"/>
    </row>
    <row r="49759" spans="19:29" x14ac:dyDescent="0.25">
      <c r="S49759" s="110"/>
      <c r="U49759" s="110"/>
      <c r="W49759" s="110"/>
      <c r="Y49759" s="110"/>
      <c r="AA49759" s="110"/>
      <c r="AC49759" s="110"/>
    </row>
    <row r="49760" spans="19:29" x14ac:dyDescent="0.25">
      <c r="S49760" s="110"/>
      <c r="U49760" s="110"/>
      <c r="W49760" s="110"/>
      <c r="Y49760" s="110"/>
      <c r="AA49760" s="110"/>
      <c r="AC49760" s="110"/>
    </row>
    <row r="49761" spans="19:29" x14ac:dyDescent="0.25">
      <c r="S49761" s="110"/>
      <c r="U49761" s="110"/>
      <c r="W49761" s="110"/>
      <c r="Y49761" s="110"/>
      <c r="AA49761" s="110"/>
      <c r="AC49761" s="110"/>
    </row>
    <row r="49762" spans="19:29" x14ac:dyDescent="0.25">
      <c r="S49762" s="110"/>
      <c r="U49762" s="110"/>
      <c r="W49762" s="110"/>
      <c r="Y49762" s="110"/>
      <c r="AA49762" s="110"/>
      <c r="AC49762" s="110"/>
    </row>
    <row r="49763" spans="19:29" x14ac:dyDescent="0.25">
      <c r="S49763" s="111"/>
      <c r="U49763" s="111"/>
      <c r="W49763" s="111"/>
      <c r="Y49763" s="111"/>
      <c r="AA49763" s="111"/>
      <c r="AC49763" s="111"/>
    </row>
    <row r="49764" spans="19:29" x14ac:dyDescent="0.25">
      <c r="S49764" s="107"/>
      <c r="U49764" s="107"/>
      <c r="W49764" s="107"/>
      <c r="Y49764" s="107"/>
      <c r="AA49764" s="107"/>
      <c r="AC49764" s="107"/>
    </row>
    <row r="49765" spans="19:29" x14ac:dyDescent="0.25">
      <c r="S49765" s="108"/>
      <c r="U49765" s="108"/>
      <c r="W49765" s="108"/>
      <c r="Y49765" s="108"/>
      <c r="AA49765" s="108"/>
      <c r="AC49765" s="108"/>
    </row>
    <row r="49766" spans="19:29" x14ac:dyDescent="0.25">
      <c r="S49766" s="108"/>
      <c r="U49766" s="108"/>
      <c r="W49766" s="108"/>
      <c r="Y49766" s="108"/>
      <c r="AA49766" s="108"/>
      <c r="AC49766" s="108"/>
    </row>
    <row r="49767" spans="19:29" x14ac:dyDescent="0.25">
      <c r="S49767" s="109"/>
      <c r="U49767" s="109"/>
      <c r="W49767" s="109"/>
      <c r="Y49767" s="109"/>
      <c r="AA49767" s="109"/>
      <c r="AC49767" s="109"/>
    </row>
    <row r="49768" spans="19:29" x14ac:dyDescent="0.25">
      <c r="S49768" s="108"/>
      <c r="U49768" s="108"/>
      <c r="W49768" s="108"/>
      <c r="Y49768" s="108"/>
      <c r="AA49768" s="108"/>
      <c r="AC49768" s="108"/>
    </row>
    <row r="49769" spans="19:29" x14ac:dyDescent="0.25">
      <c r="S49769" s="108"/>
      <c r="U49769" s="108"/>
      <c r="W49769" s="108"/>
      <c r="Y49769" s="108"/>
      <c r="AA49769" s="108"/>
      <c r="AC49769" s="108"/>
    </row>
    <row r="49770" spans="19:29" x14ac:dyDescent="0.25">
      <c r="S49770" s="109"/>
      <c r="U49770" s="109"/>
      <c r="W49770" s="109"/>
      <c r="Y49770" s="109"/>
      <c r="AA49770" s="109"/>
      <c r="AC49770" s="109"/>
    </row>
    <row r="49771" spans="19:29" x14ac:dyDescent="0.25">
      <c r="S49771" s="108"/>
      <c r="U49771" s="108"/>
      <c r="W49771" s="108"/>
      <c r="Y49771" s="108"/>
      <c r="AA49771" s="108"/>
      <c r="AC49771" s="108"/>
    </row>
    <row r="49772" spans="19:29" x14ac:dyDescent="0.25">
      <c r="S49772" s="109"/>
      <c r="U49772" s="109"/>
      <c r="W49772" s="109"/>
      <c r="Y49772" s="109"/>
      <c r="AA49772" s="109"/>
      <c r="AC49772" s="109"/>
    </row>
    <row r="49773" spans="19:29" x14ac:dyDescent="0.25">
      <c r="S49773" s="108"/>
      <c r="U49773" s="108"/>
      <c r="W49773" s="108"/>
      <c r="Y49773" s="108"/>
      <c r="AA49773" s="108"/>
      <c r="AC49773" s="108"/>
    </row>
    <row r="49774" spans="19:29" x14ac:dyDescent="0.25">
      <c r="S49774" s="108"/>
      <c r="U49774" s="108"/>
      <c r="W49774" s="108"/>
      <c r="Y49774" s="108"/>
      <c r="AA49774" s="108"/>
      <c r="AC49774" s="108"/>
    </row>
    <row r="49775" spans="19:29" x14ac:dyDescent="0.25">
      <c r="S49775" s="108"/>
      <c r="U49775" s="108"/>
      <c r="W49775" s="108"/>
      <c r="Y49775" s="108"/>
      <c r="AA49775" s="108"/>
      <c r="AC49775" s="108"/>
    </row>
    <row r="49776" spans="19:29" x14ac:dyDescent="0.25">
      <c r="S49776" s="110"/>
      <c r="U49776" s="110"/>
      <c r="W49776" s="110"/>
      <c r="Y49776" s="110"/>
      <c r="AA49776" s="110"/>
      <c r="AC49776" s="110"/>
    </row>
    <row r="49777" spans="19:29" x14ac:dyDescent="0.25">
      <c r="S49777" s="110"/>
      <c r="U49777" s="110"/>
      <c r="W49777" s="110"/>
      <c r="Y49777" s="110"/>
      <c r="AA49777" s="110"/>
      <c r="AC49777" s="110"/>
    </row>
    <row r="49778" spans="19:29" x14ac:dyDescent="0.25">
      <c r="S49778" s="110"/>
      <c r="U49778" s="110"/>
      <c r="W49778" s="110"/>
      <c r="Y49778" s="110"/>
      <c r="AA49778" s="110"/>
      <c r="AC49778" s="110"/>
    </row>
    <row r="49779" spans="19:29" x14ac:dyDescent="0.25">
      <c r="S49779" s="110"/>
      <c r="U49779" s="110"/>
      <c r="W49779" s="110"/>
      <c r="Y49779" s="110"/>
      <c r="AA49779" s="110"/>
      <c r="AC49779" s="110"/>
    </row>
    <row r="49780" spans="19:29" x14ac:dyDescent="0.25">
      <c r="S49780" s="111"/>
      <c r="U49780" s="111"/>
      <c r="W49780" s="111"/>
      <c r="Y49780" s="111"/>
      <c r="AA49780" s="111"/>
      <c r="AC49780" s="111"/>
    </row>
    <row r="49781" spans="19:29" x14ac:dyDescent="0.25">
      <c r="S49781" s="107"/>
      <c r="U49781" s="107"/>
      <c r="W49781" s="107"/>
      <c r="Y49781" s="107"/>
      <c r="AA49781" s="107"/>
      <c r="AC49781" s="107"/>
    </row>
    <row r="49782" spans="19:29" x14ac:dyDescent="0.25">
      <c r="S49782" s="108"/>
      <c r="U49782" s="108"/>
      <c r="W49782" s="108"/>
      <c r="Y49782" s="108"/>
      <c r="AA49782" s="108"/>
      <c r="AC49782" s="108"/>
    </row>
    <row r="49783" spans="19:29" x14ac:dyDescent="0.25">
      <c r="S49783" s="108"/>
      <c r="U49783" s="108"/>
      <c r="W49783" s="108"/>
      <c r="Y49783" s="108"/>
      <c r="AA49783" s="108"/>
      <c r="AC49783" s="108"/>
    </row>
    <row r="49784" spans="19:29" x14ac:dyDescent="0.25">
      <c r="S49784" s="109"/>
      <c r="U49784" s="109"/>
      <c r="W49784" s="109"/>
      <c r="Y49784" s="109"/>
      <c r="AA49784" s="109"/>
      <c r="AC49784" s="109"/>
    </row>
    <row r="49785" spans="19:29" x14ac:dyDescent="0.25">
      <c r="S49785" s="108"/>
      <c r="U49785" s="108"/>
      <c r="W49785" s="108"/>
      <c r="Y49785" s="108"/>
      <c r="AA49785" s="108"/>
      <c r="AC49785" s="108"/>
    </row>
    <row r="49786" spans="19:29" x14ac:dyDescent="0.25">
      <c r="S49786" s="108"/>
      <c r="U49786" s="108"/>
      <c r="W49786" s="108"/>
      <c r="Y49786" s="108"/>
      <c r="AA49786" s="108"/>
      <c r="AC49786" s="108"/>
    </row>
    <row r="49787" spans="19:29" x14ac:dyDescent="0.25">
      <c r="S49787" s="109"/>
      <c r="U49787" s="109"/>
      <c r="W49787" s="109"/>
      <c r="Y49787" s="109"/>
      <c r="AA49787" s="109"/>
      <c r="AC49787" s="109"/>
    </row>
    <row r="49788" spans="19:29" x14ac:dyDescent="0.25">
      <c r="S49788" s="108"/>
      <c r="U49788" s="108"/>
      <c r="W49788" s="108"/>
      <c r="Y49788" s="108"/>
      <c r="AA49788" s="108"/>
      <c r="AC49788" s="108"/>
    </row>
    <row r="49789" spans="19:29" x14ac:dyDescent="0.25">
      <c r="S49789" s="109"/>
      <c r="U49789" s="109"/>
      <c r="W49789" s="109"/>
      <c r="Y49789" s="109"/>
      <c r="AA49789" s="109"/>
      <c r="AC49789" s="109"/>
    </row>
    <row r="49790" spans="19:29" x14ac:dyDescent="0.25">
      <c r="S49790" s="108"/>
      <c r="U49790" s="108"/>
      <c r="W49790" s="108"/>
      <c r="Y49790" s="108"/>
      <c r="AA49790" s="108"/>
      <c r="AC49790" s="108"/>
    </row>
    <row r="49791" spans="19:29" x14ac:dyDescent="0.25">
      <c r="S49791" s="108"/>
      <c r="U49791" s="108"/>
      <c r="W49791" s="108"/>
      <c r="Y49791" s="108"/>
      <c r="AA49791" s="108"/>
      <c r="AC49791" s="108"/>
    </row>
    <row r="49792" spans="19:29" x14ac:dyDescent="0.25">
      <c r="S49792" s="108"/>
      <c r="U49792" s="108"/>
      <c r="W49792" s="108"/>
      <c r="Y49792" s="108"/>
      <c r="AA49792" s="108"/>
      <c r="AC49792" s="108"/>
    </row>
    <row r="49793" spans="19:29" x14ac:dyDescent="0.25">
      <c r="S49793" s="110"/>
      <c r="U49793" s="110"/>
      <c r="W49793" s="110"/>
      <c r="Y49793" s="110"/>
      <c r="AA49793" s="110"/>
      <c r="AC49793" s="110"/>
    </row>
    <row r="49794" spans="19:29" x14ac:dyDescent="0.25">
      <c r="S49794" s="110"/>
      <c r="U49794" s="110"/>
      <c r="W49794" s="110"/>
      <c r="Y49794" s="110"/>
      <c r="AA49794" s="110"/>
      <c r="AC49794" s="110"/>
    </row>
    <row r="49795" spans="19:29" x14ac:dyDescent="0.25">
      <c r="S49795" s="110"/>
      <c r="U49795" s="110"/>
      <c r="W49795" s="110"/>
      <c r="Y49795" s="110"/>
      <c r="AA49795" s="110"/>
      <c r="AC49795" s="110"/>
    </row>
    <row r="49796" spans="19:29" x14ac:dyDescent="0.25">
      <c r="S49796" s="110"/>
      <c r="U49796" s="110"/>
      <c r="W49796" s="110"/>
      <c r="Y49796" s="110"/>
      <c r="AA49796" s="110"/>
      <c r="AC49796" s="110"/>
    </row>
    <row r="49797" spans="19:29" x14ac:dyDescent="0.25">
      <c r="S49797" s="111"/>
      <c r="U49797" s="111"/>
      <c r="W49797" s="111"/>
      <c r="Y49797" s="111"/>
      <c r="AA49797" s="111"/>
      <c r="AC49797" s="111"/>
    </row>
    <row r="49798" spans="19:29" x14ac:dyDescent="0.25">
      <c r="S49798" s="107"/>
      <c r="U49798" s="107"/>
      <c r="W49798" s="107"/>
      <c r="Y49798" s="107"/>
      <c r="AA49798" s="107"/>
      <c r="AC49798" s="107"/>
    </row>
    <row r="49799" spans="19:29" x14ac:dyDescent="0.25">
      <c r="S49799" s="108"/>
      <c r="U49799" s="108"/>
      <c r="W49799" s="108"/>
      <c r="Y49799" s="108"/>
      <c r="AA49799" s="108"/>
      <c r="AC49799" s="108"/>
    </row>
    <row r="49800" spans="19:29" x14ac:dyDescent="0.25">
      <c r="S49800" s="108"/>
      <c r="U49800" s="108"/>
      <c r="W49800" s="108"/>
      <c r="Y49800" s="108"/>
      <c r="AA49800" s="108"/>
      <c r="AC49800" s="108"/>
    </row>
    <row r="49801" spans="19:29" x14ac:dyDescent="0.25">
      <c r="S49801" s="109"/>
      <c r="U49801" s="109"/>
      <c r="W49801" s="109"/>
      <c r="Y49801" s="109"/>
      <c r="AA49801" s="109"/>
      <c r="AC49801" s="109"/>
    </row>
    <row r="49802" spans="19:29" x14ac:dyDescent="0.25">
      <c r="S49802" s="108"/>
      <c r="U49802" s="108"/>
      <c r="W49802" s="108"/>
      <c r="Y49802" s="108"/>
      <c r="AA49802" s="108"/>
      <c r="AC49802" s="108"/>
    </row>
    <row r="49803" spans="19:29" x14ac:dyDescent="0.25">
      <c r="S49803" s="108"/>
      <c r="U49803" s="108"/>
      <c r="W49803" s="108"/>
      <c r="Y49803" s="108"/>
      <c r="AA49803" s="108"/>
      <c r="AC49803" s="108"/>
    </row>
    <row r="49804" spans="19:29" x14ac:dyDescent="0.25">
      <c r="S49804" s="109"/>
      <c r="U49804" s="109"/>
      <c r="W49804" s="109"/>
      <c r="Y49804" s="109"/>
      <c r="AA49804" s="109"/>
      <c r="AC49804" s="109"/>
    </row>
    <row r="49805" spans="19:29" x14ac:dyDescent="0.25">
      <c r="S49805" s="108"/>
      <c r="U49805" s="108"/>
      <c r="W49805" s="108"/>
      <c r="Y49805" s="108"/>
      <c r="AA49805" s="108"/>
      <c r="AC49805" s="108"/>
    </row>
    <row r="49806" spans="19:29" x14ac:dyDescent="0.25">
      <c r="S49806" s="109"/>
      <c r="U49806" s="109"/>
      <c r="W49806" s="109"/>
      <c r="Y49806" s="109"/>
      <c r="AA49806" s="109"/>
      <c r="AC49806" s="109"/>
    </row>
    <row r="49807" spans="19:29" x14ac:dyDescent="0.25">
      <c r="S49807" s="108"/>
      <c r="U49807" s="108"/>
      <c r="W49807" s="108"/>
      <c r="Y49807" s="108"/>
      <c r="AA49807" s="108"/>
      <c r="AC49807" s="108"/>
    </row>
    <row r="49808" spans="19:29" x14ac:dyDescent="0.25">
      <c r="S49808" s="108"/>
      <c r="U49808" s="108"/>
      <c r="W49808" s="108"/>
      <c r="Y49808" s="108"/>
      <c r="AA49808" s="108"/>
      <c r="AC49808" s="108"/>
    </row>
    <row r="49809" spans="19:29" x14ac:dyDescent="0.25">
      <c r="S49809" s="108"/>
      <c r="U49809" s="108"/>
      <c r="W49809" s="108"/>
      <c r="Y49809" s="108"/>
      <c r="AA49809" s="108"/>
      <c r="AC49809" s="108"/>
    </row>
    <row r="49810" spans="19:29" x14ac:dyDescent="0.25">
      <c r="S49810" s="110"/>
      <c r="U49810" s="110"/>
      <c r="W49810" s="110"/>
      <c r="Y49810" s="110"/>
      <c r="AA49810" s="110"/>
      <c r="AC49810" s="110"/>
    </row>
    <row r="49811" spans="19:29" x14ac:dyDescent="0.25">
      <c r="S49811" s="110"/>
      <c r="U49811" s="110"/>
      <c r="W49811" s="110"/>
      <c r="Y49811" s="110"/>
      <c r="AA49811" s="110"/>
      <c r="AC49811" s="110"/>
    </row>
    <row r="49812" spans="19:29" x14ac:dyDescent="0.25">
      <c r="S49812" s="110"/>
      <c r="U49812" s="110"/>
      <c r="W49812" s="110"/>
      <c r="Y49812" s="110"/>
      <c r="AA49812" s="110"/>
      <c r="AC49812" s="110"/>
    </row>
    <row r="49813" spans="19:29" x14ac:dyDescent="0.25">
      <c r="S49813" s="110"/>
      <c r="U49813" s="110"/>
      <c r="W49813" s="110"/>
      <c r="Y49813" s="110"/>
      <c r="AA49813" s="110"/>
      <c r="AC49813" s="110"/>
    </row>
    <row r="49814" spans="19:29" x14ac:dyDescent="0.25">
      <c r="S49814" s="111"/>
      <c r="U49814" s="111"/>
      <c r="W49814" s="111"/>
      <c r="Y49814" s="111"/>
      <c r="AA49814" s="111"/>
      <c r="AC49814" s="111"/>
    </row>
    <row r="49815" spans="19:29" x14ac:dyDescent="0.25">
      <c r="S49815" s="107"/>
      <c r="U49815" s="107"/>
      <c r="W49815" s="107"/>
      <c r="Y49815" s="107"/>
      <c r="AA49815" s="107"/>
      <c r="AC49815" s="107"/>
    </row>
    <row r="49816" spans="19:29" x14ac:dyDescent="0.25">
      <c r="S49816" s="108"/>
      <c r="U49816" s="108"/>
      <c r="W49816" s="108"/>
      <c r="Y49816" s="108"/>
      <c r="AA49816" s="108"/>
      <c r="AC49816" s="108"/>
    </row>
    <row r="49817" spans="19:29" x14ac:dyDescent="0.25">
      <c r="S49817" s="108"/>
      <c r="U49817" s="108"/>
      <c r="W49817" s="108"/>
      <c r="Y49817" s="108"/>
      <c r="AA49817" s="108"/>
      <c r="AC49817" s="108"/>
    </row>
    <row r="49818" spans="19:29" x14ac:dyDescent="0.25">
      <c r="S49818" s="109"/>
      <c r="U49818" s="109"/>
      <c r="W49818" s="109"/>
      <c r="Y49818" s="109"/>
      <c r="AA49818" s="109"/>
      <c r="AC49818" s="109"/>
    </row>
    <row r="49819" spans="19:29" x14ac:dyDescent="0.25">
      <c r="S49819" s="108"/>
      <c r="U49819" s="108"/>
      <c r="W49819" s="108"/>
      <c r="Y49819" s="108"/>
      <c r="AA49819" s="108"/>
      <c r="AC49819" s="108"/>
    </row>
    <row r="49820" spans="19:29" x14ac:dyDescent="0.25">
      <c r="S49820" s="108"/>
      <c r="U49820" s="108"/>
      <c r="W49820" s="108"/>
      <c r="Y49820" s="108"/>
      <c r="AA49820" s="108"/>
      <c r="AC49820" s="108"/>
    </row>
    <row r="49821" spans="19:29" x14ac:dyDescent="0.25">
      <c r="S49821" s="109"/>
      <c r="U49821" s="109"/>
      <c r="W49821" s="109"/>
      <c r="Y49821" s="109"/>
      <c r="AA49821" s="109"/>
      <c r="AC49821" s="109"/>
    </row>
    <row r="49822" spans="19:29" x14ac:dyDescent="0.25">
      <c r="S49822" s="108"/>
      <c r="U49822" s="108"/>
      <c r="W49822" s="108"/>
      <c r="Y49822" s="108"/>
      <c r="AA49822" s="108"/>
      <c r="AC49822" s="108"/>
    </row>
    <row r="49823" spans="19:29" x14ac:dyDescent="0.25">
      <c r="S49823" s="109"/>
      <c r="U49823" s="109"/>
      <c r="W49823" s="109"/>
      <c r="Y49823" s="109"/>
      <c r="AA49823" s="109"/>
      <c r="AC49823" s="109"/>
    </row>
    <row r="49824" spans="19:29" x14ac:dyDescent="0.25">
      <c r="S49824" s="108"/>
      <c r="U49824" s="108"/>
      <c r="W49824" s="108"/>
      <c r="Y49824" s="108"/>
      <c r="AA49824" s="108"/>
      <c r="AC49824" s="108"/>
    </row>
    <row r="49825" spans="19:29" x14ac:dyDescent="0.25">
      <c r="S49825" s="108"/>
      <c r="U49825" s="108"/>
      <c r="W49825" s="108"/>
      <c r="Y49825" s="108"/>
      <c r="AA49825" s="108"/>
      <c r="AC49825" s="108"/>
    </row>
    <row r="49826" spans="19:29" x14ac:dyDescent="0.25">
      <c r="S49826" s="108"/>
      <c r="U49826" s="108"/>
      <c r="W49826" s="108"/>
      <c r="Y49826" s="108"/>
      <c r="AA49826" s="108"/>
      <c r="AC49826" s="108"/>
    </row>
    <row r="49827" spans="19:29" x14ac:dyDescent="0.25">
      <c r="S49827" s="110"/>
      <c r="U49827" s="110"/>
      <c r="W49827" s="110"/>
      <c r="Y49827" s="110"/>
      <c r="AA49827" s="110"/>
      <c r="AC49827" s="110"/>
    </row>
    <row r="49828" spans="19:29" x14ac:dyDescent="0.25">
      <c r="S49828" s="110"/>
      <c r="U49828" s="110"/>
      <c r="W49828" s="110"/>
      <c r="Y49828" s="110"/>
      <c r="AA49828" s="110"/>
      <c r="AC49828" s="110"/>
    </row>
    <row r="49829" spans="19:29" x14ac:dyDescent="0.25">
      <c r="S49829" s="110"/>
      <c r="U49829" s="110"/>
      <c r="W49829" s="110"/>
      <c r="Y49829" s="110"/>
      <c r="AA49829" s="110"/>
      <c r="AC49829" s="110"/>
    </row>
    <row r="49830" spans="19:29" x14ac:dyDescent="0.25">
      <c r="S49830" s="110"/>
      <c r="U49830" s="110"/>
      <c r="W49830" s="110"/>
      <c r="Y49830" s="110"/>
      <c r="AA49830" s="110"/>
      <c r="AC49830" s="110"/>
    </row>
    <row r="49831" spans="19:29" x14ac:dyDescent="0.25">
      <c r="S49831" s="111"/>
      <c r="U49831" s="111"/>
      <c r="W49831" s="111"/>
      <c r="Y49831" s="111"/>
      <c r="AA49831" s="111"/>
      <c r="AC49831" s="111"/>
    </row>
    <row r="49832" spans="19:29" x14ac:dyDescent="0.25">
      <c r="S49832" s="107"/>
      <c r="U49832" s="107"/>
      <c r="W49832" s="107"/>
      <c r="Y49832" s="107"/>
      <c r="AA49832" s="107"/>
      <c r="AC49832" s="107"/>
    </row>
    <row r="49833" spans="19:29" x14ac:dyDescent="0.25">
      <c r="S49833" s="108"/>
      <c r="U49833" s="108"/>
      <c r="W49833" s="108"/>
      <c r="Y49833" s="108"/>
      <c r="AA49833" s="108"/>
      <c r="AC49833" s="108"/>
    </row>
    <row r="49834" spans="19:29" x14ac:dyDescent="0.25">
      <c r="S49834" s="108"/>
      <c r="U49834" s="108"/>
      <c r="W49834" s="108"/>
      <c r="Y49834" s="108"/>
      <c r="AA49834" s="108"/>
      <c r="AC49834" s="108"/>
    </row>
    <row r="49835" spans="19:29" x14ac:dyDescent="0.25">
      <c r="S49835" s="109"/>
      <c r="U49835" s="109"/>
      <c r="W49835" s="109"/>
      <c r="Y49835" s="109"/>
      <c r="AA49835" s="109"/>
      <c r="AC49835" s="109"/>
    </row>
    <row r="49836" spans="19:29" x14ac:dyDescent="0.25">
      <c r="S49836" s="108"/>
      <c r="U49836" s="108"/>
      <c r="W49836" s="108"/>
      <c r="Y49836" s="108"/>
      <c r="AA49836" s="108"/>
      <c r="AC49836" s="108"/>
    </row>
    <row r="49837" spans="19:29" x14ac:dyDescent="0.25">
      <c r="S49837" s="108"/>
      <c r="U49837" s="108"/>
      <c r="W49837" s="108"/>
      <c r="Y49837" s="108"/>
      <c r="AA49837" s="108"/>
      <c r="AC49837" s="108"/>
    </row>
    <row r="49838" spans="19:29" x14ac:dyDescent="0.25">
      <c r="S49838" s="109"/>
      <c r="U49838" s="109"/>
      <c r="W49838" s="109"/>
      <c r="Y49838" s="109"/>
      <c r="AA49838" s="109"/>
      <c r="AC49838" s="109"/>
    </row>
    <row r="49839" spans="19:29" x14ac:dyDescent="0.25">
      <c r="S49839" s="108"/>
      <c r="U49839" s="108"/>
      <c r="W49839" s="108"/>
      <c r="Y49839" s="108"/>
      <c r="AA49839" s="108"/>
      <c r="AC49839" s="108"/>
    </row>
    <row r="49840" spans="19:29" x14ac:dyDescent="0.25">
      <c r="S49840" s="109"/>
      <c r="U49840" s="109"/>
      <c r="W49840" s="109"/>
      <c r="Y49840" s="109"/>
      <c r="AA49840" s="109"/>
      <c r="AC49840" s="109"/>
    </row>
    <row r="49841" spans="19:29" x14ac:dyDescent="0.25">
      <c r="S49841" s="108"/>
      <c r="U49841" s="108"/>
      <c r="W49841" s="108"/>
      <c r="Y49841" s="108"/>
      <c r="AA49841" s="108"/>
      <c r="AC49841" s="108"/>
    </row>
    <row r="49842" spans="19:29" x14ac:dyDescent="0.25">
      <c r="S49842" s="108"/>
      <c r="U49842" s="108"/>
      <c r="W49842" s="108"/>
      <c r="Y49842" s="108"/>
      <c r="AA49842" s="108"/>
      <c r="AC49842" s="108"/>
    </row>
    <row r="49843" spans="19:29" x14ac:dyDescent="0.25">
      <c r="S49843" s="108"/>
      <c r="U49843" s="108"/>
      <c r="W49843" s="108"/>
      <c r="Y49843" s="108"/>
      <c r="AA49843" s="108"/>
      <c r="AC49843" s="108"/>
    </row>
    <row r="49844" spans="19:29" x14ac:dyDescent="0.25">
      <c r="S49844" s="110"/>
      <c r="U49844" s="110"/>
      <c r="W49844" s="110"/>
      <c r="Y49844" s="110"/>
      <c r="AA49844" s="110"/>
      <c r="AC49844" s="110"/>
    </row>
    <row r="49845" spans="19:29" x14ac:dyDescent="0.25">
      <c r="S49845" s="110"/>
      <c r="U49845" s="110"/>
      <c r="W49845" s="110"/>
      <c r="Y49845" s="110"/>
      <c r="AA49845" s="110"/>
      <c r="AC49845" s="110"/>
    </row>
    <row r="49846" spans="19:29" x14ac:dyDescent="0.25">
      <c r="S49846" s="110"/>
      <c r="U49846" s="110"/>
      <c r="W49846" s="110"/>
      <c r="Y49846" s="110"/>
      <c r="AA49846" s="110"/>
      <c r="AC49846" s="110"/>
    </row>
    <row r="49847" spans="19:29" x14ac:dyDescent="0.25">
      <c r="S49847" s="110"/>
      <c r="U49847" s="110"/>
      <c r="W49847" s="110"/>
      <c r="Y49847" s="110"/>
      <c r="AA49847" s="110"/>
      <c r="AC49847" s="110"/>
    </row>
    <row r="49848" spans="19:29" x14ac:dyDescent="0.25">
      <c r="S49848" s="111"/>
      <c r="U49848" s="111"/>
      <c r="W49848" s="111"/>
      <c r="Y49848" s="111"/>
      <c r="AA49848" s="111"/>
      <c r="AC49848" s="111"/>
    </row>
    <row r="49849" spans="19:29" x14ac:dyDescent="0.25">
      <c r="S49849" s="107"/>
      <c r="U49849" s="107"/>
      <c r="W49849" s="107"/>
      <c r="Y49849" s="107"/>
      <c r="AA49849" s="107"/>
      <c r="AC49849" s="107"/>
    </row>
    <row r="49850" spans="19:29" x14ac:dyDescent="0.25">
      <c r="S49850" s="108"/>
      <c r="U49850" s="108"/>
      <c r="W49850" s="108"/>
      <c r="Y49850" s="108"/>
      <c r="AA49850" s="108"/>
      <c r="AC49850" s="108"/>
    </row>
    <row r="49851" spans="19:29" x14ac:dyDescent="0.25">
      <c r="S49851" s="108"/>
      <c r="U49851" s="108"/>
      <c r="W49851" s="108"/>
      <c r="Y49851" s="108"/>
      <c r="AA49851" s="108"/>
      <c r="AC49851" s="108"/>
    </row>
    <row r="49852" spans="19:29" x14ac:dyDescent="0.25">
      <c r="S49852" s="109"/>
      <c r="U49852" s="109"/>
      <c r="W49852" s="109"/>
      <c r="Y49852" s="109"/>
      <c r="AA49852" s="109"/>
      <c r="AC49852" s="109"/>
    </row>
    <row r="49853" spans="19:29" x14ac:dyDescent="0.25">
      <c r="S49853" s="108"/>
      <c r="U49853" s="108"/>
      <c r="W49853" s="108"/>
      <c r="Y49853" s="108"/>
      <c r="AA49853" s="108"/>
      <c r="AC49853" s="108"/>
    </row>
    <row r="49854" spans="19:29" x14ac:dyDescent="0.25">
      <c r="S49854" s="108"/>
      <c r="U49854" s="108"/>
      <c r="W49854" s="108"/>
      <c r="Y49854" s="108"/>
      <c r="AA49854" s="108"/>
      <c r="AC49854" s="108"/>
    </row>
    <row r="49855" spans="19:29" x14ac:dyDescent="0.25">
      <c r="S49855" s="109"/>
      <c r="U49855" s="109"/>
      <c r="W49855" s="109"/>
      <c r="Y49855" s="109"/>
      <c r="AA49855" s="109"/>
      <c r="AC49855" s="109"/>
    </row>
    <row r="49856" spans="19:29" x14ac:dyDescent="0.25">
      <c r="S49856" s="108"/>
      <c r="U49856" s="108"/>
      <c r="W49856" s="108"/>
      <c r="Y49856" s="108"/>
      <c r="AA49856" s="108"/>
      <c r="AC49856" s="108"/>
    </row>
    <row r="49857" spans="19:29" x14ac:dyDescent="0.25">
      <c r="S49857" s="109"/>
      <c r="U49857" s="109"/>
      <c r="W49857" s="109"/>
      <c r="Y49857" s="109"/>
      <c r="AA49857" s="109"/>
      <c r="AC49857" s="109"/>
    </row>
    <row r="49858" spans="19:29" x14ac:dyDescent="0.25">
      <c r="S49858" s="108"/>
      <c r="U49858" s="108"/>
      <c r="W49858" s="108"/>
      <c r="Y49858" s="108"/>
      <c r="AA49858" s="108"/>
      <c r="AC49858" s="108"/>
    </row>
    <row r="49859" spans="19:29" x14ac:dyDescent="0.25">
      <c r="S49859" s="108"/>
      <c r="U49859" s="108"/>
      <c r="W49859" s="108"/>
      <c r="Y49859" s="108"/>
      <c r="AA49859" s="108"/>
      <c r="AC49859" s="108"/>
    </row>
    <row r="49860" spans="19:29" x14ac:dyDescent="0.25">
      <c r="S49860" s="108"/>
      <c r="U49860" s="108"/>
      <c r="W49860" s="108"/>
      <c r="Y49860" s="108"/>
      <c r="AA49860" s="108"/>
      <c r="AC49860" s="108"/>
    </row>
    <row r="49861" spans="19:29" x14ac:dyDescent="0.25">
      <c r="S49861" s="110"/>
      <c r="U49861" s="110"/>
      <c r="W49861" s="110"/>
      <c r="Y49861" s="110"/>
      <c r="AA49861" s="110"/>
      <c r="AC49861" s="110"/>
    </row>
    <row r="49862" spans="19:29" x14ac:dyDescent="0.25">
      <c r="S49862" s="110"/>
      <c r="U49862" s="110"/>
      <c r="W49862" s="110"/>
      <c r="Y49862" s="110"/>
      <c r="AA49862" s="110"/>
      <c r="AC49862" s="110"/>
    </row>
    <row r="49863" spans="19:29" x14ac:dyDescent="0.25">
      <c r="S49863" s="110"/>
      <c r="U49863" s="110"/>
      <c r="W49863" s="110"/>
      <c r="Y49863" s="110"/>
      <c r="AA49863" s="110"/>
      <c r="AC49863" s="110"/>
    </row>
    <row r="49864" spans="19:29" x14ac:dyDescent="0.25">
      <c r="S49864" s="110"/>
      <c r="U49864" s="110"/>
      <c r="W49864" s="110"/>
      <c r="Y49864" s="110"/>
      <c r="AA49864" s="110"/>
      <c r="AC49864" s="110"/>
    </row>
    <row r="49865" spans="19:29" x14ac:dyDescent="0.25">
      <c r="S49865" s="111"/>
      <c r="U49865" s="111"/>
      <c r="W49865" s="111"/>
      <c r="Y49865" s="111"/>
      <c r="AA49865" s="111"/>
      <c r="AC49865" s="111"/>
    </row>
    <row r="49866" spans="19:29" x14ac:dyDescent="0.25">
      <c r="S49866" s="107"/>
      <c r="U49866" s="107"/>
      <c r="W49866" s="107"/>
      <c r="Y49866" s="107"/>
      <c r="AA49866" s="107"/>
      <c r="AC49866" s="107"/>
    </row>
    <row r="49867" spans="19:29" x14ac:dyDescent="0.25">
      <c r="S49867" s="108"/>
      <c r="U49867" s="108"/>
      <c r="W49867" s="108"/>
      <c r="Y49867" s="108"/>
      <c r="AA49867" s="108"/>
      <c r="AC49867" s="108"/>
    </row>
    <row r="49868" spans="19:29" x14ac:dyDescent="0.25">
      <c r="S49868" s="108"/>
      <c r="U49868" s="108"/>
      <c r="W49868" s="108"/>
      <c r="Y49868" s="108"/>
      <c r="AA49868" s="108"/>
      <c r="AC49868" s="108"/>
    </row>
    <row r="49869" spans="19:29" x14ac:dyDescent="0.25">
      <c r="S49869" s="109"/>
      <c r="U49869" s="109"/>
      <c r="W49869" s="109"/>
      <c r="Y49869" s="109"/>
      <c r="AA49869" s="109"/>
      <c r="AC49869" s="109"/>
    </row>
    <row r="49870" spans="19:29" x14ac:dyDescent="0.25">
      <c r="S49870" s="108"/>
      <c r="U49870" s="108"/>
      <c r="W49870" s="108"/>
      <c r="Y49870" s="108"/>
      <c r="AA49870" s="108"/>
      <c r="AC49870" s="108"/>
    </row>
    <row r="49871" spans="19:29" x14ac:dyDescent="0.25">
      <c r="S49871" s="108"/>
      <c r="U49871" s="108"/>
      <c r="W49871" s="108"/>
      <c r="Y49871" s="108"/>
      <c r="AA49871" s="108"/>
      <c r="AC49871" s="108"/>
    </row>
    <row r="49872" spans="19:29" x14ac:dyDescent="0.25">
      <c r="S49872" s="109"/>
      <c r="U49872" s="109"/>
      <c r="W49872" s="109"/>
      <c r="Y49872" s="109"/>
      <c r="AA49872" s="109"/>
      <c r="AC49872" s="109"/>
    </row>
    <row r="49873" spans="19:29" x14ac:dyDescent="0.25">
      <c r="S49873" s="108"/>
      <c r="U49873" s="108"/>
      <c r="W49873" s="108"/>
      <c r="Y49873" s="108"/>
      <c r="AA49873" s="108"/>
      <c r="AC49873" s="108"/>
    </row>
    <row r="49874" spans="19:29" x14ac:dyDescent="0.25">
      <c r="S49874" s="109"/>
      <c r="U49874" s="109"/>
      <c r="W49874" s="109"/>
      <c r="Y49874" s="109"/>
      <c r="AA49874" s="109"/>
      <c r="AC49874" s="109"/>
    </row>
    <row r="49875" spans="19:29" x14ac:dyDescent="0.25">
      <c r="S49875" s="108"/>
      <c r="U49875" s="108"/>
      <c r="W49875" s="108"/>
      <c r="Y49875" s="108"/>
      <c r="AA49875" s="108"/>
      <c r="AC49875" s="108"/>
    </row>
    <row r="49876" spans="19:29" x14ac:dyDescent="0.25">
      <c r="S49876" s="108"/>
      <c r="U49876" s="108"/>
      <c r="W49876" s="108"/>
      <c r="Y49876" s="108"/>
      <c r="AA49876" s="108"/>
      <c r="AC49876" s="108"/>
    </row>
    <row r="49877" spans="19:29" x14ac:dyDescent="0.25">
      <c r="S49877" s="108"/>
      <c r="U49877" s="108"/>
      <c r="W49877" s="108"/>
      <c r="Y49877" s="108"/>
      <c r="AA49877" s="108"/>
      <c r="AC49877" s="108"/>
    </row>
    <row r="49878" spans="19:29" x14ac:dyDescent="0.25">
      <c r="S49878" s="110"/>
      <c r="U49878" s="110"/>
      <c r="W49878" s="110"/>
      <c r="Y49878" s="110"/>
      <c r="AA49878" s="110"/>
      <c r="AC49878" s="110"/>
    </row>
    <row r="49879" spans="19:29" x14ac:dyDescent="0.25">
      <c r="S49879" s="110"/>
      <c r="U49879" s="110"/>
      <c r="W49879" s="110"/>
      <c r="Y49879" s="110"/>
      <c r="AA49879" s="110"/>
      <c r="AC49879" s="110"/>
    </row>
    <row r="49880" spans="19:29" x14ac:dyDescent="0.25">
      <c r="S49880" s="110"/>
      <c r="U49880" s="110"/>
      <c r="W49880" s="110"/>
      <c r="Y49880" s="110"/>
      <c r="AA49880" s="110"/>
      <c r="AC49880" s="110"/>
    </row>
    <row r="49881" spans="19:29" x14ac:dyDescent="0.25">
      <c r="S49881" s="110"/>
      <c r="U49881" s="110"/>
      <c r="W49881" s="110"/>
      <c r="Y49881" s="110"/>
      <c r="AA49881" s="110"/>
      <c r="AC49881" s="110"/>
    </row>
    <row r="49882" spans="19:29" x14ac:dyDescent="0.25">
      <c r="S49882" s="111"/>
      <c r="U49882" s="111"/>
      <c r="W49882" s="111"/>
      <c r="Y49882" s="111"/>
      <c r="AA49882" s="111"/>
      <c r="AC49882" s="111"/>
    </row>
    <row r="49883" spans="19:29" x14ac:dyDescent="0.25">
      <c r="S49883" s="107"/>
      <c r="U49883" s="107"/>
      <c r="W49883" s="107"/>
      <c r="Y49883" s="107"/>
      <c r="AA49883" s="107"/>
      <c r="AC49883" s="107"/>
    </row>
    <row r="49884" spans="19:29" x14ac:dyDescent="0.25">
      <c r="S49884" s="108"/>
      <c r="U49884" s="108"/>
      <c r="W49884" s="108"/>
      <c r="Y49884" s="108"/>
      <c r="AA49884" s="108"/>
      <c r="AC49884" s="108"/>
    </row>
    <row r="49885" spans="19:29" x14ac:dyDescent="0.25">
      <c r="S49885" s="108"/>
      <c r="U49885" s="108"/>
      <c r="W49885" s="108"/>
      <c r="Y49885" s="108"/>
      <c r="AA49885" s="108"/>
      <c r="AC49885" s="108"/>
    </row>
    <row r="49886" spans="19:29" x14ac:dyDescent="0.25">
      <c r="S49886" s="109"/>
      <c r="U49886" s="109"/>
      <c r="W49886" s="109"/>
      <c r="Y49886" s="109"/>
      <c r="AA49886" s="109"/>
      <c r="AC49886" s="109"/>
    </row>
    <row r="49887" spans="19:29" x14ac:dyDescent="0.25">
      <c r="S49887" s="108"/>
      <c r="U49887" s="108"/>
      <c r="W49887" s="108"/>
      <c r="Y49887" s="108"/>
      <c r="AA49887" s="108"/>
      <c r="AC49887" s="108"/>
    </row>
    <row r="49888" spans="19:29" x14ac:dyDescent="0.25">
      <c r="S49888" s="108"/>
      <c r="U49888" s="108"/>
      <c r="W49888" s="108"/>
      <c r="Y49888" s="108"/>
      <c r="AA49888" s="108"/>
      <c r="AC49888" s="108"/>
    </row>
    <row r="49889" spans="19:29" x14ac:dyDescent="0.25">
      <c r="S49889" s="109"/>
      <c r="U49889" s="109"/>
      <c r="W49889" s="109"/>
      <c r="Y49889" s="109"/>
      <c r="AA49889" s="109"/>
      <c r="AC49889" s="109"/>
    </row>
    <row r="49890" spans="19:29" x14ac:dyDescent="0.25">
      <c r="S49890" s="108"/>
      <c r="U49890" s="108"/>
      <c r="W49890" s="108"/>
      <c r="Y49890" s="108"/>
      <c r="AA49890" s="108"/>
      <c r="AC49890" s="108"/>
    </row>
    <row r="49891" spans="19:29" x14ac:dyDescent="0.25">
      <c r="S49891" s="109"/>
      <c r="U49891" s="109"/>
      <c r="W49891" s="109"/>
      <c r="Y49891" s="109"/>
      <c r="AA49891" s="109"/>
      <c r="AC49891" s="109"/>
    </row>
    <row r="49892" spans="19:29" x14ac:dyDescent="0.25">
      <c r="S49892" s="108"/>
      <c r="U49892" s="108"/>
      <c r="W49892" s="108"/>
      <c r="Y49892" s="108"/>
      <c r="AA49892" s="108"/>
      <c r="AC49892" s="108"/>
    </row>
    <row r="49893" spans="19:29" x14ac:dyDescent="0.25">
      <c r="S49893" s="108"/>
      <c r="U49893" s="108"/>
      <c r="W49893" s="108"/>
      <c r="Y49893" s="108"/>
      <c r="AA49893" s="108"/>
      <c r="AC49893" s="108"/>
    </row>
    <row r="49894" spans="19:29" x14ac:dyDescent="0.25">
      <c r="S49894" s="108"/>
      <c r="U49894" s="108"/>
      <c r="W49894" s="108"/>
      <c r="Y49894" s="108"/>
      <c r="AA49894" s="108"/>
      <c r="AC49894" s="108"/>
    </row>
    <row r="49895" spans="19:29" x14ac:dyDescent="0.25">
      <c r="S49895" s="110"/>
      <c r="U49895" s="110"/>
      <c r="W49895" s="110"/>
      <c r="Y49895" s="110"/>
      <c r="AA49895" s="110"/>
      <c r="AC49895" s="110"/>
    </row>
    <row r="49896" spans="19:29" x14ac:dyDescent="0.25">
      <c r="S49896" s="110"/>
      <c r="U49896" s="110"/>
      <c r="W49896" s="110"/>
      <c r="Y49896" s="110"/>
      <c r="AA49896" s="110"/>
      <c r="AC49896" s="110"/>
    </row>
    <row r="49897" spans="19:29" x14ac:dyDescent="0.25">
      <c r="S49897" s="110"/>
      <c r="U49897" s="110"/>
      <c r="W49897" s="110"/>
      <c r="Y49897" s="110"/>
      <c r="AA49897" s="110"/>
      <c r="AC49897" s="110"/>
    </row>
    <row r="49898" spans="19:29" x14ac:dyDescent="0.25">
      <c r="S49898" s="110"/>
      <c r="U49898" s="110"/>
      <c r="W49898" s="110"/>
      <c r="Y49898" s="110"/>
      <c r="AA49898" s="110"/>
      <c r="AC49898" s="110"/>
    </row>
    <row r="49899" spans="19:29" x14ac:dyDescent="0.25">
      <c r="S49899" s="111"/>
      <c r="U49899" s="111"/>
      <c r="W49899" s="111"/>
      <c r="Y49899" s="111"/>
      <c r="AA49899" s="111"/>
      <c r="AC49899" s="111"/>
    </row>
    <row r="49900" spans="19:29" x14ac:dyDescent="0.25">
      <c r="S49900" s="107"/>
      <c r="U49900" s="107"/>
      <c r="W49900" s="107"/>
      <c r="Y49900" s="107"/>
      <c r="AA49900" s="107"/>
      <c r="AC49900" s="107"/>
    </row>
    <row r="49901" spans="19:29" x14ac:dyDescent="0.25">
      <c r="S49901" s="108"/>
      <c r="U49901" s="108"/>
      <c r="W49901" s="108"/>
      <c r="Y49901" s="108"/>
      <c r="AA49901" s="108"/>
      <c r="AC49901" s="108"/>
    </row>
    <row r="49902" spans="19:29" x14ac:dyDescent="0.25">
      <c r="S49902" s="108"/>
      <c r="U49902" s="108"/>
      <c r="W49902" s="108"/>
      <c r="Y49902" s="108"/>
      <c r="AA49902" s="108"/>
      <c r="AC49902" s="108"/>
    </row>
    <row r="49903" spans="19:29" x14ac:dyDescent="0.25">
      <c r="S49903" s="109"/>
      <c r="U49903" s="109"/>
      <c r="W49903" s="109"/>
      <c r="Y49903" s="109"/>
      <c r="AA49903" s="109"/>
      <c r="AC49903" s="109"/>
    </row>
    <row r="49904" spans="19:29" x14ac:dyDescent="0.25">
      <c r="S49904" s="108"/>
      <c r="U49904" s="108"/>
      <c r="W49904" s="108"/>
      <c r="Y49904" s="108"/>
      <c r="AA49904" s="108"/>
      <c r="AC49904" s="108"/>
    </row>
    <row r="49905" spans="19:29" x14ac:dyDescent="0.25">
      <c r="S49905" s="108"/>
      <c r="U49905" s="108"/>
      <c r="W49905" s="108"/>
      <c r="Y49905" s="108"/>
      <c r="AA49905" s="108"/>
      <c r="AC49905" s="108"/>
    </row>
    <row r="49906" spans="19:29" x14ac:dyDescent="0.25">
      <c r="S49906" s="109"/>
      <c r="U49906" s="109"/>
      <c r="W49906" s="109"/>
      <c r="Y49906" s="109"/>
      <c r="AA49906" s="109"/>
      <c r="AC49906" s="109"/>
    </row>
    <row r="49907" spans="19:29" x14ac:dyDescent="0.25">
      <c r="S49907" s="108"/>
      <c r="U49907" s="108"/>
      <c r="W49907" s="108"/>
      <c r="Y49907" s="108"/>
      <c r="AA49907" s="108"/>
      <c r="AC49907" s="108"/>
    </row>
    <row r="49908" spans="19:29" x14ac:dyDescent="0.25">
      <c r="S49908" s="109"/>
      <c r="U49908" s="109"/>
      <c r="W49908" s="109"/>
      <c r="Y49908" s="109"/>
      <c r="AA49908" s="109"/>
      <c r="AC49908" s="109"/>
    </row>
    <row r="49909" spans="19:29" x14ac:dyDescent="0.25">
      <c r="S49909" s="108"/>
      <c r="U49909" s="108"/>
      <c r="W49909" s="108"/>
      <c r="Y49909" s="108"/>
      <c r="AA49909" s="108"/>
      <c r="AC49909" s="108"/>
    </row>
    <row r="49910" spans="19:29" x14ac:dyDescent="0.25">
      <c r="S49910" s="108"/>
      <c r="U49910" s="108"/>
      <c r="W49910" s="108"/>
      <c r="Y49910" s="108"/>
      <c r="AA49910" s="108"/>
      <c r="AC49910" s="108"/>
    </row>
    <row r="49911" spans="19:29" x14ac:dyDescent="0.25">
      <c r="S49911" s="108"/>
      <c r="U49911" s="108"/>
      <c r="W49911" s="108"/>
      <c r="Y49911" s="108"/>
      <c r="AA49911" s="108"/>
      <c r="AC49911" s="108"/>
    </row>
    <row r="49912" spans="19:29" x14ac:dyDescent="0.25">
      <c r="S49912" s="110"/>
      <c r="U49912" s="110"/>
      <c r="W49912" s="110"/>
      <c r="Y49912" s="110"/>
      <c r="AA49912" s="110"/>
      <c r="AC49912" s="110"/>
    </row>
    <row r="49913" spans="19:29" x14ac:dyDescent="0.25">
      <c r="S49913" s="110"/>
      <c r="U49913" s="110"/>
      <c r="W49913" s="110"/>
      <c r="Y49913" s="110"/>
      <c r="AA49913" s="110"/>
      <c r="AC49913" s="110"/>
    </row>
    <row r="49914" spans="19:29" x14ac:dyDescent="0.25">
      <c r="S49914" s="110"/>
      <c r="U49914" s="110"/>
      <c r="W49914" s="110"/>
      <c r="Y49914" s="110"/>
      <c r="AA49914" s="110"/>
      <c r="AC49914" s="110"/>
    </row>
    <row r="49915" spans="19:29" x14ac:dyDescent="0.25">
      <c r="S49915" s="110"/>
      <c r="U49915" s="110"/>
      <c r="W49915" s="110"/>
      <c r="Y49915" s="110"/>
      <c r="AA49915" s="110"/>
      <c r="AC49915" s="110"/>
    </row>
    <row r="49916" spans="19:29" x14ac:dyDescent="0.25">
      <c r="S49916" s="111"/>
      <c r="U49916" s="111"/>
      <c r="W49916" s="111"/>
      <c r="Y49916" s="111"/>
      <c r="AA49916" s="111"/>
      <c r="AC49916" s="111"/>
    </row>
    <row r="49917" spans="19:29" x14ac:dyDescent="0.25">
      <c r="S49917" s="107"/>
      <c r="U49917" s="107"/>
      <c r="W49917" s="107"/>
      <c r="Y49917" s="107"/>
      <c r="AA49917" s="107"/>
      <c r="AC49917" s="107"/>
    </row>
    <row r="49918" spans="19:29" x14ac:dyDescent="0.25">
      <c r="S49918" s="108"/>
      <c r="U49918" s="108"/>
      <c r="W49918" s="108"/>
      <c r="Y49918" s="108"/>
      <c r="AA49918" s="108"/>
      <c r="AC49918" s="108"/>
    </row>
    <row r="49919" spans="19:29" x14ac:dyDescent="0.25">
      <c r="S49919" s="108"/>
      <c r="U49919" s="108"/>
      <c r="W49919" s="108"/>
      <c r="Y49919" s="108"/>
      <c r="AA49919" s="108"/>
      <c r="AC49919" s="108"/>
    </row>
    <row r="49920" spans="19:29" x14ac:dyDescent="0.25">
      <c r="S49920" s="109"/>
      <c r="U49920" s="109"/>
      <c r="W49920" s="109"/>
      <c r="Y49920" s="109"/>
      <c r="AA49920" s="109"/>
      <c r="AC49920" s="109"/>
    </row>
    <row r="49921" spans="19:29" x14ac:dyDescent="0.25">
      <c r="S49921" s="108"/>
      <c r="U49921" s="108"/>
      <c r="W49921" s="108"/>
      <c r="Y49921" s="108"/>
      <c r="AA49921" s="108"/>
      <c r="AC49921" s="108"/>
    </row>
    <row r="49922" spans="19:29" x14ac:dyDescent="0.25">
      <c r="S49922" s="108"/>
      <c r="U49922" s="108"/>
      <c r="W49922" s="108"/>
      <c r="Y49922" s="108"/>
      <c r="AA49922" s="108"/>
      <c r="AC49922" s="108"/>
    </row>
    <row r="49923" spans="19:29" x14ac:dyDescent="0.25">
      <c r="S49923" s="109"/>
      <c r="U49923" s="109"/>
      <c r="W49923" s="109"/>
      <c r="Y49923" s="109"/>
      <c r="AA49923" s="109"/>
      <c r="AC49923" s="109"/>
    </row>
    <row r="49924" spans="19:29" x14ac:dyDescent="0.25">
      <c r="S49924" s="108"/>
      <c r="U49924" s="108"/>
      <c r="W49924" s="108"/>
      <c r="Y49924" s="108"/>
      <c r="AA49924" s="108"/>
      <c r="AC49924" s="108"/>
    </row>
    <row r="49925" spans="19:29" x14ac:dyDescent="0.25">
      <c r="S49925" s="109"/>
      <c r="U49925" s="109"/>
      <c r="W49925" s="109"/>
      <c r="Y49925" s="109"/>
      <c r="AA49925" s="109"/>
      <c r="AC49925" s="109"/>
    </row>
    <row r="49926" spans="19:29" x14ac:dyDescent="0.25">
      <c r="S49926" s="108"/>
      <c r="U49926" s="108"/>
      <c r="W49926" s="108"/>
      <c r="Y49926" s="108"/>
      <c r="AA49926" s="108"/>
      <c r="AC49926" s="108"/>
    </row>
    <row r="49927" spans="19:29" x14ac:dyDescent="0.25">
      <c r="S49927" s="108"/>
      <c r="U49927" s="108"/>
      <c r="W49927" s="108"/>
      <c r="Y49927" s="108"/>
      <c r="AA49927" s="108"/>
      <c r="AC49927" s="108"/>
    </row>
    <row r="49928" spans="19:29" x14ac:dyDescent="0.25">
      <c r="S49928" s="108"/>
      <c r="U49928" s="108"/>
      <c r="W49928" s="108"/>
      <c r="Y49928" s="108"/>
      <c r="AA49928" s="108"/>
      <c r="AC49928" s="108"/>
    </row>
    <row r="49929" spans="19:29" x14ac:dyDescent="0.25">
      <c r="S49929" s="110"/>
      <c r="U49929" s="110"/>
      <c r="W49929" s="110"/>
      <c r="Y49929" s="110"/>
      <c r="AA49929" s="110"/>
      <c r="AC49929" s="110"/>
    </row>
    <row r="49930" spans="19:29" x14ac:dyDescent="0.25">
      <c r="S49930" s="110"/>
      <c r="U49930" s="110"/>
      <c r="W49930" s="110"/>
      <c r="Y49930" s="110"/>
      <c r="AA49930" s="110"/>
      <c r="AC49930" s="110"/>
    </row>
    <row r="49931" spans="19:29" x14ac:dyDescent="0.25">
      <c r="S49931" s="110"/>
      <c r="U49931" s="110"/>
      <c r="W49931" s="110"/>
      <c r="Y49931" s="110"/>
      <c r="AA49931" s="110"/>
      <c r="AC49931" s="110"/>
    </row>
    <row r="49932" spans="19:29" x14ac:dyDescent="0.25">
      <c r="S49932" s="110"/>
      <c r="U49932" s="110"/>
      <c r="W49932" s="110"/>
      <c r="Y49932" s="110"/>
      <c r="AA49932" s="110"/>
      <c r="AC49932" s="110"/>
    </row>
    <row r="49933" spans="19:29" x14ac:dyDescent="0.25">
      <c r="S49933" s="111"/>
      <c r="U49933" s="111"/>
      <c r="W49933" s="111"/>
      <c r="Y49933" s="111"/>
      <c r="AA49933" s="111"/>
      <c r="AC49933" s="111"/>
    </row>
    <row r="49934" spans="19:29" x14ac:dyDescent="0.25">
      <c r="S49934" s="107"/>
      <c r="U49934" s="107"/>
      <c r="W49934" s="107"/>
      <c r="Y49934" s="107"/>
      <c r="AA49934" s="107"/>
      <c r="AC49934" s="107"/>
    </row>
    <row r="49935" spans="19:29" x14ac:dyDescent="0.25">
      <c r="S49935" s="108"/>
      <c r="U49935" s="108"/>
      <c r="W49935" s="108"/>
      <c r="Y49935" s="108"/>
      <c r="AA49935" s="108"/>
      <c r="AC49935" s="108"/>
    </row>
    <row r="49936" spans="19:29" x14ac:dyDescent="0.25">
      <c r="S49936" s="108"/>
      <c r="U49936" s="108"/>
      <c r="W49936" s="108"/>
      <c r="Y49936" s="108"/>
      <c r="AA49936" s="108"/>
      <c r="AC49936" s="108"/>
    </row>
    <row r="49937" spans="19:29" x14ac:dyDescent="0.25">
      <c r="S49937" s="109"/>
      <c r="U49937" s="109"/>
      <c r="W49937" s="109"/>
      <c r="Y49937" s="109"/>
      <c r="AA49937" s="109"/>
      <c r="AC49937" s="109"/>
    </row>
    <row r="49938" spans="19:29" x14ac:dyDescent="0.25">
      <c r="S49938" s="108"/>
      <c r="U49938" s="108"/>
      <c r="W49938" s="108"/>
      <c r="Y49938" s="108"/>
      <c r="AA49938" s="108"/>
      <c r="AC49938" s="108"/>
    </row>
    <row r="49939" spans="19:29" x14ac:dyDescent="0.25">
      <c r="S49939" s="108"/>
      <c r="U49939" s="108"/>
      <c r="W49939" s="108"/>
      <c r="Y49939" s="108"/>
      <c r="AA49939" s="108"/>
      <c r="AC49939" s="108"/>
    </row>
    <row r="49940" spans="19:29" x14ac:dyDescent="0.25">
      <c r="S49940" s="109"/>
      <c r="U49940" s="109"/>
      <c r="W49940" s="109"/>
      <c r="Y49940" s="109"/>
      <c r="AA49940" s="109"/>
      <c r="AC49940" s="109"/>
    </row>
    <row r="49941" spans="19:29" x14ac:dyDescent="0.25">
      <c r="S49941" s="108"/>
      <c r="U49941" s="108"/>
      <c r="W49941" s="108"/>
      <c r="Y49941" s="108"/>
      <c r="AA49941" s="108"/>
      <c r="AC49941" s="108"/>
    </row>
    <row r="49942" spans="19:29" x14ac:dyDescent="0.25">
      <c r="S49942" s="109"/>
      <c r="U49942" s="109"/>
      <c r="W49942" s="109"/>
      <c r="Y49942" s="109"/>
      <c r="AA49942" s="109"/>
      <c r="AC49942" s="109"/>
    </row>
    <row r="49943" spans="19:29" x14ac:dyDescent="0.25">
      <c r="S49943" s="108"/>
      <c r="U49943" s="108"/>
      <c r="W49943" s="108"/>
      <c r="Y49943" s="108"/>
      <c r="AA49943" s="108"/>
      <c r="AC49943" s="108"/>
    </row>
    <row r="49944" spans="19:29" x14ac:dyDescent="0.25">
      <c r="S49944" s="108"/>
      <c r="U49944" s="108"/>
      <c r="W49944" s="108"/>
      <c r="Y49944" s="108"/>
      <c r="AA49944" s="108"/>
      <c r="AC49944" s="108"/>
    </row>
    <row r="49945" spans="19:29" x14ac:dyDescent="0.25">
      <c r="S49945" s="108"/>
      <c r="U49945" s="108"/>
      <c r="W49945" s="108"/>
      <c r="Y49945" s="108"/>
      <c r="AA49945" s="108"/>
      <c r="AC49945" s="108"/>
    </row>
    <row r="49946" spans="19:29" x14ac:dyDescent="0.25">
      <c r="S49946" s="110"/>
      <c r="U49946" s="110"/>
      <c r="W49946" s="110"/>
      <c r="Y49946" s="110"/>
      <c r="AA49946" s="110"/>
      <c r="AC49946" s="110"/>
    </row>
    <row r="49947" spans="19:29" x14ac:dyDescent="0.25">
      <c r="S49947" s="110"/>
      <c r="U49947" s="110"/>
      <c r="W49947" s="110"/>
      <c r="Y49947" s="110"/>
      <c r="AA49947" s="110"/>
      <c r="AC49947" s="110"/>
    </row>
    <row r="49948" spans="19:29" x14ac:dyDescent="0.25">
      <c r="S49948" s="110"/>
      <c r="U49948" s="110"/>
      <c r="W49948" s="110"/>
      <c r="Y49948" s="110"/>
      <c r="AA49948" s="110"/>
      <c r="AC49948" s="110"/>
    </row>
    <row r="49949" spans="19:29" x14ac:dyDescent="0.25">
      <c r="S49949" s="110"/>
      <c r="U49949" s="110"/>
      <c r="W49949" s="110"/>
      <c r="Y49949" s="110"/>
      <c r="AA49949" s="110"/>
      <c r="AC49949" s="110"/>
    </row>
    <row r="49950" spans="19:29" x14ac:dyDescent="0.25">
      <c r="S49950" s="111"/>
      <c r="U49950" s="111"/>
      <c r="W49950" s="111"/>
      <c r="Y49950" s="111"/>
      <c r="AA49950" s="111"/>
      <c r="AC49950" s="111"/>
    </row>
    <row r="49951" spans="19:29" x14ac:dyDescent="0.25">
      <c r="S49951" s="107"/>
      <c r="U49951" s="107"/>
      <c r="W49951" s="107"/>
      <c r="Y49951" s="107"/>
      <c r="AA49951" s="107"/>
      <c r="AC49951" s="107"/>
    </row>
    <row r="49952" spans="19:29" x14ac:dyDescent="0.25">
      <c r="S49952" s="108"/>
      <c r="U49952" s="108"/>
      <c r="W49952" s="108"/>
      <c r="Y49952" s="108"/>
      <c r="AA49952" s="108"/>
      <c r="AC49952" s="108"/>
    </row>
    <row r="49953" spans="19:29" x14ac:dyDescent="0.25">
      <c r="S49953" s="108"/>
      <c r="U49953" s="108"/>
      <c r="W49953" s="108"/>
      <c r="Y49953" s="108"/>
      <c r="AA49953" s="108"/>
      <c r="AC49953" s="108"/>
    </row>
    <row r="49954" spans="19:29" x14ac:dyDescent="0.25">
      <c r="S49954" s="109"/>
      <c r="U49954" s="109"/>
      <c r="W49954" s="109"/>
      <c r="Y49954" s="109"/>
      <c r="AA49954" s="109"/>
      <c r="AC49954" s="109"/>
    </row>
    <row r="49955" spans="19:29" x14ac:dyDescent="0.25">
      <c r="S49955" s="108"/>
      <c r="U49955" s="108"/>
      <c r="W49955" s="108"/>
      <c r="Y49955" s="108"/>
      <c r="AA49955" s="108"/>
      <c r="AC49955" s="108"/>
    </row>
    <row r="49956" spans="19:29" x14ac:dyDescent="0.25">
      <c r="S49956" s="108"/>
      <c r="U49956" s="108"/>
      <c r="W49956" s="108"/>
      <c r="Y49956" s="108"/>
      <c r="AA49956" s="108"/>
      <c r="AC49956" s="108"/>
    </row>
    <row r="49957" spans="19:29" x14ac:dyDescent="0.25">
      <c r="S49957" s="109"/>
      <c r="U49957" s="109"/>
      <c r="W49957" s="109"/>
      <c r="Y49957" s="109"/>
      <c r="AA49957" s="109"/>
      <c r="AC49957" s="109"/>
    </row>
    <row r="49958" spans="19:29" x14ac:dyDescent="0.25">
      <c r="S49958" s="108"/>
      <c r="U49958" s="108"/>
      <c r="W49958" s="108"/>
      <c r="Y49958" s="108"/>
      <c r="AA49958" s="108"/>
      <c r="AC49958" s="108"/>
    </row>
    <row r="49959" spans="19:29" x14ac:dyDescent="0.25">
      <c r="S49959" s="109"/>
      <c r="U49959" s="109"/>
      <c r="W49959" s="109"/>
      <c r="Y49959" s="109"/>
      <c r="AA49959" s="109"/>
      <c r="AC49959" s="109"/>
    </row>
    <row r="49960" spans="19:29" x14ac:dyDescent="0.25">
      <c r="S49960" s="108"/>
      <c r="U49960" s="108"/>
      <c r="W49960" s="108"/>
      <c r="Y49960" s="108"/>
      <c r="AA49960" s="108"/>
      <c r="AC49960" s="108"/>
    </row>
    <row r="49961" spans="19:29" x14ac:dyDescent="0.25">
      <c r="S49961" s="108"/>
      <c r="U49961" s="108"/>
      <c r="W49961" s="108"/>
      <c r="Y49961" s="108"/>
      <c r="AA49961" s="108"/>
      <c r="AC49961" s="108"/>
    </row>
    <row r="49962" spans="19:29" x14ac:dyDescent="0.25">
      <c r="S49962" s="108"/>
      <c r="U49962" s="108"/>
      <c r="W49962" s="108"/>
      <c r="Y49962" s="108"/>
      <c r="AA49962" s="108"/>
      <c r="AC49962" s="108"/>
    </row>
    <row r="49963" spans="19:29" x14ac:dyDescent="0.25">
      <c r="S49963" s="110"/>
      <c r="U49963" s="110"/>
      <c r="W49963" s="110"/>
      <c r="Y49963" s="110"/>
      <c r="AA49963" s="110"/>
      <c r="AC49963" s="110"/>
    </row>
    <row r="49964" spans="19:29" x14ac:dyDescent="0.25">
      <c r="S49964" s="110"/>
      <c r="U49964" s="110"/>
      <c r="W49964" s="110"/>
      <c r="Y49964" s="110"/>
      <c r="AA49964" s="110"/>
      <c r="AC49964" s="110"/>
    </row>
    <row r="49965" spans="19:29" x14ac:dyDescent="0.25">
      <c r="S49965" s="110"/>
      <c r="U49965" s="110"/>
      <c r="W49965" s="110"/>
      <c r="Y49965" s="110"/>
      <c r="AA49965" s="110"/>
      <c r="AC49965" s="110"/>
    </row>
    <row r="49966" spans="19:29" x14ac:dyDescent="0.25">
      <c r="S49966" s="110"/>
      <c r="U49966" s="110"/>
      <c r="W49966" s="110"/>
      <c r="Y49966" s="110"/>
      <c r="AA49966" s="110"/>
      <c r="AC49966" s="110"/>
    </row>
    <row r="49967" spans="19:29" x14ac:dyDescent="0.25">
      <c r="S49967" s="111"/>
      <c r="U49967" s="111"/>
      <c r="W49967" s="111"/>
      <c r="Y49967" s="111"/>
      <c r="AA49967" s="111"/>
      <c r="AC49967" s="111"/>
    </row>
    <row r="49968" spans="19:29" x14ac:dyDescent="0.25">
      <c r="S49968" s="107"/>
      <c r="U49968" s="107"/>
      <c r="W49968" s="107"/>
      <c r="Y49968" s="107"/>
      <c r="AA49968" s="107"/>
      <c r="AC49968" s="107"/>
    </row>
    <row r="49969" spans="19:29" x14ac:dyDescent="0.25">
      <c r="S49969" s="108"/>
      <c r="U49969" s="108"/>
      <c r="W49969" s="108"/>
      <c r="Y49969" s="108"/>
      <c r="AA49969" s="108"/>
      <c r="AC49969" s="108"/>
    </row>
    <row r="49970" spans="19:29" x14ac:dyDescent="0.25">
      <c r="S49970" s="108"/>
      <c r="U49970" s="108"/>
      <c r="W49970" s="108"/>
      <c r="Y49970" s="108"/>
      <c r="AA49970" s="108"/>
      <c r="AC49970" s="108"/>
    </row>
    <row r="49971" spans="19:29" x14ac:dyDescent="0.25">
      <c r="S49971" s="109"/>
      <c r="U49971" s="109"/>
      <c r="W49971" s="109"/>
      <c r="Y49971" s="109"/>
      <c r="AA49971" s="109"/>
      <c r="AC49971" s="109"/>
    </row>
    <row r="49972" spans="19:29" x14ac:dyDescent="0.25">
      <c r="S49972" s="108"/>
      <c r="U49972" s="108"/>
      <c r="W49972" s="108"/>
      <c r="Y49972" s="108"/>
      <c r="AA49972" s="108"/>
      <c r="AC49972" s="108"/>
    </row>
    <row r="49973" spans="19:29" x14ac:dyDescent="0.25">
      <c r="S49973" s="108"/>
      <c r="U49973" s="108"/>
      <c r="W49973" s="108"/>
      <c r="Y49973" s="108"/>
      <c r="AA49973" s="108"/>
      <c r="AC49973" s="108"/>
    </row>
    <row r="49974" spans="19:29" x14ac:dyDescent="0.25">
      <c r="S49974" s="109"/>
      <c r="U49974" s="109"/>
      <c r="W49974" s="109"/>
      <c r="Y49974" s="109"/>
      <c r="AA49974" s="109"/>
      <c r="AC49974" s="109"/>
    </row>
    <row r="49975" spans="19:29" x14ac:dyDescent="0.25">
      <c r="S49975" s="108"/>
      <c r="U49975" s="108"/>
      <c r="W49975" s="108"/>
      <c r="Y49975" s="108"/>
      <c r="AA49975" s="108"/>
      <c r="AC49975" s="108"/>
    </row>
    <row r="49976" spans="19:29" x14ac:dyDescent="0.25">
      <c r="S49976" s="109"/>
      <c r="U49976" s="109"/>
      <c r="W49976" s="109"/>
      <c r="Y49976" s="109"/>
      <c r="AA49976" s="109"/>
      <c r="AC49976" s="109"/>
    </row>
    <row r="49977" spans="19:29" x14ac:dyDescent="0.25">
      <c r="S49977" s="108"/>
      <c r="U49977" s="108"/>
      <c r="W49977" s="108"/>
      <c r="Y49977" s="108"/>
      <c r="AA49977" s="108"/>
      <c r="AC49977" s="108"/>
    </row>
    <row r="49978" spans="19:29" x14ac:dyDescent="0.25">
      <c r="S49978" s="108"/>
      <c r="U49978" s="108"/>
      <c r="W49978" s="108"/>
      <c r="Y49978" s="108"/>
      <c r="AA49978" s="108"/>
      <c r="AC49978" s="108"/>
    </row>
    <row r="49979" spans="19:29" x14ac:dyDescent="0.25">
      <c r="S49979" s="108"/>
      <c r="U49979" s="108"/>
      <c r="W49979" s="108"/>
      <c r="Y49979" s="108"/>
      <c r="AA49979" s="108"/>
      <c r="AC49979" s="108"/>
    </row>
    <row r="49980" spans="19:29" x14ac:dyDescent="0.25">
      <c r="S49980" s="110"/>
      <c r="U49980" s="110"/>
      <c r="W49980" s="110"/>
      <c r="Y49980" s="110"/>
      <c r="AA49980" s="110"/>
      <c r="AC49980" s="110"/>
    </row>
    <row r="49981" spans="19:29" x14ac:dyDescent="0.25">
      <c r="S49981" s="110"/>
      <c r="U49981" s="110"/>
      <c r="W49981" s="110"/>
      <c r="Y49981" s="110"/>
      <c r="AA49981" s="110"/>
      <c r="AC49981" s="110"/>
    </row>
    <row r="49982" spans="19:29" x14ac:dyDescent="0.25">
      <c r="S49982" s="110"/>
      <c r="U49982" s="110"/>
      <c r="W49982" s="110"/>
      <c r="Y49982" s="110"/>
      <c r="AA49982" s="110"/>
      <c r="AC49982" s="110"/>
    </row>
    <row r="49983" spans="19:29" x14ac:dyDescent="0.25">
      <c r="S49983" s="110"/>
      <c r="U49983" s="110"/>
      <c r="W49983" s="110"/>
      <c r="Y49983" s="110"/>
      <c r="AA49983" s="110"/>
      <c r="AC49983" s="110"/>
    </row>
    <row r="49984" spans="19:29" x14ac:dyDescent="0.25">
      <c r="S49984" s="111"/>
      <c r="U49984" s="111"/>
      <c r="W49984" s="111"/>
      <c r="Y49984" s="111"/>
      <c r="AA49984" s="111"/>
      <c r="AC49984" s="111"/>
    </row>
    <row r="49985" spans="19:29" x14ac:dyDescent="0.25">
      <c r="S49985" s="107"/>
      <c r="U49985" s="107"/>
      <c r="W49985" s="107"/>
      <c r="Y49985" s="107"/>
      <c r="AA49985" s="107"/>
      <c r="AC49985" s="107"/>
    </row>
    <row r="49986" spans="19:29" x14ac:dyDescent="0.25">
      <c r="S49986" s="108"/>
      <c r="U49986" s="108"/>
      <c r="W49986" s="108"/>
      <c r="Y49986" s="108"/>
      <c r="AA49986" s="108"/>
      <c r="AC49986" s="108"/>
    </row>
    <row r="49987" spans="19:29" x14ac:dyDescent="0.25">
      <c r="S49987" s="108"/>
      <c r="U49987" s="108"/>
      <c r="W49987" s="108"/>
      <c r="Y49987" s="108"/>
      <c r="AA49987" s="108"/>
      <c r="AC49987" s="108"/>
    </row>
    <row r="49988" spans="19:29" x14ac:dyDescent="0.25">
      <c r="S49988" s="109"/>
      <c r="U49988" s="109"/>
      <c r="W49988" s="109"/>
      <c r="Y49988" s="109"/>
      <c r="AA49988" s="109"/>
      <c r="AC49988" s="109"/>
    </row>
    <row r="49989" spans="19:29" x14ac:dyDescent="0.25">
      <c r="S49989" s="108"/>
      <c r="U49989" s="108"/>
      <c r="W49989" s="108"/>
      <c r="Y49989" s="108"/>
      <c r="AA49989" s="108"/>
      <c r="AC49989" s="108"/>
    </row>
    <row r="49990" spans="19:29" x14ac:dyDescent="0.25">
      <c r="S49990" s="108"/>
      <c r="U49990" s="108"/>
      <c r="W49990" s="108"/>
      <c r="Y49990" s="108"/>
      <c r="AA49990" s="108"/>
      <c r="AC49990" s="108"/>
    </row>
    <row r="49991" spans="19:29" x14ac:dyDescent="0.25">
      <c r="S49991" s="109"/>
      <c r="U49991" s="109"/>
      <c r="W49991" s="109"/>
      <c r="Y49991" s="109"/>
      <c r="AA49991" s="109"/>
      <c r="AC49991" s="109"/>
    </row>
    <row r="49992" spans="19:29" x14ac:dyDescent="0.25">
      <c r="S49992" s="108"/>
      <c r="U49992" s="108"/>
      <c r="W49992" s="108"/>
      <c r="Y49992" s="108"/>
      <c r="AA49992" s="108"/>
      <c r="AC49992" s="108"/>
    </row>
    <row r="49993" spans="19:29" x14ac:dyDescent="0.25">
      <c r="S49993" s="109"/>
      <c r="U49993" s="109"/>
      <c r="W49993" s="109"/>
      <c r="Y49993" s="109"/>
      <c r="AA49993" s="109"/>
      <c r="AC49993" s="109"/>
    </row>
    <row r="49994" spans="19:29" x14ac:dyDescent="0.25">
      <c r="S49994" s="108"/>
      <c r="U49994" s="108"/>
      <c r="W49994" s="108"/>
      <c r="Y49994" s="108"/>
      <c r="AA49994" s="108"/>
      <c r="AC49994" s="108"/>
    </row>
    <row r="49995" spans="19:29" x14ac:dyDescent="0.25">
      <c r="S49995" s="108"/>
      <c r="U49995" s="108"/>
      <c r="W49995" s="108"/>
      <c r="Y49995" s="108"/>
      <c r="AA49995" s="108"/>
      <c r="AC49995" s="108"/>
    </row>
    <row r="49996" spans="19:29" x14ac:dyDescent="0.25">
      <c r="S49996" s="108"/>
      <c r="U49996" s="108"/>
      <c r="W49996" s="108"/>
      <c r="Y49996" s="108"/>
      <c r="AA49996" s="108"/>
      <c r="AC49996" s="108"/>
    </row>
    <row r="49997" spans="19:29" x14ac:dyDescent="0.25">
      <c r="S49997" s="110"/>
      <c r="U49997" s="110"/>
      <c r="W49997" s="110"/>
      <c r="Y49997" s="110"/>
      <c r="AA49997" s="110"/>
      <c r="AC49997" s="110"/>
    </row>
    <row r="49998" spans="19:29" x14ac:dyDescent="0.25">
      <c r="S49998" s="110"/>
      <c r="U49998" s="110"/>
      <c r="W49998" s="110"/>
      <c r="Y49998" s="110"/>
      <c r="AA49998" s="110"/>
      <c r="AC49998" s="110"/>
    </row>
    <row r="49999" spans="19:29" x14ac:dyDescent="0.25">
      <c r="S49999" s="110"/>
      <c r="U49999" s="110"/>
      <c r="W49999" s="110"/>
      <c r="Y49999" s="110"/>
      <c r="AA49999" s="110"/>
      <c r="AC49999" s="110"/>
    </row>
    <row r="50000" spans="19:29" x14ac:dyDescent="0.25">
      <c r="S50000" s="110"/>
      <c r="U50000" s="110"/>
      <c r="W50000" s="110"/>
      <c r="Y50000" s="110"/>
      <c r="AA50000" s="110"/>
      <c r="AC50000" s="110"/>
    </row>
    <row r="50001" spans="19:29" x14ac:dyDescent="0.25">
      <c r="S50001" s="111"/>
      <c r="U50001" s="111"/>
      <c r="W50001" s="111"/>
      <c r="Y50001" s="111"/>
      <c r="AA50001" s="111"/>
      <c r="AC50001" s="111"/>
    </row>
    <row r="50002" spans="19:29" x14ac:dyDescent="0.25">
      <c r="S50002" s="107"/>
      <c r="U50002" s="107"/>
      <c r="W50002" s="107"/>
      <c r="Y50002" s="107"/>
      <c r="AA50002" s="107"/>
      <c r="AC50002" s="107"/>
    </row>
    <row r="50003" spans="19:29" x14ac:dyDescent="0.25">
      <c r="S50003" s="108"/>
      <c r="U50003" s="108"/>
      <c r="W50003" s="108"/>
      <c r="Y50003" s="108"/>
      <c r="AA50003" s="108"/>
      <c r="AC50003" s="108"/>
    </row>
    <row r="50004" spans="19:29" x14ac:dyDescent="0.25">
      <c r="S50004" s="108"/>
      <c r="U50004" s="108"/>
      <c r="W50004" s="108"/>
      <c r="Y50004" s="108"/>
      <c r="AA50004" s="108"/>
      <c r="AC50004" s="108"/>
    </row>
    <row r="50005" spans="19:29" x14ac:dyDescent="0.25">
      <c r="S50005" s="109"/>
      <c r="U50005" s="109"/>
      <c r="W50005" s="109"/>
      <c r="Y50005" s="109"/>
      <c r="AA50005" s="109"/>
      <c r="AC50005" s="109"/>
    </row>
    <row r="50006" spans="19:29" x14ac:dyDescent="0.25">
      <c r="S50006" s="108"/>
      <c r="U50006" s="108"/>
      <c r="W50006" s="108"/>
      <c r="Y50006" s="108"/>
      <c r="AA50006" s="108"/>
      <c r="AC50006" s="108"/>
    </row>
    <row r="50007" spans="19:29" x14ac:dyDescent="0.25">
      <c r="S50007" s="108"/>
      <c r="U50007" s="108"/>
      <c r="W50007" s="108"/>
      <c r="Y50007" s="108"/>
      <c r="AA50007" s="108"/>
      <c r="AC50007" s="108"/>
    </row>
    <row r="50008" spans="19:29" x14ac:dyDescent="0.25">
      <c r="S50008" s="109"/>
      <c r="U50008" s="109"/>
      <c r="W50008" s="109"/>
      <c r="Y50008" s="109"/>
      <c r="AA50008" s="109"/>
      <c r="AC50008" s="109"/>
    </row>
    <row r="50009" spans="19:29" x14ac:dyDescent="0.25">
      <c r="S50009" s="108"/>
      <c r="U50009" s="108"/>
      <c r="W50009" s="108"/>
      <c r="Y50009" s="108"/>
      <c r="AA50009" s="108"/>
      <c r="AC50009" s="108"/>
    </row>
    <row r="50010" spans="19:29" x14ac:dyDescent="0.25">
      <c r="S50010" s="109"/>
      <c r="U50010" s="109"/>
      <c r="W50010" s="109"/>
      <c r="Y50010" s="109"/>
      <c r="AA50010" s="109"/>
      <c r="AC50010" s="109"/>
    </row>
    <row r="50011" spans="19:29" x14ac:dyDescent="0.25">
      <c r="S50011" s="108"/>
      <c r="U50011" s="108"/>
      <c r="W50011" s="108"/>
      <c r="Y50011" s="108"/>
      <c r="AA50011" s="108"/>
      <c r="AC50011" s="108"/>
    </row>
    <row r="50012" spans="19:29" x14ac:dyDescent="0.25">
      <c r="S50012" s="108"/>
      <c r="U50012" s="108"/>
      <c r="W50012" s="108"/>
      <c r="Y50012" s="108"/>
      <c r="AA50012" s="108"/>
      <c r="AC50012" s="108"/>
    </row>
    <row r="50013" spans="19:29" x14ac:dyDescent="0.25">
      <c r="S50013" s="108"/>
      <c r="U50013" s="108"/>
      <c r="W50013" s="108"/>
      <c r="Y50013" s="108"/>
      <c r="AA50013" s="108"/>
      <c r="AC50013" s="108"/>
    </row>
    <row r="50014" spans="19:29" x14ac:dyDescent="0.25">
      <c r="S50014" s="110"/>
      <c r="U50014" s="110"/>
      <c r="W50014" s="110"/>
      <c r="Y50014" s="110"/>
      <c r="AA50014" s="110"/>
      <c r="AC50014" s="110"/>
    </row>
    <row r="50015" spans="19:29" x14ac:dyDescent="0.25">
      <c r="S50015" s="110"/>
      <c r="U50015" s="110"/>
      <c r="W50015" s="110"/>
      <c r="Y50015" s="110"/>
      <c r="AA50015" s="110"/>
      <c r="AC50015" s="110"/>
    </row>
    <row r="50016" spans="19:29" x14ac:dyDescent="0.25">
      <c r="S50016" s="110"/>
      <c r="U50016" s="110"/>
      <c r="W50016" s="110"/>
      <c r="Y50016" s="110"/>
      <c r="AA50016" s="110"/>
      <c r="AC50016" s="110"/>
    </row>
    <row r="50017" spans="19:29" x14ac:dyDescent="0.25">
      <c r="S50017" s="110"/>
      <c r="U50017" s="110"/>
      <c r="W50017" s="110"/>
      <c r="Y50017" s="110"/>
      <c r="AA50017" s="110"/>
      <c r="AC50017" s="110"/>
    </row>
    <row r="50018" spans="19:29" x14ac:dyDescent="0.25">
      <c r="S50018" s="111"/>
      <c r="U50018" s="111"/>
      <c r="W50018" s="111"/>
      <c r="Y50018" s="111"/>
      <c r="AA50018" s="111"/>
      <c r="AC50018" s="111"/>
    </row>
    <row r="50019" spans="19:29" x14ac:dyDescent="0.25">
      <c r="S50019" s="107"/>
      <c r="U50019" s="107"/>
      <c r="W50019" s="107"/>
      <c r="Y50019" s="107"/>
      <c r="AA50019" s="107"/>
      <c r="AC50019" s="107"/>
    </row>
    <row r="50020" spans="19:29" x14ac:dyDescent="0.25">
      <c r="S50020" s="108"/>
      <c r="U50020" s="108"/>
      <c r="W50020" s="108"/>
      <c r="Y50020" s="108"/>
      <c r="AA50020" s="108"/>
      <c r="AC50020" s="108"/>
    </row>
    <row r="50021" spans="19:29" x14ac:dyDescent="0.25">
      <c r="S50021" s="108"/>
      <c r="U50021" s="108"/>
      <c r="W50021" s="108"/>
      <c r="Y50021" s="108"/>
      <c r="AA50021" s="108"/>
      <c r="AC50021" s="108"/>
    </row>
    <row r="50022" spans="19:29" x14ac:dyDescent="0.25">
      <c r="S50022" s="109"/>
      <c r="U50022" s="109"/>
      <c r="W50022" s="109"/>
      <c r="Y50022" s="109"/>
      <c r="AA50022" s="109"/>
      <c r="AC50022" s="109"/>
    </row>
    <row r="50023" spans="19:29" x14ac:dyDescent="0.25">
      <c r="S50023" s="108"/>
      <c r="U50023" s="108"/>
      <c r="W50023" s="108"/>
      <c r="Y50023" s="108"/>
      <c r="AA50023" s="108"/>
      <c r="AC50023" s="108"/>
    </row>
    <row r="50024" spans="19:29" x14ac:dyDescent="0.25">
      <c r="S50024" s="108"/>
      <c r="U50024" s="108"/>
      <c r="W50024" s="108"/>
      <c r="Y50024" s="108"/>
      <c r="AA50024" s="108"/>
      <c r="AC50024" s="108"/>
    </row>
    <row r="50025" spans="19:29" x14ac:dyDescent="0.25">
      <c r="S50025" s="109"/>
      <c r="U50025" s="109"/>
      <c r="W50025" s="109"/>
      <c r="Y50025" s="109"/>
      <c r="AA50025" s="109"/>
      <c r="AC50025" s="109"/>
    </row>
    <row r="50026" spans="19:29" x14ac:dyDescent="0.25">
      <c r="S50026" s="108"/>
      <c r="U50026" s="108"/>
      <c r="W50026" s="108"/>
      <c r="Y50026" s="108"/>
      <c r="AA50026" s="108"/>
      <c r="AC50026" s="108"/>
    </row>
    <row r="50027" spans="19:29" x14ac:dyDescent="0.25">
      <c r="S50027" s="109"/>
      <c r="U50027" s="109"/>
      <c r="W50027" s="109"/>
      <c r="Y50027" s="109"/>
      <c r="AA50027" s="109"/>
      <c r="AC50027" s="109"/>
    </row>
    <row r="50028" spans="19:29" x14ac:dyDescent="0.25">
      <c r="S50028" s="108"/>
      <c r="U50028" s="108"/>
      <c r="W50028" s="108"/>
      <c r="Y50028" s="108"/>
      <c r="AA50028" s="108"/>
      <c r="AC50028" s="108"/>
    </row>
    <row r="50029" spans="19:29" x14ac:dyDescent="0.25">
      <c r="S50029" s="108"/>
      <c r="U50029" s="108"/>
      <c r="W50029" s="108"/>
      <c r="Y50029" s="108"/>
      <c r="AA50029" s="108"/>
      <c r="AC50029" s="108"/>
    </row>
    <row r="50030" spans="19:29" x14ac:dyDescent="0.25">
      <c r="S50030" s="108"/>
      <c r="U50030" s="108"/>
      <c r="W50030" s="108"/>
      <c r="Y50030" s="108"/>
      <c r="AA50030" s="108"/>
      <c r="AC50030" s="108"/>
    </row>
    <row r="50031" spans="19:29" x14ac:dyDescent="0.25">
      <c r="S50031" s="110"/>
      <c r="U50031" s="110"/>
      <c r="W50031" s="110"/>
      <c r="Y50031" s="110"/>
      <c r="AA50031" s="110"/>
      <c r="AC50031" s="110"/>
    </row>
    <row r="50032" spans="19:29" x14ac:dyDescent="0.25">
      <c r="S50032" s="110"/>
      <c r="U50032" s="110"/>
      <c r="W50032" s="110"/>
      <c r="Y50032" s="110"/>
      <c r="AA50032" s="110"/>
      <c r="AC50032" s="110"/>
    </row>
    <row r="50033" spans="19:29" x14ac:dyDescent="0.25">
      <c r="S50033" s="110"/>
      <c r="U50033" s="110"/>
      <c r="W50033" s="110"/>
      <c r="Y50033" s="110"/>
      <c r="AA50033" s="110"/>
      <c r="AC50033" s="110"/>
    </row>
    <row r="50034" spans="19:29" x14ac:dyDescent="0.25">
      <c r="S50034" s="110"/>
      <c r="U50034" s="110"/>
      <c r="W50034" s="110"/>
      <c r="Y50034" s="110"/>
      <c r="AA50034" s="110"/>
      <c r="AC50034" s="110"/>
    </row>
    <row r="50035" spans="19:29" x14ac:dyDescent="0.25">
      <c r="S50035" s="111"/>
      <c r="U50035" s="111"/>
      <c r="W50035" s="111"/>
      <c r="Y50035" s="111"/>
      <c r="AA50035" s="111"/>
      <c r="AC50035" s="111"/>
    </row>
    <row r="50036" spans="19:29" x14ac:dyDescent="0.25">
      <c r="S50036" s="107"/>
      <c r="U50036" s="107"/>
      <c r="W50036" s="107"/>
      <c r="Y50036" s="107"/>
      <c r="AA50036" s="107"/>
      <c r="AC50036" s="107"/>
    </row>
    <row r="50037" spans="19:29" x14ac:dyDescent="0.25">
      <c r="S50037" s="108"/>
      <c r="U50037" s="108"/>
      <c r="W50037" s="108"/>
      <c r="Y50037" s="108"/>
      <c r="AA50037" s="108"/>
      <c r="AC50037" s="108"/>
    </row>
    <row r="50038" spans="19:29" x14ac:dyDescent="0.25">
      <c r="S50038" s="108"/>
      <c r="U50038" s="108"/>
      <c r="W50038" s="108"/>
      <c r="Y50038" s="108"/>
      <c r="AA50038" s="108"/>
      <c r="AC50038" s="108"/>
    </row>
    <row r="50039" spans="19:29" x14ac:dyDescent="0.25">
      <c r="S50039" s="109"/>
      <c r="U50039" s="109"/>
      <c r="W50039" s="109"/>
      <c r="Y50039" s="109"/>
      <c r="AA50039" s="109"/>
      <c r="AC50039" s="109"/>
    </row>
    <row r="50040" spans="19:29" x14ac:dyDescent="0.25">
      <c r="S50040" s="108"/>
      <c r="U50040" s="108"/>
      <c r="W50040" s="108"/>
      <c r="Y50040" s="108"/>
      <c r="AA50040" s="108"/>
      <c r="AC50040" s="108"/>
    </row>
    <row r="50041" spans="19:29" x14ac:dyDescent="0.25">
      <c r="S50041" s="108"/>
      <c r="U50041" s="108"/>
      <c r="W50041" s="108"/>
      <c r="Y50041" s="108"/>
      <c r="AA50041" s="108"/>
      <c r="AC50041" s="108"/>
    </row>
    <row r="50042" spans="19:29" x14ac:dyDescent="0.25">
      <c r="S50042" s="109"/>
      <c r="U50042" s="109"/>
      <c r="W50042" s="109"/>
      <c r="Y50042" s="109"/>
      <c r="AA50042" s="109"/>
      <c r="AC50042" s="109"/>
    </row>
    <row r="50043" spans="19:29" x14ac:dyDescent="0.25">
      <c r="S50043" s="108"/>
      <c r="U50043" s="108"/>
      <c r="W50043" s="108"/>
      <c r="Y50043" s="108"/>
      <c r="AA50043" s="108"/>
      <c r="AC50043" s="108"/>
    </row>
    <row r="50044" spans="19:29" x14ac:dyDescent="0.25">
      <c r="S50044" s="109"/>
      <c r="U50044" s="109"/>
      <c r="W50044" s="109"/>
      <c r="Y50044" s="109"/>
      <c r="AA50044" s="109"/>
      <c r="AC50044" s="109"/>
    </row>
    <row r="50045" spans="19:29" x14ac:dyDescent="0.25">
      <c r="S50045" s="108"/>
      <c r="U50045" s="108"/>
      <c r="W50045" s="108"/>
      <c r="Y50045" s="108"/>
      <c r="AA50045" s="108"/>
      <c r="AC50045" s="108"/>
    </row>
    <row r="50046" spans="19:29" x14ac:dyDescent="0.25">
      <c r="S50046" s="108"/>
      <c r="U50046" s="108"/>
      <c r="W50046" s="108"/>
      <c r="Y50046" s="108"/>
      <c r="AA50046" s="108"/>
      <c r="AC50046" s="108"/>
    </row>
    <row r="50047" spans="19:29" x14ac:dyDescent="0.25">
      <c r="S50047" s="108"/>
      <c r="U50047" s="108"/>
      <c r="W50047" s="108"/>
      <c r="Y50047" s="108"/>
      <c r="AA50047" s="108"/>
      <c r="AC50047" s="108"/>
    </row>
    <row r="50048" spans="19:29" x14ac:dyDescent="0.25">
      <c r="S50048" s="110"/>
      <c r="U50048" s="110"/>
      <c r="W50048" s="110"/>
      <c r="Y50048" s="110"/>
      <c r="AA50048" s="110"/>
      <c r="AC50048" s="110"/>
    </row>
    <row r="50049" spans="19:29" x14ac:dyDescent="0.25">
      <c r="S50049" s="110"/>
      <c r="U50049" s="110"/>
      <c r="W50049" s="110"/>
      <c r="Y50049" s="110"/>
      <c r="AA50049" s="110"/>
      <c r="AC50049" s="110"/>
    </row>
    <row r="50050" spans="19:29" x14ac:dyDescent="0.25">
      <c r="S50050" s="110"/>
      <c r="U50050" s="110"/>
      <c r="W50050" s="110"/>
      <c r="Y50050" s="110"/>
      <c r="AA50050" s="110"/>
      <c r="AC50050" s="110"/>
    </row>
    <row r="50051" spans="19:29" x14ac:dyDescent="0.25">
      <c r="S50051" s="110"/>
      <c r="U50051" s="110"/>
      <c r="W50051" s="110"/>
      <c r="Y50051" s="110"/>
      <c r="AA50051" s="110"/>
      <c r="AC50051" s="110"/>
    </row>
    <row r="50052" spans="19:29" x14ac:dyDescent="0.25">
      <c r="S50052" s="111"/>
      <c r="U50052" s="111"/>
      <c r="W50052" s="111"/>
      <c r="Y50052" s="111"/>
      <c r="AA50052" s="111"/>
      <c r="AC50052" s="111"/>
    </row>
    <row r="50053" spans="19:29" x14ac:dyDescent="0.25">
      <c r="S50053" s="107"/>
      <c r="U50053" s="107"/>
      <c r="W50053" s="107"/>
      <c r="Y50053" s="107"/>
      <c r="AA50053" s="107"/>
      <c r="AC50053" s="107"/>
    </row>
    <row r="50054" spans="19:29" x14ac:dyDescent="0.25">
      <c r="S50054" s="108"/>
      <c r="U50054" s="108"/>
      <c r="W50054" s="108"/>
      <c r="Y50054" s="108"/>
      <c r="AA50054" s="108"/>
      <c r="AC50054" s="108"/>
    </row>
    <row r="50055" spans="19:29" x14ac:dyDescent="0.25">
      <c r="S50055" s="108"/>
      <c r="U50055" s="108"/>
      <c r="W50055" s="108"/>
      <c r="Y50055" s="108"/>
      <c r="AA50055" s="108"/>
      <c r="AC50055" s="108"/>
    </row>
    <row r="50056" spans="19:29" x14ac:dyDescent="0.25">
      <c r="S50056" s="109"/>
      <c r="U50056" s="109"/>
      <c r="W50056" s="109"/>
      <c r="Y50056" s="109"/>
      <c r="AA50056" s="109"/>
      <c r="AC50056" s="109"/>
    </row>
    <row r="50057" spans="19:29" x14ac:dyDescent="0.25">
      <c r="S50057" s="108"/>
      <c r="U50057" s="108"/>
      <c r="W50057" s="108"/>
      <c r="Y50057" s="108"/>
      <c r="AA50057" s="108"/>
      <c r="AC50057" s="108"/>
    </row>
    <row r="50058" spans="19:29" x14ac:dyDescent="0.25">
      <c r="S50058" s="108"/>
      <c r="U50058" s="108"/>
      <c r="W50058" s="108"/>
      <c r="Y50058" s="108"/>
      <c r="AA50058" s="108"/>
      <c r="AC50058" s="108"/>
    </row>
    <row r="50059" spans="19:29" x14ac:dyDescent="0.25">
      <c r="S50059" s="109"/>
      <c r="U50059" s="109"/>
      <c r="W50059" s="109"/>
      <c r="Y50059" s="109"/>
      <c r="AA50059" s="109"/>
      <c r="AC50059" s="109"/>
    </row>
    <row r="50060" spans="19:29" x14ac:dyDescent="0.25">
      <c r="S50060" s="108"/>
      <c r="U50060" s="108"/>
      <c r="W50060" s="108"/>
      <c r="Y50060" s="108"/>
      <c r="AA50060" s="108"/>
      <c r="AC50060" s="108"/>
    </row>
    <row r="50061" spans="19:29" x14ac:dyDescent="0.25">
      <c r="S50061" s="109"/>
      <c r="U50061" s="109"/>
      <c r="W50061" s="109"/>
      <c r="Y50061" s="109"/>
      <c r="AA50061" s="109"/>
      <c r="AC50061" s="109"/>
    </row>
    <row r="50062" spans="19:29" x14ac:dyDescent="0.25">
      <c r="S50062" s="108"/>
      <c r="U50062" s="108"/>
      <c r="W50062" s="108"/>
      <c r="Y50062" s="108"/>
      <c r="AA50062" s="108"/>
      <c r="AC50062" s="108"/>
    </row>
    <row r="50063" spans="19:29" x14ac:dyDescent="0.25">
      <c r="S50063" s="108"/>
      <c r="U50063" s="108"/>
      <c r="W50063" s="108"/>
      <c r="Y50063" s="108"/>
      <c r="AA50063" s="108"/>
      <c r="AC50063" s="108"/>
    </row>
    <row r="50064" spans="19:29" x14ac:dyDescent="0.25">
      <c r="S50064" s="108"/>
      <c r="U50064" s="108"/>
      <c r="W50064" s="108"/>
      <c r="Y50064" s="108"/>
      <c r="AA50064" s="108"/>
      <c r="AC50064" s="108"/>
    </row>
    <row r="50065" spans="19:29" x14ac:dyDescent="0.25">
      <c r="S50065" s="110"/>
      <c r="U50065" s="110"/>
      <c r="W50065" s="110"/>
      <c r="Y50065" s="110"/>
      <c r="AA50065" s="110"/>
      <c r="AC50065" s="110"/>
    </row>
    <row r="50066" spans="19:29" x14ac:dyDescent="0.25">
      <c r="S50066" s="110"/>
      <c r="U50066" s="110"/>
      <c r="W50066" s="110"/>
      <c r="Y50066" s="110"/>
      <c r="AA50066" s="110"/>
      <c r="AC50066" s="110"/>
    </row>
    <row r="50067" spans="19:29" x14ac:dyDescent="0.25">
      <c r="S50067" s="110"/>
      <c r="U50067" s="110"/>
      <c r="W50067" s="110"/>
      <c r="Y50067" s="110"/>
      <c r="AA50067" s="110"/>
      <c r="AC50067" s="110"/>
    </row>
    <row r="50068" spans="19:29" x14ac:dyDescent="0.25">
      <c r="S50068" s="110"/>
      <c r="U50068" s="110"/>
      <c r="W50068" s="110"/>
      <c r="Y50068" s="110"/>
      <c r="AA50068" s="110"/>
      <c r="AC50068" s="110"/>
    </row>
    <row r="50069" spans="19:29" x14ac:dyDescent="0.25">
      <c r="S50069" s="111"/>
      <c r="U50069" s="111"/>
      <c r="W50069" s="111"/>
      <c r="Y50069" s="111"/>
      <c r="AA50069" s="111"/>
      <c r="AC50069" s="111"/>
    </row>
    <row r="50070" spans="19:29" x14ac:dyDescent="0.25">
      <c r="S50070" s="107"/>
      <c r="U50070" s="107"/>
      <c r="W50070" s="107"/>
      <c r="Y50070" s="107"/>
      <c r="AA50070" s="107"/>
      <c r="AC50070" s="107"/>
    </row>
    <row r="50071" spans="19:29" x14ac:dyDescent="0.25">
      <c r="S50071" s="108"/>
      <c r="U50071" s="108"/>
      <c r="W50071" s="108"/>
      <c r="Y50071" s="108"/>
      <c r="AA50071" s="108"/>
      <c r="AC50071" s="108"/>
    </row>
    <row r="50072" spans="19:29" x14ac:dyDescent="0.25">
      <c r="S50072" s="108"/>
      <c r="U50072" s="108"/>
      <c r="W50072" s="108"/>
      <c r="Y50072" s="108"/>
      <c r="AA50072" s="108"/>
      <c r="AC50072" s="108"/>
    </row>
    <row r="50073" spans="19:29" x14ac:dyDescent="0.25">
      <c r="S50073" s="109"/>
      <c r="U50073" s="109"/>
      <c r="W50073" s="109"/>
      <c r="Y50073" s="109"/>
      <c r="AA50073" s="109"/>
      <c r="AC50073" s="109"/>
    </row>
    <row r="50074" spans="19:29" x14ac:dyDescent="0.25">
      <c r="S50074" s="108"/>
      <c r="U50074" s="108"/>
      <c r="W50074" s="108"/>
      <c r="Y50074" s="108"/>
      <c r="AA50074" s="108"/>
      <c r="AC50074" s="108"/>
    </row>
    <row r="50075" spans="19:29" x14ac:dyDescent="0.25">
      <c r="S50075" s="108"/>
      <c r="U50075" s="108"/>
      <c r="W50075" s="108"/>
      <c r="Y50075" s="108"/>
      <c r="AA50075" s="108"/>
      <c r="AC50075" s="108"/>
    </row>
    <row r="50076" spans="19:29" x14ac:dyDescent="0.25">
      <c r="S50076" s="109"/>
      <c r="U50076" s="109"/>
      <c r="W50076" s="109"/>
      <c r="Y50076" s="109"/>
      <c r="AA50076" s="109"/>
      <c r="AC50076" s="109"/>
    </row>
    <row r="50077" spans="19:29" x14ac:dyDescent="0.25">
      <c r="S50077" s="108"/>
      <c r="U50077" s="108"/>
      <c r="W50077" s="108"/>
      <c r="Y50077" s="108"/>
      <c r="AA50077" s="108"/>
      <c r="AC50077" s="108"/>
    </row>
    <row r="50078" spans="19:29" x14ac:dyDescent="0.25">
      <c r="S50078" s="109"/>
      <c r="U50078" s="109"/>
      <c r="W50078" s="109"/>
      <c r="Y50078" s="109"/>
      <c r="AA50078" s="109"/>
      <c r="AC50078" s="109"/>
    </row>
    <row r="50079" spans="19:29" x14ac:dyDescent="0.25">
      <c r="S50079" s="108"/>
      <c r="U50079" s="108"/>
      <c r="W50079" s="108"/>
      <c r="Y50079" s="108"/>
      <c r="AA50079" s="108"/>
      <c r="AC50079" s="108"/>
    </row>
    <row r="50080" spans="19:29" x14ac:dyDescent="0.25">
      <c r="S50080" s="108"/>
      <c r="U50080" s="108"/>
      <c r="W50080" s="108"/>
      <c r="Y50080" s="108"/>
      <c r="AA50080" s="108"/>
      <c r="AC50080" s="108"/>
    </row>
    <row r="50081" spans="19:29" x14ac:dyDescent="0.25">
      <c r="S50081" s="108"/>
      <c r="U50081" s="108"/>
      <c r="W50081" s="108"/>
      <c r="Y50081" s="108"/>
      <c r="AA50081" s="108"/>
      <c r="AC50081" s="108"/>
    </row>
    <row r="50082" spans="19:29" x14ac:dyDescent="0.25">
      <c r="S50082" s="110"/>
      <c r="U50082" s="110"/>
      <c r="W50082" s="110"/>
      <c r="Y50082" s="110"/>
      <c r="AA50082" s="110"/>
      <c r="AC50082" s="110"/>
    </row>
    <row r="50083" spans="19:29" x14ac:dyDescent="0.25">
      <c r="S50083" s="110"/>
      <c r="U50083" s="110"/>
      <c r="W50083" s="110"/>
      <c r="Y50083" s="110"/>
      <c r="AA50083" s="110"/>
      <c r="AC50083" s="110"/>
    </row>
    <row r="50084" spans="19:29" x14ac:dyDescent="0.25">
      <c r="S50084" s="110"/>
      <c r="U50084" s="110"/>
      <c r="W50084" s="110"/>
      <c r="Y50084" s="110"/>
      <c r="AA50084" s="110"/>
      <c r="AC50084" s="110"/>
    </row>
    <row r="50085" spans="19:29" x14ac:dyDescent="0.25">
      <c r="S50085" s="110"/>
      <c r="U50085" s="110"/>
      <c r="W50085" s="110"/>
      <c r="Y50085" s="110"/>
      <c r="AA50085" s="110"/>
      <c r="AC50085" s="110"/>
    </row>
    <row r="50086" spans="19:29" x14ac:dyDescent="0.25">
      <c r="S50086" s="111"/>
      <c r="U50086" s="111"/>
      <c r="W50086" s="111"/>
      <c r="Y50086" s="111"/>
      <c r="AA50086" s="111"/>
      <c r="AC50086" s="111"/>
    </row>
    <row r="50087" spans="19:29" x14ac:dyDescent="0.25">
      <c r="S50087" s="107"/>
      <c r="U50087" s="107"/>
      <c r="W50087" s="107"/>
      <c r="Y50087" s="107"/>
      <c r="AA50087" s="107"/>
      <c r="AC50087" s="107"/>
    </row>
    <row r="50088" spans="19:29" x14ac:dyDescent="0.25">
      <c r="S50088" s="108"/>
      <c r="U50088" s="108"/>
      <c r="W50088" s="108"/>
      <c r="Y50088" s="108"/>
      <c r="AA50088" s="108"/>
      <c r="AC50088" s="108"/>
    </row>
    <row r="50089" spans="19:29" x14ac:dyDescent="0.25">
      <c r="S50089" s="108"/>
      <c r="U50089" s="108"/>
      <c r="W50089" s="108"/>
      <c r="Y50089" s="108"/>
      <c r="AA50089" s="108"/>
      <c r="AC50089" s="108"/>
    </row>
    <row r="50090" spans="19:29" x14ac:dyDescent="0.25">
      <c r="S50090" s="109"/>
      <c r="U50090" s="109"/>
      <c r="W50090" s="109"/>
      <c r="Y50090" s="109"/>
      <c r="AA50090" s="109"/>
      <c r="AC50090" s="109"/>
    </row>
    <row r="50091" spans="19:29" x14ac:dyDescent="0.25">
      <c r="S50091" s="108"/>
      <c r="U50091" s="108"/>
      <c r="W50091" s="108"/>
      <c r="Y50091" s="108"/>
      <c r="AA50091" s="108"/>
      <c r="AC50091" s="108"/>
    </row>
    <row r="50092" spans="19:29" x14ac:dyDescent="0.25">
      <c r="S50092" s="108"/>
      <c r="U50092" s="108"/>
      <c r="W50092" s="108"/>
      <c r="Y50092" s="108"/>
      <c r="AA50092" s="108"/>
      <c r="AC50092" s="108"/>
    </row>
    <row r="50093" spans="19:29" x14ac:dyDescent="0.25">
      <c r="S50093" s="109"/>
      <c r="U50093" s="109"/>
      <c r="W50093" s="109"/>
      <c r="Y50093" s="109"/>
      <c r="AA50093" s="109"/>
      <c r="AC50093" s="109"/>
    </row>
    <row r="50094" spans="19:29" x14ac:dyDescent="0.25">
      <c r="S50094" s="108"/>
      <c r="U50094" s="108"/>
      <c r="W50094" s="108"/>
      <c r="Y50094" s="108"/>
      <c r="AA50094" s="108"/>
      <c r="AC50094" s="108"/>
    </row>
    <row r="50095" spans="19:29" x14ac:dyDescent="0.25">
      <c r="S50095" s="109"/>
      <c r="U50095" s="109"/>
      <c r="W50095" s="109"/>
      <c r="Y50095" s="109"/>
      <c r="AA50095" s="109"/>
      <c r="AC50095" s="109"/>
    </row>
    <row r="50096" spans="19:29" x14ac:dyDescent="0.25">
      <c r="S50096" s="108"/>
      <c r="U50096" s="108"/>
      <c r="W50096" s="108"/>
      <c r="Y50096" s="108"/>
      <c r="AA50096" s="108"/>
      <c r="AC50096" s="108"/>
    </row>
    <row r="50097" spans="19:29" x14ac:dyDescent="0.25">
      <c r="S50097" s="108"/>
      <c r="U50097" s="108"/>
      <c r="W50097" s="108"/>
      <c r="Y50097" s="108"/>
      <c r="AA50097" s="108"/>
      <c r="AC50097" s="108"/>
    </row>
    <row r="50098" spans="19:29" x14ac:dyDescent="0.25">
      <c r="S50098" s="108"/>
      <c r="U50098" s="108"/>
      <c r="W50098" s="108"/>
      <c r="Y50098" s="108"/>
      <c r="AA50098" s="108"/>
      <c r="AC50098" s="108"/>
    </row>
    <row r="50099" spans="19:29" x14ac:dyDescent="0.25">
      <c r="S50099" s="110"/>
      <c r="U50099" s="110"/>
      <c r="W50099" s="110"/>
      <c r="Y50099" s="110"/>
      <c r="AA50099" s="110"/>
      <c r="AC50099" s="110"/>
    </row>
    <row r="50100" spans="19:29" x14ac:dyDescent="0.25">
      <c r="S50100" s="110"/>
      <c r="U50100" s="110"/>
      <c r="W50100" s="110"/>
      <c r="Y50100" s="110"/>
      <c r="AA50100" s="110"/>
      <c r="AC50100" s="110"/>
    </row>
    <row r="50101" spans="19:29" x14ac:dyDescent="0.25">
      <c r="S50101" s="110"/>
      <c r="U50101" s="110"/>
      <c r="W50101" s="110"/>
      <c r="Y50101" s="110"/>
      <c r="AA50101" s="110"/>
      <c r="AC50101" s="110"/>
    </row>
    <row r="50102" spans="19:29" x14ac:dyDescent="0.25">
      <c r="S50102" s="110"/>
      <c r="U50102" s="110"/>
      <c r="W50102" s="110"/>
      <c r="Y50102" s="110"/>
      <c r="AA50102" s="110"/>
      <c r="AC50102" s="110"/>
    </row>
    <row r="50103" spans="19:29" x14ac:dyDescent="0.25">
      <c r="S50103" s="111"/>
      <c r="U50103" s="111"/>
      <c r="W50103" s="111"/>
      <c r="Y50103" s="111"/>
      <c r="AA50103" s="111"/>
      <c r="AC50103" s="111"/>
    </row>
    <row r="50104" spans="19:29" x14ac:dyDescent="0.25">
      <c r="S50104" s="107"/>
      <c r="U50104" s="107"/>
      <c r="W50104" s="107"/>
      <c r="Y50104" s="107"/>
      <c r="AA50104" s="107"/>
      <c r="AC50104" s="107"/>
    </row>
    <row r="50105" spans="19:29" x14ac:dyDescent="0.25">
      <c r="S50105" s="108"/>
      <c r="U50105" s="108"/>
      <c r="W50105" s="108"/>
      <c r="Y50105" s="108"/>
      <c r="AA50105" s="108"/>
      <c r="AC50105" s="108"/>
    </row>
    <row r="50106" spans="19:29" x14ac:dyDescent="0.25">
      <c r="S50106" s="108"/>
      <c r="U50106" s="108"/>
      <c r="W50106" s="108"/>
      <c r="Y50106" s="108"/>
      <c r="AA50106" s="108"/>
      <c r="AC50106" s="108"/>
    </row>
    <row r="50107" spans="19:29" x14ac:dyDescent="0.25">
      <c r="S50107" s="109"/>
      <c r="U50107" s="109"/>
      <c r="W50107" s="109"/>
      <c r="Y50107" s="109"/>
      <c r="AA50107" s="109"/>
      <c r="AC50107" s="109"/>
    </row>
    <row r="50108" spans="19:29" x14ac:dyDescent="0.25">
      <c r="S50108" s="108"/>
      <c r="U50108" s="108"/>
      <c r="W50108" s="108"/>
      <c r="Y50108" s="108"/>
      <c r="AA50108" s="108"/>
      <c r="AC50108" s="108"/>
    </row>
    <row r="50109" spans="19:29" x14ac:dyDescent="0.25">
      <c r="S50109" s="108"/>
      <c r="U50109" s="108"/>
      <c r="W50109" s="108"/>
      <c r="Y50109" s="108"/>
      <c r="AA50109" s="108"/>
      <c r="AC50109" s="108"/>
    </row>
    <row r="50110" spans="19:29" x14ac:dyDescent="0.25">
      <c r="S50110" s="109"/>
      <c r="U50110" s="109"/>
      <c r="W50110" s="109"/>
      <c r="Y50110" s="109"/>
      <c r="AA50110" s="109"/>
      <c r="AC50110" s="109"/>
    </row>
    <row r="50111" spans="19:29" x14ac:dyDescent="0.25">
      <c r="S50111" s="108"/>
      <c r="U50111" s="108"/>
      <c r="W50111" s="108"/>
      <c r="Y50111" s="108"/>
      <c r="AA50111" s="108"/>
      <c r="AC50111" s="108"/>
    </row>
    <row r="50112" spans="19:29" x14ac:dyDescent="0.25">
      <c r="S50112" s="109"/>
      <c r="U50112" s="109"/>
      <c r="W50112" s="109"/>
      <c r="Y50112" s="109"/>
      <c r="AA50112" s="109"/>
      <c r="AC50112" s="109"/>
    </row>
    <row r="50113" spans="19:29" x14ac:dyDescent="0.25">
      <c r="S50113" s="108"/>
      <c r="U50113" s="108"/>
      <c r="W50113" s="108"/>
      <c r="Y50113" s="108"/>
      <c r="AA50113" s="108"/>
      <c r="AC50113" s="108"/>
    </row>
    <row r="50114" spans="19:29" x14ac:dyDescent="0.25">
      <c r="S50114" s="108"/>
      <c r="U50114" s="108"/>
      <c r="W50114" s="108"/>
      <c r="Y50114" s="108"/>
      <c r="AA50114" s="108"/>
      <c r="AC50114" s="108"/>
    </row>
    <row r="50115" spans="19:29" x14ac:dyDescent="0.25">
      <c r="S50115" s="108"/>
      <c r="U50115" s="108"/>
      <c r="W50115" s="108"/>
      <c r="Y50115" s="108"/>
      <c r="AA50115" s="108"/>
      <c r="AC50115" s="108"/>
    </row>
    <row r="50116" spans="19:29" x14ac:dyDescent="0.25">
      <c r="S50116" s="110"/>
      <c r="U50116" s="110"/>
      <c r="W50116" s="110"/>
      <c r="Y50116" s="110"/>
      <c r="AA50116" s="110"/>
      <c r="AC50116" s="110"/>
    </row>
    <row r="50117" spans="19:29" x14ac:dyDescent="0.25">
      <c r="S50117" s="110"/>
      <c r="U50117" s="110"/>
      <c r="W50117" s="110"/>
      <c r="Y50117" s="110"/>
      <c r="AA50117" s="110"/>
      <c r="AC50117" s="110"/>
    </row>
    <row r="50118" spans="19:29" x14ac:dyDescent="0.25">
      <c r="S50118" s="110"/>
      <c r="U50118" s="110"/>
      <c r="W50118" s="110"/>
      <c r="Y50118" s="110"/>
      <c r="AA50118" s="110"/>
      <c r="AC50118" s="110"/>
    </row>
    <row r="50119" spans="19:29" x14ac:dyDescent="0.25">
      <c r="S50119" s="110"/>
      <c r="U50119" s="110"/>
      <c r="W50119" s="110"/>
      <c r="Y50119" s="110"/>
      <c r="AA50119" s="110"/>
      <c r="AC50119" s="110"/>
    </row>
    <row r="50120" spans="19:29" x14ac:dyDescent="0.25">
      <c r="S50120" s="111"/>
      <c r="U50120" s="111"/>
      <c r="W50120" s="111"/>
      <c r="Y50120" s="111"/>
      <c r="AA50120" s="111"/>
      <c r="AC50120" s="111"/>
    </row>
    <row r="50121" spans="19:29" x14ac:dyDescent="0.25">
      <c r="S50121" s="107"/>
      <c r="U50121" s="107"/>
      <c r="W50121" s="107"/>
      <c r="Y50121" s="107"/>
      <c r="AA50121" s="107"/>
      <c r="AC50121" s="107"/>
    </row>
    <row r="50122" spans="19:29" x14ac:dyDescent="0.25">
      <c r="S50122" s="108"/>
      <c r="U50122" s="108"/>
      <c r="W50122" s="108"/>
      <c r="Y50122" s="108"/>
      <c r="AA50122" s="108"/>
      <c r="AC50122" s="108"/>
    </row>
    <row r="50123" spans="19:29" x14ac:dyDescent="0.25">
      <c r="S50123" s="108"/>
      <c r="U50123" s="108"/>
      <c r="W50123" s="108"/>
      <c r="Y50123" s="108"/>
      <c r="AA50123" s="108"/>
      <c r="AC50123" s="108"/>
    </row>
    <row r="50124" spans="19:29" x14ac:dyDescent="0.25">
      <c r="S50124" s="109"/>
      <c r="U50124" s="109"/>
      <c r="W50124" s="109"/>
      <c r="Y50124" s="109"/>
      <c r="AA50124" s="109"/>
      <c r="AC50124" s="109"/>
    </row>
    <row r="50125" spans="19:29" x14ac:dyDescent="0.25">
      <c r="S50125" s="108"/>
      <c r="U50125" s="108"/>
      <c r="W50125" s="108"/>
      <c r="Y50125" s="108"/>
      <c r="AA50125" s="108"/>
      <c r="AC50125" s="108"/>
    </row>
    <row r="50126" spans="19:29" x14ac:dyDescent="0.25">
      <c r="S50126" s="108"/>
      <c r="U50126" s="108"/>
      <c r="W50126" s="108"/>
      <c r="Y50126" s="108"/>
      <c r="AA50126" s="108"/>
      <c r="AC50126" s="108"/>
    </row>
    <row r="50127" spans="19:29" x14ac:dyDescent="0.25">
      <c r="S50127" s="109"/>
      <c r="U50127" s="109"/>
      <c r="W50127" s="109"/>
      <c r="Y50127" s="109"/>
      <c r="AA50127" s="109"/>
      <c r="AC50127" s="109"/>
    </row>
    <row r="50128" spans="19:29" x14ac:dyDescent="0.25">
      <c r="S50128" s="108"/>
      <c r="U50128" s="108"/>
      <c r="W50128" s="108"/>
      <c r="Y50128" s="108"/>
      <c r="AA50128" s="108"/>
      <c r="AC50128" s="108"/>
    </row>
    <row r="50129" spans="19:29" x14ac:dyDescent="0.25">
      <c r="S50129" s="109"/>
      <c r="U50129" s="109"/>
      <c r="W50129" s="109"/>
      <c r="Y50129" s="109"/>
      <c r="AA50129" s="109"/>
      <c r="AC50129" s="109"/>
    </row>
    <row r="50130" spans="19:29" x14ac:dyDescent="0.25">
      <c r="S50130" s="108"/>
      <c r="U50130" s="108"/>
      <c r="W50130" s="108"/>
      <c r="Y50130" s="108"/>
      <c r="AA50130" s="108"/>
      <c r="AC50130" s="108"/>
    </row>
    <row r="50131" spans="19:29" x14ac:dyDescent="0.25">
      <c r="S50131" s="108"/>
      <c r="U50131" s="108"/>
      <c r="W50131" s="108"/>
      <c r="Y50131" s="108"/>
      <c r="AA50131" s="108"/>
      <c r="AC50131" s="108"/>
    </row>
    <row r="50132" spans="19:29" x14ac:dyDescent="0.25">
      <c r="S50132" s="108"/>
      <c r="U50132" s="108"/>
      <c r="W50132" s="108"/>
      <c r="Y50132" s="108"/>
      <c r="AA50132" s="108"/>
      <c r="AC50132" s="108"/>
    </row>
    <row r="50133" spans="19:29" x14ac:dyDescent="0.25">
      <c r="S50133" s="110"/>
      <c r="U50133" s="110"/>
      <c r="W50133" s="110"/>
      <c r="Y50133" s="110"/>
      <c r="AA50133" s="110"/>
      <c r="AC50133" s="110"/>
    </row>
    <row r="50134" spans="19:29" x14ac:dyDescent="0.25">
      <c r="S50134" s="110"/>
      <c r="U50134" s="110"/>
      <c r="W50134" s="110"/>
      <c r="Y50134" s="110"/>
      <c r="AA50134" s="110"/>
      <c r="AC50134" s="110"/>
    </row>
    <row r="50135" spans="19:29" x14ac:dyDescent="0.25">
      <c r="S50135" s="110"/>
      <c r="U50135" s="110"/>
      <c r="W50135" s="110"/>
      <c r="Y50135" s="110"/>
      <c r="AA50135" s="110"/>
      <c r="AC50135" s="110"/>
    </row>
    <row r="50136" spans="19:29" x14ac:dyDescent="0.25">
      <c r="S50136" s="110"/>
      <c r="U50136" s="110"/>
      <c r="W50136" s="110"/>
      <c r="Y50136" s="110"/>
      <c r="AA50136" s="110"/>
      <c r="AC50136" s="110"/>
    </row>
    <row r="50137" spans="19:29" x14ac:dyDescent="0.25">
      <c r="S50137" s="111"/>
      <c r="U50137" s="111"/>
      <c r="W50137" s="111"/>
      <c r="Y50137" s="111"/>
      <c r="AA50137" s="111"/>
      <c r="AC50137" s="111"/>
    </row>
    <row r="50138" spans="19:29" x14ac:dyDescent="0.25">
      <c r="S50138" s="107"/>
      <c r="U50138" s="107"/>
      <c r="W50138" s="107"/>
      <c r="Y50138" s="107"/>
      <c r="AA50138" s="107"/>
      <c r="AC50138" s="107"/>
    </row>
    <row r="50139" spans="19:29" x14ac:dyDescent="0.25">
      <c r="S50139" s="108"/>
      <c r="U50139" s="108"/>
      <c r="W50139" s="108"/>
      <c r="Y50139" s="108"/>
      <c r="AA50139" s="108"/>
      <c r="AC50139" s="108"/>
    </row>
    <row r="50140" spans="19:29" x14ac:dyDescent="0.25">
      <c r="S50140" s="108"/>
      <c r="U50140" s="108"/>
      <c r="W50140" s="108"/>
      <c r="Y50140" s="108"/>
      <c r="AA50140" s="108"/>
      <c r="AC50140" s="108"/>
    </row>
    <row r="50141" spans="19:29" x14ac:dyDescent="0.25">
      <c r="S50141" s="109"/>
      <c r="U50141" s="109"/>
      <c r="W50141" s="109"/>
      <c r="Y50141" s="109"/>
      <c r="AA50141" s="109"/>
      <c r="AC50141" s="109"/>
    </row>
    <row r="50142" spans="19:29" x14ac:dyDescent="0.25">
      <c r="S50142" s="108"/>
      <c r="U50142" s="108"/>
      <c r="W50142" s="108"/>
      <c r="Y50142" s="108"/>
      <c r="AA50142" s="108"/>
      <c r="AC50142" s="108"/>
    </row>
    <row r="50143" spans="19:29" x14ac:dyDescent="0.25">
      <c r="S50143" s="108"/>
      <c r="U50143" s="108"/>
      <c r="W50143" s="108"/>
      <c r="Y50143" s="108"/>
      <c r="AA50143" s="108"/>
      <c r="AC50143" s="108"/>
    </row>
    <row r="50144" spans="19:29" x14ac:dyDescent="0.25">
      <c r="S50144" s="109"/>
      <c r="U50144" s="109"/>
      <c r="W50144" s="109"/>
      <c r="Y50144" s="109"/>
      <c r="AA50144" s="109"/>
      <c r="AC50144" s="109"/>
    </row>
    <row r="50145" spans="19:29" x14ac:dyDescent="0.25">
      <c r="S50145" s="108"/>
      <c r="U50145" s="108"/>
      <c r="W50145" s="108"/>
      <c r="Y50145" s="108"/>
      <c r="AA50145" s="108"/>
      <c r="AC50145" s="108"/>
    </row>
    <row r="50146" spans="19:29" x14ac:dyDescent="0.25">
      <c r="S50146" s="109"/>
      <c r="U50146" s="109"/>
      <c r="W50146" s="109"/>
      <c r="Y50146" s="109"/>
      <c r="AA50146" s="109"/>
      <c r="AC50146" s="109"/>
    </row>
    <row r="50147" spans="19:29" x14ac:dyDescent="0.25">
      <c r="S50147" s="108"/>
      <c r="U50147" s="108"/>
      <c r="W50147" s="108"/>
      <c r="Y50147" s="108"/>
      <c r="AA50147" s="108"/>
      <c r="AC50147" s="108"/>
    </row>
    <row r="50148" spans="19:29" x14ac:dyDescent="0.25">
      <c r="S50148" s="108"/>
      <c r="U50148" s="108"/>
      <c r="W50148" s="108"/>
      <c r="Y50148" s="108"/>
      <c r="AA50148" s="108"/>
      <c r="AC50148" s="108"/>
    </row>
    <row r="50149" spans="19:29" x14ac:dyDescent="0.25">
      <c r="S50149" s="108"/>
      <c r="U50149" s="108"/>
      <c r="W50149" s="108"/>
      <c r="Y50149" s="108"/>
      <c r="AA50149" s="108"/>
      <c r="AC50149" s="108"/>
    </row>
    <row r="50150" spans="19:29" x14ac:dyDescent="0.25">
      <c r="S50150" s="110"/>
      <c r="U50150" s="110"/>
      <c r="W50150" s="110"/>
      <c r="Y50150" s="110"/>
      <c r="AA50150" s="110"/>
      <c r="AC50150" s="110"/>
    </row>
    <row r="50151" spans="19:29" x14ac:dyDescent="0.25">
      <c r="S50151" s="110"/>
      <c r="U50151" s="110"/>
      <c r="W50151" s="110"/>
      <c r="Y50151" s="110"/>
      <c r="AA50151" s="110"/>
      <c r="AC50151" s="110"/>
    </row>
    <row r="50152" spans="19:29" x14ac:dyDescent="0.25">
      <c r="S50152" s="110"/>
      <c r="U50152" s="110"/>
      <c r="W50152" s="110"/>
      <c r="Y50152" s="110"/>
      <c r="AA50152" s="110"/>
      <c r="AC50152" s="110"/>
    </row>
    <row r="50153" spans="19:29" x14ac:dyDescent="0.25">
      <c r="S50153" s="110"/>
      <c r="U50153" s="110"/>
      <c r="W50153" s="110"/>
      <c r="Y50153" s="110"/>
      <c r="AA50153" s="110"/>
      <c r="AC50153" s="110"/>
    </row>
    <row r="50154" spans="19:29" x14ac:dyDescent="0.25">
      <c r="S50154" s="111"/>
      <c r="U50154" s="111"/>
      <c r="W50154" s="111"/>
      <c r="Y50154" s="111"/>
      <c r="AA50154" s="111"/>
      <c r="AC50154" s="111"/>
    </row>
    <row r="50155" spans="19:29" x14ac:dyDescent="0.25">
      <c r="S50155" s="107"/>
      <c r="U50155" s="107"/>
      <c r="W50155" s="107"/>
      <c r="Y50155" s="107"/>
      <c r="AA50155" s="107"/>
      <c r="AC50155" s="107"/>
    </row>
    <row r="50156" spans="19:29" x14ac:dyDescent="0.25">
      <c r="S50156" s="108"/>
      <c r="U50156" s="108"/>
      <c r="W50156" s="108"/>
      <c r="Y50156" s="108"/>
      <c r="AA50156" s="108"/>
      <c r="AC50156" s="108"/>
    </row>
    <row r="50157" spans="19:29" x14ac:dyDescent="0.25">
      <c r="S50157" s="108"/>
      <c r="U50157" s="108"/>
      <c r="W50157" s="108"/>
      <c r="Y50157" s="108"/>
      <c r="AA50157" s="108"/>
      <c r="AC50157" s="108"/>
    </row>
    <row r="50158" spans="19:29" x14ac:dyDescent="0.25">
      <c r="S50158" s="109"/>
      <c r="U50158" s="109"/>
      <c r="W50158" s="109"/>
      <c r="Y50158" s="109"/>
      <c r="AA50158" s="109"/>
      <c r="AC50158" s="109"/>
    </row>
    <row r="50159" spans="19:29" x14ac:dyDescent="0.25">
      <c r="S50159" s="108"/>
      <c r="U50159" s="108"/>
      <c r="W50159" s="108"/>
      <c r="Y50159" s="108"/>
      <c r="AA50159" s="108"/>
      <c r="AC50159" s="108"/>
    </row>
    <row r="50160" spans="19:29" x14ac:dyDescent="0.25">
      <c r="S50160" s="108"/>
      <c r="U50160" s="108"/>
      <c r="W50160" s="108"/>
      <c r="Y50160" s="108"/>
      <c r="AA50160" s="108"/>
      <c r="AC50160" s="108"/>
    </row>
    <row r="50161" spans="19:29" x14ac:dyDescent="0.25">
      <c r="S50161" s="109"/>
      <c r="U50161" s="109"/>
      <c r="W50161" s="109"/>
      <c r="Y50161" s="109"/>
      <c r="AA50161" s="109"/>
      <c r="AC50161" s="109"/>
    </row>
    <row r="50162" spans="19:29" x14ac:dyDescent="0.25">
      <c r="S50162" s="108"/>
      <c r="U50162" s="108"/>
      <c r="W50162" s="108"/>
      <c r="Y50162" s="108"/>
      <c r="AA50162" s="108"/>
      <c r="AC50162" s="108"/>
    </row>
    <row r="50163" spans="19:29" x14ac:dyDescent="0.25">
      <c r="S50163" s="109"/>
      <c r="U50163" s="109"/>
      <c r="W50163" s="109"/>
      <c r="Y50163" s="109"/>
      <c r="AA50163" s="109"/>
      <c r="AC50163" s="109"/>
    </row>
    <row r="50164" spans="19:29" x14ac:dyDescent="0.25">
      <c r="S50164" s="108"/>
      <c r="U50164" s="108"/>
      <c r="W50164" s="108"/>
      <c r="Y50164" s="108"/>
      <c r="AA50164" s="108"/>
      <c r="AC50164" s="108"/>
    </row>
    <row r="50165" spans="19:29" x14ac:dyDescent="0.25">
      <c r="S50165" s="108"/>
      <c r="U50165" s="108"/>
      <c r="W50165" s="108"/>
      <c r="Y50165" s="108"/>
      <c r="AA50165" s="108"/>
      <c r="AC50165" s="108"/>
    </row>
    <row r="50166" spans="19:29" x14ac:dyDescent="0.25">
      <c r="S50166" s="108"/>
      <c r="U50166" s="108"/>
      <c r="W50166" s="108"/>
      <c r="Y50166" s="108"/>
      <c r="AA50166" s="108"/>
      <c r="AC50166" s="108"/>
    </row>
    <row r="50167" spans="19:29" x14ac:dyDescent="0.25">
      <c r="S50167" s="110"/>
      <c r="U50167" s="110"/>
      <c r="W50167" s="110"/>
      <c r="Y50167" s="110"/>
      <c r="AA50167" s="110"/>
      <c r="AC50167" s="110"/>
    </row>
    <row r="50168" spans="19:29" x14ac:dyDescent="0.25">
      <c r="S50168" s="110"/>
      <c r="U50168" s="110"/>
      <c r="W50168" s="110"/>
      <c r="Y50168" s="110"/>
      <c r="AA50168" s="110"/>
      <c r="AC50168" s="110"/>
    </row>
    <row r="50169" spans="19:29" x14ac:dyDescent="0.25">
      <c r="S50169" s="110"/>
      <c r="U50169" s="110"/>
      <c r="W50169" s="110"/>
      <c r="Y50169" s="110"/>
      <c r="AA50169" s="110"/>
      <c r="AC50169" s="110"/>
    </row>
    <row r="50170" spans="19:29" x14ac:dyDescent="0.25">
      <c r="S50170" s="110"/>
      <c r="U50170" s="110"/>
      <c r="W50170" s="110"/>
      <c r="Y50170" s="110"/>
      <c r="AA50170" s="110"/>
      <c r="AC50170" s="110"/>
    </row>
    <row r="50171" spans="19:29" x14ac:dyDescent="0.25">
      <c r="S50171" s="111"/>
      <c r="U50171" s="111"/>
      <c r="W50171" s="111"/>
      <c r="Y50171" s="111"/>
      <c r="AA50171" s="111"/>
      <c r="AC50171" s="111"/>
    </row>
    <row r="50172" spans="19:29" x14ac:dyDescent="0.25">
      <c r="S50172" s="107"/>
      <c r="U50172" s="107"/>
      <c r="W50172" s="107"/>
      <c r="Y50172" s="107"/>
      <c r="AA50172" s="107"/>
      <c r="AC50172" s="107"/>
    </row>
    <row r="50173" spans="19:29" x14ac:dyDescent="0.25">
      <c r="S50173" s="108"/>
      <c r="U50173" s="108"/>
      <c r="W50173" s="108"/>
      <c r="Y50173" s="108"/>
      <c r="AA50173" s="108"/>
      <c r="AC50173" s="108"/>
    </row>
    <row r="50174" spans="19:29" x14ac:dyDescent="0.25">
      <c r="S50174" s="108"/>
      <c r="U50174" s="108"/>
      <c r="W50174" s="108"/>
      <c r="Y50174" s="108"/>
      <c r="AA50174" s="108"/>
      <c r="AC50174" s="108"/>
    </row>
    <row r="50175" spans="19:29" x14ac:dyDescent="0.25">
      <c r="S50175" s="109"/>
      <c r="U50175" s="109"/>
      <c r="W50175" s="109"/>
      <c r="Y50175" s="109"/>
      <c r="AA50175" s="109"/>
      <c r="AC50175" s="109"/>
    </row>
    <row r="50176" spans="19:29" x14ac:dyDescent="0.25">
      <c r="S50176" s="108"/>
      <c r="U50176" s="108"/>
      <c r="W50176" s="108"/>
      <c r="Y50176" s="108"/>
      <c r="AA50176" s="108"/>
      <c r="AC50176" s="108"/>
    </row>
    <row r="50177" spans="19:29" x14ac:dyDescent="0.25">
      <c r="S50177" s="108"/>
      <c r="U50177" s="108"/>
      <c r="W50177" s="108"/>
      <c r="Y50177" s="108"/>
      <c r="AA50177" s="108"/>
      <c r="AC50177" s="108"/>
    </row>
    <row r="50178" spans="19:29" x14ac:dyDescent="0.25">
      <c r="S50178" s="109"/>
      <c r="U50178" s="109"/>
      <c r="W50178" s="109"/>
      <c r="Y50178" s="109"/>
      <c r="AA50178" s="109"/>
      <c r="AC50178" s="109"/>
    </row>
    <row r="50179" spans="19:29" x14ac:dyDescent="0.25">
      <c r="S50179" s="108"/>
      <c r="U50179" s="108"/>
      <c r="W50179" s="108"/>
      <c r="Y50179" s="108"/>
      <c r="AA50179" s="108"/>
      <c r="AC50179" s="108"/>
    </row>
    <row r="50180" spans="19:29" x14ac:dyDescent="0.25">
      <c r="S50180" s="109"/>
      <c r="U50180" s="109"/>
      <c r="W50180" s="109"/>
      <c r="Y50180" s="109"/>
      <c r="AA50180" s="109"/>
      <c r="AC50180" s="109"/>
    </row>
    <row r="50181" spans="19:29" x14ac:dyDescent="0.25">
      <c r="S50181" s="108"/>
      <c r="U50181" s="108"/>
      <c r="W50181" s="108"/>
      <c r="Y50181" s="108"/>
      <c r="AA50181" s="108"/>
      <c r="AC50181" s="108"/>
    </row>
    <row r="50182" spans="19:29" x14ac:dyDescent="0.25">
      <c r="S50182" s="108"/>
      <c r="U50182" s="108"/>
      <c r="W50182" s="108"/>
      <c r="Y50182" s="108"/>
      <c r="AA50182" s="108"/>
      <c r="AC50182" s="108"/>
    </row>
    <row r="50183" spans="19:29" x14ac:dyDescent="0.25">
      <c r="S50183" s="108"/>
      <c r="U50183" s="108"/>
      <c r="W50183" s="108"/>
      <c r="Y50183" s="108"/>
      <c r="AA50183" s="108"/>
      <c r="AC50183" s="108"/>
    </row>
    <row r="50184" spans="19:29" x14ac:dyDescent="0.25">
      <c r="S50184" s="110"/>
      <c r="U50184" s="110"/>
      <c r="W50184" s="110"/>
      <c r="Y50184" s="110"/>
      <c r="AA50184" s="110"/>
      <c r="AC50184" s="110"/>
    </row>
    <row r="50185" spans="19:29" x14ac:dyDescent="0.25">
      <c r="S50185" s="110"/>
      <c r="U50185" s="110"/>
      <c r="W50185" s="110"/>
      <c r="Y50185" s="110"/>
      <c r="AA50185" s="110"/>
      <c r="AC50185" s="110"/>
    </row>
    <row r="50186" spans="19:29" x14ac:dyDescent="0.25">
      <c r="S50186" s="110"/>
      <c r="U50186" s="110"/>
      <c r="W50186" s="110"/>
      <c r="Y50186" s="110"/>
      <c r="AA50186" s="110"/>
      <c r="AC50186" s="110"/>
    </row>
    <row r="50187" spans="19:29" x14ac:dyDescent="0.25">
      <c r="S50187" s="110"/>
      <c r="U50187" s="110"/>
      <c r="W50187" s="110"/>
      <c r="Y50187" s="110"/>
      <c r="AA50187" s="110"/>
      <c r="AC50187" s="110"/>
    </row>
    <row r="50188" spans="19:29" x14ac:dyDescent="0.25">
      <c r="S50188" s="111"/>
      <c r="U50188" s="111"/>
      <c r="W50188" s="111"/>
      <c r="Y50188" s="111"/>
      <c r="AA50188" s="111"/>
      <c r="AC50188" s="111"/>
    </row>
    <row r="50189" spans="19:29" x14ac:dyDescent="0.25">
      <c r="S50189" s="107"/>
      <c r="U50189" s="107"/>
      <c r="W50189" s="107"/>
      <c r="Y50189" s="107"/>
      <c r="AA50189" s="107"/>
      <c r="AC50189" s="107"/>
    </row>
    <row r="50190" spans="19:29" x14ac:dyDescent="0.25">
      <c r="S50190" s="108"/>
      <c r="U50190" s="108"/>
      <c r="W50190" s="108"/>
      <c r="Y50190" s="108"/>
      <c r="AA50190" s="108"/>
      <c r="AC50190" s="108"/>
    </row>
    <row r="50191" spans="19:29" x14ac:dyDescent="0.25">
      <c r="S50191" s="108"/>
      <c r="U50191" s="108"/>
      <c r="W50191" s="108"/>
      <c r="Y50191" s="108"/>
      <c r="AA50191" s="108"/>
      <c r="AC50191" s="108"/>
    </row>
    <row r="50192" spans="19:29" x14ac:dyDescent="0.25">
      <c r="S50192" s="109"/>
      <c r="U50192" s="109"/>
      <c r="W50192" s="109"/>
      <c r="Y50192" s="109"/>
      <c r="AA50192" s="109"/>
      <c r="AC50192" s="109"/>
    </row>
    <row r="50193" spans="19:29" x14ac:dyDescent="0.25">
      <c r="S50193" s="108"/>
      <c r="U50193" s="108"/>
      <c r="W50193" s="108"/>
      <c r="Y50193" s="108"/>
      <c r="AA50193" s="108"/>
      <c r="AC50193" s="108"/>
    </row>
    <row r="50194" spans="19:29" x14ac:dyDescent="0.25">
      <c r="S50194" s="108"/>
      <c r="U50194" s="108"/>
      <c r="W50194" s="108"/>
      <c r="Y50194" s="108"/>
      <c r="AA50194" s="108"/>
      <c r="AC50194" s="108"/>
    </row>
    <row r="50195" spans="19:29" x14ac:dyDescent="0.25">
      <c r="S50195" s="109"/>
      <c r="U50195" s="109"/>
      <c r="W50195" s="109"/>
      <c r="Y50195" s="109"/>
      <c r="AA50195" s="109"/>
      <c r="AC50195" s="109"/>
    </row>
    <row r="50196" spans="19:29" x14ac:dyDescent="0.25">
      <c r="S50196" s="108"/>
      <c r="U50196" s="108"/>
      <c r="W50196" s="108"/>
      <c r="Y50196" s="108"/>
      <c r="AA50196" s="108"/>
      <c r="AC50196" s="108"/>
    </row>
    <row r="50197" spans="19:29" x14ac:dyDescent="0.25">
      <c r="S50197" s="109"/>
      <c r="U50197" s="109"/>
      <c r="W50197" s="109"/>
      <c r="Y50197" s="109"/>
      <c r="AA50197" s="109"/>
      <c r="AC50197" s="109"/>
    </row>
    <row r="50198" spans="19:29" x14ac:dyDescent="0.25">
      <c r="S50198" s="108"/>
      <c r="U50198" s="108"/>
      <c r="W50198" s="108"/>
      <c r="Y50198" s="108"/>
      <c r="AA50198" s="108"/>
      <c r="AC50198" s="108"/>
    </row>
    <row r="50199" spans="19:29" x14ac:dyDescent="0.25">
      <c r="S50199" s="108"/>
      <c r="U50199" s="108"/>
      <c r="W50199" s="108"/>
      <c r="Y50199" s="108"/>
      <c r="AA50199" s="108"/>
      <c r="AC50199" s="108"/>
    </row>
    <row r="50200" spans="19:29" x14ac:dyDescent="0.25">
      <c r="S50200" s="108"/>
      <c r="U50200" s="108"/>
      <c r="W50200" s="108"/>
      <c r="Y50200" s="108"/>
      <c r="AA50200" s="108"/>
      <c r="AC50200" s="108"/>
    </row>
    <row r="50201" spans="19:29" x14ac:dyDescent="0.25">
      <c r="S50201" s="110"/>
      <c r="U50201" s="110"/>
      <c r="W50201" s="110"/>
      <c r="Y50201" s="110"/>
      <c r="AA50201" s="110"/>
      <c r="AC50201" s="110"/>
    </row>
    <row r="50202" spans="19:29" x14ac:dyDescent="0.25">
      <c r="S50202" s="110"/>
      <c r="U50202" s="110"/>
      <c r="W50202" s="110"/>
      <c r="Y50202" s="110"/>
      <c r="AA50202" s="110"/>
      <c r="AC50202" s="110"/>
    </row>
    <row r="50203" spans="19:29" x14ac:dyDescent="0.25">
      <c r="S50203" s="110"/>
      <c r="U50203" s="110"/>
      <c r="W50203" s="110"/>
      <c r="Y50203" s="110"/>
      <c r="AA50203" s="110"/>
      <c r="AC50203" s="110"/>
    </row>
    <row r="50204" spans="19:29" x14ac:dyDescent="0.25">
      <c r="S50204" s="110"/>
      <c r="U50204" s="110"/>
      <c r="W50204" s="110"/>
      <c r="Y50204" s="110"/>
      <c r="AA50204" s="110"/>
      <c r="AC50204" s="110"/>
    </row>
    <row r="50205" spans="19:29" x14ac:dyDescent="0.25">
      <c r="S50205" s="111"/>
      <c r="U50205" s="111"/>
      <c r="W50205" s="111"/>
      <c r="Y50205" s="111"/>
      <c r="AA50205" s="111"/>
      <c r="AC50205" s="111"/>
    </row>
    <row r="50206" spans="19:29" x14ac:dyDescent="0.25">
      <c r="S50206" s="107"/>
      <c r="U50206" s="107"/>
      <c r="W50206" s="107"/>
      <c r="Y50206" s="107"/>
      <c r="AA50206" s="107"/>
      <c r="AC50206" s="107"/>
    </row>
    <row r="50207" spans="19:29" x14ac:dyDescent="0.25">
      <c r="S50207" s="108"/>
      <c r="U50207" s="108"/>
      <c r="W50207" s="108"/>
      <c r="Y50207" s="108"/>
      <c r="AA50207" s="108"/>
      <c r="AC50207" s="108"/>
    </row>
    <row r="50208" spans="19:29" x14ac:dyDescent="0.25">
      <c r="S50208" s="108"/>
      <c r="U50208" s="108"/>
      <c r="W50208" s="108"/>
      <c r="Y50208" s="108"/>
      <c r="AA50208" s="108"/>
      <c r="AC50208" s="108"/>
    </row>
    <row r="50209" spans="19:29" x14ac:dyDescent="0.25">
      <c r="S50209" s="109"/>
      <c r="U50209" s="109"/>
      <c r="W50209" s="109"/>
      <c r="Y50209" s="109"/>
      <c r="AA50209" s="109"/>
      <c r="AC50209" s="109"/>
    </row>
    <row r="50210" spans="19:29" x14ac:dyDescent="0.25">
      <c r="S50210" s="108"/>
      <c r="U50210" s="108"/>
      <c r="W50210" s="108"/>
      <c r="Y50210" s="108"/>
      <c r="AA50210" s="108"/>
      <c r="AC50210" s="108"/>
    </row>
    <row r="50211" spans="19:29" x14ac:dyDescent="0.25">
      <c r="S50211" s="108"/>
      <c r="U50211" s="108"/>
      <c r="W50211" s="108"/>
      <c r="Y50211" s="108"/>
      <c r="AA50211" s="108"/>
      <c r="AC50211" s="108"/>
    </row>
    <row r="50212" spans="19:29" x14ac:dyDescent="0.25">
      <c r="S50212" s="109"/>
      <c r="U50212" s="109"/>
      <c r="W50212" s="109"/>
      <c r="Y50212" s="109"/>
      <c r="AA50212" s="109"/>
      <c r="AC50212" s="109"/>
    </row>
    <row r="50213" spans="19:29" x14ac:dyDescent="0.25">
      <c r="S50213" s="108"/>
      <c r="U50213" s="108"/>
      <c r="W50213" s="108"/>
      <c r="Y50213" s="108"/>
      <c r="AA50213" s="108"/>
      <c r="AC50213" s="108"/>
    </row>
    <row r="50214" spans="19:29" x14ac:dyDescent="0.25">
      <c r="S50214" s="109"/>
      <c r="U50214" s="109"/>
      <c r="W50214" s="109"/>
      <c r="Y50214" s="109"/>
      <c r="AA50214" s="109"/>
      <c r="AC50214" s="109"/>
    </row>
    <row r="50215" spans="19:29" x14ac:dyDescent="0.25">
      <c r="S50215" s="108"/>
      <c r="U50215" s="108"/>
      <c r="W50215" s="108"/>
      <c r="Y50215" s="108"/>
      <c r="AA50215" s="108"/>
      <c r="AC50215" s="108"/>
    </row>
    <row r="50216" spans="19:29" x14ac:dyDescent="0.25">
      <c r="S50216" s="108"/>
      <c r="U50216" s="108"/>
      <c r="W50216" s="108"/>
      <c r="Y50216" s="108"/>
      <c r="AA50216" s="108"/>
      <c r="AC50216" s="108"/>
    </row>
    <row r="50217" spans="19:29" x14ac:dyDescent="0.25">
      <c r="S50217" s="108"/>
      <c r="U50217" s="108"/>
      <c r="W50217" s="108"/>
      <c r="Y50217" s="108"/>
      <c r="AA50217" s="108"/>
      <c r="AC50217" s="108"/>
    </row>
    <row r="50218" spans="19:29" x14ac:dyDescent="0.25">
      <c r="S50218" s="110"/>
      <c r="U50218" s="110"/>
      <c r="W50218" s="110"/>
      <c r="Y50218" s="110"/>
      <c r="AA50218" s="110"/>
      <c r="AC50218" s="110"/>
    </row>
    <row r="50219" spans="19:29" x14ac:dyDescent="0.25">
      <c r="S50219" s="110"/>
      <c r="U50219" s="110"/>
      <c r="W50219" s="110"/>
      <c r="Y50219" s="110"/>
      <c r="AA50219" s="110"/>
      <c r="AC50219" s="110"/>
    </row>
    <row r="50220" spans="19:29" x14ac:dyDescent="0.25">
      <c r="S50220" s="110"/>
      <c r="U50220" s="110"/>
      <c r="W50220" s="110"/>
      <c r="Y50220" s="110"/>
      <c r="AA50220" s="110"/>
      <c r="AC50220" s="110"/>
    </row>
    <row r="50221" spans="19:29" x14ac:dyDescent="0.25">
      <c r="S50221" s="110"/>
      <c r="U50221" s="110"/>
      <c r="W50221" s="110"/>
      <c r="Y50221" s="110"/>
      <c r="AA50221" s="110"/>
      <c r="AC50221" s="110"/>
    </row>
    <row r="50222" spans="19:29" x14ac:dyDescent="0.25">
      <c r="S50222" s="111"/>
      <c r="U50222" s="111"/>
      <c r="W50222" s="111"/>
      <c r="Y50222" s="111"/>
      <c r="AA50222" s="111"/>
      <c r="AC50222" s="111"/>
    </row>
    <row r="50223" spans="19:29" x14ac:dyDescent="0.25">
      <c r="S50223" s="107"/>
      <c r="U50223" s="107"/>
      <c r="W50223" s="107"/>
      <c r="Y50223" s="107"/>
      <c r="AA50223" s="107"/>
      <c r="AC50223" s="107"/>
    </row>
    <row r="50224" spans="19:29" x14ac:dyDescent="0.25">
      <c r="S50224" s="108"/>
      <c r="U50224" s="108"/>
      <c r="W50224" s="108"/>
      <c r="Y50224" s="108"/>
      <c r="AA50224" s="108"/>
      <c r="AC50224" s="108"/>
    </row>
    <row r="50225" spans="19:29" x14ac:dyDescent="0.25">
      <c r="S50225" s="108"/>
      <c r="U50225" s="108"/>
      <c r="W50225" s="108"/>
      <c r="Y50225" s="108"/>
      <c r="AA50225" s="108"/>
      <c r="AC50225" s="108"/>
    </row>
    <row r="50226" spans="19:29" x14ac:dyDescent="0.25">
      <c r="S50226" s="109"/>
      <c r="U50226" s="109"/>
      <c r="W50226" s="109"/>
      <c r="Y50226" s="109"/>
      <c r="AA50226" s="109"/>
      <c r="AC50226" s="109"/>
    </row>
    <row r="50227" spans="19:29" x14ac:dyDescent="0.25">
      <c r="S50227" s="108"/>
      <c r="U50227" s="108"/>
      <c r="W50227" s="108"/>
      <c r="Y50227" s="108"/>
      <c r="AA50227" s="108"/>
      <c r="AC50227" s="108"/>
    </row>
    <row r="50228" spans="19:29" x14ac:dyDescent="0.25">
      <c r="S50228" s="108"/>
      <c r="U50228" s="108"/>
      <c r="W50228" s="108"/>
      <c r="Y50228" s="108"/>
      <c r="AA50228" s="108"/>
      <c r="AC50228" s="108"/>
    </row>
    <row r="50229" spans="19:29" x14ac:dyDescent="0.25">
      <c r="S50229" s="109"/>
      <c r="U50229" s="109"/>
      <c r="W50229" s="109"/>
      <c r="Y50229" s="109"/>
      <c r="AA50229" s="109"/>
      <c r="AC50229" s="109"/>
    </row>
    <row r="50230" spans="19:29" x14ac:dyDescent="0.25">
      <c r="S50230" s="108"/>
      <c r="U50230" s="108"/>
      <c r="W50230" s="108"/>
      <c r="Y50230" s="108"/>
      <c r="AA50230" s="108"/>
      <c r="AC50230" s="108"/>
    </row>
    <row r="50231" spans="19:29" x14ac:dyDescent="0.25">
      <c r="S50231" s="109"/>
      <c r="U50231" s="109"/>
      <c r="W50231" s="109"/>
      <c r="Y50231" s="109"/>
      <c r="AA50231" s="109"/>
      <c r="AC50231" s="109"/>
    </row>
    <row r="50232" spans="19:29" x14ac:dyDescent="0.25">
      <c r="S50232" s="108"/>
      <c r="U50232" s="108"/>
      <c r="W50232" s="108"/>
      <c r="Y50232" s="108"/>
      <c r="AA50232" s="108"/>
      <c r="AC50232" s="108"/>
    </row>
    <row r="50233" spans="19:29" x14ac:dyDescent="0.25">
      <c r="S50233" s="108"/>
      <c r="U50233" s="108"/>
      <c r="W50233" s="108"/>
      <c r="Y50233" s="108"/>
      <c r="AA50233" s="108"/>
      <c r="AC50233" s="108"/>
    </row>
    <row r="50234" spans="19:29" x14ac:dyDescent="0.25">
      <c r="S50234" s="108"/>
      <c r="U50234" s="108"/>
      <c r="W50234" s="108"/>
      <c r="Y50234" s="108"/>
      <c r="AA50234" s="108"/>
      <c r="AC50234" s="108"/>
    </row>
    <row r="50235" spans="19:29" x14ac:dyDescent="0.25">
      <c r="S50235" s="110"/>
      <c r="U50235" s="110"/>
      <c r="W50235" s="110"/>
      <c r="Y50235" s="110"/>
      <c r="AA50235" s="110"/>
      <c r="AC50235" s="110"/>
    </row>
    <row r="50236" spans="19:29" x14ac:dyDescent="0.25">
      <c r="S50236" s="110"/>
      <c r="U50236" s="110"/>
      <c r="W50236" s="110"/>
      <c r="Y50236" s="110"/>
      <c r="AA50236" s="110"/>
      <c r="AC50236" s="110"/>
    </row>
    <row r="50237" spans="19:29" x14ac:dyDescent="0.25">
      <c r="S50237" s="110"/>
      <c r="U50237" s="110"/>
      <c r="W50237" s="110"/>
      <c r="Y50237" s="110"/>
      <c r="AA50237" s="110"/>
      <c r="AC50237" s="110"/>
    </row>
    <row r="50238" spans="19:29" x14ac:dyDescent="0.25">
      <c r="S50238" s="110"/>
      <c r="U50238" s="110"/>
      <c r="W50238" s="110"/>
      <c r="Y50238" s="110"/>
      <c r="AA50238" s="110"/>
      <c r="AC50238" s="110"/>
    </row>
    <row r="50239" spans="19:29" x14ac:dyDescent="0.25">
      <c r="S50239" s="111"/>
      <c r="U50239" s="111"/>
      <c r="W50239" s="111"/>
      <c r="Y50239" s="111"/>
      <c r="AA50239" s="111"/>
      <c r="AC50239" s="111"/>
    </row>
    <row r="50240" spans="19:29" x14ac:dyDescent="0.25">
      <c r="S50240" s="107"/>
      <c r="U50240" s="107"/>
      <c r="W50240" s="107"/>
      <c r="Y50240" s="107"/>
      <c r="AA50240" s="107"/>
      <c r="AC50240" s="107"/>
    </row>
    <row r="50241" spans="19:29" x14ac:dyDescent="0.25">
      <c r="S50241" s="108"/>
      <c r="U50241" s="108"/>
      <c r="W50241" s="108"/>
      <c r="Y50241" s="108"/>
      <c r="AA50241" s="108"/>
      <c r="AC50241" s="108"/>
    </row>
    <row r="50242" spans="19:29" x14ac:dyDescent="0.25">
      <c r="S50242" s="108"/>
      <c r="U50242" s="108"/>
      <c r="W50242" s="108"/>
      <c r="Y50242" s="108"/>
      <c r="AA50242" s="108"/>
      <c r="AC50242" s="108"/>
    </row>
    <row r="50243" spans="19:29" x14ac:dyDescent="0.25">
      <c r="S50243" s="109"/>
      <c r="U50243" s="109"/>
      <c r="W50243" s="109"/>
      <c r="Y50243" s="109"/>
      <c r="AA50243" s="109"/>
      <c r="AC50243" s="109"/>
    </row>
    <row r="50244" spans="19:29" x14ac:dyDescent="0.25">
      <c r="S50244" s="108"/>
      <c r="U50244" s="108"/>
      <c r="W50244" s="108"/>
      <c r="Y50244" s="108"/>
      <c r="AA50244" s="108"/>
      <c r="AC50244" s="108"/>
    </row>
    <row r="50245" spans="19:29" x14ac:dyDescent="0.25">
      <c r="S50245" s="108"/>
      <c r="U50245" s="108"/>
      <c r="W50245" s="108"/>
      <c r="Y50245" s="108"/>
      <c r="AA50245" s="108"/>
      <c r="AC50245" s="108"/>
    </row>
    <row r="50246" spans="19:29" x14ac:dyDescent="0.25">
      <c r="S50246" s="109"/>
      <c r="U50246" s="109"/>
      <c r="W50246" s="109"/>
      <c r="Y50246" s="109"/>
      <c r="AA50246" s="109"/>
      <c r="AC50246" s="109"/>
    </row>
    <row r="50247" spans="19:29" x14ac:dyDescent="0.25">
      <c r="S50247" s="108"/>
      <c r="U50247" s="108"/>
      <c r="W50247" s="108"/>
      <c r="Y50247" s="108"/>
      <c r="AA50247" s="108"/>
      <c r="AC50247" s="108"/>
    </row>
    <row r="50248" spans="19:29" x14ac:dyDescent="0.25">
      <c r="S50248" s="109"/>
      <c r="U50248" s="109"/>
      <c r="W50248" s="109"/>
      <c r="Y50248" s="109"/>
      <c r="AA50248" s="109"/>
      <c r="AC50248" s="109"/>
    </row>
    <row r="50249" spans="19:29" x14ac:dyDescent="0.25">
      <c r="S50249" s="108"/>
      <c r="U50249" s="108"/>
      <c r="W50249" s="108"/>
      <c r="Y50249" s="108"/>
      <c r="AA50249" s="108"/>
      <c r="AC50249" s="108"/>
    </row>
    <row r="50250" spans="19:29" x14ac:dyDescent="0.25">
      <c r="S50250" s="108"/>
      <c r="U50250" s="108"/>
      <c r="W50250" s="108"/>
      <c r="Y50250" s="108"/>
      <c r="AA50250" s="108"/>
      <c r="AC50250" s="108"/>
    </row>
    <row r="50251" spans="19:29" x14ac:dyDescent="0.25">
      <c r="S50251" s="108"/>
      <c r="U50251" s="108"/>
      <c r="W50251" s="108"/>
      <c r="Y50251" s="108"/>
      <c r="AA50251" s="108"/>
      <c r="AC50251" s="108"/>
    </row>
    <row r="50252" spans="19:29" x14ac:dyDescent="0.25">
      <c r="S50252" s="110"/>
      <c r="U50252" s="110"/>
      <c r="W50252" s="110"/>
      <c r="Y50252" s="110"/>
      <c r="AA50252" s="110"/>
      <c r="AC50252" s="110"/>
    </row>
    <row r="50253" spans="19:29" x14ac:dyDescent="0.25">
      <c r="S50253" s="110"/>
      <c r="U50253" s="110"/>
      <c r="W50253" s="110"/>
      <c r="Y50253" s="110"/>
      <c r="AA50253" s="110"/>
      <c r="AC50253" s="110"/>
    </row>
    <row r="50254" spans="19:29" x14ac:dyDescent="0.25">
      <c r="S50254" s="110"/>
      <c r="U50254" s="110"/>
      <c r="W50254" s="110"/>
      <c r="Y50254" s="110"/>
      <c r="AA50254" s="110"/>
      <c r="AC50254" s="110"/>
    </row>
    <row r="50255" spans="19:29" x14ac:dyDescent="0.25">
      <c r="S50255" s="110"/>
      <c r="U50255" s="110"/>
      <c r="W50255" s="110"/>
      <c r="Y50255" s="110"/>
      <c r="AA50255" s="110"/>
      <c r="AC50255" s="110"/>
    </row>
    <row r="50256" spans="19:29" x14ac:dyDescent="0.25">
      <c r="S50256" s="111"/>
      <c r="U50256" s="111"/>
      <c r="W50256" s="111"/>
      <c r="Y50256" s="111"/>
      <c r="AA50256" s="111"/>
      <c r="AC50256" s="111"/>
    </row>
    <row r="50257" spans="19:29" x14ac:dyDescent="0.25">
      <c r="S50257" s="107"/>
      <c r="U50257" s="107"/>
      <c r="W50257" s="107"/>
      <c r="Y50257" s="107"/>
      <c r="AA50257" s="107"/>
      <c r="AC50257" s="107"/>
    </row>
    <row r="50258" spans="19:29" x14ac:dyDescent="0.25">
      <c r="S50258" s="108"/>
      <c r="U50258" s="108"/>
      <c r="W50258" s="108"/>
      <c r="Y50258" s="108"/>
      <c r="AA50258" s="108"/>
      <c r="AC50258" s="108"/>
    </row>
    <row r="50259" spans="19:29" x14ac:dyDescent="0.25">
      <c r="S50259" s="108"/>
      <c r="U50259" s="108"/>
      <c r="W50259" s="108"/>
      <c r="Y50259" s="108"/>
      <c r="AA50259" s="108"/>
      <c r="AC50259" s="108"/>
    </row>
    <row r="50260" spans="19:29" x14ac:dyDescent="0.25">
      <c r="S50260" s="109"/>
      <c r="U50260" s="109"/>
      <c r="W50260" s="109"/>
      <c r="Y50260" s="109"/>
      <c r="AA50260" s="109"/>
      <c r="AC50260" s="109"/>
    </row>
    <row r="50261" spans="19:29" x14ac:dyDescent="0.25">
      <c r="S50261" s="108"/>
      <c r="U50261" s="108"/>
      <c r="W50261" s="108"/>
      <c r="Y50261" s="108"/>
      <c r="AA50261" s="108"/>
      <c r="AC50261" s="108"/>
    </row>
    <row r="50262" spans="19:29" x14ac:dyDescent="0.25">
      <c r="S50262" s="108"/>
      <c r="U50262" s="108"/>
      <c r="W50262" s="108"/>
      <c r="Y50262" s="108"/>
      <c r="AA50262" s="108"/>
      <c r="AC50262" s="108"/>
    </row>
    <row r="50263" spans="19:29" x14ac:dyDescent="0.25">
      <c r="S50263" s="109"/>
      <c r="U50263" s="109"/>
      <c r="W50263" s="109"/>
      <c r="Y50263" s="109"/>
      <c r="AA50263" s="109"/>
      <c r="AC50263" s="109"/>
    </row>
    <row r="50264" spans="19:29" x14ac:dyDescent="0.25">
      <c r="S50264" s="108"/>
      <c r="U50264" s="108"/>
      <c r="W50264" s="108"/>
      <c r="Y50264" s="108"/>
      <c r="AA50264" s="108"/>
      <c r="AC50264" s="108"/>
    </row>
    <row r="50265" spans="19:29" x14ac:dyDescent="0.25">
      <c r="S50265" s="109"/>
      <c r="U50265" s="109"/>
      <c r="W50265" s="109"/>
      <c r="Y50265" s="109"/>
      <c r="AA50265" s="109"/>
      <c r="AC50265" s="109"/>
    </row>
    <row r="50266" spans="19:29" x14ac:dyDescent="0.25">
      <c r="S50266" s="108"/>
      <c r="U50266" s="108"/>
      <c r="W50266" s="108"/>
      <c r="Y50266" s="108"/>
      <c r="AA50266" s="108"/>
      <c r="AC50266" s="108"/>
    </row>
    <row r="50267" spans="19:29" x14ac:dyDescent="0.25">
      <c r="S50267" s="108"/>
      <c r="U50267" s="108"/>
      <c r="W50267" s="108"/>
      <c r="Y50267" s="108"/>
      <c r="AA50267" s="108"/>
      <c r="AC50267" s="108"/>
    </row>
    <row r="50268" spans="19:29" x14ac:dyDescent="0.25">
      <c r="S50268" s="108"/>
      <c r="U50268" s="108"/>
      <c r="W50268" s="108"/>
      <c r="Y50268" s="108"/>
      <c r="AA50268" s="108"/>
      <c r="AC50268" s="108"/>
    </row>
    <row r="50269" spans="19:29" x14ac:dyDescent="0.25">
      <c r="S50269" s="110"/>
      <c r="U50269" s="110"/>
      <c r="W50269" s="110"/>
      <c r="Y50269" s="110"/>
      <c r="AA50269" s="110"/>
      <c r="AC50269" s="110"/>
    </row>
    <row r="50270" spans="19:29" x14ac:dyDescent="0.25">
      <c r="S50270" s="110"/>
      <c r="U50270" s="110"/>
      <c r="W50270" s="110"/>
      <c r="Y50270" s="110"/>
      <c r="AA50270" s="110"/>
      <c r="AC50270" s="110"/>
    </row>
    <row r="50271" spans="19:29" x14ac:dyDescent="0.25">
      <c r="S50271" s="110"/>
      <c r="U50271" s="110"/>
      <c r="W50271" s="110"/>
      <c r="Y50271" s="110"/>
      <c r="AA50271" s="110"/>
      <c r="AC50271" s="110"/>
    </row>
    <row r="50272" spans="19:29" x14ac:dyDescent="0.25">
      <c r="S50272" s="110"/>
      <c r="U50272" s="110"/>
      <c r="W50272" s="110"/>
      <c r="Y50272" s="110"/>
      <c r="AA50272" s="110"/>
      <c r="AC50272" s="110"/>
    </row>
    <row r="50273" spans="19:29" x14ac:dyDescent="0.25">
      <c r="S50273" s="111"/>
      <c r="U50273" s="111"/>
      <c r="W50273" s="111"/>
      <c r="Y50273" s="111"/>
      <c r="AA50273" s="111"/>
      <c r="AC50273" s="111"/>
    </row>
    <row r="50274" spans="19:29" x14ac:dyDescent="0.25">
      <c r="S50274" s="107"/>
      <c r="U50274" s="107"/>
      <c r="W50274" s="107"/>
      <c r="Y50274" s="107"/>
      <c r="AA50274" s="107"/>
      <c r="AC50274" s="107"/>
    </row>
    <row r="50275" spans="19:29" x14ac:dyDescent="0.25">
      <c r="S50275" s="108"/>
      <c r="U50275" s="108"/>
      <c r="W50275" s="108"/>
      <c r="Y50275" s="108"/>
      <c r="AA50275" s="108"/>
      <c r="AC50275" s="108"/>
    </row>
    <row r="50276" spans="19:29" x14ac:dyDescent="0.25">
      <c r="S50276" s="108"/>
      <c r="U50276" s="108"/>
      <c r="W50276" s="108"/>
      <c r="Y50276" s="108"/>
      <c r="AA50276" s="108"/>
      <c r="AC50276" s="108"/>
    </row>
    <row r="50277" spans="19:29" x14ac:dyDescent="0.25">
      <c r="S50277" s="109"/>
      <c r="U50277" s="109"/>
      <c r="W50277" s="109"/>
      <c r="Y50277" s="109"/>
      <c r="AA50277" s="109"/>
      <c r="AC50277" s="109"/>
    </row>
    <row r="50278" spans="19:29" x14ac:dyDescent="0.25">
      <c r="S50278" s="108"/>
      <c r="U50278" s="108"/>
      <c r="W50278" s="108"/>
      <c r="Y50278" s="108"/>
      <c r="AA50278" s="108"/>
      <c r="AC50278" s="108"/>
    </row>
    <row r="50279" spans="19:29" x14ac:dyDescent="0.25">
      <c r="S50279" s="108"/>
      <c r="U50279" s="108"/>
      <c r="W50279" s="108"/>
      <c r="Y50279" s="108"/>
      <c r="AA50279" s="108"/>
      <c r="AC50279" s="108"/>
    </row>
    <row r="50280" spans="19:29" x14ac:dyDescent="0.25">
      <c r="S50280" s="109"/>
      <c r="U50280" s="109"/>
      <c r="W50280" s="109"/>
      <c r="Y50280" s="109"/>
      <c r="AA50280" s="109"/>
      <c r="AC50280" s="109"/>
    </row>
    <row r="50281" spans="19:29" x14ac:dyDescent="0.25">
      <c r="S50281" s="108"/>
      <c r="U50281" s="108"/>
      <c r="W50281" s="108"/>
      <c r="Y50281" s="108"/>
      <c r="AA50281" s="108"/>
      <c r="AC50281" s="108"/>
    </row>
    <row r="50282" spans="19:29" x14ac:dyDescent="0.25">
      <c r="S50282" s="109"/>
      <c r="U50282" s="109"/>
      <c r="W50282" s="109"/>
      <c r="Y50282" s="109"/>
      <c r="AA50282" s="109"/>
      <c r="AC50282" s="109"/>
    </row>
    <row r="50283" spans="19:29" x14ac:dyDescent="0.25">
      <c r="S50283" s="108"/>
      <c r="U50283" s="108"/>
      <c r="W50283" s="108"/>
      <c r="Y50283" s="108"/>
      <c r="AA50283" s="108"/>
      <c r="AC50283" s="108"/>
    </row>
    <row r="50284" spans="19:29" x14ac:dyDescent="0.25">
      <c r="S50284" s="108"/>
      <c r="U50284" s="108"/>
      <c r="W50284" s="108"/>
      <c r="Y50284" s="108"/>
      <c r="AA50284" s="108"/>
      <c r="AC50284" s="108"/>
    </row>
    <row r="50285" spans="19:29" x14ac:dyDescent="0.25">
      <c r="S50285" s="108"/>
      <c r="U50285" s="108"/>
      <c r="W50285" s="108"/>
      <c r="Y50285" s="108"/>
      <c r="AA50285" s="108"/>
      <c r="AC50285" s="108"/>
    </row>
    <row r="50286" spans="19:29" x14ac:dyDescent="0.25">
      <c r="S50286" s="110"/>
      <c r="U50286" s="110"/>
      <c r="W50286" s="110"/>
      <c r="Y50286" s="110"/>
      <c r="AA50286" s="110"/>
      <c r="AC50286" s="110"/>
    </row>
    <row r="50287" spans="19:29" x14ac:dyDescent="0.25">
      <c r="S50287" s="110"/>
      <c r="U50287" s="110"/>
      <c r="W50287" s="110"/>
      <c r="Y50287" s="110"/>
      <c r="AA50287" s="110"/>
      <c r="AC50287" s="110"/>
    </row>
    <row r="50288" spans="19:29" x14ac:dyDescent="0.25">
      <c r="S50288" s="110"/>
      <c r="U50288" s="110"/>
      <c r="W50288" s="110"/>
      <c r="Y50288" s="110"/>
      <c r="AA50288" s="110"/>
      <c r="AC50288" s="110"/>
    </row>
    <row r="50289" spans="19:29" x14ac:dyDescent="0.25">
      <c r="S50289" s="110"/>
      <c r="U50289" s="110"/>
      <c r="W50289" s="110"/>
      <c r="Y50289" s="110"/>
      <c r="AA50289" s="110"/>
      <c r="AC50289" s="110"/>
    </row>
    <row r="50290" spans="19:29" x14ac:dyDescent="0.25">
      <c r="S50290" s="111"/>
      <c r="U50290" s="111"/>
      <c r="W50290" s="111"/>
      <c r="Y50290" s="111"/>
      <c r="AA50290" s="111"/>
      <c r="AC50290" s="111"/>
    </row>
    <row r="50291" spans="19:29" x14ac:dyDescent="0.25">
      <c r="S50291" s="107"/>
      <c r="U50291" s="107"/>
      <c r="W50291" s="107"/>
      <c r="Y50291" s="107"/>
      <c r="AA50291" s="107"/>
      <c r="AC50291" s="107"/>
    </row>
    <row r="50292" spans="19:29" x14ac:dyDescent="0.25">
      <c r="S50292" s="108"/>
      <c r="U50292" s="108"/>
      <c r="W50292" s="108"/>
      <c r="Y50292" s="108"/>
      <c r="AA50292" s="108"/>
      <c r="AC50292" s="108"/>
    </row>
    <row r="50293" spans="19:29" x14ac:dyDescent="0.25">
      <c r="S50293" s="108"/>
      <c r="U50293" s="108"/>
      <c r="W50293" s="108"/>
      <c r="Y50293" s="108"/>
      <c r="AA50293" s="108"/>
      <c r="AC50293" s="108"/>
    </row>
    <row r="50294" spans="19:29" x14ac:dyDescent="0.25">
      <c r="S50294" s="109"/>
      <c r="U50294" s="109"/>
      <c r="W50294" s="109"/>
      <c r="Y50294" s="109"/>
      <c r="AA50294" s="109"/>
      <c r="AC50294" s="109"/>
    </row>
    <row r="50295" spans="19:29" x14ac:dyDescent="0.25">
      <c r="S50295" s="108"/>
      <c r="U50295" s="108"/>
      <c r="W50295" s="108"/>
      <c r="Y50295" s="108"/>
      <c r="AA50295" s="108"/>
      <c r="AC50295" s="108"/>
    </row>
    <row r="50296" spans="19:29" x14ac:dyDescent="0.25">
      <c r="S50296" s="108"/>
      <c r="U50296" s="108"/>
      <c r="W50296" s="108"/>
      <c r="Y50296" s="108"/>
      <c r="AA50296" s="108"/>
      <c r="AC50296" s="108"/>
    </row>
    <row r="50297" spans="19:29" x14ac:dyDescent="0.25">
      <c r="S50297" s="109"/>
      <c r="U50297" s="109"/>
      <c r="W50297" s="109"/>
      <c r="Y50297" s="109"/>
      <c r="AA50297" s="109"/>
      <c r="AC50297" s="109"/>
    </row>
    <row r="50298" spans="19:29" x14ac:dyDescent="0.25">
      <c r="S50298" s="108"/>
      <c r="U50298" s="108"/>
      <c r="W50298" s="108"/>
      <c r="Y50298" s="108"/>
      <c r="AA50298" s="108"/>
      <c r="AC50298" s="108"/>
    </row>
    <row r="50299" spans="19:29" x14ac:dyDescent="0.25">
      <c r="S50299" s="109"/>
      <c r="U50299" s="109"/>
      <c r="W50299" s="109"/>
      <c r="Y50299" s="109"/>
      <c r="AA50299" s="109"/>
      <c r="AC50299" s="109"/>
    </row>
    <row r="50300" spans="19:29" x14ac:dyDescent="0.25">
      <c r="S50300" s="108"/>
      <c r="U50300" s="108"/>
      <c r="W50300" s="108"/>
      <c r="Y50300" s="108"/>
      <c r="AA50300" s="108"/>
      <c r="AC50300" s="108"/>
    </row>
    <row r="50301" spans="19:29" x14ac:dyDescent="0.25">
      <c r="S50301" s="108"/>
      <c r="U50301" s="108"/>
      <c r="W50301" s="108"/>
      <c r="Y50301" s="108"/>
      <c r="AA50301" s="108"/>
      <c r="AC50301" s="108"/>
    </row>
    <row r="50302" spans="19:29" x14ac:dyDescent="0.25">
      <c r="S50302" s="108"/>
      <c r="U50302" s="108"/>
      <c r="W50302" s="108"/>
      <c r="Y50302" s="108"/>
      <c r="AA50302" s="108"/>
      <c r="AC50302" s="108"/>
    </row>
    <row r="50303" spans="19:29" x14ac:dyDescent="0.25">
      <c r="S50303" s="110"/>
      <c r="U50303" s="110"/>
      <c r="W50303" s="110"/>
      <c r="Y50303" s="110"/>
      <c r="AA50303" s="110"/>
      <c r="AC50303" s="110"/>
    </row>
    <row r="50304" spans="19:29" x14ac:dyDescent="0.25">
      <c r="S50304" s="110"/>
      <c r="U50304" s="110"/>
      <c r="W50304" s="110"/>
      <c r="Y50304" s="110"/>
      <c r="AA50304" s="110"/>
      <c r="AC50304" s="110"/>
    </row>
    <row r="50305" spans="19:29" x14ac:dyDescent="0.25">
      <c r="S50305" s="110"/>
      <c r="U50305" s="110"/>
      <c r="W50305" s="110"/>
      <c r="Y50305" s="110"/>
      <c r="AA50305" s="110"/>
      <c r="AC50305" s="110"/>
    </row>
    <row r="50306" spans="19:29" x14ac:dyDescent="0.25">
      <c r="S50306" s="110"/>
      <c r="U50306" s="110"/>
      <c r="W50306" s="110"/>
      <c r="Y50306" s="110"/>
      <c r="AA50306" s="110"/>
      <c r="AC50306" s="110"/>
    </row>
    <row r="50307" spans="19:29" x14ac:dyDescent="0.25">
      <c r="S50307" s="111"/>
      <c r="U50307" s="111"/>
      <c r="W50307" s="111"/>
      <c r="Y50307" s="111"/>
      <c r="AA50307" s="111"/>
      <c r="AC50307" s="111"/>
    </row>
    <row r="50308" spans="19:29" x14ac:dyDescent="0.25">
      <c r="S50308" s="107"/>
      <c r="U50308" s="107"/>
      <c r="W50308" s="107"/>
      <c r="Y50308" s="107"/>
      <c r="AA50308" s="107"/>
      <c r="AC50308" s="107"/>
    </row>
    <row r="50309" spans="19:29" x14ac:dyDescent="0.25">
      <c r="S50309" s="108"/>
      <c r="U50309" s="108"/>
      <c r="W50309" s="108"/>
      <c r="Y50309" s="108"/>
      <c r="AA50309" s="108"/>
      <c r="AC50309" s="108"/>
    </row>
    <row r="50310" spans="19:29" x14ac:dyDescent="0.25">
      <c r="S50310" s="108"/>
      <c r="U50310" s="108"/>
      <c r="W50310" s="108"/>
      <c r="Y50310" s="108"/>
      <c r="AA50310" s="108"/>
      <c r="AC50310" s="108"/>
    </row>
    <row r="50311" spans="19:29" x14ac:dyDescent="0.25">
      <c r="S50311" s="109"/>
      <c r="U50311" s="109"/>
      <c r="W50311" s="109"/>
      <c r="Y50311" s="109"/>
      <c r="AA50311" s="109"/>
      <c r="AC50311" s="109"/>
    </row>
    <row r="50312" spans="19:29" x14ac:dyDescent="0.25">
      <c r="S50312" s="108"/>
      <c r="U50312" s="108"/>
      <c r="W50312" s="108"/>
      <c r="Y50312" s="108"/>
      <c r="AA50312" s="108"/>
      <c r="AC50312" s="108"/>
    </row>
    <row r="50313" spans="19:29" x14ac:dyDescent="0.25">
      <c r="S50313" s="108"/>
      <c r="U50313" s="108"/>
      <c r="W50313" s="108"/>
      <c r="Y50313" s="108"/>
      <c r="AA50313" s="108"/>
      <c r="AC50313" s="108"/>
    </row>
    <row r="50314" spans="19:29" x14ac:dyDescent="0.25">
      <c r="S50314" s="109"/>
      <c r="U50314" s="109"/>
      <c r="W50314" s="109"/>
      <c r="Y50314" s="109"/>
      <c r="AA50314" s="109"/>
      <c r="AC50314" s="109"/>
    </row>
    <row r="50315" spans="19:29" x14ac:dyDescent="0.25">
      <c r="S50315" s="108"/>
      <c r="U50315" s="108"/>
      <c r="W50315" s="108"/>
      <c r="Y50315" s="108"/>
      <c r="AA50315" s="108"/>
      <c r="AC50315" s="108"/>
    </row>
    <row r="50316" spans="19:29" x14ac:dyDescent="0.25">
      <c r="S50316" s="109"/>
      <c r="U50316" s="109"/>
      <c r="W50316" s="109"/>
      <c r="Y50316" s="109"/>
      <c r="AA50316" s="109"/>
      <c r="AC50316" s="109"/>
    </row>
    <row r="50317" spans="19:29" x14ac:dyDescent="0.25">
      <c r="S50317" s="108"/>
      <c r="U50317" s="108"/>
      <c r="W50317" s="108"/>
      <c r="Y50317" s="108"/>
      <c r="AA50317" s="108"/>
      <c r="AC50317" s="108"/>
    </row>
    <row r="50318" spans="19:29" x14ac:dyDescent="0.25">
      <c r="S50318" s="108"/>
      <c r="U50318" s="108"/>
      <c r="W50318" s="108"/>
      <c r="Y50318" s="108"/>
      <c r="AA50318" s="108"/>
      <c r="AC50318" s="108"/>
    </row>
    <row r="50319" spans="19:29" x14ac:dyDescent="0.25">
      <c r="S50319" s="108"/>
      <c r="U50319" s="108"/>
      <c r="W50319" s="108"/>
      <c r="Y50319" s="108"/>
      <c r="AA50319" s="108"/>
      <c r="AC50319" s="108"/>
    </row>
    <row r="50320" spans="19:29" x14ac:dyDescent="0.25">
      <c r="S50320" s="110"/>
      <c r="U50320" s="110"/>
      <c r="W50320" s="110"/>
      <c r="Y50320" s="110"/>
      <c r="AA50320" s="110"/>
      <c r="AC50320" s="110"/>
    </row>
    <row r="50321" spans="19:29" x14ac:dyDescent="0.25">
      <c r="S50321" s="110"/>
      <c r="U50321" s="110"/>
      <c r="W50321" s="110"/>
      <c r="Y50321" s="110"/>
      <c r="AA50321" s="110"/>
      <c r="AC50321" s="110"/>
    </row>
    <row r="50322" spans="19:29" x14ac:dyDescent="0.25">
      <c r="S50322" s="110"/>
      <c r="U50322" s="110"/>
      <c r="W50322" s="110"/>
      <c r="Y50322" s="110"/>
      <c r="AA50322" s="110"/>
      <c r="AC50322" s="110"/>
    </row>
    <row r="50323" spans="19:29" x14ac:dyDescent="0.25">
      <c r="S50323" s="110"/>
      <c r="U50323" s="110"/>
      <c r="W50323" s="110"/>
      <c r="Y50323" s="110"/>
      <c r="AA50323" s="110"/>
      <c r="AC50323" s="110"/>
    </row>
    <row r="50324" spans="19:29" x14ac:dyDescent="0.25">
      <c r="S50324" s="111"/>
      <c r="U50324" s="111"/>
      <c r="W50324" s="111"/>
      <c r="Y50324" s="111"/>
      <c r="AA50324" s="111"/>
      <c r="AC50324" s="111"/>
    </row>
    <row r="50325" spans="19:29" x14ac:dyDescent="0.25">
      <c r="S50325" s="107"/>
      <c r="U50325" s="107"/>
      <c r="W50325" s="107"/>
      <c r="Y50325" s="107"/>
      <c r="AA50325" s="107"/>
      <c r="AC50325" s="107"/>
    </row>
    <row r="50326" spans="19:29" x14ac:dyDescent="0.25">
      <c r="S50326" s="108"/>
      <c r="U50326" s="108"/>
      <c r="W50326" s="108"/>
      <c r="Y50326" s="108"/>
      <c r="AA50326" s="108"/>
      <c r="AC50326" s="108"/>
    </row>
    <row r="50327" spans="19:29" x14ac:dyDescent="0.25">
      <c r="S50327" s="108"/>
      <c r="U50327" s="108"/>
      <c r="W50327" s="108"/>
      <c r="Y50327" s="108"/>
      <c r="AA50327" s="108"/>
      <c r="AC50327" s="108"/>
    </row>
    <row r="50328" spans="19:29" x14ac:dyDescent="0.25">
      <c r="S50328" s="109"/>
      <c r="U50328" s="109"/>
      <c r="W50328" s="109"/>
      <c r="Y50328" s="109"/>
      <c r="AA50328" s="109"/>
      <c r="AC50328" s="109"/>
    </row>
    <row r="50329" spans="19:29" x14ac:dyDescent="0.25">
      <c r="S50329" s="108"/>
      <c r="U50329" s="108"/>
      <c r="W50329" s="108"/>
      <c r="Y50329" s="108"/>
      <c r="AA50329" s="108"/>
      <c r="AC50329" s="108"/>
    </row>
    <row r="50330" spans="19:29" x14ac:dyDescent="0.25">
      <c r="S50330" s="108"/>
      <c r="U50330" s="108"/>
      <c r="W50330" s="108"/>
      <c r="Y50330" s="108"/>
      <c r="AA50330" s="108"/>
      <c r="AC50330" s="108"/>
    </row>
    <row r="50331" spans="19:29" x14ac:dyDescent="0.25">
      <c r="S50331" s="109"/>
      <c r="U50331" s="109"/>
      <c r="W50331" s="109"/>
      <c r="Y50331" s="109"/>
      <c r="AA50331" s="109"/>
      <c r="AC50331" s="109"/>
    </row>
    <row r="50332" spans="19:29" x14ac:dyDescent="0.25">
      <c r="S50332" s="108"/>
      <c r="U50332" s="108"/>
      <c r="W50332" s="108"/>
      <c r="Y50332" s="108"/>
      <c r="AA50332" s="108"/>
      <c r="AC50332" s="108"/>
    </row>
    <row r="50333" spans="19:29" x14ac:dyDescent="0.25">
      <c r="S50333" s="109"/>
      <c r="U50333" s="109"/>
      <c r="W50333" s="109"/>
      <c r="Y50333" s="109"/>
      <c r="AA50333" s="109"/>
      <c r="AC50333" s="109"/>
    </row>
    <row r="50334" spans="19:29" x14ac:dyDescent="0.25">
      <c r="S50334" s="108"/>
      <c r="U50334" s="108"/>
      <c r="W50334" s="108"/>
      <c r="Y50334" s="108"/>
      <c r="AA50334" s="108"/>
      <c r="AC50334" s="108"/>
    </row>
    <row r="50335" spans="19:29" x14ac:dyDescent="0.25">
      <c r="S50335" s="108"/>
      <c r="U50335" s="108"/>
      <c r="W50335" s="108"/>
      <c r="Y50335" s="108"/>
      <c r="AA50335" s="108"/>
      <c r="AC50335" s="108"/>
    </row>
    <row r="50336" spans="19:29" x14ac:dyDescent="0.25">
      <c r="S50336" s="108"/>
      <c r="U50336" s="108"/>
      <c r="W50336" s="108"/>
      <c r="Y50336" s="108"/>
      <c r="AA50336" s="108"/>
      <c r="AC50336" s="108"/>
    </row>
    <row r="50337" spans="19:29" x14ac:dyDescent="0.25">
      <c r="S50337" s="110"/>
      <c r="U50337" s="110"/>
      <c r="W50337" s="110"/>
      <c r="Y50337" s="110"/>
      <c r="AA50337" s="110"/>
      <c r="AC50337" s="110"/>
    </row>
    <row r="50338" spans="19:29" x14ac:dyDescent="0.25">
      <c r="S50338" s="110"/>
      <c r="U50338" s="110"/>
      <c r="W50338" s="110"/>
      <c r="Y50338" s="110"/>
      <c r="AA50338" s="110"/>
      <c r="AC50338" s="110"/>
    </row>
    <row r="50339" spans="19:29" x14ac:dyDescent="0.25">
      <c r="S50339" s="110"/>
      <c r="U50339" s="110"/>
      <c r="W50339" s="110"/>
      <c r="Y50339" s="110"/>
      <c r="AA50339" s="110"/>
      <c r="AC50339" s="110"/>
    </row>
    <row r="50340" spans="19:29" x14ac:dyDescent="0.25">
      <c r="S50340" s="110"/>
      <c r="U50340" s="110"/>
      <c r="W50340" s="110"/>
      <c r="Y50340" s="110"/>
      <c r="AA50340" s="110"/>
      <c r="AC50340" s="110"/>
    </row>
    <row r="50341" spans="19:29" x14ac:dyDescent="0.25">
      <c r="S50341" s="111"/>
      <c r="U50341" s="111"/>
      <c r="W50341" s="111"/>
      <c r="Y50341" s="111"/>
      <c r="AA50341" s="111"/>
      <c r="AC50341" s="111"/>
    </row>
    <row r="50342" spans="19:29" x14ac:dyDescent="0.25">
      <c r="S50342" s="107"/>
      <c r="U50342" s="107"/>
      <c r="W50342" s="107"/>
      <c r="Y50342" s="107"/>
      <c r="AA50342" s="107"/>
      <c r="AC50342" s="107"/>
    </row>
    <row r="50343" spans="19:29" x14ac:dyDescent="0.25">
      <c r="S50343" s="108"/>
      <c r="U50343" s="108"/>
      <c r="W50343" s="108"/>
      <c r="Y50343" s="108"/>
      <c r="AA50343" s="108"/>
      <c r="AC50343" s="108"/>
    </row>
    <row r="50344" spans="19:29" x14ac:dyDescent="0.25">
      <c r="S50344" s="108"/>
      <c r="U50344" s="108"/>
      <c r="W50344" s="108"/>
      <c r="Y50344" s="108"/>
      <c r="AA50344" s="108"/>
      <c r="AC50344" s="108"/>
    </row>
    <row r="50345" spans="19:29" x14ac:dyDescent="0.25">
      <c r="S50345" s="109"/>
      <c r="U50345" s="109"/>
      <c r="W50345" s="109"/>
      <c r="Y50345" s="109"/>
      <c r="AA50345" s="109"/>
      <c r="AC50345" s="109"/>
    </row>
    <row r="50346" spans="19:29" x14ac:dyDescent="0.25">
      <c r="S50346" s="108"/>
      <c r="U50346" s="108"/>
      <c r="W50346" s="108"/>
      <c r="Y50346" s="108"/>
      <c r="AA50346" s="108"/>
      <c r="AC50346" s="108"/>
    </row>
    <row r="50347" spans="19:29" x14ac:dyDescent="0.25">
      <c r="S50347" s="108"/>
      <c r="U50347" s="108"/>
      <c r="W50347" s="108"/>
      <c r="Y50347" s="108"/>
      <c r="AA50347" s="108"/>
      <c r="AC50347" s="108"/>
    </row>
    <row r="50348" spans="19:29" x14ac:dyDescent="0.25">
      <c r="S50348" s="109"/>
      <c r="U50348" s="109"/>
      <c r="W50348" s="109"/>
      <c r="Y50348" s="109"/>
      <c r="AA50348" s="109"/>
      <c r="AC50348" s="109"/>
    </row>
    <row r="50349" spans="19:29" x14ac:dyDescent="0.25">
      <c r="S50349" s="108"/>
      <c r="U50349" s="108"/>
      <c r="W50349" s="108"/>
      <c r="Y50349" s="108"/>
      <c r="AA50349" s="108"/>
      <c r="AC50349" s="108"/>
    </row>
    <row r="50350" spans="19:29" x14ac:dyDescent="0.25">
      <c r="S50350" s="109"/>
      <c r="U50350" s="109"/>
      <c r="W50350" s="109"/>
      <c r="Y50350" s="109"/>
      <c r="AA50350" s="109"/>
      <c r="AC50350" s="109"/>
    </row>
    <row r="50351" spans="19:29" x14ac:dyDescent="0.25">
      <c r="S50351" s="108"/>
      <c r="U50351" s="108"/>
      <c r="W50351" s="108"/>
      <c r="Y50351" s="108"/>
      <c r="AA50351" s="108"/>
      <c r="AC50351" s="108"/>
    </row>
    <row r="50352" spans="19:29" x14ac:dyDescent="0.25">
      <c r="S50352" s="108"/>
      <c r="U50352" s="108"/>
      <c r="W50352" s="108"/>
      <c r="Y50352" s="108"/>
      <c r="AA50352" s="108"/>
      <c r="AC50352" s="108"/>
    </row>
    <row r="50353" spans="19:29" x14ac:dyDescent="0.25">
      <c r="S50353" s="108"/>
      <c r="U50353" s="108"/>
      <c r="W50353" s="108"/>
      <c r="Y50353" s="108"/>
      <c r="AA50353" s="108"/>
      <c r="AC50353" s="108"/>
    </row>
    <row r="50354" spans="19:29" x14ac:dyDescent="0.25">
      <c r="S50354" s="110"/>
      <c r="U50354" s="110"/>
      <c r="W50354" s="110"/>
      <c r="Y50354" s="110"/>
      <c r="AA50354" s="110"/>
      <c r="AC50354" s="110"/>
    </row>
    <row r="50355" spans="19:29" x14ac:dyDescent="0.25">
      <c r="S50355" s="110"/>
      <c r="U50355" s="110"/>
      <c r="W50355" s="110"/>
      <c r="Y50355" s="110"/>
      <c r="AA50355" s="110"/>
      <c r="AC50355" s="110"/>
    </row>
    <row r="50356" spans="19:29" x14ac:dyDescent="0.25">
      <c r="S50356" s="110"/>
      <c r="U50356" s="110"/>
      <c r="W50356" s="110"/>
      <c r="Y50356" s="110"/>
      <c r="AA50356" s="110"/>
      <c r="AC50356" s="110"/>
    </row>
    <row r="50357" spans="19:29" x14ac:dyDescent="0.25">
      <c r="S50357" s="110"/>
      <c r="U50357" s="110"/>
      <c r="W50357" s="110"/>
      <c r="Y50357" s="110"/>
      <c r="AA50357" s="110"/>
      <c r="AC50357" s="110"/>
    </row>
    <row r="50358" spans="19:29" x14ac:dyDescent="0.25">
      <c r="S50358" s="111"/>
      <c r="U50358" s="111"/>
      <c r="W50358" s="111"/>
      <c r="Y50358" s="111"/>
      <c r="AA50358" s="111"/>
      <c r="AC50358" s="111"/>
    </row>
    <row r="50359" spans="19:29" x14ac:dyDescent="0.25">
      <c r="S50359" s="107"/>
      <c r="U50359" s="107"/>
      <c r="W50359" s="107"/>
      <c r="Y50359" s="107"/>
      <c r="AA50359" s="107"/>
      <c r="AC50359" s="107"/>
    </row>
    <row r="50360" spans="19:29" x14ac:dyDescent="0.25">
      <c r="S50360" s="108"/>
      <c r="U50360" s="108"/>
      <c r="W50360" s="108"/>
      <c r="Y50360" s="108"/>
      <c r="AA50360" s="108"/>
      <c r="AC50360" s="108"/>
    </row>
    <row r="50361" spans="19:29" x14ac:dyDescent="0.25">
      <c r="S50361" s="108"/>
      <c r="U50361" s="108"/>
      <c r="W50361" s="108"/>
      <c r="Y50361" s="108"/>
      <c r="AA50361" s="108"/>
      <c r="AC50361" s="108"/>
    </row>
    <row r="50362" spans="19:29" x14ac:dyDescent="0.25">
      <c r="S50362" s="109"/>
      <c r="U50362" s="109"/>
      <c r="W50362" s="109"/>
      <c r="Y50362" s="109"/>
      <c r="AA50362" s="109"/>
      <c r="AC50362" s="109"/>
    </row>
    <row r="50363" spans="19:29" x14ac:dyDescent="0.25">
      <c r="S50363" s="108"/>
      <c r="U50363" s="108"/>
      <c r="W50363" s="108"/>
      <c r="Y50363" s="108"/>
      <c r="AA50363" s="108"/>
      <c r="AC50363" s="108"/>
    </row>
    <row r="50364" spans="19:29" x14ac:dyDescent="0.25">
      <c r="S50364" s="108"/>
      <c r="U50364" s="108"/>
      <c r="W50364" s="108"/>
      <c r="Y50364" s="108"/>
      <c r="AA50364" s="108"/>
      <c r="AC50364" s="108"/>
    </row>
    <row r="50365" spans="19:29" x14ac:dyDescent="0.25">
      <c r="S50365" s="109"/>
      <c r="U50365" s="109"/>
      <c r="W50365" s="109"/>
      <c r="Y50365" s="109"/>
      <c r="AA50365" s="109"/>
      <c r="AC50365" s="109"/>
    </row>
    <row r="50366" spans="19:29" x14ac:dyDescent="0.25">
      <c r="S50366" s="108"/>
      <c r="U50366" s="108"/>
      <c r="W50366" s="108"/>
      <c r="Y50366" s="108"/>
      <c r="AA50366" s="108"/>
      <c r="AC50366" s="108"/>
    </row>
    <row r="50367" spans="19:29" x14ac:dyDescent="0.25">
      <c r="S50367" s="109"/>
      <c r="U50367" s="109"/>
      <c r="W50367" s="109"/>
      <c r="Y50367" s="109"/>
      <c r="AA50367" s="109"/>
      <c r="AC50367" s="109"/>
    </row>
    <row r="50368" spans="19:29" x14ac:dyDescent="0.25">
      <c r="S50368" s="108"/>
      <c r="U50368" s="108"/>
      <c r="W50368" s="108"/>
      <c r="Y50368" s="108"/>
      <c r="AA50368" s="108"/>
      <c r="AC50368" s="108"/>
    </row>
    <row r="50369" spans="19:29" x14ac:dyDescent="0.25">
      <c r="S50369" s="108"/>
      <c r="U50369" s="108"/>
      <c r="W50369" s="108"/>
      <c r="Y50369" s="108"/>
      <c r="AA50369" s="108"/>
      <c r="AC50369" s="108"/>
    </row>
    <row r="50370" spans="19:29" x14ac:dyDescent="0.25">
      <c r="S50370" s="108"/>
      <c r="U50370" s="108"/>
      <c r="W50370" s="108"/>
      <c r="Y50370" s="108"/>
      <c r="AA50370" s="108"/>
      <c r="AC50370" s="108"/>
    </row>
    <row r="50371" spans="19:29" x14ac:dyDescent="0.25">
      <c r="S50371" s="110"/>
      <c r="U50371" s="110"/>
      <c r="W50371" s="110"/>
      <c r="Y50371" s="110"/>
      <c r="AA50371" s="110"/>
      <c r="AC50371" s="110"/>
    </row>
    <row r="50372" spans="19:29" x14ac:dyDescent="0.25">
      <c r="S50372" s="110"/>
      <c r="U50372" s="110"/>
      <c r="W50372" s="110"/>
      <c r="Y50372" s="110"/>
      <c r="AA50372" s="110"/>
      <c r="AC50372" s="110"/>
    </row>
    <row r="50373" spans="19:29" x14ac:dyDescent="0.25">
      <c r="S50373" s="110"/>
      <c r="U50373" s="110"/>
      <c r="W50373" s="110"/>
      <c r="Y50373" s="110"/>
      <c r="AA50373" s="110"/>
      <c r="AC50373" s="110"/>
    </row>
    <row r="50374" spans="19:29" x14ac:dyDescent="0.25">
      <c r="S50374" s="110"/>
      <c r="U50374" s="110"/>
      <c r="W50374" s="110"/>
      <c r="Y50374" s="110"/>
      <c r="AA50374" s="110"/>
      <c r="AC50374" s="110"/>
    </row>
    <row r="50375" spans="19:29" x14ac:dyDescent="0.25">
      <c r="S50375" s="111"/>
      <c r="U50375" s="111"/>
      <c r="W50375" s="111"/>
      <c r="Y50375" s="111"/>
      <c r="AA50375" s="111"/>
      <c r="AC50375" s="111"/>
    </row>
    <row r="50376" spans="19:29" x14ac:dyDescent="0.25">
      <c r="S50376" s="107"/>
      <c r="U50376" s="107"/>
      <c r="W50376" s="107"/>
      <c r="Y50376" s="107"/>
      <c r="AA50376" s="107"/>
      <c r="AC50376" s="107"/>
    </row>
    <row r="50377" spans="19:29" x14ac:dyDescent="0.25">
      <c r="S50377" s="108"/>
      <c r="U50377" s="108"/>
      <c r="W50377" s="108"/>
      <c r="Y50377" s="108"/>
      <c r="AA50377" s="108"/>
      <c r="AC50377" s="108"/>
    </row>
    <row r="50378" spans="19:29" x14ac:dyDescent="0.25">
      <c r="S50378" s="108"/>
      <c r="U50378" s="108"/>
      <c r="W50378" s="108"/>
      <c r="Y50378" s="108"/>
      <c r="AA50378" s="108"/>
      <c r="AC50378" s="108"/>
    </row>
    <row r="50379" spans="19:29" x14ac:dyDescent="0.25">
      <c r="S50379" s="109"/>
      <c r="U50379" s="109"/>
      <c r="W50379" s="109"/>
      <c r="Y50379" s="109"/>
      <c r="AA50379" s="109"/>
      <c r="AC50379" s="109"/>
    </row>
    <row r="50380" spans="19:29" x14ac:dyDescent="0.25">
      <c r="S50380" s="108"/>
      <c r="U50380" s="108"/>
      <c r="W50380" s="108"/>
      <c r="Y50380" s="108"/>
      <c r="AA50380" s="108"/>
      <c r="AC50380" s="108"/>
    </row>
    <row r="50381" spans="19:29" x14ac:dyDescent="0.25">
      <c r="S50381" s="108"/>
      <c r="U50381" s="108"/>
      <c r="W50381" s="108"/>
      <c r="Y50381" s="108"/>
      <c r="AA50381" s="108"/>
      <c r="AC50381" s="108"/>
    </row>
    <row r="50382" spans="19:29" x14ac:dyDescent="0.25">
      <c r="S50382" s="109"/>
      <c r="U50382" s="109"/>
      <c r="W50382" s="109"/>
      <c r="Y50382" s="109"/>
      <c r="AA50382" s="109"/>
      <c r="AC50382" s="109"/>
    </row>
    <row r="50383" spans="19:29" x14ac:dyDescent="0.25">
      <c r="S50383" s="108"/>
      <c r="U50383" s="108"/>
      <c r="W50383" s="108"/>
      <c r="Y50383" s="108"/>
      <c r="AA50383" s="108"/>
      <c r="AC50383" s="108"/>
    </row>
    <row r="50384" spans="19:29" x14ac:dyDescent="0.25">
      <c r="S50384" s="109"/>
      <c r="U50384" s="109"/>
      <c r="W50384" s="109"/>
      <c r="Y50384" s="109"/>
      <c r="AA50384" s="109"/>
      <c r="AC50384" s="109"/>
    </row>
    <row r="50385" spans="19:29" x14ac:dyDescent="0.25">
      <c r="S50385" s="108"/>
      <c r="U50385" s="108"/>
      <c r="W50385" s="108"/>
      <c r="Y50385" s="108"/>
      <c r="AA50385" s="108"/>
      <c r="AC50385" s="108"/>
    </row>
    <row r="50386" spans="19:29" x14ac:dyDescent="0.25">
      <c r="S50386" s="108"/>
      <c r="U50386" s="108"/>
      <c r="W50386" s="108"/>
      <c r="Y50386" s="108"/>
      <c r="AA50386" s="108"/>
      <c r="AC50386" s="108"/>
    </row>
    <row r="50387" spans="19:29" x14ac:dyDescent="0.25">
      <c r="S50387" s="108"/>
      <c r="U50387" s="108"/>
      <c r="W50387" s="108"/>
      <c r="Y50387" s="108"/>
      <c r="AA50387" s="108"/>
      <c r="AC50387" s="108"/>
    </row>
    <row r="50388" spans="19:29" x14ac:dyDescent="0.25">
      <c r="S50388" s="110"/>
      <c r="U50388" s="110"/>
      <c r="W50388" s="110"/>
      <c r="Y50388" s="110"/>
      <c r="AA50388" s="110"/>
      <c r="AC50388" s="110"/>
    </row>
    <row r="50389" spans="19:29" x14ac:dyDescent="0.25">
      <c r="S50389" s="110"/>
      <c r="U50389" s="110"/>
      <c r="W50389" s="110"/>
      <c r="Y50389" s="110"/>
      <c r="AA50389" s="110"/>
      <c r="AC50389" s="110"/>
    </row>
    <row r="50390" spans="19:29" x14ac:dyDescent="0.25">
      <c r="S50390" s="110"/>
      <c r="U50390" s="110"/>
      <c r="W50390" s="110"/>
      <c r="Y50390" s="110"/>
      <c r="AA50390" s="110"/>
      <c r="AC50390" s="110"/>
    </row>
    <row r="50391" spans="19:29" x14ac:dyDescent="0.25">
      <c r="S50391" s="110"/>
      <c r="U50391" s="110"/>
      <c r="W50391" s="110"/>
      <c r="Y50391" s="110"/>
      <c r="AA50391" s="110"/>
      <c r="AC50391" s="110"/>
    </row>
    <row r="50392" spans="19:29" x14ac:dyDescent="0.25">
      <c r="S50392" s="111"/>
      <c r="U50392" s="111"/>
      <c r="W50392" s="111"/>
      <c r="Y50392" s="111"/>
      <c r="AA50392" s="111"/>
      <c r="AC50392" s="111"/>
    </row>
    <row r="50393" spans="19:29" x14ac:dyDescent="0.25">
      <c r="S50393" s="107"/>
      <c r="U50393" s="107"/>
      <c r="W50393" s="107"/>
      <c r="Y50393" s="107"/>
      <c r="AA50393" s="107"/>
      <c r="AC50393" s="107"/>
    </row>
    <row r="50394" spans="19:29" x14ac:dyDescent="0.25">
      <c r="S50394" s="108"/>
      <c r="U50394" s="108"/>
      <c r="W50394" s="108"/>
      <c r="Y50394" s="108"/>
      <c r="AA50394" s="108"/>
      <c r="AC50394" s="108"/>
    </row>
    <row r="50395" spans="19:29" x14ac:dyDescent="0.25">
      <c r="S50395" s="108"/>
      <c r="U50395" s="108"/>
      <c r="W50395" s="108"/>
      <c r="Y50395" s="108"/>
      <c r="AA50395" s="108"/>
      <c r="AC50395" s="108"/>
    </row>
    <row r="50396" spans="19:29" x14ac:dyDescent="0.25">
      <c r="S50396" s="109"/>
      <c r="U50396" s="109"/>
      <c r="W50396" s="109"/>
      <c r="Y50396" s="109"/>
      <c r="AA50396" s="109"/>
      <c r="AC50396" s="109"/>
    </row>
    <row r="50397" spans="19:29" x14ac:dyDescent="0.25">
      <c r="S50397" s="108"/>
      <c r="U50397" s="108"/>
      <c r="W50397" s="108"/>
      <c r="Y50397" s="108"/>
      <c r="AA50397" s="108"/>
      <c r="AC50397" s="108"/>
    </row>
    <row r="50398" spans="19:29" x14ac:dyDescent="0.25">
      <c r="S50398" s="108"/>
      <c r="U50398" s="108"/>
      <c r="W50398" s="108"/>
      <c r="Y50398" s="108"/>
      <c r="AA50398" s="108"/>
      <c r="AC50398" s="108"/>
    </row>
    <row r="50399" spans="19:29" x14ac:dyDescent="0.25">
      <c r="S50399" s="109"/>
      <c r="U50399" s="109"/>
      <c r="W50399" s="109"/>
      <c r="Y50399" s="109"/>
      <c r="AA50399" s="109"/>
      <c r="AC50399" s="109"/>
    </row>
    <row r="50400" spans="19:29" x14ac:dyDescent="0.25">
      <c r="S50400" s="108"/>
      <c r="U50400" s="108"/>
      <c r="W50400" s="108"/>
      <c r="Y50400" s="108"/>
      <c r="AA50400" s="108"/>
      <c r="AC50400" s="108"/>
    </row>
    <row r="50401" spans="19:29" x14ac:dyDescent="0.25">
      <c r="S50401" s="109"/>
      <c r="U50401" s="109"/>
      <c r="W50401" s="109"/>
      <c r="Y50401" s="109"/>
      <c r="AA50401" s="109"/>
      <c r="AC50401" s="109"/>
    </row>
    <row r="50402" spans="19:29" x14ac:dyDescent="0.25">
      <c r="S50402" s="108"/>
      <c r="U50402" s="108"/>
      <c r="W50402" s="108"/>
      <c r="Y50402" s="108"/>
      <c r="AA50402" s="108"/>
      <c r="AC50402" s="108"/>
    </row>
    <row r="50403" spans="19:29" x14ac:dyDescent="0.25">
      <c r="S50403" s="108"/>
      <c r="U50403" s="108"/>
      <c r="W50403" s="108"/>
      <c r="Y50403" s="108"/>
      <c r="AA50403" s="108"/>
      <c r="AC50403" s="108"/>
    </row>
    <row r="50404" spans="19:29" x14ac:dyDescent="0.25">
      <c r="S50404" s="108"/>
      <c r="U50404" s="108"/>
      <c r="W50404" s="108"/>
      <c r="Y50404" s="108"/>
      <c r="AA50404" s="108"/>
      <c r="AC50404" s="108"/>
    </row>
    <row r="50405" spans="19:29" x14ac:dyDescent="0.25">
      <c r="S50405" s="110"/>
      <c r="U50405" s="110"/>
      <c r="W50405" s="110"/>
      <c r="Y50405" s="110"/>
      <c r="AA50405" s="110"/>
      <c r="AC50405" s="110"/>
    </row>
    <row r="50406" spans="19:29" x14ac:dyDescent="0.25">
      <c r="S50406" s="110"/>
      <c r="U50406" s="110"/>
      <c r="W50406" s="110"/>
      <c r="Y50406" s="110"/>
      <c r="AA50406" s="110"/>
      <c r="AC50406" s="110"/>
    </row>
    <row r="50407" spans="19:29" x14ac:dyDescent="0.25">
      <c r="S50407" s="110"/>
      <c r="U50407" s="110"/>
      <c r="W50407" s="110"/>
      <c r="Y50407" s="110"/>
      <c r="AA50407" s="110"/>
      <c r="AC50407" s="110"/>
    </row>
    <row r="50408" spans="19:29" x14ac:dyDescent="0.25">
      <c r="S50408" s="110"/>
      <c r="U50408" s="110"/>
      <c r="W50408" s="110"/>
      <c r="Y50408" s="110"/>
      <c r="AA50408" s="110"/>
      <c r="AC50408" s="110"/>
    </row>
    <row r="50409" spans="19:29" x14ac:dyDescent="0.25">
      <c r="S50409" s="111"/>
      <c r="U50409" s="111"/>
      <c r="W50409" s="111"/>
      <c r="Y50409" s="111"/>
      <c r="AA50409" s="111"/>
      <c r="AC50409" s="111"/>
    </row>
    <row r="50410" spans="19:29" x14ac:dyDescent="0.25">
      <c r="S50410" s="107"/>
      <c r="U50410" s="107"/>
      <c r="W50410" s="107"/>
      <c r="Y50410" s="107"/>
      <c r="AA50410" s="107"/>
      <c r="AC50410" s="107"/>
    </row>
    <row r="50411" spans="19:29" x14ac:dyDescent="0.25">
      <c r="S50411" s="108"/>
      <c r="U50411" s="108"/>
      <c r="W50411" s="108"/>
      <c r="Y50411" s="108"/>
      <c r="AA50411" s="108"/>
      <c r="AC50411" s="108"/>
    </row>
    <row r="50412" spans="19:29" x14ac:dyDescent="0.25">
      <c r="S50412" s="108"/>
      <c r="U50412" s="108"/>
      <c r="W50412" s="108"/>
      <c r="Y50412" s="108"/>
      <c r="AA50412" s="108"/>
      <c r="AC50412" s="108"/>
    </row>
    <row r="50413" spans="19:29" x14ac:dyDescent="0.25">
      <c r="S50413" s="109"/>
      <c r="U50413" s="109"/>
      <c r="W50413" s="109"/>
      <c r="Y50413" s="109"/>
      <c r="AA50413" s="109"/>
      <c r="AC50413" s="109"/>
    </row>
    <row r="50414" spans="19:29" x14ac:dyDescent="0.25">
      <c r="S50414" s="108"/>
      <c r="U50414" s="108"/>
      <c r="W50414" s="108"/>
      <c r="Y50414" s="108"/>
      <c r="AA50414" s="108"/>
      <c r="AC50414" s="108"/>
    </row>
    <row r="50415" spans="19:29" x14ac:dyDescent="0.25">
      <c r="S50415" s="108"/>
      <c r="U50415" s="108"/>
      <c r="W50415" s="108"/>
      <c r="Y50415" s="108"/>
      <c r="AA50415" s="108"/>
      <c r="AC50415" s="108"/>
    </row>
    <row r="50416" spans="19:29" x14ac:dyDescent="0.25">
      <c r="S50416" s="109"/>
      <c r="U50416" s="109"/>
      <c r="W50416" s="109"/>
      <c r="Y50416" s="109"/>
      <c r="AA50416" s="109"/>
      <c r="AC50416" s="109"/>
    </row>
    <row r="50417" spans="19:29" x14ac:dyDescent="0.25">
      <c r="S50417" s="108"/>
      <c r="U50417" s="108"/>
      <c r="W50417" s="108"/>
      <c r="Y50417" s="108"/>
      <c r="AA50417" s="108"/>
      <c r="AC50417" s="108"/>
    </row>
    <row r="50418" spans="19:29" x14ac:dyDescent="0.25">
      <c r="S50418" s="109"/>
      <c r="U50418" s="109"/>
      <c r="W50418" s="109"/>
      <c r="Y50418" s="109"/>
      <c r="AA50418" s="109"/>
      <c r="AC50418" s="109"/>
    </row>
    <row r="50419" spans="19:29" x14ac:dyDescent="0.25">
      <c r="S50419" s="108"/>
      <c r="U50419" s="108"/>
      <c r="W50419" s="108"/>
      <c r="Y50419" s="108"/>
      <c r="AA50419" s="108"/>
      <c r="AC50419" s="108"/>
    </row>
    <row r="50420" spans="19:29" x14ac:dyDescent="0.25">
      <c r="S50420" s="108"/>
      <c r="U50420" s="108"/>
      <c r="W50420" s="108"/>
      <c r="Y50420" s="108"/>
      <c r="AA50420" s="108"/>
      <c r="AC50420" s="108"/>
    </row>
    <row r="50421" spans="19:29" x14ac:dyDescent="0.25">
      <c r="S50421" s="108"/>
      <c r="U50421" s="108"/>
      <c r="W50421" s="108"/>
      <c r="Y50421" s="108"/>
      <c r="AA50421" s="108"/>
      <c r="AC50421" s="108"/>
    </row>
    <row r="50422" spans="19:29" x14ac:dyDescent="0.25">
      <c r="S50422" s="110"/>
      <c r="U50422" s="110"/>
      <c r="W50422" s="110"/>
      <c r="Y50422" s="110"/>
      <c r="AA50422" s="110"/>
      <c r="AC50422" s="110"/>
    </row>
    <row r="50423" spans="19:29" x14ac:dyDescent="0.25">
      <c r="S50423" s="110"/>
      <c r="U50423" s="110"/>
      <c r="W50423" s="110"/>
      <c r="Y50423" s="110"/>
      <c r="AA50423" s="110"/>
      <c r="AC50423" s="110"/>
    </row>
    <row r="50424" spans="19:29" x14ac:dyDescent="0.25">
      <c r="S50424" s="110"/>
      <c r="U50424" s="110"/>
      <c r="W50424" s="110"/>
      <c r="Y50424" s="110"/>
      <c r="AA50424" s="110"/>
      <c r="AC50424" s="110"/>
    </row>
    <row r="50425" spans="19:29" x14ac:dyDescent="0.25">
      <c r="S50425" s="110"/>
      <c r="U50425" s="110"/>
      <c r="W50425" s="110"/>
      <c r="Y50425" s="110"/>
      <c r="AA50425" s="110"/>
      <c r="AC50425" s="110"/>
    </row>
    <row r="50426" spans="19:29" x14ac:dyDescent="0.25">
      <c r="S50426" s="111"/>
      <c r="U50426" s="111"/>
      <c r="W50426" s="111"/>
      <c r="Y50426" s="111"/>
      <c r="AA50426" s="111"/>
      <c r="AC50426" s="111"/>
    </row>
    <row r="50427" spans="19:29" x14ac:dyDescent="0.25">
      <c r="S50427" s="107"/>
      <c r="U50427" s="107"/>
      <c r="W50427" s="107"/>
      <c r="Y50427" s="107"/>
      <c r="AA50427" s="107"/>
      <c r="AC50427" s="107"/>
    </row>
    <row r="50428" spans="19:29" x14ac:dyDescent="0.25">
      <c r="S50428" s="108"/>
      <c r="U50428" s="108"/>
      <c r="W50428" s="108"/>
      <c r="Y50428" s="108"/>
      <c r="AA50428" s="108"/>
      <c r="AC50428" s="108"/>
    </row>
    <row r="50429" spans="19:29" x14ac:dyDescent="0.25">
      <c r="S50429" s="108"/>
      <c r="U50429" s="108"/>
      <c r="W50429" s="108"/>
      <c r="Y50429" s="108"/>
      <c r="AA50429" s="108"/>
      <c r="AC50429" s="108"/>
    </row>
    <row r="50430" spans="19:29" x14ac:dyDescent="0.25">
      <c r="S50430" s="109"/>
      <c r="U50430" s="109"/>
      <c r="W50430" s="109"/>
      <c r="Y50430" s="109"/>
      <c r="AA50430" s="109"/>
      <c r="AC50430" s="109"/>
    </row>
    <row r="50431" spans="19:29" x14ac:dyDescent="0.25">
      <c r="S50431" s="108"/>
      <c r="U50431" s="108"/>
      <c r="W50431" s="108"/>
      <c r="Y50431" s="108"/>
      <c r="AA50431" s="108"/>
      <c r="AC50431" s="108"/>
    </row>
    <row r="50432" spans="19:29" x14ac:dyDescent="0.25">
      <c r="S50432" s="108"/>
      <c r="U50432" s="108"/>
      <c r="W50432" s="108"/>
      <c r="Y50432" s="108"/>
      <c r="AA50432" s="108"/>
      <c r="AC50432" s="108"/>
    </row>
    <row r="50433" spans="19:29" x14ac:dyDescent="0.25">
      <c r="S50433" s="109"/>
      <c r="U50433" s="109"/>
      <c r="W50433" s="109"/>
      <c r="Y50433" s="109"/>
      <c r="AA50433" s="109"/>
      <c r="AC50433" s="109"/>
    </row>
    <row r="50434" spans="19:29" x14ac:dyDescent="0.25">
      <c r="S50434" s="108"/>
      <c r="U50434" s="108"/>
      <c r="W50434" s="108"/>
      <c r="Y50434" s="108"/>
      <c r="AA50434" s="108"/>
      <c r="AC50434" s="108"/>
    </row>
    <row r="50435" spans="19:29" x14ac:dyDescent="0.25">
      <c r="S50435" s="109"/>
      <c r="U50435" s="109"/>
      <c r="W50435" s="109"/>
      <c r="Y50435" s="109"/>
      <c r="AA50435" s="109"/>
      <c r="AC50435" s="109"/>
    </row>
    <row r="50436" spans="19:29" x14ac:dyDescent="0.25">
      <c r="S50436" s="108"/>
      <c r="U50436" s="108"/>
      <c r="W50436" s="108"/>
      <c r="Y50436" s="108"/>
      <c r="AA50436" s="108"/>
      <c r="AC50436" s="108"/>
    </row>
    <row r="50437" spans="19:29" x14ac:dyDescent="0.25">
      <c r="S50437" s="108"/>
      <c r="U50437" s="108"/>
      <c r="W50437" s="108"/>
      <c r="Y50437" s="108"/>
      <c r="AA50437" s="108"/>
      <c r="AC50437" s="108"/>
    </row>
    <row r="50438" spans="19:29" x14ac:dyDescent="0.25">
      <c r="S50438" s="108"/>
      <c r="U50438" s="108"/>
      <c r="W50438" s="108"/>
      <c r="Y50438" s="108"/>
      <c r="AA50438" s="108"/>
      <c r="AC50438" s="108"/>
    </row>
    <row r="50439" spans="19:29" x14ac:dyDescent="0.25">
      <c r="S50439" s="110"/>
      <c r="U50439" s="110"/>
      <c r="W50439" s="110"/>
      <c r="Y50439" s="110"/>
      <c r="AA50439" s="110"/>
      <c r="AC50439" s="110"/>
    </row>
    <row r="50440" spans="19:29" x14ac:dyDescent="0.25">
      <c r="S50440" s="110"/>
      <c r="U50440" s="110"/>
      <c r="W50440" s="110"/>
      <c r="Y50440" s="110"/>
      <c r="AA50440" s="110"/>
      <c r="AC50440" s="110"/>
    </row>
    <row r="50441" spans="19:29" x14ac:dyDescent="0.25">
      <c r="S50441" s="110"/>
      <c r="U50441" s="110"/>
      <c r="W50441" s="110"/>
      <c r="Y50441" s="110"/>
      <c r="AA50441" s="110"/>
      <c r="AC50441" s="110"/>
    </row>
    <row r="50442" spans="19:29" x14ac:dyDescent="0.25">
      <c r="S50442" s="110"/>
      <c r="U50442" s="110"/>
      <c r="W50442" s="110"/>
      <c r="Y50442" s="110"/>
      <c r="AA50442" s="110"/>
      <c r="AC50442" s="110"/>
    </row>
    <row r="50443" spans="19:29" x14ac:dyDescent="0.25">
      <c r="S50443" s="111"/>
      <c r="U50443" s="111"/>
      <c r="W50443" s="111"/>
      <c r="Y50443" s="111"/>
      <c r="AA50443" s="111"/>
      <c r="AC50443" s="111"/>
    </row>
    <row r="50444" spans="19:29" x14ac:dyDescent="0.25">
      <c r="S50444" s="107"/>
      <c r="U50444" s="107"/>
      <c r="W50444" s="107"/>
      <c r="Y50444" s="107"/>
      <c r="AA50444" s="107"/>
      <c r="AC50444" s="107"/>
    </row>
    <row r="50445" spans="19:29" x14ac:dyDescent="0.25">
      <c r="S50445" s="108"/>
      <c r="U50445" s="108"/>
      <c r="W50445" s="108"/>
      <c r="Y50445" s="108"/>
      <c r="AA50445" s="108"/>
      <c r="AC50445" s="108"/>
    </row>
    <row r="50446" spans="19:29" x14ac:dyDescent="0.25">
      <c r="S50446" s="108"/>
      <c r="U50446" s="108"/>
      <c r="W50446" s="108"/>
      <c r="Y50446" s="108"/>
      <c r="AA50446" s="108"/>
      <c r="AC50446" s="108"/>
    </row>
    <row r="50447" spans="19:29" x14ac:dyDescent="0.25">
      <c r="S50447" s="109"/>
      <c r="U50447" s="109"/>
      <c r="W50447" s="109"/>
      <c r="Y50447" s="109"/>
      <c r="AA50447" s="109"/>
      <c r="AC50447" s="109"/>
    </row>
    <row r="50448" spans="19:29" x14ac:dyDescent="0.25">
      <c r="S50448" s="108"/>
      <c r="U50448" s="108"/>
      <c r="W50448" s="108"/>
      <c r="Y50448" s="108"/>
      <c r="AA50448" s="108"/>
      <c r="AC50448" s="108"/>
    </row>
    <row r="50449" spans="19:29" x14ac:dyDescent="0.25">
      <c r="S50449" s="108"/>
      <c r="U50449" s="108"/>
      <c r="W50449" s="108"/>
      <c r="Y50449" s="108"/>
      <c r="AA50449" s="108"/>
      <c r="AC50449" s="108"/>
    </row>
    <row r="50450" spans="19:29" x14ac:dyDescent="0.25">
      <c r="S50450" s="109"/>
      <c r="U50450" s="109"/>
      <c r="W50450" s="109"/>
      <c r="Y50450" s="109"/>
      <c r="AA50450" s="109"/>
      <c r="AC50450" s="109"/>
    </row>
    <row r="50451" spans="19:29" x14ac:dyDescent="0.25">
      <c r="S50451" s="108"/>
      <c r="U50451" s="108"/>
      <c r="W50451" s="108"/>
      <c r="Y50451" s="108"/>
      <c r="AA50451" s="108"/>
      <c r="AC50451" s="108"/>
    </row>
    <row r="50452" spans="19:29" x14ac:dyDescent="0.25">
      <c r="S50452" s="109"/>
      <c r="U50452" s="109"/>
      <c r="W50452" s="109"/>
      <c r="Y50452" s="109"/>
      <c r="AA50452" s="109"/>
      <c r="AC50452" s="109"/>
    </row>
    <row r="50453" spans="19:29" x14ac:dyDescent="0.25">
      <c r="S50453" s="108"/>
      <c r="U50453" s="108"/>
      <c r="W50453" s="108"/>
      <c r="Y50453" s="108"/>
      <c r="AA50453" s="108"/>
      <c r="AC50453" s="108"/>
    </row>
    <row r="50454" spans="19:29" x14ac:dyDescent="0.25">
      <c r="S50454" s="108"/>
      <c r="U50454" s="108"/>
      <c r="W50454" s="108"/>
      <c r="Y50454" s="108"/>
      <c r="AA50454" s="108"/>
      <c r="AC50454" s="108"/>
    </row>
    <row r="50455" spans="19:29" x14ac:dyDescent="0.25">
      <c r="S50455" s="108"/>
      <c r="U50455" s="108"/>
      <c r="W50455" s="108"/>
      <c r="Y50455" s="108"/>
      <c r="AA50455" s="108"/>
      <c r="AC50455" s="108"/>
    </row>
    <row r="50456" spans="19:29" x14ac:dyDescent="0.25">
      <c r="S50456" s="110"/>
      <c r="U50456" s="110"/>
      <c r="W50456" s="110"/>
      <c r="Y50456" s="110"/>
      <c r="AA50456" s="110"/>
      <c r="AC50456" s="110"/>
    </row>
    <row r="50457" spans="19:29" x14ac:dyDescent="0.25">
      <c r="S50457" s="110"/>
      <c r="U50457" s="110"/>
      <c r="W50457" s="110"/>
      <c r="Y50457" s="110"/>
      <c r="AA50457" s="110"/>
      <c r="AC50457" s="110"/>
    </row>
    <row r="50458" spans="19:29" x14ac:dyDescent="0.25">
      <c r="S50458" s="110"/>
      <c r="U50458" s="110"/>
      <c r="W50458" s="110"/>
      <c r="Y50458" s="110"/>
      <c r="AA50458" s="110"/>
      <c r="AC50458" s="110"/>
    </row>
    <row r="50459" spans="19:29" x14ac:dyDescent="0.25">
      <c r="S50459" s="110"/>
      <c r="U50459" s="110"/>
      <c r="W50459" s="110"/>
      <c r="Y50459" s="110"/>
      <c r="AA50459" s="110"/>
      <c r="AC50459" s="110"/>
    </row>
    <row r="50460" spans="19:29" x14ac:dyDescent="0.25">
      <c r="S50460" s="111"/>
      <c r="U50460" s="111"/>
      <c r="W50460" s="111"/>
      <c r="Y50460" s="111"/>
      <c r="AA50460" s="111"/>
      <c r="AC50460" s="111"/>
    </row>
    <row r="50461" spans="19:29" x14ac:dyDescent="0.25">
      <c r="S50461" s="107"/>
      <c r="U50461" s="107"/>
      <c r="W50461" s="107"/>
      <c r="Y50461" s="107"/>
      <c r="AA50461" s="107"/>
      <c r="AC50461" s="107"/>
    </row>
    <row r="50462" spans="19:29" x14ac:dyDescent="0.25">
      <c r="S50462" s="108"/>
      <c r="U50462" s="108"/>
      <c r="W50462" s="108"/>
      <c r="Y50462" s="108"/>
      <c r="AA50462" s="108"/>
      <c r="AC50462" s="108"/>
    </row>
    <row r="50463" spans="19:29" x14ac:dyDescent="0.25">
      <c r="S50463" s="108"/>
      <c r="U50463" s="108"/>
      <c r="W50463" s="108"/>
      <c r="Y50463" s="108"/>
      <c r="AA50463" s="108"/>
      <c r="AC50463" s="108"/>
    </row>
    <row r="50464" spans="19:29" x14ac:dyDescent="0.25">
      <c r="S50464" s="109"/>
      <c r="U50464" s="109"/>
      <c r="W50464" s="109"/>
      <c r="Y50464" s="109"/>
      <c r="AA50464" s="109"/>
      <c r="AC50464" s="109"/>
    </row>
    <row r="50465" spans="19:29" x14ac:dyDescent="0.25">
      <c r="S50465" s="108"/>
      <c r="U50465" s="108"/>
      <c r="W50465" s="108"/>
      <c r="Y50465" s="108"/>
      <c r="AA50465" s="108"/>
      <c r="AC50465" s="108"/>
    </row>
    <row r="50466" spans="19:29" x14ac:dyDescent="0.25">
      <c r="S50466" s="108"/>
      <c r="U50466" s="108"/>
      <c r="W50466" s="108"/>
      <c r="Y50466" s="108"/>
      <c r="AA50466" s="108"/>
      <c r="AC50466" s="108"/>
    </row>
    <row r="50467" spans="19:29" x14ac:dyDescent="0.25">
      <c r="S50467" s="109"/>
      <c r="U50467" s="109"/>
      <c r="W50467" s="109"/>
      <c r="Y50467" s="109"/>
      <c r="AA50467" s="109"/>
      <c r="AC50467" s="109"/>
    </row>
    <row r="50468" spans="19:29" x14ac:dyDescent="0.25">
      <c r="S50468" s="108"/>
      <c r="U50468" s="108"/>
      <c r="W50468" s="108"/>
      <c r="Y50468" s="108"/>
      <c r="AA50468" s="108"/>
      <c r="AC50468" s="108"/>
    </row>
    <row r="50469" spans="19:29" x14ac:dyDescent="0.25">
      <c r="S50469" s="109"/>
      <c r="U50469" s="109"/>
      <c r="W50469" s="109"/>
      <c r="Y50469" s="109"/>
      <c r="AA50469" s="109"/>
      <c r="AC50469" s="109"/>
    </row>
    <row r="50470" spans="19:29" x14ac:dyDescent="0.25">
      <c r="S50470" s="108"/>
      <c r="U50470" s="108"/>
      <c r="W50470" s="108"/>
      <c r="Y50470" s="108"/>
      <c r="AA50470" s="108"/>
      <c r="AC50470" s="108"/>
    </row>
    <row r="50471" spans="19:29" x14ac:dyDescent="0.25">
      <c r="S50471" s="108"/>
      <c r="U50471" s="108"/>
      <c r="W50471" s="108"/>
      <c r="Y50471" s="108"/>
      <c r="AA50471" s="108"/>
      <c r="AC50471" s="108"/>
    </row>
    <row r="50472" spans="19:29" x14ac:dyDescent="0.25">
      <c r="S50472" s="108"/>
      <c r="U50472" s="108"/>
      <c r="W50472" s="108"/>
      <c r="Y50472" s="108"/>
      <c r="AA50472" s="108"/>
      <c r="AC50472" s="108"/>
    </row>
    <row r="50473" spans="19:29" x14ac:dyDescent="0.25">
      <c r="S50473" s="110"/>
      <c r="U50473" s="110"/>
      <c r="W50473" s="110"/>
      <c r="Y50473" s="110"/>
      <c r="AA50473" s="110"/>
      <c r="AC50473" s="110"/>
    </row>
    <row r="50474" spans="19:29" x14ac:dyDescent="0.25">
      <c r="S50474" s="110"/>
      <c r="U50474" s="110"/>
      <c r="W50474" s="110"/>
      <c r="Y50474" s="110"/>
      <c r="AA50474" s="110"/>
      <c r="AC50474" s="110"/>
    </row>
    <row r="50475" spans="19:29" x14ac:dyDescent="0.25">
      <c r="S50475" s="110"/>
      <c r="U50475" s="110"/>
      <c r="W50475" s="110"/>
      <c r="Y50475" s="110"/>
      <c r="AA50475" s="110"/>
      <c r="AC50475" s="110"/>
    </row>
    <row r="50476" spans="19:29" x14ac:dyDescent="0.25">
      <c r="S50476" s="110"/>
      <c r="U50476" s="110"/>
      <c r="W50476" s="110"/>
      <c r="Y50476" s="110"/>
      <c r="AA50476" s="110"/>
      <c r="AC50476" s="110"/>
    </row>
    <row r="50477" spans="19:29" x14ac:dyDescent="0.25">
      <c r="S50477" s="111"/>
      <c r="U50477" s="111"/>
      <c r="W50477" s="111"/>
      <c r="Y50477" s="111"/>
      <c r="AA50477" s="111"/>
      <c r="AC50477" s="111"/>
    </row>
    <row r="50478" spans="19:29" x14ac:dyDescent="0.25">
      <c r="S50478" s="107"/>
      <c r="U50478" s="107"/>
      <c r="W50478" s="107"/>
      <c r="Y50478" s="107"/>
      <c r="AA50478" s="107"/>
      <c r="AC50478" s="107"/>
    </row>
    <row r="50479" spans="19:29" x14ac:dyDescent="0.25">
      <c r="S50479" s="108"/>
      <c r="U50479" s="108"/>
      <c r="W50479" s="108"/>
      <c r="Y50479" s="108"/>
      <c r="AA50479" s="108"/>
      <c r="AC50479" s="108"/>
    </row>
    <row r="50480" spans="19:29" x14ac:dyDescent="0.25">
      <c r="S50480" s="108"/>
      <c r="U50480" s="108"/>
      <c r="W50480" s="108"/>
      <c r="Y50480" s="108"/>
      <c r="AA50480" s="108"/>
      <c r="AC50480" s="108"/>
    </row>
    <row r="50481" spans="19:29" x14ac:dyDescent="0.25">
      <c r="S50481" s="109"/>
      <c r="U50481" s="109"/>
      <c r="W50481" s="109"/>
      <c r="Y50481" s="109"/>
      <c r="AA50481" s="109"/>
      <c r="AC50481" s="109"/>
    </row>
    <row r="50482" spans="19:29" x14ac:dyDescent="0.25">
      <c r="S50482" s="108"/>
      <c r="U50482" s="108"/>
      <c r="W50482" s="108"/>
      <c r="Y50482" s="108"/>
      <c r="AA50482" s="108"/>
      <c r="AC50482" s="108"/>
    </row>
    <row r="50483" spans="19:29" x14ac:dyDescent="0.25">
      <c r="S50483" s="108"/>
      <c r="U50483" s="108"/>
      <c r="W50483" s="108"/>
      <c r="Y50483" s="108"/>
      <c r="AA50483" s="108"/>
      <c r="AC50483" s="108"/>
    </row>
    <row r="50484" spans="19:29" x14ac:dyDescent="0.25">
      <c r="S50484" s="109"/>
      <c r="U50484" s="109"/>
      <c r="W50484" s="109"/>
      <c r="Y50484" s="109"/>
      <c r="AA50484" s="109"/>
      <c r="AC50484" s="109"/>
    </row>
    <row r="50485" spans="19:29" x14ac:dyDescent="0.25">
      <c r="S50485" s="108"/>
      <c r="U50485" s="108"/>
      <c r="W50485" s="108"/>
      <c r="Y50485" s="108"/>
      <c r="AA50485" s="108"/>
      <c r="AC50485" s="108"/>
    </row>
    <row r="50486" spans="19:29" x14ac:dyDescent="0.25">
      <c r="S50486" s="109"/>
      <c r="U50486" s="109"/>
      <c r="W50486" s="109"/>
      <c r="Y50486" s="109"/>
      <c r="AA50486" s="109"/>
      <c r="AC50486" s="109"/>
    </row>
    <row r="50487" spans="19:29" x14ac:dyDescent="0.25">
      <c r="S50487" s="108"/>
      <c r="U50487" s="108"/>
      <c r="W50487" s="108"/>
      <c r="Y50487" s="108"/>
      <c r="AA50487" s="108"/>
      <c r="AC50487" s="108"/>
    </row>
    <row r="50488" spans="19:29" x14ac:dyDescent="0.25">
      <c r="S50488" s="108"/>
      <c r="U50488" s="108"/>
      <c r="W50488" s="108"/>
      <c r="Y50488" s="108"/>
      <c r="AA50488" s="108"/>
      <c r="AC50488" s="108"/>
    </row>
    <row r="50489" spans="19:29" x14ac:dyDescent="0.25">
      <c r="S50489" s="108"/>
      <c r="U50489" s="108"/>
      <c r="W50489" s="108"/>
      <c r="Y50489" s="108"/>
      <c r="AA50489" s="108"/>
      <c r="AC50489" s="108"/>
    </row>
    <row r="50490" spans="19:29" x14ac:dyDescent="0.25">
      <c r="S50490" s="110"/>
      <c r="U50490" s="110"/>
      <c r="W50490" s="110"/>
      <c r="Y50490" s="110"/>
      <c r="AA50490" s="110"/>
      <c r="AC50490" s="110"/>
    </row>
    <row r="50491" spans="19:29" x14ac:dyDescent="0.25">
      <c r="S50491" s="110"/>
      <c r="U50491" s="110"/>
      <c r="W50491" s="110"/>
      <c r="Y50491" s="110"/>
      <c r="AA50491" s="110"/>
      <c r="AC50491" s="110"/>
    </row>
    <row r="50492" spans="19:29" x14ac:dyDescent="0.25">
      <c r="S50492" s="110"/>
      <c r="U50492" s="110"/>
      <c r="W50492" s="110"/>
      <c r="Y50492" s="110"/>
      <c r="AA50492" s="110"/>
      <c r="AC50492" s="110"/>
    </row>
    <row r="50493" spans="19:29" x14ac:dyDescent="0.25">
      <c r="S50493" s="110"/>
      <c r="U50493" s="110"/>
      <c r="W50493" s="110"/>
      <c r="Y50493" s="110"/>
      <c r="AA50493" s="110"/>
      <c r="AC50493" s="110"/>
    </row>
    <row r="50494" spans="19:29" x14ac:dyDescent="0.25">
      <c r="S50494" s="111"/>
      <c r="U50494" s="111"/>
      <c r="W50494" s="111"/>
      <c r="Y50494" s="111"/>
      <c r="AA50494" s="111"/>
      <c r="AC50494" s="111"/>
    </row>
    <row r="50495" spans="19:29" x14ac:dyDescent="0.25">
      <c r="S50495" s="107"/>
      <c r="U50495" s="107"/>
      <c r="W50495" s="107"/>
      <c r="Y50495" s="107"/>
      <c r="AA50495" s="107"/>
      <c r="AC50495" s="107"/>
    </row>
    <row r="50496" spans="19:29" x14ac:dyDescent="0.25">
      <c r="S50496" s="108"/>
      <c r="U50496" s="108"/>
      <c r="W50496" s="108"/>
      <c r="Y50496" s="108"/>
      <c r="AA50496" s="108"/>
      <c r="AC50496" s="108"/>
    </row>
    <row r="50497" spans="19:29" x14ac:dyDescent="0.25">
      <c r="S50497" s="108"/>
      <c r="U50497" s="108"/>
      <c r="W50497" s="108"/>
      <c r="Y50497" s="108"/>
      <c r="AA50497" s="108"/>
      <c r="AC50497" s="108"/>
    </row>
    <row r="50498" spans="19:29" x14ac:dyDescent="0.25">
      <c r="S50498" s="109"/>
      <c r="U50498" s="109"/>
      <c r="W50498" s="109"/>
      <c r="Y50498" s="109"/>
      <c r="AA50498" s="109"/>
      <c r="AC50498" s="109"/>
    </row>
    <row r="50499" spans="19:29" x14ac:dyDescent="0.25">
      <c r="S50499" s="108"/>
      <c r="U50499" s="108"/>
      <c r="W50499" s="108"/>
      <c r="Y50499" s="108"/>
      <c r="AA50499" s="108"/>
      <c r="AC50499" s="108"/>
    </row>
    <row r="50500" spans="19:29" x14ac:dyDescent="0.25">
      <c r="S50500" s="108"/>
      <c r="U50500" s="108"/>
      <c r="W50500" s="108"/>
      <c r="Y50500" s="108"/>
      <c r="AA50500" s="108"/>
      <c r="AC50500" s="108"/>
    </row>
    <row r="50501" spans="19:29" x14ac:dyDescent="0.25">
      <c r="S50501" s="109"/>
      <c r="U50501" s="109"/>
      <c r="W50501" s="109"/>
      <c r="Y50501" s="109"/>
      <c r="AA50501" s="109"/>
      <c r="AC50501" s="109"/>
    </row>
    <row r="50502" spans="19:29" x14ac:dyDescent="0.25">
      <c r="S50502" s="108"/>
      <c r="U50502" s="108"/>
      <c r="W50502" s="108"/>
      <c r="Y50502" s="108"/>
      <c r="AA50502" s="108"/>
      <c r="AC50502" s="108"/>
    </row>
    <row r="50503" spans="19:29" x14ac:dyDescent="0.25">
      <c r="S50503" s="109"/>
      <c r="U50503" s="109"/>
      <c r="W50503" s="109"/>
      <c r="Y50503" s="109"/>
      <c r="AA50503" s="109"/>
      <c r="AC50503" s="109"/>
    </row>
    <row r="50504" spans="19:29" x14ac:dyDescent="0.25">
      <c r="S50504" s="108"/>
      <c r="U50504" s="108"/>
      <c r="W50504" s="108"/>
      <c r="Y50504" s="108"/>
      <c r="AA50504" s="108"/>
      <c r="AC50504" s="108"/>
    </row>
    <row r="50505" spans="19:29" x14ac:dyDescent="0.25">
      <c r="S50505" s="108"/>
      <c r="U50505" s="108"/>
      <c r="W50505" s="108"/>
      <c r="Y50505" s="108"/>
      <c r="AA50505" s="108"/>
      <c r="AC50505" s="108"/>
    </row>
    <row r="50506" spans="19:29" x14ac:dyDescent="0.25">
      <c r="S50506" s="108"/>
      <c r="U50506" s="108"/>
      <c r="W50506" s="108"/>
      <c r="Y50506" s="108"/>
      <c r="AA50506" s="108"/>
      <c r="AC50506" s="108"/>
    </row>
    <row r="50507" spans="19:29" x14ac:dyDescent="0.25">
      <c r="S50507" s="110"/>
      <c r="U50507" s="110"/>
      <c r="W50507" s="110"/>
      <c r="Y50507" s="110"/>
      <c r="AA50507" s="110"/>
      <c r="AC50507" s="110"/>
    </row>
    <row r="50508" spans="19:29" x14ac:dyDescent="0.25">
      <c r="S50508" s="110"/>
      <c r="U50508" s="110"/>
      <c r="W50508" s="110"/>
      <c r="Y50508" s="110"/>
      <c r="AA50508" s="110"/>
      <c r="AC50508" s="110"/>
    </row>
    <row r="50509" spans="19:29" x14ac:dyDescent="0.25">
      <c r="S50509" s="110"/>
      <c r="U50509" s="110"/>
      <c r="W50509" s="110"/>
      <c r="Y50509" s="110"/>
      <c r="AA50509" s="110"/>
      <c r="AC50509" s="110"/>
    </row>
    <row r="50510" spans="19:29" x14ac:dyDescent="0.25">
      <c r="S50510" s="110"/>
      <c r="U50510" s="110"/>
      <c r="W50510" s="110"/>
      <c r="Y50510" s="110"/>
      <c r="AA50510" s="110"/>
      <c r="AC50510" s="110"/>
    </row>
    <row r="50511" spans="19:29" x14ac:dyDescent="0.25">
      <c r="S50511" s="111"/>
      <c r="U50511" s="111"/>
      <c r="W50511" s="111"/>
      <c r="Y50511" s="111"/>
      <c r="AA50511" s="111"/>
      <c r="AC50511" s="111"/>
    </row>
    <row r="50512" spans="19:29" x14ac:dyDescent="0.25">
      <c r="S50512" s="107"/>
      <c r="U50512" s="107"/>
      <c r="W50512" s="107"/>
      <c r="Y50512" s="107"/>
      <c r="AA50512" s="107"/>
      <c r="AC50512" s="107"/>
    </row>
    <row r="50513" spans="19:29" x14ac:dyDescent="0.25">
      <c r="S50513" s="108"/>
      <c r="U50513" s="108"/>
      <c r="W50513" s="108"/>
      <c r="Y50513" s="108"/>
      <c r="AA50513" s="108"/>
      <c r="AC50513" s="108"/>
    </row>
    <row r="50514" spans="19:29" x14ac:dyDescent="0.25">
      <c r="S50514" s="108"/>
      <c r="U50514" s="108"/>
      <c r="W50514" s="108"/>
      <c r="Y50514" s="108"/>
      <c r="AA50514" s="108"/>
      <c r="AC50514" s="108"/>
    </row>
    <row r="50515" spans="19:29" x14ac:dyDescent="0.25">
      <c r="S50515" s="109"/>
      <c r="U50515" s="109"/>
      <c r="W50515" s="109"/>
      <c r="Y50515" s="109"/>
      <c r="AA50515" s="109"/>
      <c r="AC50515" s="109"/>
    </row>
    <row r="50516" spans="19:29" x14ac:dyDescent="0.25">
      <c r="S50516" s="108"/>
      <c r="U50516" s="108"/>
      <c r="W50516" s="108"/>
      <c r="Y50516" s="108"/>
      <c r="AA50516" s="108"/>
      <c r="AC50516" s="108"/>
    </row>
    <row r="50517" spans="19:29" x14ac:dyDescent="0.25">
      <c r="S50517" s="108"/>
      <c r="U50517" s="108"/>
      <c r="W50517" s="108"/>
      <c r="Y50517" s="108"/>
      <c r="AA50517" s="108"/>
      <c r="AC50517" s="108"/>
    </row>
    <row r="50518" spans="19:29" x14ac:dyDescent="0.25">
      <c r="S50518" s="109"/>
      <c r="U50518" s="109"/>
      <c r="W50518" s="109"/>
      <c r="Y50518" s="109"/>
      <c r="AA50518" s="109"/>
      <c r="AC50518" s="109"/>
    </row>
    <row r="50519" spans="19:29" x14ac:dyDescent="0.25">
      <c r="S50519" s="108"/>
      <c r="U50519" s="108"/>
      <c r="W50519" s="108"/>
      <c r="Y50519" s="108"/>
      <c r="AA50519" s="108"/>
      <c r="AC50519" s="108"/>
    </row>
    <row r="50520" spans="19:29" x14ac:dyDescent="0.25">
      <c r="S50520" s="109"/>
      <c r="U50520" s="109"/>
      <c r="W50520" s="109"/>
      <c r="Y50520" s="109"/>
      <c r="AA50520" s="109"/>
      <c r="AC50520" s="109"/>
    </row>
    <row r="50521" spans="19:29" x14ac:dyDescent="0.25">
      <c r="S50521" s="108"/>
      <c r="U50521" s="108"/>
      <c r="W50521" s="108"/>
      <c r="Y50521" s="108"/>
      <c r="AA50521" s="108"/>
      <c r="AC50521" s="108"/>
    </row>
    <row r="50522" spans="19:29" x14ac:dyDescent="0.25">
      <c r="S50522" s="108"/>
      <c r="U50522" s="108"/>
      <c r="W50522" s="108"/>
      <c r="Y50522" s="108"/>
      <c r="AA50522" s="108"/>
      <c r="AC50522" s="108"/>
    </row>
    <row r="50523" spans="19:29" x14ac:dyDescent="0.25">
      <c r="S50523" s="108"/>
      <c r="U50523" s="108"/>
      <c r="W50523" s="108"/>
      <c r="Y50523" s="108"/>
      <c r="AA50523" s="108"/>
      <c r="AC50523" s="108"/>
    </row>
    <row r="50524" spans="19:29" x14ac:dyDescent="0.25">
      <c r="S50524" s="110"/>
      <c r="U50524" s="110"/>
      <c r="W50524" s="110"/>
      <c r="Y50524" s="110"/>
      <c r="AA50524" s="110"/>
      <c r="AC50524" s="110"/>
    </row>
    <row r="50525" spans="19:29" x14ac:dyDescent="0.25">
      <c r="S50525" s="110"/>
      <c r="U50525" s="110"/>
      <c r="W50525" s="110"/>
      <c r="Y50525" s="110"/>
      <c r="AA50525" s="110"/>
      <c r="AC50525" s="110"/>
    </row>
    <row r="50526" spans="19:29" x14ac:dyDescent="0.25">
      <c r="S50526" s="110"/>
      <c r="U50526" s="110"/>
      <c r="W50526" s="110"/>
      <c r="Y50526" s="110"/>
      <c r="AA50526" s="110"/>
      <c r="AC50526" s="110"/>
    </row>
    <row r="50527" spans="19:29" x14ac:dyDescent="0.25">
      <c r="S50527" s="110"/>
      <c r="U50527" s="110"/>
      <c r="W50527" s="110"/>
      <c r="Y50527" s="110"/>
      <c r="AA50527" s="110"/>
      <c r="AC50527" s="110"/>
    </row>
    <row r="50528" spans="19:29" x14ac:dyDescent="0.25">
      <c r="S50528" s="111"/>
      <c r="U50528" s="111"/>
      <c r="W50528" s="111"/>
      <c r="Y50528" s="111"/>
      <c r="AA50528" s="111"/>
      <c r="AC50528" s="111"/>
    </row>
    <row r="50529" spans="19:29" x14ac:dyDescent="0.25">
      <c r="S50529" s="107"/>
      <c r="U50529" s="107"/>
      <c r="W50529" s="107"/>
      <c r="Y50529" s="107"/>
      <c r="AA50529" s="107"/>
      <c r="AC50529" s="107"/>
    </row>
    <row r="50530" spans="19:29" x14ac:dyDescent="0.25">
      <c r="S50530" s="108"/>
      <c r="U50530" s="108"/>
      <c r="W50530" s="108"/>
      <c r="Y50530" s="108"/>
      <c r="AA50530" s="108"/>
      <c r="AC50530" s="108"/>
    </row>
    <row r="50531" spans="19:29" x14ac:dyDescent="0.25">
      <c r="S50531" s="108"/>
      <c r="U50531" s="108"/>
      <c r="W50531" s="108"/>
      <c r="Y50531" s="108"/>
      <c r="AA50531" s="108"/>
      <c r="AC50531" s="108"/>
    </row>
    <row r="50532" spans="19:29" x14ac:dyDescent="0.25">
      <c r="S50532" s="109"/>
      <c r="U50532" s="109"/>
      <c r="W50532" s="109"/>
      <c r="Y50532" s="109"/>
      <c r="AA50532" s="109"/>
      <c r="AC50532" s="109"/>
    </row>
    <row r="50533" spans="19:29" x14ac:dyDescent="0.25">
      <c r="S50533" s="108"/>
      <c r="U50533" s="108"/>
      <c r="W50533" s="108"/>
      <c r="Y50533" s="108"/>
      <c r="AA50533" s="108"/>
      <c r="AC50533" s="108"/>
    </row>
    <row r="50534" spans="19:29" x14ac:dyDescent="0.25">
      <c r="S50534" s="108"/>
      <c r="U50534" s="108"/>
      <c r="W50534" s="108"/>
      <c r="Y50534" s="108"/>
      <c r="AA50534" s="108"/>
      <c r="AC50534" s="108"/>
    </row>
    <row r="50535" spans="19:29" x14ac:dyDescent="0.25">
      <c r="S50535" s="109"/>
      <c r="U50535" s="109"/>
      <c r="W50535" s="109"/>
      <c r="Y50535" s="109"/>
      <c r="AA50535" s="109"/>
      <c r="AC50535" s="109"/>
    </row>
    <row r="50536" spans="19:29" x14ac:dyDescent="0.25">
      <c r="S50536" s="108"/>
      <c r="U50536" s="108"/>
      <c r="W50536" s="108"/>
      <c r="Y50536" s="108"/>
      <c r="AA50536" s="108"/>
      <c r="AC50536" s="108"/>
    </row>
    <row r="50537" spans="19:29" x14ac:dyDescent="0.25">
      <c r="S50537" s="109"/>
      <c r="U50537" s="109"/>
      <c r="W50537" s="109"/>
      <c r="Y50537" s="109"/>
      <c r="AA50537" s="109"/>
      <c r="AC50537" s="109"/>
    </row>
    <row r="50538" spans="19:29" x14ac:dyDescent="0.25">
      <c r="S50538" s="108"/>
      <c r="U50538" s="108"/>
      <c r="W50538" s="108"/>
      <c r="Y50538" s="108"/>
      <c r="AA50538" s="108"/>
      <c r="AC50538" s="108"/>
    </row>
    <row r="50539" spans="19:29" x14ac:dyDescent="0.25">
      <c r="S50539" s="108"/>
      <c r="U50539" s="108"/>
      <c r="W50539" s="108"/>
      <c r="Y50539" s="108"/>
      <c r="AA50539" s="108"/>
      <c r="AC50539" s="108"/>
    </row>
    <row r="50540" spans="19:29" x14ac:dyDescent="0.25">
      <c r="S50540" s="108"/>
      <c r="U50540" s="108"/>
      <c r="W50540" s="108"/>
      <c r="Y50540" s="108"/>
      <c r="AA50540" s="108"/>
      <c r="AC50540" s="108"/>
    </row>
    <row r="50541" spans="19:29" x14ac:dyDescent="0.25">
      <c r="S50541" s="110"/>
      <c r="U50541" s="110"/>
      <c r="W50541" s="110"/>
      <c r="Y50541" s="110"/>
      <c r="AA50541" s="110"/>
      <c r="AC50541" s="110"/>
    </row>
    <row r="50542" spans="19:29" x14ac:dyDescent="0.25">
      <c r="S50542" s="110"/>
      <c r="U50542" s="110"/>
      <c r="W50542" s="110"/>
      <c r="Y50542" s="110"/>
      <c r="AA50542" s="110"/>
      <c r="AC50542" s="110"/>
    </row>
    <row r="50543" spans="19:29" x14ac:dyDescent="0.25">
      <c r="S50543" s="110"/>
      <c r="U50543" s="110"/>
      <c r="W50543" s="110"/>
      <c r="Y50543" s="110"/>
      <c r="AA50543" s="110"/>
      <c r="AC50543" s="110"/>
    </row>
    <row r="50544" spans="19:29" x14ac:dyDescent="0.25">
      <c r="S50544" s="110"/>
      <c r="U50544" s="110"/>
      <c r="W50544" s="110"/>
      <c r="Y50544" s="110"/>
      <c r="AA50544" s="110"/>
      <c r="AC50544" s="110"/>
    </row>
    <row r="50545" spans="19:29" x14ac:dyDescent="0.25">
      <c r="S50545" s="111"/>
      <c r="U50545" s="111"/>
      <c r="W50545" s="111"/>
      <c r="Y50545" s="111"/>
      <c r="AA50545" s="111"/>
      <c r="AC50545" s="111"/>
    </row>
    <row r="50546" spans="19:29" x14ac:dyDescent="0.25">
      <c r="S50546" s="107"/>
      <c r="U50546" s="107"/>
      <c r="W50546" s="107"/>
      <c r="Y50546" s="107"/>
      <c r="AA50546" s="107"/>
      <c r="AC50546" s="107"/>
    </row>
    <row r="50547" spans="19:29" x14ac:dyDescent="0.25">
      <c r="S50547" s="108"/>
      <c r="U50547" s="108"/>
      <c r="W50547" s="108"/>
      <c r="Y50547" s="108"/>
      <c r="AA50547" s="108"/>
      <c r="AC50547" s="108"/>
    </row>
    <row r="50548" spans="19:29" x14ac:dyDescent="0.25">
      <c r="S50548" s="108"/>
      <c r="U50548" s="108"/>
      <c r="W50548" s="108"/>
      <c r="Y50548" s="108"/>
      <c r="AA50548" s="108"/>
      <c r="AC50548" s="108"/>
    </row>
    <row r="50549" spans="19:29" x14ac:dyDescent="0.25">
      <c r="S50549" s="109"/>
      <c r="U50549" s="109"/>
      <c r="W50549" s="109"/>
      <c r="Y50549" s="109"/>
      <c r="AA50549" s="109"/>
      <c r="AC50549" s="109"/>
    </row>
    <row r="50550" spans="19:29" x14ac:dyDescent="0.25">
      <c r="S50550" s="108"/>
      <c r="U50550" s="108"/>
      <c r="W50550" s="108"/>
      <c r="Y50550" s="108"/>
      <c r="AA50550" s="108"/>
      <c r="AC50550" s="108"/>
    </row>
    <row r="50551" spans="19:29" x14ac:dyDescent="0.25">
      <c r="S50551" s="108"/>
      <c r="U50551" s="108"/>
      <c r="W50551" s="108"/>
      <c r="Y50551" s="108"/>
      <c r="AA50551" s="108"/>
      <c r="AC50551" s="108"/>
    </row>
    <row r="50552" spans="19:29" x14ac:dyDescent="0.25">
      <c r="S50552" s="109"/>
      <c r="U50552" s="109"/>
      <c r="W50552" s="109"/>
      <c r="Y50552" s="109"/>
      <c r="AA50552" s="109"/>
      <c r="AC50552" s="109"/>
    </row>
    <row r="50553" spans="19:29" x14ac:dyDescent="0.25">
      <c r="S50553" s="108"/>
      <c r="U50553" s="108"/>
      <c r="W50553" s="108"/>
      <c r="Y50553" s="108"/>
      <c r="AA50553" s="108"/>
      <c r="AC50553" s="108"/>
    </row>
    <row r="50554" spans="19:29" x14ac:dyDescent="0.25">
      <c r="S50554" s="109"/>
      <c r="U50554" s="109"/>
      <c r="W50554" s="109"/>
      <c r="Y50554" s="109"/>
      <c r="AA50554" s="109"/>
      <c r="AC50554" s="109"/>
    </row>
    <row r="50555" spans="19:29" x14ac:dyDescent="0.25">
      <c r="S50555" s="108"/>
      <c r="U50555" s="108"/>
      <c r="W50555" s="108"/>
      <c r="Y50555" s="108"/>
      <c r="AA50555" s="108"/>
      <c r="AC50555" s="108"/>
    </row>
    <row r="50556" spans="19:29" x14ac:dyDescent="0.25">
      <c r="S50556" s="108"/>
      <c r="U50556" s="108"/>
      <c r="W50556" s="108"/>
      <c r="Y50556" s="108"/>
      <c r="AA50556" s="108"/>
      <c r="AC50556" s="108"/>
    </row>
    <row r="50557" spans="19:29" x14ac:dyDescent="0.25">
      <c r="S50557" s="108"/>
      <c r="U50557" s="108"/>
      <c r="W50557" s="108"/>
      <c r="Y50557" s="108"/>
      <c r="AA50557" s="108"/>
      <c r="AC50557" s="108"/>
    </row>
    <row r="50558" spans="19:29" x14ac:dyDescent="0.25">
      <c r="S50558" s="110"/>
      <c r="U50558" s="110"/>
      <c r="W50558" s="110"/>
      <c r="Y50558" s="110"/>
      <c r="AA50558" s="110"/>
      <c r="AC50558" s="110"/>
    </row>
    <row r="50559" spans="19:29" x14ac:dyDescent="0.25">
      <c r="S50559" s="110"/>
      <c r="U50559" s="110"/>
      <c r="W50559" s="110"/>
      <c r="Y50559" s="110"/>
      <c r="AA50559" s="110"/>
      <c r="AC50559" s="110"/>
    </row>
    <row r="50560" spans="19:29" x14ac:dyDescent="0.25">
      <c r="S50560" s="110"/>
      <c r="U50560" s="110"/>
      <c r="W50560" s="110"/>
      <c r="Y50560" s="110"/>
      <c r="AA50560" s="110"/>
      <c r="AC50560" s="110"/>
    </row>
    <row r="50561" spans="19:29" x14ac:dyDescent="0.25">
      <c r="S50561" s="110"/>
      <c r="U50561" s="110"/>
      <c r="W50561" s="110"/>
      <c r="Y50561" s="110"/>
      <c r="AA50561" s="110"/>
      <c r="AC50561" s="110"/>
    </row>
    <row r="50562" spans="19:29" x14ac:dyDescent="0.25">
      <c r="S50562" s="111"/>
      <c r="U50562" s="111"/>
      <c r="W50562" s="111"/>
      <c r="Y50562" s="111"/>
      <c r="AA50562" s="111"/>
      <c r="AC50562" s="111"/>
    </row>
    <row r="50563" spans="19:29" x14ac:dyDescent="0.25">
      <c r="S50563" s="107"/>
      <c r="U50563" s="107"/>
      <c r="W50563" s="107"/>
      <c r="Y50563" s="107"/>
      <c r="AA50563" s="107"/>
      <c r="AC50563" s="107"/>
    </row>
    <row r="50564" spans="19:29" x14ac:dyDescent="0.25">
      <c r="S50564" s="108"/>
      <c r="U50564" s="108"/>
      <c r="W50564" s="108"/>
      <c r="Y50564" s="108"/>
      <c r="AA50564" s="108"/>
      <c r="AC50564" s="108"/>
    </row>
    <row r="50565" spans="19:29" x14ac:dyDescent="0.25">
      <c r="S50565" s="108"/>
      <c r="U50565" s="108"/>
      <c r="W50565" s="108"/>
      <c r="Y50565" s="108"/>
      <c r="AA50565" s="108"/>
      <c r="AC50565" s="108"/>
    </row>
    <row r="50566" spans="19:29" x14ac:dyDescent="0.25">
      <c r="S50566" s="109"/>
      <c r="U50566" s="109"/>
      <c r="W50566" s="109"/>
      <c r="Y50566" s="109"/>
      <c r="AA50566" s="109"/>
      <c r="AC50566" s="109"/>
    </row>
    <row r="50567" spans="19:29" x14ac:dyDescent="0.25">
      <c r="S50567" s="108"/>
      <c r="U50567" s="108"/>
      <c r="W50567" s="108"/>
      <c r="Y50567" s="108"/>
      <c r="AA50567" s="108"/>
      <c r="AC50567" s="108"/>
    </row>
    <row r="50568" spans="19:29" x14ac:dyDescent="0.25">
      <c r="S50568" s="108"/>
      <c r="U50568" s="108"/>
      <c r="W50568" s="108"/>
      <c r="Y50568" s="108"/>
      <c r="AA50568" s="108"/>
      <c r="AC50568" s="108"/>
    </row>
    <row r="50569" spans="19:29" x14ac:dyDescent="0.25">
      <c r="S50569" s="109"/>
      <c r="U50569" s="109"/>
      <c r="W50569" s="109"/>
      <c r="Y50569" s="109"/>
      <c r="AA50569" s="109"/>
      <c r="AC50569" s="109"/>
    </row>
    <row r="50570" spans="19:29" x14ac:dyDescent="0.25">
      <c r="S50570" s="108"/>
      <c r="U50570" s="108"/>
      <c r="W50570" s="108"/>
      <c r="Y50570" s="108"/>
      <c r="AA50570" s="108"/>
      <c r="AC50570" s="108"/>
    </row>
    <row r="50571" spans="19:29" x14ac:dyDescent="0.25">
      <c r="S50571" s="109"/>
      <c r="U50571" s="109"/>
      <c r="W50571" s="109"/>
      <c r="Y50571" s="109"/>
      <c r="AA50571" s="109"/>
      <c r="AC50571" s="109"/>
    </row>
    <row r="50572" spans="19:29" x14ac:dyDescent="0.25">
      <c r="S50572" s="108"/>
      <c r="U50572" s="108"/>
      <c r="W50572" s="108"/>
      <c r="Y50572" s="108"/>
      <c r="AA50572" s="108"/>
      <c r="AC50572" s="108"/>
    </row>
    <row r="50573" spans="19:29" x14ac:dyDescent="0.25">
      <c r="S50573" s="108"/>
      <c r="U50573" s="108"/>
      <c r="W50573" s="108"/>
      <c r="Y50573" s="108"/>
      <c r="AA50573" s="108"/>
      <c r="AC50573" s="108"/>
    </row>
    <row r="50574" spans="19:29" x14ac:dyDescent="0.25">
      <c r="S50574" s="108"/>
      <c r="U50574" s="108"/>
      <c r="W50574" s="108"/>
      <c r="Y50574" s="108"/>
      <c r="AA50574" s="108"/>
      <c r="AC50574" s="108"/>
    </row>
    <row r="50575" spans="19:29" x14ac:dyDescent="0.25">
      <c r="S50575" s="110"/>
      <c r="U50575" s="110"/>
      <c r="W50575" s="110"/>
      <c r="Y50575" s="110"/>
      <c r="AA50575" s="110"/>
      <c r="AC50575" s="110"/>
    </row>
    <row r="50576" spans="19:29" x14ac:dyDescent="0.25">
      <c r="S50576" s="110"/>
      <c r="U50576" s="110"/>
      <c r="W50576" s="110"/>
      <c r="Y50576" s="110"/>
      <c r="AA50576" s="110"/>
      <c r="AC50576" s="110"/>
    </row>
    <row r="50577" spans="19:29" x14ac:dyDescent="0.25">
      <c r="S50577" s="110"/>
      <c r="U50577" s="110"/>
      <c r="W50577" s="110"/>
      <c r="Y50577" s="110"/>
      <c r="AA50577" s="110"/>
      <c r="AC50577" s="110"/>
    </row>
    <row r="50578" spans="19:29" x14ac:dyDescent="0.25">
      <c r="S50578" s="110"/>
      <c r="U50578" s="110"/>
      <c r="W50578" s="110"/>
      <c r="Y50578" s="110"/>
      <c r="AA50578" s="110"/>
      <c r="AC50578" s="110"/>
    </row>
    <row r="50579" spans="19:29" x14ac:dyDescent="0.25">
      <c r="S50579" s="111"/>
      <c r="U50579" s="111"/>
      <c r="W50579" s="111"/>
      <c r="Y50579" s="111"/>
      <c r="AA50579" s="111"/>
      <c r="AC50579" s="111"/>
    </row>
    <row r="50580" spans="19:29" x14ac:dyDescent="0.25">
      <c r="S50580" s="107"/>
      <c r="U50580" s="107"/>
      <c r="W50580" s="107"/>
      <c r="Y50580" s="107"/>
      <c r="AA50580" s="107"/>
      <c r="AC50580" s="107"/>
    </row>
    <row r="50581" spans="19:29" x14ac:dyDescent="0.25">
      <c r="S50581" s="108"/>
      <c r="U50581" s="108"/>
      <c r="W50581" s="108"/>
      <c r="Y50581" s="108"/>
      <c r="AA50581" s="108"/>
      <c r="AC50581" s="108"/>
    </row>
    <row r="50582" spans="19:29" x14ac:dyDescent="0.25">
      <c r="S50582" s="108"/>
      <c r="U50582" s="108"/>
      <c r="W50582" s="108"/>
      <c r="Y50582" s="108"/>
      <c r="AA50582" s="108"/>
      <c r="AC50582" s="108"/>
    </row>
    <row r="50583" spans="19:29" x14ac:dyDescent="0.25">
      <c r="S50583" s="109"/>
      <c r="U50583" s="109"/>
      <c r="W50583" s="109"/>
      <c r="Y50583" s="109"/>
      <c r="AA50583" s="109"/>
      <c r="AC50583" s="109"/>
    </row>
    <row r="50584" spans="19:29" x14ac:dyDescent="0.25">
      <c r="S50584" s="108"/>
      <c r="U50584" s="108"/>
      <c r="W50584" s="108"/>
      <c r="Y50584" s="108"/>
      <c r="AA50584" s="108"/>
      <c r="AC50584" s="108"/>
    </row>
    <row r="50585" spans="19:29" x14ac:dyDescent="0.25">
      <c r="S50585" s="108"/>
      <c r="U50585" s="108"/>
      <c r="W50585" s="108"/>
      <c r="Y50585" s="108"/>
      <c r="AA50585" s="108"/>
      <c r="AC50585" s="108"/>
    </row>
    <row r="50586" spans="19:29" x14ac:dyDescent="0.25">
      <c r="S50586" s="109"/>
      <c r="U50586" s="109"/>
      <c r="W50586" s="109"/>
      <c r="Y50586" s="109"/>
      <c r="AA50586" s="109"/>
      <c r="AC50586" s="109"/>
    </row>
    <row r="50587" spans="19:29" x14ac:dyDescent="0.25">
      <c r="S50587" s="108"/>
      <c r="U50587" s="108"/>
      <c r="W50587" s="108"/>
      <c r="Y50587" s="108"/>
      <c r="AA50587" s="108"/>
      <c r="AC50587" s="108"/>
    </row>
    <row r="50588" spans="19:29" x14ac:dyDescent="0.25">
      <c r="S50588" s="109"/>
      <c r="U50588" s="109"/>
      <c r="W50588" s="109"/>
      <c r="Y50588" s="109"/>
      <c r="AA50588" s="109"/>
      <c r="AC50588" s="109"/>
    </row>
    <row r="50589" spans="19:29" x14ac:dyDescent="0.25">
      <c r="S50589" s="108"/>
      <c r="U50589" s="108"/>
      <c r="W50589" s="108"/>
      <c r="Y50589" s="108"/>
      <c r="AA50589" s="108"/>
      <c r="AC50589" s="108"/>
    </row>
    <row r="50590" spans="19:29" x14ac:dyDescent="0.25">
      <c r="S50590" s="108"/>
      <c r="U50590" s="108"/>
      <c r="W50590" s="108"/>
      <c r="Y50590" s="108"/>
      <c r="AA50590" s="108"/>
      <c r="AC50590" s="108"/>
    </row>
    <row r="50591" spans="19:29" x14ac:dyDescent="0.25">
      <c r="S50591" s="108"/>
      <c r="U50591" s="108"/>
      <c r="W50591" s="108"/>
      <c r="Y50591" s="108"/>
      <c r="AA50591" s="108"/>
      <c r="AC50591" s="108"/>
    </row>
    <row r="50592" spans="19:29" x14ac:dyDescent="0.25">
      <c r="S50592" s="110"/>
      <c r="U50592" s="110"/>
      <c r="W50592" s="110"/>
      <c r="Y50592" s="110"/>
      <c r="AA50592" s="110"/>
      <c r="AC50592" s="110"/>
    </row>
    <row r="50593" spans="19:29" x14ac:dyDescent="0.25">
      <c r="S50593" s="110"/>
      <c r="U50593" s="110"/>
      <c r="W50593" s="110"/>
      <c r="Y50593" s="110"/>
      <c r="AA50593" s="110"/>
      <c r="AC50593" s="110"/>
    </row>
    <row r="50594" spans="19:29" x14ac:dyDescent="0.25">
      <c r="S50594" s="110"/>
      <c r="U50594" s="110"/>
      <c r="W50594" s="110"/>
      <c r="Y50594" s="110"/>
      <c r="AA50594" s="110"/>
      <c r="AC50594" s="110"/>
    </row>
    <row r="50595" spans="19:29" x14ac:dyDescent="0.25">
      <c r="S50595" s="110"/>
      <c r="U50595" s="110"/>
      <c r="W50595" s="110"/>
      <c r="Y50595" s="110"/>
      <c r="AA50595" s="110"/>
      <c r="AC50595" s="110"/>
    </row>
    <row r="50596" spans="19:29" x14ac:dyDescent="0.25">
      <c r="S50596" s="111"/>
      <c r="U50596" s="111"/>
      <c r="W50596" s="111"/>
      <c r="Y50596" s="111"/>
      <c r="AA50596" s="111"/>
      <c r="AC50596" s="111"/>
    </row>
    <row r="50597" spans="19:29" x14ac:dyDescent="0.25">
      <c r="S50597" s="107"/>
      <c r="U50597" s="107"/>
      <c r="W50597" s="107"/>
      <c r="Y50597" s="107"/>
      <c r="AA50597" s="107"/>
      <c r="AC50597" s="107"/>
    </row>
    <row r="50598" spans="19:29" x14ac:dyDescent="0.25">
      <c r="S50598" s="108"/>
      <c r="U50598" s="108"/>
      <c r="W50598" s="108"/>
      <c r="Y50598" s="108"/>
      <c r="AA50598" s="108"/>
      <c r="AC50598" s="108"/>
    </row>
    <row r="50599" spans="19:29" x14ac:dyDescent="0.25">
      <c r="S50599" s="108"/>
      <c r="U50599" s="108"/>
      <c r="W50599" s="108"/>
      <c r="Y50599" s="108"/>
      <c r="AA50599" s="108"/>
      <c r="AC50599" s="108"/>
    </row>
    <row r="50600" spans="19:29" x14ac:dyDescent="0.25">
      <c r="S50600" s="109"/>
      <c r="U50600" s="109"/>
      <c r="W50600" s="109"/>
      <c r="Y50600" s="109"/>
      <c r="AA50600" s="109"/>
      <c r="AC50600" s="109"/>
    </row>
    <row r="50601" spans="19:29" x14ac:dyDescent="0.25">
      <c r="S50601" s="108"/>
      <c r="U50601" s="108"/>
      <c r="W50601" s="108"/>
      <c r="Y50601" s="108"/>
      <c r="AA50601" s="108"/>
      <c r="AC50601" s="108"/>
    </row>
    <row r="50602" spans="19:29" x14ac:dyDescent="0.25">
      <c r="S50602" s="108"/>
      <c r="U50602" s="108"/>
      <c r="W50602" s="108"/>
      <c r="Y50602" s="108"/>
      <c r="AA50602" s="108"/>
      <c r="AC50602" s="108"/>
    </row>
    <row r="50603" spans="19:29" x14ac:dyDescent="0.25">
      <c r="S50603" s="109"/>
      <c r="U50603" s="109"/>
      <c r="W50603" s="109"/>
      <c r="Y50603" s="109"/>
      <c r="AA50603" s="109"/>
      <c r="AC50603" s="109"/>
    </row>
    <row r="50604" spans="19:29" x14ac:dyDescent="0.25">
      <c r="S50604" s="108"/>
      <c r="U50604" s="108"/>
      <c r="W50604" s="108"/>
      <c r="Y50604" s="108"/>
      <c r="AA50604" s="108"/>
      <c r="AC50604" s="108"/>
    </row>
    <row r="50605" spans="19:29" x14ac:dyDescent="0.25">
      <c r="S50605" s="109"/>
      <c r="U50605" s="109"/>
      <c r="W50605" s="109"/>
      <c r="Y50605" s="109"/>
      <c r="AA50605" s="109"/>
      <c r="AC50605" s="109"/>
    </row>
    <row r="50606" spans="19:29" x14ac:dyDescent="0.25">
      <c r="S50606" s="108"/>
      <c r="U50606" s="108"/>
      <c r="W50606" s="108"/>
      <c r="Y50606" s="108"/>
      <c r="AA50606" s="108"/>
      <c r="AC50606" s="108"/>
    </row>
    <row r="50607" spans="19:29" x14ac:dyDescent="0.25">
      <c r="S50607" s="108"/>
      <c r="U50607" s="108"/>
      <c r="W50607" s="108"/>
      <c r="Y50607" s="108"/>
      <c r="AA50607" s="108"/>
      <c r="AC50607" s="108"/>
    </row>
    <row r="50608" spans="19:29" x14ac:dyDescent="0.25">
      <c r="S50608" s="108"/>
      <c r="U50608" s="108"/>
      <c r="W50608" s="108"/>
      <c r="Y50608" s="108"/>
      <c r="AA50608" s="108"/>
      <c r="AC50608" s="108"/>
    </row>
    <row r="50609" spans="19:29" x14ac:dyDescent="0.25">
      <c r="S50609" s="110"/>
      <c r="U50609" s="110"/>
      <c r="W50609" s="110"/>
      <c r="Y50609" s="110"/>
      <c r="AA50609" s="110"/>
      <c r="AC50609" s="110"/>
    </row>
    <row r="50610" spans="19:29" x14ac:dyDescent="0.25">
      <c r="S50610" s="110"/>
      <c r="U50610" s="110"/>
      <c r="W50610" s="110"/>
      <c r="Y50610" s="110"/>
      <c r="AA50610" s="110"/>
      <c r="AC50610" s="110"/>
    </row>
    <row r="50611" spans="19:29" x14ac:dyDescent="0.25">
      <c r="S50611" s="110"/>
      <c r="U50611" s="110"/>
      <c r="W50611" s="110"/>
      <c r="Y50611" s="110"/>
      <c r="AA50611" s="110"/>
      <c r="AC50611" s="110"/>
    </row>
    <row r="50612" spans="19:29" x14ac:dyDescent="0.25">
      <c r="S50612" s="110"/>
      <c r="U50612" s="110"/>
      <c r="W50612" s="110"/>
      <c r="Y50612" s="110"/>
      <c r="AA50612" s="110"/>
      <c r="AC50612" s="110"/>
    </row>
    <row r="50613" spans="19:29" x14ac:dyDescent="0.25">
      <c r="S50613" s="111"/>
      <c r="U50613" s="111"/>
      <c r="W50613" s="111"/>
      <c r="Y50613" s="111"/>
      <c r="AA50613" s="111"/>
      <c r="AC50613" s="111"/>
    </row>
    <row r="50614" spans="19:29" x14ac:dyDescent="0.25">
      <c r="S50614" s="107"/>
      <c r="U50614" s="107"/>
      <c r="W50614" s="107"/>
      <c r="Y50614" s="107"/>
      <c r="AA50614" s="107"/>
      <c r="AC50614" s="107"/>
    </row>
    <row r="50615" spans="19:29" x14ac:dyDescent="0.25">
      <c r="S50615" s="108"/>
      <c r="U50615" s="108"/>
      <c r="W50615" s="108"/>
      <c r="Y50615" s="108"/>
      <c r="AA50615" s="108"/>
      <c r="AC50615" s="108"/>
    </row>
    <row r="50616" spans="19:29" x14ac:dyDescent="0.25">
      <c r="S50616" s="108"/>
      <c r="U50616" s="108"/>
      <c r="W50616" s="108"/>
      <c r="Y50616" s="108"/>
      <c r="AA50616" s="108"/>
      <c r="AC50616" s="108"/>
    </row>
    <row r="50617" spans="19:29" x14ac:dyDescent="0.25">
      <c r="S50617" s="109"/>
      <c r="U50617" s="109"/>
      <c r="W50617" s="109"/>
      <c r="Y50617" s="109"/>
      <c r="AA50617" s="109"/>
      <c r="AC50617" s="109"/>
    </row>
    <row r="50618" spans="19:29" x14ac:dyDescent="0.25">
      <c r="S50618" s="108"/>
      <c r="U50618" s="108"/>
      <c r="W50618" s="108"/>
      <c r="Y50618" s="108"/>
      <c r="AA50618" s="108"/>
      <c r="AC50618" s="108"/>
    </row>
    <row r="50619" spans="19:29" x14ac:dyDescent="0.25">
      <c r="S50619" s="108"/>
      <c r="U50619" s="108"/>
      <c r="W50619" s="108"/>
      <c r="Y50619" s="108"/>
      <c r="AA50619" s="108"/>
      <c r="AC50619" s="108"/>
    </row>
    <row r="50620" spans="19:29" x14ac:dyDescent="0.25">
      <c r="S50620" s="109"/>
      <c r="U50620" s="109"/>
      <c r="W50620" s="109"/>
      <c r="Y50620" s="109"/>
      <c r="AA50620" s="109"/>
      <c r="AC50620" s="109"/>
    </row>
    <row r="50621" spans="19:29" x14ac:dyDescent="0.25">
      <c r="S50621" s="108"/>
      <c r="U50621" s="108"/>
      <c r="W50621" s="108"/>
      <c r="Y50621" s="108"/>
      <c r="AA50621" s="108"/>
      <c r="AC50621" s="108"/>
    </row>
    <row r="50622" spans="19:29" x14ac:dyDescent="0.25">
      <c r="S50622" s="109"/>
      <c r="U50622" s="109"/>
      <c r="W50622" s="109"/>
      <c r="Y50622" s="109"/>
      <c r="AA50622" s="109"/>
      <c r="AC50622" s="109"/>
    </row>
    <row r="50623" spans="19:29" x14ac:dyDescent="0.25">
      <c r="S50623" s="108"/>
      <c r="U50623" s="108"/>
      <c r="W50623" s="108"/>
      <c r="Y50623" s="108"/>
      <c r="AA50623" s="108"/>
      <c r="AC50623" s="108"/>
    </row>
    <row r="50624" spans="19:29" x14ac:dyDescent="0.25">
      <c r="S50624" s="108"/>
      <c r="U50624" s="108"/>
      <c r="W50624" s="108"/>
      <c r="Y50624" s="108"/>
      <c r="AA50624" s="108"/>
      <c r="AC50624" s="108"/>
    </row>
    <row r="50625" spans="19:29" x14ac:dyDescent="0.25">
      <c r="S50625" s="108"/>
      <c r="U50625" s="108"/>
      <c r="W50625" s="108"/>
      <c r="Y50625" s="108"/>
      <c r="AA50625" s="108"/>
      <c r="AC50625" s="108"/>
    </row>
    <row r="50626" spans="19:29" x14ac:dyDescent="0.25">
      <c r="S50626" s="110"/>
      <c r="U50626" s="110"/>
      <c r="W50626" s="110"/>
      <c r="Y50626" s="110"/>
      <c r="AA50626" s="110"/>
      <c r="AC50626" s="110"/>
    </row>
    <row r="50627" spans="19:29" x14ac:dyDescent="0.25">
      <c r="S50627" s="110"/>
      <c r="U50627" s="110"/>
      <c r="W50627" s="110"/>
      <c r="Y50627" s="110"/>
      <c r="AA50627" s="110"/>
      <c r="AC50627" s="110"/>
    </row>
    <row r="50628" spans="19:29" x14ac:dyDescent="0.25">
      <c r="S50628" s="110"/>
      <c r="U50628" s="110"/>
      <c r="W50628" s="110"/>
      <c r="Y50628" s="110"/>
      <c r="AA50628" s="110"/>
      <c r="AC50628" s="110"/>
    </row>
    <row r="50629" spans="19:29" x14ac:dyDescent="0.25">
      <c r="S50629" s="110"/>
      <c r="U50629" s="110"/>
      <c r="W50629" s="110"/>
      <c r="Y50629" s="110"/>
      <c r="AA50629" s="110"/>
      <c r="AC50629" s="110"/>
    </row>
    <row r="50630" spans="19:29" x14ac:dyDescent="0.25">
      <c r="S50630" s="111"/>
      <c r="U50630" s="111"/>
      <c r="W50630" s="111"/>
      <c r="Y50630" s="111"/>
      <c r="AA50630" s="111"/>
      <c r="AC50630" s="111"/>
    </row>
    <row r="50631" spans="19:29" x14ac:dyDescent="0.25">
      <c r="S50631" s="107"/>
      <c r="U50631" s="107"/>
      <c r="W50631" s="107"/>
      <c r="Y50631" s="107"/>
      <c r="AA50631" s="107"/>
      <c r="AC50631" s="107"/>
    </row>
    <row r="50632" spans="19:29" x14ac:dyDescent="0.25">
      <c r="S50632" s="108"/>
      <c r="U50632" s="108"/>
      <c r="W50632" s="108"/>
      <c r="Y50632" s="108"/>
      <c r="AA50632" s="108"/>
      <c r="AC50632" s="108"/>
    </row>
    <row r="50633" spans="19:29" x14ac:dyDescent="0.25">
      <c r="S50633" s="108"/>
      <c r="U50633" s="108"/>
      <c r="W50633" s="108"/>
      <c r="Y50633" s="108"/>
      <c r="AA50633" s="108"/>
      <c r="AC50633" s="108"/>
    </row>
    <row r="50634" spans="19:29" x14ac:dyDescent="0.25">
      <c r="S50634" s="109"/>
      <c r="U50634" s="109"/>
      <c r="W50634" s="109"/>
      <c r="Y50634" s="109"/>
      <c r="AA50634" s="109"/>
      <c r="AC50634" s="109"/>
    </row>
    <row r="50635" spans="19:29" x14ac:dyDescent="0.25">
      <c r="S50635" s="108"/>
      <c r="U50635" s="108"/>
      <c r="W50635" s="108"/>
      <c r="Y50635" s="108"/>
      <c r="AA50635" s="108"/>
      <c r="AC50635" s="108"/>
    </row>
    <row r="50636" spans="19:29" x14ac:dyDescent="0.25">
      <c r="S50636" s="108"/>
      <c r="U50636" s="108"/>
      <c r="W50636" s="108"/>
      <c r="Y50636" s="108"/>
      <c r="AA50636" s="108"/>
      <c r="AC50636" s="108"/>
    </row>
    <row r="50637" spans="19:29" x14ac:dyDescent="0.25">
      <c r="S50637" s="109"/>
      <c r="U50637" s="109"/>
      <c r="W50637" s="109"/>
      <c r="Y50637" s="109"/>
      <c r="AA50637" s="109"/>
      <c r="AC50637" s="109"/>
    </row>
    <row r="50638" spans="19:29" x14ac:dyDescent="0.25">
      <c r="S50638" s="108"/>
      <c r="U50638" s="108"/>
      <c r="W50638" s="108"/>
      <c r="Y50638" s="108"/>
      <c r="AA50638" s="108"/>
      <c r="AC50638" s="108"/>
    </row>
    <row r="50639" spans="19:29" x14ac:dyDescent="0.25">
      <c r="S50639" s="109"/>
      <c r="U50639" s="109"/>
      <c r="W50639" s="109"/>
      <c r="Y50639" s="109"/>
      <c r="AA50639" s="109"/>
      <c r="AC50639" s="109"/>
    </row>
    <row r="50640" spans="19:29" x14ac:dyDescent="0.25">
      <c r="S50640" s="108"/>
      <c r="U50640" s="108"/>
      <c r="W50640" s="108"/>
      <c r="Y50640" s="108"/>
      <c r="AA50640" s="108"/>
      <c r="AC50640" s="108"/>
    </row>
    <row r="50641" spans="19:29" x14ac:dyDescent="0.25">
      <c r="S50641" s="108"/>
      <c r="U50641" s="108"/>
      <c r="W50641" s="108"/>
      <c r="Y50641" s="108"/>
      <c r="AA50641" s="108"/>
      <c r="AC50641" s="108"/>
    </row>
    <row r="50642" spans="19:29" x14ac:dyDescent="0.25">
      <c r="S50642" s="108"/>
      <c r="U50642" s="108"/>
      <c r="W50642" s="108"/>
      <c r="Y50642" s="108"/>
      <c r="AA50642" s="108"/>
      <c r="AC50642" s="108"/>
    </row>
    <row r="50643" spans="19:29" x14ac:dyDescent="0.25">
      <c r="S50643" s="110"/>
      <c r="U50643" s="110"/>
      <c r="W50643" s="110"/>
      <c r="Y50643" s="110"/>
      <c r="AA50643" s="110"/>
      <c r="AC50643" s="110"/>
    </row>
    <row r="50644" spans="19:29" x14ac:dyDescent="0.25">
      <c r="S50644" s="110"/>
      <c r="U50644" s="110"/>
      <c r="W50644" s="110"/>
      <c r="Y50644" s="110"/>
      <c r="AA50644" s="110"/>
      <c r="AC50644" s="110"/>
    </row>
    <row r="50645" spans="19:29" x14ac:dyDescent="0.25">
      <c r="S50645" s="110"/>
      <c r="U50645" s="110"/>
      <c r="W50645" s="110"/>
      <c r="Y50645" s="110"/>
      <c r="AA50645" s="110"/>
      <c r="AC50645" s="110"/>
    </row>
    <row r="50646" spans="19:29" x14ac:dyDescent="0.25">
      <c r="S50646" s="110"/>
      <c r="U50646" s="110"/>
      <c r="W50646" s="110"/>
      <c r="Y50646" s="110"/>
      <c r="AA50646" s="110"/>
      <c r="AC50646" s="110"/>
    </row>
    <row r="50647" spans="19:29" x14ac:dyDescent="0.25">
      <c r="S50647" s="111"/>
      <c r="U50647" s="111"/>
      <c r="W50647" s="111"/>
      <c r="Y50647" s="111"/>
      <c r="AA50647" s="111"/>
      <c r="AC50647" s="111"/>
    </row>
    <row r="50648" spans="19:29" x14ac:dyDescent="0.25">
      <c r="S50648" s="107"/>
      <c r="U50648" s="107"/>
      <c r="W50648" s="107"/>
      <c r="Y50648" s="107"/>
      <c r="AA50648" s="107"/>
      <c r="AC50648" s="107"/>
    </row>
    <row r="50649" spans="19:29" x14ac:dyDescent="0.25">
      <c r="S50649" s="108"/>
      <c r="U50649" s="108"/>
      <c r="W50649" s="108"/>
      <c r="Y50649" s="108"/>
      <c r="AA50649" s="108"/>
      <c r="AC50649" s="108"/>
    </row>
    <row r="50650" spans="19:29" x14ac:dyDescent="0.25">
      <c r="S50650" s="108"/>
      <c r="U50650" s="108"/>
      <c r="W50650" s="108"/>
      <c r="Y50650" s="108"/>
      <c r="AA50650" s="108"/>
      <c r="AC50650" s="108"/>
    </row>
    <row r="50651" spans="19:29" x14ac:dyDescent="0.25">
      <c r="S50651" s="109"/>
      <c r="U50651" s="109"/>
      <c r="W50651" s="109"/>
      <c r="Y50651" s="109"/>
      <c r="AA50651" s="109"/>
      <c r="AC50651" s="109"/>
    </row>
    <row r="50652" spans="19:29" x14ac:dyDescent="0.25">
      <c r="S50652" s="108"/>
      <c r="U50652" s="108"/>
      <c r="W50652" s="108"/>
      <c r="Y50652" s="108"/>
      <c r="AA50652" s="108"/>
      <c r="AC50652" s="108"/>
    </row>
    <row r="50653" spans="19:29" x14ac:dyDescent="0.25">
      <c r="S50653" s="108"/>
      <c r="U50653" s="108"/>
      <c r="W50653" s="108"/>
      <c r="Y50653" s="108"/>
      <c r="AA50653" s="108"/>
      <c r="AC50653" s="108"/>
    </row>
    <row r="50654" spans="19:29" x14ac:dyDescent="0.25">
      <c r="S50654" s="109"/>
      <c r="U50654" s="109"/>
      <c r="W50654" s="109"/>
      <c r="Y50654" s="109"/>
      <c r="AA50654" s="109"/>
      <c r="AC50654" s="109"/>
    </row>
    <row r="50655" spans="19:29" x14ac:dyDescent="0.25">
      <c r="S50655" s="108"/>
      <c r="U50655" s="108"/>
      <c r="W50655" s="108"/>
      <c r="Y50655" s="108"/>
      <c r="AA50655" s="108"/>
      <c r="AC50655" s="108"/>
    </row>
    <row r="50656" spans="19:29" x14ac:dyDescent="0.25">
      <c r="S50656" s="109"/>
      <c r="U50656" s="109"/>
      <c r="W50656" s="109"/>
      <c r="Y50656" s="109"/>
      <c r="AA50656" s="109"/>
      <c r="AC50656" s="109"/>
    </row>
    <row r="50657" spans="19:29" x14ac:dyDescent="0.25">
      <c r="S50657" s="108"/>
      <c r="U50657" s="108"/>
      <c r="W50657" s="108"/>
      <c r="Y50657" s="108"/>
      <c r="AA50657" s="108"/>
      <c r="AC50657" s="108"/>
    </row>
    <row r="50658" spans="19:29" x14ac:dyDescent="0.25">
      <c r="S50658" s="108"/>
      <c r="U50658" s="108"/>
      <c r="W50658" s="108"/>
      <c r="Y50658" s="108"/>
      <c r="AA50658" s="108"/>
      <c r="AC50658" s="108"/>
    </row>
    <row r="50659" spans="19:29" x14ac:dyDescent="0.25">
      <c r="S50659" s="108"/>
      <c r="U50659" s="108"/>
      <c r="W50659" s="108"/>
      <c r="Y50659" s="108"/>
      <c r="AA50659" s="108"/>
      <c r="AC50659" s="108"/>
    </row>
    <row r="50660" spans="19:29" x14ac:dyDescent="0.25">
      <c r="S50660" s="110"/>
      <c r="U50660" s="110"/>
      <c r="W50660" s="110"/>
      <c r="Y50660" s="110"/>
      <c r="AA50660" s="110"/>
      <c r="AC50660" s="110"/>
    </row>
    <row r="50661" spans="19:29" x14ac:dyDescent="0.25">
      <c r="S50661" s="110"/>
      <c r="U50661" s="110"/>
      <c r="W50661" s="110"/>
      <c r="Y50661" s="110"/>
      <c r="AA50661" s="110"/>
      <c r="AC50661" s="110"/>
    </row>
    <row r="50662" spans="19:29" x14ac:dyDescent="0.25">
      <c r="S50662" s="110"/>
      <c r="U50662" s="110"/>
      <c r="W50662" s="110"/>
      <c r="Y50662" s="110"/>
      <c r="AA50662" s="110"/>
      <c r="AC50662" s="110"/>
    </row>
    <row r="50663" spans="19:29" x14ac:dyDescent="0.25">
      <c r="S50663" s="110"/>
      <c r="U50663" s="110"/>
      <c r="W50663" s="110"/>
      <c r="Y50663" s="110"/>
      <c r="AA50663" s="110"/>
      <c r="AC50663" s="110"/>
    </row>
    <row r="50664" spans="19:29" x14ac:dyDescent="0.25">
      <c r="S50664" s="111"/>
      <c r="U50664" s="111"/>
      <c r="W50664" s="111"/>
      <c r="Y50664" s="111"/>
      <c r="AA50664" s="111"/>
      <c r="AC50664" s="111"/>
    </row>
    <row r="50665" spans="19:29" x14ac:dyDescent="0.25">
      <c r="S50665" s="107"/>
      <c r="U50665" s="107"/>
      <c r="W50665" s="107"/>
      <c r="Y50665" s="107"/>
      <c r="AA50665" s="107"/>
      <c r="AC50665" s="107"/>
    </row>
    <row r="50666" spans="19:29" x14ac:dyDescent="0.25">
      <c r="S50666" s="108"/>
      <c r="U50666" s="108"/>
      <c r="W50666" s="108"/>
      <c r="Y50666" s="108"/>
      <c r="AA50666" s="108"/>
      <c r="AC50666" s="108"/>
    </row>
    <row r="50667" spans="19:29" x14ac:dyDescent="0.25">
      <c r="S50667" s="108"/>
      <c r="U50667" s="108"/>
      <c r="W50667" s="108"/>
      <c r="Y50667" s="108"/>
      <c r="AA50667" s="108"/>
      <c r="AC50667" s="108"/>
    </row>
    <row r="50668" spans="19:29" x14ac:dyDescent="0.25">
      <c r="S50668" s="109"/>
      <c r="U50668" s="109"/>
      <c r="W50668" s="109"/>
      <c r="Y50668" s="109"/>
      <c r="AA50668" s="109"/>
      <c r="AC50668" s="109"/>
    </row>
    <row r="50669" spans="19:29" x14ac:dyDescent="0.25">
      <c r="S50669" s="108"/>
      <c r="U50669" s="108"/>
      <c r="W50669" s="108"/>
      <c r="Y50669" s="108"/>
      <c r="AA50669" s="108"/>
      <c r="AC50669" s="108"/>
    </row>
    <row r="50670" spans="19:29" x14ac:dyDescent="0.25">
      <c r="S50670" s="108"/>
      <c r="U50670" s="108"/>
      <c r="W50670" s="108"/>
      <c r="Y50670" s="108"/>
      <c r="AA50670" s="108"/>
      <c r="AC50670" s="108"/>
    </row>
    <row r="50671" spans="19:29" x14ac:dyDescent="0.25">
      <c r="S50671" s="109"/>
      <c r="U50671" s="109"/>
      <c r="W50671" s="109"/>
      <c r="Y50671" s="109"/>
      <c r="AA50671" s="109"/>
      <c r="AC50671" s="109"/>
    </row>
    <row r="50672" spans="19:29" x14ac:dyDescent="0.25">
      <c r="S50672" s="108"/>
      <c r="U50672" s="108"/>
      <c r="W50672" s="108"/>
      <c r="Y50672" s="108"/>
      <c r="AA50672" s="108"/>
      <c r="AC50672" s="108"/>
    </row>
    <row r="50673" spans="19:29" x14ac:dyDescent="0.25">
      <c r="S50673" s="109"/>
      <c r="U50673" s="109"/>
      <c r="W50673" s="109"/>
      <c r="Y50673" s="109"/>
      <c r="AA50673" s="109"/>
      <c r="AC50673" s="109"/>
    </row>
    <row r="50674" spans="19:29" x14ac:dyDescent="0.25">
      <c r="S50674" s="108"/>
      <c r="U50674" s="108"/>
      <c r="W50674" s="108"/>
      <c r="Y50674" s="108"/>
      <c r="AA50674" s="108"/>
      <c r="AC50674" s="108"/>
    </row>
    <row r="50675" spans="19:29" x14ac:dyDescent="0.25">
      <c r="S50675" s="108"/>
      <c r="U50675" s="108"/>
      <c r="W50675" s="108"/>
      <c r="Y50675" s="108"/>
      <c r="AA50675" s="108"/>
      <c r="AC50675" s="108"/>
    </row>
    <row r="50676" spans="19:29" x14ac:dyDescent="0.25">
      <c r="S50676" s="108"/>
      <c r="U50676" s="108"/>
      <c r="W50676" s="108"/>
      <c r="Y50676" s="108"/>
      <c r="AA50676" s="108"/>
      <c r="AC50676" s="108"/>
    </row>
    <row r="50677" spans="19:29" x14ac:dyDescent="0.25">
      <c r="S50677" s="110"/>
      <c r="U50677" s="110"/>
      <c r="W50677" s="110"/>
      <c r="Y50677" s="110"/>
      <c r="AA50677" s="110"/>
      <c r="AC50677" s="110"/>
    </row>
    <row r="50678" spans="19:29" x14ac:dyDescent="0.25">
      <c r="S50678" s="110"/>
      <c r="U50678" s="110"/>
      <c r="W50678" s="110"/>
      <c r="Y50678" s="110"/>
      <c r="AA50678" s="110"/>
      <c r="AC50678" s="110"/>
    </row>
    <row r="50679" spans="19:29" x14ac:dyDescent="0.25">
      <c r="S50679" s="110"/>
      <c r="U50679" s="110"/>
      <c r="W50679" s="110"/>
      <c r="Y50679" s="110"/>
      <c r="AA50679" s="110"/>
      <c r="AC50679" s="110"/>
    </row>
    <row r="50680" spans="19:29" x14ac:dyDescent="0.25">
      <c r="S50680" s="110"/>
      <c r="U50680" s="110"/>
      <c r="W50680" s="110"/>
      <c r="Y50680" s="110"/>
      <c r="AA50680" s="110"/>
      <c r="AC50680" s="110"/>
    </row>
    <row r="50681" spans="19:29" x14ac:dyDescent="0.25">
      <c r="S50681" s="111"/>
      <c r="U50681" s="111"/>
      <c r="W50681" s="111"/>
      <c r="Y50681" s="111"/>
      <c r="AA50681" s="111"/>
      <c r="AC50681" s="111"/>
    </row>
    <row r="50682" spans="19:29" x14ac:dyDescent="0.25">
      <c r="S50682" s="107"/>
      <c r="U50682" s="107"/>
      <c r="W50682" s="107"/>
      <c r="Y50682" s="107"/>
      <c r="AA50682" s="107"/>
      <c r="AC50682" s="107"/>
    </row>
    <row r="50683" spans="19:29" x14ac:dyDescent="0.25">
      <c r="S50683" s="108"/>
      <c r="U50683" s="108"/>
      <c r="W50683" s="108"/>
      <c r="Y50683" s="108"/>
      <c r="AA50683" s="108"/>
      <c r="AC50683" s="108"/>
    </row>
    <row r="50684" spans="19:29" x14ac:dyDescent="0.25">
      <c r="S50684" s="108"/>
      <c r="U50684" s="108"/>
      <c r="W50684" s="108"/>
      <c r="Y50684" s="108"/>
      <c r="AA50684" s="108"/>
      <c r="AC50684" s="108"/>
    </row>
    <row r="50685" spans="19:29" x14ac:dyDescent="0.25">
      <c r="S50685" s="109"/>
      <c r="U50685" s="109"/>
      <c r="W50685" s="109"/>
      <c r="Y50685" s="109"/>
      <c r="AA50685" s="109"/>
      <c r="AC50685" s="109"/>
    </row>
    <row r="50686" spans="19:29" x14ac:dyDescent="0.25">
      <c r="S50686" s="108"/>
      <c r="U50686" s="108"/>
      <c r="W50686" s="108"/>
      <c r="Y50686" s="108"/>
      <c r="AA50686" s="108"/>
      <c r="AC50686" s="108"/>
    </row>
    <row r="50687" spans="19:29" x14ac:dyDescent="0.25">
      <c r="S50687" s="108"/>
      <c r="U50687" s="108"/>
      <c r="W50687" s="108"/>
      <c r="Y50687" s="108"/>
      <c r="AA50687" s="108"/>
      <c r="AC50687" s="108"/>
    </row>
    <row r="50688" spans="19:29" x14ac:dyDescent="0.25">
      <c r="S50688" s="109"/>
      <c r="U50688" s="109"/>
      <c r="W50688" s="109"/>
      <c r="Y50688" s="109"/>
      <c r="AA50688" s="109"/>
      <c r="AC50688" s="109"/>
    </row>
    <row r="50689" spans="19:29" x14ac:dyDescent="0.25">
      <c r="S50689" s="108"/>
      <c r="U50689" s="108"/>
      <c r="W50689" s="108"/>
      <c r="Y50689" s="108"/>
      <c r="AA50689" s="108"/>
      <c r="AC50689" s="108"/>
    </row>
    <row r="50690" spans="19:29" x14ac:dyDescent="0.25">
      <c r="S50690" s="109"/>
      <c r="U50690" s="109"/>
      <c r="W50690" s="109"/>
      <c r="Y50690" s="109"/>
      <c r="AA50690" s="109"/>
      <c r="AC50690" s="109"/>
    </row>
    <row r="50691" spans="19:29" x14ac:dyDescent="0.25">
      <c r="S50691" s="108"/>
      <c r="U50691" s="108"/>
      <c r="W50691" s="108"/>
      <c r="Y50691" s="108"/>
      <c r="AA50691" s="108"/>
      <c r="AC50691" s="108"/>
    </row>
    <row r="50692" spans="19:29" x14ac:dyDescent="0.25">
      <c r="S50692" s="108"/>
      <c r="U50692" s="108"/>
      <c r="W50692" s="108"/>
      <c r="Y50692" s="108"/>
      <c r="AA50692" s="108"/>
      <c r="AC50692" s="108"/>
    </row>
    <row r="50693" spans="19:29" x14ac:dyDescent="0.25">
      <c r="S50693" s="108"/>
      <c r="U50693" s="108"/>
      <c r="W50693" s="108"/>
      <c r="Y50693" s="108"/>
      <c r="AA50693" s="108"/>
      <c r="AC50693" s="108"/>
    </row>
    <row r="50694" spans="19:29" x14ac:dyDescent="0.25">
      <c r="S50694" s="110"/>
      <c r="U50694" s="110"/>
      <c r="W50694" s="110"/>
      <c r="Y50694" s="110"/>
      <c r="AA50694" s="110"/>
      <c r="AC50694" s="110"/>
    </row>
    <row r="50695" spans="19:29" x14ac:dyDescent="0.25">
      <c r="S50695" s="110"/>
      <c r="U50695" s="110"/>
      <c r="W50695" s="110"/>
      <c r="Y50695" s="110"/>
      <c r="AA50695" s="110"/>
      <c r="AC50695" s="110"/>
    </row>
    <row r="50696" spans="19:29" x14ac:dyDescent="0.25">
      <c r="S50696" s="110"/>
      <c r="U50696" s="110"/>
      <c r="W50696" s="110"/>
      <c r="Y50696" s="110"/>
      <c r="AA50696" s="110"/>
      <c r="AC50696" s="110"/>
    </row>
    <row r="50697" spans="19:29" x14ac:dyDescent="0.25">
      <c r="S50697" s="110"/>
      <c r="U50697" s="110"/>
      <c r="W50697" s="110"/>
      <c r="Y50697" s="110"/>
      <c r="AA50697" s="110"/>
      <c r="AC50697" s="110"/>
    </row>
    <row r="50698" spans="19:29" x14ac:dyDescent="0.25">
      <c r="S50698" s="111"/>
      <c r="U50698" s="111"/>
      <c r="W50698" s="111"/>
      <c r="Y50698" s="111"/>
      <c r="AA50698" s="111"/>
      <c r="AC50698" s="111"/>
    </row>
    <row r="50699" spans="19:29" x14ac:dyDescent="0.25">
      <c r="S50699" s="107"/>
      <c r="U50699" s="107"/>
      <c r="W50699" s="107"/>
      <c r="Y50699" s="107"/>
      <c r="AA50699" s="107"/>
      <c r="AC50699" s="107"/>
    </row>
    <row r="50700" spans="19:29" x14ac:dyDescent="0.25">
      <c r="S50700" s="108"/>
      <c r="U50700" s="108"/>
      <c r="W50700" s="108"/>
      <c r="Y50700" s="108"/>
      <c r="AA50700" s="108"/>
      <c r="AC50700" s="108"/>
    </row>
    <row r="50701" spans="19:29" x14ac:dyDescent="0.25">
      <c r="S50701" s="108"/>
      <c r="U50701" s="108"/>
      <c r="W50701" s="108"/>
      <c r="Y50701" s="108"/>
      <c r="AA50701" s="108"/>
      <c r="AC50701" s="108"/>
    </row>
    <row r="50702" spans="19:29" x14ac:dyDescent="0.25">
      <c r="S50702" s="109"/>
      <c r="U50702" s="109"/>
      <c r="W50702" s="109"/>
      <c r="Y50702" s="109"/>
      <c r="AA50702" s="109"/>
      <c r="AC50702" s="109"/>
    </row>
    <row r="50703" spans="19:29" x14ac:dyDescent="0.25">
      <c r="S50703" s="108"/>
      <c r="U50703" s="108"/>
      <c r="W50703" s="108"/>
      <c r="Y50703" s="108"/>
      <c r="AA50703" s="108"/>
      <c r="AC50703" s="108"/>
    </row>
    <row r="50704" spans="19:29" x14ac:dyDescent="0.25">
      <c r="S50704" s="108"/>
      <c r="U50704" s="108"/>
      <c r="W50704" s="108"/>
      <c r="Y50704" s="108"/>
      <c r="AA50704" s="108"/>
      <c r="AC50704" s="108"/>
    </row>
    <row r="50705" spans="19:29" x14ac:dyDescent="0.25">
      <c r="S50705" s="109"/>
      <c r="U50705" s="109"/>
      <c r="W50705" s="109"/>
      <c r="Y50705" s="109"/>
      <c r="AA50705" s="109"/>
      <c r="AC50705" s="109"/>
    </row>
    <row r="50706" spans="19:29" x14ac:dyDescent="0.25">
      <c r="S50706" s="108"/>
      <c r="U50706" s="108"/>
      <c r="W50706" s="108"/>
      <c r="Y50706" s="108"/>
      <c r="AA50706" s="108"/>
      <c r="AC50706" s="108"/>
    </row>
    <row r="50707" spans="19:29" x14ac:dyDescent="0.25">
      <c r="S50707" s="109"/>
      <c r="U50707" s="109"/>
      <c r="W50707" s="109"/>
      <c r="Y50707" s="109"/>
      <c r="AA50707" s="109"/>
      <c r="AC50707" s="109"/>
    </row>
    <row r="50708" spans="19:29" x14ac:dyDescent="0.25">
      <c r="S50708" s="108"/>
      <c r="U50708" s="108"/>
      <c r="W50708" s="108"/>
      <c r="Y50708" s="108"/>
      <c r="AA50708" s="108"/>
      <c r="AC50708" s="108"/>
    </row>
    <row r="50709" spans="19:29" x14ac:dyDescent="0.25">
      <c r="S50709" s="108"/>
      <c r="U50709" s="108"/>
      <c r="W50709" s="108"/>
      <c r="Y50709" s="108"/>
      <c r="AA50709" s="108"/>
      <c r="AC50709" s="108"/>
    </row>
    <row r="50710" spans="19:29" x14ac:dyDescent="0.25">
      <c r="S50710" s="108"/>
      <c r="U50710" s="108"/>
      <c r="W50710" s="108"/>
      <c r="Y50710" s="108"/>
      <c r="AA50710" s="108"/>
      <c r="AC50710" s="108"/>
    </row>
    <row r="50711" spans="19:29" x14ac:dyDescent="0.25">
      <c r="S50711" s="110"/>
      <c r="U50711" s="110"/>
      <c r="W50711" s="110"/>
      <c r="Y50711" s="110"/>
      <c r="AA50711" s="110"/>
      <c r="AC50711" s="110"/>
    </row>
    <row r="50712" spans="19:29" x14ac:dyDescent="0.25">
      <c r="S50712" s="110"/>
      <c r="U50712" s="110"/>
      <c r="W50712" s="110"/>
      <c r="Y50712" s="110"/>
      <c r="AA50712" s="110"/>
      <c r="AC50712" s="110"/>
    </row>
    <row r="50713" spans="19:29" x14ac:dyDescent="0.25">
      <c r="S50713" s="110"/>
      <c r="U50713" s="110"/>
      <c r="W50713" s="110"/>
      <c r="Y50713" s="110"/>
      <c r="AA50713" s="110"/>
      <c r="AC50713" s="110"/>
    </row>
    <row r="50714" spans="19:29" x14ac:dyDescent="0.25">
      <c r="S50714" s="110"/>
      <c r="U50714" s="110"/>
      <c r="W50714" s="110"/>
      <c r="Y50714" s="110"/>
      <c r="AA50714" s="110"/>
      <c r="AC50714" s="110"/>
    </row>
    <row r="50715" spans="19:29" x14ac:dyDescent="0.25">
      <c r="S50715" s="111"/>
      <c r="U50715" s="111"/>
      <c r="W50715" s="111"/>
      <c r="Y50715" s="111"/>
      <c r="AA50715" s="111"/>
      <c r="AC50715" s="111"/>
    </row>
    <row r="50716" spans="19:29" x14ac:dyDescent="0.25">
      <c r="S50716" s="107"/>
      <c r="U50716" s="107"/>
      <c r="W50716" s="107"/>
      <c r="Y50716" s="107"/>
      <c r="AA50716" s="107"/>
      <c r="AC50716" s="107"/>
    </row>
    <row r="50717" spans="19:29" x14ac:dyDescent="0.25">
      <c r="S50717" s="108"/>
      <c r="U50717" s="108"/>
      <c r="W50717" s="108"/>
      <c r="Y50717" s="108"/>
      <c r="AA50717" s="108"/>
      <c r="AC50717" s="108"/>
    </row>
    <row r="50718" spans="19:29" x14ac:dyDescent="0.25">
      <c r="S50718" s="108"/>
      <c r="U50718" s="108"/>
      <c r="W50718" s="108"/>
      <c r="Y50718" s="108"/>
      <c r="AA50718" s="108"/>
      <c r="AC50718" s="108"/>
    </row>
    <row r="50719" spans="19:29" x14ac:dyDescent="0.25">
      <c r="S50719" s="109"/>
      <c r="U50719" s="109"/>
      <c r="W50719" s="109"/>
      <c r="Y50719" s="109"/>
      <c r="AA50719" s="109"/>
      <c r="AC50719" s="109"/>
    </row>
    <row r="50720" spans="19:29" x14ac:dyDescent="0.25">
      <c r="S50720" s="108"/>
      <c r="U50720" s="108"/>
      <c r="W50720" s="108"/>
      <c r="Y50720" s="108"/>
      <c r="AA50720" s="108"/>
      <c r="AC50720" s="108"/>
    </row>
    <row r="50721" spans="19:29" x14ac:dyDescent="0.25">
      <c r="S50721" s="108"/>
      <c r="U50721" s="108"/>
      <c r="W50721" s="108"/>
      <c r="Y50721" s="108"/>
      <c r="AA50721" s="108"/>
      <c r="AC50721" s="108"/>
    </row>
    <row r="50722" spans="19:29" x14ac:dyDescent="0.25">
      <c r="S50722" s="109"/>
      <c r="U50722" s="109"/>
      <c r="W50722" s="109"/>
      <c r="Y50722" s="109"/>
      <c r="AA50722" s="109"/>
      <c r="AC50722" s="109"/>
    </row>
    <row r="50723" spans="19:29" x14ac:dyDescent="0.25">
      <c r="S50723" s="108"/>
      <c r="U50723" s="108"/>
      <c r="W50723" s="108"/>
      <c r="Y50723" s="108"/>
      <c r="AA50723" s="108"/>
      <c r="AC50723" s="108"/>
    </row>
    <row r="50724" spans="19:29" x14ac:dyDescent="0.25">
      <c r="S50724" s="109"/>
      <c r="U50724" s="109"/>
      <c r="W50724" s="109"/>
      <c r="Y50724" s="109"/>
      <c r="AA50724" s="109"/>
      <c r="AC50724" s="109"/>
    </row>
    <row r="50725" spans="19:29" x14ac:dyDescent="0.25">
      <c r="S50725" s="108"/>
      <c r="U50725" s="108"/>
      <c r="W50725" s="108"/>
      <c r="Y50725" s="108"/>
      <c r="AA50725" s="108"/>
      <c r="AC50725" s="108"/>
    </row>
    <row r="50726" spans="19:29" x14ac:dyDescent="0.25">
      <c r="S50726" s="108"/>
      <c r="U50726" s="108"/>
      <c r="W50726" s="108"/>
      <c r="Y50726" s="108"/>
      <c r="AA50726" s="108"/>
      <c r="AC50726" s="108"/>
    </row>
    <row r="50727" spans="19:29" x14ac:dyDescent="0.25">
      <c r="S50727" s="108"/>
      <c r="U50727" s="108"/>
      <c r="W50727" s="108"/>
      <c r="Y50727" s="108"/>
      <c r="AA50727" s="108"/>
      <c r="AC50727" s="108"/>
    </row>
    <row r="50728" spans="19:29" x14ac:dyDescent="0.25">
      <c r="S50728" s="110"/>
      <c r="U50728" s="110"/>
      <c r="W50728" s="110"/>
      <c r="Y50728" s="110"/>
      <c r="AA50728" s="110"/>
      <c r="AC50728" s="110"/>
    </row>
    <row r="50729" spans="19:29" x14ac:dyDescent="0.25">
      <c r="S50729" s="110"/>
      <c r="U50729" s="110"/>
      <c r="W50729" s="110"/>
      <c r="Y50729" s="110"/>
      <c r="AA50729" s="110"/>
      <c r="AC50729" s="110"/>
    </row>
    <row r="50730" spans="19:29" x14ac:dyDescent="0.25">
      <c r="S50730" s="110"/>
      <c r="U50730" s="110"/>
      <c r="W50730" s="110"/>
      <c r="Y50730" s="110"/>
      <c r="AA50730" s="110"/>
      <c r="AC50730" s="110"/>
    </row>
    <row r="50731" spans="19:29" x14ac:dyDescent="0.25">
      <c r="S50731" s="110"/>
      <c r="U50731" s="110"/>
      <c r="W50731" s="110"/>
      <c r="Y50731" s="110"/>
      <c r="AA50731" s="110"/>
      <c r="AC50731" s="110"/>
    </row>
    <row r="50732" spans="19:29" x14ac:dyDescent="0.25">
      <c r="S50732" s="111"/>
      <c r="U50732" s="111"/>
      <c r="W50732" s="111"/>
      <c r="Y50732" s="111"/>
      <c r="AA50732" s="111"/>
      <c r="AC50732" s="111"/>
    </row>
    <row r="50733" spans="19:29" x14ac:dyDescent="0.25">
      <c r="S50733" s="107"/>
      <c r="U50733" s="107"/>
      <c r="W50733" s="107"/>
      <c r="Y50733" s="107"/>
      <c r="AA50733" s="107"/>
      <c r="AC50733" s="107"/>
    </row>
    <row r="50734" spans="19:29" x14ac:dyDescent="0.25">
      <c r="S50734" s="108"/>
      <c r="U50734" s="108"/>
      <c r="W50734" s="108"/>
      <c r="Y50734" s="108"/>
      <c r="AA50734" s="108"/>
      <c r="AC50734" s="108"/>
    </row>
    <row r="50735" spans="19:29" x14ac:dyDescent="0.25">
      <c r="S50735" s="108"/>
      <c r="U50735" s="108"/>
      <c r="W50735" s="108"/>
      <c r="Y50735" s="108"/>
      <c r="AA50735" s="108"/>
      <c r="AC50735" s="108"/>
    </row>
    <row r="50736" spans="19:29" x14ac:dyDescent="0.25">
      <c r="S50736" s="109"/>
      <c r="U50736" s="109"/>
      <c r="W50736" s="109"/>
      <c r="Y50736" s="109"/>
      <c r="AA50736" s="109"/>
      <c r="AC50736" s="109"/>
    </row>
    <row r="50737" spans="19:29" x14ac:dyDescent="0.25">
      <c r="S50737" s="108"/>
      <c r="U50737" s="108"/>
      <c r="W50737" s="108"/>
      <c r="Y50737" s="108"/>
      <c r="AA50737" s="108"/>
      <c r="AC50737" s="108"/>
    </row>
    <row r="50738" spans="19:29" x14ac:dyDescent="0.25">
      <c r="S50738" s="108"/>
      <c r="U50738" s="108"/>
      <c r="W50738" s="108"/>
      <c r="Y50738" s="108"/>
      <c r="AA50738" s="108"/>
      <c r="AC50738" s="108"/>
    </row>
    <row r="50739" spans="19:29" x14ac:dyDescent="0.25">
      <c r="S50739" s="109"/>
      <c r="U50739" s="109"/>
      <c r="W50739" s="109"/>
      <c r="Y50739" s="109"/>
      <c r="AA50739" s="109"/>
      <c r="AC50739" s="109"/>
    </row>
    <row r="50740" spans="19:29" x14ac:dyDescent="0.25">
      <c r="S50740" s="108"/>
      <c r="U50740" s="108"/>
      <c r="W50740" s="108"/>
      <c r="Y50740" s="108"/>
      <c r="AA50740" s="108"/>
      <c r="AC50740" s="108"/>
    </row>
    <row r="50741" spans="19:29" x14ac:dyDescent="0.25">
      <c r="S50741" s="109"/>
      <c r="U50741" s="109"/>
      <c r="W50741" s="109"/>
      <c r="Y50741" s="109"/>
      <c r="AA50741" s="109"/>
      <c r="AC50741" s="109"/>
    </row>
    <row r="50742" spans="19:29" x14ac:dyDescent="0.25">
      <c r="S50742" s="108"/>
      <c r="U50742" s="108"/>
      <c r="W50742" s="108"/>
      <c r="Y50742" s="108"/>
      <c r="AA50742" s="108"/>
      <c r="AC50742" s="108"/>
    </row>
    <row r="50743" spans="19:29" x14ac:dyDescent="0.25">
      <c r="S50743" s="108"/>
      <c r="U50743" s="108"/>
      <c r="W50743" s="108"/>
      <c r="Y50743" s="108"/>
      <c r="AA50743" s="108"/>
      <c r="AC50743" s="108"/>
    </row>
    <row r="50744" spans="19:29" x14ac:dyDescent="0.25">
      <c r="S50744" s="108"/>
      <c r="U50744" s="108"/>
      <c r="W50744" s="108"/>
      <c r="Y50744" s="108"/>
      <c r="AA50744" s="108"/>
      <c r="AC50744" s="108"/>
    </row>
    <row r="50745" spans="19:29" x14ac:dyDescent="0.25">
      <c r="S50745" s="110"/>
      <c r="U50745" s="110"/>
      <c r="W50745" s="110"/>
      <c r="Y50745" s="110"/>
      <c r="AA50745" s="110"/>
      <c r="AC50745" s="110"/>
    </row>
    <row r="50746" spans="19:29" x14ac:dyDescent="0.25">
      <c r="S50746" s="110"/>
      <c r="U50746" s="110"/>
      <c r="W50746" s="110"/>
      <c r="Y50746" s="110"/>
      <c r="AA50746" s="110"/>
      <c r="AC50746" s="110"/>
    </row>
    <row r="50747" spans="19:29" x14ac:dyDescent="0.25">
      <c r="S50747" s="110"/>
      <c r="U50747" s="110"/>
      <c r="W50747" s="110"/>
      <c r="Y50747" s="110"/>
      <c r="AA50747" s="110"/>
      <c r="AC50747" s="110"/>
    </row>
    <row r="50748" spans="19:29" x14ac:dyDescent="0.25">
      <c r="S50748" s="110"/>
      <c r="U50748" s="110"/>
      <c r="W50748" s="110"/>
      <c r="Y50748" s="110"/>
      <c r="AA50748" s="110"/>
      <c r="AC50748" s="110"/>
    </row>
    <row r="50749" spans="19:29" x14ac:dyDescent="0.25">
      <c r="S50749" s="111"/>
      <c r="U50749" s="111"/>
      <c r="W50749" s="111"/>
      <c r="Y50749" s="111"/>
      <c r="AA50749" s="111"/>
      <c r="AC50749" s="111"/>
    </row>
    <row r="50750" spans="19:29" x14ac:dyDescent="0.25">
      <c r="S50750" s="107"/>
      <c r="U50750" s="107"/>
      <c r="W50750" s="107"/>
      <c r="Y50750" s="107"/>
      <c r="AA50750" s="107"/>
      <c r="AC50750" s="107"/>
    </row>
    <row r="50751" spans="19:29" x14ac:dyDescent="0.25">
      <c r="S50751" s="108"/>
      <c r="U50751" s="108"/>
      <c r="W50751" s="108"/>
      <c r="Y50751" s="108"/>
      <c r="AA50751" s="108"/>
      <c r="AC50751" s="108"/>
    </row>
    <row r="50752" spans="19:29" x14ac:dyDescent="0.25">
      <c r="S50752" s="108"/>
      <c r="U50752" s="108"/>
      <c r="W50752" s="108"/>
      <c r="Y50752" s="108"/>
      <c r="AA50752" s="108"/>
      <c r="AC50752" s="108"/>
    </row>
    <row r="50753" spans="19:29" x14ac:dyDescent="0.25">
      <c r="S50753" s="109"/>
      <c r="U50753" s="109"/>
      <c r="W50753" s="109"/>
      <c r="Y50753" s="109"/>
      <c r="AA50753" s="109"/>
      <c r="AC50753" s="109"/>
    </row>
    <row r="50754" spans="19:29" x14ac:dyDescent="0.25">
      <c r="S50754" s="108"/>
      <c r="U50754" s="108"/>
      <c r="W50754" s="108"/>
      <c r="Y50754" s="108"/>
      <c r="AA50754" s="108"/>
      <c r="AC50754" s="108"/>
    </row>
    <row r="50755" spans="19:29" x14ac:dyDescent="0.25">
      <c r="S50755" s="108"/>
      <c r="U50755" s="108"/>
      <c r="W50755" s="108"/>
      <c r="Y50755" s="108"/>
      <c r="AA50755" s="108"/>
      <c r="AC50755" s="108"/>
    </row>
    <row r="50756" spans="19:29" x14ac:dyDescent="0.25">
      <c r="S50756" s="109"/>
      <c r="U50756" s="109"/>
      <c r="W50756" s="109"/>
      <c r="Y50756" s="109"/>
      <c r="AA50756" s="109"/>
      <c r="AC50756" s="109"/>
    </row>
    <row r="50757" spans="19:29" x14ac:dyDescent="0.25">
      <c r="S50757" s="108"/>
      <c r="U50757" s="108"/>
      <c r="W50757" s="108"/>
      <c r="Y50757" s="108"/>
      <c r="AA50757" s="108"/>
      <c r="AC50757" s="108"/>
    </row>
    <row r="50758" spans="19:29" x14ac:dyDescent="0.25">
      <c r="S50758" s="109"/>
      <c r="U50758" s="109"/>
      <c r="W50758" s="109"/>
      <c r="Y50758" s="109"/>
      <c r="AA50758" s="109"/>
      <c r="AC50758" s="109"/>
    </row>
    <row r="50759" spans="19:29" x14ac:dyDescent="0.25">
      <c r="S50759" s="108"/>
      <c r="U50759" s="108"/>
      <c r="W50759" s="108"/>
      <c r="Y50759" s="108"/>
      <c r="AA50759" s="108"/>
      <c r="AC50759" s="108"/>
    </row>
    <row r="50760" spans="19:29" x14ac:dyDescent="0.25">
      <c r="S50760" s="108"/>
      <c r="U50760" s="108"/>
      <c r="W50760" s="108"/>
      <c r="Y50760" s="108"/>
      <c r="AA50760" s="108"/>
      <c r="AC50760" s="108"/>
    </row>
    <row r="50761" spans="19:29" x14ac:dyDescent="0.25">
      <c r="S50761" s="108"/>
      <c r="U50761" s="108"/>
      <c r="W50761" s="108"/>
      <c r="Y50761" s="108"/>
      <c r="AA50761" s="108"/>
      <c r="AC50761" s="108"/>
    </row>
    <row r="50762" spans="19:29" x14ac:dyDescent="0.25">
      <c r="S50762" s="110"/>
      <c r="U50762" s="110"/>
      <c r="W50762" s="110"/>
      <c r="Y50762" s="110"/>
      <c r="AA50762" s="110"/>
      <c r="AC50762" s="110"/>
    </row>
    <row r="50763" spans="19:29" x14ac:dyDescent="0.25">
      <c r="S50763" s="110"/>
      <c r="U50763" s="110"/>
      <c r="W50763" s="110"/>
      <c r="Y50763" s="110"/>
      <c r="AA50763" s="110"/>
      <c r="AC50763" s="110"/>
    </row>
    <row r="50764" spans="19:29" x14ac:dyDescent="0.25">
      <c r="S50764" s="110"/>
      <c r="U50764" s="110"/>
      <c r="W50764" s="110"/>
      <c r="Y50764" s="110"/>
      <c r="AA50764" s="110"/>
      <c r="AC50764" s="110"/>
    </row>
    <row r="50765" spans="19:29" x14ac:dyDescent="0.25">
      <c r="S50765" s="110"/>
      <c r="U50765" s="110"/>
      <c r="W50765" s="110"/>
      <c r="Y50765" s="110"/>
      <c r="AA50765" s="110"/>
      <c r="AC50765" s="110"/>
    </row>
    <row r="50766" spans="19:29" x14ac:dyDescent="0.25">
      <c r="S50766" s="111"/>
      <c r="U50766" s="111"/>
      <c r="W50766" s="111"/>
      <c r="Y50766" s="111"/>
      <c r="AA50766" s="111"/>
      <c r="AC50766" s="111"/>
    </row>
    <row r="50767" spans="19:29" x14ac:dyDescent="0.25">
      <c r="S50767" s="107"/>
      <c r="U50767" s="107"/>
      <c r="W50767" s="107"/>
      <c r="Y50767" s="107"/>
      <c r="AA50767" s="107"/>
      <c r="AC50767" s="107"/>
    </row>
    <row r="50768" spans="19:29" x14ac:dyDescent="0.25">
      <c r="S50768" s="108"/>
      <c r="U50768" s="108"/>
      <c r="W50768" s="108"/>
      <c r="Y50768" s="108"/>
      <c r="AA50768" s="108"/>
      <c r="AC50768" s="108"/>
    </row>
    <row r="50769" spans="19:29" x14ac:dyDescent="0.25">
      <c r="S50769" s="108"/>
      <c r="U50769" s="108"/>
      <c r="W50769" s="108"/>
      <c r="Y50769" s="108"/>
      <c r="AA50769" s="108"/>
      <c r="AC50769" s="108"/>
    </row>
    <row r="50770" spans="19:29" x14ac:dyDescent="0.25">
      <c r="S50770" s="109"/>
      <c r="U50770" s="109"/>
      <c r="W50770" s="109"/>
      <c r="Y50770" s="109"/>
      <c r="AA50770" s="109"/>
      <c r="AC50770" s="109"/>
    </row>
    <row r="50771" spans="19:29" x14ac:dyDescent="0.25">
      <c r="S50771" s="108"/>
      <c r="U50771" s="108"/>
      <c r="W50771" s="108"/>
      <c r="Y50771" s="108"/>
      <c r="AA50771" s="108"/>
      <c r="AC50771" s="108"/>
    </row>
    <row r="50772" spans="19:29" x14ac:dyDescent="0.25">
      <c r="S50772" s="108"/>
      <c r="U50772" s="108"/>
      <c r="W50772" s="108"/>
      <c r="Y50772" s="108"/>
      <c r="AA50772" s="108"/>
      <c r="AC50772" s="108"/>
    </row>
    <row r="50773" spans="19:29" x14ac:dyDescent="0.25">
      <c r="S50773" s="109"/>
      <c r="U50773" s="109"/>
      <c r="W50773" s="109"/>
      <c r="Y50773" s="109"/>
      <c r="AA50773" s="109"/>
      <c r="AC50773" s="109"/>
    </row>
    <row r="50774" spans="19:29" x14ac:dyDescent="0.25">
      <c r="S50774" s="108"/>
      <c r="U50774" s="108"/>
      <c r="W50774" s="108"/>
      <c r="Y50774" s="108"/>
      <c r="AA50774" s="108"/>
      <c r="AC50774" s="108"/>
    </row>
    <row r="50775" spans="19:29" x14ac:dyDescent="0.25">
      <c r="S50775" s="109"/>
      <c r="U50775" s="109"/>
      <c r="W50775" s="109"/>
      <c r="Y50775" s="109"/>
      <c r="AA50775" s="109"/>
      <c r="AC50775" s="109"/>
    </row>
    <row r="50776" spans="19:29" x14ac:dyDescent="0.25">
      <c r="S50776" s="108"/>
      <c r="U50776" s="108"/>
      <c r="W50776" s="108"/>
      <c r="Y50776" s="108"/>
      <c r="AA50776" s="108"/>
      <c r="AC50776" s="108"/>
    </row>
    <row r="50777" spans="19:29" x14ac:dyDescent="0.25">
      <c r="S50777" s="108"/>
      <c r="U50777" s="108"/>
      <c r="W50777" s="108"/>
      <c r="Y50777" s="108"/>
      <c r="AA50777" s="108"/>
      <c r="AC50777" s="108"/>
    </row>
    <row r="50778" spans="19:29" x14ac:dyDescent="0.25">
      <c r="S50778" s="108"/>
      <c r="U50778" s="108"/>
      <c r="W50778" s="108"/>
      <c r="Y50778" s="108"/>
      <c r="AA50778" s="108"/>
      <c r="AC50778" s="108"/>
    </row>
    <row r="50779" spans="19:29" x14ac:dyDescent="0.25">
      <c r="S50779" s="110"/>
      <c r="U50779" s="110"/>
      <c r="W50779" s="110"/>
      <c r="Y50779" s="110"/>
      <c r="AA50779" s="110"/>
      <c r="AC50779" s="110"/>
    </row>
    <row r="50780" spans="19:29" x14ac:dyDescent="0.25">
      <c r="S50780" s="110"/>
      <c r="U50780" s="110"/>
      <c r="W50780" s="110"/>
      <c r="Y50780" s="110"/>
      <c r="AA50780" s="110"/>
      <c r="AC50780" s="110"/>
    </row>
    <row r="50781" spans="19:29" x14ac:dyDescent="0.25">
      <c r="S50781" s="110"/>
      <c r="U50781" s="110"/>
      <c r="W50781" s="110"/>
      <c r="Y50781" s="110"/>
      <c r="AA50781" s="110"/>
      <c r="AC50781" s="110"/>
    </row>
    <row r="50782" spans="19:29" x14ac:dyDescent="0.25">
      <c r="S50782" s="110"/>
      <c r="U50782" s="110"/>
      <c r="W50782" s="110"/>
      <c r="Y50782" s="110"/>
      <c r="AA50782" s="110"/>
      <c r="AC50782" s="110"/>
    </row>
    <row r="50783" spans="19:29" x14ac:dyDescent="0.25">
      <c r="S50783" s="111"/>
      <c r="U50783" s="111"/>
      <c r="W50783" s="111"/>
      <c r="Y50783" s="111"/>
      <c r="AA50783" s="111"/>
      <c r="AC50783" s="111"/>
    </row>
    <row r="50784" spans="19:29" x14ac:dyDescent="0.25">
      <c r="S50784" s="107"/>
      <c r="U50784" s="107"/>
      <c r="W50784" s="107"/>
      <c r="Y50784" s="107"/>
      <c r="AA50784" s="107"/>
      <c r="AC50784" s="107"/>
    </row>
    <row r="50785" spans="19:29" x14ac:dyDescent="0.25">
      <c r="S50785" s="108"/>
      <c r="U50785" s="108"/>
      <c r="W50785" s="108"/>
      <c r="Y50785" s="108"/>
      <c r="AA50785" s="108"/>
      <c r="AC50785" s="108"/>
    </row>
    <row r="50786" spans="19:29" x14ac:dyDescent="0.25">
      <c r="S50786" s="108"/>
      <c r="U50786" s="108"/>
      <c r="W50786" s="108"/>
      <c r="Y50786" s="108"/>
      <c r="AA50786" s="108"/>
      <c r="AC50786" s="108"/>
    </row>
    <row r="50787" spans="19:29" x14ac:dyDescent="0.25">
      <c r="S50787" s="109"/>
      <c r="U50787" s="109"/>
      <c r="W50787" s="109"/>
      <c r="Y50787" s="109"/>
      <c r="AA50787" s="109"/>
      <c r="AC50787" s="109"/>
    </row>
    <row r="50788" spans="19:29" x14ac:dyDescent="0.25">
      <c r="S50788" s="108"/>
      <c r="U50788" s="108"/>
      <c r="W50788" s="108"/>
      <c r="Y50788" s="108"/>
      <c r="AA50788" s="108"/>
      <c r="AC50788" s="108"/>
    </row>
    <row r="50789" spans="19:29" x14ac:dyDescent="0.25">
      <c r="S50789" s="108"/>
      <c r="U50789" s="108"/>
      <c r="W50789" s="108"/>
      <c r="Y50789" s="108"/>
      <c r="AA50789" s="108"/>
      <c r="AC50789" s="108"/>
    </row>
    <row r="50790" spans="19:29" x14ac:dyDescent="0.25">
      <c r="S50790" s="109"/>
      <c r="U50790" s="109"/>
      <c r="W50790" s="109"/>
      <c r="Y50790" s="109"/>
      <c r="AA50790" s="109"/>
      <c r="AC50790" s="109"/>
    </row>
    <row r="50791" spans="19:29" x14ac:dyDescent="0.25">
      <c r="S50791" s="108"/>
      <c r="U50791" s="108"/>
      <c r="W50791" s="108"/>
      <c r="Y50791" s="108"/>
      <c r="AA50791" s="108"/>
      <c r="AC50791" s="108"/>
    </row>
    <row r="50792" spans="19:29" x14ac:dyDescent="0.25">
      <c r="S50792" s="109"/>
      <c r="U50792" s="109"/>
      <c r="W50792" s="109"/>
      <c r="Y50792" s="109"/>
      <c r="AA50792" s="109"/>
      <c r="AC50792" s="109"/>
    </row>
    <row r="50793" spans="19:29" x14ac:dyDescent="0.25">
      <c r="S50793" s="108"/>
      <c r="U50793" s="108"/>
      <c r="W50793" s="108"/>
      <c r="Y50793" s="108"/>
      <c r="AA50793" s="108"/>
      <c r="AC50793" s="108"/>
    </row>
    <row r="50794" spans="19:29" x14ac:dyDescent="0.25">
      <c r="S50794" s="108"/>
      <c r="U50794" s="108"/>
      <c r="W50794" s="108"/>
      <c r="Y50794" s="108"/>
      <c r="AA50794" s="108"/>
      <c r="AC50794" s="108"/>
    </row>
    <row r="50795" spans="19:29" x14ac:dyDescent="0.25">
      <c r="S50795" s="108"/>
      <c r="U50795" s="108"/>
      <c r="W50795" s="108"/>
      <c r="Y50795" s="108"/>
      <c r="AA50795" s="108"/>
      <c r="AC50795" s="108"/>
    </row>
    <row r="50796" spans="19:29" x14ac:dyDescent="0.25">
      <c r="S50796" s="110"/>
      <c r="U50796" s="110"/>
      <c r="W50796" s="110"/>
      <c r="Y50796" s="110"/>
      <c r="AA50796" s="110"/>
      <c r="AC50796" s="110"/>
    </row>
    <row r="50797" spans="19:29" x14ac:dyDescent="0.25">
      <c r="S50797" s="110"/>
      <c r="U50797" s="110"/>
      <c r="W50797" s="110"/>
      <c r="Y50797" s="110"/>
      <c r="AA50797" s="110"/>
      <c r="AC50797" s="110"/>
    </row>
    <row r="50798" spans="19:29" x14ac:dyDescent="0.25">
      <c r="S50798" s="110"/>
      <c r="U50798" s="110"/>
      <c r="W50798" s="110"/>
      <c r="Y50798" s="110"/>
      <c r="AA50798" s="110"/>
      <c r="AC50798" s="110"/>
    </row>
    <row r="50799" spans="19:29" x14ac:dyDescent="0.25">
      <c r="S50799" s="110"/>
      <c r="U50799" s="110"/>
      <c r="W50799" s="110"/>
      <c r="Y50799" s="110"/>
      <c r="AA50799" s="110"/>
      <c r="AC50799" s="110"/>
    </row>
    <row r="50800" spans="19:29" x14ac:dyDescent="0.25">
      <c r="S50800" s="111"/>
      <c r="U50800" s="111"/>
      <c r="W50800" s="111"/>
      <c r="Y50800" s="111"/>
      <c r="AA50800" s="111"/>
      <c r="AC50800" s="111"/>
    </row>
    <row r="50801" spans="19:29" x14ac:dyDescent="0.25">
      <c r="S50801" s="107"/>
      <c r="U50801" s="107"/>
      <c r="W50801" s="107"/>
      <c r="Y50801" s="107"/>
      <c r="AA50801" s="107"/>
      <c r="AC50801" s="107"/>
    </row>
    <row r="50802" spans="19:29" x14ac:dyDescent="0.25">
      <c r="S50802" s="108"/>
      <c r="U50802" s="108"/>
      <c r="W50802" s="108"/>
      <c r="Y50802" s="108"/>
      <c r="AA50802" s="108"/>
      <c r="AC50802" s="108"/>
    </row>
    <row r="50803" spans="19:29" x14ac:dyDescent="0.25">
      <c r="S50803" s="108"/>
      <c r="U50803" s="108"/>
      <c r="W50803" s="108"/>
      <c r="Y50803" s="108"/>
      <c r="AA50803" s="108"/>
      <c r="AC50803" s="108"/>
    </row>
    <row r="50804" spans="19:29" x14ac:dyDescent="0.25">
      <c r="S50804" s="109"/>
      <c r="U50804" s="109"/>
      <c r="W50804" s="109"/>
      <c r="Y50804" s="109"/>
      <c r="AA50804" s="109"/>
      <c r="AC50804" s="109"/>
    </row>
    <row r="50805" spans="19:29" x14ac:dyDescent="0.25">
      <c r="S50805" s="108"/>
      <c r="U50805" s="108"/>
      <c r="W50805" s="108"/>
      <c r="Y50805" s="108"/>
      <c r="AA50805" s="108"/>
      <c r="AC50805" s="108"/>
    </row>
    <row r="50806" spans="19:29" x14ac:dyDescent="0.25">
      <c r="S50806" s="108"/>
      <c r="U50806" s="108"/>
      <c r="W50806" s="108"/>
      <c r="Y50806" s="108"/>
      <c r="AA50806" s="108"/>
      <c r="AC50806" s="108"/>
    </row>
    <row r="50807" spans="19:29" x14ac:dyDescent="0.25">
      <c r="S50807" s="109"/>
      <c r="U50807" s="109"/>
      <c r="W50807" s="109"/>
      <c r="Y50807" s="109"/>
      <c r="AA50807" s="109"/>
      <c r="AC50807" s="109"/>
    </row>
    <row r="50808" spans="19:29" x14ac:dyDescent="0.25">
      <c r="S50808" s="108"/>
      <c r="U50808" s="108"/>
      <c r="W50808" s="108"/>
      <c r="Y50808" s="108"/>
      <c r="AA50808" s="108"/>
      <c r="AC50808" s="108"/>
    </row>
    <row r="50809" spans="19:29" x14ac:dyDescent="0.25">
      <c r="S50809" s="109"/>
      <c r="U50809" s="109"/>
      <c r="W50809" s="109"/>
      <c r="Y50809" s="109"/>
      <c r="AA50809" s="109"/>
      <c r="AC50809" s="109"/>
    </row>
    <row r="50810" spans="19:29" x14ac:dyDescent="0.25">
      <c r="S50810" s="108"/>
      <c r="U50810" s="108"/>
      <c r="W50810" s="108"/>
      <c r="Y50810" s="108"/>
      <c r="AA50810" s="108"/>
      <c r="AC50810" s="108"/>
    </row>
    <row r="50811" spans="19:29" x14ac:dyDescent="0.25">
      <c r="S50811" s="108"/>
      <c r="U50811" s="108"/>
      <c r="W50811" s="108"/>
      <c r="Y50811" s="108"/>
      <c r="AA50811" s="108"/>
      <c r="AC50811" s="108"/>
    </row>
    <row r="50812" spans="19:29" x14ac:dyDescent="0.25">
      <c r="S50812" s="108"/>
      <c r="U50812" s="108"/>
      <c r="W50812" s="108"/>
      <c r="Y50812" s="108"/>
      <c r="AA50812" s="108"/>
      <c r="AC50812" s="108"/>
    </row>
    <row r="50813" spans="19:29" x14ac:dyDescent="0.25">
      <c r="S50813" s="110"/>
      <c r="U50813" s="110"/>
      <c r="W50813" s="110"/>
      <c r="Y50813" s="110"/>
      <c r="AA50813" s="110"/>
      <c r="AC50813" s="110"/>
    </row>
    <row r="50814" spans="19:29" x14ac:dyDescent="0.25">
      <c r="S50814" s="110"/>
      <c r="U50814" s="110"/>
      <c r="W50814" s="110"/>
      <c r="Y50814" s="110"/>
      <c r="AA50814" s="110"/>
      <c r="AC50814" s="110"/>
    </row>
    <row r="50815" spans="19:29" x14ac:dyDescent="0.25">
      <c r="S50815" s="110"/>
      <c r="U50815" s="110"/>
      <c r="W50815" s="110"/>
      <c r="Y50815" s="110"/>
      <c r="AA50815" s="110"/>
      <c r="AC50815" s="110"/>
    </row>
    <row r="50816" spans="19:29" x14ac:dyDescent="0.25">
      <c r="S50816" s="110"/>
      <c r="U50816" s="110"/>
      <c r="W50816" s="110"/>
      <c r="Y50816" s="110"/>
      <c r="AA50816" s="110"/>
      <c r="AC50816" s="110"/>
    </row>
    <row r="50817" spans="19:29" x14ac:dyDescent="0.25">
      <c r="S50817" s="111"/>
      <c r="U50817" s="111"/>
      <c r="W50817" s="111"/>
      <c r="Y50817" s="111"/>
      <c r="AA50817" s="111"/>
      <c r="AC50817" s="111"/>
    </row>
    <row r="50818" spans="19:29" x14ac:dyDescent="0.25">
      <c r="S50818" s="107"/>
      <c r="U50818" s="107"/>
      <c r="W50818" s="107"/>
      <c r="Y50818" s="107"/>
      <c r="AA50818" s="107"/>
      <c r="AC50818" s="107"/>
    </row>
    <row r="50819" spans="19:29" x14ac:dyDescent="0.25">
      <c r="S50819" s="108"/>
      <c r="U50819" s="108"/>
      <c r="W50819" s="108"/>
      <c r="Y50819" s="108"/>
      <c r="AA50819" s="108"/>
      <c r="AC50819" s="108"/>
    </row>
    <row r="50820" spans="19:29" x14ac:dyDescent="0.25">
      <c r="S50820" s="108"/>
      <c r="U50820" s="108"/>
      <c r="W50820" s="108"/>
      <c r="Y50820" s="108"/>
      <c r="AA50820" s="108"/>
      <c r="AC50820" s="108"/>
    </row>
    <row r="50821" spans="19:29" x14ac:dyDescent="0.25">
      <c r="S50821" s="109"/>
      <c r="U50821" s="109"/>
      <c r="W50821" s="109"/>
      <c r="Y50821" s="109"/>
      <c r="AA50821" s="109"/>
      <c r="AC50821" s="109"/>
    </row>
    <row r="50822" spans="19:29" x14ac:dyDescent="0.25">
      <c r="S50822" s="108"/>
      <c r="U50822" s="108"/>
      <c r="W50822" s="108"/>
      <c r="Y50822" s="108"/>
      <c r="AA50822" s="108"/>
      <c r="AC50822" s="108"/>
    </row>
    <row r="50823" spans="19:29" x14ac:dyDescent="0.25">
      <c r="S50823" s="108"/>
      <c r="U50823" s="108"/>
      <c r="W50823" s="108"/>
      <c r="Y50823" s="108"/>
      <c r="AA50823" s="108"/>
      <c r="AC50823" s="108"/>
    </row>
    <row r="50824" spans="19:29" x14ac:dyDescent="0.25">
      <c r="S50824" s="109"/>
      <c r="U50824" s="109"/>
      <c r="W50824" s="109"/>
      <c r="Y50824" s="109"/>
      <c r="AA50824" s="109"/>
      <c r="AC50824" s="109"/>
    </row>
    <row r="50825" spans="19:29" x14ac:dyDescent="0.25">
      <c r="S50825" s="108"/>
      <c r="U50825" s="108"/>
      <c r="W50825" s="108"/>
      <c r="Y50825" s="108"/>
      <c r="AA50825" s="108"/>
      <c r="AC50825" s="108"/>
    </row>
    <row r="50826" spans="19:29" x14ac:dyDescent="0.25">
      <c r="S50826" s="109"/>
      <c r="U50826" s="109"/>
      <c r="W50826" s="109"/>
      <c r="Y50826" s="109"/>
      <c r="AA50826" s="109"/>
      <c r="AC50826" s="109"/>
    </row>
    <row r="50827" spans="19:29" x14ac:dyDescent="0.25">
      <c r="S50827" s="108"/>
      <c r="U50827" s="108"/>
      <c r="W50827" s="108"/>
      <c r="Y50827" s="108"/>
      <c r="AA50827" s="108"/>
      <c r="AC50827" s="108"/>
    </row>
    <row r="50828" spans="19:29" x14ac:dyDescent="0.25">
      <c r="S50828" s="108"/>
      <c r="U50828" s="108"/>
      <c r="W50828" s="108"/>
      <c r="Y50828" s="108"/>
      <c r="AA50828" s="108"/>
      <c r="AC50828" s="108"/>
    </row>
    <row r="50829" spans="19:29" x14ac:dyDescent="0.25">
      <c r="S50829" s="108"/>
      <c r="U50829" s="108"/>
      <c r="W50829" s="108"/>
      <c r="Y50829" s="108"/>
      <c r="AA50829" s="108"/>
      <c r="AC50829" s="108"/>
    </row>
    <row r="50830" spans="19:29" x14ac:dyDescent="0.25">
      <c r="S50830" s="110"/>
      <c r="U50830" s="110"/>
      <c r="W50830" s="110"/>
      <c r="Y50830" s="110"/>
      <c r="AA50830" s="110"/>
      <c r="AC50830" s="110"/>
    </row>
    <row r="50831" spans="19:29" x14ac:dyDescent="0.25">
      <c r="S50831" s="110"/>
      <c r="U50831" s="110"/>
      <c r="W50831" s="110"/>
      <c r="Y50831" s="110"/>
      <c r="AA50831" s="110"/>
      <c r="AC50831" s="110"/>
    </row>
    <row r="50832" spans="19:29" x14ac:dyDescent="0.25">
      <c r="S50832" s="110"/>
      <c r="U50832" s="110"/>
      <c r="W50832" s="110"/>
      <c r="Y50832" s="110"/>
      <c r="AA50832" s="110"/>
      <c r="AC50832" s="110"/>
    </row>
    <row r="50833" spans="19:29" x14ac:dyDescent="0.25">
      <c r="S50833" s="110"/>
      <c r="U50833" s="110"/>
      <c r="W50833" s="110"/>
      <c r="Y50833" s="110"/>
      <c r="AA50833" s="110"/>
      <c r="AC50833" s="110"/>
    </row>
    <row r="50834" spans="19:29" x14ac:dyDescent="0.25">
      <c r="S50834" s="111"/>
      <c r="U50834" s="111"/>
      <c r="W50834" s="111"/>
      <c r="Y50834" s="111"/>
      <c r="AA50834" s="111"/>
      <c r="AC50834" s="111"/>
    </row>
    <row r="50835" spans="19:29" x14ac:dyDescent="0.25">
      <c r="S50835" s="107"/>
      <c r="U50835" s="107"/>
      <c r="W50835" s="107"/>
      <c r="Y50835" s="107"/>
      <c r="AA50835" s="107"/>
      <c r="AC50835" s="107"/>
    </row>
    <row r="50836" spans="19:29" x14ac:dyDescent="0.25">
      <c r="S50836" s="108"/>
      <c r="U50836" s="108"/>
      <c r="W50836" s="108"/>
      <c r="Y50836" s="108"/>
      <c r="AA50836" s="108"/>
      <c r="AC50836" s="108"/>
    </row>
    <row r="50837" spans="19:29" x14ac:dyDescent="0.25">
      <c r="S50837" s="108"/>
      <c r="U50837" s="108"/>
      <c r="W50837" s="108"/>
      <c r="Y50837" s="108"/>
      <c r="AA50837" s="108"/>
      <c r="AC50837" s="108"/>
    </row>
    <row r="50838" spans="19:29" x14ac:dyDescent="0.25">
      <c r="S50838" s="109"/>
      <c r="U50838" s="109"/>
      <c r="W50838" s="109"/>
      <c r="Y50838" s="109"/>
      <c r="AA50838" s="109"/>
      <c r="AC50838" s="109"/>
    </row>
    <row r="50839" spans="19:29" x14ac:dyDescent="0.25">
      <c r="S50839" s="108"/>
      <c r="U50839" s="108"/>
      <c r="W50839" s="108"/>
      <c r="Y50839" s="108"/>
      <c r="AA50839" s="108"/>
      <c r="AC50839" s="108"/>
    </row>
    <row r="50840" spans="19:29" x14ac:dyDescent="0.25">
      <c r="S50840" s="108"/>
      <c r="U50840" s="108"/>
      <c r="W50840" s="108"/>
      <c r="Y50840" s="108"/>
      <c r="AA50840" s="108"/>
      <c r="AC50840" s="108"/>
    </row>
    <row r="50841" spans="19:29" x14ac:dyDescent="0.25">
      <c r="S50841" s="109"/>
      <c r="U50841" s="109"/>
      <c r="W50841" s="109"/>
      <c r="Y50841" s="109"/>
      <c r="AA50841" s="109"/>
      <c r="AC50841" s="109"/>
    </row>
    <row r="50842" spans="19:29" x14ac:dyDescent="0.25">
      <c r="S50842" s="108"/>
      <c r="U50842" s="108"/>
      <c r="W50842" s="108"/>
      <c r="Y50842" s="108"/>
      <c r="AA50842" s="108"/>
      <c r="AC50842" s="108"/>
    </row>
    <row r="50843" spans="19:29" x14ac:dyDescent="0.25">
      <c r="S50843" s="109"/>
      <c r="U50843" s="109"/>
      <c r="W50843" s="109"/>
      <c r="Y50843" s="109"/>
      <c r="AA50843" s="109"/>
      <c r="AC50843" s="109"/>
    </row>
    <row r="50844" spans="19:29" x14ac:dyDescent="0.25">
      <c r="S50844" s="108"/>
      <c r="U50844" s="108"/>
      <c r="W50844" s="108"/>
      <c r="Y50844" s="108"/>
      <c r="AA50844" s="108"/>
      <c r="AC50844" s="108"/>
    </row>
    <row r="50845" spans="19:29" x14ac:dyDescent="0.25">
      <c r="S50845" s="108"/>
      <c r="U50845" s="108"/>
      <c r="W50845" s="108"/>
      <c r="Y50845" s="108"/>
      <c r="AA50845" s="108"/>
      <c r="AC50845" s="108"/>
    </row>
    <row r="50846" spans="19:29" x14ac:dyDescent="0.25">
      <c r="S50846" s="108"/>
      <c r="U50846" s="108"/>
      <c r="W50846" s="108"/>
      <c r="Y50846" s="108"/>
      <c r="AA50846" s="108"/>
      <c r="AC50846" s="108"/>
    </row>
    <row r="50847" spans="19:29" x14ac:dyDescent="0.25">
      <c r="S50847" s="110"/>
      <c r="U50847" s="110"/>
      <c r="W50847" s="110"/>
      <c r="Y50847" s="110"/>
      <c r="AA50847" s="110"/>
      <c r="AC50847" s="110"/>
    </row>
    <row r="50848" spans="19:29" x14ac:dyDescent="0.25">
      <c r="S50848" s="110"/>
      <c r="U50848" s="110"/>
      <c r="W50848" s="110"/>
      <c r="Y50848" s="110"/>
      <c r="AA50848" s="110"/>
      <c r="AC50848" s="110"/>
    </row>
    <row r="50849" spans="19:29" x14ac:dyDescent="0.25">
      <c r="S50849" s="110"/>
      <c r="U50849" s="110"/>
      <c r="W50849" s="110"/>
      <c r="Y50849" s="110"/>
      <c r="AA50849" s="110"/>
      <c r="AC50849" s="110"/>
    </row>
    <row r="50850" spans="19:29" x14ac:dyDescent="0.25">
      <c r="S50850" s="110"/>
      <c r="U50850" s="110"/>
      <c r="W50850" s="110"/>
      <c r="Y50850" s="110"/>
      <c r="AA50850" s="110"/>
      <c r="AC50850" s="110"/>
    </row>
    <row r="50851" spans="19:29" x14ac:dyDescent="0.25">
      <c r="S50851" s="111"/>
      <c r="U50851" s="111"/>
      <c r="W50851" s="111"/>
      <c r="Y50851" s="111"/>
      <c r="AA50851" s="111"/>
      <c r="AC50851" s="111"/>
    </row>
    <row r="50852" spans="19:29" x14ac:dyDescent="0.25">
      <c r="S50852" s="107"/>
      <c r="U50852" s="107"/>
      <c r="W50852" s="107"/>
      <c r="Y50852" s="107"/>
      <c r="AA50852" s="107"/>
      <c r="AC50852" s="107"/>
    </row>
    <row r="50853" spans="19:29" x14ac:dyDescent="0.25">
      <c r="S50853" s="108"/>
      <c r="U50853" s="108"/>
      <c r="W50853" s="108"/>
      <c r="Y50853" s="108"/>
      <c r="AA50853" s="108"/>
      <c r="AC50853" s="108"/>
    </row>
    <row r="50854" spans="19:29" x14ac:dyDescent="0.25">
      <c r="S50854" s="108"/>
      <c r="U50854" s="108"/>
      <c r="W50854" s="108"/>
      <c r="Y50854" s="108"/>
      <c r="AA50854" s="108"/>
      <c r="AC50854" s="108"/>
    </row>
    <row r="50855" spans="19:29" x14ac:dyDescent="0.25">
      <c r="S50855" s="109"/>
      <c r="U50855" s="109"/>
      <c r="W50855" s="109"/>
      <c r="Y50855" s="109"/>
      <c r="AA50855" s="109"/>
      <c r="AC50855" s="109"/>
    </row>
    <row r="50856" spans="19:29" x14ac:dyDescent="0.25">
      <c r="S50856" s="108"/>
      <c r="U50856" s="108"/>
      <c r="W50856" s="108"/>
      <c r="Y50856" s="108"/>
      <c r="AA50856" s="108"/>
      <c r="AC50856" s="108"/>
    </row>
    <row r="50857" spans="19:29" x14ac:dyDescent="0.25">
      <c r="S50857" s="108"/>
      <c r="U50857" s="108"/>
      <c r="W50857" s="108"/>
      <c r="Y50857" s="108"/>
      <c r="AA50857" s="108"/>
      <c r="AC50857" s="108"/>
    </row>
    <row r="50858" spans="19:29" x14ac:dyDescent="0.25">
      <c r="S50858" s="109"/>
      <c r="U50858" s="109"/>
      <c r="W50858" s="109"/>
      <c r="Y50858" s="109"/>
      <c r="AA50858" s="109"/>
      <c r="AC50858" s="109"/>
    </row>
    <row r="50859" spans="19:29" x14ac:dyDescent="0.25">
      <c r="S50859" s="108"/>
      <c r="U50859" s="108"/>
      <c r="W50859" s="108"/>
      <c r="Y50859" s="108"/>
      <c r="AA50859" s="108"/>
      <c r="AC50859" s="108"/>
    </row>
    <row r="50860" spans="19:29" x14ac:dyDescent="0.25">
      <c r="S50860" s="109"/>
      <c r="U50860" s="109"/>
      <c r="W50860" s="109"/>
      <c r="Y50860" s="109"/>
      <c r="AA50860" s="109"/>
      <c r="AC50860" s="109"/>
    </row>
    <row r="50861" spans="19:29" x14ac:dyDescent="0.25">
      <c r="S50861" s="108"/>
      <c r="U50861" s="108"/>
      <c r="W50861" s="108"/>
      <c r="Y50861" s="108"/>
      <c r="AA50861" s="108"/>
      <c r="AC50861" s="108"/>
    </row>
    <row r="50862" spans="19:29" x14ac:dyDescent="0.25">
      <c r="S50862" s="108"/>
      <c r="U50862" s="108"/>
      <c r="W50862" s="108"/>
      <c r="Y50862" s="108"/>
      <c r="AA50862" s="108"/>
      <c r="AC50862" s="108"/>
    </row>
    <row r="50863" spans="19:29" x14ac:dyDescent="0.25">
      <c r="S50863" s="108"/>
      <c r="U50863" s="108"/>
      <c r="W50863" s="108"/>
      <c r="Y50863" s="108"/>
      <c r="AA50863" s="108"/>
      <c r="AC50863" s="108"/>
    </row>
    <row r="50864" spans="19:29" x14ac:dyDescent="0.25">
      <c r="S50864" s="110"/>
      <c r="U50864" s="110"/>
      <c r="W50864" s="110"/>
      <c r="Y50864" s="110"/>
      <c r="AA50864" s="110"/>
      <c r="AC50864" s="110"/>
    </row>
    <row r="50865" spans="19:29" x14ac:dyDescent="0.25">
      <c r="S50865" s="110"/>
      <c r="U50865" s="110"/>
      <c r="W50865" s="110"/>
      <c r="Y50865" s="110"/>
      <c r="AA50865" s="110"/>
      <c r="AC50865" s="110"/>
    </row>
    <row r="50866" spans="19:29" x14ac:dyDescent="0.25">
      <c r="S50866" s="110"/>
      <c r="U50866" s="110"/>
      <c r="W50866" s="110"/>
      <c r="Y50866" s="110"/>
      <c r="AA50866" s="110"/>
      <c r="AC50866" s="110"/>
    </row>
    <row r="50867" spans="19:29" x14ac:dyDescent="0.25">
      <c r="S50867" s="110"/>
      <c r="U50867" s="110"/>
      <c r="W50867" s="110"/>
      <c r="Y50867" s="110"/>
      <c r="AA50867" s="110"/>
      <c r="AC50867" s="110"/>
    </row>
    <row r="50868" spans="19:29" x14ac:dyDescent="0.25">
      <c r="S50868" s="111"/>
      <c r="U50868" s="111"/>
      <c r="W50868" s="111"/>
      <c r="Y50868" s="111"/>
      <c r="AA50868" s="111"/>
      <c r="AC50868" s="111"/>
    </row>
    <row r="50869" spans="19:29" x14ac:dyDescent="0.25">
      <c r="S50869" s="107"/>
      <c r="U50869" s="107"/>
      <c r="W50869" s="107"/>
      <c r="Y50869" s="107"/>
      <c r="AA50869" s="107"/>
      <c r="AC50869" s="107"/>
    </row>
    <row r="50870" spans="19:29" x14ac:dyDescent="0.25">
      <c r="S50870" s="108"/>
      <c r="U50870" s="108"/>
      <c r="W50870" s="108"/>
      <c r="Y50870" s="108"/>
      <c r="AA50870" s="108"/>
      <c r="AC50870" s="108"/>
    </row>
    <row r="50871" spans="19:29" x14ac:dyDescent="0.25">
      <c r="S50871" s="108"/>
      <c r="U50871" s="108"/>
      <c r="W50871" s="108"/>
      <c r="Y50871" s="108"/>
      <c r="AA50871" s="108"/>
      <c r="AC50871" s="108"/>
    </row>
    <row r="50872" spans="19:29" x14ac:dyDescent="0.25">
      <c r="S50872" s="109"/>
      <c r="U50872" s="109"/>
      <c r="W50872" s="109"/>
      <c r="Y50872" s="109"/>
      <c r="AA50872" s="109"/>
      <c r="AC50872" s="109"/>
    </row>
    <row r="50873" spans="19:29" x14ac:dyDescent="0.25">
      <c r="S50873" s="108"/>
      <c r="U50873" s="108"/>
      <c r="W50873" s="108"/>
      <c r="Y50873" s="108"/>
      <c r="AA50873" s="108"/>
      <c r="AC50873" s="108"/>
    </row>
    <row r="50874" spans="19:29" x14ac:dyDescent="0.25">
      <c r="S50874" s="108"/>
      <c r="U50874" s="108"/>
      <c r="W50874" s="108"/>
      <c r="Y50874" s="108"/>
      <c r="AA50874" s="108"/>
      <c r="AC50874" s="108"/>
    </row>
    <row r="50875" spans="19:29" x14ac:dyDescent="0.25">
      <c r="S50875" s="109"/>
      <c r="U50875" s="109"/>
      <c r="W50875" s="109"/>
      <c r="Y50875" s="109"/>
      <c r="AA50875" s="109"/>
      <c r="AC50875" s="109"/>
    </row>
    <row r="50876" spans="19:29" x14ac:dyDescent="0.25">
      <c r="S50876" s="108"/>
      <c r="U50876" s="108"/>
      <c r="W50876" s="108"/>
      <c r="Y50876" s="108"/>
      <c r="AA50876" s="108"/>
      <c r="AC50876" s="108"/>
    </row>
    <row r="50877" spans="19:29" x14ac:dyDescent="0.25">
      <c r="S50877" s="109"/>
      <c r="U50877" s="109"/>
      <c r="W50877" s="109"/>
      <c r="Y50877" s="109"/>
      <c r="AA50877" s="109"/>
      <c r="AC50877" s="109"/>
    </row>
    <row r="50878" spans="19:29" x14ac:dyDescent="0.25">
      <c r="S50878" s="108"/>
      <c r="U50878" s="108"/>
      <c r="W50878" s="108"/>
      <c r="Y50878" s="108"/>
      <c r="AA50878" s="108"/>
      <c r="AC50878" s="108"/>
    </row>
    <row r="50879" spans="19:29" x14ac:dyDescent="0.25">
      <c r="S50879" s="108"/>
      <c r="U50879" s="108"/>
      <c r="W50879" s="108"/>
      <c r="Y50879" s="108"/>
      <c r="AA50879" s="108"/>
      <c r="AC50879" s="108"/>
    </row>
    <row r="50880" spans="19:29" x14ac:dyDescent="0.25">
      <c r="S50880" s="108"/>
      <c r="U50880" s="108"/>
      <c r="W50880" s="108"/>
      <c r="Y50880" s="108"/>
      <c r="AA50880" s="108"/>
      <c r="AC50880" s="108"/>
    </row>
    <row r="50881" spans="19:29" x14ac:dyDescent="0.25">
      <c r="S50881" s="110"/>
      <c r="U50881" s="110"/>
      <c r="W50881" s="110"/>
      <c r="Y50881" s="110"/>
      <c r="AA50881" s="110"/>
      <c r="AC50881" s="110"/>
    </row>
    <row r="50882" spans="19:29" x14ac:dyDescent="0.25">
      <c r="S50882" s="110"/>
      <c r="U50882" s="110"/>
      <c r="W50882" s="110"/>
      <c r="Y50882" s="110"/>
      <c r="AA50882" s="110"/>
      <c r="AC50882" s="110"/>
    </row>
    <row r="50883" spans="19:29" x14ac:dyDescent="0.25">
      <c r="S50883" s="110"/>
      <c r="U50883" s="110"/>
      <c r="W50883" s="110"/>
      <c r="Y50883" s="110"/>
      <c r="AA50883" s="110"/>
      <c r="AC50883" s="110"/>
    </row>
    <row r="50884" spans="19:29" x14ac:dyDescent="0.25">
      <c r="S50884" s="110"/>
      <c r="U50884" s="110"/>
      <c r="W50884" s="110"/>
      <c r="Y50884" s="110"/>
      <c r="AA50884" s="110"/>
      <c r="AC50884" s="110"/>
    </row>
    <row r="50885" spans="19:29" x14ac:dyDescent="0.25">
      <c r="S50885" s="111"/>
      <c r="U50885" s="111"/>
      <c r="W50885" s="111"/>
      <c r="Y50885" s="111"/>
      <c r="AA50885" s="111"/>
      <c r="AC50885" s="111"/>
    </row>
    <row r="50886" spans="19:29" x14ac:dyDescent="0.25">
      <c r="S50886" s="107"/>
      <c r="U50886" s="107"/>
      <c r="W50886" s="107"/>
      <c r="Y50886" s="107"/>
      <c r="AA50886" s="107"/>
      <c r="AC50886" s="107"/>
    </row>
    <row r="50887" spans="19:29" x14ac:dyDescent="0.25">
      <c r="S50887" s="108"/>
      <c r="U50887" s="108"/>
      <c r="W50887" s="108"/>
      <c r="Y50887" s="108"/>
      <c r="AA50887" s="108"/>
      <c r="AC50887" s="108"/>
    </row>
    <row r="50888" spans="19:29" x14ac:dyDescent="0.25">
      <c r="S50888" s="108"/>
      <c r="U50888" s="108"/>
      <c r="W50888" s="108"/>
      <c r="Y50888" s="108"/>
      <c r="AA50888" s="108"/>
      <c r="AC50888" s="108"/>
    </row>
    <row r="50889" spans="19:29" x14ac:dyDescent="0.25">
      <c r="S50889" s="109"/>
      <c r="U50889" s="109"/>
      <c r="W50889" s="109"/>
      <c r="Y50889" s="109"/>
      <c r="AA50889" s="109"/>
      <c r="AC50889" s="109"/>
    </row>
    <row r="50890" spans="19:29" x14ac:dyDescent="0.25">
      <c r="S50890" s="108"/>
      <c r="U50890" s="108"/>
      <c r="W50890" s="108"/>
      <c r="Y50890" s="108"/>
      <c r="AA50890" s="108"/>
      <c r="AC50890" s="108"/>
    </row>
    <row r="50891" spans="19:29" x14ac:dyDescent="0.25">
      <c r="S50891" s="108"/>
      <c r="U50891" s="108"/>
      <c r="W50891" s="108"/>
      <c r="Y50891" s="108"/>
      <c r="AA50891" s="108"/>
      <c r="AC50891" s="108"/>
    </row>
    <row r="50892" spans="19:29" x14ac:dyDescent="0.25">
      <c r="S50892" s="109"/>
      <c r="U50892" s="109"/>
      <c r="W50892" s="109"/>
      <c r="Y50892" s="109"/>
      <c r="AA50892" s="109"/>
      <c r="AC50892" s="109"/>
    </row>
    <row r="50893" spans="19:29" x14ac:dyDescent="0.25">
      <c r="S50893" s="108"/>
      <c r="U50893" s="108"/>
      <c r="W50893" s="108"/>
      <c r="Y50893" s="108"/>
      <c r="AA50893" s="108"/>
      <c r="AC50893" s="108"/>
    </row>
    <row r="50894" spans="19:29" x14ac:dyDescent="0.25">
      <c r="S50894" s="109"/>
      <c r="U50894" s="109"/>
      <c r="W50894" s="109"/>
      <c r="Y50894" s="109"/>
      <c r="AA50894" s="109"/>
      <c r="AC50894" s="109"/>
    </row>
    <row r="50895" spans="19:29" x14ac:dyDescent="0.25">
      <c r="S50895" s="108"/>
      <c r="U50895" s="108"/>
      <c r="W50895" s="108"/>
      <c r="Y50895" s="108"/>
      <c r="AA50895" s="108"/>
      <c r="AC50895" s="108"/>
    </row>
    <row r="50896" spans="19:29" x14ac:dyDescent="0.25">
      <c r="S50896" s="108"/>
      <c r="U50896" s="108"/>
      <c r="W50896" s="108"/>
      <c r="Y50896" s="108"/>
      <c r="AA50896" s="108"/>
      <c r="AC50896" s="108"/>
    </row>
    <row r="50897" spans="19:29" x14ac:dyDescent="0.25">
      <c r="S50897" s="108"/>
      <c r="U50897" s="108"/>
      <c r="W50897" s="108"/>
      <c r="Y50897" s="108"/>
      <c r="AA50897" s="108"/>
      <c r="AC50897" s="108"/>
    </row>
    <row r="50898" spans="19:29" x14ac:dyDescent="0.25">
      <c r="S50898" s="110"/>
      <c r="U50898" s="110"/>
      <c r="W50898" s="110"/>
      <c r="Y50898" s="110"/>
      <c r="AA50898" s="110"/>
      <c r="AC50898" s="110"/>
    </row>
    <row r="50899" spans="19:29" x14ac:dyDescent="0.25">
      <c r="S50899" s="110"/>
      <c r="U50899" s="110"/>
      <c r="W50899" s="110"/>
      <c r="Y50899" s="110"/>
      <c r="AA50899" s="110"/>
      <c r="AC50899" s="110"/>
    </row>
    <row r="50900" spans="19:29" x14ac:dyDescent="0.25">
      <c r="S50900" s="110"/>
      <c r="U50900" s="110"/>
      <c r="W50900" s="110"/>
      <c r="Y50900" s="110"/>
      <c r="AA50900" s="110"/>
      <c r="AC50900" s="110"/>
    </row>
    <row r="50901" spans="19:29" x14ac:dyDescent="0.25">
      <c r="S50901" s="110"/>
      <c r="U50901" s="110"/>
      <c r="W50901" s="110"/>
      <c r="Y50901" s="110"/>
      <c r="AA50901" s="110"/>
      <c r="AC50901" s="110"/>
    </row>
    <row r="50902" spans="19:29" x14ac:dyDescent="0.25">
      <c r="S50902" s="111"/>
      <c r="U50902" s="111"/>
      <c r="W50902" s="111"/>
      <c r="Y50902" s="111"/>
      <c r="AA50902" s="111"/>
      <c r="AC50902" s="111"/>
    </row>
    <row r="50903" spans="19:29" x14ac:dyDescent="0.25">
      <c r="S50903" s="107"/>
      <c r="U50903" s="107"/>
      <c r="W50903" s="107"/>
      <c r="Y50903" s="107"/>
      <c r="AA50903" s="107"/>
      <c r="AC50903" s="107"/>
    </row>
    <row r="50904" spans="19:29" x14ac:dyDescent="0.25">
      <c r="S50904" s="108"/>
      <c r="U50904" s="108"/>
      <c r="W50904" s="108"/>
      <c r="Y50904" s="108"/>
      <c r="AA50904" s="108"/>
      <c r="AC50904" s="108"/>
    </row>
    <row r="50905" spans="19:29" x14ac:dyDescent="0.25">
      <c r="S50905" s="108"/>
      <c r="U50905" s="108"/>
      <c r="W50905" s="108"/>
      <c r="Y50905" s="108"/>
      <c r="AA50905" s="108"/>
      <c r="AC50905" s="108"/>
    </row>
    <row r="50906" spans="19:29" x14ac:dyDescent="0.25">
      <c r="S50906" s="109"/>
      <c r="U50906" s="109"/>
      <c r="W50906" s="109"/>
      <c r="Y50906" s="109"/>
      <c r="AA50906" s="109"/>
      <c r="AC50906" s="109"/>
    </row>
    <row r="50907" spans="19:29" x14ac:dyDescent="0.25">
      <c r="S50907" s="108"/>
      <c r="U50907" s="108"/>
      <c r="W50907" s="108"/>
      <c r="Y50907" s="108"/>
      <c r="AA50907" s="108"/>
      <c r="AC50907" s="108"/>
    </row>
    <row r="50908" spans="19:29" x14ac:dyDescent="0.25">
      <c r="S50908" s="108"/>
      <c r="U50908" s="108"/>
      <c r="W50908" s="108"/>
      <c r="Y50908" s="108"/>
      <c r="AA50908" s="108"/>
      <c r="AC50908" s="108"/>
    </row>
    <row r="50909" spans="19:29" x14ac:dyDescent="0.25">
      <c r="S50909" s="109"/>
      <c r="U50909" s="109"/>
      <c r="W50909" s="109"/>
      <c r="Y50909" s="109"/>
      <c r="AA50909" s="109"/>
      <c r="AC50909" s="109"/>
    </row>
    <row r="50910" spans="19:29" x14ac:dyDescent="0.25">
      <c r="S50910" s="108"/>
      <c r="U50910" s="108"/>
      <c r="W50910" s="108"/>
      <c r="Y50910" s="108"/>
      <c r="AA50910" s="108"/>
      <c r="AC50910" s="108"/>
    </row>
    <row r="50911" spans="19:29" x14ac:dyDescent="0.25">
      <c r="S50911" s="109"/>
      <c r="U50911" s="109"/>
      <c r="W50911" s="109"/>
      <c r="Y50911" s="109"/>
      <c r="AA50911" s="109"/>
      <c r="AC50911" s="109"/>
    </row>
    <row r="50912" spans="19:29" x14ac:dyDescent="0.25">
      <c r="S50912" s="108"/>
      <c r="U50912" s="108"/>
      <c r="W50912" s="108"/>
      <c r="Y50912" s="108"/>
      <c r="AA50912" s="108"/>
      <c r="AC50912" s="108"/>
    </row>
    <row r="50913" spans="19:29" x14ac:dyDescent="0.25">
      <c r="S50913" s="108"/>
      <c r="U50913" s="108"/>
      <c r="W50913" s="108"/>
      <c r="Y50913" s="108"/>
      <c r="AA50913" s="108"/>
      <c r="AC50913" s="108"/>
    </row>
    <row r="50914" spans="19:29" x14ac:dyDescent="0.25">
      <c r="S50914" s="108"/>
      <c r="U50914" s="108"/>
      <c r="W50914" s="108"/>
      <c r="Y50914" s="108"/>
      <c r="AA50914" s="108"/>
      <c r="AC50914" s="108"/>
    </row>
    <row r="50915" spans="19:29" x14ac:dyDescent="0.25">
      <c r="S50915" s="110"/>
      <c r="U50915" s="110"/>
      <c r="W50915" s="110"/>
      <c r="Y50915" s="110"/>
      <c r="AA50915" s="110"/>
      <c r="AC50915" s="110"/>
    </row>
    <row r="50916" spans="19:29" x14ac:dyDescent="0.25">
      <c r="S50916" s="110"/>
      <c r="U50916" s="110"/>
      <c r="W50916" s="110"/>
      <c r="Y50916" s="110"/>
      <c r="AA50916" s="110"/>
      <c r="AC50916" s="110"/>
    </row>
    <row r="50917" spans="19:29" x14ac:dyDescent="0.25">
      <c r="S50917" s="110"/>
      <c r="U50917" s="110"/>
      <c r="W50917" s="110"/>
      <c r="Y50917" s="110"/>
      <c r="AA50917" s="110"/>
      <c r="AC50917" s="110"/>
    </row>
    <row r="50918" spans="19:29" x14ac:dyDescent="0.25">
      <c r="S50918" s="110"/>
      <c r="U50918" s="110"/>
      <c r="W50918" s="110"/>
      <c r="Y50918" s="110"/>
      <c r="AA50918" s="110"/>
      <c r="AC50918" s="110"/>
    </row>
    <row r="50919" spans="19:29" x14ac:dyDescent="0.25">
      <c r="S50919" s="111"/>
      <c r="U50919" s="111"/>
      <c r="W50919" s="111"/>
      <c r="Y50919" s="111"/>
      <c r="AA50919" s="111"/>
      <c r="AC50919" s="111"/>
    </row>
    <row r="50920" spans="19:29" x14ac:dyDescent="0.25">
      <c r="S50920" s="107"/>
      <c r="U50920" s="107"/>
      <c r="W50920" s="107"/>
      <c r="Y50920" s="107"/>
      <c r="AA50920" s="107"/>
      <c r="AC50920" s="107"/>
    </row>
    <row r="50921" spans="19:29" x14ac:dyDescent="0.25">
      <c r="S50921" s="108"/>
      <c r="U50921" s="108"/>
      <c r="W50921" s="108"/>
      <c r="Y50921" s="108"/>
      <c r="AA50921" s="108"/>
      <c r="AC50921" s="108"/>
    </row>
    <row r="50922" spans="19:29" x14ac:dyDescent="0.25">
      <c r="S50922" s="108"/>
      <c r="U50922" s="108"/>
      <c r="W50922" s="108"/>
      <c r="Y50922" s="108"/>
      <c r="AA50922" s="108"/>
      <c r="AC50922" s="108"/>
    </row>
    <row r="50923" spans="19:29" x14ac:dyDescent="0.25">
      <c r="S50923" s="109"/>
      <c r="U50923" s="109"/>
      <c r="W50923" s="109"/>
      <c r="Y50923" s="109"/>
      <c r="AA50923" s="109"/>
      <c r="AC50923" s="109"/>
    </row>
    <row r="50924" spans="19:29" x14ac:dyDescent="0.25">
      <c r="S50924" s="108"/>
      <c r="U50924" s="108"/>
      <c r="W50924" s="108"/>
      <c r="Y50924" s="108"/>
      <c r="AA50924" s="108"/>
      <c r="AC50924" s="108"/>
    </row>
    <row r="50925" spans="19:29" x14ac:dyDescent="0.25">
      <c r="S50925" s="108"/>
      <c r="U50925" s="108"/>
      <c r="W50925" s="108"/>
      <c r="Y50925" s="108"/>
      <c r="AA50925" s="108"/>
      <c r="AC50925" s="108"/>
    </row>
    <row r="50926" spans="19:29" x14ac:dyDescent="0.25">
      <c r="S50926" s="109"/>
      <c r="U50926" s="109"/>
      <c r="W50926" s="109"/>
      <c r="Y50926" s="109"/>
      <c r="AA50926" s="109"/>
      <c r="AC50926" s="109"/>
    </row>
    <row r="50927" spans="19:29" x14ac:dyDescent="0.25">
      <c r="S50927" s="108"/>
      <c r="U50927" s="108"/>
      <c r="W50927" s="108"/>
      <c r="Y50927" s="108"/>
      <c r="AA50927" s="108"/>
      <c r="AC50927" s="108"/>
    </row>
    <row r="50928" spans="19:29" x14ac:dyDescent="0.25">
      <c r="S50928" s="109"/>
      <c r="U50928" s="109"/>
      <c r="W50928" s="109"/>
      <c r="Y50928" s="109"/>
      <c r="AA50928" s="109"/>
      <c r="AC50928" s="109"/>
    </row>
    <row r="50929" spans="19:29" x14ac:dyDescent="0.25">
      <c r="S50929" s="108"/>
      <c r="U50929" s="108"/>
      <c r="W50929" s="108"/>
      <c r="Y50929" s="108"/>
      <c r="AA50929" s="108"/>
      <c r="AC50929" s="108"/>
    </row>
    <row r="50930" spans="19:29" x14ac:dyDescent="0.25">
      <c r="S50930" s="108"/>
      <c r="U50930" s="108"/>
      <c r="W50930" s="108"/>
      <c r="Y50930" s="108"/>
      <c r="AA50930" s="108"/>
      <c r="AC50930" s="108"/>
    </row>
    <row r="50931" spans="19:29" x14ac:dyDescent="0.25">
      <c r="S50931" s="108"/>
      <c r="U50931" s="108"/>
      <c r="W50931" s="108"/>
      <c r="Y50931" s="108"/>
      <c r="AA50931" s="108"/>
      <c r="AC50931" s="108"/>
    </row>
    <row r="50932" spans="19:29" x14ac:dyDescent="0.25">
      <c r="S50932" s="110"/>
      <c r="U50932" s="110"/>
      <c r="W50932" s="110"/>
      <c r="Y50932" s="110"/>
      <c r="AA50932" s="110"/>
      <c r="AC50932" s="110"/>
    </row>
    <row r="50933" spans="19:29" x14ac:dyDescent="0.25">
      <c r="S50933" s="110"/>
      <c r="U50933" s="110"/>
      <c r="W50933" s="110"/>
      <c r="Y50933" s="110"/>
      <c r="AA50933" s="110"/>
      <c r="AC50933" s="110"/>
    </row>
    <row r="50934" spans="19:29" x14ac:dyDescent="0.25">
      <c r="S50934" s="110"/>
      <c r="U50934" s="110"/>
      <c r="W50934" s="110"/>
      <c r="Y50934" s="110"/>
      <c r="AA50934" s="110"/>
      <c r="AC50934" s="110"/>
    </row>
    <row r="50935" spans="19:29" x14ac:dyDescent="0.25">
      <c r="S50935" s="110"/>
      <c r="U50935" s="110"/>
      <c r="W50935" s="110"/>
      <c r="Y50935" s="110"/>
      <c r="AA50935" s="110"/>
      <c r="AC50935" s="110"/>
    </row>
    <row r="50936" spans="19:29" x14ac:dyDescent="0.25">
      <c r="S50936" s="111"/>
      <c r="U50936" s="111"/>
      <c r="W50936" s="111"/>
      <c r="Y50936" s="111"/>
      <c r="AA50936" s="111"/>
      <c r="AC50936" s="111"/>
    </row>
    <row r="50937" spans="19:29" x14ac:dyDescent="0.25">
      <c r="S50937" s="107"/>
      <c r="U50937" s="107"/>
      <c r="W50937" s="107"/>
      <c r="Y50937" s="107"/>
      <c r="AA50937" s="107"/>
      <c r="AC50937" s="107"/>
    </row>
    <row r="50938" spans="19:29" x14ac:dyDescent="0.25">
      <c r="S50938" s="108"/>
      <c r="U50938" s="108"/>
      <c r="W50938" s="108"/>
      <c r="Y50938" s="108"/>
      <c r="AA50938" s="108"/>
      <c r="AC50938" s="108"/>
    </row>
    <row r="50939" spans="19:29" x14ac:dyDescent="0.25">
      <c r="S50939" s="108"/>
      <c r="U50939" s="108"/>
      <c r="W50939" s="108"/>
      <c r="Y50939" s="108"/>
      <c r="AA50939" s="108"/>
      <c r="AC50939" s="108"/>
    </row>
    <row r="50940" spans="19:29" x14ac:dyDescent="0.25">
      <c r="S50940" s="109"/>
      <c r="U50940" s="109"/>
      <c r="W50940" s="109"/>
      <c r="Y50940" s="109"/>
      <c r="AA50940" s="109"/>
      <c r="AC50940" s="109"/>
    </row>
    <row r="50941" spans="19:29" x14ac:dyDescent="0.25">
      <c r="S50941" s="108"/>
      <c r="U50941" s="108"/>
      <c r="W50941" s="108"/>
      <c r="Y50941" s="108"/>
      <c r="AA50941" s="108"/>
      <c r="AC50941" s="108"/>
    </row>
    <row r="50942" spans="19:29" x14ac:dyDescent="0.25">
      <c r="S50942" s="108"/>
      <c r="U50942" s="108"/>
      <c r="W50942" s="108"/>
      <c r="Y50942" s="108"/>
      <c r="AA50942" s="108"/>
      <c r="AC50942" s="108"/>
    </row>
    <row r="50943" spans="19:29" x14ac:dyDescent="0.25">
      <c r="S50943" s="109"/>
      <c r="U50943" s="109"/>
      <c r="W50943" s="109"/>
      <c r="Y50943" s="109"/>
      <c r="AA50943" s="109"/>
      <c r="AC50943" s="109"/>
    </row>
    <row r="50944" spans="19:29" x14ac:dyDescent="0.25">
      <c r="S50944" s="108"/>
      <c r="U50944" s="108"/>
      <c r="W50944" s="108"/>
      <c r="Y50944" s="108"/>
      <c r="AA50944" s="108"/>
      <c r="AC50944" s="108"/>
    </row>
    <row r="50945" spans="19:29" x14ac:dyDescent="0.25">
      <c r="S50945" s="109"/>
      <c r="U50945" s="109"/>
      <c r="W50945" s="109"/>
      <c r="Y50945" s="109"/>
      <c r="AA50945" s="109"/>
      <c r="AC50945" s="109"/>
    </row>
    <row r="50946" spans="19:29" x14ac:dyDescent="0.25">
      <c r="S50946" s="108"/>
      <c r="U50946" s="108"/>
      <c r="W50946" s="108"/>
      <c r="Y50946" s="108"/>
      <c r="AA50946" s="108"/>
      <c r="AC50946" s="108"/>
    </row>
    <row r="50947" spans="19:29" x14ac:dyDescent="0.25">
      <c r="S50947" s="108"/>
      <c r="U50947" s="108"/>
      <c r="W50947" s="108"/>
      <c r="Y50947" s="108"/>
      <c r="AA50947" s="108"/>
      <c r="AC50947" s="108"/>
    </row>
    <row r="50948" spans="19:29" x14ac:dyDescent="0.25">
      <c r="S50948" s="108"/>
      <c r="U50948" s="108"/>
      <c r="W50948" s="108"/>
      <c r="Y50948" s="108"/>
      <c r="AA50948" s="108"/>
      <c r="AC50948" s="108"/>
    </row>
    <row r="50949" spans="19:29" x14ac:dyDescent="0.25">
      <c r="S50949" s="110"/>
      <c r="U50949" s="110"/>
      <c r="W50949" s="110"/>
      <c r="Y50949" s="110"/>
      <c r="AA50949" s="110"/>
      <c r="AC50949" s="110"/>
    </row>
    <row r="50950" spans="19:29" x14ac:dyDescent="0.25">
      <c r="S50950" s="110"/>
      <c r="U50950" s="110"/>
      <c r="W50950" s="110"/>
      <c r="Y50950" s="110"/>
      <c r="AA50950" s="110"/>
      <c r="AC50950" s="110"/>
    </row>
    <row r="50951" spans="19:29" x14ac:dyDescent="0.25">
      <c r="S50951" s="110"/>
      <c r="U50951" s="110"/>
      <c r="W50951" s="110"/>
      <c r="Y50951" s="110"/>
      <c r="AA50951" s="110"/>
      <c r="AC50951" s="110"/>
    </row>
    <row r="50952" spans="19:29" x14ac:dyDescent="0.25">
      <c r="S50952" s="110"/>
      <c r="U50952" s="110"/>
      <c r="W50952" s="110"/>
      <c r="Y50952" s="110"/>
      <c r="AA50952" s="110"/>
      <c r="AC50952" s="110"/>
    </row>
    <row r="50953" spans="19:29" x14ac:dyDescent="0.25">
      <c r="S50953" s="111"/>
      <c r="U50953" s="111"/>
      <c r="W50953" s="111"/>
      <c r="Y50953" s="111"/>
      <c r="AA50953" s="111"/>
      <c r="AC50953" s="111"/>
    </row>
    <row r="50954" spans="19:29" x14ac:dyDescent="0.25">
      <c r="S50954" s="107"/>
      <c r="U50954" s="107"/>
      <c r="W50954" s="107"/>
      <c r="Y50954" s="107"/>
      <c r="AA50954" s="107"/>
      <c r="AC50954" s="107"/>
    </row>
    <row r="50955" spans="19:29" x14ac:dyDescent="0.25">
      <c r="S50955" s="108"/>
      <c r="U50955" s="108"/>
      <c r="W50955" s="108"/>
      <c r="Y50955" s="108"/>
      <c r="AA50955" s="108"/>
      <c r="AC50955" s="108"/>
    </row>
    <row r="50956" spans="19:29" x14ac:dyDescent="0.25">
      <c r="S50956" s="108"/>
      <c r="U50956" s="108"/>
      <c r="W50956" s="108"/>
      <c r="Y50956" s="108"/>
      <c r="AA50956" s="108"/>
      <c r="AC50956" s="108"/>
    </row>
    <row r="50957" spans="19:29" x14ac:dyDescent="0.25">
      <c r="S50957" s="109"/>
      <c r="U50957" s="109"/>
      <c r="W50957" s="109"/>
      <c r="Y50957" s="109"/>
      <c r="AA50957" s="109"/>
      <c r="AC50957" s="109"/>
    </row>
    <row r="50958" spans="19:29" x14ac:dyDescent="0.25">
      <c r="S50958" s="108"/>
      <c r="U50958" s="108"/>
      <c r="W50958" s="108"/>
      <c r="Y50958" s="108"/>
      <c r="AA50958" s="108"/>
      <c r="AC50958" s="108"/>
    </row>
    <row r="50959" spans="19:29" x14ac:dyDescent="0.25">
      <c r="S50959" s="108"/>
      <c r="U50959" s="108"/>
      <c r="W50959" s="108"/>
      <c r="Y50959" s="108"/>
      <c r="AA50959" s="108"/>
      <c r="AC50959" s="108"/>
    </row>
    <row r="50960" spans="19:29" x14ac:dyDescent="0.25">
      <c r="S50960" s="109"/>
      <c r="U50960" s="109"/>
      <c r="W50960" s="109"/>
      <c r="Y50960" s="109"/>
      <c r="AA50960" s="109"/>
      <c r="AC50960" s="109"/>
    </row>
    <row r="50961" spans="19:29" x14ac:dyDescent="0.25">
      <c r="S50961" s="108"/>
      <c r="U50961" s="108"/>
      <c r="W50961" s="108"/>
      <c r="Y50961" s="108"/>
      <c r="AA50961" s="108"/>
      <c r="AC50961" s="108"/>
    </row>
    <row r="50962" spans="19:29" x14ac:dyDescent="0.25">
      <c r="S50962" s="109"/>
      <c r="U50962" s="109"/>
      <c r="W50962" s="109"/>
      <c r="Y50962" s="109"/>
      <c r="AA50962" s="109"/>
      <c r="AC50962" s="109"/>
    </row>
    <row r="50963" spans="19:29" x14ac:dyDescent="0.25">
      <c r="S50963" s="108"/>
      <c r="U50963" s="108"/>
      <c r="W50963" s="108"/>
      <c r="Y50963" s="108"/>
      <c r="AA50963" s="108"/>
      <c r="AC50963" s="108"/>
    </row>
    <row r="50964" spans="19:29" x14ac:dyDescent="0.25">
      <c r="S50964" s="108"/>
      <c r="U50964" s="108"/>
      <c r="W50964" s="108"/>
      <c r="Y50964" s="108"/>
      <c r="AA50964" s="108"/>
      <c r="AC50964" s="108"/>
    </row>
    <row r="50965" spans="19:29" x14ac:dyDescent="0.25">
      <c r="S50965" s="108"/>
      <c r="U50965" s="108"/>
      <c r="W50965" s="108"/>
      <c r="Y50965" s="108"/>
      <c r="AA50965" s="108"/>
      <c r="AC50965" s="108"/>
    </row>
    <row r="50966" spans="19:29" x14ac:dyDescent="0.25">
      <c r="S50966" s="110"/>
      <c r="U50966" s="110"/>
      <c r="W50966" s="110"/>
      <c r="Y50966" s="110"/>
      <c r="AA50966" s="110"/>
      <c r="AC50966" s="110"/>
    </row>
    <row r="50967" spans="19:29" x14ac:dyDescent="0.25">
      <c r="S50967" s="110"/>
      <c r="U50967" s="110"/>
      <c r="W50967" s="110"/>
      <c r="Y50967" s="110"/>
      <c r="AA50967" s="110"/>
      <c r="AC50967" s="110"/>
    </row>
    <row r="50968" spans="19:29" x14ac:dyDescent="0.25">
      <c r="S50968" s="110"/>
      <c r="U50968" s="110"/>
      <c r="W50968" s="110"/>
      <c r="Y50968" s="110"/>
      <c r="AA50968" s="110"/>
      <c r="AC50968" s="110"/>
    </row>
    <row r="50969" spans="19:29" x14ac:dyDescent="0.25">
      <c r="S50969" s="110"/>
      <c r="U50969" s="110"/>
      <c r="W50969" s="110"/>
      <c r="Y50969" s="110"/>
      <c r="AA50969" s="110"/>
      <c r="AC50969" s="110"/>
    </row>
    <row r="50970" spans="19:29" x14ac:dyDescent="0.25">
      <c r="S50970" s="111"/>
      <c r="U50970" s="111"/>
      <c r="W50970" s="111"/>
      <c r="Y50970" s="111"/>
      <c r="AA50970" s="111"/>
      <c r="AC50970" s="111"/>
    </row>
    <row r="50971" spans="19:29" x14ac:dyDescent="0.25">
      <c r="S50971" s="107"/>
      <c r="U50971" s="107"/>
      <c r="W50971" s="107"/>
      <c r="Y50971" s="107"/>
      <c r="AA50971" s="107"/>
      <c r="AC50971" s="107"/>
    </row>
    <row r="50972" spans="19:29" x14ac:dyDescent="0.25">
      <c r="S50972" s="108"/>
      <c r="U50972" s="108"/>
      <c r="W50972" s="108"/>
      <c r="Y50972" s="108"/>
      <c r="AA50972" s="108"/>
      <c r="AC50972" s="108"/>
    </row>
    <row r="50973" spans="19:29" x14ac:dyDescent="0.25">
      <c r="S50973" s="108"/>
      <c r="U50973" s="108"/>
      <c r="W50973" s="108"/>
      <c r="Y50973" s="108"/>
      <c r="AA50973" s="108"/>
      <c r="AC50973" s="108"/>
    </row>
    <row r="50974" spans="19:29" x14ac:dyDescent="0.25">
      <c r="S50974" s="109"/>
      <c r="U50974" s="109"/>
      <c r="W50974" s="109"/>
      <c r="Y50974" s="109"/>
      <c r="AA50974" s="109"/>
      <c r="AC50974" s="109"/>
    </row>
    <row r="50975" spans="19:29" x14ac:dyDescent="0.25">
      <c r="S50975" s="108"/>
      <c r="U50975" s="108"/>
      <c r="W50975" s="108"/>
      <c r="Y50975" s="108"/>
      <c r="AA50975" s="108"/>
      <c r="AC50975" s="108"/>
    </row>
    <row r="50976" spans="19:29" x14ac:dyDescent="0.25">
      <c r="S50976" s="108"/>
      <c r="U50976" s="108"/>
      <c r="W50976" s="108"/>
      <c r="Y50976" s="108"/>
      <c r="AA50976" s="108"/>
      <c r="AC50976" s="108"/>
    </row>
    <row r="50977" spans="19:29" x14ac:dyDescent="0.25">
      <c r="S50977" s="109"/>
      <c r="U50977" s="109"/>
      <c r="W50977" s="109"/>
      <c r="Y50977" s="109"/>
      <c r="AA50977" s="109"/>
      <c r="AC50977" s="109"/>
    </row>
    <row r="50978" spans="19:29" x14ac:dyDescent="0.25">
      <c r="S50978" s="108"/>
      <c r="U50978" s="108"/>
      <c r="W50978" s="108"/>
      <c r="Y50978" s="108"/>
      <c r="AA50978" s="108"/>
      <c r="AC50978" s="108"/>
    </row>
    <row r="50979" spans="19:29" x14ac:dyDescent="0.25">
      <c r="S50979" s="109"/>
      <c r="U50979" s="109"/>
      <c r="W50979" s="109"/>
      <c r="Y50979" s="109"/>
      <c r="AA50979" s="109"/>
      <c r="AC50979" s="109"/>
    </row>
    <row r="50980" spans="19:29" x14ac:dyDescent="0.25">
      <c r="S50980" s="108"/>
      <c r="U50980" s="108"/>
      <c r="W50980" s="108"/>
      <c r="Y50980" s="108"/>
      <c r="AA50980" s="108"/>
      <c r="AC50980" s="108"/>
    </row>
    <row r="50981" spans="19:29" x14ac:dyDescent="0.25">
      <c r="S50981" s="108"/>
      <c r="U50981" s="108"/>
      <c r="W50981" s="108"/>
      <c r="Y50981" s="108"/>
      <c r="AA50981" s="108"/>
      <c r="AC50981" s="108"/>
    </row>
    <row r="50982" spans="19:29" x14ac:dyDescent="0.25">
      <c r="S50982" s="108"/>
      <c r="U50982" s="108"/>
      <c r="W50982" s="108"/>
      <c r="Y50982" s="108"/>
      <c r="AA50982" s="108"/>
      <c r="AC50982" s="108"/>
    </row>
    <row r="50983" spans="19:29" x14ac:dyDescent="0.25">
      <c r="S50983" s="110"/>
      <c r="U50983" s="110"/>
      <c r="W50983" s="110"/>
      <c r="Y50983" s="110"/>
      <c r="AA50983" s="110"/>
      <c r="AC50983" s="110"/>
    </row>
    <row r="50984" spans="19:29" x14ac:dyDescent="0.25">
      <c r="S50984" s="110"/>
      <c r="U50984" s="110"/>
      <c r="W50984" s="110"/>
      <c r="Y50984" s="110"/>
      <c r="AA50984" s="110"/>
      <c r="AC50984" s="110"/>
    </row>
    <row r="50985" spans="19:29" x14ac:dyDescent="0.25">
      <c r="S50985" s="110"/>
      <c r="U50985" s="110"/>
      <c r="W50985" s="110"/>
      <c r="Y50985" s="110"/>
      <c r="AA50985" s="110"/>
      <c r="AC50985" s="110"/>
    </row>
    <row r="50986" spans="19:29" x14ac:dyDescent="0.25">
      <c r="S50986" s="110"/>
      <c r="U50986" s="110"/>
      <c r="W50986" s="110"/>
      <c r="Y50986" s="110"/>
      <c r="AA50986" s="110"/>
      <c r="AC50986" s="110"/>
    </row>
    <row r="50987" spans="19:29" x14ac:dyDescent="0.25">
      <c r="S50987" s="111"/>
      <c r="U50987" s="111"/>
      <c r="W50987" s="111"/>
      <c r="Y50987" s="111"/>
      <c r="AA50987" s="111"/>
      <c r="AC50987" s="111"/>
    </row>
    <row r="50988" spans="19:29" x14ac:dyDescent="0.25">
      <c r="S50988" s="107"/>
      <c r="U50988" s="107"/>
      <c r="W50988" s="107"/>
      <c r="Y50988" s="107"/>
      <c r="AA50988" s="107"/>
      <c r="AC50988" s="107"/>
    </row>
    <row r="50989" spans="19:29" x14ac:dyDescent="0.25">
      <c r="S50989" s="108"/>
      <c r="U50989" s="108"/>
      <c r="W50989" s="108"/>
      <c r="Y50989" s="108"/>
      <c r="AA50989" s="108"/>
      <c r="AC50989" s="108"/>
    </row>
    <row r="50990" spans="19:29" x14ac:dyDescent="0.25">
      <c r="S50990" s="108"/>
      <c r="U50990" s="108"/>
      <c r="W50990" s="108"/>
      <c r="Y50990" s="108"/>
      <c r="AA50990" s="108"/>
      <c r="AC50990" s="108"/>
    </row>
    <row r="50991" spans="19:29" x14ac:dyDescent="0.25">
      <c r="S50991" s="109"/>
      <c r="U50991" s="109"/>
      <c r="W50991" s="109"/>
      <c r="Y50991" s="109"/>
      <c r="AA50991" s="109"/>
      <c r="AC50991" s="109"/>
    </row>
    <row r="50992" spans="19:29" x14ac:dyDescent="0.25">
      <c r="S50992" s="108"/>
      <c r="U50992" s="108"/>
      <c r="W50992" s="108"/>
      <c r="Y50992" s="108"/>
      <c r="AA50992" s="108"/>
      <c r="AC50992" s="108"/>
    </row>
    <row r="50993" spans="19:29" x14ac:dyDescent="0.25">
      <c r="S50993" s="108"/>
      <c r="U50993" s="108"/>
      <c r="W50993" s="108"/>
      <c r="Y50993" s="108"/>
      <c r="AA50993" s="108"/>
      <c r="AC50993" s="108"/>
    </row>
    <row r="50994" spans="19:29" x14ac:dyDescent="0.25">
      <c r="S50994" s="109"/>
      <c r="U50994" s="109"/>
      <c r="W50994" s="109"/>
      <c r="Y50994" s="109"/>
      <c r="AA50994" s="109"/>
      <c r="AC50994" s="109"/>
    </row>
    <row r="50995" spans="19:29" x14ac:dyDescent="0.25">
      <c r="S50995" s="108"/>
      <c r="U50995" s="108"/>
      <c r="W50995" s="108"/>
      <c r="Y50995" s="108"/>
      <c r="AA50995" s="108"/>
      <c r="AC50995" s="108"/>
    </row>
    <row r="50996" spans="19:29" x14ac:dyDescent="0.25">
      <c r="S50996" s="109"/>
      <c r="U50996" s="109"/>
      <c r="W50996" s="109"/>
      <c r="Y50996" s="109"/>
      <c r="AA50996" s="109"/>
      <c r="AC50996" s="109"/>
    </row>
    <row r="50997" spans="19:29" x14ac:dyDescent="0.25">
      <c r="S50997" s="108"/>
      <c r="U50997" s="108"/>
      <c r="W50997" s="108"/>
      <c r="Y50997" s="108"/>
      <c r="AA50997" s="108"/>
      <c r="AC50997" s="108"/>
    </row>
    <row r="50998" spans="19:29" x14ac:dyDescent="0.25">
      <c r="S50998" s="108"/>
      <c r="U50998" s="108"/>
      <c r="W50998" s="108"/>
      <c r="Y50998" s="108"/>
      <c r="AA50998" s="108"/>
      <c r="AC50998" s="108"/>
    </row>
    <row r="50999" spans="19:29" x14ac:dyDescent="0.25">
      <c r="S50999" s="108"/>
      <c r="U50999" s="108"/>
      <c r="W50999" s="108"/>
      <c r="Y50999" s="108"/>
      <c r="AA50999" s="108"/>
      <c r="AC50999" s="108"/>
    </row>
    <row r="51000" spans="19:29" x14ac:dyDescent="0.25">
      <c r="S51000" s="110"/>
      <c r="U51000" s="110"/>
      <c r="W51000" s="110"/>
      <c r="Y51000" s="110"/>
      <c r="AA51000" s="110"/>
      <c r="AC51000" s="110"/>
    </row>
    <row r="51001" spans="19:29" x14ac:dyDescent="0.25">
      <c r="S51001" s="110"/>
      <c r="U51001" s="110"/>
      <c r="W51001" s="110"/>
      <c r="Y51001" s="110"/>
      <c r="AA51001" s="110"/>
      <c r="AC51001" s="110"/>
    </row>
    <row r="51002" spans="19:29" x14ac:dyDescent="0.25">
      <c r="S51002" s="110"/>
      <c r="U51002" s="110"/>
      <c r="W51002" s="110"/>
      <c r="Y51002" s="110"/>
      <c r="AA51002" s="110"/>
      <c r="AC51002" s="110"/>
    </row>
    <row r="51003" spans="19:29" x14ac:dyDescent="0.25">
      <c r="S51003" s="110"/>
      <c r="U51003" s="110"/>
      <c r="W51003" s="110"/>
      <c r="Y51003" s="110"/>
      <c r="AA51003" s="110"/>
      <c r="AC51003" s="110"/>
    </row>
    <row r="51004" spans="19:29" x14ac:dyDescent="0.25">
      <c r="S51004" s="111"/>
      <c r="U51004" s="111"/>
      <c r="W51004" s="111"/>
      <c r="Y51004" s="111"/>
      <c r="AA51004" s="111"/>
      <c r="AC51004" s="111"/>
    </row>
    <row r="51005" spans="19:29" x14ac:dyDescent="0.25">
      <c r="S51005" s="107"/>
      <c r="U51005" s="107"/>
      <c r="W51005" s="107"/>
      <c r="Y51005" s="107"/>
      <c r="AA51005" s="107"/>
      <c r="AC51005" s="107"/>
    </row>
    <row r="51006" spans="19:29" x14ac:dyDescent="0.25">
      <c r="S51006" s="108"/>
      <c r="U51006" s="108"/>
      <c r="W51006" s="108"/>
      <c r="Y51006" s="108"/>
      <c r="AA51006" s="108"/>
      <c r="AC51006" s="108"/>
    </row>
    <row r="51007" spans="19:29" x14ac:dyDescent="0.25">
      <c r="S51007" s="108"/>
      <c r="U51007" s="108"/>
      <c r="W51007" s="108"/>
      <c r="Y51007" s="108"/>
      <c r="AA51007" s="108"/>
      <c r="AC51007" s="108"/>
    </row>
    <row r="51008" spans="19:29" x14ac:dyDescent="0.25">
      <c r="S51008" s="109"/>
      <c r="U51008" s="109"/>
      <c r="W51008" s="109"/>
      <c r="Y51008" s="109"/>
      <c r="AA51008" s="109"/>
      <c r="AC51008" s="109"/>
    </row>
    <row r="51009" spans="19:29" x14ac:dyDescent="0.25">
      <c r="S51009" s="108"/>
      <c r="U51009" s="108"/>
      <c r="W51009" s="108"/>
      <c r="Y51009" s="108"/>
      <c r="AA51009" s="108"/>
      <c r="AC51009" s="108"/>
    </row>
    <row r="51010" spans="19:29" x14ac:dyDescent="0.25">
      <c r="S51010" s="108"/>
      <c r="U51010" s="108"/>
      <c r="W51010" s="108"/>
      <c r="Y51010" s="108"/>
      <c r="AA51010" s="108"/>
      <c r="AC51010" s="108"/>
    </row>
    <row r="51011" spans="19:29" x14ac:dyDescent="0.25">
      <c r="S51011" s="109"/>
      <c r="U51011" s="109"/>
      <c r="W51011" s="109"/>
      <c r="Y51011" s="109"/>
      <c r="AA51011" s="109"/>
      <c r="AC51011" s="109"/>
    </row>
    <row r="51012" spans="19:29" x14ac:dyDescent="0.25">
      <c r="S51012" s="108"/>
      <c r="U51012" s="108"/>
      <c r="W51012" s="108"/>
      <c r="Y51012" s="108"/>
      <c r="AA51012" s="108"/>
      <c r="AC51012" s="108"/>
    </row>
    <row r="51013" spans="19:29" x14ac:dyDescent="0.25">
      <c r="S51013" s="109"/>
      <c r="U51013" s="109"/>
      <c r="W51013" s="109"/>
      <c r="Y51013" s="109"/>
      <c r="AA51013" s="109"/>
      <c r="AC51013" s="109"/>
    </row>
    <row r="51014" spans="19:29" x14ac:dyDescent="0.25">
      <c r="S51014" s="108"/>
      <c r="U51014" s="108"/>
      <c r="W51014" s="108"/>
      <c r="Y51014" s="108"/>
      <c r="AA51014" s="108"/>
      <c r="AC51014" s="108"/>
    </row>
    <row r="51015" spans="19:29" x14ac:dyDescent="0.25">
      <c r="S51015" s="108"/>
      <c r="U51015" s="108"/>
      <c r="W51015" s="108"/>
      <c r="Y51015" s="108"/>
      <c r="AA51015" s="108"/>
      <c r="AC51015" s="108"/>
    </row>
    <row r="51016" spans="19:29" x14ac:dyDescent="0.25">
      <c r="S51016" s="108"/>
      <c r="U51016" s="108"/>
      <c r="W51016" s="108"/>
      <c r="Y51016" s="108"/>
      <c r="AA51016" s="108"/>
      <c r="AC51016" s="108"/>
    </row>
    <row r="51017" spans="19:29" x14ac:dyDescent="0.25">
      <c r="S51017" s="110"/>
      <c r="U51017" s="110"/>
      <c r="W51017" s="110"/>
      <c r="Y51017" s="110"/>
      <c r="AA51017" s="110"/>
      <c r="AC51017" s="110"/>
    </row>
    <row r="51018" spans="19:29" x14ac:dyDescent="0.25">
      <c r="S51018" s="110"/>
      <c r="U51018" s="110"/>
      <c r="W51018" s="110"/>
      <c r="Y51018" s="110"/>
      <c r="AA51018" s="110"/>
      <c r="AC51018" s="110"/>
    </row>
    <row r="51019" spans="19:29" x14ac:dyDescent="0.25">
      <c r="S51019" s="110"/>
      <c r="U51019" s="110"/>
      <c r="W51019" s="110"/>
      <c r="Y51019" s="110"/>
      <c r="AA51019" s="110"/>
      <c r="AC51019" s="110"/>
    </row>
    <row r="51020" spans="19:29" x14ac:dyDescent="0.25">
      <c r="S51020" s="110"/>
      <c r="U51020" s="110"/>
      <c r="W51020" s="110"/>
      <c r="Y51020" s="110"/>
      <c r="AA51020" s="110"/>
      <c r="AC51020" s="110"/>
    </row>
    <row r="51021" spans="19:29" x14ac:dyDescent="0.25">
      <c r="S51021" s="111"/>
      <c r="U51021" s="111"/>
      <c r="W51021" s="111"/>
      <c r="Y51021" s="111"/>
      <c r="AA51021" s="111"/>
      <c r="AC51021" s="111"/>
    </row>
    <row r="51022" spans="19:29" x14ac:dyDescent="0.25">
      <c r="S51022" s="107"/>
      <c r="U51022" s="107"/>
      <c r="W51022" s="107"/>
      <c r="Y51022" s="107"/>
      <c r="AA51022" s="107"/>
      <c r="AC51022" s="107"/>
    </row>
    <row r="51023" spans="19:29" x14ac:dyDescent="0.25">
      <c r="S51023" s="108"/>
      <c r="U51023" s="108"/>
      <c r="W51023" s="108"/>
      <c r="Y51023" s="108"/>
      <c r="AA51023" s="108"/>
      <c r="AC51023" s="108"/>
    </row>
    <row r="51024" spans="19:29" x14ac:dyDescent="0.25">
      <c r="S51024" s="108"/>
      <c r="U51024" s="108"/>
      <c r="W51024" s="108"/>
      <c r="Y51024" s="108"/>
      <c r="AA51024" s="108"/>
      <c r="AC51024" s="108"/>
    </row>
    <row r="51025" spans="19:29" x14ac:dyDescent="0.25">
      <c r="S51025" s="109"/>
      <c r="U51025" s="109"/>
      <c r="W51025" s="109"/>
      <c r="Y51025" s="109"/>
      <c r="AA51025" s="109"/>
      <c r="AC51025" s="109"/>
    </row>
    <row r="51026" spans="19:29" x14ac:dyDescent="0.25">
      <c r="S51026" s="108"/>
      <c r="U51026" s="108"/>
      <c r="W51026" s="108"/>
      <c r="Y51026" s="108"/>
      <c r="AA51026" s="108"/>
      <c r="AC51026" s="108"/>
    </row>
    <row r="51027" spans="19:29" x14ac:dyDescent="0.25">
      <c r="S51027" s="108"/>
      <c r="U51027" s="108"/>
      <c r="W51027" s="108"/>
      <c r="Y51027" s="108"/>
      <c r="AA51027" s="108"/>
      <c r="AC51027" s="108"/>
    </row>
    <row r="51028" spans="19:29" x14ac:dyDescent="0.25">
      <c r="S51028" s="109"/>
      <c r="U51028" s="109"/>
      <c r="W51028" s="109"/>
      <c r="Y51028" s="109"/>
      <c r="AA51028" s="109"/>
      <c r="AC51028" s="109"/>
    </row>
    <row r="51029" spans="19:29" x14ac:dyDescent="0.25">
      <c r="S51029" s="108"/>
      <c r="U51029" s="108"/>
      <c r="W51029" s="108"/>
      <c r="Y51029" s="108"/>
      <c r="AA51029" s="108"/>
      <c r="AC51029" s="108"/>
    </row>
    <row r="51030" spans="19:29" x14ac:dyDescent="0.25">
      <c r="S51030" s="109"/>
      <c r="U51030" s="109"/>
      <c r="W51030" s="109"/>
      <c r="Y51030" s="109"/>
      <c r="AA51030" s="109"/>
      <c r="AC51030" s="109"/>
    </row>
    <row r="51031" spans="19:29" x14ac:dyDescent="0.25">
      <c r="S51031" s="108"/>
      <c r="U51031" s="108"/>
      <c r="W51031" s="108"/>
      <c r="Y51031" s="108"/>
      <c r="AA51031" s="108"/>
      <c r="AC51031" s="108"/>
    </row>
    <row r="51032" spans="19:29" x14ac:dyDescent="0.25">
      <c r="S51032" s="108"/>
      <c r="U51032" s="108"/>
      <c r="W51032" s="108"/>
      <c r="Y51032" s="108"/>
      <c r="AA51032" s="108"/>
      <c r="AC51032" s="108"/>
    </row>
    <row r="51033" spans="19:29" x14ac:dyDescent="0.25">
      <c r="S51033" s="108"/>
      <c r="U51033" s="108"/>
      <c r="W51033" s="108"/>
      <c r="Y51033" s="108"/>
      <c r="AA51033" s="108"/>
      <c r="AC51033" s="108"/>
    </row>
    <row r="51034" spans="19:29" x14ac:dyDescent="0.25">
      <c r="S51034" s="110"/>
      <c r="U51034" s="110"/>
      <c r="W51034" s="110"/>
      <c r="Y51034" s="110"/>
      <c r="AA51034" s="110"/>
      <c r="AC51034" s="110"/>
    </row>
    <row r="51035" spans="19:29" x14ac:dyDescent="0.25">
      <c r="S51035" s="110"/>
      <c r="U51035" s="110"/>
      <c r="W51035" s="110"/>
      <c r="Y51035" s="110"/>
      <c r="AA51035" s="110"/>
      <c r="AC51035" s="110"/>
    </row>
    <row r="51036" spans="19:29" x14ac:dyDescent="0.25">
      <c r="S51036" s="110"/>
      <c r="U51036" s="110"/>
      <c r="W51036" s="110"/>
      <c r="Y51036" s="110"/>
      <c r="AA51036" s="110"/>
      <c r="AC51036" s="110"/>
    </row>
    <row r="51037" spans="19:29" x14ac:dyDescent="0.25">
      <c r="S51037" s="110"/>
      <c r="U51037" s="110"/>
      <c r="W51037" s="110"/>
      <c r="Y51037" s="110"/>
      <c r="AA51037" s="110"/>
      <c r="AC51037" s="110"/>
    </row>
    <row r="51038" spans="19:29" x14ac:dyDescent="0.25">
      <c r="S51038" s="111"/>
      <c r="U51038" s="111"/>
      <c r="W51038" s="111"/>
      <c r="Y51038" s="111"/>
      <c r="AA51038" s="111"/>
      <c r="AC51038" s="111"/>
    </row>
    <row r="51039" spans="19:29" x14ac:dyDescent="0.25">
      <c r="S51039" s="107"/>
      <c r="U51039" s="107"/>
      <c r="W51039" s="107"/>
      <c r="Y51039" s="107"/>
      <c r="AA51039" s="107"/>
      <c r="AC51039" s="107"/>
    </row>
    <row r="51040" spans="19:29" x14ac:dyDescent="0.25">
      <c r="S51040" s="108"/>
      <c r="U51040" s="108"/>
      <c r="W51040" s="108"/>
      <c r="Y51040" s="108"/>
      <c r="AA51040" s="108"/>
      <c r="AC51040" s="108"/>
    </row>
    <row r="51041" spans="19:29" x14ac:dyDescent="0.25">
      <c r="S51041" s="108"/>
      <c r="U51041" s="108"/>
      <c r="W51041" s="108"/>
      <c r="Y51041" s="108"/>
      <c r="AA51041" s="108"/>
      <c r="AC51041" s="108"/>
    </row>
    <row r="51042" spans="19:29" x14ac:dyDescent="0.25">
      <c r="S51042" s="109"/>
      <c r="U51042" s="109"/>
      <c r="W51042" s="109"/>
      <c r="Y51042" s="109"/>
      <c r="AA51042" s="109"/>
      <c r="AC51042" s="109"/>
    </row>
    <row r="51043" spans="19:29" x14ac:dyDescent="0.25">
      <c r="S51043" s="108"/>
      <c r="U51043" s="108"/>
      <c r="W51043" s="108"/>
      <c r="Y51043" s="108"/>
      <c r="AA51043" s="108"/>
      <c r="AC51043" s="108"/>
    </row>
    <row r="51044" spans="19:29" x14ac:dyDescent="0.25">
      <c r="S51044" s="108"/>
      <c r="U51044" s="108"/>
      <c r="W51044" s="108"/>
      <c r="Y51044" s="108"/>
      <c r="AA51044" s="108"/>
      <c r="AC51044" s="108"/>
    </row>
    <row r="51045" spans="19:29" x14ac:dyDescent="0.25">
      <c r="S51045" s="109"/>
      <c r="U51045" s="109"/>
      <c r="W51045" s="109"/>
      <c r="Y51045" s="109"/>
      <c r="AA51045" s="109"/>
      <c r="AC51045" s="109"/>
    </row>
    <row r="51046" spans="19:29" x14ac:dyDescent="0.25">
      <c r="S51046" s="108"/>
      <c r="U51046" s="108"/>
      <c r="W51046" s="108"/>
      <c r="Y51046" s="108"/>
      <c r="AA51046" s="108"/>
      <c r="AC51046" s="108"/>
    </row>
    <row r="51047" spans="19:29" x14ac:dyDescent="0.25">
      <c r="S51047" s="109"/>
      <c r="U51047" s="109"/>
      <c r="W51047" s="109"/>
      <c r="Y51047" s="109"/>
      <c r="AA51047" s="109"/>
      <c r="AC51047" s="109"/>
    </row>
    <row r="51048" spans="19:29" x14ac:dyDescent="0.25">
      <c r="S51048" s="108"/>
      <c r="U51048" s="108"/>
      <c r="W51048" s="108"/>
      <c r="Y51048" s="108"/>
      <c r="AA51048" s="108"/>
      <c r="AC51048" s="108"/>
    </row>
    <row r="51049" spans="19:29" x14ac:dyDescent="0.25">
      <c r="S51049" s="108"/>
      <c r="U51049" s="108"/>
      <c r="W51049" s="108"/>
      <c r="Y51049" s="108"/>
      <c r="AA51049" s="108"/>
      <c r="AC51049" s="108"/>
    </row>
    <row r="51050" spans="19:29" x14ac:dyDescent="0.25">
      <c r="S51050" s="108"/>
      <c r="U51050" s="108"/>
      <c r="W51050" s="108"/>
      <c r="Y51050" s="108"/>
      <c r="AA51050" s="108"/>
      <c r="AC51050" s="108"/>
    </row>
    <row r="51051" spans="19:29" x14ac:dyDescent="0.25">
      <c r="S51051" s="110"/>
      <c r="U51051" s="110"/>
      <c r="W51051" s="110"/>
      <c r="Y51051" s="110"/>
      <c r="AA51051" s="110"/>
      <c r="AC51051" s="110"/>
    </row>
    <row r="51052" spans="19:29" x14ac:dyDescent="0.25">
      <c r="S51052" s="110"/>
      <c r="U51052" s="110"/>
      <c r="W51052" s="110"/>
      <c r="Y51052" s="110"/>
      <c r="AA51052" s="110"/>
      <c r="AC51052" s="110"/>
    </row>
    <row r="51053" spans="19:29" x14ac:dyDescent="0.25">
      <c r="S51053" s="110"/>
      <c r="U51053" s="110"/>
      <c r="W51053" s="110"/>
      <c r="Y51053" s="110"/>
      <c r="AA51053" s="110"/>
      <c r="AC51053" s="110"/>
    </row>
    <row r="51054" spans="19:29" x14ac:dyDescent="0.25">
      <c r="S51054" s="110"/>
      <c r="U51054" s="110"/>
      <c r="W51054" s="110"/>
      <c r="Y51054" s="110"/>
      <c r="AA51054" s="110"/>
      <c r="AC51054" s="110"/>
    </row>
    <row r="51055" spans="19:29" x14ac:dyDescent="0.25">
      <c r="S51055" s="111"/>
      <c r="U51055" s="111"/>
      <c r="W51055" s="111"/>
      <c r="Y51055" s="111"/>
      <c r="AA51055" s="111"/>
      <c r="AC51055" s="111"/>
    </row>
    <row r="51056" spans="19:29" x14ac:dyDescent="0.25">
      <c r="S51056" s="107"/>
      <c r="U51056" s="107"/>
      <c r="W51056" s="107"/>
      <c r="Y51056" s="107"/>
      <c r="AA51056" s="107"/>
      <c r="AC51056" s="107"/>
    </row>
    <row r="51057" spans="19:29" x14ac:dyDescent="0.25">
      <c r="S51057" s="108"/>
      <c r="U51057" s="108"/>
      <c r="W51057" s="108"/>
      <c r="Y51057" s="108"/>
      <c r="AA51057" s="108"/>
      <c r="AC51057" s="108"/>
    </row>
    <row r="51058" spans="19:29" x14ac:dyDescent="0.25">
      <c r="S51058" s="108"/>
      <c r="U51058" s="108"/>
      <c r="W51058" s="108"/>
      <c r="Y51058" s="108"/>
      <c r="AA51058" s="108"/>
      <c r="AC51058" s="108"/>
    </row>
    <row r="51059" spans="19:29" x14ac:dyDescent="0.25">
      <c r="S51059" s="109"/>
      <c r="U51059" s="109"/>
      <c r="W51059" s="109"/>
      <c r="Y51059" s="109"/>
      <c r="AA51059" s="109"/>
      <c r="AC51059" s="109"/>
    </row>
    <row r="51060" spans="19:29" x14ac:dyDescent="0.25">
      <c r="S51060" s="108"/>
      <c r="U51060" s="108"/>
      <c r="W51060" s="108"/>
      <c r="Y51060" s="108"/>
      <c r="AA51060" s="108"/>
      <c r="AC51060" s="108"/>
    </row>
    <row r="51061" spans="19:29" x14ac:dyDescent="0.25">
      <c r="S51061" s="108"/>
      <c r="U51061" s="108"/>
      <c r="W51061" s="108"/>
      <c r="Y51061" s="108"/>
      <c r="AA51061" s="108"/>
      <c r="AC51061" s="108"/>
    </row>
    <row r="51062" spans="19:29" x14ac:dyDescent="0.25">
      <c r="S51062" s="109"/>
      <c r="U51062" s="109"/>
      <c r="W51062" s="109"/>
      <c r="Y51062" s="109"/>
      <c r="AA51062" s="109"/>
      <c r="AC51062" s="109"/>
    </row>
    <row r="51063" spans="19:29" x14ac:dyDescent="0.25">
      <c r="S51063" s="108"/>
      <c r="U51063" s="108"/>
      <c r="W51063" s="108"/>
      <c r="Y51063" s="108"/>
      <c r="AA51063" s="108"/>
      <c r="AC51063" s="108"/>
    </row>
    <row r="51064" spans="19:29" x14ac:dyDescent="0.25">
      <c r="S51064" s="109"/>
      <c r="U51064" s="109"/>
      <c r="W51064" s="109"/>
      <c r="Y51064" s="109"/>
      <c r="AA51064" s="109"/>
      <c r="AC51064" s="109"/>
    </row>
    <row r="51065" spans="19:29" x14ac:dyDescent="0.25">
      <c r="S51065" s="108"/>
      <c r="U51065" s="108"/>
      <c r="W51065" s="108"/>
      <c r="Y51065" s="108"/>
      <c r="AA51065" s="108"/>
      <c r="AC51065" s="108"/>
    </row>
    <row r="51066" spans="19:29" x14ac:dyDescent="0.25">
      <c r="S51066" s="108"/>
      <c r="U51066" s="108"/>
      <c r="W51066" s="108"/>
      <c r="Y51066" s="108"/>
      <c r="AA51066" s="108"/>
      <c r="AC51066" s="108"/>
    </row>
    <row r="51067" spans="19:29" x14ac:dyDescent="0.25">
      <c r="S51067" s="108"/>
      <c r="U51067" s="108"/>
      <c r="W51067" s="108"/>
      <c r="Y51067" s="108"/>
      <c r="AA51067" s="108"/>
      <c r="AC51067" s="108"/>
    </row>
    <row r="51068" spans="19:29" x14ac:dyDescent="0.25">
      <c r="S51068" s="110"/>
      <c r="U51068" s="110"/>
      <c r="W51068" s="110"/>
      <c r="Y51068" s="110"/>
      <c r="AA51068" s="110"/>
      <c r="AC51068" s="110"/>
    </row>
    <row r="51069" spans="19:29" x14ac:dyDescent="0.25">
      <c r="S51069" s="110"/>
      <c r="U51069" s="110"/>
      <c r="W51069" s="110"/>
      <c r="Y51069" s="110"/>
      <c r="AA51069" s="110"/>
      <c r="AC51069" s="110"/>
    </row>
    <row r="51070" spans="19:29" x14ac:dyDescent="0.25">
      <c r="S51070" s="110"/>
      <c r="U51070" s="110"/>
      <c r="W51070" s="110"/>
      <c r="Y51070" s="110"/>
      <c r="AA51070" s="110"/>
      <c r="AC51070" s="110"/>
    </row>
    <row r="51071" spans="19:29" x14ac:dyDescent="0.25">
      <c r="S51071" s="110"/>
      <c r="U51071" s="110"/>
      <c r="W51071" s="110"/>
      <c r="Y51071" s="110"/>
      <c r="AA51071" s="110"/>
      <c r="AC51071" s="110"/>
    </row>
    <row r="51072" spans="19:29" x14ac:dyDescent="0.25">
      <c r="S51072" s="111"/>
      <c r="U51072" s="111"/>
      <c r="W51072" s="111"/>
      <c r="Y51072" s="111"/>
      <c r="AA51072" s="111"/>
      <c r="AC51072" s="111"/>
    </row>
    <row r="51073" spans="19:29" x14ac:dyDescent="0.25">
      <c r="S51073" s="107"/>
      <c r="U51073" s="107"/>
      <c r="W51073" s="107"/>
      <c r="Y51073" s="107"/>
      <c r="AA51073" s="107"/>
      <c r="AC51073" s="107"/>
    </row>
    <row r="51074" spans="19:29" x14ac:dyDescent="0.25">
      <c r="S51074" s="108"/>
      <c r="U51074" s="108"/>
      <c r="W51074" s="108"/>
      <c r="Y51074" s="108"/>
      <c r="AA51074" s="108"/>
      <c r="AC51074" s="108"/>
    </row>
    <row r="51075" spans="19:29" x14ac:dyDescent="0.25">
      <c r="S51075" s="108"/>
      <c r="U51075" s="108"/>
      <c r="W51075" s="108"/>
      <c r="Y51075" s="108"/>
      <c r="AA51075" s="108"/>
      <c r="AC51075" s="108"/>
    </row>
    <row r="51076" spans="19:29" x14ac:dyDescent="0.25">
      <c r="S51076" s="109"/>
      <c r="U51076" s="109"/>
      <c r="W51076" s="109"/>
      <c r="Y51076" s="109"/>
      <c r="AA51076" s="109"/>
      <c r="AC51076" s="109"/>
    </row>
    <row r="51077" spans="19:29" x14ac:dyDescent="0.25">
      <c r="S51077" s="108"/>
      <c r="U51077" s="108"/>
      <c r="W51077" s="108"/>
      <c r="Y51077" s="108"/>
      <c r="AA51077" s="108"/>
      <c r="AC51077" s="108"/>
    </row>
    <row r="51078" spans="19:29" x14ac:dyDescent="0.25">
      <c r="S51078" s="108"/>
      <c r="U51078" s="108"/>
      <c r="W51078" s="108"/>
      <c r="Y51078" s="108"/>
      <c r="AA51078" s="108"/>
      <c r="AC51078" s="108"/>
    </row>
    <row r="51079" spans="19:29" x14ac:dyDescent="0.25">
      <c r="S51079" s="109"/>
      <c r="U51079" s="109"/>
      <c r="W51079" s="109"/>
      <c r="Y51079" s="109"/>
      <c r="AA51079" s="109"/>
      <c r="AC51079" s="109"/>
    </row>
    <row r="51080" spans="19:29" x14ac:dyDescent="0.25">
      <c r="S51080" s="108"/>
      <c r="U51080" s="108"/>
      <c r="W51080" s="108"/>
      <c r="Y51080" s="108"/>
      <c r="AA51080" s="108"/>
      <c r="AC51080" s="108"/>
    </row>
    <row r="51081" spans="19:29" x14ac:dyDescent="0.25">
      <c r="S51081" s="109"/>
      <c r="U51081" s="109"/>
      <c r="W51081" s="109"/>
      <c r="Y51081" s="109"/>
      <c r="AA51081" s="109"/>
      <c r="AC51081" s="109"/>
    </row>
    <row r="51082" spans="19:29" x14ac:dyDescent="0.25">
      <c r="S51082" s="108"/>
      <c r="U51082" s="108"/>
      <c r="W51082" s="108"/>
      <c r="Y51082" s="108"/>
      <c r="AA51082" s="108"/>
      <c r="AC51082" s="108"/>
    </row>
    <row r="51083" spans="19:29" x14ac:dyDescent="0.25">
      <c r="S51083" s="108"/>
      <c r="U51083" s="108"/>
      <c r="W51083" s="108"/>
      <c r="Y51083" s="108"/>
      <c r="AA51083" s="108"/>
      <c r="AC51083" s="108"/>
    </row>
    <row r="51084" spans="19:29" x14ac:dyDescent="0.25">
      <c r="S51084" s="108"/>
      <c r="U51084" s="108"/>
      <c r="W51084" s="108"/>
      <c r="Y51084" s="108"/>
      <c r="AA51084" s="108"/>
      <c r="AC51084" s="108"/>
    </row>
    <row r="51085" spans="19:29" x14ac:dyDescent="0.25">
      <c r="S51085" s="110"/>
      <c r="U51085" s="110"/>
      <c r="W51085" s="110"/>
      <c r="Y51085" s="110"/>
      <c r="AA51085" s="110"/>
      <c r="AC51085" s="110"/>
    </row>
    <row r="51086" spans="19:29" x14ac:dyDescent="0.25">
      <c r="S51086" s="110"/>
      <c r="U51086" s="110"/>
      <c r="W51086" s="110"/>
      <c r="Y51086" s="110"/>
      <c r="AA51086" s="110"/>
      <c r="AC51086" s="110"/>
    </row>
    <row r="51087" spans="19:29" x14ac:dyDescent="0.25">
      <c r="S51087" s="110"/>
      <c r="U51087" s="110"/>
      <c r="W51087" s="110"/>
      <c r="Y51087" s="110"/>
      <c r="AA51087" s="110"/>
      <c r="AC51087" s="110"/>
    </row>
    <row r="51088" spans="19:29" x14ac:dyDescent="0.25">
      <c r="S51088" s="110"/>
      <c r="U51088" s="110"/>
      <c r="W51088" s="110"/>
      <c r="Y51088" s="110"/>
      <c r="AA51088" s="110"/>
      <c r="AC51088" s="110"/>
    </row>
    <row r="51089" spans="19:29" x14ac:dyDescent="0.25">
      <c r="S51089" s="111"/>
      <c r="U51089" s="111"/>
      <c r="W51089" s="111"/>
      <c r="Y51089" s="111"/>
      <c r="AA51089" s="111"/>
      <c r="AC51089" s="111"/>
    </row>
    <row r="51090" spans="19:29" x14ac:dyDescent="0.25">
      <c r="S51090" s="107"/>
      <c r="U51090" s="107"/>
      <c r="W51090" s="107"/>
      <c r="Y51090" s="107"/>
      <c r="AA51090" s="107"/>
      <c r="AC51090" s="107"/>
    </row>
    <row r="51091" spans="19:29" x14ac:dyDescent="0.25">
      <c r="S51091" s="108"/>
      <c r="U51091" s="108"/>
      <c r="W51091" s="108"/>
      <c r="Y51091" s="108"/>
      <c r="AA51091" s="108"/>
      <c r="AC51091" s="108"/>
    </row>
    <row r="51092" spans="19:29" x14ac:dyDescent="0.25">
      <c r="S51092" s="108"/>
      <c r="U51092" s="108"/>
      <c r="W51092" s="108"/>
      <c r="Y51092" s="108"/>
      <c r="AA51092" s="108"/>
      <c r="AC51092" s="108"/>
    </row>
    <row r="51093" spans="19:29" x14ac:dyDescent="0.25">
      <c r="S51093" s="109"/>
      <c r="U51093" s="109"/>
      <c r="W51093" s="109"/>
      <c r="Y51093" s="109"/>
      <c r="AA51093" s="109"/>
      <c r="AC51093" s="109"/>
    </row>
    <row r="51094" spans="19:29" x14ac:dyDescent="0.25">
      <c r="S51094" s="108"/>
      <c r="U51094" s="108"/>
      <c r="W51094" s="108"/>
      <c r="Y51094" s="108"/>
      <c r="AA51094" s="108"/>
      <c r="AC51094" s="108"/>
    </row>
    <row r="51095" spans="19:29" x14ac:dyDescent="0.25">
      <c r="S51095" s="108"/>
      <c r="U51095" s="108"/>
      <c r="W51095" s="108"/>
      <c r="Y51095" s="108"/>
      <c r="AA51095" s="108"/>
      <c r="AC51095" s="108"/>
    </row>
    <row r="51096" spans="19:29" x14ac:dyDescent="0.25">
      <c r="S51096" s="109"/>
      <c r="U51096" s="109"/>
      <c r="W51096" s="109"/>
      <c r="Y51096" s="109"/>
      <c r="AA51096" s="109"/>
      <c r="AC51096" s="109"/>
    </row>
    <row r="51097" spans="19:29" x14ac:dyDescent="0.25">
      <c r="S51097" s="108"/>
      <c r="U51097" s="108"/>
      <c r="W51097" s="108"/>
      <c r="Y51097" s="108"/>
      <c r="AA51097" s="108"/>
      <c r="AC51097" s="108"/>
    </row>
    <row r="51098" spans="19:29" x14ac:dyDescent="0.25">
      <c r="S51098" s="109"/>
      <c r="U51098" s="109"/>
      <c r="W51098" s="109"/>
      <c r="Y51098" s="109"/>
      <c r="AA51098" s="109"/>
      <c r="AC51098" s="109"/>
    </row>
    <row r="51099" spans="19:29" x14ac:dyDescent="0.25">
      <c r="S51099" s="108"/>
      <c r="U51099" s="108"/>
      <c r="W51099" s="108"/>
      <c r="Y51099" s="108"/>
      <c r="AA51099" s="108"/>
      <c r="AC51099" s="108"/>
    </row>
    <row r="51100" spans="19:29" x14ac:dyDescent="0.25">
      <c r="S51100" s="108"/>
      <c r="U51100" s="108"/>
      <c r="W51100" s="108"/>
      <c r="Y51100" s="108"/>
      <c r="AA51100" s="108"/>
      <c r="AC51100" s="108"/>
    </row>
    <row r="51101" spans="19:29" x14ac:dyDescent="0.25">
      <c r="S51101" s="108"/>
      <c r="U51101" s="108"/>
      <c r="W51101" s="108"/>
      <c r="Y51101" s="108"/>
      <c r="AA51101" s="108"/>
      <c r="AC51101" s="108"/>
    </row>
    <row r="51102" spans="19:29" x14ac:dyDescent="0.25">
      <c r="S51102" s="110"/>
      <c r="U51102" s="110"/>
      <c r="W51102" s="110"/>
      <c r="Y51102" s="110"/>
      <c r="AA51102" s="110"/>
      <c r="AC51102" s="110"/>
    </row>
    <row r="51103" spans="19:29" x14ac:dyDescent="0.25">
      <c r="S51103" s="110"/>
      <c r="U51103" s="110"/>
      <c r="W51103" s="110"/>
      <c r="Y51103" s="110"/>
      <c r="AA51103" s="110"/>
      <c r="AC51103" s="110"/>
    </row>
    <row r="51104" spans="19:29" x14ac:dyDescent="0.25">
      <c r="S51104" s="110"/>
      <c r="U51104" s="110"/>
      <c r="W51104" s="110"/>
      <c r="Y51104" s="110"/>
      <c r="AA51104" s="110"/>
      <c r="AC51104" s="110"/>
    </row>
    <row r="51105" spans="19:29" x14ac:dyDescent="0.25">
      <c r="S51105" s="110"/>
      <c r="U51105" s="110"/>
      <c r="W51105" s="110"/>
      <c r="Y51105" s="110"/>
      <c r="AA51105" s="110"/>
      <c r="AC51105" s="110"/>
    </row>
    <row r="51106" spans="19:29" x14ac:dyDescent="0.25">
      <c r="S51106" s="111"/>
      <c r="U51106" s="111"/>
      <c r="W51106" s="111"/>
      <c r="Y51106" s="111"/>
      <c r="AA51106" s="111"/>
      <c r="AC51106" s="111"/>
    </row>
    <row r="51107" spans="19:29" x14ac:dyDescent="0.25">
      <c r="S51107" s="107"/>
      <c r="U51107" s="107"/>
      <c r="W51107" s="107"/>
      <c r="Y51107" s="107"/>
      <c r="AA51107" s="107"/>
      <c r="AC51107" s="107"/>
    </row>
    <row r="51108" spans="19:29" x14ac:dyDescent="0.25">
      <c r="S51108" s="108"/>
      <c r="U51108" s="108"/>
      <c r="W51108" s="108"/>
      <c r="Y51108" s="108"/>
      <c r="AA51108" s="108"/>
      <c r="AC51108" s="108"/>
    </row>
    <row r="51109" spans="19:29" x14ac:dyDescent="0.25">
      <c r="S51109" s="108"/>
      <c r="U51109" s="108"/>
      <c r="W51109" s="108"/>
      <c r="Y51109" s="108"/>
      <c r="AA51109" s="108"/>
      <c r="AC51109" s="108"/>
    </row>
    <row r="51110" spans="19:29" x14ac:dyDescent="0.25">
      <c r="S51110" s="109"/>
      <c r="U51110" s="109"/>
      <c r="W51110" s="109"/>
      <c r="Y51110" s="109"/>
      <c r="AA51110" s="109"/>
      <c r="AC51110" s="109"/>
    </row>
    <row r="51111" spans="19:29" x14ac:dyDescent="0.25">
      <c r="S51111" s="108"/>
      <c r="U51111" s="108"/>
      <c r="W51111" s="108"/>
      <c r="Y51111" s="108"/>
      <c r="AA51111" s="108"/>
      <c r="AC51111" s="108"/>
    </row>
    <row r="51112" spans="19:29" x14ac:dyDescent="0.25">
      <c r="S51112" s="108"/>
      <c r="U51112" s="108"/>
      <c r="W51112" s="108"/>
      <c r="Y51112" s="108"/>
      <c r="AA51112" s="108"/>
      <c r="AC51112" s="108"/>
    </row>
    <row r="51113" spans="19:29" x14ac:dyDescent="0.25">
      <c r="S51113" s="109"/>
      <c r="U51113" s="109"/>
      <c r="W51113" s="109"/>
      <c r="Y51113" s="109"/>
      <c r="AA51113" s="109"/>
      <c r="AC51113" s="109"/>
    </row>
    <row r="51114" spans="19:29" x14ac:dyDescent="0.25">
      <c r="S51114" s="108"/>
      <c r="U51114" s="108"/>
      <c r="W51114" s="108"/>
      <c r="Y51114" s="108"/>
      <c r="AA51114" s="108"/>
      <c r="AC51114" s="108"/>
    </row>
    <row r="51115" spans="19:29" x14ac:dyDescent="0.25">
      <c r="S51115" s="109"/>
      <c r="U51115" s="109"/>
      <c r="W51115" s="109"/>
      <c r="Y51115" s="109"/>
      <c r="AA51115" s="109"/>
      <c r="AC51115" s="109"/>
    </row>
    <row r="51116" spans="19:29" x14ac:dyDescent="0.25">
      <c r="S51116" s="108"/>
      <c r="U51116" s="108"/>
      <c r="W51116" s="108"/>
      <c r="Y51116" s="108"/>
      <c r="AA51116" s="108"/>
      <c r="AC51116" s="108"/>
    </row>
    <row r="51117" spans="19:29" x14ac:dyDescent="0.25">
      <c r="S51117" s="108"/>
      <c r="U51117" s="108"/>
      <c r="W51117" s="108"/>
      <c r="Y51117" s="108"/>
      <c r="AA51117" s="108"/>
      <c r="AC51117" s="108"/>
    </row>
    <row r="51118" spans="19:29" x14ac:dyDescent="0.25">
      <c r="S51118" s="108"/>
      <c r="U51118" s="108"/>
      <c r="W51118" s="108"/>
      <c r="Y51118" s="108"/>
      <c r="AA51118" s="108"/>
      <c r="AC51118" s="108"/>
    </row>
    <row r="51119" spans="19:29" x14ac:dyDescent="0.25">
      <c r="S51119" s="110"/>
      <c r="U51119" s="110"/>
      <c r="W51119" s="110"/>
      <c r="Y51119" s="110"/>
      <c r="AA51119" s="110"/>
      <c r="AC51119" s="110"/>
    </row>
    <row r="51120" spans="19:29" x14ac:dyDescent="0.25">
      <c r="S51120" s="110"/>
      <c r="U51120" s="110"/>
      <c r="W51120" s="110"/>
      <c r="Y51120" s="110"/>
      <c r="AA51120" s="110"/>
      <c r="AC51120" s="110"/>
    </row>
    <row r="51121" spans="19:29" x14ac:dyDescent="0.25">
      <c r="S51121" s="110"/>
      <c r="U51121" s="110"/>
      <c r="W51121" s="110"/>
      <c r="Y51121" s="110"/>
      <c r="AA51121" s="110"/>
      <c r="AC51121" s="110"/>
    </row>
    <row r="51122" spans="19:29" x14ac:dyDescent="0.25">
      <c r="S51122" s="110"/>
      <c r="U51122" s="110"/>
      <c r="W51122" s="110"/>
      <c r="Y51122" s="110"/>
      <c r="AA51122" s="110"/>
      <c r="AC51122" s="110"/>
    </row>
    <row r="51123" spans="19:29" x14ac:dyDescent="0.25">
      <c r="S51123" s="111"/>
      <c r="U51123" s="111"/>
      <c r="W51123" s="111"/>
      <c r="Y51123" s="111"/>
      <c r="AA51123" s="111"/>
      <c r="AC51123" s="111"/>
    </row>
    <row r="51124" spans="19:29" x14ac:dyDescent="0.25">
      <c r="S51124" s="107"/>
      <c r="U51124" s="107"/>
      <c r="W51124" s="107"/>
      <c r="Y51124" s="107"/>
      <c r="AA51124" s="107"/>
      <c r="AC51124" s="107"/>
    </row>
    <row r="51125" spans="19:29" x14ac:dyDescent="0.25">
      <c r="S51125" s="108"/>
      <c r="U51125" s="108"/>
      <c r="W51125" s="108"/>
      <c r="Y51125" s="108"/>
      <c r="AA51125" s="108"/>
      <c r="AC51125" s="108"/>
    </row>
    <row r="51126" spans="19:29" x14ac:dyDescent="0.25">
      <c r="S51126" s="108"/>
      <c r="U51126" s="108"/>
      <c r="W51126" s="108"/>
      <c r="Y51126" s="108"/>
      <c r="AA51126" s="108"/>
      <c r="AC51126" s="108"/>
    </row>
    <row r="51127" spans="19:29" x14ac:dyDescent="0.25">
      <c r="S51127" s="109"/>
      <c r="U51127" s="109"/>
      <c r="W51127" s="109"/>
      <c r="Y51127" s="109"/>
      <c r="AA51127" s="109"/>
      <c r="AC51127" s="109"/>
    </row>
    <row r="51128" spans="19:29" x14ac:dyDescent="0.25">
      <c r="S51128" s="108"/>
      <c r="U51128" s="108"/>
      <c r="W51128" s="108"/>
      <c r="Y51128" s="108"/>
      <c r="AA51128" s="108"/>
      <c r="AC51128" s="108"/>
    </row>
    <row r="51129" spans="19:29" x14ac:dyDescent="0.25">
      <c r="S51129" s="108"/>
      <c r="U51129" s="108"/>
      <c r="W51129" s="108"/>
      <c r="Y51129" s="108"/>
      <c r="AA51129" s="108"/>
      <c r="AC51129" s="108"/>
    </row>
    <row r="51130" spans="19:29" x14ac:dyDescent="0.25">
      <c r="S51130" s="109"/>
      <c r="U51130" s="109"/>
      <c r="W51130" s="109"/>
      <c r="Y51130" s="109"/>
      <c r="AA51130" s="109"/>
      <c r="AC51130" s="109"/>
    </row>
    <row r="51131" spans="19:29" x14ac:dyDescent="0.25">
      <c r="S51131" s="108"/>
      <c r="U51131" s="108"/>
      <c r="W51131" s="108"/>
      <c r="Y51131" s="108"/>
      <c r="AA51131" s="108"/>
      <c r="AC51131" s="108"/>
    </row>
    <row r="51132" spans="19:29" x14ac:dyDescent="0.25">
      <c r="S51132" s="109"/>
      <c r="U51132" s="109"/>
      <c r="W51132" s="109"/>
      <c r="Y51132" s="109"/>
      <c r="AA51132" s="109"/>
      <c r="AC51132" s="109"/>
    </row>
    <row r="51133" spans="19:29" x14ac:dyDescent="0.25">
      <c r="S51133" s="108"/>
      <c r="U51133" s="108"/>
      <c r="W51133" s="108"/>
      <c r="Y51133" s="108"/>
      <c r="AA51133" s="108"/>
      <c r="AC51133" s="108"/>
    </row>
    <row r="51134" spans="19:29" x14ac:dyDescent="0.25">
      <c r="S51134" s="108"/>
      <c r="U51134" s="108"/>
      <c r="W51134" s="108"/>
      <c r="Y51134" s="108"/>
      <c r="AA51134" s="108"/>
      <c r="AC51134" s="108"/>
    </row>
    <row r="51135" spans="19:29" x14ac:dyDescent="0.25">
      <c r="S51135" s="108"/>
      <c r="U51135" s="108"/>
      <c r="W51135" s="108"/>
      <c r="Y51135" s="108"/>
      <c r="AA51135" s="108"/>
      <c r="AC51135" s="108"/>
    </row>
    <row r="51136" spans="19:29" x14ac:dyDescent="0.25">
      <c r="S51136" s="110"/>
      <c r="U51136" s="110"/>
      <c r="W51136" s="110"/>
      <c r="Y51136" s="110"/>
      <c r="AA51136" s="110"/>
      <c r="AC51136" s="110"/>
    </row>
    <row r="51137" spans="19:29" x14ac:dyDescent="0.25">
      <c r="S51137" s="110"/>
      <c r="U51137" s="110"/>
      <c r="W51137" s="110"/>
      <c r="Y51137" s="110"/>
      <c r="AA51137" s="110"/>
      <c r="AC51137" s="110"/>
    </row>
    <row r="51138" spans="19:29" x14ac:dyDescent="0.25">
      <c r="S51138" s="110"/>
      <c r="U51138" s="110"/>
      <c r="W51138" s="110"/>
      <c r="Y51138" s="110"/>
      <c r="AA51138" s="110"/>
      <c r="AC51138" s="110"/>
    </row>
    <row r="51139" spans="19:29" x14ac:dyDescent="0.25">
      <c r="S51139" s="110"/>
      <c r="U51139" s="110"/>
      <c r="W51139" s="110"/>
      <c r="Y51139" s="110"/>
      <c r="AA51139" s="110"/>
      <c r="AC51139" s="110"/>
    </row>
    <row r="51140" spans="19:29" x14ac:dyDescent="0.25">
      <c r="S51140" s="111"/>
      <c r="U51140" s="111"/>
      <c r="W51140" s="111"/>
      <c r="Y51140" s="111"/>
      <c r="AA51140" s="111"/>
      <c r="AC51140" s="111"/>
    </row>
    <row r="51141" spans="19:29" x14ac:dyDescent="0.25">
      <c r="S51141" s="107"/>
      <c r="U51141" s="107"/>
      <c r="W51141" s="107"/>
      <c r="Y51141" s="107"/>
      <c r="AA51141" s="107"/>
      <c r="AC51141" s="107"/>
    </row>
    <row r="51142" spans="19:29" x14ac:dyDescent="0.25">
      <c r="S51142" s="108"/>
      <c r="U51142" s="108"/>
      <c r="W51142" s="108"/>
      <c r="Y51142" s="108"/>
      <c r="AA51142" s="108"/>
      <c r="AC51142" s="108"/>
    </row>
    <row r="51143" spans="19:29" x14ac:dyDescent="0.25">
      <c r="S51143" s="108"/>
      <c r="U51143" s="108"/>
      <c r="W51143" s="108"/>
      <c r="Y51143" s="108"/>
      <c r="AA51143" s="108"/>
      <c r="AC51143" s="108"/>
    </row>
    <row r="51144" spans="19:29" x14ac:dyDescent="0.25">
      <c r="S51144" s="109"/>
      <c r="U51144" s="109"/>
      <c r="W51144" s="109"/>
      <c r="Y51144" s="109"/>
      <c r="AA51144" s="109"/>
      <c r="AC51144" s="109"/>
    </row>
    <row r="51145" spans="19:29" x14ac:dyDescent="0.25">
      <c r="S51145" s="108"/>
      <c r="U51145" s="108"/>
      <c r="W51145" s="108"/>
      <c r="Y51145" s="108"/>
      <c r="AA51145" s="108"/>
      <c r="AC51145" s="108"/>
    </row>
    <row r="51146" spans="19:29" x14ac:dyDescent="0.25">
      <c r="S51146" s="108"/>
      <c r="U51146" s="108"/>
      <c r="W51146" s="108"/>
      <c r="Y51146" s="108"/>
      <c r="AA51146" s="108"/>
      <c r="AC51146" s="108"/>
    </row>
    <row r="51147" spans="19:29" x14ac:dyDescent="0.25">
      <c r="S51147" s="109"/>
      <c r="U51147" s="109"/>
      <c r="W51147" s="109"/>
      <c r="Y51147" s="109"/>
      <c r="AA51147" s="109"/>
      <c r="AC51147" s="109"/>
    </row>
    <row r="51148" spans="19:29" x14ac:dyDescent="0.25">
      <c r="S51148" s="108"/>
      <c r="U51148" s="108"/>
      <c r="W51148" s="108"/>
      <c r="Y51148" s="108"/>
      <c r="AA51148" s="108"/>
      <c r="AC51148" s="108"/>
    </row>
    <row r="51149" spans="19:29" x14ac:dyDescent="0.25">
      <c r="S51149" s="109"/>
      <c r="U51149" s="109"/>
      <c r="W51149" s="109"/>
      <c r="Y51149" s="109"/>
      <c r="AA51149" s="109"/>
      <c r="AC51149" s="109"/>
    </row>
    <row r="51150" spans="19:29" x14ac:dyDescent="0.25">
      <c r="S51150" s="108"/>
      <c r="U51150" s="108"/>
      <c r="W51150" s="108"/>
      <c r="Y51150" s="108"/>
      <c r="AA51150" s="108"/>
      <c r="AC51150" s="108"/>
    </row>
    <row r="51151" spans="19:29" x14ac:dyDescent="0.25">
      <c r="S51151" s="108"/>
      <c r="U51151" s="108"/>
      <c r="W51151" s="108"/>
      <c r="Y51151" s="108"/>
      <c r="AA51151" s="108"/>
      <c r="AC51151" s="108"/>
    </row>
    <row r="51152" spans="19:29" x14ac:dyDescent="0.25">
      <c r="S51152" s="108"/>
      <c r="U51152" s="108"/>
      <c r="W51152" s="108"/>
      <c r="Y51152" s="108"/>
      <c r="AA51152" s="108"/>
      <c r="AC51152" s="108"/>
    </row>
    <row r="51153" spans="19:29" x14ac:dyDescent="0.25">
      <c r="S51153" s="110"/>
      <c r="U51153" s="110"/>
      <c r="W51153" s="110"/>
      <c r="Y51153" s="110"/>
      <c r="AA51153" s="110"/>
      <c r="AC51153" s="110"/>
    </row>
    <row r="51154" spans="19:29" x14ac:dyDescent="0.25">
      <c r="S51154" s="110"/>
      <c r="U51154" s="110"/>
      <c r="W51154" s="110"/>
      <c r="Y51154" s="110"/>
      <c r="AA51154" s="110"/>
      <c r="AC51154" s="110"/>
    </row>
    <row r="51155" spans="19:29" x14ac:dyDescent="0.25">
      <c r="S51155" s="110"/>
      <c r="U51155" s="110"/>
      <c r="W51155" s="110"/>
      <c r="Y51155" s="110"/>
      <c r="AA51155" s="110"/>
      <c r="AC51155" s="110"/>
    </row>
    <row r="51156" spans="19:29" x14ac:dyDescent="0.25">
      <c r="S51156" s="110"/>
      <c r="U51156" s="110"/>
      <c r="W51156" s="110"/>
      <c r="Y51156" s="110"/>
      <c r="AA51156" s="110"/>
      <c r="AC51156" s="110"/>
    </row>
    <row r="51157" spans="19:29" x14ac:dyDescent="0.25">
      <c r="S51157" s="111"/>
      <c r="U51157" s="111"/>
      <c r="W51157" s="111"/>
      <c r="Y51157" s="111"/>
      <c r="AA51157" s="111"/>
      <c r="AC51157" s="111"/>
    </row>
    <row r="51158" spans="19:29" x14ac:dyDescent="0.25">
      <c r="S51158" s="107"/>
      <c r="U51158" s="107"/>
      <c r="W51158" s="107"/>
      <c r="Y51158" s="107"/>
      <c r="AA51158" s="107"/>
      <c r="AC51158" s="107"/>
    </row>
    <row r="51159" spans="19:29" x14ac:dyDescent="0.25">
      <c r="S51159" s="108"/>
      <c r="U51159" s="108"/>
      <c r="W51159" s="108"/>
      <c r="Y51159" s="108"/>
      <c r="AA51159" s="108"/>
      <c r="AC51159" s="108"/>
    </row>
    <row r="51160" spans="19:29" x14ac:dyDescent="0.25">
      <c r="S51160" s="108"/>
      <c r="U51160" s="108"/>
      <c r="W51160" s="108"/>
      <c r="Y51160" s="108"/>
      <c r="AA51160" s="108"/>
      <c r="AC51160" s="108"/>
    </row>
    <row r="51161" spans="19:29" x14ac:dyDescent="0.25">
      <c r="S51161" s="109"/>
      <c r="U51161" s="109"/>
      <c r="W51161" s="109"/>
      <c r="Y51161" s="109"/>
      <c r="AA51161" s="109"/>
      <c r="AC51161" s="109"/>
    </row>
    <row r="51162" spans="19:29" x14ac:dyDescent="0.25">
      <c r="S51162" s="108"/>
      <c r="U51162" s="108"/>
      <c r="W51162" s="108"/>
      <c r="Y51162" s="108"/>
      <c r="AA51162" s="108"/>
      <c r="AC51162" s="108"/>
    </row>
    <row r="51163" spans="19:29" x14ac:dyDescent="0.25">
      <c r="S51163" s="108"/>
      <c r="U51163" s="108"/>
      <c r="W51163" s="108"/>
      <c r="Y51163" s="108"/>
      <c r="AA51163" s="108"/>
      <c r="AC51163" s="108"/>
    </row>
    <row r="51164" spans="19:29" x14ac:dyDescent="0.25">
      <c r="S51164" s="109"/>
      <c r="U51164" s="109"/>
      <c r="W51164" s="109"/>
      <c r="Y51164" s="109"/>
      <c r="AA51164" s="109"/>
      <c r="AC51164" s="109"/>
    </row>
    <row r="51165" spans="19:29" x14ac:dyDescent="0.25">
      <c r="S51165" s="108"/>
      <c r="U51165" s="108"/>
      <c r="W51165" s="108"/>
      <c r="Y51165" s="108"/>
      <c r="AA51165" s="108"/>
      <c r="AC51165" s="108"/>
    </row>
    <row r="51166" spans="19:29" x14ac:dyDescent="0.25">
      <c r="S51166" s="109"/>
      <c r="U51166" s="109"/>
      <c r="W51166" s="109"/>
      <c r="Y51166" s="109"/>
      <c r="AA51166" s="109"/>
      <c r="AC51166" s="109"/>
    </row>
    <row r="51167" spans="19:29" x14ac:dyDescent="0.25">
      <c r="S51167" s="108"/>
      <c r="U51167" s="108"/>
      <c r="W51167" s="108"/>
      <c r="Y51167" s="108"/>
      <c r="AA51167" s="108"/>
      <c r="AC51167" s="108"/>
    </row>
    <row r="51168" spans="19:29" x14ac:dyDescent="0.25">
      <c r="S51168" s="108"/>
      <c r="U51168" s="108"/>
      <c r="W51168" s="108"/>
      <c r="Y51168" s="108"/>
      <c r="AA51168" s="108"/>
      <c r="AC51168" s="108"/>
    </row>
    <row r="51169" spans="19:29" x14ac:dyDescent="0.25">
      <c r="S51169" s="108"/>
      <c r="U51169" s="108"/>
      <c r="W51169" s="108"/>
      <c r="Y51169" s="108"/>
      <c r="AA51169" s="108"/>
      <c r="AC51169" s="108"/>
    </row>
    <row r="51170" spans="19:29" x14ac:dyDescent="0.25">
      <c r="S51170" s="110"/>
      <c r="U51170" s="110"/>
      <c r="W51170" s="110"/>
      <c r="Y51170" s="110"/>
      <c r="AA51170" s="110"/>
      <c r="AC51170" s="110"/>
    </row>
    <row r="51171" spans="19:29" x14ac:dyDescent="0.25">
      <c r="S51171" s="110"/>
      <c r="U51171" s="110"/>
      <c r="W51171" s="110"/>
      <c r="Y51171" s="110"/>
      <c r="AA51171" s="110"/>
      <c r="AC51171" s="110"/>
    </row>
    <row r="51172" spans="19:29" x14ac:dyDescent="0.25">
      <c r="S51172" s="110"/>
      <c r="U51172" s="110"/>
      <c r="W51172" s="110"/>
      <c r="Y51172" s="110"/>
      <c r="AA51172" s="110"/>
      <c r="AC51172" s="110"/>
    </row>
    <row r="51173" spans="19:29" x14ac:dyDescent="0.25">
      <c r="S51173" s="110"/>
      <c r="U51173" s="110"/>
      <c r="W51173" s="110"/>
      <c r="Y51173" s="110"/>
      <c r="AA51173" s="110"/>
      <c r="AC51173" s="110"/>
    </row>
    <row r="51174" spans="19:29" x14ac:dyDescent="0.25">
      <c r="S51174" s="111"/>
      <c r="U51174" s="111"/>
      <c r="W51174" s="111"/>
      <c r="Y51174" s="111"/>
      <c r="AA51174" s="111"/>
      <c r="AC51174" s="111"/>
    </row>
    <row r="51175" spans="19:29" x14ac:dyDescent="0.25">
      <c r="S51175" s="107"/>
      <c r="U51175" s="107"/>
      <c r="W51175" s="107"/>
      <c r="Y51175" s="107"/>
      <c r="AA51175" s="107"/>
      <c r="AC51175" s="107"/>
    </row>
    <row r="51176" spans="19:29" x14ac:dyDescent="0.25">
      <c r="S51176" s="108"/>
      <c r="U51176" s="108"/>
      <c r="W51176" s="108"/>
      <c r="Y51176" s="108"/>
      <c r="AA51176" s="108"/>
      <c r="AC51176" s="108"/>
    </row>
    <row r="51177" spans="19:29" x14ac:dyDescent="0.25">
      <c r="S51177" s="108"/>
      <c r="U51177" s="108"/>
      <c r="W51177" s="108"/>
      <c r="Y51177" s="108"/>
      <c r="AA51177" s="108"/>
      <c r="AC51177" s="108"/>
    </row>
    <row r="51178" spans="19:29" x14ac:dyDescent="0.25">
      <c r="S51178" s="109"/>
      <c r="U51178" s="109"/>
      <c r="W51178" s="109"/>
      <c r="Y51178" s="109"/>
      <c r="AA51178" s="109"/>
      <c r="AC51178" s="109"/>
    </row>
    <row r="51179" spans="19:29" x14ac:dyDescent="0.25">
      <c r="S51179" s="108"/>
      <c r="U51179" s="108"/>
      <c r="W51179" s="108"/>
      <c r="Y51179" s="108"/>
      <c r="AA51179" s="108"/>
      <c r="AC51179" s="108"/>
    </row>
    <row r="51180" spans="19:29" x14ac:dyDescent="0.25">
      <c r="S51180" s="108"/>
      <c r="U51180" s="108"/>
      <c r="W51180" s="108"/>
      <c r="Y51180" s="108"/>
      <c r="AA51180" s="108"/>
      <c r="AC51180" s="108"/>
    </row>
    <row r="51181" spans="19:29" x14ac:dyDescent="0.25">
      <c r="S51181" s="109"/>
      <c r="U51181" s="109"/>
      <c r="W51181" s="109"/>
      <c r="Y51181" s="109"/>
      <c r="AA51181" s="109"/>
      <c r="AC51181" s="109"/>
    </row>
    <row r="51182" spans="19:29" x14ac:dyDescent="0.25">
      <c r="S51182" s="108"/>
      <c r="U51182" s="108"/>
      <c r="W51182" s="108"/>
      <c r="Y51182" s="108"/>
      <c r="AA51182" s="108"/>
      <c r="AC51182" s="108"/>
    </row>
    <row r="51183" spans="19:29" x14ac:dyDescent="0.25">
      <c r="S51183" s="109"/>
      <c r="U51183" s="109"/>
      <c r="W51183" s="109"/>
      <c r="Y51183" s="109"/>
      <c r="AA51183" s="109"/>
      <c r="AC51183" s="109"/>
    </row>
    <row r="51184" spans="19:29" x14ac:dyDescent="0.25">
      <c r="S51184" s="108"/>
      <c r="U51184" s="108"/>
      <c r="W51184" s="108"/>
      <c r="Y51184" s="108"/>
      <c r="AA51184" s="108"/>
      <c r="AC51184" s="108"/>
    </row>
    <row r="51185" spans="19:29" x14ac:dyDescent="0.25">
      <c r="S51185" s="108"/>
      <c r="U51185" s="108"/>
      <c r="W51185" s="108"/>
      <c r="Y51185" s="108"/>
      <c r="AA51185" s="108"/>
      <c r="AC51185" s="108"/>
    </row>
    <row r="51186" spans="19:29" x14ac:dyDescent="0.25">
      <c r="S51186" s="108"/>
      <c r="U51186" s="108"/>
      <c r="W51186" s="108"/>
      <c r="Y51186" s="108"/>
      <c r="AA51186" s="108"/>
      <c r="AC51186" s="108"/>
    </row>
    <row r="51187" spans="19:29" x14ac:dyDescent="0.25">
      <c r="S51187" s="110"/>
      <c r="U51187" s="110"/>
      <c r="W51187" s="110"/>
      <c r="Y51187" s="110"/>
      <c r="AA51187" s="110"/>
      <c r="AC51187" s="110"/>
    </row>
    <row r="51188" spans="19:29" x14ac:dyDescent="0.25">
      <c r="S51188" s="110"/>
      <c r="U51188" s="110"/>
      <c r="W51188" s="110"/>
      <c r="Y51188" s="110"/>
      <c r="AA51188" s="110"/>
      <c r="AC51188" s="110"/>
    </row>
    <row r="51189" spans="19:29" x14ac:dyDescent="0.25">
      <c r="S51189" s="110"/>
      <c r="U51189" s="110"/>
      <c r="W51189" s="110"/>
      <c r="Y51189" s="110"/>
      <c r="AA51189" s="110"/>
      <c r="AC51189" s="110"/>
    </row>
    <row r="51190" spans="19:29" x14ac:dyDescent="0.25">
      <c r="S51190" s="110"/>
      <c r="U51190" s="110"/>
      <c r="W51190" s="110"/>
      <c r="Y51190" s="110"/>
      <c r="AA51190" s="110"/>
      <c r="AC51190" s="110"/>
    </row>
    <row r="51191" spans="19:29" x14ac:dyDescent="0.25">
      <c r="S51191" s="111"/>
      <c r="U51191" s="111"/>
      <c r="W51191" s="111"/>
      <c r="Y51191" s="111"/>
      <c r="AA51191" s="111"/>
      <c r="AC51191" s="111"/>
    </row>
    <row r="51192" spans="19:29" x14ac:dyDescent="0.25">
      <c r="S51192" s="107"/>
      <c r="U51192" s="107"/>
      <c r="W51192" s="107"/>
      <c r="Y51192" s="107"/>
      <c r="AA51192" s="107"/>
      <c r="AC51192" s="107"/>
    </row>
    <row r="51193" spans="19:29" x14ac:dyDescent="0.25">
      <c r="S51193" s="108"/>
      <c r="U51193" s="108"/>
      <c r="W51193" s="108"/>
      <c r="Y51193" s="108"/>
      <c r="AA51193" s="108"/>
      <c r="AC51193" s="108"/>
    </row>
    <row r="51194" spans="19:29" x14ac:dyDescent="0.25">
      <c r="S51194" s="108"/>
      <c r="U51194" s="108"/>
      <c r="W51194" s="108"/>
      <c r="Y51194" s="108"/>
      <c r="AA51194" s="108"/>
      <c r="AC51194" s="108"/>
    </row>
    <row r="51195" spans="19:29" x14ac:dyDescent="0.25">
      <c r="S51195" s="109"/>
      <c r="U51195" s="109"/>
      <c r="W51195" s="109"/>
      <c r="Y51195" s="109"/>
      <c r="AA51195" s="109"/>
      <c r="AC51195" s="109"/>
    </row>
    <row r="51196" spans="19:29" x14ac:dyDescent="0.25">
      <c r="S51196" s="108"/>
      <c r="U51196" s="108"/>
      <c r="W51196" s="108"/>
      <c r="Y51196" s="108"/>
      <c r="AA51196" s="108"/>
      <c r="AC51196" s="108"/>
    </row>
    <row r="51197" spans="19:29" x14ac:dyDescent="0.25">
      <c r="S51197" s="108"/>
      <c r="U51197" s="108"/>
      <c r="W51197" s="108"/>
      <c r="Y51197" s="108"/>
      <c r="AA51197" s="108"/>
      <c r="AC51197" s="108"/>
    </row>
    <row r="51198" spans="19:29" x14ac:dyDescent="0.25">
      <c r="S51198" s="109"/>
      <c r="U51198" s="109"/>
      <c r="W51198" s="109"/>
      <c r="Y51198" s="109"/>
      <c r="AA51198" s="109"/>
      <c r="AC51198" s="109"/>
    </row>
    <row r="51199" spans="19:29" x14ac:dyDescent="0.25">
      <c r="S51199" s="108"/>
      <c r="U51199" s="108"/>
      <c r="W51199" s="108"/>
      <c r="Y51199" s="108"/>
      <c r="AA51199" s="108"/>
      <c r="AC51199" s="108"/>
    </row>
    <row r="51200" spans="19:29" x14ac:dyDescent="0.25">
      <c r="S51200" s="109"/>
      <c r="U51200" s="109"/>
      <c r="W51200" s="109"/>
      <c r="Y51200" s="109"/>
      <c r="AA51200" s="109"/>
      <c r="AC51200" s="109"/>
    </row>
    <row r="51201" spans="19:29" x14ac:dyDescent="0.25">
      <c r="S51201" s="108"/>
      <c r="U51201" s="108"/>
      <c r="W51201" s="108"/>
      <c r="Y51201" s="108"/>
      <c r="AA51201" s="108"/>
      <c r="AC51201" s="108"/>
    </row>
    <row r="51202" spans="19:29" x14ac:dyDescent="0.25">
      <c r="S51202" s="108"/>
      <c r="U51202" s="108"/>
      <c r="W51202" s="108"/>
      <c r="Y51202" s="108"/>
      <c r="AA51202" s="108"/>
      <c r="AC51202" s="108"/>
    </row>
    <row r="51203" spans="19:29" x14ac:dyDescent="0.25">
      <c r="S51203" s="108"/>
      <c r="U51203" s="108"/>
      <c r="W51203" s="108"/>
      <c r="Y51203" s="108"/>
      <c r="AA51203" s="108"/>
      <c r="AC51203" s="108"/>
    </row>
    <row r="51204" spans="19:29" x14ac:dyDescent="0.25">
      <c r="S51204" s="110"/>
      <c r="U51204" s="110"/>
      <c r="W51204" s="110"/>
      <c r="Y51204" s="110"/>
      <c r="AA51204" s="110"/>
      <c r="AC51204" s="110"/>
    </row>
    <row r="51205" spans="19:29" x14ac:dyDescent="0.25">
      <c r="S51205" s="110"/>
      <c r="U51205" s="110"/>
      <c r="W51205" s="110"/>
      <c r="Y51205" s="110"/>
      <c r="AA51205" s="110"/>
      <c r="AC51205" s="110"/>
    </row>
    <row r="51206" spans="19:29" x14ac:dyDescent="0.25">
      <c r="S51206" s="110"/>
      <c r="U51206" s="110"/>
      <c r="W51206" s="110"/>
      <c r="Y51206" s="110"/>
      <c r="AA51206" s="110"/>
      <c r="AC51206" s="110"/>
    </row>
    <row r="51207" spans="19:29" x14ac:dyDescent="0.25">
      <c r="S51207" s="110"/>
      <c r="U51207" s="110"/>
      <c r="W51207" s="110"/>
      <c r="Y51207" s="110"/>
      <c r="AA51207" s="110"/>
      <c r="AC51207" s="110"/>
    </row>
    <row r="51208" spans="19:29" x14ac:dyDescent="0.25">
      <c r="S51208" s="111"/>
      <c r="U51208" s="111"/>
      <c r="W51208" s="111"/>
      <c r="Y51208" s="111"/>
      <c r="AA51208" s="111"/>
      <c r="AC51208" s="111"/>
    </row>
    <row r="51209" spans="19:29" x14ac:dyDescent="0.25">
      <c r="S51209" s="107"/>
      <c r="U51209" s="107"/>
      <c r="W51209" s="107"/>
      <c r="Y51209" s="107"/>
      <c r="AA51209" s="107"/>
      <c r="AC51209" s="107"/>
    </row>
    <row r="51210" spans="19:29" x14ac:dyDescent="0.25">
      <c r="S51210" s="108"/>
      <c r="U51210" s="108"/>
      <c r="W51210" s="108"/>
      <c r="Y51210" s="108"/>
      <c r="AA51210" s="108"/>
      <c r="AC51210" s="108"/>
    </row>
    <row r="51211" spans="19:29" x14ac:dyDescent="0.25">
      <c r="S51211" s="108"/>
      <c r="U51211" s="108"/>
      <c r="W51211" s="108"/>
      <c r="Y51211" s="108"/>
      <c r="AA51211" s="108"/>
      <c r="AC51211" s="108"/>
    </row>
    <row r="51212" spans="19:29" x14ac:dyDescent="0.25">
      <c r="S51212" s="109"/>
      <c r="U51212" s="109"/>
      <c r="W51212" s="109"/>
      <c r="Y51212" s="109"/>
      <c r="AA51212" s="109"/>
      <c r="AC51212" s="109"/>
    </row>
    <row r="51213" spans="19:29" x14ac:dyDescent="0.25">
      <c r="S51213" s="108"/>
      <c r="U51213" s="108"/>
      <c r="W51213" s="108"/>
      <c r="Y51213" s="108"/>
      <c r="AA51213" s="108"/>
      <c r="AC51213" s="108"/>
    </row>
    <row r="51214" spans="19:29" x14ac:dyDescent="0.25">
      <c r="S51214" s="108"/>
      <c r="U51214" s="108"/>
      <c r="W51214" s="108"/>
      <c r="Y51214" s="108"/>
      <c r="AA51214" s="108"/>
      <c r="AC51214" s="108"/>
    </row>
    <row r="51215" spans="19:29" x14ac:dyDescent="0.25">
      <c r="S51215" s="109"/>
      <c r="U51215" s="109"/>
      <c r="W51215" s="109"/>
      <c r="Y51215" s="109"/>
      <c r="AA51215" s="109"/>
      <c r="AC51215" s="109"/>
    </row>
    <row r="51216" spans="19:29" x14ac:dyDescent="0.25">
      <c r="S51216" s="108"/>
      <c r="U51216" s="108"/>
      <c r="W51216" s="108"/>
      <c r="Y51216" s="108"/>
      <c r="AA51216" s="108"/>
      <c r="AC51216" s="108"/>
    </row>
    <row r="51217" spans="19:29" x14ac:dyDescent="0.25">
      <c r="S51217" s="109"/>
      <c r="U51217" s="109"/>
      <c r="W51217" s="109"/>
      <c r="Y51217" s="109"/>
      <c r="AA51217" s="109"/>
      <c r="AC51217" s="109"/>
    </row>
    <row r="51218" spans="19:29" x14ac:dyDescent="0.25">
      <c r="S51218" s="108"/>
      <c r="U51218" s="108"/>
      <c r="W51218" s="108"/>
      <c r="Y51218" s="108"/>
      <c r="AA51218" s="108"/>
      <c r="AC51218" s="108"/>
    </row>
    <row r="51219" spans="19:29" x14ac:dyDescent="0.25">
      <c r="S51219" s="108"/>
      <c r="U51219" s="108"/>
      <c r="W51219" s="108"/>
      <c r="Y51219" s="108"/>
      <c r="AA51219" s="108"/>
      <c r="AC51219" s="108"/>
    </row>
    <row r="51220" spans="19:29" x14ac:dyDescent="0.25">
      <c r="S51220" s="108"/>
      <c r="U51220" s="108"/>
      <c r="W51220" s="108"/>
      <c r="Y51220" s="108"/>
      <c r="AA51220" s="108"/>
      <c r="AC51220" s="108"/>
    </row>
    <row r="51221" spans="19:29" x14ac:dyDescent="0.25">
      <c r="S51221" s="110"/>
      <c r="U51221" s="110"/>
      <c r="W51221" s="110"/>
      <c r="Y51221" s="110"/>
      <c r="AA51221" s="110"/>
      <c r="AC51221" s="110"/>
    </row>
    <row r="51222" spans="19:29" x14ac:dyDescent="0.25">
      <c r="S51222" s="110"/>
      <c r="U51222" s="110"/>
      <c r="W51222" s="110"/>
      <c r="Y51222" s="110"/>
      <c r="AA51222" s="110"/>
      <c r="AC51222" s="110"/>
    </row>
    <row r="51223" spans="19:29" x14ac:dyDescent="0.25">
      <c r="S51223" s="110"/>
      <c r="U51223" s="110"/>
      <c r="W51223" s="110"/>
      <c r="Y51223" s="110"/>
      <c r="AA51223" s="110"/>
      <c r="AC51223" s="110"/>
    </row>
    <row r="51224" spans="19:29" x14ac:dyDescent="0.25">
      <c r="S51224" s="110"/>
      <c r="U51224" s="110"/>
      <c r="W51224" s="110"/>
      <c r="Y51224" s="110"/>
      <c r="AA51224" s="110"/>
      <c r="AC51224" s="110"/>
    </row>
    <row r="51225" spans="19:29" x14ac:dyDescent="0.25">
      <c r="S51225" s="111"/>
      <c r="U51225" s="111"/>
      <c r="W51225" s="111"/>
      <c r="Y51225" s="111"/>
      <c r="AA51225" s="111"/>
      <c r="AC51225" s="111"/>
    </row>
    <row r="51226" spans="19:29" x14ac:dyDescent="0.25">
      <c r="S51226" s="107"/>
      <c r="U51226" s="107"/>
      <c r="W51226" s="107"/>
      <c r="Y51226" s="107"/>
      <c r="AA51226" s="107"/>
      <c r="AC51226" s="107"/>
    </row>
    <row r="51227" spans="19:29" x14ac:dyDescent="0.25">
      <c r="S51227" s="108"/>
      <c r="U51227" s="108"/>
      <c r="W51227" s="108"/>
      <c r="Y51227" s="108"/>
      <c r="AA51227" s="108"/>
      <c r="AC51227" s="108"/>
    </row>
    <row r="51228" spans="19:29" x14ac:dyDescent="0.25">
      <c r="S51228" s="108"/>
      <c r="U51228" s="108"/>
      <c r="W51228" s="108"/>
      <c r="Y51228" s="108"/>
      <c r="AA51228" s="108"/>
      <c r="AC51228" s="108"/>
    </row>
    <row r="51229" spans="19:29" x14ac:dyDescent="0.25">
      <c r="S51229" s="109"/>
      <c r="U51229" s="109"/>
      <c r="W51229" s="109"/>
      <c r="Y51229" s="109"/>
      <c r="AA51229" s="109"/>
      <c r="AC51229" s="109"/>
    </row>
    <row r="51230" spans="19:29" x14ac:dyDescent="0.25">
      <c r="S51230" s="108"/>
      <c r="U51230" s="108"/>
      <c r="W51230" s="108"/>
      <c r="Y51230" s="108"/>
      <c r="AA51230" s="108"/>
      <c r="AC51230" s="108"/>
    </row>
    <row r="51231" spans="19:29" x14ac:dyDescent="0.25">
      <c r="S51231" s="108"/>
      <c r="U51231" s="108"/>
      <c r="W51231" s="108"/>
      <c r="Y51231" s="108"/>
      <c r="AA51231" s="108"/>
      <c r="AC51231" s="108"/>
    </row>
    <row r="51232" spans="19:29" x14ac:dyDescent="0.25">
      <c r="S51232" s="109"/>
      <c r="U51232" s="109"/>
      <c r="W51232" s="109"/>
      <c r="Y51232" s="109"/>
      <c r="AA51232" s="109"/>
      <c r="AC51232" s="109"/>
    </row>
    <row r="51233" spans="19:29" x14ac:dyDescent="0.25">
      <c r="S51233" s="108"/>
      <c r="U51233" s="108"/>
      <c r="W51233" s="108"/>
      <c r="Y51233" s="108"/>
      <c r="AA51233" s="108"/>
      <c r="AC51233" s="108"/>
    </row>
    <row r="51234" spans="19:29" x14ac:dyDescent="0.25">
      <c r="S51234" s="109"/>
      <c r="U51234" s="109"/>
      <c r="W51234" s="109"/>
      <c r="Y51234" s="109"/>
      <c r="AA51234" s="109"/>
      <c r="AC51234" s="109"/>
    </row>
    <row r="51235" spans="19:29" x14ac:dyDescent="0.25">
      <c r="S51235" s="108"/>
      <c r="U51235" s="108"/>
      <c r="W51235" s="108"/>
      <c r="Y51235" s="108"/>
      <c r="AA51235" s="108"/>
      <c r="AC51235" s="108"/>
    </row>
    <row r="51236" spans="19:29" x14ac:dyDescent="0.25">
      <c r="S51236" s="108"/>
      <c r="U51236" s="108"/>
      <c r="W51236" s="108"/>
      <c r="Y51236" s="108"/>
      <c r="AA51236" s="108"/>
      <c r="AC51236" s="108"/>
    </row>
    <row r="51237" spans="19:29" x14ac:dyDescent="0.25">
      <c r="S51237" s="108"/>
      <c r="U51237" s="108"/>
      <c r="W51237" s="108"/>
      <c r="Y51237" s="108"/>
      <c r="AA51237" s="108"/>
      <c r="AC51237" s="108"/>
    </row>
    <row r="51238" spans="19:29" x14ac:dyDescent="0.25">
      <c r="S51238" s="110"/>
      <c r="U51238" s="110"/>
      <c r="W51238" s="110"/>
      <c r="Y51238" s="110"/>
      <c r="AA51238" s="110"/>
      <c r="AC51238" s="110"/>
    </row>
    <row r="51239" spans="19:29" x14ac:dyDescent="0.25">
      <c r="S51239" s="110"/>
      <c r="U51239" s="110"/>
      <c r="W51239" s="110"/>
      <c r="Y51239" s="110"/>
      <c r="AA51239" s="110"/>
      <c r="AC51239" s="110"/>
    </row>
    <row r="51240" spans="19:29" x14ac:dyDescent="0.25">
      <c r="S51240" s="110"/>
      <c r="U51240" s="110"/>
      <c r="W51240" s="110"/>
      <c r="Y51240" s="110"/>
      <c r="AA51240" s="110"/>
      <c r="AC51240" s="110"/>
    </row>
    <row r="51241" spans="19:29" x14ac:dyDescent="0.25">
      <c r="S51241" s="110"/>
      <c r="U51241" s="110"/>
      <c r="W51241" s="110"/>
      <c r="Y51241" s="110"/>
      <c r="AA51241" s="110"/>
      <c r="AC51241" s="110"/>
    </row>
    <row r="51242" spans="19:29" x14ac:dyDescent="0.25">
      <c r="S51242" s="111"/>
      <c r="U51242" s="111"/>
      <c r="W51242" s="111"/>
      <c r="Y51242" s="111"/>
      <c r="AA51242" s="111"/>
      <c r="AC51242" s="111"/>
    </row>
    <row r="51243" spans="19:29" x14ac:dyDescent="0.25">
      <c r="S51243" s="107"/>
      <c r="U51243" s="107"/>
      <c r="W51243" s="107"/>
      <c r="Y51243" s="107"/>
      <c r="AA51243" s="107"/>
      <c r="AC51243" s="107"/>
    </row>
    <row r="51244" spans="19:29" x14ac:dyDescent="0.25">
      <c r="S51244" s="108"/>
      <c r="U51244" s="108"/>
      <c r="W51244" s="108"/>
      <c r="Y51244" s="108"/>
      <c r="AA51244" s="108"/>
      <c r="AC51244" s="108"/>
    </row>
    <row r="51245" spans="19:29" x14ac:dyDescent="0.25">
      <c r="S51245" s="108"/>
      <c r="U51245" s="108"/>
      <c r="W51245" s="108"/>
      <c r="Y51245" s="108"/>
      <c r="AA51245" s="108"/>
      <c r="AC51245" s="108"/>
    </row>
    <row r="51246" spans="19:29" x14ac:dyDescent="0.25">
      <c r="S51246" s="109"/>
      <c r="U51246" s="109"/>
      <c r="W51246" s="109"/>
      <c r="Y51246" s="109"/>
      <c r="AA51246" s="109"/>
      <c r="AC51246" s="109"/>
    </row>
    <row r="51247" spans="19:29" x14ac:dyDescent="0.25">
      <c r="S51247" s="108"/>
      <c r="U51247" s="108"/>
      <c r="W51247" s="108"/>
      <c r="Y51247" s="108"/>
      <c r="AA51247" s="108"/>
      <c r="AC51247" s="108"/>
    </row>
    <row r="51248" spans="19:29" x14ac:dyDescent="0.25">
      <c r="S51248" s="108"/>
      <c r="U51248" s="108"/>
      <c r="W51248" s="108"/>
      <c r="Y51248" s="108"/>
      <c r="AA51248" s="108"/>
      <c r="AC51248" s="108"/>
    </row>
    <row r="51249" spans="19:29" x14ac:dyDescent="0.25">
      <c r="S51249" s="109"/>
      <c r="U51249" s="109"/>
      <c r="W51249" s="109"/>
      <c r="Y51249" s="109"/>
      <c r="AA51249" s="109"/>
      <c r="AC51249" s="109"/>
    </row>
    <row r="51250" spans="19:29" x14ac:dyDescent="0.25">
      <c r="S51250" s="108"/>
      <c r="U51250" s="108"/>
      <c r="W51250" s="108"/>
      <c r="Y51250" s="108"/>
      <c r="AA51250" s="108"/>
      <c r="AC51250" s="108"/>
    </row>
    <row r="51251" spans="19:29" x14ac:dyDescent="0.25">
      <c r="S51251" s="109"/>
      <c r="U51251" s="109"/>
      <c r="W51251" s="109"/>
      <c r="Y51251" s="109"/>
      <c r="AA51251" s="109"/>
      <c r="AC51251" s="109"/>
    </row>
    <row r="51252" spans="19:29" x14ac:dyDescent="0.25">
      <c r="S51252" s="108"/>
      <c r="U51252" s="108"/>
      <c r="W51252" s="108"/>
      <c r="Y51252" s="108"/>
      <c r="AA51252" s="108"/>
      <c r="AC51252" s="108"/>
    </row>
    <row r="51253" spans="19:29" x14ac:dyDescent="0.25">
      <c r="S51253" s="108"/>
      <c r="U51253" s="108"/>
      <c r="W51253" s="108"/>
      <c r="Y51253" s="108"/>
      <c r="AA51253" s="108"/>
      <c r="AC51253" s="108"/>
    </row>
    <row r="51254" spans="19:29" x14ac:dyDescent="0.25">
      <c r="S51254" s="108"/>
      <c r="U51254" s="108"/>
      <c r="W51254" s="108"/>
      <c r="Y51254" s="108"/>
      <c r="AA51254" s="108"/>
      <c r="AC51254" s="108"/>
    </row>
    <row r="51255" spans="19:29" x14ac:dyDescent="0.25">
      <c r="S51255" s="110"/>
      <c r="U51255" s="110"/>
      <c r="W51255" s="110"/>
      <c r="Y51255" s="110"/>
      <c r="AA51255" s="110"/>
      <c r="AC51255" s="110"/>
    </row>
    <row r="51256" spans="19:29" x14ac:dyDescent="0.25">
      <c r="S51256" s="110"/>
      <c r="U51256" s="110"/>
      <c r="W51256" s="110"/>
      <c r="Y51256" s="110"/>
      <c r="AA51256" s="110"/>
      <c r="AC51256" s="110"/>
    </row>
    <row r="51257" spans="19:29" x14ac:dyDescent="0.25">
      <c r="S51257" s="110"/>
      <c r="U51257" s="110"/>
      <c r="W51257" s="110"/>
      <c r="Y51257" s="110"/>
      <c r="AA51257" s="110"/>
      <c r="AC51257" s="110"/>
    </row>
    <row r="51258" spans="19:29" x14ac:dyDescent="0.25">
      <c r="S51258" s="110"/>
      <c r="U51258" s="110"/>
      <c r="W51258" s="110"/>
      <c r="Y51258" s="110"/>
      <c r="AA51258" s="110"/>
      <c r="AC51258" s="110"/>
    </row>
    <row r="51259" spans="19:29" x14ac:dyDescent="0.25">
      <c r="S51259" s="111"/>
      <c r="U51259" s="111"/>
      <c r="W51259" s="111"/>
      <c r="Y51259" s="111"/>
      <c r="AA51259" s="111"/>
      <c r="AC51259" s="111"/>
    </row>
    <row r="51260" spans="19:29" x14ac:dyDescent="0.25">
      <c r="S51260" s="107"/>
      <c r="U51260" s="107"/>
      <c r="W51260" s="107"/>
      <c r="Y51260" s="107"/>
      <c r="AA51260" s="107"/>
      <c r="AC51260" s="107"/>
    </row>
    <row r="51261" spans="19:29" x14ac:dyDescent="0.25">
      <c r="S51261" s="108"/>
      <c r="U51261" s="108"/>
      <c r="W51261" s="108"/>
      <c r="Y51261" s="108"/>
      <c r="AA51261" s="108"/>
      <c r="AC51261" s="108"/>
    </row>
    <row r="51262" spans="19:29" x14ac:dyDescent="0.25">
      <c r="S51262" s="108"/>
      <c r="U51262" s="108"/>
      <c r="W51262" s="108"/>
      <c r="Y51262" s="108"/>
      <c r="AA51262" s="108"/>
      <c r="AC51262" s="108"/>
    </row>
    <row r="51263" spans="19:29" x14ac:dyDescent="0.25">
      <c r="S51263" s="109"/>
      <c r="U51263" s="109"/>
      <c r="W51263" s="109"/>
      <c r="Y51263" s="109"/>
      <c r="AA51263" s="109"/>
      <c r="AC51263" s="109"/>
    </row>
    <row r="51264" spans="19:29" x14ac:dyDescent="0.25">
      <c r="S51264" s="108"/>
      <c r="U51264" s="108"/>
      <c r="W51264" s="108"/>
      <c r="Y51264" s="108"/>
      <c r="AA51264" s="108"/>
      <c r="AC51264" s="108"/>
    </row>
    <row r="51265" spans="19:29" x14ac:dyDescent="0.25">
      <c r="S51265" s="108"/>
      <c r="U51265" s="108"/>
      <c r="W51265" s="108"/>
      <c r="Y51265" s="108"/>
      <c r="AA51265" s="108"/>
      <c r="AC51265" s="108"/>
    </row>
    <row r="51266" spans="19:29" x14ac:dyDescent="0.25">
      <c r="S51266" s="109"/>
      <c r="U51266" s="109"/>
      <c r="W51266" s="109"/>
      <c r="Y51266" s="109"/>
      <c r="AA51266" s="109"/>
      <c r="AC51266" s="109"/>
    </row>
    <row r="51267" spans="19:29" x14ac:dyDescent="0.25">
      <c r="S51267" s="108"/>
      <c r="U51267" s="108"/>
      <c r="W51267" s="108"/>
      <c r="Y51267" s="108"/>
      <c r="AA51267" s="108"/>
      <c r="AC51267" s="108"/>
    </row>
    <row r="51268" spans="19:29" x14ac:dyDescent="0.25">
      <c r="S51268" s="109"/>
      <c r="U51268" s="109"/>
      <c r="W51268" s="109"/>
      <c r="Y51268" s="109"/>
      <c r="AA51268" s="109"/>
      <c r="AC51268" s="109"/>
    </row>
    <row r="51269" spans="19:29" x14ac:dyDescent="0.25">
      <c r="S51269" s="108"/>
      <c r="U51269" s="108"/>
      <c r="W51269" s="108"/>
      <c r="Y51269" s="108"/>
      <c r="AA51269" s="108"/>
      <c r="AC51269" s="108"/>
    </row>
    <row r="51270" spans="19:29" x14ac:dyDescent="0.25">
      <c r="S51270" s="108"/>
      <c r="U51270" s="108"/>
      <c r="W51270" s="108"/>
      <c r="Y51270" s="108"/>
      <c r="AA51270" s="108"/>
      <c r="AC51270" s="108"/>
    </row>
    <row r="51271" spans="19:29" x14ac:dyDescent="0.25">
      <c r="S51271" s="108"/>
      <c r="U51271" s="108"/>
      <c r="W51271" s="108"/>
      <c r="Y51271" s="108"/>
      <c r="AA51271" s="108"/>
      <c r="AC51271" s="108"/>
    </row>
    <row r="51272" spans="19:29" x14ac:dyDescent="0.25">
      <c r="S51272" s="110"/>
      <c r="U51272" s="110"/>
      <c r="W51272" s="110"/>
      <c r="Y51272" s="110"/>
      <c r="AA51272" s="110"/>
      <c r="AC51272" s="110"/>
    </row>
    <row r="51273" spans="19:29" x14ac:dyDescent="0.25">
      <c r="S51273" s="110"/>
      <c r="U51273" s="110"/>
      <c r="W51273" s="110"/>
      <c r="Y51273" s="110"/>
      <c r="AA51273" s="110"/>
      <c r="AC51273" s="110"/>
    </row>
    <row r="51274" spans="19:29" x14ac:dyDescent="0.25">
      <c r="S51274" s="110"/>
      <c r="U51274" s="110"/>
      <c r="W51274" s="110"/>
      <c r="Y51274" s="110"/>
      <c r="AA51274" s="110"/>
      <c r="AC51274" s="110"/>
    </row>
    <row r="51275" spans="19:29" x14ac:dyDescent="0.25">
      <c r="S51275" s="110"/>
      <c r="U51275" s="110"/>
      <c r="W51275" s="110"/>
      <c r="Y51275" s="110"/>
      <c r="AA51275" s="110"/>
      <c r="AC51275" s="110"/>
    </row>
    <row r="51276" spans="19:29" x14ac:dyDescent="0.25">
      <c r="S51276" s="111"/>
      <c r="U51276" s="111"/>
      <c r="W51276" s="111"/>
      <c r="Y51276" s="111"/>
      <c r="AA51276" s="111"/>
      <c r="AC51276" s="111"/>
    </row>
    <row r="51277" spans="19:29" x14ac:dyDescent="0.25">
      <c r="S51277" s="107"/>
      <c r="U51277" s="107"/>
      <c r="W51277" s="107"/>
      <c r="Y51277" s="107"/>
      <c r="AA51277" s="107"/>
      <c r="AC51277" s="107"/>
    </row>
    <row r="51278" spans="19:29" x14ac:dyDescent="0.25">
      <c r="S51278" s="108"/>
      <c r="U51278" s="108"/>
      <c r="W51278" s="108"/>
      <c r="Y51278" s="108"/>
      <c r="AA51278" s="108"/>
      <c r="AC51278" s="108"/>
    </row>
    <row r="51279" spans="19:29" x14ac:dyDescent="0.25">
      <c r="S51279" s="108"/>
      <c r="U51279" s="108"/>
      <c r="W51279" s="108"/>
      <c r="Y51279" s="108"/>
      <c r="AA51279" s="108"/>
      <c r="AC51279" s="108"/>
    </row>
    <row r="51280" spans="19:29" x14ac:dyDescent="0.25">
      <c r="S51280" s="109"/>
      <c r="U51280" s="109"/>
      <c r="W51280" s="109"/>
      <c r="Y51280" s="109"/>
      <c r="AA51280" s="109"/>
      <c r="AC51280" s="109"/>
    </row>
    <row r="51281" spans="19:29" x14ac:dyDescent="0.25">
      <c r="S51281" s="108"/>
      <c r="U51281" s="108"/>
      <c r="W51281" s="108"/>
      <c r="Y51281" s="108"/>
      <c r="AA51281" s="108"/>
      <c r="AC51281" s="108"/>
    </row>
    <row r="51282" spans="19:29" x14ac:dyDescent="0.25">
      <c r="S51282" s="108"/>
      <c r="U51282" s="108"/>
      <c r="W51282" s="108"/>
      <c r="Y51282" s="108"/>
      <c r="AA51282" s="108"/>
      <c r="AC51282" s="108"/>
    </row>
    <row r="51283" spans="19:29" x14ac:dyDescent="0.25">
      <c r="S51283" s="109"/>
      <c r="U51283" s="109"/>
      <c r="W51283" s="109"/>
      <c r="Y51283" s="109"/>
      <c r="AA51283" s="109"/>
      <c r="AC51283" s="109"/>
    </row>
    <row r="51284" spans="19:29" x14ac:dyDescent="0.25">
      <c r="S51284" s="108"/>
      <c r="U51284" s="108"/>
      <c r="W51284" s="108"/>
      <c r="Y51284" s="108"/>
      <c r="AA51284" s="108"/>
      <c r="AC51284" s="108"/>
    </row>
    <row r="51285" spans="19:29" x14ac:dyDescent="0.25">
      <c r="S51285" s="109"/>
      <c r="U51285" s="109"/>
      <c r="W51285" s="109"/>
      <c r="Y51285" s="109"/>
      <c r="AA51285" s="109"/>
      <c r="AC51285" s="109"/>
    </row>
    <row r="51286" spans="19:29" x14ac:dyDescent="0.25">
      <c r="S51286" s="108"/>
      <c r="U51286" s="108"/>
      <c r="W51286" s="108"/>
      <c r="Y51286" s="108"/>
      <c r="AA51286" s="108"/>
      <c r="AC51286" s="108"/>
    </row>
    <row r="51287" spans="19:29" x14ac:dyDescent="0.25">
      <c r="S51287" s="108"/>
      <c r="U51287" s="108"/>
      <c r="W51287" s="108"/>
      <c r="Y51287" s="108"/>
      <c r="AA51287" s="108"/>
      <c r="AC51287" s="108"/>
    </row>
    <row r="51288" spans="19:29" x14ac:dyDescent="0.25">
      <c r="S51288" s="108"/>
      <c r="U51288" s="108"/>
      <c r="W51288" s="108"/>
      <c r="Y51288" s="108"/>
      <c r="AA51288" s="108"/>
      <c r="AC51288" s="108"/>
    </row>
    <row r="51289" spans="19:29" x14ac:dyDescent="0.25">
      <c r="S51289" s="110"/>
      <c r="U51289" s="110"/>
      <c r="W51289" s="110"/>
      <c r="Y51289" s="110"/>
      <c r="AA51289" s="110"/>
      <c r="AC51289" s="110"/>
    </row>
    <row r="51290" spans="19:29" x14ac:dyDescent="0.25">
      <c r="S51290" s="110"/>
      <c r="U51290" s="110"/>
      <c r="W51290" s="110"/>
      <c r="Y51290" s="110"/>
      <c r="AA51290" s="110"/>
      <c r="AC51290" s="110"/>
    </row>
    <row r="51291" spans="19:29" x14ac:dyDescent="0.25">
      <c r="S51291" s="110"/>
      <c r="U51291" s="110"/>
      <c r="W51291" s="110"/>
      <c r="Y51291" s="110"/>
      <c r="AA51291" s="110"/>
      <c r="AC51291" s="110"/>
    </row>
    <row r="51292" spans="19:29" x14ac:dyDescent="0.25">
      <c r="S51292" s="110"/>
      <c r="U51292" s="110"/>
      <c r="W51292" s="110"/>
      <c r="Y51292" s="110"/>
      <c r="AA51292" s="110"/>
      <c r="AC51292" s="110"/>
    </row>
    <row r="51293" spans="19:29" x14ac:dyDescent="0.25">
      <c r="S51293" s="111"/>
      <c r="U51293" s="111"/>
      <c r="W51293" s="111"/>
      <c r="Y51293" s="111"/>
      <c r="AA51293" s="111"/>
      <c r="AC51293" s="111"/>
    </row>
    <row r="51294" spans="19:29" x14ac:dyDescent="0.25">
      <c r="S51294" s="107"/>
      <c r="U51294" s="107"/>
      <c r="W51294" s="107"/>
      <c r="Y51294" s="107"/>
      <c r="AA51294" s="107"/>
      <c r="AC51294" s="107"/>
    </row>
    <row r="51295" spans="19:29" x14ac:dyDescent="0.25">
      <c r="S51295" s="108"/>
      <c r="U51295" s="108"/>
      <c r="W51295" s="108"/>
      <c r="Y51295" s="108"/>
      <c r="AA51295" s="108"/>
      <c r="AC51295" s="108"/>
    </row>
    <row r="51296" spans="19:29" x14ac:dyDescent="0.25">
      <c r="S51296" s="108"/>
      <c r="U51296" s="108"/>
      <c r="W51296" s="108"/>
      <c r="Y51296" s="108"/>
      <c r="AA51296" s="108"/>
      <c r="AC51296" s="108"/>
    </row>
    <row r="51297" spans="19:29" x14ac:dyDescent="0.25">
      <c r="S51297" s="109"/>
      <c r="U51297" s="109"/>
      <c r="W51297" s="109"/>
      <c r="Y51297" s="109"/>
      <c r="AA51297" s="109"/>
      <c r="AC51297" s="109"/>
    </row>
    <row r="51298" spans="19:29" x14ac:dyDescent="0.25">
      <c r="S51298" s="108"/>
      <c r="U51298" s="108"/>
      <c r="W51298" s="108"/>
      <c r="Y51298" s="108"/>
      <c r="AA51298" s="108"/>
      <c r="AC51298" s="108"/>
    </row>
    <row r="51299" spans="19:29" x14ac:dyDescent="0.25">
      <c r="S51299" s="108"/>
      <c r="U51299" s="108"/>
      <c r="W51299" s="108"/>
      <c r="Y51299" s="108"/>
      <c r="AA51299" s="108"/>
      <c r="AC51299" s="108"/>
    </row>
    <row r="51300" spans="19:29" x14ac:dyDescent="0.25">
      <c r="S51300" s="109"/>
      <c r="U51300" s="109"/>
      <c r="W51300" s="109"/>
      <c r="Y51300" s="109"/>
      <c r="AA51300" s="109"/>
      <c r="AC51300" s="109"/>
    </row>
    <row r="51301" spans="19:29" x14ac:dyDescent="0.25">
      <c r="S51301" s="108"/>
      <c r="U51301" s="108"/>
      <c r="W51301" s="108"/>
      <c r="Y51301" s="108"/>
      <c r="AA51301" s="108"/>
      <c r="AC51301" s="108"/>
    </row>
    <row r="51302" spans="19:29" x14ac:dyDescent="0.25">
      <c r="S51302" s="109"/>
      <c r="U51302" s="109"/>
      <c r="W51302" s="109"/>
      <c r="Y51302" s="109"/>
      <c r="AA51302" s="109"/>
      <c r="AC51302" s="109"/>
    </row>
    <row r="51303" spans="19:29" x14ac:dyDescent="0.25">
      <c r="S51303" s="108"/>
      <c r="U51303" s="108"/>
      <c r="W51303" s="108"/>
      <c r="Y51303" s="108"/>
      <c r="AA51303" s="108"/>
      <c r="AC51303" s="108"/>
    </row>
    <row r="51304" spans="19:29" x14ac:dyDescent="0.25">
      <c r="S51304" s="108"/>
      <c r="U51304" s="108"/>
      <c r="W51304" s="108"/>
      <c r="Y51304" s="108"/>
      <c r="AA51304" s="108"/>
      <c r="AC51304" s="108"/>
    </row>
    <row r="51305" spans="19:29" x14ac:dyDescent="0.25">
      <c r="S51305" s="108"/>
      <c r="U51305" s="108"/>
      <c r="W51305" s="108"/>
      <c r="Y51305" s="108"/>
      <c r="AA51305" s="108"/>
      <c r="AC51305" s="108"/>
    </row>
    <row r="51306" spans="19:29" x14ac:dyDescent="0.25">
      <c r="S51306" s="110"/>
      <c r="U51306" s="110"/>
      <c r="W51306" s="110"/>
      <c r="Y51306" s="110"/>
      <c r="AA51306" s="110"/>
      <c r="AC51306" s="110"/>
    </row>
    <row r="51307" spans="19:29" x14ac:dyDescent="0.25">
      <c r="S51307" s="110"/>
      <c r="U51307" s="110"/>
      <c r="W51307" s="110"/>
      <c r="Y51307" s="110"/>
      <c r="AA51307" s="110"/>
      <c r="AC51307" s="110"/>
    </row>
    <row r="51308" spans="19:29" x14ac:dyDescent="0.25">
      <c r="S51308" s="110"/>
      <c r="U51308" s="110"/>
      <c r="W51308" s="110"/>
      <c r="Y51308" s="110"/>
      <c r="AA51308" s="110"/>
      <c r="AC51308" s="110"/>
    </row>
    <row r="51309" spans="19:29" x14ac:dyDescent="0.25">
      <c r="S51309" s="110"/>
      <c r="U51309" s="110"/>
      <c r="W51309" s="110"/>
      <c r="Y51309" s="110"/>
      <c r="AA51309" s="110"/>
      <c r="AC51309" s="110"/>
    </row>
    <row r="51310" spans="19:29" x14ac:dyDescent="0.25">
      <c r="S51310" s="111"/>
      <c r="U51310" s="111"/>
      <c r="W51310" s="111"/>
      <c r="Y51310" s="111"/>
      <c r="AA51310" s="111"/>
      <c r="AC51310" s="111"/>
    </row>
    <row r="51311" spans="19:29" x14ac:dyDescent="0.25">
      <c r="S51311" s="107"/>
      <c r="U51311" s="107"/>
      <c r="W51311" s="107"/>
      <c r="Y51311" s="107"/>
      <c r="AA51311" s="107"/>
      <c r="AC51311" s="107"/>
    </row>
    <row r="51312" spans="19:29" x14ac:dyDescent="0.25">
      <c r="S51312" s="108"/>
      <c r="U51312" s="108"/>
      <c r="W51312" s="108"/>
      <c r="Y51312" s="108"/>
      <c r="AA51312" s="108"/>
      <c r="AC51312" s="108"/>
    </row>
    <row r="51313" spans="19:29" x14ac:dyDescent="0.25">
      <c r="S51313" s="108"/>
      <c r="U51313" s="108"/>
      <c r="W51313" s="108"/>
      <c r="Y51313" s="108"/>
      <c r="AA51313" s="108"/>
      <c r="AC51313" s="108"/>
    </row>
    <row r="51314" spans="19:29" x14ac:dyDescent="0.25">
      <c r="S51314" s="109"/>
      <c r="U51314" s="109"/>
      <c r="W51314" s="109"/>
      <c r="Y51314" s="109"/>
      <c r="AA51314" s="109"/>
      <c r="AC51314" s="109"/>
    </row>
    <row r="51315" spans="19:29" x14ac:dyDescent="0.25">
      <c r="S51315" s="108"/>
      <c r="U51315" s="108"/>
      <c r="W51315" s="108"/>
      <c r="Y51315" s="108"/>
      <c r="AA51315" s="108"/>
      <c r="AC51315" s="108"/>
    </row>
    <row r="51316" spans="19:29" x14ac:dyDescent="0.25">
      <c r="S51316" s="108"/>
      <c r="U51316" s="108"/>
      <c r="W51316" s="108"/>
      <c r="Y51316" s="108"/>
      <c r="AA51316" s="108"/>
      <c r="AC51316" s="108"/>
    </row>
    <row r="51317" spans="19:29" x14ac:dyDescent="0.25">
      <c r="S51317" s="109"/>
      <c r="U51317" s="109"/>
      <c r="W51317" s="109"/>
      <c r="Y51317" s="109"/>
      <c r="AA51317" s="109"/>
      <c r="AC51317" s="109"/>
    </row>
    <row r="51318" spans="19:29" x14ac:dyDescent="0.25">
      <c r="S51318" s="108"/>
      <c r="U51318" s="108"/>
      <c r="W51318" s="108"/>
      <c r="Y51318" s="108"/>
      <c r="AA51318" s="108"/>
      <c r="AC51318" s="108"/>
    </row>
    <row r="51319" spans="19:29" x14ac:dyDescent="0.25">
      <c r="S51319" s="109"/>
      <c r="U51319" s="109"/>
      <c r="W51319" s="109"/>
      <c r="Y51319" s="109"/>
      <c r="AA51319" s="109"/>
      <c r="AC51319" s="109"/>
    </row>
    <row r="51320" spans="19:29" x14ac:dyDescent="0.25">
      <c r="S51320" s="108"/>
      <c r="U51320" s="108"/>
      <c r="W51320" s="108"/>
      <c r="Y51320" s="108"/>
      <c r="AA51320" s="108"/>
      <c r="AC51320" s="108"/>
    </row>
    <row r="51321" spans="19:29" x14ac:dyDescent="0.25">
      <c r="S51321" s="108"/>
      <c r="U51321" s="108"/>
      <c r="W51321" s="108"/>
      <c r="Y51321" s="108"/>
      <c r="AA51321" s="108"/>
      <c r="AC51321" s="108"/>
    </row>
    <row r="51322" spans="19:29" x14ac:dyDescent="0.25">
      <c r="S51322" s="108"/>
      <c r="U51322" s="108"/>
      <c r="W51322" s="108"/>
      <c r="Y51322" s="108"/>
      <c r="AA51322" s="108"/>
      <c r="AC51322" s="108"/>
    </row>
    <row r="51323" spans="19:29" x14ac:dyDescent="0.25">
      <c r="S51323" s="110"/>
      <c r="U51323" s="110"/>
      <c r="W51323" s="110"/>
      <c r="Y51323" s="110"/>
      <c r="AA51323" s="110"/>
      <c r="AC51323" s="110"/>
    </row>
    <row r="51324" spans="19:29" x14ac:dyDescent="0.25">
      <c r="S51324" s="110"/>
      <c r="U51324" s="110"/>
      <c r="W51324" s="110"/>
      <c r="Y51324" s="110"/>
      <c r="AA51324" s="110"/>
      <c r="AC51324" s="110"/>
    </row>
    <row r="51325" spans="19:29" x14ac:dyDescent="0.25">
      <c r="S51325" s="110"/>
      <c r="U51325" s="110"/>
      <c r="W51325" s="110"/>
      <c r="Y51325" s="110"/>
      <c r="AA51325" s="110"/>
      <c r="AC51325" s="110"/>
    </row>
    <row r="51326" spans="19:29" x14ac:dyDescent="0.25">
      <c r="S51326" s="110"/>
      <c r="U51326" s="110"/>
      <c r="W51326" s="110"/>
      <c r="Y51326" s="110"/>
      <c r="AA51326" s="110"/>
      <c r="AC51326" s="110"/>
    </row>
    <row r="51327" spans="19:29" x14ac:dyDescent="0.25">
      <c r="S51327" s="111"/>
      <c r="U51327" s="111"/>
      <c r="W51327" s="111"/>
      <c r="Y51327" s="111"/>
      <c r="AA51327" s="111"/>
      <c r="AC51327" s="111"/>
    </row>
    <row r="51328" spans="19:29" x14ac:dyDescent="0.25">
      <c r="S51328" s="107"/>
      <c r="U51328" s="107"/>
      <c r="W51328" s="107"/>
      <c r="Y51328" s="107"/>
      <c r="AA51328" s="107"/>
      <c r="AC51328" s="107"/>
    </row>
    <row r="51329" spans="19:29" x14ac:dyDescent="0.25">
      <c r="S51329" s="108"/>
      <c r="U51329" s="108"/>
      <c r="W51329" s="108"/>
      <c r="Y51329" s="108"/>
      <c r="AA51329" s="108"/>
      <c r="AC51329" s="108"/>
    </row>
    <row r="51330" spans="19:29" x14ac:dyDescent="0.25">
      <c r="S51330" s="108"/>
      <c r="U51330" s="108"/>
      <c r="W51330" s="108"/>
      <c r="Y51330" s="108"/>
      <c r="AA51330" s="108"/>
      <c r="AC51330" s="108"/>
    </row>
    <row r="51331" spans="19:29" x14ac:dyDescent="0.25">
      <c r="S51331" s="109"/>
      <c r="U51331" s="109"/>
      <c r="W51331" s="109"/>
      <c r="Y51331" s="109"/>
      <c r="AA51331" s="109"/>
      <c r="AC51331" s="109"/>
    </row>
    <row r="51332" spans="19:29" x14ac:dyDescent="0.25">
      <c r="S51332" s="108"/>
      <c r="U51332" s="108"/>
      <c r="W51332" s="108"/>
      <c r="Y51332" s="108"/>
      <c r="AA51332" s="108"/>
      <c r="AC51332" s="108"/>
    </row>
    <row r="51333" spans="19:29" x14ac:dyDescent="0.25">
      <c r="S51333" s="108"/>
      <c r="U51333" s="108"/>
      <c r="W51333" s="108"/>
      <c r="Y51333" s="108"/>
      <c r="AA51333" s="108"/>
      <c r="AC51333" s="108"/>
    </row>
    <row r="51334" spans="19:29" x14ac:dyDescent="0.25">
      <c r="S51334" s="109"/>
      <c r="U51334" s="109"/>
      <c r="W51334" s="109"/>
      <c r="Y51334" s="109"/>
      <c r="AA51334" s="109"/>
      <c r="AC51334" s="109"/>
    </row>
    <row r="51335" spans="19:29" x14ac:dyDescent="0.25">
      <c r="S51335" s="108"/>
      <c r="U51335" s="108"/>
      <c r="W51335" s="108"/>
      <c r="Y51335" s="108"/>
      <c r="AA51335" s="108"/>
      <c r="AC51335" s="108"/>
    </row>
    <row r="51336" spans="19:29" x14ac:dyDescent="0.25">
      <c r="S51336" s="109"/>
      <c r="U51336" s="109"/>
      <c r="W51336" s="109"/>
      <c r="Y51336" s="109"/>
      <c r="AA51336" s="109"/>
      <c r="AC51336" s="109"/>
    </row>
    <row r="51337" spans="19:29" x14ac:dyDescent="0.25">
      <c r="S51337" s="108"/>
      <c r="U51337" s="108"/>
      <c r="W51337" s="108"/>
      <c r="Y51337" s="108"/>
      <c r="AA51337" s="108"/>
      <c r="AC51337" s="108"/>
    </row>
    <row r="51338" spans="19:29" x14ac:dyDescent="0.25">
      <c r="S51338" s="108"/>
      <c r="U51338" s="108"/>
      <c r="W51338" s="108"/>
      <c r="Y51338" s="108"/>
      <c r="AA51338" s="108"/>
      <c r="AC51338" s="108"/>
    </row>
    <row r="51339" spans="19:29" x14ac:dyDescent="0.25">
      <c r="S51339" s="108"/>
      <c r="U51339" s="108"/>
      <c r="W51339" s="108"/>
      <c r="Y51339" s="108"/>
      <c r="AA51339" s="108"/>
      <c r="AC51339" s="108"/>
    </row>
    <row r="51340" spans="19:29" x14ac:dyDescent="0.25">
      <c r="S51340" s="110"/>
      <c r="U51340" s="110"/>
      <c r="W51340" s="110"/>
      <c r="Y51340" s="110"/>
      <c r="AA51340" s="110"/>
      <c r="AC51340" s="110"/>
    </row>
    <row r="51341" spans="19:29" x14ac:dyDescent="0.25">
      <c r="S51341" s="110"/>
      <c r="U51341" s="110"/>
      <c r="W51341" s="110"/>
      <c r="Y51341" s="110"/>
      <c r="AA51341" s="110"/>
      <c r="AC51341" s="110"/>
    </row>
    <row r="51342" spans="19:29" x14ac:dyDescent="0.25">
      <c r="S51342" s="110"/>
      <c r="U51342" s="110"/>
      <c r="W51342" s="110"/>
      <c r="Y51342" s="110"/>
      <c r="AA51342" s="110"/>
      <c r="AC51342" s="110"/>
    </row>
    <row r="51343" spans="19:29" x14ac:dyDescent="0.25">
      <c r="S51343" s="110"/>
      <c r="U51343" s="110"/>
      <c r="W51343" s="110"/>
      <c r="Y51343" s="110"/>
      <c r="AA51343" s="110"/>
      <c r="AC51343" s="110"/>
    </row>
    <row r="51344" spans="19:29" x14ac:dyDescent="0.25">
      <c r="S51344" s="111"/>
      <c r="U51344" s="111"/>
      <c r="W51344" s="111"/>
      <c r="Y51344" s="111"/>
      <c r="AA51344" s="111"/>
      <c r="AC51344" s="111"/>
    </row>
    <row r="51345" spans="19:29" x14ac:dyDescent="0.25">
      <c r="S51345" s="107"/>
      <c r="U51345" s="107"/>
      <c r="W51345" s="107"/>
      <c r="Y51345" s="107"/>
      <c r="AA51345" s="107"/>
      <c r="AC51345" s="107"/>
    </row>
    <row r="51346" spans="19:29" x14ac:dyDescent="0.25">
      <c r="S51346" s="108"/>
      <c r="U51346" s="108"/>
      <c r="W51346" s="108"/>
      <c r="Y51346" s="108"/>
      <c r="AA51346" s="108"/>
      <c r="AC51346" s="108"/>
    </row>
    <row r="51347" spans="19:29" x14ac:dyDescent="0.25">
      <c r="S51347" s="108"/>
      <c r="U51347" s="108"/>
      <c r="W51347" s="108"/>
      <c r="Y51347" s="108"/>
      <c r="AA51347" s="108"/>
      <c r="AC51347" s="108"/>
    </row>
    <row r="51348" spans="19:29" x14ac:dyDescent="0.25">
      <c r="S51348" s="109"/>
      <c r="U51348" s="109"/>
      <c r="W51348" s="109"/>
      <c r="Y51348" s="109"/>
      <c r="AA51348" s="109"/>
      <c r="AC51348" s="109"/>
    </row>
    <row r="51349" spans="19:29" x14ac:dyDescent="0.25">
      <c r="S51349" s="108"/>
      <c r="U51349" s="108"/>
      <c r="W51349" s="108"/>
      <c r="Y51349" s="108"/>
      <c r="AA51349" s="108"/>
      <c r="AC51349" s="108"/>
    </row>
    <row r="51350" spans="19:29" x14ac:dyDescent="0.25">
      <c r="S51350" s="108"/>
      <c r="U51350" s="108"/>
      <c r="W51350" s="108"/>
      <c r="Y51350" s="108"/>
      <c r="AA51350" s="108"/>
      <c r="AC51350" s="108"/>
    </row>
    <row r="51351" spans="19:29" x14ac:dyDescent="0.25">
      <c r="S51351" s="109"/>
      <c r="U51351" s="109"/>
      <c r="W51351" s="109"/>
      <c r="Y51351" s="109"/>
      <c r="AA51351" s="109"/>
      <c r="AC51351" s="109"/>
    </row>
    <row r="51352" spans="19:29" x14ac:dyDescent="0.25">
      <c r="S51352" s="108"/>
      <c r="U51352" s="108"/>
      <c r="W51352" s="108"/>
      <c r="Y51352" s="108"/>
      <c r="AA51352" s="108"/>
      <c r="AC51352" s="108"/>
    </row>
    <row r="51353" spans="19:29" x14ac:dyDescent="0.25">
      <c r="S51353" s="109"/>
      <c r="U51353" s="109"/>
      <c r="W51353" s="109"/>
      <c r="Y51353" s="109"/>
      <c r="AA51353" s="109"/>
      <c r="AC51353" s="109"/>
    </row>
    <row r="51354" spans="19:29" x14ac:dyDescent="0.25">
      <c r="S51354" s="108"/>
      <c r="U51354" s="108"/>
      <c r="W51354" s="108"/>
      <c r="Y51354" s="108"/>
      <c r="AA51354" s="108"/>
      <c r="AC51354" s="108"/>
    </row>
    <row r="51355" spans="19:29" x14ac:dyDescent="0.25">
      <c r="S51355" s="108"/>
      <c r="U51355" s="108"/>
      <c r="W51355" s="108"/>
      <c r="Y51355" s="108"/>
      <c r="AA51355" s="108"/>
      <c r="AC51355" s="108"/>
    </row>
    <row r="51356" spans="19:29" x14ac:dyDescent="0.25">
      <c r="S51356" s="108"/>
      <c r="U51356" s="108"/>
      <c r="W51356" s="108"/>
      <c r="Y51356" s="108"/>
      <c r="AA51356" s="108"/>
      <c r="AC51356" s="108"/>
    </row>
    <row r="51357" spans="19:29" x14ac:dyDescent="0.25">
      <c r="S51357" s="110"/>
      <c r="U51357" s="110"/>
      <c r="W51357" s="110"/>
      <c r="Y51357" s="110"/>
      <c r="AA51357" s="110"/>
      <c r="AC51357" s="110"/>
    </row>
    <row r="51358" spans="19:29" x14ac:dyDescent="0.25">
      <c r="S51358" s="110"/>
      <c r="U51358" s="110"/>
      <c r="W51358" s="110"/>
      <c r="Y51358" s="110"/>
      <c r="AA51358" s="110"/>
      <c r="AC51358" s="110"/>
    </row>
    <row r="51359" spans="19:29" x14ac:dyDescent="0.25">
      <c r="S51359" s="110"/>
      <c r="U51359" s="110"/>
      <c r="W51359" s="110"/>
      <c r="Y51359" s="110"/>
      <c r="AA51359" s="110"/>
      <c r="AC51359" s="110"/>
    </row>
    <row r="51360" spans="19:29" x14ac:dyDescent="0.25">
      <c r="S51360" s="110"/>
      <c r="U51360" s="110"/>
      <c r="W51360" s="110"/>
      <c r="Y51360" s="110"/>
      <c r="AA51360" s="110"/>
      <c r="AC51360" s="110"/>
    </row>
    <row r="51361" spans="19:29" x14ac:dyDescent="0.25">
      <c r="S51361" s="111"/>
      <c r="U51361" s="111"/>
      <c r="W51361" s="111"/>
      <c r="Y51361" s="111"/>
      <c r="AA51361" s="111"/>
      <c r="AC51361" s="111"/>
    </row>
    <row r="51362" spans="19:29" x14ac:dyDescent="0.25">
      <c r="S51362" s="107"/>
      <c r="U51362" s="107"/>
      <c r="W51362" s="107"/>
      <c r="Y51362" s="107"/>
      <c r="AA51362" s="107"/>
      <c r="AC51362" s="107"/>
    </row>
    <row r="51363" spans="19:29" x14ac:dyDescent="0.25">
      <c r="S51363" s="108"/>
      <c r="U51363" s="108"/>
      <c r="W51363" s="108"/>
      <c r="Y51363" s="108"/>
      <c r="AA51363" s="108"/>
      <c r="AC51363" s="108"/>
    </row>
    <row r="51364" spans="19:29" x14ac:dyDescent="0.25">
      <c r="S51364" s="108"/>
      <c r="U51364" s="108"/>
      <c r="W51364" s="108"/>
      <c r="Y51364" s="108"/>
      <c r="AA51364" s="108"/>
      <c r="AC51364" s="108"/>
    </row>
    <row r="51365" spans="19:29" x14ac:dyDescent="0.25">
      <c r="S51365" s="109"/>
      <c r="U51365" s="109"/>
      <c r="W51365" s="109"/>
      <c r="Y51365" s="109"/>
      <c r="AA51365" s="109"/>
      <c r="AC51365" s="109"/>
    </row>
    <row r="51366" spans="19:29" x14ac:dyDescent="0.25">
      <c r="S51366" s="108"/>
      <c r="U51366" s="108"/>
      <c r="W51366" s="108"/>
      <c r="Y51366" s="108"/>
      <c r="AA51366" s="108"/>
      <c r="AC51366" s="108"/>
    </row>
    <row r="51367" spans="19:29" x14ac:dyDescent="0.25">
      <c r="S51367" s="108"/>
      <c r="U51367" s="108"/>
      <c r="W51367" s="108"/>
      <c r="Y51367" s="108"/>
      <c r="AA51367" s="108"/>
      <c r="AC51367" s="108"/>
    </row>
    <row r="51368" spans="19:29" x14ac:dyDescent="0.25">
      <c r="S51368" s="109"/>
      <c r="U51368" s="109"/>
      <c r="W51368" s="109"/>
      <c r="Y51368" s="109"/>
      <c r="AA51368" s="109"/>
      <c r="AC51368" s="109"/>
    </row>
    <row r="51369" spans="19:29" x14ac:dyDescent="0.25">
      <c r="S51369" s="108"/>
      <c r="U51369" s="108"/>
      <c r="W51369" s="108"/>
      <c r="Y51369" s="108"/>
      <c r="AA51369" s="108"/>
      <c r="AC51369" s="108"/>
    </row>
    <row r="51370" spans="19:29" x14ac:dyDescent="0.25">
      <c r="S51370" s="109"/>
      <c r="U51370" s="109"/>
      <c r="W51370" s="109"/>
      <c r="Y51370" s="109"/>
      <c r="AA51370" s="109"/>
      <c r="AC51370" s="109"/>
    </row>
    <row r="51371" spans="19:29" x14ac:dyDescent="0.25">
      <c r="S51371" s="108"/>
      <c r="U51371" s="108"/>
      <c r="W51371" s="108"/>
      <c r="Y51371" s="108"/>
      <c r="AA51371" s="108"/>
      <c r="AC51371" s="108"/>
    </row>
    <row r="51372" spans="19:29" x14ac:dyDescent="0.25">
      <c r="S51372" s="108"/>
      <c r="U51372" s="108"/>
      <c r="W51372" s="108"/>
      <c r="Y51372" s="108"/>
      <c r="AA51372" s="108"/>
      <c r="AC51372" s="108"/>
    </row>
    <row r="51373" spans="19:29" x14ac:dyDescent="0.25">
      <c r="S51373" s="108"/>
      <c r="U51373" s="108"/>
      <c r="W51373" s="108"/>
      <c r="Y51373" s="108"/>
      <c r="AA51373" s="108"/>
      <c r="AC51373" s="108"/>
    </row>
    <row r="51374" spans="19:29" x14ac:dyDescent="0.25">
      <c r="S51374" s="110"/>
      <c r="U51374" s="110"/>
      <c r="W51374" s="110"/>
      <c r="Y51374" s="110"/>
      <c r="AA51374" s="110"/>
      <c r="AC51374" s="110"/>
    </row>
    <row r="51375" spans="19:29" x14ac:dyDescent="0.25">
      <c r="S51375" s="110"/>
      <c r="U51375" s="110"/>
      <c r="W51375" s="110"/>
      <c r="Y51375" s="110"/>
      <c r="AA51375" s="110"/>
      <c r="AC51375" s="110"/>
    </row>
    <row r="51376" spans="19:29" x14ac:dyDescent="0.25">
      <c r="S51376" s="110"/>
      <c r="U51376" s="110"/>
      <c r="W51376" s="110"/>
      <c r="Y51376" s="110"/>
      <c r="AA51376" s="110"/>
      <c r="AC51376" s="110"/>
    </row>
    <row r="51377" spans="19:29" x14ac:dyDescent="0.25">
      <c r="S51377" s="110"/>
      <c r="U51377" s="110"/>
      <c r="W51377" s="110"/>
      <c r="Y51377" s="110"/>
      <c r="AA51377" s="110"/>
      <c r="AC51377" s="110"/>
    </row>
    <row r="51378" spans="19:29" x14ac:dyDescent="0.25">
      <c r="S51378" s="111"/>
      <c r="U51378" s="111"/>
      <c r="W51378" s="111"/>
      <c r="Y51378" s="111"/>
      <c r="AA51378" s="111"/>
      <c r="AC51378" s="111"/>
    </row>
    <row r="51379" spans="19:29" x14ac:dyDescent="0.25">
      <c r="S51379" s="107"/>
      <c r="U51379" s="107"/>
      <c r="W51379" s="107"/>
      <c r="Y51379" s="107"/>
      <c r="AA51379" s="107"/>
      <c r="AC51379" s="107"/>
    </row>
    <row r="51380" spans="19:29" x14ac:dyDescent="0.25">
      <c r="S51380" s="108"/>
      <c r="U51380" s="108"/>
      <c r="W51380" s="108"/>
      <c r="Y51380" s="108"/>
      <c r="AA51380" s="108"/>
      <c r="AC51380" s="108"/>
    </row>
    <row r="51381" spans="19:29" x14ac:dyDescent="0.25">
      <c r="S51381" s="108"/>
      <c r="U51381" s="108"/>
      <c r="W51381" s="108"/>
      <c r="Y51381" s="108"/>
      <c r="AA51381" s="108"/>
      <c r="AC51381" s="108"/>
    </row>
    <row r="51382" spans="19:29" x14ac:dyDescent="0.25">
      <c r="S51382" s="109"/>
      <c r="U51382" s="109"/>
      <c r="W51382" s="109"/>
      <c r="Y51382" s="109"/>
      <c r="AA51382" s="109"/>
      <c r="AC51382" s="109"/>
    </row>
    <row r="51383" spans="19:29" x14ac:dyDescent="0.25">
      <c r="S51383" s="108"/>
      <c r="U51383" s="108"/>
      <c r="W51383" s="108"/>
      <c r="Y51383" s="108"/>
      <c r="AA51383" s="108"/>
      <c r="AC51383" s="108"/>
    </row>
    <row r="51384" spans="19:29" x14ac:dyDescent="0.25">
      <c r="S51384" s="108"/>
      <c r="U51384" s="108"/>
      <c r="W51384" s="108"/>
      <c r="Y51384" s="108"/>
      <c r="AA51384" s="108"/>
      <c r="AC51384" s="108"/>
    </row>
    <row r="51385" spans="19:29" x14ac:dyDescent="0.25">
      <c r="S51385" s="109"/>
      <c r="U51385" s="109"/>
      <c r="W51385" s="109"/>
      <c r="Y51385" s="109"/>
      <c r="AA51385" s="109"/>
      <c r="AC51385" s="109"/>
    </row>
    <row r="51386" spans="19:29" x14ac:dyDescent="0.25">
      <c r="S51386" s="108"/>
      <c r="U51386" s="108"/>
      <c r="W51386" s="108"/>
      <c r="Y51386" s="108"/>
      <c r="AA51386" s="108"/>
      <c r="AC51386" s="108"/>
    </row>
    <row r="51387" spans="19:29" x14ac:dyDescent="0.25">
      <c r="S51387" s="109"/>
      <c r="U51387" s="109"/>
      <c r="W51387" s="109"/>
      <c r="Y51387" s="109"/>
      <c r="AA51387" s="109"/>
      <c r="AC51387" s="109"/>
    </row>
    <row r="51388" spans="19:29" x14ac:dyDescent="0.25">
      <c r="S51388" s="108"/>
      <c r="U51388" s="108"/>
      <c r="W51388" s="108"/>
      <c r="Y51388" s="108"/>
      <c r="AA51388" s="108"/>
      <c r="AC51388" s="108"/>
    </row>
    <row r="51389" spans="19:29" x14ac:dyDescent="0.25">
      <c r="S51389" s="108"/>
      <c r="U51389" s="108"/>
      <c r="W51389" s="108"/>
      <c r="Y51389" s="108"/>
      <c r="AA51389" s="108"/>
      <c r="AC51389" s="108"/>
    </row>
    <row r="51390" spans="19:29" x14ac:dyDescent="0.25">
      <c r="S51390" s="108"/>
      <c r="U51390" s="108"/>
      <c r="W51390" s="108"/>
      <c r="Y51390" s="108"/>
      <c r="AA51390" s="108"/>
      <c r="AC51390" s="108"/>
    </row>
    <row r="51391" spans="19:29" x14ac:dyDescent="0.25">
      <c r="S51391" s="110"/>
      <c r="U51391" s="110"/>
      <c r="W51391" s="110"/>
      <c r="Y51391" s="110"/>
      <c r="AA51391" s="110"/>
      <c r="AC51391" s="110"/>
    </row>
    <row r="51392" spans="19:29" x14ac:dyDescent="0.25">
      <c r="S51392" s="110"/>
      <c r="U51392" s="110"/>
      <c r="W51392" s="110"/>
      <c r="Y51392" s="110"/>
      <c r="AA51392" s="110"/>
      <c r="AC51392" s="110"/>
    </row>
    <row r="51393" spans="19:29" x14ac:dyDescent="0.25">
      <c r="S51393" s="110"/>
      <c r="U51393" s="110"/>
      <c r="W51393" s="110"/>
      <c r="Y51393" s="110"/>
      <c r="AA51393" s="110"/>
      <c r="AC51393" s="110"/>
    </row>
    <row r="51394" spans="19:29" x14ac:dyDescent="0.25">
      <c r="S51394" s="110"/>
      <c r="U51394" s="110"/>
      <c r="W51394" s="110"/>
      <c r="Y51394" s="110"/>
      <c r="AA51394" s="110"/>
      <c r="AC51394" s="110"/>
    </row>
    <row r="51395" spans="19:29" x14ac:dyDescent="0.25">
      <c r="S51395" s="111"/>
      <c r="U51395" s="111"/>
      <c r="W51395" s="111"/>
      <c r="Y51395" s="111"/>
      <c r="AA51395" s="111"/>
      <c r="AC51395" s="111"/>
    </row>
    <row r="51396" spans="19:29" x14ac:dyDescent="0.25">
      <c r="S51396" s="107"/>
      <c r="U51396" s="107"/>
      <c r="W51396" s="107"/>
      <c r="Y51396" s="107"/>
      <c r="AA51396" s="107"/>
      <c r="AC51396" s="107"/>
    </row>
    <row r="51397" spans="19:29" x14ac:dyDescent="0.25">
      <c r="S51397" s="108"/>
      <c r="U51397" s="108"/>
      <c r="W51397" s="108"/>
      <c r="Y51397" s="108"/>
      <c r="AA51397" s="108"/>
      <c r="AC51397" s="108"/>
    </row>
    <row r="51398" spans="19:29" x14ac:dyDescent="0.25">
      <c r="S51398" s="108"/>
      <c r="U51398" s="108"/>
      <c r="W51398" s="108"/>
      <c r="Y51398" s="108"/>
      <c r="AA51398" s="108"/>
      <c r="AC51398" s="108"/>
    </row>
    <row r="51399" spans="19:29" x14ac:dyDescent="0.25">
      <c r="S51399" s="109"/>
      <c r="U51399" s="109"/>
      <c r="W51399" s="109"/>
      <c r="Y51399" s="109"/>
      <c r="AA51399" s="109"/>
      <c r="AC51399" s="109"/>
    </row>
    <row r="51400" spans="19:29" x14ac:dyDescent="0.25">
      <c r="S51400" s="108"/>
      <c r="U51400" s="108"/>
      <c r="W51400" s="108"/>
      <c r="Y51400" s="108"/>
      <c r="AA51400" s="108"/>
      <c r="AC51400" s="108"/>
    </row>
    <row r="51401" spans="19:29" x14ac:dyDescent="0.25">
      <c r="S51401" s="108"/>
      <c r="U51401" s="108"/>
      <c r="W51401" s="108"/>
      <c r="Y51401" s="108"/>
      <c r="AA51401" s="108"/>
      <c r="AC51401" s="108"/>
    </row>
    <row r="51402" spans="19:29" x14ac:dyDescent="0.25">
      <c r="S51402" s="109"/>
      <c r="U51402" s="109"/>
      <c r="W51402" s="109"/>
      <c r="Y51402" s="109"/>
      <c r="AA51402" s="109"/>
      <c r="AC51402" s="109"/>
    </row>
    <row r="51403" spans="19:29" x14ac:dyDescent="0.25">
      <c r="S51403" s="108"/>
      <c r="U51403" s="108"/>
      <c r="W51403" s="108"/>
      <c r="Y51403" s="108"/>
      <c r="AA51403" s="108"/>
      <c r="AC51403" s="108"/>
    </row>
    <row r="51404" spans="19:29" x14ac:dyDescent="0.25">
      <c r="S51404" s="109"/>
      <c r="U51404" s="109"/>
      <c r="W51404" s="109"/>
      <c r="Y51404" s="109"/>
      <c r="AA51404" s="109"/>
      <c r="AC51404" s="109"/>
    </row>
    <row r="51405" spans="19:29" x14ac:dyDescent="0.25">
      <c r="S51405" s="108"/>
      <c r="U51405" s="108"/>
      <c r="W51405" s="108"/>
      <c r="Y51405" s="108"/>
      <c r="AA51405" s="108"/>
      <c r="AC51405" s="108"/>
    </row>
    <row r="51406" spans="19:29" x14ac:dyDescent="0.25">
      <c r="S51406" s="108"/>
      <c r="U51406" s="108"/>
      <c r="W51406" s="108"/>
      <c r="Y51406" s="108"/>
      <c r="AA51406" s="108"/>
      <c r="AC51406" s="108"/>
    </row>
    <row r="51407" spans="19:29" x14ac:dyDescent="0.25">
      <c r="S51407" s="108"/>
      <c r="U51407" s="108"/>
      <c r="W51407" s="108"/>
      <c r="Y51407" s="108"/>
      <c r="AA51407" s="108"/>
      <c r="AC51407" s="108"/>
    </row>
    <row r="51408" spans="19:29" x14ac:dyDescent="0.25">
      <c r="S51408" s="110"/>
      <c r="U51408" s="110"/>
      <c r="W51408" s="110"/>
      <c r="Y51408" s="110"/>
      <c r="AA51408" s="110"/>
      <c r="AC51408" s="110"/>
    </row>
    <row r="51409" spans="19:29" x14ac:dyDescent="0.25">
      <c r="S51409" s="110"/>
      <c r="U51409" s="110"/>
      <c r="W51409" s="110"/>
      <c r="Y51409" s="110"/>
      <c r="AA51409" s="110"/>
      <c r="AC51409" s="110"/>
    </row>
    <row r="51410" spans="19:29" x14ac:dyDescent="0.25">
      <c r="S51410" s="110"/>
      <c r="U51410" s="110"/>
      <c r="W51410" s="110"/>
      <c r="Y51410" s="110"/>
      <c r="AA51410" s="110"/>
      <c r="AC51410" s="110"/>
    </row>
    <row r="51411" spans="19:29" x14ac:dyDescent="0.25">
      <c r="S51411" s="110"/>
      <c r="U51411" s="110"/>
      <c r="W51411" s="110"/>
      <c r="Y51411" s="110"/>
      <c r="AA51411" s="110"/>
      <c r="AC51411" s="110"/>
    </row>
    <row r="51412" spans="19:29" x14ac:dyDescent="0.25">
      <c r="S51412" s="111"/>
      <c r="U51412" s="111"/>
      <c r="W51412" s="111"/>
      <c r="Y51412" s="111"/>
      <c r="AA51412" s="111"/>
      <c r="AC51412" s="111"/>
    </row>
    <row r="51413" spans="19:29" x14ac:dyDescent="0.25">
      <c r="S51413" s="107"/>
      <c r="U51413" s="107"/>
      <c r="W51413" s="107"/>
      <c r="Y51413" s="107"/>
      <c r="AA51413" s="107"/>
      <c r="AC51413" s="107"/>
    </row>
    <row r="51414" spans="19:29" x14ac:dyDescent="0.25">
      <c r="S51414" s="108"/>
      <c r="U51414" s="108"/>
      <c r="W51414" s="108"/>
      <c r="Y51414" s="108"/>
      <c r="AA51414" s="108"/>
      <c r="AC51414" s="108"/>
    </row>
    <row r="51415" spans="19:29" x14ac:dyDescent="0.25">
      <c r="S51415" s="108"/>
      <c r="U51415" s="108"/>
      <c r="W51415" s="108"/>
      <c r="Y51415" s="108"/>
      <c r="AA51415" s="108"/>
      <c r="AC51415" s="108"/>
    </row>
    <row r="51416" spans="19:29" x14ac:dyDescent="0.25">
      <c r="S51416" s="109"/>
      <c r="U51416" s="109"/>
      <c r="W51416" s="109"/>
      <c r="Y51416" s="109"/>
      <c r="AA51416" s="109"/>
      <c r="AC51416" s="109"/>
    </row>
    <row r="51417" spans="19:29" x14ac:dyDescent="0.25">
      <c r="S51417" s="108"/>
      <c r="U51417" s="108"/>
      <c r="W51417" s="108"/>
      <c r="Y51417" s="108"/>
      <c r="AA51417" s="108"/>
      <c r="AC51417" s="108"/>
    </row>
    <row r="51418" spans="19:29" x14ac:dyDescent="0.25">
      <c r="S51418" s="108"/>
      <c r="U51418" s="108"/>
      <c r="W51418" s="108"/>
      <c r="Y51418" s="108"/>
      <c r="AA51418" s="108"/>
      <c r="AC51418" s="108"/>
    </row>
    <row r="51419" spans="19:29" x14ac:dyDescent="0.25">
      <c r="S51419" s="109"/>
      <c r="U51419" s="109"/>
      <c r="W51419" s="109"/>
      <c r="Y51419" s="109"/>
      <c r="AA51419" s="109"/>
      <c r="AC51419" s="109"/>
    </row>
    <row r="51420" spans="19:29" x14ac:dyDescent="0.25">
      <c r="S51420" s="108"/>
      <c r="U51420" s="108"/>
      <c r="W51420" s="108"/>
      <c r="Y51420" s="108"/>
      <c r="AA51420" s="108"/>
      <c r="AC51420" s="108"/>
    </row>
    <row r="51421" spans="19:29" x14ac:dyDescent="0.25">
      <c r="S51421" s="109"/>
      <c r="U51421" s="109"/>
      <c r="W51421" s="109"/>
      <c r="Y51421" s="109"/>
      <c r="AA51421" s="109"/>
      <c r="AC51421" s="109"/>
    </row>
    <row r="51422" spans="19:29" x14ac:dyDescent="0.25">
      <c r="S51422" s="108"/>
      <c r="U51422" s="108"/>
      <c r="W51422" s="108"/>
      <c r="Y51422" s="108"/>
      <c r="AA51422" s="108"/>
      <c r="AC51422" s="108"/>
    </row>
    <row r="51423" spans="19:29" x14ac:dyDescent="0.25">
      <c r="S51423" s="108"/>
      <c r="U51423" s="108"/>
      <c r="W51423" s="108"/>
      <c r="Y51423" s="108"/>
      <c r="AA51423" s="108"/>
      <c r="AC51423" s="108"/>
    </row>
    <row r="51424" spans="19:29" x14ac:dyDescent="0.25">
      <c r="S51424" s="108"/>
      <c r="U51424" s="108"/>
      <c r="W51424" s="108"/>
      <c r="Y51424" s="108"/>
      <c r="AA51424" s="108"/>
      <c r="AC51424" s="108"/>
    </row>
    <row r="51425" spans="19:29" x14ac:dyDescent="0.25">
      <c r="S51425" s="110"/>
      <c r="U51425" s="110"/>
      <c r="W51425" s="110"/>
      <c r="Y51425" s="110"/>
      <c r="AA51425" s="110"/>
      <c r="AC51425" s="110"/>
    </row>
    <row r="51426" spans="19:29" x14ac:dyDescent="0.25">
      <c r="S51426" s="110"/>
      <c r="U51426" s="110"/>
      <c r="W51426" s="110"/>
      <c r="Y51426" s="110"/>
      <c r="AA51426" s="110"/>
      <c r="AC51426" s="110"/>
    </row>
    <row r="51427" spans="19:29" x14ac:dyDescent="0.25">
      <c r="S51427" s="110"/>
      <c r="U51427" s="110"/>
      <c r="W51427" s="110"/>
      <c r="Y51427" s="110"/>
      <c r="AA51427" s="110"/>
      <c r="AC51427" s="110"/>
    </row>
    <row r="51428" spans="19:29" x14ac:dyDescent="0.25">
      <c r="S51428" s="110"/>
      <c r="U51428" s="110"/>
      <c r="W51428" s="110"/>
      <c r="Y51428" s="110"/>
      <c r="AA51428" s="110"/>
      <c r="AC51428" s="110"/>
    </row>
    <row r="51429" spans="19:29" x14ac:dyDescent="0.25">
      <c r="S51429" s="111"/>
      <c r="U51429" s="111"/>
      <c r="W51429" s="111"/>
      <c r="Y51429" s="111"/>
      <c r="AA51429" s="111"/>
      <c r="AC51429" s="111"/>
    </row>
    <row r="51430" spans="19:29" x14ac:dyDescent="0.25">
      <c r="S51430" s="107"/>
      <c r="U51430" s="107"/>
      <c r="W51430" s="107"/>
      <c r="Y51430" s="107"/>
      <c r="AA51430" s="107"/>
      <c r="AC51430" s="107"/>
    </row>
    <row r="51431" spans="19:29" x14ac:dyDescent="0.25">
      <c r="S51431" s="108"/>
      <c r="U51431" s="108"/>
      <c r="W51431" s="108"/>
      <c r="Y51431" s="108"/>
      <c r="AA51431" s="108"/>
      <c r="AC51431" s="108"/>
    </row>
    <row r="51432" spans="19:29" x14ac:dyDescent="0.25">
      <c r="S51432" s="108"/>
      <c r="U51432" s="108"/>
      <c r="W51432" s="108"/>
      <c r="Y51432" s="108"/>
      <c r="AA51432" s="108"/>
      <c r="AC51432" s="108"/>
    </row>
    <row r="51433" spans="19:29" x14ac:dyDescent="0.25">
      <c r="S51433" s="109"/>
      <c r="U51433" s="109"/>
      <c r="W51433" s="109"/>
      <c r="Y51433" s="109"/>
      <c r="AA51433" s="109"/>
      <c r="AC51433" s="109"/>
    </row>
    <row r="51434" spans="19:29" x14ac:dyDescent="0.25">
      <c r="S51434" s="108"/>
      <c r="U51434" s="108"/>
      <c r="W51434" s="108"/>
      <c r="Y51434" s="108"/>
      <c r="AA51434" s="108"/>
      <c r="AC51434" s="108"/>
    </row>
    <row r="51435" spans="19:29" x14ac:dyDescent="0.25">
      <c r="S51435" s="108"/>
      <c r="U51435" s="108"/>
      <c r="W51435" s="108"/>
      <c r="Y51435" s="108"/>
      <c r="AA51435" s="108"/>
      <c r="AC51435" s="108"/>
    </row>
    <row r="51436" spans="19:29" x14ac:dyDescent="0.25">
      <c r="S51436" s="109"/>
      <c r="U51436" s="109"/>
      <c r="W51436" s="109"/>
      <c r="Y51436" s="109"/>
      <c r="AA51436" s="109"/>
      <c r="AC51436" s="109"/>
    </row>
    <row r="51437" spans="19:29" x14ac:dyDescent="0.25">
      <c r="S51437" s="108"/>
      <c r="U51437" s="108"/>
      <c r="W51437" s="108"/>
      <c r="Y51437" s="108"/>
      <c r="AA51437" s="108"/>
      <c r="AC51437" s="108"/>
    </row>
    <row r="51438" spans="19:29" x14ac:dyDescent="0.25">
      <c r="S51438" s="109"/>
      <c r="U51438" s="109"/>
      <c r="W51438" s="109"/>
      <c r="Y51438" s="109"/>
      <c r="AA51438" s="109"/>
      <c r="AC51438" s="109"/>
    </row>
    <row r="51439" spans="19:29" x14ac:dyDescent="0.25">
      <c r="S51439" s="108"/>
      <c r="U51439" s="108"/>
      <c r="W51439" s="108"/>
      <c r="Y51439" s="108"/>
      <c r="AA51439" s="108"/>
      <c r="AC51439" s="108"/>
    </row>
    <row r="51440" spans="19:29" x14ac:dyDescent="0.25">
      <c r="S51440" s="108"/>
      <c r="U51440" s="108"/>
      <c r="W51440" s="108"/>
      <c r="Y51440" s="108"/>
      <c r="AA51440" s="108"/>
      <c r="AC51440" s="108"/>
    </row>
    <row r="51441" spans="19:29" x14ac:dyDescent="0.25">
      <c r="S51441" s="108"/>
      <c r="U51441" s="108"/>
      <c r="W51441" s="108"/>
      <c r="Y51441" s="108"/>
      <c r="AA51441" s="108"/>
      <c r="AC51441" s="108"/>
    </row>
    <row r="51442" spans="19:29" x14ac:dyDescent="0.25">
      <c r="S51442" s="110"/>
      <c r="U51442" s="110"/>
      <c r="W51442" s="110"/>
      <c r="Y51442" s="110"/>
      <c r="AA51442" s="110"/>
      <c r="AC51442" s="110"/>
    </row>
    <row r="51443" spans="19:29" x14ac:dyDescent="0.25">
      <c r="S51443" s="110"/>
      <c r="U51443" s="110"/>
      <c r="W51443" s="110"/>
      <c r="Y51443" s="110"/>
      <c r="AA51443" s="110"/>
      <c r="AC51443" s="110"/>
    </row>
    <row r="51444" spans="19:29" x14ac:dyDescent="0.25">
      <c r="S51444" s="110"/>
      <c r="U51444" s="110"/>
      <c r="W51444" s="110"/>
      <c r="Y51444" s="110"/>
      <c r="AA51444" s="110"/>
      <c r="AC51444" s="110"/>
    </row>
    <row r="51445" spans="19:29" x14ac:dyDescent="0.25">
      <c r="S51445" s="110"/>
      <c r="U51445" s="110"/>
      <c r="W51445" s="110"/>
      <c r="Y51445" s="110"/>
      <c r="AA51445" s="110"/>
      <c r="AC51445" s="110"/>
    </row>
    <row r="51446" spans="19:29" x14ac:dyDescent="0.25">
      <c r="S51446" s="111"/>
      <c r="U51446" s="111"/>
      <c r="W51446" s="111"/>
      <c r="Y51446" s="111"/>
      <c r="AA51446" s="111"/>
      <c r="AC51446" s="111"/>
    </row>
    <row r="51447" spans="19:29" x14ac:dyDescent="0.25">
      <c r="S51447" s="107"/>
      <c r="U51447" s="107"/>
      <c r="W51447" s="107"/>
      <c r="Y51447" s="107"/>
      <c r="AA51447" s="107"/>
      <c r="AC51447" s="107"/>
    </row>
    <row r="51448" spans="19:29" x14ac:dyDescent="0.25">
      <c r="S51448" s="108"/>
      <c r="U51448" s="108"/>
      <c r="W51448" s="108"/>
      <c r="Y51448" s="108"/>
      <c r="AA51448" s="108"/>
      <c r="AC51448" s="108"/>
    </row>
    <row r="51449" spans="19:29" x14ac:dyDescent="0.25">
      <c r="S51449" s="108"/>
      <c r="U51449" s="108"/>
      <c r="W51449" s="108"/>
      <c r="Y51449" s="108"/>
      <c r="AA51449" s="108"/>
      <c r="AC51449" s="108"/>
    </row>
    <row r="51450" spans="19:29" x14ac:dyDescent="0.25">
      <c r="S51450" s="109"/>
      <c r="U51450" s="109"/>
      <c r="W51450" s="109"/>
      <c r="Y51450" s="109"/>
      <c r="AA51450" s="109"/>
      <c r="AC51450" s="109"/>
    </row>
    <row r="51451" spans="19:29" x14ac:dyDescent="0.25">
      <c r="S51451" s="108"/>
      <c r="U51451" s="108"/>
      <c r="W51451" s="108"/>
      <c r="Y51451" s="108"/>
      <c r="AA51451" s="108"/>
      <c r="AC51451" s="108"/>
    </row>
    <row r="51452" spans="19:29" x14ac:dyDescent="0.25">
      <c r="S51452" s="108"/>
      <c r="U51452" s="108"/>
      <c r="W51452" s="108"/>
      <c r="Y51452" s="108"/>
      <c r="AA51452" s="108"/>
      <c r="AC51452" s="108"/>
    </row>
    <row r="51453" spans="19:29" x14ac:dyDescent="0.25">
      <c r="S51453" s="109"/>
      <c r="U51453" s="109"/>
      <c r="W51453" s="109"/>
      <c r="Y51453" s="109"/>
      <c r="AA51453" s="109"/>
      <c r="AC51453" s="109"/>
    </row>
    <row r="51454" spans="19:29" x14ac:dyDescent="0.25">
      <c r="S51454" s="108"/>
      <c r="U51454" s="108"/>
      <c r="W51454" s="108"/>
      <c r="Y51454" s="108"/>
      <c r="AA51454" s="108"/>
      <c r="AC51454" s="108"/>
    </row>
    <row r="51455" spans="19:29" x14ac:dyDescent="0.25">
      <c r="S51455" s="109"/>
      <c r="U51455" s="109"/>
      <c r="W51455" s="109"/>
      <c r="Y51455" s="109"/>
      <c r="AA51455" s="109"/>
      <c r="AC51455" s="109"/>
    </row>
    <row r="51456" spans="19:29" x14ac:dyDescent="0.25">
      <c r="S51456" s="108"/>
      <c r="U51456" s="108"/>
      <c r="W51456" s="108"/>
      <c r="Y51456" s="108"/>
      <c r="AA51456" s="108"/>
      <c r="AC51456" s="108"/>
    </row>
    <row r="51457" spans="19:29" x14ac:dyDescent="0.25">
      <c r="S51457" s="108"/>
      <c r="U51457" s="108"/>
      <c r="W51457" s="108"/>
      <c r="Y51457" s="108"/>
      <c r="AA51457" s="108"/>
      <c r="AC51457" s="108"/>
    </row>
    <row r="51458" spans="19:29" x14ac:dyDescent="0.25">
      <c r="S51458" s="108"/>
      <c r="U51458" s="108"/>
      <c r="W51458" s="108"/>
      <c r="Y51458" s="108"/>
      <c r="AA51458" s="108"/>
      <c r="AC51458" s="108"/>
    </row>
    <row r="51459" spans="19:29" x14ac:dyDescent="0.25">
      <c r="S51459" s="110"/>
      <c r="U51459" s="110"/>
      <c r="W51459" s="110"/>
      <c r="Y51459" s="110"/>
      <c r="AA51459" s="110"/>
      <c r="AC51459" s="110"/>
    </row>
    <row r="51460" spans="19:29" x14ac:dyDescent="0.25">
      <c r="S51460" s="110"/>
      <c r="U51460" s="110"/>
      <c r="W51460" s="110"/>
      <c r="Y51460" s="110"/>
      <c r="AA51460" s="110"/>
      <c r="AC51460" s="110"/>
    </row>
    <row r="51461" spans="19:29" x14ac:dyDescent="0.25">
      <c r="S51461" s="110"/>
      <c r="U51461" s="110"/>
      <c r="W51461" s="110"/>
      <c r="Y51461" s="110"/>
      <c r="AA51461" s="110"/>
      <c r="AC51461" s="110"/>
    </row>
    <row r="51462" spans="19:29" x14ac:dyDescent="0.25">
      <c r="S51462" s="110"/>
      <c r="U51462" s="110"/>
      <c r="W51462" s="110"/>
      <c r="Y51462" s="110"/>
      <c r="AA51462" s="110"/>
      <c r="AC51462" s="110"/>
    </row>
    <row r="51463" spans="19:29" x14ac:dyDescent="0.25">
      <c r="S51463" s="111"/>
      <c r="U51463" s="111"/>
      <c r="W51463" s="111"/>
      <c r="Y51463" s="111"/>
      <c r="AA51463" s="111"/>
      <c r="AC51463" s="111"/>
    </row>
    <row r="51464" spans="19:29" x14ac:dyDescent="0.25">
      <c r="S51464" s="107"/>
      <c r="U51464" s="107"/>
      <c r="W51464" s="107"/>
      <c r="Y51464" s="107"/>
      <c r="AA51464" s="107"/>
      <c r="AC51464" s="107"/>
    </row>
    <row r="51465" spans="19:29" x14ac:dyDescent="0.25">
      <c r="S51465" s="108"/>
      <c r="U51465" s="108"/>
      <c r="W51465" s="108"/>
      <c r="Y51465" s="108"/>
      <c r="AA51465" s="108"/>
      <c r="AC51465" s="108"/>
    </row>
    <row r="51466" spans="19:29" x14ac:dyDescent="0.25">
      <c r="S51466" s="108"/>
      <c r="U51466" s="108"/>
      <c r="W51466" s="108"/>
      <c r="Y51466" s="108"/>
      <c r="AA51466" s="108"/>
      <c r="AC51466" s="108"/>
    </row>
    <row r="51467" spans="19:29" x14ac:dyDescent="0.25">
      <c r="S51467" s="109"/>
      <c r="U51467" s="109"/>
      <c r="W51467" s="109"/>
      <c r="Y51467" s="109"/>
      <c r="AA51467" s="109"/>
      <c r="AC51467" s="109"/>
    </row>
    <row r="51468" spans="19:29" x14ac:dyDescent="0.25">
      <c r="S51468" s="108"/>
      <c r="U51468" s="108"/>
      <c r="W51468" s="108"/>
      <c r="Y51468" s="108"/>
      <c r="AA51468" s="108"/>
      <c r="AC51468" s="108"/>
    </row>
    <row r="51469" spans="19:29" x14ac:dyDescent="0.25">
      <c r="S51469" s="108"/>
      <c r="U51469" s="108"/>
      <c r="W51469" s="108"/>
      <c r="Y51469" s="108"/>
      <c r="AA51469" s="108"/>
      <c r="AC51469" s="108"/>
    </row>
    <row r="51470" spans="19:29" x14ac:dyDescent="0.25">
      <c r="S51470" s="109"/>
      <c r="U51470" s="109"/>
      <c r="W51470" s="109"/>
      <c r="Y51470" s="109"/>
      <c r="AA51470" s="109"/>
      <c r="AC51470" s="109"/>
    </row>
    <row r="51471" spans="19:29" x14ac:dyDescent="0.25">
      <c r="S51471" s="108"/>
      <c r="U51471" s="108"/>
      <c r="W51471" s="108"/>
      <c r="Y51471" s="108"/>
      <c r="AA51471" s="108"/>
      <c r="AC51471" s="108"/>
    </row>
    <row r="51472" spans="19:29" x14ac:dyDescent="0.25">
      <c r="S51472" s="109"/>
      <c r="U51472" s="109"/>
      <c r="W51472" s="109"/>
      <c r="Y51472" s="109"/>
      <c r="AA51472" s="109"/>
      <c r="AC51472" s="109"/>
    </row>
    <row r="51473" spans="19:29" x14ac:dyDescent="0.25">
      <c r="S51473" s="108"/>
      <c r="U51473" s="108"/>
      <c r="W51473" s="108"/>
      <c r="Y51473" s="108"/>
      <c r="AA51473" s="108"/>
      <c r="AC51473" s="108"/>
    </row>
    <row r="51474" spans="19:29" x14ac:dyDescent="0.25">
      <c r="S51474" s="108"/>
      <c r="U51474" s="108"/>
      <c r="W51474" s="108"/>
      <c r="Y51474" s="108"/>
      <c r="AA51474" s="108"/>
      <c r="AC51474" s="108"/>
    </row>
    <row r="51475" spans="19:29" x14ac:dyDescent="0.25">
      <c r="S51475" s="108"/>
      <c r="U51475" s="108"/>
      <c r="W51475" s="108"/>
      <c r="Y51475" s="108"/>
      <c r="AA51475" s="108"/>
      <c r="AC51475" s="108"/>
    </row>
    <row r="51476" spans="19:29" x14ac:dyDescent="0.25">
      <c r="S51476" s="110"/>
      <c r="U51476" s="110"/>
      <c r="W51476" s="110"/>
      <c r="Y51476" s="110"/>
      <c r="AA51476" s="110"/>
      <c r="AC51476" s="110"/>
    </row>
    <row r="51477" spans="19:29" x14ac:dyDescent="0.25">
      <c r="S51477" s="110"/>
      <c r="U51477" s="110"/>
      <c r="W51477" s="110"/>
      <c r="Y51477" s="110"/>
      <c r="AA51477" s="110"/>
      <c r="AC51477" s="110"/>
    </row>
    <row r="51478" spans="19:29" x14ac:dyDescent="0.25">
      <c r="S51478" s="110"/>
      <c r="U51478" s="110"/>
      <c r="W51478" s="110"/>
      <c r="Y51478" s="110"/>
      <c r="AA51478" s="110"/>
      <c r="AC51478" s="110"/>
    </row>
    <row r="51479" spans="19:29" x14ac:dyDescent="0.25">
      <c r="S51479" s="110"/>
      <c r="U51479" s="110"/>
      <c r="W51479" s="110"/>
      <c r="Y51479" s="110"/>
      <c r="AA51479" s="110"/>
      <c r="AC51479" s="110"/>
    </row>
    <row r="51480" spans="19:29" x14ac:dyDescent="0.25">
      <c r="S51480" s="111"/>
      <c r="U51480" s="111"/>
      <c r="W51480" s="111"/>
      <c r="Y51480" s="111"/>
      <c r="AA51480" s="111"/>
      <c r="AC51480" s="111"/>
    </row>
    <row r="51481" spans="19:29" x14ac:dyDescent="0.25">
      <c r="S51481" s="107"/>
      <c r="U51481" s="107"/>
      <c r="W51481" s="107"/>
      <c r="Y51481" s="107"/>
      <c r="AA51481" s="107"/>
      <c r="AC51481" s="107"/>
    </row>
    <row r="51482" spans="19:29" x14ac:dyDescent="0.25">
      <c r="S51482" s="108"/>
      <c r="U51482" s="108"/>
      <c r="W51482" s="108"/>
      <c r="Y51482" s="108"/>
      <c r="AA51482" s="108"/>
      <c r="AC51482" s="108"/>
    </row>
    <row r="51483" spans="19:29" x14ac:dyDescent="0.25">
      <c r="S51483" s="108"/>
      <c r="U51483" s="108"/>
      <c r="W51483" s="108"/>
      <c r="Y51483" s="108"/>
      <c r="AA51483" s="108"/>
      <c r="AC51483" s="108"/>
    </row>
    <row r="51484" spans="19:29" x14ac:dyDescent="0.25">
      <c r="S51484" s="109"/>
      <c r="U51484" s="109"/>
      <c r="W51484" s="109"/>
      <c r="Y51484" s="109"/>
      <c r="AA51484" s="109"/>
      <c r="AC51484" s="109"/>
    </row>
    <row r="51485" spans="19:29" x14ac:dyDescent="0.25">
      <c r="S51485" s="108"/>
      <c r="U51485" s="108"/>
      <c r="W51485" s="108"/>
      <c r="Y51485" s="108"/>
      <c r="AA51485" s="108"/>
      <c r="AC51485" s="108"/>
    </row>
    <row r="51486" spans="19:29" x14ac:dyDescent="0.25">
      <c r="S51486" s="108"/>
      <c r="U51486" s="108"/>
      <c r="W51486" s="108"/>
      <c r="Y51486" s="108"/>
      <c r="AA51486" s="108"/>
      <c r="AC51486" s="108"/>
    </row>
    <row r="51487" spans="19:29" x14ac:dyDescent="0.25">
      <c r="S51487" s="109"/>
      <c r="U51487" s="109"/>
      <c r="W51487" s="109"/>
      <c r="Y51487" s="109"/>
      <c r="AA51487" s="109"/>
      <c r="AC51487" s="109"/>
    </row>
    <row r="51488" spans="19:29" x14ac:dyDescent="0.25">
      <c r="S51488" s="108"/>
      <c r="U51488" s="108"/>
      <c r="W51488" s="108"/>
      <c r="Y51488" s="108"/>
      <c r="AA51488" s="108"/>
      <c r="AC51488" s="108"/>
    </row>
    <row r="51489" spans="19:29" x14ac:dyDescent="0.25">
      <c r="S51489" s="109"/>
      <c r="U51489" s="109"/>
      <c r="W51489" s="109"/>
      <c r="Y51489" s="109"/>
      <c r="AA51489" s="109"/>
      <c r="AC51489" s="109"/>
    </row>
    <row r="51490" spans="19:29" x14ac:dyDescent="0.25">
      <c r="S51490" s="108"/>
      <c r="U51490" s="108"/>
      <c r="W51490" s="108"/>
      <c r="Y51490" s="108"/>
      <c r="AA51490" s="108"/>
      <c r="AC51490" s="108"/>
    </row>
    <row r="51491" spans="19:29" x14ac:dyDescent="0.25">
      <c r="S51491" s="108"/>
      <c r="U51491" s="108"/>
      <c r="W51491" s="108"/>
      <c r="Y51491" s="108"/>
      <c r="AA51491" s="108"/>
      <c r="AC51491" s="108"/>
    </row>
    <row r="51492" spans="19:29" x14ac:dyDescent="0.25">
      <c r="S51492" s="108"/>
      <c r="U51492" s="108"/>
      <c r="W51492" s="108"/>
      <c r="Y51492" s="108"/>
      <c r="AA51492" s="108"/>
      <c r="AC51492" s="108"/>
    </row>
    <row r="51493" spans="19:29" x14ac:dyDescent="0.25">
      <c r="S51493" s="110"/>
      <c r="U51493" s="110"/>
      <c r="W51493" s="110"/>
      <c r="Y51493" s="110"/>
      <c r="AA51493" s="110"/>
      <c r="AC51493" s="110"/>
    </row>
    <row r="51494" spans="19:29" x14ac:dyDescent="0.25">
      <c r="S51494" s="110"/>
      <c r="U51494" s="110"/>
      <c r="W51494" s="110"/>
      <c r="Y51494" s="110"/>
      <c r="AA51494" s="110"/>
      <c r="AC51494" s="110"/>
    </row>
    <row r="51495" spans="19:29" x14ac:dyDescent="0.25">
      <c r="S51495" s="110"/>
      <c r="U51495" s="110"/>
      <c r="W51495" s="110"/>
      <c r="Y51495" s="110"/>
      <c r="AA51495" s="110"/>
      <c r="AC51495" s="110"/>
    </row>
    <row r="51496" spans="19:29" x14ac:dyDescent="0.25">
      <c r="S51496" s="110"/>
      <c r="U51496" s="110"/>
      <c r="W51496" s="110"/>
      <c r="Y51496" s="110"/>
      <c r="AA51496" s="110"/>
      <c r="AC51496" s="110"/>
    </row>
    <row r="51497" spans="19:29" x14ac:dyDescent="0.25">
      <c r="S51497" s="111"/>
      <c r="U51497" s="111"/>
      <c r="W51497" s="111"/>
      <c r="Y51497" s="111"/>
      <c r="AA51497" s="111"/>
      <c r="AC51497" s="111"/>
    </row>
    <row r="51498" spans="19:29" x14ac:dyDescent="0.25">
      <c r="S51498" s="107"/>
      <c r="U51498" s="107"/>
      <c r="W51498" s="107"/>
      <c r="Y51498" s="107"/>
      <c r="AA51498" s="107"/>
      <c r="AC51498" s="107"/>
    </row>
    <row r="51499" spans="19:29" x14ac:dyDescent="0.25">
      <c r="S51499" s="108"/>
      <c r="U51499" s="108"/>
      <c r="W51499" s="108"/>
      <c r="Y51499" s="108"/>
      <c r="AA51499" s="108"/>
      <c r="AC51499" s="108"/>
    </row>
    <row r="51500" spans="19:29" x14ac:dyDescent="0.25">
      <c r="S51500" s="108"/>
      <c r="U51500" s="108"/>
      <c r="W51500" s="108"/>
      <c r="Y51500" s="108"/>
      <c r="AA51500" s="108"/>
      <c r="AC51500" s="108"/>
    </row>
    <row r="51501" spans="19:29" x14ac:dyDescent="0.25">
      <c r="S51501" s="109"/>
      <c r="U51501" s="109"/>
      <c r="W51501" s="109"/>
      <c r="Y51501" s="109"/>
      <c r="AA51501" s="109"/>
      <c r="AC51501" s="109"/>
    </row>
    <row r="51502" spans="19:29" x14ac:dyDescent="0.25">
      <c r="S51502" s="108"/>
      <c r="U51502" s="108"/>
      <c r="W51502" s="108"/>
      <c r="Y51502" s="108"/>
      <c r="AA51502" s="108"/>
      <c r="AC51502" s="108"/>
    </row>
    <row r="51503" spans="19:29" x14ac:dyDescent="0.25">
      <c r="S51503" s="108"/>
      <c r="U51503" s="108"/>
      <c r="W51503" s="108"/>
      <c r="Y51503" s="108"/>
      <c r="AA51503" s="108"/>
      <c r="AC51503" s="108"/>
    </row>
    <row r="51504" spans="19:29" x14ac:dyDescent="0.25">
      <c r="S51504" s="109"/>
      <c r="U51504" s="109"/>
      <c r="W51504" s="109"/>
      <c r="Y51504" s="109"/>
      <c r="AA51504" s="109"/>
      <c r="AC51504" s="109"/>
    </row>
    <row r="51505" spans="19:29" x14ac:dyDescent="0.25">
      <c r="S51505" s="108"/>
      <c r="U51505" s="108"/>
      <c r="W51505" s="108"/>
      <c r="Y51505" s="108"/>
      <c r="AA51505" s="108"/>
      <c r="AC51505" s="108"/>
    </row>
    <row r="51506" spans="19:29" x14ac:dyDescent="0.25">
      <c r="S51506" s="109"/>
      <c r="U51506" s="109"/>
      <c r="W51506" s="109"/>
      <c r="Y51506" s="109"/>
      <c r="AA51506" s="109"/>
      <c r="AC51506" s="109"/>
    </row>
    <row r="51507" spans="19:29" x14ac:dyDescent="0.25">
      <c r="S51507" s="108"/>
      <c r="U51507" s="108"/>
      <c r="W51507" s="108"/>
      <c r="Y51507" s="108"/>
      <c r="AA51507" s="108"/>
      <c r="AC51507" s="108"/>
    </row>
    <row r="51508" spans="19:29" x14ac:dyDescent="0.25">
      <c r="S51508" s="108"/>
      <c r="U51508" s="108"/>
      <c r="W51508" s="108"/>
      <c r="Y51508" s="108"/>
      <c r="AA51508" s="108"/>
      <c r="AC51508" s="108"/>
    </row>
    <row r="51509" spans="19:29" x14ac:dyDescent="0.25">
      <c r="S51509" s="108"/>
      <c r="U51509" s="108"/>
      <c r="W51509" s="108"/>
      <c r="Y51509" s="108"/>
      <c r="AA51509" s="108"/>
      <c r="AC51509" s="108"/>
    </row>
    <row r="51510" spans="19:29" x14ac:dyDescent="0.25">
      <c r="S51510" s="110"/>
      <c r="U51510" s="110"/>
      <c r="W51510" s="110"/>
      <c r="Y51510" s="110"/>
      <c r="AA51510" s="110"/>
      <c r="AC51510" s="110"/>
    </row>
    <row r="51511" spans="19:29" x14ac:dyDescent="0.25">
      <c r="S51511" s="110"/>
      <c r="U51511" s="110"/>
      <c r="W51511" s="110"/>
      <c r="Y51511" s="110"/>
      <c r="AA51511" s="110"/>
      <c r="AC51511" s="110"/>
    </row>
    <row r="51512" spans="19:29" x14ac:dyDescent="0.25">
      <c r="S51512" s="110"/>
      <c r="U51512" s="110"/>
      <c r="W51512" s="110"/>
      <c r="Y51512" s="110"/>
      <c r="AA51512" s="110"/>
      <c r="AC51512" s="110"/>
    </row>
    <row r="51513" spans="19:29" x14ac:dyDescent="0.25">
      <c r="S51513" s="110"/>
      <c r="U51513" s="110"/>
      <c r="W51513" s="110"/>
      <c r="Y51513" s="110"/>
      <c r="AA51513" s="110"/>
      <c r="AC51513" s="110"/>
    </row>
    <row r="51514" spans="19:29" x14ac:dyDescent="0.25">
      <c r="S51514" s="111"/>
      <c r="U51514" s="111"/>
      <c r="W51514" s="111"/>
      <c r="Y51514" s="111"/>
      <c r="AA51514" s="111"/>
      <c r="AC51514" s="111"/>
    </row>
    <row r="51515" spans="19:29" x14ac:dyDescent="0.25">
      <c r="S51515" s="107"/>
      <c r="U51515" s="107"/>
      <c r="W51515" s="107"/>
      <c r="Y51515" s="107"/>
      <c r="AA51515" s="107"/>
      <c r="AC51515" s="107"/>
    </row>
    <row r="51516" spans="19:29" x14ac:dyDescent="0.25">
      <c r="S51516" s="108"/>
      <c r="U51516" s="108"/>
      <c r="W51516" s="108"/>
      <c r="Y51516" s="108"/>
      <c r="AA51516" s="108"/>
      <c r="AC51516" s="108"/>
    </row>
    <row r="51517" spans="19:29" x14ac:dyDescent="0.25">
      <c r="S51517" s="108"/>
      <c r="U51517" s="108"/>
      <c r="W51517" s="108"/>
      <c r="Y51517" s="108"/>
      <c r="AA51517" s="108"/>
      <c r="AC51517" s="108"/>
    </row>
    <row r="51518" spans="19:29" x14ac:dyDescent="0.25">
      <c r="S51518" s="109"/>
      <c r="U51518" s="109"/>
      <c r="W51518" s="109"/>
      <c r="Y51518" s="109"/>
      <c r="AA51518" s="109"/>
      <c r="AC51518" s="109"/>
    </row>
    <row r="51519" spans="19:29" x14ac:dyDescent="0.25">
      <c r="S51519" s="108"/>
      <c r="U51519" s="108"/>
      <c r="W51519" s="108"/>
      <c r="Y51519" s="108"/>
      <c r="AA51519" s="108"/>
      <c r="AC51519" s="108"/>
    </row>
    <row r="51520" spans="19:29" x14ac:dyDescent="0.25">
      <c r="S51520" s="108"/>
      <c r="U51520" s="108"/>
      <c r="W51520" s="108"/>
      <c r="Y51520" s="108"/>
      <c r="AA51520" s="108"/>
      <c r="AC51520" s="108"/>
    </row>
    <row r="51521" spans="19:29" x14ac:dyDescent="0.25">
      <c r="S51521" s="109"/>
      <c r="U51521" s="109"/>
      <c r="W51521" s="109"/>
      <c r="Y51521" s="109"/>
      <c r="AA51521" s="109"/>
      <c r="AC51521" s="109"/>
    </row>
    <row r="51522" spans="19:29" x14ac:dyDescent="0.25">
      <c r="S51522" s="108"/>
      <c r="U51522" s="108"/>
      <c r="W51522" s="108"/>
      <c r="Y51522" s="108"/>
      <c r="AA51522" s="108"/>
      <c r="AC51522" s="108"/>
    </row>
    <row r="51523" spans="19:29" x14ac:dyDescent="0.25">
      <c r="S51523" s="109"/>
      <c r="U51523" s="109"/>
      <c r="W51523" s="109"/>
      <c r="Y51523" s="109"/>
      <c r="AA51523" s="109"/>
      <c r="AC51523" s="109"/>
    </row>
    <row r="51524" spans="19:29" x14ac:dyDescent="0.25">
      <c r="S51524" s="108"/>
      <c r="U51524" s="108"/>
      <c r="W51524" s="108"/>
      <c r="Y51524" s="108"/>
      <c r="AA51524" s="108"/>
      <c r="AC51524" s="108"/>
    </row>
    <row r="51525" spans="19:29" x14ac:dyDescent="0.25">
      <c r="S51525" s="108"/>
      <c r="U51525" s="108"/>
      <c r="W51525" s="108"/>
      <c r="Y51525" s="108"/>
      <c r="AA51525" s="108"/>
      <c r="AC51525" s="108"/>
    </row>
    <row r="51526" spans="19:29" x14ac:dyDescent="0.25">
      <c r="S51526" s="108"/>
      <c r="U51526" s="108"/>
      <c r="W51526" s="108"/>
      <c r="Y51526" s="108"/>
      <c r="AA51526" s="108"/>
      <c r="AC51526" s="108"/>
    </row>
    <row r="51527" spans="19:29" x14ac:dyDescent="0.25">
      <c r="S51527" s="110"/>
      <c r="U51527" s="110"/>
      <c r="W51527" s="110"/>
      <c r="Y51527" s="110"/>
      <c r="AA51527" s="110"/>
      <c r="AC51527" s="110"/>
    </row>
    <row r="51528" spans="19:29" x14ac:dyDescent="0.25">
      <c r="S51528" s="110"/>
      <c r="U51528" s="110"/>
      <c r="W51528" s="110"/>
      <c r="Y51528" s="110"/>
      <c r="AA51528" s="110"/>
      <c r="AC51528" s="110"/>
    </row>
    <row r="51529" spans="19:29" x14ac:dyDescent="0.25">
      <c r="S51529" s="110"/>
      <c r="U51529" s="110"/>
      <c r="W51529" s="110"/>
      <c r="Y51529" s="110"/>
      <c r="AA51529" s="110"/>
      <c r="AC51529" s="110"/>
    </row>
    <row r="51530" spans="19:29" x14ac:dyDescent="0.25">
      <c r="S51530" s="110"/>
      <c r="U51530" s="110"/>
      <c r="W51530" s="110"/>
      <c r="Y51530" s="110"/>
      <c r="AA51530" s="110"/>
      <c r="AC51530" s="110"/>
    </row>
    <row r="51531" spans="19:29" x14ac:dyDescent="0.25">
      <c r="S51531" s="111"/>
      <c r="U51531" s="111"/>
      <c r="W51531" s="111"/>
      <c r="Y51531" s="111"/>
      <c r="AA51531" s="111"/>
      <c r="AC51531" s="111"/>
    </row>
    <row r="51532" spans="19:29" x14ac:dyDescent="0.25">
      <c r="S51532" s="107"/>
      <c r="U51532" s="107"/>
      <c r="W51532" s="107"/>
      <c r="Y51532" s="107"/>
      <c r="AA51532" s="107"/>
      <c r="AC51532" s="107"/>
    </row>
    <row r="51533" spans="19:29" x14ac:dyDescent="0.25">
      <c r="S51533" s="108"/>
      <c r="U51533" s="108"/>
      <c r="W51533" s="108"/>
      <c r="Y51533" s="108"/>
      <c r="AA51533" s="108"/>
      <c r="AC51533" s="108"/>
    </row>
    <row r="51534" spans="19:29" x14ac:dyDescent="0.25">
      <c r="S51534" s="108"/>
      <c r="U51534" s="108"/>
      <c r="W51534" s="108"/>
      <c r="Y51534" s="108"/>
      <c r="AA51534" s="108"/>
      <c r="AC51534" s="108"/>
    </row>
    <row r="51535" spans="19:29" x14ac:dyDescent="0.25">
      <c r="S51535" s="109"/>
      <c r="U51535" s="109"/>
      <c r="W51535" s="109"/>
      <c r="Y51535" s="109"/>
      <c r="AA51535" s="109"/>
      <c r="AC51535" s="109"/>
    </row>
    <row r="51536" spans="19:29" x14ac:dyDescent="0.25">
      <c r="S51536" s="108"/>
      <c r="U51536" s="108"/>
      <c r="W51536" s="108"/>
      <c r="Y51536" s="108"/>
      <c r="AA51536" s="108"/>
      <c r="AC51536" s="108"/>
    </row>
    <row r="51537" spans="19:29" x14ac:dyDescent="0.25">
      <c r="S51537" s="108"/>
      <c r="U51537" s="108"/>
      <c r="W51537" s="108"/>
      <c r="Y51537" s="108"/>
      <c r="AA51537" s="108"/>
      <c r="AC51537" s="108"/>
    </row>
    <row r="51538" spans="19:29" x14ac:dyDescent="0.25">
      <c r="S51538" s="109"/>
      <c r="U51538" s="109"/>
      <c r="W51538" s="109"/>
      <c r="Y51538" s="109"/>
      <c r="AA51538" s="109"/>
      <c r="AC51538" s="109"/>
    </row>
    <row r="51539" spans="19:29" x14ac:dyDescent="0.25">
      <c r="S51539" s="108"/>
      <c r="U51539" s="108"/>
      <c r="W51539" s="108"/>
      <c r="Y51539" s="108"/>
      <c r="AA51539" s="108"/>
      <c r="AC51539" s="108"/>
    </row>
    <row r="51540" spans="19:29" x14ac:dyDescent="0.25">
      <c r="S51540" s="109"/>
      <c r="U51540" s="109"/>
      <c r="W51540" s="109"/>
      <c r="Y51540" s="109"/>
      <c r="AA51540" s="109"/>
      <c r="AC51540" s="109"/>
    </row>
    <row r="51541" spans="19:29" x14ac:dyDescent="0.25">
      <c r="S51541" s="108"/>
      <c r="U51541" s="108"/>
      <c r="W51541" s="108"/>
      <c r="Y51541" s="108"/>
      <c r="AA51541" s="108"/>
      <c r="AC51541" s="108"/>
    </row>
    <row r="51542" spans="19:29" x14ac:dyDescent="0.25">
      <c r="S51542" s="108"/>
      <c r="U51542" s="108"/>
      <c r="W51542" s="108"/>
      <c r="Y51542" s="108"/>
      <c r="AA51542" s="108"/>
      <c r="AC51542" s="108"/>
    </row>
    <row r="51543" spans="19:29" x14ac:dyDescent="0.25">
      <c r="S51543" s="108"/>
      <c r="U51543" s="108"/>
      <c r="W51543" s="108"/>
      <c r="Y51543" s="108"/>
      <c r="AA51543" s="108"/>
      <c r="AC51543" s="108"/>
    </row>
    <row r="51544" spans="19:29" x14ac:dyDescent="0.25">
      <c r="S51544" s="110"/>
      <c r="U51544" s="110"/>
      <c r="W51544" s="110"/>
      <c r="Y51544" s="110"/>
      <c r="AA51544" s="110"/>
      <c r="AC51544" s="110"/>
    </row>
    <row r="51545" spans="19:29" x14ac:dyDescent="0.25">
      <c r="S51545" s="110"/>
      <c r="U51545" s="110"/>
      <c r="W51545" s="110"/>
      <c r="Y51545" s="110"/>
      <c r="AA51545" s="110"/>
      <c r="AC51545" s="110"/>
    </row>
    <row r="51546" spans="19:29" x14ac:dyDescent="0.25">
      <c r="S51546" s="110"/>
      <c r="U51546" s="110"/>
      <c r="W51546" s="110"/>
      <c r="Y51546" s="110"/>
      <c r="AA51546" s="110"/>
      <c r="AC51546" s="110"/>
    </row>
    <row r="51547" spans="19:29" x14ac:dyDescent="0.25">
      <c r="S51547" s="110"/>
      <c r="U51547" s="110"/>
      <c r="W51547" s="110"/>
      <c r="Y51547" s="110"/>
      <c r="AA51547" s="110"/>
      <c r="AC51547" s="110"/>
    </row>
    <row r="51548" spans="19:29" x14ac:dyDescent="0.25">
      <c r="S51548" s="111"/>
      <c r="U51548" s="111"/>
      <c r="W51548" s="111"/>
      <c r="Y51548" s="111"/>
      <c r="AA51548" s="111"/>
      <c r="AC51548" s="111"/>
    </row>
    <row r="51549" spans="19:29" x14ac:dyDescent="0.25">
      <c r="S51549" s="107"/>
      <c r="U51549" s="107"/>
      <c r="W51549" s="107"/>
      <c r="Y51549" s="107"/>
      <c r="AA51549" s="107"/>
      <c r="AC51549" s="107"/>
    </row>
    <row r="51550" spans="19:29" x14ac:dyDescent="0.25">
      <c r="S51550" s="108"/>
      <c r="U51550" s="108"/>
      <c r="W51550" s="108"/>
      <c r="Y51550" s="108"/>
      <c r="AA51550" s="108"/>
      <c r="AC51550" s="108"/>
    </row>
    <row r="51551" spans="19:29" x14ac:dyDescent="0.25">
      <c r="S51551" s="108"/>
      <c r="U51551" s="108"/>
      <c r="W51551" s="108"/>
      <c r="Y51551" s="108"/>
      <c r="AA51551" s="108"/>
      <c r="AC51551" s="108"/>
    </row>
    <row r="51552" spans="19:29" x14ac:dyDescent="0.25">
      <c r="S51552" s="109"/>
      <c r="U51552" s="109"/>
      <c r="W51552" s="109"/>
      <c r="Y51552" s="109"/>
      <c r="AA51552" s="109"/>
      <c r="AC51552" s="109"/>
    </row>
    <row r="51553" spans="19:29" x14ac:dyDescent="0.25">
      <c r="S51553" s="108"/>
      <c r="U51553" s="108"/>
      <c r="W51553" s="108"/>
      <c r="Y51553" s="108"/>
      <c r="AA51553" s="108"/>
      <c r="AC51553" s="108"/>
    </row>
    <row r="51554" spans="19:29" x14ac:dyDescent="0.25">
      <c r="S51554" s="108"/>
      <c r="U51554" s="108"/>
      <c r="W51554" s="108"/>
      <c r="Y51554" s="108"/>
      <c r="AA51554" s="108"/>
      <c r="AC51554" s="108"/>
    </row>
    <row r="51555" spans="19:29" x14ac:dyDescent="0.25">
      <c r="S51555" s="109"/>
      <c r="U51555" s="109"/>
      <c r="W51555" s="109"/>
      <c r="Y51555" s="109"/>
      <c r="AA51555" s="109"/>
      <c r="AC51555" s="109"/>
    </row>
    <row r="51556" spans="19:29" x14ac:dyDescent="0.25">
      <c r="S51556" s="108"/>
      <c r="U51556" s="108"/>
      <c r="W51556" s="108"/>
      <c r="Y51556" s="108"/>
      <c r="AA51556" s="108"/>
      <c r="AC51556" s="108"/>
    </row>
    <row r="51557" spans="19:29" x14ac:dyDescent="0.25">
      <c r="S51557" s="109"/>
      <c r="U51557" s="109"/>
      <c r="W51557" s="109"/>
      <c r="Y51557" s="109"/>
      <c r="AA51557" s="109"/>
      <c r="AC51557" s="109"/>
    </row>
    <row r="51558" spans="19:29" x14ac:dyDescent="0.25">
      <c r="S51558" s="108"/>
      <c r="U51558" s="108"/>
      <c r="W51558" s="108"/>
      <c r="Y51558" s="108"/>
      <c r="AA51558" s="108"/>
      <c r="AC51558" s="108"/>
    </row>
    <row r="51559" spans="19:29" x14ac:dyDescent="0.25">
      <c r="S51559" s="108"/>
      <c r="U51559" s="108"/>
      <c r="W51559" s="108"/>
      <c r="Y51559" s="108"/>
      <c r="AA51559" s="108"/>
      <c r="AC51559" s="108"/>
    </row>
    <row r="51560" spans="19:29" x14ac:dyDescent="0.25">
      <c r="S51560" s="108"/>
      <c r="U51560" s="108"/>
      <c r="W51560" s="108"/>
      <c r="Y51560" s="108"/>
      <c r="AA51560" s="108"/>
      <c r="AC51560" s="108"/>
    </row>
    <row r="51561" spans="19:29" x14ac:dyDescent="0.25">
      <c r="S51561" s="110"/>
      <c r="U51561" s="110"/>
      <c r="W51561" s="110"/>
      <c r="Y51561" s="110"/>
      <c r="AA51561" s="110"/>
      <c r="AC51561" s="110"/>
    </row>
    <row r="51562" spans="19:29" x14ac:dyDescent="0.25">
      <c r="S51562" s="110"/>
      <c r="U51562" s="110"/>
      <c r="W51562" s="110"/>
      <c r="Y51562" s="110"/>
      <c r="AA51562" s="110"/>
      <c r="AC51562" s="110"/>
    </row>
    <row r="51563" spans="19:29" x14ac:dyDescent="0.25">
      <c r="S51563" s="110"/>
      <c r="U51563" s="110"/>
      <c r="W51563" s="110"/>
      <c r="Y51563" s="110"/>
      <c r="AA51563" s="110"/>
      <c r="AC51563" s="110"/>
    </row>
    <row r="51564" spans="19:29" x14ac:dyDescent="0.25">
      <c r="S51564" s="110"/>
      <c r="U51564" s="110"/>
      <c r="W51564" s="110"/>
      <c r="Y51564" s="110"/>
      <c r="AA51564" s="110"/>
      <c r="AC51564" s="110"/>
    </row>
    <row r="51565" spans="19:29" x14ac:dyDescent="0.25">
      <c r="S51565" s="111"/>
      <c r="U51565" s="111"/>
      <c r="W51565" s="111"/>
      <c r="Y51565" s="111"/>
      <c r="AA51565" s="111"/>
      <c r="AC51565" s="111"/>
    </row>
    <row r="51566" spans="19:29" x14ac:dyDescent="0.25">
      <c r="S51566" s="107"/>
      <c r="U51566" s="107"/>
      <c r="W51566" s="107"/>
      <c r="Y51566" s="107"/>
      <c r="AA51566" s="107"/>
      <c r="AC51566" s="107"/>
    </row>
    <row r="51567" spans="19:29" x14ac:dyDescent="0.25">
      <c r="S51567" s="108"/>
      <c r="U51567" s="108"/>
      <c r="W51567" s="108"/>
      <c r="Y51567" s="108"/>
      <c r="AA51567" s="108"/>
      <c r="AC51567" s="108"/>
    </row>
    <row r="51568" spans="19:29" x14ac:dyDescent="0.25">
      <c r="S51568" s="108"/>
      <c r="U51568" s="108"/>
      <c r="W51568" s="108"/>
      <c r="Y51568" s="108"/>
      <c r="AA51568" s="108"/>
      <c r="AC51568" s="108"/>
    </row>
    <row r="51569" spans="19:29" x14ac:dyDescent="0.25">
      <c r="S51569" s="109"/>
      <c r="U51569" s="109"/>
      <c r="W51569" s="109"/>
      <c r="Y51569" s="109"/>
      <c r="AA51569" s="109"/>
      <c r="AC51569" s="109"/>
    </row>
    <row r="51570" spans="19:29" x14ac:dyDescent="0.25">
      <c r="S51570" s="108"/>
      <c r="U51570" s="108"/>
      <c r="W51570" s="108"/>
      <c r="Y51570" s="108"/>
      <c r="AA51570" s="108"/>
      <c r="AC51570" s="108"/>
    </row>
    <row r="51571" spans="19:29" x14ac:dyDescent="0.25">
      <c r="S51571" s="108"/>
      <c r="U51571" s="108"/>
      <c r="W51571" s="108"/>
      <c r="Y51571" s="108"/>
      <c r="AA51571" s="108"/>
      <c r="AC51571" s="108"/>
    </row>
    <row r="51572" spans="19:29" x14ac:dyDescent="0.25">
      <c r="S51572" s="109"/>
      <c r="U51572" s="109"/>
      <c r="W51572" s="109"/>
      <c r="Y51572" s="109"/>
      <c r="AA51572" s="109"/>
      <c r="AC51572" s="109"/>
    </row>
    <row r="51573" spans="19:29" x14ac:dyDescent="0.25">
      <c r="S51573" s="108"/>
      <c r="U51573" s="108"/>
      <c r="W51573" s="108"/>
      <c r="Y51573" s="108"/>
      <c r="AA51573" s="108"/>
      <c r="AC51573" s="108"/>
    </row>
    <row r="51574" spans="19:29" x14ac:dyDescent="0.25">
      <c r="S51574" s="109"/>
      <c r="U51574" s="109"/>
      <c r="W51574" s="109"/>
      <c r="Y51574" s="109"/>
      <c r="AA51574" s="109"/>
      <c r="AC51574" s="109"/>
    </row>
    <row r="51575" spans="19:29" x14ac:dyDescent="0.25">
      <c r="S51575" s="108"/>
      <c r="U51575" s="108"/>
      <c r="W51575" s="108"/>
      <c r="Y51575" s="108"/>
      <c r="AA51575" s="108"/>
      <c r="AC51575" s="108"/>
    </row>
    <row r="51576" spans="19:29" x14ac:dyDescent="0.25">
      <c r="S51576" s="108"/>
      <c r="U51576" s="108"/>
      <c r="W51576" s="108"/>
      <c r="Y51576" s="108"/>
      <c r="AA51576" s="108"/>
      <c r="AC51576" s="108"/>
    </row>
    <row r="51577" spans="19:29" x14ac:dyDescent="0.25">
      <c r="S51577" s="108"/>
      <c r="U51577" s="108"/>
      <c r="W51577" s="108"/>
      <c r="Y51577" s="108"/>
      <c r="AA51577" s="108"/>
      <c r="AC51577" s="108"/>
    </row>
    <row r="51578" spans="19:29" x14ac:dyDescent="0.25">
      <c r="S51578" s="110"/>
      <c r="U51578" s="110"/>
      <c r="W51578" s="110"/>
      <c r="Y51578" s="110"/>
      <c r="AA51578" s="110"/>
      <c r="AC51578" s="110"/>
    </row>
    <row r="51579" spans="19:29" x14ac:dyDescent="0.25">
      <c r="S51579" s="110"/>
      <c r="U51579" s="110"/>
      <c r="W51579" s="110"/>
      <c r="Y51579" s="110"/>
      <c r="AA51579" s="110"/>
      <c r="AC51579" s="110"/>
    </row>
    <row r="51580" spans="19:29" x14ac:dyDescent="0.25">
      <c r="S51580" s="110"/>
      <c r="U51580" s="110"/>
      <c r="W51580" s="110"/>
      <c r="Y51580" s="110"/>
      <c r="AA51580" s="110"/>
      <c r="AC51580" s="110"/>
    </row>
    <row r="51581" spans="19:29" x14ac:dyDescent="0.25">
      <c r="S51581" s="110"/>
      <c r="U51581" s="110"/>
      <c r="W51581" s="110"/>
      <c r="Y51581" s="110"/>
      <c r="AA51581" s="110"/>
      <c r="AC51581" s="110"/>
    </row>
    <row r="51582" spans="19:29" x14ac:dyDescent="0.25">
      <c r="S51582" s="111"/>
      <c r="U51582" s="111"/>
      <c r="W51582" s="111"/>
      <c r="Y51582" s="111"/>
      <c r="AA51582" s="111"/>
      <c r="AC51582" s="111"/>
    </row>
    <row r="51583" spans="19:29" x14ac:dyDescent="0.25">
      <c r="S51583" s="107"/>
      <c r="U51583" s="107"/>
      <c r="W51583" s="107"/>
      <c r="Y51583" s="107"/>
      <c r="AA51583" s="107"/>
      <c r="AC51583" s="107"/>
    </row>
    <row r="51584" spans="19:29" x14ac:dyDescent="0.25">
      <c r="S51584" s="108"/>
      <c r="U51584" s="108"/>
      <c r="W51584" s="108"/>
      <c r="Y51584" s="108"/>
      <c r="AA51584" s="108"/>
      <c r="AC51584" s="108"/>
    </row>
    <row r="51585" spans="19:29" x14ac:dyDescent="0.25">
      <c r="S51585" s="108"/>
      <c r="U51585" s="108"/>
      <c r="W51585" s="108"/>
      <c r="Y51585" s="108"/>
      <c r="AA51585" s="108"/>
      <c r="AC51585" s="108"/>
    </row>
    <row r="51586" spans="19:29" x14ac:dyDescent="0.25">
      <c r="S51586" s="109"/>
      <c r="U51586" s="109"/>
      <c r="W51586" s="109"/>
      <c r="Y51586" s="109"/>
      <c r="AA51586" s="109"/>
      <c r="AC51586" s="109"/>
    </row>
    <row r="51587" spans="19:29" x14ac:dyDescent="0.25">
      <c r="S51587" s="108"/>
      <c r="U51587" s="108"/>
      <c r="W51587" s="108"/>
      <c r="Y51587" s="108"/>
      <c r="AA51587" s="108"/>
      <c r="AC51587" s="108"/>
    </row>
    <row r="51588" spans="19:29" x14ac:dyDescent="0.25">
      <c r="S51588" s="108"/>
      <c r="U51588" s="108"/>
      <c r="W51588" s="108"/>
      <c r="Y51588" s="108"/>
      <c r="AA51588" s="108"/>
      <c r="AC51588" s="108"/>
    </row>
    <row r="51589" spans="19:29" x14ac:dyDescent="0.25">
      <c r="S51589" s="109"/>
      <c r="U51589" s="109"/>
      <c r="W51589" s="109"/>
      <c r="Y51589" s="109"/>
      <c r="AA51589" s="109"/>
      <c r="AC51589" s="109"/>
    </row>
    <row r="51590" spans="19:29" x14ac:dyDescent="0.25">
      <c r="S51590" s="108"/>
      <c r="U51590" s="108"/>
      <c r="W51590" s="108"/>
      <c r="Y51590" s="108"/>
      <c r="AA51590" s="108"/>
      <c r="AC51590" s="108"/>
    </row>
    <row r="51591" spans="19:29" x14ac:dyDescent="0.25">
      <c r="S51591" s="109"/>
      <c r="U51591" s="109"/>
      <c r="W51591" s="109"/>
      <c r="Y51591" s="109"/>
      <c r="AA51591" s="109"/>
      <c r="AC51591" s="109"/>
    </row>
    <row r="51592" spans="19:29" x14ac:dyDescent="0.25">
      <c r="S51592" s="108"/>
      <c r="U51592" s="108"/>
      <c r="W51592" s="108"/>
      <c r="Y51592" s="108"/>
      <c r="AA51592" s="108"/>
      <c r="AC51592" s="108"/>
    </row>
    <row r="51593" spans="19:29" x14ac:dyDescent="0.25">
      <c r="S51593" s="108"/>
      <c r="U51593" s="108"/>
      <c r="W51593" s="108"/>
      <c r="Y51593" s="108"/>
      <c r="AA51593" s="108"/>
      <c r="AC51593" s="108"/>
    </row>
    <row r="51594" spans="19:29" x14ac:dyDescent="0.25">
      <c r="S51594" s="108"/>
      <c r="U51594" s="108"/>
      <c r="W51594" s="108"/>
      <c r="Y51594" s="108"/>
      <c r="AA51594" s="108"/>
      <c r="AC51594" s="108"/>
    </row>
    <row r="51595" spans="19:29" x14ac:dyDescent="0.25">
      <c r="S51595" s="110"/>
      <c r="U51595" s="110"/>
      <c r="W51595" s="110"/>
      <c r="Y51595" s="110"/>
      <c r="AA51595" s="110"/>
      <c r="AC51595" s="110"/>
    </row>
    <row r="51596" spans="19:29" x14ac:dyDescent="0.25">
      <c r="S51596" s="110"/>
      <c r="U51596" s="110"/>
      <c r="W51596" s="110"/>
      <c r="Y51596" s="110"/>
      <c r="AA51596" s="110"/>
      <c r="AC51596" s="110"/>
    </row>
    <row r="51597" spans="19:29" x14ac:dyDescent="0.25">
      <c r="S51597" s="110"/>
      <c r="U51597" s="110"/>
      <c r="W51597" s="110"/>
      <c r="Y51597" s="110"/>
      <c r="AA51597" s="110"/>
      <c r="AC51597" s="110"/>
    </row>
    <row r="51598" spans="19:29" x14ac:dyDescent="0.25">
      <c r="S51598" s="110"/>
      <c r="U51598" s="110"/>
      <c r="W51598" s="110"/>
      <c r="Y51598" s="110"/>
      <c r="AA51598" s="110"/>
      <c r="AC51598" s="110"/>
    </row>
    <row r="51599" spans="19:29" x14ac:dyDescent="0.25">
      <c r="S51599" s="111"/>
      <c r="U51599" s="111"/>
      <c r="W51599" s="111"/>
      <c r="Y51599" s="111"/>
      <c r="AA51599" s="111"/>
      <c r="AC51599" s="111"/>
    </row>
    <row r="51600" spans="19:29" x14ac:dyDescent="0.25">
      <c r="S51600" s="107"/>
      <c r="U51600" s="107"/>
      <c r="W51600" s="107"/>
      <c r="Y51600" s="107"/>
      <c r="AA51600" s="107"/>
      <c r="AC51600" s="107"/>
    </row>
    <row r="51601" spans="19:29" x14ac:dyDescent="0.25">
      <c r="S51601" s="108"/>
      <c r="U51601" s="108"/>
      <c r="W51601" s="108"/>
      <c r="Y51601" s="108"/>
      <c r="AA51601" s="108"/>
      <c r="AC51601" s="108"/>
    </row>
    <row r="51602" spans="19:29" x14ac:dyDescent="0.25">
      <c r="S51602" s="108"/>
      <c r="U51602" s="108"/>
      <c r="W51602" s="108"/>
      <c r="Y51602" s="108"/>
      <c r="AA51602" s="108"/>
      <c r="AC51602" s="108"/>
    </row>
    <row r="51603" spans="19:29" x14ac:dyDescent="0.25">
      <c r="S51603" s="109"/>
      <c r="U51603" s="109"/>
      <c r="W51603" s="109"/>
      <c r="Y51603" s="109"/>
      <c r="AA51603" s="109"/>
      <c r="AC51603" s="109"/>
    </row>
    <row r="51604" spans="19:29" x14ac:dyDescent="0.25">
      <c r="S51604" s="108"/>
      <c r="U51604" s="108"/>
      <c r="W51604" s="108"/>
      <c r="Y51604" s="108"/>
      <c r="AA51604" s="108"/>
      <c r="AC51604" s="108"/>
    </row>
    <row r="51605" spans="19:29" x14ac:dyDescent="0.25">
      <c r="S51605" s="108"/>
      <c r="U51605" s="108"/>
      <c r="W51605" s="108"/>
      <c r="Y51605" s="108"/>
      <c r="AA51605" s="108"/>
      <c r="AC51605" s="108"/>
    </row>
    <row r="51606" spans="19:29" x14ac:dyDescent="0.25">
      <c r="S51606" s="109"/>
      <c r="U51606" s="109"/>
      <c r="W51606" s="109"/>
      <c r="Y51606" s="109"/>
      <c r="AA51606" s="109"/>
      <c r="AC51606" s="109"/>
    </row>
    <row r="51607" spans="19:29" x14ac:dyDescent="0.25">
      <c r="S51607" s="108"/>
      <c r="U51607" s="108"/>
      <c r="W51607" s="108"/>
      <c r="Y51607" s="108"/>
      <c r="AA51607" s="108"/>
      <c r="AC51607" s="108"/>
    </row>
    <row r="51608" spans="19:29" x14ac:dyDescent="0.25">
      <c r="S51608" s="109"/>
      <c r="U51608" s="109"/>
      <c r="W51608" s="109"/>
      <c r="Y51608" s="109"/>
      <c r="AA51608" s="109"/>
      <c r="AC51608" s="109"/>
    </row>
    <row r="51609" spans="19:29" x14ac:dyDescent="0.25">
      <c r="S51609" s="108"/>
      <c r="U51609" s="108"/>
      <c r="W51609" s="108"/>
      <c r="Y51609" s="108"/>
      <c r="AA51609" s="108"/>
      <c r="AC51609" s="108"/>
    </row>
    <row r="51610" spans="19:29" x14ac:dyDescent="0.25">
      <c r="S51610" s="108"/>
      <c r="U51610" s="108"/>
      <c r="W51610" s="108"/>
      <c r="Y51610" s="108"/>
      <c r="AA51610" s="108"/>
      <c r="AC51610" s="108"/>
    </row>
    <row r="51611" spans="19:29" x14ac:dyDescent="0.25">
      <c r="S51611" s="108"/>
      <c r="U51611" s="108"/>
      <c r="W51611" s="108"/>
      <c r="Y51611" s="108"/>
      <c r="AA51611" s="108"/>
      <c r="AC51611" s="108"/>
    </row>
    <row r="51612" spans="19:29" x14ac:dyDescent="0.25">
      <c r="S51612" s="110"/>
      <c r="U51612" s="110"/>
      <c r="W51612" s="110"/>
      <c r="Y51612" s="110"/>
      <c r="AA51612" s="110"/>
      <c r="AC51612" s="110"/>
    </row>
    <row r="51613" spans="19:29" x14ac:dyDescent="0.25">
      <c r="S51613" s="110"/>
      <c r="U51613" s="110"/>
      <c r="W51613" s="110"/>
      <c r="Y51613" s="110"/>
      <c r="AA51613" s="110"/>
      <c r="AC51613" s="110"/>
    </row>
    <row r="51614" spans="19:29" x14ac:dyDescent="0.25">
      <c r="S51614" s="110"/>
      <c r="U51614" s="110"/>
      <c r="W51614" s="110"/>
      <c r="Y51614" s="110"/>
      <c r="AA51614" s="110"/>
      <c r="AC51614" s="110"/>
    </row>
    <row r="51615" spans="19:29" x14ac:dyDescent="0.25">
      <c r="S51615" s="110"/>
      <c r="U51615" s="110"/>
      <c r="W51615" s="110"/>
      <c r="Y51615" s="110"/>
      <c r="AA51615" s="110"/>
      <c r="AC51615" s="110"/>
    </row>
    <row r="51616" spans="19:29" x14ac:dyDescent="0.25">
      <c r="S51616" s="111"/>
      <c r="U51616" s="111"/>
      <c r="W51616" s="111"/>
      <c r="Y51616" s="111"/>
      <c r="AA51616" s="111"/>
      <c r="AC51616" s="111"/>
    </row>
    <row r="51617" spans="19:29" x14ac:dyDescent="0.25">
      <c r="S51617" s="107"/>
      <c r="U51617" s="107"/>
      <c r="W51617" s="107"/>
      <c r="Y51617" s="107"/>
      <c r="AA51617" s="107"/>
      <c r="AC51617" s="107"/>
    </row>
    <row r="51618" spans="19:29" x14ac:dyDescent="0.25">
      <c r="S51618" s="108"/>
      <c r="U51618" s="108"/>
      <c r="W51618" s="108"/>
      <c r="Y51618" s="108"/>
      <c r="AA51618" s="108"/>
      <c r="AC51618" s="108"/>
    </row>
    <row r="51619" spans="19:29" x14ac:dyDescent="0.25">
      <c r="S51619" s="108"/>
      <c r="U51619" s="108"/>
      <c r="W51619" s="108"/>
      <c r="Y51619" s="108"/>
      <c r="AA51619" s="108"/>
      <c r="AC51619" s="108"/>
    </row>
    <row r="51620" spans="19:29" x14ac:dyDescent="0.25">
      <c r="S51620" s="109"/>
      <c r="U51620" s="109"/>
      <c r="W51620" s="109"/>
      <c r="Y51620" s="109"/>
      <c r="AA51620" s="109"/>
      <c r="AC51620" s="109"/>
    </row>
    <row r="51621" spans="19:29" x14ac:dyDescent="0.25">
      <c r="S51621" s="108"/>
      <c r="U51621" s="108"/>
      <c r="W51621" s="108"/>
      <c r="Y51621" s="108"/>
      <c r="AA51621" s="108"/>
      <c r="AC51621" s="108"/>
    </row>
    <row r="51622" spans="19:29" x14ac:dyDescent="0.25">
      <c r="S51622" s="108"/>
      <c r="U51622" s="108"/>
      <c r="W51622" s="108"/>
      <c r="Y51622" s="108"/>
      <c r="AA51622" s="108"/>
      <c r="AC51622" s="108"/>
    </row>
    <row r="51623" spans="19:29" x14ac:dyDescent="0.25">
      <c r="S51623" s="109"/>
      <c r="U51623" s="109"/>
      <c r="W51623" s="109"/>
      <c r="Y51623" s="109"/>
      <c r="AA51623" s="109"/>
      <c r="AC51623" s="109"/>
    </row>
    <row r="51624" spans="19:29" x14ac:dyDescent="0.25">
      <c r="S51624" s="108"/>
      <c r="U51624" s="108"/>
      <c r="W51624" s="108"/>
      <c r="Y51624" s="108"/>
      <c r="AA51624" s="108"/>
      <c r="AC51624" s="108"/>
    </row>
    <row r="51625" spans="19:29" x14ac:dyDescent="0.25">
      <c r="S51625" s="109"/>
      <c r="U51625" s="109"/>
      <c r="W51625" s="109"/>
      <c r="Y51625" s="109"/>
      <c r="AA51625" s="109"/>
      <c r="AC51625" s="109"/>
    </row>
    <row r="51626" spans="19:29" x14ac:dyDescent="0.25">
      <c r="S51626" s="108"/>
      <c r="U51626" s="108"/>
      <c r="W51626" s="108"/>
      <c r="Y51626" s="108"/>
      <c r="AA51626" s="108"/>
      <c r="AC51626" s="108"/>
    </row>
    <row r="51627" spans="19:29" x14ac:dyDescent="0.25">
      <c r="S51627" s="108"/>
      <c r="U51627" s="108"/>
      <c r="W51627" s="108"/>
      <c r="Y51627" s="108"/>
      <c r="AA51627" s="108"/>
      <c r="AC51627" s="108"/>
    </row>
    <row r="51628" spans="19:29" x14ac:dyDescent="0.25">
      <c r="S51628" s="108"/>
      <c r="U51628" s="108"/>
      <c r="W51628" s="108"/>
      <c r="Y51628" s="108"/>
      <c r="AA51628" s="108"/>
      <c r="AC51628" s="108"/>
    </row>
    <row r="51629" spans="19:29" x14ac:dyDescent="0.25">
      <c r="S51629" s="110"/>
      <c r="U51629" s="110"/>
      <c r="W51629" s="110"/>
      <c r="Y51629" s="110"/>
      <c r="AA51629" s="110"/>
      <c r="AC51629" s="110"/>
    </row>
    <row r="51630" spans="19:29" x14ac:dyDescent="0.25">
      <c r="S51630" s="110"/>
      <c r="U51630" s="110"/>
      <c r="W51630" s="110"/>
      <c r="Y51630" s="110"/>
      <c r="AA51630" s="110"/>
      <c r="AC51630" s="110"/>
    </row>
    <row r="51631" spans="19:29" x14ac:dyDescent="0.25">
      <c r="S51631" s="110"/>
      <c r="U51631" s="110"/>
      <c r="W51631" s="110"/>
      <c r="Y51631" s="110"/>
      <c r="AA51631" s="110"/>
      <c r="AC51631" s="110"/>
    </row>
    <row r="51632" spans="19:29" x14ac:dyDescent="0.25">
      <c r="S51632" s="110"/>
      <c r="U51632" s="110"/>
      <c r="W51632" s="110"/>
      <c r="Y51632" s="110"/>
      <c r="AA51632" s="110"/>
      <c r="AC51632" s="110"/>
    </row>
    <row r="51633" spans="19:29" x14ac:dyDescent="0.25">
      <c r="S51633" s="111"/>
      <c r="U51633" s="111"/>
      <c r="W51633" s="111"/>
      <c r="Y51633" s="111"/>
      <c r="AA51633" s="111"/>
      <c r="AC51633" s="111"/>
    </row>
    <row r="51634" spans="19:29" x14ac:dyDescent="0.25">
      <c r="S51634" s="107"/>
      <c r="U51634" s="107"/>
      <c r="W51634" s="107"/>
      <c r="Y51634" s="107"/>
      <c r="AA51634" s="107"/>
      <c r="AC51634" s="107"/>
    </row>
    <row r="51635" spans="19:29" x14ac:dyDescent="0.25">
      <c r="S51635" s="108"/>
      <c r="U51635" s="108"/>
      <c r="W51635" s="108"/>
      <c r="Y51635" s="108"/>
      <c r="AA51635" s="108"/>
      <c r="AC51635" s="108"/>
    </row>
    <row r="51636" spans="19:29" x14ac:dyDescent="0.25">
      <c r="S51636" s="108"/>
      <c r="U51636" s="108"/>
      <c r="W51636" s="108"/>
      <c r="Y51636" s="108"/>
      <c r="AA51636" s="108"/>
      <c r="AC51636" s="108"/>
    </row>
    <row r="51637" spans="19:29" x14ac:dyDescent="0.25">
      <c r="S51637" s="109"/>
      <c r="U51637" s="109"/>
      <c r="W51637" s="109"/>
      <c r="Y51637" s="109"/>
      <c r="AA51637" s="109"/>
      <c r="AC51637" s="109"/>
    </row>
    <row r="51638" spans="19:29" x14ac:dyDescent="0.25">
      <c r="S51638" s="108"/>
      <c r="U51638" s="108"/>
      <c r="W51638" s="108"/>
      <c r="Y51638" s="108"/>
      <c r="AA51638" s="108"/>
      <c r="AC51638" s="108"/>
    </row>
    <row r="51639" spans="19:29" x14ac:dyDescent="0.25">
      <c r="S51639" s="108"/>
      <c r="U51639" s="108"/>
      <c r="W51639" s="108"/>
      <c r="Y51639" s="108"/>
      <c r="AA51639" s="108"/>
      <c r="AC51639" s="108"/>
    </row>
    <row r="51640" spans="19:29" x14ac:dyDescent="0.25">
      <c r="S51640" s="109"/>
      <c r="U51640" s="109"/>
      <c r="W51640" s="109"/>
      <c r="Y51640" s="109"/>
      <c r="AA51640" s="109"/>
      <c r="AC51640" s="109"/>
    </row>
    <row r="51641" spans="19:29" x14ac:dyDescent="0.25">
      <c r="S51641" s="108"/>
      <c r="U51641" s="108"/>
      <c r="W51641" s="108"/>
      <c r="Y51641" s="108"/>
      <c r="AA51641" s="108"/>
      <c r="AC51641" s="108"/>
    </row>
    <row r="51642" spans="19:29" x14ac:dyDescent="0.25">
      <c r="S51642" s="109"/>
      <c r="U51642" s="109"/>
      <c r="W51642" s="109"/>
      <c r="Y51642" s="109"/>
      <c r="AA51642" s="109"/>
      <c r="AC51642" s="109"/>
    </row>
    <row r="51643" spans="19:29" x14ac:dyDescent="0.25">
      <c r="S51643" s="108"/>
      <c r="U51643" s="108"/>
      <c r="W51643" s="108"/>
      <c r="Y51643" s="108"/>
      <c r="AA51643" s="108"/>
      <c r="AC51643" s="108"/>
    </row>
    <row r="51644" spans="19:29" x14ac:dyDescent="0.25">
      <c r="S51644" s="108"/>
      <c r="U51644" s="108"/>
      <c r="W51644" s="108"/>
      <c r="Y51644" s="108"/>
      <c r="AA51644" s="108"/>
      <c r="AC51644" s="108"/>
    </row>
    <row r="51645" spans="19:29" x14ac:dyDescent="0.25">
      <c r="S51645" s="108"/>
      <c r="U51645" s="108"/>
      <c r="W51645" s="108"/>
      <c r="Y51645" s="108"/>
      <c r="AA51645" s="108"/>
      <c r="AC51645" s="108"/>
    </row>
    <row r="51646" spans="19:29" x14ac:dyDescent="0.25">
      <c r="S51646" s="110"/>
      <c r="U51646" s="110"/>
      <c r="W51646" s="110"/>
      <c r="Y51646" s="110"/>
      <c r="AA51646" s="110"/>
      <c r="AC51646" s="110"/>
    </row>
    <row r="51647" spans="19:29" x14ac:dyDescent="0.25">
      <c r="S51647" s="110"/>
      <c r="U51647" s="110"/>
      <c r="W51647" s="110"/>
      <c r="Y51647" s="110"/>
      <c r="AA51647" s="110"/>
      <c r="AC51647" s="110"/>
    </row>
    <row r="51648" spans="19:29" x14ac:dyDescent="0.25">
      <c r="S51648" s="110"/>
      <c r="U51648" s="110"/>
      <c r="W51648" s="110"/>
      <c r="Y51648" s="110"/>
      <c r="AA51648" s="110"/>
      <c r="AC51648" s="110"/>
    </row>
    <row r="51649" spans="19:29" x14ac:dyDescent="0.25">
      <c r="S51649" s="110"/>
      <c r="U51649" s="110"/>
      <c r="W51649" s="110"/>
      <c r="Y51649" s="110"/>
      <c r="AA51649" s="110"/>
      <c r="AC51649" s="110"/>
    </row>
    <row r="51650" spans="19:29" x14ac:dyDescent="0.25">
      <c r="S51650" s="111"/>
      <c r="U51650" s="111"/>
      <c r="W51650" s="111"/>
      <c r="Y51650" s="111"/>
      <c r="AA51650" s="111"/>
      <c r="AC51650" s="111"/>
    </row>
    <row r="51651" spans="19:29" x14ac:dyDescent="0.25">
      <c r="S51651" s="107"/>
      <c r="U51651" s="107"/>
      <c r="W51651" s="107"/>
      <c r="Y51651" s="107"/>
      <c r="AA51651" s="107"/>
      <c r="AC51651" s="107"/>
    </row>
    <row r="51652" spans="19:29" x14ac:dyDescent="0.25">
      <c r="S51652" s="108"/>
      <c r="U51652" s="108"/>
      <c r="W51652" s="108"/>
      <c r="Y51652" s="108"/>
      <c r="AA51652" s="108"/>
      <c r="AC51652" s="108"/>
    </row>
    <row r="51653" spans="19:29" x14ac:dyDescent="0.25">
      <c r="S51653" s="108"/>
      <c r="U51653" s="108"/>
      <c r="W51653" s="108"/>
      <c r="Y51653" s="108"/>
      <c r="AA51653" s="108"/>
      <c r="AC51653" s="108"/>
    </row>
    <row r="51654" spans="19:29" x14ac:dyDescent="0.25">
      <c r="S51654" s="109"/>
      <c r="U51654" s="109"/>
      <c r="W51654" s="109"/>
      <c r="Y51654" s="109"/>
      <c r="AA51654" s="109"/>
      <c r="AC51654" s="109"/>
    </row>
    <row r="51655" spans="19:29" x14ac:dyDescent="0.25">
      <c r="S51655" s="108"/>
      <c r="U51655" s="108"/>
      <c r="W51655" s="108"/>
      <c r="Y51655" s="108"/>
      <c r="AA51655" s="108"/>
      <c r="AC51655" s="108"/>
    </row>
    <row r="51656" spans="19:29" x14ac:dyDescent="0.25">
      <c r="S51656" s="108"/>
      <c r="U51656" s="108"/>
      <c r="W51656" s="108"/>
      <c r="Y51656" s="108"/>
      <c r="AA51656" s="108"/>
      <c r="AC51656" s="108"/>
    </row>
    <row r="51657" spans="19:29" x14ac:dyDescent="0.25">
      <c r="S51657" s="109"/>
      <c r="U51657" s="109"/>
      <c r="W51657" s="109"/>
      <c r="Y51657" s="109"/>
      <c r="AA51657" s="109"/>
      <c r="AC51657" s="109"/>
    </row>
    <row r="51658" spans="19:29" x14ac:dyDescent="0.25">
      <c r="S51658" s="108"/>
      <c r="U51658" s="108"/>
      <c r="W51658" s="108"/>
      <c r="Y51658" s="108"/>
      <c r="AA51658" s="108"/>
      <c r="AC51658" s="108"/>
    </row>
    <row r="51659" spans="19:29" x14ac:dyDescent="0.25">
      <c r="S51659" s="109"/>
      <c r="U51659" s="109"/>
      <c r="W51659" s="109"/>
      <c r="Y51659" s="109"/>
      <c r="AA51659" s="109"/>
      <c r="AC51659" s="109"/>
    </row>
    <row r="51660" spans="19:29" x14ac:dyDescent="0.25">
      <c r="S51660" s="108"/>
      <c r="U51660" s="108"/>
      <c r="W51660" s="108"/>
      <c r="Y51660" s="108"/>
      <c r="AA51660" s="108"/>
      <c r="AC51660" s="108"/>
    </row>
    <row r="51661" spans="19:29" x14ac:dyDescent="0.25">
      <c r="S51661" s="108"/>
      <c r="U51661" s="108"/>
      <c r="W51661" s="108"/>
      <c r="Y51661" s="108"/>
      <c r="AA51661" s="108"/>
      <c r="AC51661" s="108"/>
    </row>
    <row r="51662" spans="19:29" x14ac:dyDescent="0.25">
      <c r="S51662" s="108"/>
      <c r="U51662" s="108"/>
      <c r="W51662" s="108"/>
      <c r="Y51662" s="108"/>
      <c r="AA51662" s="108"/>
      <c r="AC51662" s="108"/>
    </row>
    <row r="51663" spans="19:29" x14ac:dyDescent="0.25">
      <c r="S51663" s="110"/>
      <c r="U51663" s="110"/>
      <c r="W51663" s="110"/>
      <c r="Y51663" s="110"/>
      <c r="AA51663" s="110"/>
      <c r="AC51663" s="110"/>
    </row>
    <row r="51664" spans="19:29" x14ac:dyDescent="0.25">
      <c r="S51664" s="110"/>
      <c r="U51664" s="110"/>
      <c r="W51664" s="110"/>
      <c r="Y51664" s="110"/>
      <c r="AA51664" s="110"/>
      <c r="AC51664" s="110"/>
    </row>
    <row r="51665" spans="19:29" x14ac:dyDescent="0.25">
      <c r="S51665" s="110"/>
      <c r="U51665" s="110"/>
      <c r="W51665" s="110"/>
      <c r="Y51665" s="110"/>
      <c r="AA51665" s="110"/>
      <c r="AC51665" s="110"/>
    </row>
    <row r="51666" spans="19:29" x14ac:dyDescent="0.25">
      <c r="S51666" s="110"/>
      <c r="U51666" s="110"/>
      <c r="W51666" s="110"/>
      <c r="Y51666" s="110"/>
      <c r="AA51666" s="110"/>
      <c r="AC51666" s="110"/>
    </row>
    <row r="51667" spans="19:29" x14ac:dyDescent="0.25">
      <c r="S51667" s="111"/>
      <c r="U51667" s="111"/>
      <c r="W51667" s="111"/>
      <c r="Y51667" s="111"/>
      <c r="AA51667" s="111"/>
      <c r="AC51667" s="111"/>
    </row>
    <row r="51668" spans="19:29" x14ac:dyDescent="0.25">
      <c r="S51668" s="107"/>
      <c r="U51668" s="107"/>
      <c r="W51668" s="107"/>
      <c r="Y51668" s="107"/>
      <c r="AA51668" s="107"/>
      <c r="AC51668" s="107"/>
    </row>
    <row r="51669" spans="19:29" x14ac:dyDescent="0.25">
      <c r="S51669" s="108"/>
      <c r="U51669" s="108"/>
      <c r="W51669" s="108"/>
      <c r="Y51669" s="108"/>
      <c r="AA51669" s="108"/>
      <c r="AC51669" s="108"/>
    </row>
    <row r="51670" spans="19:29" x14ac:dyDescent="0.25">
      <c r="S51670" s="108"/>
      <c r="U51670" s="108"/>
      <c r="W51670" s="108"/>
      <c r="Y51670" s="108"/>
      <c r="AA51670" s="108"/>
      <c r="AC51670" s="108"/>
    </row>
    <row r="51671" spans="19:29" x14ac:dyDescent="0.25">
      <c r="S51671" s="109"/>
      <c r="U51671" s="109"/>
      <c r="W51671" s="109"/>
      <c r="Y51671" s="109"/>
      <c r="AA51671" s="109"/>
      <c r="AC51671" s="109"/>
    </row>
    <row r="51672" spans="19:29" x14ac:dyDescent="0.25">
      <c r="S51672" s="108"/>
      <c r="U51672" s="108"/>
      <c r="W51672" s="108"/>
      <c r="Y51672" s="108"/>
      <c r="AA51672" s="108"/>
      <c r="AC51672" s="108"/>
    </row>
    <row r="51673" spans="19:29" x14ac:dyDescent="0.25">
      <c r="S51673" s="108"/>
      <c r="U51673" s="108"/>
      <c r="W51673" s="108"/>
      <c r="Y51673" s="108"/>
      <c r="AA51673" s="108"/>
      <c r="AC51673" s="108"/>
    </row>
    <row r="51674" spans="19:29" x14ac:dyDescent="0.25">
      <c r="S51674" s="109"/>
      <c r="U51674" s="109"/>
      <c r="W51674" s="109"/>
      <c r="Y51674" s="109"/>
      <c r="AA51674" s="109"/>
      <c r="AC51674" s="109"/>
    </row>
    <row r="51675" spans="19:29" x14ac:dyDescent="0.25">
      <c r="S51675" s="108"/>
      <c r="U51675" s="108"/>
      <c r="W51675" s="108"/>
      <c r="Y51675" s="108"/>
      <c r="AA51675" s="108"/>
      <c r="AC51675" s="108"/>
    </row>
    <row r="51676" spans="19:29" x14ac:dyDescent="0.25">
      <c r="S51676" s="109"/>
      <c r="U51676" s="109"/>
      <c r="W51676" s="109"/>
      <c r="Y51676" s="109"/>
      <c r="AA51676" s="109"/>
      <c r="AC51676" s="109"/>
    </row>
    <row r="51677" spans="19:29" x14ac:dyDescent="0.25">
      <c r="S51677" s="108"/>
      <c r="U51677" s="108"/>
      <c r="W51677" s="108"/>
      <c r="Y51677" s="108"/>
      <c r="AA51677" s="108"/>
      <c r="AC51677" s="108"/>
    </row>
    <row r="51678" spans="19:29" x14ac:dyDescent="0.25">
      <c r="S51678" s="108"/>
      <c r="U51678" s="108"/>
      <c r="W51678" s="108"/>
      <c r="Y51678" s="108"/>
      <c r="AA51678" s="108"/>
      <c r="AC51678" s="108"/>
    </row>
    <row r="51679" spans="19:29" x14ac:dyDescent="0.25">
      <c r="S51679" s="108"/>
      <c r="U51679" s="108"/>
      <c r="W51679" s="108"/>
      <c r="Y51679" s="108"/>
      <c r="AA51679" s="108"/>
      <c r="AC51679" s="108"/>
    </row>
    <row r="51680" spans="19:29" x14ac:dyDescent="0.25">
      <c r="S51680" s="110"/>
      <c r="U51680" s="110"/>
      <c r="W51680" s="110"/>
      <c r="Y51680" s="110"/>
      <c r="AA51680" s="110"/>
      <c r="AC51680" s="110"/>
    </row>
    <row r="51681" spans="19:29" x14ac:dyDescent="0.25">
      <c r="S51681" s="110"/>
      <c r="U51681" s="110"/>
      <c r="W51681" s="110"/>
      <c r="Y51681" s="110"/>
      <c r="AA51681" s="110"/>
      <c r="AC51681" s="110"/>
    </row>
    <row r="51682" spans="19:29" x14ac:dyDescent="0.25">
      <c r="S51682" s="110"/>
      <c r="U51682" s="110"/>
      <c r="W51682" s="110"/>
      <c r="Y51682" s="110"/>
      <c r="AA51682" s="110"/>
      <c r="AC51682" s="110"/>
    </row>
    <row r="51683" spans="19:29" x14ac:dyDescent="0.25">
      <c r="S51683" s="110"/>
      <c r="U51683" s="110"/>
      <c r="W51683" s="110"/>
      <c r="Y51683" s="110"/>
      <c r="AA51683" s="110"/>
      <c r="AC51683" s="110"/>
    </row>
    <row r="51684" spans="19:29" x14ac:dyDescent="0.25">
      <c r="S51684" s="111"/>
      <c r="U51684" s="111"/>
      <c r="W51684" s="111"/>
      <c r="Y51684" s="111"/>
      <c r="AA51684" s="111"/>
      <c r="AC51684" s="111"/>
    </row>
    <row r="51685" spans="19:29" x14ac:dyDescent="0.25">
      <c r="S51685" s="107"/>
      <c r="U51685" s="107"/>
      <c r="W51685" s="107"/>
      <c r="Y51685" s="107"/>
      <c r="AA51685" s="107"/>
      <c r="AC51685" s="107"/>
    </row>
    <row r="51686" spans="19:29" x14ac:dyDescent="0.25">
      <c r="S51686" s="108"/>
      <c r="U51686" s="108"/>
      <c r="W51686" s="108"/>
      <c r="Y51686" s="108"/>
      <c r="AA51686" s="108"/>
      <c r="AC51686" s="108"/>
    </row>
    <row r="51687" spans="19:29" x14ac:dyDescent="0.25">
      <c r="S51687" s="108"/>
      <c r="U51687" s="108"/>
      <c r="W51687" s="108"/>
      <c r="Y51687" s="108"/>
      <c r="AA51687" s="108"/>
      <c r="AC51687" s="108"/>
    </row>
    <row r="51688" spans="19:29" x14ac:dyDescent="0.25">
      <c r="S51688" s="109"/>
      <c r="U51688" s="109"/>
      <c r="W51688" s="109"/>
      <c r="Y51688" s="109"/>
      <c r="AA51688" s="109"/>
      <c r="AC51688" s="109"/>
    </row>
    <row r="51689" spans="19:29" x14ac:dyDescent="0.25">
      <c r="S51689" s="108"/>
      <c r="U51689" s="108"/>
      <c r="W51689" s="108"/>
      <c r="Y51689" s="108"/>
      <c r="AA51689" s="108"/>
      <c r="AC51689" s="108"/>
    </row>
    <row r="51690" spans="19:29" x14ac:dyDescent="0.25">
      <c r="S51690" s="108"/>
      <c r="U51690" s="108"/>
      <c r="W51690" s="108"/>
      <c r="Y51690" s="108"/>
      <c r="AA51690" s="108"/>
      <c r="AC51690" s="108"/>
    </row>
    <row r="51691" spans="19:29" x14ac:dyDescent="0.25">
      <c r="S51691" s="109"/>
      <c r="U51691" s="109"/>
      <c r="W51691" s="109"/>
      <c r="Y51691" s="109"/>
      <c r="AA51691" s="109"/>
      <c r="AC51691" s="109"/>
    </row>
    <row r="51692" spans="19:29" x14ac:dyDescent="0.25">
      <c r="S51692" s="108"/>
      <c r="U51692" s="108"/>
      <c r="W51692" s="108"/>
      <c r="Y51692" s="108"/>
      <c r="AA51692" s="108"/>
      <c r="AC51692" s="108"/>
    </row>
    <row r="51693" spans="19:29" x14ac:dyDescent="0.25">
      <c r="S51693" s="109"/>
      <c r="U51693" s="109"/>
      <c r="W51693" s="109"/>
      <c r="Y51693" s="109"/>
      <c r="AA51693" s="109"/>
      <c r="AC51693" s="109"/>
    </row>
    <row r="51694" spans="19:29" x14ac:dyDescent="0.25">
      <c r="S51694" s="108"/>
      <c r="U51694" s="108"/>
      <c r="W51694" s="108"/>
      <c r="Y51694" s="108"/>
      <c r="AA51694" s="108"/>
      <c r="AC51694" s="108"/>
    </row>
    <row r="51695" spans="19:29" x14ac:dyDescent="0.25">
      <c r="S51695" s="108"/>
      <c r="U51695" s="108"/>
      <c r="W51695" s="108"/>
      <c r="Y51695" s="108"/>
      <c r="AA51695" s="108"/>
      <c r="AC51695" s="108"/>
    </row>
    <row r="51696" spans="19:29" x14ac:dyDescent="0.25">
      <c r="S51696" s="108"/>
      <c r="U51696" s="108"/>
      <c r="W51696" s="108"/>
      <c r="Y51696" s="108"/>
      <c r="AA51696" s="108"/>
      <c r="AC51696" s="108"/>
    </row>
    <row r="51697" spans="19:29" x14ac:dyDescent="0.25">
      <c r="S51697" s="110"/>
      <c r="U51697" s="110"/>
      <c r="W51697" s="110"/>
      <c r="Y51697" s="110"/>
      <c r="AA51697" s="110"/>
      <c r="AC51697" s="110"/>
    </row>
    <row r="51698" spans="19:29" x14ac:dyDescent="0.25">
      <c r="S51698" s="110"/>
      <c r="U51698" s="110"/>
      <c r="W51698" s="110"/>
      <c r="Y51698" s="110"/>
      <c r="AA51698" s="110"/>
      <c r="AC51698" s="110"/>
    </row>
    <row r="51699" spans="19:29" x14ac:dyDescent="0.25">
      <c r="S51699" s="110"/>
      <c r="U51699" s="110"/>
      <c r="W51699" s="110"/>
      <c r="Y51699" s="110"/>
      <c r="AA51699" s="110"/>
      <c r="AC51699" s="110"/>
    </row>
    <row r="51700" spans="19:29" x14ac:dyDescent="0.25">
      <c r="S51700" s="110"/>
      <c r="U51700" s="110"/>
      <c r="W51700" s="110"/>
      <c r="Y51700" s="110"/>
      <c r="AA51700" s="110"/>
      <c r="AC51700" s="110"/>
    </row>
    <row r="51701" spans="19:29" x14ac:dyDescent="0.25">
      <c r="S51701" s="111"/>
      <c r="U51701" s="111"/>
      <c r="W51701" s="111"/>
      <c r="Y51701" s="111"/>
      <c r="AA51701" s="111"/>
      <c r="AC51701" s="111"/>
    </row>
    <row r="51702" spans="19:29" x14ac:dyDescent="0.25">
      <c r="S51702" s="107"/>
      <c r="U51702" s="107"/>
      <c r="W51702" s="107"/>
      <c r="Y51702" s="107"/>
      <c r="AA51702" s="107"/>
      <c r="AC51702" s="107"/>
    </row>
    <row r="51703" spans="19:29" x14ac:dyDescent="0.25">
      <c r="S51703" s="108"/>
      <c r="U51703" s="108"/>
      <c r="W51703" s="108"/>
      <c r="Y51703" s="108"/>
      <c r="AA51703" s="108"/>
      <c r="AC51703" s="108"/>
    </row>
    <row r="51704" spans="19:29" x14ac:dyDescent="0.25">
      <c r="S51704" s="108"/>
      <c r="U51704" s="108"/>
      <c r="W51704" s="108"/>
      <c r="Y51704" s="108"/>
      <c r="AA51704" s="108"/>
      <c r="AC51704" s="108"/>
    </row>
    <row r="51705" spans="19:29" x14ac:dyDescent="0.25">
      <c r="S51705" s="109"/>
      <c r="U51705" s="109"/>
      <c r="W51705" s="109"/>
      <c r="Y51705" s="109"/>
      <c r="AA51705" s="109"/>
      <c r="AC51705" s="109"/>
    </row>
    <row r="51706" spans="19:29" x14ac:dyDescent="0.25">
      <c r="S51706" s="108"/>
      <c r="U51706" s="108"/>
      <c r="W51706" s="108"/>
      <c r="Y51706" s="108"/>
      <c r="AA51706" s="108"/>
      <c r="AC51706" s="108"/>
    </row>
    <row r="51707" spans="19:29" x14ac:dyDescent="0.25">
      <c r="S51707" s="108"/>
      <c r="U51707" s="108"/>
      <c r="W51707" s="108"/>
      <c r="Y51707" s="108"/>
      <c r="AA51707" s="108"/>
      <c r="AC51707" s="108"/>
    </row>
    <row r="51708" spans="19:29" x14ac:dyDescent="0.25">
      <c r="S51708" s="109"/>
      <c r="U51708" s="109"/>
      <c r="W51708" s="109"/>
      <c r="Y51708" s="109"/>
      <c r="AA51708" s="109"/>
      <c r="AC51708" s="109"/>
    </row>
    <row r="51709" spans="19:29" x14ac:dyDescent="0.25">
      <c r="S51709" s="108"/>
      <c r="U51709" s="108"/>
      <c r="W51709" s="108"/>
      <c r="Y51709" s="108"/>
      <c r="AA51709" s="108"/>
      <c r="AC51709" s="108"/>
    </row>
    <row r="51710" spans="19:29" x14ac:dyDescent="0.25">
      <c r="S51710" s="109"/>
      <c r="U51710" s="109"/>
      <c r="W51710" s="109"/>
      <c r="Y51710" s="109"/>
      <c r="AA51710" s="109"/>
      <c r="AC51710" s="109"/>
    </row>
    <row r="51711" spans="19:29" x14ac:dyDescent="0.25">
      <c r="S51711" s="108"/>
      <c r="U51711" s="108"/>
      <c r="W51711" s="108"/>
      <c r="Y51711" s="108"/>
      <c r="AA51711" s="108"/>
      <c r="AC51711" s="108"/>
    </row>
    <row r="51712" spans="19:29" x14ac:dyDescent="0.25">
      <c r="S51712" s="108"/>
      <c r="U51712" s="108"/>
      <c r="W51712" s="108"/>
      <c r="Y51712" s="108"/>
      <c r="AA51712" s="108"/>
      <c r="AC51712" s="108"/>
    </row>
    <row r="51713" spans="19:29" x14ac:dyDescent="0.25">
      <c r="S51713" s="108"/>
      <c r="U51713" s="108"/>
      <c r="W51713" s="108"/>
      <c r="Y51713" s="108"/>
      <c r="AA51713" s="108"/>
      <c r="AC51713" s="108"/>
    </row>
    <row r="51714" spans="19:29" x14ac:dyDescent="0.25">
      <c r="S51714" s="110"/>
      <c r="U51714" s="110"/>
      <c r="W51714" s="110"/>
      <c r="Y51714" s="110"/>
      <c r="AA51714" s="110"/>
      <c r="AC51714" s="110"/>
    </row>
    <row r="51715" spans="19:29" x14ac:dyDescent="0.25">
      <c r="S51715" s="110"/>
      <c r="U51715" s="110"/>
      <c r="W51715" s="110"/>
      <c r="Y51715" s="110"/>
      <c r="AA51715" s="110"/>
      <c r="AC51715" s="110"/>
    </row>
    <row r="51716" spans="19:29" x14ac:dyDescent="0.25">
      <c r="S51716" s="110"/>
      <c r="U51716" s="110"/>
      <c r="W51716" s="110"/>
      <c r="Y51716" s="110"/>
      <c r="AA51716" s="110"/>
      <c r="AC51716" s="110"/>
    </row>
    <row r="51717" spans="19:29" x14ac:dyDescent="0.25">
      <c r="S51717" s="110"/>
      <c r="U51717" s="110"/>
      <c r="W51717" s="110"/>
      <c r="Y51717" s="110"/>
      <c r="AA51717" s="110"/>
      <c r="AC51717" s="110"/>
    </row>
    <row r="51718" spans="19:29" x14ac:dyDescent="0.25">
      <c r="S51718" s="111"/>
      <c r="U51718" s="111"/>
      <c r="W51718" s="111"/>
      <c r="Y51718" s="111"/>
      <c r="AA51718" s="111"/>
      <c r="AC51718" s="111"/>
    </row>
    <row r="51719" spans="19:29" x14ac:dyDescent="0.25">
      <c r="S51719" s="107"/>
      <c r="U51719" s="107"/>
      <c r="W51719" s="107"/>
      <c r="Y51719" s="107"/>
      <c r="AA51719" s="107"/>
      <c r="AC51719" s="107"/>
    </row>
    <row r="51720" spans="19:29" x14ac:dyDescent="0.25">
      <c r="S51720" s="108"/>
      <c r="U51720" s="108"/>
      <c r="W51720" s="108"/>
      <c r="Y51720" s="108"/>
      <c r="AA51720" s="108"/>
      <c r="AC51720" s="108"/>
    </row>
    <row r="51721" spans="19:29" x14ac:dyDescent="0.25">
      <c r="S51721" s="108"/>
      <c r="U51721" s="108"/>
      <c r="W51721" s="108"/>
      <c r="Y51721" s="108"/>
      <c r="AA51721" s="108"/>
      <c r="AC51721" s="108"/>
    </row>
    <row r="51722" spans="19:29" x14ac:dyDescent="0.25">
      <c r="S51722" s="109"/>
      <c r="U51722" s="109"/>
      <c r="W51722" s="109"/>
      <c r="Y51722" s="109"/>
      <c r="AA51722" s="109"/>
      <c r="AC51722" s="109"/>
    </row>
    <row r="51723" spans="19:29" x14ac:dyDescent="0.25">
      <c r="S51723" s="108"/>
      <c r="U51723" s="108"/>
      <c r="W51723" s="108"/>
      <c r="Y51723" s="108"/>
      <c r="AA51723" s="108"/>
      <c r="AC51723" s="108"/>
    </row>
    <row r="51724" spans="19:29" x14ac:dyDescent="0.25">
      <c r="S51724" s="108"/>
      <c r="U51724" s="108"/>
      <c r="W51724" s="108"/>
      <c r="Y51724" s="108"/>
      <c r="AA51724" s="108"/>
      <c r="AC51724" s="108"/>
    </row>
    <row r="51725" spans="19:29" x14ac:dyDescent="0.25">
      <c r="S51725" s="109"/>
      <c r="U51725" s="109"/>
      <c r="W51725" s="109"/>
      <c r="Y51725" s="109"/>
      <c r="AA51725" s="109"/>
      <c r="AC51725" s="109"/>
    </row>
    <row r="51726" spans="19:29" x14ac:dyDescent="0.25">
      <c r="S51726" s="108"/>
      <c r="U51726" s="108"/>
      <c r="W51726" s="108"/>
      <c r="Y51726" s="108"/>
      <c r="AA51726" s="108"/>
      <c r="AC51726" s="108"/>
    </row>
    <row r="51727" spans="19:29" x14ac:dyDescent="0.25">
      <c r="S51727" s="109"/>
      <c r="U51727" s="109"/>
      <c r="W51727" s="109"/>
      <c r="Y51727" s="109"/>
      <c r="AA51727" s="109"/>
      <c r="AC51727" s="109"/>
    </row>
    <row r="51728" spans="19:29" x14ac:dyDescent="0.25">
      <c r="S51728" s="108"/>
      <c r="U51728" s="108"/>
      <c r="W51728" s="108"/>
      <c r="Y51728" s="108"/>
      <c r="AA51728" s="108"/>
      <c r="AC51728" s="108"/>
    </row>
    <row r="51729" spans="19:29" x14ac:dyDescent="0.25">
      <c r="S51729" s="108"/>
      <c r="U51729" s="108"/>
      <c r="W51729" s="108"/>
      <c r="Y51729" s="108"/>
      <c r="AA51729" s="108"/>
      <c r="AC51729" s="108"/>
    </row>
    <row r="51730" spans="19:29" x14ac:dyDescent="0.25">
      <c r="S51730" s="108"/>
      <c r="U51730" s="108"/>
      <c r="W51730" s="108"/>
      <c r="Y51730" s="108"/>
      <c r="AA51730" s="108"/>
      <c r="AC51730" s="108"/>
    </row>
    <row r="51731" spans="19:29" x14ac:dyDescent="0.25">
      <c r="S51731" s="110"/>
      <c r="U51731" s="110"/>
      <c r="W51731" s="110"/>
      <c r="Y51731" s="110"/>
      <c r="AA51731" s="110"/>
      <c r="AC51731" s="110"/>
    </row>
    <row r="51732" spans="19:29" x14ac:dyDescent="0.25">
      <c r="S51732" s="110"/>
      <c r="U51732" s="110"/>
      <c r="W51732" s="110"/>
      <c r="Y51732" s="110"/>
      <c r="AA51732" s="110"/>
      <c r="AC51732" s="110"/>
    </row>
    <row r="51733" spans="19:29" x14ac:dyDescent="0.25">
      <c r="S51733" s="110"/>
      <c r="U51733" s="110"/>
      <c r="W51733" s="110"/>
      <c r="Y51733" s="110"/>
      <c r="AA51733" s="110"/>
      <c r="AC51733" s="110"/>
    </row>
    <row r="51734" spans="19:29" x14ac:dyDescent="0.25">
      <c r="S51734" s="110"/>
      <c r="U51734" s="110"/>
      <c r="W51734" s="110"/>
      <c r="Y51734" s="110"/>
      <c r="AA51734" s="110"/>
      <c r="AC51734" s="110"/>
    </row>
    <row r="51735" spans="19:29" x14ac:dyDescent="0.25">
      <c r="S51735" s="111"/>
      <c r="U51735" s="111"/>
      <c r="W51735" s="111"/>
      <c r="Y51735" s="111"/>
      <c r="AA51735" s="111"/>
      <c r="AC51735" s="111"/>
    </row>
    <row r="51736" spans="19:29" x14ac:dyDescent="0.25">
      <c r="S51736" s="107"/>
      <c r="U51736" s="107"/>
      <c r="W51736" s="107"/>
      <c r="Y51736" s="107"/>
      <c r="AA51736" s="107"/>
      <c r="AC51736" s="107"/>
    </row>
    <row r="51737" spans="19:29" x14ac:dyDescent="0.25">
      <c r="S51737" s="108"/>
      <c r="U51737" s="108"/>
      <c r="W51737" s="108"/>
      <c r="Y51737" s="108"/>
      <c r="AA51737" s="108"/>
      <c r="AC51737" s="108"/>
    </row>
    <row r="51738" spans="19:29" x14ac:dyDescent="0.25">
      <c r="S51738" s="108"/>
      <c r="U51738" s="108"/>
      <c r="W51738" s="108"/>
      <c r="Y51738" s="108"/>
      <c r="AA51738" s="108"/>
      <c r="AC51738" s="108"/>
    </row>
    <row r="51739" spans="19:29" x14ac:dyDescent="0.25">
      <c r="S51739" s="109"/>
      <c r="U51739" s="109"/>
      <c r="W51739" s="109"/>
      <c r="Y51739" s="109"/>
      <c r="AA51739" s="109"/>
      <c r="AC51739" s="109"/>
    </row>
    <row r="51740" spans="19:29" x14ac:dyDescent="0.25">
      <c r="S51740" s="108"/>
      <c r="U51740" s="108"/>
      <c r="W51740" s="108"/>
      <c r="Y51740" s="108"/>
      <c r="AA51740" s="108"/>
      <c r="AC51740" s="108"/>
    </row>
    <row r="51741" spans="19:29" x14ac:dyDescent="0.25">
      <c r="S51741" s="108"/>
      <c r="U51741" s="108"/>
      <c r="W51741" s="108"/>
      <c r="Y51741" s="108"/>
      <c r="AA51741" s="108"/>
      <c r="AC51741" s="108"/>
    </row>
    <row r="51742" spans="19:29" x14ac:dyDescent="0.25">
      <c r="S51742" s="109"/>
      <c r="U51742" s="109"/>
      <c r="W51742" s="109"/>
      <c r="Y51742" s="109"/>
      <c r="AA51742" s="109"/>
      <c r="AC51742" s="109"/>
    </row>
    <row r="51743" spans="19:29" x14ac:dyDescent="0.25">
      <c r="S51743" s="108"/>
      <c r="U51743" s="108"/>
      <c r="W51743" s="108"/>
      <c r="Y51743" s="108"/>
      <c r="AA51743" s="108"/>
      <c r="AC51743" s="108"/>
    </row>
    <row r="51744" spans="19:29" x14ac:dyDescent="0.25">
      <c r="S51744" s="109"/>
      <c r="U51744" s="109"/>
      <c r="W51744" s="109"/>
      <c r="Y51744" s="109"/>
      <c r="AA51744" s="109"/>
      <c r="AC51744" s="109"/>
    </row>
    <row r="51745" spans="19:29" x14ac:dyDescent="0.25">
      <c r="S51745" s="108"/>
      <c r="U51745" s="108"/>
      <c r="W51745" s="108"/>
      <c r="Y51745" s="108"/>
      <c r="AA51745" s="108"/>
      <c r="AC51745" s="108"/>
    </row>
    <row r="51746" spans="19:29" x14ac:dyDescent="0.25">
      <c r="S51746" s="108"/>
      <c r="U51746" s="108"/>
      <c r="W51746" s="108"/>
      <c r="Y51746" s="108"/>
      <c r="AA51746" s="108"/>
      <c r="AC51746" s="108"/>
    </row>
    <row r="51747" spans="19:29" x14ac:dyDescent="0.25">
      <c r="S51747" s="108"/>
      <c r="U51747" s="108"/>
      <c r="W51747" s="108"/>
      <c r="Y51747" s="108"/>
      <c r="AA51747" s="108"/>
      <c r="AC51747" s="108"/>
    </row>
    <row r="51748" spans="19:29" x14ac:dyDescent="0.25">
      <c r="S51748" s="110"/>
      <c r="U51748" s="110"/>
      <c r="W51748" s="110"/>
      <c r="Y51748" s="110"/>
      <c r="AA51748" s="110"/>
      <c r="AC51748" s="110"/>
    </row>
    <row r="51749" spans="19:29" x14ac:dyDescent="0.25">
      <c r="S51749" s="110"/>
      <c r="U51749" s="110"/>
      <c r="W51749" s="110"/>
      <c r="Y51749" s="110"/>
      <c r="AA51749" s="110"/>
      <c r="AC51749" s="110"/>
    </row>
    <row r="51750" spans="19:29" x14ac:dyDescent="0.25">
      <c r="S51750" s="110"/>
      <c r="U51750" s="110"/>
      <c r="W51750" s="110"/>
      <c r="Y51750" s="110"/>
      <c r="AA51750" s="110"/>
      <c r="AC51750" s="110"/>
    </row>
    <row r="51751" spans="19:29" x14ac:dyDescent="0.25">
      <c r="S51751" s="110"/>
      <c r="U51751" s="110"/>
      <c r="W51751" s="110"/>
      <c r="Y51751" s="110"/>
      <c r="AA51751" s="110"/>
      <c r="AC51751" s="110"/>
    </row>
    <row r="51752" spans="19:29" x14ac:dyDescent="0.25">
      <c r="S51752" s="111"/>
      <c r="U51752" s="111"/>
      <c r="W51752" s="111"/>
      <c r="Y51752" s="111"/>
      <c r="AA51752" s="111"/>
      <c r="AC51752" s="111"/>
    </row>
    <row r="51753" spans="19:29" x14ac:dyDescent="0.25">
      <c r="S51753" s="107"/>
      <c r="U51753" s="107"/>
      <c r="W51753" s="107"/>
      <c r="Y51753" s="107"/>
      <c r="AA51753" s="107"/>
      <c r="AC51753" s="107"/>
    </row>
    <row r="51754" spans="19:29" x14ac:dyDescent="0.25">
      <c r="S51754" s="108"/>
      <c r="U51754" s="108"/>
      <c r="W51754" s="108"/>
      <c r="Y51754" s="108"/>
      <c r="AA51754" s="108"/>
      <c r="AC51754" s="108"/>
    </row>
    <row r="51755" spans="19:29" x14ac:dyDescent="0.25">
      <c r="S51755" s="108"/>
      <c r="U51755" s="108"/>
      <c r="W51755" s="108"/>
      <c r="Y51755" s="108"/>
      <c r="AA51755" s="108"/>
      <c r="AC51755" s="108"/>
    </row>
    <row r="51756" spans="19:29" x14ac:dyDescent="0.25">
      <c r="S51756" s="109"/>
      <c r="U51756" s="109"/>
      <c r="W51756" s="109"/>
      <c r="Y51756" s="109"/>
      <c r="AA51756" s="109"/>
      <c r="AC51756" s="109"/>
    </row>
    <row r="51757" spans="19:29" x14ac:dyDescent="0.25">
      <c r="S51757" s="108"/>
      <c r="U51757" s="108"/>
      <c r="W51757" s="108"/>
      <c r="Y51757" s="108"/>
      <c r="AA51757" s="108"/>
      <c r="AC51757" s="108"/>
    </row>
    <row r="51758" spans="19:29" x14ac:dyDescent="0.25">
      <c r="S51758" s="108"/>
      <c r="U51758" s="108"/>
      <c r="W51758" s="108"/>
      <c r="Y51758" s="108"/>
      <c r="AA51758" s="108"/>
      <c r="AC51758" s="108"/>
    </row>
    <row r="51759" spans="19:29" x14ac:dyDescent="0.25">
      <c r="S51759" s="109"/>
      <c r="U51759" s="109"/>
      <c r="W51759" s="109"/>
      <c r="Y51759" s="109"/>
      <c r="AA51759" s="109"/>
      <c r="AC51759" s="109"/>
    </row>
    <row r="51760" spans="19:29" x14ac:dyDescent="0.25">
      <c r="S51760" s="108"/>
      <c r="U51760" s="108"/>
      <c r="W51760" s="108"/>
      <c r="Y51760" s="108"/>
      <c r="AA51760" s="108"/>
      <c r="AC51760" s="108"/>
    </row>
    <row r="51761" spans="19:29" x14ac:dyDescent="0.25">
      <c r="S51761" s="109"/>
      <c r="U51761" s="109"/>
      <c r="W51761" s="109"/>
      <c r="Y51761" s="109"/>
      <c r="AA51761" s="109"/>
      <c r="AC51761" s="109"/>
    </row>
    <row r="51762" spans="19:29" x14ac:dyDescent="0.25">
      <c r="S51762" s="108"/>
      <c r="U51762" s="108"/>
      <c r="W51762" s="108"/>
      <c r="Y51762" s="108"/>
      <c r="AA51762" s="108"/>
      <c r="AC51762" s="108"/>
    </row>
    <row r="51763" spans="19:29" x14ac:dyDescent="0.25">
      <c r="S51763" s="108"/>
      <c r="U51763" s="108"/>
      <c r="W51763" s="108"/>
      <c r="Y51763" s="108"/>
      <c r="AA51763" s="108"/>
      <c r="AC51763" s="108"/>
    </row>
    <row r="51764" spans="19:29" x14ac:dyDescent="0.25">
      <c r="S51764" s="108"/>
      <c r="U51764" s="108"/>
      <c r="W51764" s="108"/>
      <c r="Y51764" s="108"/>
      <c r="AA51764" s="108"/>
      <c r="AC51764" s="108"/>
    </row>
    <row r="51765" spans="19:29" x14ac:dyDescent="0.25">
      <c r="S51765" s="110"/>
      <c r="U51765" s="110"/>
      <c r="W51765" s="110"/>
      <c r="Y51765" s="110"/>
      <c r="AA51765" s="110"/>
      <c r="AC51765" s="110"/>
    </row>
    <row r="51766" spans="19:29" x14ac:dyDescent="0.25">
      <c r="S51766" s="110"/>
      <c r="U51766" s="110"/>
      <c r="W51766" s="110"/>
      <c r="Y51766" s="110"/>
      <c r="AA51766" s="110"/>
      <c r="AC51766" s="110"/>
    </row>
    <row r="51767" spans="19:29" x14ac:dyDescent="0.25">
      <c r="S51767" s="110"/>
      <c r="U51767" s="110"/>
      <c r="W51767" s="110"/>
      <c r="Y51767" s="110"/>
      <c r="AA51767" s="110"/>
      <c r="AC51767" s="110"/>
    </row>
    <row r="51768" spans="19:29" x14ac:dyDescent="0.25">
      <c r="S51768" s="110"/>
      <c r="U51768" s="110"/>
      <c r="W51768" s="110"/>
      <c r="Y51768" s="110"/>
      <c r="AA51768" s="110"/>
      <c r="AC51768" s="110"/>
    </row>
    <row r="51769" spans="19:29" x14ac:dyDescent="0.25">
      <c r="S51769" s="111"/>
      <c r="U51769" s="111"/>
      <c r="W51769" s="111"/>
      <c r="Y51769" s="111"/>
      <c r="AA51769" s="111"/>
      <c r="AC51769" s="111"/>
    </row>
    <row r="51770" spans="19:29" x14ac:dyDescent="0.25">
      <c r="S51770" s="107"/>
      <c r="U51770" s="107"/>
      <c r="W51770" s="107"/>
      <c r="Y51770" s="107"/>
      <c r="AA51770" s="107"/>
      <c r="AC51770" s="107"/>
    </row>
    <row r="51771" spans="19:29" x14ac:dyDescent="0.25">
      <c r="S51771" s="108"/>
      <c r="U51771" s="108"/>
      <c r="W51771" s="108"/>
      <c r="Y51771" s="108"/>
      <c r="AA51771" s="108"/>
      <c r="AC51771" s="108"/>
    </row>
    <row r="51772" spans="19:29" x14ac:dyDescent="0.25">
      <c r="S51772" s="108"/>
      <c r="U51772" s="108"/>
      <c r="W51772" s="108"/>
      <c r="Y51772" s="108"/>
      <c r="AA51772" s="108"/>
      <c r="AC51772" s="108"/>
    </row>
    <row r="51773" spans="19:29" x14ac:dyDescent="0.25">
      <c r="S51773" s="109"/>
      <c r="U51773" s="109"/>
      <c r="W51773" s="109"/>
      <c r="Y51773" s="109"/>
      <c r="AA51773" s="109"/>
      <c r="AC51773" s="109"/>
    </row>
    <row r="51774" spans="19:29" x14ac:dyDescent="0.25">
      <c r="S51774" s="108"/>
      <c r="U51774" s="108"/>
      <c r="W51774" s="108"/>
      <c r="Y51774" s="108"/>
      <c r="AA51774" s="108"/>
      <c r="AC51774" s="108"/>
    </row>
    <row r="51775" spans="19:29" x14ac:dyDescent="0.25">
      <c r="S51775" s="108"/>
      <c r="U51775" s="108"/>
      <c r="W51775" s="108"/>
      <c r="Y51775" s="108"/>
      <c r="AA51775" s="108"/>
      <c r="AC51775" s="108"/>
    </row>
    <row r="51776" spans="19:29" x14ac:dyDescent="0.25">
      <c r="S51776" s="109"/>
      <c r="U51776" s="109"/>
      <c r="W51776" s="109"/>
      <c r="Y51776" s="109"/>
      <c r="AA51776" s="109"/>
      <c r="AC51776" s="109"/>
    </row>
    <row r="51777" spans="19:29" x14ac:dyDescent="0.25">
      <c r="S51777" s="108"/>
      <c r="U51777" s="108"/>
      <c r="W51777" s="108"/>
      <c r="Y51777" s="108"/>
      <c r="AA51777" s="108"/>
      <c r="AC51777" s="108"/>
    </row>
    <row r="51778" spans="19:29" x14ac:dyDescent="0.25">
      <c r="S51778" s="109"/>
      <c r="U51778" s="109"/>
      <c r="W51778" s="109"/>
      <c r="Y51778" s="109"/>
      <c r="AA51778" s="109"/>
      <c r="AC51778" s="109"/>
    </row>
    <row r="51779" spans="19:29" x14ac:dyDescent="0.25">
      <c r="S51779" s="108"/>
      <c r="U51779" s="108"/>
      <c r="W51779" s="108"/>
      <c r="Y51779" s="108"/>
      <c r="AA51779" s="108"/>
      <c r="AC51779" s="108"/>
    </row>
    <row r="51780" spans="19:29" x14ac:dyDescent="0.25">
      <c r="S51780" s="108"/>
      <c r="U51780" s="108"/>
      <c r="W51780" s="108"/>
      <c r="Y51780" s="108"/>
      <c r="AA51780" s="108"/>
      <c r="AC51780" s="108"/>
    </row>
    <row r="51781" spans="19:29" x14ac:dyDescent="0.25">
      <c r="S51781" s="108"/>
      <c r="U51781" s="108"/>
      <c r="W51781" s="108"/>
      <c r="Y51781" s="108"/>
      <c r="AA51781" s="108"/>
      <c r="AC51781" s="108"/>
    </row>
    <row r="51782" spans="19:29" x14ac:dyDescent="0.25">
      <c r="S51782" s="110"/>
      <c r="U51782" s="110"/>
      <c r="W51782" s="110"/>
      <c r="Y51782" s="110"/>
      <c r="AA51782" s="110"/>
      <c r="AC51782" s="110"/>
    </row>
    <row r="51783" spans="19:29" x14ac:dyDescent="0.25">
      <c r="S51783" s="110"/>
      <c r="U51783" s="110"/>
      <c r="W51783" s="110"/>
      <c r="Y51783" s="110"/>
      <c r="AA51783" s="110"/>
      <c r="AC51783" s="110"/>
    </row>
    <row r="51784" spans="19:29" x14ac:dyDescent="0.25">
      <c r="S51784" s="110"/>
      <c r="U51784" s="110"/>
      <c r="W51784" s="110"/>
      <c r="Y51784" s="110"/>
      <c r="AA51784" s="110"/>
      <c r="AC51784" s="110"/>
    </row>
    <row r="51785" spans="19:29" x14ac:dyDescent="0.25">
      <c r="S51785" s="110"/>
      <c r="U51785" s="110"/>
      <c r="W51785" s="110"/>
      <c r="Y51785" s="110"/>
      <c r="AA51785" s="110"/>
      <c r="AC51785" s="110"/>
    </row>
    <row r="51786" spans="19:29" x14ac:dyDescent="0.25">
      <c r="S51786" s="111"/>
      <c r="U51786" s="111"/>
      <c r="W51786" s="111"/>
      <c r="Y51786" s="111"/>
      <c r="AA51786" s="111"/>
      <c r="AC51786" s="111"/>
    </row>
    <row r="51787" spans="19:29" x14ac:dyDescent="0.25">
      <c r="S51787" s="107"/>
      <c r="U51787" s="107"/>
      <c r="W51787" s="107"/>
      <c r="Y51787" s="107"/>
      <c r="AA51787" s="107"/>
      <c r="AC51787" s="107"/>
    </row>
    <row r="51788" spans="19:29" x14ac:dyDescent="0.25">
      <c r="S51788" s="108"/>
      <c r="U51788" s="108"/>
      <c r="W51788" s="108"/>
      <c r="Y51788" s="108"/>
      <c r="AA51788" s="108"/>
      <c r="AC51788" s="108"/>
    </row>
    <row r="51789" spans="19:29" x14ac:dyDescent="0.25">
      <c r="S51789" s="108"/>
      <c r="U51789" s="108"/>
      <c r="W51789" s="108"/>
      <c r="Y51789" s="108"/>
      <c r="AA51789" s="108"/>
      <c r="AC51789" s="108"/>
    </row>
    <row r="51790" spans="19:29" x14ac:dyDescent="0.25">
      <c r="S51790" s="109"/>
      <c r="U51790" s="109"/>
      <c r="W51790" s="109"/>
      <c r="Y51790" s="109"/>
      <c r="AA51790" s="109"/>
      <c r="AC51790" s="109"/>
    </row>
    <row r="51791" spans="19:29" x14ac:dyDescent="0.25">
      <c r="S51791" s="108"/>
      <c r="U51791" s="108"/>
      <c r="W51791" s="108"/>
      <c r="Y51791" s="108"/>
      <c r="AA51791" s="108"/>
      <c r="AC51791" s="108"/>
    </row>
    <row r="51792" spans="19:29" x14ac:dyDescent="0.25">
      <c r="S51792" s="108"/>
      <c r="U51792" s="108"/>
      <c r="W51792" s="108"/>
      <c r="Y51792" s="108"/>
      <c r="AA51792" s="108"/>
      <c r="AC51792" s="108"/>
    </row>
    <row r="51793" spans="19:29" x14ac:dyDescent="0.25">
      <c r="S51793" s="109"/>
      <c r="U51793" s="109"/>
      <c r="W51793" s="109"/>
      <c r="Y51793" s="109"/>
      <c r="AA51793" s="109"/>
      <c r="AC51793" s="109"/>
    </row>
    <row r="51794" spans="19:29" x14ac:dyDescent="0.25">
      <c r="S51794" s="108"/>
      <c r="U51794" s="108"/>
      <c r="W51794" s="108"/>
      <c r="Y51794" s="108"/>
      <c r="AA51794" s="108"/>
      <c r="AC51794" s="108"/>
    </row>
    <row r="51795" spans="19:29" x14ac:dyDescent="0.25">
      <c r="S51795" s="109"/>
      <c r="U51795" s="109"/>
      <c r="W51795" s="109"/>
      <c r="Y51795" s="109"/>
      <c r="AA51795" s="109"/>
      <c r="AC51795" s="109"/>
    </row>
    <row r="51796" spans="19:29" x14ac:dyDescent="0.25">
      <c r="S51796" s="108"/>
      <c r="U51796" s="108"/>
      <c r="W51796" s="108"/>
      <c r="Y51796" s="108"/>
      <c r="AA51796" s="108"/>
      <c r="AC51796" s="108"/>
    </row>
    <row r="51797" spans="19:29" x14ac:dyDescent="0.25">
      <c r="S51797" s="108"/>
      <c r="U51797" s="108"/>
      <c r="W51797" s="108"/>
      <c r="Y51797" s="108"/>
      <c r="AA51797" s="108"/>
      <c r="AC51797" s="108"/>
    </row>
    <row r="51798" spans="19:29" x14ac:dyDescent="0.25">
      <c r="S51798" s="108"/>
      <c r="U51798" s="108"/>
      <c r="W51798" s="108"/>
      <c r="Y51798" s="108"/>
      <c r="AA51798" s="108"/>
      <c r="AC51798" s="108"/>
    </row>
    <row r="51799" spans="19:29" x14ac:dyDescent="0.25">
      <c r="S51799" s="110"/>
      <c r="U51799" s="110"/>
      <c r="W51799" s="110"/>
      <c r="Y51799" s="110"/>
      <c r="AA51799" s="110"/>
      <c r="AC51799" s="110"/>
    </row>
    <row r="51800" spans="19:29" x14ac:dyDescent="0.25">
      <c r="S51800" s="110"/>
      <c r="U51800" s="110"/>
      <c r="W51800" s="110"/>
      <c r="Y51800" s="110"/>
      <c r="AA51800" s="110"/>
      <c r="AC51800" s="110"/>
    </row>
    <row r="51801" spans="19:29" x14ac:dyDescent="0.25">
      <c r="S51801" s="110"/>
      <c r="U51801" s="110"/>
      <c r="W51801" s="110"/>
      <c r="Y51801" s="110"/>
      <c r="AA51801" s="110"/>
      <c r="AC51801" s="110"/>
    </row>
    <row r="51802" spans="19:29" x14ac:dyDescent="0.25">
      <c r="S51802" s="110"/>
      <c r="U51802" s="110"/>
      <c r="W51802" s="110"/>
      <c r="Y51802" s="110"/>
      <c r="AA51802" s="110"/>
      <c r="AC51802" s="110"/>
    </row>
    <row r="51803" spans="19:29" x14ac:dyDescent="0.25">
      <c r="S51803" s="111"/>
      <c r="U51803" s="111"/>
      <c r="W51803" s="111"/>
      <c r="Y51803" s="111"/>
      <c r="AA51803" s="111"/>
      <c r="AC51803" s="111"/>
    </row>
    <row r="51804" spans="19:29" x14ac:dyDescent="0.25">
      <c r="S51804" s="107"/>
      <c r="U51804" s="107"/>
      <c r="W51804" s="107"/>
      <c r="Y51804" s="107"/>
      <c r="AA51804" s="107"/>
      <c r="AC51804" s="107"/>
    </row>
    <row r="51805" spans="19:29" x14ac:dyDescent="0.25">
      <c r="S51805" s="108"/>
      <c r="U51805" s="108"/>
      <c r="W51805" s="108"/>
      <c r="Y51805" s="108"/>
      <c r="AA51805" s="108"/>
      <c r="AC51805" s="108"/>
    </row>
    <row r="51806" spans="19:29" x14ac:dyDescent="0.25">
      <c r="S51806" s="108"/>
      <c r="U51806" s="108"/>
      <c r="W51806" s="108"/>
      <c r="Y51806" s="108"/>
      <c r="AA51806" s="108"/>
      <c r="AC51806" s="108"/>
    </row>
    <row r="51807" spans="19:29" x14ac:dyDescent="0.25">
      <c r="S51807" s="109"/>
      <c r="U51807" s="109"/>
      <c r="W51807" s="109"/>
      <c r="Y51807" s="109"/>
      <c r="AA51807" s="109"/>
      <c r="AC51807" s="109"/>
    </row>
    <row r="51808" spans="19:29" x14ac:dyDescent="0.25">
      <c r="S51808" s="108"/>
      <c r="U51808" s="108"/>
      <c r="W51808" s="108"/>
      <c r="Y51808" s="108"/>
      <c r="AA51808" s="108"/>
      <c r="AC51808" s="108"/>
    </row>
    <row r="51809" spans="19:29" x14ac:dyDescent="0.25">
      <c r="S51809" s="108"/>
      <c r="U51809" s="108"/>
      <c r="W51809" s="108"/>
      <c r="Y51809" s="108"/>
      <c r="AA51809" s="108"/>
      <c r="AC51809" s="108"/>
    </row>
    <row r="51810" spans="19:29" x14ac:dyDescent="0.25">
      <c r="S51810" s="109"/>
      <c r="U51810" s="109"/>
      <c r="W51810" s="109"/>
      <c r="Y51810" s="109"/>
      <c r="AA51810" s="109"/>
      <c r="AC51810" s="109"/>
    </row>
    <row r="51811" spans="19:29" x14ac:dyDescent="0.25">
      <c r="S51811" s="108"/>
      <c r="U51811" s="108"/>
      <c r="W51811" s="108"/>
      <c r="Y51811" s="108"/>
      <c r="AA51811" s="108"/>
      <c r="AC51811" s="108"/>
    </row>
    <row r="51812" spans="19:29" x14ac:dyDescent="0.25">
      <c r="S51812" s="109"/>
      <c r="U51812" s="109"/>
      <c r="W51812" s="109"/>
      <c r="Y51812" s="109"/>
      <c r="AA51812" s="109"/>
      <c r="AC51812" s="109"/>
    </row>
    <row r="51813" spans="19:29" x14ac:dyDescent="0.25">
      <c r="S51813" s="108"/>
      <c r="U51813" s="108"/>
      <c r="W51813" s="108"/>
      <c r="Y51813" s="108"/>
      <c r="AA51813" s="108"/>
      <c r="AC51813" s="108"/>
    </row>
    <row r="51814" spans="19:29" x14ac:dyDescent="0.25">
      <c r="S51814" s="108"/>
      <c r="U51814" s="108"/>
      <c r="W51814" s="108"/>
      <c r="Y51814" s="108"/>
      <c r="AA51814" s="108"/>
      <c r="AC51814" s="108"/>
    </row>
    <row r="51815" spans="19:29" x14ac:dyDescent="0.25">
      <c r="S51815" s="108"/>
      <c r="U51815" s="108"/>
      <c r="W51815" s="108"/>
      <c r="Y51815" s="108"/>
      <c r="AA51815" s="108"/>
      <c r="AC51815" s="108"/>
    </row>
    <row r="51816" spans="19:29" x14ac:dyDescent="0.25">
      <c r="S51816" s="110"/>
      <c r="U51816" s="110"/>
      <c r="W51816" s="110"/>
      <c r="Y51816" s="110"/>
      <c r="AA51816" s="110"/>
      <c r="AC51816" s="110"/>
    </row>
    <row r="51817" spans="19:29" x14ac:dyDescent="0.25">
      <c r="S51817" s="110"/>
      <c r="U51817" s="110"/>
      <c r="W51817" s="110"/>
      <c r="Y51817" s="110"/>
      <c r="AA51817" s="110"/>
      <c r="AC51817" s="110"/>
    </row>
    <row r="51818" spans="19:29" x14ac:dyDescent="0.25">
      <c r="S51818" s="110"/>
      <c r="U51818" s="110"/>
      <c r="W51818" s="110"/>
      <c r="Y51818" s="110"/>
      <c r="AA51818" s="110"/>
      <c r="AC51818" s="110"/>
    </row>
    <row r="51819" spans="19:29" x14ac:dyDescent="0.25">
      <c r="S51819" s="110"/>
      <c r="U51819" s="110"/>
      <c r="W51819" s="110"/>
      <c r="Y51819" s="110"/>
      <c r="AA51819" s="110"/>
      <c r="AC51819" s="110"/>
    </row>
    <row r="51820" spans="19:29" x14ac:dyDescent="0.25">
      <c r="S51820" s="111"/>
      <c r="U51820" s="111"/>
      <c r="W51820" s="111"/>
      <c r="Y51820" s="111"/>
      <c r="AA51820" s="111"/>
      <c r="AC51820" s="111"/>
    </row>
    <row r="51821" spans="19:29" x14ac:dyDescent="0.25">
      <c r="S51821" s="107"/>
      <c r="U51821" s="107"/>
      <c r="W51821" s="107"/>
      <c r="Y51821" s="107"/>
      <c r="AA51821" s="107"/>
      <c r="AC51821" s="107"/>
    </row>
    <row r="51822" spans="19:29" x14ac:dyDescent="0.25">
      <c r="S51822" s="108"/>
      <c r="U51822" s="108"/>
      <c r="W51822" s="108"/>
      <c r="Y51822" s="108"/>
      <c r="AA51822" s="108"/>
      <c r="AC51822" s="108"/>
    </row>
    <row r="51823" spans="19:29" x14ac:dyDescent="0.25">
      <c r="S51823" s="108"/>
      <c r="U51823" s="108"/>
      <c r="W51823" s="108"/>
      <c r="Y51823" s="108"/>
      <c r="AA51823" s="108"/>
      <c r="AC51823" s="108"/>
    </row>
    <row r="51824" spans="19:29" x14ac:dyDescent="0.25">
      <c r="S51824" s="109"/>
      <c r="U51824" s="109"/>
      <c r="W51824" s="109"/>
      <c r="Y51824" s="109"/>
      <c r="AA51824" s="109"/>
      <c r="AC51824" s="109"/>
    </row>
    <row r="51825" spans="19:29" x14ac:dyDescent="0.25">
      <c r="S51825" s="108"/>
      <c r="U51825" s="108"/>
      <c r="W51825" s="108"/>
      <c r="Y51825" s="108"/>
      <c r="AA51825" s="108"/>
      <c r="AC51825" s="108"/>
    </row>
    <row r="51826" spans="19:29" x14ac:dyDescent="0.25">
      <c r="S51826" s="108"/>
      <c r="U51826" s="108"/>
      <c r="W51826" s="108"/>
      <c r="Y51826" s="108"/>
      <c r="AA51826" s="108"/>
      <c r="AC51826" s="108"/>
    </row>
    <row r="51827" spans="19:29" x14ac:dyDescent="0.25">
      <c r="S51827" s="109"/>
      <c r="U51827" s="109"/>
      <c r="W51827" s="109"/>
      <c r="Y51827" s="109"/>
      <c r="AA51827" s="109"/>
      <c r="AC51827" s="109"/>
    </row>
    <row r="51828" spans="19:29" x14ac:dyDescent="0.25">
      <c r="S51828" s="108"/>
      <c r="U51828" s="108"/>
      <c r="W51828" s="108"/>
      <c r="Y51828" s="108"/>
      <c r="AA51828" s="108"/>
      <c r="AC51828" s="108"/>
    </row>
    <row r="51829" spans="19:29" x14ac:dyDescent="0.25">
      <c r="S51829" s="109"/>
      <c r="U51829" s="109"/>
      <c r="W51829" s="109"/>
      <c r="Y51829" s="109"/>
      <c r="AA51829" s="109"/>
      <c r="AC51829" s="109"/>
    </row>
    <row r="51830" spans="19:29" x14ac:dyDescent="0.25">
      <c r="S51830" s="108"/>
      <c r="U51830" s="108"/>
      <c r="W51830" s="108"/>
      <c r="Y51830" s="108"/>
      <c r="AA51830" s="108"/>
      <c r="AC51830" s="108"/>
    </row>
    <row r="51831" spans="19:29" x14ac:dyDescent="0.25">
      <c r="S51831" s="108"/>
      <c r="U51831" s="108"/>
      <c r="W51831" s="108"/>
      <c r="Y51831" s="108"/>
      <c r="AA51831" s="108"/>
      <c r="AC51831" s="108"/>
    </row>
    <row r="51832" spans="19:29" x14ac:dyDescent="0.25">
      <c r="S51832" s="108"/>
      <c r="U51832" s="108"/>
      <c r="W51832" s="108"/>
      <c r="Y51832" s="108"/>
      <c r="AA51832" s="108"/>
      <c r="AC51832" s="108"/>
    </row>
    <row r="51833" spans="19:29" x14ac:dyDescent="0.25">
      <c r="S51833" s="110"/>
      <c r="U51833" s="110"/>
      <c r="W51833" s="110"/>
      <c r="Y51833" s="110"/>
      <c r="AA51833" s="110"/>
      <c r="AC51833" s="110"/>
    </row>
    <row r="51834" spans="19:29" x14ac:dyDescent="0.25">
      <c r="S51834" s="110"/>
      <c r="U51834" s="110"/>
      <c r="W51834" s="110"/>
      <c r="Y51834" s="110"/>
      <c r="AA51834" s="110"/>
      <c r="AC51834" s="110"/>
    </row>
    <row r="51835" spans="19:29" x14ac:dyDescent="0.25">
      <c r="S51835" s="110"/>
      <c r="U51835" s="110"/>
      <c r="W51835" s="110"/>
      <c r="Y51835" s="110"/>
      <c r="AA51835" s="110"/>
      <c r="AC51835" s="110"/>
    </row>
    <row r="51836" spans="19:29" x14ac:dyDescent="0.25">
      <c r="S51836" s="110"/>
      <c r="U51836" s="110"/>
      <c r="W51836" s="110"/>
      <c r="Y51836" s="110"/>
      <c r="AA51836" s="110"/>
      <c r="AC51836" s="110"/>
    </row>
    <row r="51837" spans="19:29" x14ac:dyDescent="0.25">
      <c r="S51837" s="111"/>
      <c r="U51837" s="111"/>
      <c r="W51837" s="111"/>
      <c r="Y51837" s="111"/>
      <c r="AA51837" s="111"/>
      <c r="AC51837" s="111"/>
    </row>
    <row r="51838" spans="19:29" x14ac:dyDescent="0.25">
      <c r="S51838" s="107"/>
      <c r="U51838" s="107"/>
      <c r="W51838" s="107"/>
      <c r="Y51838" s="107"/>
      <c r="AA51838" s="107"/>
      <c r="AC51838" s="107"/>
    </row>
    <row r="51839" spans="19:29" x14ac:dyDescent="0.25">
      <c r="S51839" s="108"/>
      <c r="U51839" s="108"/>
      <c r="W51839" s="108"/>
      <c r="Y51839" s="108"/>
      <c r="AA51839" s="108"/>
      <c r="AC51839" s="108"/>
    </row>
    <row r="51840" spans="19:29" x14ac:dyDescent="0.25">
      <c r="S51840" s="108"/>
      <c r="U51840" s="108"/>
      <c r="W51840" s="108"/>
      <c r="Y51840" s="108"/>
      <c r="AA51840" s="108"/>
      <c r="AC51840" s="108"/>
    </row>
    <row r="51841" spans="19:29" x14ac:dyDescent="0.25">
      <c r="S51841" s="109"/>
      <c r="U51841" s="109"/>
      <c r="W51841" s="109"/>
      <c r="Y51841" s="109"/>
      <c r="AA51841" s="109"/>
      <c r="AC51841" s="109"/>
    </row>
    <row r="51842" spans="19:29" x14ac:dyDescent="0.25">
      <c r="S51842" s="108"/>
      <c r="U51842" s="108"/>
      <c r="W51842" s="108"/>
      <c r="Y51842" s="108"/>
      <c r="AA51842" s="108"/>
      <c r="AC51842" s="108"/>
    </row>
    <row r="51843" spans="19:29" x14ac:dyDescent="0.25">
      <c r="S51843" s="108"/>
      <c r="U51843" s="108"/>
      <c r="W51843" s="108"/>
      <c r="Y51843" s="108"/>
      <c r="AA51843" s="108"/>
      <c r="AC51843" s="108"/>
    </row>
    <row r="51844" spans="19:29" x14ac:dyDescent="0.25">
      <c r="S51844" s="109"/>
      <c r="U51844" s="109"/>
      <c r="W51844" s="109"/>
      <c r="Y51844" s="109"/>
      <c r="AA51844" s="109"/>
      <c r="AC51844" s="109"/>
    </row>
    <row r="51845" spans="19:29" x14ac:dyDescent="0.25">
      <c r="S51845" s="108"/>
      <c r="U51845" s="108"/>
      <c r="W51845" s="108"/>
      <c r="Y51845" s="108"/>
      <c r="AA51845" s="108"/>
      <c r="AC51845" s="108"/>
    </row>
    <row r="51846" spans="19:29" x14ac:dyDescent="0.25">
      <c r="S51846" s="109"/>
      <c r="U51846" s="109"/>
      <c r="W51846" s="109"/>
      <c r="Y51846" s="109"/>
      <c r="AA51846" s="109"/>
      <c r="AC51846" s="109"/>
    </row>
    <row r="51847" spans="19:29" x14ac:dyDescent="0.25">
      <c r="S51847" s="108"/>
      <c r="U51847" s="108"/>
      <c r="W51847" s="108"/>
      <c r="Y51847" s="108"/>
      <c r="AA51847" s="108"/>
      <c r="AC51847" s="108"/>
    </row>
    <row r="51848" spans="19:29" x14ac:dyDescent="0.25">
      <c r="S51848" s="108"/>
      <c r="U51848" s="108"/>
      <c r="W51848" s="108"/>
      <c r="Y51848" s="108"/>
      <c r="AA51848" s="108"/>
      <c r="AC51848" s="108"/>
    </row>
    <row r="51849" spans="19:29" x14ac:dyDescent="0.25">
      <c r="S51849" s="108"/>
      <c r="U51849" s="108"/>
      <c r="W51849" s="108"/>
      <c r="Y51849" s="108"/>
      <c r="AA51849" s="108"/>
      <c r="AC51849" s="108"/>
    </row>
    <row r="51850" spans="19:29" x14ac:dyDescent="0.25">
      <c r="S51850" s="110"/>
      <c r="U51850" s="110"/>
      <c r="W51850" s="110"/>
      <c r="Y51850" s="110"/>
      <c r="AA51850" s="110"/>
      <c r="AC51850" s="110"/>
    </row>
    <row r="51851" spans="19:29" x14ac:dyDescent="0.25">
      <c r="S51851" s="110"/>
      <c r="U51851" s="110"/>
      <c r="W51851" s="110"/>
      <c r="Y51851" s="110"/>
      <c r="AA51851" s="110"/>
      <c r="AC51851" s="110"/>
    </row>
    <row r="51852" spans="19:29" x14ac:dyDescent="0.25">
      <c r="S51852" s="110"/>
      <c r="U51852" s="110"/>
      <c r="W51852" s="110"/>
      <c r="Y51852" s="110"/>
      <c r="AA51852" s="110"/>
      <c r="AC51852" s="110"/>
    </row>
    <row r="51853" spans="19:29" x14ac:dyDescent="0.25">
      <c r="S51853" s="110"/>
      <c r="U51853" s="110"/>
      <c r="W51853" s="110"/>
      <c r="Y51853" s="110"/>
      <c r="AA51853" s="110"/>
      <c r="AC51853" s="110"/>
    </row>
    <row r="51854" spans="19:29" x14ac:dyDescent="0.25">
      <c r="S51854" s="111"/>
      <c r="U51854" s="111"/>
      <c r="W51854" s="111"/>
      <c r="Y51854" s="111"/>
      <c r="AA51854" s="111"/>
      <c r="AC51854" s="111"/>
    </row>
    <row r="51855" spans="19:29" x14ac:dyDescent="0.25">
      <c r="S51855" s="107"/>
      <c r="U51855" s="107"/>
      <c r="W51855" s="107"/>
      <c r="Y51855" s="107"/>
      <c r="AA51855" s="107"/>
      <c r="AC51855" s="107"/>
    </row>
    <row r="51856" spans="19:29" x14ac:dyDescent="0.25">
      <c r="S51856" s="108"/>
      <c r="U51856" s="108"/>
      <c r="W51856" s="108"/>
      <c r="Y51856" s="108"/>
      <c r="AA51856" s="108"/>
      <c r="AC51856" s="108"/>
    </row>
    <row r="51857" spans="19:29" x14ac:dyDescent="0.25">
      <c r="S51857" s="108"/>
      <c r="U51857" s="108"/>
      <c r="W51857" s="108"/>
      <c r="Y51857" s="108"/>
      <c r="AA51857" s="108"/>
      <c r="AC51857" s="108"/>
    </row>
    <row r="51858" spans="19:29" x14ac:dyDescent="0.25">
      <c r="S51858" s="109"/>
      <c r="U51858" s="109"/>
      <c r="W51858" s="109"/>
      <c r="Y51858" s="109"/>
      <c r="AA51858" s="109"/>
      <c r="AC51858" s="109"/>
    </row>
    <row r="51859" spans="19:29" x14ac:dyDescent="0.25">
      <c r="S51859" s="108"/>
      <c r="U51859" s="108"/>
      <c r="W51859" s="108"/>
      <c r="Y51859" s="108"/>
      <c r="AA51859" s="108"/>
      <c r="AC51859" s="108"/>
    </row>
    <row r="51860" spans="19:29" x14ac:dyDescent="0.25">
      <c r="S51860" s="108"/>
      <c r="U51860" s="108"/>
      <c r="W51860" s="108"/>
      <c r="Y51860" s="108"/>
      <c r="AA51860" s="108"/>
      <c r="AC51860" s="108"/>
    </row>
    <row r="51861" spans="19:29" x14ac:dyDescent="0.25">
      <c r="S51861" s="109"/>
      <c r="U51861" s="109"/>
      <c r="W51861" s="109"/>
      <c r="Y51861" s="109"/>
      <c r="AA51861" s="109"/>
      <c r="AC51861" s="109"/>
    </row>
    <row r="51862" spans="19:29" x14ac:dyDescent="0.25">
      <c r="S51862" s="108"/>
      <c r="U51862" s="108"/>
      <c r="W51862" s="108"/>
      <c r="Y51862" s="108"/>
      <c r="AA51862" s="108"/>
      <c r="AC51862" s="108"/>
    </row>
    <row r="51863" spans="19:29" x14ac:dyDescent="0.25">
      <c r="S51863" s="109"/>
      <c r="U51863" s="109"/>
      <c r="W51863" s="109"/>
      <c r="Y51863" s="109"/>
      <c r="AA51863" s="109"/>
      <c r="AC51863" s="109"/>
    </row>
    <row r="51864" spans="19:29" x14ac:dyDescent="0.25">
      <c r="S51864" s="108"/>
      <c r="U51864" s="108"/>
      <c r="W51864" s="108"/>
      <c r="Y51864" s="108"/>
      <c r="AA51864" s="108"/>
      <c r="AC51864" s="108"/>
    </row>
    <row r="51865" spans="19:29" x14ac:dyDescent="0.25">
      <c r="S51865" s="108"/>
      <c r="U51865" s="108"/>
      <c r="W51865" s="108"/>
      <c r="Y51865" s="108"/>
      <c r="AA51865" s="108"/>
      <c r="AC51865" s="108"/>
    </row>
    <row r="51866" spans="19:29" x14ac:dyDescent="0.25">
      <c r="S51866" s="108"/>
      <c r="U51866" s="108"/>
      <c r="W51866" s="108"/>
      <c r="Y51866" s="108"/>
      <c r="AA51866" s="108"/>
      <c r="AC51866" s="108"/>
    </row>
    <row r="51867" spans="19:29" x14ac:dyDescent="0.25">
      <c r="S51867" s="110"/>
      <c r="U51867" s="110"/>
      <c r="W51867" s="110"/>
      <c r="Y51867" s="110"/>
      <c r="AA51867" s="110"/>
      <c r="AC51867" s="110"/>
    </row>
    <row r="51868" spans="19:29" x14ac:dyDescent="0.25">
      <c r="S51868" s="110"/>
      <c r="U51868" s="110"/>
      <c r="W51868" s="110"/>
      <c r="Y51868" s="110"/>
      <c r="AA51868" s="110"/>
      <c r="AC51868" s="110"/>
    </row>
    <row r="51869" spans="19:29" x14ac:dyDescent="0.25">
      <c r="S51869" s="110"/>
      <c r="U51869" s="110"/>
      <c r="W51869" s="110"/>
      <c r="Y51869" s="110"/>
      <c r="AA51869" s="110"/>
      <c r="AC51869" s="110"/>
    </row>
    <row r="51870" spans="19:29" x14ac:dyDescent="0.25">
      <c r="S51870" s="110"/>
      <c r="U51870" s="110"/>
      <c r="W51870" s="110"/>
      <c r="Y51870" s="110"/>
      <c r="AA51870" s="110"/>
      <c r="AC51870" s="110"/>
    </row>
    <row r="51871" spans="19:29" x14ac:dyDescent="0.25">
      <c r="S51871" s="111"/>
      <c r="U51871" s="111"/>
      <c r="W51871" s="111"/>
      <c r="Y51871" s="111"/>
      <c r="AA51871" s="111"/>
      <c r="AC51871" s="111"/>
    </row>
    <row r="51872" spans="19:29" x14ac:dyDescent="0.25">
      <c r="S51872" s="107"/>
      <c r="U51872" s="107"/>
      <c r="W51872" s="107"/>
      <c r="Y51872" s="107"/>
      <c r="AA51872" s="107"/>
      <c r="AC51872" s="107"/>
    </row>
    <row r="51873" spans="19:29" x14ac:dyDescent="0.25">
      <c r="S51873" s="108"/>
      <c r="U51873" s="108"/>
      <c r="W51873" s="108"/>
      <c r="Y51873" s="108"/>
      <c r="AA51873" s="108"/>
      <c r="AC51873" s="108"/>
    </row>
    <row r="51874" spans="19:29" x14ac:dyDescent="0.25">
      <c r="S51874" s="108"/>
      <c r="U51874" s="108"/>
      <c r="W51874" s="108"/>
      <c r="Y51874" s="108"/>
      <c r="AA51874" s="108"/>
      <c r="AC51874" s="108"/>
    </row>
    <row r="51875" spans="19:29" x14ac:dyDescent="0.25">
      <c r="S51875" s="109"/>
      <c r="U51875" s="109"/>
      <c r="W51875" s="109"/>
      <c r="Y51875" s="109"/>
      <c r="AA51875" s="109"/>
      <c r="AC51875" s="109"/>
    </row>
    <row r="51876" spans="19:29" x14ac:dyDescent="0.25">
      <c r="S51876" s="108"/>
      <c r="U51876" s="108"/>
      <c r="W51876" s="108"/>
      <c r="Y51876" s="108"/>
      <c r="AA51876" s="108"/>
      <c r="AC51876" s="108"/>
    </row>
    <row r="51877" spans="19:29" x14ac:dyDescent="0.25">
      <c r="S51877" s="108"/>
      <c r="U51877" s="108"/>
      <c r="W51877" s="108"/>
      <c r="Y51877" s="108"/>
      <c r="AA51877" s="108"/>
      <c r="AC51877" s="108"/>
    </row>
    <row r="51878" spans="19:29" x14ac:dyDescent="0.25">
      <c r="S51878" s="109"/>
      <c r="U51878" s="109"/>
      <c r="W51878" s="109"/>
      <c r="Y51878" s="109"/>
      <c r="AA51878" s="109"/>
      <c r="AC51878" s="109"/>
    </row>
    <row r="51879" spans="19:29" x14ac:dyDescent="0.25">
      <c r="S51879" s="108"/>
      <c r="U51879" s="108"/>
      <c r="W51879" s="108"/>
      <c r="Y51879" s="108"/>
      <c r="AA51879" s="108"/>
      <c r="AC51879" s="108"/>
    </row>
    <row r="51880" spans="19:29" x14ac:dyDescent="0.25">
      <c r="S51880" s="109"/>
      <c r="U51880" s="109"/>
      <c r="W51880" s="109"/>
      <c r="Y51880" s="109"/>
      <c r="AA51880" s="109"/>
      <c r="AC51880" s="109"/>
    </row>
    <row r="51881" spans="19:29" x14ac:dyDescent="0.25">
      <c r="S51881" s="108"/>
      <c r="U51881" s="108"/>
      <c r="W51881" s="108"/>
      <c r="Y51881" s="108"/>
      <c r="AA51881" s="108"/>
      <c r="AC51881" s="108"/>
    </row>
    <row r="51882" spans="19:29" x14ac:dyDescent="0.25">
      <c r="S51882" s="108"/>
      <c r="U51882" s="108"/>
      <c r="W51882" s="108"/>
      <c r="Y51882" s="108"/>
      <c r="AA51882" s="108"/>
      <c r="AC51882" s="108"/>
    </row>
    <row r="51883" spans="19:29" x14ac:dyDescent="0.25">
      <c r="S51883" s="108"/>
      <c r="U51883" s="108"/>
      <c r="W51883" s="108"/>
      <c r="Y51883" s="108"/>
      <c r="AA51883" s="108"/>
      <c r="AC51883" s="108"/>
    </row>
    <row r="51884" spans="19:29" x14ac:dyDescent="0.25">
      <c r="S51884" s="110"/>
      <c r="U51884" s="110"/>
      <c r="W51884" s="110"/>
      <c r="Y51884" s="110"/>
      <c r="AA51884" s="110"/>
      <c r="AC51884" s="110"/>
    </row>
    <row r="51885" spans="19:29" x14ac:dyDescent="0.25">
      <c r="S51885" s="110"/>
      <c r="U51885" s="110"/>
      <c r="W51885" s="110"/>
      <c r="Y51885" s="110"/>
      <c r="AA51885" s="110"/>
      <c r="AC51885" s="110"/>
    </row>
    <row r="51886" spans="19:29" x14ac:dyDescent="0.25">
      <c r="S51886" s="110"/>
      <c r="U51886" s="110"/>
      <c r="W51886" s="110"/>
      <c r="Y51886" s="110"/>
      <c r="AA51886" s="110"/>
      <c r="AC51886" s="110"/>
    </row>
    <row r="51887" spans="19:29" x14ac:dyDescent="0.25">
      <c r="S51887" s="110"/>
      <c r="U51887" s="110"/>
      <c r="W51887" s="110"/>
      <c r="Y51887" s="110"/>
      <c r="AA51887" s="110"/>
      <c r="AC51887" s="110"/>
    </row>
    <row r="51888" spans="19:29" x14ac:dyDescent="0.25">
      <c r="S51888" s="111"/>
      <c r="U51888" s="111"/>
      <c r="W51888" s="111"/>
      <c r="Y51888" s="111"/>
      <c r="AA51888" s="111"/>
      <c r="AC51888" s="111"/>
    </row>
    <row r="51889" spans="19:29" x14ac:dyDescent="0.25">
      <c r="S51889" s="107"/>
      <c r="U51889" s="107"/>
      <c r="W51889" s="107"/>
      <c r="Y51889" s="107"/>
      <c r="AA51889" s="107"/>
      <c r="AC51889" s="107"/>
    </row>
    <row r="51890" spans="19:29" x14ac:dyDescent="0.25">
      <c r="S51890" s="108"/>
      <c r="U51890" s="108"/>
      <c r="W51890" s="108"/>
      <c r="Y51890" s="108"/>
      <c r="AA51890" s="108"/>
      <c r="AC51890" s="108"/>
    </row>
    <row r="51891" spans="19:29" x14ac:dyDescent="0.25">
      <c r="S51891" s="108"/>
      <c r="U51891" s="108"/>
      <c r="W51891" s="108"/>
      <c r="Y51891" s="108"/>
      <c r="AA51891" s="108"/>
      <c r="AC51891" s="108"/>
    </row>
    <row r="51892" spans="19:29" x14ac:dyDescent="0.25">
      <c r="S51892" s="109"/>
      <c r="U51892" s="109"/>
      <c r="W51892" s="109"/>
      <c r="Y51892" s="109"/>
      <c r="AA51892" s="109"/>
      <c r="AC51892" s="109"/>
    </row>
    <row r="51893" spans="19:29" x14ac:dyDescent="0.25">
      <c r="S51893" s="108"/>
      <c r="U51893" s="108"/>
      <c r="W51893" s="108"/>
      <c r="Y51893" s="108"/>
      <c r="AA51893" s="108"/>
      <c r="AC51893" s="108"/>
    </row>
    <row r="51894" spans="19:29" x14ac:dyDescent="0.25">
      <c r="S51894" s="108"/>
      <c r="U51894" s="108"/>
      <c r="W51894" s="108"/>
      <c r="Y51894" s="108"/>
      <c r="AA51894" s="108"/>
      <c r="AC51894" s="108"/>
    </row>
    <row r="51895" spans="19:29" x14ac:dyDescent="0.25">
      <c r="S51895" s="109"/>
      <c r="U51895" s="109"/>
      <c r="W51895" s="109"/>
      <c r="Y51895" s="109"/>
      <c r="AA51895" s="109"/>
      <c r="AC51895" s="109"/>
    </row>
    <row r="51896" spans="19:29" x14ac:dyDescent="0.25">
      <c r="S51896" s="108"/>
      <c r="U51896" s="108"/>
      <c r="W51896" s="108"/>
      <c r="Y51896" s="108"/>
      <c r="AA51896" s="108"/>
      <c r="AC51896" s="108"/>
    </row>
    <row r="51897" spans="19:29" x14ac:dyDescent="0.25">
      <c r="S51897" s="109"/>
      <c r="U51897" s="109"/>
      <c r="W51897" s="109"/>
      <c r="Y51897" s="109"/>
      <c r="AA51897" s="109"/>
      <c r="AC51897" s="109"/>
    </row>
    <row r="51898" spans="19:29" x14ac:dyDescent="0.25">
      <c r="S51898" s="108"/>
      <c r="U51898" s="108"/>
      <c r="W51898" s="108"/>
      <c r="Y51898" s="108"/>
      <c r="AA51898" s="108"/>
      <c r="AC51898" s="108"/>
    </row>
    <row r="51899" spans="19:29" x14ac:dyDescent="0.25">
      <c r="S51899" s="108"/>
      <c r="U51899" s="108"/>
      <c r="W51899" s="108"/>
      <c r="Y51899" s="108"/>
      <c r="AA51899" s="108"/>
      <c r="AC51899" s="108"/>
    </row>
    <row r="51900" spans="19:29" x14ac:dyDescent="0.25">
      <c r="S51900" s="108"/>
      <c r="U51900" s="108"/>
      <c r="W51900" s="108"/>
      <c r="Y51900" s="108"/>
      <c r="AA51900" s="108"/>
      <c r="AC51900" s="108"/>
    </row>
    <row r="51901" spans="19:29" x14ac:dyDescent="0.25">
      <c r="S51901" s="110"/>
      <c r="U51901" s="110"/>
      <c r="W51901" s="110"/>
      <c r="Y51901" s="110"/>
      <c r="AA51901" s="110"/>
      <c r="AC51901" s="110"/>
    </row>
    <row r="51902" spans="19:29" x14ac:dyDescent="0.25">
      <c r="S51902" s="110"/>
      <c r="U51902" s="110"/>
      <c r="W51902" s="110"/>
      <c r="Y51902" s="110"/>
      <c r="AA51902" s="110"/>
      <c r="AC51902" s="110"/>
    </row>
    <row r="51903" spans="19:29" x14ac:dyDescent="0.25">
      <c r="S51903" s="110"/>
      <c r="U51903" s="110"/>
      <c r="W51903" s="110"/>
      <c r="Y51903" s="110"/>
      <c r="AA51903" s="110"/>
      <c r="AC51903" s="110"/>
    </row>
    <row r="51904" spans="19:29" x14ac:dyDescent="0.25">
      <c r="S51904" s="110"/>
      <c r="U51904" s="110"/>
      <c r="W51904" s="110"/>
      <c r="Y51904" s="110"/>
      <c r="AA51904" s="110"/>
      <c r="AC51904" s="110"/>
    </row>
    <row r="51905" spans="19:29" x14ac:dyDescent="0.25">
      <c r="S51905" s="111"/>
      <c r="U51905" s="111"/>
      <c r="W51905" s="111"/>
      <c r="Y51905" s="111"/>
      <c r="AA51905" s="111"/>
      <c r="AC51905" s="111"/>
    </row>
    <row r="51906" spans="19:29" x14ac:dyDescent="0.25">
      <c r="S51906" s="107"/>
      <c r="U51906" s="107"/>
      <c r="W51906" s="107"/>
      <c r="Y51906" s="107"/>
      <c r="AA51906" s="107"/>
      <c r="AC51906" s="107"/>
    </row>
    <row r="51907" spans="19:29" x14ac:dyDescent="0.25">
      <c r="S51907" s="108"/>
      <c r="U51907" s="108"/>
      <c r="W51907" s="108"/>
      <c r="Y51907" s="108"/>
      <c r="AA51907" s="108"/>
      <c r="AC51907" s="108"/>
    </row>
    <row r="51908" spans="19:29" x14ac:dyDescent="0.25">
      <c r="S51908" s="108"/>
      <c r="U51908" s="108"/>
      <c r="W51908" s="108"/>
      <c r="Y51908" s="108"/>
      <c r="AA51908" s="108"/>
      <c r="AC51908" s="108"/>
    </row>
    <row r="51909" spans="19:29" x14ac:dyDescent="0.25">
      <c r="S51909" s="109"/>
      <c r="U51909" s="109"/>
      <c r="W51909" s="109"/>
      <c r="Y51909" s="109"/>
      <c r="AA51909" s="109"/>
      <c r="AC51909" s="109"/>
    </row>
    <row r="51910" spans="19:29" x14ac:dyDescent="0.25">
      <c r="S51910" s="108"/>
      <c r="U51910" s="108"/>
      <c r="W51910" s="108"/>
      <c r="Y51910" s="108"/>
      <c r="AA51910" s="108"/>
      <c r="AC51910" s="108"/>
    </row>
    <row r="51911" spans="19:29" x14ac:dyDescent="0.25">
      <c r="S51911" s="108"/>
      <c r="U51911" s="108"/>
      <c r="W51911" s="108"/>
      <c r="Y51911" s="108"/>
      <c r="AA51911" s="108"/>
      <c r="AC51911" s="108"/>
    </row>
    <row r="51912" spans="19:29" x14ac:dyDescent="0.25">
      <c r="S51912" s="109"/>
      <c r="U51912" s="109"/>
      <c r="W51912" s="109"/>
      <c r="Y51912" s="109"/>
      <c r="AA51912" s="109"/>
      <c r="AC51912" s="109"/>
    </row>
    <row r="51913" spans="19:29" x14ac:dyDescent="0.25">
      <c r="S51913" s="108"/>
      <c r="U51913" s="108"/>
      <c r="W51913" s="108"/>
      <c r="Y51913" s="108"/>
      <c r="AA51913" s="108"/>
      <c r="AC51913" s="108"/>
    </row>
    <row r="51914" spans="19:29" x14ac:dyDescent="0.25">
      <c r="S51914" s="109"/>
      <c r="U51914" s="109"/>
      <c r="W51914" s="109"/>
      <c r="Y51914" s="109"/>
      <c r="AA51914" s="109"/>
      <c r="AC51914" s="109"/>
    </row>
    <row r="51915" spans="19:29" x14ac:dyDescent="0.25">
      <c r="S51915" s="108"/>
      <c r="U51915" s="108"/>
      <c r="W51915" s="108"/>
      <c r="Y51915" s="108"/>
      <c r="AA51915" s="108"/>
      <c r="AC51915" s="108"/>
    </row>
    <row r="51916" spans="19:29" x14ac:dyDescent="0.25">
      <c r="S51916" s="108"/>
      <c r="U51916" s="108"/>
      <c r="W51916" s="108"/>
      <c r="Y51916" s="108"/>
      <c r="AA51916" s="108"/>
      <c r="AC51916" s="108"/>
    </row>
    <row r="51917" spans="19:29" x14ac:dyDescent="0.25">
      <c r="S51917" s="108"/>
      <c r="U51917" s="108"/>
      <c r="W51917" s="108"/>
      <c r="Y51917" s="108"/>
      <c r="AA51917" s="108"/>
      <c r="AC51917" s="108"/>
    </row>
    <row r="51918" spans="19:29" x14ac:dyDescent="0.25">
      <c r="S51918" s="110"/>
      <c r="U51918" s="110"/>
      <c r="W51918" s="110"/>
      <c r="Y51918" s="110"/>
      <c r="AA51918" s="110"/>
      <c r="AC51918" s="110"/>
    </row>
    <row r="51919" spans="19:29" x14ac:dyDescent="0.25">
      <c r="S51919" s="110"/>
      <c r="U51919" s="110"/>
      <c r="W51919" s="110"/>
      <c r="Y51919" s="110"/>
      <c r="AA51919" s="110"/>
      <c r="AC51919" s="110"/>
    </row>
    <row r="51920" spans="19:29" x14ac:dyDescent="0.25">
      <c r="S51920" s="110"/>
      <c r="U51920" s="110"/>
      <c r="W51920" s="110"/>
      <c r="Y51920" s="110"/>
      <c r="AA51920" s="110"/>
      <c r="AC51920" s="110"/>
    </row>
    <row r="51921" spans="19:29" x14ac:dyDescent="0.25">
      <c r="S51921" s="110"/>
      <c r="U51921" s="110"/>
      <c r="W51921" s="110"/>
      <c r="Y51921" s="110"/>
      <c r="AA51921" s="110"/>
      <c r="AC51921" s="110"/>
    </row>
    <row r="51922" spans="19:29" x14ac:dyDescent="0.25">
      <c r="S51922" s="111"/>
      <c r="U51922" s="111"/>
      <c r="W51922" s="111"/>
      <c r="Y51922" s="111"/>
      <c r="AA51922" s="111"/>
      <c r="AC51922" s="111"/>
    </row>
    <row r="51923" spans="19:29" x14ac:dyDescent="0.25">
      <c r="S51923" s="107"/>
      <c r="U51923" s="107"/>
      <c r="W51923" s="107"/>
      <c r="Y51923" s="107"/>
      <c r="AA51923" s="107"/>
      <c r="AC51923" s="107"/>
    </row>
    <row r="51924" spans="19:29" x14ac:dyDescent="0.25">
      <c r="S51924" s="108"/>
      <c r="U51924" s="108"/>
      <c r="W51924" s="108"/>
      <c r="Y51924" s="108"/>
      <c r="AA51924" s="108"/>
      <c r="AC51924" s="108"/>
    </row>
    <row r="51925" spans="19:29" x14ac:dyDescent="0.25">
      <c r="S51925" s="108"/>
      <c r="U51925" s="108"/>
      <c r="W51925" s="108"/>
      <c r="Y51925" s="108"/>
      <c r="AA51925" s="108"/>
      <c r="AC51925" s="108"/>
    </row>
    <row r="51926" spans="19:29" x14ac:dyDescent="0.25">
      <c r="S51926" s="109"/>
      <c r="U51926" s="109"/>
      <c r="W51926" s="109"/>
      <c r="Y51926" s="109"/>
      <c r="AA51926" s="109"/>
      <c r="AC51926" s="109"/>
    </row>
    <row r="51927" spans="19:29" x14ac:dyDescent="0.25">
      <c r="S51927" s="108"/>
      <c r="U51927" s="108"/>
      <c r="W51927" s="108"/>
      <c r="Y51927" s="108"/>
      <c r="AA51927" s="108"/>
      <c r="AC51927" s="108"/>
    </row>
    <row r="51928" spans="19:29" x14ac:dyDescent="0.25">
      <c r="S51928" s="108"/>
      <c r="U51928" s="108"/>
      <c r="W51928" s="108"/>
      <c r="Y51928" s="108"/>
      <c r="AA51928" s="108"/>
      <c r="AC51928" s="108"/>
    </row>
    <row r="51929" spans="19:29" x14ac:dyDescent="0.25">
      <c r="S51929" s="109"/>
      <c r="U51929" s="109"/>
      <c r="W51929" s="109"/>
      <c r="Y51929" s="109"/>
      <c r="AA51929" s="109"/>
      <c r="AC51929" s="109"/>
    </row>
    <row r="51930" spans="19:29" x14ac:dyDescent="0.25">
      <c r="S51930" s="108"/>
      <c r="U51930" s="108"/>
      <c r="W51930" s="108"/>
      <c r="Y51930" s="108"/>
      <c r="AA51930" s="108"/>
      <c r="AC51930" s="108"/>
    </row>
    <row r="51931" spans="19:29" x14ac:dyDescent="0.25">
      <c r="S51931" s="109"/>
      <c r="U51931" s="109"/>
      <c r="W51931" s="109"/>
      <c r="Y51931" s="109"/>
      <c r="AA51931" s="109"/>
      <c r="AC51931" s="109"/>
    </row>
    <row r="51932" spans="19:29" x14ac:dyDescent="0.25">
      <c r="S51932" s="108"/>
      <c r="U51932" s="108"/>
      <c r="W51932" s="108"/>
      <c r="Y51932" s="108"/>
      <c r="AA51932" s="108"/>
      <c r="AC51932" s="108"/>
    </row>
    <row r="51933" spans="19:29" x14ac:dyDescent="0.25">
      <c r="S51933" s="108"/>
      <c r="U51933" s="108"/>
      <c r="W51933" s="108"/>
      <c r="Y51933" s="108"/>
      <c r="AA51933" s="108"/>
      <c r="AC51933" s="108"/>
    </row>
    <row r="51934" spans="19:29" x14ac:dyDescent="0.25">
      <c r="S51934" s="108"/>
      <c r="U51934" s="108"/>
      <c r="W51934" s="108"/>
      <c r="Y51934" s="108"/>
      <c r="AA51934" s="108"/>
      <c r="AC51934" s="108"/>
    </row>
    <row r="51935" spans="19:29" x14ac:dyDescent="0.25">
      <c r="S51935" s="110"/>
      <c r="U51935" s="110"/>
      <c r="W51935" s="110"/>
      <c r="Y51935" s="110"/>
      <c r="AA51935" s="110"/>
      <c r="AC51935" s="110"/>
    </row>
    <row r="51936" spans="19:29" x14ac:dyDescent="0.25">
      <c r="S51936" s="110"/>
      <c r="U51936" s="110"/>
      <c r="W51936" s="110"/>
      <c r="Y51936" s="110"/>
      <c r="AA51936" s="110"/>
      <c r="AC51936" s="110"/>
    </row>
    <row r="51937" spans="19:29" x14ac:dyDescent="0.25">
      <c r="S51937" s="110"/>
      <c r="U51937" s="110"/>
      <c r="W51937" s="110"/>
      <c r="Y51937" s="110"/>
      <c r="AA51937" s="110"/>
      <c r="AC51937" s="110"/>
    </row>
    <row r="51938" spans="19:29" x14ac:dyDescent="0.25">
      <c r="S51938" s="110"/>
      <c r="U51938" s="110"/>
      <c r="W51938" s="110"/>
      <c r="Y51938" s="110"/>
      <c r="AA51938" s="110"/>
      <c r="AC51938" s="110"/>
    </row>
    <row r="51939" spans="19:29" x14ac:dyDescent="0.25">
      <c r="S51939" s="111"/>
      <c r="U51939" s="111"/>
      <c r="W51939" s="111"/>
      <c r="Y51939" s="111"/>
      <c r="AA51939" s="111"/>
      <c r="AC51939" s="111"/>
    </row>
    <row r="51940" spans="19:29" x14ac:dyDescent="0.25">
      <c r="S51940" s="107"/>
      <c r="U51940" s="107"/>
      <c r="W51940" s="107"/>
      <c r="Y51940" s="107"/>
      <c r="AA51940" s="107"/>
      <c r="AC51940" s="107"/>
    </row>
    <row r="51941" spans="19:29" x14ac:dyDescent="0.25">
      <c r="S51941" s="108"/>
      <c r="U51941" s="108"/>
      <c r="W51941" s="108"/>
      <c r="Y51941" s="108"/>
      <c r="AA51941" s="108"/>
      <c r="AC51941" s="108"/>
    </row>
    <row r="51942" spans="19:29" x14ac:dyDescent="0.25">
      <c r="S51942" s="108"/>
      <c r="U51942" s="108"/>
      <c r="W51942" s="108"/>
      <c r="Y51942" s="108"/>
      <c r="AA51942" s="108"/>
      <c r="AC51942" s="108"/>
    </row>
    <row r="51943" spans="19:29" x14ac:dyDescent="0.25">
      <c r="S51943" s="109"/>
      <c r="U51943" s="109"/>
      <c r="W51943" s="109"/>
      <c r="Y51943" s="109"/>
      <c r="AA51943" s="109"/>
      <c r="AC51943" s="109"/>
    </row>
    <row r="51944" spans="19:29" x14ac:dyDescent="0.25">
      <c r="S51944" s="108"/>
      <c r="U51944" s="108"/>
      <c r="W51944" s="108"/>
      <c r="Y51944" s="108"/>
      <c r="AA51944" s="108"/>
      <c r="AC51944" s="108"/>
    </row>
    <row r="51945" spans="19:29" x14ac:dyDescent="0.25">
      <c r="S51945" s="108"/>
      <c r="U51945" s="108"/>
      <c r="W51945" s="108"/>
      <c r="Y51945" s="108"/>
      <c r="AA51945" s="108"/>
      <c r="AC51945" s="108"/>
    </row>
    <row r="51946" spans="19:29" x14ac:dyDescent="0.25">
      <c r="S51946" s="109"/>
      <c r="U51946" s="109"/>
      <c r="W51946" s="109"/>
      <c r="Y51946" s="109"/>
      <c r="AA51946" s="109"/>
      <c r="AC51946" s="109"/>
    </row>
    <row r="51947" spans="19:29" x14ac:dyDescent="0.25">
      <c r="S51947" s="108"/>
      <c r="U51947" s="108"/>
      <c r="W51947" s="108"/>
      <c r="Y51947" s="108"/>
      <c r="AA51947" s="108"/>
      <c r="AC51947" s="108"/>
    </row>
    <row r="51948" spans="19:29" x14ac:dyDescent="0.25">
      <c r="S51948" s="109"/>
      <c r="U51948" s="109"/>
      <c r="W51948" s="109"/>
      <c r="Y51948" s="109"/>
      <c r="AA51948" s="109"/>
      <c r="AC51948" s="109"/>
    </row>
    <row r="51949" spans="19:29" x14ac:dyDescent="0.25">
      <c r="S51949" s="108"/>
      <c r="U51949" s="108"/>
      <c r="W51949" s="108"/>
      <c r="Y51949" s="108"/>
      <c r="AA51949" s="108"/>
      <c r="AC51949" s="108"/>
    </row>
    <row r="51950" spans="19:29" x14ac:dyDescent="0.25">
      <c r="S51950" s="108"/>
      <c r="U51950" s="108"/>
      <c r="W51950" s="108"/>
      <c r="Y51950" s="108"/>
      <c r="AA51950" s="108"/>
      <c r="AC51950" s="108"/>
    </row>
    <row r="51951" spans="19:29" x14ac:dyDescent="0.25">
      <c r="S51951" s="108"/>
      <c r="U51951" s="108"/>
      <c r="W51951" s="108"/>
      <c r="Y51951" s="108"/>
      <c r="AA51951" s="108"/>
      <c r="AC51951" s="108"/>
    </row>
    <row r="51952" spans="19:29" x14ac:dyDescent="0.25">
      <c r="S51952" s="110"/>
      <c r="U51952" s="110"/>
      <c r="W51952" s="110"/>
      <c r="Y51952" s="110"/>
      <c r="AA51952" s="110"/>
      <c r="AC51952" s="110"/>
    </row>
    <row r="51953" spans="19:29" x14ac:dyDescent="0.25">
      <c r="S51953" s="110"/>
      <c r="U51953" s="110"/>
      <c r="W51953" s="110"/>
      <c r="Y51953" s="110"/>
      <c r="AA51953" s="110"/>
      <c r="AC51953" s="110"/>
    </row>
    <row r="51954" spans="19:29" x14ac:dyDescent="0.25">
      <c r="S51954" s="110"/>
      <c r="U51954" s="110"/>
      <c r="W51954" s="110"/>
      <c r="Y51954" s="110"/>
      <c r="AA51954" s="110"/>
      <c r="AC51954" s="110"/>
    </row>
    <row r="51955" spans="19:29" x14ac:dyDescent="0.25">
      <c r="S51955" s="110"/>
      <c r="U51955" s="110"/>
      <c r="W51955" s="110"/>
      <c r="Y51955" s="110"/>
      <c r="AA51955" s="110"/>
      <c r="AC51955" s="110"/>
    </row>
    <row r="51956" spans="19:29" x14ac:dyDescent="0.25">
      <c r="S51956" s="111"/>
      <c r="U51956" s="111"/>
      <c r="W51956" s="111"/>
      <c r="Y51956" s="111"/>
      <c r="AA51956" s="111"/>
      <c r="AC51956" s="111"/>
    </row>
    <row r="51957" spans="19:29" x14ac:dyDescent="0.25">
      <c r="S51957" s="107"/>
      <c r="U51957" s="107"/>
      <c r="W51957" s="107"/>
      <c r="Y51957" s="107"/>
      <c r="AA51957" s="107"/>
      <c r="AC51957" s="107"/>
    </row>
    <row r="51958" spans="19:29" x14ac:dyDescent="0.25">
      <c r="S51958" s="108"/>
      <c r="U51958" s="108"/>
      <c r="W51958" s="108"/>
      <c r="Y51958" s="108"/>
      <c r="AA51958" s="108"/>
      <c r="AC51958" s="108"/>
    </row>
    <row r="51959" spans="19:29" x14ac:dyDescent="0.25">
      <c r="S51959" s="108"/>
      <c r="U51959" s="108"/>
      <c r="W51959" s="108"/>
      <c r="Y51959" s="108"/>
      <c r="AA51959" s="108"/>
      <c r="AC51959" s="108"/>
    </row>
    <row r="51960" spans="19:29" x14ac:dyDescent="0.25">
      <c r="S51960" s="109"/>
      <c r="U51960" s="109"/>
      <c r="W51960" s="109"/>
      <c r="Y51960" s="109"/>
      <c r="AA51960" s="109"/>
      <c r="AC51960" s="109"/>
    </row>
    <row r="51961" spans="19:29" x14ac:dyDescent="0.25">
      <c r="S51961" s="108"/>
      <c r="U51961" s="108"/>
      <c r="W51961" s="108"/>
      <c r="Y51961" s="108"/>
      <c r="AA51961" s="108"/>
      <c r="AC51961" s="108"/>
    </row>
    <row r="51962" spans="19:29" x14ac:dyDescent="0.25">
      <c r="S51962" s="108"/>
      <c r="U51962" s="108"/>
      <c r="W51962" s="108"/>
      <c r="Y51962" s="108"/>
      <c r="AA51962" s="108"/>
      <c r="AC51962" s="108"/>
    </row>
    <row r="51963" spans="19:29" x14ac:dyDescent="0.25">
      <c r="S51963" s="109"/>
      <c r="U51963" s="109"/>
      <c r="W51963" s="109"/>
      <c r="Y51963" s="109"/>
      <c r="AA51963" s="109"/>
      <c r="AC51963" s="109"/>
    </row>
    <row r="51964" spans="19:29" x14ac:dyDescent="0.25">
      <c r="S51964" s="108"/>
      <c r="U51964" s="108"/>
      <c r="W51964" s="108"/>
      <c r="Y51964" s="108"/>
      <c r="AA51964" s="108"/>
      <c r="AC51964" s="108"/>
    </row>
    <row r="51965" spans="19:29" x14ac:dyDescent="0.25">
      <c r="S51965" s="109"/>
      <c r="U51965" s="109"/>
      <c r="W51965" s="109"/>
      <c r="Y51965" s="109"/>
      <c r="AA51965" s="109"/>
      <c r="AC51965" s="109"/>
    </row>
    <row r="51966" spans="19:29" x14ac:dyDescent="0.25">
      <c r="S51966" s="108"/>
      <c r="U51966" s="108"/>
      <c r="W51966" s="108"/>
      <c r="Y51966" s="108"/>
      <c r="AA51966" s="108"/>
      <c r="AC51966" s="108"/>
    </row>
    <row r="51967" spans="19:29" x14ac:dyDescent="0.25">
      <c r="S51967" s="108"/>
      <c r="U51967" s="108"/>
      <c r="W51967" s="108"/>
      <c r="Y51967" s="108"/>
      <c r="AA51967" s="108"/>
      <c r="AC51967" s="108"/>
    </row>
    <row r="51968" spans="19:29" x14ac:dyDescent="0.25">
      <c r="S51968" s="108"/>
      <c r="U51968" s="108"/>
      <c r="W51968" s="108"/>
      <c r="Y51968" s="108"/>
      <c r="AA51968" s="108"/>
      <c r="AC51968" s="108"/>
    </row>
    <row r="51969" spans="19:29" x14ac:dyDescent="0.25">
      <c r="S51969" s="110"/>
      <c r="U51969" s="110"/>
      <c r="W51969" s="110"/>
      <c r="Y51969" s="110"/>
      <c r="AA51969" s="110"/>
      <c r="AC51969" s="110"/>
    </row>
    <row r="51970" spans="19:29" x14ac:dyDescent="0.25">
      <c r="S51970" s="110"/>
      <c r="U51970" s="110"/>
      <c r="W51970" s="110"/>
      <c r="Y51970" s="110"/>
      <c r="AA51970" s="110"/>
      <c r="AC51970" s="110"/>
    </row>
    <row r="51971" spans="19:29" x14ac:dyDescent="0.25">
      <c r="S51971" s="110"/>
      <c r="U51971" s="110"/>
      <c r="W51971" s="110"/>
      <c r="Y51971" s="110"/>
      <c r="AA51971" s="110"/>
      <c r="AC51971" s="110"/>
    </row>
    <row r="51972" spans="19:29" x14ac:dyDescent="0.25">
      <c r="S51972" s="110"/>
      <c r="U51972" s="110"/>
      <c r="W51972" s="110"/>
      <c r="Y51972" s="110"/>
      <c r="AA51972" s="110"/>
      <c r="AC51972" s="110"/>
    </row>
    <row r="51973" spans="19:29" x14ac:dyDescent="0.25">
      <c r="S51973" s="111"/>
      <c r="U51973" s="111"/>
      <c r="W51973" s="111"/>
      <c r="Y51973" s="111"/>
      <c r="AA51973" s="111"/>
      <c r="AC51973" s="111"/>
    </row>
    <row r="51974" spans="19:29" x14ac:dyDescent="0.25">
      <c r="S51974" s="107"/>
      <c r="U51974" s="107"/>
      <c r="W51974" s="107"/>
      <c r="Y51974" s="107"/>
      <c r="AA51974" s="107"/>
      <c r="AC51974" s="107"/>
    </row>
    <row r="51975" spans="19:29" x14ac:dyDescent="0.25">
      <c r="S51975" s="108"/>
      <c r="U51975" s="108"/>
      <c r="W51975" s="108"/>
      <c r="Y51975" s="108"/>
      <c r="AA51975" s="108"/>
      <c r="AC51975" s="108"/>
    </row>
    <row r="51976" spans="19:29" x14ac:dyDescent="0.25">
      <c r="S51976" s="108"/>
      <c r="U51976" s="108"/>
      <c r="W51976" s="108"/>
      <c r="Y51976" s="108"/>
      <c r="AA51976" s="108"/>
      <c r="AC51976" s="108"/>
    </row>
    <row r="51977" spans="19:29" x14ac:dyDescent="0.25">
      <c r="S51977" s="109"/>
      <c r="U51977" s="109"/>
      <c r="W51977" s="109"/>
      <c r="Y51977" s="109"/>
      <c r="AA51977" s="109"/>
      <c r="AC51977" s="109"/>
    </row>
    <row r="51978" spans="19:29" x14ac:dyDescent="0.25">
      <c r="S51978" s="108"/>
      <c r="U51978" s="108"/>
      <c r="W51978" s="108"/>
      <c r="Y51978" s="108"/>
      <c r="AA51978" s="108"/>
      <c r="AC51978" s="108"/>
    </row>
    <row r="51979" spans="19:29" x14ac:dyDescent="0.25">
      <c r="S51979" s="108"/>
      <c r="U51979" s="108"/>
      <c r="W51979" s="108"/>
      <c r="Y51979" s="108"/>
      <c r="AA51979" s="108"/>
      <c r="AC51979" s="108"/>
    </row>
    <row r="51980" spans="19:29" x14ac:dyDescent="0.25">
      <c r="S51980" s="109"/>
      <c r="U51980" s="109"/>
      <c r="W51980" s="109"/>
      <c r="Y51980" s="109"/>
      <c r="AA51980" s="109"/>
      <c r="AC51980" s="109"/>
    </row>
    <row r="51981" spans="19:29" x14ac:dyDescent="0.25">
      <c r="S51981" s="108"/>
      <c r="U51981" s="108"/>
      <c r="W51981" s="108"/>
      <c r="Y51981" s="108"/>
      <c r="AA51981" s="108"/>
      <c r="AC51981" s="108"/>
    </row>
    <row r="51982" spans="19:29" x14ac:dyDescent="0.25">
      <c r="S51982" s="109"/>
      <c r="U51982" s="109"/>
      <c r="W51982" s="109"/>
      <c r="Y51982" s="109"/>
      <c r="AA51982" s="109"/>
      <c r="AC51982" s="109"/>
    </row>
    <row r="51983" spans="19:29" x14ac:dyDescent="0.25">
      <c r="S51983" s="108"/>
      <c r="U51983" s="108"/>
      <c r="W51983" s="108"/>
      <c r="Y51983" s="108"/>
      <c r="AA51983" s="108"/>
      <c r="AC51983" s="108"/>
    </row>
    <row r="51984" spans="19:29" x14ac:dyDescent="0.25">
      <c r="S51984" s="108"/>
      <c r="U51984" s="108"/>
      <c r="W51984" s="108"/>
      <c r="Y51984" s="108"/>
      <c r="AA51984" s="108"/>
      <c r="AC51984" s="108"/>
    </row>
    <row r="51985" spans="19:29" x14ac:dyDescent="0.25">
      <c r="S51985" s="108"/>
      <c r="U51985" s="108"/>
      <c r="W51985" s="108"/>
      <c r="Y51985" s="108"/>
      <c r="AA51985" s="108"/>
      <c r="AC51985" s="108"/>
    </row>
    <row r="51986" spans="19:29" x14ac:dyDescent="0.25">
      <c r="S51986" s="110"/>
      <c r="U51986" s="110"/>
      <c r="W51986" s="110"/>
      <c r="Y51986" s="110"/>
      <c r="AA51986" s="110"/>
      <c r="AC51986" s="110"/>
    </row>
    <row r="51987" spans="19:29" x14ac:dyDescent="0.25">
      <c r="S51987" s="110"/>
      <c r="U51987" s="110"/>
      <c r="W51987" s="110"/>
      <c r="Y51987" s="110"/>
      <c r="AA51987" s="110"/>
      <c r="AC51987" s="110"/>
    </row>
    <row r="51988" spans="19:29" x14ac:dyDescent="0.25">
      <c r="S51988" s="110"/>
      <c r="U51988" s="110"/>
      <c r="W51988" s="110"/>
      <c r="Y51988" s="110"/>
      <c r="AA51988" s="110"/>
      <c r="AC51988" s="110"/>
    </row>
    <row r="51989" spans="19:29" x14ac:dyDescent="0.25">
      <c r="S51989" s="110"/>
      <c r="U51989" s="110"/>
      <c r="W51989" s="110"/>
      <c r="Y51989" s="110"/>
      <c r="AA51989" s="110"/>
      <c r="AC51989" s="110"/>
    </row>
    <row r="51990" spans="19:29" x14ac:dyDescent="0.25">
      <c r="S51990" s="111"/>
      <c r="U51990" s="111"/>
      <c r="W51990" s="111"/>
      <c r="Y51990" s="111"/>
      <c r="AA51990" s="111"/>
      <c r="AC51990" s="111"/>
    </row>
    <row r="51991" spans="19:29" x14ac:dyDescent="0.25">
      <c r="S51991" s="107"/>
      <c r="U51991" s="107"/>
      <c r="W51991" s="107"/>
      <c r="Y51991" s="107"/>
      <c r="AA51991" s="107"/>
      <c r="AC51991" s="107"/>
    </row>
    <row r="51992" spans="19:29" x14ac:dyDescent="0.25">
      <c r="S51992" s="108"/>
      <c r="U51992" s="108"/>
      <c r="W51992" s="108"/>
      <c r="Y51992" s="108"/>
      <c r="AA51992" s="108"/>
      <c r="AC51992" s="108"/>
    </row>
    <row r="51993" spans="19:29" x14ac:dyDescent="0.25">
      <c r="S51993" s="108"/>
      <c r="U51993" s="108"/>
      <c r="W51993" s="108"/>
      <c r="Y51993" s="108"/>
      <c r="AA51993" s="108"/>
      <c r="AC51993" s="108"/>
    </row>
    <row r="51994" spans="19:29" x14ac:dyDescent="0.25">
      <c r="S51994" s="109"/>
      <c r="U51994" s="109"/>
      <c r="W51994" s="109"/>
      <c r="Y51994" s="109"/>
      <c r="AA51994" s="109"/>
      <c r="AC51994" s="109"/>
    </row>
    <row r="51995" spans="19:29" x14ac:dyDescent="0.25">
      <c r="S51995" s="108"/>
      <c r="U51995" s="108"/>
      <c r="W51995" s="108"/>
      <c r="Y51995" s="108"/>
      <c r="AA51995" s="108"/>
      <c r="AC51995" s="108"/>
    </row>
    <row r="51996" spans="19:29" x14ac:dyDescent="0.25">
      <c r="S51996" s="108"/>
      <c r="U51996" s="108"/>
      <c r="W51996" s="108"/>
      <c r="Y51996" s="108"/>
      <c r="AA51996" s="108"/>
      <c r="AC51996" s="108"/>
    </row>
    <row r="51997" spans="19:29" x14ac:dyDescent="0.25">
      <c r="S51997" s="109"/>
      <c r="U51997" s="109"/>
      <c r="W51997" s="109"/>
      <c r="Y51997" s="109"/>
      <c r="AA51997" s="109"/>
      <c r="AC51997" s="109"/>
    </row>
    <row r="51998" spans="19:29" x14ac:dyDescent="0.25">
      <c r="S51998" s="108"/>
      <c r="U51998" s="108"/>
      <c r="W51998" s="108"/>
      <c r="Y51998" s="108"/>
      <c r="AA51998" s="108"/>
      <c r="AC51998" s="108"/>
    </row>
    <row r="51999" spans="19:29" x14ac:dyDescent="0.25">
      <c r="S51999" s="109"/>
      <c r="U51999" s="109"/>
      <c r="W51999" s="109"/>
      <c r="Y51999" s="109"/>
      <c r="AA51999" s="109"/>
      <c r="AC51999" s="109"/>
    </row>
    <row r="52000" spans="19:29" x14ac:dyDescent="0.25">
      <c r="S52000" s="108"/>
      <c r="U52000" s="108"/>
      <c r="W52000" s="108"/>
      <c r="Y52000" s="108"/>
      <c r="AA52000" s="108"/>
      <c r="AC52000" s="108"/>
    </row>
    <row r="52001" spans="19:29" x14ac:dyDescent="0.25">
      <c r="S52001" s="108"/>
      <c r="U52001" s="108"/>
      <c r="W52001" s="108"/>
      <c r="Y52001" s="108"/>
      <c r="AA52001" s="108"/>
      <c r="AC52001" s="108"/>
    </row>
    <row r="52002" spans="19:29" x14ac:dyDescent="0.25">
      <c r="S52002" s="108"/>
      <c r="U52002" s="108"/>
      <c r="W52002" s="108"/>
      <c r="Y52002" s="108"/>
      <c r="AA52002" s="108"/>
      <c r="AC52002" s="108"/>
    </row>
    <row r="52003" spans="19:29" x14ac:dyDescent="0.25">
      <c r="S52003" s="110"/>
      <c r="U52003" s="110"/>
      <c r="W52003" s="110"/>
      <c r="Y52003" s="110"/>
      <c r="AA52003" s="110"/>
      <c r="AC52003" s="110"/>
    </row>
    <row r="52004" spans="19:29" x14ac:dyDescent="0.25">
      <c r="S52004" s="110"/>
      <c r="U52004" s="110"/>
      <c r="W52004" s="110"/>
      <c r="Y52004" s="110"/>
      <c r="AA52004" s="110"/>
      <c r="AC52004" s="110"/>
    </row>
    <row r="52005" spans="19:29" x14ac:dyDescent="0.25">
      <c r="S52005" s="110"/>
      <c r="U52005" s="110"/>
      <c r="W52005" s="110"/>
      <c r="Y52005" s="110"/>
      <c r="AA52005" s="110"/>
      <c r="AC52005" s="110"/>
    </row>
    <row r="52006" spans="19:29" x14ac:dyDescent="0.25">
      <c r="S52006" s="110"/>
      <c r="U52006" s="110"/>
      <c r="W52006" s="110"/>
      <c r="Y52006" s="110"/>
      <c r="AA52006" s="110"/>
      <c r="AC52006" s="110"/>
    </row>
    <row r="52007" spans="19:29" x14ac:dyDescent="0.25">
      <c r="S52007" s="111"/>
      <c r="U52007" s="111"/>
      <c r="W52007" s="111"/>
      <c r="Y52007" s="111"/>
      <c r="AA52007" s="111"/>
      <c r="AC52007" s="111"/>
    </row>
    <row r="52008" spans="19:29" x14ac:dyDescent="0.25">
      <c r="S52008" s="107"/>
      <c r="U52008" s="107"/>
      <c r="W52008" s="107"/>
      <c r="Y52008" s="107"/>
      <c r="AA52008" s="107"/>
      <c r="AC52008" s="107"/>
    </row>
    <row r="52009" spans="19:29" x14ac:dyDescent="0.25">
      <c r="S52009" s="108"/>
      <c r="U52009" s="108"/>
      <c r="W52009" s="108"/>
      <c r="Y52009" s="108"/>
      <c r="AA52009" s="108"/>
      <c r="AC52009" s="108"/>
    </row>
    <row r="52010" spans="19:29" x14ac:dyDescent="0.25">
      <c r="S52010" s="108"/>
      <c r="U52010" s="108"/>
      <c r="W52010" s="108"/>
      <c r="Y52010" s="108"/>
      <c r="AA52010" s="108"/>
      <c r="AC52010" s="108"/>
    </row>
    <row r="52011" spans="19:29" x14ac:dyDescent="0.25">
      <c r="S52011" s="109"/>
      <c r="U52011" s="109"/>
      <c r="W52011" s="109"/>
      <c r="Y52011" s="109"/>
      <c r="AA52011" s="109"/>
      <c r="AC52011" s="109"/>
    </row>
    <row r="52012" spans="19:29" x14ac:dyDescent="0.25">
      <c r="S52012" s="108"/>
      <c r="U52012" s="108"/>
      <c r="W52012" s="108"/>
      <c r="Y52012" s="108"/>
      <c r="AA52012" s="108"/>
      <c r="AC52012" s="108"/>
    </row>
    <row r="52013" spans="19:29" x14ac:dyDescent="0.25">
      <c r="S52013" s="108"/>
      <c r="U52013" s="108"/>
      <c r="W52013" s="108"/>
      <c r="Y52013" s="108"/>
      <c r="AA52013" s="108"/>
      <c r="AC52013" s="108"/>
    </row>
    <row r="52014" spans="19:29" x14ac:dyDescent="0.25">
      <c r="S52014" s="109"/>
      <c r="U52014" s="109"/>
      <c r="W52014" s="109"/>
      <c r="Y52014" s="109"/>
      <c r="AA52014" s="109"/>
      <c r="AC52014" s="109"/>
    </row>
    <row r="52015" spans="19:29" x14ac:dyDescent="0.25">
      <c r="S52015" s="108"/>
      <c r="U52015" s="108"/>
      <c r="W52015" s="108"/>
      <c r="Y52015" s="108"/>
      <c r="AA52015" s="108"/>
      <c r="AC52015" s="108"/>
    </row>
    <row r="52016" spans="19:29" x14ac:dyDescent="0.25">
      <c r="S52016" s="109"/>
      <c r="U52016" s="109"/>
      <c r="W52016" s="109"/>
      <c r="Y52016" s="109"/>
      <c r="AA52016" s="109"/>
      <c r="AC52016" s="109"/>
    </row>
    <row r="52017" spans="19:29" x14ac:dyDescent="0.25">
      <c r="S52017" s="108"/>
      <c r="U52017" s="108"/>
      <c r="W52017" s="108"/>
      <c r="Y52017" s="108"/>
      <c r="AA52017" s="108"/>
      <c r="AC52017" s="108"/>
    </row>
    <row r="52018" spans="19:29" x14ac:dyDescent="0.25">
      <c r="S52018" s="108"/>
      <c r="U52018" s="108"/>
      <c r="W52018" s="108"/>
      <c r="Y52018" s="108"/>
      <c r="AA52018" s="108"/>
      <c r="AC52018" s="108"/>
    </row>
    <row r="52019" spans="19:29" x14ac:dyDescent="0.25">
      <c r="S52019" s="108"/>
      <c r="U52019" s="108"/>
      <c r="W52019" s="108"/>
      <c r="Y52019" s="108"/>
      <c r="AA52019" s="108"/>
      <c r="AC52019" s="108"/>
    </row>
    <row r="52020" spans="19:29" x14ac:dyDescent="0.25">
      <c r="S52020" s="110"/>
      <c r="U52020" s="110"/>
      <c r="W52020" s="110"/>
      <c r="Y52020" s="110"/>
      <c r="AA52020" s="110"/>
      <c r="AC52020" s="110"/>
    </row>
    <row r="52021" spans="19:29" x14ac:dyDescent="0.25">
      <c r="S52021" s="110"/>
      <c r="U52021" s="110"/>
      <c r="W52021" s="110"/>
      <c r="Y52021" s="110"/>
      <c r="AA52021" s="110"/>
      <c r="AC52021" s="110"/>
    </row>
    <row r="52022" spans="19:29" x14ac:dyDescent="0.25">
      <c r="S52022" s="110"/>
      <c r="U52022" s="110"/>
      <c r="W52022" s="110"/>
      <c r="Y52022" s="110"/>
      <c r="AA52022" s="110"/>
      <c r="AC52022" s="110"/>
    </row>
    <row r="52023" spans="19:29" x14ac:dyDescent="0.25">
      <c r="S52023" s="110"/>
      <c r="U52023" s="110"/>
      <c r="W52023" s="110"/>
      <c r="Y52023" s="110"/>
      <c r="AA52023" s="110"/>
      <c r="AC52023" s="110"/>
    </row>
    <row r="52024" spans="19:29" x14ac:dyDescent="0.25">
      <c r="S52024" s="111"/>
      <c r="U52024" s="111"/>
      <c r="W52024" s="111"/>
      <c r="Y52024" s="111"/>
      <c r="AA52024" s="111"/>
      <c r="AC52024" s="111"/>
    </row>
    <row r="52025" spans="19:29" x14ac:dyDescent="0.25">
      <c r="S52025" s="107"/>
      <c r="U52025" s="107"/>
      <c r="W52025" s="107"/>
      <c r="Y52025" s="107"/>
      <c r="AA52025" s="107"/>
      <c r="AC52025" s="107"/>
    </row>
    <row r="52026" spans="19:29" x14ac:dyDescent="0.25">
      <c r="S52026" s="108"/>
      <c r="U52026" s="108"/>
      <c r="W52026" s="108"/>
      <c r="Y52026" s="108"/>
      <c r="AA52026" s="108"/>
      <c r="AC52026" s="108"/>
    </row>
    <row r="52027" spans="19:29" x14ac:dyDescent="0.25">
      <c r="S52027" s="108"/>
      <c r="U52027" s="108"/>
      <c r="W52027" s="108"/>
      <c r="Y52027" s="108"/>
      <c r="AA52027" s="108"/>
      <c r="AC52027" s="108"/>
    </row>
    <row r="52028" spans="19:29" x14ac:dyDescent="0.25">
      <c r="S52028" s="109"/>
      <c r="U52028" s="109"/>
      <c r="W52028" s="109"/>
      <c r="Y52028" s="109"/>
      <c r="AA52028" s="109"/>
      <c r="AC52028" s="109"/>
    </row>
    <row r="52029" spans="19:29" x14ac:dyDescent="0.25">
      <c r="S52029" s="108"/>
      <c r="U52029" s="108"/>
      <c r="W52029" s="108"/>
      <c r="Y52029" s="108"/>
      <c r="AA52029" s="108"/>
      <c r="AC52029" s="108"/>
    </row>
    <row r="52030" spans="19:29" x14ac:dyDescent="0.25">
      <c r="S52030" s="108"/>
      <c r="U52030" s="108"/>
      <c r="W52030" s="108"/>
      <c r="Y52030" s="108"/>
      <c r="AA52030" s="108"/>
      <c r="AC52030" s="108"/>
    </row>
    <row r="52031" spans="19:29" x14ac:dyDescent="0.25">
      <c r="S52031" s="109"/>
      <c r="U52031" s="109"/>
      <c r="W52031" s="109"/>
      <c r="Y52031" s="109"/>
      <c r="AA52031" s="109"/>
      <c r="AC52031" s="109"/>
    </row>
    <row r="52032" spans="19:29" x14ac:dyDescent="0.25">
      <c r="S52032" s="108"/>
      <c r="U52032" s="108"/>
      <c r="W52032" s="108"/>
      <c r="Y52032" s="108"/>
      <c r="AA52032" s="108"/>
      <c r="AC52032" s="108"/>
    </row>
    <row r="52033" spans="19:29" x14ac:dyDescent="0.25">
      <c r="S52033" s="109"/>
      <c r="U52033" s="109"/>
      <c r="W52033" s="109"/>
      <c r="Y52033" s="109"/>
      <c r="AA52033" s="109"/>
      <c r="AC52033" s="109"/>
    </row>
    <row r="52034" spans="19:29" x14ac:dyDescent="0.25">
      <c r="S52034" s="108"/>
      <c r="U52034" s="108"/>
      <c r="W52034" s="108"/>
      <c r="Y52034" s="108"/>
      <c r="AA52034" s="108"/>
      <c r="AC52034" s="108"/>
    </row>
    <row r="52035" spans="19:29" x14ac:dyDescent="0.25">
      <c r="S52035" s="108"/>
      <c r="U52035" s="108"/>
      <c r="W52035" s="108"/>
      <c r="Y52035" s="108"/>
      <c r="AA52035" s="108"/>
      <c r="AC52035" s="108"/>
    </row>
    <row r="52036" spans="19:29" x14ac:dyDescent="0.25">
      <c r="S52036" s="108"/>
      <c r="U52036" s="108"/>
      <c r="W52036" s="108"/>
      <c r="Y52036" s="108"/>
      <c r="AA52036" s="108"/>
      <c r="AC52036" s="108"/>
    </row>
    <row r="52037" spans="19:29" x14ac:dyDescent="0.25">
      <c r="S52037" s="110"/>
      <c r="U52037" s="110"/>
      <c r="W52037" s="110"/>
      <c r="Y52037" s="110"/>
      <c r="AA52037" s="110"/>
      <c r="AC52037" s="110"/>
    </row>
    <row r="52038" spans="19:29" x14ac:dyDescent="0.25">
      <c r="S52038" s="110"/>
      <c r="U52038" s="110"/>
      <c r="W52038" s="110"/>
      <c r="Y52038" s="110"/>
      <c r="AA52038" s="110"/>
      <c r="AC52038" s="110"/>
    </row>
    <row r="52039" spans="19:29" x14ac:dyDescent="0.25">
      <c r="S52039" s="110"/>
      <c r="U52039" s="110"/>
      <c r="W52039" s="110"/>
      <c r="Y52039" s="110"/>
      <c r="AA52039" s="110"/>
      <c r="AC52039" s="110"/>
    </row>
    <row r="52040" spans="19:29" x14ac:dyDescent="0.25">
      <c r="S52040" s="110"/>
      <c r="U52040" s="110"/>
      <c r="W52040" s="110"/>
      <c r="Y52040" s="110"/>
      <c r="AA52040" s="110"/>
      <c r="AC52040" s="110"/>
    </row>
    <row r="52041" spans="19:29" x14ac:dyDescent="0.25">
      <c r="S52041" s="111"/>
      <c r="U52041" s="111"/>
      <c r="W52041" s="111"/>
      <c r="Y52041" s="111"/>
      <c r="AA52041" s="111"/>
      <c r="AC52041" s="111"/>
    </row>
    <row r="52042" spans="19:29" x14ac:dyDescent="0.25">
      <c r="S52042" s="107"/>
      <c r="U52042" s="107"/>
      <c r="W52042" s="107"/>
      <c r="Y52042" s="107"/>
      <c r="AA52042" s="107"/>
      <c r="AC52042" s="107"/>
    </row>
    <row r="52043" spans="19:29" x14ac:dyDescent="0.25">
      <c r="S52043" s="108"/>
      <c r="U52043" s="108"/>
      <c r="W52043" s="108"/>
      <c r="Y52043" s="108"/>
      <c r="AA52043" s="108"/>
      <c r="AC52043" s="108"/>
    </row>
    <row r="52044" spans="19:29" x14ac:dyDescent="0.25">
      <c r="S52044" s="108"/>
      <c r="U52044" s="108"/>
      <c r="W52044" s="108"/>
      <c r="Y52044" s="108"/>
      <c r="AA52044" s="108"/>
      <c r="AC52044" s="108"/>
    </row>
    <row r="52045" spans="19:29" x14ac:dyDescent="0.25">
      <c r="S52045" s="109"/>
      <c r="U52045" s="109"/>
      <c r="W52045" s="109"/>
      <c r="Y52045" s="109"/>
      <c r="AA52045" s="109"/>
      <c r="AC52045" s="109"/>
    </row>
    <row r="52046" spans="19:29" x14ac:dyDescent="0.25">
      <c r="S52046" s="108"/>
      <c r="U52046" s="108"/>
      <c r="W52046" s="108"/>
      <c r="Y52046" s="108"/>
      <c r="AA52046" s="108"/>
      <c r="AC52046" s="108"/>
    </row>
    <row r="52047" spans="19:29" x14ac:dyDescent="0.25">
      <c r="S52047" s="108"/>
      <c r="U52047" s="108"/>
      <c r="W52047" s="108"/>
      <c r="Y52047" s="108"/>
      <c r="AA52047" s="108"/>
      <c r="AC52047" s="108"/>
    </row>
    <row r="52048" spans="19:29" x14ac:dyDescent="0.25">
      <c r="S52048" s="109"/>
      <c r="U52048" s="109"/>
      <c r="W52048" s="109"/>
      <c r="Y52048" s="109"/>
      <c r="AA52048" s="109"/>
      <c r="AC52048" s="109"/>
    </row>
    <row r="52049" spans="19:29" x14ac:dyDescent="0.25">
      <c r="S52049" s="108"/>
      <c r="U52049" s="108"/>
      <c r="W52049" s="108"/>
      <c r="Y52049" s="108"/>
      <c r="AA52049" s="108"/>
      <c r="AC52049" s="108"/>
    </row>
    <row r="52050" spans="19:29" x14ac:dyDescent="0.25">
      <c r="S52050" s="109"/>
      <c r="U52050" s="109"/>
      <c r="W52050" s="109"/>
      <c r="Y52050" s="109"/>
      <c r="AA52050" s="109"/>
      <c r="AC52050" s="109"/>
    </row>
    <row r="52051" spans="19:29" x14ac:dyDescent="0.25">
      <c r="S52051" s="108"/>
      <c r="U52051" s="108"/>
      <c r="W52051" s="108"/>
      <c r="Y52051" s="108"/>
      <c r="AA52051" s="108"/>
      <c r="AC52051" s="108"/>
    </row>
    <row r="52052" spans="19:29" x14ac:dyDescent="0.25">
      <c r="S52052" s="108"/>
      <c r="U52052" s="108"/>
      <c r="W52052" s="108"/>
      <c r="Y52052" s="108"/>
      <c r="AA52052" s="108"/>
      <c r="AC52052" s="108"/>
    </row>
    <row r="52053" spans="19:29" x14ac:dyDescent="0.25">
      <c r="S52053" s="108"/>
      <c r="U52053" s="108"/>
      <c r="W52053" s="108"/>
      <c r="Y52053" s="108"/>
      <c r="AA52053" s="108"/>
      <c r="AC52053" s="108"/>
    </row>
    <row r="52054" spans="19:29" x14ac:dyDescent="0.25">
      <c r="S52054" s="110"/>
      <c r="U52054" s="110"/>
      <c r="W52054" s="110"/>
      <c r="Y52054" s="110"/>
      <c r="AA52054" s="110"/>
      <c r="AC52054" s="110"/>
    </row>
    <row r="52055" spans="19:29" x14ac:dyDescent="0.25">
      <c r="S52055" s="110"/>
      <c r="U52055" s="110"/>
      <c r="W52055" s="110"/>
      <c r="Y52055" s="110"/>
      <c r="AA52055" s="110"/>
      <c r="AC52055" s="110"/>
    </row>
    <row r="52056" spans="19:29" x14ac:dyDescent="0.25">
      <c r="S52056" s="110"/>
      <c r="U52056" s="110"/>
      <c r="W52056" s="110"/>
      <c r="Y52056" s="110"/>
      <c r="AA52056" s="110"/>
      <c r="AC52056" s="110"/>
    </row>
    <row r="52057" spans="19:29" x14ac:dyDescent="0.25">
      <c r="S52057" s="110"/>
      <c r="U52057" s="110"/>
      <c r="W52057" s="110"/>
      <c r="Y52057" s="110"/>
      <c r="AA52057" s="110"/>
      <c r="AC52057" s="110"/>
    </row>
    <row r="52058" spans="19:29" x14ac:dyDescent="0.25">
      <c r="S52058" s="111"/>
      <c r="U52058" s="111"/>
      <c r="W52058" s="111"/>
      <c r="Y52058" s="111"/>
      <c r="AA52058" s="111"/>
      <c r="AC52058" s="111"/>
    </row>
    <row r="52059" spans="19:29" x14ac:dyDescent="0.25">
      <c r="S52059" s="107"/>
      <c r="U52059" s="107"/>
      <c r="W52059" s="107"/>
      <c r="Y52059" s="107"/>
      <c r="AA52059" s="107"/>
      <c r="AC52059" s="107"/>
    </row>
    <row r="52060" spans="19:29" x14ac:dyDescent="0.25">
      <c r="S52060" s="108"/>
      <c r="U52060" s="108"/>
      <c r="W52060" s="108"/>
      <c r="Y52060" s="108"/>
      <c r="AA52060" s="108"/>
      <c r="AC52060" s="108"/>
    </row>
    <row r="52061" spans="19:29" x14ac:dyDescent="0.25">
      <c r="S52061" s="108"/>
      <c r="U52061" s="108"/>
      <c r="W52061" s="108"/>
      <c r="Y52061" s="108"/>
      <c r="AA52061" s="108"/>
      <c r="AC52061" s="108"/>
    </row>
    <row r="52062" spans="19:29" x14ac:dyDescent="0.25">
      <c r="S52062" s="109"/>
      <c r="U52062" s="109"/>
      <c r="W52062" s="109"/>
      <c r="Y52062" s="109"/>
      <c r="AA52062" s="109"/>
      <c r="AC52062" s="109"/>
    </row>
    <row r="52063" spans="19:29" x14ac:dyDescent="0.25">
      <c r="S52063" s="108"/>
      <c r="U52063" s="108"/>
      <c r="W52063" s="108"/>
      <c r="Y52063" s="108"/>
      <c r="AA52063" s="108"/>
      <c r="AC52063" s="108"/>
    </row>
    <row r="52064" spans="19:29" x14ac:dyDescent="0.25">
      <c r="S52064" s="108"/>
      <c r="U52064" s="108"/>
      <c r="W52064" s="108"/>
      <c r="Y52064" s="108"/>
      <c r="AA52064" s="108"/>
      <c r="AC52064" s="108"/>
    </row>
    <row r="52065" spans="19:29" x14ac:dyDescent="0.25">
      <c r="S52065" s="109"/>
      <c r="U52065" s="109"/>
      <c r="W52065" s="109"/>
      <c r="Y52065" s="109"/>
      <c r="AA52065" s="109"/>
      <c r="AC52065" s="109"/>
    </row>
    <row r="52066" spans="19:29" x14ac:dyDescent="0.25">
      <c r="S52066" s="108"/>
      <c r="U52066" s="108"/>
      <c r="W52066" s="108"/>
      <c r="Y52066" s="108"/>
      <c r="AA52066" s="108"/>
      <c r="AC52066" s="108"/>
    </row>
    <row r="52067" spans="19:29" x14ac:dyDescent="0.25">
      <c r="S52067" s="109"/>
      <c r="U52067" s="109"/>
      <c r="W52067" s="109"/>
      <c r="Y52067" s="109"/>
      <c r="AA52067" s="109"/>
      <c r="AC52067" s="109"/>
    </row>
    <row r="52068" spans="19:29" x14ac:dyDescent="0.25">
      <c r="S52068" s="108"/>
      <c r="U52068" s="108"/>
      <c r="W52068" s="108"/>
      <c r="Y52068" s="108"/>
      <c r="AA52068" s="108"/>
      <c r="AC52068" s="108"/>
    </row>
    <row r="52069" spans="19:29" x14ac:dyDescent="0.25">
      <c r="S52069" s="108"/>
      <c r="U52069" s="108"/>
      <c r="W52069" s="108"/>
      <c r="Y52069" s="108"/>
      <c r="AA52069" s="108"/>
      <c r="AC52069" s="108"/>
    </row>
    <row r="52070" spans="19:29" x14ac:dyDescent="0.25">
      <c r="S52070" s="108"/>
      <c r="U52070" s="108"/>
      <c r="W52070" s="108"/>
      <c r="Y52070" s="108"/>
      <c r="AA52070" s="108"/>
      <c r="AC52070" s="108"/>
    </row>
    <row r="52071" spans="19:29" x14ac:dyDescent="0.25">
      <c r="S52071" s="110"/>
      <c r="U52071" s="110"/>
      <c r="W52071" s="110"/>
      <c r="Y52071" s="110"/>
      <c r="AA52071" s="110"/>
      <c r="AC52071" s="110"/>
    </row>
    <row r="52072" spans="19:29" x14ac:dyDescent="0.25">
      <c r="S52072" s="110"/>
      <c r="U52072" s="110"/>
      <c r="W52072" s="110"/>
      <c r="Y52072" s="110"/>
      <c r="AA52072" s="110"/>
      <c r="AC52072" s="110"/>
    </row>
    <row r="52073" spans="19:29" x14ac:dyDescent="0.25">
      <c r="S52073" s="110"/>
      <c r="U52073" s="110"/>
      <c r="W52073" s="110"/>
      <c r="Y52073" s="110"/>
      <c r="AA52073" s="110"/>
      <c r="AC52073" s="110"/>
    </row>
    <row r="52074" spans="19:29" x14ac:dyDescent="0.25">
      <c r="S52074" s="110"/>
      <c r="U52074" s="110"/>
      <c r="W52074" s="110"/>
      <c r="Y52074" s="110"/>
      <c r="AA52074" s="110"/>
      <c r="AC52074" s="110"/>
    </row>
    <row r="52075" spans="19:29" x14ac:dyDescent="0.25">
      <c r="S52075" s="111"/>
      <c r="U52075" s="111"/>
      <c r="W52075" s="111"/>
      <c r="Y52075" s="111"/>
      <c r="AA52075" s="111"/>
      <c r="AC52075" s="111"/>
    </row>
    <row r="52076" spans="19:29" x14ac:dyDescent="0.25">
      <c r="S52076" s="107"/>
      <c r="U52076" s="107"/>
      <c r="W52076" s="107"/>
      <c r="Y52076" s="107"/>
      <c r="AA52076" s="107"/>
      <c r="AC52076" s="107"/>
    </row>
    <row r="52077" spans="19:29" x14ac:dyDescent="0.25">
      <c r="S52077" s="108"/>
      <c r="U52077" s="108"/>
      <c r="W52077" s="108"/>
      <c r="Y52077" s="108"/>
      <c r="AA52077" s="108"/>
      <c r="AC52077" s="108"/>
    </row>
    <row r="52078" spans="19:29" x14ac:dyDescent="0.25">
      <c r="S52078" s="108"/>
      <c r="U52078" s="108"/>
      <c r="W52078" s="108"/>
      <c r="Y52078" s="108"/>
      <c r="AA52078" s="108"/>
      <c r="AC52078" s="108"/>
    </row>
    <row r="52079" spans="19:29" x14ac:dyDescent="0.25">
      <c r="S52079" s="109"/>
      <c r="U52079" s="109"/>
      <c r="W52079" s="109"/>
      <c r="Y52079" s="109"/>
      <c r="AA52079" s="109"/>
      <c r="AC52079" s="109"/>
    </row>
    <row r="52080" spans="19:29" x14ac:dyDescent="0.25">
      <c r="S52080" s="108"/>
      <c r="U52080" s="108"/>
      <c r="W52080" s="108"/>
      <c r="Y52080" s="108"/>
      <c r="AA52080" s="108"/>
      <c r="AC52080" s="108"/>
    </row>
    <row r="52081" spans="19:29" x14ac:dyDescent="0.25">
      <c r="S52081" s="108"/>
      <c r="U52081" s="108"/>
      <c r="W52081" s="108"/>
      <c r="Y52081" s="108"/>
      <c r="AA52081" s="108"/>
      <c r="AC52081" s="108"/>
    </row>
    <row r="52082" spans="19:29" x14ac:dyDescent="0.25">
      <c r="S52082" s="109"/>
      <c r="U52082" s="109"/>
      <c r="W52082" s="109"/>
      <c r="Y52082" s="109"/>
      <c r="AA52082" s="109"/>
      <c r="AC52082" s="109"/>
    </row>
    <row r="52083" spans="19:29" x14ac:dyDescent="0.25">
      <c r="S52083" s="108"/>
      <c r="U52083" s="108"/>
      <c r="W52083" s="108"/>
      <c r="Y52083" s="108"/>
      <c r="AA52083" s="108"/>
      <c r="AC52083" s="108"/>
    </row>
    <row r="52084" spans="19:29" x14ac:dyDescent="0.25">
      <c r="S52084" s="109"/>
      <c r="U52084" s="109"/>
      <c r="W52084" s="109"/>
      <c r="Y52084" s="109"/>
      <c r="AA52084" s="109"/>
      <c r="AC52084" s="109"/>
    </row>
    <row r="52085" spans="19:29" x14ac:dyDescent="0.25">
      <c r="S52085" s="108"/>
      <c r="U52085" s="108"/>
      <c r="W52085" s="108"/>
      <c r="Y52085" s="108"/>
      <c r="AA52085" s="108"/>
      <c r="AC52085" s="108"/>
    </row>
    <row r="52086" spans="19:29" x14ac:dyDescent="0.25">
      <c r="S52086" s="108"/>
      <c r="U52086" s="108"/>
      <c r="W52086" s="108"/>
      <c r="Y52086" s="108"/>
      <c r="AA52086" s="108"/>
      <c r="AC52086" s="108"/>
    </row>
    <row r="52087" spans="19:29" x14ac:dyDescent="0.25">
      <c r="S52087" s="108"/>
      <c r="U52087" s="108"/>
      <c r="W52087" s="108"/>
      <c r="Y52087" s="108"/>
      <c r="AA52087" s="108"/>
      <c r="AC52087" s="108"/>
    </row>
    <row r="52088" spans="19:29" x14ac:dyDescent="0.25">
      <c r="S52088" s="110"/>
      <c r="U52088" s="110"/>
      <c r="W52088" s="110"/>
      <c r="Y52088" s="110"/>
      <c r="AA52088" s="110"/>
      <c r="AC52088" s="110"/>
    </row>
    <row r="52089" spans="19:29" x14ac:dyDescent="0.25">
      <c r="S52089" s="110"/>
      <c r="U52089" s="110"/>
      <c r="W52089" s="110"/>
      <c r="Y52089" s="110"/>
      <c r="AA52089" s="110"/>
      <c r="AC52089" s="110"/>
    </row>
    <row r="52090" spans="19:29" x14ac:dyDescent="0.25">
      <c r="S52090" s="110"/>
      <c r="U52090" s="110"/>
      <c r="W52090" s="110"/>
      <c r="Y52090" s="110"/>
      <c r="AA52090" s="110"/>
      <c r="AC52090" s="110"/>
    </row>
    <row r="52091" spans="19:29" x14ac:dyDescent="0.25">
      <c r="S52091" s="110"/>
      <c r="U52091" s="110"/>
      <c r="W52091" s="110"/>
      <c r="Y52091" s="110"/>
      <c r="AA52091" s="110"/>
      <c r="AC52091" s="110"/>
    </row>
    <row r="52092" spans="19:29" x14ac:dyDescent="0.25">
      <c r="S52092" s="111"/>
      <c r="U52092" s="111"/>
      <c r="W52092" s="111"/>
      <c r="Y52092" s="111"/>
      <c r="AA52092" s="111"/>
      <c r="AC52092" s="111"/>
    </row>
    <row r="52093" spans="19:29" x14ac:dyDescent="0.25">
      <c r="S52093" s="107"/>
      <c r="U52093" s="107"/>
      <c r="W52093" s="107"/>
      <c r="Y52093" s="107"/>
      <c r="AA52093" s="107"/>
      <c r="AC52093" s="107"/>
    </row>
    <row r="52094" spans="19:29" x14ac:dyDescent="0.25">
      <c r="S52094" s="108"/>
      <c r="U52094" s="108"/>
      <c r="W52094" s="108"/>
      <c r="Y52094" s="108"/>
      <c r="AA52094" s="108"/>
      <c r="AC52094" s="108"/>
    </row>
    <row r="52095" spans="19:29" x14ac:dyDescent="0.25">
      <c r="S52095" s="108"/>
      <c r="U52095" s="108"/>
      <c r="W52095" s="108"/>
      <c r="Y52095" s="108"/>
      <c r="AA52095" s="108"/>
      <c r="AC52095" s="108"/>
    </row>
    <row r="52096" spans="19:29" x14ac:dyDescent="0.25">
      <c r="S52096" s="109"/>
      <c r="U52096" s="109"/>
      <c r="W52096" s="109"/>
      <c r="Y52096" s="109"/>
      <c r="AA52096" s="109"/>
      <c r="AC52096" s="109"/>
    </row>
    <row r="52097" spans="19:29" x14ac:dyDescent="0.25">
      <c r="S52097" s="108"/>
      <c r="U52097" s="108"/>
      <c r="W52097" s="108"/>
      <c r="Y52097" s="108"/>
      <c r="AA52097" s="108"/>
      <c r="AC52097" s="108"/>
    </row>
    <row r="52098" spans="19:29" x14ac:dyDescent="0.25">
      <c r="S52098" s="108"/>
      <c r="U52098" s="108"/>
      <c r="W52098" s="108"/>
      <c r="Y52098" s="108"/>
      <c r="AA52098" s="108"/>
      <c r="AC52098" s="108"/>
    </row>
    <row r="52099" spans="19:29" x14ac:dyDescent="0.25">
      <c r="S52099" s="109"/>
      <c r="U52099" s="109"/>
      <c r="W52099" s="109"/>
      <c r="Y52099" s="109"/>
      <c r="AA52099" s="109"/>
      <c r="AC52099" s="109"/>
    </row>
    <row r="52100" spans="19:29" x14ac:dyDescent="0.25">
      <c r="S52100" s="108"/>
      <c r="U52100" s="108"/>
      <c r="W52100" s="108"/>
      <c r="Y52100" s="108"/>
      <c r="AA52100" s="108"/>
      <c r="AC52100" s="108"/>
    </row>
    <row r="52101" spans="19:29" x14ac:dyDescent="0.25">
      <c r="S52101" s="109"/>
      <c r="U52101" s="109"/>
      <c r="W52101" s="109"/>
      <c r="Y52101" s="109"/>
      <c r="AA52101" s="109"/>
      <c r="AC52101" s="109"/>
    </row>
    <row r="52102" spans="19:29" x14ac:dyDescent="0.25">
      <c r="S52102" s="108"/>
      <c r="U52102" s="108"/>
      <c r="W52102" s="108"/>
      <c r="Y52102" s="108"/>
      <c r="AA52102" s="108"/>
      <c r="AC52102" s="108"/>
    </row>
    <row r="52103" spans="19:29" x14ac:dyDescent="0.25">
      <c r="S52103" s="108"/>
      <c r="U52103" s="108"/>
      <c r="W52103" s="108"/>
      <c r="Y52103" s="108"/>
      <c r="AA52103" s="108"/>
      <c r="AC52103" s="108"/>
    </row>
    <row r="52104" spans="19:29" x14ac:dyDescent="0.25">
      <c r="S52104" s="108"/>
      <c r="U52104" s="108"/>
      <c r="W52104" s="108"/>
      <c r="Y52104" s="108"/>
      <c r="AA52104" s="108"/>
      <c r="AC52104" s="108"/>
    </row>
    <row r="52105" spans="19:29" x14ac:dyDescent="0.25">
      <c r="S52105" s="110"/>
      <c r="U52105" s="110"/>
      <c r="W52105" s="110"/>
      <c r="Y52105" s="110"/>
      <c r="AA52105" s="110"/>
      <c r="AC52105" s="110"/>
    </row>
    <row r="52106" spans="19:29" x14ac:dyDescent="0.25">
      <c r="S52106" s="110"/>
      <c r="U52106" s="110"/>
      <c r="W52106" s="110"/>
      <c r="Y52106" s="110"/>
      <c r="AA52106" s="110"/>
      <c r="AC52106" s="110"/>
    </row>
    <row r="52107" spans="19:29" x14ac:dyDescent="0.25">
      <c r="S52107" s="110"/>
      <c r="U52107" s="110"/>
      <c r="W52107" s="110"/>
      <c r="Y52107" s="110"/>
      <c r="AA52107" s="110"/>
      <c r="AC52107" s="110"/>
    </row>
    <row r="52108" spans="19:29" x14ac:dyDescent="0.25">
      <c r="S52108" s="110"/>
      <c r="U52108" s="110"/>
      <c r="W52108" s="110"/>
      <c r="Y52108" s="110"/>
      <c r="AA52108" s="110"/>
      <c r="AC52108" s="110"/>
    </row>
    <row r="52109" spans="19:29" x14ac:dyDescent="0.25">
      <c r="S52109" s="111"/>
      <c r="U52109" s="111"/>
      <c r="W52109" s="111"/>
      <c r="Y52109" s="111"/>
      <c r="AA52109" s="111"/>
      <c r="AC52109" s="111"/>
    </row>
    <row r="52110" spans="19:29" x14ac:dyDescent="0.25">
      <c r="S52110" s="107"/>
      <c r="U52110" s="107"/>
      <c r="W52110" s="107"/>
      <c r="Y52110" s="107"/>
      <c r="AA52110" s="107"/>
      <c r="AC52110" s="107"/>
    </row>
    <row r="52111" spans="19:29" x14ac:dyDescent="0.25">
      <c r="S52111" s="108"/>
      <c r="U52111" s="108"/>
      <c r="W52111" s="108"/>
      <c r="Y52111" s="108"/>
      <c r="AA52111" s="108"/>
      <c r="AC52111" s="108"/>
    </row>
    <row r="52112" spans="19:29" x14ac:dyDescent="0.25">
      <c r="S52112" s="108"/>
      <c r="U52112" s="108"/>
      <c r="W52112" s="108"/>
      <c r="Y52112" s="108"/>
      <c r="AA52112" s="108"/>
      <c r="AC52112" s="108"/>
    </row>
    <row r="52113" spans="19:29" x14ac:dyDescent="0.25">
      <c r="S52113" s="109"/>
      <c r="U52113" s="109"/>
      <c r="W52113" s="109"/>
      <c r="Y52113" s="109"/>
      <c r="AA52113" s="109"/>
      <c r="AC52113" s="109"/>
    </row>
    <row r="52114" spans="19:29" x14ac:dyDescent="0.25">
      <c r="S52114" s="108"/>
      <c r="U52114" s="108"/>
      <c r="W52114" s="108"/>
      <c r="Y52114" s="108"/>
      <c r="AA52114" s="108"/>
      <c r="AC52114" s="108"/>
    </row>
    <row r="52115" spans="19:29" x14ac:dyDescent="0.25">
      <c r="S52115" s="108"/>
      <c r="U52115" s="108"/>
      <c r="W52115" s="108"/>
      <c r="Y52115" s="108"/>
      <c r="AA52115" s="108"/>
      <c r="AC52115" s="108"/>
    </row>
    <row r="52116" spans="19:29" x14ac:dyDescent="0.25">
      <c r="S52116" s="109"/>
      <c r="U52116" s="109"/>
      <c r="W52116" s="109"/>
      <c r="Y52116" s="109"/>
      <c r="AA52116" s="109"/>
      <c r="AC52116" s="109"/>
    </row>
    <row r="52117" spans="19:29" x14ac:dyDescent="0.25">
      <c r="S52117" s="108"/>
      <c r="U52117" s="108"/>
      <c r="W52117" s="108"/>
      <c r="Y52117" s="108"/>
      <c r="AA52117" s="108"/>
      <c r="AC52117" s="108"/>
    </row>
    <row r="52118" spans="19:29" x14ac:dyDescent="0.25">
      <c r="S52118" s="109"/>
      <c r="U52118" s="109"/>
      <c r="W52118" s="109"/>
      <c r="Y52118" s="109"/>
      <c r="AA52118" s="109"/>
      <c r="AC52118" s="109"/>
    </row>
    <row r="52119" spans="19:29" x14ac:dyDescent="0.25">
      <c r="S52119" s="108"/>
      <c r="U52119" s="108"/>
      <c r="W52119" s="108"/>
      <c r="Y52119" s="108"/>
      <c r="AA52119" s="108"/>
      <c r="AC52119" s="108"/>
    </row>
    <row r="52120" spans="19:29" x14ac:dyDescent="0.25">
      <c r="S52120" s="108"/>
      <c r="U52120" s="108"/>
      <c r="W52120" s="108"/>
      <c r="Y52120" s="108"/>
      <c r="AA52120" s="108"/>
      <c r="AC52120" s="108"/>
    </row>
    <row r="52121" spans="19:29" x14ac:dyDescent="0.25">
      <c r="S52121" s="108"/>
      <c r="U52121" s="108"/>
      <c r="W52121" s="108"/>
      <c r="Y52121" s="108"/>
      <c r="AA52121" s="108"/>
      <c r="AC52121" s="108"/>
    </row>
    <row r="52122" spans="19:29" x14ac:dyDescent="0.25">
      <c r="S52122" s="110"/>
      <c r="U52122" s="110"/>
      <c r="W52122" s="110"/>
      <c r="Y52122" s="110"/>
      <c r="AA52122" s="110"/>
      <c r="AC52122" s="110"/>
    </row>
    <row r="52123" spans="19:29" x14ac:dyDescent="0.25">
      <c r="S52123" s="110"/>
      <c r="U52123" s="110"/>
      <c r="W52123" s="110"/>
      <c r="Y52123" s="110"/>
      <c r="AA52123" s="110"/>
      <c r="AC52123" s="110"/>
    </row>
    <row r="52124" spans="19:29" x14ac:dyDescent="0.25">
      <c r="S52124" s="110"/>
      <c r="U52124" s="110"/>
      <c r="W52124" s="110"/>
      <c r="Y52124" s="110"/>
      <c r="AA52124" s="110"/>
      <c r="AC52124" s="110"/>
    </row>
    <row r="52125" spans="19:29" x14ac:dyDescent="0.25">
      <c r="S52125" s="110"/>
      <c r="U52125" s="110"/>
      <c r="W52125" s="110"/>
      <c r="Y52125" s="110"/>
      <c r="AA52125" s="110"/>
      <c r="AC52125" s="110"/>
    </row>
    <row r="52126" spans="19:29" x14ac:dyDescent="0.25">
      <c r="S52126" s="111"/>
      <c r="U52126" s="111"/>
      <c r="W52126" s="111"/>
      <c r="Y52126" s="111"/>
      <c r="AA52126" s="111"/>
      <c r="AC52126" s="111"/>
    </row>
    <row r="52127" spans="19:29" x14ac:dyDescent="0.25">
      <c r="S52127" s="107"/>
      <c r="U52127" s="107"/>
      <c r="W52127" s="107"/>
      <c r="Y52127" s="107"/>
      <c r="AA52127" s="107"/>
      <c r="AC52127" s="107"/>
    </row>
    <row r="52128" spans="19:29" x14ac:dyDescent="0.25">
      <c r="S52128" s="108"/>
      <c r="U52128" s="108"/>
      <c r="W52128" s="108"/>
      <c r="Y52128" s="108"/>
      <c r="AA52128" s="108"/>
      <c r="AC52128" s="108"/>
    </row>
    <row r="52129" spans="19:29" x14ac:dyDescent="0.25">
      <c r="S52129" s="108"/>
      <c r="U52129" s="108"/>
      <c r="W52129" s="108"/>
      <c r="Y52129" s="108"/>
      <c r="AA52129" s="108"/>
      <c r="AC52129" s="108"/>
    </row>
    <row r="52130" spans="19:29" x14ac:dyDescent="0.25">
      <c r="S52130" s="109"/>
      <c r="U52130" s="109"/>
      <c r="W52130" s="109"/>
      <c r="Y52130" s="109"/>
      <c r="AA52130" s="109"/>
      <c r="AC52130" s="109"/>
    </row>
    <row r="52131" spans="19:29" x14ac:dyDescent="0.25">
      <c r="S52131" s="108"/>
      <c r="U52131" s="108"/>
      <c r="W52131" s="108"/>
      <c r="Y52131" s="108"/>
      <c r="AA52131" s="108"/>
      <c r="AC52131" s="108"/>
    </row>
    <row r="52132" spans="19:29" x14ac:dyDescent="0.25">
      <c r="S52132" s="108"/>
      <c r="U52132" s="108"/>
      <c r="W52132" s="108"/>
      <c r="Y52132" s="108"/>
      <c r="AA52132" s="108"/>
      <c r="AC52132" s="108"/>
    </row>
    <row r="52133" spans="19:29" x14ac:dyDescent="0.25">
      <c r="S52133" s="109"/>
      <c r="U52133" s="109"/>
      <c r="W52133" s="109"/>
      <c r="Y52133" s="109"/>
      <c r="AA52133" s="109"/>
      <c r="AC52133" s="109"/>
    </row>
    <row r="52134" spans="19:29" x14ac:dyDescent="0.25">
      <c r="S52134" s="108"/>
      <c r="U52134" s="108"/>
      <c r="W52134" s="108"/>
      <c r="Y52134" s="108"/>
      <c r="AA52134" s="108"/>
      <c r="AC52134" s="108"/>
    </row>
    <row r="52135" spans="19:29" x14ac:dyDescent="0.25">
      <c r="S52135" s="109"/>
      <c r="U52135" s="109"/>
      <c r="W52135" s="109"/>
      <c r="Y52135" s="109"/>
      <c r="AA52135" s="109"/>
      <c r="AC52135" s="109"/>
    </row>
    <row r="52136" spans="19:29" x14ac:dyDescent="0.25">
      <c r="S52136" s="108"/>
      <c r="U52136" s="108"/>
      <c r="W52136" s="108"/>
      <c r="Y52136" s="108"/>
      <c r="AA52136" s="108"/>
      <c r="AC52136" s="108"/>
    </row>
    <row r="52137" spans="19:29" x14ac:dyDescent="0.25">
      <c r="S52137" s="108"/>
      <c r="U52137" s="108"/>
      <c r="W52137" s="108"/>
      <c r="Y52137" s="108"/>
      <c r="AA52137" s="108"/>
      <c r="AC52137" s="108"/>
    </row>
    <row r="52138" spans="19:29" x14ac:dyDescent="0.25">
      <c r="S52138" s="108"/>
      <c r="U52138" s="108"/>
      <c r="W52138" s="108"/>
      <c r="Y52138" s="108"/>
      <c r="AA52138" s="108"/>
      <c r="AC52138" s="108"/>
    </row>
    <row r="52139" spans="19:29" x14ac:dyDescent="0.25">
      <c r="S52139" s="110"/>
      <c r="U52139" s="110"/>
      <c r="W52139" s="110"/>
      <c r="Y52139" s="110"/>
      <c r="AA52139" s="110"/>
      <c r="AC52139" s="110"/>
    </row>
    <row r="52140" spans="19:29" x14ac:dyDescent="0.25">
      <c r="S52140" s="110"/>
      <c r="U52140" s="110"/>
      <c r="W52140" s="110"/>
      <c r="Y52140" s="110"/>
      <c r="AA52140" s="110"/>
      <c r="AC52140" s="110"/>
    </row>
    <row r="52141" spans="19:29" x14ac:dyDescent="0.25">
      <c r="S52141" s="110"/>
      <c r="U52141" s="110"/>
      <c r="W52141" s="110"/>
      <c r="Y52141" s="110"/>
      <c r="AA52141" s="110"/>
      <c r="AC52141" s="110"/>
    </row>
    <row r="52142" spans="19:29" x14ac:dyDescent="0.25">
      <c r="S52142" s="110"/>
      <c r="U52142" s="110"/>
      <c r="W52142" s="110"/>
      <c r="Y52142" s="110"/>
      <c r="AA52142" s="110"/>
      <c r="AC52142" s="110"/>
    </row>
    <row r="52143" spans="19:29" x14ac:dyDescent="0.25">
      <c r="S52143" s="111"/>
      <c r="U52143" s="111"/>
      <c r="W52143" s="111"/>
      <c r="Y52143" s="111"/>
      <c r="AA52143" s="111"/>
      <c r="AC52143" s="111"/>
    </row>
    <row r="52144" spans="19:29" x14ac:dyDescent="0.25">
      <c r="S52144" s="107"/>
      <c r="U52144" s="107"/>
      <c r="W52144" s="107"/>
      <c r="Y52144" s="107"/>
      <c r="AA52144" s="107"/>
      <c r="AC52144" s="107"/>
    </row>
    <row r="52145" spans="19:29" x14ac:dyDescent="0.25">
      <c r="S52145" s="108"/>
      <c r="U52145" s="108"/>
      <c r="W52145" s="108"/>
      <c r="Y52145" s="108"/>
      <c r="AA52145" s="108"/>
      <c r="AC52145" s="108"/>
    </row>
    <row r="52146" spans="19:29" x14ac:dyDescent="0.25">
      <c r="S52146" s="108"/>
      <c r="U52146" s="108"/>
      <c r="W52146" s="108"/>
      <c r="Y52146" s="108"/>
      <c r="AA52146" s="108"/>
      <c r="AC52146" s="108"/>
    </row>
    <row r="52147" spans="19:29" x14ac:dyDescent="0.25">
      <c r="S52147" s="109"/>
      <c r="U52147" s="109"/>
      <c r="W52147" s="109"/>
      <c r="Y52147" s="109"/>
      <c r="AA52147" s="109"/>
      <c r="AC52147" s="109"/>
    </row>
    <row r="52148" spans="19:29" x14ac:dyDescent="0.25">
      <c r="S52148" s="108"/>
      <c r="U52148" s="108"/>
      <c r="W52148" s="108"/>
      <c r="Y52148" s="108"/>
      <c r="AA52148" s="108"/>
      <c r="AC52148" s="108"/>
    </row>
    <row r="52149" spans="19:29" x14ac:dyDescent="0.25">
      <c r="S52149" s="108"/>
      <c r="U52149" s="108"/>
      <c r="W52149" s="108"/>
      <c r="Y52149" s="108"/>
      <c r="AA52149" s="108"/>
      <c r="AC52149" s="108"/>
    </row>
    <row r="52150" spans="19:29" x14ac:dyDescent="0.25">
      <c r="S52150" s="109"/>
      <c r="U52150" s="109"/>
      <c r="W52150" s="109"/>
      <c r="Y52150" s="109"/>
      <c r="AA52150" s="109"/>
      <c r="AC52150" s="109"/>
    </row>
    <row r="52151" spans="19:29" x14ac:dyDescent="0.25">
      <c r="S52151" s="108"/>
      <c r="U52151" s="108"/>
      <c r="W52151" s="108"/>
      <c r="Y52151" s="108"/>
      <c r="AA52151" s="108"/>
      <c r="AC52151" s="108"/>
    </row>
    <row r="52152" spans="19:29" x14ac:dyDescent="0.25">
      <c r="S52152" s="109"/>
      <c r="U52152" s="109"/>
      <c r="W52152" s="109"/>
      <c r="Y52152" s="109"/>
      <c r="AA52152" s="109"/>
      <c r="AC52152" s="109"/>
    </row>
    <row r="52153" spans="19:29" x14ac:dyDescent="0.25">
      <c r="S52153" s="108"/>
      <c r="U52153" s="108"/>
      <c r="W52153" s="108"/>
      <c r="Y52153" s="108"/>
      <c r="AA52153" s="108"/>
      <c r="AC52153" s="108"/>
    </row>
    <row r="52154" spans="19:29" x14ac:dyDescent="0.25">
      <c r="S52154" s="108"/>
      <c r="U52154" s="108"/>
      <c r="W52154" s="108"/>
      <c r="Y52154" s="108"/>
      <c r="AA52154" s="108"/>
      <c r="AC52154" s="108"/>
    </row>
    <row r="52155" spans="19:29" x14ac:dyDescent="0.25">
      <c r="S52155" s="108"/>
      <c r="U52155" s="108"/>
      <c r="W52155" s="108"/>
      <c r="Y52155" s="108"/>
      <c r="AA52155" s="108"/>
      <c r="AC52155" s="108"/>
    </row>
    <row r="52156" spans="19:29" x14ac:dyDescent="0.25">
      <c r="S52156" s="110"/>
      <c r="U52156" s="110"/>
      <c r="W52156" s="110"/>
      <c r="Y52156" s="110"/>
      <c r="AA52156" s="110"/>
      <c r="AC52156" s="110"/>
    </row>
    <row r="52157" spans="19:29" x14ac:dyDescent="0.25">
      <c r="S52157" s="110"/>
      <c r="U52157" s="110"/>
      <c r="W52157" s="110"/>
      <c r="Y52157" s="110"/>
      <c r="AA52157" s="110"/>
      <c r="AC52157" s="110"/>
    </row>
    <row r="52158" spans="19:29" x14ac:dyDescent="0.25">
      <c r="S52158" s="110"/>
      <c r="U52158" s="110"/>
      <c r="W52158" s="110"/>
      <c r="Y52158" s="110"/>
      <c r="AA52158" s="110"/>
      <c r="AC52158" s="110"/>
    </row>
    <row r="52159" spans="19:29" x14ac:dyDescent="0.25">
      <c r="S52159" s="110"/>
      <c r="U52159" s="110"/>
      <c r="W52159" s="110"/>
      <c r="Y52159" s="110"/>
      <c r="AA52159" s="110"/>
      <c r="AC52159" s="110"/>
    </row>
    <row r="52160" spans="19:29" x14ac:dyDescent="0.25">
      <c r="S52160" s="111"/>
      <c r="U52160" s="111"/>
      <c r="W52160" s="111"/>
      <c r="Y52160" s="111"/>
      <c r="AA52160" s="111"/>
      <c r="AC52160" s="111"/>
    </row>
    <row r="52161" spans="19:29" x14ac:dyDescent="0.25">
      <c r="S52161" s="107"/>
      <c r="U52161" s="107"/>
      <c r="W52161" s="107"/>
      <c r="Y52161" s="107"/>
      <c r="AA52161" s="107"/>
      <c r="AC52161" s="107"/>
    </row>
    <row r="52162" spans="19:29" x14ac:dyDescent="0.25">
      <c r="S52162" s="108"/>
      <c r="U52162" s="108"/>
      <c r="W52162" s="108"/>
      <c r="Y52162" s="108"/>
      <c r="AA52162" s="108"/>
      <c r="AC52162" s="108"/>
    </row>
    <row r="52163" spans="19:29" x14ac:dyDescent="0.25">
      <c r="S52163" s="108"/>
      <c r="U52163" s="108"/>
      <c r="W52163" s="108"/>
      <c r="Y52163" s="108"/>
      <c r="AA52163" s="108"/>
      <c r="AC52163" s="108"/>
    </row>
    <row r="52164" spans="19:29" x14ac:dyDescent="0.25">
      <c r="S52164" s="109"/>
      <c r="U52164" s="109"/>
      <c r="W52164" s="109"/>
      <c r="Y52164" s="109"/>
      <c r="AA52164" s="109"/>
      <c r="AC52164" s="109"/>
    </row>
    <row r="52165" spans="19:29" x14ac:dyDescent="0.25">
      <c r="S52165" s="108"/>
      <c r="U52165" s="108"/>
      <c r="W52165" s="108"/>
      <c r="Y52165" s="108"/>
      <c r="AA52165" s="108"/>
      <c r="AC52165" s="108"/>
    </row>
    <row r="52166" spans="19:29" x14ac:dyDescent="0.25">
      <c r="S52166" s="108"/>
      <c r="U52166" s="108"/>
      <c r="W52166" s="108"/>
      <c r="Y52166" s="108"/>
      <c r="AA52166" s="108"/>
      <c r="AC52166" s="108"/>
    </row>
    <row r="52167" spans="19:29" x14ac:dyDescent="0.25">
      <c r="S52167" s="109"/>
      <c r="U52167" s="109"/>
      <c r="W52167" s="109"/>
      <c r="Y52167" s="109"/>
      <c r="AA52167" s="109"/>
      <c r="AC52167" s="109"/>
    </row>
    <row r="52168" spans="19:29" x14ac:dyDescent="0.25">
      <c r="S52168" s="108"/>
      <c r="U52168" s="108"/>
      <c r="W52168" s="108"/>
      <c r="Y52168" s="108"/>
      <c r="AA52168" s="108"/>
      <c r="AC52168" s="108"/>
    </row>
    <row r="52169" spans="19:29" x14ac:dyDescent="0.25">
      <c r="S52169" s="109"/>
      <c r="U52169" s="109"/>
      <c r="W52169" s="109"/>
      <c r="Y52169" s="109"/>
      <c r="AA52169" s="109"/>
      <c r="AC52169" s="109"/>
    </row>
    <row r="52170" spans="19:29" x14ac:dyDescent="0.25">
      <c r="S52170" s="108"/>
      <c r="U52170" s="108"/>
      <c r="W52170" s="108"/>
      <c r="Y52170" s="108"/>
      <c r="AA52170" s="108"/>
      <c r="AC52170" s="108"/>
    </row>
    <row r="52171" spans="19:29" x14ac:dyDescent="0.25">
      <c r="S52171" s="108"/>
      <c r="U52171" s="108"/>
      <c r="W52171" s="108"/>
      <c r="Y52171" s="108"/>
      <c r="AA52171" s="108"/>
      <c r="AC52171" s="108"/>
    </row>
    <row r="52172" spans="19:29" x14ac:dyDescent="0.25">
      <c r="S52172" s="108"/>
      <c r="U52172" s="108"/>
      <c r="W52172" s="108"/>
      <c r="Y52172" s="108"/>
      <c r="AA52172" s="108"/>
      <c r="AC52172" s="108"/>
    </row>
    <row r="52173" spans="19:29" x14ac:dyDescent="0.25">
      <c r="S52173" s="110"/>
      <c r="U52173" s="110"/>
      <c r="W52173" s="110"/>
      <c r="Y52173" s="110"/>
      <c r="AA52173" s="110"/>
      <c r="AC52173" s="110"/>
    </row>
    <row r="52174" spans="19:29" x14ac:dyDescent="0.25">
      <c r="S52174" s="110"/>
      <c r="U52174" s="110"/>
      <c r="W52174" s="110"/>
      <c r="Y52174" s="110"/>
      <c r="AA52174" s="110"/>
      <c r="AC52174" s="110"/>
    </row>
    <row r="52175" spans="19:29" x14ac:dyDescent="0.25">
      <c r="S52175" s="110"/>
      <c r="U52175" s="110"/>
      <c r="W52175" s="110"/>
      <c r="Y52175" s="110"/>
      <c r="AA52175" s="110"/>
      <c r="AC52175" s="110"/>
    </row>
    <row r="52176" spans="19:29" x14ac:dyDescent="0.25">
      <c r="S52176" s="110"/>
      <c r="U52176" s="110"/>
      <c r="W52176" s="110"/>
      <c r="Y52176" s="110"/>
      <c r="AA52176" s="110"/>
      <c r="AC52176" s="110"/>
    </row>
    <row r="52177" spans="19:29" x14ac:dyDescent="0.25">
      <c r="S52177" s="111"/>
      <c r="U52177" s="111"/>
      <c r="W52177" s="111"/>
      <c r="Y52177" s="111"/>
      <c r="AA52177" s="111"/>
      <c r="AC52177" s="111"/>
    </row>
    <row r="52178" spans="19:29" x14ac:dyDescent="0.25">
      <c r="S52178" s="107"/>
      <c r="U52178" s="107"/>
      <c r="W52178" s="107"/>
      <c r="Y52178" s="107"/>
      <c r="AA52178" s="107"/>
      <c r="AC52178" s="107"/>
    </row>
    <row r="52179" spans="19:29" x14ac:dyDescent="0.25">
      <c r="S52179" s="108"/>
      <c r="U52179" s="108"/>
      <c r="W52179" s="108"/>
      <c r="Y52179" s="108"/>
      <c r="AA52179" s="108"/>
      <c r="AC52179" s="108"/>
    </row>
    <row r="52180" spans="19:29" x14ac:dyDescent="0.25">
      <c r="S52180" s="108"/>
      <c r="U52180" s="108"/>
      <c r="W52180" s="108"/>
      <c r="Y52180" s="108"/>
      <c r="AA52180" s="108"/>
      <c r="AC52180" s="108"/>
    </row>
    <row r="52181" spans="19:29" x14ac:dyDescent="0.25">
      <c r="S52181" s="109"/>
      <c r="U52181" s="109"/>
      <c r="W52181" s="109"/>
      <c r="Y52181" s="109"/>
      <c r="AA52181" s="109"/>
      <c r="AC52181" s="109"/>
    </row>
    <row r="52182" spans="19:29" x14ac:dyDescent="0.25">
      <c r="S52182" s="108"/>
      <c r="U52182" s="108"/>
      <c r="W52182" s="108"/>
      <c r="Y52182" s="108"/>
      <c r="AA52182" s="108"/>
      <c r="AC52182" s="108"/>
    </row>
    <row r="52183" spans="19:29" x14ac:dyDescent="0.25">
      <c r="S52183" s="108"/>
      <c r="U52183" s="108"/>
      <c r="W52183" s="108"/>
      <c r="Y52183" s="108"/>
      <c r="AA52183" s="108"/>
      <c r="AC52183" s="108"/>
    </row>
    <row r="52184" spans="19:29" x14ac:dyDescent="0.25">
      <c r="S52184" s="109"/>
      <c r="U52184" s="109"/>
      <c r="W52184" s="109"/>
      <c r="Y52184" s="109"/>
      <c r="AA52184" s="109"/>
      <c r="AC52184" s="109"/>
    </row>
    <row r="52185" spans="19:29" x14ac:dyDescent="0.25">
      <c r="S52185" s="108"/>
      <c r="U52185" s="108"/>
      <c r="W52185" s="108"/>
      <c r="Y52185" s="108"/>
      <c r="AA52185" s="108"/>
      <c r="AC52185" s="108"/>
    </row>
    <row r="52186" spans="19:29" x14ac:dyDescent="0.25">
      <c r="S52186" s="109"/>
      <c r="U52186" s="109"/>
      <c r="W52186" s="109"/>
      <c r="Y52186" s="109"/>
      <c r="AA52186" s="109"/>
      <c r="AC52186" s="109"/>
    </row>
    <row r="52187" spans="19:29" x14ac:dyDescent="0.25">
      <c r="S52187" s="108"/>
      <c r="U52187" s="108"/>
      <c r="W52187" s="108"/>
      <c r="Y52187" s="108"/>
      <c r="AA52187" s="108"/>
      <c r="AC52187" s="108"/>
    </row>
    <row r="52188" spans="19:29" x14ac:dyDescent="0.25">
      <c r="S52188" s="108"/>
      <c r="U52188" s="108"/>
      <c r="W52188" s="108"/>
      <c r="Y52188" s="108"/>
      <c r="AA52188" s="108"/>
      <c r="AC52188" s="108"/>
    </row>
    <row r="52189" spans="19:29" x14ac:dyDescent="0.25">
      <c r="S52189" s="108"/>
      <c r="U52189" s="108"/>
      <c r="W52189" s="108"/>
      <c r="Y52189" s="108"/>
      <c r="AA52189" s="108"/>
      <c r="AC52189" s="108"/>
    </row>
    <row r="52190" spans="19:29" x14ac:dyDescent="0.25">
      <c r="S52190" s="110"/>
      <c r="U52190" s="110"/>
      <c r="W52190" s="110"/>
      <c r="Y52190" s="110"/>
      <c r="AA52190" s="110"/>
      <c r="AC52190" s="110"/>
    </row>
    <row r="52191" spans="19:29" x14ac:dyDescent="0.25">
      <c r="S52191" s="110"/>
      <c r="U52191" s="110"/>
      <c r="W52191" s="110"/>
      <c r="Y52191" s="110"/>
      <c r="AA52191" s="110"/>
      <c r="AC52191" s="110"/>
    </row>
    <row r="52192" spans="19:29" x14ac:dyDescent="0.25">
      <c r="S52192" s="110"/>
      <c r="U52192" s="110"/>
      <c r="W52192" s="110"/>
      <c r="Y52192" s="110"/>
      <c r="AA52192" s="110"/>
      <c r="AC52192" s="110"/>
    </row>
    <row r="52193" spans="19:29" x14ac:dyDescent="0.25">
      <c r="S52193" s="110"/>
      <c r="U52193" s="110"/>
      <c r="W52193" s="110"/>
      <c r="Y52193" s="110"/>
      <c r="AA52193" s="110"/>
      <c r="AC52193" s="110"/>
    </row>
    <row r="52194" spans="19:29" x14ac:dyDescent="0.25">
      <c r="S52194" s="111"/>
      <c r="U52194" s="111"/>
      <c r="W52194" s="111"/>
      <c r="Y52194" s="111"/>
      <c r="AA52194" s="111"/>
      <c r="AC52194" s="111"/>
    </row>
    <row r="52195" spans="19:29" x14ac:dyDescent="0.25">
      <c r="S52195" s="107"/>
      <c r="U52195" s="107"/>
      <c r="W52195" s="107"/>
      <c r="Y52195" s="107"/>
      <c r="AA52195" s="107"/>
      <c r="AC52195" s="107"/>
    </row>
    <row r="52196" spans="19:29" x14ac:dyDescent="0.25">
      <c r="S52196" s="108"/>
      <c r="U52196" s="108"/>
      <c r="W52196" s="108"/>
      <c r="Y52196" s="108"/>
      <c r="AA52196" s="108"/>
      <c r="AC52196" s="108"/>
    </row>
    <row r="52197" spans="19:29" x14ac:dyDescent="0.25">
      <c r="S52197" s="108"/>
      <c r="U52197" s="108"/>
      <c r="W52197" s="108"/>
      <c r="Y52197" s="108"/>
      <c r="AA52197" s="108"/>
      <c r="AC52197" s="108"/>
    </row>
    <row r="52198" spans="19:29" x14ac:dyDescent="0.25">
      <c r="S52198" s="109"/>
      <c r="U52198" s="109"/>
      <c r="W52198" s="109"/>
      <c r="Y52198" s="109"/>
      <c r="AA52198" s="109"/>
      <c r="AC52198" s="109"/>
    </row>
    <row r="52199" spans="19:29" x14ac:dyDescent="0.25">
      <c r="S52199" s="108"/>
      <c r="U52199" s="108"/>
      <c r="W52199" s="108"/>
      <c r="Y52199" s="108"/>
      <c r="AA52199" s="108"/>
      <c r="AC52199" s="108"/>
    </row>
    <row r="52200" spans="19:29" x14ac:dyDescent="0.25">
      <c r="S52200" s="108"/>
      <c r="U52200" s="108"/>
      <c r="W52200" s="108"/>
      <c r="Y52200" s="108"/>
      <c r="AA52200" s="108"/>
      <c r="AC52200" s="108"/>
    </row>
    <row r="52201" spans="19:29" x14ac:dyDescent="0.25">
      <c r="S52201" s="109"/>
      <c r="U52201" s="109"/>
      <c r="W52201" s="109"/>
      <c r="Y52201" s="109"/>
      <c r="AA52201" s="109"/>
      <c r="AC52201" s="109"/>
    </row>
    <row r="52202" spans="19:29" x14ac:dyDescent="0.25">
      <c r="S52202" s="108"/>
      <c r="U52202" s="108"/>
      <c r="W52202" s="108"/>
      <c r="Y52202" s="108"/>
      <c r="AA52202" s="108"/>
      <c r="AC52202" s="108"/>
    </row>
    <row r="52203" spans="19:29" x14ac:dyDescent="0.25">
      <c r="S52203" s="109"/>
      <c r="U52203" s="109"/>
      <c r="W52203" s="109"/>
      <c r="Y52203" s="109"/>
      <c r="AA52203" s="109"/>
      <c r="AC52203" s="109"/>
    </row>
    <row r="52204" spans="19:29" x14ac:dyDescent="0.25">
      <c r="S52204" s="108"/>
      <c r="U52204" s="108"/>
      <c r="W52204" s="108"/>
      <c r="Y52204" s="108"/>
      <c r="AA52204" s="108"/>
      <c r="AC52204" s="108"/>
    </row>
    <row r="52205" spans="19:29" x14ac:dyDescent="0.25">
      <c r="S52205" s="108"/>
      <c r="U52205" s="108"/>
      <c r="W52205" s="108"/>
      <c r="Y52205" s="108"/>
      <c r="AA52205" s="108"/>
      <c r="AC52205" s="108"/>
    </row>
    <row r="52206" spans="19:29" x14ac:dyDescent="0.25">
      <c r="S52206" s="108"/>
      <c r="U52206" s="108"/>
      <c r="W52206" s="108"/>
      <c r="Y52206" s="108"/>
      <c r="AA52206" s="108"/>
      <c r="AC52206" s="108"/>
    </row>
    <row r="52207" spans="19:29" x14ac:dyDescent="0.25">
      <c r="S52207" s="110"/>
      <c r="U52207" s="110"/>
      <c r="W52207" s="110"/>
      <c r="Y52207" s="110"/>
      <c r="AA52207" s="110"/>
      <c r="AC52207" s="110"/>
    </row>
    <row r="52208" spans="19:29" x14ac:dyDescent="0.25">
      <c r="S52208" s="110"/>
      <c r="U52208" s="110"/>
      <c r="W52208" s="110"/>
      <c r="Y52208" s="110"/>
      <c r="AA52208" s="110"/>
      <c r="AC52208" s="110"/>
    </row>
    <row r="52209" spans="19:29" x14ac:dyDescent="0.25">
      <c r="S52209" s="110"/>
      <c r="U52209" s="110"/>
      <c r="W52209" s="110"/>
      <c r="Y52209" s="110"/>
      <c r="AA52209" s="110"/>
      <c r="AC52209" s="110"/>
    </row>
    <row r="52210" spans="19:29" x14ac:dyDescent="0.25">
      <c r="S52210" s="110"/>
      <c r="U52210" s="110"/>
      <c r="W52210" s="110"/>
      <c r="Y52210" s="110"/>
      <c r="AA52210" s="110"/>
      <c r="AC52210" s="110"/>
    </row>
    <row r="52211" spans="19:29" x14ac:dyDescent="0.25">
      <c r="S52211" s="111"/>
      <c r="U52211" s="111"/>
      <c r="W52211" s="111"/>
      <c r="Y52211" s="111"/>
      <c r="AA52211" s="111"/>
      <c r="AC52211" s="111"/>
    </row>
    <row r="52212" spans="19:29" x14ac:dyDescent="0.25">
      <c r="S52212" s="107"/>
      <c r="U52212" s="107"/>
      <c r="W52212" s="107"/>
      <c r="Y52212" s="107"/>
      <c r="AA52212" s="107"/>
      <c r="AC52212" s="107"/>
    </row>
    <row r="52213" spans="19:29" x14ac:dyDescent="0.25">
      <c r="S52213" s="108"/>
      <c r="U52213" s="108"/>
      <c r="W52213" s="108"/>
      <c r="Y52213" s="108"/>
      <c r="AA52213" s="108"/>
      <c r="AC52213" s="108"/>
    </row>
    <row r="52214" spans="19:29" x14ac:dyDescent="0.25">
      <c r="S52214" s="108"/>
      <c r="U52214" s="108"/>
      <c r="W52214" s="108"/>
      <c r="Y52214" s="108"/>
      <c r="AA52214" s="108"/>
      <c r="AC52214" s="108"/>
    </row>
    <row r="52215" spans="19:29" x14ac:dyDescent="0.25">
      <c r="S52215" s="109"/>
      <c r="U52215" s="109"/>
      <c r="W52215" s="109"/>
      <c r="Y52215" s="109"/>
      <c r="AA52215" s="109"/>
      <c r="AC52215" s="109"/>
    </row>
    <row r="52216" spans="19:29" x14ac:dyDescent="0.25">
      <c r="S52216" s="108"/>
      <c r="U52216" s="108"/>
      <c r="W52216" s="108"/>
      <c r="Y52216" s="108"/>
      <c r="AA52216" s="108"/>
      <c r="AC52216" s="108"/>
    </row>
    <row r="52217" spans="19:29" x14ac:dyDescent="0.25">
      <c r="S52217" s="108"/>
      <c r="U52217" s="108"/>
      <c r="W52217" s="108"/>
      <c r="Y52217" s="108"/>
      <c r="AA52217" s="108"/>
      <c r="AC52217" s="108"/>
    </row>
    <row r="52218" spans="19:29" x14ac:dyDescent="0.25">
      <c r="S52218" s="109"/>
      <c r="U52218" s="109"/>
      <c r="W52218" s="109"/>
      <c r="Y52218" s="109"/>
      <c r="AA52218" s="109"/>
      <c r="AC52218" s="109"/>
    </row>
    <row r="52219" spans="19:29" x14ac:dyDescent="0.25">
      <c r="S52219" s="108"/>
      <c r="U52219" s="108"/>
      <c r="W52219" s="108"/>
      <c r="Y52219" s="108"/>
      <c r="AA52219" s="108"/>
      <c r="AC52219" s="108"/>
    </row>
    <row r="52220" spans="19:29" x14ac:dyDescent="0.25">
      <c r="S52220" s="109"/>
      <c r="U52220" s="109"/>
      <c r="W52220" s="109"/>
      <c r="Y52220" s="109"/>
      <c r="AA52220" s="109"/>
      <c r="AC52220" s="109"/>
    </row>
    <row r="52221" spans="19:29" x14ac:dyDescent="0.25">
      <c r="S52221" s="108"/>
      <c r="U52221" s="108"/>
      <c r="W52221" s="108"/>
      <c r="Y52221" s="108"/>
      <c r="AA52221" s="108"/>
      <c r="AC52221" s="108"/>
    </row>
    <row r="52222" spans="19:29" x14ac:dyDescent="0.25">
      <c r="S52222" s="108"/>
      <c r="U52222" s="108"/>
      <c r="W52222" s="108"/>
      <c r="Y52222" s="108"/>
      <c r="AA52222" s="108"/>
      <c r="AC52222" s="108"/>
    </row>
    <row r="52223" spans="19:29" x14ac:dyDescent="0.25">
      <c r="S52223" s="108"/>
      <c r="U52223" s="108"/>
      <c r="W52223" s="108"/>
      <c r="Y52223" s="108"/>
      <c r="AA52223" s="108"/>
      <c r="AC52223" s="108"/>
    </row>
    <row r="52224" spans="19:29" x14ac:dyDescent="0.25">
      <c r="S52224" s="110"/>
      <c r="U52224" s="110"/>
      <c r="W52224" s="110"/>
      <c r="Y52224" s="110"/>
      <c r="AA52224" s="110"/>
      <c r="AC52224" s="110"/>
    </row>
    <row r="52225" spans="19:29" x14ac:dyDescent="0.25">
      <c r="S52225" s="110"/>
      <c r="U52225" s="110"/>
      <c r="W52225" s="110"/>
      <c r="Y52225" s="110"/>
      <c r="AA52225" s="110"/>
      <c r="AC52225" s="110"/>
    </row>
    <row r="52226" spans="19:29" x14ac:dyDescent="0.25">
      <c r="S52226" s="110"/>
      <c r="U52226" s="110"/>
      <c r="W52226" s="110"/>
      <c r="Y52226" s="110"/>
      <c r="AA52226" s="110"/>
      <c r="AC52226" s="110"/>
    </row>
    <row r="52227" spans="19:29" x14ac:dyDescent="0.25">
      <c r="S52227" s="110"/>
      <c r="U52227" s="110"/>
      <c r="W52227" s="110"/>
      <c r="Y52227" s="110"/>
      <c r="AA52227" s="110"/>
      <c r="AC52227" s="110"/>
    </row>
    <row r="52228" spans="19:29" x14ac:dyDescent="0.25">
      <c r="S52228" s="111"/>
      <c r="U52228" s="111"/>
      <c r="W52228" s="111"/>
      <c r="Y52228" s="111"/>
      <c r="AA52228" s="111"/>
      <c r="AC52228" s="111"/>
    </row>
    <row r="52229" spans="19:29" x14ac:dyDescent="0.25">
      <c r="S52229" s="107"/>
      <c r="U52229" s="107"/>
      <c r="W52229" s="107"/>
      <c r="Y52229" s="107"/>
      <c r="AA52229" s="107"/>
      <c r="AC52229" s="107"/>
    </row>
    <row r="52230" spans="19:29" x14ac:dyDescent="0.25">
      <c r="S52230" s="108"/>
      <c r="U52230" s="108"/>
      <c r="W52230" s="108"/>
      <c r="Y52230" s="108"/>
      <c r="AA52230" s="108"/>
      <c r="AC52230" s="108"/>
    </row>
    <row r="52231" spans="19:29" x14ac:dyDescent="0.25">
      <c r="S52231" s="108"/>
      <c r="U52231" s="108"/>
      <c r="W52231" s="108"/>
      <c r="Y52231" s="108"/>
      <c r="AA52231" s="108"/>
      <c r="AC52231" s="108"/>
    </row>
    <row r="52232" spans="19:29" x14ac:dyDescent="0.25">
      <c r="S52232" s="109"/>
      <c r="U52232" s="109"/>
      <c r="W52232" s="109"/>
      <c r="Y52232" s="109"/>
      <c r="AA52232" s="109"/>
      <c r="AC52232" s="109"/>
    </row>
    <row r="52233" spans="19:29" x14ac:dyDescent="0.25">
      <c r="S52233" s="108"/>
      <c r="U52233" s="108"/>
      <c r="W52233" s="108"/>
      <c r="Y52233" s="108"/>
      <c r="AA52233" s="108"/>
      <c r="AC52233" s="108"/>
    </row>
    <row r="52234" spans="19:29" x14ac:dyDescent="0.25">
      <c r="S52234" s="108"/>
      <c r="U52234" s="108"/>
      <c r="W52234" s="108"/>
      <c r="Y52234" s="108"/>
      <c r="AA52234" s="108"/>
      <c r="AC52234" s="108"/>
    </row>
    <row r="52235" spans="19:29" x14ac:dyDescent="0.25">
      <c r="S52235" s="109"/>
      <c r="U52235" s="109"/>
      <c r="W52235" s="109"/>
      <c r="Y52235" s="109"/>
      <c r="AA52235" s="109"/>
      <c r="AC52235" s="109"/>
    </row>
    <row r="52236" spans="19:29" x14ac:dyDescent="0.25">
      <c r="S52236" s="108"/>
      <c r="U52236" s="108"/>
      <c r="W52236" s="108"/>
      <c r="Y52236" s="108"/>
      <c r="AA52236" s="108"/>
      <c r="AC52236" s="108"/>
    </row>
    <row r="52237" spans="19:29" x14ac:dyDescent="0.25">
      <c r="S52237" s="109"/>
      <c r="U52237" s="109"/>
      <c r="W52237" s="109"/>
      <c r="Y52237" s="109"/>
      <c r="AA52237" s="109"/>
      <c r="AC52237" s="109"/>
    </row>
    <row r="52238" spans="19:29" x14ac:dyDescent="0.25">
      <c r="S52238" s="108"/>
      <c r="U52238" s="108"/>
      <c r="W52238" s="108"/>
      <c r="Y52238" s="108"/>
      <c r="AA52238" s="108"/>
      <c r="AC52238" s="108"/>
    </row>
    <row r="52239" spans="19:29" x14ac:dyDescent="0.25">
      <c r="S52239" s="108"/>
      <c r="U52239" s="108"/>
      <c r="W52239" s="108"/>
      <c r="Y52239" s="108"/>
      <c r="AA52239" s="108"/>
      <c r="AC52239" s="108"/>
    </row>
    <row r="52240" spans="19:29" x14ac:dyDescent="0.25">
      <c r="S52240" s="108"/>
      <c r="U52240" s="108"/>
      <c r="W52240" s="108"/>
      <c r="Y52240" s="108"/>
      <c r="AA52240" s="108"/>
      <c r="AC52240" s="108"/>
    </row>
    <row r="52241" spans="19:29" x14ac:dyDescent="0.25">
      <c r="S52241" s="110"/>
      <c r="U52241" s="110"/>
      <c r="W52241" s="110"/>
      <c r="Y52241" s="110"/>
      <c r="AA52241" s="110"/>
      <c r="AC52241" s="110"/>
    </row>
    <row r="52242" spans="19:29" x14ac:dyDescent="0.25">
      <c r="S52242" s="110"/>
      <c r="U52242" s="110"/>
      <c r="W52242" s="110"/>
      <c r="Y52242" s="110"/>
      <c r="AA52242" s="110"/>
      <c r="AC52242" s="110"/>
    </row>
    <row r="52243" spans="19:29" x14ac:dyDescent="0.25">
      <c r="S52243" s="110"/>
      <c r="U52243" s="110"/>
      <c r="W52243" s="110"/>
      <c r="Y52243" s="110"/>
      <c r="AA52243" s="110"/>
      <c r="AC52243" s="110"/>
    </row>
    <row r="52244" spans="19:29" x14ac:dyDescent="0.25">
      <c r="S52244" s="110"/>
      <c r="U52244" s="110"/>
      <c r="W52244" s="110"/>
      <c r="Y52244" s="110"/>
      <c r="AA52244" s="110"/>
      <c r="AC52244" s="110"/>
    </row>
    <row r="52245" spans="19:29" x14ac:dyDescent="0.25">
      <c r="S52245" s="111"/>
      <c r="U52245" s="111"/>
      <c r="W52245" s="111"/>
      <c r="Y52245" s="111"/>
      <c r="AA52245" s="111"/>
      <c r="AC52245" s="111"/>
    </row>
    <row r="52246" spans="19:29" x14ac:dyDescent="0.25">
      <c r="S52246" s="107"/>
      <c r="U52246" s="107"/>
      <c r="W52246" s="107"/>
      <c r="Y52246" s="107"/>
      <c r="AA52246" s="107"/>
      <c r="AC52246" s="107"/>
    </row>
    <row r="52247" spans="19:29" x14ac:dyDescent="0.25">
      <c r="S52247" s="108"/>
      <c r="U52247" s="108"/>
      <c r="W52247" s="108"/>
      <c r="Y52247" s="108"/>
      <c r="AA52247" s="108"/>
      <c r="AC52247" s="108"/>
    </row>
    <row r="52248" spans="19:29" x14ac:dyDescent="0.25">
      <c r="S52248" s="108"/>
      <c r="U52248" s="108"/>
      <c r="W52248" s="108"/>
      <c r="Y52248" s="108"/>
      <c r="AA52248" s="108"/>
      <c r="AC52248" s="108"/>
    </row>
    <row r="52249" spans="19:29" x14ac:dyDescent="0.25">
      <c r="S52249" s="109"/>
      <c r="U52249" s="109"/>
      <c r="W52249" s="109"/>
      <c r="Y52249" s="109"/>
      <c r="AA52249" s="109"/>
      <c r="AC52249" s="109"/>
    </row>
    <row r="52250" spans="19:29" x14ac:dyDescent="0.25">
      <c r="S52250" s="108"/>
      <c r="U52250" s="108"/>
      <c r="W52250" s="108"/>
      <c r="Y52250" s="108"/>
      <c r="AA52250" s="108"/>
      <c r="AC52250" s="108"/>
    </row>
    <row r="52251" spans="19:29" x14ac:dyDescent="0.25">
      <c r="S52251" s="108"/>
      <c r="U52251" s="108"/>
      <c r="W52251" s="108"/>
      <c r="Y52251" s="108"/>
      <c r="AA52251" s="108"/>
      <c r="AC52251" s="108"/>
    </row>
    <row r="52252" spans="19:29" x14ac:dyDescent="0.25">
      <c r="S52252" s="109"/>
      <c r="U52252" s="109"/>
      <c r="W52252" s="109"/>
      <c r="Y52252" s="109"/>
      <c r="AA52252" s="109"/>
      <c r="AC52252" s="109"/>
    </row>
    <row r="52253" spans="19:29" x14ac:dyDescent="0.25">
      <c r="S52253" s="108"/>
      <c r="U52253" s="108"/>
      <c r="W52253" s="108"/>
      <c r="Y52253" s="108"/>
      <c r="AA52253" s="108"/>
      <c r="AC52253" s="108"/>
    </row>
    <row r="52254" spans="19:29" x14ac:dyDescent="0.25">
      <c r="S52254" s="109"/>
      <c r="U52254" s="109"/>
      <c r="W52254" s="109"/>
      <c r="Y52254" s="109"/>
      <c r="AA52254" s="109"/>
      <c r="AC52254" s="109"/>
    </row>
    <row r="52255" spans="19:29" x14ac:dyDescent="0.25">
      <c r="S52255" s="108"/>
      <c r="U52255" s="108"/>
      <c r="W52255" s="108"/>
      <c r="Y52255" s="108"/>
      <c r="AA52255" s="108"/>
      <c r="AC52255" s="108"/>
    </row>
    <row r="52256" spans="19:29" x14ac:dyDescent="0.25">
      <c r="S52256" s="108"/>
      <c r="U52256" s="108"/>
      <c r="W52256" s="108"/>
      <c r="Y52256" s="108"/>
      <c r="AA52256" s="108"/>
      <c r="AC52256" s="108"/>
    </row>
    <row r="52257" spans="19:29" x14ac:dyDescent="0.25">
      <c r="S52257" s="108"/>
      <c r="U52257" s="108"/>
      <c r="W52257" s="108"/>
      <c r="Y52257" s="108"/>
      <c r="AA52257" s="108"/>
      <c r="AC52257" s="108"/>
    </row>
    <row r="52258" spans="19:29" x14ac:dyDescent="0.25">
      <c r="S52258" s="110"/>
      <c r="U52258" s="110"/>
      <c r="W52258" s="110"/>
      <c r="Y52258" s="110"/>
      <c r="AA52258" s="110"/>
      <c r="AC52258" s="110"/>
    </row>
    <row r="52259" spans="19:29" x14ac:dyDescent="0.25">
      <c r="S52259" s="110"/>
      <c r="U52259" s="110"/>
      <c r="W52259" s="110"/>
      <c r="Y52259" s="110"/>
      <c r="AA52259" s="110"/>
      <c r="AC52259" s="110"/>
    </row>
    <row r="52260" spans="19:29" x14ac:dyDescent="0.25">
      <c r="S52260" s="110"/>
      <c r="U52260" s="110"/>
      <c r="W52260" s="110"/>
      <c r="Y52260" s="110"/>
      <c r="AA52260" s="110"/>
      <c r="AC52260" s="110"/>
    </row>
    <row r="52261" spans="19:29" x14ac:dyDescent="0.25">
      <c r="S52261" s="110"/>
      <c r="U52261" s="110"/>
      <c r="W52261" s="110"/>
      <c r="Y52261" s="110"/>
      <c r="AA52261" s="110"/>
      <c r="AC52261" s="110"/>
    </row>
    <row r="52262" spans="19:29" x14ac:dyDescent="0.25">
      <c r="S52262" s="111"/>
      <c r="U52262" s="111"/>
      <c r="W52262" s="111"/>
      <c r="Y52262" s="111"/>
      <c r="AA52262" s="111"/>
      <c r="AC52262" s="111"/>
    </row>
    <row r="52263" spans="19:29" x14ac:dyDescent="0.25">
      <c r="S52263" s="107"/>
      <c r="U52263" s="107"/>
      <c r="W52263" s="107"/>
      <c r="Y52263" s="107"/>
      <c r="AA52263" s="107"/>
      <c r="AC52263" s="107"/>
    </row>
    <row r="52264" spans="19:29" x14ac:dyDescent="0.25">
      <c r="S52264" s="108"/>
      <c r="U52264" s="108"/>
      <c r="W52264" s="108"/>
      <c r="Y52264" s="108"/>
      <c r="AA52264" s="108"/>
      <c r="AC52264" s="108"/>
    </row>
    <row r="52265" spans="19:29" x14ac:dyDescent="0.25">
      <c r="S52265" s="108"/>
      <c r="U52265" s="108"/>
      <c r="W52265" s="108"/>
      <c r="Y52265" s="108"/>
      <c r="AA52265" s="108"/>
      <c r="AC52265" s="108"/>
    </row>
    <row r="52266" spans="19:29" x14ac:dyDescent="0.25">
      <c r="S52266" s="109"/>
      <c r="U52266" s="109"/>
      <c r="W52266" s="109"/>
      <c r="Y52266" s="109"/>
      <c r="AA52266" s="109"/>
      <c r="AC52266" s="109"/>
    </row>
    <row r="52267" spans="19:29" x14ac:dyDescent="0.25">
      <c r="S52267" s="108"/>
      <c r="U52267" s="108"/>
      <c r="W52267" s="108"/>
      <c r="Y52267" s="108"/>
      <c r="AA52267" s="108"/>
      <c r="AC52267" s="108"/>
    </row>
    <row r="52268" spans="19:29" x14ac:dyDescent="0.25">
      <c r="S52268" s="108"/>
      <c r="U52268" s="108"/>
      <c r="W52268" s="108"/>
      <c r="Y52268" s="108"/>
      <c r="AA52268" s="108"/>
      <c r="AC52268" s="108"/>
    </row>
    <row r="52269" spans="19:29" x14ac:dyDescent="0.25">
      <c r="S52269" s="109"/>
      <c r="U52269" s="109"/>
      <c r="W52269" s="109"/>
      <c r="Y52269" s="109"/>
      <c r="AA52269" s="109"/>
      <c r="AC52269" s="109"/>
    </row>
    <row r="52270" spans="19:29" x14ac:dyDescent="0.25">
      <c r="S52270" s="108"/>
      <c r="U52270" s="108"/>
      <c r="W52270" s="108"/>
      <c r="Y52270" s="108"/>
      <c r="AA52270" s="108"/>
      <c r="AC52270" s="108"/>
    </row>
    <row r="52271" spans="19:29" x14ac:dyDescent="0.25">
      <c r="S52271" s="109"/>
      <c r="U52271" s="109"/>
      <c r="W52271" s="109"/>
      <c r="Y52271" s="109"/>
      <c r="AA52271" s="109"/>
      <c r="AC52271" s="109"/>
    </row>
    <row r="52272" spans="19:29" x14ac:dyDescent="0.25">
      <c r="S52272" s="108"/>
      <c r="U52272" s="108"/>
      <c r="W52272" s="108"/>
      <c r="Y52272" s="108"/>
      <c r="AA52272" s="108"/>
      <c r="AC52272" s="108"/>
    </row>
    <row r="52273" spans="19:29" x14ac:dyDescent="0.25">
      <c r="S52273" s="108"/>
      <c r="U52273" s="108"/>
      <c r="W52273" s="108"/>
      <c r="Y52273" s="108"/>
      <c r="AA52273" s="108"/>
      <c r="AC52273" s="108"/>
    </row>
    <row r="52274" spans="19:29" x14ac:dyDescent="0.25">
      <c r="S52274" s="108"/>
      <c r="U52274" s="108"/>
      <c r="W52274" s="108"/>
      <c r="Y52274" s="108"/>
      <c r="AA52274" s="108"/>
      <c r="AC52274" s="108"/>
    </row>
    <row r="52275" spans="19:29" x14ac:dyDescent="0.25">
      <c r="S52275" s="110"/>
      <c r="U52275" s="110"/>
      <c r="W52275" s="110"/>
      <c r="Y52275" s="110"/>
      <c r="AA52275" s="110"/>
      <c r="AC52275" s="110"/>
    </row>
    <row r="52276" spans="19:29" x14ac:dyDescent="0.25">
      <c r="S52276" s="110"/>
      <c r="U52276" s="110"/>
      <c r="W52276" s="110"/>
      <c r="Y52276" s="110"/>
      <c r="AA52276" s="110"/>
      <c r="AC52276" s="110"/>
    </row>
    <row r="52277" spans="19:29" x14ac:dyDescent="0.25">
      <c r="S52277" s="110"/>
      <c r="U52277" s="110"/>
      <c r="W52277" s="110"/>
      <c r="Y52277" s="110"/>
      <c r="AA52277" s="110"/>
      <c r="AC52277" s="110"/>
    </row>
    <row r="52278" spans="19:29" x14ac:dyDescent="0.25">
      <c r="S52278" s="110"/>
      <c r="U52278" s="110"/>
      <c r="W52278" s="110"/>
      <c r="Y52278" s="110"/>
      <c r="AA52278" s="110"/>
      <c r="AC52278" s="110"/>
    </row>
    <row r="52279" spans="19:29" x14ac:dyDescent="0.25">
      <c r="S52279" s="111"/>
      <c r="U52279" s="111"/>
      <c r="W52279" s="111"/>
      <c r="Y52279" s="111"/>
      <c r="AA52279" s="111"/>
      <c r="AC52279" s="111"/>
    </row>
    <row r="52280" spans="19:29" x14ac:dyDescent="0.25">
      <c r="S52280" s="107"/>
      <c r="U52280" s="107"/>
      <c r="W52280" s="107"/>
      <c r="Y52280" s="107"/>
      <c r="AA52280" s="107"/>
      <c r="AC52280" s="107"/>
    </row>
    <row r="52281" spans="19:29" x14ac:dyDescent="0.25">
      <c r="S52281" s="108"/>
      <c r="U52281" s="108"/>
      <c r="W52281" s="108"/>
      <c r="Y52281" s="108"/>
      <c r="AA52281" s="108"/>
      <c r="AC52281" s="108"/>
    </row>
    <row r="52282" spans="19:29" x14ac:dyDescent="0.25">
      <c r="S52282" s="108"/>
      <c r="U52282" s="108"/>
      <c r="W52282" s="108"/>
      <c r="Y52282" s="108"/>
      <c r="AA52282" s="108"/>
      <c r="AC52282" s="108"/>
    </row>
    <row r="52283" spans="19:29" x14ac:dyDescent="0.25">
      <c r="S52283" s="109"/>
      <c r="U52283" s="109"/>
      <c r="W52283" s="109"/>
      <c r="Y52283" s="109"/>
      <c r="AA52283" s="109"/>
      <c r="AC52283" s="109"/>
    </row>
    <row r="52284" spans="19:29" x14ac:dyDescent="0.25">
      <c r="S52284" s="108"/>
      <c r="U52284" s="108"/>
      <c r="W52284" s="108"/>
      <c r="Y52284" s="108"/>
      <c r="AA52284" s="108"/>
      <c r="AC52284" s="108"/>
    </row>
    <row r="52285" spans="19:29" x14ac:dyDescent="0.25">
      <c r="S52285" s="108"/>
      <c r="U52285" s="108"/>
      <c r="W52285" s="108"/>
      <c r="Y52285" s="108"/>
      <c r="AA52285" s="108"/>
      <c r="AC52285" s="108"/>
    </row>
    <row r="52286" spans="19:29" x14ac:dyDescent="0.25">
      <c r="S52286" s="109"/>
      <c r="U52286" s="109"/>
      <c r="W52286" s="109"/>
      <c r="Y52286" s="109"/>
      <c r="AA52286" s="109"/>
      <c r="AC52286" s="109"/>
    </row>
    <row r="52287" spans="19:29" x14ac:dyDescent="0.25">
      <c r="S52287" s="108"/>
      <c r="U52287" s="108"/>
      <c r="W52287" s="108"/>
      <c r="Y52287" s="108"/>
      <c r="AA52287" s="108"/>
      <c r="AC52287" s="108"/>
    </row>
    <row r="52288" spans="19:29" x14ac:dyDescent="0.25">
      <c r="S52288" s="109"/>
      <c r="U52288" s="109"/>
      <c r="W52288" s="109"/>
      <c r="Y52288" s="109"/>
      <c r="AA52288" s="109"/>
      <c r="AC52288" s="109"/>
    </row>
    <row r="52289" spans="19:29" x14ac:dyDescent="0.25">
      <c r="S52289" s="108"/>
      <c r="U52289" s="108"/>
      <c r="W52289" s="108"/>
      <c r="Y52289" s="108"/>
      <c r="AA52289" s="108"/>
      <c r="AC52289" s="108"/>
    </row>
    <row r="52290" spans="19:29" x14ac:dyDescent="0.25">
      <c r="S52290" s="108"/>
      <c r="U52290" s="108"/>
      <c r="W52290" s="108"/>
      <c r="Y52290" s="108"/>
      <c r="AA52290" s="108"/>
      <c r="AC52290" s="108"/>
    </row>
    <row r="52291" spans="19:29" x14ac:dyDescent="0.25">
      <c r="S52291" s="108"/>
      <c r="U52291" s="108"/>
      <c r="W52291" s="108"/>
      <c r="Y52291" s="108"/>
      <c r="AA52291" s="108"/>
      <c r="AC52291" s="108"/>
    </row>
    <row r="52292" spans="19:29" x14ac:dyDescent="0.25">
      <c r="S52292" s="110"/>
      <c r="U52292" s="110"/>
      <c r="W52292" s="110"/>
      <c r="Y52292" s="110"/>
      <c r="AA52292" s="110"/>
      <c r="AC52292" s="110"/>
    </row>
    <row r="52293" spans="19:29" x14ac:dyDescent="0.25">
      <c r="S52293" s="110"/>
      <c r="U52293" s="110"/>
      <c r="W52293" s="110"/>
      <c r="Y52293" s="110"/>
      <c r="AA52293" s="110"/>
      <c r="AC52293" s="110"/>
    </row>
    <row r="52294" spans="19:29" x14ac:dyDescent="0.25">
      <c r="S52294" s="110"/>
      <c r="U52294" s="110"/>
      <c r="W52294" s="110"/>
      <c r="Y52294" s="110"/>
      <c r="AA52294" s="110"/>
      <c r="AC52294" s="110"/>
    </row>
    <row r="52295" spans="19:29" x14ac:dyDescent="0.25">
      <c r="S52295" s="110"/>
      <c r="U52295" s="110"/>
      <c r="W52295" s="110"/>
      <c r="Y52295" s="110"/>
      <c r="AA52295" s="110"/>
      <c r="AC52295" s="110"/>
    </row>
    <row r="52296" spans="19:29" x14ac:dyDescent="0.25">
      <c r="S52296" s="111"/>
      <c r="U52296" s="111"/>
      <c r="W52296" s="111"/>
      <c r="Y52296" s="111"/>
      <c r="AA52296" s="111"/>
      <c r="AC52296" s="111"/>
    </row>
    <row r="52297" spans="19:29" x14ac:dyDescent="0.25">
      <c r="S52297" s="107"/>
      <c r="U52297" s="107"/>
      <c r="W52297" s="107"/>
      <c r="Y52297" s="107"/>
      <c r="AA52297" s="107"/>
      <c r="AC52297" s="107"/>
    </row>
    <row r="52298" spans="19:29" x14ac:dyDescent="0.25">
      <c r="S52298" s="108"/>
      <c r="U52298" s="108"/>
      <c r="W52298" s="108"/>
      <c r="Y52298" s="108"/>
      <c r="AA52298" s="108"/>
      <c r="AC52298" s="108"/>
    </row>
    <row r="52299" spans="19:29" x14ac:dyDescent="0.25">
      <c r="S52299" s="108"/>
      <c r="U52299" s="108"/>
      <c r="W52299" s="108"/>
      <c r="Y52299" s="108"/>
      <c r="AA52299" s="108"/>
      <c r="AC52299" s="108"/>
    </row>
    <row r="52300" spans="19:29" x14ac:dyDescent="0.25">
      <c r="S52300" s="109"/>
      <c r="U52300" s="109"/>
      <c r="W52300" s="109"/>
      <c r="Y52300" s="109"/>
      <c r="AA52300" s="109"/>
      <c r="AC52300" s="109"/>
    </row>
    <row r="52301" spans="19:29" x14ac:dyDescent="0.25">
      <c r="S52301" s="108"/>
      <c r="U52301" s="108"/>
      <c r="W52301" s="108"/>
      <c r="Y52301" s="108"/>
      <c r="AA52301" s="108"/>
      <c r="AC52301" s="108"/>
    </row>
    <row r="52302" spans="19:29" x14ac:dyDescent="0.25">
      <c r="S52302" s="108"/>
      <c r="U52302" s="108"/>
      <c r="W52302" s="108"/>
      <c r="Y52302" s="108"/>
      <c r="AA52302" s="108"/>
      <c r="AC52302" s="108"/>
    </row>
    <row r="52303" spans="19:29" x14ac:dyDescent="0.25">
      <c r="S52303" s="109"/>
      <c r="U52303" s="109"/>
      <c r="W52303" s="109"/>
      <c r="Y52303" s="109"/>
      <c r="AA52303" s="109"/>
      <c r="AC52303" s="109"/>
    </row>
    <row r="52304" spans="19:29" x14ac:dyDescent="0.25">
      <c r="S52304" s="108"/>
      <c r="U52304" s="108"/>
      <c r="W52304" s="108"/>
      <c r="Y52304" s="108"/>
      <c r="AA52304" s="108"/>
      <c r="AC52304" s="108"/>
    </row>
    <row r="52305" spans="19:29" x14ac:dyDescent="0.25">
      <c r="S52305" s="109"/>
      <c r="U52305" s="109"/>
      <c r="W52305" s="109"/>
      <c r="Y52305" s="109"/>
      <c r="AA52305" s="109"/>
      <c r="AC52305" s="109"/>
    </row>
    <row r="52306" spans="19:29" x14ac:dyDescent="0.25">
      <c r="S52306" s="108"/>
      <c r="U52306" s="108"/>
      <c r="W52306" s="108"/>
      <c r="Y52306" s="108"/>
      <c r="AA52306" s="108"/>
      <c r="AC52306" s="108"/>
    </row>
    <row r="52307" spans="19:29" x14ac:dyDescent="0.25">
      <c r="S52307" s="108"/>
      <c r="U52307" s="108"/>
      <c r="W52307" s="108"/>
      <c r="Y52307" s="108"/>
      <c r="AA52307" s="108"/>
      <c r="AC52307" s="108"/>
    </row>
    <row r="52308" spans="19:29" x14ac:dyDescent="0.25">
      <c r="S52308" s="108"/>
      <c r="U52308" s="108"/>
      <c r="W52308" s="108"/>
      <c r="Y52308" s="108"/>
      <c r="AA52308" s="108"/>
      <c r="AC52308" s="108"/>
    </row>
    <row r="52309" spans="19:29" x14ac:dyDescent="0.25">
      <c r="S52309" s="110"/>
      <c r="U52309" s="110"/>
      <c r="W52309" s="110"/>
      <c r="Y52309" s="110"/>
      <c r="AA52309" s="110"/>
      <c r="AC52309" s="110"/>
    </row>
    <row r="52310" spans="19:29" x14ac:dyDescent="0.25">
      <c r="S52310" s="110"/>
      <c r="U52310" s="110"/>
      <c r="W52310" s="110"/>
      <c r="Y52310" s="110"/>
      <c r="AA52310" s="110"/>
      <c r="AC52310" s="110"/>
    </row>
    <row r="52311" spans="19:29" x14ac:dyDescent="0.25">
      <c r="S52311" s="110"/>
      <c r="U52311" s="110"/>
      <c r="W52311" s="110"/>
      <c r="Y52311" s="110"/>
      <c r="AA52311" s="110"/>
      <c r="AC52311" s="110"/>
    </row>
    <row r="52312" spans="19:29" x14ac:dyDescent="0.25">
      <c r="S52312" s="110"/>
      <c r="U52312" s="110"/>
      <c r="W52312" s="110"/>
      <c r="Y52312" s="110"/>
      <c r="AA52312" s="110"/>
      <c r="AC52312" s="110"/>
    </row>
    <row r="52313" spans="19:29" x14ac:dyDescent="0.25">
      <c r="S52313" s="111"/>
      <c r="U52313" s="111"/>
      <c r="W52313" s="111"/>
      <c r="Y52313" s="111"/>
      <c r="AA52313" s="111"/>
      <c r="AC52313" s="111"/>
    </row>
    <row r="52314" spans="19:29" x14ac:dyDescent="0.25">
      <c r="S52314" s="107"/>
      <c r="U52314" s="107"/>
      <c r="W52314" s="107"/>
      <c r="Y52314" s="107"/>
      <c r="AA52314" s="107"/>
      <c r="AC52314" s="107"/>
    </row>
    <row r="52315" spans="19:29" x14ac:dyDescent="0.25">
      <c r="S52315" s="108"/>
      <c r="U52315" s="108"/>
      <c r="W52315" s="108"/>
      <c r="Y52315" s="108"/>
      <c r="AA52315" s="108"/>
      <c r="AC52315" s="108"/>
    </row>
    <row r="52316" spans="19:29" x14ac:dyDescent="0.25">
      <c r="S52316" s="108"/>
      <c r="U52316" s="108"/>
      <c r="W52316" s="108"/>
      <c r="Y52316" s="108"/>
      <c r="AA52316" s="108"/>
      <c r="AC52316" s="108"/>
    </row>
    <row r="52317" spans="19:29" x14ac:dyDescent="0.25">
      <c r="S52317" s="109"/>
      <c r="U52317" s="109"/>
      <c r="W52317" s="109"/>
      <c r="Y52317" s="109"/>
      <c r="AA52317" s="109"/>
      <c r="AC52317" s="109"/>
    </row>
    <row r="52318" spans="19:29" x14ac:dyDescent="0.25">
      <c r="S52318" s="108"/>
      <c r="U52318" s="108"/>
      <c r="W52318" s="108"/>
      <c r="Y52318" s="108"/>
      <c r="AA52318" s="108"/>
      <c r="AC52318" s="108"/>
    </row>
    <row r="52319" spans="19:29" x14ac:dyDescent="0.25">
      <c r="S52319" s="108"/>
      <c r="U52319" s="108"/>
      <c r="W52319" s="108"/>
      <c r="Y52319" s="108"/>
      <c r="AA52319" s="108"/>
      <c r="AC52319" s="108"/>
    </row>
    <row r="52320" spans="19:29" x14ac:dyDescent="0.25">
      <c r="S52320" s="109"/>
      <c r="U52320" s="109"/>
      <c r="W52320" s="109"/>
      <c r="Y52320" s="109"/>
      <c r="AA52320" s="109"/>
      <c r="AC52320" s="109"/>
    </row>
    <row r="52321" spans="19:29" x14ac:dyDescent="0.25">
      <c r="S52321" s="108"/>
      <c r="U52321" s="108"/>
      <c r="W52321" s="108"/>
      <c r="Y52321" s="108"/>
      <c r="AA52321" s="108"/>
      <c r="AC52321" s="108"/>
    </row>
    <row r="52322" spans="19:29" x14ac:dyDescent="0.25">
      <c r="S52322" s="109"/>
      <c r="U52322" s="109"/>
      <c r="W52322" s="109"/>
      <c r="Y52322" s="109"/>
      <c r="AA52322" s="109"/>
      <c r="AC52322" s="109"/>
    </row>
    <row r="52323" spans="19:29" x14ac:dyDescent="0.25">
      <c r="S52323" s="108"/>
      <c r="U52323" s="108"/>
      <c r="W52323" s="108"/>
      <c r="Y52323" s="108"/>
      <c r="AA52323" s="108"/>
      <c r="AC52323" s="108"/>
    </row>
    <row r="52324" spans="19:29" x14ac:dyDescent="0.25">
      <c r="S52324" s="108"/>
      <c r="U52324" s="108"/>
      <c r="W52324" s="108"/>
      <c r="Y52324" s="108"/>
      <c r="AA52324" s="108"/>
      <c r="AC52324" s="108"/>
    </row>
    <row r="52325" spans="19:29" x14ac:dyDescent="0.25">
      <c r="S52325" s="108"/>
      <c r="U52325" s="108"/>
      <c r="W52325" s="108"/>
      <c r="Y52325" s="108"/>
      <c r="AA52325" s="108"/>
      <c r="AC52325" s="108"/>
    </row>
    <row r="52326" spans="19:29" x14ac:dyDescent="0.25">
      <c r="S52326" s="110"/>
      <c r="U52326" s="110"/>
      <c r="W52326" s="110"/>
      <c r="Y52326" s="110"/>
      <c r="AA52326" s="110"/>
      <c r="AC52326" s="110"/>
    </row>
    <row r="52327" spans="19:29" x14ac:dyDescent="0.25">
      <c r="S52327" s="110"/>
      <c r="U52327" s="110"/>
      <c r="W52327" s="110"/>
      <c r="Y52327" s="110"/>
      <c r="AA52327" s="110"/>
      <c r="AC52327" s="110"/>
    </row>
    <row r="52328" spans="19:29" x14ac:dyDescent="0.25">
      <c r="S52328" s="110"/>
      <c r="U52328" s="110"/>
      <c r="W52328" s="110"/>
      <c r="Y52328" s="110"/>
      <c r="AA52328" s="110"/>
      <c r="AC52328" s="110"/>
    </row>
    <row r="52329" spans="19:29" x14ac:dyDescent="0.25">
      <c r="S52329" s="110"/>
      <c r="U52329" s="110"/>
      <c r="W52329" s="110"/>
      <c r="Y52329" s="110"/>
      <c r="AA52329" s="110"/>
      <c r="AC52329" s="110"/>
    </row>
    <row r="52330" spans="19:29" x14ac:dyDescent="0.25">
      <c r="S52330" s="111"/>
      <c r="U52330" s="111"/>
      <c r="W52330" s="111"/>
      <c r="Y52330" s="111"/>
      <c r="AA52330" s="111"/>
      <c r="AC52330" s="111"/>
    </row>
    <row r="52331" spans="19:29" x14ac:dyDescent="0.25">
      <c r="S52331" s="107"/>
      <c r="U52331" s="107"/>
      <c r="W52331" s="107"/>
      <c r="Y52331" s="107"/>
      <c r="AA52331" s="107"/>
      <c r="AC52331" s="107"/>
    </row>
    <row r="52332" spans="19:29" x14ac:dyDescent="0.25">
      <c r="S52332" s="108"/>
      <c r="U52332" s="108"/>
      <c r="W52332" s="108"/>
      <c r="Y52332" s="108"/>
      <c r="AA52332" s="108"/>
      <c r="AC52332" s="108"/>
    </row>
    <row r="52333" spans="19:29" x14ac:dyDescent="0.25">
      <c r="S52333" s="108"/>
      <c r="U52333" s="108"/>
      <c r="W52333" s="108"/>
      <c r="Y52333" s="108"/>
      <c r="AA52333" s="108"/>
      <c r="AC52333" s="108"/>
    </row>
    <row r="52334" spans="19:29" x14ac:dyDescent="0.25">
      <c r="S52334" s="109"/>
      <c r="U52334" s="109"/>
      <c r="W52334" s="109"/>
      <c r="Y52334" s="109"/>
      <c r="AA52334" s="109"/>
      <c r="AC52334" s="109"/>
    </row>
    <row r="52335" spans="19:29" x14ac:dyDescent="0.25">
      <c r="S52335" s="108"/>
      <c r="U52335" s="108"/>
      <c r="W52335" s="108"/>
      <c r="Y52335" s="108"/>
      <c r="AA52335" s="108"/>
      <c r="AC52335" s="108"/>
    </row>
    <row r="52336" spans="19:29" x14ac:dyDescent="0.25">
      <c r="S52336" s="108"/>
      <c r="U52336" s="108"/>
      <c r="W52336" s="108"/>
      <c r="Y52336" s="108"/>
      <c r="AA52336" s="108"/>
      <c r="AC52336" s="108"/>
    </row>
    <row r="52337" spans="19:29" x14ac:dyDescent="0.25">
      <c r="S52337" s="109"/>
      <c r="U52337" s="109"/>
      <c r="W52337" s="109"/>
      <c r="Y52337" s="109"/>
      <c r="AA52337" s="109"/>
      <c r="AC52337" s="109"/>
    </row>
    <row r="52338" spans="19:29" x14ac:dyDescent="0.25">
      <c r="S52338" s="108"/>
      <c r="U52338" s="108"/>
      <c r="W52338" s="108"/>
      <c r="Y52338" s="108"/>
      <c r="AA52338" s="108"/>
      <c r="AC52338" s="108"/>
    </row>
    <row r="52339" spans="19:29" x14ac:dyDescent="0.25">
      <c r="S52339" s="109"/>
      <c r="U52339" s="109"/>
      <c r="W52339" s="109"/>
      <c r="Y52339" s="109"/>
      <c r="AA52339" s="109"/>
      <c r="AC52339" s="109"/>
    </row>
    <row r="52340" spans="19:29" x14ac:dyDescent="0.25">
      <c r="S52340" s="108"/>
      <c r="U52340" s="108"/>
      <c r="W52340" s="108"/>
      <c r="Y52340" s="108"/>
      <c r="AA52340" s="108"/>
      <c r="AC52340" s="108"/>
    </row>
    <row r="52341" spans="19:29" x14ac:dyDescent="0.25">
      <c r="S52341" s="108"/>
      <c r="U52341" s="108"/>
      <c r="W52341" s="108"/>
      <c r="Y52341" s="108"/>
      <c r="AA52341" s="108"/>
      <c r="AC52341" s="108"/>
    </row>
    <row r="52342" spans="19:29" x14ac:dyDescent="0.25">
      <c r="S52342" s="108"/>
      <c r="U52342" s="108"/>
      <c r="W52342" s="108"/>
      <c r="Y52342" s="108"/>
      <c r="AA52342" s="108"/>
      <c r="AC52342" s="108"/>
    </row>
    <row r="52343" spans="19:29" x14ac:dyDescent="0.25">
      <c r="S52343" s="110"/>
      <c r="U52343" s="110"/>
      <c r="W52343" s="110"/>
      <c r="Y52343" s="110"/>
      <c r="AA52343" s="110"/>
      <c r="AC52343" s="110"/>
    </row>
    <row r="52344" spans="19:29" x14ac:dyDescent="0.25">
      <c r="S52344" s="110"/>
      <c r="U52344" s="110"/>
      <c r="W52344" s="110"/>
      <c r="Y52344" s="110"/>
      <c r="AA52344" s="110"/>
      <c r="AC52344" s="110"/>
    </row>
    <row r="52345" spans="19:29" x14ac:dyDescent="0.25">
      <c r="S52345" s="110"/>
      <c r="U52345" s="110"/>
      <c r="W52345" s="110"/>
      <c r="Y52345" s="110"/>
      <c r="AA52345" s="110"/>
      <c r="AC52345" s="110"/>
    </row>
    <row r="52346" spans="19:29" x14ac:dyDescent="0.25">
      <c r="S52346" s="110"/>
      <c r="U52346" s="110"/>
      <c r="W52346" s="110"/>
      <c r="Y52346" s="110"/>
      <c r="AA52346" s="110"/>
      <c r="AC52346" s="110"/>
    </row>
    <row r="52347" spans="19:29" x14ac:dyDescent="0.25">
      <c r="S52347" s="111"/>
      <c r="U52347" s="111"/>
      <c r="W52347" s="111"/>
      <c r="Y52347" s="111"/>
      <c r="AA52347" s="111"/>
      <c r="AC52347" s="111"/>
    </row>
    <row r="52348" spans="19:29" x14ac:dyDescent="0.25">
      <c r="S52348" s="107"/>
      <c r="U52348" s="107"/>
      <c r="W52348" s="107"/>
      <c r="Y52348" s="107"/>
      <c r="AA52348" s="107"/>
      <c r="AC52348" s="107"/>
    </row>
    <row r="52349" spans="19:29" x14ac:dyDescent="0.25">
      <c r="S52349" s="108"/>
      <c r="U52349" s="108"/>
      <c r="W52349" s="108"/>
      <c r="Y52349" s="108"/>
      <c r="AA52349" s="108"/>
      <c r="AC52349" s="108"/>
    </row>
    <row r="52350" spans="19:29" x14ac:dyDescent="0.25">
      <c r="S52350" s="108"/>
      <c r="U52350" s="108"/>
      <c r="W52350" s="108"/>
      <c r="Y52350" s="108"/>
      <c r="AA52350" s="108"/>
      <c r="AC52350" s="108"/>
    </row>
    <row r="52351" spans="19:29" x14ac:dyDescent="0.25">
      <c r="S52351" s="109"/>
      <c r="U52351" s="109"/>
      <c r="W52351" s="109"/>
      <c r="Y52351" s="109"/>
      <c r="AA52351" s="109"/>
      <c r="AC52351" s="109"/>
    </row>
    <row r="52352" spans="19:29" x14ac:dyDescent="0.25">
      <c r="S52352" s="108"/>
      <c r="U52352" s="108"/>
      <c r="W52352" s="108"/>
      <c r="Y52352" s="108"/>
      <c r="AA52352" s="108"/>
      <c r="AC52352" s="108"/>
    </row>
    <row r="52353" spans="19:29" x14ac:dyDescent="0.25">
      <c r="S52353" s="108"/>
      <c r="U52353" s="108"/>
      <c r="W52353" s="108"/>
      <c r="Y52353" s="108"/>
      <c r="AA52353" s="108"/>
      <c r="AC52353" s="108"/>
    </row>
    <row r="52354" spans="19:29" x14ac:dyDescent="0.25">
      <c r="S52354" s="109"/>
      <c r="U52354" s="109"/>
      <c r="W52354" s="109"/>
      <c r="Y52354" s="109"/>
      <c r="AA52354" s="109"/>
      <c r="AC52354" s="109"/>
    </row>
    <row r="52355" spans="19:29" x14ac:dyDescent="0.25">
      <c r="S52355" s="108"/>
      <c r="U52355" s="108"/>
      <c r="W52355" s="108"/>
      <c r="Y52355" s="108"/>
      <c r="AA52355" s="108"/>
      <c r="AC52355" s="108"/>
    </row>
    <row r="52356" spans="19:29" x14ac:dyDescent="0.25">
      <c r="S52356" s="109"/>
      <c r="U52356" s="109"/>
      <c r="W52356" s="109"/>
      <c r="Y52356" s="109"/>
      <c r="AA52356" s="109"/>
      <c r="AC52356" s="109"/>
    </row>
    <row r="52357" spans="19:29" x14ac:dyDescent="0.25">
      <c r="S52357" s="108"/>
      <c r="U52357" s="108"/>
      <c r="W52357" s="108"/>
      <c r="Y52357" s="108"/>
      <c r="AA52357" s="108"/>
      <c r="AC52357" s="108"/>
    </row>
    <row r="52358" spans="19:29" x14ac:dyDescent="0.25">
      <c r="S52358" s="108"/>
      <c r="U52358" s="108"/>
      <c r="W52358" s="108"/>
      <c r="Y52358" s="108"/>
      <c r="AA52358" s="108"/>
      <c r="AC52358" s="108"/>
    </row>
    <row r="52359" spans="19:29" x14ac:dyDescent="0.25">
      <c r="S52359" s="108"/>
      <c r="U52359" s="108"/>
      <c r="W52359" s="108"/>
      <c r="Y52359" s="108"/>
      <c r="AA52359" s="108"/>
      <c r="AC52359" s="108"/>
    </row>
    <row r="52360" spans="19:29" x14ac:dyDescent="0.25">
      <c r="S52360" s="110"/>
      <c r="U52360" s="110"/>
      <c r="W52360" s="110"/>
      <c r="Y52360" s="110"/>
      <c r="AA52360" s="110"/>
      <c r="AC52360" s="110"/>
    </row>
    <row r="52361" spans="19:29" x14ac:dyDescent="0.25">
      <c r="S52361" s="110"/>
      <c r="U52361" s="110"/>
      <c r="W52361" s="110"/>
      <c r="Y52361" s="110"/>
      <c r="AA52361" s="110"/>
      <c r="AC52361" s="110"/>
    </row>
    <row r="52362" spans="19:29" x14ac:dyDescent="0.25">
      <c r="S52362" s="110"/>
      <c r="U52362" s="110"/>
      <c r="W52362" s="110"/>
      <c r="Y52362" s="110"/>
      <c r="AA52362" s="110"/>
      <c r="AC52362" s="110"/>
    </row>
    <row r="52363" spans="19:29" x14ac:dyDescent="0.25">
      <c r="S52363" s="110"/>
      <c r="U52363" s="110"/>
      <c r="W52363" s="110"/>
      <c r="Y52363" s="110"/>
      <c r="AA52363" s="110"/>
      <c r="AC52363" s="110"/>
    </row>
    <row r="52364" spans="19:29" x14ac:dyDescent="0.25">
      <c r="S52364" s="111"/>
      <c r="U52364" s="111"/>
      <c r="W52364" s="111"/>
      <c r="Y52364" s="111"/>
      <c r="AA52364" s="111"/>
      <c r="AC52364" s="111"/>
    </row>
    <row r="52365" spans="19:29" x14ac:dyDescent="0.25">
      <c r="S52365" s="107"/>
      <c r="U52365" s="107"/>
      <c r="W52365" s="107"/>
      <c r="Y52365" s="107"/>
      <c r="AA52365" s="107"/>
      <c r="AC52365" s="107"/>
    </row>
    <row r="52366" spans="19:29" x14ac:dyDescent="0.25">
      <c r="S52366" s="108"/>
      <c r="U52366" s="108"/>
      <c r="W52366" s="108"/>
      <c r="Y52366" s="108"/>
      <c r="AA52366" s="108"/>
      <c r="AC52366" s="108"/>
    </row>
    <row r="52367" spans="19:29" x14ac:dyDescent="0.25">
      <c r="S52367" s="108"/>
      <c r="U52367" s="108"/>
      <c r="W52367" s="108"/>
      <c r="Y52367" s="108"/>
      <c r="AA52367" s="108"/>
      <c r="AC52367" s="108"/>
    </row>
    <row r="52368" spans="19:29" x14ac:dyDescent="0.25">
      <c r="S52368" s="109"/>
      <c r="U52368" s="109"/>
      <c r="W52368" s="109"/>
      <c r="Y52368" s="109"/>
      <c r="AA52368" s="109"/>
      <c r="AC52368" s="109"/>
    </row>
    <row r="52369" spans="19:29" x14ac:dyDescent="0.25">
      <c r="S52369" s="108"/>
      <c r="U52369" s="108"/>
      <c r="W52369" s="108"/>
      <c r="Y52369" s="108"/>
      <c r="AA52369" s="108"/>
      <c r="AC52369" s="108"/>
    </row>
    <row r="52370" spans="19:29" x14ac:dyDescent="0.25">
      <c r="S52370" s="108"/>
      <c r="U52370" s="108"/>
      <c r="W52370" s="108"/>
      <c r="Y52370" s="108"/>
      <c r="AA52370" s="108"/>
      <c r="AC52370" s="108"/>
    </row>
    <row r="52371" spans="19:29" x14ac:dyDescent="0.25">
      <c r="S52371" s="109"/>
      <c r="U52371" s="109"/>
      <c r="W52371" s="109"/>
      <c r="Y52371" s="109"/>
      <c r="AA52371" s="109"/>
      <c r="AC52371" s="109"/>
    </row>
    <row r="52372" spans="19:29" x14ac:dyDescent="0.25">
      <c r="S52372" s="108"/>
      <c r="U52372" s="108"/>
      <c r="W52372" s="108"/>
      <c r="Y52372" s="108"/>
      <c r="AA52372" s="108"/>
      <c r="AC52372" s="108"/>
    </row>
    <row r="52373" spans="19:29" x14ac:dyDescent="0.25">
      <c r="S52373" s="109"/>
      <c r="U52373" s="109"/>
      <c r="W52373" s="109"/>
      <c r="Y52373" s="109"/>
      <c r="AA52373" s="109"/>
      <c r="AC52373" s="109"/>
    </row>
    <row r="52374" spans="19:29" x14ac:dyDescent="0.25">
      <c r="S52374" s="108"/>
      <c r="U52374" s="108"/>
      <c r="W52374" s="108"/>
      <c r="Y52374" s="108"/>
      <c r="AA52374" s="108"/>
      <c r="AC52374" s="108"/>
    </row>
    <row r="52375" spans="19:29" x14ac:dyDescent="0.25">
      <c r="S52375" s="108"/>
      <c r="U52375" s="108"/>
      <c r="W52375" s="108"/>
      <c r="Y52375" s="108"/>
      <c r="AA52375" s="108"/>
      <c r="AC52375" s="108"/>
    </row>
    <row r="52376" spans="19:29" x14ac:dyDescent="0.25">
      <c r="S52376" s="108"/>
      <c r="U52376" s="108"/>
      <c r="W52376" s="108"/>
      <c r="Y52376" s="108"/>
      <c r="AA52376" s="108"/>
      <c r="AC52376" s="108"/>
    </row>
    <row r="52377" spans="19:29" x14ac:dyDescent="0.25">
      <c r="S52377" s="110"/>
      <c r="U52377" s="110"/>
      <c r="W52377" s="110"/>
      <c r="Y52377" s="110"/>
      <c r="AA52377" s="110"/>
      <c r="AC52377" s="110"/>
    </row>
    <row r="52378" spans="19:29" x14ac:dyDescent="0.25">
      <c r="S52378" s="110"/>
      <c r="U52378" s="110"/>
      <c r="W52378" s="110"/>
      <c r="Y52378" s="110"/>
      <c r="AA52378" s="110"/>
      <c r="AC52378" s="110"/>
    </row>
    <row r="52379" spans="19:29" x14ac:dyDescent="0.25">
      <c r="S52379" s="110"/>
      <c r="U52379" s="110"/>
      <c r="W52379" s="110"/>
      <c r="Y52379" s="110"/>
      <c r="AA52379" s="110"/>
      <c r="AC52379" s="110"/>
    </row>
    <row r="52380" spans="19:29" x14ac:dyDescent="0.25">
      <c r="S52380" s="110"/>
      <c r="U52380" s="110"/>
      <c r="W52380" s="110"/>
      <c r="Y52380" s="110"/>
      <c r="AA52380" s="110"/>
      <c r="AC52380" s="110"/>
    </row>
    <row r="52381" spans="19:29" x14ac:dyDescent="0.25">
      <c r="S52381" s="111"/>
      <c r="U52381" s="111"/>
      <c r="W52381" s="111"/>
      <c r="Y52381" s="111"/>
      <c r="AA52381" s="111"/>
      <c r="AC52381" s="111"/>
    </row>
    <row r="52382" spans="19:29" x14ac:dyDescent="0.25">
      <c r="S52382" s="107"/>
      <c r="U52382" s="107"/>
      <c r="W52382" s="107"/>
      <c r="Y52382" s="107"/>
      <c r="AA52382" s="107"/>
      <c r="AC52382" s="107"/>
    </row>
    <row r="52383" spans="19:29" x14ac:dyDescent="0.25">
      <c r="S52383" s="108"/>
      <c r="U52383" s="108"/>
      <c r="W52383" s="108"/>
      <c r="Y52383" s="108"/>
      <c r="AA52383" s="108"/>
      <c r="AC52383" s="108"/>
    </row>
    <row r="52384" spans="19:29" x14ac:dyDescent="0.25">
      <c r="S52384" s="108"/>
      <c r="U52384" s="108"/>
      <c r="W52384" s="108"/>
      <c r="Y52384" s="108"/>
      <c r="AA52384" s="108"/>
      <c r="AC52384" s="108"/>
    </row>
    <row r="52385" spans="19:29" x14ac:dyDescent="0.25">
      <c r="S52385" s="109"/>
      <c r="U52385" s="109"/>
      <c r="W52385" s="109"/>
      <c r="Y52385" s="109"/>
      <c r="AA52385" s="109"/>
      <c r="AC52385" s="109"/>
    </row>
    <row r="52386" spans="19:29" x14ac:dyDescent="0.25">
      <c r="S52386" s="108"/>
      <c r="U52386" s="108"/>
      <c r="W52386" s="108"/>
      <c r="Y52386" s="108"/>
      <c r="AA52386" s="108"/>
      <c r="AC52386" s="108"/>
    </row>
    <row r="52387" spans="19:29" x14ac:dyDescent="0.25">
      <c r="S52387" s="108"/>
      <c r="U52387" s="108"/>
      <c r="W52387" s="108"/>
      <c r="Y52387" s="108"/>
      <c r="AA52387" s="108"/>
      <c r="AC52387" s="108"/>
    </row>
    <row r="52388" spans="19:29" x14ac:dyDescent="0.25">
      <c r="S52388" s="109"/>
      <c r="U52388" s="109"/>
      <c r="W52388" s="109"/>
      <c r="Y52388" s="109"/>
      <c r="AA52388" s="109"/>
      <c r="AC52388" s="109"/>
    </row>
    <row r="52389" spans="19:29" x14ac:dyDescent="0.25">
      <c r="S52389" s="108"/>
      <c r="U52389" s="108"/>
      <c r="W52389" s="108"/>
      <c r="Y52389" s="108"/>
      <c r="AA52389" s="108"/>
      <c r="AC52389" s="108"/>
    </row>
    <row r="52390" spans="19:29" x14ac:dyDescent="0.25">
      <c r="S52390" s="109"/>
      <c r="U52390" s="109"/>
      <c r="W52390" s="109"/>
      <c r="Y52390" s="109"/>
      <c r="AA52390" s="109"/>
      <c r="AC52390" s="109"/>
    </row>
    <row r="52391" spans="19:29" x14ac:dyDescent="0.25">
      <c r="S52391" s="108"/>
      <c r="U52391" s="108"/>
      <c r="W52391" s="108"/>
      <c r="Y52391" s="108"/>
      <c r="AA52391" s="108"/>
      <c r="AC52391" s="108"/>
    </row>
    <row r="52392" spans="19:29" x14ac:dyDescent="0.25">
      <c r="S52392" s="108"/>
      <c r="U52392" s="108"/>
      <c r="W52392" s="108"/>
      <c r="Y52392" s="108"/>
      <c r="AA52392" s="108"/>
      <c r="AC52392" s="108"/>
    </row>
    <row r="52393" spans="19:29" x14ac:dyDescent="0.25">
      <c r="S52393" s="108"/>
      <c r="U52393" s="108"/>
      <c r="W52393" s="108"/>
      <c r="Y52393" s="108"/>
      <c r="AA52393" s="108"/>
      <c r="AC52393" s="108"/>
    </row>
    <row r="52394" spans="19:29" x14ac:dyDescent="0.25">
      <c r="S52394" s="110"/>
      <c r="U52394" s="110"/>
      <c r="W52394" s="110"/>
      <c r="Y52394" s="110"/>
      <c r="AA52394" s="110"/>
      <c r="AC52394" s="110"/>
    </row>
    <row r="52395" spans="19:29" x14ac:dyDescent="0.25">
      <c r="S52395" s="110"/>
      <c r="U52395" s="110"/>
      <c r="W52395" s="110"/>
      <c r="Y52395" s="110"/>
      <c r="AA52395" s="110"/>
      <c r="AC52395" s="110"/>
    </row>
    <row r="52396" spans="19:29" x14ac:dyDescent="0.25">
      <c r="S52396" s="110"/>
      <c r="U52396" s="110"/>
      <c r="W52396" s="110"/>
      <c r="Y52396" s="110"/>
      <c r="AA52396" s="110"/>
      <c r="AC52396" s="110"/>
    </row>
    <row r="52397" spans="19:29" x14ac:dyDescent="0.25">
      <c r="S52397" s="110"/>
      <c r="U52397" s="110"/>
      <c r="W52397" s="110"/>
      <c r="Y52397" s="110"/>
      <c r="AA52397" s="110"/>
      <c r="AC52397" s="110"/>
    </row>
    <row r="52398" spans="19:29" x14ac:dyDescent="0.25">
      <c r="S52398" s="111"/>
      <c r="U52398" s="111"/>
      <c r="W52398" s="111"/>
      <c r="Y52398" s="111"/>
      <c r="AA52398" s="111"/>
      <c r="AC52398" s="111"/>
    </row>
    <row r="52399" spans="19:29" x14ac:dyDescent="0.25">
      <c r="S52399" s="107"/>
      <c r="U52399" s="107"/>
      <c r="W52399" s="107"/>
      <c r="Y52399" s="107"/>
      <c r="AA52399" s="107"/>
      <c r="AC52399" s="107"/>
    </row>
    <row r="52400" spans="19:29" x14ac:dyDescent="0.25">
      <c r="S52400" s="108"/>
      <c r="U52400" s="108"/>
      <c r="W52400" s="108"/>
      <c r="Y52400" s="108"/>
      <c r="AA52400" s="108"/>
      <c r="AC52400" s="108"/>
    </row>
    <row r="52401" spans="19:29" x14ac:dyDescent="0.25">
      <c r="S52401" s="108"/>
      <c r="U52401" s="108"/>
      <c r="W52401" s="108"/>
      <c r="Y52401" s="108"/>
      <c r="AA52401" s="108"/>
      <c r="AC52401" s="108"/>
    </row>
    <row r="52402" spans="19:29" x14ac:dyDescent="0.25">
      <c r="S52402" s="109"/>
      <c r="U52402" s="109"/>
      <c r="W52402" s="109"/>
      <c r="Y52402" s="109"/>
      <c r="AA52402" s="109"/>
      <c r="AC52402" s="109"/>
    </row>
    <row r="52403" spans="19:29" x14ac:dyDescent="0.25">
      <c r="S52403" s="108"/>
      <c r="U52403" s="108"/>
      <c r="W52403" s="108"/>
      <c r="Y52403" s="108"/>
      <c r="AA52403" s="108"/>
      <c r="AC52403" s="108"/>
    </row>
    <row r="52404" spans="19:29" x14ac:dyDescent="0.25">
      <c r="S52404" s="108"/>
      <c r="U52404" s="108"/>
      <c r="W52404" s="108"/>
      <c r="Y52404" s="108"/>
      <c r="AA52404" s="108"/>
      <c r="AC52404" s="108"/>
    </row>
    <row r="52405" spans="19:29" x14ac:dyDescent="0.25">
      <c r="S52405" s="109"/>
      <c r="U52405" s="109"/>
      <c r="W52405" s="109"/>
      <c r="Y52405" s="109"/>
      <c r="AA52405" s="109"/>
      <c r="AC52405" s="109"/>
    </row>
    <row r="52406" spans="19:29" x14ac:dyDescent="0.25">
      <c r="S52406" s="108"/>
      <c r="U52406" s="108"/>
      <c r="W52406" s="108"/>
      <c r="Y52406" s="108"/>
      <c r="AA52406" s="108"/>
      <c r="AC52406" s="108"/>
    </row>
    <row r="52407" spans="19:29" x14ac:dyDescent="0.25">
      <c r="S52407" s="109"/>
      <c r="U52407" s="109"/>
      <c r="W52407" s="109"/>
      <c r="Y52407" s="109"/>
      <c r="AA52407" s="109"/>
      <c r="AC52407" s="109"/>
    </row>
    <row r="52408" spans="19:29" x14ac:dyDescent="0.25">
      <c r="S52408" s="108"/>
      <c r="U52408" s="108"/>
      <c r="W52408" s="108"/>
      <c r="Y52408" s="108"/>
      <c r="AA52408" s="108"/>
      <c r="AC52408" s="108"/>
    </row>
    <row r="52409" spans="19:29" x14ac:dyDescent="0.25">
      <c r="S52409" s="108"/>
      <c r="U52409" s="108"/>
      <c r="W52409" s="108"/>
      <c r="Y52409" s="108"/>
      <c r="AA52409" s="108"/>
      <c r="AC52409" s="108"/>
    </row>
    <row r="52410" spans="19:29" x14ac:dyDescent="0.25">
      <c r="S52410" s="108"/>
      <c r="U52410" s="108"/>
      <c r="W52410" s="108"/>
      <c r="Y52410" s="108"/>
      <c r="AA52410" s="108"/>
      <c r="AC52410" s="108"/>
    </row>
    <row r="52411" spans="19:29" x14ac:dyDescent="0.25">
      <c r="S52411" s="110"/>
      <c r="U52411" s="110"/>
      <c r="W52411" s="110"/>
      <c r="Y52411" s="110"/>
      <c r="AA52411" s="110"/>
      <c r="AC52411" s="110"/>
    </row>
    <row r="52412" spans="19:29" x14ac:dyDescent="0.25">
      <c r="S52412" s="110"/>
      <c r="U52412" s="110"/>
      <c r="W52412" s="110"/>
      <c r="Y52412" s="110"/>
      <c r="AA52412" s="110"/>
      <c r="AC52412" s="110"/>
    </row>
    <row r="52413" spans="19:29" x14ac:dyDescent="0.25">
      <c r="S52413" s="110"/>
      <c r="U52413" s="110"/>
      <c r="W52413" s="110"/>
      <c r="Y52413" s="110"/>
      <c r="AA52413" s="110"/>
      <c r="AC52413" s="110"/>
    </row>
    <row r="52414" spans="19:29" x14ac:dyDescent="0.25">
      <c r="S52414" s="110"/>
      <c r="U52414" s="110"/>
      <c r="W52414" s="110"/>
      <c r="Y52414" s="110"/>
      <c r="AA52414" s="110"/>
      <c r="AC52414" s="110"/>
    </row>
    <row r="52415" spans="19:29" x14ac:dyDescent="0.25">
      <c r="S52415" s="111"/>
      <c r="U52415" s="111"/>
      <c r="W52415" s="111"/>
      <c r="Y52415" s="111"/>
      <c r="AA52415" s="111"/>
      <c r="AC52415" s="111"/>
    </row>
    <row r="52416" spans="19:29" x14ac:dyDescent="0.25">
      <c r="S52416" s="107"/>
      <c r="U52416" s="107"/>
      <c r="W52416" s="107"/>
      <c r="Y52416" s="107"/>
      <c r="AA52416" s="107"/>
      <c r="AC52416" s="107"/>
    </row>
    <row r="52417" spans="19:29" x14ac:dyDescent="0.25">
      <c r="S52417" s="108"/>
      <c r="U52417" s="108"/>
      <c r="W52417" s="108"/>
      <c r="Y52417" s="108"/>
      <c r="AA52417" s="108"/>
      <c r="AC52417" s="108"/>
    </row>
    <row r="52418" spans="19:29" x14ac:dyDescent="0.25">
      <c r="S52418" s="108"/>
      <c r="U52418" s="108"/>
      <c r="W52418" s="108"/>
      <c r="Y52418" s="108"/>
      <c r="AA52418" s="108"/>
      <c r="AC52418" s="108"/>
    </row>
    <row r="52419" spans="19:29" x14ac:dyDescent="0.25">
      <c r="S52419" s="109"/>
      <c r="U52419" s="109"/>
      <c r="W52419" s="109"/>
      <c r="Y52419" s="109"/>
      <c r="AA52419" s="109"/>
      <c r="AC52419" s="109"/>
    </row>
    <row r="52420" spans="19:29" x14ac:dyDescent="0.25">
      <c r="S52420" s="108"/>
      <c r="U52420" s="108"/>
      <c r="W52420" s="108"/>
      <c r="Y52420" s="108"/>
      <c r="AA52420" s="108"/>
      <c r="AC52420" s="108"/>
    </row>
    <row r="52421" spans="19:29" x14ac:dyDescent="0.25">
      <c r="S52421" s="108"/>
      <c r="U52421" s="108"/>
      <c r="W52421" s="108"/>
      <c r="Y52421" s="108"/>
      <c r="AA52421" s="108"/>
      <c r="AC52421" s="108"/>
    </row>
    <row r="52422" spans="19:29" x14ac:dyDescent="0.25">
      <c r="S52422" s="109"/>
      <c r="U52422" s="109"/>
      <c r="W52422" s="109"/>
      <c r="Y52422" s="109"/>
      <c r="AA52422" s="109"/>
      <c r="AC52422" s="109"/>
    </row>
    <row r="52423" spans="19:29" x14ac:dyDescent="0.25">
      <c r="S52423" s="108"/>
      <c r="U52423" s="108"/>
      <c r="W52423" s="108"/>
      <c r="Y52423" s="108"/>
      <c r="AA52423" s="108"/>
      <c r="AC52423" s="108"/>
    </row>
    <row r="52424" spans="19:29" x14ac:dyDescent="0.25">
      <c r="S52424" s="109"/>
      <c r="U52424" s="109"/>
      <c r="W52424" s="109"/>
      <c r="Y52424" s="109"/>
      <c r="AA52424" s="109"/>
      <c r="AC52424" s="109"/>
    </row>
    <row r="52425" spans="19:29" x14ac:dyDescent="0.25">
      <c r="S52425" s="108"/>
      <c r="U52425" s="108"/>
      <c r="W52425" s="108"/>
      <c r="Y52425" s="108"/>
      <c r="AA52425" s="108"/>
      <c r="AC52425" s="108"/>
    </row>
    <row r="52426" spans="19:29" x14ac:dyDescent="0.25">
      <c r="S52426" s="108"/>
      <c r="U52426" s="108"/>
      <c r="W52426" s="108"/>
      <c r="Y52426" s="108"/>
      <c r="AA52426" s="108"/>
      <c r="AC52426" s="108"/>
    </row>
    <row r="52427" spans="19:29" x14ac:dyDescent="0.25">
      <c r="S52427" s="108"/>
      <c r="U52427" s="108"/>
      <c r="W52427" s="108"/>
      <c r="Y52427" s="108"/>
      <c r="AA52427" s="108"/>
      <c r="AC52427" s="108"/>
    </row>
    <row r="52428" spans="19:29" x14ac:dyDescent="0.25">
      <c r="S52428" s="110"/>
      <c r="U52428" s="110"/>
      <c r="W52428" s="110"/>
      <c r="Y52428" s="110"/>
      <c r="AA52428" s="110"/>
      <c r="AC52428" s="110"/>
    </row>
    <row r="52429" spans="19:29" x14ac:dyDescent="0.25">
      <c r="S52429" s="110"/>
      <c r="U52429" s="110"/>
      <c r="W52429" s="110"/>
      <c r="Y52429" s="110"/>
      <c r="AA52429" s="110"/>
      <c r="AC52429" s="110"/>
    </row>
    <row r="52430" spans="19:29" x14ac:dyDescent="0.25">
      <c r="S52430" s="110"/>
      <c r="U52430" s="110"/>
      <c r="W52430" s="110"/>
      <c r="Y52430" s="110"/>
      <c r="AA52430" s="110"/>
      <c r="AC52430" s="110"/>
    </row>
    <row r="52431" spans="19:29" x14ac:dyDescent="0.25">
      <c r="S52431" s="110"/>
      <c r="U52431" s="110"/>
      <c r="W52431" s="110"/>
      <c r="Y52431" s="110"/>
      <c r="AA52431" s="110"/>
      <c r="AC52431" s="110"/>
    </row>
    <row r="52432" spans="19:29" x14ac:dyDescent="0.25">
      <c r="S52432" s="111"/>
      <c r="U52432" s="111"/>
      <c r="W52432" s="111"/>
      <c r="Y52432" s="111"/>
      <c r="AA52432" s="111"/>
      <c r="AC52432" s="111"/>
    </row>
    <row r="52433" spans="19:29" x14ac:dyDescent="0.25">
      <c r="S52433" s="107"/>
      <c r="U52433" s="107"/>
      <c r="W52433" s="107"/>
      <c r="Y52433" s="107"/>
      <c r="AA52433" s="107"/>
      <c r="AC52433" s="107"/>
    </row>
    <row r="52434" spans="19:29" x14ac:dyDescent="0.25">
      <c r="S52434" s="108"/>
      <c r="U52434" s="108"/>
      <c r="W52434" s="108"/>
      <c r="Y52434" s="108"/>
      <c r="AA52434" s="108"/>
      <c r="AC52434" s="108"/>
    </row>
    <row r="52435" spans="19:29" x14ac:dyDescent="0.25">
      <c r="S52435" s="108"/>
      <c r="U52435" s="108"/>
      <c r="W52435" s="108"/>
      <c r="Y52435" s="108"/>
      <c r="AA52435" s="108"/>
      <c r="AC52435" s="108"/>
    </row>
    <row r="52436" spans="19:29" x14ac:dyDescent="0.25">
      <c r="S52436" s="109"/>
      <c r="U52436" s="109"/>
      <c r="W52436" s="109"/>
      <c r="Y52436" s="109"/>
      <c r="AA52436" s="109"/>
      <c r="AC52436" s="109"/>
    </row>
    <row r="52437" spans="19:29" x14ac:dyDescent="0.25">
      <c r="S52437" s="108"/>
      <c r="U52437" s="108"/>
      <c r="W52437" s="108"/>
      <c r="Y52437" s="108"/>
      <c r="AA52437" s="108"/>
      <c r="AC52437" s="108"/>
    </row>
    <row r="52438" spans="19:29" x14ac:dyDescent="0.25">
      <c r="S52438" s="108"/>
      <c r="U52438" s="108"/>
      <c r="W52438" s="108"/>
      <c r="Y52438" s="108"/>
      <c r="AA52438" s="108"/>
      <c r="AC52438" s="108"/>
    </row>
    <row r="52439" spans="19:29" x14ac:dyDescent="0.25">
      <c r="S52439" s="109"/>
      <c r="U52439" s="109"/>
      <c r="W52439" s="109"/>
      <c r="Y52439" s="109"/>
      <c r="AA52439" s="109"/>
      <c r="AC52439" s="109"/>
    </row>
    <row r="52440" spans="19:29" x14ac:dyDescent="0.25">
      <c r="S52440" s="108"/>
      <c r="U52440" s="108"/>
      <c r="W52440" s="108"/>
      <c r="Y52440" s="108"/>
      <c r="AA52440" s="108"/>
      <c r="AC52440" s="108"/>
    </row>
    <row r="52441" spans="19:29" x14ac:dyDescent="0.25">
      <c r="S52441" s="109"/>
      <c r="U52441" s="109"/>
      <c r="W52441" s="109"/>
      <c r="Y52441" s="109"/>
      <c r="AA52441" s="109"/>
      <c r="AC52441" s="109"/>
    </row>
    <row r="52442" spans="19:29" x14ac:dyDescent="0.25">
      <c r="S52442" s="108"/>
      <c r="U52442" s="108"/>
      <c r="W52442" s="108"/>
      <c r="Y52442" s="108"/>
      <c r="AA52442" s="108"/>
      <c r="AC52442" s="108"/>
    </row>
    <row r="52443" spans="19:29" x14ac:dyDescent="0.25">
      <c r="S52443" s="108"/>
      <c r="U52443" s="108"/>
      <c r="W52443" s="108"/>
      <c r="Y52443" s="108"/>
      <c r="AA52443" s="108"/>
      <c r="AC52443" s="108"/>
    </row>
    <row r="52444" spans="19:29" x14ac:dyDescent="0.25">
      <c r="S52444" s="108"/>
      <c r="U52444" s="108"/>
      <c r="W52444" s="108"/>
      <c r="Y52444" s="108"/>
      <c r="AA52444" s="108"/>
      <c r="AC52444" s="108"/>
    </row>
    <row r="52445" spans="19:29" x14ac:dyDescent="0.25">
      <c r="S52445" s="110"/>
      <c r="U52445" s="110"/>
      <c r="W52445" s="110"/>
      <c r="Y52445" s="110"/>
      <c r="AA52445" s="110"/>
      <c r="AC52445" s="110"/>
    </row>
    <row r="52446" spans="19:29" x14ac:dyDescent="0.25">
      <c r="S52446" s="110"/>
      <c r="U52446" s="110"/>
      <c r="W52446" s="110"/>
      <c r="Y52446" s="110"/>
      <c r="AA52446" s="110"/>
      <c r="AC52446" s="110"/>
    </row>
    <row r="52447" spans="19:29" x14ac:dyDescent="0.25">
      <c r="S52447" s="110"/>
      <c r="U52447" s="110"/>
      <c r="W52447" s="110"/>
      <c r="Y52447" s="110"/>
      <c r="AA52447" s="110"/>
      <c r="AC52447" s="110"/>
    </row>
    <row r="52448" spans="19:29" x14ac:dyDescent="0.25">
      <c r="S52448" s="110"/>
      <c r="U52448" s="110"/>
      <c r="W52448" s="110"/>
      <c r="Y52448" s="110"/>
      <c r="AA52448" s="110"/>
      <c r="AC52448" s="110"/>
    </row>
    <row r="52449" spans="19:29" x14ac:dyDescent="0.25">
      <c r="S52449" s="111"/>
      <c r="U52449" s="111"/>
      <c r="W52449" s="111"/>
      <c r="Y52449" s="111"/>
      <c r="AA52449" s="111"/>
      <c r="AC52449" s="111"/>
    </row>
    <row r="52450" spans="19:29" x14ac:dyDescent="0.25">
      <c r="S52450" s="107"/>
      <c r="U52450" s="107"/>
      <c r="W52450" s="107"/>
      <c r="Y52450" s="107"/>
      <c r="AA52450" s="107"/>
      <c r="AC52450" s="107"/>
    </row>
    <row r="52451" spans="19:29" x14ac:dyDescent="0.25">
      <c r="S52451" s="108"/>
      <c r="U52451" s="108"/>
      <c r="W52451" s="108"/>
      <c r="Y52451" s="108"/>
      <c r="AA52451" s="108"/>
      <c r="AC52451" s="108"/>
    </row>
    <row r="52452" spans="19:29" x14ac:dyDescent="0.25">
      <c r="S52452" s="108"/>
      <c r="U52452" s="108"/>
      <c r="W52452" s="108"/>
      <c r="Y52452" s="108"/>
      <c r="AA52452" s="108"/>
      <c r="AC52452" s="108"/>
    </row>
    <row r="52453" spans="19:29" x14ac:dyDescent="0.25">
      <c r="S52453" s="109"/>
      <c r="U52453" s="109"/>
      <c r="W52453" s="109"/>
      <c r="Y52453" s="109"/>
      <c r="AA52453" s="109"/>
      <c r="AC52453" s="109"/>
    </row>
    <row r="52454" spans="19:29" x14ac:dyDescent="0.25">
      <c r="S52454" s="108"/>
      <c r="U52454" s="108"/>
      <c r="W52454" s="108"/>
      <c r="Y52454" s="108"/>
      <c r="AA52454" s="108"/>
      <c r="AC52454" s="108"/>
    </row>
    <row r="52455" spans="19:29" x14ac:dyDescent="0.25">
      <c r="S52455" s="108"/>
      <c r="U52455" s="108"/>
      <c r="W52455" s="108"/>
      <c r="Y52455" s="108"/>
      <c r="AA52455" s="108"/>
      <c r="AC52455" s="108"/>
    </row>
    <row r="52456" spans="19:29" x14ac:dyDescent="0.25">
      <c r="S52456" s="109"/>
      <c r="U52456" s="109"/>
      <c r="W52456" s="109"/>
      <c r="Y52456" s="109"/>
      <c r="AA52456" s="109"/>
      <c r="AC52456" s="109"/>
    </row>
    <row r="52457" spans="19:29" x14ac:dyDescent="0.25">
      <c r="S52457" s="108"/>
      <c r="U52457" s="108"/>
      <c r="W52457" s="108"/>
      <c r="Y52457" s="108"/>
      <c r="AA52457" s="108"/>
      <c r="AC52457" s="108"/>
    </row>
    <row r="52458" spans="19:29" x14ac:dyDescent="0.25">
      <c r="S52458" s="109"/>
      <c r="U52458" s="109"/>
      <c r="W52458" s="109"/>
      <c r="Y52458" s="109"/>
      <c r="AA52458" s="109"/>
      <c r="AC52458" s="109"/>
    </row>
    <row r="52459" spans="19:29" x14ac:dyDescent="0.25">
      <c r="S52459" s="108"/>
      <c r="U52459" s="108"/>
      <c r="W52459" s="108"/>
      <c r="Y52459" s="108"/>
      <c r="AA52459" s="108"/>
      <c r="AC52459" s="108"/>
    </row>
    <row r="52460" spans="19:29" x14ac:dyDescent="0.25">
      <c r="S52460" s="108"/>
      <c r="U52460" s="108"/>
      <c r="W52460" s="108"/>
      <c r="Y52460" s="108"/>
      <c r="AA52460" s="108"/>
      <c r="AC52460" s="108"/>
    </row>
    <row r="52461" spans="19:29" x14ac:dyDescent="0.25">
      <c r="S52461" s="108"/>
      <c r="U52461" s="108"/>
      <c r="W52461" s="108"/>
      <c r="Y52461" s="108"/>
      <c r="AA52461" s="108"/>
      <c r="AC52461" s="108"/>
    </row>
    <row r="52462" spans="19:29" x14ac:dyDescent="0.25">
      <c r="S52462" s="110"/>
      <c r="U52462" s="110"/>
      <c r="W52462" s="110"/>
      <c r="Y52462" s="110"/>
      <c r="AA52462" s="110"/>
      <c r="AC52462" s="110"/>
    </row>
    <row r="52463" spans="19:29" x14ac:dyDescent="0.25">
      <c r="S52463" s="110"/>
      <c r="U52463" s="110"/>
      <c r="W52463" s="110"/>
      <c r="Y52463" s="110"/>
      <c r="AA52463" s="110"/>
      <c r="AC52463" s="110"/>
    </row>
    <row r="52464" spans="19:29" x14ac:dyDescent="0.25">
      <c r="S52464" s="110"/>
      <c r="U52464" s="110"/>
      <c r="W52464" s="110"/>
      <c r="Y52464" s="110"/>
      <c r="AA52464" s="110"/>
      <c r="AC52464" s="110"/>
    </row>
    <row r="52465" spans="19:29" x14ac:dyDescent="0.25">
      <c r="S52465" s="110"/>
      <c r="U52465" s="110"/>
      <c r="W52465" s="110"/>
      <c r="Y52465" s="110"/>
      <c r="AA52465" s="110"/>
      <c r="AC52465" s="110"/>
    </row>
    <row r="52466" spans="19:29" x14ac:dyDescent="0.25">
      <c r="S52466" s="111"/>
      <c r="U52466" s="111"/>
      <c r="W52466" s="111"/>
      <c r="Y52466" s="111"/>
      <c r="AA52466" s="111"/>
      <c r="AC52466" s="111"/>
    </row>
    <row r="52467" spans="19:29" x14ac:dyDescent="0.25">
      <c r="S52467" s="107"/>
      <c r="U52467" s="107"/>
      <c r="W52467" s="107"/>
      <c r="Y52467" s="107"/>
      <c r="AA52467" s="107"/>
      <c r="AC52467" s="107"/>
    </row>
    <row r="52468" spans="19:29" x14ac:dyDescent="0.25">
      <c r="S52468" s="108"/>
      <c r="U52468" s="108"/>
      <c r="W52468" s="108"/>
      <c r="Y52468" s="108"/>
      <c r="AA52468" s="108"/>
      <c r="AC52468" s="108"/>
    </row>
    <row r="52469" spans="19:29" x14ac:dyDescent="0.25">
      <c r="S52469" s="108"/>
      <c r="U52469" s="108"/>
      <c r="W52469" s="108"/>
      <c r="Y52469" s="108"/>
      <c r="AA52469" s="108"/>
      <c r="AC52469" s="108"/>
    </row>
    <row r="52470" spans="19:29" x14ac:dyDescent="0.25">
      <c r="S52470" s="109"/>
      <c r="U52470" s="109"/>
      <c r="W52470" s="109"/>
      <c r="Y52470" s="109"/>
      <c r="AA52470" s="109"/>
      <c r="AC52470" s="109"/>
    </row>
    <row r="52471" spans="19:29" x14ac:dyDescent="0.25">
      <c r="S52471" s="108"/>
      <c r="U52471" s="108"/>
      <c r="W52471" s="108"/>
      <c r="Y52471" s="108"/>
      <c r="AA52471" s="108"/>
      <c r="AC52471" s="108"/>
    </row>
    <row r="52472" spans="19:29" x14ac:dyDescent="0.25">
      <c r="S52472" s="108"/>
      <c r="U52472" s="108"/>
      <c r="W52472" s="108"/>
      <c r="Y52472" s="108"/>
      <c r="AA52472" s="108"/>
      <c r="AC52472" s="108"/>
    </row>
    <row r="52473" spans="19:29" x14ac:dyDescent="0.25">
      <c r="S52473" s="109"/>
      <c r="U52473" s="109"/>
      <c r="W52473" s="109"/>
      <c r="Y52473" s="109"/>
      <c r="AA52473" s="109"/>
      <c r="AC52473" s="109"/>
    </row>
    <row r="52474" spans="19:29" x14ac:dyDescent="0.25">
      <c r="S52474" s="108"/>
      <c r="U52474" s="108"/>
      <c r="W52474" s="108"/>
      <c r="Y52474" s="108"/>
      <c r="AA52474" s="108"/>
      <c r="AC52474" s="108"/>
    </row>
    <row r="52475" spans="19:29" x14ac:dyDescent="0.25">
      <c r="S52475" s="109"/>
      <c r="U52475" s="109"/>
      <c r="W52475" s="109"/>
      <c r="Y52475" s="109"/>
      <c r="AA52475" s="109"/>
      <c r="AC52475" s="109"/>
    </row>
    <row r="52476" spans="19:29" x14ac:dyDescent="0.25">
      <c r="S52476" s="108"/>
      <c r="U52476" s="108"/>
      <c r="W52476" s="108"/>
      <c r="Y52476" s="108"/>
      <c r="AA52476" s="108"/>
      <c r="AC52476" s="108"/>
    </row>
    <row r="52477" spans="19:29" x14ac:dyDescent="0.25">
      <c r="S52477" s="108"/>
      <c r="U52477" s="108"/>
      <c r="W52477" s="108"/>
      <c r="Y52477" s="108"/>
      <c r="AA52477" s="108"/>
      <c r="AC52477" s="108"/>
    </row>
    <row r="52478" spans="19:29" x14ac:dyDescent="0.25">
      <c r="S52478" s="108"/>
      <c r="U52478" s="108"/>
      <c r="W52478" s="108"/>
      <c r="Y52478" s="108"/>
      <c r="AA52478" s="108"/>
      <c r="AC52478" s="108"/>
    </row>
    <row r="52479" spans="19:29" x14ac:dyDescent="0.25">
      <c r="S52479" s="110"/>
      <c r="U52479" s="110"/>
      <c r="W52479" s="110"/>
      <c r="Y52479" s="110"/>
      <c r="AA52479" s="110"/>
      <c r="AC52479" s="110"/>
    </row>
    <row r="52480" spans="19:29" x14ac:dyDescent="0.25">
      <c r="S52480" s="110"/>
      <c r="U52480" s="110"/>
      <c r="W52480" s="110"/>
      <c r="Y52480" s="110"/>
      <c r="AA52480" s="110"/>
      <c r="AC52480" s="110"/>
    </row>
    <row r="52481" spans="19:29" x14ac:dyDescent="0.25">
      <c r="S52481" s="110"/>
      <c r="U52481" s="110"/>
      <c r="W52481" s="110"/>
      <c r="Y52481" s="110"/>
      <c r="AA52481" s="110"/>
      <c r="AC52481" s="110"/>
    </row>
    <row r="52482" spans="19:29" x14ac:dyDescent="0.25">
      <c r="S52482" s="110"/>
      <c r="U52482" s="110"/>
      <c r="W52482" s="110"/>
      <c r="Y52482" s="110"/>
      <c r="AA52482" s="110"/>
      <c r="AC52482" s="110"/>
    </row>
    <row r="52483" spans="19:29" x14ac:dyDescent="0.25">
      <c r="S52483" s="111"/>
      <c r="U52483" s="111"/>
      <c r="W52483" s="111"/>
      <c r="Y52483" s="111"/>
      <c r="AA52483" s="111"/>
      <c r="AC52483" s="111"/>
    </row>
    <row r="52484" spans="19:29" x14ac:dyDescent="0.25">
      <c r="S52484" s="107"/>
      <c r="U52484" s="107"/>
      <c r="W52484" s="107"/>
      <c r="Y52484" s="107"/>
      <c r="AA52484" s="107"/>
      <c r="AC52484" s="107"/>
    </row>
    <row r="52485" spans="19:29" x14ac:dyDescent="0.25">
      <c r="S52485" s="108"/>
      <c r="U52485" s="108"/>
      <c r="W52485" s="108"/>
      <c r="Y52485" s="108"/>
      <c r="AA52485" s="108"/>
      <c r="AC52485" s="108"/>
    </row>
    <row r="52486" spans="19:29" x14ac:dyDescent="0.25">
      <c r="S52486" s="108"/>
      <c r="U52486" s="108"/>
      <c r="W52486" s="108"/>
      <c r="Y52486" s="108"/>
      <c r="AA52486" s="108"/>
      <c r="AC52486" s="108"/>
    </row>
    <row r="52487" spans="19:29" x14ac:dyDescent="0.25">
      <c r="S52487" s="109"/>
      <c r="U52487" s="109"/>
      <c r="W52487" s="109"/>
      <c r="Y52487" s="109"/>
      <c r="AA52487" s="109"/>
      <c r="AC52487" s="109"/>
    </row>
    <row r="52488" spans="19:29" x14ac:dyDescent="0.25">
      <c r="S52488" s="108"/>
      <c r="U52488" s="108"/>
      <c r="W52488" s="108"/>
      <c r="Y52488" s="108"/>
      <c r="AA52488" s="108"/>
      <c r="AC52488" s="108"/>
    </row>
    <row r="52489" spans="19:29" x14ac:dyDescent="0.25">
      <c r="S52489" s="108"/>
      <c r="U52489" s="108"/>
      <c r="W52489" s="108"/>
      <c r="Y52489" s="108"/>
      <c r="AA52489" s="108"/>
      <c r="AC52489" s="108"/>
    </row>
    <row r="52490" spans="19:29" x14ac:dyDescent="0.25">
      <c r="S52490" s="109"/>
      <c r="U52490" s="109"/>
      <c r="W52490" s="109"/>
      <c r="Y52490" s="109"/>
      <c r="AA52490" s="109"/>
      <c r="AC52490" s="109"/>
    </row>
    <row r="52491" spans="19:29" x14ac:dyDescent="0.25">
      <c r="S52491" s="108"/>
      <c r="U52491" s="108"/>
      <c r="W52491" s="108"/>
      <c r="Y52491" s="108"/>
      <c r="AA52491" s="108"/>
      <c r="AC52491" s="108"/>
    </row>
    <row r="52492" spans="19:29" x14ac:dyDescent="0.25">
      <c r="S52492" s="109"/>
      <c r="U52492" s="109"/>
      <c r="W52492" s="109"/>
      <c r="Y52492" s="109"/>
      <c r="AA52492" s="109"/>
      <c r="AC52492" s="109"/>
    </row>
    <row r="52493" spans="19:29" x14ac:dyDescent="0.25">
      <c r="S52493" s="108"/>
      <c r="U52493" s="108"/>
      <c r="W52493" s="108"/>
      <c r="Y52493" s="108"/>
      <c r="AA52493" s="108"/>
      <c r="AC52493" s="108"/>
    </row>
    <row r="52494" spans="19:29" x14ac:dyDescent="0.25">
      <c r="S52494" s="108"/>
      <c r="U52494" s="108"/>
      <c r="W52494" s="108"/>
      <c r="Y52494" s="108"/>
      <c r="AA52494" s="108"/>
      <c r="AC52494" s="108"/>
    </row>
    <row r="52495" spans="19:29" x14ac:dyDescent="0.25">
      <c r="S52495" s="108"/>
      <c r="U52495" s="108"/>
      <c r="W52495" s="108"/>
      <c r="Y52495" s="108"/>
      <c r="AA52495" s="108"/>
      <c r="AC52495" s="108"/>
    </row>
    <row r="52496" spans="19:29" x14ac:dyDescent="0.25">
      <c r="S52496" s="110"/>
      <c r="U52496" s="110"/>
      <c r="W52496" s="110"/>
      <c r="Y52496" s="110"/>
      <c r="AA52496" s="110"/>
      <c r="AC52496" s="110"/>
    </row>
    <row r="52497" spans="19:29" x14ac:dyDescent="0.25">
      <c r="S52497" s="110"/>
      <c r="U52497" s="110"/>
      <c r="W52497" s="110"/>
      <c r="Y52497" s="110"/>
      <c r="AA52497" s="110"/>
      <c r="AC52497" s="110"/>
    </row>
    <row r="52498" spans="19:29" x14ac:dyDescent="0.25">
      <c r="S52498" s="110"/>
      <c r="U52498" s="110"/>
      <c r="W52498" s="110"/>
      <c r="Y52498" s="110"/>
      <c r="AA52498" s="110"/>
      <c r="AC52498" s="110"/>
    </row>
    <row r="52499" spans="19:29" x14ac:dyDescent="0.25">
      <c r="S52499" s="110"/>
      <c r="U52499" s="110"/>
      <c r="W52499" s="110"/>
      <c r="Y52499" s="110"/>
      <c r="AA52499" s="110"/>
      <c r="AC52499" s="110"/>
    </row>
    <row r="52500" spans="19:29" x14ac:dyDescent="0.25">
      <c r="S52500" s="111"/>
      <c r="U52500" s="111"/>
      <c r="W52500" s="111"/>
      <c r="Y52500" s="111"/>
      <c r="AA52500" s="111"/>
      <c r="AC52500" s="111"/>
    </row>
    <row r="52501" spans="19:29" x14ac:dyDescent="0.25">
      <c r="S52501" s="107"/>
      <c r="U52501" s="107"/>
      <c r="W52501" s="107"/>
      <c r="Y52501" s="107"/>
      <c r="AA52501" s="107"/>
      <c r="AC52501" s="107"/>
    </row>
    <row r="52502" spans="19:29" x14ac:dyDescent="0.25">
      <c r="S52502" s="108"/>
      <c r="U52502" s="108"/>
      <c r="W52502" s="108"/>
      <c r="Y52502" s="108"/>
      <c r="AA52502" s="108"/>
      <c r="AC52502" s="108"/>
    </row>
    <row r="52503" spans="19:29" x14ac:dyDescent="0.25">
      <c r="S52503" s="108"/>
      <c r="U52503" s="108"/>
      <c r="W52503" s="108"/>
      <c r="Y52503" s="108"/>
      <c r="AA52503" s="108"/>
      <c r="AC52503" s="108"/>
    </row>
    <row r="52504" spans="19:29" x14ac:dyDescent="0.25">
      <c r="S52504" s="109"/>
      <c r="U52504" s="109"/>
      <c r="W52504" s="109"/>
      <c r="Y52504" s="109"/>
      <c r="AA52504" s="109"/>
      <c r="AC52504" s="109"/>
    </row>
    <row r="52505" spans="19:29" x14ac:dyDescent="0.25">
      <c r="S52505" s="108"/>
      <c r="U52505" s="108"/>
      <c r="W52505" s="108"/>
      <c r="Y52505" s="108"/>
      <c r="AA52505" s="108"/>
      <c r="AC52505" s="108"/>
    </row>
    <row r="52506" spans="19:29" x14ac:dyDescent="0.25">
      <c r="S52506" s="108"/>
      <c r="U52506" s="108"/>
      <c r="W52506" s="108"/>
      <c r="Y52506" s="108"/>
      <c r="AA52506" s="108"/>
      <c r="AC52506" s="108"/>
    </row>
    <row r="52507" spans="19:29" x14ac:dyDescent="0.25">
      <c r="S52507" s="109"/>
      <c r="U52507" s="109"/>
      <c r="W52507" s="109"/>
      <c r="Y52507" s="109"/>
      <c r="AA52507" s="109"/>
      <c r="AC52507" s="109"/>
    </row>
    <row r="52508" spans="19:29" x14ac:dyDescent="0.25">
      <c r="S52508" s="108"/>
      <c r="U52508" s="108"/>
      <c r="W52508" s="108"/>
      <c r="Y52508" s="108"/>
      <c r="AA52508" s="108"/>
      <c r="AC52508" s="108"/>
    </row>
    <row r="52509" spans="19:29" x14ac:dyDescent="0.25">
      <c r="S52509" s="109"/>
      <c r="U52509" s="109"/>
      <c r="W52509" s="109"/>
      <c r="Y52509" s="109"/>
      <c r="AA52509" s="109"/>
      <c r="AC52509" s="109"/>
    </row>
    <row r="52510" spans="19:29" x14ac:dyDescent="0.25">
      <c r="S52510" s="108"/>
      <c r="U52510" s="108"/>
      <c r="W52510" s="108"/>
      <c r="Y52510" s="108"/>
      <c r="AA52510" s="108"/>
      <c r="AC52510" s="108"/>
    </row>
    <row r="52511" spans="19:29" x14ac:dyDescent="0.25">
      <c r="S52511" s="108"/>
      <c r="U52511" s="108"/>
      <c r="W52511" s="108"/>
      <c r="Y52511" s="108"/>
      <c r="AA52511" s="108"/>
      <c r="AC52511" s="108"/>
    </row>
    <row r="52512" spans="19:29" x14ac:dyDescent="0.25">
      <c r="S52512" s="108"/>
      <c r="U52512" s="108"/>
      <c r="W52512" s="108"/>
      <c r="Y52512" s="108"/>
      <c r="AA52512" s="108"/>
      <c r="AC52512" s="108"/>
    </row>
    <row r="52513" spans="19:29" x14ac:dyDescent="0.25">
      <c r="S52513" s="110"/>
      <c r="U52513" s="110"/>
      <c r="W52513" s="110"/>
      <c r="Y52513" s="110"/>
      <c r="AA52513" s="110"/>
      <c r="AC52513" s="110"/>
    </row>
    <row r="52514" spans="19:29" x14ac:dyDescent="0.25">
      <c r="S52514" s="110"/>
      <c r="U52514" s="110"/>
      <c r="W52514" s="110"/>
      <c r="Y52514" s="110"/>
      <c r="AA52514" s="110"/>
      <c r="AC52514" s="110"/>
    </row>
    <row r="52515" spans="19:29" x14ac:dyDescent="0.25">
      <c r="S52515" s="110"/>
      <c r="U52515" s="110"/>
      <c r="W52515" s="110"/>
      <c r="Y52515" s="110"/>
      <c r="AA52515" s="110"/>
      <c r="AC52515" s="110"/>
    </row>
    <row r="52516" spans="19:29" x14ac:dyDescent="0.25">
      <c r="S52516" s="110"/>
      <c r="U52516" s="110"/>
      <c r="W52516" s="110"/>
      <c r="Y52516" s="110"/>
      <c r="AA52516" s="110"/>
      <c r="AC52516" s="110"/>
    </row>
    <row r="52517" spans="19:29" x14ac:dyDescent="0.25">
      <c r="S52517" s="111"/>
      <c r="U52517" s="111"/>
      <c r="W52517" s="111"/>
      <c r="Y52517" s="111"/>
      <c r="AA52517" s="111"/>
      <c r="AC52517" s="111"/>
    </row>
    <row r="52518" spans="19:29" x14ac:dyDescent="0.25">
      <c r="S52518" s="107"/>
      <c r="U52518" s="107"/>
      <c r="W52518" s="107"/>
      <c r="Y52518" s="107"/>
      <c r="AA52518" s="107"/>
      <c r="AC52518" s="107"/>
    </row>
    <row r="52519" spans="19:29" x14ac:dyDescent="0.25">
      <c r="S52519" s="108"/>
      <c r="U52519" s="108"/>
      <c r="W52519" s="108"/>
      <c r="Y52519" s="108"/>
      <c r="AA52519" s="108"/>
      <c r="AC52519" s="108"/>
    </row>
    <row r="52520" spans="19:29" x14ac:dyDescent="0.25">
      <c r="S52520" s="108"/>
      <c r="U52520" s="108"/>
      <c r="W52520" s="108"/>
      <c r="Y52520" s="108"/>
      <c r="AA52520" s="108"/>
      <c r="AC52520" s="108"/>
    </row>
    <row r="52521" spans="19:29" x14ac:dyDescent="0.25">
      <c r="S52521" s="109"/>
      <c r="U52521" s="109"/>
      <c r="W52521" s="109"/>
      <c r="Y52521" s="109"/>
      <c r="AA52521" s="109"/>
      <c r="AC52521" s="109"/>
    </row>
    <row r="52522" spans="19:29" x14ac:dyDescent="0.25">
      <c r="S52522" s="108"/>
      <c r="U52522" s="108"/>
      <c r="W52522" s="108"/>
      <c r="Y52522" s="108"/>
      <c r="AA52522" s="108"/>
      <c r="AC52522" s="108"/>
    </row>
    <row r="52523" spans="19:29" x14ac:dyDescent="0.25">
      <c r="S52523" s="108"/>
      <c r="U52523" s="108"/>
      <c r="W52523" s="108"/>
      <c r="Y52523" s="108"/>
      <c r="AA52523" s="108"/>
      <c r="AC52523" s="108"/>
    </row>
    <row r="52524" spans="19:29" x14ac:dyDescent="0.25">
      <c r="S52524" s="109"/>
      <c r="U52524" s="109"/>
      <c r="W52524" s="109"/>
      <c r="Y52524" s="109"/>
      <c r="AA52524" s="109"/>
      <c r="AC52524" s="109"/>
    </row>
    <row r="52525" spans="19:29" x14ac:dyDescent="0.25">
      <c r="S52525" s="108"/>
      <c r="U52525" s="108"/>
      <c r="W52525" s="108"/>
      <c r="Y52525" s="108"/>
      <c r="AA52525" s="108"/>
      <c r="AC52525" s="108"/>
    </row>
    <row r="52526" spans="19:29" x14ac:dyDescent="0.25">
      <c r="S52526" s="109"/>
      <c r="U52526" s="109"/>
      <c r="W52526" s="109"/>
      <c r="Y52526" s="109"/>
      <c r="AA52526" s="109"/>
      <c r="AC52526" s="109"/>
    </row>
    <row r="52527" spans="19:29" x14ac:dyDescent="0.25">
      <c r="S52527" s="108"/>
      <c r="U52527" s="108"/>
      <c r="W52527" s="108"/>
      <c r="Y52527" s="108"/>
      <c r="AA52527" s="108"/>
      <c r="AC52527" s="108"/>
    </row>
    <row r="52528" spans="19:29" x14ac:dyDescent="0.25">
      <c r="S52528" s="108"/>
      <c r="U52528" s="108"/>
      <c r="W52528" s="108"/>
      <c r="Y52528" s="108"/>
      <c r="AA52528" s="108"/>
      <c r="AC52528" s="108"/>
    </row>
    <row r="52529" spans="19:29" x14ac:dyDescent="0.25">
      <c r="S52529" s="108"/>
      <c r="U52529" s="108"/>
      <c r="W52529" s="108"/>
      <c r="Y52529" s="108"/>
      <c r="AA52529" s="108"/>
      <c r="AC52529" s="108"/>
    </row>
    <row r="52530" spans="19:29" x14ac:dyDescent="0.25">
      <c r="S52530" s="110"/>
      <c r="U52530" s="110"/>
      <c r="W52530" s="110"/>
      <c r="Y52530" s="110"/>
      <c r="AA52530" s="110"/>
      <c r="AC52530" s="110"/>
    </row>
    <row r="52531" spans="19:29" x14ac:dyDescent="0.25">
      <c r="S52531" s="110"/>
      <c r="U52531" s="110"/>
      <c r="W52531" s="110"/>
      <c r="Y52531" s="110"/>
      <c r="AA52531" s="110"/>
      <c r="AC52531" s="110"/>
    </row>
    <row r="52532" spans="19:29" x14ac:dyDescent="0.25">
      <c r="S52532" s="110"/>
      <c r="U52532" s="110"/>
      <c r="W52532" s="110"/>
      <c r="Y52532" s="110"/>
      <c r="AA52532" s="110"/>
      <c r="AC52532" s="110"/>
    </row>
    <row r="52533" spans="19:29" x14ac:dyDescent="0.25">
      <c r="S52533" s="110"/>
      <c r="U52533" s="110"/>
      <c r="W52533" s="110"/>
      <c r="Y52533" s="110"/>
      <c r="AA52533" s="110"/>
      <c r="AC52533" s="110"/>
    </row>
    <row r="52534" spans="19:29" x14ac:dyDescent="0.25">
      <c r="S52534" s="111"/>
      <c r="U52534" s="111"/>
      <c r="W52534" s="111"/>
      <c r="Y52534" s="111"/>
      <c r="AA52534" s="111"/>
      <c r="AC52534" s="111"/>
    </row>
    <row r="52535" spans="19:29" x14ac:dyDescent="0.25">
      <c r="S52535" s="107"/>
      <c r="U52535" s="107"/>
      <c r="W52535" s="107"/>
      <c r="Y52535" s="107"/>
      <c r="AA52535" s="107"/>
      <c r="AC52535" s="107"/>
    </row>
    <row r="52536" spans="19:29" x14ac:dyDescent="0.25">
      <c r="S52536" s="108"/>
      <c r="U52536" s="108"/>
      <c r="W52536" s="108"/>
      <c r="Y52536" s="108"/>
      <c r="AA52536" s="108"/>
      <c r="AC52536" s="108"/>
    </row>
    <row r="52537" spans="19:29" x14ac:dyDescent="0.25">
      <c r="S52537" s="108"/>
      <c r="U52537" s="108"/>
      <c r="W52537" s="108"/>
      <c r="Y52537" s="108"/>
      <c r="AA52537" s="108"/>
      <c r="AC52537" s="108"/>
    </row>
    <row r="52538" spans="19:29" x14ac:dyDescent="0.25">
      <c r="S52538" s="109"/>
      <c r="U52538" s="109"/>
      <c r="W52538" s="109"/>
      <c r="Y52538" s="109"/>
      <c r="AA52538" s="109"/>
      <c r="AC52538" s="109"/>
    </row>
    <row r="52539" spans="19:29" x14ac:dyDescent="0.25">
      <c r="S52539" s="108"/>
      <c r="U52539" s="108"/>
      <c r="W52539" s="108"/>
      <c r="Y52539" s="108"/>
      <c r="AA52539" s="108"/>
      <c r="AC52539" s="108"/>
    </row>
    <row r="52540" spans="19:29" x14ac:dyDescent="0.25">
      <c r="S52540" s="108"/>
      <c r="U52540" s="108"/>
      <c r="W52540" s="108"/>
      <c r="Y52540" s="108"/>
      <c r="AA52540" s="108"/>
      <c r="AC52540" s="108"/>
    </row>
    <row r="52541" spans="19:29" x14ac:dyDescent="0.25">
      <c r="S52541" s="109"/>
      <c r="U52541" s="109"/>
      <c r="W52541" s="109"/>
      <c r="Y52541" s="109"/>
      <c r="AA52541" s="109"/>
      <c r="AC52541" s="109"/>
    </row>
    <row r="52542" spans="19:29" x14ac:dyDescent="0.25">
      <c r="S52542" s="108"/>
      <c r="U52542" s="108"/>
      <c r="W52542" s="108"/>
      <c r="Y52542" s="108"/>
      <c r="AA52542" s="108"/>
      <c r="AC52542" s="108"/>
    </row>
    <row r="52543" spans="19:29" x14ac:dyDescent="0.25">
      <c r="S52543" s="109"/>
      <c r="U52543" s="109"/>
      <c r="W52543" s="109"/>
      <c r="Y52543" s="109"/>
      <c r="AA52543" s="109"/>
      <c r="AC52543" s="109"/>
    </row>
    <row r="52544" spans="19:29" x14ac:dyDescent="0.25">
      <c r="S52544" s="108"/>
      <c r="U52544" s="108"/>
      <c r="W52544" s="108"/>
      <c r="Y52544" s="108"/>
      <c r="AA52544" s="108"/>
      <c r="AC52544" s="108"/>
    </row>
    <row r="52545" spans="19:29" x14ac:dyDescent="0.25">
      <c r="S52545" s="108"/>
      <c r="U52545" s="108"/>
      <c r="W52545" s="108"/>
      <c r="Y52545" s="108"/>
      <c r="AA52545" s="108"/>
      <c r="AC52545" s="108"/>
    </row>
    <row r="52546" spans="19:29" x14ac:dyDescent="0.25">
      <c r="S52546" s="108"/>
      <c r="U52546" s="108"/>
      <c r="W52546" s="108"/>
      <c r="Y52546" s="108"/>
      <c r="AA52546" s="108"/>
      <c r="AC52546" s="108"/>
    </row>
    <row r="52547" spans="19:29" x14ac:dyDescent="0.25">
      <c r="S52547" s="110"/>
      <c r="U52547" s="110"/>
      <c r="W52547" s="110"/>
      <c r="Y52547" s="110"/>
      <c r="AA52547" s="110"/>
      <c r="AC52547" s="110"/>
    </row>
    <row r="52548" spans="19:29" x14ac:dyDescent="0.25">
      <c r="S52548" s="110"/>
      <c r="U52548" s="110"/>
      <c r="W52548" s="110"/>
      <c r="Y52548" s="110"/>
      <c r="AA52548" s="110"/>
      <c r="AC52548" s="110"/>
    </row>
    <row r="52549" spans="19:29" x14ac:dyDescent="0.25">
      <c r="S52549" s="110"/>
      <c r="U52549" s="110"/>
      <c r="W52549" s="110"/>
      <c r="Y52549" s="110"/>
      <c r="AA52549" s="110"/>
      <c r="AC52549" s="110"/>
    </row>
    <row r="52550" spans="19:29" x14ac:dyDescent="0.25">
      <c r="S52550" s="110"/>
      <c r="U52550" s="110"/>
      <c r="W52550" s="110"/>
      <c r="Y52550" s="110"/>
      <c r="AA52550" s="110"/>
      <c r="AC52550" s="110"/>
    </row>
    <row r="52551" spans="19:29" x14ac:dyDescent="0.25">
      <c r="S52551" s="111"/>
      <c r="U52551" s="111"/>
      <c r="W52551" s="111"/>
      <c r="Y52551" s="111"/>
      <c r="AA52551" s="111"/>
      <c r="AC52551" s="111"/>
    </row>
    <row r="52552" spans="19:29" x14ac:dyDescent="0.25">
      <c r="S52552" s="107"/>
      <c r="U52552" s="107"/>
      <c r="W52552" s="107"/>
      <c r="Y52552" s="107"/>
      <c r="AA52552" s="107"/>
      <c r="AC52552" s="107"/>
    </row>
    <row r="52553" spans="19:29" x14ac:dyDescent="0.25">
      <c r="S52553" s="108"/>
      <c r="U52553" s="108"/>
      <c r="W52553" s="108"/>
      <c r="Y52553" s="108"/>
      <c r="AA52553" s="108"/>
      <c r="AC52553" s="108"/>
    </row>
    <row r="52554" spans="19:29" x14ac:dyDescent="0.25">
      <c r="S52554" s="108"/>
      <c r="U52554" s="108"/>
      <c r="W52554" s="108"/>
      <c r="Y52554" s="108"/>
      <c r="AA52554" s="108"/>
      <c r="AC52554" s="108"/>
    </row>
    <row r="52555" spans="19:29" x14ac:dyDescent="0.25">
      <c r="S52555" s="109"/>
      <c r="U52555" s="109"/>
      <c r="W52555" s="109"/>
      <c r="Y52555" s="109"/>
      <c r="AA52555" s="109"/>
      <c r="AC52555" s="109"/>
    </row>
    <row r="52556" spans="19:29" x14ac:dyDescent="0.25">
      <c r="S52556" s="108"/>
      <c r="U52556" s="108"/>
      <c r="W52556" s="108"/>
      <c r="Y52556" s="108"/>
      <c r="AA52556" s="108"/>
      <c r="AC52556" s="108"/>
    </row>
    <row r="52557" spans="19:29" x14ac:dyDescent="0.25">
      <c r="S52557" s="108"/>
      <c r="U52557" s="108"/>
      <c r="W52557" s="108"/>
      <c r="Y52557" s="108"/>
      <c r="AA52557" s="108"/>
      <c r="AC52557" s="108"/>
    </row>
    <row r="52558" spans="19:29" x14ac:dyDescent="0.25">
      <c r="S52558" s="109"/>
      <c r="U52558" s="109"/>
      <c r="W52558" s="109"/>
      <c r="Y52558" s="109"/>
      <c r="AA52558" s="109"/>
      <c r="AC52558" s="109"/>
    </row>
    <row r="52559" spans="19:29" x14ac:dyDescent="0.25">
      <c r="S52559" s="108"/>
      <c r="U52559" s="108"/>
      <c r="W52559" s="108"/>
      <c r="Y52559" s="108"/>
      <c r="AA52559" s="108"/>
      <c r="AC52559" s="108"/>
    </row>
    <row r="52560" spans="19:29" x14ac:dyDescent="0.25">
      <c r="S52560" s="109"/>
      <c r="U52560" s="109"/>
      <c r="W52560" s="109"/>
      <c r="Y52560" s="109"/>
      <c r="AA52560" s="109"/>
      <c r="AC52560" s="109"/>
    </row>
    <row r="52561" spans="19:29" x14ac:dyDescent="0.25">
      <c r="S52561" s="108"/>
      <c r="U52561" s="108"/>
      <c r="W52561" s="108"/>
      <c r="Y52561" s="108"/>
      <c r="AA52561" s="108"/>
      <c r="AC52561" s="108"/>
    </row>
    <row r="52562" spans="19:29" x14ac:dyDescent="0.25">
      <c r="S52562" s="108"/>
      <c r="U52562" s="108"/>
      <c r="W52562" s="108"/>
      <c r="Y52562" s="108"/>
      <c r="AA52562" s="108"/>
      <c r="AC52562" s="108"/>
    </row>
    <row r="52563" spans="19:29" x14ac:dyDescent="0.25">
      <c r="S52563" s="108"/>
      <c r="U52563" s="108"/>
      <c r="W52563" s="108"/>
      <c r="Y52563" s="108"/>
      <c r="AA52563" s="108"/>
      <c r="AC52563" s="108"/>
    </row>
    <row r="52564" spans="19:29" x14ac:dyDescent="0.25">
      <c r="S52564" s="110"/>
      <c r="U52564" s="110"/>
      <c r="W52564" s="110"/>
      <c r="Y52564" s="110"/>
      <c r="AA52564" s="110"/>
      <c r="AC52564" s="110"/>
    </row>
    <row r="52565" spans="19:29" x14ac:dyDescent="0.25">
      <c r="S52565" s="110"/>
      <c r="U52565" s="110"/>
      <c r="W52565" s="110"/>
      <c r="Y52565" s="110"/>
      <c r="AA52565" s="110"/>
      <c r="AC52565" s="110"/>
    </row>
    <row r="52566" spans="19:29" x14ac:dyDescent="0.25">
      <c r="S52566" s="110"/>
      <c r="U52566" s="110"/>
      <c r="W52566" s="110"/>
      <c r="Y52566" s="110"/>
      <c r="AA52566" s="110"/>
      <c r="AC52566" s="110"/>
    </row>
    <row r="52567" spans="19:29" x14ac:dyDescent="0.25">
      <c r="S52567" s="110"/>
      <c r="U52567" s="110"/>
      <c r="W52567" s="110"/>
      <c r="Y52567" s="110"/>
      <c r="AA52567" s="110"/>
      <c r="AC52567" s="110"/>
    </row>
    <row r="52568" spans="19:29" x14ac:dyDescent="0.25">
      <c r="S52568" s="111"/>
      <c r="U52568" s="111"/>
      <c r="W52568" s="111"/>
      <c r="Y52568" s="111"/>
      <c r="AA52568" s="111"/>
      <c r="AC52568" s="111"/>
    </row>
    <row r="52569" spans="19:29" x14ac:dyDescent="0.25">
      <c r="S52569" s="107"/>
      <c r="U52569" s="107"/>
      <c r="W52569" s="107"/>
      <c r="Y52569" s="107"/>
      <c r="AA52569" s="107"/>
      <c r="AC52569" s="107"/>
    </row>
    <row r="52570" spans="19:29" x14ac:dyDescent="0.25">
      <c r="S52570" s="108"/>
      <c r="U52570" s="108"/>
      <c r="W52570" s="108"/>
      <c r="Y52570" s="108"/>
      <c r="AA52570" s="108"/>
      <c r="AC52570" s="108"/>
    </row>
    <row r="52571" spans="19:29" x14ac:dyDescent="0.25">
      <c r="S52571" s="108"/>
      <c r="U52571" s="108"/>
      <c r="W52571" s="108"/>
      <c r="Y52571" s="108"/>
      <c r="AA52571" s="108"/>
      <c r="AC52571" s="108"/>
    </row>
    <row r="52572" spans="19:29" x14ac:dyDescent="0.25">
      <c r="S52572" s="109"/>
      <c r="U52572" s="109"/>
      <c r="W52572" s="109"/>
      <c r="Y52572" s="109"/>
      <c r="AA52572" s="109"/>
      <c r="AC52572" s="109"/>
    </row>
    <row r="52573" spans="19:29" x14ac:dyDescent="0.25">
      <c r="S52573" s="108"/>
      <c r="U52573" s="108"/>
      <c r="W52573" s="108"/>
      <c r="Y52573" s="108"/>
      <c r="AA52573" s="108"/>
      <c r="AC52573" s="108"/>
    </row>
    <row r="52574" spans="19:29" x14ac:dyDescent="0.25">
      <c r="S52574" s="108"/>
      <c r="U52574" s="108"/>
      <c r="W52574" s="108"/>
      <c r="Y52574" s="108"/>
      <c r="AA52574" s="108"/>
      <c r="AC52574" s="108"/>
    </row>
    <row r="52575" spans="19:29" x14ac:dyDescent="0.25">
      <c r="S52575" s="109"/>
      <c r="U52575" s="109"/>
      <c r="W52575" s="109"/>
      <c r="Y52575" s="109"/>
      <c r="AA52575" s="109"/>
      <c r="AC52575" s="109"/>
    </row>
    <row r="52576" spans="19:29" x14ac:dyDescent="0.25">
      <c r="S52576" s="108"/>
      <c r="U52576" s="108"/>
      <c r="W52576" s="108"/>
      <c r="Y52576" s="108"/>
      <c r="AA52576" s="108"/>
      <c r="AC52576" s="108"/>
    </row>
    <row r="52577" spans="19:29" x14ac:dyDescent="0.25">
      <c r="S52577" s="109"/>
      <c r="U52577" s="109"/>
      <c r="W52577" s="109"/>
      <c r="Y52577" s="109"/>
      <c r="AA52577" s="109"/>
      <c r="AC52577" s="109"/>
    </row>
    <row r="52578" spans="19:29" x14ac:dyDescent="0.25">
      <c r="S52578" s="108"/>
      <c r="U52578" s="108"/>
      <c r="W52578" s="108"/>
      <c r="Y52578" s="108"/>
      <c r="AA52578" s="108"/>
      <c r="AC52578" s="108"/>
    </row>
    <row r="52579" spans="19:29" x14ac:dyDescent="0.25">
      <c r="S52579" s="108"/>
      <c r="U52579" s="108"/>
      <c r="W52579" s="108"/>
      <c r="Y52579" s="108"/>
      <c r="AA52579" s="108"/>
      <c r="AC52579" s="108"/>
    </row>
    <row r="52580" spans="19:29" x14ac:dyDescent="0.25">
      <c r="S52580" s="108"/>
      <c r="U52580" s="108"/>
      <c r="W52580" s="108"/>
      <c r="Y52580" s="108"/>
      <c r="AA52580" s="108"/>
      <c r="AC52580" s="108"/>
    </row>
    <row r="52581" spans="19:29" x14ac:dyDescent="0.25">
      <c r="S52581" s="110"/>
      <c r="U52581" s="110"/>
      <c r="W52581" s="110"/>
      <c r="Y52581" s="110"/>
      <c r="AA52581" s="110"/>
      <c r="AC52581" s="110"/>
    </row>
    <row r="52582" spans="19:29" x14ac:dyDescent="0.25">
      <c r="S52582" s="110"/>
      <c r="U52582" s="110"/>
      <c r="W52582" s="110"/>
      <c r="Y52582" s="110"/>
      <c r="AA52582" s="110"/>
      <c r="AC52582" s="110"/>
    </row>
    <row r="52583" spans="19:29" x14ac:dyDescent="0.25">
      <c r="S52583" s="110"/>
      <c r="U52583" s="110"/>
      <c r="W52583" s="110"/>
      <c r="Y52583" s="110"/>
      <c r="AA52583" s="110"/>
      <c r="AC52583" s="110"/>
    </row>
    <row r="52584" spans="19:29" x14ac:dyDescent="0.25">
      <c r="S52584" s="110"/>
      <c r="U52584" s="110"/>
      <c r="W52584" s="110"/>
      <c r="Y52584" s="110"/>
      <c r="AA52584" s="110"/>
      <c r="AC52584" s="110"/>
    </row>
    <row r="52585" spans="19:29" x14ac:dyDescent="0.25">
      <c r="S52585" s="111"/>
      <c r="U52585" s="111"/>
      <c r="W52585" s="111"/>
      <c r="Y52585" s="111"/>
      <c r="AA52585" s="111"/>
      <c r="AC52585" s="111"/>
    </row>
    <row r="52586" spans="19:29" x14ac:dyDescent="0.25">
      <c r="S52586" s="107"/>
      <c r="U52586" s="107"/>
      <c r="W52586" s="107"/>
      <c r="Y52586" s="107"/>
      <c r="AA52586" s="107"/>
      <c r="AC52586" s="107"/>
    </row>
    <row r="52587" spans="19:29" x14ac:dyDescent="0.25">
      <c r="S52587" s="108"/>
      <c r="U52587" s="108"/>
      <c r="W52587" s="108"/>
      <c r="Y52587" s="108"/>
      <c r="AA52587" s="108"/>
      <c r="AC52587" s="108"/>
    </row>
    <row r="52588" spans="19:29" x14ac:dyDescent="0.25">
      <c r="S52588" s="108"/>
      <c r="U52588" s="108"/>
      <c r="W52588" s="108"/>
      <c r="Y52588" s="108"/>
      <c r="AA52588" s="108"/>
      <c r="AC52588" s="108"/>
    </row>
    <row r="52589" spans="19:29" x14ac:dyDescent="0.25">
      <c r="S52589" s="109"/>
      <c r="U52589" s="109"/>
      <c r="W52589" s="109"/>
      <c r="Y52589" s="109"/>
      <c r="AA52589" s="109"/>
      <c r="AC52589" s="109"/>
    </row>
    <row r="52590" spans="19:29" x14ac:dyDescent="0.25">
      <c r="S52590" s="108"/>
      <c r="U52590" s="108"/>
      <c r="W52590" s="108"/>
      <c r="Y52590" s="108"/>
      <c r="AA52590" s="108"/>
      <c r="AC52590" s="108"/>
    </row>
    <row r="52591" spans="19:29" x14ac:dyDescent="0.25">
      <c r="S52591" s="108"/>
      <c r="U52591" s="108"/>
      <c r="W52591" s="108"/>
      <c r="Y52591" s="108"/>
      <c r="AA52591" s="108"/>
      <c r="AC52591" s="108"/>
    </row>
    <row r="52592" spans="19:29" x14ac:dyDescent="0.25">
      <c r="S52592" s="109"/>
      <c r="U52592" s="109"/>
      <c r="W52592" s="109"/>
      <c r="Y52592" s="109"/>
      <c r="AA52592" s="109"/>
      <c r="AC52592" s="109"/>
    </row>
    <row r="52593" spans="19:29" x14ac:dyDescent="0.25">
      <c r="S52593" s="108"/>
      <c r="U52593" s="108"/>
      <c r="W52593" s="108"/>
      <c r="Y52593" s="108"/>
      <c r="AA52593" s="108"/>
      <c r="AC52593" s="108"/>
    </row>
    <row r="52594" spans="19:29" x14ac:dyDescent="0.25">
      <c r="S52594" s="109"/>
      <c r="U52594" s="109"/>
      <c r="W52594" s="109"/>
      <c r="Y52594" s="109"/>
      <c r="AA52594" s="109"/>
      <c r="AC52594" s="109"/>
    </row>
    <row r="52595" spans="19:29" x14ac:dyDescent="0.25">
      <c r="S52595" s="108"/>
      <c r="U52595" s="108"/>
      <c r="W52595" s="108"/>
      <c r="Y52595" s="108"/>
      <c r="AA52595" s="108"/>
      <c r="AC52595" s="108"/>
    </row>
    <row r="52596" spans="19:29" x14ac:dyDescent="0.25">
      <c r="S52596" s="108"/>
      <c r="U52596" s="108"/>
      <c r="W52596" s="108"/>
      <c r="Y52596" s="108"/>
      <c r="AA52596" s="108"/>
      <c r="AC52596" s="108"/>
    </row>
    <row r="52597" spans="19:29" x14ac:dyDescent="0.25">
      <c r="S52597" s="108"/>
      <c r="U52597" s="108"/>
      <c r="W52597" s="108"/>
      <c r="Y52597" s="108"/>
      <c r="AA52597" s="108"/>
      <c r="AC52597" s="108"/>
    </row>
    <row r="52598" spans="19:29" x14ac:dyDescent="0.25">
      <c r="S52598" s="110"/>
      <c r="U52598" s="110"/>
      <c r="W52598" s="110"/>
      <c r="Y52598" s="110"/>
      <c r="AA52598" s="110"/>
      <c r="AC52598" s="110"/>
    </row>
    <row r="52599" spans="19:29" x14ac:dyDescent="0.25">
      <c r="S52599" s="110"/>
      <c r="U52599" s="110"/>
      <c r="W52599" s="110"/>
      <c r="Y52599" s="110"/>
      <c r="AA52599" s="110"/>
      <c r="AC52599" s="110"/>
    </row>
    <row r="52600" spans="19:29" x14ac:dyDescent="0.25">
      <c r="S52600" s="110"/>
      <c r="U52600" s="110"/>
      <c r="W52600" s="110"/>
      <c r="Y52600" s="110"/>
      <c r="AA52600" s="110"/>
      <c r="AC52600" s="110"/>
    </row>
    <row r="52601" spans="19:29" x14ac:dyDescent="0.25">
      <c r="S52601" s="110"/>
      <c r="U52601" s="110"/>
      <c r="W52601" s="110"/>
      <c r="Y52601" s="110"/>
      <c r="AA52601" s="110"/>
      <c r="AC52601" s="110"/>
    </row>
    <row r="52602" spans="19:29" x14ac:dyDescent="0.25">
      <c r="S52602" s="111"/>
      <c r="U52602" s="111"/>
      <c r="W52602" s="111"/>
      <c r="Y52602" s="111"/>
      <c r="AA52602" s="111"/>
      <c r="AC52602" s="111"/>
    </row>
    <row r="52603" spans="19:29" x14ac:dyDescent="0.25">
      <c r="S52603" s="107"/>
      <c r="U52603" s="107"/>
      <c r="W52603" s="107"/>
      <c r="Y52603" s="107"/>
      <c r="AA52603" s="107"/>
      <c r="AC52603" s="107"/>
    </row>
    <row r="52604" spans="19:29" x14ac:dyDescent="0.25">
      <c r="S52604" s="108"/>
      <c r="U52604" s="108"/>
      <c r="W52604" s="108"/>
      <c r="Y52604" s="108"/>
      <c r="AA52604" s="108"/>
      <c r="AC52604" s="108"/>
    </row>
    <row r="52605" spans="19:29" x14ac:dyDescent="0.25">
      <c r="S52605" s="108"/>
      <c r="U52605" s="108"/>
      <c r="W52605" s="108"/>
      <c r="Y52605" s="108"/>
      <c r="AA52605" s="108"/>
      <c r="AC52605" s="108"/>
    </row>
    <row r="52606" spans="19:29" x14ac:dyDescent="0.25">
      <c r="S52606" s="109"/>
      <c r="U52606" s="109"/>
      <c r="W52606" s="109"/>
      <c r="Y52606" s="109"/>
      <c r="AA52606" s="109"/>
      <c r="AC52606" s="109"/>
    </row>
    <row r="52607" spans="19:29" x14ac:dyDescent="0.25">
      <c r="S52607" s="108"/>
      <c r="U52607" s="108"/>
      <c r="W52607" s="108"/>
      <c r="Y52607" s="108"/>
      <c r="AA52607" s="108"/>
      <c r="AC52607" s="108"/>
    </row>
    <row r="52608" spans="19:29" x14ac:dyDescent="0.25">
      <c r="S52608" s="108"/>
      <c r="U52608" s="108"/>
      <c r="W52608" s="108"/>
      <c r="Y52608" s="108"/>
      <c r="AA52608" s="108"/>
      <c r="AC52608" s="108"/>
    </row>
    <row r="52609" spans="19:29" x14ac:dyDescent="0.25">
      <c r="S52609" s="109"/>
      <c r="U52609" s="109"/>
      <c r="W52609" s="109"/>
      <c r="Y52609" s="109"/>
      <c r="AA52609" s="109"/>
      <c r="AC52609" s="109"/>
    </row>
    <row r="52610" spans="19:29" x14ac:dyDescent="0.25">
      <c r="S52610" s="108"/>
      <c r="U52610" s="108"/>
      <c r="W52610" s="108"/>
      <c r="Y52610" s="108"/>
      <c r="AA52610" s="108"/>
      <c r="AC52610" s="108"/>
    </row>
    <row r="52611" spans="19:29" x14ac:dyDescent="0.25">
      <c r="S52611" s="109"/>
      <c r="U52611" s="109"/>
      <c r="W52611" s="109"/>
      <c r="Y52611" s="109"/>
      <c r="AA52611" s="109"/>
      <c r="AC52611" s="109"/>
    </row>
    <row r="52612" spans="19:29" x14ac:dyDescent="0.25">
      <c r="S52612" s="108"/>
      <c r="U52612" s="108"/>
      <c r="W52612" s="108"/>
      <c r="Y52612" s="108"/>
      <c r="AA52612" s="108"/>
      <c r="AC52612" s="108"/>
    </row>
    <row r="52613" spans="19:29" x14ac:dyDescent="0.25">
      <c r="S52613" s="108"/>
      <c r="U52613" s="108"/>
      <c r="W52613" s="108"/>
      <c r="Y52613" s="108"/>
      <c r="AA52613" s="108"/>
      <c r="AC52613" s="108"/>
    </row>
    <row r="52614" spans="19:29" x14ac:dyDescent="0.25">
      <c r="S52614" s="108"/>
      <c r="U52614" s="108"/>
      <c r="W52614" s="108"/>
      <c r="Y52614" s="108"/>
      <c r="AA52614" s="108"/>
      <c r="AC52614" s="108"/>
    </row>
    <row r="52615" spans="19:29" x14ac:dyDescent="0.25">
      <c r="S52615" s="110"/>
      <c r="U52615" s="110"/>
      <c r="W52615" s="110"/>
      <c r="Y52615" s="110"/>
      <c r="AA52615" s="110"/>
      <c r="AC52615" s="110"/>
    </row>
    <row r="52616" spans="19:29" x14ac:dyDescent="0.25">
      <c r="S52616" s="110"/>
      <c r="U52616" s="110"/>
      <c r="W52616" s="110"/>
      <c r="Y52616" s="110"/>
      <c r="AA52616" s="110"/>
      <c r="AC52616" s="110"/>
    </row>
    <row r="52617" spans="19:29" x14ac:dyDescent="0.25">
      <c r="S52617" s="110"/>
      <c r="U52617" s="110"/>
      <c r="W52617" s="110"/>
      <c r="Y52617" s="110"/>
      <c r="AA52617" s="110"/>
      <c r="AC52617" s="110"/>
    </row>
    <row r="52618" spans="19:29" x14ac:dyDescent="0.25">
      <c r="S52618" s="110"/>
      <c r="U52618" s="110"/>
      <c r="W52618" s="110"/>
      <c r="Y52618" s="110"/>
      <c r="AA52618" s="110"/>
      <c r="AC52618" s="110"/>
    </row>
    <row r="52619" spans="19:29" x14ac:dyDescent="0.25">
      <c r="S52619" s="111"/>
      <c r="U52619" s="111"/>
      <c r="W52619" s="111"/>
      <c r="Y52619" s="111"/>
      <c r="AA52619" s="111"/>
      <c r="AC52619" s="111"/>
    </row>
    <row r="52620" spans="19:29" x14ac:dyDescent="0.25">
      <c r="S52620" s="107"/>
      <c r="U52620" s="107"/>
      <c r="W52620" s="107"/>
      <c r="Y52620" s="107"/>
      <c r="AA52620" s="107"/>
      <c r="AC52620" s="107"/>
    </row>
    <row r="52621" spans="19:29" x14ac:dyDescent="0.25">
      <c r="S52621" s="108"/>
      <c r="U52621" s="108"/>
      <c r="W52621" s="108"/>
      <c r="Y52621" s="108"/>
      <c r="AA52621" s="108"/>
      <c r="AC52621" s="108"/>
    </row>
    <row r="52622" spans="19:29" x14ac:dyDescent="0.25">
      <c r="S52622" s="108"/>
      <c r="U52622" s="108"/>
      <c r="W52622" s="108"/>
      <c r="Y52622" s="108"/>
      <c r="AA52622" s="108"/>
      <c r="AC52622" s="108"/>
    </row>
    <row r="52623" spans="19:29" x14ac:dyDescent="0.25">
      <c r="S52623" s="109"/>
      <c r="U52623" s="109"/>
      <c r="W52623" s="109"/>
      <c r="Y52623" s="109"/>
      <c r="AA52623" s="109"/>
      <c r="AC52623" s="109"/>
    </row>
    <row r="52624" spans="19:29" x14ac:dyDescent="0.25">
      <c r="S52624" s="108"/>
      <c r="U52624" s="108"/>
      <c r="W52624" s="108"/>
      <c r="Y52624" s="108"/>
      <c r="AA52624" s="108"/>
      <c r="AC52624" s="108"/>
    </row>
    <row r="52625" spans="19:29" x14ac:dyDescent="0.25">
      <c r="S52625" s="108"/>
      <c r="U52625" s="108"/>
      <c r="W52625" s="108"/>
      <c r="Y52625" s="108"/>
      <c r="AA52625" s="108"/>
      <c r="AC52625" s="108"/>
    </row>
    <row r="52626" spans="19:29" x14ac:dyDescent="0.25">
      <c r="S52626" s="109"/>
      <c r="U52626" s="109"/>
      <c r="W52626" s="109"/>
      <c r="Y52626" s="109"/>
      <c r="AA52626" s="109"/>
      <c r="AC52626" s="109"/>
    </row>
    <row r="52627" spans="19:29" x14ac:dyDescent="0.25">
      <c r="S52627" s="108"/>
      <c r="U52627" s="108"/>
      <c r="W52627" s="108"/>
      <c r="Y52627" s="108"/>
      <c r="AA52627" s="108"/>
      <c r="AC52627" s="108"/>
    </row>
    <row r="52628" spans="19:29" x14ac:dyDescent="0.25">
      <c r="S52628" s="109"/>
      <c r="U52628" s="109"/>
      <c r="W52628" s="109"/>
      <c r="Y52628" s="109"/>
      <c r="AA52628" s="109"/>
      <c r="AC52628" s="109"/>
    </row>
    <row r="52629" spans="19:29" x14ac:dyDescent="0.25">
      <c r="S52629" s="108"/>
      <c r="U52629" s="108"/>
      <c r="W52629" s="108"/>
      <c r="Y52629" s="108"/>
      <c r="AA52629" s="108"/>
      <c r="AC52629" s="108"/>
    </row>
    <row r="52630" spans="19:29" x14ac:dyDescent="0.25">
      <c r="S52630" s="108"/>
      <c r="U52630" s="108"/>
      <c r="W52630" s="108"/>
      <c r="Y52630" s="108"/>
      <c r="AA52630" s="108"/>
      <c r="AC52630" s="108"/>
    </row>
    <row r="52631" spans="19:29" x14ac:dyDescent="0.25">
      <c r="S52631" s="108"/>
      <c r="U52631" s="108"/>
      <c r="W52631" s="108"/>
      <c r="Y52631" s="108"/>
      <c r="AA52631" s="108"/>
      <c r="AC52631" s="108"/>
    </row>
    <row r="52632" spans="19:29" x14ac:dyDescent="0.25">
      <c r="S52632" s="110"/>
      <c r="U52632" s="110"/>
      <c r="W52632" s="110"/>
      <c r="Y52632" s="110"/>
      <c r="AA52632" s="110"/>
      <c r="AC52632" s="110"/>
    </row>
    <row r="52633" spans="19:29" x14ac:dyDescent="0.25">
      <c r="S52633" s="110"/>
      <c r="U52633" s="110"/>
      <c r="W52633" s="110"/>
      <c r="Y52633" s="110"/>
      <c r="AA52633" s="110"/>
      <c r="AC52633" s="110"/>
    </row>
    <row r="52634" spans="19:29" x14ac:dyDescent="0.25">
      <c r="S52634" s="110"/>
      <c r="U52634" s="110"/>
      <c r="W52634" s="110"/>
      <c r="Y52634" s="110"/>
      <c r="AA52634" s="110"/>
      <c r="AC52634" s="110"/>
    </row>
    <row r="52635" spans="19:29" x14ac:dyDescent="0.25">
      <c r="S52635" s="110"/>
      <c r="U52635" s="110"/>
      <c r="W52635" s="110"/>
      <c r="Y52635" s="110"/>
      <c r="AA52635" s="110"/>
      <c r="AC52635" s="110"/>
    </row>
    <row r="52636" spans="19:29" x14ac:dyDescent="0.25">
      <c r="S52636" s="111"/>
      <c r="U52636" s="111"/>
      <c r="W52636" s="111"/>
      <c r="Y52636" s="111"/>
      <c r="AA52636" s="111"/>
      <c r="AC52636" s="111"/>
    </row>
    <row r="52637" spans="19:29" x14ac:dyDescent="0.25">
      <c r="S52637" s="107"/>
      <c r="U52637" s="107"/>
      <c r="W52637" s="107"/>
      <c r="Y52637" s="107"/>
      <c r="AA52637" s="107"/>
      <c r="AC52637" s="107"/>
    </row>
    <row r="52638" spans="19:29" x14ac:dyDescent="0.25">
      <c r="S52638" s="108"/>
      <c r="U52638" s="108"/>
      <c r="W52638" s="108"/>
      <c r="Y52638" s="108"/>
      <c r="AA52638" s="108"/>
      <c r="AC52638" s="108"/>
    </row>
    <row r="52639" spans="19:29" x14ac:dyDescent="0.25">
      <c r="S52639" s="108"/>
      <c r="U52639" s="108"/>
      <c r="W52639" s="108"/>
      <c r="Y52639" s="108"/>
      <c r="AA52639" s="108"/>
      <c r="AC52639" s="108"/>
    </row>
    <row r="52640" spans="19:29" x14ac:dyDescent="0.25">
      <c r="S52640" s="109"/>
      <c r="U52640" s="109"/>
      <c r="W52640" s="109"/>
      <c r="Y52640" s="109"/>
      <c r="AA52640" s="109"/>
      <c r="AC52640" s="109"/>
    </row>
    <row r="52641" spans="19:29" x14ac:dyDescent="0.25">
      <c r="S52641" s="108"/>
      <c r="U52641" s="108"/>
      <c r="W52641" s="108"/>
      <c r="Y52641" s="108"/>
      <c r="AA52641" s="108"/>
      <c r="AC52641" s="108"/>
    </row>
    <row r="52642" spans="19:29" x14ac:dyDescent="0.25">
      <c r="S52642" s="108"/>
      <c r="U52642" s="108"/>
      <c r="W52642" s="108"/>
      <c r="Y52642" s="108"/>
      <c r="AA52642" s="108"/>
      <c r="AC52642" s="108"/>
    </row>
    <row r="52643" spans="19:29" x14ac:dyDescent="0.25">
      <c r="S52643" s="109"/>
      <c r="U52643" s="109"/>
      <c r="W52643" s="109"/>
      <c r="Y52643" s="109"/>
      <c r="AA52643" s="109"/>
      <c r="AC52643" s="109"/>
    </row>
    <row r="52644" spans="19:29" x14ac:dyDescent="0.25">
      <c r="S52644" s="108"/>
      <c r="U52644" s="108"/>
      <c r="W52644" s="108"/>
      <c r="Y52644" s="108"/>
      <c r="AA52644" s="108"/>
      <c r="AC52644" s="108"/>
    </row>
    <row r="52645" spans="19:29" x14ac:dyDescent="0.25">
      <c r="S52645" s="109"/>
      <c r="U52645" s="109"/>
      <c r="W52645" s="109"/>
      <c r="Y52645" s="109"/>
      <c r="AA52645" s="109"/>
      <c r="AC52645" s="109"/>
    </row>
    <row r="52646" spans="19:29" x14ac:dyDescent="0.25">
      <c r="S52646" s="108"/>
      <c r="U52646" s="108"/>
      <c r="W52646" s="108"/>
      <c r="Y52646" s="108"/>
      <c r="AA52646" s="108"/>
      <c r="AC52646" s="108"/>
    </row>
    <row r="52647" spans="19:29" x14ac:dyDescent="0.25">
      <c r="S52647" s="108"/>
      <c r="U52647" s="108"/>
      <c r="W52647" s="108"/>
      <c r="Y52647" s="108"/>
      <c r="AA52647" s="108"/>
      <c r="AC52647" s="108"/>
    </row>
    <row r="52648" spans="19:29" x14ac:dyDescent="0.25">
      <c r="S52648" s="108"/>
      <c r="U52648" s="108"/>
      <c r="W52648" s="108"/>
      <c r="Y52648" s="108"/>
      <c r="AA52648" s="108"/>
      <c r="AC52648" s="108"/>
    </row>
    <row r="52649" spans="19:29" x14ac:dyDescent="0.25">
      <c r="S52649" s="110"/>
      <c r="U52649" s="110"/>
      <c r="W52649" s="110"/>
      <c r="Y52649" s="110"/>
      <c r="AA52649" s="110"/>
      <c r="AC52649" s="110"/>
    </row>
    <row r="52650" spans="19:29" x14ac:dyDescent="0.25">
      <c r="S52650" s="110"/>
      <c r="U52650" s="110"/>
      <c r="W52650" s="110"/>
      <c r="Y52650" s="110"/>
      <c r="AA52650" s="110"/>
      <c r="AC52650" s="110"/>
    </row>
    <row r="52651" spans="19:29" x14ac:dyDescent="0.25">
      <c r="S52651" s="110"/>
      <c r="U52651" s="110"/>
      <c r="W52651" s="110"/>
      <c r="Y52651" s="110"/>
      <c r="AA52651" s="110"/>
      <c r="AC52651" s="110"/>
    </row>
    <row r="52652" spans="19:29" x14ac:dyDescent="0.25">
      <c r="S52652" s="110"/>
      <c r="U52652" s="110"/>
      <c r="W52652" s="110"/>
      <c r="Y52652" s="110"/>
      <c r="AA52652" s="110"/>
      <c r="AC52652" s="110"/>
    </row>
    <row r="52653" spans="19:29" x14ac:dyDescent="0.25">
      <c r="S52653" s="111"/>
      <c r="U52653" s="111"/>
      <c r="W52653" s="111"/>
      <c r="Y52653" s="111"/>
      <c r="AA52653" s="111"/>
      <c r="AC52653" s="111"/>
    </row>
    <row r="52654" spans="19:29" x14ac:dyDescent="0.25">
      <c r="S52654" s="107"/>
      <c r="U52654" s="107"/>
      <c r="W52654" s="107"/>
      <c r="Y52654" s="107"/>
      <c r="AA52654" s="107"/>
      <c r="AC52654" s="107"/>
    </row>
    <row r="52655" spans="19:29" x14ac:dyDescent="0.25">
      <c r="S52655" s="108"/>
      <c r="U52655" s="108"/>
      <c r="W52655" s="108"/>
      <c r="Y52655" s="108"/>
      <c r="AA52655" s="108"/>
      <c r="AC52655" s="108"/>
    </row>
    <row r="52656" spans="19:29" x14ac:dyDescent="0.25">
      <c r="S52656" s="108"/>
      <c r="U52656" s="108"/>
      <c r="W52656" s="108"/>
      <c r="Y52656" s="108"/>
      <c r="AA52656" s="108"/>
      <c r="AC52656" s="108"/>
    </row>
    <row r="52657" spans="19:29" x14ac:dyDescent="0.25">
      <c r="S52657" s="109"/>
      <c r="U52657" s="109"/>
      <c r="W52657" s="109"/>
      <c r="Y52657" s="109"/>
      <c r="AA52657" s="109"/>
      <c r="AC52657" s="109"/>
    </row>
    <row r="52658" spans="19:29" x14ac:dyDescent="0.25">
      <c r="S52658" s="108"/>
      <c r="U52658" s="108"/>
      <c r="W52658" s="108"/>
      <c r="Y52658" s="108"/>
      <c r="AA52658" s="108"/>
      <c r="AC52658" s="108"/>
    </row>
    <row r="52659" spans="19:29" x14ac:dyDescent="0.25">
      <c r="S52659" s="108"/>
      <c r="U52659" s="108"/>
      <c r="W52659" s="108"/>
      <c r="Y52659" s="108"/>
      <c r="AA52659" s="108"/>
      <c r="AC52659" s="108"/>
    </row>
    <row r="52660" spans="19:29" x14ac:dyDescent="0.25">
      <c r="S52660" s="109"/>
      <c r="U52660" s="109"/>
      <c r="W52660" s="109"/>
      <c r="Y52660" s="109"/>
      <c r="AA52660" s="109"/>
      <c r="AC52660" s="109"/>
    </row>
    <row r="52661" spans="19:29" x14ac:dyDescent="0.25">
      <c r="S52661" s="108"/>
      <c r="U52661" s="108"/>
      <c r="W52661" s="108"/>
      <c r="Y52661" s="108"/>
      <c r="AA52661" s="108"/>
      <c r="AC52661" s="108"/>
    </row>
    <row r="52662" spans="19:29" x14ac:dyDescent="0.25">
      <c r="S52662" s="109"/>
      <c r="U52662" s="109"/>
      <c r="W52662" s="109"/>
      <c r="Y52662" s="109"/>
      <c r="AA52662" s="109"/>
      <c r="AC52662" s="109"/>
    </row>
    <row r="52663" spans="19:29" x14ac:dyDescent="0.25">
      <c r="S52663" s="108"/>
      <c r="U52663" s="108"/>
      <c r="W52663" s="108"/>
      <c r="Y52663" s="108"/>
      <c r="AA52663" s="108"/>
      <c r="AC52663" s="108"/>
    </row>
    <row r="52664" spans="19:29" x14ac:dyDescent="0.25">
      <c r="S52664" s="108"/>
      <c r="U52664" s="108"/>
      <c r="W52664" s="108"/>
      <c r="Y52664" s="108"/>
      <c r="AA52664" s="108"/>
      <c r="AC52664" s="108"/>
    </row>
    <row r="52665" spans="19:29" x14ac:dyDescent="0.25">
      <c r="S52665" s="108"/>
      <c r="U52665" s="108"/>
      <c r="W52665" s="108"/>
      <c r="Y52665" s="108"/>
      <c r="AA52665" s="108"/>
      <c r="AC52665" s="108"/>
    </row>
    <row r="52666" spans="19:29" x14ac:dyDescent="0.25">
      <c r="S52666" s="110"/>
      <c r="U52666" s="110"/>
      <c r="W52666" s="110"/>
      <c r="Y52666" s="110"/>
      <c r="AA52666" s="110"/>
      <c r="AC52666" s="110"/>
    </row>
    <row r="52667" spans="19:29" x14ac:dyDescent="0.25">
      <c r="S52667" s="110"/>
      <c r="U52667" s="110"/>
      <c r="W52667" s="110"/>
      <c r="Y52667" s="110"/>
      <c r="AA52667" s="110"/>
      <c r="AC52667" s="110"/>
    </row>
    <row r="52668" spans="19:29" x14ac:dyDescent="0.25">
      <c r="S52668" s="110"/>
      <c r="U52668" s="110"/>
      <c r="W52668" s="110"/>
      <c r="Y52668" s="110"/>
      <c r="AA52668" s="110"/>
      <c r="AC52668" s="110"/>
    </row>
    <row r="52669" spans="19:29" x14ac:dyDescent="0.25">
      <c r="S52669" s="110"/>
      <c r="U52669" s="110"/>
      <c r="W52669" s="110"/>
      <c r="Y52669" s="110"/>
      <c r="AA52669" s="110"/>
      <c r="AC52669" s="110"/>
    </row>
    <row r="52670" spans="19:29" x14ac:dyDescent="0.25">
      <c r="S52670" s="111"/>
      <c r="U52670" s="111"/>
      <c r="W52670" s="111"/>
      <c r="Y52670" s="111"/>
      <c r="AA52670" s="111"/>
      <c r="AC52670" s="111"/>
    </row>
    <row r="52671" spans="19:29" x14ac:dyDescent="0.25">
      <c r="S52671" s="107"/>
      <c r="U52671" s="107"/>
      <c r="W52671" s="107"/>
      <c r="Y52671" s="107"/>
      <c r="AA52671" s="107"/>
      <c r="AC52671" s="107"/>
    </row>
    <row r="52672" spans="19:29" x14ac:dyDescent="0.25">
      <c r="S52672" s="108"/>
      <c r="U52672" s="108"/>
      <c r="W52672" s="108"/>
      <c r="Y52672" s="108"/>
      <c r="AA52672" s="108"/>
      <c r="AC52672" s="108"/>
    </row>
    <row r="52673" spans="19:29" x14ac:dyDescent="0.25">
      <c r="S52673" s="108"/>
      <c r="U52673" s="108"/>
      <c r="W52673" s="108"/>
      <c r="Y52673" s="108"/>
      <c r="AA52673" s="108"/>
      <c r="AC52673" s="108"/>
    </row>
    <row r="52674" spans="19:29" x14ac:dyDescent="0.25">
      <c r="S52674" s="109"/>
      <c r="U52674" s="109"/>
      <c r="W52674" s="109"/>
      <c r="Y52674" s="109"/>
      <c r="AA52674" s="109"/>
      <c r="AC52674" s="109"/>
    </row>
    <row r="52675" spans="19:29" x14ac:dyDescent="0.25">
      <c r="S52675" s="108"/>
      <c r="U52675" s="108"/>
      <c r="W52675" s="108"/>
      <c r="Y52675" s="108"/>
      <c r="AA52675" s="108"/>
      <c r="AC52675" s="108"/>
    </row>
    <row r="52676" spans="19:29" x14ac:dyDescent="0.25">
      <c r="S52676" s="108"/>
      <c r="U52676" s="108"/>
      <c r="W52676" s="108"/>
      <c r="Y52676" s="108"/>
      <c r="AA52676" s="108"/>
      <c r="AC52676" s="108"/>
    </row>
    <row r="52677" spans="19:29" x14ac:dyDescent="0.25">
      <c r="S52677" s="109"/>
      <c r="U52677" s="109"/>
      <c r="W52677" s="109"/>
      <c r="Y52677" s="109"/>
      <c r="AA52677" s="109"/>
      <c r="AC52677" s="109"/>
    </row>
    <row r="52678" spans="19:29" x14ac:dyDescent="0.25">
      <c r="S52678" s="108"/>
      <c r="U52678" s="108"/>
      <c r="W52678" s="108"/>
      <c r="Y52678" s="108"/>
      <c r="AA52678" s="108"/>
      <c r="AC52678" s="108"/>
    </row>
    <row r="52679" spans="19:29" x14ac:dyDescent="0.25">
      <c r="S52679" s="109"/>
      <c r="U52679" s="109"/>
      <c r="W52679" s="109"/>
      <c r="Y52679" s="109"/>
      <c r="AA52679" s="109"/>
      <c r="AC52679" s="109"/>
    </row>
    <row r="52680" spans="19:29" x14ac:dyDescent="0.25">
      <c r="S52680" s="108"/>
      <c r="U52680" s="108"/>
      <c r="W52680" s="108"/>
      <c r="Y52680" s="108"/>
      <c r="AA52680" s="108"/>
      <c r="AC52680" s="108"/>
    </row>
    <row r="52681" spans="19:29" x14ac:dyDescent="0.25">
      <c r="S52681" s="108"/>
      <c r="U52681" s="108"/>
      <c r="W52681" s="108"/>
      <c r="Y52681" s="108"/>
      <c r="AA52681" s="108"/>
      <c r="AC52681" s="108"/>
    </row>
    <row r="52682" spans="19:29" x14ac:dyDescent="0.25">
      <c r="S52682" s="108"/>
      <c r="U52682" s="108"/>
      <c r="W52682" s="108"/>
      <c r="Y52682" s="108"/>
      <c r="AA52682" s="108"/>
      <c r="AC52682" s="108"/>
    </row>
    <row r="52683" spans="19:29" x14ac:dyDescent="0.25">
      <c r="S52683" s="110"/>
      <c r="U52683" s="110"/>
      <c r="W52683" s="110"/>
      <c r="Y52683" s="110"/>
      <c r="AA52683" s="110"/>
      <c r="AC52683" s="110"/>
    </row>
    <row r="52684" spans="19:29" x14ac:dyDescent="0.25">
      <c r="S52684" s="110"/>
      <c r="U52684" s="110"/>
      <c r="W52684" s="110"/>
      <c r="Y52684" s="110"/>
      <c r="AA52684" s="110"/>
      <c r="AC52684" s="110"/>
    </row>
    <row r="52685" spans="19:29" x14ac:dyDescent="0.25">
      <c r="S52685" s="110"/>
      <c r="U52685" s="110"/>
      <c r="W52685" s="110"/>
      <c r="Y52685" s="110"/>
      <c r="AA52685" s="110"/>
      <c r="AC52685" s="110"/>
    </row>
    <row r="52686" spans="19:29" x14ac:dyDescent="0.25">
      <c r="S52686" s="110"/>
      <c r="U52686" s="110"/>
      <c r="W52686" s="110"/>
      <c r="Y52686" s="110"/>
      <c r="AA52686" s="110"/>
      <c r="AC52686" s="110"/>
    </row>
    <row r="52687" spans="19:29" x14ac:dyDescent="0.25">
      <c r="S52687" s="111"/>
      <c r="U52687" s="111"/>
      <c r="W52687" s="111"/>
      <c r="Y52687" s="111"/>
      <c r="AA52687" s="111"/>
      <c r="AC52687" s="111"/>
    </row>
    <row r="52688" spans="19:29" x14ac:dyDescent="0.25">
      <c r="S52688" s="107"/>
      <c r="U52688" s="107"/>
      <c r="W52688" s="107"/>
      <c r="Y52688" s="107"/>
      <c r="AA52688" s="107"/>
      <c r="AC52688" s="107"/>
    </row>
    <row r="52689" spans="19:29" x14ac:dyDescent="0.25">
      <c r="S52689" s="108"/>
      <c r="U52689" s="108"/>
      <c r="W52689" s="108"/>
      <c r="Y52689" s="108"/>
      <c r="AA52689" s="108"/>
      <c r="AC52689" s="108"/>
    </row>
    <row r="52690" spans="19:29" x14ac:dyDescent="0.25">
      <c r="S52690" s="108"/>
      <c r="U52690" s="108"/>
      <c r="W52690" s="108"/>
      <c r="Y52690" s="108"/>
      <c r="AA52690" s="108"/>
      <c r="AC52690" s="108"/>
    </row>
    <row r="52691" spans="19:29" x14ac:dyDescent="0.25">
      <c r="S52691" s="109"/>
      <c r="U52691" s="109"/>
      <c r="W52691" s="109"/>
      <c r="Y52691" s="109"/>
      <c r="AA52691" s="109"/>
      <c r="AC52691" s="109"/>
    </row>
    <row r="52692" spans="19:29" x14ac:dyDescent="0.25">
      <c r="S52692" s="108"/>
      <c r="U52692" s="108"/>
      <c r="W52692" s="108"/>
      <c r="Y52692" s="108"/>
      <c r="AA52692" s="108"/>
      <c r="AC52692" s="108"/>
    </row>
    <row r="52693" spans="19:29" x14ac:dyDescent="0.25">
      <c r="S52693" s="108"/>
      <c r="U52693" s="108"/>
      <c r="W52693" s="108"/>
      <c r="Y52693" s="108"/>
      <c r="AA52693" s="108"/>
      <c r="AC52693" s="108"/>
    </row>
    <row r="52694" spans="19:29" x14ac:dyDescent="0.25">
      <c r="S52694" s="109"/>
      <c r="U52694" s="109"/>
      <c r="W52694" s="109"/>
      <c r="Y52694" s="109"/>
      <c r="AA52694" s="109"/>
      <c r="AC52694" s="109"/>
    </row>
    <row r="52695" spans="19:29" x14ac:dyDescent="0.25">
      <c r="S52695" s="108"/>
      <c r="U52695" s="108"/>
      <c r="W52695" s="108"/>
      <c r="Y52695" s="108"/>
      <c r="AA52695" s="108"/>
      <c r="AC52695" s="108"/>
    </row>
    <row r="52696" spans="19:29" x14ac:dyDescent="0.25">
      <c r="S52696" s="109"/>
      <c r="U52696" s="109"/>
      <c r="W52696" s="109"/>
      <c r="Y52696" s="109"/>
      <c r="AA52696" s="109"/>
      <c r="AC52696" s="109"/>
    </row>
    <row r="52697" spans="19:29" x14ac:dyDescent="0.25">
      <c r="S52697" s="108"/>
      <c r="U52697" s="108"/>
      <c r="W52697" s="108"/>
      <c r="Y52697" s="108"/>
      <c r="AA52697" s="108"/>
      <c r="AC52697" s="108"/>
    </row>
    <row r="52698" spans="19:29" x14ac:dyDescent="0.25">
      <c r="S52698" s="108"/>
      <c r="U52698" s="108"/>
      <c r="W52698" s="108"/>
      <c r="Y52698" s="108"/>
      <c r="AA52698" s="108"/>
      <c r="AC52698" s="108"/>
    </row>
    <row r="52699" spans="19:29" x14ac:dyDescent="0.25">
      <c r="S52699" s="108"/>
      <c r="U52699" s="108"/>
      <c r="W52699" s="108"/>
      <c r="Y52699" s="108"/>
      <c r="AA52699" s="108"/>
      <c r="AC52699" s="108"/>
    </row>
    <row r="52700" spans="19:29" x14ac:dyDescent="0.25">
      <c r="S52700" s="110"/>
      <c r="U52700" s="110"/>
      <c r="W52700" s="110"/>
      <c r="Y52700" s="110"/>
      <c r="AA52700" s="110"/>
      <c r="AC52700" s="110"/>
    </row>
    <row r="52701" spans="19:29" x14ac:dyDescent="0.25">
      <c r="S52701" s="110"/>
      <c r="U52701" s="110"/>
      <c r="W52701" s="110"/>
      <c r="Y52701" s="110"/>
      <c r="AA52701" s="110"/>
      <c r="AC52701" s="110"/>
    </row>
    <row r="52702" spans="19:29" x14ac:dyDescent="0.25">
      <c r="S52702" s="110"/>
      <c r="U52702" s="110"/>
      <c r="W52702" s="110"/>
      <c r="Y52702" s="110"/>
      <c r="AA52702" s="110"/>
      <c r="AC52702" s="110"/>
    </row>
    <row r="52703" spans="19:29" x14ac:dyDescent="0.25">
      <c r="S52703" s="110"/>
      <c r="U52703" s="110"/>
      <c r="W52703" s="110"/>
      <c r="Y52703" s="110"/>
      <c r="AA52703" s="110"/>
      <c r="AC52703" s="110"/>
    </row>
    <row r="52704" spans="19:29" x14ac:dyDescent="0.25">
      <c r="S52704" s="111"/>
      <c r="U52704" s="111"/>
      <c r="W52704" s="111"/>
      <c r="Y52704" s="111"/>
      <c r="AA52704" s="111"/>
      <c r="AC52704" s="111"/>
    </row>
    <row r="52705" spans="19:29" x14ac:dyDescent="0.25">
      <c r="S52705" s="107"/>
      <c r="U52705" s="107"/>
      <c r="W52705" s="107"/>
      <c r="Y52705" s="107"/>
      <c r="AA52705" s="107"/>
      <c r="AC52705" s="107"/>
    </row>
    <row r="52706" spans="19:29" x14ac:dyDescent="0.25">
      <c r="S52706" s="108"/>
      <c r="U52706" s="108"/>
      <c r="W52706" s="108"/>
      <c r="Y52706" s="108"/>
      <c r="AA52706" s="108"/>
      <c r="AC52706" s="108"/>
    </row>
    <row r="52707" spans="19:29" x14ac:dyDescent="0.25">
      <c r="S52707" s="108"/>
      <c r="U52707" s="108"/>
      <c r="W52707" s="108"/>
      <c r="Y52707" s="108"/>
      <c r="AA52707" s="108"/>
      <c r="AC52707" s="108"/>
    </row>
    <row r="52708" spans="19:29" x14ac:dyDescent="0.25">
      <c r="S52708" s="109"/>
      <c r="U52708" s="109"/>
      <c r="W52708" s="109"/>
      <c r="Y52708" s="109"/>
      <c r="AA52708" s="109"/>
      <c r="AC52708" s="109"/>
    </row>
    <row r="52709" spans="19:29" x14ac:dyDescent="0.25">
      <c r="S52709" s="108"/>
      <c r="U52709" s="108"/>
      <c r="W52709" s="108"/>
      <c r="Y52709" s="108"/>
      <c r="AA52709" s="108"/>
      <c r="AC52709" s="108"/>
    </row>
    <row r="52710" spans="19:29" x14ac:dyDescent="0.25">
      <c r="S52710" s="108"/>
      <c r="U52710" s="108"/>
      <c r="W52710" s="108"/>
      <c r="Y52710" s="108"/>
      <c r="AA52710" s="108"/>
      <c r="AC52710" s="108"/>
    </row>
    <row r="52711" spans="19:29" x14ac:dyDescent="0.25">
      <c r="S52711" s="109"/>
      <c r="U52711" s="109"/>
      <c r="W52711" s="109"/>
      <c r="Y52711" s="109"/>
      <c r="AA52711" s="109"/>
      <c r="AC52711" s="109"/>
    </row>
    <row r="52712" spans="19:29" x14ac:dyDescent="0.25">
      <c r="S52712" s="108"/>
      <c r="U52712" s="108"/>
      <c r="W52712" s="108"/>
      <c r="Y52712" s="108"/>
      <c r="AA52712" s="108"/>
      <c r="AC52712" s="108"/>
    </row>
    <row r="52713" spans="19:29" x14ac:dyDescent="0.25">
      <c r="S52713" s="109"/>
      <c r="U52713" s="109"/>
      <c r="W52713" s="109"/>
      <c r="Y52713" s="109"/>
      <c r="AA52713" s="109"/>
      <c r="AC52713" s="109"/>
    </row>
    <row r="52714" spans="19:29" x14ac:dyDescent="0.25">
      <c r="S52714" s="108"/>
      <c r="U52714" s="108"/>
      <c r="W52714" s="108"/>
      <c r="Y52714" s="108"/>
      <c r="AA52714" s="108"/>
      <c r="AC52714" s="108"/>
    </row>
    <row r="52715" spans="19:29" x14ac:dyDescent="0.25">
      <c r="S52715" s="108"/>
      <c r="U52715" s="108"/>
      <c r="W52715" s="108"/>
      <c r="Y52715" s="108"/>
      <c r="AA52715" s="108"/>
      <c r="AC52715" s="108"/>
    </row>
    <row r="52716" spans="19:29" x14ac:dyDescent="0.25">
      <c r="S52716" s="108"/>
      <c r="U52716" s="108"/>
      <c r="W52716" s="108"/>
      <c r="Y52716" s="108"/>
      <c r="AA52716" s="108"/>
      <c r="AC52716" s="108"/>
    </row>
    <row r="52717" spans="19:29" x14ac:dyDescent="0.25">
      <c r="S52717" s="110"/>
      <c r="U52717" s="110"/>
      <c r="W52717" s="110"/>
      <c r="Y52717" s="110"/>
      <c r="AA52717" s="110"/>
      <c r="AC52717" s="110"/>
    </row>
    <row r="52718" spans="19:29" x14ac:dyDescent="0.25">
      <c r="S52718" s="110"/>
      <c r="U52718" s="110"/>
      <c r="W52718" s="110"/>
      <c r="Y52718" s="110"/>
      <c r="AA52718" s="110"/>
      <c r="AC52718" s="110"/>
    </row>
    <row r="52719" spans="19:29" x14ac:dyDescent="0.25">
      <c r="S52719" s="110"/>
      <c r="U52719" s="110"/>
      <c r="W52719" s="110"/>
      <c r="Y52719" s="110"/>
      <c r="AA52719" s="110"/>
      <c r="AC52719" s="110"/>
    </row>
    <row r="52720" spans="19:29" x14ac:dyDescent="0.25">
      <c r="S52720" s="110"/>
      <c r="U52720" s="110"/>
      <c r="W52720" s="110"/>
      <c r="Y52720" s="110"/>
      <c r="AA52720" s="110"/>
      <c r="AC52720" s="110"/>
    </row>
    <row r="52721" spans="19:29" x14ac:dyDescent="0.25">
      <c r="S52721" s="111"/>
      <c r="U52721" s="111"/>
      <c r="W52721" s="111"/>
      <c r="Y52721" s="111"/>
      <c r="AA52721" s="111"/>
      <c r="AC52721" s="111"/>
    </row>
    <row r="52722" spans="19:29" x14ac:dyDescent="0.25">
      <c r="S52722" s="107"/>
      <c r="U52722" s="107"/>
      <c r="W52722" s="107"/>
      <c r="Y52722" s="107"/>
      <c r="AA52722" s="107"/>
      <c r="AC52722" s="107"/>
    </row>
    <row r="52723" spans="19:29" x14ac:dyDescent="0.25">
      <c r="S52723" s="108"/>
      <c r="U52723" s="108"/>
      <c r="W52723" s="108"/>
      <c r="Y52723" s="108"/>
      <c r="AA52723" s="108"/>
      <c r="AC52723" s="108"/>
    </row>
    <row r="52724" spans="19:29" x14ac:dyDescent="0.25">
      <c r="S52724" s="108"/>
      <c r="U52724" s="108"/>
      <c r="W52724" s="108"/>
      <c r="Y52724" s="108"/>
      <c r="AA52724" s="108"/>
      <c r="AC52724" s="108"/>
    </row>
    <row r="52725" spans="19:29" x14ac:dyDescent="0.25">
      <c r="S52725" s="109"/>
      <c r="U52725" s="109"/>
      <c r="W52725" s="109"/>
      <c r="Y52725" s="109"/>
      <c r="AA52725" s="109"/>
      <c r="AC52725" s="109"/>
    </row>
    <row r="52726" spans="19:29" x14ac:dyDescent="0.25">
      <c r="S52726" s="108"/>
      <c r="U52726" s="108"/>
      <c r="W52726" s="108"/>
      <c r="Y52726" s="108"/>
      <c r="AA52726" s="108"/>
      <c r="AC52726" s="108"/>
    </row>
    <row r="52727" spans="19:29" x14ac:dyDescent="0.25">
      <c r="S52727" s="108"/>
      <c r="U52727" s="108"/>
      <c r="W52727" s="108"/>
      <c r="Y52727" s="108"/>
      <c r="AA52727" s="108"/>
      <c r="AC52727" s="108"/>
    </row>
    <row r="52728" spans="19:29" x14ac:dyDescent="0.25">
      <c r="S52728" s="109"/>
      <c r="U52728" s="109"/>
      <c r="W52728" s="109"/>
      <c r="Y52728" s="109"/>
      <c r="AA52728" s="109"/>
      <c r="AC52728" s="109"/>
    </row>
    <row r="52729" spans="19:29" x14ac:dyDescent="0.25">
      <c r="S52729" s="108"/>
      <c r="U52729" s="108"/>
      <c r="W52729" s="108"/>
      <c r="Y52729" s="108"/>
      <c r="AA52729" s="108"/>
      <c r="AC52729" s="108"/>
    </row>
    <row r="52730" spans="19:29" x14ac:dyDescent="0.25">
      <c r="S52730" s="109"/>
      <c r="U52730" s="109"/>
      <c r="W52730" s="109"/>
      <c r="Y52730" s="109"/>
      <c r="AA52730" s="109"/>
      <c r="AC52730" s="109"/>
    </row>
    <row r="52731" spans="19:29" x14ac:dyDescent="0.25">
      <c r="S52731" s="108"/>
      <c r="U52731" s="108"/>
      <c r="W52731" s="108"/>
      <c r="Y52731" s="108"/>
      <c r="AA52731" s="108"/>
      <c r="AC52731" s="108"/>
    </row>
    <row r="52732" spans="19:29" x14ac:dyDescent="0.25">
      <c r="S52732" s="108"/>
      <c r="U52732" s="108"/>
      <c r="W52732" s="108"/>
      <c r="Y52732" s="108"/>
      <c r="AA52732" s="108"/>
      <c r="AC52732" s="108"/>
    </row>
    <row r="52733" spans="19:29" x14ac:dyDescent="0.25">
      <c r="S52733" s="108"/>
      <c r="U52733" s="108"/>
      <c r="W52733" s="108"/>
      <c r="Y52733" s="108"/>
      <c r="AA52733" s="108"/>
      <c r="AC52733" s="108"/>
    </row>
    <row r="52734" spans="19:29" x14ac:dyDescent="0.25">
      <c r="S52734" s="110"/>
      <c r="U52734" s="110"/>
      <c r="W52734" s="110"/>
      <c r="Y52734" s="110"/>
      <c r="AA52734" s="110"/>
      <c r="AC52734" s="110"/>
    </row>
    <row r="52735" spans="19:29" x14ac:dyDescent="0.25">
      <c r="S52735" s="110"/>
      <c r="U52735" s="110"/>
      <c r="W52735" s="110"/>
      <c r="Y52735" s="110"/>
      <c r="AA52735" s="110"/>
      <c r="AC52735" s="110"/>
    </row>
    <row r="52736" spans="19:29" x14ac:dyDescent="0.25">
      <c r="S52736" s="110"/>
      <c r="U52736" s="110"/>
      <c r="W52736" s="110"/>
      <c r="Y52736" s="110"/>
      <c r="AA52736" s="110"/>
      <c r="AC52736" s="110"/>
    </row>
    <row r="52737" spans="19:29" x14ac:dyDescent="0.25">
      <c r="S52737" s="110"/>
      <c r="U52737" s="110"/>
      <c r="W52737" s="110"/>
      <c r="Y52737" s="110"/>
      <c r="AA52737" s="110"/>
      <c r="AC52737" s="110"/>
    </row>
    <row r="52738" spans="19:29" x14ac:dyDescent="0.25">
      <c r="S52738" s="111"/>
      <c r="U52738" s="111"/>
      <c r="W52738" s="111"/>
      <c r="Y52738" s="111"/>
      <c r="AA52738" s="111"/>
      <c r="AC52738" s="111"/>
    </row>
    <row r="52739" spans="19:29" x14ac:dyDescent="0.25">
      <c r="S52739" s="107"/>
      <c r="U52739" s="107"/>
      <c r="W52739" s="107"/>
      <c r="Y52739" s="107"/>
      <c r="AA52739" s="107"/>
      <c r="AC52739" s="107"/>
    </row>
    <row r="52740" spans="19:29" x14ac:dyDescent="0.25">
      <c r="S52740" s="108"/>
      <c r="U52740" s="108"/>
      <c r="W52740" s="108"/>
      <c r="Y52740" s="108"/>
      <c r="AA52740" s="108"/>
      <c r="AC52740" s="108"/>
    </row>
    <row r="52741" spans="19:29" x14ac:dyDescent="0.25">
      <c r="S52741" s="108"/>
      <c r="U52741" s="108"/>
      <c r="W52741" s="108"/>
      <c r="Y52741" s="108"/>
      <c r="AA52741" s="108"/>
      <c r="AC52741" s="108"/>
    </row>
    <row r="52742" spans="19:29" x14ac:dyDescent="0.25">
      <c r="S52742" s="109"/>
      <c r="U52742" s="109"/>
      <c r="W52742" s="109"/>
      <c r="Y52742" s="109"/>
      <c r="AA52742" s="109"/>
      <c r="AC52742" s="109"/>
    </row>
    <row r="52743" spans="19:29" x14ac:dyDescent="0.25">
      <c r="S52743" s="108"/>
      <c r="U52743" s="108"/>
      <c r="W52743" s="108"/>
      <c r="Y52743" s="108"/>
      <c r="AA52743" s="108"/>
      <c r="AC52743" s="108"/>
    </row>
    <row r="52744" spans="19:29" x14ac:dyDescent="0.25">
      <c r="S52744" s="108"/>
      <c r="U52744" s="108"/>
      <c r="W52744" s="108"/>
      <c r="Y52744" s="108"/>
      <c r="AA52744" s="108"/>
      <c r="AC52744" s="108"/>
    </row>
    <row r="52745" spans="19:29" x14ac:dyDescent="0.25">
      <c r="S52745" s="109"/>
      <c r="U52745" s="109"/>
      <c r="W52745" s="109"/>
      <c r="Y52745" s="109"/>
      <c r="AA52745" s="109"/>
      <c r="AC52745" s="109"/>
    </row>
    <row r="52746" spans="19:29" x14ac:dyDescent="0.25">
      <c r="S52746" s="108"/>
      <c r="U52746" s="108"/>
      <c r="W52746" s="108"/>
      <c r="Y52746" s="108"/>
      <c r="AA52746" s="108"/>
      <c r="AC52746" s="108"/>
    </row>
    <row r="52747" spans="19:29" x14ac:dyDescent="0.25">
      <c r="S52747" s="109"/>
      <c r="U52747" s="109"/>
      <c r="W52747" s="109"/>
      <c r="Y52747" s="109"/>
      <c r="AA52747" s="109"/>
      <c r="AC52747" s="109"/>
    </row>
    <row r="52748" spans="19:29" x14ac:dyDescent="0.25">
      <c r="S52748" s="108"/>
      <c r="U52748" s="108"/>
      <c r="W52748" s="108"/>
      <c r="Y52748" s="108"/>
      <c r="AA52748" s="108"/>
      <c r="AC52748" s="108"/>
    </row>
    <row r="52749" spans="19:29" x14ac:dyDescent="0.25">
      <c r="S52749" s="108"/>
      <c r="U52749" s="108"/>
      <c r="W52749" s="108"/>
      <c r="Y52749" s="108"/>
      <c r="AA52749" s="108"/>
      <c r="AC52749" s="108"/>
    </row>
    <row r="52750" spans="19:29" x14ac:dyDescent="0.25">
      <c r="S52750" s="108"/>
      <c r="U52750" s="108"/>
      <c r="W52750" s="108"/>
      <c r="Y52750" s="108"/>
      <c r="AA52750" s="108"/>
      <c r="AC52750" s="108"/>
    </row>
    <row r="52751" spans="19:29" x14ac:dyDescent="0.25">
      <c r="S52751" s="110"/>
      <c r="U52751" s="110"/>
      <c r="W52751" s="110"/>
      <c r="Y52751" s="110"/>
      <c r="AA52751" s="110"/>
      <c r="AC52751" s="110"/>
    </row>
    <row r="52752" spans="19:29" x14ac:dyDescent="0.25">
      <c r="S52752" s="110"/>
      <c r="U52752" s="110"/>
      <c r="W52752" s="110"/>
      <c r="Y52752" s="110"/>
      <c r="AA52752" s="110"/>
      <c r="AC52752" s="110"/>
    </row>
    <row r="52753" spans="19:29" x14ac:dyDescent="0.25">
      <c r="S52753" s="110"/>
      <c r="U52753" s="110"/>
      <c r="W52753" s="110"/>
      <c r="Y52753" s="110"/>
      <c r="AA52753" s="110"/>
      <c r="AC52753" s="110"/>
    </row>
    <row r="52754" spans="19:29" x14ac:dyDescent="0.25">
      <c r="S52754" s="110"/>
      <c r="U52754" s="110"/>
      <c r="W52754" s="110"/>
      <c r="Y52754" s="110"/>
      <c r="AA52754" s="110"/>
      <c r="AC52754" s="110"/>
    </row>
    <row r="52755" spans="19:29" x14ac:dyDescent="0.25">
      <c r="S52755" s="111"/>
      <c r="U52755" s="111"/>
      <c r="W52755" s="111"/>
      <c r="Y52755" s="111"/>
      <c r="AA52755" s="111"/>
      <c r="AC52755" s="111"/>
    </row>
    <row r="52756" spans="19:29" x14ac:dyDescent="0.25">
      <c r="S52756" s="107"/>
      <c r="U52756" s="107"/>
      <c r="W52756" s="107"/>
      <c r="Y52756" s="107"/>
      <c r="AA52756" s="107"/>
      <c r="AC52756" s="107"/>
    </row>
    <row r="52757" spans="19:29" x14ac:dyDescent="0.25">
      <c r="S52757" s="108"/>
      <c r="U52757" s="108"/>
      <c r="W52757" s="108"/>
      <c r="Y52757" s="108"/>
      <c r="AA52757" s="108"/>
      <c r="AC52757" s="108"/>
    </row>
    <row r="52758" spans="19:29" x14ac:dyDescent="0.25">
      <c r="S52758" s="108"/>
      <c r="U52758" s="108"/>
      <c r="W52758" s="108"/>
      <c r="Y52758" s="108"/>
      <c r="AA52758" s="108"/>
      <c r="AC52758" s="108"/>
    </row>
    <row r="52759" spans="19:29" x14ac:dyDescent="0.25">
      <c r="S52759" s="109"/>
      <c r="U52759" s="109"/>
      <c r="W52759" s="109"/>
      <c r="Y52759" s="109"/>
      <c r="AA52759" s="109"/>
      <c r="AC52759" s="109"/>
    </row>
    <row r="52760" spans="19:29" x14ac:dyDescent="0.25">
      <c r="S52760" s="108"/>
      <c r="U52760" s="108"/>
      <c r="W52760" s="108"/>
      <c r="Y52760" s="108"/>
      <c r="AA52760" s="108"/>
      <c r="AC52760" s="108"/>
    </row>
    <row r="52761" spans="19:29" x14ac:dyDescent="0.25">
      <c r="S52761" s="108"/>
      <c r="U52761" s="108"/>
      <c r="W52761" s="108"/>
      <c r="Y52761" s="108"/>
      <c r="AA52761" s="108"/>
      <c r="AC52761" s="108"/>
    </row>
    <row r="52762" spans="19:29" x14ac:dyDescent="0.25">
      <c r="S52762" s="109"/>
      <c r="U52762" s="109"/>
      <c r="W52762" s="109"/>
      <c r="Y52762" s="109"/>
      <c r="AA52762" s="109"/>
      <c r="AC52762" s="109"/>
    </row>
    <row r="52763" spans="19:29" x14ac:dyDescent="0.25">
      <c r="S52763" s="108"/>
      <c r="U52763" s="108"/>
      <c r="W52763" s="108"/>
      <c r="Y52763" s="108"/>
      <c r="AA52763" s="108"/>
      <c r="AC52763" s="108"/>
    </row>
    <row r="52764" spans="19:29" x14ac:dyDescent="0.25">
      <c r="S52764" s="109"/>
      <c r="U52764" s="109"/>
      <c r="W52764" s="109"/>
      <c r="Y52764" s="109"/>
      <c r="AA52764" s="109"/>
      <c r="AC52764" s="109"/>
    </row>
    <row r="52765" spans="19:29" x14ac:dyDescent="0.25">
      <c r="S52765" s="108"/>
      <c r="U52765" s="108"/>
      <c r="W52765" s="108"/>
      <c r="Y52765" s="108"/>
      <c r="AA52765" s="108"/>
      <c r="AC52765" s="108"/>
    </row>
    <row r="52766" spans="19:29" x14ac:dyDescent="0.25">
      <c r="S52766" s="108"/>
      <c r="U52766" s="108"/>
      <c r="W52766" s="108"/>
      <c r="Y52766" s="108"/>
      <c r="AA52766" s="108"/>
      <c r="AC52766" s="108"/>
    </row>
    <row r="52767" spans="19:29" x14ac:dyDescent="0.25">
      <c r="S52767" s="108"/>
      <c r="U52767" s="108"/>
      <c r="W52767" s="108"/>
      <c r="Y52767" s="108"/>
      <c r="AA52767" s="108"/>
      <c r="AC52767" s="108"/>
    </row>
    <row r="52768" spans="19:29" x14ac:dyDescent="0.25">
      <c r="S52768" s="110"/>
      <c r="U52768" s="110"/>
      <c r="W52768" s="110"/>
      <c r="Y52768" s="110"/>
      <c r="AA52768" s="110"/>
      <c r="AC52768" s="110"/>
    </row>
    <row r="52769" spans="19:29" x14ac:dyDescent="0.25">
      <c r="S52769" s="110"/>
      <c r="U52769" s="110"/>
      <c r="W52769" s="110"/>
      <c r="Y52769" s="110"/>
      <c r="AA52769" s="110"/>
      <c r="AC52769" s="110"/>
    </row>
    <row r="52770" spans="19:29" x14ac:dyDescent="0.25">
      <c r="S52770" s="110"/>
      <c r="U52770" s="110"/>
      <c r="W52770" s="110"/>
      <c r="Y52770" s="110"/>
      <c r="AA52770" s="110"/>
      <c r="AC52770" s="110"/>
    </row>
    <row r="52771" spans="19:29" x14ac:dyDescent="0.25">
      <c r="S52771" s="110"/>
      <c r="U52771" s="110"/>
      <c r="W52771" s="110"/>
      <c r="Y52771" s="110"/>
      <c r="AA52771" s="110"/>
      <c r="AC52771" s="110"/>
    </row>
    <row r="52772" spans="19:29" x14ac:dyDescent="0.25">
      <c r="S52772" s="111"/>
      <c r="U52772" s="111"/>
      <c r="W52772" s="111"/>
      <c r="Y52772" s="111"/>
      <c r="AA52772" s="111"/>
      <c r="AC52772" s="111"/>
    </row>
    <row r="52773" spans="19:29" x14ac:dyDescent="0.25">
      <c r="S52773" s="107"/>
      <c r="U52773" s="107"/>
      <c r="W52773" s="107"/>
      <c r="Y52773" s="107"/>
      <c r="AA52773" s="107"/>
      <c r="AC52773" s="107"/>
    </row>
    <row r="52774" spans="19:29" x14ac:dyDescent="0.25">
      <c r="S52774" s="108"/>
      <c r="U52774" s="108"/>
      <c r="W52774" s="108"/>
      <c r="Y52774" s="108"/>
      <c r="AA52774" s="108"/>
      <c r="AC52774" s="108"/>
    </row>
    <row r="52775" spans="19:29" x14ac:dyDescent="0.25">
      <c r="S52775" s="108"/>
      <c r="U52775" s="108"/>
      <c r="W52775" s="108"/>
      <c r="Y52775" s="108"/>
      <c r="AA52775" s="108"/>
      <c r="AC52775" s="108"/>
    </row>
    <row r="52776" spans="19:29" x14ac:dyDescent="0.25">
      <c r="S52776" s="109"/>
      <c r="U52776" s="109"/>
      <c r="W52776" s="109"/>
      <c r="Y52776" s="109"/>
      <c r="AA52776" s="109"/>
      <c r="AC52776" s="109"/>
    </row>
    <row r="52777" spans="19:29" x14ac:dyDescent="0.25">
      <c r="S52777" s="108"/>
      <c r="U52777" s="108"/>
      <c r="W52777" s="108"/>
      <c r="Y52777" s="108"/>
      <c r="AA52777" s="108"/>
      <c r="AC52777" s="108"/>
    </row>
    <row r="52778" spans="19:29" x14ac:dyDescent="0.25">
      <c r="S52778" s="108"/>
      <c r="U52778" s="108"/>
      <c r="W52778" s="108"/>
      <c r="Y52778" s="108"/>
      <c r="AA52778" s="108"/>
      <c r="AC52778" s="108"/>
    </row>
    <row r="52779" spans="19:29" x14ac:dyDescent="0.25">
      <c r="S52779" s="109"/>
      <c r="U52779" s="109"/>
      <c r="W52779" s="109"/>
      <c r="Y52779" s="109"/>
      <c r="AA52779" s="109"/>
      <c r="AC52779" s="109"/>
    </row>
    <row r="52780" spans="19:29" x14ac:dyDescent="0.25">
      <c r="S52780" s="108"/>
      <c r="U52780" s="108"/>
      <c r="W52780" s="108"/>
      <c r="Y52780" s="108"/>
      <c r="AA52780" s="108"/>
      <c r="AC52780" s="108"/>
    </row>
    <row r="52781" spans="19:29" x14ac:dyDescent="0.25">
      <c r="S52781" s="109"/>
      <c r="U52781" s="109"/>
      <c r="W52781" s="109"/>
      <c r="Y52781" s="109"/>
      <c r="AA52781" s="109"/>
      <c r="AC52781" s="109"/>
    </row>
    <row r="52782" spans="19:29" x14ac:dyDescent="0.25">
      <c r="S52782" s="108"/>
      <c r="U52782" s="108"/>
      <c r="W52782" s="108"/>
      <c r="Y52782" s="108"/>
      <c r="AA52782" s="108"/>
      <c r="AC52782" s="108"/>
    </row>
    <row r="52783" spans="19:29" x14ac:dyDescent="0.25">
      <c r="S52783" s="108"/>
      <c r="U52783" s="108"/>
      <c r="W52783" s="108"/>
      <c r="Y52783" s="108"/>
      <c r="AA52783" s="108"/>
      <c r="AC52783" s="108"/>
    </row>
    <row r="52784" spans="19:29" x14ac:dyDescent="0.25">
      <c r="S52784" s="108"/>
      <c r="U52784" s="108"/>
      <c r="W52784" s="108"/>
      <c r="Y52784" s="108"/>
      <c r="AA52784" s="108"/>
      <c r="AC52784" s="108"/>
    </row>
    <row r="52785" spans="19:29" x14ac:dyDescent="0.25">
      <c r="S52785" s="110"/>
      <c r="U52785" s="110"/>
      <c r="W52785" s="110"/>
      <c r="Y52785" s="110"/>
      <c r="AA52785" s="110"/>
      <c r="AC52785" s="110"/>
    </row>
    <row r="52786" spans="19:29" x14ac:dyDescent="0.25">
      <c r="S52786" s="110"/>
      <c r="U52786" s="110"/>
      <c r="W52786" s="110"/>
      <c r="Y52786" s="110"/>
      <c r="AA52786" s="110"/>
      <c r="AC52786" s="110"/>
    </row>
    <row r="52787" spans="19:29" x14ac:dyDescent="0.25">
      <c r="S52787" s="110"/>
      <c r="U52787" s="110"/>
      <c r="W52787" s="110"/>
      <c r="Y52787" s="110"/>
      <c r="AA52787" s="110"/>
      <c r="AC52787" s="110"/>
    </row>
    <row r="52788" spans="19:29" x14ac:dyDescent="0.25">
      <c r="S52788" s="110"/>
      <c r="U52788" s="110"/>
      <c r="W52788" s="110"/>
      <c r="Y52788" s="110"/>
      <c r="AA52788" s="110"/>
      <c r="AC52788" s="110"/>
    </row>
    <row r="52789" spans="19:29" x14ac:dyDescent="0.25">
      <c r="S52789" s="111"/>
      <c r="U52789" s="111"/>
      <c r="W52789" s="111"/>
      <c r="Y52789" s="111"/>
      <c r="AA52789" s="111"/>
      <c r="AC52789" s="111"/>
    </row>
    <row r="52790" spans="19:29" x14ac:dyDescent="0.25">
      <c r="S52790" s="107"/>
      <c r="U52790" s="107"/>
      <c r="W52790" s="107"/>
      <c r="Y52790" s="107"/>
      <c r="AA52790" s="107"/>
      <c r="AC52790" s="107"/>
    </row>
    <row r="52791" spans="19:29" x14ac:dyDescent="0.25">
      <c r="S52791" s="108"/>
      <c r="U52791" s="108"/>
      <c r="W52791" s="108"/>
      <c r="Y52791" s="108"/>
      <c r="AA52791" s="108"/>
      <c r="AC52791" s="108"/>
    </row>
    <row r="52792" spans="19:29" x14ac:dyDescent="0.25">
      <c r="S52792" s="108"/>
      <c r="U52792" s="108"/>
      <c r="W52792" s="108"/>
      <c r="Y52792" s="108"/>
      <c r="AA52792" s="108"/>
      <c r="AC52792" s="108"/>
    </row>
    <row r="52793" spans="19:29" x14ac:dyDescent="0.25">
      <c r="S52793" s="109"/>
      <c r="U52793" s="109"/>
      <c r="W52793" s="109"/>
      <c r="Y52793" s="109"/>
      <c r="AA52793" s="109"/>
      <c r="AC52793" s="109"/>
    </row>
    <row r="52794" spans="19:29" x14ac:dyDescent="0.25">
      <c r="S52794" s="108"/>
      <c r="U52794" s="108"/>
      <c r="W52794" s="108"/>
      <c r="Y52794" s="108"/>
      <c r="AA52794" s="108"/>
      <c r="AC52794" s="108"/>
    </row>
    <row r="52795" spans="19:29" x14ac:dyDescent="0.25">
      <c r="S52795" s="108"/>
      <c r="U52795" s="108"/>
      <c r="W52795" s="108"/>
      <c r="Y52795" s="108"/>
      <c r="AA52795" s="108"/>
      <c r="AC52795" s="108"/>
    </row>
    <row r="52796" spans="19:29" x14ac:dyDescent="0.25">
      <c r="S52796" s="109"/>
      <c r="U52796" s="109"/>
      <c r="W52796" s="109"/>
      <c r="Y52796" s="109"/>
      <c r="AA52796" s="109"/>
      <c r="AC52796" s="109"/>
    </row>
    <row r="52797" spans="19:29" x14ac:dyDescent="0.25">
      <c r="S52797" s="108"/>
      <c r="U52797" s="108"/>
      <c r="W52797" s="108"/>
      <c r="Y52797" s="108"/>
      <c r="AA52797" s="108"/>
      <c r="AC52797" s="108"/>
    </row>
    <row r="52798" spans="19:29" x14ac:dyDescent="0.25">
      <c r="S52798" s="109"/>
      <c r="U52798" s="109"/>
      <c r="W52798" s="109"/>
      <c r="Y52798" s="109"/>
      <c r="AA52798" s="109"/>
      <c r="AC52798" s="109"/>
    </row>
    <row r="52799" spans="19:29" x14ac:dyDescent="0.25">
      <c r="S52799" s="108"/>
      <c r="U52799" s="108"/>
      <c r="W52799" s="108"/>
      <c r="Y52799" s="108"/>
      <c r="AA52799" s="108"/>
      <c r="AC52799" s="108"/>
    </row>
    <row r="52800" spans="19:29" x14ac:dyDescent="0.25">
      <c r="S52800" s="108"/>
      <c r="U52800" s="108"/>
      <c r="W52800" s="108"/>
      <c r="Y52800" s="108"/>
      <c r="AA52800" s="108"/>
      <c r="AC52800" s="108"/>
    </row>
    <row r="52801" spans="19:29" x14ac:dyDescent="0.25">
      <c r="S52801" s="108"/>
      <c r="U52801" s="108"/>
      <c r="W52801" s="108"/>
      <c r="Y52801" s="108"/>
      <c r="AA52801" s="108"/>
      <c r="AC52801" s="108"/>
    </row>
    <row r="52802" spans="19:29" x14ac:dyDescent="0.25">
      <c r="S52802" s="110"/>
      <c r="U52802" s="110"/>
      <c r="W52802" s="110"/>
      <c r="Y52802" s="110"/>
      <c r="AA52802" s="110"/>
      <c r="AC52802" s="110"/>
    </row>
    <row r="52803" spans="19:29" x14ac:dyDescent="0.25">
      <c r="S52803" s="110"/>
      <c r="U52803" s="110"/>
      <c r="W52803" s="110"/>
      <c r="Y52803" s="110"/>
      <c r="AA52803" s="110"/>
      <c r="AC52803" s="110"/>
    </row>
    <row r="52804" spans="19:29" x14ac:dyDescent="0.25">
      <c r="S52804" s="110"/>
      <c r="U52804" s="110"/>
      <c r="W52804" s="110"/>
      <c r="Y52804" s="110"/>
      <c r="AA52804" s="110"/>
      <c r="AC52804" s="110"/>
    </row>
    <row r="52805" spans="19:29" x14ac:dyDescent="0.25">
      <c r="S52805" s="110"/>
      <c r="U52805" s="110"/>
      <c r="W52805" s="110"/>
      <c r="Y52805" s="110"/>
      <c r="AA52805" s="110"/>
      <c r="AC52805" s="110"/>
    </row>
    <row r="52806" spans="19:29" x14ac:dyDescent="0.25">
      <c r="S52806" s="111"/>
      <c r="U52806" s="111"/>
      <c r="W52806" s="111"/>
      <c r="Y52806" s="111"/>
      <c r="AA52806" s="111"/>
      <c r="AC52806" s="111"/>
    </row>
    <row r="52807" spans="19:29" x14ac:dyDescent="0.25">
      <c r="S52807" s="107"/>
      <c r="U52807" s="107"/>
      <c r="W52807" s="107"/>
      <c r="Y52807" s="107"/>
      <c r="AA52807" s="107"/>
      <c r="AC52807" s="107"/>
    </row>
    <row r="52808" spans="19:29" x14ac:dyDescent="0.25">
      <c r="S52808" s="108"/>
      <c r="U52808" s="108"/>
      <c r="W52808" s="108"/>
      <c r="Y52808" s="108"/>
      <c r="AA52808" s="108"/>
      <c r="AC52808" s="108"/>
    </row>
    <row r="52809" spans="19:29" x14ac:dyDescent="0.25">
      <c r="S52809" s="108"/>
      <c r="U52809" s="108"/>
      <c r="W52809" s="108"/>
      <c r="Y52809" s="108"/>
      <c r="AA52809" s="108"/>
      <c r="AC52809" s="108"/>
    </row>
    <row r="52810" spans="19:29" x14ac:dyDescent="0.25">
      <c r="S52810" s="109"/>
      <c r="U52810" s="109"/>
      <c r="W52810" s="109"/>
      <c r="Y52810" s="109"/>
      <c r="AA52810" s="109"/>
      <c r="AC52810" s="109"/>
    </row>
    <row r="52811" spans="19:29" x14ac:dyDescent="0.25">
      <c r="S52811" s="108"/>
      <c r="U52811" s="108"/>
      <c r="W52811" s="108"/>
      <c r="Y52811" s="108"/>
      <c r="AA52811" s="108"/>
      <c r="AC52811" s="108"/>
    </row>
    <row r="52812" spans="19:29" x14ac:dyDescent="0.25">
      <c r="S52812" s="108"/>
      <c r="U52812" s="108"/>
      <c r="W52812" s="108"/>
      <c r="Y52812" s="108"/>
      <c r="AA52812" s="108"/>
      <c r="AC52812" s="108"/>
    </row>
    <row r="52813" spans="19:29" x14ac:dyDescent="0.25">
      <c r="S52813" s="109"/>
      <c r="U52813" s="109"/>
      <c r="W52813" s="109"/>
      <c r="Y52813" s="109"/>
      <c r="AA52813" s="109"/>
      <c r="AC52813" s="109"/>
    </row>
    <row r="52814" spans="19:29" x14ac:dyDescent="0.25">
      <c r="S52814" s="108"/>
      <c r="U52814" s="108"/>
      <c r="W52814" s="108"/>
      <c r="Y52814" s="108"/>
      <c r="AA52814" s="108"/>
      <c r="AC52814" s="108"/>
    </row>
    <row r="52815" spans="19:29" x14ac:dyDescent="0.25">
      <c r="S52815" s="109"/>
      <c r="U52815" s="109"/>
      <c r="W52815" s="109"/>
      <c r="Y52815" s="109"/>
      <c r="AA52815" s="109"/>
      <c r="AC52815" s="109"/>
    </row>
    <row r="52816" spans="19:29" x14ac:dyDescent="0.25">
      <c r="S52816" s="108"/>
      <c r="U52816" s="108"/>
      <c r="W52816" s="108"/>
      <c r="Y52816" s="108"/>
      <c r="AA52816" s="108"/>
      <c r="AC52816" s="108"/>
    </row>
    <row r="52817" spans="19:29" x14ac:dyDescent="0.25">
      <c r="S52817" s="108"/>
      <c r="U52817" s="108"/>
      <c r="W52817" s="108"/>
      <c r="Y52817" s="108"/>
      <c r="AA52817" s="108"/>
      <c r="AC52817" s="108"/>
    </row>
    <row r="52818" spans="19:29" x14ac:dyDescent="0.25">
      <c r="S52818" s="108"/>
      <c r="U52818" s="108"/>
      <c r="W52818" s="108"/>
      <c r="Y52818" s="108"/>
      <c r="AA52818" s="108"/>
      <c r="AC52818" s="108"/>
    </row>
    <row r="52819" spans="19:29" x14ac:dyDescent="0.25">
      <c r="S52819" s="110"/>
      <c r="U52819" s="110"/>
      <c r="W52819" s="110"/>
      <c r="Y52819" s="110"/>
      <c r="AA52819" s="110"/>
      <c r="AC52819" s="110"/>
    </row>
    <row r="52820" spans="19:29" x14ac:dyDescent="0.25">
      <c r="S52820" s="110"/>
      <c r="U52820" s="110"/>
      <c r="W52820" s="110"/>
      <c r="Y52820" s="110"/>
      <c r="AA52820" s="110"/>
      <c r="AC52820" s="110"/>
    </row>
    <row r="52821" spans="19:29" x14ac:dyDescent="0.25">
      <c r="S52821" s="110"/>
      <c r="U52821" s="110"/>
      <c r="W52821" s="110"/>
      <c r="Y52821" s="110"/>
      <c r="AA52821" s="110"/>
      <c r="AC52821" s="110"/>
    </row>
    <row r="52822" spans="19:29" x14ac:dyDescent="0.25">
      <c r="S52822" s="110"/>
      <c r="U52822" s="110"/>
      <c r="W52822" s="110"/>
      <c r="Y52822" s="110"/>
      <c r="AA52822" s="110"/>
      <c r="AC52822" s="110"/>
    </row>
    <row r="52823" spans="19:29" x14ac:dyDescent="0.25">
      <c r="S52823" s="111"/>
      <c r="U52823" s="111"/>
      <c r="W52823" s="111"/>
      <c r="Y52823" s="111"/>
      <c r="AA52823" s="111"/>
      <c r="AC52823" s="111"/>
    </row>
    <row r="52824" spans="19:29" x14ac:dyDescent="0.25">
      <c r="S52824" s="107"/>
      <c r="U52824" s="107"/>
      <c r="W52824" s="107"/>
      <c r="Y52824" s="107"/>
      <c r="AA52824" s="107"/>
      <c r="AC52824" s="107"/>
    </row>
    <row r="52825" spans="19:29" x14ac:dyDescent="0.25">
      <c r="S52825" s="108"/>
      <c r="U52825" s="108"/>
      <c r="W52825" s="108"/>
      <c r="Y52825" s="108"/>
      <c r="AA52825" s="108"/>
      <c r="AC52825" s="108"/>
    </row>
    <row r="52826" spans="19:29" x14ac:dyDescent="0.25">
      <c r="S52826" s="108"/>
      <c r="U52826" s="108"/>
      <c r="W52826" s="108"/>
      <c r="Y52826" s="108"/>
      <c r="AA52826" s="108"/>
      <c r="AC52826" s="108"/>
    </row>
    <row r="52827" spans="19:29" x14ac:dyDescent="0.25">
      <c r="S52827" s="109"/>
      <c r="U52827" s="109"/>
      <c r="W52827" s="109"/>
      <c r="Y52827" s="109"/>
      <c r="AA52827" s="109"/>
      <c r="AC52827" s="109"/>
    </row>
    <row r="52828" spans="19:29" x14ac:dyDescent="0.25">
      <c r="S52828" s="108"/>
      <c r="U52828" s="108"/>
      <c r="W52828" s="108"/>
      <c r="Y52828" s="108"/>
      <c r="AA52828" s="108"/>
      <c r="AC52828" s="108"/>
    </row>
    <row r="52829" spans="19:29" x14ac:dyDescent="0.25">
      <c r="S52829" s="108"/>
      <c r="U52829" s="108"/>
      <c r="W52829" s="108"/>
      <c r="Y52829" s="108"/>
      <c r="AA52829" s="108"/>
      <c r="AC52829" s="108"/>
    </row>
    <row r="52830" spans="19:29" x14ac:dyDescent="0.25">
      <c r="S52830" s="109"/>
      <c r="U52830" s="109"/>
      <c r="W52830" s="109"/>
      <c r="Y52830" s="109"/>
      <c r="AA52830" s="109"/>
      <c r="AC52830" s="109"/>
    </row>
    <row r="52831" spans="19:29" x14ac:dyDescent="0.25">
      <c r="S52831" s="108"/>
      <c r="U52831" s="108"/>
      <c r="W52831" s="108"/>
      <c r="Y52831" s="108"/>
      <c r="AA52831" s="108"/>
      <c r="AC52831" s="108"/>
    </row>
    <row r="52832" spans="19:29" x14ac:dyDescent="0.25">
      <c r="S52832" s="109"/>
      <c r="U52832" s="109"/>
      <c r="W52832" s="109"/>
      <c r="Y52832" s="109"/>
      <c r="AA52832" s="109"/>
      <c r="AC52832" s="109"/>
    </row>
    <row r="52833" spans="19:29" x14ac:dyDescent="0.25">
      <c r="S52833" s="108"/>
      <c r="U52833" s="108"/>
      <c r="W52833" s="108"/>
      <c r="Y52833" s="108"/>
      <c r="AA52833" s="108"/>
      <c r="AC52833" s="108"/>
    </row>
    <row r="52834" spans="19:29" x14ac:dyDescent="0.25">
      <c r="S52834" s="108"/>
      <c r="U52834" s="108"/>
      <c r="W52834" s="108"/>
      <c r="Y52834" s="108"/>
      <c r="AA52834" s="108"/>
      <c r="AC52834" s="108"/>
    </row>
    <row r="52835" spans="19:29" x14ac:dyDescent="0.25">
      <c r="S52835" s="108"/>
      <c r="U52835" s="108"/>
      <c r="W52835" s="108"/>
      <c r="Y52835" s="108"/>
      <c r="AA52835" s="108"/>
      <c r="AC52835" s="108"/>
    </row>
    <row r="52836" spans="19:29" x14ac:dyDescent="0.25">
      <c r="S52836" s="110"/>
      <c r="U52836" s="110"/>
      <c r="W52836" s="110"/>
      <c r="Y52836" s="110"/>
      <c r="AA52836" s="110"/>
      <c r="AC52836" s="110"/>
    </row>
    <row r="52837" spans="19:29" x14ac:dyDescent="0.25">
      <c r="S52837" s="110"/>
      <c r="U52837" s="110"/>
      <c r="W52837" s="110"/>
      <c r="Y52837" s="110"/>
      <c r="AA52837" s="110"/>
      <c r="AC52837" s="110"/>
    </row>
    <row r="52838" spans="19:29" x14ac:dyDescent="0.25">
      <c r="S52838" s="110"/>
      <c r="U52838" s="110"/>
      <c r="W52838" s="110"/>
      <c r="Y52838" s="110"/>
      <c r="AA52838" s="110"/>
      <c r="AC52838" s="110"/>
    </row>
    <row r="52839" spans="19:29" x14ac:dyDescent="0.25">
      <c r="S52839" s="110"/>
      <c r="U52839" s="110"/>
      <c r="W52839" s="110"/>
      <c r="Y52839" s="110"/>
      <c r="AA52839" s="110"/>
      <c r="AC52839" s="110"/>
    </row>
    <row r="52840" spans="19:29" x14ac:dyDescent="0.25">
      <c r="S52840" s="111"/>
      <c r="U52840" s="111"/>
      <c r="W52840" s="111"/>
      <c r="Y52840" s="111"/>
      <c r="AA52840" s="111"/>
      <c r="AC52840" s="111"/>
    </row>
    <row r="52841" spans="19:29" x14ac:dyDescent="0.25">
      <c r="S52841" s="107"/>
      <c r="U52841" s="107"/>
      <c r="W52841" s="107"/>
      <c r="Y52841" s="107"/>
      <c r="AA52841" s="107"/>
      <c r="AC52841" s="107"/>
    </row>
    <row r="52842" spans="19:29" x14ac:dyDescent="0.25">
      <c r="S52842" s="108"/>
      <c r="U52842" s="108"/>
      <c r="W52842" s="108"/>
      <c r="Y52842" s="108"/>
      <c r="AA52842" s="108"/>
      <c r="AC52842" s="108"/>
    </row>
    <row r="52843" spans="19:29" x14ac:dyDescent="0.25">
      <c r="S52843" s="108"/>
      <c r="U52843" s="108"/>
      <c r="W52843" s="108"/>
      <c r="Y52843" s="108"/>
      <c r="AA52843" s="108"/>
      <c r="AC52843" s="108"/>
    </row>
    <row r="52844" spans="19:29" x14ac:dyDescent="0.25">
      <c r="S52844" s="109"/>
      <c r="U52844" s="109"/>
      <c r="W52844" s="109"/>
      <c r="Y52844" s="109"/>
      <c r="AA52844" s="109"/>
      <c r="AC52844" s="109"/>
    </row>
    <row r="52845" spans="19:29" x14ac:dyDescent="0.25">
      <c r="S52845" s="108"/>
      <c r="U52845" s="108"/>
      <c r="W52845" s="108"/>
      <c r="Y52845" s="108"/>
      <c r="AA52845" s="108"/>
      <c r="AC52845" s="108"/>
    </row>
    <row r="52846" spans="19:29" x14ac:dyDescent="0.25">
      <c r="S52846" s="108"/>
      <c r="U52846" s="108"/>
      <c r="W52846" s="108"/>
      <c r="Y52846" s="108"/>
      <c r="AA52846" s="108"/>
      <c r="AC52846" s="108"/>
    </row>
    <row r="52847" spans="19:29" x14ac:dyDescent="0.25">
      <c r="S52847" s="109"/>
      <c r="U52847" s="109"/>
      <c r="W52847" s="109"/>
      <c r="Y52847" s="109"/>
      <c r="AA52847" s="109"/>
      <c r="AC52847" s="109"/>
    </row>
    <row r="52848" spans="19:29" x14ac:dyDescent="0.25">
      <c r="S52848" s="108"/>
      <c r="U52848" s="108"/>
      <c r="W52848" s="108"/>
      <c r="Y52848" s="108"/>
      <c r="AA52848" s="108"/>
      <c r="AC52848" s="108"/>
    </row>
    <row r="52849" spans="19:29" x14ac:dyDescent="0.25">
      <c r="S52849" s="109"/>
      <c r="U52849" s="109"/>
      <c r="W52849" s="109"/>
      <c r="Y52849" s="109"/>
      <c r="AA52849" s="109"/>
      <c r="AC52849" s="109"/>
    </row>
    <row r="52850" spans="19:29" x14ac:dyDescent="0.25">
      <c r="S52850" s="108"/>
      <c r="U52850" s="108"/>
      <c r="W52850" s="108"/>
      <c r="Y52850" s="108"/>
      <c r="AA52850" s="108"/>
      <c r="AC52850" s="108"/>
    </row>
    <row r="52851" spans="19:29" x14ac:dyDescent="0.25">
      <c r="S52851" s="108"/>
      <c r="U52851" s="108"/>
      <c r="W52851" s="108"/>
      <c r="Y52851" s="108"/>
      <c r="AA52851" s="108"/>
      <c r="AC52851" s="108"/>
    </row>
    <row r="52852" spans="19:29" x14ac:dyDescent="0.25">
      <c r="S52852" s="108"/>
      <c r="U52852" s="108"/>
      <c r="W52852" s="108"/>
      <c r="Y52852" s="108"/>
      <c r="AA52852" s="108"/>
      <c r="AC52852" s="108"/>
    </row>
    <row r="52853" spans="19:29" x14ac:dyDescent="0.25">
      <c r="S52853" s="110"/>
      <c r="U52853" s="110"/>
      <c r="W52853" s="110"/>
      <c r="Y52853" s="110"/>
      <c r="AA52853" s="110"/>
      <c r="AC52853" s="110"/>
    </row>
    <row r="52854" spans="19:29" x14ac:dyDescent="0.25">
      <c r="S52854" s="110"/>
      <c r="U52854" s="110"/>
      <c r="W52854" s="110"/>
      <c r="Y52854" s="110"/>
      <c r="AA52854" s="110"/>
      <c r="AC52854" s="110"/>
    </row>
    <row r="52855" spans="19:29" x14ac:dyDescent="0.25">
      <c r="S52855" s="110"/>
      <c r="U52855" s="110"/>
      <c r="W52855" s="110"/>
      <c r="Y52855" s="110"/>
      <c r="AA52855" s="110"/>
      <c r="AC52855" s="110"/>
    </row>
    <row r="52856" spans="19:29" x14ac:dyDescent="0.25">
      <c r="S52856" s="110"/>
      <c r="U52856" s="110"/>
      <c r="W52856" s="110"/>
      <c r="Y52856" s="110"/>
      <c r="AA52856" s="110"/>
      <c r="AC52856" s="110"/>
    </row>
    <row r="52857" spans="19:29" x14ac:dyDescent="0.25">
      <c r="S52857" s="111"/>
      <c r="U52857" s="111"/>
      <c r="W52857" s="111"/>
      <c r="Y52857" s="111"/>
      <c r="AA52857" s="111"/>
      <c r="AC52857" s="111"/>
    </row>
    <row r="52858" spans="19:29" x14ac:dyDescent="0.25">
      <c r="S52858" s="107"/>
      <c r="U52858" s="107"/>
      <c r="W52858" s="107"/>
      <c r="Y52858" s="107"/>
      <c r="AA52858" s="107"/>
      <c r="AC52858" s="107"/>
    </row>
    <row r="52859" spans="19:29" x14ac:dyDescent="0.25">
      <c r="S52859" s="108"/>
      <c r="U52859" s="108"/>
      <c r="W52859" s="108"/>
      <c r="Y52859" s="108"/>
      <c r="AA52859" s="108"/>
      <c r="AC52859" s="108"/>
    </row>
    <row r="52860" spans="19:29" x14ac:dyDescent="0.25">
      <c r="S52860" s="108"/>
      <c r="U52860" s="108"/>
      <c r="W52860" s="108"/>
      <c r="Y52860" s="108"/>
      <c r="AA52860" s="108"/>
      <c r="AC52860" s="108"/>
    </row>
    <row r="52861" spans="19:29" x14ac:dyDescent="0.25">
      <c r="S52861" s="109"/>
      <c r="U52861" s="109"/>
      <c r="W52861" s="109"/>
      <c r="Y52861" s="109"/>
      <c r="AA52861" s="109"/>
      <c r="AC52861" s="109"/>
    </row>
    <row r="52862" spans="19:29" x14ac:dyDescent="0.25">
      <c r="S52862" s="108"/>
      <c r="U52862" s="108"/>
      <c r="W52862" s="108"/>
      <c r="Y52862" s="108"/>
      <c r="AA52862" s="108"/>
      <c r="AC52862" s="108"/>
    </row>
    <row r="52863" spans="19:29" x14ac:dyDescent="0.25">
      <c r="S52863" s="108"/>
      <c r="U52863" s="108"/>
      <c r="W52863" s="108"/>
      <c r="Y52863" s="108"/>
      <c r="AA52863" s="108"/>
      <c r="AC52863" s="108"/>
    </row>
    <row r="52864" spans="19:29" x14ac:dyDescent="0.25">
      <c r="S52864" s="109"/>
      <c r="U52864" s="109"/>
      <c r="W52864" s="109"/>
      <c r="Y52864" s="109"/>
      <c r="AA52864" s="109"/>
      <c r="AC52864" s="109"/>
    </row>
    <row r="52865" spans="19:29" x14ac:dyDescent="0.25">
      <c r="S52865" s="108"/>
      <c r="U52865" s="108"/>
      <c r="W52865" s="108"/>
      <c r="Y52865" s="108"/>
      <c r="AA52865" s="108"/>
      <c r="AC52865" s="108"/>
    </row>
    <row r="52866" spans="19:29" x14ac:dyDescent="0.25">
      <c r="S52866" s="109"/>
      <c r="U52866" s="109"/>
      <c r="W52866" s="109"/>
      <c r="Y52866" s="109"/>
      <c r="AA52866" s="109"/>
      <c r="AC52866" s="109"/>
    </row>
    <row r="52867" spans="19:29" x14ac:dyDescent="0.25">
      <c r="S52867" s="108"/>
      <c r="U52867" s="108"/>
      <c r="W52867" s="108"/>
      <c r="Y52867" s="108"/>
      <c r="AA52867" s="108"/>
      <c r="AC52867" s="108"/>
    </row>
    <row r="52868" spans="19:29" x14ac:dyDescent="0.25">
      <c r="S52868" s="108"/>
      <c r="U52868" s="108"/>
      <c r="W52868" s="108"/>
      <c r="Y52868" s="108"/>
      <c r="AA52868" s="108"/>
      <c r="AC52868" s="108"/>
    </row>
    <row r="52869" spans="19:29" x14ac:dyDescent="0.25">
      <c r="S52869" s="108"/>
      <c r="U52869" s="108"/>
      <c r="W52869" s="108"/>
      <c r="Y52869" s="108"/>
      <c r="AA52869" s="108"/>
      <c r="AC52869" s="108"/>
    </row>
    <row r="52870" spans="19:29" x14ac:dyDescent="0.25">
      <c r="S52870" s="110"/>
      <c r="U52870" s="110"/>
      <c r="W52870" s="110"/>
      <c r="Y52870" s="110"/>
      <c r="AA52870" s="110"/>
      <c r="AC52870" s="110"/>
    </row>
    <row r="52871" spans="19:29" x14ac:dyDescent="0.25">
      <c r="S52871" s="110"/>
      <c r="U52871" s="110"/>
      <c r="W52871" s="110"/>
      <c r="Y52871" s="110"/>
      <c r="AA52871" s="110"/>
      <c r="AC52871" s="110"/>
    </row>
    <row r="52872" spans="19:29" x14ac:dyDescent="0.25">
      <c r="S52872" s="110"/>
      <c r="U52872" s="110"/>
      <c r="W52872" s="110"/>
      <c r="Y52872" s="110"/>
      <c r="AA52872" s="110"/>
      <c r="AC52872" s="110"/>
    </row>
    <row r="52873" spans="19:29" x14ac:dyDescent="0.25">
      <c r="S52873" s="110"/>
      <c r="U52873" s="110"/>
      <c r="W52873" s="110"/>
      <c r="Y52873" s="110"/>
      <c r="AA52873" s="110"/>
      <c r="AC52873" s="110"/>
    </row>
    <row r="52874" spans="19:29" x14ac:dyDescent="0.25">
      <c r="S52874" s="111"/>
      <c r="U52874" s="111"/>
      <c r="W52874" s="111"/>
      <c r="Y52874" s="111"/>
      <c r="AA52874" s="111"/>
      <c r="AC52874" s="111"/>
    </row>
    <row r="52875" spans="19:29" x14ac:dyDescent="0.25">
      <c r="S52875" s="107"/>
      <c r="U52875" s="107"/>
      <c r="W52875" s="107"/>
      <c r="Y52875" s="107"/>
      <c r="AA52875" s="107"/>
      <c r="AC52875" s="107"/>
    </row>
    <row r="52876" spans="19:29" x14ac:dyDescent="0.25">
      <c r="S52876" s="108"/>
      <c r="U52876" s="108"/>
      <c r="W52876" s="108"/>
      <c r="Y52876" s="108"/>
      <c r="AA52876" s="108"/>
      <c r="AC52876" s="108"/>
    </row>
    <row r="52877" spans="19:29" x14ac:dyDescent="0.25">
      <c r="S52877" s="108"/>
      <c r="U52877" s="108"/>
      <c r="W52877" s="108"/>
      <c r="Y52877" s="108"/>
      <c r="AA52877" s="108"/>
      <c r="AC52877" s="108"/>
    </row>
    <row r="52878" spans="19:29" x14ac:dyDescent="0.25">
      <c r="S52878" s="109"/>
      <c r="U52878" s="109"/>
      <c r="W52878" s="109"/>
      <c r="Y52878" s="109"/>
      <c r="AA52878" s="109"/>
      <c r="AC52878" s="109"/>
    </row>
    <row r="52879" spans="19:29" x14ac:dyDescent="0.25">
      <c r="S52879" s="108"/>
      <c r="U52879" s="108"/>
      <c r="W52879" s="108"/>
      <c r="Y52879" s="108"/>
      <c r="AA52879" s="108"/>
      <c r="AC52879" s="108"/>
    </row>
    <row r="52880" spans="19:29" x14ac:dyDescent="0.25">
      <c r="S52880" s="108"/>
      <c r="U52880" s="108"/>
      <c r="W52880" s="108"/>
      <c r="Y52880" s="108"/>
      <c r="AA52880" s="108"/>
      <c r="AC52880" s="108"/>
    </row>
    <row r="52881" spans="19:29" x14ac:dyDescent="0.25">
      <c r="S52881" s="109"/>
      <c r="U52881" s="109"/>
      <c r="W52881" s="109"/>
      <c r="Y52881" s="109"/>
      <c r="AA52881" s="109"/>
      <c r="AC52881" s="109"/>
    </row>
    <row r="52882" spans="19:29" x14ac:dyDescent="0.25">
      <c r="S52882" s="108"/>
      <c r="U52882" s="108"/>
      <c r="W52882" s="108"/>
      <c r="Y52882" s="108"/>
      <c r="AA52882" s="108"/>
      <c r="AC52882" s="108"/>
    </row>
    <row r="52883" spans="19:29" x14ac:dyDescent="0.25">
      <c r="S52883" s="109"/>
      <c r="U52883" s="109"/>
      <c r="W52883" s="109"/>
      <c r="Y52883" s="109"/>
      <c r="AA52883" s="109"/>
      <c r="AC52883" s="109"/>
    </row>
    <row r="52884" spans="19:29" x14ac:dyDescent="0.25">
      <c r="S52884" s="108"/>
      <c r="U52884" s="108"/>
      <c r="W52884" s="108"/>
      <c r="Y52884" s="108"/>
      <c r="AA52884" s="108"/>
      <c r="AC52884" s="108"/>
    </row>
    <row r="52885" spans="19:29" x14ac:dyDescent="0.25">
      <c r="S52885" s="108"/>
      <c r="U52885" s="108"/>
      <c r="W52885" s="108"/>
      <c r="Y52885" s="108"/>
      <c r="AA52885" s="108"/>
      <c r="AC52885" s="108"/>
    </row>
    <row r="52886" spans="19:29" x14ac:dyDescent="0.25">
      <c r="S52886" s="108"/>
      <c r="U52886" s="108"/>
      <c r="W52886" s="108"/>
      <c r="Y52886" s="108"/>
      <c r="AA52886" s="108"/>
      <c r="AC52886" s="108"/>
    </row>
    <row r="52887" spans="19:29" x14ac:dyDescent="0.25">
      <c r="S52887" s="110"/>
      <c r="U52887" s="110"/>
      <c r="W52887" s="110"/>
      <c r="Y52887" s="110"/>
      <c r="AA52887" s="110"/>
      <c r="AC52887" s="110"/>
    </row>
    <row r="52888" spans="19:29" x14ac:dyDescent="0.25">
      <c r="S52888" s="110"/>
      <c r="U52888" s="110"/>
      <c r="W52888" s="110"/>
      <c r="Y52888" s="110"/>
      <c r="AA52888" s="110"/>
      <c r="AC52888" s="110"/>
    </row>
    <row r="52889" spans="19:29" x14ac:dyDescent="0.25">
      <c r="S52889" s="110"/>
      <c r="U52889" s="110"/>
      <c r="W52889" s="110"/>
      <c r="Y52889" s="110"/>
      <c r="AA52889" s="110"/>
      <c r="AC52889" s="110"/>
    </row>
    <row r="52890" spans="19:29" x14ac:dyDescent="0.25">
      <c r="S52890" s="110"/>
      <c r="U52890" s="110"/>
      <c r="W52890" s="110"/>
      <c r="Y52890" s="110"/>
      <c r="AA52890" s="110"/>
      <c r="AC52890" s="110"/>
    </row>
    <row r="52891" spans="19:29" x14ac:dyDescent="0.25">
      <c r="S52891" s="111"/>
      <c r="U52891" s="111"/>
      <c r="W52891" s="111"/>
      <c r="Y52891" s="111"/>
      <c r="AA52891" s="111"/>
      <c r="AC52891" s="111"/>
    </row>
    <row r="52892" spans="19:29" x14ac:dyDescent="0.25">
      <c r="S52892" s="107"/>
      <c r="U52892" s="107"/>
      <c r="W52892" s="107"/>
      <c r="Y52892" s="107"/>
      <c r="AA52892" s="107"/>
      <c r="AC52892" s="107"/>
    </row>
    <row r="52893" spans="19:29" x14ac:dyDescent="0.25">
      <c r="S52893" s="108"/>
      <c r="U52893" s="108"/>
      <c r="W52893" s="108"/>
      <c r="Y52893" s="108"/>
      <c r="AA52893" s="108"/>
      <c r="AC52893" s="108"/>
    </row>
    <row r="52894" spans="19:29" x14ac:dyDescent="0.25">
      <c r="S52894" s="108"/>
      <c r="U52894" s="108"/>
      <c r="W52894" s="108"/>
      <c r="Y52894" s="108"/>
      <c r="AA52894" s="108"/>
      <c r="AC52894" s="108"/>
    </row>
    <row r="52895" spans="19:29" x14ac:dyDescent="0.25">
      <c r="S52895" s="109"/>
      <c r="U52895" s="109"/>
      <c r="W52895" s="109"/>
      <c r="Y52895" s="109"/>
      <c r="AA52895" s="109"/>
      <c r="AC52895" s="109"/>
    </row>
    <row r="52896" spans="19:29" x14ac:dyDescent="0.25">
      <c r="S52896" s="108"/>
      <c r="U52896" s="108"/>
      <c r="W52896" s="108"/>
      <c r="Y52896" s="108"/>
      <c r="AA52896" s="108"/>
      <c r="AC52896" s="108"/>
    </row>
    <row r="52897" spans="19:29" x14ac:dyDescent="0.25">
      <c r="S52897" s="108"/>
      <c r="U52897" s="108"/>
      <c r="W52897" s="108"/>
      <c r="Y52897" s="108"/>
      <c r="AA52897" s="108"/>
      <c r="AC52897" s="108"/>
    </row>
    <row r="52898" spans="19:29" x14ac:dyDescent="0.25">
      <c r="S52898" s="109"/>
      <c r="U52898" s="109"/>
      <c r="W52898" s="109"/>
      <c r="Y52898" s="109"/>
      <c r="AA52898" s="109"/>
      <c r="AC52898" s="109"/>
    </row>
    <row r="52899" spans="19:29" x14ac:dyDescent="0.25">
      <c r="S52899" s="108"/>
      <c r="U52899" s="108"/>
      <c r="W52899" s="108"/>
      <c r="Y52899" s="108"/>
      <c r="AA52899" s="108"/>
      <c r="AC52899" s="108"/>
    </row>
    <row r="52900" spans="19:29" x14ac:dyDescent="0.25">
      <c r="S52900" s="109"/>
      <c r="U52900" s="109"/>
      <c r="W52900" s="109"/>
      <c r="Y52900" s="109"/>
      <c r="AA52900" s="109"/>
      <c r="AC52900" s="109"/>
    </row>
    <row r="52901" spans="19:29" x14ac:dyDescent="0.25">
      <c r="S52901" s="108"/>
      <c r="U52901" s="108"/>
      <c r="W52901" s="108"/>
      <c r="Y52901" s="108"/>
      <c r="AA52901" s="108"/>
      <c r="AC52901" s="108"/>
    </row>
    <row r="52902" spans="19:29" x14ac:dyDescent="0.25">
      <c r="S52902" s="108"/>
      <c r="U52902" s="108"/>
      <c r="W52902" s="108"/>
      <c r="Y52902" s="108"/>
      <c r="AA52902" s="108"/>
      <c r="AC52902" s="108"/>
    </row>
    <row r="52903" spans="19:29" x14ac:dyDescent="0.25">
      <c r="S52903" s="108"/>
      <c r="U52903" s="108"/>
      <c r="W52903" s="108"/>
      <c r="Y52903" s="108"/>
      <c r="AA52903" s="108"/>
      <c r="AC52903" s="108"/>
    </row>
    <row r="52904" spans="19:29" x14ac:dyDescent="0.25">
      <c r="S52904" s="110"/>
      <c r="U52904" s="110"/>
      <c r="W52904" s="110"/>
      <c r="Y52904" s="110"/>
      <c r="AA52904" s="110"/>
      <c r="AC52904" s="110"/>
    </row>
    <row r="52905" spans="19:29" x14ac:dyDescent="0.25">
      <c r="S52905" s="110"/>
      <c r="U52905" s="110"/>
      <c r="W52905" s="110"/>
      <c r="Y52905" s="110"/>
      <c r="AA52905" s="110"/>
      <c r="AC52905" s="110"/>
    </row>
    <row r="52906" spans="19:29" x14ac:dyDescent="0.25">
      <c r="S52906" s="110"/>
      <c r="U52906" s="110"/>
      <c r="W52906" s="110"/>
      <c r="Y52906" s="110"/>
      <c r="AA52906" s="110"/>
      <c r="AC52906" s="110"/>
    </row>
    <row r="52907" spans="19:29" x14ac:dyDescent="0.25">
      <c r="S52907" s="110"/>
      <c r="U52907" s="110"/>
      <c r="W52907" s="110"/>
      <c r="Y52907" s="110"/>
      <c r="AA52907" s="110"/>
      <c r="AC52907" s="110"/>
    </row>
    <row r="52908" spans="19:29" x14ac:dyDescent="0.25">
      <c r="S52908" s="111"/>
      <c r="U52908" s="111"/>
      <c r="W52908" s="111"/>
      <c r="Y52908" s="111"/>
      <c r="AA52908" s="111"/>
      <c r="AC52908" s="111"/>
    </row>
    <row r="52909" spans="19:29" x14ac:dyDescent="0.25">
      <c r="S52909" s="107"/>
      <c r="U52909" s="107"/>
      <c r="W52909" s="107"/>
      <c r="Y52909" s="107"/>
      <c r="AA52909" s="107"/>
      <c r="AC52909" s="107"/>
    </row>
    <row r="52910" spans="19:29" x14ac:dyDescent="0.25">
      <c r="S52910" s="108"/>
      <c r="U52910" s="108"/>
      <c r="W52910" s="108"/>
      <c r="Y52910" s="108"/>
      <c r="AA52910" s="108"/>
      <c r="AC52910" s="108"/>
    </row>
    <row r="52911" spans="19:29" x14ac:dyDescent="0.25">
      <c r="S52911" s="108"/>
      <c r="U52911" s="108"/>
      <c r="W52911" s="108"/>
      <c r="Y52911" s="108"/>
      <c r="AA52911" s="108"/>
      <c r="AC52911" s="108"/>
    </row>
    <row r="52912" spans="19:29" x14ac:dyDescent="0.25">
      <c r="S52912" s="109"/>
      <c r="U52912" s="109"/>
      <c r="W52912" s="109"/>
      <c r="Y52912" s="109"/>
      <c r="AA52912" s="109"/>
      <c r="AC52912" s="109"/>
    </row>
    <row r="52913" spans="19:29" x14ac:dyDescent="0.25">
      <c r="S52913" s="108"/>
      <c r="U52913" s="108"/>
      <c r="W52913" s="108"/>
      <c r="Y52913" s="108"/>
      <c r="AA52913" s="108"/>
      <c r="AC52913" s="108"/>
    </row>
    <row r="52914" spans="19:29" x14ac:dyDescent="0.25">
      <c r="S52914" s="108"/>
      <c r="U52914" s="108"/>
      <c r="W52914" s="108"/>
      <c r="Y52914" s="108"/>
      <c r="AA52914" s="108"/>
      <c r="AC52914" s="108"/>
    </row>
    <row r="52915" spans="19:29" x14ac:dyDescent="0.25">
      <c r="S52915" s="109"/>
      <c r="U52915" s="109"/>
      <c r="W52915" s="109"/>
      <c r="Y52915" s="109"/>
      <c r="AA52915" s="109"/>
      <c r="AC52915" s="109"/>
    </row>
    <row r="52916" spans="19:29" x14ac:dyDescent="0.25">
      <c r="S52916" s="108"/>
      <c r="U52916" s="108"/>
      <c r="W52916" s="108"/>
      <c r="Y52916" s="108"/>
      <c r="AA52916" s="108"/>
      <c r="AC52916" s="108"/>
    </row>
    <row r="52917" spans="19:29" x14ac:dyDescent="0.25">
      <c r="S52917" s="109"/>
      <c r="U52917" s="109"/>
      <c r="W52917" s="109"/>
      <c r="Y52917" s="109"/>
      <c r="AA52917" s="109"/>
      <c r="AC52917" s="109"/>
    </row>
    <row r="52918" spans="19:29" x14ac:dyDescent="0.25">
      <c r="S52918" s="108"/>
      <c r="U52918" s="108"/>
      <c r="W52918" s="108"/>
      <c r="Y52918" s="108"/>
      <c r="AA52918" s="108"/>
      <c r="AC52918" s="108"/>
    </row>
    <row r="52919" spans="19:29" x14ac:dyDescent="0.25">
      <c r="S52919" s="108"/>
      <c r="U52919" s="108"/>
      <c r="W52919" s="108"/>
      <c r="Y52919" s="108"/>
      <c r="AA52919" s="108"/>
      <c r="AC52919" s="108"/>
    </row>
    <row r="52920" spans="19:29" x14ac:dyDescent="0.25">
      <c r="S52920" s="108"/>
      <c r="U52920" s="108"/>
      <c r="W52920" s="108"/>
      <c r="Y52920" s="108"/>
      <c r="AA52920" s="108"/>
      <c r="AC52920" s="108"/>
    </row>
    <row r="52921" spans="19:29" x14ac:dyDescent="0.25">
      <c r="S52921" s="110"/>
      <c r="U52921" s="110"/>
      <c r="W52921" s="110"/>
      <c r="Y52921" s="110"/>
      <c r="AA52921" s="110"/>
      <c r="AC52921" s="110"/>
    </row>
    <row r="52922" spans="19:29" x14ac:dyDescent="0.25">
      <c r="S52922" s="110"/>
      <c r="U52922" s="110"/>
      <c r="W52922" s="110"/>
      <c r="Y52922" s="110"/>
      <c r="AA52922" s="110"/>
      <c r="AC52922" s="110"/>
    </row>
    <row r="52923" spans="19:29" x14ac:dyDescent="0.25">
      <c r="S52923" s="110"/>
      <c r="U52923" s="110"/>
      <c r="W52923" s="110"/>
      <c r="Y52923" s="110"/>
      <c r="AA52923" s="110"/>
      <c r="AC52923" s="110"/>
    </row>
    <row r="52924" spans="19:29" x14ac:dyDescent="0.25">
      <c r="S52924" s="110"/>
      <c r="U52924" s="110"/>
      <c r="W52924" s="110"/>
      <c r="Y52924" s="110"/>
      <c r="AA52924" s="110"/>
      <c r="AC52924" s="110"/>
    </row>
    <row r="52925" spans="19:29" x14ac:dyDescent="0.25">
      <c r="S52925" s="111"/>
      <c r="U52925" s="111"/>
      <c r="W52925" s="111"/>
      <c r="Y52925" s="111"/>
      <c r="AA52925" s="111"/>
      <c r="AC52925" s="111"/>
    </row>
    <row r="52926" spans="19:29" x14ac:dyDescent="0.25">
      <c r="S52926" s="107"/>
      <c r="U52926" s="107"/>
      <c r="W52926" s="107"/>
      <c r="Y52926" s="107"/>
      <c r="AA52926" s="107"/>
      <c r="AC52926" s="107"/>
    </row>
    <row r="52927" spans="19:29" x14ac:dyDescent="0.25">
      <c r="S52927" s="108"/>
      <c r="U52927" s="108"/>
      <c r="W52927" s="108"/>
      <c r="Y52927" s="108"/>
      <c r="AA52927" s="108"/>
      <c r="AC52927" s="108"/>
    </row>
    <row r="52928" spans="19:29" x14ac:dyDescent="0.25">
      <c r="S52928" s="108"/>
      <c r="U52928" s="108"/>
      <c r="W52928" s="108"/>
      <c r="Y52928" s="108"/>
      <c r="AA52928" s="108"/>
      <c r="AC52928" s="108"/>
    </row>
    <row r="52929" spans="19:29" x14ac:dyDescent="0.25">
      <c r="S52929" s="109"/>
      <c r="U52929" s="109"/>
      <c r="W52929" s="109"/>
      <c r="Y52929" s="109"/>
      <c r="AA52929" s="109"/>
      <c r="AC52929" s="109"/>
    </row>
    <row r="52930" spans="19:29" x14ac:dyDescent="0.25">
      <c r="S52930" s="108"/>
      <c r="U52930" s="108"/>
      <c r="W52930" s="108"/>
      <c r="Y52930" s="108"/>
      <c r="AA52930" s="108"/>
      <c r="AC52930" s="108"/>
    </row>
    <row r="52931" spans="19:29" x14ac:dyDescent="0.25">
      <c r="S52931" s="108"/>
      <c r="U52931" s="108"/>
      <c r="W52931" s="108"/>
      <c r="Y52931" s="108"/>
      <c r="AA52931" s="108"/>
      <c r="AC52931" s="108"/>
    </row>
    <row r="52932" spans="19:29" x14ac:dyDescent="0.25">
      <c r="S52932" s="109"/>
      <c r="U52932" s="109"/>
      <c r="W52932" s="109"/>
      <c r="Y52932" s="109"/>
      <c r="AA52932" s="109"/>
      <c r="AC52932" s="109"/>
    </row>
    <row r="52933" spans="19:29" x14ac:dyDescent="0.25">
      <c r="S52933" s="108"/>
      <c r="U52933" s="108"/>
      <c r="W52933" s="108"/>
      <c r="Y52933" s="108"/>
      <c r="AA52933" s="108"/>
      <c r="AC52933" s="108"/>
    </row>
    <row r="52934" spans="19:29" x14ac:dyDescent="0.25">
      <c r="S52934" s="109"/>
      <c r="U52934" s="109"/>
      <c r="W52934" s="109"/>
      <c r="Y52934" s="109"/>
      <c r="AA52934" s="109"/>
      <c r="AC52934" s="109"/>
    </row>
    <row r="52935" spans="19:29" x14ac:dyDescent="0.25">
      <c r="S52935" s="108"/>
      <c r="U52935" s="108"/>
      <c r="W52935" s="108"/>
      <c r="Y52935" s="108"/>
      <c r="AA52935" s="108"/>
      <c r="AC52935" s="108"/>
    </row>
    <row r="52936" spans="19:29" x14ac:dyDescent="0.25">
      <c r="S52936" s="108"/>
      <c r="U52936" s="108"/>
      <c r="W52936" s="108"/>
      <c r="Y52936" s="108"/>
      <c r="AA52936" s="108"/>
      <c r="AC52936" s="108"/>
    </row>
    <row r="52937" spans="19:29" x14ac:dyDescent="0.25">
      <c r="S52937" s="108"/>
      <c r="U52937" s="108"/>
      <c r="W52937" s="108"/>
      <c r="Y52937" s="108"/>
      <c r="AA52937" s="108"/>
      <c r="AC52937" s="108"/>
    </row>
    <row r="52938" spans="19:29" x14ac:dyDescent="0.25">
      <c r="S52938" s="110"/>
      <c r="U52938" s="110"/>
      <c r="W52938" s="110"/>
      <c r="Y52938" s="110"/>
      <c r="AA52938" s="110"/>
      <c r="AC52938" s="110"/>
    </row>
    <row r="52939" spans="19:29" x14ac:dyDescent="0.25">
      <c r="S52939" s="110"/>
      <c r="U52939" s="110"/>
      <c r="W52939" s="110"/>
      <c r="Y52939" s="110"/>
      <c r="AA52939" s="110"/>
      <c r="AC52939" s="110"/>
    </row>
    <row r="52940" spans="19:29" x14ac:dyDescent="0.25">
      <c r="S52940" s="110"/>
      <c r="U52940" s="110"/>
      <c r="W52940" s="110"/>
      <c r="Y52940" s="110"/>
      <c r="AA52940" s="110"/>
      <c r="AC52940" s="110"/>
    </row>
    <row r="52941" spans="19:29" x14ac:dyDescent="0.25">
      <c r="S52941" s="110"/>
      <c r="U52941" s="110"/>
      <c r="W52941" s="110"/>
      <c r="Y52941" s="110"/>
      <c r="AA52941" s="110"/>
      <c r="AC52941" s="110"/>
    </row>
    <row r="52942" spans="19:29" x14ac:dyDescent="0.25">
      <c r="S52942" s="111"/>
      <c r="U52942" s="111"/>
      <c r="W52942" s="111"/>
      <c r="Y52942" s="111"/>
      <c r="AA52942" s="111"/>
      <c r="AC52942" s="111"/>
    </row>
    <row r="52943" spans="19:29" x14ac:dyDescent="0.25">
      <c r="S52943" s="107"/>
      <c r="U52943" s="107"/>
      <c r="W52943" s="107"/>
      <c r="Y52943" s="107"/>
      <c r="AA52943" s="107"/>
      <c r="AC52943" s="107"/>
    </row>
    <row r="52944" spans="19:29" x14ac:dyDescent="0.25">
      <c r="S52944" s="108"/>
      <c r="U52944" s="108"/>
      <c r="W52944" s="108"/>
      <c r="Y52944" s="108"/>
      <c r="AA52944" s="108"/>
      <c r="AC52944" s="108"/>
    </row>
    <row r="52945" spans="19:29" x14ac:dyDescent="0.25">
      <c r="S52945" s="108"/>
      <c r="U52945" s="108"/>
      <c r="W52945" s="108"/>
      <c r="Y52945" s="108"/>
      <c r="AA52945" s="108"/>
      <c r="AC52945" s="108"/>
    </row>
    <row r="52946" spans="19:29" x14ac:dyDescent="0.25">
      <c r="S52946" s="109"/>
      <c r="U52946" s="109"/>
      <c r="W52946" s="109"/>
      <c r="Y52946" s="109"/>
      <c r="AA52946" s="109"/>
      <c r="AC52946" s="109"/>
    </row>
    <row r="52947" spans="19:29" x14ac:dyDescent="0.25">
      <c r="S52947" s="108"/>
      <c r="U52947" s="108"/>
      <c r="W52947" s="108"/>
      <c r="Y52947" s="108"/>
      <c r="AA52947" s="108"/>
      <c r="AC52947" s="108"/>
    </row>
    <row r="52948" spans="19:29" x14ac:dyDescent="0.25">
      <c r="S52948" s="108"/>
      <c r="U52948" s="108"/>
      <c r="W52948" s="108"/>
      <c r="Y52948" s="108"/>
      <c r="AA52948" s="108"/>
      <c r="AC52948" s="108"/>
    </row>
    <row r="52949" spans="19:29" x14ac:dyDescent="0.25">
      <c r="S52949" s="109"/>
      <c r="U52949" s="109"/>
      <c r="W52949" s="109"/>
      <c r="Y52949" s="109"/>
      <c r="AA52949" s="109"/>
      <c r="AC52949" s="109"/>
    </row>
    <row r="52950" spans="19:29" x14ac:dyDescent="0.25">
      <c r="S52950" s="108"/>
      <c r="U52950" s="108"/>
      <c r="W52950" s="108"/>
      <c r="Y52950" s="108"/>
      <c r="AA52950" s="108"/>
      <c r="AC52950" s="108"/>
    </row>
    <row r="52951" spans="19:29" x14ac:dyDescent="0.25">
      <c r="S52951" s="109"/>
      <c r="U52951" s="109"/>
      <c r="W52951" s="109"/>
      <c r="Y52951" s="109"/>
      <c r="AA52951" s="109"/>
      <c r="AC52951" s="109"/>
    </row>
    <row r="52952" spans="19:29" x14ac:dyDescent="0.25">
      <c r="S52952" s="108"/>
      <c r="U52952" s="108"/>
      <c r="W52952" s="108"/>
      <c r="Y52952" s="108"/>
      <c r="AA52952" s="108"/>
      <c r="AC52952" s="108"/>
    </row>
    <row r="52953" spans="19:29" x14ac:dyDescent="0.25">
      <c r="S52953" s="108"/>
      <c r="U52953" s="108"/>
      <c r="W52953" s="108"/>
      <c r="Y52953" s="108"/>
      <c r="AA52953" s="108"/>
      <c r="AC52953" s="108"/>
    </row>
    <row r="52954" spans="19:29" x14ac:dyDescent="0.25">
      <c r="S52954" s="108"/>
      <c r="U52954" s="108"/>
      <c r="W52954" s="108"/>
      <c r="Y52954" s="108"/>
      <c r="AA52954" s="108"/>
      <c r="AC52954" s="108"/>
    </row>
    <row r="52955" spans="19:29" x14ac:dyDescent="0.25">
      <c r="S52955" s="110"/>
      <c r="U52955" s="110"/>
      <c r="W52955" s="110"/>
      <c r="Y52955" s="110"/>
      <c r="AA52955" s="110"/>
      <c r="AC52955" s="110"/>
    </row>
    <row r="52956" spans="19:29" x14ac:dyDescent="0.25">
      <c r="S52956" s="110"/>
      <c r="U52956" s="110"/>
      <c r="W52956" s="110"/>
      <c r="Y52956" s="110"/>
      <c r="AA52956" s="110"/>
      <c r="AC52956" s="110"/>
    </row>
    <row r="52957" spans="19:29" x14ac:dyDescent="0.25">
      <c r="S52957" s="110"/>
      <c r="U52957" s="110"/>
      <c r="W52957" s="110"/>
      <c r="Y52957" s="110"/>
      <c r="AA52957" s="110"/>
      <c r="AC52957" s="110"/>
    </row>
    <row r="52958" spans="19:29" x14ac:dyDescent="0.25">
      <c r="S52958" s="110"/>
      <c r="U52958" s="110"/>
      <c r="W52958" s="110"/>
      <c r="Y52958" s="110"/>
      <c r="AA52958" s="110"/>
      <c r="AC52958" s="110"/>
    </row>
    <row r="52959" spans="19:29" x14ac:dyDescent="0.25">
      <c r="S52959" s="111"/>
      <c r="U52959" s="111"/>
      <c r="W52959" s="111"/>
      <c r="Y52959" s="111"/>
      <c r="AA52959" s="111"/>
      <c r="AC52959" s="111"/>
    </row>
    <row r="52960" spans="19:29" x14ac:dyDescent="0.25">
      <c r="S52960" s="107"/>
      <c r="U52960" s="107"/>
      <c r="W52960" s="107"/>
      <c r="Y52960" s="107"/>
      <c r="AA52960" s="107"/>
      <c r="AC52960" s="107"/>
    </row>
    <row r="52961" spans="19:29" x14ac:dyDescent="0.25">
      <c r="S52961" s="108"/>
      <c r="U52961" s="108"/>
      <c r="W52961" s="108"/>
      <c r="Y52961" s="108"/>
      <c r="AA52961" s="108"/>
      <c r="AC52961" s="108"/>
    </row>
    <row r="52962" spans="19:29" x14ac:dyDescent="0.25">
      <c r="S52962" s="108"/>
      <c r="U52962" s="108"/>
      <c r="W52962" s="108"/>
      <c r="Y52962" s="108"/>
      <c r="AA52962" s="108"/>
      <c r="AC52962" s="108"/>
    </row>
    <row r="52963" spans="19:29" x14ac:dyDescent="0.25">
      <c r="S52963" s="109"/>
      <c r="U52963" s="109"/>
      <c r="W52963" s="109"/>
      <c r="Y52963" s="109"/>
      <c r="AA52963" s="109"/>
      <c r="AC52963" s="109"/>
    </row>
    <row r="52964" spans="19:29" x14ac:dyDescent="0.25">
      <c r="S52964" s="108"/>
      <c r="U52964" s="108"/>
      <c r="W52964" s="108"/>
      <c r="Y52964" s="108"/>
      <c r="AA52964" s="108"/>
      <c r="AC52964" s="108"/>
    </row>
    <row r="52965" spans="19:29" x14ac:dyDescent="0.25">
      <c r="S52965" s="108"/>
      <c r="U52965" s="108"/>
      <c r="W52965" s="108"/>
      <c r="Y52965" s="108"/>
      <c r="AA52965" s="108"/>
      <c r="AC52965" s="108"/>
    </row>
    <row r="52966" spans="19:29" x14ac:dyDescent="0.25">
      <c r="S52966" s="109"/>
      <c r="U52966" s="109"/>
      <c r="W52966" s="109"/>
      <c r="Y52966" s="109"/>
      <c r="AA52966" s="109"/>
      <c r="AC52966" s="109"/>
    </row>
    <row r="52967" spans="19:29" x14ac:dyDescent="0.25">
      <c r="S52967" s="108"/>
      <c r="U52967" s="108"/>
      <c r="W52967" s="108"/>
      <c r="Y52967" s="108"/>
      <c r="AA52967" s="108"/>
      <c r="AC52967" s="108"/>
    </row>
    <row r="52968" spans="19:29" x14ac:dyDescent="0.25">
      <c r="S52968" s="109"/>
      <c r="U52968" s="109"/>
      <c r="W52968" s="109"/>
      <c r="Y52968" s="109"/>
      <c r="AA52968" s="109"/>
      <c r="AC52968" s="109"/>
    </row>
    <row r="52969" spans="19:29" x14ac:dyDescent="0.25">
      <c r="S52969" s="108"/>
      <c r="U52969" s="108"/>
      <c r="W52969" s="108"/>
      <c r="Y52969" s="108"/>
      <c r="AA52969" s="108"/>
      <c r="AC52969" s="108"/>
    </row>
    <row r="52970" spans="19:29" x14ac:dyDescent="0.25">
      <c r="S52970" s="108"/>
      <c r="U52970" s="108"/>
      <c r="W52970" s="108"/>
      <c r="Y52970" s="108"/>
      <c r="AA52970" s="108"/>
      <c r="AC52970" s="108"/>
    </row>
    <row r="52971" spans="19:29" x14ac:dyDescent="0.25">
      <c r="S52971" s="108"/>
      <c r="U52971" s="108"/>
      <c r="W52971" s="108"/>
      <c r="Y52971" s="108"/>
      <c r="AA52971" s="108"/>
      <c r="AC52971" s="108"/>
    </row>
    <row r="52972" spans="19:29" x14ac:dyDescent="0.25">
      <c r="S52972" s="110"/>
      <c r="U52972" s="110"/>
      <c r="W52972" s="110"/>
      <c r="Y52972" s="110"/>
      <c r="AA52972" s="110"/>
      <c r="AC52972" s="110"/>
    </row>
    <row r="52973" spans="19:29" x14ac:dyDescent="0.25">
      <c r="S52973" s="110"/>
      <c r="U52973" s="110"/>
      <c r="W52973" s="110"/>
      <c r="Y52973" s="110"/>
      <c r="AA52973" s="110"/>
      <c r="AC52973" s="110"/>
    </row>
    <row r="52974" spans="19:29" x14ac:dyDescent="0.25">
      <c r="S52974" s="110"/>
      <c r="U52974" s="110"/>
      <c r="W52974" s="110"/>
      <c r="Y52974" s="110"/>
      <c r="AA52974" s="110"/>
      <c r="AC52974" s="110"/>
    </row>
    <row r="52975" spans="19:29" x14ac:dyDescent="0.25">
      <c r="S52975" s="110"/>
      <c r="U52975" s="110"/>
      <c r="W52975" s="110"/>
      <c r="Y52975" s="110"/>
      <c r="AA52975" s="110"/>
      <c r="AC52975" s="110"/>
    </row>
    <row r="52976" spans="19:29" x14ac:dyDescent="0.25">
      <c r="S52976" s="111"/>
      <c r="U52976" s="111"/>
      <c r="W52976" s="111"/>
      <c r="Y52976" s="111"/>
      <c r="AA52976" s="111"/>
      <c r="AC52976" s="111"/>
    </row>
    <row r="52977" spans="19:29" x14ac:dyDescent="0.25">
      <c r="S52977" s="107"/>
      <c r="U52977" s="107"/>
      <c r="W52977" s="107"/>
      <c r="Y52977" s="107"/>
      <c r="AA52977" s="107"/>
      <c r="AC52977" s="107"/>
    </row>
    <row r="52978" spans="19:29" x14ac:dyDescent="0.25">
      <c r="S52978" s="108"/>
      <c r="U52978" s="108"/>
      <c r="W52978" s="108"/>
      <c r="Y52978" s="108"/>
      <c r="AA52978" s="108"/>
      <c r="AC52978" s="108"/>
    </row>
    <row r="52979" spans="19:29" x14ac:dyDescent="0.25">
      <c r="S52979" s="108"/>
      <c r="U52979" s="108"/>
      <c r="W52979" s="108"/>
      <c r="Y52979" s="108"/>
      <c r="AA52979" s="108"/>
      <c r="AC52979" s="108"/>
    </row>
    <row r="52980" spans="19:29" x14ac:dyDescent="0.25">
      <c r="S52980" s="109"/>
      <c r="U52980" s="109"/>
      <c r="W52980" s="109"/>
      <c r="Y52980" s="109"/>
      <c r="AA52980" s="109"/>
      <c r="AC52980" s="109"/>
    </row>
    <row r="52981" spans="19:29" x14ac:dyDescent="0.25">
      <c r="S52981" s="108"/>
      <c r="U52981" s="108"/>
      <c r="W52981" s="108"/>
      <c r="Y52981" s="108"/>
      <c r="AA52981" s="108"/>
      <c r="AC52981" s="108"/>
    </row>
    <row r="52982" spans="19:29" x14ac:dyDescent="0.25">
      <c r="S52982" s="108"/>
      <c r="U52982" s="108"/>
      <c r="W52982" s="108"/>
      <c r="Y52982" s="108"/>
      <c r="AA52982" s="108"/>
      <c r="AC52982" s="108"/>
    </row>
    <row r="52983" spans="19:29" x14ac:dyDescent="0.25">
      <c r="S52983" s="109"/>
      <c r="U52983" s="109"/>
      <c r="W52983" s="109"/>
      <c r="Y52983" s="109"/>
      <c r="AA52983" s="109"/>
      <c r="AC52983" s="109"/>
    </row>
    <row r="52984" spans="19:29" x14ac:dyDescent="0.25">
      <c r="S52984" s="108"/>
      <c r="U52984" s="108"/>
      <c r="W52984" s="108"/>
      <c r="Y52984" s="108"/>
      <c r="AA52984" s="108"/>
      <c r="AC52984" s="108"/>
    </row>
    <row r="52985" spans="19:29" x14ac:dyDescent="0.25">
      <c r="S52985" s="109"/>
      <c r="U52985" s="109"/>
      <c r="W52985" s="109"/>
      <c r="Y52985" s="109"/>
      <c r="AA52985" s="109"/>
      <c r="AC52985" s="109"/>
    </row>
    <row r="52986" spans="19:29" x14ac:dyDescent="0.25">
      <c r="S52986" s="108"/>
      <c r="U52986" s="108"/>
      <c r="W52986" s="108"/>
      <c r="Y52986" s="108"/>
      <c r="AA52986" s="108"/>
      <c r="AC52986" s="108"/>
    </row>
    <row r="52987" spans="19:29" x14ac:dyDescent="0.25">
      <c r="S52987" s="108"/>
      <c r="U52987" s="108"/>
      <c r="W52987" s="108"/>
      <c r="Y52987" s="108"/>
      <c r="AA52987" s="108"/>
      <c r="AC52987" s="108"/>
    </row>
    <row r="52988" spans="19:29" x14ac:dyDescent="0.25">
      <c r="S52988" s="108"/>
      <c r="U52988" s="108"/>
      <c r="W52988" s="108"/>
      <c r="Y52988" s="108"/>
      <c r="AA52988" s="108"/>
      <c r="AC52988" s="108"/>
    </row>
    <row r="52989" spans="19:29" x14ac:dyDescent="0.25">
      <c r="S52989" s="110"/>
      <c r="U52989" s="110"/>
      <c r="W52989" s="110"/>
      <c r="Y52989" s="110"/>
      <c r="AA52989" s="110"/>
      <c r="AC52989" s="110"/>
    </row>
    <row r="52990" spans="19:29" x14ac:dyDescent="0.25">
      <c r="S52990" s="110"/>
      <c r="U52990" s="110"/>
      <c r="W52990" s="110"/>
      <c r="Y52990" s="110"/>
      <c r="AA52990" s="110"/>
      <c r="AC52990" s="110"/>
    </row>
    <row r="52991" spans="19:29" x14ac:dyDescent="0.25">
      <c r="S52991" s="110"/>
      <c r="U52991" s="110"/>
      <c r="W52991" s="110"/>
      <c r="Y52991" s="110"/>
      <c r="AA52991" s="110"/>
      <c r="AC52991" s="110"/>
    </row>
    <row r="52992" spans="19:29" x14ac:dyDescent="0.25">
      <c r="S52992" s="110"/>
      <c r="U52992" s="110"/>
      <c r="W52992" s="110"/>
      <c r="Y52992" s="110"/>
      <c r="AA52992" s="110"/>
      <c r="AC52992" s="110"/>
    </row>
    <row r="52993" spans="19:29" x14ac:dyDescent="0.25">
      <c r="S52993" s="111"/>
      <c r="U52993" s="111"/>
      <c r="W52993" s="111"/>
      <c r="Y52993" s="111"/>
      <c r="AA52993" s="111"/>
      <c r="AC52993" s="111"/>
    </row>
    <row r="52994" spans="19:29" x14ac:dyDescent="0.25">
      <c r="S52994" s="107"/>
      <c r="U52994" s="107"/>
      <c r="W52994" s="107"/>
      <c r="Y52994" s="107"/>
      <c r="AA52994" s="107"/>
      <c r="AC52994" s="107"/>
    </row>
    <row r="52995" spans="19:29" x14ac:dyDescent="0.25">
      <c r="S52995" s="108"/>
      <c r="U52995" s="108"/>
      <c r="W52995" s="108"/>
      <c r="Y52995" s="108"/>
      <c r="AA52995" s="108"/>
      <c r="AC52995" s="108"/>
    </row>
    <row r="52996" spans="19:29" x14ac:dyDescent="0.25">
      <c r="S52996" s="108"/>
      <c r="U52996" s="108"/>
      <c r="W52996" s="108"/>
      <c r="Y52996" s="108"/>
      <c r="AA52996" s="108"/>
      <c r="AC52996" s="108"/>
    </row>
    <row r="52997" spans="19:29" x14ac:dyDescent="0.25">
      <c r="S52997" s="109"/>
      <c r="U52997" s="109"/>
      <c r="W52997" s="109"/>
      <c r="Y52997" s="109"/>
      <c r="AA52997" s="109"/>
      <c r="AC52997" s="109"/>
    </row>
    <row r="52998" spans="19:29" x14ac:dyDescent="0.25">
      <c r="S52998" s="108"/>
      <c r="U52998" s="108"/>
      <c r="W52998" s="108"/>
      <c r="Y52998" s="108"/>
      <c r="AA52998" s="108"/>
      <c r="AC52998" s="108"/>
    </row>
    <row r="52999" spans="19:29" x14ac:dyDescent="0.25">
      <c r="S52999" s="108"/>
      <c r="U52999" s="108"/>
      <c r="W52999" s="108"/>
      <c r="Y52999" s="108"/>
      <c r="AA52999" s="108"/>
      <c r="AC52999" s="108"/>
    </row>
    <row r="53000" spans="19:29" x14ac:dyDescent="0.25">
      <c r="S53000" s="109"/>
      <c r="U53000" s="109"/>
      <c r="W53000" s="109"/>
      <c r="Y53000" s="109"/>
      <c r="AA53000" s="109"/>
      <c r="AC53000" s="109"/>
    </row>
    <row r="53001" spans="19:29" x14ac:dyDescent="0.25">
      <c r="S53001" s="108"/>
      <c r="U53001" s="108"/>
      <c r="W53001" s="108"/>
      <c r="Y53001" s="108"/>
      <c r="AA53001" s="108"/>
      <c r="AC53001" s="108"/>
    </row>
    <row r="53002" spans="19:29" x14ac:dyDescent="0.25">
      <c r="S53002" s="109"/>
      <c r="U53002" s="109"/>
      <c r="W53002" s="109"/>
      <c r="Y53002" s="109"/>
      <c r="AA53002" s="109"/>
      <c r="AC53002" s="109"/>
    </row>
    <row r="53003" spans="19:29" x14ac:dyDescent="0.25">
      <c r="S53003" s="108"/>
      <c r="U53003" s="108"/>
      <c r="W53003" s="108"/>
      <c r="Y53003" s="108"/>
      <c r="AA53003" s="108"/>
      <c r="AC53003" s="108"/>
    </row>
    <row r="53004" spans="19:29" x14ac:dyDescent="0.25">
      <c r="S53004" s="108"/>
      <c r="U53004" s="108"/>
      <c r="W53004" s="108"/>
      <c r="Y53004" s="108"/>
      <c r="AA53004" s="108"/>
      <c r="AC53004" s="108"/>
    </row>
    <row r="53005" spans="19:29" x14ac:dyDescent="0.25">
      <c r="S53005" s="108"/>
      <c r="U53005" s="108"/>
      <c r="W53005" s="108"/>
      <c r="Y53005" s="108"/>
      <c r="AA53005" s="108"/>
      <c r="AC53005" s="108"/>
    </row>
    <row r="53006" spans="19:29" x14ac:dyDescent="0.25">
      <c r="S53006" s="110"/>
      <c r="U53006" s="110"/>
      <c r="W53006" s="110"/>
      <c r="Y53006" s="110"/>
      <c r="AA53006" s="110"/>
      <c r="AC53006" s="110"/>
    </row>
    <row r="53007" spans="19:29" x14ac:dyDescent="0.25">
      <c r="S53007" s="110"/>
      <c r="U53007" s="110"/>
      <c r="W53007" s="110"/>
      <c r="Y53007" s="110"/>
      <c r="AA53007" s="110"/>
      <c r="AC53007" s="110"/>
    </row>
    <row r="53008" spans="19:29" x14ac:dyDescent="0.25">
      <c r="S53008" s="110"/>
      <c r="U53008" s="110"/>
      <c r="W53008" s="110"/>
      <c r="Y53008" s="110"/>
      <c r="AA53008" s="110"/>
      <c r="AC53008" s="110"/>
    </row>
    <row r="53009" spans="19:29" x14ac:dyDescent="0.25">
      <c r="S53009" s="110"/>
      <c r="U53009" s="110"/>
      <c r="W53009" s="110"/>
      <c r="Y53009" s="110"/>
      <c r="AA53009" s="110"/>
      <c r="AC53009" s="110"/>
    </row>
    <row r="53010" spans="19:29" x14ac:dyDescent="0.25">
      <c r="S53010" s="111"/>
      <c r="U53010" s="111"/>
      <c r="W53010" s="111"/>
      <c r="Y53010" s="111"/>
      <c r="AA53010" s="111"/>
      <c r="AC53010" s="111"/>
    </row>
    <row r="53011" spans="19:29" x14ac:dyDescent="0.25">
      <c r="S53011" s="107"/>
      <c r="U53011" s="107"/>
      <c r="W53011" s="107"/>
      <c r="Y53011" s="107"/>
      <c r="AA53011" s="107"/>
      <c r="AC53011" s="107"/>
    </row>
    <row r="53012" spans="19:29" x14ac:dyDescent="0.25">
      <c r="S53012" s="108"/>
      <c r="U53012" s="108"/>
      <c r="W53012" s="108"/>
      <c r="Y53012" s="108"/>
      <c r="AA53012" s="108"/>
      <c r="AC53012" s="108"/>
    </row>
    <row r="53013" spans="19:29" x14ac:dyDescent="0.25">
      <c r="S53013" s="108"/>
      <c r="U53013" s="108"/>
      <c r="W53013" s="108"/>
      <c r="Y53013" s="108"/>
      <c r="AA53013" s="108"/>
      <c r="AC53013" s="108"/>
    </row>
    <row r="53014" spans="19:29" x14ac:dyDescent="0.25">
      <c r="S53014" s="109"/>
      <c r="U53014" s="109"/>
      <c r="W53014" s="109"/>
      <c r="Y53014" s="109"/>
      <c r="AA53014" s="109"/>
      <c r="AC53014" s="109"/>
    </row>
    <row r="53015" spans="19:29" x14ac:dyDescent="0.25">
      <c r="S53015" s="108"/>
      <c r="U53015" s="108"/>
      <c r="W53015" s="108"/>
      <c r="Y53015" s="108"/>
      <c r="AA53015" s="108"/>
      <c r="AC53015" s="108"/>
    </row>
    <row r="53016" spans="19:29" x14ac:dyDescent="0.25">
      <c r="S53016" s="108"/>
      <c r="U53016" s="108"/>
      <c r="W53016" s="108"/>
      <c r="Y53016" s="108"/>
      <c r="AA53016" s="108"/>
      <c r="AC53016" s="108"/>
    </row>
    <row r="53017" spans="19:29" x14ac:dyDescent="0.25">
      <c r="S53017" s="109"/>
      <c r="U53017" s="109"/>
      <c r="W53017" s="109"/>
      <c r="Y53017" s="109"/>
      <c r="AA53017" s="109"/>
      <c r="AC53017" s="109"/>
    </row>
    <row r="53018" spans="19:29" x14ac:dyDescent="0.25">
      <c r="S53018" s="108"/>
      <c r="U53018" s="108"/>
      <c r="W53018" s="108"/>
      <c r="Y53018" s="108"/>
      <c r="AA53018" s="108"/>
      <c r="AC53018" s="108"/>
    </row>
    <row r="53019" spans="19:29" x14ac:dyDescent="0.25">
      <c r="S53019" s="109"/>
      <c r="U53019" s="109"/>
      <c r="W53019" s="109"/>
      <c r="Y53019" s="109"/>
      <c r="AA53019" s="109"/>
      <c r="AC53019" s="109"/>
    </row>
    <row r="53020" spans="19:29" x14ac:dyDescent="0.25">
      <c r="S53020" s="108"/>
      <c r="U53020" s="108"/>
      <c r="W53020" s="108"/>
      <c r="Y53020" s="108"/>
      <c r="AA53020" s="108"/>
      <c r="AC53020" s="108"/>
    </row>
    <row r="53021" spans="19:29" x14ac:dyDescent="0.25">
      <c r="S53021" s="108"/>
      <c r="U53021" s="108"/>
      <c r="W53021" s="108"/>
      <c r="Y53021" s="108"/>
      <c r="AA53021" s="108"/>
      <c r="AC53021" s="108"/>
    </row>
    <row r="53022" spans="19:29" x14ac:dyDescent="0.25">
      <c r="S53022" s="108"/>
      <c r="U53022" s="108"/>
      <c r="W53022" s="108"/>
      <c r="Y53022" s="108"/>
      <c r="AA53022" s="108"/>
      <c r="AC53022" s="108"/>
    </row>
    <row r="53023" spans="19:29" x14ac:dyDescent="0.25">
      <c r="S53023" s="110"/>
      <c r="U53023" s="110"/>
      <c r="W53023" s="110"/>
      <c r="Y53023" s="110"/>
      <c r="AA53023" s="110"/>
      <c r="AC53023" s="110"/>
    </row>
    <row r="53024" spans="19:29" x14ac:dyDescent="0.25">
      <c r="S53024" s="110"/>
      <c r="U53024" s="110"/>
      <c r="W53024" s="110"/>
      <c r="Y53024" s="110"/>
      <c r="AA53024" s="110"/>
      <c r="AC53024" s="110"/>
    </row>
    <row r="53025" spans="19:29" x14ac:dyDescent="0.25">
      <c r="S53025" s="110"/>
      <c r="U53025" s="110"/>
      <c r="W53025" s="110"/>
      <c r="Y53025" s="110"/>
      <c r="AA53025" s="110"/>
      <c r="AC53025" s="110"/>
    </row>
    <row r="53026" spans="19:29" x14ac:dyDescent="0.25">
      <c r="S53026" s="110"/>
      <c r="U53026" s="110"/>
      <c r="W53026" s="110"/>
      <c r="Y53026" s="110"/>
      <c r="AA53026" s="110"/>
      <c r="AC53026" s="110"/>
    </row>
    <row r="53027" spans="19:29" x14ac:dyDescent="0.25">
      <c r="S53027" s="111"/>
      <c r="U53027" s="111"/>
      <c r="W53027" s="111"/>
      <c r="Y53027" s="111"/>
      <c r="AA53027" s="111"/>
      <c r="AC53027" s="111"/>
    </row>
    <row r="53028" spans="19:29" x14ac:dyDescent="0.25">
      <c r="S53028" s="107"/>
      <c r="U53028" s="107"/>
      <c r="W53028" s="107"/>
      <c r="Y53028" s="107"/>
      <c r="AA53028" s="107"/>
      <c r="AC53028" s="107"/>
    </row>
    <row r="53029" spans="19:29" x14ac:dyDescent="0.25">
      <c r="S53029" s="108"/>
      <c r="U53029" s="108"/>
      <c r="W53029" s="108"/>
      <c r="Y53029" s="108"/>
      <c r="AA53029" s="108"/>
      <c r="AC53029" s="108"/>
    </row>
    <row r="53030" spans="19:29" x14ac:dyDescent="0.25">
      <c r="S53030" s="108"/>
      <c r="U53030" s="108"/>
      <c r="W53030" s="108"/>
      <c r="Y53030" s="108"/>
      <c r="AA53030" s="108"/>
      <c r="AC53030" s="108"/>
    </row>
    <row r="53031" spans="19:29" x14ac:dyDescent="0.25">
      <c r="S53031" s="109"/>
      <c r="U53031" s="109"/>
      <c r="W53031" s="109"/>
      <c r="Y53031" s="109"/>
      <c r="AA53031" s="109"/>
      <c r="AC53031" s="109"/>
    </row>
    <row r="53032" spans="19:29" x14ac:dyDescent="0.25">
      <c r="S53032" s="108"/>
      <c r="U53032" s="108"/>
      <c r="W53032" s="108"/>
      <c r="Y53032" s="108"/>
      <c r="AA53032" s="108"/>
      <c r="AC53032" s="108"/>
    </row>
    <row r="53033" spans="19:29" x14ac:dyDescent="0.25">
      <c r="S53033" s="108"/>
      <c r="U53033" s="108"/>
      <c r="W53033" s="108"/>
      <c r="Y53033" s="108"/>
      <c r="AA53033" s="108"/>
      <c r="AC53033" s="108"/>
    </row>
    <row r="53034" spans="19:29" x14ac:dyDescent="0.25">
      <c r="S53034" s="109"/>
      <c r="U53034" s="109"/>
      <c r="W53034" s="109"/>
      <c r="Y53034" s="109"/>
      <c r="AA53034" s="109"/>
      <c r="AC53034" s="109"/>
    </row>
    <row r="53035" spans="19:29" x14ac:dyDescent="0.25">
      <c r="S53035" s="108"/>
      <c r="U53035" s="108"/>
      <c r="W53035" s="108"/>
      <c r="Y53035" s="108"/>
      <c r="AA53035" s="108"/>
      <c r="AC53035" s="108"/>
    </row>
    <row r="53036" spans="19:29" x14ac:dyDescent="0.25">
      <c r="S53036" s="109"/>
      <c r="U53036" s="109"/>
      <c r="W53036" s="109"/>
      <c r="Y53036" s="109"/>
      <c r="AA53036" s="109"/>
      <c r="AC53036" s="109"/>
    </row>
    <row r="53037" spans="19:29" x14ac:dyDescent="0.25">
      <c r="S53037" s="108"/>
      <c r="U53037" s="108"/>
      <c r="W53037" s="108"/>
      <c r="Y53037" s="108"/>
      <c r="AA53037" s="108"/>
      <c r="AC53037" s="108"/>
    </row>
    <row r="53038" spans="19:29" x14ac:dyDescent="0.25">
      <c r="S53038" s="108"/>
      <c r="U53038" s="108"/>
      <c r="W53038" s="108"/>
      <c r="Y53038" s="108"/>
      <c r="AA53038" s="108"/>
      <c r="AC53038" s="108"/>
    </row>
    <row r="53039" spans="19:29" x14ac:dyDescent="0.25">
      <c r="S53039" s="108"/>
      <c r="U53039" s="108"/>
      <c r="W53039" s="108"/>
      <c r="Y53039" s="108"/>
      <c r="AA53039" s="108"/>
      <c r="AC53039" s="108"/>
    </row>
    <row r="53040" spans="19:29" x14ac:dyDescent="0.25">
      <c r="S53040" s="110"/>
      <c r="U53040" s="110"/>
      <c r="W53040" s="110"/>
      <c r="Y53040" s="110"/>
      <c r="AA53040" s="110"/>
      <c r="AC53040" s="110"/>
    </row>
    <row r="53041" spans="19:29" x14ac:dyDescent="0.25">
      <c r="S53041" s="110"/>
      <c r="U53041" s="110"/>
      <c r="W53041" s="110"/>
      <c r="Y53041" s="110"/>
      <c r="AA53041" s="110"/>
      <c r="AC53041" s="110"/>
    </row>
    <row r="53042" spans="19:29" x14ac:dyDescent="0.25">
      <c r="S53042" s="110"/>
      <c r="U53042" s="110"/>
      <c r="W53042" s="110"/>
      <c r="Y53042" s="110"/>
      <c r="AA53042" s="110"/>
      <c r="AC53042" s="110"/>
    </row>
    <row r="53043" spans="19:29" x14ac:dyDescent="0.25">
      <c r="S53043" s="110"/>
      <c r="U53043" s="110"/>
      <c r="W53043" s="110"/>
      <c r="Y53043" s="110"/>
      <c r="AA53043" s="110"/>
      <c r="AC53043" s="110"/>
    </row>
    <row r="53044" spans="19:29" x14ac:dyDescent="0.25">
      <c r="S53044" s="111"/>
      <c r="U53044" s="111"/>
      <c r="W53044" s="111"/>
      <c r="Y53044" s="111"/>
      <c r="AA53044" s="111"/>
      <c r="AC53044" s="111"/>
    </row>
    <row r="53045" spans="19:29" x14ac:dyDescent="0.25">
      <c r="S53045" s="107"/>
      <c r="U53045" s="107"/>
      <c r="W53045" s="107"/>
      <c r="Y53045" s="107"/>
      <c r="AA53045" s="107"/>
      <c r="AC53045" s="107"/>
    </row>
    <row r="53046" spans="19:29" x14ac:dyDescent="0.25">
      <c r="S53046" s="108"/>
      <c r="U53046" s="108"/>
      <c r="W53046" s="108"/>
      <c r="Y53046" s="108"/>
      <c r="AA53046" s="108"/>
      <c r="AC53046" s="108"/>
    </row>
    <row r="53047" spans="19:29" x14ac:dyDescent="0.25">
      <c r="S53047" s="108"/>
      <c r="U53047" s="108"/>
      <c r="W53047" s="108"/>
      <c r="Y53047" s="108"/>
      <c r="AA53047" s="108"/>
      <c r="AC53047" s="108"/>
    </row>
    <row r="53048" spans="19:29" x14ac:dyDescent="0.25">
      <c r="S53048" s="109"/>
      <c r="U53048" s="109"/>
      <c r="W53048" s="109"/>
      <c r="Y53048" s="109"/>
      <c r="AA53048" s="109"/>
      <c r="AC53048" s="109"/>
    </row>
    <row r="53049" spans="19:29" x14ac:dyDescent="0.25">
      <c r="S53049" s="108"/>
      <c r="U53049" s="108"/>
      <c r="W53049" s="108"/>
      <c r="Y53049" s="108"/>
      <c r="AA53049" s="108"/>
      <c r="AC53049" s="108"/>
    </row>
    <row r="53050" spans="19:29" x14ac:dyDescent="0.25">
      <c r="S53050" s="108"/>
      <c r="U53050" s="108"/>
      <c r="W53050" s="108"/>
      <c r="Y53050" s="108"/>
      <c r="AA53050" s="108"/>
      <c r="AC53050" s="108"/>
    </row>
    <row r="53051" spans="19:29" x14ac:dyDescent="0.25">
      <c r="S53051" s="109"/>
      <c r="U53051" s="109"/>
      <c r="W53051" s="109"/>
      <c r="Y53051" s="109"/>
      <c r="AA53051" s="109"/>
      <c r="AC53051" s="109"/>
    </row>
    <row r="53052" spans="19:29" x14ac:dyDescent="0.25">
      <c r="S53052" s="108"/>
      <c r="U53052" s="108"/>
      <c r="W53052" s="108"/>
      <c r="Y53052" s="108"/>
      <c r="AA53052" s="108"/>
      <c r="AC53052" s="108"/>
    </row>
    <row r="53053" spans="19:29" x14ac:dyDescent="0.25">
      <c r="S53053" s="109"/>
      <c r="U53053" s="109"/>
      <c r="W53053" s="109"/>
      <c r="Y53053" s="109"/>
      <c r="AA53053" s="109"/>
      <c r="AC53053" s="109"/>
    </row>
    <row r="53054" spans="19:29" x14ac:dyDescent="0.25">
      <c r="S53054" s="108"/>
      <c r="U53054" s="108"/>
      <c r="W53054" s="108"/>
      <c r="Y53054" s="108"/>
      <c r="AA53054" s="108"/>
      <c r="AC53054" s="108"/>
    </row>
    <row r="53055" spans="19:29" x14ac:dyDescent="0.25">
      <c r="S53055" s="108"/>
      <c r="U53055" s="108"/>
      <c r="W53055" s="108"/>
      <c r="Y53055" s="108"/>
      <c r="AA53055" s="108"/>
      <c r="AC53055" s="108"/>
    </row>
    <row r="53056" spans="19:29" x14ac:dyDescent="0.25">
      <c r="S53056" s="108"/>
      <c r="U53056" s="108"/>
      <c r="W53056" s="108"/>
      <c r="Y53056" s="108"/>
      <c r="AA53056" s="108"/>
      <c r="AC53056" s="108"/>
    </row>
    <row r="53057" spans="19:29" x14ac:dyDescent="0.25">
      <c r="S53057" s="110"/>
      <c r="U53057" s="110"/>
      <c r="W53057" s="110"/>
      <c r="Y53057" s="110"/>
      <c r="AA53057" s="110"/>
      <c r="AC53057" s="110"/>
    </row>
    <row r="53058" spans="19:29" x14ac:dyDescent="0.25">
      <c r="S53058" s="110"/>
      <c r="U53058" s="110"/>
      <c r="W53058" s="110"/>
      <c r="Y53058" s="110"/>
      <c r="AA53058" s="110"/>
      <c r="AC53058" s="110"/>
    </row>
    <row r="53059" spans="19:29" x14ac:dyDescent="0.25">
      <c r="S53059" s="110"/>
      <c r="U53059" s="110"/>
      <c r="W53059" s="110"/>
      <c r="Y53059" s="110"/>
      <c r="AA53059" s="110"/>
      <c r="AC53059" s="110"/>
    </row>
    <row r="53060" spans="19:29" x14ac:dyDescent="0.25">
      <c r="S53060" s="110"/>
      <c r="U53060" s="110"/>
      <c r="W53060" s="110"/>
      <c r="Y53060" s="110"/>
      <c r="AA53060" s="110"/>
      <c r="AC53060" s="110"/>
    </row>
    <row r="53061" spans="19:29" x14ac:dyDescent="0.25">
      <c r="S53061" s="111"/>
      <c r="U53061" s="111"/>
      <c r="W53061" s="111"/>
      <c r="Y53061" s="111"/>
      <c r="AA53061" s="111"/>
      <c r="AC53061" s="111"/>
    </row>
    <row r="53062" spans="19:29" x14ac:dyDescent="0.25">
      <c r="S53062" s="107"/>
      <c r="U53062" s="107"/>
      <c r="W53062" s="107"/>
      <c r="Y53062" s="107"/>
      <c r="AA53062" s="107"/>
      <c r="AC53062" s="107"/>
    </row>
    <row r="53063" spans="19:29" x14ac:dyDescent="0.25">
      <c r="S53063" s="108"/>
      <c r="U53063" s="108"/>
      <c r="W53063" s="108"/>
      <c r="Y53063" s="108"/>
      <c r="AA53063" s="108"/>
      <c r="AC53063" s="108"/>
    </row>
    <row r="53064" spans="19:29" x14ac:dyDescent="0.25">
      <c r="S53064" s="108"/>
      <c r="U53064" s="108"/>
      <c r="W53064" s="108"/>
      <c r="Y53064" s="108"/>
      <c r="AA53064" s="108"/>
      <c r="AC53064" s="108"/>
    </row>
    <row r="53065" spans="19:29" x14ac:dyDescent="0.25">
      <c r="S53065" s="109"/>
      <c r="U53065" s="109"/>
      <c r="W53065" s="109"/>
      <c r="Y53065" s="109"/>
      <c r="AA53065" s="109"/>
      <c r="AC53065" s="109"/>
    </row>
    <row r="53066" spans="19:29" x14ac:dyDescent="0.25">
      <c r="S53066" s="108"/>
      <c r="U53066" s="108"/>
      <c r="W53066" s="108"/>
      <c r="Y53066" s="108"/>
      <c r="AA53066" s="108"/>
      <c r="AC53066" s="108"/>
    </row>
    <row r="53067" spans="19:29" x14ac:dyDescent="0.25">
      <c r="S53067" s="108"/>
      <c r="U53067" s="108"/>
      <c r="W53067" s="108"/>
      <c r="Y53067" s="108"/>
      <c r="AA53067" s="108"/>
      <c r="AC53067" s="108"/>
    </row>
    <row r="53068" spans="19:29" x14ac:dyDescent="0.25">
      <c r="S53068" s="109"/>
      <c r="U53068" s="109"/>
      <c r="W53068" s="109"/>
      <c r="Y53068" s="109"/>
      <c r="AA53068" s="109"/>
      <c r="AC53068" s="109"/>
    </row>
    <row r="53069" spans="19:29" x14ac:dyDescent="0.25">
      <c r="S53069" s="108"/>
      <c r="U53069" s="108"/>
      <c r="W53069" s="108"/>
      <c r="Y53069" s="108"/>
      <c r="AA53069" s="108"/>
      <c r="AC53069" s="108"/>
    </row>
    <row r="53070" spans="19:29" x14ac:dyDescent="0.25">
      <c r="S53070" s="109"/>
      <c r="U53070" s="109"/>
      <c r="W53070" s="109"/>
      <c r="Y53070" s="109"/>
      <c r="AA53070" s="109"/>
      <c r="AC53070" s="109"/>
    </row>
    <row r="53071" spans="19:29" x14ac:dyDescent="0.25">
      <c r="S53071" s="108"/>
      <c r="U53071" s="108"/>
      <c r="W53071" s="108"/>
      <c r="Y53071" s="108"/>
      <c r="AA53071" s="108"/>
      <c r="AC53071" s="108"/>
    </row>
    <row r="53072" spans="19:29" x14ac:dyDescent="0.25">
      <c r="S53072" s="108"/>
      <c r="U53072" s="108"/>
      <c r="W53072" s="108"/>
      <c r="Y53072" s="108"/>
      <c r="AA53072" s="108"/>
      <c r="AC53072" s="108"/>
    </row>
    <row r="53073" spans="19:29" x14ac:dyDescent="0.25">
      <c r="S53073" s="108"/>
      <c r="U53073" s="108"/>
      <c r="W53073" s="108"/>
      <c r="Y53073" s="108"/>
      <c r="AA53073" s="108"/>
      <c r="AC53073" s="108"/>
    </row>
    <row r="53074" spans="19:29" x14ac:dyDescent="0.25">
      <c r="S53074" s="110"/>
      <c r="U53074" s="110"/>
      <c r="W53074" s="110"/>
      <c r="Y53074" s="110"/>
      <c r="AA53074" s="110"/>
      <c r="AC53074" s="110"/>
    </row>
    <row r="53075" spans="19:29" x14ac:dyDescent="0.25">
      <c r="S53075" s="110"/>
      <c r="U53075" s="110"/>
      <c r="W53075" s="110"/>
      <c r="Y53075" s="110"/>
      <c r="AA53075" s="110"/>
      <c r="AC53075" s="110"/>
    </row>
    <row r="53076" spans="19:29" x14ac:dyDescent="0.25">
      <c r="S53076" s="110"/>
      <c r="U53076" s="110"/>
      <c r="W53076" s="110"/>
      <c r="Y53076" s="110"/>
      <c r="AA53076" s="110"/>
      <c r="AC53076" s="110"/>
    </row>
    <row r="53077" spans="19:29" x14ac:dyDescent="0.25">
      <c r="S53077" s="110"/>
      <c r="U53077" s="110"/>
      <c r="W53077" s="110"/>
      <c r="Y53077" s="110"/>
      <c r="AA53077" s="110"/>
      <c r="AC53077" s="110"/>
    </row>
    <row r="53078" spans="19:29" x14ac:dyDescent="0.25">
      <c r="S53078" s="111"/>
      <c r="U53078" s="111"/>
      <c r="W53078" s="111"/>
      <c r="Y53078" s="111"/>
      <c r="AA53078" s="111"/>
      <c r="AC53078" s="111"/>
    </row>
    <row r="53079" spans="19:29" x14ac:dyDescent="0.25">
      <c r="S53079" s="107"/>
      <c r="U53079" s="107"/>
      <c r="W53079" s="107"/>
      <c r="Y53079" s="107"/>
      <c r="AA53079" s="107"/>
      <c r="AC53079" s="107"/>
    </row>
    <row r="53080" spans="19:29" x14ac:dyDescent="0.25">
      <c r="S53080" s="108"/>
      <c r="U53080" s="108"/>
      <c r="W53080" s="108"/>
      <c r="Y53080" s="108"/>
      <c r="AA53080" s="108"/>
      <c r="AC53080" s="108"/>
    </row>
    <row r="53081" spans="19:29" x14ac:dyDescent="0.25">
      <c r="S53081" s="108"/>
      <c r="U53081" s="108"/>
      <c r="W53081" s="108"/>
      <c r="Y53081" s="108"/>
      <c r="AA53081" s="108"/>
      <c r="AC53081" s="108"/>
    </row>
    <row r="53082" spans="19:29" x14ac:dyDescent="0.25">
      <c r="S53082" s="109"/>
      <c r="U53082" s="109"/>
      <c r="W53082" s="109"/>
      <c r="Y53082" s="109"/>
      <c r="AA53082" s="109"/>
      <c r="AC53082" s="109"/>
    </row>
    <row r="53083" spans="19:29" x14ac:dyDescent="0.25">
      <c r="S53083" s="108"/>
      <c r="U53083" s="108"/>
      <c r="W53083" s="108"/>
      <c r="Y53083" s="108"/>
      <c r="AA53083" s="108"/>
      <c r="AC53083" s="108"/>
    </row>
    <row r="53084" spans="19:29" x14ac:dyDescent="0.25">
      <c r="S53084" s="108"/>
      <c r="U53084" s="108"/>
      <c r="W53084" s="108"/>
      <c r="Y53084" s="108"/>
      <c r="AA53084" s="108"/>
      <c r="AC53084" s="108"/>
    </row>
    <row r="53085" spans="19:29" x14ac:dyDescent="0.25">
      <c r="S53085" s="109"/>
      <c r="U53085" s="109"/>
      <c r="W53085" s="109"/>
      <c r="Y53085" s="109"/>
      <c r="AA53085" s="109"/>
      <c r="AC53085" s="109"/>
    </row>
    <row r="53086" spans="19:29" x14ac:dyDescent="0.25">
      <c r="S53086" s="108"/>
      <c r="U53086" s="108"/>
      <c r="W53086" s="108"/>
      <c r="Y53086" s="108"/>
      <c r="AA53086" s="108"/>
      <c r="AC53086" s="108"/>
    </row>
    <row r="53087" spans="19:29" x14ac:dyDescent="0.25">
      <c r="S53087" s="109"/>
      <c r="U53087" s="109"/>
      <c r="W53087" s="109"/>
      <c r="Y53087" s="109"/>
      <c r="AA53087" s="109"/>
      <c r="AC53087" s="109"/>
    </row>
    <row r="53088" spans="19:29" x14ac:dyDescent="0.25">
      <c r="S53088" s="108"/>
      <c r="U53088" s="108"/>
      <c r="W53088" s="108"/>
      <c r="Y53088" s="108"/>
      <c r="AA53088" s="108"/>
      <c r="AC53088" s="108"/>
    </row>
    <row r="53089" spans="19:29" x14ac:dyDescent="0.25">
      <c r="S53089" s="108"/>
      <c r="U53089" s="108"/>
      <c r="W53089" s="108"/>
      <c r="Y53089" s="108"/>
      <c r="AA53089" s="108"/>
      <c r="AC53089" s="108"/>
    </row>
    <row r="53090" spans="19:29" x14ac:dyDescent="0.25">
      <c r="S53090" s="108"/>
      <c r="U53090" s="108"/>
      <c r="W53090" s="108"/>
      <c r="Y53090" s="108"/>
      <c r="AA53090" s="108"/>
      <c r="AC53090" s="108"/>
    </row>
    <row r="53091" spans="19:29" x14ac:dyDescent="0.25">
      <c r="S53091" s="110"/>
      <c r="U53091" s="110"/>
      <c r="W53091" s="110"/>
      <c r="Y53091" s="110"/>
      <c r="AA53091" s="110"/>
      <c r="AC53091" s="110"/>
    </row>
    <row r="53092" spans="19:29" x14ac:dyDescent="0.25">
      <c r="S53092" s="110"/>
      <c r="U53092" s="110"/>
      <c r="W53092" s="110"/>
      <c r="Y53092" s="110"/>
      <c r="AA53092" s="110"/>
      <c r="AC53092" s="110"/>
    </row>
    <row r="53093" spans="19:29" x14ac:dyDescent="0.25">
      <c r="S53093" s="110"/>
      <c r="U53093" s="110"/>
      <c r="W53093" s="110"/>
      <c r="Y53093" s="110"/>
      <c r="AA53093" s="110"/>
      <c r="AC53093" s="110"/>
    </row>
    <row r="53094" spans="19:29" x14ac:dyDescent="0.25">
      <c r="S53094" s="110"/>
      <c r="U53094" s="110"/>
      <c r="W53094" s="110"/>
      <c r="Y53094" s="110"/>
      <c r="AA53094" s="110"/>
      <c r="AC53094" s="110"/>
    </row>
    <row r="53095" spans="19:29" x14ac:dyDescent="0.25">
      <c r="S53095" s="111"/>
      <c r="U53095" s="111"/>
      <c r="W53095" s="111"/>
      <c r="Y53095" s="111"/>
      <c r="AA53095" s="111"/>
      <c r="AC53095" s="111"/>
    </row>
    <row r="53096" spans="19:29" x14ac:dyDescent="0.25">
      <c r="S53096" s="107"/>
      <c r="U53096" s="107"/>
      <c r="W53096" s="107"/>
      <c r="Y53096" s="107"/>
      <c r="AA53096" s="107"/>
      <c r="AC53096" s="107"/>
    </row>
    <row r="53097" spans="19:29" x14ac:dyDescent="0.25">
      <c r="S53097" s="108"/>
      <c r="U53097" s="108"/>
      <c r="W53097" s="108"/>
      <c r="Y53097" s="108"/>
      <c r="AA53097" s="108"/>
      <c r="AC53097" s="108"/>
    </row>
    <row r="53098" spans="19:29" x14ac:dyDescent="0.25">
      <c r="S53098" s="108"/>
      <c r="U53098" s="108"/>
      <c r="W53098" s="108"/>
      <c r="Y53098" s="108"/>
      <c r="AA53098" s="108"/>
      <c r="AC53098" s="108"/>
    </row>
    <row r="53099" spans="19:29" x14ac:dyDescent="0.25">
      <c r="S53099" s="109"/>
      <c r="U53099" s="109"/>
      <c r="W53099" s="109"/>
      <c r="Y53099" s="109"/>
      <c r="AA53099" s="109"/>
      <c r="AC53099" s="109"/>
    </row>
    <row r="53100" spans="19:29" x14ac:dyDescent="0.25">
      <c r="S53100" s="108"/>
      <c r="U53100" s="108"/>
      <c r="W53100" s="108"/>
      <c r="Y53100" s="108"/>
      <c r="AA53100" s="108"/>
      <c r="AC53100" s="108"/>
    </row>
    <row r="53101" spans="19:29" x14ac:dyDescent="0.25">
      <c r="S53101" s="108"/>
      <c r="U53101" s="108"/>
      <c r="W53101" s="108"/>
      <c r="Y53101" s="108"/>
      <c r="AA53101" s="108"/>
      <c r="AC53101" s="108"/>
    </row>
    <row r="53102" spans="19:29" x14ac:dyDescent="0.25">
      <c r="S53102" s="109"/>
      <c r="U53102" s="109"/>
      <c r="W53102" s="109"/>
      <c r="Y53102" s="109"/>
      <c r="AA53102" s="109"/>
      <c r="AC53102" s="109"/>
    </row>
    <row r="53103" spans="19:29" x14ac:dyDescent="0.25">
      <c r="S53103" s="108"/>
      <c r="U53103" s="108"/>
      <c r="W53103" s="108"/>
      <c r="Y53103" s="108"/>
      <c r="AA53103" s="108"/>
      <c r="AC53103" s="108"/>
    </row>
    <row r="53104" spans="19:29" x14ac:dyDescent="0.25">
      <c r="S53104" s="109"/>
      <c r="U53104" s="109"/>
      <c r="W53104" s="109"/>
      <c r="Y53104" s="109"/>
      <c r="AA53104" s="109"/>
      <c r="AC53104" s="109"/>
    </row>
    <row r="53105" spans="19:29" x14ac:dyDescent="0.25">
      <c r="S53105" s="108"/>
      <c r="U53105" s="108"/>
      <c r="W53105" s="108"/>
      <c r="Y53105" s="108"/>
      <c r="AA53105" s="108"/>
      <c r="AC53105" s="108"/>
    </row>
    <row r="53106" spans="19:29" x14ac:dyDescent="0.25">
      <c r="S53106" s="108"/>
      <c r="U53106" s="108"/>
      <c r="W53106" s="108"/>
      <c r="Y53106" s="108"/>
      <c r="AA53106" s="108"/>
      <c r="AC53106" s="108"/>
    </row>
    <row r="53107" spans="19:29" x14ac:dyDescent="0.25">
      <c r="S53107" s="108"/>
      <c r="U53107" s="108"/>
      <c r="W53107" s="108"/>
      <c r="Y53107" s="108"/>
      <c r="AA53107" s="108"/>
      <c r="AC53107" s="108"/>
    </row>
    <row r="53108" spans="19:29" x14ac:dyDescent="0.25">
      <c r="S53108" s="110"/>
      <c r="U53108" s="110"/>
      <c r="W53108" s="110"/>
      <c r="Y53108" s="110"/>
      <c r="AA53108" s="110"/>
      <c r="AC53108" s="110"/>
    </row>
    <row r="53109" spans="19:29" x14ac:dyDescent="0.25">
      <c r="S53109" s="110"/>
      <c r="U53109" s="110"/>
      <c r="W53109" s="110"/>
      <c r="Y53109" s="110"/>
      <c r="AA53109" s="110"/>
      <c r="AC53109" s="110"/>
    </row>
    <row r="53110" spans="19:29" x14ac:dyDescent="0.25">
      <c r="S53110" s="110"/>
      <c r="U53110" s="110"/>
      <c r="W53110" s="110"/>
      <c r="Y53110" s="110"/>
      <c r="AA53110" s="110"/>
      <c r="AC53110" s="110"/>
    </row>
    <row r="53111" spans="19:29" x14ac:dyDescent="0.25">
      <c r="S53111" s="110"/>
      <c r="U53111" s="110"/>
      <c r="W53111" s="110"/>
      <c r="Y53111" s="110"/>
      <c r="AA53111" s="110"/>
      <c r="AC53111" s="110"/>
    </row>
    <row r="53112" spans="19:29" x14ac:dyDescent="0.25">
      <c r="S53112" s="111"/>
      <c r="U53112" s="111"/>
      <c r="W53112" s="111"/>
      <c r="Y53112" s="111"/>
      <c r="AA53112" s="111"/>
      <c r="AC53112" s="111"/>
    </row>
    <row r="53113" spans="19:29" x14ac:dyDescent="0.25">
      <c r="S53113" s="107"/>
      <c r="U53113" s="107"/>
      <c r="W53113" s="107"/>
      <c r="Y53113" s="107"/>
      <c r="AA53113" s="107"/>
      <c r="AC53113" s="107"/>
    </row>
    <row r="53114" spans="19:29" x14ac:dyDescent="0.25">
      <c r="S53114" s="108"/>
      <c r="U53114" s="108"/>
      <c r="W53114" s="108"/>
      <c r="Y53114" s="108"/>
      <c r="AA53114" s="108"/>
      <c r="AC53114" s="108"/>
    </row>
    <row r="53115" spans="19:29" x14ac:dyDescent="0.25">
      <c r="S53115" s="108"/>
      <c r="U53115" s="108"/>
      <c r="W53115" s="108"/>
      <c r="Y53115" s="108"/>
      <c r="AA53115" s="108"/>
      <c r="AC53115" s="108"/>
    </row>
    <row r="53116" spans="19:29" x14ac:dyDescent="0.25">
      <c r="S53116" s="109"/>
      <c r="U53116" s="109"/>
      <c r="W53116" s="109"/>
      <c r="Y53116" s="109"/>
      <c r="AA53116" s="109"/>
      <c r="AC53116" s="109"/>
    </row>
    <row r="53117" spans="19:29" x14ac:dyDescent="0.25">
      <c r="S53117" s="108"/>
      <c r="U53117" s="108"/>
      <c r="W53117" s="108"/>
      <c r="Y53117" s="108"/>
      <c r="AA53117" s="108"/>
      <c r="AC53117" s="108"/>
    </row>
    <row r="53118" spans="19:29" x14ac:dyDescent="0.25">
      <c r="S53118" s="108"/>
      <c r="U53118" s="108"/>
      <c r="W53118" s="108"/>
      <c r="Y53118" s="108"/>
      <c r="AA53118" s="108"/>
      <c r="AC53118" s="108"/>
    </row>
    <row r="53119" spans="19:29" x14ac:dyDescent="0.25">
      <c r="S53119" s="109"/>
      <c r="U53119" s="109"/>
      <c r="W53119" s="109"/>
      <c r="Y53119" s="109"/>
      <c r="AA53119" s="109"/>
      <c r="AC53119" s="109"/>
    </row>
    <row r="53120" spans="19:29" x14ac:dyDescent="0.25">
      <c r="S53120" s="108"/>
      <c r="U53120" s="108"/>
      <c r="W53120" s="108"/>
      <c r="Y53120" s="108"/>
      <c r="AA53120" s="108"/>
      <c r="AC53120" s="108"/>
    </row>
    <row r="53121" spans="19:29" x14ac:dyDescent="0.25">
      <c r="S53121" s="109"/>
      <c r="U53121" s="109"/>
      <c r="W53121" s="109"/>
      <c r="Y53121" s="109"/>
      <c r="AA53121" s="109"/>
      <c r="AC53121" s="109"/>
    </row>
    <row r="53122" spans="19:29" x14ac:dyDescent="0.25">
      <c r="S53122" s="108"/>
      <c r="U53122" s="108"/>
      <c r="W53122" s="108"/>
      <c r="Y53122" s="108"/>
      <c r="AA53122" s="108"/>
      <c r="AC53122" s="108"/>
    </row>
    <row r="53123" spans="19:29" x14ac:dyDescent="0.25">
      <c r="S53123" s="108"/>
      <c r="U53123" s="108"/>
      <c r="W53123" s="108"/>
      <c r="Y53123" s="108"/>
      <c r="AA53123" s="108"/>
      <c r="AC53123" s="108"/>
    </row>
    <row r="53124" spans="19:29" x14ac:dyDescent="0.25">
      <c r="S53124" s="108"/>
      <c r="U53124" s="108"/>
      <c r="W53124" s="108"/>
      <c r="Y53124" s="108"/>
      <c r="AA53124" s="108"/>
      <c r="AC53124" s="108"/>
    </row>
    <row r="53125" spans="19:29" x14ac:dyDescent="0.25">
      <c r="S53125" s="110"/>
      <c r="U53125" s="110"/>
      <c r="W53125" s="110"/>
      <c r="Y53125" s="110"/>
      <c r="AA53125" s="110"/>
      <c r="AC53125" s="110"/>
    </row>
    <row r="53126" spans="19:29" x14ac:dyDescent="0.25">
      <c r="S53126" s="110"/>
      <c r="U53126" s="110"/>
      <c r="W53126" s="110"/>
      <c r="Y53126" s="110"/>
      <c r="AA53126" s="110"/>
      <c r="AC53126" s="110"/>
    </row>
    <row r="53127" spans="19:29" x14ac:dyDescent="0.25">
      <c r="S53127" s="110"/>
      <c r="U53127" s="110"/>
      <c r="W53127" s="110"/>
      <c r="Y53127" s="110"/>
      <c r="AA53127" s="110"/>
      <c r="AC53127" s="110"/>
    </row>
    <row r="53128" spans="19:29" x14ac:dyDescent="0.25">
      <c r="S53128" s="110"/>
      <c r="U53128" s="110"/>
      <c r="W53128" s="110"/>
      <c r="Y53128" s="110"/>
      <c r="AA53128" s="110"/>
      <c r="AC53128" s="110"/>
    </row>
    <row r="53129" spans="19:29" x14ac:dyDescent="0.25">
      <c r="S53129" s="111"/>
      <c r="U53129" s="111"/>
      <c r="W53129" s="111"/>
      <c r="Y53129" s="111"/>
      <c r="AA53129" s="111"/>
      <c r="AC53129" s="111"/>
    </row>
    <row r="53130" spans="19:29" x14ac:dyDescent="0.25">
      <c r="S53130" s="107"/>
      <c r="U53130" s="107"/>
      <c r="W53130" s="107"/>
      <c r="Y53130" s="107"/>
      <c r="AA53130" s="107"/>
      <c r="AC53130" s="107"/>
    </row>
    <row r="53131" spans="19:29" x14ac:dyDescent="0.25">
      <c r="S53131" s="108"/>
      <c r="U53131" s="108"/>
      <c r="W53131" s="108"/>
      <c r="Y53131" s="108"/>
      <c r="AA53131" s="108"/>
      <c r="AC53131" s="108"/>
    </row>
    <row r="53132" spans="19:29" x14ac:dyDescent="0.25">
      <c r="S53132" s="108"/>
      <c r="U53132" s="108"/>
      <c r="W53132" s="108"/>
      <c r="Y53132" s="108"/>
      <c r="AA53132" s="108"/>
      <c r="AC53132" s="108"/>
    </row>
    <row r="53133" spans="19:29" x14ac:dyDescent="0.25">
      <c r="S53133" s="109"/>
      <c r="U53133" s="109"/>
      <c r="W53133" s="109"/>
      <c r="Y53133" s="109"/>
      <c r="AA53133" s="109"/>
      <c r="AC53133" s="109"/>
    </row>
    <row r="53134" spans="19:29" x14ac:dyDescent="0.25">
      <c r="S53134" s="108"/>
      <c r="U53134" s="108"/>
      <c r="W53134" s="108"/>
      <c r="Y53134" s="108"/>
      <c r="AA53134" s="108"/>
      <c r="AC53134" s="108"/>
    </row>
    <row r="53135" spans="19:29" x14ac:dyDescent="0.25">
      <c r="S53135" s="108"/>
      <c r="U53135" s="108"/>
      <c r="W53135" s="108"/>
      <c r="Y53135" s="108"/>
      <c r="AA53135" s="108"/>
      <c r="AC53135" s="108"/>
    </row>
    <row r="53136" spans="19:29" x14ac:dyDescent="0.25">
      <c r="S53136" s="109"/>
      <c r="U53136" s="109"/>
      <c r="W53136" s="109"/>
      <c r="Y53136" s="109"/>
      <c r="AA53136" s="109"/>
      <c r="AC53136" s="109"/>
    </row>
    <row r="53137" spans="19:29" x14ac:dyDescent="0.25">
      <c r="S53137" s="108"/>
      <c r="U53137" s="108"/>
      <c r="W53137" s="108"/>
      <c r="Y53137" s="108"/>
      <c r="AA53137" s="108"/>
      <c r="AC53137" s="108"/>
    </row>
    <row r="53138" spans="19:29" x14ac:dyDescent="0.25">
      <c r="S53138" s="109"/>
      <c r="U53138" s="109"/>
      <c r="W53138" s="109"/>
      <c r="Y53138" s="109"/>
      <c r="AA53138" s="109"/>
      <c r="AC53138" s="109"/>
    </row>
    <row r="53139" spans="19:29" x14ac:dyDescent="0.25">
      <c r="S53139" s="108"/>
      <c r="U53139" s="108"/>
      <c r="W53139" s="108"/>
      <c r="Y53139" s="108"/>
      <c r="AA53139" s="108"/>
      <c r="AC53139" s="108"/>
    </row>
    <row r="53140" spans="19:29" x14ac:dyDescent="0.25">
      <c r="S53140" s="108"/>
      <c r="U53140" s="108"/>
      <c r="W53140" s="108"/>
      <c r="Y53140" s="108"/>
      <c r="AA53140" s="108"/>
      <c r="AC53140" s="108"/>
    </row>
    <row r="53141" spans="19:29" x14ac:dyDescent="0.25">
      <c r="S53141" s="108"/>
      <c r="U53141" s="108"/>
      <c r="W53141" s="108"/>
      <c r="Y53141" s="108"/>
      <c r="AA53141" s="108"/>
      <c r="AC53141" s="108"/>
    </row>
    <row r="53142" spans="19:29" x14ac:dyDescent="0.25">
      <c r="S53142" s="110"/>
      <c r="U53142" s="110"/>
      <c r="W53142" s="110"/>
      <c r="Y53142" s="110"/>
      <c r="AA53142" s="110"/>
      <c r="AC53142" s="110"/>
    </row>
    <row r="53143" spans="19:29" x14ac:dyDescent="0.25">
      <c r="S53143" s="110"/>
      <c r="U53143" s="110"/>
      <c r="W53143" s="110"/>
      <c r="Y53143" s="110"/>
      <c r="AA53143" s="110"/>
      <c r="AC53143" s="110"/>
    </row>
    <row r="53144" spans="19:29" x14ac:dyDescent="0.25">
      <c r="S53144" s="110"/>
      <c r="U53144" s="110"/>
      <c r="W53144" s="110"/>
      <c r="Y53144" s="110"/>
      <c r="AA53144" s="110"/>
      <c r="AC53144" s="110"/>
    </row>
    <row r="53145" spans="19:29" x14ac:dyDescent="0.25">
      <c r="S53145" s="110"/>
      <c r="U53145" s="110"/>
      <c r="W53145" s="110"/>
      <c r="Y53145" s="110"/>
      <c r="AA53145" s="110"/>
      <c r="AC53145" s="110"/>
    </row>
    <row r="53146" spans="19:29" x14ac:dyDescent="0.25">
      <c r="S53146" s="111"/>
      <c r="U53146" s="111"/>
      <c r="W53146" s="111"/>
      <c r="Y53146" s="111"/>
      <c r="AA53146" s="111"/>
      <c r="AC53146" s="111"/>
    </row>
    <row r="53147" spans="19:29" x14ac:dyDescent="0.25">
      <c r="S53147" s="107"/>
      <c r="U53147" s="107"/>
      <c r="W53147" s="107"/>
      <c r="Y53147" s="107"/>
      <c r="AA53147" s="107"/>
      <c r="AC53147" s="107"/>
    </row>
    <row r="53148" spans="19:29" x14ac:dyDescent="0.25">
      <c r="S53148" s="108"/>
      <c r="U53148" s="108"/>
      <c r="W53148" s="108"/>
      <c r="Y53148" s="108"/>
      <c r="AA53148" s="108"/>
      <c r="AC53148" s="108"/>
    </row>
    <row r="53149" spans="19:29" x14ac:dyDescent="0.25">
      <c r="S53149" s="108"/>
      <c r="U53149" s="108"/>
      <c r="W53149" s="108"/>
      <c r="Y53149" s="108"/>
      <c r="AA53149" s="108"/>
      <c r="AC53149" s="108"/>
    </row>
    <row r="53150" spans="19:29" x14ac:dyDescent="0.25">
      <c r="S53150" s="109"/>
      <c r="U53150" s="109"/>
      <c r="W53150" s="109"/>
      <c r="Y53150" s="109"/>
      <c r="AA53150" s="109"/>
      <c r="AC53150" s="109"/>
    </row>
    <row r="53151" spans="19:29" x14ac:dyDescent="0.25">
      <c r="S53151" s="108"/>
      <c r="U53151" s="108"/>
      <c r="W53151" s="108"/>
      <c r="Y53151" s="108"/>
      <c r="AA53151" s="108"/>
      <c r="AC53151" s="108"/>
    </row>
    <row r="53152" spans="19:29" x14ac:dyDescent="0.25">
      <c r="S53152" s="108"/>
      <c r="U53152" s="108"/>
      <c r="W53152" s="108"/>
      <c r="Y53152" s="108"/>
      <c r="AA53152" s="108"/>
      <c r="AC53152" s="108"/>
    </row>
    <row r="53153" spans="19:29" x14ac:dyDescent="0.25">
      <c r="S53153" s="109"/>
      <c r="U53153" s="109"/>
      <c r="W53153" s="109"/>
      <c r="Y53153" s="109"/>
      <c r="AA53153" s="109"/>
      <c r="AC53153" s="109"/>
    </row>
    <row r="53154" spans="19:29" x14ac:dyDescent="0.25">
      <c r="S53154" s="108"/>
      <c r="U53154" s="108"/>
      <c r="W53154" s="108"/>
      <c r="Y53154" s="108"/>
      <c r="AA53154" s="108"/>
      <c r="AC53154" s="108"/>
    </row>
    <row r="53155" spans="19:29" x14ac:dyDescent="0.25">
      <c r="S53155" s="109"/>
      <c r="U53155" s="109"/>
      <c r="W53155" s="109"/>
      <c r="Y53155" s="109"/>
      <c r="AA53155" s="109"/>
      <c r="AC53155" s="109"/>
    </row>
    <row r="53156" spans="19:29" x14ac:dyDescent="0.25">
      <c r="S53156" s="108"/>
      <c r="U53156" s="108"/>
      <c r="W53156" s="108"/>
      <c r="Y53156" s="108"/>
      <c r="AA53156" s="108"/>
      <c r="AC53156" s="108"/>
    </row>
    <row r="53157" spans="19:29" x14ac:dyDescent="0.25">
      <c r="S53157" s="108"/>
      <c r="U53157" s="108"/>
      <c r="W53157" s="108"/>
      <c r="Y53157" s="108"/>
      <c r="AA53157" s="108"/>
      <c r="AC53157" s="108"/>
    </row>
    <row r="53158" spans="19:29" x14ac:dyDescent="0.25">
      <c r="S53158" s="108"/>
      <c r="U53158" s="108"/>
      <c r="W53158" s="108"/>
      <c r="Y53158" s="108"/>
      <c r="AA53158" s="108"/>
      <c r="AC53158" s="108"/>
    </row>
    <row r="53159" spans="19:29" x14ac:dyDescent="0.25">
      <c r="S53159" s="110"/>
      <c r="U53159" s="110"/>
      <c r="W53159" s="110"/>
      <c r="Y53159" s="110"/>
      <c r="AA53159" s="110"/>
      <c r="AC53159" s="110"/>
    </row>
    <row r="53160" spans="19:29" x14ac:dyDescent="0.25">
      <c r="S53160" s="110"/>
      <c r="U53160" s="110"/>
      <c r="W53160" s="110"/>
      <c r="Y53160" s="110"/>
      <c r="AA53160" s="110"/>
      <c r="AC53160" s="110"/>
    </row>
    <row r="53161" spans="19:29" x14ac:dyDescent="0.25">
      <c r="S53161" s="110"/>
      <c r="U53161" s="110"/>
      <c r="W53161" s="110"/>
      <c r="Y53161" s="110"/>
      <c r="AA53161" s="110"/>
      <c r="AC53161" s="110"/>
    </row>
    <row r="53162" spans="19:29" x14ac:dyDescent="0.25">
      <c r="S53162" s="110"/>
      <c r="U53162" s="110"/>
      <c r="W53162" s="110"/>
      <c r="Y53162" s="110"/>
      <c r="AA53162" s="110"/>
      <c r="AC53162" s="110"/>
    </row>
    <row r="53163" spans="19:29" x14ac:dyDescent="0.25">
      <c r="S53163" s="111"/>
      <c r="U53163" s="111"/>
      <c r="W53163" s="111"/>
      <c r="Y53163" s="111"/>
      <c r="AA53163" s="111"/>
      <c r="AC53163" s="111"/>
    </row>
    <row r="53164" spans="19:29" x14ac:dyDescent="0.25">
      <c r="S53164" s="107"/>
      <c r="U53164" s="107"/>
      <c r="W53164" s="107"/>
      <c r="Y53164" s="107"/>
      <c r="AA53164" s="107"/>
      <c r="AC53164" s="107"/>
    </row>
    <row r="53165" spans="19:29" x14ac:dyDescent="0.25">
      <c r="S53165" s="108"/>
      <c r="U53165" s="108"/>
      <c r="W53165" s="108"/>
      <c r="Y53165" s="108"/>
      <c r="AA53165" s="108"/>
      <c r="AC53165" s="108"/>
    </row>
    <row r="53166" spans="19:29" x14ac:dyDescent="0.25">
      <c r="S53166" s="108"/>
      <c r="U53166" s="108"/>
      <c r="W53166" s="108"/>
      <c r="Y53166" s="108"/>
      <c r="AA53166" s="108"/>
      <c r="AC53166" s="108"/>
    </row>
    <row r="53167" spans="19:29" x14ac:dyDescent="0.25">
      <c r="S53167" s="109"/>
      <c r="U53167" s="109"/>
      <c r="W53167" s="109"/>
      <c r="Y53167" s="109"/>
      <c r="AA53167" s="109"/>
      <c r="AC53167" s="109"/>
    </row>
    <row r="53168" spans="19:29" x14ac:dyDescent="0.25">
      <c r="S53168" s="108"/>
      <c r="U53168" s="108"/>
      <c r="W53168" s="108"/>
      <c r="Y53168" s="108"/>
      <c r="AA53168" s="108"/>
      <c r="AC53168" s="108"/>
    </row>
    <row r="53169" spans="19:29" x14ac:dyDescent="0.25">
      <c r="S53169" s="108"/>
      <c r="U53169" s="108"/>
      <c r="W53169" s="108"/>
      <c r="Y53169" s="108"/>
      <c r="AA53169" s="108"/>
      <c r="AC53169" s="108"/>
    </row>
    <row r="53170" spans="19:29" x14ac:dyDescent="0.25">
      <c r="S53170" s="109"/>
      <c r="U53170" s="109"/>
      <c r="W53170" s="109"/>
      <c r="Y53170" s="109"/>
      <c r="AA53170" s="109"/>
      <c r="AC53170" s="109"/>
    </row>
    <row r="53171" spans="19:29" x14ac:dyDescent="0.25">
      <c r="S53171" s="108"/>
      <c r="U53171" s="108"/>
      <c r="W53171" s="108"/>
      <c r="Y53171" s="108"/>
      <c r="AA53171" s="108"/>
      <c r="AC53171" s="108"/>
    </row>
    <row r="53172" spans="19:29" x14ac:dyDescent="0.25">
      <c r="S53172" s="109"/>
      <c r="U53172" s="109"/>
      <c r="W53172" s="109"/>
      <c r="Y53172" s="109"/>
      <c r="AA53172" s="109"/>
      <c r="AC53172" s="109"/>
    </row>
    <row r="53173" spans="19:29" x14ac:dyDescent="0.25">
      <c r="S53173" s="108"/>
      <c r="U53173" s="108"/>
      <c r="W53173" s="108"/>
      <c r="Y53173" s="108"/>
      <c r="AA53173" s="108"/>
      <c r="AC53173" s="108"/>
    </row>
    <row r="53174" spans="19:29" x14ac:dyDescent="0.25">
      <c r="S53174" s="108"/>
      <c r="U53174" s="108"/>
      <c r="W53174" s="108"/>
      <c r="Y53174" s="108"/>
      <c r="AA53174" s="108"/>
      <c r="AC53174" s="108"/>
    </row>
    <row r="53175" spans="19:29" x14ac:dyDescent="0.25">
      <c r="S53175" s="108"/>
      <c r="U53175" s="108"/>
      <c r="W53175" s="108"/>
      <c r="Y53175" s="108"/>
      <c r="AA53175" s="108"/>
      <c r="AC53175" s="108"/>
    </row>
    <row r="53176" spans="19:29" x14ac:dyDescent="0.25">
      <c r="S53176" s="110"/>
      <c r="U53176" s="110"/>
      <c r="W53176" s="110"/>
      <c r="Y53176" s="110"/>
      <c r="AA53176" s="110"/>
      <c r="AC53176" s="110"/>
    </row>
    <row r="53177" spans="19:29" x14ac:dyDescent="0.25">
      <c r="S53177" s="110"/>
      <c r="U53177" s="110"/>
      <c r="W53177" s="110"/>
      <c r="Y53177" s="110"/>
      <c r="AA53177" s="110"/>
      <c r="AC53177" s="110"/>
    </row>
    <row r="53178" spans="19:29" x14ac:dyDescent="0.25">
      <c r="S53178" s="110"/>
      <c r="U53178" s="110"/>
      <c r="W53178" s="110"/>
      <c r="Y53178" s="110"/>
      <c r="AA53178" s="110"/>
      <c r="AC53178" s="110"/>
    </row>
    <row r="53179" spans="19:29" x14ac:dyDescent="0.25">
      <c r="S53179" s="110"/>
      <c r="U53179" s="110"/>
      <c r="W53179" s="110"/>
      <c r="Y53179" s="110"/>
      <c r="AA53179" s="110"/>
      <c r="AC53179" s="110"/>
    </row>
    <row r="53180" spans="19:29" x14ac:dyDescent="0.25">
      <c r="S53180" s="111"/>
      <c r="U53180" s="111"/>
      <c r="W53180" s="111"/>
      <c r="Y53180" s="111"/>
      <c r="AA53180" s="111"/>
      <c r="AC53180" s="111"/>
    </row>
    <row r="53181" spans="19:29" x14ac:dyDescent="0.25">
      <c r="S53181" s="107"/>
      <c r="U53181" s="107"/>
      <c r="W53181" s="107"/>
      <c r="Y53181" s="107"/>
      <c r="AA53181" s="107"/>
      <c r="AC53181" s="107"/>
    </row>
    <row r="53182" spans="19:29" x14ac:dyDescent="0.25">
      <c r="S53182" s="108"/>
      <c r="U53182" s="108"/>
      <c r="W53182" s="108"/>
      <c r="Y53182" s="108"/>
      <c r="AA53182" s="108"/>
      <c r="AC53182" s="108"/>
    </row>
    <row r="53183" spans="19:29" x14ac:dyDescent="0.25">
      <c r="S53183" s="108"/>
      <c r="U53183" s="108"/>
      <c r="W53183" s="108"/>
      <c r="Y53183" s="108"/>
      <c r="AA53183" s="108"/>
      <c r="AC53183" s="108"/>
    </row>
    <row r="53184" spans="19:29" x14ac:dyDescent="0.25">
      <c r="S53184" s="109"/>
      <c r="U53184" s="109"/>
      <c r="W53184" s="109"/>
      <c r="Y53184" s="109"/>
      <c r="AA53184" s="109"/>
      <c r="AC53184" s="109"/>
    </row>
    <row r="53185" spans="19:29" x14ac:dyDescent="0.25">
      <c r="S53185" s="108"/>
      <c r="U53185" s="108"/>
      <c r="W53185" s="108"/>
      <c r="Y53185" s="108"/>
      <c r="AA53185" s="108"/>
      <c r="AC53185" s="108"/>
    </row>
    <row r="53186" spans="19:29" x14ac:dyDescent="0.25">
      <c r="S53186" s="108"/>
      <c r="U53186" s="108"/>
      <c r="W53186" s="108"/>
      <c r="Y53186" s="108"/>
      <c r="AA53186" s="108"/>
      <c r="AC53186" s="108"/>
    </row>
    <row r="53187" spans="19:29" x14ac:dyDescent="0.25">
      <c r="S53187" s="109"/>
      <c r="U53187" s="109"/>
      <c r="W53187" s="109"/>
      <c r="Y53187" s="109"/>
      <c r="AA53187" s="109"/>
      <c r="AC53187" s="109"/>
    </row>
    <row r="53188" spans="19:29" x14ac:dyDescent="0.25">
      <c r="S53188" s="108"/>
      <c r="U53188" s="108"/>
      <c r="W53188" s="108"/>
      <c r="Y53188" s="108"/>
      <c r="AA53188" s="108"/>
      <c r="AC53188" s="108"/>
    </row>
    <row r="53189" spans="19:29" x14ac:dyDescent="0.25">
      <c r="S53189" s="109"/>
      <c r="U53189" s="109"/>
      <c r="W53189" s="109"/>
      <c r="Y53189" s="109"/>
      <c r="AA53189" s="109"/>
      <c r="AC53189" s="109"/>
    </row>
    <row r="53190" spans="19:29" x14ac:dyDescent="0.25">
      <c r="S53190" s="108"/>
      <c r="U53190" s="108"/>
      <c r="W53190" s="108"/>
      <c r="Y53190" s="108"/>
      <c r="AA53190" s="108"/>
      <c r="AC53190" s="108"/>
    </row>
    <row r="53191" spans="19:29" x14ac:dyDescent="0.25">
      <c r="S53191" s="108"/>
      <c r="U53191" s="108"/>
      <c r="W53191" s="108"/>
      <c r="Y53191" s="108"/>
      <c r="AA53191" s="108"/>
      <c r="AC53191" s="108"/>
    </row>
    <row r="53192" spans="19:29" x14ac:dyDescent="0.25">
      <c r="S53192" s="108"/>
      <c r="U53192" s="108"/>
      <c r="W53192" s="108"/>
      <c r="Y53192" s="108"/>
      <c r="AA53192" s="108"/>
      <c r="AC53192" s="108"/>
    </row>
    <row r="53193" spans="19:29" x14ac:dyDescent="0.25">
      <c r="S53193" s="110"/>
      <c r="U53193" s="110"/>
      <c r="W53193" s="110"/>
      <c r="Y53193" s="110"/>
      <c r="AA53193" s="110"/>
      <c r="AC53193" s="110"/>
    </row>
    <row r="53194" spans="19:29" x14ac:dyDescent="0.25">
      <c r="S53194" s="110"/>
      <c r="U53194" s="110"/>
      <c r="W53194" s="110"/>
      <c r="Y53194" s="110"/>
      <c r="AA53194" s="110"/>
      <c r="AC53194" s="110"/>
    </row>
    <row r="53195" spans="19:29" x14ac:dyDescent="0.25">
      <c r="S53195" s="110"/>
      <c r="U53195" s="110"/>
      <c r="W53195" s="110"/>
      <c r="Y53195" s="110"/>
      <c r="AA53195" s="110"/>
      <c r="AC53195" s="110"/>
    </row>
    <row r="53196" spans="19:29" x14ac:dyDescent="0.25">
      <c r="S53196" s="110"/>
      <c r="U53196" s="110"/>
      <c r="W53196" s="110"/>
      <c r="Y53196" s="110"/>
      <c r="AA53196" s="110"/>
      <c r="AC53196" s="110"/>
    </row>
    <row r="53197" spans="19:29" x14ac:dyDescent="0.25">
      <c r="S53197" s="111"/>
      <c r="U53197" s="111"/>
      <c r="W53197" s="111"/>
      <c r="Y53197" s="111"/>
      <c r="AA53197" s="111"/>
      <c r="AC53197" s="111"/>
    </row>
    <row r="53198" spans="19:29" x14ac:dyDescent="0.25">
      <c r="S53198" s="107"/>
      <c r="U53198" s="107"/>
      <c r="W53198" s="107"/>
      <c r="Y53198" s="107"/>
      <c r="AA53198" s="107"/>
      <c r="AC53198" s="107"/>
    </row>
    <row r="53199" spans="19:29" x14ac:dyDescent="0.25">
      <c r="S53199" s="108"/>
      <c r="U53199" s="108"/>
      <c r="W53199" s="108"/>
      <c r="Y53199" s="108"/>
      <c r="AA53199" s="108"/>
      <c r="AC53199" s="108"/>
    </row>
    <row r="53200" spans="19:29" x14ac:dyDescent="0.25">
      <c r="S53200" s="108"/>
      <c r="U53200" s="108"/>
      <c r="W53200" s="108"/>
      <c r="Y53200" s="108"/>
      <c r="AA53200" s="108"/>
      <c r="AC53200" s="108"/>
    </row>
    <row r="53201" spans="19:29" x14ac:dyDescent="0.25">
      <c r="S53201" s="109"/>
      <c r="U53201" s="109"/>
      <c r="W53201" s="109"/>
      <c r="Y53201" s="109"/>
      <c r="AA53201" s="109"/>
      <c r="AC53201" s="109"/>
    </row>
    <row r="53202" spans="19:29" x14ac:dyDescent="0.25">
      <c r="S53202" s="108"/>
      <c r="U53202" s="108"/>
      <c r="W53202" s="108"/>
      <c r="Y53202" s="108"/>
      <c r="AA53202" s="108"/>
      <c r="AC53202" s="108"/>
    </row>
    <row r="53203" spans="19:29" x14ac:dyDescent="0.25">
      <c r="S53203" s="108"/>
      <c r="U53203" s="108"/>
      <c r="W53203" s="108"/>
      <c r="Y53203" s="108"/>
      <c r="AA53203" s="108"/>
      <c r="AC53203" s="108"/>
    </row>
    <row r="53204" spans="19:29" x14ac:dyDescent="0.25">
      <c r="S53204" s="109"/>
      <c r="U53204" s="109"/>
      <c r="W53204" s="109"/>
      <c r="Y53204" s="109"/>
      <c r="AA53204" s="109"/>
      <c r="AC53204" s="109"/>
    </row>
    <row r="53205" spans="19:29" x14ac:dyDescent="0.25">
      <c r="S53205" s="108"/>
      <c r="U53205" s="108"/>
      <c r="W53205" s="108"/>
      <c r="Y53205" s="108"/>
      <c r="AA53205" s="108"/>
      <c r="AC53205" s="108"/>
    </row>
    <row r="53206" spans="19:29" x14ac:dyDescent="0.25">
      <c r="S53206" s="109"/>
      <c r="U53206" s="109"/>
      <c r="W53206" s="109"/>
      <c r="Y53206" s="109"/>
      <c r="AA53206" s="109"/>
      <c r="AC53206" s="109"/>
    </row>
    <row r="53207" spans="19:29" x14ac:dyDescent="0.25">
      <c r="S53207" s="108"/>
      <c r="U53207" s="108"/>
      <c r="W53207" s="108"/>
      <c r="Y53207" s="108"/>
      <c r="AA53207" s="108"/>
      <c r="AC53207" s="108"/>
    </row>
    <row r="53208" spans="19:29" x14ac:dyDescent="0.25">
      <c r="S53208" s="108"/>
      <c r="U53208" s="108"/>
      <c r="W53208" s="108"/>
      <c r="Y53208" s="108"/>
      <c r="AA53208" s="108"/>
      <c r="AC53208" s="108"/>
    </row>
    <row r="53209" spans="19:29" x14ac:dyDescent="0.25">
      <c r="S53209" s="108"/>
      <c r="U53209" s="108"/>
      <c r="W53209" s="108"/>
      <c r="Y53209" s="108"/>
      <c r="AA53209" s="108"/>
      <c r="AC53209" s="108"/>
    </row>
    <row r="53210" spans="19:29" x14ac:dyDescent="0.25">
      <c r="S53210" s="110"/>
      <c r="U53210" s="110"/>
      <c r="W53210" s="110"/>
      <c r="Y53210" s="110"/>
      <c r="AA53210" s="110"/>
      <c r="AC53210" s="110"/>
    </row>
    <row r="53211" spans="19:29" x14ac:dyDescent="0.25">
      <c r="S53211" s="110"/>
      <c r="U53211" s="110"/>
      <c r="W53211" s="110"/>
      <c r="Y53211" s="110"/>
      <c r="AA53211" s="110"/>
      <c r="AC53211" s="110"/>
    </row>
    <row r="53212" spans="19:29" x14ac:dyDescent="0.25">
      <c r="S53212" s="110"/>
      <c r="U53212" s="110"/>
      <c r="W53212" s="110"/>
      <c r="Y53212" s="110"/>
      <c r="AA53212" s="110"/>
      <c r="AC53212" s="110"/>
    </row>
    <row r="53213" spans="19:29" x14ac:dyDescent="0.25">
      <c r="S53213" s="110"/>
      <c r="U53213" s="110"/>
      <c r="W53213" s="110"/>
      <c r="Y53213" s="110"/>
      <c r="AA53213" s="110"/>
      <c r="AC53213" s="110"/>
    </row>
    <row r="53214" spans="19:29" x14ac:dyDescent="0.25">
      <c r="S53214" s="111"/>
      <c r="U53214" s="111"/>
      <c r="W53214" s="111"/>
      <c r="Y53214" s="111"/>
      <c r="AA53214" s="111"/>
      <c r="AC53214" s="111"/>
    </row>
    <row r="53215" spans="19:29" x14ac:dyDescent="0.25">
      <c r="S53215" s="107"/>
      <c r="U53215" s="107"/>
      <c r="W53215" s="107"/>
      <c r="Y53215" s="107"/>
      <c r="AA53215" s="107"/>
      <c r="AC53215" s="107"/>
    </row>
    <row r="53216" spans="19:29" x14ac:dyDescent="0.25">
      <c r="S53216" s="108"/>
      <c r="U53216" s="108"/>
      <c r="W53216" s="108"/>
      <c r="Y53216" s="108"/>
      <c r="AA53216" s="108"/>
      <c r="AC53216" s="108"/>
    </row>
    <row r="53217" spans="19:29" x14ac:dyDescent="0.25">
      <c r="S53217" s="108"/>
      <c r="U53217" s="108"/>
      <c r="W53217" s="108"/>
      <c r="Y53217" s="108"/>
      <c r="AA53217" s="108"/>
      <c r="AC53217" s="108"/>
    </row>
    <row r="53218" spans="19:29" x14ac:dyDescent="0.25">
      <c r="S53218" s="109"/>
      <c r="U53218" s="109"/>
      <c r="W53218" s="109"/>
      <c r="Y53218" s="109"/>
      <c r="AA53218" s="109"/>
      <c r="AC53218" s="109"/>
    </row>
    <row r="53219" spans="19:29" x14ac:dyDescent="0.25">
      <c r="S53219" s="108"/>
      <c r="U53219" s="108"/>
      <c r="W53219" s="108"/>
      <c r="Y53219" s="108"/>
      <c r="AA53219" s="108"/>
      <c r="AC53219" s="108"/>
    </row>
    <row r="53220" spans="19:29" x14ac:dyDescent="0.25">
      <c r="S53220" s="108"/>
      <c r="U53220" s="108"/>
      <c r="W53220" s="108"/>
      <c r="Y53220" s="108"/>
      <c r="AA53220" s="108"/>
      <c r="AC53220" s="108"/>
    </row>
    <row r="53221" spans="19:29" x14ac:dyDescent="0.25">
      <c r="S53221" s="109"/>
      <c r="U53221" s="109"/>
      <c r="W53221" s="109"/>
      <c r="Y53221" s="109"/>
      <c r="AA53221" s="109"/>
      <c r="AC53221" s="109"/>
    </row>
    <row r="53222" spans="19:29" x14ac:dyDescent="0.25">
      <c r="S53222" s="108"/>
      <c r="U53222" s="108"/>
      <c r="W53222" s="108"/>
      <c r="Y53222" s="108"/>
      <c r="AA53222" s="108"/>
      <c r="AC53222" s="108"/>
    </row>
    <row r="53223" spans="19:29" x14ac:dyDescent="0.25">
      <c r="S53223" s="109"/>
      <c r="U53223" s="109"/>
      <c r="W53223" s="109"/>
      <c r="Y53223" s="109"/>
      <c r="AA53223" s="109"/>
      <c r="AC53223" s="109"/>
    </row>
    <row r="53224" spans="19:29" x14ac:dyDescent="0.25">
      <c r="S53224" s="108"/>
      <c r="U53224" s="108"/>
      <c r="W53224" s="108"/>
      <c r="Y53224" s="108"/>
      <c r="AA53224" s="108"/>
      <c r="AC53224" s="108"/>
    </row>
    <row r="53225" spans="19:29" x14ac:dyDescent="0.25">
      <c r="S53225" s="108"/>
      <c r="U53225" s="108"/>
      <c r="W53225" s="108"/>
      <c r="Y53225" s="108"/>
      <c r="AA53225" s="108"/>
      <c r="AC53225" s="108"/>
    </row>
    <row r="53226" spans="19:29" x14ac:dyDescent="0.25">
      <c r="S53226" s="108"/>
      <c r="U53226" s="108"/>
      <c r="W53226" s="108"/>
      <c r="Y53226" s="108"/>
      <c r="AA53226" s="108"/>
      <c r="AC53226" s="108"/>
    </row>
    <row r="53227" spans="19:29" x14ac:dyDescent="0.25">
      <c r="S53227" s="110"/>
      <c r="U53227" s="110"/>
      <c r="W53227" s="110"/>
      <c r="Y53227" s="110"/>
      <c r="AA53227" s="110"/>
      <c r="AC53227" s="110"/>
    </row>
    <row r="53228" spans="19:29" x14ac:dyDescent="0.25">
      <c r="S53228" s="110"/>
      <c r="U53228" s="110"/>
      <c r="W53228" s="110"/>
      <c r="Y53228" s="110"/>
      <c r="AA53228" s="110"/>
      <c r="AC53228" s="110"/>
    </row>
    <row r="53229" spans="19:29" x14ac:dyDescent="0.25">
      <c r="S53229" s="110"/>
      <c r="U53229" s="110"/>
      <c r="W53229" s="110"/>
      <c r="Y53229" s="110"/>
      <c r="AA53229" s="110"/>
      <c r="AC53229" s="110"/>
    </row>
    <row r="53230" spans="19:29" x14ac:dyDescent="0.25">
      <c r="S53230" s="110"/>
      <c r="U53230" s="110"/>
      <c r="W53230" s="110"/>
      <c r="Y53230" s="110"/>
      <c r="AA53230" s="110"/>
      <c r="AC53230" s="110"/>
    </row>
    <row r="53231" spans="19:29" x14ac:dyDescent="0.25">
      <c r="S53231" s="111"/>
      <c r="U53231" s="111"/>
      <c r="W53231" s="111"/>
      <c r="Y53231" s="111"/>
      <c r="AA53231" s="111"/>
      <c r="AC53231" s="111"/>
    </row>
    <row r="53232" spans="19:29" x14ac:dyDescent="0.25">
      <c r="S53232" s="107"/>
      <c r="U53232" s="107"/>
      <c r="W53232" s="107"/>
      <c r="Y53232" s="107"/>
      <c r="AA53232" s="107"/>
      <c r="AC53232" s="107"/>
    </row>
    <row r="53233" spans="19:29" x14ac:dyDescent="0.25">
      <c r="S53233" s="108"/>
      <c r="U53233" s="108"/>
      <c r="W53233" s="108"/>
      <c r="Y53233" s="108"/>
      <c r="AA53233" s="108"/>
      <c r="AC53233" s="108"/>
    </row>
    <row r="53234" spans="19:29" x14ac:dyDescent="0.25">
      <c r="S53234" s="108"/>
      <c r="U53234" s="108"/>
      <c r="W53234" s="108"/>
      <c r="Y53234" s="108"/>
      <c r="AA53234" s="108"/>
      <c r="AC53234" s="108"/>
    </row>
    <row r="53235" spans="19:29" x14ac:dyDescent="0.25">
      <c r="S53235" s="109"/>
      <c r="U53235" s="109"/>
      <c r="W53235" s="109"/>
      <c r="Y53235" s="109"/>
      <c r="AA53235" s="109"/>
      <c r="AC53235" s="109"/>
    </row>
    <row r="53236" spans="19:29" x14ac:dyDescent="0.25">
      <c r="S53236" s="108"/>
      <c r="U53236" s="108"/>
      <c r="W53236" s="108"/>
      <c r="Y53236" s="108"/>
      <c r="AA53236" s="108"/>
      <c r="AC53236" s="108"/>
    </row>
    <row r="53237" spans="19:29" x14ac:dyDescent="0.25">
      <c r="S53237" s="108"/>
      <c r="U53237" s="108"/>
      <c r="W53237" s="108"/>
      <c r="Y53237" s="108"/>
      <c r="AA53237" s="108"/>
      <c r="AC53237" s="108"/>
    </row>
    <row r="53238" spans="19:29" x14ac:dyDescent="0.25">
      <c r="S53238" s="109"/>
      <c r="U53238" s="109"/>
      <c r="W53238" s="109"/>
      <c r="Y53238" s="109"/>
      <c r="AA53238" s="109"/>
      <c r="AC53238" s="109"/>
    </row>
    <row r="53239" spans="19:29" x14ac:dyDescent="0.25">
      <c r="S53239" s="108"/>
      <c r="U53239" s="108"/>
      <c r="W53239" s="108"/>
      <c r="Y53239" s="108"/>
      <c r="AA53239" s="108"/>
      <c r="AC53239" s="108"/>
    </row>
    <row r="53240" spans="19:29" x14ac:dyDescent="0.25">
      <c r="S53240" s="109"/>
      <c r="U53240" s="109"/>
      <c r="W53240" s="109"/>
      <c r="Y53240" s="109"/>
      <c r="AA53240" s="109"/>
      <c r="AC53240" s="109"/>
    </row>
    <row r="53241" spans="19:29" x14ac:dyDescent="0.25">
      <c r="S53241" s="108"/>
      <c r="U53241" s="108"/>
      <c r="W53241" s="108"/>
      <c r="Y53241" s="108"/>
      <c r="AA53241" s="108"/>
      <c r="AC53241" s="108"/>
    </row>
    <row r="53242" spans="19:29" x14ac:dyDescent="0.25">
      <c r="S53242" s="108"/>
      <c r="U53242" s="108"/>
      <c r="W53242" s="108"/>
      <c r="Y53242" s="108"/>
      <c r="AA53242" s="108"/>
      <c r="AC53242" s="108"/>
    </row>
    <row r="53243" spans="19:29" x14ac:dyDescent="0.25">
      <c r="S53243" s="108"/>
      <c r="U53243" s="108"/>
      <c r="W53243" s="108"/>
      <c r="Y53243" s="108"/>
      <c r="AA53243" s="108"/>
      <c r="AC53243" s="108"/>
    </row>
    <row r="53244" spans="19:29" x14ac:dyDescent="0.25">
      <c r="S53244" s="110"/>
      <c r="U53244" s="110"/>
      <c r="W53244" s="110"/>
      <c r="Y53244" s="110"/>
      <c r="AA53244" s="110"/>
      <c r="AC53244" s="110"/>
    </row>
    <row r="53245" spans="19:29" x14ac:dyDescent="0.25">
      <c r="S53245" s="110"/>
      <c r="U53245" s="110"/>
      <c r="W53245" s="110"/>
      <c r="Y53245" s="110"/>
      <c r="AA53245" s="110"/>
      <c r="AC53245" s="110"/>
    </row>
    <row r="53246" spans="19:29" x14ac:dyDescent="0.25">
      <c r="S53246" s="110"/>
      <c r="U53246" s="110"/>
      <c r="W53246" s="110"/>
      <c r="Y53246" s="110"/>
      <c r="AA53246" s="110"/>
      <c r="AC53246" s="110"/>
    </row>
    <row r="53247" spans="19:29" x14ac:dyDescent="0.25">
      <c r="S53247" s="110"/>
      <c r="U53247" s="110"/>
      <c r="W53247" s="110"/>
      <c r="Y53247" s="110"/>
      <c r="AA53247" s="110"/>
      <c r="AC53247" s="110"/>
    </row>
    <row r="53248" spans="19:29" x14ac:dyDescent="0.25">
      <c r="S53248" s="111"/>
      <c r="U53248" s="111"/>
      <c r="W53248" s="111"/>
      <c r="Y53248" s="111"/>
      <c r="AA53248" s="111"/>
      <c r="AC53248" s="111"/>
    </row>
    <row r="53249" spans="19:29" x14ac:dyDescent="0.25">
      <c r="S53249" s="107"/>
      <c r="U53249" s="107"/>
      <c r="W53249" s="107"/>
      <c r="Y53249" s="107"/>
      <c r="AA53249" s="107"/>
      <c r="AC53249" s="107"/>
    </row>
    <row r="53250" spans="19:29" x14ac:dyDescent="0.25">
      <c r="S53250" s="108"/>
      <c r="U53250" s="108"/>
      <c r="W53250" s="108"/>
      <c r="Y53250" s="108"/>
      <c r="AA53250" s="108"/>
      <c r="AC53250" s="108"/>
    </row>
    <row r="53251" spans="19:29" x14ac:dyDescent="0.25">
      <c r="S53251" s="108"/>
      <c r="U53251" s="108"/>
      <c r="W53251" s="108"/>
      <c r="Y53251" s="108"/>
      <c r="AA53251" s="108"/>
      <c r="AC53251" s="108"/>
    </row>
    <row r="53252" spans="19:29" x14ac:dyDescent="0.25">
      <c r="S53252" s="109"/>
      <c r="U53252" s="109"/>
      <c r="W53252" s="109"/>
      <c r="Y53252" s="109"/>
      <c r="AA53252" s="109"/>
      <c r="AC53252" s="109"/>
    </row>
    <row r="53253" spans="19:29" x14ac:dyDescent="0.25">
      <c r="S53253" s="108"/>
      <c r="U53253" s="108"/>
      <c r="W53253" s="108"/>
      <c r="Y53253" s="108"/>
      <c r="AA53253" s="108"/>
      <c r="AC53253" s="108"/>
    </row>
    <row r="53254" spans="19:29" x14ac:dyDescent="0.25">
      <c r="S53254" s="108"/>
      <c r="U53254" s="108"/>
      <c r="W53254" s="108"/>
      <c r="Y53254" s="108"/>
      <c r="AA53254" s="108"/>
      <c r="AC53254" s="108"/>
    </row>
    <row r="53255" spans="19:29" x14ac:dyDescent="0.25">
      <c r="S53255" s="109"/>
      <c r="U53255" s="109"/>
      <c r="W53255" s="109"/>
      <c r="Y53255" s="109"/>
      <c r="AA53255" s="109"/>
      <c r="AC53255" s="109"/>
    </row>
    <row r="53256" spans="19:29" x14ac:dyDescent="0.25">
      <c r="S53256" s="108"/>
      <c r="U53256" s="108"/>
      <c r="W53256" s="108"/>
      <c r="Y53256" s="108"/>
      <c r="AA53256" s="108"/>
      <c r="AC53256" s="108"/>
    </row>
    <row r="53257" spans="19:29" x14ac:dyDescent="0.25">
      <c r="S53257" s="109"/>
      <c r="U53257" s="109"/>
      <c r="W53257" s="109"/>
      <c r="Y53257" s="109"/>
      <c r="AA53257" s="109"/>
      <c r="AC53257" s="109"/>
    </row>
    <row r="53258" spans="19:29" x14ac:dyDescent="0.25">
      <c r="S53258" s="108"/>
      <c r="U53258" s="108"/>
      <c r="W53258" s="108"/>
      <c r="Y53258" s="108"/>
      <c r="AA53258" s="108"/>
      <c r="AC53258" s="108"/>
    </row>
    <row r="53259" spans="19:29" x14ac:dyDescent="0.25">
      <c r="S53259" s="108"/>
      <c r="U53259" s="108"/>
      <c r="W53259" s="108"/>
      <c r="Y53259" s="108"/>
      <c r="AA53259" s="108"/>
      <c r="AC53259" s="108"/>
    </row>
    <row r="53260" spans="19:29" x14ac:dyDescent="0.25">
      <c r="S53260" s="108"/>
      <c r="U53260" s="108"/>
      <c r="W53260" s="108"/>
      <c r="Y53260" s="108"/>
      <c r="AA53260" s="108"/>
      <c r="AC53260" s="108"/>
    </row>
    <row r="53261" spans="19:29" x14ac:dyDescent="0.25">
      <c r="S53261" s="110"/>
      <c r="U53261" s="110"/>
      <c r="W53261" s="110"/>
      <c r="Y53261" s="110"/>
      <c r="AA53261" s="110"/>
      <c r="AC53261" s="110"/>
    </row>
    <row r="53262" spans="19:29" x14ac:dyDescent="0.25">
      <c r="S53262" s="110"/>
      <c r="U53262" s="110"/>
      <c r="W53262" s="110"/>
      <c r="Y53262" s="110"/>
      <c r="AA53262" s="110"/>
      <c r="AC53262" s="110"/>
    </row>
    <row r="53263" spans="19:29" x14ac:dyDescent="0.25">
      <c r="S53263" s="110"/>
      <c r="U53263" s="110"/>
      <c r="W53263" s="110"/>
      <c r="Y53263" s="110"/>
      <c r="AA53263" s="110"/>
      <c r="AC53263" s="110"/>
    </row>
    <row r="53264" spans="19:29" x14ac:dyDescent="0.25">
      <c r="S53264" s="110"/>
      <c r="U53264" s="110"/>
      <c r="W53264" s="110"/>
      <c r="Y53264" s="110"/>
      <c r="AA53264" s="110"/>
      <c r="AC53264" s="110"/>
    </row>
    <row r="53265" spans="19:29" x14ac:dyDescent="0.25">
      <c r="S53265" s="111"/>
      <c r="U53265" s="111"/>
      <c r="W53265" s="111"/>
      <c r="Y53265" s="111"/>
      <c r="AA53265" s="111"/>
      <c r="AC53265" s="111"/>
    </row>
    <row r="53266" spans="19:29" x14ac:dyDescent="0.25">
      <c r="S53266" s="107"/>
      <c r="U53266" s="107"/>
      <c r="W53266" s="107"/>
      <c r="Y53266" s="107"/>
      <c r="AA53266" s="107"/>
      <c r="AC53266" s="107"/>
    </row>
    <row r="53267" spans="19:29" x14ac:dyDescent="0.25">
      <c r="S53267" s="108"/>
      <c r="U53267" s="108"/>
      <c r="W53267" s="108"/>
      <c r="Y53267" s="108"/>
      <c r="AA53267" s="108"/>
      <c r="AC53267" s="108"/>
    </row>
    <row r="53268" spans="19:29" x14ac:dyDescent="0.25">
      <c r="S53268" s="108"/>
      <c r="U53268" s="108"/>
      <c r="W53268" s="108"/>
      <c r="Y53268" s="108"/>
      <c r="AA53268" s="108"/>
      <c r="AC53268" s="108"/>
    </row>
    <row r="53269" spans="19:29" x14ac:dyDescent="0.25">
      <c r="S53269" s="109"/>
      <c r="U53269" s="109"/>
      <c r="W53269" s="109"/>
      <c r="Y53269" s="109"/>
      <c r="AA53269" s="109"/>
      <c r="AC53269" s="109"/>
    </row>
    <row r="53270" spans="19:29" x14ac:dyDescent="0.25">
      <c r="S53270" s="108"/>
      <c r="U53270" s="108"/>
      <c r="W53270" s="108"/>
      <c r="Y53270" s="108"/>
      <c r="AA53270" s="108"/>
      <c r="AC53270" s="108"/>
    </row>
    <row r="53271" spans="19:29" x14ac:dyDescent="0.25">
      <c r="S53271" s="108"/>
      <c r="U53271" s="108"/>
      <c r="W53271" s="108"/>
      <c r="Y53271" s="108"/>
      <c r="AA53271" s="108"/>
      <c r="AC53271" s="108"/>
    </row>
    <row r="53272" spans="19:29" x14ac:dyDescent="0.25">
      <c r="S53272" s="109"/>
      <c r="U53272" s="109"/>
      <c r="W53272" s="109"/>
      <c r="Y53272" s="109"/>
      <c r="AA53272" s="109"/>
      <c r="AC53272" s="109"/>
    </row>
    <row r="53273" spans="19:29" x14ac:dyDescent="0.25">
      <c r="S53273" s="108"/>
      <c r="U53273" s="108"/>
      <c r="W53273" s="108"/>
      <c r="Y53273" s="108"/>
      <c r="AA53273" s="108"/>
      <c r="AC53273" s="108"/>
    </row>
    <row r="53274" spans="19:29" x14ac:dyDescent="0.25">
      <c r="S53274" s="109"/>
      <c r="U53274" s="109"/>
      <c r="W53274" s="109"/>
      <c r="Y53274" s="109"/>
      <c r="AA53274" s="109"/>
      <c r="AC53274" s="109"/>
    </row>
    <row r="53275" spans="19:29" x14ac:dyDescent="0.25">
      <c r="S53275" s="108"/>
      <c r="U53275" s="108"/>
      <c r="W53275" s="108"/>
      <c r="Y53275" s="108"/>
      <c r="AA53275" s="108"/>
      <c r="AC53275" s="108"/>
    </row>
    <row r="53276" spans="19:29" x14ac:dyDescent="0.25">
      <c r="S53276" s="108"/>
      <c r="U53276" s="108"/>
      <c r="W53276" s="108"/>
      <c r="Y53276" s="108"/>
      <c r="AA53276" s="108"/>
      <c r="AC53276" s="108"/>
    </row>
    <row r="53277" spans="19:29" x14ac:dyDescent="0.25">
      <c r="S53277" s="108"/>
      <c r="U53277" s="108"/>
      <c r="W53277" s="108"/>
      <c r="Y53277" s="108"/>
      <c r="AA53277" s="108"/>
      <c r="AC53277" s="108"/>
    </row>
    <row r="53278" spans="19:29" x14ac:dyDescent="0.25">
      <c r="S53278" s="110"/>
      <c r="U53278" s="110"/>
      <c r="W53278" s="110"/>
      <c r="Y53278" s="110"/>
      <c r="AA53278" s="110"/>
      <c r="AC53278" s="110"/>
    </row>
    <row r="53279" spans="19:29" x14ac:dyDescent="0.25">
      <c r="S53279" s="110"/>
      <c r="U53279" s="110"/>
      <c r="W53279" s="110"/>
      <c r="Y53279" s="110"/>
      <c r="AA53279" s="110"/>
      <c r="AC53279" s="110"/>
    </row>
    <row r="53280" spans="19:29" x14ac:dyDescent="0.25">
      <c r="S53280" s="110"/>
      <c r="U53280" s="110"/>
      <c r="W53280" s="110"/>
      <c r="Y53280" s="110"/>
      <c r="AA53280" s="110"/>
      <c r="AC53280" s="110"/>
    </row>
    <row r="53281" spans="19:29" x14ac:dyDescent="0.25">
      <c r="S53281" s="110"/>
      <c r="U53281" s="110"/>
      <c r="W53281" s="110"/>
      <c r="Y53281" s="110"/>
      <c r="AA53281" s="110"/>
      <c r="AC53281" s="110"/>
    </row>
    <row r="53282" spans="19:29" x14ac:dyDescent="0.25">
      <c r="S53282" s="111"/>
      <c r="U53282" s="111"/>
      <c r="W53282" s="111"/>
      <c r="Y53282" s="111"/>
      <c r="AA53282" s="111"/>
      <c r="AC53282" s="111"/>
    </row>
    <row r="53283" spans="19:29" x14ac:dyDescent="0.25">
      <c r="S53283" s="107"/>
      <c r="U53283" s="107"/>
      <c r="W53283" s="107"/>
      <c r="Y53283" s="107"/>
      <c r="AA53283" s="107"/>
      <c r="AC53283" s="107"/>
    </row>
    <row r="53284" spans="19:29" x14ac:dyDescent="0.25">
      <c r="S53284" s="108"/>
      <c r="U53284" s="108"/>
      <c r="W53284" s="108"/>
      <c r="Y53284" s="108"/>
      <c r="AA53284" s="108"/>
      <c r="AC53284" s="108"/>
    </row>
    <row r="53285" spans="19:29" x14ac:dyDescent="0.25">
      <c r="S53285" s="108"/>
      <c r="U53285" s="108"/>
      <c r="W53285" s="108"/>
      <c r="Y53285" s="108"/>
      <c r="AA53285" s="108"/>
      <c r="AC53285" s="108"/>
    </row>
    <row r="53286" spans="19:29" x14ac:dyDescent="0.25">
      <c r="S53286" s="109"/>
      <c r="U53286" s="109"/>
      <c r="W53286" s="109"/>
      <c r="Y53286" s="109"/>
      <c r="AA53286" s="109"/>
      <c r="AC53286" s="109"/>
    </row>
    <row r="53287" spans="19:29" x14ac:dyDescent="0.25">
      <c r="S53287" s="108"/>
      <c r="U53287" s="108"/>
      <c r="W53287" s="108"/>
      <c r="Y53287" s="108"/>
      <c r="AA53287" s="108"/>
      <c r="AC53287" s="108"/>
    </row>
    <row r="53288" spans="19:29" x14ac:dyDescent="0.25">
      <c r="S53288" s="108"/>
      <c r="U53288" s="108"/>
      <c r="W53288" s="108"/>
      <c r="Y53288" s="108"/>
      <c r="AA53288" s="108"/>
      <c r="AC53288" s="108"/>
    </row>
    <row r="53289" spans="19:29" x14ac:dyDescent="0.25">
      <c r="S53289" s="109"/>
      <c r="U53289" s="109"/>
      <c r="W53289" s="109"/>
      <c r="Y53289" s="109"/>
      <c r="AA53289" s="109"/>
      <c r="AC53289" s="109"/>
    </row>
    <row r="53290" spans="19:29" x14ac:dyDescent="0.25">
      <c r="S53290" s="108"/>
      <c r="U53290" s="108"/>
      <c r="W53290" s="108"/>
      <c r="Y53290" s="108"/>
      <c r="AA53290" s="108"/>
      <c r="AC53290" s="108"/>
    </row>
    <row r="53291" spans="19:29" x14ac:dyDescent="0.25">
      <c r="S53291" s="109"/>
      <c r="U53291" s="109"/>
      <c r="W53291" s="109"/>
      <c r="Y53291" s="109"/>
      <c r="AA53291" s="109"/>
      <c r="AC53291" s="109"/>
    </row>
    <row r="53292" spans="19:29" x14ac:dyDescent="0.25">
      <c r="S53292" s="108"/>
      <c r="U53292" s="108"/>
      <c r="W53292" s="108"/>
      <c r="Y53292" s="108"/>
      <c r="AA53292" s="108"/>
      <c r="AC53292" s="108"/>
    </row>
    <row r="53293" spans="19:29" x14ac:dyDescent="0.25">
      <c r="S53293" s="108"/>
      <c r="U53293" s="108"/>
      <c r="W53293" s="108"/>
      <c r="Y53293" s="108"/>
      <c r="AA53293" s="108"/>
      <c r="AC53293" s="108"/>
    </row>
    <row r="53294" spans="19:29" x14ac:dyDescent="0.25">
      <c r="S53294" s="108"/>
      <c r="U53294" s="108"/>
      <c r="W53294" s="108"/>
      <c r="Y53294" s="108"/>
      <c r="AA53294" s="108"/>
      <c r="AC53294" s="108"/>
    </row>
    <row r="53295" spans="19:29" x14ac:dyDescent="0.25">
      <c r="S53295" s="110"/>
      <c r="U53295" s="110"/>
      <c r="W53295" s="110"/>
      <c r="Y53295" s="110"/>
      <c r="AA53295" s="110"/>
      <c r="AC53295" s="110"/>
    </row>
    <row r="53296" spans="19:29" x14ac:dyDescent="0.25">
      <c r="S53296" s="110"/>
      <c r="U53296" s="110"/>
      <c r="W53296" s="110"/>
      <c r="Y53296" s="110"/>
      <c r="AA53296" s="110"/>
      <c r="AC53296" s="110"/>
    </row>
    <row r="53297" spans="19:29" x14ac:dyDescent="0.25">
      <c r="S53297" s="110"/>
      <c r="U53297" s="110"/>
      <c r="W53297" s="110"/>
      <c r="Y53297" s="110"/>
      <c r="AA53297" s="110"/>
      <c r="AC53297" s="110"/>
    </row>
    <row r="53298" spans="19:29" x14ac:dyDescent="0.25">
      <c r="S53298" s="110"/>
      <c r="U53298" s="110"/>
      <c r="W53298" s="110"/>
      <c r="Y53298" s="110"/>
      <c r="AA53298" s="110"/>
      <c r="AC53298" s="110"/>
    </row>
    <row r="53299" spans="19:29" x14ac:dyDescent="0.25">
      <c r="S53299" s="111"/>
      <c r="U53299" s="111"/>
      <c r="W53299" s="111"/>
      <c r="Y53299" s="111"/>
      <c r="AA53299" s="111"/>
      <c r="AC53299" s="111"/>
    </row>
    <row r="53300" spans="19:29" x14ac:dyDescent="0.25">
      <c r="S53300" s="107"/>
      <c r="U53300" s="107"/>
      <c r="W53300" s="107"/>
      <c r="Y53300" s="107"/>
      <c r="AA53300" s="107"/>
      <c r="AC53300" s="107"/>
    </row>
    <row r="53301" spans="19:29" x14ac:dyDescent="0.25">
      <c r="S53301" s="108"/>
      <c r="U53301" s="108"/>
      <c r="W53301" s="108"/>
      <c r="Y53301" s="108"/>
      <c r="AA53301" s="108"/>
      <c r="AC53301" s="108"/>
    </row>
    <row r="53302" spans="19:29" x14ac:dyDescent="0.25">
      <c r="S53302" s="108"/>
      <c r="U53302" s="108"/>
      <c r="W53302" s="108"/>
      <c r="Y53302" s="108"/>
      <c r="AA53302" s="108"/>
      <c r="AC53302" s="108"/>
    </row>
    <row r="53303" spans="19:29" x14ac:dyDescent="0.25">
      <c r="S53303" s="109"/>
      <c r="U53303" s="109"/>
      <c r="W53303" s="109"/>
      <c r="Y53303" s="109"/>
      <c r="AA53303" s="109"/>
      <c r="AC53303" s="109"/>
    </row>
    <row r="53304" spans="19:29" x14ac:dyDescent="0.25">
      <c r="S53304" s="108"/>
      <c r="U53304" s="108"/>
      <c r="W53304" s="108"/>
      <c r="Y53304" s="108"/>
      <c r="AA53304" s="108"/>
      <c r="AC53304" s="108"/>
    </row>
    <row r="53305" spans="19:29" x14ac:dyDescent="0.25">
      <c r="S53305" s="108"/>
      <c r="U53305" s="108"/>
      <c r="W53305" s="108"/>
      <c r="Y53305" s="108"/>
      <c r="AA53305" s="108"/>
      <c r="AC53305" s="108"/>
    </row>
    <row r="53306" spans="19:29" x14ac:dyDescent="0.25">
      <c r="S53306" s="109"/>
      <c r="U53306" s="109"/>
      <c r="W53306" s="109"/>
      <c r="Y53306" s="109"/>
      <c r="AA53306" s="109"/>
      <c r="AC53306" s="109"/>
    </row>
    <row r="53307" spans="19:29" x14ac:dyDescent="0.25">
      <c r="S53307" s="108"/>
      <c r="U53307" s="108"/>
      <c r="W53307" s="108"/>
      <c r="Y53307" s="108"/>
      <c r="AA53307" s="108"/>
      <c r="AC53307" s="108"/>
    </row>
    <row r="53308" spans="19:29" x14ac:dyDescent="0.25">
      <c r="S53308" s="109"/>
      <c r="U53308" s="109"/>
      <c r="W53308" s="109"/>
      <c r="Y53308" s="109"/>
      <c r="AA53308" s="109"/>
      <c r="AC53308" s="109"/>
    </row>
    <row r="53309" spans="19:29" x14ac:dyDescent="0.25">
      <c r="S53309" s="108"/>
      <c r="U53309" s="108"/>
      <c r="W53309" s="108"/>
      <c r="Y53309" s="108"/>
      <c r="AA53309" s="108"/>
      <c r="AC53309" s="108"/>
    </row>
    <row r="53310" spans="19:29" x14ac:dyDescent="0.25">
      <c r="S53310" s="108"/>
      <c r="U53310" s="108"/>
      <c r="W53310" s="108"/>
      <c r="Y53310" s="108"/>
      <c r="AA53310" s="108"/>
      <c r="AC53310" s="108"/>
    </row>
    <row r="53311" spans="19:29" x14ac:dyDescent="0.25">
      <c r="S53311" s="108"/>
      <c r="U53311" s="108"/>
      <c r="W53311" s="108"/>
      <c r="Y53311" s="108"/>
      <c r="AA53311" s="108"/>
      <c r="AC53311" s="108"/>
    </row>
    <row r="53312" spans="19:29" x14ac:dyDescent="0.25">
      <c r="S53312" s="110"/>
      <c r="U53312" s="110"/>
      <c r="W53312" s="110"/>
      <c r="Y53312" s="110"/>
      <c r="AA53312" s="110"/>
      <c r="AC53312" s="110"/>
    </row>
    <row r="53313" spans="19:29" x14ac:dyDescent="0.25">
      <c r="S53313" s="110"/>
      <c r="U53313" s="110"/>
      <c r="W53313" s="110"/>
      <c r="Y53313" s="110"/>
      <c r="AA53313" s="110"/>
      <c r="AC53313" s="110"/>
    </row>
    <row r="53314" spans="19:29" x14ac:dyDescent="0.25">
      <c r="S53314" s="110"/>
      <c r="U53314" s="110"/>
      <c r="W53314" s="110"/>
      <c r="Y53314" s="110"/>
      <c r="AA53314" s="110"/>
      <c r="AC53314" s="110"/>
    </row>
    <row r="53315" spans="19:29" x14ac:dyDescent="0.25">
      <c r="S53315" s="110"/>
      <c r="U53315" s="110"/>
      <c r="W53315" s="110"/>
      <c r="Y53315" s="110"/>
      <c r="AA53315" s="110"/>
      <c r="AC53315" s="110"/>
    </row>
    <row r="53316" spans="19:29" x14ac:dyDescent="0.25">
      <c r="S53316" s="111"/>
      <c r="U53316" s="111"/>
      <c r="W53316" s="111"/>
      <c r="Y53316" s="111"/>
      <c r="AA53316" s="111"/>
      <c r="AC53316" s="111"/>
    </row>
    <row r="53317" spans="19:29" x14ac:dyDescent="0.25">
      <c r="S53317" s="107"/>
      <c r="U53317" s="107"/>
      <c r="W53317" s="107"/>
      <c r="Y53317" s="107"/>
      <c r="AA53317" s="107"/>
      <c r="AC53317" s="107"/>
    </row>
    <row r="53318" spans="19:29" x14ac:dyDescent="0.25">
      <c r="S53318" s="108"/>
      <c r="U53318" s="108"/>
      <c r="W53318" s="108"/>
      <c r="Y53318" s="108"/>
      <c r="AA53318" s="108"/>
      <c r="AC53318" s="108"/>
    </row>
    <row r="53319" spans="19:29" x14ac:dyDescent="0.25">
      <c r="S53319" s="108"/>
      <c r="U53319" s="108"/>
      <c r="W53319" s="108"/>
      <c r="Y53319" s="108"/>
      <c r="AA53319" s="108"/>
      <c r="AC53319" s="108"/>
    </row>
    <row r="53320" spans="19:29" x14ac:dyDescent="0.25">
      <c r="S53320" s="109"/>
      <c r="U53320" s="109"/>
      <c r="W53320" s="109"/>
      <c r="Y53320" s="109"/>
      <c r="AA53320" s="109"/>
      <c r="AC53320" s="109"/>
    </row>
    <row r="53321" spans="19:29" x14ac:dyDescent="0.25">
      <c r="S53321" s="108"/>
      <c r="U53321" s="108"/>
      <c r="W53321" s="108"/>
      <c r="Y53321" s="108"/>
      <c r="AA53321" s="108"/>
      <c r="AC53321" s="108"/>
    </row>
    <row r="53322" spans="19:29" x14ac:dyDescent="0.25">
      <c r="S53322" s="108"/>
      <c r="U53322" s="108"/>
      <c r="W53322" s="108"/>
      <c r="Y53322" s="108"/>
      <c r="AA53322" s="108"/>
      <c r="AC53322" s="108"/>
    </row>
    <row r="53323" spans="19:29" x14ac:dyDescent="0.25">
      <c r="S53323" s="109"/>
      <c r="U53323" s="109"/>
      <c r="W53323" s="109"/>
      <c r="Y53323" s="109"/>
      <c r="AA53323" s="109"/>
      <c r="AC53323" s="109"/>
    </row>
    <row r="53324" spans="19:29" x14ac:dyDescent="0.25">
      <c r="S53324" s="108"/>
      <c r="U53324" s="108"/>
      <c r="W53324" s="108"/>
      <c r="Y53324" s="108"/>
      <c r="AA53324" s="108"/>
      <c r="AC53324" s="108"/>
    </row>
    <row r="53325" spans="19:29" x14ac:dyDescent="0.25">
      <c r="S53325" s="109"/>
      <c r="U53325" s="109"/>
      <c r="W53325" s="109"/>
      <c r="Y53325" s="109"/>
      <c r="AA53325" s="109"/>
      <c r="AC53325" s="109"/>
    </row>
    <row r="53326" spans="19:29" x14ac:dyDescent="0.25">
      <c r="S53326" s="108"/>
      <c r="U53326" s="108"/>
      <c r="W53326" s="108"/>
      <c r="Y53326" s="108"/>
      <c r="AA53326" s="108"/>
      <c r="AC53326" s="108"/>
    </row>
    <row r="53327" spans="19:29" x14ac:dyDescent="0.25">
      <c r="S53327" s="108"/>
      <c r="U53327" s="108"/>
      <c r="W53327" s="108"/>
      <c r="Y53327" s="108"/>
      <c r="AA53327" s="108"/>
      <c r="AC53327" s="108"/>
    </row>
    <row r="53328" spans="19:29" x14ac:dyDescent="0.25">
      <c r="S53328" s="108"/>
      <c r="U53328" s="108"/>
      <c r="W53328" s="108"/>
      <c r="Y53328" s="108"/>
      <c r="AA53328" s="108"/>
      <c r="AC53328" s="108"/>
    </row>
    <row r="53329" spans="19:29" x14ac:dyDescent="0.25">
      <c r="S53329" s="110"/>
      <c r="U53329" s="110"/>
      <c r="W53329" s="110"/>
      <c r="Y53329" s="110"/>
      <c r="AA53329" s="110"/>
      <c r="AC53329" s="110"/>
    </row>
    <row r="53330" spans="19:29" x14ac:dyDescent="0.25">
      <c r="S53330" s="110"/>
      <c r="U53330" s="110"/>
      <c r="W53330" s="110"/>
      <c r="Y53330" s="110"/>
      <c r="AA53330" s="110"/>
      <c r="AC53330" s="110"/>
    </row>
    <row r="53331" spans="19:29" x14ac:dyDescent="0.25">
      <c r="S53331" s="110"/>
      <c r="U53331" s="110"/>
      <c r="W53331" s="110"/>
      <c r="Y53331" s="110"/>
      <c r="AA53331" s="110"/>
      <c r="AC53331" s="110"/>
    </row>
    <row r="53332" spans="19:29" x14ac:dyDescent="0.25">
      <c r="S53332" s="110"/>
      <c r="U53332" s="110"/>
      <c r="W53332" s="110"/>
      <c r="Y53332" s="110"/>
      <c r="AA53332" s="110"/>
      <c r="AC53332" s="110"/>
    </row>
    <row r="53333" spans="19:29" x14ac:dyDescent="0.25">
      <c r="S53333" s="111"/>
      <c r="U53333" s="111"/>
      <c r="W53333" s="111"/>
      <c r="Y53333" s="111"/>
      <c r="AA53333" s="111"/>
      <c r="AC53333" s="111"/>
    </row>
    <row r="53334" spans="19:29" x14ac:dyDescent="0.25">
      <c r="S53334" s="107"/>
      <c r="U53334" s="107"/>
      <c r="W53334" s="107"/>
      <c r="Y53334" s="107"/>
      <c r="AA53334" s="107"/>
      <c r="AC53334" s="107"/>
    </row>
    <row r="53335" spans="19:29" x14ac:dyDescent="0.25">
      <c r="S53335" s="108"/>
      <c r="U53335" s="108"/>
      <c r="W53335" s="108"/>
      <c r="Y53335" s="108"/>
      <c r="AA53335" s="108"/>
      <c r="AC53335" s="108"/>
    </row>
    <row r="53336" spans="19:29" x14ac:dyDescent="0.25">
      <c r="S53336" s="108"/>
      <c r="U53336" s="108"/>
      <c r="W53336" s="108"/>
      <c r="Y53336" s="108"/>
      <c r="AA53336" s="108"/>
      <c r="AC53336" s="108"/>
    </row>
    <row r="53337" spans="19:29" x14ac:dyDescent="0.25">
      <c r="S53337" s="109"/>
      <c r="U53337" s="109"/>
      <c r="W53337" s="109"/>
      <c r="Y53337" s="109"/>
      <c r="AA53337" s="109"/>
      <c r="AC53337" s="109"/>
    </row>
    <row r="53338" spans="19:29" x14ac:dyDescent="0.25">
      <c r="S53338" s="108"/>
      <c r="U53338" s="108"/>
      <c r="W53338" s="108"/>
      <c r="Y53338" s="108"/>
      <c r="AA53338" s="108"/>
      <c r="AC53338" s="108"/>
    </row>
    <row r="53339" spans="19:29" x14ac:dyDescent="0.25">
      <c r="S53339" s="108"/>
      <c r="U53339" s="108"/>
      <c r="W53339" s="108"/>
      <c r="Y53339" s="108"/>
      <c r="AA53339" s="108"/>
      <c r="AC53339" s="108"/>
    </row>
    <row r="53340" spans="19:29" x14ac:dyDescent="0.25">
      <c r="S53340" s="109"/>
      <c r="U53340" s="109"/>
      <c r="W53340" s="109"/>
      <c r="Y53340" s="109"/>
      <c r="AA53340" s="109"/>
      <c r="AC53340" s="109"/>
    </row>
    <row r="53341" spans="19:29" x14ac:dyDescent="0.25">
      <c r="S53341" s="108"/>
      <c r="U53341" s="108"/>
      <c r="W53341" s="108"/>
      <c r="Y53341" s="108"/>
      <c r="AA53341" s="108"/>
      <c r="AC53341" s="108"/>
    </row>
    <row r="53342" spans="19:29" x14ac:dyDescent="0.25">
      <c r="S53342" s="109"/>
      <c r="U53342" s="109"/>
      <c r="W53342" s="109"/>
      <c r="Y53342" s="109"/>
      <c r="AA53342" s="109"/>
      <c r="AC53342" s="109"/>
    </row>
    <row r="53343" spans="19:29" x14ac:dyDescent="0.25">
      <c r="S53343" s="108"/>
      <c r="U53343" s="108"/>
      <c r="W53343" s="108"/>
      <c r="Y53343" s="108"/>
      <c r="AA53343" s="108"/>
      <c r="AC53343" s="108"/>
    </row>
    <row r="53344" spans="19:29" x14ac:dyDescent="0.25">
      <c r="S53344" s="108"/>
      <c r="U53344" s="108"/>
      <c r="W53344" s="108"/>
      <c r="Y53344" s="108"/>
      <c r="AA53344" s="108"/>
      <c r="AC53344" s="108"/>
    </row>
    <row r="53345" spans="19:29" x14ac:dyDescent="0.25">
      <c r="S53345" s="108"/>
      <c r="U53345" s="108"/>
      <c r="W53345" s="108"/>
      <c r="Y53345" s="108"/>
      <c r="AA53345" s="108"/>
      <c r="AC53345" s="108"/>
    </row>
    <row r="53346" spans="19:29" x14ac:dyDescent="0.25">
      <c r="S53346" s="110"/>
      <c r="U53346" s="110"/>
      <c r="W53346" s="110"/>
      <c r="Y53346" s="110"/>
      <c r="AA53346" s="110"/>
      <c r="AC53346" s="110"/>
    </row>
    <row r="53347" spans="19:29" x14ac:dyDescent="0.25">
      <c r="S53347" s="110"/>
      <c r="U53347" s="110"/>
      <c r="W53347" s="110"/>
      <c r="Y53347" s="110"/>
      <c r="AA53347" s="110"/>
      <c r="AC53347" s="110"/>
    </row>
    <row r="53348" spans="19:29" x14ac:dyDescent="0.25">
      <c r="S53348" s="110"/>
      <c r="U53348" s="110"/>
      <c r="W53348" s="110"/>
      <c r="Y53348" s="110"/>
      <c r="AA53348" s="110"/>
      <c r="AC53348" s="110"/>
    </row>
    <row r="53349" spans="19:29" x14ac:dyDescent="0.25">
      <c r="S53349" s="110"/>
      <c r="U53349" s="110"/>
      <c r="W53349" s="110"/>
      <c r="Y53349" s="110"/>
      <c r="AA53349" s="110"/>
      <c r="AC53349" s="110"/>
    </row>
    <row r="53350" spans="19:29" x14ac:dyDescent="0.25">
      <c r="S53350" s="111"/>
      <c r="U53350" s="111"/>
      <c r="W53350" s="111"/>
      <c r="Y53350" s="111"/>
      <c r="AA53350" s="111"/>
      <c r="AC53350" s="111"/>
    </row>
    <row r="53351" spans="19:29" x14ac:dyDescent="0.25">
      <c r="S53351" s="107"/>
      <c r="U53351" s="107"/>
      <c r="W53351" s="107"/>
      <c r="Y53351" s="107"/>
      <c r="AA53351" s="107"/>
      <c r="AC53351" s="107"/>
    </row>
    <row r="53352" spans="19:29" x14ac:dyDescent="0.25">
      <c r="S53352" s="108"/>
      <c r="U53352" s="108"/>
      <c r="W53352" s="108"/>
      <c r="Y53352" s="108"/>
      <c r="AA53352" s="108"/>
      <c r="AC53352" s="108"/>
    </row>
    <row r="53353" spans="19:29" x14ac:dyDescent="0.25">
      <c r="S53353" s="108"/>
      <c r="U53353" s="108"/>
      <c r="W53353" s="108"/>
      <c r="Y53353" s="108"/>
      <c r="AA53353" s="108"/>
      <c r="AC53353" s="108"/>
    </row>
    <row r="53354" spans="19:29" x14ac:dyDescent="0.25">
      <c r="S53354" s="109"/>
      <c r="U53354" s="109"/>
      <c r="W53354" s="109"/>
      <c r="Y53354" s="109"/>
      <c r="AA53354" s="109"/>
      <c r="AC53354" s="109"/>
    </row>
    <row r="53355" spans="19:29" x14ac:dyDescent="0.25">
      <c r="S53355" s="108"/>
      <c r="U53355" s="108"/>
      <c r="W53355" s="108"/>
      <c r="Y53355" s="108"/>
      <c r="AA53355" s="108"/>
      <c r="AC53355" s="108"/>
    </row>
    <row r="53356" spans="19:29" x14ac:dyDescent="0.25">
      <c r="S53356" s="108"/>
      <c r="U53356" s="108"/>
      <c r="W53356" s="108"/>
      <c r="Y53356" s="108"/>
      <c r="AA53356" s="108"/>
      <c r="AC53356" s="108"/>
    </row>
    <row r="53357" spans="19:29" x14ac:dyDescent="0.25">
      <c r="S53357" s="109"/>
      <c r="U53357" s="109"/>
      <c r="W53357" s="109"/>
      <c r="Y53357" s="109"/>
      <c r="AA53357" s="109"/>
      <c r="AC53357" s="109"/>
    </row>
    <row r="53358" spans="19:29" x14ac:dyDescent="0.25">
      <c r="S53358" s="108"/>
      <c r="U53358" s="108"/>
      <c r="W53358" s="108"/>
      <c r="Y53358" s="108"/>
      <c r="AA53358" s="108"/>
      <c r="AC53358" s="108"/>
    </row>
    <row r="53359" spans="19:29" x14ac:dyDescent="0.25">
      <c r="S53359" s="109"/>
      <c r="U53359" s="109"/>
      <c r="W53359" s="109"/>
      <c r="Y53359" s="109"/>
      <c r="AA53359" s="109"/>
      <c r="AC53359" s="109"/>
    </row>
    <row r="53360" spans="19:29" x14ac:dyDescent="0.25">
      <c r="S53360" s="108"/>
      <c r="U53360" s="108"/>
      <c r="W53360" s="108"/>
      <c r="Y53360" s="108"/>
      <c r="AA53360" s="108"/>
      <c r="AC53360" s="108"/>
    </row>
    <row r="53361" spans="19:29" x14ac:dyDescent="0.25">
      <c r="S53361" s="108"/>
      <c r="U53361" s="108"/>
      <c r="W53361" s="108"/>
      <c r="Y53361" s="108"/>
      <c r="AA53361" s="108"/>
      <c r="AC53361" s="108"/>
    </row>
    <row r="53362" spans="19:29" x14ac:dyDescent="0.25">
      <c r="S53362" s="108"/>
      <c r="U53362" s="108"/>
      <c r="W53362" s="108"/>
      <c r="Y53362" s="108"/>
      <c r="AA53362" s="108"/>
      <c r="AC53362" s="108"/>
    </row>
    <row r="53363" spans="19:29" x14ac:dyDescent="0.25">
      <c r="S53363" s="110"/>
      <c r="U53363" s="110"/>
      <c r="W53363" s="110"/>
      <c r="Y53363" s="110"/>
      <c r="AA53363" s="110"/>
      <c r="AC53363" s="110"/>
    </row>
    <row r="53364" spans="19:29" x14ac:dyDescent="0.25">
      <c r="S53364" s="110"/>
      <c r="U53364" s="110"/>
      <c r="W53364" s="110"/>
      <c r="Y53364" s="110"/>
      <c r="AA53364" s="110"/>
      <c r="AC53364" s="110"/>
    </row>
    <row r="53365" spans="19:29" x14ac:dyDescent="0.25">
      <c r="S53365" s="110"/>
      <c r="U53365" s="110"/>
      <c r="W53365" s="110"/>
      <c r="Y53365" s="110"/>
      <c r="AA53365" s="110"/>
      <c r="AC53365" s="110"/>
    </row>
    <row r="53366" spans="19:29" x14ac:dyDescent="0.25">
      <c r="S53366" s="110"/>
      <c r="U53366" s="110"/>
      <c r="W53366" s="110"/>
      <c r="Y53366" s="110"/>
      <c r="AA53366" s="110"/>
      <c r="AC53366" s="110"/>
    </row>
    <row r="53367" spans="19:29" x14ac:dyDescent="0.25">
      <c r="S53367" s="111"/>
      <c r="U53367" s="111"/>
      <c r="W53367" s="111"/>
      <c r="Y53367" s="111"/>
      <c r="AA53367" s="111"/>
      <c r="AC53367" s="111"/>
    </row>
    <row r="53368" spans="19:29" x14ac:dyDescent="0.25">
      <c r="S53368" s="107"/>
      <c r="U53368" s="107"/>
      <c r="W53368" s="107"/>
      <c r="Y53368" s="107"/>
      <c r="AA53368" s="107"/>
      <c r="AC53368" s="107"/>
    </row>
    <row r="53369" spans="19:29" x14ac:dyDescent="0.25">
      <c r="S53369" s="108"/>
      <c r="U53369" s="108"/>
      <c r="W53369" s="108"/>
      <c r="Y53369" s="108"/>
      <c r="AA53369" s="108"/>
      <c r="AC53369" s="108"/>
    </row>
    <row r="53370" spans="19:29" x14ac:dyDescent="0.25">
      <c r="S53370" s="108"/>
      <c r="U53370" s="108"/>
      <c r="W53370" s="108"/>
      <c r="Y53370" s="108"/>
      <c r="AA53370" s="108"/>
      <c r="AC53370" s="108"/>
    </row>
    <row r="53371" spans="19:29" x14ac:dyDescent="0.25">
      <c r="S53371" s="109"/>
      <c r="U53371" s="109"/>
      <c r="W53371" s="109"/>
      <c r="Y53371" s="109"/>
      <c r="AA53371" s="109"/>
      <c r="AC53371" s="109"/>
    </row>
    <row r="53372" spans="19:29" x14ac:dyDescent="0.25">
      <c r="S53372" s="108"/>
      <c r="U53372" s="108"/>
      <c r="W53372" s="108"/>
      <c r="Y53372" s="108"/>
      <c r="AA53372" s="108"/>
      <c r="AC53372" s="108"/>
    </row>
    <row r="53373" spans="19:29" x14ac:dyDescent="0.25">
      <c r="S53373" s="108"/>
      <c r="U53373" s="108"/>
      <c r="W53373" s="108"/>
      <c r="Y53373" s="108"/>
      <c r="AA53373" s="108"/>
      <c r="AC53373" s="108"/>
    </row>
    <row r="53374" spans="19:29" x14ac:dyDescent="0.25">
      <c r="S53374" s="109"/>
      <c r="U53374" s="109"/>
      <c r="W53374" s="109"/>
      <c r="Y53374" s="109"/>
      <c r="AA53374" s="109"/>
      <c r="AC53374" s="109"/>
    </row>
    <row r="53375" spans="19:29" x14ac:dyDescent="0.25">
      <c r="S53375" s="108"/>
      <c r="U53375" s="108"/>
      <c r="W53375" s="108"/>
      <c r="Y53375" s="108"/>
      <c r="AA53375" s="108"/>
      <c r="AC53375" s="108"/>
    </row>
    <row r="53376" spans="19:29" x14ac:dyDescent="0.25">
      <c r="S53376" s="109"/>
      <c r="U53376" s="109"/>
      <c r="W53376" s="109"/>
      <c r="Y53376" s="109"/>
      <c r="AA53376" s="109"/>
      <c r="AC53376" s="109"/>
    </row>
    <row r="53377" spans="19:29" x14ac:dyDescent="0.25">
      <c r="S53377" s="108"/>
      <c r="U53377" s="108"/>
      <c r="W53377" s="108"/>
      <c r="Y53377" s="108"/>
      <c r="AA53377" s="108"/>
      <c r="AC53377" s="108"/>
    </row>
    <row r="53378" spans="19:29" x14ac:dyDescent="0.25">
      <c r="S53378" s="108"/>
      <c r="U53378" s="108"/>
      <c r="W53378" s="108"/>
      <c r="Y53378" s="108"/>
      <c r="AA53378" s="108"/>
      <c r="AC53378" s="108"/>
    </row>
    <row r="53379" spans="19:29" x14ac:dyDescent="0.25">
      <c r="S53379" s="108"/>
      <c r="U53379" s="108"/>
      <c r="W53379" s="108"/>
      <c r="Y53379" s="108"/>
      <c r="AA53379" s="108"/>
      <c r="AC53379" s="108"/>
    </row>
    <row r="53380" spans="19:29" x14ac:dyDescent="0.25">
      <c r="S53380" s="110"/>
      <c r="U53380" s="110"/>
      <c r="W53380" s="110"/>
      <c r="Y53380" s="110"/>
      <c r="AA53380" s="110"/>
      <c r="AC53380" s="110"/>
    </row>
    <row r="53381" spans="19:29" x14ac:dyDescent="0.25">
      <c r="S53381" s="110"/>
      <c r="U53381" s="110"/>
      <c r="W53381" s="110"/>
      <c r="Y53381" s="110"/>
      <c r="AA53381" s="110"/>
      <c r="AC53381" s="110"/>
    </row>
    <row r="53382" spans="19:29" x14ac:dyDescent="0.25">
      <c r="S53382" s="110"/>
      <c r="U53382" s="110"/>
      <c r="W53382" s="110"/>
      <c r="Y53382" s="110"/>
      <c r="AA53382" s="110"/>
      <c r="AC53382" s="110"/>
    </row>
    <row r="53383" spans="19:29" x14ac:dyDescent="0.25">
      <c r="S53383" s="110"/>
      <c r="U53383" s="110"/>
      <c r="W53383" s="110"/>
      <c r="Y53383" s="110"/>
      <c r="AA53383" s="110"/>
      <c r="AC53383" s="110"/>
    </row>
    <row r="53384" spans="19:29" x14ac:dyDescent="0.25">
      <c r="S53384" s="111"/>
      <c r="U53384" s="111"/>
      <c r="W53384" s="111"/>
      <c r="Y53384" s="111"/>
      <c r="AA53384" s="111"/>
      <c r="AC53384" s="111"/>
    </row>
    <row r="53385" spans="19:29" x14ac:dyDescent="0.25">
      <c r="S53385" s="107"/>
      <c r="U53385" s="107"/>
      <c r="W53385" s="107"/>
      <c r="Y53385" s="107"/>
      <c r="AA53385" s="107"/>
      <c r="AC53385" s="107"/>
    </row>
    <row r="53386" spans="19:29" x14ac:dyDescent="0.25">
      <c r="S53386" s="108"/>
      <c r="U53386" s="108"/>
      <c r="W53386" s="108"/>
      <c r="Y53386" s="108"/>
      <c r="AA53386" s="108"/>
      <c r="AC53386" s="108"/>
    </row>
    <row r="53387" spans="19:29" x14ac:dyDescent="0.25">
      <c r="S53387" s="108"/>
      <c r="U53387" s="108"/>
      <c r="W53387" s="108"/>
      <c r="Y53387" s="108"/>
      <c r="AA53387" s="108"/>
      <c r="AC53387" s="108"/>
    </row>
    <row r="53388" spans="19:29" x14ac:dyDescent="0.25">
      <c r="S53388" s="109"/>
      <c r="U53388" s="109"/>
      <c r="W53388" s="109"/>
      <c r="Y53388" s="109"/>
      <c r="AA53388" s="109"/>
      <c r="AC53388" s="109"/>
    </row>
    <row r="53389" spans="19:29" x14ac:dyDescent="0.25">
      <c r="S53389" s="108"/>
      <c r="U53389" s="108"/>
      <c r="W53389" s="108"/>
      <c r="Y53389" s="108"/>
      <c r="AA53389" s="108"/>
      <c r="AC53389" s="108"/>
    </row>
    <row r="53390" spans="19:29" x14ac:dyDescent="0.25">
      <c r="S53390" s="108"/>
      <c r="U53390" s="108"/>
      <c r="W53390" s="108"/>
      <c r="Y53390" s="108"/>
      <c r="AA53390" s="108"/>
      <c r="AC53390" s="108"/>
    </row>
    <row r="53391" spans="19:29" x14ac:dyDescent="0.25">
      <c r="S53391" s="109"/>
      <c r="U53391" s="109"/>
      <c r="W53391" s="109"/>
      <c r="Y53391" s="109"/>
      <c r="AA53391" s="109"/>
      <c r="AC53391" s="109"/>
    </row>
    <row r="53392" spans="19:29" x14ac:dyDescent="0.25">
      <c r="S53392" s="108"/>
      <c r="U53392" s="108"/>
      <c r="W53392" s="108"/>
      <c r="Y53392" s="108"/>
      <c r="AA53392" s="108"/>
      <c r="AC53392" s="108"/>
    </row>
    <row r="53393" spans="19:29" x14ac:dyDescent="0.25">
      <c r="S53393" s="109"/>
      <c r="U53393" s="109"/>
      <c r="W53393" s="109"/>
      <c r="Y53393" s="109"/>
      <c r="AA53393" s="109"/>
      <c r="AC53393" s="109"/>
    </row>
    <row r="53394" spans="19:29" x14ac:dyDescent="0.25">
      <c r="S53394" s="108"/>
      <c r="U53394" s="108"/>
      <c r="W53394" s="108"/>
      <c r="Y53394" s="108"/>
      <c r="AA53394" s="108"/>
      <c r="AC53394" s="108"/>
    </row>
    <row r="53395" spans="19:29" x14ac:dyDescent="0.25">
      <c r="S53395" s="108"/>
      <c r="U53395" s="108"/>
      <c r="W53395" s="108"/>
      <c r="Y53395" s="108"/>
      <c r="AA53395" s="108"/>
      <c r="AC53395" s="108"/>
    </row>
    <row r="53396" spans="19:29" x14ac:dyDescent="0.25">
      <c r="S53396" s="108"/>
      <c r="U53396" s="108"/>
      <c r="W53396" s="108"/>
      <c r="Y53396" s="108"/>
      <c r="AA53396" s="108"/>
      <c r="AC53396" s="108"/>
    </row>
    <row r="53397" spans="19:29" x14ac:dyDescent="0.25">
      <c r="S53397" s="110"/>
      <c r="U53397" s="110"/>
      <c r="W53397" s="110"/>
      <c r="Y53397" s="110"/>
      <c r="AA53397" s="110"/>
      <c r="AC53397" s="110"/>
    </row>
    <row r="53398" spans="19:29" x14ac:dyDescent="0.25">
      <c r="S53398" s="110"/>
      <c r="U53398" s="110"/>
      <c r="W53398" s="110"/>
      <c r="Y53398" s="110"/>
      <c r="AA53398" s="110"/>
      <c r="AC53398" s="110"/>
    </row>
    <row r="53399" spans="19:29" x14ac:dyDescent="0.25">
      <c r="S53399" s="110"/>
      <c r="U53399" s="110"/>
      <c r="W53399" s="110"/>
      <c r="Y53399" s="110"/>
      <c r="AA53399" s="110"/>
      <c r="AC53399" s="110"/>
    </row>
    <row r="53400" spans="19:29" x14ac:dyDescent="0.25">
      <c r="S53400" s="110"/>
      <c r="U53400" s="110"/>
      <c r="W53400" s="110"/>
      <c r="Y53400" s="110"/>
      <c r="AA53400" s="110"/>
      <c r="AC53400" s="110"/>
    </row>
    <row r="53401" spans="19:29" x14ac:dyDescent="0.25">
      <c r="S53401" s="111"/>
      <c r="U53401" s="111"/>
      <c r="W53401" s="111"/>
      <c r="Y53401" s="111"/>
      <c r="AA53401" s="111"/>
      <c r="AC53401" s="111"/>
    </row>
    <row r="53402" spans="19:29" x14ac:dyDescent="0.25">
      <c r="S53402" s="107"/>
      <c r="U53402" s="107"/>
      <c r="W53402" s="107"/>
      <c r="Y53402" s="107"/>
      <c r="AA53402" s="107"/>
      <c r="AC53402" s="107"/>
    </row>
    <row r="53403" spans="19:29" x14ac:dyDescent="0.25">
      <c r="S53403" s="108"/>
      <c r="U53403" s="108"/>
      <c r="W53403" s="108"/>
      <c r="Y53403" s="108"/>
      <c r="AA53403" s="108"/>
      <c r="AC53403" s="108"/>
    </row>
    <row r="53404" spans="19:29" x14ac:dyDescent="0.25">
      <c r="S53404" s="108"/>
      <c r="U53404" s="108"/>
      <c r="W53404" s="108"/>
      <c r="Y53404" s="108"/>
      <c r="AA53404" s="108"/>
      <c r="AC53404" s="108"/>
    </row>
    <row r="53405" spans="19:29" x14ac:dyDescent="0.25">
      <c r="S53405" s="109"/>
      <c r="U53405" s="109"/>
      <c r="W53405" s="109"/>
      <c r="Y53405" s="109"/>
      <c r="AA53405" s="109"/>
      <c r="AC53405" s="109"/>
    </row>
    <row r="53406" spans="19:29" x14ac:dyDescent="0.25">
      <c r="S53406" s="108"/>
      <c r="U53406" s="108"/>
      <c r="W53406" s="108"/>
      <c r="Y53406" s="108"/>
      <c r="AA53406" s="108"/>
      <c r="AC53406" s="108"/>
    </row>
    <row r="53407" spans="19:29" x14ac:dyDescent="0.25">
      <c r="S53407" s="108"/>
      <c r="U53407" s="108"/>
      <c r="W53407" s="108"/>
      <c r="Y53407" s="108"/>
      <c r="AA53407" s="108"/>
      <c r="AC53407" s="108"/>
    </row>
    <row r="53408" spans="19:29" x14ac:dyDescent="0.25">
      <c r="S53408" s="109"/>
      <c r="U53408" s="109"/>
      <c r="W53408" s="109"/>
      <c r="Y53408" s="109"/>
      <c r="AA53408" s="109"/>
      <c r="AC53408" s="109"/>
    </row>
    <row r="53409" spans="19:29" x14ac:dyDescent="0.25">
      <c r="S53409" s="108"/>
      <c r="U53409" s="108"/>
      <c r="W53409" s="108"/>
      <c r="Y53409" s="108"/>
      <c r="AA53409" s="108"/>
      <c r="AC53409" s="108"/>
    </row>
    <row r="53410" spans="19:29" x14ac:dyDescent="0.25">
      <c r="S53410" s="109"/>
      <c r="U53410" s="109"/>
      <c r="W53410" s="109"/>
      <c r="Y53410" s="109"/>
      <c r="AA53410" s="109"/>
      <c r="AC53410" s="109"/>
    </row>
    <row r="53411" spans="19:29" x14ac:dyDescent="0.25">
      <c r="S53411" s="108"/>
      <c r="U53411" s="108"/>
      <c r="W53411" s="108"/>
      <c r="Y53411" s="108"/>
      <c r="AA53411" s="108"/>
      <c r="AC53411" s="108"/>
    </row>
    <row r="53412" spans="19:29" x14ac:dyDescent="0.25">
      <c r="S53412" s="108"/>
      <c r="U53412" s="108"/>
      <c r="W53412" s="108"/>
      <c r="Y53412" s="108"/>
      <c r="AA53412" s="108"/>
      <c r="AC53412" s="108"/>
    </row>
    <row r="53413" spans="19:29" x14ac:dyDescent="0.25">
      <c r="S53413" s="108"/>
      <c r="U53413" s="108"/>
      <c r="W53413" s="108"/>
      <c r="Y53413" s="108"/>
      <c r="AA53413" s="108"/>
      <c r="AC53413" s="108"/>
    </row>
    <row r="53414" spans="19:29" x14ac:dyDescent="0.25">
      <c r="S53414" s="110"/>
      <c r="U53414" s="110"/>
      <c r="W53414" s="110"/>
      <c r="Y53414" s="110"/>
      <c r="AA53414" s="110"/>
      <c r="AC53414" s="110"/>
    </row>
    <row r="53415" spans="19:29" x14ac:dyDescent="0.25">
      <c r="S53415" s="110"/>
      <c r="U53415" s="110"/>
      <c r="W53415" s="110"/>
      <c r="Y53415" s="110"/>
      <c r="AA53415" s="110"/>
      <c r="AC53415" s="110"/>
    </row>
    <row r="53416" spans="19:29" x14ac:dyDescent="0.25">
      <c r="S53416" s="110"/>
      <c r="U53416" s="110"/>
      <c r="W53416" s="110"/>
      <c r="Y53416" s="110"/>
      <c r="AA53416" s="110"/>
      <c r="AC53416" s="110"/>
    </row>
    <row r="53417" spans="19:29" x14ac:dyDescent="0.25">
      <c r="S53417" s="110"/>
      <c r="U53417" s="110"/>
      <c r="W53417" s="110"/>
      <c r="Y53417" s="110"/>
      <c r="AA53417" s="110"/>
      <c r="AC53417" s="110"/>
    </row>
    <row r="53418" spans="19:29" x14ac:dyDescent="0.25">
      <c r="S53418" s="111"/>
      <c r="U53418" s="111"/>
      <c r="W53418" s="111"/>
      <c r="Y53418" s="111"/>
      <c r="AA53418" s="111"/>
      <c r="AC53418" s="111"/>
    </row>
    <row r="53419" spans="19:29" x14ac:dyDescent="0.25">
      <c r="S53419" s="107"/>
      <c r="U53419" s="107"/>
      <c r="W53419" s="107"/>
      <c r="Y53419" s="107"/>
      <c r="AA53419" s="107"/>
      <c r="AC53419" s="107"/>
    </row>
    <row r="53420" spans="19:29" x14ac:dyDescent="0.25">
      <c r="S53420" s="108"/>
      <c r="U53420" s="108"/>
      <c r="W53420" s="108"/>
      <c r="Y53420" s="108"/>
      <c r="AA53420" s="108"/>
      <c r="AC53420" s="108"/>
    </row>
    <row r="53421" spans="19:29" x14ac:dyDescent="0.25">
      <c r="S53421" s="108"/>
      <c r="U53421" s="108"/>
      <c r="W53421" s="108"/>
      <c r="Y53421" s="108"/>
      <c r="AA53421" s="108"/>
      <c r="AC53421" s="108"/>
    </row>
    <row r="53422" spans="19:29" x14ac:dyDescent="0.25">
      <c r="S53422" s="109"/>
      <c r="U53422" s="109"/>
      <c r="W53422" s="109"/>
      <c r="Y53422" s="109"/>
      <c r="AA53422" s="109"/>
      <c r="AC53422" s="109"/>
    </row>
    <row r="53423" spans="19:29" x14ac:dyDescent="0.25">
      <c r="S53423" s="108"/>
      <c r="U53423" s="108"/>
      <c r="W53423" s="108"/>
      <c r="Y53423" s="108"/>
      <c r="AA53423" s="108"/>
      <c r="AC53423" s="108"/>
    </row>
    <row r="53424" spans="19:29" x14ac:dyDescent="0.25">
      <c r="S53424" s="108"/>
      <c r="U53424" s="108"/>
      <c r="W53424" s="108"/>
      <c r="Y53424" s="108"/>
      <c r="AA53424" s="108"/>
      <c r="AC53424" s="108"/>
    </row>
    <row r="53425" spans="19:29" x14ac:dyDescent="0.25">
      <c r="S53425" s="109"/>
      <c r="U53425" s="109"/>
      <c r="W53425" s="109"/>
      <c r="Y53425" s="109"/>
      <c r="AA53425" s="109"/>
      <c r="AC53425" s="109"/>
    </row>
    <row r="53426" spans="19:29" x14ac:dyDescent="0.25">
      <c r="S53426" s="108"/>
      <c r="U53426" s="108"/>
      <c r="W53426" s="108"/>
      <c r="Y53426" s="108"/>
      <c r="AA53426" s="108"/>
      <c r="AC53426" s="108"/>
    </row>
    <row r="53427" spans="19:29" x14ac:dyDescent="0.25">
      <c r="S53427" s="109"/>
      <c r="U53427" s="109"/>
      <c r="W53427" s="109"/>
      <c r="Y53427" s="109"/>
      <c r="AA53427" s="109"/>
      <c r="AC53427" s="109"/>
    </row>
    <row r="53428" spans="19:29" x14ac:dyDescent="0.25">
      <c r="S53428" s="108"/>
      <c r="U53428" s="108"/>
      <c r="W53428" s="108"/>
      <c r="Y53428" s="108"/>
      <c r="AA53428" s="108"/>
      <c r="AC53428" s="108"/>
    </row>
    <row r="53429" spans="19:29" x14ac:dyDescent="0.25">
      <c r="S53429" s="108"/>
      <c r="U53429" s="108"/>
      <c r="W53429" s="108"/>
      <c r="Y53429" s="108"/>
      <c r="AA53429" s="108"/>
      <c r="AC53429" s="108"/>
    </row>
    <row r="53430" spans="19:29" x14ac:dyDescent="0.25">
      <c r="S53430" s="108"/>
      <c r="U53430" s="108"/>
      <c r="W53430" s="108"/>
      <c r="Y53430" s="108"/>
      <c r="AA53430" s="108"/>
      <c r="AC53430" s="108"/>
    </row>
    <row r="53431" spans="19:29" x14ac:dyDescent="0.25">
      <c r="S53431" s="110"/>
      <c r="U53431" s="110"/>
      <c r="W53431" s="110"/>
      <c r="Y53431" s="110"/>
      <c r="AA53431" s="110"/>
      <c r="AC53431" s="110"/>
    </row>
    <row r="53432" spans="19:29" x14ac:dyDescent="0.25">
      <c r="S53432" s="110"/>
      <c r="U53432" s="110"/>
      <c r="W53432" s="110"/>
      <c r="Y53432" s="110"/>
      <c r="AA53432" s="110"/>
      <c r="AC53432" s="110"/>
    </row>
    <row r="53433" spans="19:29" x14ac:dyDescent="0.25">
      <c r="S53433" s="110"/>
      <c r="U53433" s="110"/>
      <c r="W53433" s="110"/>
      <c r="Y53433" s="110"/>
      <c r="AA53433" s="110"/>
      <c r="AC53433" s="110"/>
    </row>
    <row r="53434" spans="19:29" x14ac:dyDescent="0.25">
      <c r="S53434" s="110"/>
      <c r="U53434" s="110"/>
      <c r="W53434" s="110"/>
      <c r="Y53434" s="110"/>
      <c r="AA53434" s="110"/>
      <c r="AC53434" s="110"/>
    </row>
    <row r="53435" spans="19:29" x14ac:dyDescent="0.25">
      <c r="S53435" s="111"/>
      <c r="U53435" s="111"/>
      <c r="W53435" s="111"/>
      <c r="Y53435" s="111"/>
      <c r="AA53435" s="111"/>
      <c r="AC53435" s="111"/>
    </row>
    <row r="53436" spans="19:29" x14ac:dyDescent="0.25">
      <c r="S53436" s="107"/>
      <c r="U53436" s="107"/>
      <c r="W53436" s="107"/>
      <c r="Y53436" s="107"/>
      <c r="AA53436" s="107"/>
      <c r="AC53436" s="107"/>
    </row>
    <row r="53437" spans="19:29" x14ac:dyDescent="0.25">
      <c r="S53437" s="108"/>
      <c r="U53437" s="108"/>
      <c r="W53437" s="108"/>
      <c r="Y53437" s="108"/>
      <c r="AA53437" s="108"/>
      <c r="AC53437" s="108"/>
    </row>
    <row r="53438" spans="19:29" x14ac:dyDescent="0.25">
      <c r="S53438" s="108"/>
      <c r="U53438" s="108"/>
      <c r="W53438" s="108"/>
      <c r="Y53438" s="108"/>
      <c r="AA53438" s="108"/>
      <c r="AC53438" s="108"/>
    </row>
    <row r="53439" spans="19:29" x14ac:dyDescent="0.25">
      <c r="S53439" s="109"/>
      <c r="U53439" s="109"/>
      <c r="W53439" s="109"/>
      <c r="Y53439" s="109"/>
      <c r="AA53439" s="109"/>
      <c r="AC53439" s="109"/>
    </row>
    <row r="53440" spans="19:29" x14ac:dyDescent="0.25">
      <c r="S53440" s="108"/>
      <c r="U53440" s="108"/>
      <c r="W53440" s="108"/>
      <c r="Y53440" s="108"/>
      <c r="AA53440" s="108"/>
      <c r="AC53440" s="108"/>
    </row>
    <row r="53441" spans="19:29" x14ac:dyDescent="0.25">
      <c r="S53441" s="108"/>
      <c r="U53441" s="108"/>
      <c r="W53441" s="108"/>
      <c r="Y53441" s="108"/>
      <c r="AA53441" s="108"/>
      <c r="AC53441" s="108"/>
    </row>
    <row r="53442" spans="19:29" x14ac:dyDescent="0.25">
      <c r="S53442" s="109"/>
      <c r="U53442" s="109"/>
      <c r="W53442" s="109"/>
      <c r="Y53442" s="109"/>
      <c r="AA53442" s="109"/>
      <c r="AC53442" s="109"/>
    </row>
    <row r="53443" spans="19:29" x14ac:dyDescent="0.25">
      <c r="S53443" s="108"/>
      <c r="U53443" s="108"/>
      <c r="W53443" s="108"/>
      <c r="Y53443" s="108"/>
      <c r="AA53443" s="108"/>
      <c r="AC53443" s="108"/>
    </row>
    <row r="53444" spans="19:29" x14ac:dyDescent="0.25">
      <c r="S53444" s="109"/>
      <c r="U53444" s="109"/>
      <c r="W53444" s="109"/>
      <c r="Y53444" s="109"/>
      <c r="AA53444" s="109"/>
      <c r="AC53444" s="109"/>
    </row>
    <row r="53445" spans="19:29" x14ac:dyDescent="0.25">
      <c r="S53445" s="108"/>
      <c r="U53445" s="108"/>
      <c r="W53445" s="108"/>
      <c r="Y53445" s="108"/>
      <c r="AA53445" s="108"/>
      <c r="AC53445" s="108"/>
    </row>
    <row r="53446" spans="19:29" x14ac:dyDescent="0.25">
      <c r="S53446" s="108"/>
      <c r="U53446" s="108"/>
      <c r="W53446" s="108"/>
      <c r="Y53446" s="108"/>
      <c r="AA53446" s="108"/>
      <c r="AC53446" s="108"/>
    </row>
    <row r="53447" spans="19:29" x14ac:dyDescent="0.25">
      <c r="S53447" s="108"/>
      <c r="U53447" s="108"/>
      <c r="W53447" s="108"/>
      <c r="Y53447" s="108"/>
      <c r="AA53447" s="108"/>
      <c r="AC53447" s="108"/>
    </row>
    <row r="53448" spans="19:29" x14ac:dyDescent="0.25">
      <c r="S53448" s="110"/>
      <c r="U53448" s="110"/>
      <c r="W53448" s="110"/>
      <c r="Y53448" s="110"/>
      <c r="AA53448" s="110"/>
      <c r="AC53448" s="110"/>
    </row>
    <row r="53449" spans="19:29" x14ac:dyDescent="0.25">
      <c r="S53449" s="110"/>
      <c r="U53449" s="110"/>
      <c r="W53449" s="110"/>
      <c r="Y53449" s="110"/>
      <c r="AA53449" s="110"/>
      <c r="AC53449" s="110"/>
    </row>
    <row r="53450" spans="19:29" x14ac:dyDescent="0.25">
      <c r="S53450" s="110"/>
      <c r="U53450" s="110"/>
      <c r="W53450" s="110"/>
      <c r="Y53450" s="110"/>
      <c r="AA53450" s="110"/>
      <c r="AC53450" s="110"/>
    </row>
    <row r="53451" spans="19:29" x14ac:dyDescent="0.25">
      <c r="S53451" s="110"/>
      <c r="U53451" s="110"/>
      <c r="W53451" s="110"/>
      <c r="Y53451" s="110"/>
      <c r="AA53451" s="110"/>
      <c r="AC53451" s="110"/>
    </row>
    <row r="53452" spans="19:29" x14ac:dyDescent="0.25">
      <c r="S53452" s="111"/>
      <c r="U53452" s="111"/>
      <c r="W53452" s="111"/>
      <c r="Y53452" s="111"/>
      <c r="AA53452" s="111"/>
      <c r="AC53452" s="111"/>
    </row>
    <row r="53453" spans="19:29" x14ac:dyDescent="0.25">
      <c r="S53453" s="107"/>
      <c r="U53453" s="107"/>
      <c r="W53453" s="107"/>
      <c r="Y53453" s="107"/>
      <c r="AA53453" s="107"/>
      <c r="AC53453" s="107"/>
    </row>
    <row r="53454" spans="19:29" x14ac:dyDescent="0.25">
      <c r="S53454" s="108"/>
      <c r="U53454" s="108"/>
      <c r="W53454" s="108"/>
      <c r="Y53454" s="108"/>
      <c r="AA53454" s="108"/>
      <c r="AC53454" s="108"/>
    </row>
    <row r="53455" spans="19:29" x14ac:dyDescent="0.25">
      <c r="S53455" s="108"/>
      <c r="U53455" s="108"/>
      <c r="W53455" s="108"/>
      <c r="Y53455" s="108"/>
      <c r="AA53455" s="108"/>
      <c r="AC53455" s="108"/>
    </row>
    <row r="53456" spans="19:29" x14ac:dyDescent="0.25">
      <c r="S53456" s="109"/>
      <c r="U53456" s="109"/>
      <c r="W53456" s="109"/>
      <c r="Y53456" s="109"/>
      <c r="AA53456" s="109"/>
      <c r="AC53456" s="109"/>
    </row>
    <row r="53457" spans="19:29" x14ac:dyDescent="0.25">
      <c r="S53457" s="108"/>
      <c r="U53457" s="108"/>
      <c r="W53457" s="108"/>
      <c r="Y53457" s="108"/>
      <c r="AA53457" s="108"/>
      <c r="AC53457" s="108"/>
    </row>
    <row r="53458" spans="19:29" x14ac:dyDescent="0.25">
      <c r="S53458" s="108"/>
      <c r="U53458" s="108"/>
      <c r="W53458" s="108"/>
      <c r="Y53458" s="108"/>
      <c r="AA53458" s="108"/>
      <c r="AC53458" s="108"/>
    </row>
    <row r="53459" spans="19:29" x14ac:dyDescent="0.25">
      <c r="S53459" s="109"/>
      <c r="U53459" s="109"/>
      <c r="W53459" s="109"/>
      <c r="Y53459" s="109"/>
      <c r="AA53459" s="109"/>
      <c r="AC53459" s="109"/>
    </row>
    <row r="53460" spans="19:29" x14ac:dyDescent="0.25">
      <c r="S53460" s="108"/>
      <c r="U53460" s="108"/>
      <c r="W53460" s="108"/>
      <c r="Y53460" s="108"/>
      <c r="AA53460" s="108"/>
      <c r="AC53460" s="108"/>
    </row>
    <row r="53461" spans="19:29" x14ac:dyDescent="0.25">
      <c r="S53461" s="109"/>
      <c r="U53461" s="109"/>
      <c r="W53461" s="109"/>
      <c r="Y53461" s="109"/>
      <c r="AA53461" s="109"/>
      <c r="AC53461" s="109"/>
    </row>
    <row r="53462" spans="19:29" x14ac:dyDescent="0.25">
      <c r="S53462" s="108"/>
      <c r="U53462" s="108"/>
      <c r="W53462" s="108"/>
      <c r="Y53462" s="108"/>
      <c r="AA53462" s="108"/>
      <c r="AC53462" s="108"/>
    </row>
    <row r="53463" spans="19:29" x14ac:dyDescent="0.25">
      <c r="S53463" s="108"/>
      <c r="U53463" s="108"/>
      <c r="W53463" s="108"/>
      <c r="Y53463" s="108"/>
      <c r="AA53463" s="108"/>
      <c r="AC53463" s="108"/>
    </row>
    <row r="53464" spans="19:29" x14ac:dyDescent="0.25">
      <c r="S53464" s="108"/>
      <c r="U53464" s="108"/>
      <c r="W53464" s="108"/>
      <c r="Y53464" s="108"/>
      <c r="AA53464" s="108"/>
      <c r="AC53464" s="108"/>
    </row>
    <row r="53465" spans="19:29" x14ac:dyDescent="0.25">
      <c r="S53465" s="110"/>
      <c r="U53465" s="110"/>
      <c r="W53465" s="110"/>
      <c r="Y53465" s="110"/>
      <c r="AA53465" s="110"/>
      <c r="AC53465" s="110"/>
    </row>
    <row r="53466" spans="19:29" x14ac:dyDescent="0.25">
      <c r="S53466" s="110"/>
      <c r="U53466" s="110"/>
      <c r="W53466" s="110"/>
      <c r="Y53466" s="110"/>
      <c r="AA53466" s="110"/>
      <c r="AC53466" s="110"/>
    </row>
    <row r="53467" spans="19:29" x14ac:dyDescent="0.25">
      <c r="S53467" s="110"/>
      <c r="U53467" s="110"/>
      <c r="W53467" s="110"/>
      <c r="Y53467" s="110"/>
      <c r="AA53467" s="110"/>
      <c r="AC53467" s="110"/>
    </row>
    <row r="53468" spans="19:29" x14ac:dyDescent="0.25">
      <c r="S53468" s="110"/>
      <c r="U53468" s="110"/>
      <c r="W53468" s="110"/>
      <c r="Y53468" s="110"/>
      <c r="AA53468" s="110"/>
      <c r="AC53468" s="110"/>
    </row>
    <row r="53469" spans="19:29" x14ac:dyDescent="0.25">
      <c r="S53469" s="111"/>
      <c r="U53469" s="111"/>
      <c r="W53469" s="111"/>
      <c r="Y53469" s="111"/>
      <c r="AA53469" s="111"/>
      <c r="AC53469" s="111"/>
    </row>
    <row r="53470" spans="19:29" x14ac:dyDescent="0.25">
      <c r="S53470" s="107"/>
      <c r="U53470" s="107"/>
      <c r="W53470" s="107"/>
      <c r="Y53470" s="107"/>
      <c r="AA53470" s="107"/>
      <c r="AC53470" s="107"/>
    </row>
    <row r="53471" spans="19:29" x14ac:dyDescent="0.25">
      <c r="S53471" s="108"/>
      <c r="U53471" s="108"/>
      <c r="W53471" s="108"/>
      <c r="Y53471" s="108"/>
      <c r="AA53471" s="108"/>
      <c r="AC53471" s="108"/>
    </row>
    <row r="53472" spans="19:29" x14ac:dyDescent="0.25">
      <c r="S53472" s="108"/>
      <c r="U53472" s="108"/>
      <c r="W53472" s="108"/>
      <c r="Y53472" s="108"/>
      <c r="AA53472" s="108"/>
      <c r="AC53472" s="108"/>
    </row>
    <row r="53473" spans="19:29" x14ac:dyDescent="0.25">
      <c r="S53473" s="109"/>
      <c r="U53473" s="109"/>
      <c r="W53473" s="109"/>
      <c r="Y53473" s="109"/>
      <c r="AA53473" s="109"/>
      <c r="AC53473" s="109"/>
    </row>
    <row r="53474" spans="19:29" x14ac:dyDescent="0.25">
      <c r="S53474" s="108"/>
      <c r="U53474" s="108"/>
      <c r="W53474" s="108"/>
      <c r="Y53474" s="108"/>
      <c r="AA53474" s="108"/>
      <c r="AC53474" s="108"/>
    </row>
    <row r="53475" spans="19:29" x14ac:dyDescent="0.25">
      <c r="S53475" s="108"/>
      <c r="U53475" s="108"/>
      <c r="W53475" s="108"/>
      <c r="Y53475" s="108"/>
      <c r="AA53475" s="108"/>
      <c r="AC53475" s="108"/>
    </row>
    <row r="53476" spans="19:29" x14ac:dyDescent="0.25">
      <c r="S53476" s="109"/>
      <c r="U53476" s="109"/>
      <c r="W53476" s="109"/>
      <c r="Y53476" s="109"/>
      <c r="AA53476" s="109"/>
      <c r="AC53476" s="109"/>
    </row>
    <row r="53477" spans="19:29" x14ac:dyDescent="0.25">
      <c r="S53477" s="108"/>
      <c r="U53477" s="108"/>
      <c r="W53477" s="108"/>
      <c r="Y53477" s="108"/>
      <c r="AA53477" s="108"/>
      <c r="AC53477" s="108"/>
    </row>
    <row r="53478" spans="19:29" x14ac:dyDescent="0.25">
      <c r="S53478" s="109"/>
      <c r="U53478" s="109"/>
      <c r="W53478" s="109"/>
      <c r="Y53478" s="109"/>
      <c r="AA53478" s="109"/>
      <c r="AC53478" s="109"/>
    </row>
    <row r="53479" spans="19:29" x14ac:dyDescent="0.25">
      <c r="S53479" s="108"/>
      <c r="U53479" s="108"/>
      <c r="W53479" s="108"/>
      <c r="Y53479" s="108"/>
      <c r="AA53479" s="108"/>
      <c r="AC53479" s="108"/>
    </row>
    <row r="53480" spans="19:29" x14ac:dyDescent="0.25">
      <c r="S53480" s="108"/>
      <c r="U53480" s="108"/>
      <c r="W53480" s="108"/>
      <c r="Y53480" s="108"/>
      <c r="AA53480" s="108"/>
      <c r="AC53480" s="108"/>
    </row>
    <row r="53481" spans="19:29" x14ac:dyDescent="0.25">
      <c r="S53481" s="108"/>
      <c r="U53481" s="108"/>
      <c r="W53481" s="108"/>
      <c r="Y53481" s="108"/>
      <c r="AA53481" s="108"/>
      <c r="AC53481" s="108"/>
    </row>
    <row r="53482" spans="19:29" x14ac:dyDescent="0.25">
      <c r="S53482" s="110"/>
      <c r="U53482" s="110"/>
      <c r="W53482" s="110"/>
      <c r="Y53482" s="110"/>
      <c r="AA53482" s="110"/>
      <c r="AC53482" s="110"/>
    </row>
    <row r="53483" spans="19:29" x14ac:dyDescent="0.25">
      <c r="S53483" s="110"/>
      <c r="U53483" s="110"/>
      <c r="W53483" s="110"/>
      <c r="Y53483" s="110"/>
      <c r="AA53483" s="110"/>
      <c r="AC53483" s="110"/>
    </row>
    <row r="53484" spans="19:29" x14ac:dyDescent="0.25">
      <c r="S53484" s="110"/>
      <c r="U53484" s="110"/>
      <c r="W53484" s="110"/>
      <c r="Y53484" s="110"/>
      <c r="AA53484" s="110"/>
      <c r="AC53484" s="110"/>
    </row>
    <row r="53485" spans="19:29" x14ac:dyDescent="0.25">
      <c r="S53485" s="110"/>
      <c r="U53485" s="110"/>
      <c r="W53485" s="110"/>
      <c r="Y53485" s="110"/>
      <c r="AA53485" s="110"/>
      <c r="AC53485" s="110"/>
    </row>
    <row r="53486" spans="19:29" x14ac:dyDescent="0.25">
      <c r="S53486" s="111"/>
      <c r="U53486" s="111"/>
      <c r="W53486" s="111"/>
      <c r="Y53486" s="111"/>
      <c r="AA53486" s="111"/>
      <c r="AC53486" s="111"/>
    </row>
    <row r="53487" spans="19:29" x14ac:dyDescent="0.25">
      <c r="S53487" s="107"/>
      <c r="U53487" s="107"/>
      <c r="W53487" s="107"/>
      <c r="Y53487" s="107"/>
      <c r="AA53487" s="107"/>
      <c r="AC53487" s="107"/>
    </row>
    <row r="53488" spans="19:29" x14ac:dyDescent="0.25">
      <c r="S53488" s="108"/>
      <c r="U53488" s="108"/>
      <c r="W53488" s="108"/>
      <c r="Y53488" s="108"/>
      <c r="AA53488" s="108"/>
      <c r="AC53488" s="108"/>
    </row>
    <row r="53489" spans="19:29" x14ac:dyDescent="0.25">
      <c r="S53489" s="108"/>
      <c r="U53489" s="108"/>
      <c r="W53489" s="108"/>
      <c r="Y53489" s="108"/>
      <c r="AA53489" s="108"/>
      <c r="AC53489" s="108"/>
    </row>
    <row r="53490" spans="19:29" x14ac:dyDescent="0.25">
      <c r="S53490" s="109"/>
      <c r="U53490" s="109"/>
      <c r="W53490" s="109"/>
      <c r="Y53490" s="109"/>
      <c r="AA53490" s="109"/>
      <c r="AC53490" s="109"/>
    </row>
    <row r="53491" spans="19:29" x14ac:dyDescent="0.25">
      <c r="S53491" s="108"/>
      <c r="U53491" s="108"/>
      <c r="W53491" s="108"/>
      <c r="Y53491" s="108"/>
      <c r="AA53491" s="108"/>
      <c r="AC53491" s="108"/>
    </row>
    <row r="53492" spans="19:29" x14ac:dyDescent="0.25">
      <c r="S53492" s="108"/>
      <c r="U53492" s="108"/>
      <c r="W53492" s="108"/>
      <c r="Y53492" s="108"/>
      <c r="AA53492" s="108"/>
      <c r="AC53492" s="108"/>
    </row>
    <row r="53493" spans="19:29" x14ac:dyDescent="0.25">
      <c r="S53493" s="109"/>
      <c r="U53493" s="109"/>
      <c r="W53493" s="109"/>
      <c r="Y53493" s="109"/>
      <c r="AA53493" s="109"/>
      <c r="AC53493" s="109"/>
    </row>
    <row r="53494" spans="19:29" x14ac:dyDescent="0.25">
      <c r="S53494" s="108"/>
      <c r="U53494" s="108"/>
      <c r="W53494" s="108"/>
      <c r="Y53494" s="108"/>
      <c r="AA53494" s="108"/>
      <c r="AC53494" s="108"/>
    </row>
    <row r="53495" spans="19:29" x14ac:dyDescent="0.25">
      <c r="S53495" s="109"/>
      <c r="U53495" s="109"/>
      <c r="W53495" s="109"/>
      <c r="Y53495" s="109"/>
      <c r="AA53495" s="109"/>
      <c r="AC53495" s="109"/>
    </row>
    <row r="53496" spans="19:29" x14ac:dyDescent="0.25">
      <c r="S53496" s="108"/>
      <c r="U53496" s="108"/>
      <c r="W53496" s="108"/>
      <c r="Y53496" s="108"/>
      <c r="AA53496" s="108"/>
      <c r="AC53496" s="108"/>
    </row>
    <row r="53497" spans="19:29" x14ac:dyDescent="0.25">
      <c r="S53497" s="108"/>
      <c r="U53497" s="108"/>
      <c r="W53497" s="108"/>
      <c r="Y53497" s="108"/>
      <c r="AA53497" s="108"/>
      <c r="AC53497" s="108"/>
    </row>
    <row r="53498" spans="19:29" x14ac:dyDescent="0.25">
      <c r="S53498" s="108"/>
      <c r="U53498" s="108"/>
      <c r="W53498" s="108"/>
      <c r="Y53498" s="108"/>
      <c r="AA53498" s="108"/>
      <c r="AC53498" s="108"/>
    </row>
    <row r="53499" spans="19:29" x14ac:dyDescent="0.25">
      <c r="S53499" s="110"/>
      <c r="U53499" s="110"/>
      <c r="W53499" s="110"/>
      <c r="Y53499" s="110"/>
      <c r="AA53499" s="110"/>
      <c r="AC53499" s="110"/>
    </row>
    <row r="53500" spans="19:29" x14ac:dyDescent="0.25">
      <c r="S53500" s="110"/>
      <c r="U53500" s="110"/>
      <c r="W53500" s="110"/>
      <c r="Y53500" s="110"/>
      <c r="AA53500" s="110"/>
      <c r="AC53500" s="110"/>
    </row>
    <row r="53501" spans="19:29" x14ac:dyDescent="0.25">
      <c r="S53501" s="110"/>
      <c r="U53501" s="110"/>
      <c r="W53501" s="110"/>
      <c r="Y53501" s="110"/>
      <c r="AA53501" s="110"/>
      <c r="AC53501" s="110"/>
    </row>
    <row r="53502" spans="19:29" x14ac:dyDescent="0.25">
      <c r="S53502" s="110"/>
      <c r="U53502" s="110"/>
      <c r="W53502" s="110"/>
      <c r="Y53502" s="110"/>
      <c r="AA53502" s="110"/>
      <c r="AC53502" s="110"/>
    </row>
    <row r="53503" spans="19:29" x14ac:dyDescent="0.25">
      <c r="S53503" s="111"/>
      <c r="U53503" s="111"/>
      <c r="W53503" s="111"/>
      <c r="Y53503" s="111"/>
      <c r="AA53503" s="111"/>
      <c r="AC53503" s="111"/>
    </row>
    <row r="53504" spans="19:29" x14ac:dyDescent="0.25">
      <c r="S53504" s="107"/>
      <c r="U53504" s="107"/>
      <c r="W53504" s="107"/>
      <c r="Y53504" s="107"/>
      <c r="AA53504" s="107"/>
      <c r="AC53504" s="107"/>
    </row>
    <row r="53505" spans="19:29" x14ac:dyDescent="0.25">
      <c r="S53505" s="108"/>
      <c r="U53505" s="108"/>
      <c r="W53505" s="108"/>
      <c r="Y53505" s="108"/>
      <c r="AA53505" s="108"/>
      <c r="AC53505" s="108"/>
    </row>
    <row r="53506" spans="19:29" x14ac:dyDescent="0.25">
      <c r="S53506" s="108"/>
      <c r="U53506" s="108"/>
      <c r="W53506" s="108"/>
      <c r="Y53506" s="108"/>
      <c r="AA53506" s="108"/>
      <c r="AC53506" s="108"/>
    </row>
    <row r="53507" spans="19:29" x14ac:dyDescent="0.25">
      <c r="S53507" s="109"/>
      <c r="U53507" s="109"/>
      <c r="W53507" s="109"/>
      <c r="Y53507" s="109"/>
      <c r="AA53507" s="109"/>
      <c r="AC53507" s="109"/>
    </row>
    <row r="53508" spans="19:29" x14ac:dyDescent="0.25">
      <c r="S53508" s="108"/>
      <c r="U53508" s="108"/>
      <c r="W53508" s="108"/>
      <c r="Y53508" s="108"/>
      <c r="AA53508" s="108"/>
      <c r="AC53508" s="108"/>
    </row>
    <row r="53509" spans="19:29" x14ac:dyDescent="0.25">
      <c r="S53509" s="108"/>
      <c r="U53509" s="108"/>
      <c r="W53509" s="108"/>
      <c r="Y53509" s="108"/>
      <c r="AA53509" s="108"/>
      <c r="AC53509" s="108"/>
    </row>
    <row r="53510" spans="19:29" x14ac:dyDescent="0.25">
      <c r="S53510" s="109"/>
      <c r="U53510" s="109"/>
      <c r="W53510" s="109"/>
      <c r="Y53510" s="109"/>
      <c r="AA53510" s="109"/>
      <c r="AC53510" s="109"/>
    </row>
    <row r="53511" spans="19:29" x14ac:dyDescent="0.25">
      <c r="S53511" s="108"/>
      <c r="U53511" s="108"/>
      <c r="W53511" s="108"/>
      <c r="Y53511" s="108"/>
      <c r="AA53511" s="108"/>
      <c r="AC53511" s="108"/>
    </row>
    <row r="53512" spans="19:29" x14ac:dyDescent="0.25">
      <c r="S53512" s="109"/>
      <c r="U53512" s="109"/>
      <c r="W53512" s="109"/>
      <c r="Y53512" s="109"/>
      <c r="AA53512" s="109"/>
      <c r="AC53512" s="109"/>
    </row>
    <row r="53513" spans="19:29" x14ac:dyDescent="0.25">
      <c r="S53513" s="108"/>
      <c r="U53513" s="108"/>
      <c r="W53513" s="108"/>
      <c r="Y53513" s="108"/>
      <c r="AA53513" s="108"/>
      <c r="AC53513" s="108"/>
    </row>
    <row r="53514" spans="19:29" x14ac:dyDescent="0.25">
      <c r="S53514" s="108"/>
      <c r="U53514" s="108"/>
      <c r="W53514" s="108"/>
      <c r="Y53514" s="108"/>
      <c r="AA53514" s="108"/>
      <c r="AC53514" s="108"/>
    </row>
    <row r="53515" spans="19:29" x14ac:dyDescent="0.25">
      <c r="S53515" s="108"/>
      <c r="U53515" s="108"/>
      <c r="W53515" s="108"/>
      <c r="Y53515" s="108"/>
      <c r="AA53515" s="108"/>
      <c r="AC53515" s="108"/>
    </row>
    <row r="53516" spans="19:29" x14ac:dyDescent="0.25">
      <c r="S53516" s="110"/>
      <c r="U53516" s="110"/>
      <c r="W53516" s="110"/>
      <c r="Y53516" s="110"/>
      <c r="AA53516" s="110"/>
      <c r="AC53516" s="110"/>
    </row>
    <row r="53517" spans="19:29" x14ac:dyDescent="0.25">
      <c r="S53517" s="110"/>
      <c r="U53517" s="110"/>
      <c r="W53517" s="110"/>
      <c r="Y53517" s="110"/>
      <c r="AA53517" s="110"/>
      <c r="AC53517" s="110"/>
    </row>
    <row r="53518" spans="19:29" x14ac:dyDescent="0.25">
      <c r="S53518" s="110"/>
      <c r="U53518" s="110"/>
      <c r="W53518" s="110"/>
      <c r="Y53518" s="110"/>
      <c r="AA53518" s="110"/>
      <c r="AC53518" s="110"/>
    </row>
    <row r="53519" spans="19:29" x14ac:dyDescent="0.25">
      <c r="S53519" s="110"/>
      <c r="U53519" s="110"/>
      <c r="W53519" s="110"/>
      <c r="Y53519" s="110"/>
      <c r="AA53519" s="110"/>
      <c r="AC53519" s="110"/>
    </row>
    <row r="53520" spans="19:29" x14ac:dyDescent="0.25">
      <c r="S53520" s="111"/>
      <c r="U53520" s="111"/>
      <c r="W53520" s="111"/>
      <c r="Y53520" s="111"/>
      <c r="AA53520" s="111"/>
      <c r="AC53520" s="111"/>
    </row>
    <row r="53521" spans="19:29" x14ac:dyDescent="0.25">
      <c r="S53521" s="107"/>
      <c r="U53521" s="107"/>
      <c r="W53521" s="107"/>
      <c r="Y53521" s="107"/>
      <c r="AA53521" s="107"/>
      <c r="AC53521" s="107"/>
    </row>
    <row r="53522" spans="19:29" x14ac:dyDescent="0.25">
      <c r="S53522" s="108"/>
      <c r="U53522" s="108"/>
      <c r="W53522" s="108"/>
      <c r="Y53522" s="108"/>
      <c r="AA53522" s="108"/>
      <c r="AC53522" s="108"/>
    </row>
    <row r="53523" spans="19:29" x14ac:dyDescent="0.25">
      <c r="S53523" s="108"/>
      <c r="U53523" s="108"/>
      <c r="W53523" s="108"/>
      <c r="Y53523" s="108"/>
      <c r="AA53523" s="108"/>
      <c r="AC53523" s="108"/>
    </row>
    <row r="53524" spans="19:29" x14ac:dyDescent="0.25">
      <c r="S53524" s="109"/>
      <c r="U53524" s="109"/>
      <c r="W53524" s="109"/>
      <c r="Y53524" s="109"/>
      <c r="AA53524" s="109"/>
      <c r="AC53524" s="109"/>
    </row>
    <row r="53525" spans="19:29" x14ac:dyDescent="0.25">
      <c r="S53525" s="108"/>
      <c r="U53525" s="108"/>
      <c r="W53525" s="108"/>
      <c r="Y53525" s="108"/>
      <c r="AA53525" s="108"/>
      <c r="AC53525" s="108"/>
    </row>
    <row r="53526" spans="19:29" x14ac:dyDescent="0.25">
      <c r="S53526" s="108"/>
      <c r="U53526" s="108"/>
      <c r="W53526" s="108"/>
      <c r="Y53526" s="108"/>
      <c r="AA53526" s="108"/>
      <c r="AC53526" s="108"/>
    </row>
    <row r="53527" spans="19:29" x14ac:dyDescent="0.25">
      <c r="S53527" s="109"/>
      <c r="U53527" s="109"/>
      <c r="W53527" s="109"/>
      <c r="Y53527" s="109"/>
      <c r="AA53527" s="109"/>
      <c r="AC53527" s="109"/>
    </row>
    <row r="53528" spans="19:29" x14ac:dyDescent="0.25">
      <c r="S53528" s="108"/>
      <c r="U53528" s="108"/>
      <c r="W53528" s="108"/>
      <c r="Y53528" s="108"/>
      <c r="AA53528" s="108"/>
      <c r="AC53528" s="108"/>
    </row>
    <row r="53529" spans="19:29" x14ac:dyDescent="0.25">
      <c r="S53529" s="109"/>
      <c r="U53529" s="109"/>
      <c r="W53529" s="109"/>
      <c r="Y53529" s="109"/>
      <c r="AA53529" s="109"/>
      <c r="AC53529" s="109"/>
    </row>
    <row r="53530" spans="19:29" x14ac:dyDescent="0.25">
      <c r="S53530" s="108"/>
      <c r="U53530" s="108"/>
      <c r="W53530" s="108"/>
      <c r="Y53530" s="108"/>
      <c r="AA53530" s="108"/>
      <c r="AC53530" s="108"/>
    </row>
    <row r="53531" spans="19:29" x14ac:dyDescent="0.25">
      <c r="S53531" s="108"/>
      <c r="U53531" s="108"/>
      <c r="W53531" s="108"/>
      <c r="Y53531" s="108"/>
      <c r="AA53531" s="108"/>
      <c r="AC53531" s="108"/>
    </row>
    <row r="53532" spans="19:29" x14ac:dyDescent="0.25">
      <c r="S53532" s="108"/>
      <c r="U53532" s="108"/>
      <c r="W53532" s="108"/>
      <c r="Y53532" s="108"/>
      <c r="AA53532" s="108"/>
      <c r="AC53532" s="108"/>
    </row>
    <row r="53533" spans="19:29" x14ac:dyDescent="0.25">
      <c r="S53533" s="110"/>
      <c r="U53533" s="110"/>
      <c r="W53533" s="110"/>
      <c r="Y53533" s="110"/>
      <c r="AA53533" s="110"/>
      <c r="AC53533" s="110"/>
    </row>
    <row r="53534" spans="19:29" x14ac:dyDescent="0.25">
      <c r="S53534" s="110"/>
      <c r="U53534" s="110"/>
      <c r="W53534" s="110"/>
      <c r="Y53534" s="110"/>
      <c r="AA53534" s="110"/>
      <c r="AC53534" s="110"/>
    </row>
    <row r="53535" spans="19:29" x14ac:dyDescent="0.25">
      <c r="S53535" s="110"/>
      <c r="U53535" s="110"/>
      <c r="W53535" s="110"/>
      <c r="Y53535" s="110"/>
      <c r="AA53535" s="110"/>
      <c r="AC53535" s="110"/>
    </row>
    <row r="53536" spans="19:29" x14ac:dyDescent="0.25">
      <c r="S53536" s="110"/>
      <c r="U53536" s="110"/>
      <c r="W53536" s="110"/>
      <c r="Y53536" s="110"/>
      <c r="AA53536" s="110"/>
      <c r="AC53536" s="110"/>
    </row>
    <row r="53537" spans="19:29" x14ac:dyDescent="0.25">
      <c r="S53537" s="111"/>
      <c r="U53537" s="111"/>
      <c r="W53537" s="111"/>
      <c r="Y53537" s="111"/>
      <c r="AA53537" s="111"/>
      <c r="AC53537" s="111"/>
    </row>
    <row r="53538" spans="19:29" x14ac:dyDescent="0.25">
      <c r="S53538" s="107"/>
      <c r="U53538" s="107"/>
      <c r="W53538" s="107"/>
      <c r="Y53538" s="107"/>
      <c r="AA53538" s="107"/>
      <c r="AC53538" s="107"/>
    </row>
    <row r="53539" spans="19:29" x14ac:dyDescent="0.25">
      <c r="S53539" s="108"/>
      <c r="U53539" s="108"/>
      <c r="W53539" s="108"/>
      <c r="Y53539" s="108"/>
      <c r="AA53539" s="108"/>
      <c r="AC53539" s="108"/>
    </row>
    <row r="53540" spans="19:29" x14ac:dyDescent="0.25">
      <c r="S53540" s="108"/>
      <c r="U53540" s="108"/>
      <c r="W53540" s="108"/>
      <c r="Y53540" s="108"/>
      <c r="AA53540" s="108"/>
      <c r="AC53540" s="108"/>
    </row>
    <row r="53541" spans="19:29" x14ac:dyDescent="0.25">
      <c r="S53541" s="109"/>
      <c r="U53541" s="109"/>
      <c r="W53541" s="109"/>
      <c r="Y53541" s="109"/>
      <c r="AA53541" s="109"/>
      <c r="AC53541" s="109"/>
    </row>
    <row r="53542" spans="19:29" x14ac:dyDescent="0.25">
      <c r="S53542" s="108"/>
      <c r="U53542" s="108"/>
      <c r="W53542" s="108"/>
      <c r="Y53542" s="108"/>
      <c r="AA53542" s="108"/>
      <c r="AC53542" s="108"/>
    </row>
    <row r="53543" spans="19:29" x14ac:dyDescent="0.25">
      <c r="S53543" s="108"/>
      <c r="U53543" s="108"/>
      <c r="W53543" s="108"/>
      <c r="Y53543" s="108"/>
      <c r="AA53543" s="108"/>
      <c r="AC53543" s="108"/>
    </row>
    <row r="53544" spans="19:29" x14ac:dyDescent="0.25">
      <c r="S53544" s="109"/>
      <c r="U53544" s="109"/>
      <c r="W53544" s="109"/>
      <c r="Y53544" s="109"/>
      <c r="AA53544" s="109"/>
      <c r="AC53544" s="109"/>
    </row>
    <row r="53545" spans="19:29" x14ac:dyDescent="0.25">
      <c r="S53545" s="108"/>
      <c r="U53545" s="108"/>
      <c r="W53545" s="108"/>
      <c r="Y53545" s="108"/>
      <c r="AA53545" s="108"/>
      <c r="AC53545" s="108"/>
    </row>
    <row r="53546" spans="19:29" x14ac:dyDescent="0.25">
      <c r="S53546" s="109"/>
      <c r="U53546" s="109"/>
      <c r="W53546" s="109"/>
      <c r="Y53546" s="109"/>
      <c r="AA53546" s="109"/>
      <c r="AC53546" s="109"/>
    </row>
    <row r="53547" spans="19:29" x14ac:dyDescent="0.25">
      <c r="S53547" s="108"/>
      <c r="U53547" s="108"/>
      <c r="W53547" s="108"/>
      <c r="Y53547" s="108"/>
      <c r="AA53547" s="108"/>
      <c r="AC53547" s="108"/>
    </row>
    <row r="53548" spans="19:29" x14ac:dyDescent="0.25">
      <c r="S53548" s="108"/>
      <c r="U53548" s="108"/>
      <c r="W53548" s="108"/>
      <c r="Y53548" s="108"/>
      <c r="AA53548" s="108"/>
      <c r="AC53548" s="108"/>
    </row>
    <row r="53549" spans="19:29" x14ac:dyDescent="0.25">
      <c r="S53549" s="108"/>
      <c r="U53549" s="108"/>
      <c r="W53549" s="108"/>
      <c r="Y53549" s="108"/>
      <c r="AA53549" s="108"/>
      <c r="AC53549" s="108"/>
    </row>
    <row r="53550" spans="19:29" x14ac:dyDescent="0.25">
      <c r="S53550" s="110"/>
      <c r="U53550" s="110"/>
      <c r="W53550" s="110"/>
      <c r="Y53550" s="110"/>
      <c r="AA53550" s="110"/>
      <c r="AC53550" s="110"/>
    </row>
    <row r="53551" spans="19:29" x14ac:dyDescent="0.25">
      <c r="S53551" s="110"/>
      <c r="U53551" s="110"/>
      <c r="W53551" s="110"/>
      <c r="Y53551" s="110"/>
      <c r="AA53551" s="110"/>
      <c r="AC53551" s="110"/>
    </row>
    <row r="53552" spans="19:29" x14ac:dyDescent="0.25">
      <c r="S53552" s="110"/>
      <c r="U53552" s="110"/>
      <c r="W53552" s="110"/>
      <c r="Y53552" s="110"/>
      <c r="AA53552" s="110"/>
      <c r="AC53552" s="110"/>
    </row>
    <row r="53553" spans="19:29" x14ac:dyDescent="0.25">
      <c r="S53553" s="110"/>
      <c r="U53553" s="110"/>
      <c r="W53553" s="110"/>
      <c r="Y53553" s="110"/>
      <c r="AA53553" s="110"/>
      <c r="AC53553" s="110"/>
    </row>
    <row r="53554" spans="19:29" x14ac:dyDescent="0.25">
      <c r="S53554" s="111"/>
      <c r="U53554" s="111"/>
      <c r="W53554" s="111"/>
      <c r="Y53554" s="111"/>
      <c r="AA53554" s="111"/>
      <c r="AC53554" s="111"/>
    </row>
    <row r="53555" spans="19:29" x14ac:dyDescent="0.25">
      <c r="S53555" s="107"/>
      <c r="U53555" s="107"/>
      <c r="W53555" s="107"/>
      <c r="Y53555" s="107"/>
      <c r="AA53555" s="107"/>
      <c r="AC53555" s="107"/>
    </row>
    <row r="53556" spans="19:29" x14ac:dyDescent="0.25">
      <c r="S53556" s="108"/>
      <c r="U53556" s="108"/>
      <c r="W53556" s="108"/>
      <c r="Y53556" s="108"/>
      <c r="AA53556" s="108"/>
      <c r="AC53556" s="108"/>
    </row>
    <row r="53557" spans="19:29" x14ac:dyDescent="0.25">
      <c r="S53557" s="108"/>
      <c r="U53557" s="108"/>
      <c r="W53557" s="108"/>
      <c r="Y53557" s="108"/>
      <c r="AA53557" s="108"/>
      <c r="AC53557" s="108"/>
    </row>
    <row r="53558" spans="19:29" x14ac:dyDescent="0.25">
      <c r="S53558" s="109"/>
      <c r="U53558" s="109"/>
      <c r="W53558" s="109"/>
      <c r="Y53558" s="109"/>
      <c r="AA53558" s="109"/>
      <c r="AC53558" s="109"/>
    </row>
    <row r="53559" spans="19:29" x14ac:dyDescent="0.25">
      <c r="S53559" s="108"/>
      <c r="U53559" s="108"/>
      <c r="W53559" s="108"/>
      <c r="Y53559" s="108"/>
      <c r="AA53559" s="108"/>
      <c r="AC53559" s="108"/>
    </row>
    <row r="53560" spans="19:29" x14ac:dyDescent="0.25">
      <c r="S53560" s="108"/>
      <c r="U53560" s="108"/>
      <c r="W53560" s="108"/>
      <c r="Y53560" s="108"/>
      <c r="AA53560" s="108"/>
      <c r="AC53560" s="108"/>
    </row>
    <row r="53561" spans="19:29" x14ac:dyDescent="0.25">
      <c r="S53561" s="109"/>
      <c r="U53561" s="109"/>
      <c r="W53561" s="109"/>
      <c r="Y53561" s="109"/>
      <c r="AA53561" s="109"/>
      <c r="AC53561" s="109"/>
    </row>
    <row r="53562" spans="19:29" x14ac:dyDescent="0.25">
      <c r="S53562" s="108"/>
      <c r="U53562" s="108"/>
      <c r="W53562" s="108"/>
      <c r="Y53562" s="108"/>
      <c r="AA53562" s="108"/>
      <c r="AC53562" s="108"/>
    </row>
    <row r="53563" spans="19:29" x14ac:dyDescent="0.25">
      <c r="S53563" s="109"/>
      <c r="U53563" s="109"/>
      <c r="W53563" s="109"/>
      <c r="Y53563" s="109"/>
      <c r="AA53563" s="109"/>
      <c r="AC53563" s="109"/>
    </row>
    <row r="53564" spans="19:29" x14ac:dyDescent="0.25">
      <c r="S53564" s="108"/>
      <c r="U53564" s="108"/>
      <c r="W53564" s="108"/>
      <c r="Y53564" s="108"/>
      <c r="AA53564" s="108"/>
      <c r="AC53564" s="108"/>
    </row>
    <row r="53565" spans="19:29" x14ac:dyDescent="0.25">
      <c r="S53565" s="108"/>
      <c r="U53565" s="108"/>
      <c r="W53565" s="108"/>
      <c r="Y53565" s="108"/>
      <c r="AA53565" s="108"/>
      <c r="AC53565" s="108"/>
    </row>
    <row r="53566" spans="19:29" x14ac:dyDescent="0.25">
      <c r="S53566" s="108"/>
      <c r="U53566" s="108"/>
      <c r="W53566" s="108"/>
      <c r="Y53566" s="108"/>
      <c r="AA53566" s="108"/>
      <c r="AC53566" s="108"/>
    </row>
    <row r="53567" spans="19:29" x14ac:dyDescent="0.25">
      <c r="S53567" s="110"/>
      <c r="U53567" s="110"/>
      <c r="W53567" s="110"/>
      <c r="Y53567" s="110"/>
      <c r="AA53567" s="110"/>
      <c r="AC53567" s="110"/>
    </row>
    <row r="53568" spans="19:29" x14ac:dyDescent="0.25">
      <c r="S53568" s="110"/>
      <c r="U53568" s="110"/>
      <c r="W53568" s="110"/>
      <c r="Y53568" s="110"/>
      <c r="AA53568" s="110"/>
      <c r="AC53568" s="110"/>
    </row>
    <row r="53569" spans="19:29" x14ac:dyDescent="0.25">
      <c r="S53569" s="110"/>
      <c r="U53569" s="110"/>
      <c r="W53569" s="110"/>
      <c r="Y53569" s="110"/>
      <c r="AA53569" s="110"/>
      <c r="AC53569" s="110"/>
    </row>
    <row r="53570" spans="19:29" x14ac:dyDescent="0.25">
      <c r="S53570" s="110"/>
      <c r="U53570" s="110"/>
      <c r="W53570" s="110"/>
      <c r="Y53570" s="110"/>
      <c r="AA53570" s="110"/>
      <c r="AC53570" s="110"/>
    </row>
    <row r="53571" spans="19:29" x14ac:dyDescent="0.25">
      <c r="S53571" s="111"/>
      <c r="U53571" s="111"/>
      <c r="W53571" s="111"/>
      <c r="Y53571" s="111"/>
      <c r="AA53571" s="111"/>
      <c r="AC53571" s="111"/>
    </row>
    <row r="53572" spans="19:29" x14ac:dyDescent="0.25">
      <c r="S53572" s="107"/>
      <c r="U53572" s="107"/>
      <c r="W53572" s="107"/>
      <c r="Y53572" s="107"/>
      <c r="AA53572" s="107"/>
      <c r="AC53572" s="107"/>
    </row>
    <row r="53573" spans="19:29" x14ac:dyDescent="0.25">
      <c r="S53573" s="108"/>
      <c r="U53573" s="108"/>
      <c r="W53573" s="108"/>
      <c r="Y53573" s="108"/>
      <c r="AA53573" s="108"/>
      <c r="AC53573" s="108"/>
    </row>
    <row r="53574" spans="19:29" x14ac:dyDescent="0.25">
      <c r="S53574" s="108"/>
      <c r="U53574" s="108"/>
      <c r="W53574" s="108"/>
      <c r="Y53574" s="108"/>
      <c r="AA53574" s="108"/>
      <c r="AC53574" s="108"/>
    </row>
    <row r="53575" spans="19:29" x14ac:dyDescent="0.25">
      <c r="S53575" s="109"/>
      <c r="U53575" s="109"/>
      <c r="W53575" s="109"/>
      <c r="Y53575" s="109"/>
      <c r="AA53575" s="109"/>
      <c r="AC53575" s="109"/>
    </row>
    <row r="53576" spans="19:29" x14ac:dyDescent="0.25">
      <c r="S53576" s="108"/>
      <c r="U53576" s="108"/>
      <c r="W53576" s="108"/>
      <c r="Y53576" s="108"/>
      <c r="AA53576" s="108"/>
      <c r="AC53576" s="108"/>
    </row>
    <row r="53577" spans="19:29" x14ac:dyDescent="0.25">
      <c r="S53577" s="108"/>
      <c r="U53577" s="108"/>
      <c r="W53577" s="108"/>
      <c r="Y53577" s="108"/>
      <c r="AA53577" s="108"/>
      <c r="AC53577" s="108"/>
    </row>
    <row r="53578" spans="19:29" x14ac:dyDescent="0.25">
      <c r="S53578" s="109"/>
      <c r="U53578" s="109"/>
      <c r="W53578" s="109"/>
      <c r="Y53578" s="109"/>
      <c r="AA53578" s="109"/>
      <c r="AC53578" s="109"/>
    </row>
    <row r="53579" spans="19:29" x14ac:dyDescent="0.25">
      <c r="S53579" s="108"/>
      <c r="U53579" s="108"/>
      <c r="W53579" s="108"/>
      <c r="Y53579" s="108"/>
      <c r="AA53579" s="108"/>
      <c r="AC53579" s="108"/>
    </row>
    <row r="53580" spans="19:29" x14ac:dyDescent="0.25">
      <c r="S53580" s="109"/>
      <c r="U53580" s="109"/>
      <c r="W53580" s="109"/>
      <c r="Y53580" s="109"/>
      <c r="AA53580" s="109"/>
      <c r="AC53580" s="109"/>
    </row>
    <row r="53581" spans="19:29" x14ac:dyDescent="0.25">
      <c r="S53581" s="108"/>
      <c r="U53581" s="108"/>
      <c r="W53581" s="108"/>
      <c r="Y53581" s="108"/>
      <c r="AA53581" s="108"/>
      <c r="AC53581" s="108"/>
    </row>
    <row r="53582" spans="19:29" x14ac:dyDescent="0.25">
      <c r="S53582" s="108"/>
      <c r="U53582" s="108"/>
      <c r="W53582" s="108"/>
      <c r="Y53582" s="108"/>
      <c r="AA53582" s="108"/>
      <c r="AC53582" s="108"/>
    </row>
    <row r="53583" spans="19:29" x14ac:dyDescent="0.25">
      <c r="S53583" s="108"/>
      <c r="U53583" s="108"/>
      <c r="W53583" s="108"/>
      <c r="Y53583" s="108"/>
      <c r="AA53583" s="108"/>
      <c r="AC53583" s="108"/>
    </row>
    <row r="53584" spans="19:29" x14ac:dyDescent="0.25">
      <c r="S53584" s="110"/>
      <c r="U53584" s="110"/>
      <c r="W53584" s="110"/>
      <c r="Y53584" s="110"/>
      <c r="AA53584" s="110"/>
      <c r="AC53584" s="110"/>
    </row>
    <row r="53585" spans="19:29" x14ac:dyDescent="0.25">
      <c r="S53585" s="110"/>
      <c r="U53585" s="110"/>
      <c r="W53585" s="110"/>
      <c r="Y53585" s="110"/>
      <c r="AA53585" s="110"/>
      <c r="AC53585" s="110"/>
    </row>
    <row r="53586" spans="19:29" x14ac:dyDescent="0.25">
      <c r="S53586" s="110"/>
      <c r="U53586" s="110"/>
      <c r="W53586" s="110"/>
      <c r="Y53586" s="110"/>
      <c r="AA53586" s="110"/>
      <c r="AC53586" s="110"/>
    </row>
    <row r="53587" spans="19:29" x14ac:dyDescent="0.25">
      <c r="S53587" s="110"/>
      <c r="U53587" s="110"/>
      <c r="W53587" s="110"/>
      <c r="Y53587" s="110"/>
      <c r="AA53587" s="110"/>
      <c r="AC53587" s="110"/>
    </row>
    <row r="53588" spans="19:29" x14ac:dyDescent="0.25">
      <c r="S53588" s="111"/>
      <c r="U53588" s="111"/>
      <c r="W53588" s="111"/>
      <c r="Y53588" s="111"/>
      <c r="AA53588" s="111"/>
      <c r="AC53588" s="111"/>
    </row>
    <row r="53589" spans="19:29" x14ac:dyDescent="0.25">
      <c r="S53589" s="107"/>
      <c r="U53589" s="107"/>
      <c r="W53589" s="107"/>
      <c r="Y53589" s="107"/>
      <c r="AA53589" s="107"/>
      <c r="AC53589" s="107"/>
    </row>
    <row r="53590" spans="19:29" x14ac:dyDescent="0.25">
      <c r="S53590" s="108"/>
      <c r="U53590" s="108"/>
      <c r="W53590" s="108"/>
      <c r="Y53590" s="108"/>
      <c r="AA53590" s="108"/>
      <c r="AC53590" s="108"/>
    </row>
    <row r="53591" spans="19:29" x14ac:dyDescent="0.25">
      <c r="S53591" s="108"/>
      <c r="U53591" s="108"/>
      <c r="W53591" s="108"/>
      <c r="Y53591" s="108"/>
      <c r="AA53591" s="108"/>
      <c r="AC53591" s="108"/>
    </row>
    <row r="53592" spans="19:29" x14ac:dyDescent="0.25">
      <c r="S53592" s="109"/>
      <c r="U53592" s="109"/>
      <c r="W53592" s="109"/>
      <c r="Y53592" s="109"/>
      <c r="AA53592" s="109"/>
      <c r="AC53592" s="109"/>
    </row>
    <row r="53593" spans="19:29" x14ac:dyDescent="0.25">
      <c r="S53593" s="108"/>
      <c r="U53593" s="108"/>
      <c r="W53593" s="108"/>
      <c r="Y53593" s="108"/>
      <c r="AA53593" s="108"/>
      <c r="AC53593" s="108"/>
    </row>
    <row r="53594" spans="19:29" x14ac:dyDescent="0.25">
      <c r="S53594" s="108"/>
      <c r="U53594" s="108"/>
      <c r="W53594" s="108"/>
      <c r="Y53594" s="108"/>
      <c r="AA53594" s="108"/>
      <c r="AC53594" s="108"/>
    </row>
    <row r="53595" spans="19:29" x14ac:dyDescent="0.25">
      <c r="S53595" s="109"/>
      <c r="U53595" s="109"/>
      <c r="W53595" s="109"/>
      <c r="Y53595" s="109"/>
      <c r="AA53595" s="109"/>
      <c r="AC53595" s="109"/>
    </row>
    <row r="53596" spans="19:29" x14ac:dyDescent="0.25">
      <c r="S53596" s="108"/>
      <c r="U53596" s="108"/>
      <c r="W53596" s="108"/>
      <c r="Y53596" s="108"/>
      <c r="AA53596" s="108"/>
      <c r="AC53596" s="108"/>
    </row>
    <row r="53597" spans="19:29" x14ac:dyDescent="0.25">
      <c r="S53597" s="109"/>
      <c r="U53597" s="109"/>
      <c r="W53597" s="109"/>
      <c r="Y53597" s="109"/>
      <c r="AA53597" s="109"/>
      <c r="AC53597" s="109"/>
    </row>
    <row r="53598" spans="19:29" x14ac:dyDescent="0.25">
      <c r="S53598" s="108"/>
      <c r="U53598" s="108"/>
      <c r="W53598" s="108"/>
      <c r="Y53598" s="108"/>
      <c r="AA53598" s="108"/>
      <c r="AC53598" s="108"/>
    </row>
    <row r="53599" spans="19:29" x14ac:dyDescent="0.25">
      <c r="S53599" s="108"/>
      <c r="U53599" s="108"/>
      <c r="W53599" s="108"/>
      <c r="Y53599" s="108"/>
      <c r="AA53599" s="108"/>
      <c r="AC53599" s="108"/>
    </row>
    <row r="53600" spans="19:29" x14ac:dyDescent="0.25">
      <c r="S53600" s="108"/>
      <c r="U53600" s="108"/>
      <c r="W53600" s="108"/>
      <c r="Y53600" s="108"/>
      <c r="AA53600" s="108"/>
      <c r="AC53600" s="108"/>
    </row>
    <row r="53601" spans="19:29" x14ac:dyDescent="0.25">
      <c r="S53601" s="110"/>
      <c r="U53601" s="110"/>
      <c r="W53601" s="110"/>
      <c r="Y53601" s="110"/>
      <c r="AA53601" s="110"/>
      <c r="AC53601" s="110"/>
    </row>
    <row r="53602" spans="19:29" x14ac:dyDescent="0.25">
      <c r="S53602" s="110"/>
      <c r="U53602" s="110"/>
      <c r="W53602" s="110"/>
      <c r="Y53602" s="110"/>
      <c r="AA53602" s="110"/>
      <c r="AC53602" s="110"/>
    </row>
    <row r="53603" spans="19:29" x14ac:dyDescent="0.25">
      <c r="S53603" s="110"/>
      <c r="U53603" s="110"/>
      <c r="W53603" s="110"/>
      <c r="Y53603" s="110"/>
      <c r="AA53603" s="110"/>
      <c r="AC53603" s="110"/>
    </row>
    <row r="53604" spans="19:29" x14ac:dyDescent="0.25">
      <c r="S53604" s="110"/>
      <c r="U53604" s="110"/>
      <c r="W53604" s="110"/>
      <c r="Y53604" s="110"/>
      <c r="AA53604" s="110"/>
      <c r="AC53604" s="110"/>
    </row>
    <row r="53605" spans="19:29" x14ac:dyDescent="0.25">
      <c r="S53605" s="111"/>
      <c r="U53605" s="111"/>
      <c r="W53605" s="111"/>
      <c r="Y53605" s="111"/>
      <c r="AA53605" s="111"/>
      <c r="AC53605" s="111"/>
    </row>
    <row r="53606" spans="19:29" x14ac:dyDescent="0.25">
      <c r="S53606" s="107"/>
      <c r="U53606" s="107"/>
      <c r="W53606" s="107"/>
      <c r="Y53606" s="107"/>
      <c r="AA53606" s="107"/>
      <c r="AC53606" s="107"/>
    </row>
    <row r="53607" spans="19:29" x14ac:dyDescent="0.25">
      <c r="S53607" s="108"/>
      <c r="U53607" s="108"/>
      <c r="W53607" s="108"/>
      <c r="Y53607" s="108"/>
      <c r="AA53607" s="108"/>
      <c r="AC53607" s="108"/>
    </row>
    <row r="53608" spans="19:29" x14ac:dyDescent="0.25">
      <c r="S53608" s="108"/>
      <c r="U53608" s="108"/>
      <c r="W53608" s="108"/>
      <c r="Y53608" s="108"/>
      <c r="AA53608" s="108"/>
      <c r="AC53608" s="108"/>
    </row>
    <row r="53609" spans="19:29" x14ac:dyDescent="0.25">
      <c r="S53609" s="109"/>
      <c r="U53609" s="109"/>
      <c r="W53609" s="109"/>
      <c r="Y53609" s="109"/>
      <c r="AA53609" s="109"/>
      <c r="AC53609" s="109"/>
    </row>
    <row r="53610" spans="19:29" x14ac:dyDescent="0.25">
      <c r="S53610" s="108"/>
      <c r="U53610" s="108"/>
      <c r="W53610" s="108"/>
      <c r="Y53610" s="108"/>
      <c r="AA53610" s="108"/>
      <c r="AC53610" s="108"/>
    </row>
    <row r="53611" spans="19:29" x14ac:dyDescent="0.25">
      <c r="S53611" s="108"/>
      <c r="U53611" s="108"/>
      <c r="W53611" s="108"/>
      <c r="Y53611" s="108"/>
      <c r="AA53611" s="108"/>
      <c r="AC53611" s="108"/>
    </row>
    <row r="53612" spans="19:29" x14ac:dyDescent="0.25">
      <c r="S53612" s="109"/>
      <c r="U53612" s="109"/>
      <c r="W53612" s="109"/>
      <c r="Y53612" s="109"/>
      <c r="AA53612" s="109"/>
      <c r="AC53612" s="109"/>
    </row>
    <row r="53613" spans="19:29" x14ac:dyDescent="0.25">
      <c r="S53613" s="108"/>
      <c r="U53613" s="108"/>
      <c r="W53613" s="108"/>
      <c r="Y53613" s="108"/>
      <c r="AA53613" s="108"/>
      <c r="AC53613" s="108"/>
    </row>
    <row r="53614" spans="19:29" x14ac:dyDescent="0.25">
      <c r="S53614" s="109"/>
      <c r="U53614" s="109"/>
      <c r="W53614" s="109"/>
      <c r="Y53614" s="109"/>
      <c r="AA53614" s="109"/>
      <c r="AC53614" s="109"/>
    </row>
    <row r="53615" spans="19:29" x14ac:dyDescent="0.25">
      <c r="S53615" s="108"/>
      <c r="U53615" s="108"/>
      <c r="W53615" s="108"/>
      <c r="Y53615" s="108"/>
      <c r="AA53615" s="108"/>
      <c r="AC53615" s="108"/>
    </row>
    <row r="53616" spans="19:29" x14ac:dyDescent="0.25">
      <c r="S53616" s="108"/>
      <c r="U53616" s="108"/>
      <c r="W53616" s="108"/>
      <c r="Y53616" s="108"/>
      <c r="AA53616" s="108"/>
      <c r="AC53616" s="108"/>
    </row>
    <row r="53617" spans="19:29" x14ac:dyDescent="0.25">
      <c r="S53617" s="108"/>
      <c r="U53617" s="108"/>
      <c r="W53617" s="108"/>
      <c r="Y53617" s="108"/>
      <c r="AA53617" s="108"/>
      <c r="AC53617" s="108"/>
    </row>
    <row r="53618" spans="19:29" x14ac:dyDescent="0.25">
      <c r="S53618" s="110"/>
      <c r="U53618" s="110"/>
      <c r="W53618" s="110"/>
      <c r="Y53618" s="110"/>
      <c r="AA53618" s="110"/>
      <c r="AC53618" s="110"/>
    </row>
    <row r="53619" spans="19:29" x14ac:dyDescent="0.25">
      <c r="S53619" s="110"/>
      <c r="U53619" s="110"/>
      <c r="W53619" s="110"/>
      <c r="Y53619" s="110"/>
      <c r="AA53619" s="110"/>
      <c r="AC53619" s="110"/>
    </row>
    <row r="53620" spans="19:29" x14ac:dyDescent="0.25">
      <c r="S53620" s="110"/>
      <c r="U53620" s="110"/>
      <c r="W53620" s="110"/>
      <c r="Y53620" s="110"/>
      <c r="AA53620" s="110"/>
      <c r="AC53620" s="110"/>
    </row>
    <row r="53621" spans="19:29" x14ac:dyDescent="0.25">
      <c r="S53621" s="110"/>
      <c r="U53621" s="110"/>
      <c r="W53621" s="110"/>
      <c r="Y53621" s="110"/>
      <c r="AA53621" s="110"/>
      <c r="AC53621" s="110"/>
    </row>
    <row r="53622" spans="19:29" x14ac:dyDescent="0.25">
      <c r="S53622" s="111"/>
      <c r="U53622" s="111"/>
      <c r="W53622" s="111"/>
      <c r="Y53622" s="111"/>
      <c r="AA53622" s="111"/>
      <c r="AC53622" s="111"/>
    </row>
    <row r="53623" spans="19:29" x14ac:dyDescent="0.25">
      <c r="S53623" s="107"/>
      <c r="U53623" s="107"/>
      <c r="W53623" s="107"/>
      <c r="Y53623" s="107"/>
      <c r="AA53623" s="107"/>
      <c r="AC53623" s="107"/>
    </row>
    <row r="53624" spans="19:29" x14ac:dyDescent="0.25">
      <c r="S53624" s="108"/>
      <c r="U53624" s="108"/>
      <c r="W53624" s="108"/>
      <c r="Y53624" s="108"/>
      <c r="AA53624" s="108"/>
      <c r="AC53624" s="108"/>
    </row>
    <row r="53625" spans="19:29" x14ac:dyDescent="0.25">
      <c r="S53625" s="108"/>
      <c r="U53625" s="108"/>
      <c r="W53625" s="108"/>
      <c r="Y53625" s="108"/>
      <c r="AA53625" s="108"/>
      <c r="AC53625" s="108"/>
    </row>
    <row r="53626" spans="19:29" x14ac:dyDescent="0.25">
      <c r="S53626" s="109"/>
      <c r="U53626" s="109"/>
      <c r="W53626" s="109"/>
      <c r="Y53626" s="109"/>
      <c r="AA53626" s="109"/>
      <c r="AC53626" s="109"/>
    </row>
    <row r="53627" spans="19:29" x14ac:dyDescent="0.25">
      <c r="S53627" s="108"/>
      <c r="U53627" s="108"/>
      <c r="W53627" s="108"/>
      <c r="Y53627" s="108"/>
      <c r="AA53627" s="108"/>
      <c r="AC53627" s="108"/>
    </row>
    <row r="53628" spans="19:29" x14ac:dyDescent="0.25">
      <c r="S53628" s="108"/>
      <c r="U53628" s="108"/>
      <c r="W53628" s="108"/>
      <c r="Y53628" s="108"/>
      <c r="AA53628" s="108"/>
      <c r="AC53628" s="108"/>
    </row>
    <row r="53629" spans="19:29" x14ac:dyDescent="0.25">
      <c r="S53629" s="109"/>
      <c r="U53629" s="109"/>
      <c r="W53629" s="109"/>
      <c r="Y53629" s="109"/>
      <c r="AA53629" s="109"/>
      <c r="AC53629" s="109"/>
    </row>
    <row r="53630" spans="19:29" x14ac:dyDescent="0.25">
      <c r="S53630" s="108"/>
      <c r="U53630" s="108"/>
      <c r="W53630" s="108"/>
      <c r="Y53630" s="108"/>
      <c r="AA53630" s="108"/>
      <c r="AC53630" s="108"/>
    </row>
    <row r="53631" spans="19:29" x14ac:dyDescent="0.25">
      <c r="S53631" s="109"/>
      <c r="U53631" s="109"/>
      <c r="W53631" s="109"/>
      <c r="Y53631" s="109"/>
      <c r="AA53631" s="109"/>
      <c r="AC53631" s="109"/>
    </row>
    <row r="53632" spans="19:29" x14ac:dyDescent="0.25">
      <c r="S53632" s="108"/>
      <c r="U53632" s="108"/>
      <c r="W53632" s="108"/>
      <c r="Y53632" s="108"/>
      <c r="AA53632" s="108"/>
      <c r="AC53632" s="108"/>
    </row>
    <row r="53633" spans="19:29" x14ac:dyDescent="0.25">
      <c r="S53633" s="108"/>
      <c r="U53633" s="108"/>
      <c r="W53633" s="108"/>
      <c r="Y53633" s="108"/>
      <c r="AA53633" s="108"/>
      <c r="AC53633" s="108"/>
    </row>
    <row r="53634" spans="19:29" x14ac:dyDescent="0.25">
      <c r="S53634" s="108"/>
      <c r="U53634" s="108"/>
      <c r="W53634" s="108"/>
      <c r="Y53634" s="108"/>
      <c r="AA53634" s="108"/>
      <c r="AC53634" s="108"/>
    </row>
    <row r="53635" spans="19:29" x14ac:dyDescent="0.25">
      <c r="S53635" s="110"/>
      <c r="U53635" s="110"/>
      <c r="W53635" s="110"/>
      <c r="Y53635" s="110"/>
      <c r="AA53635" s="110"/>
      <c r="AC53635" s="110"/>
    </row>
    <row r="53636" spans="19:29" x14ac:dyDescent="0.25">
      <c r="S53636" s="110"/>
      <c r="U53636" s="110"/>
      <c r="W53636" s="110"/>
      <c r="Y53636" s="110"/>
      <c r="AA53636" s="110"/>
      <c r="AC53636" s="110"/>
    </row>
    <row r="53637" spans="19:29" x14ac:dyDescent="0.25">
      <c r="S53637" s="110"/>
      <c r="U53637" s="110"/>
      <c r="W53637" s="110"/>
      <c r="Y53637" s="110"/>
      <c r="AA53637" s="110"/>
      <c r="AC53637" s="110"/>
    </row>
    <row r="53638" spans="19:29" x14ac:dyDescent="0.25">
      <c r="S53638" s="110"/>
      <c r="U53638" s="110"/>
      <c r="W53638" s="110"/>
      <c r="Y53638" s="110"/>
      <c r="AA53638" s="110"/>
      <c r="AC53638" s="110"/>
    </row>
    <row r="53639" spans="19:29" x14ac:dyDescent="0.25">
      <c r="S53639" s="111"/>
      <c r="U53639" s="111"/>
      <c r="W53639" s="111"/>
      <c r="Y53639" s="111"/>
      <c r="AA53639" s="111"/>
      <c r="AC53639" s="111"/>
    </row>
    <row r="53640" spans="19:29" x14ac:dyDescent="0.25">
      <c r="S53640" s="107"/>
      <c r="U53640" s="107"/>
      <c r="W53640" s="107"/>
      <c r="Y53640" s="107"/>
      <c r="AA53640" s="107"/>
      <c r="AC53640" s="107"/>
    </row>
    <row r="53641" spans="19:29" x14ac:dyDescent="0.25">
      <c r="S53641" s="108"/>
      <c r="U53641" s="108"/>
      <c r="W53641" s="108"/>
      <c r="Y53641" s="108"/>
      <c r="AA53641" s="108"/>
      <c r="AC53641" s="108"/>
    </row>
    <row r="53642" spans="19:29" x14ac:dyDescent="0.25">
      <c r="S53642" s="108"/>
      <c r="U53642" s="108"/>
      <c r="W53642" s="108"/>
      <c r="Y53642" s="108"/>
      <c r="AA53642" s="108"/>
      <c r="AC53642" s="108"/>
    </row>
    <row r="53643" spans="19:29" x14ac:dyDescent="0.25">
      <c r="S53643" s="109"/>
      <c r="U53643" s="109"/>
      <c r="W53643" s="109"/>
      <c r="Y53643" s="109"/>
      <c r="AA53643" s="109"/>
      <c r="AC53643" s="109"/>
    </row>
    <row r="53644" spans="19:29" x14ac:dyDescent="0.25">
      <c r="S53644" s="108"/>
      <c r="U53644" s="108"/>
      <c r="W53644" s="108"/>
      <c r="Y53644" s="108"/>
      <c r="AA53644" s="108"/>
      <c r="AC53644" s="108"/>
    </row>
    <row r="53645" spans="19:29" x14ac:dyDescent="0.25">
      <c r="S53645" s="108"/>
      <c r="U53645" s="108"/>
      <c r="W53645" s="108"/>
      <c r="Y53645" s="108"/>
      <c r="AA53645" s="108"/>
      <c r="AC53645" s="108"/>
    </row>
    <row r="53646" spans="19:29" x14ac:dyDescent="0.25">
      <c r="S53646" s="109"/>
      <c r="U53646" s="109"/>
      <c r="W53646" s="109"/>
      <c r="Y53646" s="109"/>
      <c r="AA53646" s="109"/>
      <c r="AC53646" s="109"/>
    </row>
    <row r="53647" spans="19:29" x14ac:dyDescent="0.25">
      <c r="S53647" s="108"/>
      <c r="U53647" s="108"/>
      <c r="W53647" s="108"/>
      <c r="Y53647" s="108"/>
      <c r="AA53647" s="108"/>
      <c r="AC53647" s="108"/>
    </row>
    <row r="53648" spans="19:29" x14ac:dyDescent="0.25">
      <c r="S53648" s="109"/>
      <c r="U53648" s="109"/>
      <c r="W53648" s="109"/>
      <c r="Y53648" s="109"/>
      <c r="AA53648" s="109"/>
      <c r="AC53648" s="109"/>
    </row>
    <row r="53649" spans="19:29" x14ac:dyDescent="0.25">
      <c r="S53649" s="108"/>
      <c r="U53649" s="108"/>
      <c r="W53649" s="108"/>
      <c r="Y53649" s="108"/>
      <c r="AA53649" s="108"/>
      <c r="AC53649" s="108"/>
    </row>
    <row r="53650" spans="19:29" x14ac:dyDescent="0.25">
      <c r="S53650" s="108"/>
      <c r="U53650" s="108"/>
      <c r="W53650" s="108"/>
      <c r="Y53650" s="108"/>
      <c r="AA53650" s="108"/>
      <c r="AC53650" s="108"/>
    </row>
    <row r="53651" spans="19:29" x14ac:dyDescent="0.25">
      <c r="S53651" s="108"/>
      <c r="U53651" s="108"/>
      <c r="W53651" s="108"/>
      <c r="Y53651" s="108"/>
      <c r="AA53651" s="108"/>
      <c r="AC53651" s="108"/>
    </row>
    <row r="53652" spans="19:29" x14ac:dyDescent="0.25">
      <c r="S53652" s="110"/>
      <c r="U53652" s="110"/>
      <c r="W53652" s="110"/>
      <c r="Y53652" s="110"/>
      <c r="AA53652" s="110"/>
      <c r="AC53652" s="110"/>
    </row>
    <row r="53653" spans="19:29" x14ac:dyDescent="0.25">
      <c r="S53653" s="110"/>
      <c r="U53653" s="110"/>
      <c r="W53653" s="110"/>
      <c r="Y53653" s="110"/>
      <c r="AA53653" s="110"/>
      <c r="AC53653" s="110"/>
    </row>
    <row r="53654" spans="19:29" x14ac:dyDescent="0.25">
      <c r="S53654" s="110"/>
      <c r="U53654" s="110"/>
      <c r="W53654" s="110"/>
      <c r="Y53654" s="110"/>
      <c r="AA53654" s="110"/>
      <c r="AC53654" s="110"/>
    </row>
    <row r="53655" spans="19:29" x14ac:dyDescent="0.25">
      <c r="S53655" s="110"/>
      <c r="U53655" s="110"/>
      <c r="W53655" s="110"/>
      <c r="Y53655" s="110"/>
      <c r="AA53655" s="110"/>
      <c r="AC53655" s="110"/>
    </row>
    <row r="53656" spans="19:29" x14ac:dyDescent="0.25">
      <c r="S53656" s="111"/>
      <c r="U53656" s="111"/>
      <c r="W53656" s="111"/>
      <c r="Y53656" s="111"/>
      <c r="AA53656" s="111"/>
      <c r="AC53656" s="111"/>
    </row>
    <row r="53657" spans="19:29" x14ac:dyDescent="0.25">
      <c r="S53657" s="107"/>
      <c r="U53657" s="107"/>
      <c r="W53657" s="107"/>
      <c r="Y53657" s="107"/>
      <c r="AA53657" s="107"/>
      <c r="AC53657" s="107"/>
    </row>
    <row r="53658" spans="19:29" x14ac:dyDescent="0.25">
      <c r="S53658" s="108"/>
      <c r="U53658" s="108"/>
      <c r="W53658" s="108"/>
      <c r="Y53658" s="108"/>
      <c r="AA53658" s="108"/>
      <c r="AC53658" s="108"/>
    </row>
    <row r="53659" spans="19:29" x14ac:dyDescent="0.25">
      <c r="S53659" s="108"/>
      <c r="U53659" s="108"/>
      <c r="W53659" s="108"/>
      <c r="Y53659" s="108"/>
      <c r="AA53659" s="108"/>
      <c r="AC53659" s="108"/>
    </row>
    <row r="53660" spans="19:29" x14ac:dyDescent="0.25">
      <c r="S53660" s="109"/>
      <c r="U53660" s="109"/>
      <c r="W53660" s="109"/>
      <c r="Y53660" s="109"/>
      <c r="AA53660" s="109"/>
      <c r="AC53660" s="109"/>
    </row>
    <row r="53661" spans="19:29" x14ac:dyDescent="0.25">
      <c r="S53661" s="108"/>
      <c r="U53661" s="108"/>
      <c r="W53661" s="108"/>
      <c r="Y53661" s="108"/>
      <c r="AA53661" s="108"/>
      <c r="AC53661" s="108"/>
    </row>
    <row r="53662" spans="19:29" x14ac:dyDescent="0.25">
      <c r="S53662" s="108"/>
      <c r="U53662" s="108"/>
      <c r="W53662" s="108"/>
      <c r="Y53662" s="108"/>
      <c r="AA53662" s="108"/>
      <c r="AC53662" s="108"/>
    </row>
    <row r="53663" spans="19:29" x14ac:dyDescent="0.25">
      <c r="S53663" s="109"/>
      <c r="U53663" s="109"/>
      <c r="W53663" s="109"/>
      <c r="Y53663" s="109"/>
      <c r="AA53663" s="109"/>
      <c r="AC53663" s="109"/>
    </row>
    <row r="53664" spans="19:29" x14ac:dyDescent="0.25">
      <c r="S53664" s="108"/>
      <c r="U53664" s="108"/>
      <c r="W53664" s="108"/>
      <c r="Y53664" s="108"/>
      <c r="AA53664" s="108"/>
      <c r="AC53664" s="108"/>
    </row>
    <row r="53665" spans="19:29" x14ac:dyDescent="0.25">
      <c r="S53665" s="109"/>
      <c r="U53665" s="109"/>
      <c r="W53665" s="109"/>
      <c r="Y53665" s="109"/>
      <c r="AA53665" s="109"/>
      <c r="AC53665" s="109"/>
    </row>
    <row r="53666" spans="19:29" x14ac:dyDescent="0.25">
      <c r="S53666" s="108"/>
      <c r="U53666" s="108"/>
      <c r="W53666" s="108"/>
      <c r="Y53666" s="108"/>
      <c r="AA53666" s="108"/>
      <c r="AC53666" s="108"/>
    </row>
    <row r="53667" spans="19:29" x14ac:dyDescent="0.25">
      <c r="S53667" s="108"/>
      <c r="U53667" s="108"/>
      <c r="W53667" s="108"/>
      <c r="Y53667" s="108"/>
      <c r="AA53667" s="108"/>
      <c r="AC53667" s="108"/>
    </row>
    <row r="53668" spans="19:29" x14ac:dyDescent="0.25">
      <c r="S53668" s="108"/>
      <c r="U53668" s="108"/>
      <c r="W53668" s="108"/>
      <c r="Y53668" s="108"/>
      <c r="AA53668" s="108"/>
      <c r="AC53668" s="108"/>
    </row>
    <row r="53669" spans="19:29" x14ac:dyDescent="0.25">
      <c r="S53669" s="110"/>
      <c r="U53669" s="110"/>
      <c r="W53669" s="110"/>
      <c r="Y53669" s="110"/>
      <c r="AA53669" s="110"/>
      <c r="AC53669" s="110"/>
    </row>
    <row r="53670" spans="19:29" x14ac:dyDescent="0.25">
      <c r="S53670" s="110"/>
      <c r="U53670" s="110"/>
      <c r="W53670" s="110"/>
      <c r="Y53670" s="110"/>
      <c r="AA53670" s="110"/>
      <c r="AC53670" s="110"/>
    </row>
    <row r="53671" spans="19:29" x14ac:dyDescent="0.25">
      <c r="S53671" s="110"/>
      <c r="U53671" s="110"/>
      <c r="W53671" s="110"/>
      <c r="Y53671" s="110"/>
      <c r="AA53671" s="110"/>
      <c r="AC53671" s="110"/>
    </row>
    <row r="53672" spans="19:29" x14ac:dyDescent="0.25">
      <c r="S53672" s="110"/>
      <c r="U53672" s="110"/>
      <c r="W53672" s="110"/>
      <c r="Y53672" s="110"/>
      <c r="AA53672" s="110"/>
      <c r="AC53672" s="110"/>
    </row>
    <row r="53673" spans="19:29" x14ac:dyDescent="0.25">
      <c r="S53673" s="111"/>
      <c r="U53673" s="111"/>
      <c r="W53673" s="111"/>
      <c r="Y53673" s="111"/>
      <c r="AA53673" s="111"/>
      <c r="AC53673" s="111"/>
    </row>
    <row r="53674" spans="19:29" x14ac:dyDescent="0.25">
      <c r="S53674" s="107"/>
      <c r="U53674" s="107"/>
      <c r="W53674" s="107"/>
      <c r="Y53674" s="107"/>
      <c r="AA53674" s="107"/>
      <c r="AC53674" s="107"/>
    </row>
    <row r="53675" spans="19:29" x14ac:dyDescent="0.25">
      <c r="S53675" s="108"/>
      <c r="U53675" s="108"/>
      <c r="W53675" s="108"/>
      <c r="Y53675" s="108"/>
      <c r="AA53675" s="108"/>
      <c r="AC53675" s="108"/>
    </row>
    <row r="53676" spans="19:29" x14ac:dyDescent="0.25">
      <c r="S53676" s="108"/>
      <c r="U53676" s="108"/>
      <c r="W53676" s="108"/>
      <c r="Y53676" s="108"/>
      <c r="AA53676" s="108"/>
      <c r="AC53676" s="108"/>
    </row>
    <row r="53677" spans="19:29" x14ac:dyDescent="0.25">
      <c r="S53677" s="109"/>
      <c r="U53677" s="109"/>
      <c r="W53677" s="109"/>
      <c r="Y53677" s="109"/>
      <c r="AA53677" s="109"/>
      <c r="AC53677" s="109"/>
    </row>
    <row r="53678" spans="19:29" x14ac:dyDescent="0.25">
      <c r="S53678" s="108"/>
      <c r="U53678" s="108"/>
      <c r="W53678" s="108"/>
      <c r="Y53678" s="108"/>
      <c r="AA53678" s="108"/>
      <c r="AC53678" s="108"/>
    </row>
    <row r="53679" spans="19:29" x14ac:dyDescent="0.25">
      <c r="S53679" s="108"/>
      <c r="U53679" s="108"/>
      <c r="W53679" s="108"/>
      <c r="Y53679" s="108"/>
      <c r="AA53679" s="108"/>
      <c r="AC53679" s="108"/>
    </row>
    <row r="53680" spans="19:29" x14ac:dyDescent="0.25">
      <c r="S53680" s="109"/>
      <c r="U53680" s="109"/>
      <c r="W53680" s="109"/>
      <c r="Y53680" s="109"/>
      <c r="AA53680" s="109"/>
      <c r="AC53680" s="109"/>
    </row>
    <row r="53681" spans="19:29" x14ac:dyDescent="0.25">
      <c r="S53681" s="108"/>
      <c r="U53681" s="108"/>
      <c r="W53681" s="108"/>
      <c r="Y53681" s="108"/>
      <c r="AA53681" s="108"/>
      <c r="AC53681" s="108"/>
    </row>
    <row r="53682" spans="19:29" x14ac:dyDescent="0.25">
      <c r="S53682" s="109"/>
      <c r="U53682" s="109"/>
      <c r="W53682" s="109"/>
      <c r="Y53682" s="109"/>
      <c r="AA53682" s="109"/>
      <c r="AC53682" s="109"/>
    </row>
    <row r="53683" spans="19:29" x14ac:dyDescent="0.25">
      <c r="S53683" s="108"/>
      <c r="U53683" s="108"/>
      <c r="W53683" s="108"/>
      <c r="Y53683" s="108"/>
      <c r="AA53683" s="108"/>
      <c r="AC53683" s="108"/>
    </row>
    <row r="53684" spans="19:29" x14ac:dyDescent="0.25">
      <c r="S53684" s="108"/>
      <c r="U53684" s="108"/>
      <c r="W53684" s="108"/>
      <c r="Y53684" s="108"/>
      <c r="AA53684" s="108"/>
      <c r="AC53684" s="108"/>
    </row>
    <row r="53685" spans="19:29" x14ac:dyDescent="0.25">
      <c r="S53685" s="108"/>
      <c r="U53685" s="108"/>
      <c r="W53685" s="108"/>
      <c r="Y53685" s="108"/>
      <c r="AA53685" s="108"/>
      <c r="AC53685" s="108"/>
    </row>
    <row r="53686" spans="19:29" x14ac:dyDescent="0.25">
      <c r="S53686" s="110"/>
      <c r="U53686" s="110"/>
      <c r="W53686" s="110"/>
      <c r="Y53686" s="110"/>
      <c r="AA53686" s="110"/>
      <c r="AC53686" s="110"/>
    </row>
    <row r="53687" spans="19:29" x14ac:dyDescent="0.25">
      <c r="S53687" s="110"/>
      <c r="U53687" s="110"/>
      <c r="W53687" s="110"/>
      <c r="Y53687" s="110"/>
      <c r="AA53687" s="110"/>
      <c r="AC53687" s="110"/>
    </row>
    <row r="53688" spans="19:29" x14ac:dyDescent="0.25">
      <c r="S53688" s="110"/>
      <c r="U53688" s="110"/>
      <c r="W53688" s="110"/>
      <c r="Y53688" s="110"/>
      <c r="AA53688" s="110"/>
      <c r="AC53688" s="110"/>
    </row>
    <row r="53689" spans="19:29" x14ac:dyDescent="0.25">
      <c r="S53689" s="110"/>
      <c r="U53689" s="110"/>
      <c r="W53689" s="110"/>
      <c r="Y53689" s="110"/>
      <c r="AA53689" s="110"/>
      <c r="AC53689" s="110"/>
    </row>
    <row r="53690" spans="19:29" x14ac:dyDescent="0.25">
      <c r="S53690" s="111"/>
      <c r="U53690" s="111"/>
      <c r="W53690" s="111"/>
      <c r="Y53690" s="111"/>
      <c r="AA53690" s="111"/>
      <c r="AC53690" s="111"/>
    </row>
    <row r="53691" spans="19:29" x14ac:dyDescent="0.25">
      <c r="S53691" s="107"/>
      <c r="U53691" s="107"/>
      <c r="W53691" s="107"/>
      <c r="Y53691" s="107"/>
      <c r="AA53691" s="107"/>
      <c r="AC53691" s="107"/>
    </row>
    <row r="53692" spans="19:29" x14ac:dyDescent="0.25">
      <c r="S53692" s="108"/>
      <c r="U53692" s="108"/>
      <c r="W53692" s="108"/>
      <c r="Y53692" s="108"/>
      <c r="AA53692" s="108"/>
      <c r="AC53692" s="108"/>
    </row>
    <row r="53693" spans="19:29" x14ac:dyDescent="0.25">
      <c r="S53693" s="108"/>
      <c r="U53693" s="108"/>
      <c r="W53693" s="108"/>
      <c r="Y53693" s="108"/>
      <c r="AA53693" s="108"/>
      <c r="AC53693" s="108"/>
    </row>
    <row r="53694" spans="19:29" x14ac:dyDescent="0.25">
      <c r="S53694" s="109"/>
      <c r="U53694" s="109"/>
      <c r="W53694" s="109"/>
      <c r="Y53694" s="109"/>
      <c r="AA53694" s="109"/>
      <c r="AC53694" s="109"/>
    </row>
    <row r="53695" spans="19:29" x14ac:dyDescent="0.25">
      <c r="S53695" s="108"/>
      <c r="U53695" s="108"/>
      <c r="W53695" s="108"/>
      <c r="Y53695" s="108"/>
      <c r="AA53695" s="108"/>
      <c r="AC53695" s="108"/>
    </row>
    <row r="53696" spans="19:29" x14ac:dyDescent="0.25">
      <c r="S53696" s="108"/>
      <c r="U53696" s="108"/>
      <c r="W53696" s="108"/>
      <c r="Y53696" s="108"/>
      <c r="AA53696" s="108"/>
      <c r="AC53696" s="108"/>
    </row>
    <row r="53697" spans="19:29" x14ac:dyDescent="0.25">
      <c r="S53697" s="109"/>
      <c r="U53697" s="109"/>
      <c r="W53697" s="109"/>
      <c r="Y53697" s="109"/>
      <c r="AA53697" s="109"/>
      <c r="AC53697" s="109"/>
    </row>
    <row r="53698" spans="19:29" x14ac:dyDescent="0.25">
      <c r="S53698" s="108"/>
      <c r="U53698" s="108"/>
      <c r="W53698" s="108"/>
      <c r="Y53698" s="108"/>
      <c r="AA53698" s="108"/>
      <c r="AC53698" s="108"/>
    </row>
    <row r="53699" spans="19:29" x14ac:dyDescent="0.25">
      <c r="S53699" s="109"/>
      <c r="U53699" s="109"/>
      <c r="W53699" s="109"/>
      <c r="Y53699" s="109"/>
      <c r="AA53699" s="109"/>
      <c r="AC53699" s="109"/>
    </row>
    <row r="53700" spans="19:29" x14ac:dyDescent="0.25">
      <c r="S53700" s="108"/>
      <c r="U53700" s="108"/>
      <c r="W53700" s="108"/>
      <c r="Y53700" s="108"/>
      <c r="AA53700" s="108"/>
      <c r="AC53700" s="108"/>
    </row>
    <row r="53701" spans="19:29" x14ac:dyDescent="0.25">
      <c r="S53701" s="108"/>
      <c r="U53701" s="108"/>
      <c r="W53701" s="108"/>
      <c r="Y53701" s="108"/>
      <c r="AA53701" s="108"/>
      <c r="AC53701" s="108"/>
    </row>
    <row r="53702" spans="19:29" x14ac:dyDescent="0.25">
      <c r="S53702" s="108"/>
      <c r="U53702" s="108"/>
      <c r="W53702" s="108"/>
      <c r="Y53702" s="108"/>
      <c r="AA53702" s="108"/>
      <c r="AC53702" s="108"/>
    </row>
    <row r="53703" spans="19:29" x14ac:dyDescent="0.25">
      <c r="S53703" s="110"/>
      <c r="U53703" s="110"/>
      <c r="W53703" s="110"/>
      <c r="Y53703" s="110"/>
      <c r="AA53703" s="110"/>
      <c r="AC53703" s="110"/>
    </row>
    <row r="53704" spans="19:29" x14ac:dyDescent="0.25">
      <c r="S53704" s="110"/>
      <c r="U53704" s="110"/>
      <c r="W53704" s="110"/>
      <c r="Y53704" s="110"/>
      <c r="AA53704" s="110"/>
      <c r="AC53704" s="110"/>
    </row>
    <row r="53705" spans="19:29" x14ac:dyDescent="0.25">
      <c r="S53705" s="110"/>
      <c r="U53705" s="110"/>
      <c r="W53705" s="110"/>
      <c r="Y53705" s="110"/>
      <c r="AA53705" s="110"/>
      <c r="AC53705" s="110"/>
    </row>
    <row r="53706" spans="19:29" x14ac:dyDescent="0.25">
      <c r="S53706" s="110"/>
      <c r="U53706" s="110"/>
      <c r="W53706" s="110"/>
      <c r="Y53706" s="110"/>
      <c r="AA53706" s="110"/>
      <c r="AC53706" s="110"/>
    </row>
    <row r="53707" spans="19:29" x14ac:dyDescent="0.25">
      <c r="S53707" s="111"/>
      <c r="U53707" s="111"/>
      <c r="W53707" s="111"/>
      <c r="Y53707" s="111"/>
      <c r="AA53707" s="111"/>
      <c r="AC53707" s="111"/>
    </row>
    <row r="53708" spans="19:29" x14ac:dyDescent="0.25">
      <c r="S53708" s="107"/>
      <c r="U53708" s="107"/>
      <c r="W53708" s="107"/>
      <c r="Y53708" s="107"/>
      <c r="AA53708" s="107"/>
      <c r="AC53708" s="107"/>
    </row>
    <row r="53709" spans="19:29" x14ac:dyDescent="0.25">
      <c r="S53709" s="108"/>
      <c r="U53709" s="108"/>
      <c r="W53709" s="108"/>
      <c r="Y53709" s="108"/>
      <c r="AA53709" s="108"/>
      <c r="AC53709" s="108"/>
    </row>
    <row r="53710" spans="19:29" x14ac:dyDescent="0.25">
      <c r="S53710" s="108"/>
      <c r="U53710" s="108"/>
      <c r="W53710" s="108"/>
      <c r="Y53710" s="108"/>
      <c r="AA53710" s="108"/>
      <c r="AC53710" s="108"/>
    </row>
    <row r="53711" spans="19:29" x14ac:dyDescent="0.25">
      <c r="S53711" s="109"/>
      <c r="U53711" s="109"/>
      <c r="W53711" s="109"/>
      <c r="Y53711" s="109"/>
      <c r="AA53711" s="109"/>
      <c r="AC53711" s="109"/>
    </row>
    <row r="53712" spans="19:29" x14ac:dyDescent="0.25">
      <c r="S53712" s="108"/>
      <c r="U53712" s="108"/>
      <c r="W53712" s="108"/>
      <c r="Y53712" s="108"/>
      <c r="AA53712" s="108"/>
      <c r="AC53712" s="108"/>
    </row>
    <row r="53713" spans="19:29" x14ac:dyDescent="0.25">
      <c r="S53713" s="108"/>
      <c r="U53713" s="108"/>
      <c r="W53713" s="108"/>
      <c r="Y53713" s="108"/>
      <c r="AA53713" s="108"/>
      <c r="AC53713" s="108"/>
    </row>
    <row r="53714" spans="19:29" x14ac:dyDescent="0.25">
      <c r="S53714" s="109"/>
      <c r="U53714" s="109"/>
      <c r="W53714" s="109"/>
      <c r="Y53714" s="109"/>
      <c r="AA53714" s="109"/>
      <c r="AC53714" s="109"/>
    </row>
    <row r="53715" spans="19:29" x14ac:dyDescent="0.25">
      <c r="S53715" s="108"/>
      <c r="U53715" s="108"/>
      <c r="W53715" s="108"/>
      <c r="Y53715" s="108"/>
      <c r="AA53715" s="108"/>
      <c r="AC53715" s="108"/>
    </row>
    <row r="53716" spans="19:29" x14ac:dyDescent="0.25">
      <c r="S53716" s="109"/>
      <c r="U53716" s="109"/>
      <c r="W53716" s="109"/>
      <c r="Y53716" s="109"/>
      <c r="AA53716" s="109"/>
      <c r="AC53716" s="109"/>
    </row>
    <row r="53717" spans="19:29" x14ac:dyDescent="0.25">
      <c r="S53717" s="108"/>
      <c r="U53717" s="108"/>
      <c r="W53717" s="108"/>
      <c r="Y53717" s="108"/>
      <c r="AA53717" s="108"/>
      <c r="AC53717" s="108"/>
    </row>
    <row r="53718" spans="19:29" x14ac:dyDescent="0.25">
      <c r="S53718" s="108"/>
      <c r="U53718" s="108"/>
      <c r="W53718" s="108"/>
      <c r="Y53718" s="108"/>
      <c r="AA53718" s="108"/>
      <c r="AC53718" s="108"/>
    </row>
    <row r="53719" spans="19:29" x14ac:dyDescent="0.25">
      <c r="S53719" s="108"/>
      <c r="U53719" s="108"/>
      <c r="W53719" s="108"/>
      <c r="Y53719" s="108"/>
      <c r="AA53719" s="108"/>
      <c r="AC53719" s="108"/>
    </row>
    <row r="53720" spans="19:29" x14ac:dyDescent="0.25">
      <c r="S53720" s="110"/>
      <c r="U53720" s="110"/>
      <c r="W53720" s="110"/>
      <c r="Y53720" s="110"/>
      <c r="AA53720" s="110"/>
      <c r="AC53720" s="110"/>
    </row>
    <row r="53721" spans="19:29" x14ac:dyDescent="0.25">
      <c r="S53721" s="110"/>
      <c r="U53721" s="110"/>
      <c r="W53721" s="110"/>
      <c r="Y53721" s="110"/>
      <c r="AA53721" s="110"/>
      <c r="AC53721" s="110"/>
    </row>
    <row r="53722" spans="19:29" x14ac:dyDescent="0.25">
      <c r="S53722" s="110"/>
      <c r="U53722" s="110"/>
      <c r="W53722" s="110"/>
      <c r="Y53722" s="110"/>
      <c r="AA53722" s="110"/>
      <c r="AC53722" s="110"/>
    </row>
    <row r="53723" spans="19:29" x14ac:dyDescent="0.25">
      <c r="S53723" s="110"/>
      <c r="U53723" s="110"/>
      <c r="W53723" s="110"/>
      <c r="Y53723" s="110"/>
      <c r="AA53723" s="110"/>
      <c r="AC53723" s="110"/>
    </row>
    <row r="53724" spans="19:29" x14ac:dyDescent="0.25">
      <c r="S53724" s="111"/>
      <c r="U53724" s="111"/>
      <c r="W53724" s="111"/>
      <c r="Y53724" s="111"/>
      <c r="AA53724" s="111"/>
      <c r="AC53724" s="111"/>
    </row>
    <row r="53725" spans="19:29" x14ac:dyDescent="0.25">
      <c r="S53725" s="107"/>
      <c r="U53725" s="107"/>
      <c r="W53725" s="107"/>
      <c r="Y53725" s="107"/>
      <c r="AA53725" s="107"/>
      <c r="AC53725" s="107"/>
    </row>
    <row r="53726" spans="19:29" x14ac:dyDescent="0.25">
      <c r="S53726" s="108"/>
      <c r="U53726" s="108"/>
      <c r="W53726" s="108"/>
      <c r="Y53726" s="108"/>
      <c r="AA53726" s="108"/>
      <c r="AC53726" s="108"/>
    </row>
    <row r="53727" spans="19:29" x14ac:dyDescent="0.25">
      <c r="S53727" s="108"/>
      <c r="U53727" s="108"/>
      <c r="W53727" s="108"/>
      <c r="Y53727" s="108"/>
      <c r="AA53727" s="108"/>
      <c r="AC53727" s="108"/>
    </row>
    <row r="53728" spans="19:29" x14ac:dyDescent="0.25">
      <c r="S53728" s="109"/>
      <c r="U53728" s="109"/>
      <c r="W53728" s="109"/>
      <c r="Y53728" s="109"/>
      <c r="AA53728" s="109"/>
      <c r="AC53728" s="109"/>
    </row>
    <row r="53729" spans="19:29" x14ac:dyDescent="0.25">
      <c r="S53729" s="108"/>
      <c r="U53729" s="108"/>
      <c r="W53729" s="108"/>
      <c r="Y53729" s="108"/>
      <c r="AA53729" s="108"/>
      <c r="AC53729" s="108"/>
    </row>
    <row r="53730" spans="19:29" x14ac:dyDescent="0.25">
      <c r="S53730" s="108"/>
      <c r="U53730" s="108"/>
      <c r="W53730" s="108"/>
      <c r="Y53730" s="108"/>
      <c r="AA53730" s="108"/>
      <c r="AC53730" s="108"/>
    </row>
    <row r="53731" spans="19:29" x14ac:dyDescent="0.25">
      <c r="S53731" s="109"/>
      <c r="U53731" s="109"/>
      <c r="W53731" s="109"/>
      <c r="Y53731" s="109"/>
      <c r="AA53731" s="109"/>
      <c r="AC53731" s="109"/>
    </row>
    <row r="53732" spans="19:29" x14ac:dyDescent="0.25">
      <c r="S53732" s="108"/>
      <c r="U53732" s="108"/>
      <c r="W53732" s="108"/>
      <c r="Y53732" s="108"/>
      <c r="AA53732" s="108"/>
      <c r="AC53732" s="108"/>
    </row>
    <row r="53733" spans="19:29" x14ac:dyDescent="0.25">
      <c r="S53733" s="109"/>
      <c r="U53733" s="109"/>
      <c r="W53733" s="109"/>
      <c r="Y53733" s="109"/>
      <c r="AA53733" s="109"/>
      <c r="AC53733" s="109"/>
    </row>
    <row r="53734" spans="19:29" x14ac:dyDescent="0.25">
      <c r="S53734" s="108"/>
      <c r="U53734" s="108"/>
      <c r="W53734" s="108"/>
      <c r="Y53734" s="108"/>
      <c r="AA53734" s="108"/>
      <c r="AC53734" s="108"/>
    </row>
    <row r="53735" spans="19:29" x14ac:dyDescent="0.25">
      <c r="S53735" s="108"/>
      <c r="U53735" s="108"/>
      <c r="W53735" s="108"/>
      <c r="Y53735" s="108"/>
      <c r="AA53735" s="108"/>
      <c r="AC53735" s="108"/>
    </row>
    <row r="53736" spans="19:29" x14ac:dyDescent="0.25">
      <c r="S53736" s="108"/>
      <c r="U53736" s="108"/>
      <c r="W53736" s="108"/>
      <c r="Y53736" s="108"/>
      <c r="AA53736" s="108"/>
      <c r="AC53736" s="108"/>
    </row>
    <row r="53737" spans="19:29" x14ac:dyDescent="0.25">
      <c r="S53737" s="110"/>
      <c r="U53737" s="110"/>
      <c r="W53737" s="110"/>
      <c r="Y53737" s="110"/>
      <c r="AA53737" s="110"/>
      <c r="AC53737" s="110"/>
    </row>
    <row r="53738" spans="19:29" x14ac:dyDescent="0.25">
      <c r="S53738" s="110"/>
      <c r="U53738" s="110"/>
      <c r="W53738" s="110"/>
      <c r="Y53738" s="110"/>
      <c r="AA53738" s="110"/>
      <c r="AC53738" s="110"/>
    </row>
    <row r="53739" spans="19:29" x14ac:dyDescent="0.25">
      <c r="S53739" s="110"/>
      <c r="U53739" s="110"/>
      <c r="W53739" s="110"/>
      <c r="Y53739" s="110"/>
      <c r="AA53739" s="110"/>
      <c r="AC53739" s="110"/>
    </row>
    <row r="53740" spans="19:29" x14ac:dyDescent="0.25">
      <c r="S53740" s="110"/>
      <c r="U53740" s="110"/>
      <c r="W53740" s="110"/>
      <c r="Y53740" s="110"/>
      <c r="AA53740" s="110"/>
      <c r="AC53740" s="110"/>
    </row>
    <row r="53741" spans="19:29" x14ac:dyDescent="0.25">
      <c r="S53741" s="111"/>
      <c r="U53741" s="111"/>
      <c r="W53741" s="111"/>
      <c r="Y53741" s="111"/>
      <c r="AA53741" s="111"/>
      <c r="AC53741" s="111"/>
    </row>
    <row r="53742" spans="19:29" x14ac:dyDescent="0.25">
      <c r="S53742" s="107"/>
      <c r="U53742" s="107"/>
      <c r="W53742" s="107"/>
      <c r="Y53742" s="107"/>
      <c r="AA53742" s="107"/>
      <c r="AC53742" s="107"/>
    </row>
    <row r="53743" spans="19:29" x14ac:dyDescent="0.25">
      <c r="S53743" s="108"/>
      <c r="U53743" s="108"/>
      <c r="W53743" s="108"/>
      <c r="Y53743" s="108"/>
      <c r="AA53743" s="108"/>
      <c r="AC53743" s="108"/>
    </row>
    <row r="53744" spans="19:29" x14ac:dyDescent="0.25">
      <c r="S53744" s="108"/>
      <c r="U53744" s="108"/>
      <c r="W53744" s="108"/>
      <c r="Y53744" s="108"/>
      <c r="AA53744" s="108"/>
      <c r="AC53744" s="108"/>
    </row>
    <row r="53745" spans="19:29" x14ac:dyDescent="0.25">
      <c r="S53745" s="109"/>
      <c r="U53745" s="109"/>
      <c r="W53745" s="109"/>
      <c r="Y53745" s="109"/>
      <c r="AA53745" s="109"/>
      <c r="AC53745" s="109"/>
    </row>
    <row r="53746" spans="19:29" x14ac:dyDescent="0.25">
      <c r="S53746" s="108"/>
      <c r="U53746" s="108"/>
      <c r="W53746" s="108"/>
      <c r="Y53746" s="108"/>
      <c r="AA53746" s="108"/>
      <c r="AC53746" s="108"/>
    </row>
    <row r="53747" spans="19:29" x14ac:dyDescent="0.25">
      <c r="S53747" s="108"/>
      <c r="U53747" s="108"/>
      <c r="W53747" s="108"/>
      <c r="Y53747" s="108"/>
      <c r="AA53747" s="108"/>
      <c r="AC53747" s="108"/>
    </row>
    <row r="53748" spans="19:29" x14ac:dyDescent="0.25">
      <c r="S53748" s="109"/>
      <c r="U53748" s="109"/>
      <c r="W53748" s="109"/>
      <c r="Y53748" s="109"/>
      <c r="AA53748" s="109"/>
      <c r="AC53748" s="109"/>
    </row>
    <row r="53749" spans="19:29" x14ac:dyDescent="0.25">
      <c r="S53749" s="108"/>
      <c r="U53749" s="108"/>
      <c r="W53749" s="108"/>
      <c r="Y53749" s="108"/>
      <c r="AA53749" s="108"/>
      <c r="AC53749" s="108"/>
    </row>
    <row r="53750" spans="19:29" x14ac:dyDescent="0.25">
      <c r="S53750" s="109"/>
      <c r="U53750" s="109"/>
      <c r="W53750" s="109"/>
      <c r="Y53750" s="109"/>
      <c r="AA53750" s="109"/>
      <c r="AC53750" s="109"/>
    </row>
    <row r="53751" spans="19:29" x14ac:dyDescent="0.25">
      <c r="S53751" s="108"/>
      <c r="U53751" s="108"/>
      <c r="W53751" s="108"/>
      <c r="Y53751" s="108"/>
      <c r="AA53751" s="108"/>
      <c r="AC53751" s="108"/>
    </row>
    <row r="53752" spans="19:29" x14ac:dyDescent="0.25">
      <c r="S53752" s="108"/>
      <c r="U53752" s="108"/>
      <c r="W53752" s="108"/>
      <c r="Y53752" s="108"/>
      <c r="AA53752" s="108"/>
      <c r="AC53752" s="108"/>
    </row>
    <row r="53753" spans="19:29" x14ac:dyDescent="0.25">
      <c r="S53753" s="108"/>
      <c r="U53753" s="108"/>
      <c r="W53753" s="108"/>
      <c r="Y53753" s="108"/>
      <c r="AA53753" s="108"/>
      <c r="AC53753" s="108"/>
    </row>
    <row r="53754" spans="19:29" x14ac:dyDescent="0.25">
      <c r="S53754" s="110"/>
      <c r="U53754" s="110"/>
      <c r="W53754" s="110"/>
      <c r="Y53754" s="110"/>
      <c r="AA53754" s="110"/>
      <c r="AC53754" s="110"/>
    </row>
    <row r="53755" spans="19:29" x14ac:dyDescent="0.25">
      <c r="S53755" s="110"/>
      <c r="U53755" s="110"/>
      <c r="W53755" s="110"/>
      <c r="Y53755" s="110"/>
      <c r="AA53755" s="110"/>
      <c r="AC53755" s="110"/>
    </row>
    <row r="53756" spans="19:29" x14ac:dyDescent="0.25">
      <c r="S53756" s="110"/>
      <c r="U53756" s="110"/>
      <c r="W53756" s="110"/>
      <c r="Y53756" s="110"/>
      <c r="AA53756" s="110"/>
      <c r="AC53756" s="110"/>
    </row>
    <row r="53757" spans="19:29" x14ac:dyDescent="0.25">
      <c r="S53757" s="110"/>
      <c r="U53757" s="110"/>
      <c r="W53757" s="110"/>
      <c r="Y53757" s="110"/>
      <c r="AA53757" s="110"/>
      <c r="AC53757" s="110"/>
    </row>
    <row r="53758" spans="19:29" x14ac:dyDescent="0.25">
      <c r="S53758" s="111"/>
      <c r="U53758" s="111"/>
      <c r="W53758" s="111"/>
      <c r="Y53758" s="111"/>
      <c r="AA53758" s="111"/>
      <c r="AC53758" s="111"/>
    </row>
    <row r="53759" spans="19:29" x14ac:dyDescent="0.25">
      <c r="S53759" s="107"/>
      <c r="U53759" s="107"/>
      <c r="W53759" s="107"/>
      <c r="Y53759" s="107"/>
      <c r="AA53759" s="107"/>
      <c r="AC53759" s="107"/>
    </row>
    <row r="53760" spans="19:29" x14ac:dyDescent="0.25">
      <c r="S53760" s="108"/>
      <c r="U53760" s="108"/>
      <c r="W53760" s="108"/>
      <c r="Y53760" s="108"/>
      <c r="AA53760" s="108"/>
      <c r="AC53760" s="108"/>
    </row>
    <row r="53761" spans="19:29" x14ac:dyDescent="0.25">
      <c r="S53761" s="108"/>
      <c r="U53761" s="108"/>
      <c r="W53761" s="108"/>
      <c r="Y53761" s="108"/>
      <c r="AA53761" s="108"/>
      <c r="AC53761" s="108"/>
    </row>
    <row r="53762" spans="19:29" x14ac:dyDescent="0.25">
      <c r="S53762" s="109"/>
      <c r="U53762" s="109"/>
      <c r="W53762" s="109"/>
      <c r="Y53762" s="109"/>
      <c r="AA53762" s="109"/>
      <c r="AC53762" s="109"/>
    </row>
    <row r="53763" spans="19:29" x14ac:dyDescent="0.25">
      <c r="S53763" s="108"/>
      <c r="U53763" s="108"/>
      <c r="W53763" s="108"/>
      <c r="Y53763" s="108"/>
      <c r="AA53763" s="108"/>
      <c r="AC53763" s="108"/>
    </row>
    <row r="53764" spans="19:29" x14ac:dyDescent="0.25">
      <c r="S53764" s="108"/>
      <c r="U53764" s="108"/>
      <c r="W53764" s="108"/>
      <c r="Y53764" s="108"/>
      <c r="AA53764" s="108"/>
      <c r="AC53764" s="108"/>
    </row>
    <row r="53765" spans="19:29" x14ac:dyDescent="0.25">
      <c r="S53765" s="109"/>
      <c r="U53765" s="109"/>
      <c r="W53765" s="109"/>
      <c r="Y53765" s="109"/>
      <c r="AA53765" s="109"/>
      <c r="AC53765" s="109"/>
    </row>
    <row r="53766" spans="19:29" x14ac:dyDescent="0.25">
      <c r="S53766" s="108"/>
      <c r="U53766" s="108"/>
      <c r="W53766" s="108"/>
      <c r="Y53766" s="108"/>
      <c r="AA53766" s="108"/>
      <c r="AC53766" s="108"/>
    </row>
    <row r="53767" spans="19:29" x14ac:dyDescent="0.25">
      <c r="S53767" s="109"/>
      <c r="U53767" s="109"/>
      <c r="W53767" s="109"/>
      <c r="Y53767" s="109"/>
      <c r="AA53767" s="109"/>
      <c r="AC53767" s="109"/>
    </row>
    <row r="53768" spans="19:29" x14ac:dyDescent="0.25">
      <c r="S53768" s="108"/>
      <c r="U53768" s="108"/>
      <c r="W53768" s="108"/>
      <c r="Y53768" s="108"/>
      <c r="AA53768" s="108"/>
      <c r="AC53768" s="108"/>
    </row>
    <row r="53769" spans="19:29" x14ac:dyDescent="0.25">
      <c r="S53769" s="108"/>
      <c r="U53769" s="108"/>
      <c r="W53769" s="108"/>
      <c r="Y53769" s="108"/>
      <c r="AA53769" s="108"/>
      <c r="AC53769" s="108"/>
    </row>
    <row r="53770" spans="19:29" x14ac:dyDescent="0.25">
      <c r="S53770" s="108"/>
      <c r="U53770" s="108"/>
      <c r="W53770" s="108"/>
      <c r="Y53770" s="108"/>
      <c r="AA53770" s="108"/>
      <c r="AC53770" s="108"/>
    </row>
    <row r="53771" spans="19:29" x14ac:dyDescent="0.25">
      <c r="S53771" s="110"/>
      <c r="U53771" s="110"/>
      <c r="W53771" s="110"/>
      <c r="Y53771" s="110"/>
      <c r="AA53771" s="110"/>
      <c r="AC53771" s="110"/>
    </row>
    <row r="53772" spans="19:29" x14ac:dyDescent="0.25">
      <c r="S53772" s="110"/>
      <c r="U53772" s="110"/>
      <c r="W53772" s="110"/>
      <c r="Y53772" s="110"/>
      <c r="AA53772" s="110"/>
      <c r="AC53772" s="110"/>
    </row>
    <row r="53773" spans="19:29" x14ac:dyDescent="0.25">
      <c r="S53773" s="110"/>
      <c r="U53773" s="110"/>
      <c r="W53773" s="110"/>
      <c r="Y53773" s="110"/>
      <c r="AA53773" s="110"/>
      <c r="AC53773" s="110"/>
    </row>
    <row r="53774" spans="19:29" x14ac:dyDescent="0.25">
      <c r="S53774" s="110"/>
      <c r="U53774" s="110"/>
      <c r="W53774" s="110"/>
      <c r="Y53774" s="110"/>
      <c r="AA53774" s="110"/>
      <c r="AC53774" s="110"/>
    </row>
    <row r="53775" spans="19:29" x14ac:dyDescent="0.25">
      <c r="S53775" s="111"/>
      <c r="U53775" s="111"/>
      <c r="W53775" s="111"/>
      <c r="Y53775" s="111"/>
      <c r="AA53775" s="111"/>
      <c r="AC53775" s="111"/>
    </row>
    <row r="53776" spans="19:29" x14ac:dyDescent="0.25">
      <c r="S53776" s="107"/>
      <c r="U53776" s="107"/>
      <c r="W53776" s="107"/>
      <c r="Y53776" s="107"/>
      <c r="AA53776" s="107"/>
      <c r="AC53776" s="107"/>
    </row>
    <row r="53777" spans="19:29" x14ac:dyDescent="0.25">
      <c r="S53777" s="108"/>
      <c r="U53777" s="108"/>
      <c r="W53777" s="108"/>
      <c r="Y53777" s="108"/>
      <c r="AA53777" s="108"/>
      <c r="AC53777" s="108"/>
    </row>
    <row r="53778" spans="19:29" x14ac:dyDescent="0.25">
      <c r="S53778" s="108"/>
      <c r="U53778" s="108"/>
      <c r="W53778" s="108"/>
      <c r="Y53778" s="108"/>
      <c r="AA53778" s="108"/>
      <c r="AC53778" s="108"/>
    </row>
    <row r="53779" spans="19:29" x14ac:dyDescent="0.25">
      <c r="S53779" s="109"/>
      <c r="U53779" s="109"/>
      <c r="W53779" s="109"/>
      <c r="Y53779" s="109"/>
      <c r="AA53779" s="109"/>
      <c r="AC53779" s="109"/>
    </row>
    <row r="53780" spans="19:29" x14ac:dyDescent="0.25">
      <c r="S53780" s="108"/>
      <c r="U53780" s="108"/>
      <c r="W53780" s="108"/>
      <c r="Y53780" s="108"/>
      <c r="AA53780" s="108"/>
      <c r="AC53780" s="108"/>
    </row>
    <row r="53781" spans="19:29" x14ac:dyDescent="0.25">
      <c r="S53781" s="108"/>
      <c r="U53781" s="108"/>
      <c r="W53781" s="108"/>
      <c r="Y53781" s="108"/>
      <c r="AA53781" s="108"/>
      <c r="AC53781" s="108"/>
    </row>
    <row r="53782" spans="19:29" x14ac:dyDescent="0.25">
      <c r="S53782" s="109"/>
      <c r="U53782" s="109"/>
      <c r="W53782" s="109"/>
      <c r="Y53782" s="109"/>
      <c r="AA53782" s="109"/>
      <c r="AC53782" s="109"/>
    </row>
    <row r="53783" spans="19:29" x14ac:dyDescent="0.25">
      <c r="S53783" s="108"/>
      <c r="U53783" s="108"/>
      <c r="W53783" s="108"/>
      <c r="Y53783" s="108"/>
      <c r="AA53783" s="108"/>
      <c r="AC53783" s="108"/>
    </row>
    <row r="53784" spans="19:29" x14ac:dyDescent="0.25">
      <c r="S53784" s="109"/>
      <c r="U53784" s="109"/>
      <c r="W53784" s="109"/>
      <c r="Y53784" s="109"/>
      <c r="AA53784" s="109"/>
      <c r="AC53784" s="109"/>
    </row>
    <row r="53785" spans="19:29" x14ac:dyDescent="0.25">
      <c r="S53785" s="108"/>
      <c r="U53785" s="108"/>
      <c r="W53785" s="108"/>
      <c r="Y53785" s="108"/>
      <c r="AA53785" s="108"/>
      <c r="AC53785" s="108"/>
    </row>
    <row r="53786" spans="19:29" x14ac:dyDescent="0.25">
      <c r="S53786" s="108"/>
      <c r="U53786" s="108"/>
      <c r="W53786" s="108"/>
      <c r="Y53786" s="108"/>
      <c r="AA53786" s="108"/>
      <c r="AC53786" s="108"/>
    </row>
    <row r="53787" spans="19:29" x14ac:dyDescent="0.25">
      <c r="S53787" s="108"/>
      <c r="U53787" s="108"/>
      <c r="W53787" s="108"/>
      <c r="Y53787" s="108"/>
      <c r="AA53787" s="108"/>
      <c r="AC53787" s="108"/>
    </row>
    <row r="53788" spans="19:29" x14ac:dyDescent="0.25">
      <c r="S53788" s="110"/>
      <c r="U53788" s="110"/>
      <c r="W53788" s="110"/>
      <c r="Y53788" s="110"/>
      <c r="AA53788" s="110"/>
      <c r="AC53788" s="110"/>
    </row>
    <row r="53789" spans="19:29" x14ac:dyDescent="0.25">
      <c r="S53789" s="110"/>
      <c r="U53789" s="110"/>
      <c r="W53789" s="110"/>
      <c r="Y53789" s="110"/>
      <c r="AA53789" s="110"/>
      <c r="AC53789" s="110"/>
    </row>
    <row r="53790" spans="19:29" x14ac:dyDescent="0.25">
      <c r="S53790" s="110"/>
      <c r="U53790" s="110"/>
      <c r="W53790" s="110"/>
      <c r="Y53790" s="110"/>
      <c r="AA53790" s="110"/>
      <c r="AC53790" s="110"/>
    </row>
    <row r="53791" spans="19:29" x14ac:dyDescent="0.25">
      <c r="S53791" s="110"/>
      <c r="U53791" s="110"/>
      <c r="W53791" s="110"/>
      <c r="Y53791" s="110"/>
      <c r="AA53791" s="110"/>
      <c r="AC53791" s="110"/>
    </row>
    <row r="53792" spans="19:29" x14ac:dyDescent="0.25">
      <c r="S53792" s="111"/>
      <c r="U53792" s="111"/>
      <c r="W53792" s="111"/>
      <c r="Y53792" s="111"/>
      <c r="AA53792" s="111"/>
      <c r="AC53792" s="111"/>
    </row>
    <row r="53793" spans="19:29" x14ac:dyDescent="0.25">
      <c r="S53793" s="107"/>
      <c r="U53793" s="107"/>
      <c r="W53793" s="107"/>
      <c r="Y53793" s="107"/>
      <c r="AA53793" s="107"/>
      <c r="AC53793" s="107"/>
    </row>
    <row r="53794" spans="19:29" x14ac:dyDescent="0.25">
      <c r="S53794" s="108"/>
      <c r="U53794" s="108"/>
      <c r="W53794" s="108"/>
      <c r="Y53794" s="108"/>
      <c r="AA53794" s="108"/>
      <c r="AC53794" s="108"/>
    </row>
    <row r="53795" spans="19:29" x14ac:dyDescent="0.25">
      <c r="S53795" s="108"/>
      <c r="U53795" s="108"/>
      <c r="W53795" s="108"/>
      <c r="Y53795" s="108"/>
      <c r="AA53795" s="108"/>
      <c r="AC53795" s="108"/>
    </row>
    <row r="53796" spans="19:29" x14ac:dyDescent="0.25">
      <c r="S53796" s="109"/>
      <c r="U53796" s="109"/>
      <c r="W53796" s="109"/>
      <c r="Y53796" s="109"/>
      <c r="AA53796" s="109"/>
      <c r="AC53796" s="109"/>
    </row>
    <row r="53797" spans="19:29" x14ac:dyDescent="0.25">
      <c r="S53797" s="108"/>
      <c r="U53797" s="108"/>
      <c r="W53797" s="108"/>
      <c r="Y53797" s="108"/>
      <c r="AA53797" s="108"/>
      <c r="AC53797" s="108"/>
    </row>
    <row r="53798" spans="19:29" x14ac:dyDescent="0.25">
      <c r="S53798" s="108"/>
      <c r="U53798" s="108"/>
      <c r="W53798" s="108"/>
      <c r="Y53798" s="108"/>
      <c r="AA53798" s="108"/>
      <c r="AC53798" s="108"/>
    </row>
    <row r="53799" spans="19:29" x14ac:dyDescent="0.25">
      <c r="S53799" s="109"/>
      <c r="U53799" s="109"/>
      <c r="W53799" s="109"/>
      <c r="Y53799" s="109"/>
      <c r="AA53799" s="109"/>
      <c r="AC53799" s="109"/>
    </row>
    <row r="53800" spans="19:29" x14ac:dyDescent="0.25">
      <c r="S53800" s="108"/>
      <c r="U53800" s="108"/>
      <c r="W53800" s="108"/>
      <c r="Y53800" s="108"/>
      <c r="AA53800" s="108"/>
      <c r="AC53800" s="108"/>
    </row>
    <row r="53801" spans="19:29" x14ac:dyDescent="0.25">
      <c r="S53801" s="109"/>
      <c r="U53801" s="109"/>
      <c r="W53801" s="109"/>
      <c r="Y53801" s="109"/>
      <c r="AA53801" s="109"/>
      <c r="AC53801" s="109"/>
    </row>
    <row r="53802" spans="19:29" x14ac:dyDescent="0.25">
      <c r="S53802" s="108"/>
      <c r="U53802" s="108"/>
      <c r="W53802" s="108"/>
      <c r="Y53802" s="108"/>
      <c r="AA53802" s="108"/>
      <c r="AC53802" s="108"/>
    </row>
    <row r="53803" spans="19:29" x14ac:dyDescent="0.25">
      <c r="S53803" s="108"/>
      <c r="U53803" s="108"/>
      <c r="W53803" s="108"/>
      <c r="Y53803" s="108"/>
      <c r="AA53803" s="108"/>
      <c r="AC53803" s="108"/>
    </row>
    <row r="53804" spans="19:29" x14ac:dyDescent="0.25">
      <c r="S53804" s="108"/>
      <c r="U53804" s="108"/>
      <c r="W53804" s="108"/>
      <c r="Y53804" s="108"/>
      <c r="AA53804" s="108"/>
      <c r="AC53804" s="108"/>
    </row>
    <row r="53805" spans="19:29" x14ac:dyDescent="0.25">
      <c r="S53805" s="110"/>
      <c r="U53805" s="110"/>
      <c r="W53805" s="110"/>
      <c r="Y53805" s="110"/>
      <c r="AA53805" s="110"/>
      <c r="AC53805" s="110"/>
    </row>
    <row r="53806" spans="19:29" x14ac:dyDescent="0.25">
      <c r="S53806" s="110"/>
      <c r="U53806" s="110"/>
      <c r="W53806" s="110"/>
      <c r="Y53806" s="110"/>
      <c r="AA53806" s="110"/>
      <c r="AC53806" s="110"/>
    </row>
    <row r="53807" spans="19:29" x14ac:dyDescent="0.25">
      <c r="S53807" s="110"/>
      <c r="U53807" s="110"/>
      <c r="W53807" s="110"/>
      <c r="Y53807" s="110"/>
      <c r="AA53807" s="110"/>
      <c r="AC53807" s="110"/>
    </row>
    <row r="53808" spans="19:29" x14ac:dyDescent="0.25">
      <c r="S53808" s="110"/>
      <c r="U53808" s="110"/>
      <c r="W53808" s="110"/>
      <c r="Y53808" s="110"/>
      <c r="AA53808" s="110"/>
      <c r="AC53808" s="110"/>
    </row>
    <row r="53809" spans="19:29" x14ac:dyDescent="0.25">
      <c r="S53809" s="111"/>
      <c r="U53809" s="111"/>
      <c r="W53809" s="111"/>
      <c r="Y53809" s="111"/>
      <c r="AA53809" s="111"/>
      <c r="AC53809" s="111"/>
    </row>
    <row r="53810" spans="19:29" x14ac:dyDescent="0.25">
      <c r="S53810" s="107"/>
      <c r="U53810" s="107"/>
      <c r="W53810" s="107"/>
      <c r="Y53810" s="107"/>
      <c r="AA53810" s="107"/>
      <c r="AC53810" s="107"/>
    </row>
    <row r="53811" spans="19:29" x14ac:dyDescent="0.25">
      <c r="S53811" s="108"/>
      <c r="U53811" s="108"/>
      <c r="W53811" s="108"/>
      <c r="Y53811" s="108"/>
      <c r="AA53811" s="108"/>
      <c r="AC53811" s="108"/>
    </row>
    <row r="53812" spans="19:29" x14ac:dyDescent="0.25">
      <c r="S53812" s="108"/>
      <c r="U53812" s="108"/>
      <c r="W53812" s="108"/>
      <c r="Y53812" s="108"/>
      <c r="AA53812" s="108"/>
      <c r="AC53812" s="108"/>
    </row>
    <row r="53813" spans="19:29" x14ac:dyDescent="0.25">
      <c r="S53813" s="109"/>
      <c r="U53813" s="109"/>
      <c r="W53813" s="109"/>
      <c r="Y53813" s="109"/>
      <c r="AA53813" s="109"/>
      <c r="AC53813" s="109"/>
    </row>
    <row r="53814" spans="19:29" x14ac:dyDescent="0.25">
      <c r="S53814" s="108"/>
      <c r="U53814" s="108"/>
      <c r="W53814" s="108"/>
      <c r="Y53814" s="108"/>
      <c r="AA53814" s="108"/>
      <c r="AC53814" s="108"/>
    </row>
    <row r="53815" spans="19:29" x14ac:dyDescent="0.25">
      <c r="S53815" s="108"/>
      <c r="U53815" s="108"/>
      <c r="W53815" s="108"/>
      <c r="Y53815" s="108"/>
      <c r="AA53815" s="108"/>
      <c r="AC53815" s="108"/>
    </row>
    <row r="53816" spans="19:29" x14ac:dyDescent="0.25">
      <c r="S53816" s="109"/>
      <c r="U53816" s="109"/>
      <c r="W53816" s="109"/>
      <c r="Y53816" s="109"/>
      <c r="AA53816" s="109"/>
      <c r="AC53816" s="109"/>
    </row>
    <row r="53817" spans="19:29" x14ac:dyDescent="0.25">
      <c r="S53817" s="108"/>
      <c r="U53817" s="108"/>
      <c r="W53817" s="108"/>
      <c r="Y53817" s="108"/>
      <c r="AA53817" s="108"/>
      <c r="AC53817" s="108"/>
    </row>
    <row r="53818" spans="19:29" x14ac:dyDescent="0.25">
      <c r="S53818" s="109"/>
      <c r="U53818" s="109"/>
      <c r="W53818" s="109"/>
      <c r="Y53818" s="109"/>
      <c r="AA53818" s="109"/>
      <c r="AC53818" s="109"/>
    </row>
    <row r="53819" spans="19:29" x14ac:dyDescent="0.25">
      <c r="S53819" s="108"/>
      <c r="U53819" s="108"/>
      <c r="W53819" s="108"/>
      <c r="Y53819" s="108"/>
      <c r="AA53819" s="108"/>
      <c r="AC53819" s="108"/>
    </row>
    <row r="53820" spans="19:29" x14ac:dyDescent="0.25">
      <c r="S53820" s="108"/>
      <c r="U53820" s="108"/>
      <c r="W53820" s="108"/>
      <c r="Y53820" s="108"/>
      <c r="AA53820" s="108"/>
      <c r="AC53820" s="108"/>
    </row>
    <row r="53821" spans="19:29" x14ac:dyDescent="0.25">
      <c r="S53821" s="108"/>
      <c r="U53821" s="108"/>
      <c r="W53821" s="108"/>
      <c r="Y53821" s="108"/>
      <c r="AA53821" s="108"/>
      <c r="AC53821" s="108"/>
    </row>
    <row r="53822" spans="19:29" x14ac:dyDescent="0.25">
      <c r="S53822" s="110"/>
      <c r="U53822" s="110"/>
      <c r="W53822" s="110"/>
      <c r="Y53822" s="110"/>
      <c r="AA53822" s="110"/>
      <c r="AC53822" s="110"/>
    </row>
    <row r="53823" spans="19:29" x14ac:dyDescent="0.25">
      <c r="S53823" s="110"/>
      <c r="U53823" s="110"/>
      <c r="W53823" s="110"/>
      <c r="Y53823" s="110"/>
      <c r="AA53823" s="110"/>
      <c r="AC53823" s="110"/>
    </row>
    <row r="53824" spans="19:29" x14ac:dyDescent="0.25">
      <c r="S53824" s="110"/>
      <c r="U53824" s="110"/>
      <c r="W53824" s="110"/>
      <c r="Y53824" s="110"/>
      <c r="AA53824" s="110"/>
      <c r="AC53824" s="110"/>
    </row>
    <row r="53825" spans="19:29" x14ac:dyDescent="0.25">
      <c r="S53825" s="110"/>
      <c r="U53825" s="110"/>
      <c r="W53825" s="110"/>
      <c r="Y53825" s="110"/>
      <c r="AA53825" s="110"/>
      <c r="AC53825" s="110"/>
    </row>
    <row r="53826" spans="19:29" x14ac:dyDescent="0.25">
      <c r="S53826" s="111"/>
      <c r="U53826" s="111"/>
      <c r="W53826" s="111"/>
      <c r="Y53826" s="111"/>
      <c r="AA53826" s="111"/>
      <c r="AC53826" s="111"/>
    </row>
    <row r="53827" spans="19:29" x14ac:dyDescent="0.25">
      <c r="S53827" s="107"/>
      <c r="U53827" s="107"/>
      <c r="W53827" s="107"/>
      <c r="Y53827" s="107"/>
      <c r="AA53827" s="107"/>
      <c r="AC53827" s="107"/>
    </row>
    <row r="53828" spans="19:29" x14ac:dyDescent="0.25">
      <c r="S53828" s="108"/>
      <c r="U53828" s="108"/>
      <c r="W53828" s="108"/>
      <c r="Y53828" s="108"/>
      <c r="AA53828" s="108"/>
      <c r="AC53828" s="108"/>
    </row>
    <row r="53829" spans="19:29" x14ac:dyDescent="0.25">
      <c r="S53829" s="108"/>
      <c r="U53829" s="108"/>
      <c r="W53829" s="108"/>
      <c r="Y53829" s="108"/>
      <c r="AA53829" s="108"/>
      <c r="AC53829" s="108"/>
    </row>
    <row r="53830" spans="19:29" x14ac:dyDescent="0.25">
      <c r="S53830" s="109"/>
      <c r="U53830" s="109"/>
      <c r="W53830" s="109"/>
      <c r="Y53830" s="109"/>
      <c r="AA53830" s="109"/>
      <c r="AC53830" s="109"/>
    </row>
    <row r="53831" spans="19:29" x14ac:dyDescent="0.25">
      <c r="S53831" s="108"/>
      <c r="U53831" s="108"/>
      <c r="W53831" s="108"/>
      <c r="Y53831" s="108"/>
      <c r="AA53831" s="108"/>
      <c r="AC53831" s="108"/>
    </row>
    <row r="53832" spans="19:29" x14ac:dyDescent="0.25">
      <c r="S53832" s="108"/>
      <c r="U53832" s="108"/>
      <c r="W53832" s="108"/>
      <c r="Y53832" s="108"/>
      <c r="AA53832" s="108"/>
      <c r="AC53832" s="108"/>
    </row>
    <row r="53833" spans="19:29" x14ac:dyDescent="0.25">
      <c r="S53833" s="109"/>
      <c r="U53833" s="109"/>
      <c r="W53833" s="109"/>
      <c r="Y53833" s="109"/>
      <c r="AA53833" s="109"/>
      <c r="AC53833" s="109"/>
    </row>
    <row r="53834" spans="19:29" x14ac:dyDescent="0.25">
      <c r="S53834" s="108"/>
      <c r="U53834" s="108"/>
      <c r="W53834" s="108"/>
      <c r="Y53834" s="108"/>
      <c r="AA53834" s="108"/>
      <c r="AC53834" s="108"/>
    </row>
    <row r="53835" spans="19:29" x14ac:dyDescent="0.25">
      <c r="S53835" s="109"/>
      <c r="U53835" s="109"/>
      <c r="W53835" s="109"/>
      <c r="Y53835" s="109"/>
      <c r="AA53835" s="109"/>
      <c r="AC53835" s="109"/>
    </row>
    <row r="53836" spans="19:29" x14ac:dyDescent="0.25">
      <c r="S53836" s="108"/>
      <c r="U53836" s="108"/>
      <c r="W53836" s="108"/>
      <c r="Y53836" s="108"/>
      <c r="AA53836" s="108"/>
      <c r="AC53836" s="108"/>
    </row>
    <row r="53837" spans="19:29" x14ac:dyDescent="0.25">
      <c r="S53837" s="108"/>
      <c r="U53837" s="108"/>
      <c r="W53837" s="108"/>
      <c r="Y53837" s="108"/>
      <c r="AA53837" s="108"/>
      <c r="AC53837" s="108"/>
    </row>
    <row r="53838" spans="19:29" x14ac:dyDescent="0.25">
      <c r="S53838" s="108"/>
      <c r="U53838" s="108"/>
      <c r="W53838" s="108"/>
      <c r="Y53838" s="108"/>
      <c r="AA53838" s="108"/>
      <c r="AC53838" s="108"/>
    </row>
    <row r="53839" spans="19:29" x14ac:dyDescent="0.25">
      <c r="S53839" s="110"/>
      <c r="U53839" s="110"/>
      <c r="W53839" s="110"/>
      <c r="Y53839" s="110"/>
      <c r="AA53839" s="110"/>
      <c r="AC53839" s="110"/>
    </row>
    <row r="53840" spans="19:29" x14ac:dyDescent="0.25">
      <c r="S53840" s="110"/>
      <c r="U53840" s="110"/>
      <c r="W53840" s="110"/>
      <c r="Y53840" s="110"/>
      <c r="AA53840" s="110"/>
      <c r="AC53840" s="110"/>
    </row>
    <row r="53841" spans="19:29" x14ac:dyDescent="0.25">
      <c r="S53841" s="110"/>
      <c r="U53841" s="110"/>
      <c r="W53841" s="110"/>
      <c r="Y53841" s="110"/>
      <c r="AA53841" s="110"/>
      <c r="AC53841" s="110"/>
    </row>
    <row r="53842" spans="19:29" x14ac:dyDescent="0.25">
      <c r="S53842" s="110"/>
      <c r="U53842" s="110"/>
      <c r="W53842" s="110"/>
      <c r="Y53842" s="110"/>
      <c r="AA53842" s="110"/>
      <c r="AC53842" s="110"/>
    </row>
    <row r="53843" spans="19:29" x14ac:dyDescent="0.25">
      <c r="S53843" s="111"/>
      <c r="U53843" s="111"/>
      <c r="W53843" s="111"/>
      <c r="Y53843" s="111"/>
      <c r="AA53843" s="111"/>
      <c r="AC53843" s="111"/>
    </row>
    <row r="53844" spans="19:29" x14ac:dyDescent="0.25">
      <c r="S53844" s="107"/>
      <c r="U53844" s="107"/>
      <c r="W53844" s="107"/>
      <c r="Y53844" s="107"/>
      <c r="AA53844" s="107"/>
      <c r="AC53844" s="107"/>
    </row>
    <row r="53845" spans="19:29" x14ac:dyDescent="0.25">
      <c r="S53845" s="108"/>
      <c r="U53845" s="108"/>
      <c r="W53845" s="108"/>
      <c r="Y53845" s="108"/>
      <c r="AA53845" s="108"/>
      <c r="AC53845" s="108"/>
    </row>
    <row r="53846" spans="19:29" x14ac:dyDescent="0.25">
      <c r="S53846" s="108"/>
      <c r="U53846" s="108"/>
      <c r="W53846" s="108"/>
      <c r="Y53846" s="108"/>
      <c r="AA53846" s="108"/>
      <c r="AC53846" s="108"/>
    </row>
    <row r="53847" spans="19:29" x14ac:dyDescent="0.25">
      <c r="S53847" s="109"/>
      <c r="U53847" s="109"/>
      <c r="W53847" s="109"/>
      <c r="Y53847" s="109"/>
      <c r="AA53847" s="109"/>
      <c r="AC53847" s="109"/>
    </row>
    <row r="53848" spans="19:29" x14ac:dyDescent="0.25">
      <c r="S53848" s="108"/>
      <c r="U53848" s="108"/>
      <c r="W53848" s="108"/>
      <c r="Y53848" s="108"/>
      <c r="AA53848" s="108"/>
      <c r="AC53848" s="108"/>
    </row>
    <row r="53849" spans="19:29" x14ac:dyDescent="0.25">
      <c r="S53849" s="108"/>
      <c r="U53849" s="108"/>
      <c r="W53849" s="108"/>
      <c r="Y53849" s="108"/>
      <c r="AA53849" s="108"/>
      <c r="AC53849" s="108"/>
    </row>
    <row r="53850" spans="19:29" x14ac:dyDescent="0.25">
      <c r="S53850" s="109"/>
      <c r="U53850" s="109"/>
      <c r="W53850" s="109"/>
      <c r="Y53850" s="109"/>
      <c r="AA53850" s="109"/>
      <c r="AC53850" s="109"/>
    </row>
    <row r="53851" spans="19:29" x14ac:dyDescent="0.25">
      <c r="S53851" s="108"/>
      <c r="U53851" s="108"/>
      <c r="W53851" s="108"/>
      <c r="Y53851" s="108"/>
      <c r="AA53851" s="108"/>
      <c r="AC53851" s="108"/>
    </row>
    <row r="53852" spans="19:29" x14ac:dyDescent="0.25">
      <c r="S53852" s="109"/>
      <c r="U53852" s="109"/>
      <c r="W53852" s="109"/>
      <c r="Y53852" s="109"/>
      <c r="AA53852" s="109"/>
      <c r="AC53852" s="109"/>
    </row>
    <row r="53853" spans="19:29" x14ac:dyDescent="0.25">
      <c r="S53853" s="108"/>
      <c r="U53853" s="108"/>
      <c r="W53853" s="108"/>
      <c r="Y53853" s="108"/>
      <c r="AA53853" s="108"/>
      <c r="AC53853" s="108"/>
    </row>
    <row r="53854" spans="19:29" x14ac:dyDescent="0.25">
      <c r="S53854" s="108"/>
      <c r="U53854" s="108"/>
      <c r="W53854" s="108"/>
      <c r="Y53854" s="108"/>
      <c r="AA53854" s="108"/>
      <c r="AC53854" s="108"/>
    </row>
    <row r="53855" spans="19:29" x14ac:dyDescent="0.25">
      <c r="S53855" s="108"/>
      <c r="U53855" s="108"/>
      <c r="W53855" s="108"/>
      <c r="Y53855" s="108"/>
      <c r="AA53855" s="108"/>
      <c r="AC53855" s="108"/>
    </row>
    <row r="53856" spans="19:29" x14ac:dyDescent="0.25">
      <c r="S53856" s="110"/>
      <c r="U53856" s="110"/>
      <c r="W53856" s="110"/>
      <c r="Y53856" s="110"/>
      <c r="AA53856" s="110"/>
      <c r="AC53856" s="110"/>
    </row>
    <row r="53857" spans="19:29" x14ac:dyDescent="0.25">
      <c r="S53857" s="110"/>
      <c r="U53857" s="110"/>
      <c r="W53857" s="110"/>
      <c r="Y53857" s="110"/>
      <c r="AA53857" s="110"/>
      <c r="AC53857" s="110"/>
    </row>
    <row r="53858" spans="19:29" x14ac:dyDescent="0.25">
      <c r="S53858" s="110"/>
      <c r="U53858" s="110"/>
      <c r="W53858" s="110"/>
      <c r="Y53858" s="110"/>
      <c r="AA53858" s="110"/>
      <c r="AC53858" s="110"/>
    </row>
    <row r="53859" spans="19:29" x14ac:dyDescent="0.25">
      <c r="S53859" s="110"/>
      <c r="U53859" s="110"/>
      <c r="W53859" s="110"/>
      <c r="Y53859" s="110"/>
      <c r="AA53859" s="110"/>
      <c r="AC53859" s="110"/>
    </row>
    <row r="53860" spans="19:29" x14ac:dyDescent="0.25">
      <c r="S53860" s="111"/>
      <c r="U53860" s="111"/>
      <c r="W53860" s="111"/>
      <c r="Y53860" s="111"/>
      <c r="AA53860" s="111"/>
      <c r="AC53860" s="111"/>
    </row>
    <row r="53861" spans="19:29" x14ac:dyDescent="0.25">
      <c r="S53861" s="107"/>
      <c r="U53861" s="107"/>
      <c r="W53861" s="107"/>
      <c r="Y53861" s="107"/>
      <c r="AA53861" s="107"/>
      <c r="AC53861" s="107"/>
    </row>
    <row r="53862" spans="19:29" x14ac:dyDescent="0.25">
      <c r="S53862" s="108"/>
      <c r="U53862" s="108"/>
      <c r="W53862" s="108"/>
      <c r="Y53862" s="108"/>
      <c r="AA53862" s="108"/>
      <c r="AC53862" s="108"/>
    </row>
    <row r="53863" spans="19:29" x14ac:dyDescent="0.25">
      <c r="S53863" s="108"/>
      <c r="U53863" s="108"/>
      <c r="W53863" s="108"/>
      <c r="Y53863" s="108"/>
      <c r="AA53863" s="108"/>
      <c r="AC53863" s="108"/>
    </row>
    <row r="53864" spans="19:29" x14ac:dyDescent="0.25">
      <c r="S53864" s="109"/>
      <c r="U53864" s="109"/>
      <c r="W53864" s="109"/>
      <c r="Y53864" s="109"/>
      <c r="AA53864" s="109"/>
      <c r="AC53864" s="109"/>
    </row>
    <row r="53865" spans="19:29" x14ac:dyDescent="0.25">
      <c r="S53865" s="108"/>
      <c r="U53865" s="108"/>
      <c r="W53865" s="108"/>
      <c r="Y53865" s="108"/>
      <c r="AA53865" s="108"/>
      <c r="AC53865" s="108"/>
    </row>
    <row r="53866" spans="19:29" x14ac:dyDescent="0.25">
      <c r="S53866" s="108"/>
      <c r="U53866" s="108"/>
      <c r="W53866" s="108"/>
      <c r="Y53866" s="108"/>
      <c r="AA53866" s="108"/>
      <c r="AC53866" s="108"/>
    </row>
    <row r="53867" spans="19:29" x14ac:dyDescent="0.25">
      <c r="S53867" s="109"/>
      <c r="U53867" s="109"/>
      <c r="W53867" s="109"/>
      <c r="Y53867" s="109"/>
      <c r="AA53867" s="109"/>
      <c r="AC53867" s="109"/>
    </row>
    <row r="53868" spans="19:29" x14ac:dyDescent="0.25">
      <c r="S53868" s="108"/>
      <c r="U53868" s="108"/>
      <c r="W53868" s="108"/>
      <c r="Y53868" s="108"/>
      <c r="AA53868" s="108"/>
      <c r="AC53868" s="108"/>
    </row>
    <row r="53869" spans="19:29" x14ac:dyDescent="0.25">
      <c r="S53869" s="109"/>
      <c r="U53869" s="109"/>
      <c r="W53869" s="109"/>
      <c r="Y53869" s="109"/>
      <c r="AA53869" s="109"/>
      <c r="AC53869" s="109"/>
    </row>
    <row r="53870" spans="19:29" x14ac:dyDescent="0.25">
      <c r="S53870" s="108"/>
      <c r="U53870" s="108"/>
      <c r="W53870" s="108"/>
      <c r="Y53870" s="108"/>
      <c r="AA53870" s="108"/>
      <c r="AC53870" s="108"/>
    </row>
    <row r="53871" spans="19:29" x14ac:dyDescent="0.25">
      <c r="S53871" s="108"/>
      <c r="U53871" s="108"/>
      <c r="W53871" s="108"/>
      <c r="Y53871" s="108"/>
      <c r="AA53871" s="108"/>
      <c r="AC53871" s="108"/>
    </row>
    <row r="53872" spans="19:29" x14ac:dyDescent="0.25">
      <c r="S53872" s="108"/>
      <c r="U53872" s="108"/>
      <c r="W53872" s="108"/>
      <c r="Y53872" s="108"/>
      <c r="AA53872" s="108"/>
      <c r="AC53872" s="108"/>
    </row>
    <row r="53873" spans="19:29" x14ac:dyDescent="0.25">
      <c r="S53873" s="110"/>
      <c r="U53873" s="110"/>
      <c r="W53873" s="110"/>
      <c r="Y53873" s="110"/>
      <c r="AA53873" s="110"/>
      <c r="AC53873" s="110"/>
    </row>
    <row r="53874" spans="19:29" x14ac:dyDescent="0.25">
      <c r="S53874" s="110"/>
      <c r="U53874" s="110"/>
      <c r="W53874" s="110"/>
      <c r="Y53874" s="110"/>
      <c r="AA53874" s="110"/>
      <c r="AC53874" s="110"/>
    </row>
    <row r="53875" spans="19:29" x14ac:dyDescent="0.25">
      <c r="S53875" s="110"/>
      <c r="U53875" s="110"/>
      <c r="W53875" s="110"/>
      <c r="Y53875" s="110"/>
      <c r="AA53875" s="110"/>
      <c r="AC53875" s="110"/>
    </row>
    <row r="53876" spans="19:29" x14ac:dyDescent="0.25">
      <c r="S53876" s="110"/>
      <c r="U53876" s="110"/>
      <c r="W53876" s="110"/>
      <c r="Y53876" s="110"/>
      <c r="AA53876" s="110"/>
      <c r="AC53876" s="110"/>
    </row>
    <row r="53877" spans="19:29" x14ac:dyDescent="0.25">
      <c r="S53877" s="111"/>
      <c r="U53877" s="111"/>
      <c r="W53877" s="111"/>
      <c r="Y53877" s="111"/>
      <c r="AA53877" s="111"/>
      <c r="AC53877" s="111"/>
    </row>
    <row r="53878" spans="19:29" x14ac:dyDescent="0.25">
      <c r="S53878" s="107"/>
      <c r="U53878" s="107"/>
      <c r="W53878" s="107"/>
      <c r="Y53878" s="107"/>
      <c r="AA53878" s="107"/>
      <c r="AC53878" s="107"/>
    </row>
    <row r="53879" spans="19:29" x14ac:dyDescent="0.25">
      <c r="S53879" s="108"/>
      <c r="U53879" s="108"/>
      <c r="W53879" s="108"/>
      <c r="Y53879" s="108"/>
      <c r="AA53879" s="108"/>
      <c r="AC53879" s="108"/>
    </row>
    <row r="53880" spans="19:29" x14ac:dyDescent="0.25">
      <c r="S53880" s="108"/>
      <c r="U53880" s="108"/>
      <c r="W53880" s="108"/>
      <c r="Y53880" s="108"/>
      <c r="AA53880" s="108"/>
      <c r="AC53880" s="108"/>
    </row>
    <row r="53881" spans="19:29" x14ac:dyDescent="0.25">
      <c r="S53881" s="109"/>
      <c r="U53881" s="109"/>
      <c r="W53881" s="109"/>
      <c r="Y53881" s="109"/>
      <c r="AA53881" s="109"/>
      <c r="AC53881" s="109"/>
    </row>
    <row r="53882" spans="19:29" x14ac:dyDescent="0.25">
      <c r="S53882" s="108"/>
      <c r="U53882" s="108"/>
      <c r="W53882" s="108"/>
      <c r="Y53882" s="108"/>
      <c r="AA53882" s="108"/>
      <c r="AC53882" s="108"/>
    </row>
    <row r="53883" spans="19:29" x14ac:dyDescent="0.25">
      <c r="S53883" s="108"/>
      <c r="U53883" s="108"/>
      <c r="W53883" s="108"/>
      <c r="Y53883" s="108"/>
      <c r="AA53883" s="108"/>
      <c r="AC53883" s="108"/>
    </row>
    <row r="53884" spans="19:29" x14ac:dyDescent="0.25">
      <c r="S53884" s="109"/>
      <c r="U53884" s="109"/>
      <c r="W53884" s="109"/>
      <c r="Y53884" s="109"/>
      <c r="AA53884" s="109"/>
      <c r="AC53884" s="109"/>
    </row>
    <row r="53885" spans="19:29" x14ac:dyDescent="0.25">
      <c r="S53885" s="108"/>
      <c r="U53885" s="108"/>
      <c r="W53885" s="108"/>
      <c r="Y53885" s="108"/>
      <c r="AA53885" s="108"/>
      <c r="AC53885" s="108"/>
    </row>
    <row r="53886" spans="19:29" x14ac:dyDescent="0.25">
      <c r="S53886" s="109"/>
      <c r="U53886" s="109"/>
      <c r="W53886" s="109"/>
      <c r="Y53886" s="109"/>
      <c r="AA53886" s="109"/>
      <c r="AC53886" s="109"/>
    </row>
    <row r="53887" spans="19:29" x14ac:dyDescent="0.25">
      <c r="S53887" s="108"/>
      <c r="U53887" s="108"/>
      <c r="W53887" s="108"/>
      <c r="Y53887" s="108"/>
      <c r="AA53887" s="108"/>
      <c r="AC53887" s="108"/>
    </row>
    <row r="53888" spans="19:29" x14ac:dyDescent="0.25">
      <c r="S53888" s="108"/>
      <c r="U53888" s="108"/>
      <c r="W53888" s="108"/>
      <c r="Y53888" s="108"/>
      <c r="AA53888" s="108"/>
      <c r="AC53888" s="108"/>
    </row>
    <row r="53889" spans="19:29" x14ac:dyDescent="0.25">
      <c r="S53889" s="108"/>
      <c r="U53889" s="108"/>
      <c r="W53889" s="108"/>
      <c r="Y53889" s="108"/>
      <c r="AA53889" s="108"/>
      <c r="AC53889" s="108"/>
    </row>
    <row r="53890" spans="19:29" x14ac:dyDescent="0.25">
      <c r="S53890" s="110"/>
      <c r="U53890" s="110"/>
      <c r="W53890" s="110"/>
      <c r="Y53890" s="110"/>
      <c r="AA53890" s="110"/>
      <c r="AC53890" s="110"/>
    </row>
    <row r="53891" spans="19:29" x14ac:dyDescent="0.25">
      <c r="S53891" s="110"/>
      <c r="U53891" s="110"/>
      <c r="W53891" s="110"/>
      <c r="Y53891" s="110"/>
      <c r="AA53891" s="110"/>
      <c r="AC53891" s="110"/>
    </row>
    <row r="53892" spans="19:29" x14ac:dyDescent="0.25">
      <c r="S53892" s="110"/>
      <c r="U53892" s="110"/>
      <c r="W53892" s="110"/>
      <c r="Y53892" s="110"/>
      <c r="AA53892" s="110"/>
      <c r="AC53892" s="110"/>
    </row>
    <row r="53893" spans="19:29" x14ac:dyDescent="0.25">
      <c r="S53893" s="110"/>
      <c r="U53893" s="110"/>
      <c r="W53893" s="110"/>
      <c r="Y53893" s="110"/>
      <c r="AA53893" s="110"/>
      <c r="AC53893" s="110"/>
    </row>
    <row r="53894" spans="19:29" x14ac:dyDescent="0.25">
      <c r="S53894" s="111"/>
      <c r="U53894" s="111"/>
      <c r="W53894" s="111"/>
      <c r="Y53894" s="111"/>
      <c r="AA53894" s="111"/>
      <c r="AC53894" s="111"/>
    </row>
    <row r="53895" spans="19:29" x14ac:dyDescent="0.25">
      <c r="S53895" s="107"/>
      <c r="U53895" s="107"/>
      <c r="W53895" s="107"/>
      <c r="Y53895" s="107"/>
      <c r="AA53895" s="107"/>
      <c r="AC53895" s="107"/>
    </row>
    <row r="53896" spans="19:29" x14ac:dyDescent="0.25">
      <c r="S53896" s="108"/>
      <c r="U53896" s="108"/>
      <c r="W53896" s="108"/>
      <c r="Y53896" s="108"/>
      <c r="AA53896" s="108"/>
      <c r="AC53896" s="108"/>
    </row>
    <row r="53897" spans="19:29" x14ac:dyDescent="0.25">
      <c r="S53897" s="108"/>
      <c r="U53897" s="108"/>
      <c r="W53897" s="108"/>
      <c r="Y53897" s="108"/>
      <c r="AA53897" s="108"/>
      <c r="AC53897" s="108"/>
    </row>
    <row r="53898" spans="19:29" x14ac:dyDescent="0.25">
      <c r="S53898" s="109"/>
      <c r="U53898" s="109"/>
      <c r="W53898" s="109"/>
      <c r="Y53898" s="109"/>
      <c r="AA53898" s="109"/>
      <c r="AC53898" s="109"/>
    </row>
    <row r="53899" spans="19:29" x14ac:dyDescent="0.25">
      <c r="S53899" s="108"/>
      <c r="U53899" s="108"/>
      <c r="W53899" s="108"/>
      <c r="Y53899" s="108"/>
      <c r="AA53899" s="108"/>
      <c r="AC53899" s="108"/>
    </row>
    <row r="53900" spans="19:29" x14ac:dyDescent="0.25">
      <c r="S53900" s="108"/>
      <c r="U53900" s="108"/>
      <c r="W53900" s="108"/>
      <c r="Y53900" s="108"/>
      <c r="AA53900" s="108"/>
      <c r="AC53900" s="108"/>
    </row>
    <row r="53901" spans="19:29" x14ac:dyDescent="0.25">
      <c r="S53901" s="109"/>
      <c r="U53901" s="109"/>
      <c r="W53901" s="109"/>
      <c r="Y53901" s="109"/>
      <c r="AA53901" s="109"/>
      <c r="AC53901" s="109"/>
    </row>
    <row r="53902" spans="19:29" x14ac:dyDescent="0.25">
      <c r="S53902" s="108"/>
      <c r="U53902" s="108"/>
      <c r="W53902" s="108"/>
      <c r="Y53902" s="108"/>
      <c r="AA53902" s="108"/>
      <c r="AC53902" s="108"/>
    </row>
    <row r="53903" spans="19:29" x14ac:dyDescent="0.25">
      <c r="S53903" s="109"/>
      <c r="U53903" s="109"/>
      <c r="W53903" s="109"/>
      <c r="Y53903" s="109"/>
      <c r="AA53903" s="109"/>
      <c r="AC53903" s="109"/>
    </row>
    <row r="53904" spans="19:29" x14ac:dyDescent="0.25">
      <c r="S53904" s="108"/>
      <c r="U53904" s="108"/>
      <c r="W53904" s="108"/>
      <c r="Y53904" s="108"/>
      <c r="AA53904" s="108"/>
      <c r="AC53904" s="108"/>
    </row>
    <row r="53905" spans="19:29" x14ac:dyDescent="0.25">
      <c r="S53905" s="108"/>
      <c r="U53905" s="108"/>
      <c r="W53905" s="108"/>
      <c r="Y53905" s="108"/>
      <c r="AA53905" s="108"/>
      <c r="AC53905" s="108"/>
    </row>
    <row r="53906" spans="19:29" x14ac:dyDescent="0.25">
      <c r="S53906" s="108"/>
      <c r="U53906" s="108"/>
      <c r="W53906" s="108"/>
      <c r="Y53906" s="108"/>
      <c r="AA53906" s="108"/>
      <c r="AC53906" s="108"/>
    </row>
    <row r="53907" spans="19:29" x14ac:dyDescent="0.25">
      <c r="S53907" s="110"/>
      <c r="U53907" s="110"/>
      <c r="W53907" s="110"/>
      <c r="Y53907" s="110"/>
      <c r="AA53907" s="110"/>
      <c r="AC53907" s="110"/>
    </row>
    <row r="53908" spans="19:29" x14ac:dyDescent="0.25">
      <c r="S53908" s="110"/>
      <c r="U53908" s="110"/>
      <c r="W53908" s="110"/>
      <c r="Y53908" s="110"/>
      <c r="AA53908" s="110"/>
      <c r="AC53908" s="110"/>
    </row>
    <row r="53909" spans="19:29" x14ac:dyDescent="0.25">
      <c r="S53909" s="110"/>
      <c r="U53909" s="110"/>
      <c r="W53909" s="110"/>
      <c r="Y53909" s="110"/>
      <c r="AA53909" s="110"/>
      <c r="AC53909" s="110"/>
    </row>
    <row r="53910" spans="19:29" x14ac:dyDescent="0.25">
      <c r="S53910" s="110"/>
      <c r="U53910" s="110"/>
      <c r="W53910" s="110"/>
      <c r="Y53910" s="110"/>
      <c r="AA53910" s="110"/>
      <c r="AC53910" s="110"/>
    </row>
    <row r="53911" spans="19:29" x14ac:dyDescent="0.25">
      <c r="S53911" s="111"/>
      <c r="U53911" s="111"/>
      <c r="W53911" s="111"/>
      <c r="Y53911" s="111"/>
      <c r="AA53911" s="111"/>
      <c r="AC53911" s="111"/>
    </row>
    <row r="53912" spans="19:29" x14ac:dyDescent="0.25">
      <c r="S53912" s="107"/>
      <c r="U53912" s="107"/>
      <c r="W53912" s="107"/>
      <c r="Y53912" s="107"/>
      <c r="AA53912" s="107"/>
      <c r="AC53912" s="107"/>
    </row>
    <row r="53913" spans="19:29" x14ac:dyDescent="0.25">
      <c r="S53913" s="108"/>
      <c r="U53913" s="108"/>
      <c r="W53913" s="108"/>
      <c r="Y53913" s="108"/>
      <c r="AA53913" s="108"/>
      <c r="AC53913" s="108"/>
    </row>
    <row r="53914" spans="19:29" x14ac:dyDescent="0.25">
      <c r="S53914" s="108"/>
      <c r="U53914" s="108"/>
      <c r="W53914" s="108"/>
      <c r="Y53914" s="108"/>
      <c r="AA53914" s="108"/>
      <c r="AC53914" s="108"/>
    </row>
    <row r="53915" spans="19:29" x14ac:dyDescent="0.25">
      <c r="S53915" s="109"/>
      <c r="U53915" s="109"/>
      <c r="W53915" s="109"/>
      <c r="Y53915" s="109"/>
      <c r="AA53915" s="109"/>
      <c r="AC53915" s="109"/>
    </row>
    <row r="53916" spans="19:29" x14ac:dyDescent="0.25">
      <c r="S53916" s="108"/>
      <c r="U53916" s="108"/>
      <c r="W53916" s="108"/>
      <c r="Y53916" s="108"/>
      <c r="AA53916" s="108"/>
      <c r="AC53916" s="108"/>
    </row>
    <row r="53917" spans="19:29" x14ac:dyDescent="0.25">
      <c r="S53917" s="108"/>
      <c r="U53917" s="108"/>
      <c r="W53917" s="108"/>
      <c r="Y53917" s="108"/>
      <c r="AA53917" s="108"/>
      <c r="AC53917" s="108"/>
    </row>
    <row r="53918" spans="19:29" x14ac:dyDescent="0.25">
      <c r="S53918" s="109"/>
      <c r="U53918" s="109"/>
      <c r="W53918" s="109"/>
      <c r="Y53918" s="109"/>
      <c r="AA53918" s="109"/>
      <c r="AC53918" s="109"/>
    </row>
    <row r="53919" spans="19:29" x14ac:dyDescent="0.25">
      <c r="S53919" s="108"/>
      <c r="U53919" s="108"/>
      <c r="W53919" s="108"/>
      <c r="Y53919" s="108"/>
      <c r="AA53919" s="108"/>
      <c r="AC53919" s="108"/>
    </row>
    <row r="53920" spans="19:29" x14ac:dyDescent="0.25">
      <c r="S53920" s="109"/>
      <c r="U53920" s="109"/>
      <c r="W53920" s="109"/>
      <c r="Y53920" s="109"/>
      <c r="AA53920" s="109"/>
      <c r="AC53920" s="109"/>
    </row>
    <row r="53921" spans="19:29" x14ac:dyDescent="0.25">
      <c r="S53921" s="108"/>
      <c r="U53921" s="108"/>
      <c r="W53921" s="108"/>
      <c r="Y53921" s="108"/>
      <c r="AA53921" s="108"/>
      <c r="AC53921" s="108"/>
    </row>
    <row r="53922" spans="19:29" x14ac:dyDescent="0.25">
      <c r="S53922" s="108"/>
      <c r="U53922" s="108"/>
      <c r="W53922" s="108"/>
      <c r="Y53922" s="108"/>
      <c r="AA53922" s="108"/>
      <c r="AC53922" s="108"/>
    </row>
    <row r="53923" spans="19:29" x14ac:dyDescent="0.25">
      <c r="S53923" s="108"/>
      <c r="U53923" s="108"/>
      <c r="W53923" s="108"/>
      <c r="Y53923" s="108"/>
      <c r="AA53923" s="108"/>
      <c r="AC53923" s="108"/>
    </row>
    <row r="53924" spans="19:29" x14ac:dyDescent="0.25">
      <c r="S53924" s="110"/>
      <c r="U53924" s="110"/>
      <c r="W53924" s="110"/>
      <c r="Y53924" s="110"/>
      <c r="AA53924" s="110"/>
      <c r="AC53924" s="110"/>
    </row>
    <row r="53925" spans="19:29" x14ac:dyDescent="0.25">
      <c r="S53925" s="110"/>
      <c r="U53925" s="110"/>
      <c r="W53925" s="110"/>
      <c r="Y53925" s="110"/>
      <c r="AA53925" s="110"/>
      <c r="AC53925" s="110"/>
    </row>
    <row r="53926" spans="19:29" x14ac:dyDescent="0.25">
      <c r="S53926" s="110"/>
      <c r="U53926" s="110"/>
      <c r="W53926" s="110"/>
      <c r="Y53926" s="110"/>
      <c r="AA53926" s="110"/>
      <c r="AC53926" s="110"/>
    </row>
    <row r="53927" spans="19:29" x14ac:dyDescent="0.25">
      <c r="S53927" s="110"/>
      <c r="U53927" s="110"/>
      <c r="W53927" s="110"/>
      <c r="Y53927" s="110"/>
      <c r="AA53927" s="110"/>
      <c r="AC53927" s="110"/>
    </row>
    <row r="53928" spans="19:29" x14ac:dyDescent="0.25">
      <c r="S53928" s="111"/>
      <c r="U53928" s="111"/>
      <c r="W53928" s="111"/>
      <c r="Y53928" s="111"/>
      <c r="AA53928" s="111"/>
      <c r="AC53928" s="111"/>
    </row>
    <row r="53929" spans="19:29" x14ac:dyDescent="0.25">
      <c r="S53929" s="107"/>
      <c r="U53929" s="107"/>
      <c r="W53929" s="107"/>
      <c r="Y53929" s="107"/>
      <c r="AA53929" s="107"/>
      <c r="AC53929" s="107"/>
    </row>
    <row r="53930" spans="19:29" x14ac:dyDescent="0.25">
      <c r="S53930" s="108"/>
      <c r="U53930" s="108"/>
      <c r="W53930" s="108"/>
      <c r="Y53930" s="108"/>
      <c r="AA53930" s="108"/>
      <c r="AC53930" s="108"/>
    </row>
    <row r="53931" spans="19:29" x14ac:dyDescent="0.25">
      <c r="S53931" s="108"/>
      <c r="U53931" s="108"/>
      <c r="W53931" s="108"/>
      <c r="Y53931" s="108"/>
      <c r="AA53931" s="108"/>
      <c r="AC53931" s="108"/>
    </row>
    <row r="53932" spans="19:29" x14ac:dyDescent="0.25">
      <c r="S53932" s="109"/>
      <c r="U53932" s="109"/>
      <c r="W53932" s="109"/>
      <c r="Y53932" s="109"/>
      <c r="AA53932" s="109"/>
      <c r="AC53932" s="109"/>
    </row>
    <row r="53933" spans="19:29" x14ac:dyDescent="0.25">
      <c r="S53933" s="108"/>
      <c r="U53933" s="108"/>
      <c r="W53933" s="108"/>
      <c r="Y53933" s="108"/>
      <c r="AA53933" s="108"/>
      <c r="AC53933" s="108"/>
    </row>
    <row r="53934" spans="19:29" x14ac:dyDescent="0.25">
      <c r="S53934" s="108"/>
      <c r="U53934" s="108"/>
      <c r="W53934" s="108"/>
      <c r="Y53934" s="108"/>
      <c r="AA53934" s="108"/>
      <c r="AC53934" s="108"/>
    </row>
    <row r="53935" spans="19:29" x14ac:dyDescent="0.25">
      <c r="S53935" s="109"/>
      <c r="U53935" s="109"/>
      <c r="W53935" s="109"/>
      <c r="Y53935" s="109"/>
      <c r="AA53935" s="109"/>
      <c r="AC53935" s="109"/>
    </row>
    <row r="53936" spans="19:29" x14ac:dyDescent="0.25">
      <c r="S53936" s="108"/>
      <c r="U53936" s="108"/>
      <c r="W53936" s="108"/>
      <c r="Y53936" s="108"/>
      <c r="AA53936" s="108"/>
      <c r="AC53936" s="108"/>
    </row>
    <row r="53937" spans="19:29" x14ac:dyDescent="0.25">
      <c r="S53937" s="109"/>
      <c r="U53937" s="109"/>
      <c r="W53937" s="109"/>
      <c r="Y53937" s="109"/>
      <c r="AA53937" s="109"/>
      <c r="AC53937" s="109"/>
    </row>
    <row r="53938" spans="19:29" x14ac:dyDescent="0.25">
      <c r="S53938" s="108"/>
      <c r="U53938" s="108"/>
      <c r="W53938" s="108"/>
      <c r="Y53938" s="108"/>
      <c r="AA53938" s="108"/>
      <c r="AC53938" s="108"/>
    </row>
    <row r="53939" spans="19:29" x14ac:dyDescent="0.25">
      <c r="S53939" s="108"/>
      <c r="U53939" s="108"/>
      <c r="W53939" s="108"/>
      <c r="Y53939" s="108"/>
      <c r="AA53939" s="108"/>
      <c r="AC53939" s="108"/>
    </row>
    <row r="53940" spans="19:29" x14ac:dyDescent="0.25">
      <c r="S53940" s="108"/>
      <c r="U53940" s="108"/>
      <c r="W53940" s="108"/>
      <c r="Y53940" s="108"/>
      <c r="AA53940" s="108"/>
      <c r="AC53940" s="108"/>
    </row>
    <row r="53941" spans="19:29" x14ac:dyDescent="0.25">
      <c r="S53941" s="110"/>
      <c r="U53941" s="110"/>
      <c r="W53941" s="110"/>
      <c r="Y53941" s="110"/>
      <c r="AA53941" s="110"/>
      <c r="AC53941" s="110"/>
    </row>
    <row r="53942" spans="19:29" x14ac:dyDescent="0.25">
      <c r="S53942" s="110"/>
      <c r="U53942" s="110"/>
      <c r="W53942" s="110"/>
      <c r="Y53942" s="110"/>
      <c r="AA53942" s="110"/>
      <c r="AC53942" s="110"/>
    </row>
    <row r="53943" spans="19:29" x14ac:dyDescent="0.25">
      <c r="S53943" s="110"/>
      <c r="U53943" s="110"/>
      <c r="W53943" s="110"/>
      <c r="Y53943" s="110"/>
      <c r="AA53943" s="110"/>
      <c r="AC53943" s="110"/>
    </row>
    <row r="53944" spans="19:29" x14ac:dyDescent="0.25">
      <c r="S53944" s="110"/>
      <c r="U53944" s="110"/>
      <c r="W53944" s="110"/>
      <c r="Y53944" s="110"/>
      <c r="AA53944" s="110"/>
      <c r="AC53944" s="110"/>
    </row>
    <row r="53945" spans="19:29" x14ac:dyDescent="0.25">
      <c r="S53945" s="111"/>
      <c r="U53945" s="111"/>
      <c r="W53945" s="111"/>
      <c r="Y53945" s="111"/>
      <c r="AA53945" s="111"/>
      <c r="AC53945" s="111"/>
    </row>
    <row r="53946" spans="19:29" x14ac:dyDescent="0.25">
      <c r="S53946" s="107"/>
      <c r="U53946" s="107"/>
      <c r="W53946" s="107"/>
      <c r="Y53946" s="107"/>
      <c r="AA53946" s="107"/>
      <c r="AC53946" s="107"/>
    </row>
    <row r="53947" spans="19:29" x14ac:dyDescent="0.25">
      <c r="S53947" s="108"/>
      <c r="U53947" s="108"/>
      <c r="W53947" s="108"/>
      <c r="Y53947" s="108"/>
      <c r="AA53947" s="108"/>
      <c r="AC53947" s="108"/>
    </row>
    <row r="53948" spans="19:29" x14ac:dyDescent="0.25">
      <c r="S53948" s="108"/>
      <c r="U53948" s="108"/>
      <c r="W53948" s="108"/>
      <c r="Y53948" s="108"/>
      <c r="AA53948" s="108"/>
      <c r="AC53948" s="108"/>
    </row>
    <row r="53949" spans="19:29" x14ac:dyDescent="0.25">
      <c r="S53949" s="109"/>
      <c r="U53949" s="109"/>
      <c r="W53949" s="109"/>
      <c r="Y53949" s="109"/>
      <c r="AA53949" s="109"/>
      <c r="AC53949" s="109"/>
    </row>
    <row r="53950" spans="19:29" x14ac:dyDescent="0.25">
      <c r="S53950" s="108"/>
      <c r="U53950" s="108"/>
      <c r="W53950" s="108"/>
      <c r="Y53950" s="108"/>
      <c r="AA53950" s="108"/>
      <c r="AC53950" s="108"/>
    </row>
    <row r="53951" spans="19:29" x14ac:dyDescent="0.25">
      <c r="S53951" s="108"/>
      <c r="U53951" s="108"/>
      <c r="W53951" s="108"/>
      <c r="Y53951" s="108"/>
      <c r="AA53951" s="108"/>
      <c r="AC53951" s="108"/>
    </row>
    <row r="53952" spans="19:29" x14ac:dyDescent="0.25">
      <c r="S53952" s="109"/>
      <c r="U53952" s="109"/>
      <c r="W53952" s="109"/>
      <c r="Y53952" s="109"/>
      <c r="AA53952" s="109"/>
      <c r="AC53952" s="109"/>
    </row>
    <row r="53953" spans="19:29" x14ac:dyDescent="0.25">
      <c r="S53953" s="108"/>
      <c r="U53953" s="108"/>
      <c r="W53953" s="108"/>
      <c r="Y53953" s="108"/>
      <c r="AA53953" s="108"/>
      <c r="AC53953" s="108"/>
    </row>
    <row r="53954" spans="19:29" x14ac:dyDescent="0.25">
      <c r="S53954" s="109"/>
      <c r="U53954" s="109"/>
      <c r="W53954" s="109"/>
      <c r="Y53954" s="109"/>
      <c r="AA53954" s="109"/>
      <c r="AC53954" s="109"/>
    </row>
    <row r="53955" spans="19:29" x14ac:dyDescent="0.25">
      <c r="S53955" s="108"/>
      <c r="U53955" s="108"/>
      <c r="W53955" s="108"/>
      <c r="Y53955" s="108"/>
      <c r="AA53955" s="108"/>
      <c r="AC53955" s="108"/>
    </row>
    <row r="53956" spans="19:29" x14ac:dyDescent="0.25">
      <c r="S53956" s="108"/>
      <c r="U53956" s="108"/>
      <c r="W53956" s="108"/>
      <c r="Y53956" s="108"/>
      <c r="AA53956" s="108"/>
      <c r="AC53956" s="108"/>
    </row>
    <row r="53957" spans="19:29" x14ac:dyDescent="0.25">
      <c r="S53957" s="108"/>
      <c r="U53957" s="108"/>
      <c r="W53957" s="108"/>
      <c r="Y53957" s="108"/>
      <c r="AA53957" s="108"/>
      <c r="AC53957" s="108"/>
    </row>
    <row r="53958" spans="19:29" x14ac:dyDescent="0.25">
      <c r="S53958" s="110"/>
      <c r="U53958" s="110"/>
      <c r="W53958" s="110"/>
      <c r="Y53958" s="110"/>
      <c r="AA53958" s="110"/>
      <c r="AC53958" s="110"/>
    </row>
    <row r="53959" spans="19:29" x14ac:dyDescent="0.25">
      <c r="S53959" s="110"/>
      <c r="U53959" s="110"/>
      <c r="W53959" s="110"/>
      <c r="Y53959" s="110"/>
      <c r="AA53959" s="110"/>
      <c r="AC53959" s="110"/>
    </row>
    <row r="53960" spans="19:29" x14ac:dyDescent="0.25">
      <c r="S53960" s="110"/>
      <c r="U53960" s="110"/>
      <c r="W53960" s="110"/>
      <c r="Y53960" s="110"/>
      <c r="AA53960" s="110"/>
      <c r="AC53960" s="110"/>
    </row>
    <row r="53961" spans="19:29" x14ac:dyDescent="0.25">
      <c r="S53961" s="110"/>
      <c r="U53961" s="110"/>
      <c r="W53961" s="110"/>
      <c r="Y53961" s="110"/>
      <c r="AA53961" s="110"/>
      <c r="AC53961" s="110"/>
    </row>
    <row r="53962" spans="19:29" x14ac:dyDescent="0.25">
      <c r="S53962" s="111"/>
      <c r="U53962" s="111"/>
      <c r="W53962" s="111"/>
      <c r="Y53962" s="111"/>
      <c r="AA53962" s="111"/>
      <c r="AC53962" s="111"/>
    </row>
    <row r="53963" spans="19:29" x14ac:dyDescent="0.25">
      <c r="S53963" s="107"/>
      <c r="U53963" s="107"/>
      <c r="W53963" s="107"/>
      <c r="Y53963" s="107"/>
      <c r="AA53963" s="107"/>
      <c r="AC53963" s="107"/>
    </row>
    <row r="53964" spans="19:29" x14ac:dyDescent="0.25">
      <c r="S53964" s="108"/>
      <c r="U53964" s="108"/>
      <c r="W53964" s="108"/>
      <c r="Y53964" s="108"/>
      <c r="AA53964" s="108"/>
      <c r="AC53964" s="108"/>
    </row>
    <row r="53965" spans="19:29" x14ac:dyDescent="0.25">
      <c r="S53965" s="108"/>
      <c r="U53965" s="108"/>
      <c r="W53965" s="108"/>
      <c r="Y53965" s="108"/>
      <c r="AA53965" s="108"/>
      <c r="AC53965" s="108"/>
    </row>
    <row r="53966" spans="19:29" x14ac:dyDescent="0.25">
      <c r="S53966" s="109"/>
      <c r="U53966" s="109"/>
      <c r="W53966" s="109"/>
      <c r="Y53966" s="109"/>
      <c r="AA53966" s="109"/>
      <c r="AC53966" s="109"/>
    </row>
    <row r="53967" spans="19:29" x14ac:dyDescent="0.25">
      <c r="S53967" s="108"/>
      <c r="U53967" s="108"/>
      <c r="W53967" s="108"/>
      <c r="Y53967" s="108"/>
      <c r="AA53967" s="108"/>
      <c r="AC53967" s="108"/>
    </row>
    <row r="53968" spans="19:29" x14ac:dyDescent="0.25">
      <c r="S53968" s="108"/>
      <c r="U53968" s="108"/>
      <c r="W53968" s="108"/>
      <c r="Y53968" s="108"/>
      <c r="AA53968" s="108"/>
      <c r="AC53968" s="108"/>
    </row>
    <row r="53969" spans="19:29" x14ac:dyDescent="0.25">
      <c r="S53969" s="109"/>
      <c r="U53969" s="109"/>
      <c r="W53969" s="109"/>
      <c r="Y53969" s="109"/>
      <c r="AA53969" s="109"/>
      <c r="AC53969" s="109"/>
    </row>
    <row r="53970" spans="19:29" x14ac:dyDescent="0.25">
      <c r="S53970" s="108"/>
      <c r="U53970" s="108"/>
      <c r="W53970" s="108"/>
      <c r="Y53970" s="108"/>
      <c r="AA53970" s="108"/>
      <c r="AC53970" s="108"/>
    </row>
    <row r="53971" spans="19:29" x14ac:dyDescent="0.25">
      <c r="S53971" s="109"/>
      <c r="U53971" s="109"/>
      <c r="W53971" s="109"/>
      <c r="Y53971" s="109"/>
      <c r="AA53971" s="109"/>
      <c r="AC53971" s="109"/>
    </row>
    <row r="53972" spans="19:29" x14ac:dyDescent="0.25">
      <c r="S53972" s="108"/>
      <c r="U53972" s="108"/>
      <c r="W53972" s="108"/>
      <c r="Y53972" s="108"/>
      <c r="AA53972" s="108"/>
      <c r="AC53972" s="108"/>
    </row>
    <row r="53973" spans="19:29" x14ac:dyDescent="0.25">
      <c r="S53973" s="108"/>
      <c r="U53973" s="108"/>
      <c r="W53973" s="108"/>
      <c r="Y53973" s="108"/>
      <c r="AA53973" s="108"/>
      <c r="AC53973" s="108"/>
    </row>
    <row r="53974" spans="19:29" x14ac:dyDescent="0.25">
      <c r="S53974" s="108"/>
      <c r="U53974" s="108"/>
      <c r="W53974" s="108"/>
      <c r="Y53974" s="108"/>
      <c r="AA53974" s="108"/>
      <c r="AC53974" s="108"/>
    </row>
    <row r="53975" spans="19:29" x14ac:dyDescent="0.25">
      <c r="S53975" s="110"/>
      <c r="U53975" s="110"/>
      <c r="W53975" s="110"/>
      <c r="Y53975" s="110"/>
      <c r="AA53975" s="110"/>
      <c r="AC53975" s="110"/>
    </row>
    <row r="53976" spans="19:29" x14ac:dyDescent="0.25">
      <c r="S53976" s="110"/>
      <c r="U53976" s="110"/>
      <c r="W53976" s="110"/>
      <c r="Y53976" s="110"/>
      <c r="AA53976" s="110"/>
      <c r="AC53976" s="110"/>
    </row>
    <row r="53977" spans="19:29" x14ac:dyDescent="0.25">
      <c r="S53977" s="110"/>
      <c r="U53977" s="110"/>
      <c r="W53977" s="110"/>
      <c r="Y53977" s="110"/>
      <c r="AA53977" s="110"/>
      <c r="AC53977" s="110"/>
    </row>
    <row r="53978" spans="19:29" x14ac:dyDescent="0.25">
      <c r="S53978" s="110"/>
      <c r="U53978" s="110"/>
      <c r="W53978" s="110"/>
      <c r="Y53978" s="110"/>
      <c r="AA53978" s="110"/>
      <c r="AC53978" s="110"/>
    </row>
    <row r="53979" spans="19:29" x14ac:dyDescent="0.25">
      <c r="S53979" s="111"/>
      <c r="U53979" s="111"/>
      <c r="W53979" s="111"/>
      <c r="Y53979" s="111"/>
      <c r="AA53979" s="111"/>
      <c r="AC53979" s="111"/>
    </row>
    <row r="53980" spans="19:29" x14ac:dyDescent="0.25">
      <c r="S53980" s="107"/>
      <c r="U53980" s="107"/>
      <c r="W53980" s="107"/>
      <c r="Y53980" s="107"/>
      <c r="AA53980" s="107"/>
      <c r="AC53980" s="107"/>
    </row>
    <row r="53981" spans="19:29" x14ac:dyDescent="0.25">
      <c r="S53981" s="108"/>
      <c r="U53981" s="108"/>
      <c r="W53981" s="108"/>
      <c r="Y53981" s="108"/>
      <c r="AA53981" s="108"/>
      <c r="AC53981" s="108"/>
    </row>
    <row r="53982" spans="19:29" x14ac:dyDescent="0.25">
      <c r="S53982" s="108"/>
      <c r="U53982" s="108"/>
      <c r="W53982" s="108"/>
      <c r="Y53982" s="108"/>
      <c r="AA53982" s="108"/>
      <c r="AC53982" s="108"/>
    </row>
    <row r="53983" spans="19:29" x14ac:dyDescent="0.25">
      <c r="S53983" s="109"/>
      <c r="U53983" s="109"/>
      <c r="W53983" s="109"/>
      <c r="Y53983" s="109"/>
      <c r="AA53983" s="109"/>
      <c r="AC53983" s="109"/>
    </row>
    <row r="53984" spans="19:29" x14ac:dyDescent="0.25">
      <c r="S53984" s="108"/>
      <c r="U53984" s="108"/>
      <c r="W53984" s="108"/>
      <c r="Y53984" s="108"/>
      <c r="AA53984" s="108"/>
      <c r="AC53984" s="108"/>
    </row>
    <row r="53985" spans="19:29" x14ac:dyDescent="0.25">
      <c r="S53985" s="108"/>
      <c r="U53985" s="108"/>
      <c r="W53985" s="108"/>
      <c r="Y53985" s="108"/>
      <c r="AA53985" s="108"/>
      <c r="AC53985" s="108"/>
    </row>
    <row r="53986" spans="19:29" x14ac:dyDescent="0.25">
      <c r="S53986" s="109"/>
      <c r="U53986" s="109"/>
      <c r="W53986" s="109"/>
      <c r="Y53986" s="109"/>
      <c r="AA53986" s="109"/>
      <c r="AC53986" s="109"/>
    </row>
    <row r="53987" spans="19:29" x14ac:dyDescent="0.25">
      <c r="S53987" s="108"/>
      <c r="U53987" s="108"/>
      <c r="W53987" s="108"/>
      <c r="Y53987" s="108"/>
      <c r="AA53987" s="108"/>
      <c r="AC53987" s="108"/>
    </row>
    <row r="53988" spans="19:29" x14ac:dyDescent="0.25">
      <c r="S53988" s="109"/>
      <c r="U53988" s="109"/>
      <c r="W53988" s="109"/>
      <c r="Y53988" s="109"/>
      <c r="AA53988" s="109"/>
      <c r="AC53988" s="109"/>
    </row>
    <row r="53989" spans="19:29" x14ac:dyDescent="0.25">
      <c r="S53989" s="108"/>
      <c r="U53989" s="108"/>
      <c r="W53989" s="108"/>
      <c r="Y53989" s="108"/>
      <c r="AA53989" s="108"/>
      <c r="AC53989" s="108"/>
    </row>
    <row r="53990" spans="19:29" x14ac:dyDescent="0.25">
      <c r="S53990" s="108"/>
      <c r="U53990" s="108"/>
      <c r="W53990" s="108"/>
      <c r="Y53990" s="108"/>
      <c r="AA53990" s="108"/>
      <c r="AC53990" s="108"/>
    </row>
    <row r="53991" spans="19:29" x14ac:dyDescent="0.25">
      <c r="S53991" s="108"/>
      <c r="U53991" s="108"/>
      <c r="W53991" s="108"/>
      <c r="Y53991" s="108"/>
      <c r="AA53991" s="108"/>
      <c r="AC53991" s="108"/>
    </row>
    <row r="53992" spans="19:29" x14ac:dyDescent="0.25">
      <c r="S53992" s="110"/>
      <c r="U53992" s="110"/>
      <c r="W53992" s="110"/>
      <c r="Y53992" s="110"/>
      <c r="AA53992" s="110"/>
      <c r="AC53992" s="110"/>
    </row>
    <row r="53993" spans="19:29" x14ac:dyDescent="0.25">
      <c r="S53993" s="110"/>
      <c r="U53993" s="110"/>
      <c r="W53993" s="110"/>
      <c r="Y53993" s="110"/>
      <c r="AA53993" s="110"/>
      <c r="AC53993" s="110"/>
    </row>
    <row r="53994" spans="19:29" x14ac:dyDescent="0.25">
      <c r="S53994" s="110"/>
      <c r="U53994" s="110"/>
      <c r="W53994" s="110"/>
      <c r="Y53994" s="110"/>
      <c r="AA53994" s="110"/>
      <c r="AC53994" s="110"/>
    </row>
    <row r="53995" spans="19:29" x14ac:dyDescent="0.25">
      <c r="S53995" s="110"/>
      <c r="U53995" s="110"/>
      <c r="W53995" s="110"/>
      <c r="Y53995" s="110"/>
      <c r="AA53995" s="110"/>
      <c r="AC53995" s="110"/>
    </row>
    <row r="53996" spans="19:29" x14ac:dyDescent="0.25">
      <c r="S53996" s="111"/>
      <c r="U53996" s="111"/>
      <c r="W53996" s="111"/>
      <c r="Y53996" s="111"/>
      <c r="AA53996" s="111"/>
      <c r="AC53996" s="111"/>
    </row>
    <row r="53997" spans="19:29" x14ac:dyDescent="0.25">
      <c r="S53997" s="107"/>
      <c r="U53997" s="107"/>
      <c r="W53997" s="107"/>
      <c r="Y53997" s="107"/>
      <c r="AA53997" s="107"/>
      <c r="AC53997" s="107"/>
    </row>
    <row r="53998" spans="19:29" x14ac:dyDescent="0.25">
      <c r="S53998" s="108"/>
      <c r="U53998" s="108"/>
      <c r="W53998" s="108"/>
      <c r="Y53998" s="108"/>
      <c r="AA53998" s="108"/>
      <c r="AC53998" s="108"/>
    </row>
    <row r="53999" spans="19:29" x14ac:dyDescent="0.25">
      <c r="S53999" s="108"/>
      <c r="U53999" s="108"/>
      <c r="W53999" s="108"/>
      <c r="Y53999" s="108"/>
      <c r="AA53999" s="108"/>
      <c r="AC53999" s="108"/>
    </row>
    <row r="54000" spans="19:29" x14ac:dyDescent="0.25">
      <c r="S54000" s="109"/>
      <c r="U54000" s="109"/>
      <c r="W54000" s="109"/>
      <c r="Y54000" s="109"/>
      <c r="AA54000" s="109"/>
      <c r="AC54000" s="109"/>
    </row>
    <row r="54001" spans="19:29" x14ac:dyDescent="0.25">
      <c r="S54001" s="108"/>
      <c r="U54001" s="108"/>
      <c r="W54001" s="108"/>
      <c r="Y54001" s="108"/>
      <c r="AA54001" s="108"/>
      <c r="AC54001" s="108"/>
    </row>
    <row r="54002" spans="19:29" x14ac:dyDescent="0.25">
      <c r="S54002" s="108"/>
      <c r="U54002" s="108"/>
      <c r="W54002" s="108"/>
      <c r="Y54002" s="108"/>
      <c r="AA54002" s="108"/>
      <c r="AC54002" s="108"/>
    </row>
    <row r="54003" spans="19:29" x14ac:dyDescent="0.25">
      <c r="S54003" s="109"/>
      <c r="U54003" s="109"/>
      <c r="W54003" s="109"/>
      <c r="Y54003" s="109"/>
      <c r="AA54003" s="109"/>
      <c r="AC54003" s="109"/>
    </row>
    <row r="54004" spans="19:29" x14ac:dyDescent="0.25">
      <c r="S54004" s="108"/>
      <c r="U54004" s="108"/>
      <c r="W54004" s="108"/>
      <c r="Y54004" s="108"/>
      <c r="AA54004" s="108"/>
      <c r="AC54004" s="108"/>
    </row>
    <row r="54005" spans="19:29" x14ac:dyDescent="0.25">
      <c r="S54005" s="109"/>
      <c r="U54005" s="109"/>
      <c r="W54005" s="109"/>
      <c r="Y54005" s="109"/>
      <c r="AA54005" s="109"/>
      <c r="AC54005" s="109"/>
    </row>
    <row r="54006" spans="19:29" x14ac:dyDescent="0.25">
      <c r="S54006" s="108"/>
      <c r="U54006" s="108"/>
      <c r="W54006" s="108"/>
      <c r="Y54006" s="108"/>
      <c r="AA54006" s="108"/>
      <c r="AC54006" s="108"/>
    </row>
    <row r="54007" spans="19:29" x14ac:dyDescent="0.25">
      <c r="S54007" s="108"/>
      <c r="U54007" s="108"/>
      <c r="W54007" s="108"/>
      <c r="Y54007" s="108"/>
      <c r="AA54007" s="108"/>
      <c r="AC54007" s="108"/>
    </row>
    <row r="54008" spans="19:29" x14ac:dyDescent="0.25">
      <c r="S54008" s="108"/>
      <c r="U54008" s="108"/>
      <c r="W54008" s="108"/>
      <c r="Y54008" s="108"/>
      <c r="AA54008" s="108"/>
      <c r="AC54008" s="108"/>
    </row>
    <row r="54009" spans="19:29" x14ac:dyDescent="0.25">
      <c r="S54009" s="110"/>
      <c r="U54009" s="110"/>
      <c r="W54009" s="110"/>
      <c r="Y54009" s="110"/>
      <c r="AA54009" s="110"/>
      <c r="AC54009" s="110"/>
    </row>
    <row r="54010" spans="19:29" x14ac:dyDescent="0.25">
      <c r="S54010" s="110"/>
      <c r="U54010" s="110"/>
      <c r="W54010" s="110"/>
      <c r="Y54010" s="110"/>
      <c r="AA54010" s="110"/>
      <c r="AC54010" s="110"/>
    </row>
    <row r="54011" spans="19:29" x14ac:dyDescent="0.25">
      <c r="S54011" s="110"/>
      <c r="U54011" s="110"/>
      <c r="W54011" s="110"/>
      <c r="Y54011" s="110"/>
      <c r="AA54011" s="110"/>
      <c r="AC54011" s="110"/>
    </row>
    <row r="54012" spans="19:29" x14ac:dyDescent="0.25">
      <c r="S54012" s="110"/>
      <c r="U54012" s="110"/>
      <c r="W54012" s="110"/>
      <c r="Y54012" s="110"/>
      <c r="AA54012" s="110"/>
      <c r="AC54012" s="110"/>
    </row>
    <row r="54013" spans="19:29" x14ac:dyDescent="0.25">
      <c r="S54013" s="111"/>
      <c r="U54013" s="111"/>
      <c r="W54013" s="111"/>
      <c r="Y54013" s="111"/>
      <c r="AA54013" s="111"/>
      <c r="AC54013" s="111"/>
    </row>
    <row r="54014" spans="19:29" x14ac:dyDescent="0.25">
      <c r="S54014" s="107"/>
      <c r="U54014" s="107"/>
      <c r="W54014" s="107"/>
      <c r="Y54014" s="107"/>
      <c r="AA54014" s="107"/>
      <c r="AC54014" s="107"/>
    </row>
    <row r="54015" spans="19:29" x14ac:dyDescent="0.25">
      <c r="S54015" s="108"/>
      <c r="U54015" s="108"/>
      <c r="W54015" s="108"/>
      <c r="Y54015" s="108"/>
      <c r="AA54015" s="108"/>
      <c r="AC54015" s="108"/>
    </row>
    <row r="54016" spans="19:29" x14ac:dyDescent="0.25">
      <c r="S54016" s="108"/>
      <c r="U54016" s="108"/>
      <c r="W54016" s="108"/>
      <c r="Y54016" s="108"/>
      <c r="AA54016" s="108"/>
      <c r="AC54016" s="108"/>
    </row>
    <row r="54017" spans="19:29" x14ac:dyDescent="0.25">
      <c r="S54017" s="109"/>
      <c r="U54017" s="109"/>
      <c r="W54017" s="109"/>
      <c r="Y54017" s="109"/>
      <c r="AA54017" s="109"/>
      <c r="AC54017" s="109"/>
    </row>
    <row r="54018" spans="19:29" x14ac:dyDescent="0.25">
      <c r="S54018" s="108"/>
      <c r="U54018" s="108"/>
      <c r="W54018" s="108"/>
      <c r="Y54018" s="108"/>
      <c r="AA54018" s="108"/>
      <c r="AC54018" s="108"/>
    </row>
    <row r="54019" spans="19:29" x14ac:dyDescent="0.25">
      <c r="S54019" s="108"/>
      <c r="U54019" s="108"/>
      <c r="W54019" s="108"/>
      <c r="Y54019" s="108"/>
      <c r="AA54019" s="108"/>
      <c r="AC54019" s="108"/>
    </row>
    <row r="54020" spans="19:29" x14ac:dyDescent="0.25">
      <c r="S54020" s="109"/>
      <c r="U54020" s="109"/>
      <c r="W54020" s="109"/>
      <c r="Y54020" s="109"/>
      <c r="AA54020" s="109"/>
      <c r="AC54020" s="109"/>
    </row>
    <row r="54021" spans="19:29" x14ac:dyDescent="0.25">
      <c r="S54021" s="108"/>
      <c r="U54021" s="108"/>
      <c r="W54021" s="108"/>
      <c r="Y54021" s="108"/>
      <c r="AA54021" s="108"/>
      <c r="AC54021" s="108"/>
    </row>
    <row r="54022" spans="19:29" x14ac:dyDescent="0.25">
      <c r="S54022" s="109"/>
      <c r="U54022" s="109"/>
      <c r="W54022" s="109"/>
      <c r="Y54022" s="109"/>
      <c r="AA54022" s="109"/>
      <c r="AC54022" s="109"/>
    </row>
    <row r="54023" spans="19:29" x14ac:dyDescent="0.25">
      <c r="S54023" s="108"/>
      <c r="U54023" s="108"/>
      <c r="W54023" s="108"/>
      <c r="Y54023" s="108"/>
      <c r="AA54023" s="108"/>
      <c r="AC54023" s="108"/>
    </row>
    <row r="54024" spans="19:29" x14ac:dyDescent="0.25">
      <c r="S54024" s="108"/>
      <c r="U54024" s="108"/>
      <c r="W54024" s="108"/>
      <c r="Y54024" s="108"/>
      <c r="AA54024" s="108"/>
      <c r="AC54024" s="108"/>
    </row>
    <row r="54025" spans="19:29" x14ac:dyDescent="0.25">
      <c r="S54025" s="108"/>
      <c r="U54025" s="108"/>
      <c r="W54025" s="108"/>
      <c r="Y54025" s="108"/>
      <c r="AA54025" s="108"/>
      <c r="AC54025" s="108"/>
    </row>
    <row r="54026" spans="19:29" x14ac:dyDescent="0.25">
      <c r="S54026" s="110"/>
      <c r="U54026" s="110"/>
      <c r="W54026" s="110"/>
      <c r="Y54026" s="110"/>
      <c r="AA54026" s="110"/>
      <c r="AC54026" s="110"/>
    </row>
    <row r="54027" spans="19:29" x14ac:dyDescent="0.25">
      <c r="S54027" s="110"/>
      <c r="U54027" s="110"/>
      <c r="W54027" s="110"/>
      <c r="Y54027" s="110"/>
      <c r="AA54027" s="110"/>
      <c r="AC54027" s="110"/>
    </row>
    <row r="54028" spans="19:29" x14ac:dyDescent="0.25">
      <c r="S54028" s="110"/>
      <c r="U54028" s="110"/>
      <c r="W54028" s="110"/>
      <c r="Y54028" s="110"/>
      <c r="AA54028" s="110"/>
      <c r="AC54028" s="110"/>
    </row>
    <row r="54029" spans="19:29" x14ac:dyDescent="0.25">
      <c r="S54029" s="110"/>
      <c r="U54029" s="110"/>
      <c r="W54029" s="110"/>
      <c r="Y54029" s="110"/>
      <c r="AA54029" s="110"/>
      <c r="AC54029" s="110"/>
    </row>
    <row r="54030" spans="19:29" x14ac:dyDescent="0.25">
      <c r="S54030" s="111"/>
      <c r="U54030" s="111"/>
      <c r="W54030" s="111"/>
      <c r="Y54030" s="111"/>
      <c r="AA54030" s="111"/>
      <c r="AC54030" s="111"/>
    </row>
    <row r="54031" spans="19:29" x14ac:dyDescent="0.25">
      <c r="S54031" s="107"/>
      <c r="U54031" s="107"/>
      <c r="W54031" s="107"/>
      <c r="Y54031" s="107"/>
      <c r="AA54031" s="107"/>
      <c r="AC54031" s="107"/>
    </row>
    <row r="54032" spans="19:29" x14ac:dyDescent="0.25">
      <c r="S54032" s="108"/>
      <c r="U54032" s="108"/>
      <c r="W54032" s="108"/>
      <c r="Y54032" s="108"/>
      <c r="AA54032" s="108"/>
      <c r="AC54032" s="108"/>
    </row>
    <row r="54033" spans="19:29" x14ac:dyDescent="0.25">
      <c r="S54033" s="108"/>
      <c r="U54033" s="108"/>
      <c r="W54033" s="108"/>
      <c r="Y54033" s="108"/>
      <c r="AA54033" s="108"/>
      <c r="AC54033" s="108"/>
    </row>
    <row r="54034" spans="19:29" x14ac:dyDescent="0.25">
      <c r="S54034" s="109"/>
      <c r="U54034" s="109"/>
      <c r="W54034" s="109"/>
      <c r="Y54034" s="109"/>
      <c r="AA54034" s="109"/>
      <c r="AC54034" s="109"/>
    </row>
    <row r="54035" spans="19:29" x14ac:dyDescent="0.25">
      <c r="S54035" s="108"/>
      <c r="U54035" s="108"/>
      <c r="W54035" s="108"/>
      <c r="Y54035" s="108"/>
      <c r="AA54035" s="108"/>
      <c r="AC54035" s="108"/>
    </row>
    <row r="54036" spans="19:29" x14ac:dyDescent="0.25">
      <c r="S54036" s="108"/>
      <c r="U54036" s="108"/>
      <c r="W54036" s="108"/>
      <c r="Y54036" s="108"/>
      <c r="AA54036" s="108"/>
      <c r="AC54036" s="108"/>
    </row>
    <row r="54037" spans="19:29" x14ac:dyDescent="0.25">
      <c r="S54037" s="109"/>
      <c r="U54037" s="109"/>
      <c r="W54037" s="109"/>
      <c r="Y54037" s="109"/>
      <c r="AA54037" s="109"/>
      <c r="AC54037" s="109"/>
    </row>
    <row r="54038" spans="19:29" x14ac:dyDescent="0.25">
      <c r="S54038" s="108"/>
      <c r="U54038" s="108"/>
      <c r="W54038" s="108"/>
      <c r="Y54038" s="108"/>
      <c r="AA54038" s="108"/>
      <c r="AC54038" s="108"/>
    </row>
    <row r="54039" spans="19:29" x14ac:dyDescent="0.25">
      <c r="S54039" s="109"/>
      <c r="U54039" s="109"/>
      <c r="W54039" s="109"/>
      <c r="Y54039" s="109"/>
      <c r="AA54039" s="109"/>
      <c r="AC54039" s="109"/>
    </row>
    <row r="54040" spans="19:29" x14ac:dyDescent="0.25">
      <c r="S54040" s="108"/>
      <c r="U54040" s="108"/>
      <c r="W54040" s="108"/>
      <c r="Y54040" s="108"/>
      <c r="AA54040" s="108"/>
      <c r="AC54040" s="108"/>
    </row>
    <row r="54041" spans="19:29" x14ac:dyDescent="0.25">
      <c r="S54041" s="108"/>
      <c r="U54041" s="108"/>
      <c r="W54041" s="108"/>
      <c r="Y54041" s="108"/>
      <c r="AA54041" s="108"/>
      <c r="AC54041" s="108"/>
    </row>
    <row r="54042" spans="19:29" x14ac:dyDescent="0.25">
      <c r="S54042" s="108"/>
      <c r="U54042" s="108"/>
      <c r="W54042" s="108"/>
      <c r="Y54042" s="108"/>
      <c r="AA54042" s="108"/>
      <c r="AC54042" s="108"/>
    </row>
    <row r="54043" spans="19:29" x14ac:dyDescent="0.25">
      <c r="S54043" s="110"/>
      <c r="U54043" s="110"/>
      <c r="W54043" s="110"/>
      <c r="Y54043" s="110"/>
      <c r="AA54043" s="110"/>
      <c r="AC54043" s="110"/>
    </row>
    <row r="54044" spans="19:29" x14ac:dyDescent="0.25">
      <c r="S54044" s="110"/>
      <c r="U54044" s="110"/>
      <c r="W54044" s="110"/>
      <c r="Y54044" s="110"/>
      <c r="AA54044" s="110"/>
      <c r="AC54044" s="110"/>
    </row>
    <row r="54045" spans="19:29" x14ac:dyDescent="0.25">
      <c r="S54045" s="110"/>
      <c r="U54045" s="110"/>
      <c r="W54045" s="110"/>
      <c r="Y54045" s="110"/>
      <c r="AA54045" s="110"/>
      <c r="AC54045" s="110"/>
    </row>
    <row r="54046" spans="19:29" x14ac:dyDescent="0.25">
      <c r="S54046" s="110"/>
      <c r="U54046" s="110"/>
      <c r="W54046" s="110"/>
      <c r="Y54046" s="110"/>
      <c r="AA54046" s="110"/>
      <c r="AC54046" s="110"/>
    </row>
    <row r="54047" spans="19:29" x14ac:dyDescent="0.25">
      <c r="S54047" s="111"/>
      <c r="U54047" s="111"/>
      <c r="W54047" s="111"/>
      <c r="Y54047" s="111"/>
      <c r="AA54047" s="111"/>
      <c r="AC54047" s="111"/>
    </row>
    <row r="54048" spans="19:29" x14ac:dyDescent="0.25">
      <c r="S54048" s="107"/>
      <c r="U54048" s="107"/>
      <c r="W54048" s="107"/>
      <c r="Y54048" s="107"/>
      <c r="AA54048" s="107"/>
      <c r="AC54048" s="107"/>
    </row>
    <row r="54049" spans="19:29" x14ac:dyDescent="0.25">
      <c r="S54049" s="108"/>
      <c r="U54049" s="108"/>
      <c r="W54049" s="108"/>
      <c r="Y54049" s="108"/>
      <c r="AA54049" s="108"/>
      <c r="AC54049" s="108"/>
    </row>
    <row r="54050" spans="19:29" x14ac:dyDescent="0.25">
      <c r="S54050" s="108"/>
      <c r="U54050" s="108"/>
      <c r="W54050" s="108"/>
      <c r="Y54050" s="108"/>
      <c r="AA54050" s="108"/>
      <c r="AC54050" s="108"/>
    </row>
    <row r="54051" spans="19:29" x14ac:dyDescent="0.25">
      <c r="S54051" s="109"/>
      <c r="U54051" s="109"/>
      <c r="W54051" s="109"/>
      <c r="Y54051" s="109"/>
      <c r="AA54051" s="109"/>
      <c r="AC54051" s="109"/>
    </row>
    <row r="54052" spans="19:29" x14ac:dyDescent="0.25">
      <c r="S54052" s="108"/>
      <c r="U54052" s="108"/>
      <c r="W54052" s="108"/>
      <c r="Y54052" s="108"/>
      <c r="AA54052" s="108"/>
      <c r="AC54052" s="108"/>
    </row>
    <row r="54053" spans="19:29" x14ac:dyDescent="0.25">
      <c r="S54053" s="108"/>
      <c r="U54053" s="108"/>
      <c r="W54053" s="108"/>
      <c r="Y54053" s="108"/>
      <c r="AA54053" s="108"/>
      <c r="AC54053" s="108"/>
    </row>
    <row r="54054" spans="19:29" x14ac:dyDescent="0.25">
      <c r="S54054" s="109"/>
      <c r="U54054" s="109"/>
      <c r="W54054" s="109"/>
      <c r="Y54054" s="109"/>
      <c r="AA54054" s="109"/>
      <c r="AC54054" s="109"/>
    </row>
    <row r="54055" spans="19:29" x14ac:dyDescent="0.25">
      <c r="S54055" s="108"/>
      <c r="U54055" s="108"/>
      <c r="W54055" s="108"/>
      <c r="Y54055" s="108"/>
      <c r="AA54055" s="108"/>
      <c r="AC54055" s="108"/>
    </row>
    <row r="54056" spans="19:29" x14ac:dyDescent="0.25">
      <c r="S54056" s="109"/>
      <c r="U54056" s="109"/>
      <c r="W54056" s="109"/>
      <c r="Y54056" s="109"/>
      <c r="AA54056" s="109"/>
      <c r="AC54056" s="109"/>
    </row>
    <row r="54057" spans="19:29" x14ac:dyDescent="0.25">
      <c r="S54057" s="108"/>
      <c r="U54057" s="108"/>
      <c r="W54057" s="108"/>
      <c r="Y54057" s="108"/>
      <c r="AA54057" s="108"/>
      <c r="AC54057" s="108"/>
    </row>
    <row r="54058" spans="19:29" x14ac:dyDescent="0.25">
      <c r="S54058" s="108"/>
      <c r="U54058" s="108"/>
      <c r="W54058" s="108"/>
      <c r="Y54058" s="108"/>
      <c r="AA54058" s="108"/>
      <c r="AC54058" s="108"/>
    </row>
    <row r="54059" spans="19:29" x14ac:dyDescent="0.25">
      <c r="S54059" s="108"/>
      <c r="U54059" s="108"/>
      <c r="W54059" s="108"/>
      <c r="Y54059" s="108"/>
      <c r="AA54059" s="108"/>
      <c r="AC54059" s="108"/>
    </row>
    <row r="54060" spans="19:29" x14ac:dyDescent="0.25">
      <c r="S54060" s="110"/>
      <c r="U54060" s="110"/>
      <c r="W54060" s="110"/>
      <c r="Y54060" s="110"/>
      <c r="AA54060" s="110"/>
      <c r="AC54060" s="110"/>
    </row>
    <row r="54061" spans="19:29" x14ac:dyDescent="0.25">
      <c r="S54061" s="110"/>
      <c r="U54061" s="110"/>
      <c r="W54061" s="110"/>
      <c r="Y54061" s="110"/>
      <c r="AA54061" s="110"/>
      <c r="AC54061" s="110"/>
    </row>
    <row r="54062" spans="19:29" x14ac:dyDescent="0.25">
      <c r="S54062" s="110"/>
      <c r="U54062" s="110"/>
      <c r="W54062" s="110"/>
      <c r="Y54062" s="110"/>
      <c r="AA54062" s="110"/>
      <c r="AC54062" s="110"/>
    </row>
    <row r="54063" spans="19:29" x14ac:dyDescent="0.25">
      <c r="S54063" s="110"/>
      <c r="U54063" s="110"/>
      <c r="W54063" s="110"/>
      <c r="Y54063" s="110"/>
      <c r="AA54063" s="110"/>
      <c r="AC54063" s="110"/>
    </row>
    <row r="54064" spans="19:29" x14ac:dyDescent="0.25">
      <c r="S54064" s="111"/>
      <c r="U54064" s="111"/>
      <c r="W54064" s="111"/>
      <c r="Y54064" s="111"/>
      <c r="AA54064" s="111"/>
      <c r="AC54064" s="111"/>
    </row>
    <row r="54065" spans="19:29" x14ac:dyDescent="0.25">
      <c r="S54065" s="107"/>
      <c r="U54065" s="107"/>
      <c r="W54065" s="107"/>
      <c r="Y54065" s="107"/>
      <c r="AA54065" s="107"/>
      <c r="AC54065" s="107"/>
    </row>
    <row r="54066" spans="19:29" x14ac:dyDescent="0.25">
      <c r="S54066" s="108"/>
      <c r="U54066" s="108"/>
      <c r="W54066" s="108"/>
      <c r="Y54066" s="108"/>
      <c r="AA54066" s="108"/>
      <c r="AC54066" s="108"/>
    </row>
    <row r="54067" spans="19:29" x14ac:dyDescent="0.25">
      <c r="S54067" s="108"/>
      <c r="U54067" s="108"/>
      <c r="W54067" s="108"/>
      <c r="Y54067" s="108"/>
      <c r="AA54067" s="108"/>
      <c r="AC54067" s="108"/>
    </row>
    <row r="54068" spans="19:29" x14ac:dyDescent="0.25">
      <c r="S54068" s="109"/>
      <c r="U54068" s="109"/>
      <c r="W54068" s="109"/>
      <c r="Y54068" s="109"/>
      <c r="AA54068" s="109"/>
      <c r="AC54068" s="109"/>
    </row>
    <row r="54069" spans="19:29" x14ac:dyDescent="0.25">
      <c r="S54069" s="108"/>
      <c r="U54069" s="108"/>
      <c r="W54069" s="108"/>
      <c r="Y54069" s="108"/>
      <c r="AA54069" s="108"/>
      <c r="AC54069" s="108"/>
    </row>
    <row r="54070" spans="19:29" x14ac:dyDescent="0.25">
      <c r="S54070" s="108"/>
      <c r="U54070" s="108"/>
      <c r="W54070" s="108"/>
      <c r="Y54070" s="108"/>
      <c r="AA54070" s="108"/>
      <c r="AC54070" s="108"/>
    </row>
    <row r="54071" spans="19:29" x14ac:dyDescent="0.25">
      <c r="S54071" s="109"/>
      <c r="U54071" s="109"/>
      <c r="W54071" s="109"/>
      <c r="Y54071" s="109"/>
      <c r="AA54071" s="109"/>
      <c r="AC54071" s="109"/>
    </row>
    <row r="54072" spans="19:29" x14ac:dyDescent="0.25">
      <c r="S54072" s="108"/>
      <c r="U54072" s="108"/>
      <c r="W54072" s="108"/>
      <c r="Y54072" s="108"/>
      <c r="AA54072" s="108"/>
      <c r="AC54072" s="108"/>
    </row>
    <row r="54073" spans="19:29" x14ac:dyDescent="0.25">
      <c r="S54073" s="109"/>
      <c r="U54073" s="109"/>
      <c r="W54073" s="109"/>
      <c r="Y54073" s="109"/>
      <c r="AA54073" s="109"/>
      <c r="AC54073" s="109"/>
    </row>
    <row r="54074" spans="19:29" x14ac:dyDescent="0.25">
      <c r="S54074" s="108"/>
      <c r="U54074" s="108"/>
      <c r="W54074" s="108"/>
      <c r="Y54074" s="108"/>
      <c r="AA54074" s="108"/>
      <c r="AC54074" s="108"/>
    </row>
    <row r="54075" spans="19:29" x14ac:dyDescent="0.25">
      <c r="S54075" s="108"/>
      <c r="U54075" s="108"/>
      <c r="W54075" s="108"/>
      <c r="Y54075" s="108"/>
      <c r="AA54075" s="108"/>
      <c r="AC54075" s="108"/>
    </row>
    <row r="54076" spans="19:29" x14ac:dyDescent="0.25">
      <c r="S54076" s="108"/>
      <c r="U54076" s="108"/>
      <c r="W54076" s="108"/>
      <c r="Y54076" s="108"/>
      <c r="AA54076" s="108"/>
      <c r="AC54076" s="108"/>
    </row>
    <row r="54077" spans="19:29" x14ac:dyDescent="0.25">
      <c r="S54077" s="110"/>
      <c r="U54077" s="110"/>
      <c r="W54077" s="110"/>
      <c r="Y54077" s="110"/>
      <c r="AA54077" s="110"/>
      <c r="AC54077" s="110"/>
    </row>
    <row r="54078" spans="19:29" x14ac:dyDescent="0.25">
      <c r="S54078" s="110"/>
      <c r="U54078" s="110"/>
      <c r="W54078" s="110"/>
      <c r="Y54078" s="110"/>
      <c r="AA54078" s="110"/>
      <c r="AC54078" s="110"/>
    </row>
    <row r="54079" spans="19:29" x14ac:dyDescent="0.25">
      <c r="S54079" s="110"/>
      <c r="U54079" s="110"/>
      <c r="W54079" s="110"/>
      <c r="Y54079" s="110"/>
      <c r="AA54079" s="110"/>
      <c r="AC54079" s="110"/>
    </row>
    <row r="54080" spans="19:29" x14ac:dyDescent="0.25">
      <c r="S54080" s="110"/>
      <c r="U54080" s="110"/>
      <c r="W54080" s="110"/>
      <c r="Y54080" s="110"/>
      <c r="AA54080" s="110"/>
      <c r="AC54080" s="110"/>
    </row>
    <row r="54081" spans="19:29" x14ac:dyDescent="0.25">
      <c r="S54081" s="111"/>
      <c r="U54081" s="111"/>
      <c r="W54081" s="111"/>
      <c r="Y54081" s="111"/>
      <c r="AA54081" s="111"/>
      <c r="AC54081" s="111"/>
    </row>
    <row r="54082" spans="19:29" x14ac:dyDescent="0.25">
      <c r="S54082" s="107"/>
      <c r="U54082" s="107"/>
      <c r="W54082" s="107"/>
      <c r="Y54082" s="107"/>
      <c r="AA54082" s="107"/>
      <c r="AC54082" s="107"/>
    </row>
    <row r="54083" spans="19:29" x14ac:dyDescent="0.25">
      <c r="S54083" s="108"/>
      <c r="U54083" s="108"/>
      <c r="W54083" s="108"/>
      <c r="Y54083" s="108"/>
      <c r="AA54083" s="108"/>
      <c r="AC54083" s="108"/>
    </row>
    <row r="54084" spans="19:29" x14ac:dyDescent="0.25">
      <c r="S54084" s="108"/>
      <c r="U54084" s="108"/>
      <c r="W54084" s="108"/>
      <c r="Y54084" s="108"/>
      <c r="AA54084" s="108"/>
      <c r="AC54084" s="108"/>
    </row>
    <row r="54085" spans="19:29" x14ac:dyDescent="0.25">
      <c r="S54085" s="109"/>
      <c r="U54085" s="109"/>
      <c r="W54085" s="109"/>
      <c r="Y54085" s="109"/>
      <c r="AA54085" s="109"/>
      <c r="AC54085" s="109"/>
    </row>
    <row r="54086" spans="19:29" x14ac:dyDescent="0.25">
      <c r="S54086" s="108"/>
      <c r="U54086" s="108"/>
      <c r="W54086" s="108"/>
      <c r="Y54086" s="108"/>
      <c r="AA54086" s="108"/>
      <c r="AC54086" s="108"/>
    </row>
    <row r="54087" spans="19:29" x14ac:dyDescent="0.25">
      <c r="S54087" s="108"/>
      <c r="U54087" s="108"/>
      <c r="W54087" s="108"/>
      <c r="Y54087" s="108"/>
      <c r="AA54087" s="108"/>
      <c r="AC54087" s="108"/>
    </row>
    <row r="54088" spans="19:29" x14ac:dyDescent="0.25">
      <c r="S54088" s="109"/>
      <c r="U54088" s="109"/>
      <c r="W54088" s="109"/>
      <c r="Y54088" s="109"/>
      <c r="AA54088" s="109"/>
      <c r="AC54088" s="109"/>
    </row>
    <row r="54089" spans="19:29" x14ac:dyDescent="0.25">
      <c r="S54089" s="108"/>
      <c r="U54089" s="108"/>
      <c r="W54089" s="108"/>
      <c r="Y54089" s="108"/>
      <c r="AA54089" s="108"/>
      <c r="AC54089" s="108"/>
    </row>
    <row r="54090" spans="19:29" x14ac:dyDescent="0.25">
      <c r="S54090" s="109"/>
      <c r="U54090" s="109"/>
      <c r="W54090" s="109"/>
      <c r="Y54090" s="109"/>
      <c r="AA54090" s="109"/>
      <c r="AC54090" s="109"/>
    </row>
    <row r="54091" spans="19:29" x14ac:dyDescent="0.25">
      <c r="S54091" s="108"/>
      <c r="U54091" s="108"/>
      <c r="W54091" s="108"/>
      <c r="Y54091" s="108"/>
      <c r="AA54091" s="108"/>
      <c r="AC54091" s="108"/>
    </row>
    <row r="54092" spans="19:29" x14ac:dyDescent="0.25">
      <c r="S54092" s="108"/>
      <c r="U54092" s="108"/>
      <c r="W54092" s="108"/>
      <c r="Y54092" s="108"/>
      <c r="AA54092" s="108"/>
      <c r="AC54092" s="108"/>
    </row>
    <row r="54093" spans="19:29" x14ac:dyDescent="0.25">
      <c r="S54093" s="108"/>
      <c r="U54093" s="108"/>
      <c r="W54093" s="108"/>
      <c r="Y54093" s="108"/>
      <c r="AA54093" s="108"/>
      <c r="AC54093" s="108"/>
    </row>
    <row r="54094" spans="19:29" x14ac:dyDescent="0.25">
      <c r="S54094" s="110"/>
      <c r="U54094" s="110"/>
      <c r="W54094" s="110"/>
      <c r="Y54094" s="110"/>
      <c r="AA54094" s="110"/>
      <c r="AC54094" s="110"/>
    </row>
    <row r="54095" spans="19:29" x14ac:dyDescent="0.25">
      <c r="S54095" s="110"/>
      <c r="U54095" s="110"/>
      <c r="W54095" s="110"/>
      <c r="Y54095" s="110"/>
      <c r="AA54095" s="110"/>
      <c r="AC54095" s="110"/>
    </row>
    <row r="54096" spans="19:29" x14ac:dyDescent="0.25">
      <c r="S54096" s="110"/>
      <c r="U54096" s="110"/>
      <c r="W54096" s="110"/>
      <c r="Y54096" s="110"/>
      <c r="AA54096" s="110"/>
      <c r="AC54096" s="110"/>
    </row>
    <row r="54097" spans="19:29" x14ac:dyDescent="0.25">
      <c r="S54097" s="110"/>
      <c r="U54097" s="110"/>
      <c r="W54097" s="110"/>
      <c r="Y54097" s="110"/>
      <c r="AA54097" s="110"/>
      <c r="AC54097" s="110"/>
    </row>
    <row r="54098" spans="19:29" x14ac:dyDescent="0.25">
      <c r="S54098" s="111"/>
      <c r="U54098" s="111"/>
      <c r="W54098" s="111"/>
      <c r="Y54098" s="111"/>
      <c r="AA54098" s="111"/>
      <c r="AC54098" s="111"/>
    </row>
    <row r="54099" spans="19:29" x14ac:dyDescent="0.25">
      <c r="S54099" s="107"/>
      <c r="U54099" s="107"/>
      <c r="W54099" s="107"/>
      <c r="Y54099" s="107"/>
      <c r="AA54099" s="107"/>
      <c r="AC54099" s="107"/>
    </row>
    <row r="54100" spans="19:29" x14ac:dyDescent="0.25">
      <c r="S54100" s="108"/>
      <c r="U54100" s="108"/>
      <c r="W54100" s="108"/>
      <c r="Y54100" s="108"/>
      <c r="AA54100" s="108"/>
      <c r="AC54100" s="108"/>
    </row>
    <row r="54101" spans="19:29" x14ac:dyDescent="0.25">
      <c r="S54101" s="108"/>
      <c r="U54101" s="108"/>
      <c r="W54101" s="108"/>
      <c r="Y54101" s="108"/>
      <c r="AA54101" s="108"/>
      <c r="AC54101" s="108"/>
    </row>
    <row r="54102" spans="19:29" x14ac:dyDescent="0.25">
      <c r="S54102" s="109"/>
      <c r="U54102" s="109"/>
      <c r="W54102" s="109"/>
      <c r="Y54102" s="109"/>
      <c r="AA54102" s="109"/>
      <c r="AC54102" s="109"/>
    </row>
    <row r="54103" spans="19:29" x14ac:dyDescent="0.25">
      <c r="S54103" s="108"/>
      <c r="U54103" s="108"/>
      <c r="W54103" s="108"/>
      <c r="Y54103" s="108"/>
      <c r="AA54103" s="108"/>
      <c r="AC54103" s="108"/>
    </row>
    <row r="54104" spans="19:29" x14ac:dyDescent="0.25">
      <c r="S54104" s="108"/>
      <c r="U54104" s="108"/>
      <c r="W54104" s="108"/>
      <c r="Y54104" s="108"/>
      <c r="AA54104" s="108"/>
      <c r="AC54104" s="108"/>
    </row>
    <row r="54105" spans="19:29" x14ac:dyDescent="0.25">
      <c r="S54105" s="109"/>
      <c r="U54105" s="109"/>
      <c r="W54105" s="109"/>
      <c r="Y54105" s="109"/>
      <c r="AA54105" s="109"/>
      <c r="AC54105" s="109"/>
    </row>
    <row r="54106" spans="19:29" x14ac:dyDescent="0.25">
      <c r="S54106" s="108"/>
      <c r="U54106" s="108"/>
      <c r="W54106" s="108"/>
      <c r="Y54106" s="108"/>
      <c r="AA54106" s="108"/>
      <c r="AC54106" s="108"/>
    </row>
    <row r="54107" spans="19:29" x14ac:dyDescent="0.25">
      <c r="S54107" s="109"/>
      <c r="U54107" s="109"/>
      <c r="W54107" s="109"/>
      <c r="Y54107" s="109"/>
      <c r="AA54107" s="109"/>
      <c r="AC54107" s="109"/>
    </row>
    <row r="54108" spans="19:29" x14ac:dyDescent="0.25">
      <c r="S54108" s="108"/>
      <c r="U54108" s="108"/>
      <c r="W54108" s="108"/>
      <c r="Y54108" s="108"/>
      <c r="AA54108" s="108"/>
      <c r="AC54108" s="108"/>
    </row>
    <row r="54109" spans="19:29" x14ac:dyDescent="0.25">
      <c r="S54109" s="108"/>
      <c r="U54109" s="108"/>
      <c r="W54109" s="108"/>
      <c r="Y54109" s="108"/>
      <c r="AA54109" s="108"/>
      <c r="AC54109" s="108"/>
    </row>
    <row r="54110" spans="19:29" x14ac:dyDescent="0.25">
      <c r="S54110" s="108"/>
      <c r="U54110" s="108"/>
      <c r="W54110" s="108"/>
      <c r="Y54110" s="108"/>
      <c r="AA54110" s="108"/>
      <c r="AC54110" s="108"/>
    </row>
    <row r="54111" spans="19:29" x14ac:dyDescent="0.25">
      <c r="S54111" s="110"/>
      <c r="U54111" s="110"/>
      <c r="W54111" s="110"/>
      <c r="Y54111" s="110"/>
      <c r="AA54111" s="110"/>
      <c r="AC54111" s="110"/>
    </row>
    <row r="54112" spans="19:29" x14ac:dyDescent="0.25">
      <c r="S54112" s="110"/>
      <c r="U54112" s="110"/>
      <c r="W54112" s="110"/>
      <c r="Y54112" s="110"/>
      <c r="AA54112" s="110"/>
      <c r="AC54112" s="110"/>
    </row>
    <row r="54113" spans="19:29" x14ac:dyDescent="0.25">
      <c r="S54113" s="110"/>
      <c r="U54113" s="110"/>
      <c r="W54113" s="110"/>
      <c r="Y54113" s="110"/>
      <c r="AA54113" s="110"/>
      <c r="AC54113" s="110"/>
    </row>
    <row r="54114" spans="19:29" x14ac:dyDescent="0.25">
      <c r="S54114" s="110"/>
      <c r="U54114" s="110"/>
      <c r="W54114" s="110"/>
      <c r="Y54114" s="110"/>
      <c r="AA54114" s="110"/>
      <c r="AC54114" s="110"/>
    </row>
    <row r="54115" spans="19:29" x14ac:dyDescent="0.25">
      <c r="S54115" s="111"/>
      <c r="U54115" s="111"/>
      <c r="W54115" s="111"/>
      <c r="Y54115" s="111"/>
      <c r="AA54115" s="111"/>
      <c r="AC54115" s="111"/>
    </row>
    <row r="54116" spans="19:29" x14ac:dyDescent="0.25">
      <c r="S54116" s="107"/>
      <c r="U54116" s="107"/>
      <c r="W54116" s="107"/>
      <c r="Y54116" s="107"/>
      <c r="AA54116" s="107"/>
      <c r="AC54116" s="107"/>
    </row>
    <row r="54117" spans="19:29" x14ac:dyDescent="0.25">
      <c r="S54117" s="108"/>
      <c r="U54117" s="108"/>
      <c r="W54117" s="108"/>
      <c r="Y54117" s="108"/>
      <c r="AA54117" s="108"/>
      <c r="AC54117" s="108"/>
    </row>
    <row r="54118" spans="19:29" x14ac:dyDescent="0.25">
      <c r="S54118" s="108"/>
      <c r="U54118" s="108"/>
      <c r="W54118" s="108"/>
      <c r="Y54118" s="108"/>
      <c r="AA54118" s="108"/>
      <c r="AC54118" s="108"/>
    </row>
    <row r="54119" spans="19:29" x14ac:dyDescent="0.25">
      <c r="S54119" s="109"/>
      <c r="U54119" s="109"/>
      <c r="W54119" s="109"/>
      <c r="Y54119" s="109"/>
      <c r="AA54119" s="109"/>
      <c r="AC54119" s="109"/>
    </row>
    <row r="54120" spans="19:29" x14ac:dyDescent="0.25">
      <c r="S54120" s="108"/>
      <c r="U54120" s="108"/>
      <c r="W54120" s="108"/>
      <c r="Y54120" s="108"/>
      <c r="AA54120" s="108"/>
      <c r="AC54120" s="108"/>
    </row>
    <row r="54121" spans="19:29" x14ac:dyDescent="0.25">
      <c r="S54121" s="108"/>
      <c r="U54121" s="108"/>
      <c r="W54121" s="108"/>
      <c r="Y54121" s="108"/>
      <c r="AA54121" s="108"/>
      <c r="AC54121" s="108"/>
    </row>
    <row r="54122" spans="19:29" x14ac:dyDescent="0.25">
      <c r="S54122" s="109"/>
      <c r="U54122" s="109"/>
      <c r="W54122" s="109"/>
      <c r="Y54122" s="109"/>
      <c r="AA54122" s="109"/>
      <c r="AC54122" s="109"/>
    </row>
    <row r="54123" spans="19:29" x14ac:dyDescent="0.25">
      <c r="S54123" s="108"/>
      <c r="U54123" s="108"/>
      <c r="W54123" s="108"/>
      <c r="Y54123" s="108"/>
      <c r="AA54123" s="108"/>
      <c r="AC54123" s="108"/>
    </row>
    <row r="54124" spans="19:29" x14ac:dyDescent="0.25">
      <c r="S54124" s="109"/>
      <c r="U54124" s="109"/>
      <c r="W54124" s="109"/>
      <c r="Y54124" s="109"/>
      <c r="AA54124" s="109"/>
      <c r="AC54124" s="109"/>
    </row>
    <row r="54125" spans="19:29" x14ac:dyDescent="0.25">
      <c r="S54125" s="108"/>
      <c r="U54125" s="108"/>
      <c r="W54125" s="108"/>
      <c r="Y54125" s="108"/>
      <c r="AA54125" s="108"/>
      <c r="AC54125" s="108"/>
    </row>
    <row r="54126" spans="19:29" x14ac:dyDescent="0.25">
      <c r="S54126" s="108"/>
      <c r="U54126" s="108"/>
      <c r="W54126" s="108"/>
      <c r="Y54126" s="108"/>
      <c r="AA54126" s="108"/>
      <c r="AC54126" s="108"/>
    </row>
    <row r="54127" spans="19:29" x14ac:dyDescent="0.25">
      <c r="S54127" s="108"/>
      <c r="U54127" s="108"/>
      <c r="W54127" s="108"/>
      <c r="Y54127" s="108"/>
      <c r="AA54127" s="108"/>
      <c r="AC54127" s="108"/>
    </row>
    <row r="54128" spans="19:29" x14ac:dyDescent="0.25">
      <c r="S54128" s="110"/>
      <c r="U54128" s="110"/>
      <c r="W54128" s="110"/>
      <c r="Y54128" s="110"/>
      <c r="AA54128" s="110"/>
      <c r="AC54128" s="110"/>
    </row>
    <row r="54129" spans="19:29" x14ac:dyDescent="0.25">
      <c r="S54129" s="110"/>
      <c r="U54129" s="110"/>
      <c r="W54129" s="110"/>
      <c r="Y54129" s="110"/>
      <c r="AA54129" s="110"/>
      <c r="AC54129" s="110"/>
    </row>
    <row r="54130" spans="19:29" x14ac:dyDescent="0.25">
      <c r="S54130" s="110"/>
      <c r="U54130" s="110"/>
      <c r="W54130" s="110"/>
      <c r="Y54130" s="110"/>
      <c r="AA54130" s="110"/>
      <c r="AC54130" s="110"/>
    </row>
    <row r="54131" spans="19:29" x14ac:dyDescent="0.25">
      <c r="S54131" s="110"/>
      <c r="U54131" s="110"/>
      <c r="W54131" s="110"/>
      <c r="Y54131" s="110"/>
      <c r="AA54131" s="110"/>
      <c r="AC54131" s="110"/>
    </row>
    <row r="54132" spans="19:29" x14ac:dyDescent="0.25">
      <c r="S54132" s="111"/>
      <c r="U54132" s="111"/>
      <c r="W54132" s="111"/>
      <c r="Y54132" s="111"/>
      <c r="AA54132" s="111"/>
      <c r="AC54132" s="111"/>
    </row>
    <row r="54133" spans="19:29" x14ac:dyDescent="0.25">
      <c r="S54133" s="107"/>
      <c r="U54133" s="107"/>
      <c r="W54133" s="107"/>
      <c r="Y54133" s="107"/>
      <c r="AA54133" s="107"/>
      <c r="AC54133" s="107"/>
    </row>
    <row r="54134" spans="19:29" x14ac:dyDescent="0.25">
      <c r="S54134" s="108"/>
      <c r="U54134" s="108"/>
      <c r="W54134" s="108"/>
      <c r="Y54134" s="108"/>
      <c r="AA54134" s="108"/>
      <c r="AC54134" s="108"/>
    </row>
    <row r="54135" spans="19:29" x14ac:dyDescent="0.25">
      <c r="S54135" s="108"/>
      <c r="U54135" s="108"/>
      <c r="W54135" s="108"/>
      <c r="Y54135" s="108"/>
      <c r="AA54135" s="108"/>
      <c r="AC54135" s="108"/>
    </row>
    <row r="54136" spans="19:29" x14ac:dyDescent="0.25">
      <c r="S54136" s="109"/>
      <c r="U54136" s="109"/>
      <c r="W54136" s="109"/>
      <c r="Y54136" s="109"/>
      <c r="AA54136" s="109"/>
      <c r="AC54136" s="109"/>
    </row>
    <row r="54137" spans="19:29" x14ac:dyDescent="0.25">
      <c r="S54137" s="108"/>
      <c r="U54137" s="108"/>
      <c r="W54137" s="108"/>
      <c r="Y54137" s="108"/>
      <c r="AA54137" s="108"/>
      <c r="AC54137" s="108"/>
    </row>
    <row r="54138" spans="19:29" x14ac:dyDescent="0.25">
      <c r="S54138" s="108"/>
      <c r="U54138" s="108"/>
      <c r="W54138" s="108"/>
      <c r="Y54138" s="108"/>
      <c r="AA54138" s="108"/>
      <c r="AC54138" s="108"/>
    </row>
    <row r="54139" spans="19:29" x14ac:dyDescent="0.25">
      <c r="S54139" s="109"/>
      <c r="U54139" s="109"/>
      <c r="W54139" s="109"/>
      <c r="Y54139" s="109"/>
      <c r="AA54139" s="109"/>
      <c r="AC54139" s="109"/>
    </row>
    <row r="54140" spans="19:29" x14ac:dyDescent="0.25">
      <c r="S54140" s="108"/>
      <c r="U54140" s="108"/>
      <c r="W54140" s="108"/>
      <c r="Y54140" s="108"/>
      <c r="AA54140" s="108"/>
      <c r="AC54140" s="108"/>
    </row>
    <row r="54141" spans="19:29" x14ac:dyDescent="0.25">
      <c r="S54141" s="109"/>
      <c r="U54141" s="109"/>
      <c r="W54141" s="109"/>
      <c r="Y54141" s="109"/>
      <c r="AA54141" s="109"/>
      <c r="AC54141" s="109"/>
    </row>
    <row r="54142" spans="19:29" x14ac:dyDescent="0.25">
      <c r="S54142" s="108"/>
      <c r="U54142" s="108"/>
      <c r="W54142" s="108"/>
      <c r="Y54142" s="108"/>
      <c r="AA54142" s="108"/>
      <c r="AC54142" s="108"/>
    </row>
    <row r="54143" spans="19:29" x14ac:dyDescent="0.25">
      <c r="S54143" s="108"/>
      <c r="U54143" s="108"/>
      <c r="W54143" s="108"/>
      <c r="Y54143" s="108"/>
      <c r="AA54143" s="108"/>
      <c r="AC54143" s="108"/>
    </row>
    <row r="54144" spans="19:29" x14ac:dyDescent="0.25">
      <c r="S54144" s="108"/>
      <c r="U54144" s="108"/>
      <c r="W54144" s="108"/>
      <c r="Y54144" s="108"/>
      <c r="AA54144" s="108"/>
      <c r="AC54144" s="108"/>
    </row>
    <row r="54145" spans="19:29" x14ac:dyDescent="0.25">
      <c r="S54145" s="110"/>
      <c r="U54145" s="110"/>
      <c r="W54145" s="110"/>
      <c r="Y54145" s="110"/>
      <c r="AA54145" s="110"/>
      <c r="AC54145" s="110"/>
    </row>
    <row r="54146" spans="19:29" x14ac:dyDescent="0.25">
      <c r="S54146" s="110"/>
      <c r="U54146" s="110"/>
      <c r="W54146" s="110"/>
      <c r="Y54146" s="110"/>
      <c r="AA54146" s="110"/>
      <c r="AC54146" s="110"/>
    </row>
    <row r="54147" spans="19:29" x14ac:dyDescent="0.25">
      <c r="S54147" s="110"/>
      <c r="U54147" s="110"/>
      <c r="W54147" s="110"/>
      <c r="Y54147" s="110"/>
      <c r="AA54147" s="110"/>
      <c r="AC54147" s="110"/>
    </row>
    <row r="54148" spans="19:29" x14ac:dyDescent="0.25">
      <c r="S54148" s="110"/>
      <c r="U54148" s="110"/>
      <c r="W54148" s="110"/>
      <c r="Y54148" s="110"/>
      <c r="AA54148" s="110"/>
      <c r="AC54148" s="110"/>
    </row>
    <row r="54149" spans="19:29" x14ac:dyDescent="0.25">
      <c r="S54149" s="111"/>
      <c r="U54149" s="111"/>
      <c r="W54149" s="111"/>
      <c r="Y54149" s="111"/>
      <c r="AA54149" s="111"/>
      <c r="AC54149" s="111"/>
    </row>
    <row r="54150" spans="19:29" x14ac:dyDescent="0.25">
      <c r="S54150" s="107"/>
      <c r="U54150" s="107"/>
      <c r="W54150" s="107"/>
      <c r="Y54150" s="107"/>
      <c r="AA54150" s="107"/>
      <c r="AC54150" s="107"/>
    </row>
    <row r="54151" spans="19:29" x14ac:dyDescent="0.25">
      <c r="S54151" s="108"/>
      <c r="U54151" s="108"/>
      <c r="W54151" s="108"/>
      <c r="Y54151" s="108"/>
      <c r="AA54151" s="108"/>
      <c r="AC54151" s="108"/>
    </row>
    <row r="54152" spans="19:29" x14ac:dyDescent="0.25">
      <c r="S54152" s="108"/>
      <c r="U54152" s="108"/>
      <c r="W54152" s="108"/>
      <c r="Y54152" s="108"/>
      <c r="AA54152" s="108"/>
      <c r="AC54152" s="108"/>
    </row>
    <row r="54153" spans="19:29" x14ac:dyDescent="0.25">
      <c r="S54153" s="109"/>
      <c r="U54153" s="109"/>
      <c r="W54153" s="109"/>
      <c r="Y54153" s="109"/>
      <c r="AA54153" s="109"/>
      <c r="AC54153" s="109"/>
    </row>
    <row r="54154" spans="19:29" x14ac:dyDescent="0.25">
      <c r="S54154" s="108"/>
      <c r="U54154" s="108"/>
      <c r="W54154" s="108"/>
      <c r="Y54154" s="108"/>
      <c r="AA54154" s="108"/>
      <c r="AC54154" s="108"/>
    </row>
    <row r="54155" spans="19:29" x14ac:dyDescent="0.25">
      <c r="S54155" s="108"/>
      <c r="U54155" s="108"/>
      <c r="W54155" s="108"/>
      <c r="Y54155" s="108"/>
      <c r="AA54155" s="108"/>
      <c r="AC54155" s="108"/>
    </row>
    <row r="54156" spans="19:29" x14ac:dyDescent="0.25">
      <c r="S54156" s="109"/>
      <c r="U54156" s="109"/>
      <c r="W54156" s="109"/>
      <c r="Y54156" s="109"/>
      <c r="AA54156" s="109"/>
      <c r="AC54156" s="109"/>
    </row>
    <row r="54157" spans="19:29" x14ac:dyDescent="0.25">
      <c r="S54157" s="108"/>
      <c r="U54157" s="108"/>
      <c r="W54157" s="108"/>
      <c r="Y54157" s="108"/>
      <c r="AA54157" s="108"/>
      <c r="AC54157" s="108"/>
    </row>
    <row r="54158" spans="19:29" x14ac:dyDescent="0.25">
      <c r="S54158" s="109"/>
      <c r="U54158" s="109"/>
      <c r="W54158" s="109"/>
      <c r="Y54158" s="109"/>
      <c r="AA54158" s="109"/>
      <c r="AC54158" s="109"/>
    </row>
    <row r="54159" spans="19:29" x14ac:dyDescent="0.25">
      <c r="S54159" s="108"/>
      <c r="U54159" s="108"/>
      <c r="W54159" s="108"/>
      <c r="Y54159" s="108"/>
      <c r="AA54159" s="108"/>
      <c r="AC54159" s="108"/>
    </row>
    <row r="54160" spans="19:29" x14ac:dyDescent="0.25">
      <c r="S54160" s="108"/>
      <c r="U54160" s="108"/>
      <c r="W54160" s="108"/>
      <c r="Y54160" s="108"/>
      <c r="AA54160" s="108"/>
      <c r="AC54160" s="108"/>
    </row>
    <row r="54161" spans="19:29" x14ac:dyDescent="0.25">
      <c r="S54161" s="108"/>
      <c r="U54161" s="108"/>
      <c r="W54161" s="108"/>
      <c r="Y54161" s="108"/>
      <c r="AA54161" s="108"/>
      <c r="AC54161" s="108"/>
    </row>
    <row r="54162" spans="19:29" x14ac:dyDescent="0.25">
      <c r="S54162" s="110"/>
      <c r="U54162" s="110"/>
      <c r="W54162" s="110"/>
      <c r="Y54162" s="110"/>
      <c r="AA54162" s="110"/>
      <c r="AC54162" s="110"/>
    </row>
    <row r="54163" spans="19:29" x14ac:dyDescent="0.25">
      <c r="S54163" s="110"/>
      <c r="U54163" s="110"/>
      <c r="W54163" s="110"/>
      <c r="Y54163" s="110"/>
      <c r="AA54163" s="110"/>
      <c r="AC54163" s="110"/>
    </row>
    <row r="54164" spans="19:29" x14ac:dyDescent="0.25">
      <c r="S54164" s="110"/>
      <c r="U54164" s="110"/>
      <c r="W54164" s="110"/>
      <c r="Y54164" s="110"/>
      <c r="AA54164" s="110"/>
      <c r="AC54164" s="110"/>
    </row>
    <row r="54165" spans="19:29" x14ac:dyDescent="0.25">
      <c r="S54165" s="110"/>
      <c r="U54165" s="110"/>
      <c r="W54165" s="110"/>
      <c r="Y54165" s="110"/>
      <c r="AA54165" s="110"/>
      <c r="AC54165" s="110"/>
    </row>
    <row r="54166" spans="19:29" x14ac:dyDescent="0.25">
      <c r="S54166" s="111"/>
      <c r="U54166" s="111"/>
      <c r="W54166" s="111"/>
      <c r="Y54166" s="111"/>
      <c r="AA54166" s="111"/>
      <c r="AC54166" s="111"/>
    </row>
    <row r="54167" spans="19:29" x14ac:dyDescent="0.25">
      <c r="S54167" s="107"/>
      <c r="U54167" s="107"/>
      <c r="W54167" s="107"/>
      <c r="Y54167" s="107"/>
      <c r="AA54167" s="107"/>
      <c r="AC54167" s="107"/>
    </row>
    <row r="54168" spans="19:29" x14ac:dyDescent="0.25">
      <c r="S54168" s="108"/>
      <c r="U54168" s="108"/>
      <c r="W54168" s="108"/>
      <c r="Y54168" s="108"/>
      <c r="AA54168" s="108"/>
      <c r="AC54168" s="108"/>
    </row>
    <row r="54169" spans="19:29" x14ac:dyDescent="0.25">
      <c r="S54169" s="108"/>
      <c r="U54169" s="108"/>
      <c r="W54169" s="108"/>
      <c r="Y54169" s="108"/>
      <c r="AA54169" s="108"/>
      <c r="AC54169" s="108"/>
    </row>
    <row r="54170" spans="19:29" x14ac:dyDescent="0.25">
      <c r="S54170" s="109"/>
      <c r="U54170" s="109"/>
      <c r="W54170" s="109"/>
      <c r="Y54170" s="109"/>
      <c r="AA54170" s="109"/>
      <c r="AC54170" s="109"/>
    </row>
    <row r="54171" spans="19:29" x14ac:dyDescent="0.25">
      <c r="S54171" s="108"/>
      <c r="U54171" s="108"/>
      <c r="W54171" s="108"/>
      <c r="Y54171" s="108"/>
      <c r="AA54171" s="108"/>
      <c r="AC54171" s="108"/>
    </row>
    <row r="54172" spans="19:29" x14ac:dyDescent="0.25">
      <c r="S54172" s="108"/>
      <c r="U54172" s="108"/>
      <c r="W54172" s="108"/>
      <c r="Y54172" s="108"/>
      <c r="AA54172" s="108"/>
      <c r="AC54172" s="108"/>
    </row>
    <row r="54173" spans="19:29" x14ac:dyDescent="0.25">
      <c r="S54173" s="109"/>
      <c r="U54173" s="109"/>
      <c r="W54173" s="109"/>
      <c r="Y54173" s="109"/>
      <c r="AA54173" s="109"/>
      <c r="AC54173" s="109"/>
    </row>
    <row r="54174" spans="19:29" x14ac:dyDescent="0.25">
      <c r="S54174" s="108"/>
      <c r="U54174" s="108"/>
      <c r="W54174" s="108"/>
      <c r="Y54174" s="108"/>
      <c r="AA54174" s="108"/>
      <c r="AC54174" s="108"/>
    </row>
    <row r="54175" spans="19:29" x14ac:dyDescent="0.25">
      <c r="S54175" s="109"/>
      <c r="U54175" s="109"/>
      <c r="W54175" s="109"/>
      <c r="Y54175" s="109"/>
      <c r="AA54175" s="109"/>
      <c r="AC54175" s="109"/>
    </row>
    <row r="54176" spans="19:29" x14ac:dyDescent="0.25">
      <c r="S54176" s="108"/>
      <c r="U54176" s="108"/>
      <c r="W54176" s="108"/>
      <c r="Y54176" s="108"/>
      <c r="AA54176" s="108"/>
      <c r="AC54176" s="108"/>
    </row>
    <row r="54177" spans="19:29" x14ac:dyDescent="0.25">
      <c r="S54177" s="108"/>
      <c r="U54177" s="108"/>
      <c r="W54177" s="108"/>
      <c r="Y54177" s="108"/>
      <c r="AA54177" s="108"/>
      <c r="AC54177" s="108"/>
    </row>
    <row r="54178" spans="19:29" x14ac:dyDescent="0.25">
      <c r="S54178" s="108"/>
      <c r="U54178" s="108"/>
      <c r="W54178" s="108"/>
      <c r="Y54178" s="108"/>
      <c r="AA54178" s="108"/>
      <c r="AC54178" s="108"/>
    </row>
    <row r="54179" spans="19:29" x14ac:dyDescent="0.25">
      <c r="S54179" s="110"/>
      <c r="U54179" s="110"/>
      <c r="W54179" s="110"/>
      <c r="Y54179" s="110"/>
      <c r="AA54179" s="110"/>
      <c r="AC54179" s="110"/>
    </row>
    <row r="54180" spans="19:29" x14ac:dyDescent="0.25">
      <c r="S54180" s="110"/>
      <c r="U54180" s="110"/>
      <c r="W54180" s="110"/>
      <c r="Y54180" s="110"/>
      <c r="AA54180" s="110"/>
      <c r="AC54180" s="110"/>
    </row>
    <row r="54181" spans="19:29" x14ac:dyDescent="0.25">
      <c r="S54181" s="110"/>
      <c r="U54181" s="110"/>
      <c r="W54181" s="110"/>
      <c r="Y54181" s="110"/>
      <c r="AA54181" s="110"/>
      <c r="AC54181" s="110"/>
    </row>
    <row r="54182" spans="19:29" x14ac:dyDescent="0.25">
      <c r="S54182" s="110"/>
      <c r="U54182" s="110"/>
      <c r="W54182" s="110"/>
      <c r="Y54182" s="110"/>
      <c r="AA54182" s="110"/>
      <c r="AC54182" s="110"/>
    </row>
    <row r="54183" spans="19:29" x14ac:dyDescent="0.25">
      <c r="S54183" s="111"/>
      <c r="U54183" s="111"/>
      <c r="W54183" s="111"/>
      <c r="Y54183" s="111"/>
      <c r="AA54183" s="111"/>
      <c r="AC54183" s="111"/>
    </row>
    <row r="54184" spans="19:29" x14ac:dyDescent="0.25">
      <c r="S54184" s="107"/>
      <c r="U54184" s="107"/>
      <c r="W54184" s="107"/>
      <c r="Y54184" s="107"/>
      <c r="AA54184" s="107"/>
      <c r="AC54184" s="107"/>
    </row>
    <row r="54185" spans="19:29" x14ac:dyDescent="0.25">
      <c r="S54185" s="108"/>
      <c r="U54185" s="108"/>
      <c r="W54185" s="108"/>
      <c r="Y54185" s="108"/>
      <c r="AA54185" s="108"/>
      <c r="AC54185" s="108"/>
    </row>
    <row r="54186" spans="19:29" x14ac:dyDescent="0.25">
      <c r="S54186" s="108"/>
      <c r="U54186" s="108"/>
      <c r="W54186" s="108"/>
      <c r="Y54186" s="108"/>
      <c r="AA54186" s="108"/>
      <c r="AC54186" s="108"/>
    </row>
    <row r="54187" spans="19:29" x14ac:dyDescent="0.25">
      <c r="S54187" s="109"/>
      <c r="U54187" s="109"/>
      <c r="W54187" s="109"/>
      <c r="Y54187" s="109"/>
      <c r="AA54187" s="109"/>
      <c r="AC54187" s="109"/>
    </row>
    <row r="54188" spans="19:29" x14ac:dyDescent="0.25">
      <c r="S54188" s="108"/>
      <c r="U54188" s="108"/>
      <c r="W54188" s="108"/>
      <c r="Y54188" s="108"/>
      <c r="AA54188" s="108"/>
      <c r="AC54188" s="108"/>
    </row>
    <row r="54189" spans="19:29" x14ac:dyDescent="0.25">
      <c r="S54189" s="108"/>
      <c r="U54189" s="108"/>
      <c r="W54189" s="108"/>
      <c r="Y54189" s="108"/>
      <c r="AA54189" s="108"/>
      <c r="AC54189" s="108"/>
    </row>
    <row r="54190" spans="19:29" x14ac:dyDescent="0.25">
      <c r="S54190" s="109"/>
      <c r="U54190" s="109"/>
      <c r="W54190" s="109"/>
      <c r="Y54190" s="109"/>
      <c r="AA54190" s="109"/>
      <c r="AC54190" s="109"/>
    </row>
    <row r="54191" spans="19:29" x14ac:dyDescent="0.25">
      <c r="S54191" s="108"/>
      <c r="U54191" s="108"/>
      <c r="W54191" s="108"/>
      <c r="Y54191" s="108"/>
      <c r="AA54191" s="108"/>
      <c r="AC54191" s="108"/>
    </row>
    <row r="54192" spans="19:29" x14ac:dyDescent="0.25">
      <c r="S54192" s="109"/>
      <c r="U54192" s="109"/>
      <c r="W54192" s="109"/>
      <c r="Y54192" s="109"/>
      <c r="AA54192" s="109"/>
      <c r="AC54192" s="109"/>
    </row>
    <row r="54193" spans="19:29" x14ac:dyDescent="0.25">
      <c r="S54193" s="108"/>
      <c r="U54193" s="108"/>
      <c r="W54193" s="108"/>
      <c r="Y54193" s="108"/>
      <c r="AA54193" s="108"/>
      <c r="AC54193" s="108"/>
    </row>
    <row r="54194" spans="19:29" x14ac:dyDescent="0.25">
      <c r="S54194" s="108"/>
      <c r="U54194" s="108"/>
      <c r="W54194" s="108"/>
      <c r="Y54194" s="108"/>
      <c r="AA54194" s="108"/>
      <c r="AC54194" s="108"/>
    </row>
    <row r="54195" spans="19:29" x14ac:dyDescent="0.25">
      <c r="S54195" s="108"/>
      <c r="U54195" s="108"/>
      <c r="W54195" s="108"/>
      <c r="Y54195" s="108"/>
      <c r="AA54195" s="108"/>
      <c r="AC54195" s="108"/>
    </row>
    <row r="54196" spans="19:29" x14ac:dyDescent="0.25">
      <c r="S54196" s="110"/>
      <c r="U54196" s="110"/>
      <c r="W54196" s="110"/>
      <c r="Y54196" s="110"/>
      <c r="AA54196" s="110"/>
      <c r="AC54196" s="110"/>
    </row>
    <row r="54197" spans="19:29" x14ac:dyDescent="0.25">
      <c r="S54197" s="110"/>
      <c r="U54197" s="110"/>
      <c r="W54197" s="110"/>
      <c r="Y54197" s="110"/>
      <c r="AA54197" s="110"/>
      <c r="AC54197" s="110"/>
    </row>
    <row r="54198" spans="19:29" x14ac:dyDescent="0.25">
      <c r="S54198" s="110"/>
      <c r="U54198" s="110"/>
      <c r="W54198" s="110"/>
      <c r="Y54198" s="110"/>
      <c r="AA54198" s="110"/>
      <c r="AC54198" s="110"/>
    </row>
    <row r="54199" spans="19:29" x14ac:dyDescent="0.25">
      <c r="S54199" s="110"/>
      <c r="U54199" s="110"/>
      <c r="W54199" s="110"/>
      <c r="Y54199" s="110"/>
      <c r="AA54199" s="110"/>
      <c r="AC54199" s="110"/>
    </row>
    <row r="54200" spans="19:29" x14ac:dyDescent="0.25">
      <c r="S54200" s="111"/>
      <c r="U54200" s="111"/>
      <c r="W54200" s="111"/>
      <c r="Y54200" s="111"/>
      <c r="AA54200" s="111"/>
      <c r="AC54200" s="111"/>
    </row>
    <row r="54201" spans="19:29" x14ac:dyDescent="0.25">
      <c r="S54201" s="107"/>
      <c r="U54201" s="107"/>
      <c r="W54201" s="107"/>
      <c r="Y54201" s="107"/>
      <c r="AA54201" s="107"/>
      <c r="AC54201" s="107"/>
    </row>
    <row r="54202" spans="19:29" x14ac:dyDescent="0.25">
      <c r="S54202" s="108"/>
      <c r="U54202" s="108"/>
      <c r="W54202" s="108"/>
      <c r="Y54202" s="108"/>
      <c r="AA54202" s="108"/>
      <c r="AC54202" s="108"/>
    </row>
    <row r="54203" spans="19:29" x14ac:dyDescent="0.25">
      <c r="S54203" s="108"/>
      <c r="U54203" s="108"/>
      <c r="W54203" s="108"/>
      <c r="Y54203" s="108"/>
      <c r="AA54203" s="108"/>
      <c r="AC54203" s="108"/>
    </row>
    <row r="54204" spans="19:29" x14ac:dyDescent="0.25">
      <c r="S54204" s="109"/>
      <c r="U54204" s="109"/>
      <c r="W54204" s="109"/>
      <c r="Y54204" s="109"/>
      <c r="AA54204" s="109"/>
      <c r="AC54204" s="109"/>
    </row>
    <row r="54205" spans="19:29" x14ac:dyDescent="0.25">
      <c r="S54205" s="108"/>
      <c r="U54205" s="108"/>
      <c r="W54205" s="108"/>
      <c r="Y54205" s="108"/>
      <c r="AA54205" s="108"/>
      <c r="AC54205" s="108"/>
    </row>
    <row r="54206" spans="19:29" x14ac:dyDescent="0.25">
      <c r="S54206" s="108"/>
      <c r="U54206" s="108"/>
      <c r="W54206" s="108"/>
      <c r="Y54206" s="108"/>
      <c r="AA54206" s="108"/>
      <c r="AC54206" s="108"/>
    </row>
    <row r="54207" spans="19:29" x14ac:dyDescent="0.25">
      <c r="S54207" s="109"/>
      <c r="U54207" s="109"/>
      <c r="W54207" s="109"/>
      <c r="Y54207" s="109"/>
      <c r="AA54207" s="109"/>
      <c r="AC54207" s="109"/>
    </row>
    <row r="54208" spans="19:29" x14ac:dyDescent="0.25">
      <c r="S54208" s="108"/>
      <c r="U54208" s="108"/>
      <c r="W54208" s="108"/>
      <c r="Y54208" s="108"/>
      <c r="AA54208" s="108"/>
      <c r="AC54208" s="108"/>
    </row>
    <row r="54209" spans="19:29" x14ac:dyDescent="0.25">
      <c r="S54209" s="109"/>
      <c r="U54209" s="109"/>
      <c r="W54209" s="109"/>
      <c r="Y54209" s="109"/>
      <c r="AA54209" s="109"/>
      <c r="AC54209" s="109"/>
    </row>
    <row r="54210" spans="19:29" x14ac:dyDescent="0.25">
      <c r="S54210" s="108"/>
      <c r="U54210" s="108"/>
      <c r="W54210" s="108"/>
      <c r="Y54210" s="108"/>
      <c r="AA54210" s="108"/>
      <c r="AC54210" s="108"/>
    </row>
    <row r="54211" spans="19:29" x14ac:dyDescent="0.25">
      <c r="S54211" s="108"/>
      <c r="U54211" s="108"/>
      <c r="W54211" s="108"/>
      <c r="Y54211" s="108"/>
      <c r="AA54211" s="108"/>
      <c r="AC54211" s="108"/>
    </row>
    <row r="54212" spans="19:29" x14ac:dyDescent="0.25">
      <c r="S54212" s="108"/>
      <c r="U54212" s="108"/>
      <c r="W54212" s="108"/>
      <c r="Y54212" s="108"/>
      <c r="AA54212" s="108"/>
      <c r="AC54212" s="108"/>
    </row>
    <row r="54213" spans="19:29" x14ac:dyDescent="0.25">
      <c r="S54213" s="110"/>
      <c r="U54213" s="110"/>
      <c r="W54213" s="110"/>
      <c r="Y54213" s="110"/>
      <c r="AA54213" s="110"/>
      <c r="AC54213" s="110"/>
    </row>
    <row r="54214" spans="19:29" x14ac:dyDescent="0.25">
      <c r="S54214" s="110"/>
      <c r="U54214" s="110"/>
      <c r="W54214" s="110"/>
      <c r="Y54214" s="110"/>
      <c r="AA54214" s="110"/>
      <c r="AC54214" s="110"/>
    </row>
    <row r="54215" spans="19:29" x14ac:dyDescent="0.25">
      <c r="S54215" s="110"/>
      <c r="U54215" s="110"/>
      <c r="W54215" s="110"/>
      <c r="Y54215" s="110"/>
      <c r="AA54215" s="110"/>
      <c r="AC54215" s="110"/>
    </row>
    <row r="54216" spans="19:29" x14ac:dyDescent="0.25">
      <c r="S54216" s="110"/>
      <c r="U54216" s="110"/>
      <c r="W54216" s="110"/>
      <c r="Y54216" s="110"/>
      <c r="AA54216" s="110"/>
      <c r="AC54216" s="110"/>
    </row>
    <row r="54217" spans="19:29" x14ac:dyDescent="0.25">
      <c r="S54217" s="111"/>
      <c r="U54217" s="111"/>
      <c r="W54217" s="111"/>
      <c r="Y54217" s="111"/>
      <c r="AA54217" s="111"/>
      <c r="AC54217" s="111"/>
    </row>
    <row r="54218" spans="19:29" x14ac:dyDescent="0.25">
      <c r="S54218" s="107"/>
      <c r="U54218" s="107"/>
      <c r="W54218" s="107"/>
      <c r="Y54218" s="107"/>
      <c r="AA54218" s="107"/>
      <c r="AC54218" s="107"/>
    </row>
    <row r="54219" spans="19:29" x14ac:dyDescent="0.25">
      <c r="S54219" s="108"/>
      <c r="U54219" s="108"/>
      <c r="W54219" s="108"/>
      <c r="Y54219" s="108"/>
      <c r="AA54219" s="108"/>
      <c r="AC54219" s="108"/>
    </row>
    <row r="54220" spans="19:29" x14ac:dyDescent="0.25">
      <c r="S54220" s="108"/>
      <c r="U54220" s="108"/>
      <c r="W54220" s="108"/>
      <c r="Y54220" s="108"/>
      <c r="AA54220" s="108"/>
      <c r="AC54220" s="108"/>
    </row>
    <row r="54221" spans="19:29" x14ac:dyDescent="0.25">
      <c r="S54221" s="109"/>
      <c r="U54221" s="109"/>
      <c r="W54221" s="109"/>
      <c r="Y54221" s="109"/>
      <c r="AA54221" s="109"/>
      <c r="AC54221" s="109"/>
    </row>
    <row r="54222" spans="19:29" x14ac:dyDescent="0.25">
      <c r="S54222" s="108"/>
      <c r="U54222" s="108"/>
      <c r="W54222" s="108"/>
      <c r="Y54222" s="108"/>
      <c r="AA54222" s="108"/>
      <c r="AC54222" s="108"/>
    </row>
    <row r="54223" spans="19:29" x14ac:dyDescent="0.25">
      <c r="S54223" s="108"/>
      <c r="U54223" s="108"/>
      <c r="W54223" s="108"/>
      <c r="Y54223" s="108"/>
      <c r="AA54223" s="108"/>
      <c r="AC54223" s="108"/>
    </row>
    <row r="54224" spans="19:29" x14ac:dyDescent="0.25">
      <c r="S54224" s="109"/>
      <c r="U54224" s="109"/>
      <c r="W54224" s="109"/>
      <c r="Y54224" s="109"/>
      <c r="AA54224" s="109"/>
      <c r="AC54224" s="109"/>
    </row>
    <row r="54225" spans="19:29" x14ac:dyDescent="0.25">
      <c r="S54225" s="108"/>
      <c r="U54225" s="108"/>
      <c r="W54225" s="108"/>
      <c r="Y54225" s="108"/>
      <c r="AA54225" s="108"/>
      <c r="AC54225" s="108"/>
    </row>
    <row r="54226" spans="19:29" x14ac:dyDescent="0.25">
      <c r="S54226" s="109"/>
      <c r="U54226" s="109"/>
      <c r="W54226" s="109"/>
      <c r="Y54226" s="109"/>
      <c r="AA54226" s="109"/>
      <c r="AC54226" s="109"/>
    </row>
    <row r="54227" spans="19:29" x14ac:dyDescent="0.25">
      <c r="S54227" s="108"/>
      <c r="U54227" s="108"/>
      <c r="W54227" s="108"/>
      <c r="Y54227" s="108"/>
      <c r="AA54227" s="108"/>
      <c r="AC54227" s="108"/>
    </row>
    <row r="54228" spans="19:29" x14ac:dyDescent="0.25">
      <c r="S54228" s="108"/>
      <c r="U54228" s="108"/>
      <c r="W54228" s="108"/>
      <c r="Y54228" s="108"/>
      <c r="AA54228" s="108"/>
      <c r="AC54228" s="108"/>
    </row>
    <row r="54229" spans="19:29" x14ac:dyDescent="0.25">
      <c r="S54229" s="108"/>
      <c r="U54229" s="108"/>
      <c r="W54229" s="108"/>
      <c r="Y54229" s="108"/>
      <c r="AA54229" s="108"/>
      <c r="AC54229" s="108"/>
    </row>
    <row r="54230" spans="19:29" x14ac:dyDescent="0.25">
      <c r="S54230" s="110"/>
      <c r="U54230" s="110"/>
      <c r="W54230" s="110"/>
      <c r="Y54230" s="110"/>
      <c r="AA54230" s="110"/>
      <c r="AC54230" s="110"/>
    </row>
    <row r="54231" spans="19:29" x14ac:dyDescent="0.25">
      <c r="S54231" s="110"/>
      <c r="U54231" s="110"/>
      <c r="W54231" s="110"/>
      <c r="Y54231" s="110"/>
      <c r="AA54231" s="110"/>
      <c r="AC54231" s="110"/>
    </row>
    <row r="54232" spans="19:29" x14ac:dyDescent="0.25">
      <c r="S54232" s="110"/>
      <c r="U54232" s="110"/>
      <c r="W54232" s="110"/>
      <c r="Y54232" s="110"/>
      <c r="AA54232" s="110"/>
      <c r="AC54232" s="110"/>
    </row>
    <row r="54233" spans="19:29" x14ac:dyDescent="0.25">
      <c r="S54233" s="110"/>
      <c r="U54233" s="110"/>
      <c r="W54233" s="110"/>
      <c r="Y54233" s="110"/>
      <c r="AA54233" s="110"/>
      <c r="AC54233" s="110"/>
    </row>
    <row r="54234" spans="19:29" x14ac:dyDescent="0.25">
      <c r="S54234" s="111"/>
      <c r="U54234" s="111"/>
      <c r="W54234" s="111"/>
      <c r="Y54234" s="111"/>
      <c r="AA54234" s="111"/>
      <c r="AC54234" s="111"/>
    </row>
    <row r="54235" spans="19:29" x14ac:dyDescent="0.25">
      <c r="S54235" s="107"/>
      <c r="U54235" s="107"/>
      <c r="W54235" s="107"/>
      <c r="Y54235" s="107"/>
      <c r="AA54235" s="107"/>
      <c r="AC54235" s="107"/>
    </row>
    <row r="54236" spans="19:29" x14ac:dyDescent="0.25">
      <c r="S54236" s="108"/>
      <c r="U54236" s="108"/>
      <c r="W54236" s="108"/>
      <c r="Y54236" s="108"/>
      <c r="AA54236" s="108"/>
      <c r="AC54236" s="108"/>
    </row>
    <row r="54237" spans="19:29" x14ac:dyDescent="0.25">
      <c r="S54237" s="108"/>
      <c r="U54237" s="108"/>
      <c r="W54237" s="108"/>
      <c r="Y54237" s="108"/>
      <c r="AA54237" s="108"/>
      <c r="AC54237" s="108"/>
    </row>
    <row r="54238" spans="19:29" x14ac:dyDescent="0.25">
      <c r="S54238" s="109"/>
      <c r="U54238" s="109"/>
      <c r="W54238" s="109"/>
      <c r="Y54238" s="109"/>
      <c r="AA54238" s="109"/>
      <c r="AC54238" s="109"/>
    </row>
    <row r="54239" spans="19:29" x14ac:dyDescent="0.25">
      <c r="S54239" s="108"/>
      <c r="U54239" s="108"/>
      <c r="W54239" s="108"/>
      <c r="Y54239" s="108"/>
      <c r="AA54239" s="108"/>
      <c r="AC54239" s="108"/>
    </row>
    <row r="54240" spans="19:29" x14ac:dyDescent="0.25">
      <c r="S54240" s="108"/>
      <c r="U54240" s="108"/>
      <c r="W54240" s="108"/>
      <c r="Y54240" s="108"/>
      <c r="AA54240" s="108"/>
      <c r="AC54240" s="108"/>
    </row>
    <row r="54241" spans="19:29" x14ac:dyDescent="0.25">
      <c r="S54241" s="109"/>
      <c r="U54241" s="109"/>
      <c r="W54241" s="109"/>
      <c r="Y54241" s="109"/>
      <c r="AA54241" s="109"/>
      <c r="AC54241" s="109"/>
    </row>
    <row r="54242" spans="19:29" x14ac:dyDescent="0.25">
      <c r="S54242" s="108"/>
      <c r="U54242" s="108"/>
      <c r="W54242" s="108"/>
      <c r="Y54242" s="108"/>
      <c r="AA54242" s="108"/>
      <c r="AC54242" s="108"/>
    </row>
    <row r="54243" spans="19:29" x14ac:dyDescent="0.25">
      <c r="S54243" s="109"/>
      <c r="U54243" s="109"/>
      <c r="W54243" s="109"/>
      <c r="Y54243" s="109"/>
      <c r="AA54243" s="109"/>
      <c r="AC54243" s="109"/>
    </row>
    <row r="54244" spans="19:29" x14ac:dyDescent="0.25">
      <c r="S54244" s="108"/>
      <c r="U54244" s="108"/>
      <c r="W54244" s="108"/>
      <c r="Y54244" s="108"/>
      <c r="AA54244" s="108"/>
      <c r="AC54244" s="108"/>
    </row>
    <row r="54245" spans="19:29" x14ac:dyDescent="0.25">
      <c r="S54245" s="108"/>
      <c r="U54245" s="108"/>
      <c r="W54245" s="108"/>
      <c r="Y54245" s="108"/>
      <c r="AA54245" s="108"/>
      <c r="AC54245" s="108"/>
    </row>
    <row r="54246" spans="19:29" x14ac:dyDescent="0.25">
      <c r="S54246" s="108"/>
      <c r="U54246" s="108"/>
      <c r="W54246" s="108"/>
      <c r="Y54246" s="108"/>
      <c r="AA54246" s="108"/>
      <c r="AC54246" s="108"/>
    </row>
    <row r="54247" spans="19:29" x14ac:dyDescent="0.25">
      <c r="S54247" s="110"/>
      <c r="U54247" s="110"/>
      <c r="W54247" s="110"/>
      <c r="Y54247" s="110"/>
      <c r="AA54247" s="110"/>
      <c r="AC54247" s="110"/>
    </row>
    <row r="54248" spans="19:29" x14ac:dyDescent="0.25">
      <c r="S54248" s="110"/>
      <c r="U54248" s="110"/>
      <c r="W54248" s="110"/>
      <c r="Y54248" s="110"/>
      <c r="AA54248" s="110"/>
      <c r="AC54248" s="110"/>
    </row>
    <row r="54249" spans="19:29" x14ac:dyDescent="0.25">
      <c r="S54249" s="110"/>
      <c r="U54249" s="110"/>
      <c r="W54249" s="110"/>
      <c r="Y54249" s="110"/>
      <c r="AA54249" s="110"/>
      <c r="AC54249" s="110"/>
    </row>
    <row r="54250" spans="19:29" x14ac:dyDescent="0.25">
      <c r="S54250" s="110"/>
      <c r="U54250" s="110"/>
      <c r="W54250" s="110"/>
      <c r="Y54250" s="110"/>
      <c r="AA54250" s="110"/>
      <c r="AC54250" s="110"/>
    </row>
    <row r="54251" spans="19:29" x14ac:dyDescent="0.25">
      <c r="S54251" s="111"/>
      <c r="U54251" s="111"/>
      <c r="W54251" s="111"/>
      <c r="Y54251" s="111"/>
      <c r="AA54251" s="111"/>
      <c r="AC54251" s="111"/>
    </row>
    <row r="54252" spans="19:29" x14ac:dyDescent="0.25">
      <c r="S54252" s="107"/>
      <c r="U54252" s="107"/>
      <c r="W54252" s="107"/>
      <c r="Y54252" s="107"/>
      <c r="AA54252" s="107"/>
      <c r="AC54252" s="107"/>
    </row>
    <row r="54253" spans="19:29" x14ac:dyDescent="0.25">
      <c r="S54253" s="108"/>
      <c r="U54253" s="108"/>
      <c r="W54253" s="108"/>
      <c r="Y54253" s="108"/>
      <c r="AA54253" s="108"/>
      <c r="AC54253" s="108"/>
    </row>
    <row r="54254" spans="19:29" x14ac:dyDescent="0.25">
      <c r="S54254" s="108"/>
      <c r="U54254" s="108"/>
      <c r="W54254" s="108"/>
      <c r="Y54254" s="108"/>
      <c r="AA54254" s="108"/>
      <c r="AC54254" s="108"/>
    </row>
    <row r="54255" spans="19:29" x14ac:dyDescent="0.25">
      <c r="S54255" s="109"/>
      <c r="U54255" s="109"/>
      <c r="W54255" s="109"/>
      <c r="Y54255" s="109"/>
      <c r="AA54255" s="109"/>
      <c r="AC54255" s="109"/>
    </row>
    <row r="54256" spans="19:29" x14ac:dyDescent="0.25">
      <c r="S54256" s="108"/>
      <c r="U54256" s="108"/>
      <c r="W54256" s="108"/>
      <c r="Y54256" s="108"/>
      <c r="AA54256" s="108"/>
      <c r="AC54256" s="108"/>
    </row>
    <row r="54257" spans="19:29" x14ac:dyDescent="0.25">
      <c r="S54257" s="108"/>
      <c r="U54257" s="108"/>
      <c r="W54257" s="108"/>
      <c r="Y54257" s="108"/>
      <c r="AA54257" s="108"/>
      <c r="AC54257" s="108"/>
    </row>
    <row r="54258" spans="19:29" x14ac:dyDescent="0.25">
      <c r="S54258" s="109"/>
      <c r="U54258" s="109"/>
      <c r="W54258" s="109"/>
      <c r="Y54258" s="109"/>
      <c r="AA54258" s="109"/>
      <c r="AC54258" s="109"/>
    </row>
    <row r="54259" spans="19:29" x14ac:dyDescent="0.25">
      <c r="S54259" s="108"/>
      <c r="U54259" s="108"/>
      <c r="W54259" s="108"/>
      <c r="Y54259" s="108"/>
      <c r="AA54259" s="108"/>
      <c r="AC54259" s="108"/>
    </row>
    <row r="54260" spans="19:29" x14ac:dyDescent="0.25">
      <c r="S54260" s="109"/>
      <c r="U54260" s="109"/>
      <c r="W54260" s="109"/>
      <c r="Y54260" s="109"/>
      <c r="AA54260" s="109"/>
      <c r="AC54260" s="109"/>
    </row>
    <row r="54261" spans="19:29" x14ac:dyDescent="0.25">
      <c r="S54261" s="108"/>
      <c r="U54261" s="108"/>
      <c r="W54261" s="108"/>
      <c r="Y54261" s="108"/>
      <c r="AA54261" s="108"/>
      <c r="AC54261" s="108"/>
    </row>
    <row r="54262" spans="19:29" x14ac:dyDescent="0.25">
      <c r="S54262" s="108"/>
      <c r="U54262" s="108"/>
      <c r="W54262" s="108"/>
      <c r="Y54262" s="108"/>
      <c r="AA54262" s="108"/>
      <c r="AC54262" s="108"/>
    </row>
    <row r="54263" spans="19:29" x14ac:dyDescent="0.25">
      <c r="S54263" s="108"/>
      <c r="U54263" s="108"/>
      <c r="W54263" s="108"/>
      <c r="Y54263" s="108"/>
      <c r="AA54263" s="108"/>
      <c r="AC54263" s="108"/>
    </row>
    <row r="54264" spans="19:29" x14ac:dyDescent="0.25">
      <c r="S54264" s="110"/>
      <c r="U54264" s="110"/>
      <c r="W54264" s="110"/>
      <c r="Y54264" s="110"/>
      <c r="AA54264" s="110"/>
      <c r="AC54264" s="110"/>
    </row>
    <row r="54265" spans="19:29" x14ac:dyDescent="0.25">
      <c r="S54265" s="110"/>
      <c r="U54265" s="110"/>
      <c r="W54265" s="110"/>
      <c r="Y54265" s="110"/>
      <c r="AA54265" s="110"/>
      <c r="AC54265" s="110"/>
    </row>
    <row r="54266" spans="19:29" x14ac:dyDescent="0.25">
      <c r="S54266" s="110"/>
      <c r="U54266" s="110"/>
      <c r="W54266" s="110"/>
      <c r="Y54266" s="110"/>
      <c r="AA54266" s="110"/>
      <c r="AC54266" s="110"/>
    </row>
    <row r="54267" spans="19:29" x14ac:dyDescent="0.25">
      <c r="S54267" s="110"/>
      <c r="U54267" s="110"/>
      <c r="W54267" s="110"/>
      <c r="Y54267" s="110"/>
      <c r="AA54267" s="110"/>
      <c r="AC54267" s="110"/>
    </row>
    <row r="54268" spans="19:29" x14ac:dyDescent="0.25">
      <c r="S54268" s="111"/>
      <c r="U54268" s="111"/>
      <c r="W54268" s="111"/>
      <c r="Y54268" s="111"/>
      <c r="AA54268" s="111"/>
      <c r="AC54268" s="111"/>
    </row>
    <row r="54269" spans="19:29" x14ac:dyDescent="0.25">
      <c r="S54269" s="107"/>
      <c r="U54269" s="107"/>
      <c r="W54269" s="107"/>
      <c r="Y54269" s="107"/>
      <c r="AA54269" s="107"/>
      <c r="AC54269" s="107"/>
    </row>
    <row r="54270" spans="19:29" x14ac:dyDescent="0.25">
      <c r="S54270" s="108"/>
      <c r="U54270" s="108"/>
      <c r="W54270" s="108"/>
      <c r="Y54270" s="108"/>
      <c r="AA54270" s="108"/>
      <c r="AC54270" s="108"/>
    </row>
    <row r="54271" spans="19:29" x14ac:dyDescent="0.25">
      <c r="S54271" s="108"/>
      <c r="U54271" s="108"/>
      <c r="W54271" s="108"/>
      <c r="Y54271" s="108"/>
      <c r="AA54271" s="108"/>
      <c r="AC54271" s="108"/>
    </row>
    <row r="54272" spans="19:29" x14ac:dyDescent="0.25">
      <c r="S54272" s="109"/>
      <c r="U54272" s="109"/>
      <c r="W54272" s="109"/>
      <c r="Y54272" s="109"/>
      <c r="AA54272" s="109"/>
      <c r="AC54272" s="109"/>
    </row>
    <row r="54273" spans="19:29" x14ac:dyDescent="0.25">
      <c r="S54273" s="108"/>
      <c r="U54273" s="108"/>
      <c r="W54273" s="108"/>
      <c r="Y54273" s="108"/>
      <c r="AA54273" s="108"/>
      <c r="AC54273" s="108"/>
    </row>
    <row r="54274" spans="19:29" x14ac:dyDescent="0.25">
      <c r="S54274" s="108"/>
      <c r="U54274" s="108"/>
      <c r="W54274" s="108"/>
      <c r="Y54274" s="108"/>
      <c r="AA54274" s="108"/>
      <c r="AC54274" s="108"/>
    </row>
    <row r="54275" spans="19:29" x14ac:dyDescent="0.25">
      <c r="S54275" s="109"/>
      <c r="U54275" s="109"/>
      <c r="W54275" s="109"/>
      <c r="Y54275" s="109"/>
      <c r="AA54275" s="109"/>
      <c r="AC54275" s="109"/>
    </row>
    <row r="54276" spans="19:29" x14ac:dyDescent="0.25">
      <c r="S54276" s="108"/>
      <c r="U54276" s="108"/>
      <c r="W54276" s="108"/>
      <c r="Y54276" s="108"/>
      <c r="AA54276" s="108"/>
      <c r="AC54276" s="108"/>
    </row>
    <row r="54277" spans="19:29" x14ac:dyDescent="0.25">
      <c r="S54277" s="109"/>
      <c r="U54277" s="109"/>
      <c r="W54277" s="109"/>
      <c r="Y54277" s="109"/>
      <c r="AA54277" s="109"/>
      <c r="AC54277" s="109"/>
    </row>
    <row r="54278" spans="19:29" x14ac:dyDescent="0.25">
      <c r="S54278" s="108"/>
      <c r="U54278" s="108"/>
      <c r="W54278" s="108"/>
      <c r="Y54278" s="108"/>
      <c r="AA54278" s="108"/>
      <c r="AC54278" s="108"/>
    </row>
    <row r="54279" spans="19:29" x14ac:dyDescent="0.25">
      <c r="S54279" s="108"/>
      <c r="U54279" s="108"/>
      <c r="W54279" s="108"/>
      <c r="Y54279" s="108"/>
      <c r="AA54279" s="108"/>
      <c r="AC54279" s="108"/>
    </row>
    <row r="54280" spans="19:29" x14ac:dyDescent="0.25">
      <c r="S54280" s="108"/>
      <c r="U54280" s="108"/>
      <c r="W54280" s="108"/>
      <c r="Y54280" s="108"/>
      <c r="AA54280" s="108"/>
      <c r="AC54280" s="108"/>
    </row>
    <row r="54281" spans="19:29" x14ac:dyDescent="0.25">
      <c r="S54281" s="110"/>
      <c r="U54281" s="110"/>
      <c r="W54281" s="110"/>
      <c r="Y54281" s="110"/>
      <c r="AA54281" s="110"/>
      <c r="AC54281" s="110"/>
    </row>
    <row r="54282" spans="19:29" x14ac:dyDescent="0.25">
      <c r="S54282" s="110"/>
      <c r="U54282" s="110"/>
      <c r="W54282" s="110"/>
      <c r="Y54282" s="110"/>
      <c r="AA54282" s="110"/>
      <c r="AC54282" s="110"/>
    </row>
    <row r="54283" spans="19:29" x14ac:dyDescent="0.25">
      <c r="S54283" s="110"/>
      <c r="U54283" s="110"/>
      <c r="W54283" s="110"/>
      <c r="Y54283" s="110"/>
      <c r="AA54283" s="110"/>
      <c r="AC54283" s="110"/>
    </row>
    <row r="54284" spans="19:29" x14ac:dyDescent="0.25">
      <c r="S54284" s="110"/>
      <c r="U54284" s="110"/>
      <c r="W54284" s="110"/>
      <c r="Y54284" s="110"/>
      <c r="AA54284" s="110"/>
      <c r="AC54284" s="110"/>
    </row>
    <row r="54285" spans="19:29" x14ac:dyDescent="0.25">
      <c r="S54285" s="111"/>
      <c r="U54285" s="111"/>
      <c r="W54285" s="111"/>
      <c r="Y54285" s="111"/>
      <c r="AA54285" s="111"/>
      <c r="AC54285" s="111"/>
    </row>
    <row r="54286" spans="19:29" x14ac:dyDescent="0.25">
      <c r="S54286" s="107"/>
      <c r="U54286" s="107"/>
      <c r="W54286" s="107"/>
      <c r="Y54286" s="107"/>
      <c r="AA54286" s="107"/>
      <c r="AC54286" s="107"/>
    </row>
    <row r="54287" spans="19:29" x14ac:dyDescent="0.25">
      <c r="S54287" s="108"/>
      <c r="U54287" s="108"/>
      <c r="W54287" s="108"/>
      <c r="Y54287" s="108"/>
      <c r="AA54287" s="108"/>
      <c r="AC54287" s="108"/>
    </row>
    <row r="54288" spans="19:29" x14ac:dyDescent="0.25">
      <c r="S54288" s="108"/>
      <c r="U54288" s="108"/>
      <c r="W54288" s="108"/>
      <c r="Y54288" s="108"/>
      <c r="AA54288" s="108"/>
      <c r="AC54288" s="108"/>
    </row>
    <row r="54289" spans="19:29" x14ac:dyDescent="0.25">
      <c r="S54289" s="109"/>
      <c r="U54289" s="109"/>
      <c r="W54289" s="109"/>
      <c r="Y54289" s="109"/>
      <c r="AA54289" s="109"/>
      <c r="AC54289" s="109"/>
    </row>
    <row r="54290" spans="19:29" x14ac:dyDescent="0.25">
      <c r="S54290" s="108"/>
      <c r="U54290" s="108"/>
      <c r="W54290" s="108"/>
      <c r="Y54290" s="108"/>
      <c r="AA54290" s="108"/>
      <c r="AC54290" s="108"/>
    </row>
    <row r="54291" spans="19:29" x14ac:dyDescent="0.25">
      <c r="S54291" s="108"/>
      <c r="U54291" s="108"/>
      <c r="W54291" s="108"/>
      <c r="Y54291" s="108"/>
      <c r="AA54291" s="108"/>
      <c r="AC54291" s="108"/>
    </row>
    <row r="54292" spans="19:29" x14ac:dyDescent="0.25">
      <c r="S54292" s="109"/>
      <c r="U54292" s="109"/>
      <c r="W54292" s="109"/>
      <c r="Y54292" s="109"/>
      <c r="AA54292" s="109"/>
      <c r="AC54292" s="109"/>
    </row>
    <row r="54293" spans="19:29" x14ac:dyDescent="0.25">
      <c r="S54293" s="108"/>
      <c r="U54293" s="108"/>
      <c r="W54293" s="108"/>
      <c r="Y54293" s="108"/>
      <c r="AA54293" s="108"/>
      <c r="AC54293" s="108"/>
    </row>
    <row r="54294" spans="19:29" x14ac:dyDescent="0.25">
      <c r="S54294" s="109"/>
      <c r="U54294" s="109"/>
      <c r="W54294" s="109"/>
      <c r="Y54294" s="109"/>
      <c r="AA54294" s="109"/>
      <c r="AC54294" s="109"/>
    </row>
    <row r="54295" spans="19:29" x14ac:dyDescent="0.25">
      <c r="S54295" s="108"/>
      <c r="U54295" s="108"/>
      <c r="W54295" s="108"/>
      <c r="Y54295" s="108"/>
      <c r="AA54295" s="108"/>
      <c r="AC54295" s="108"/>
    </row>
    <row r="54296" spans="19:29" x14ac:dyDescent="0.25">
      <c r="S54296" s="108"/>
      <c r="U54296" s="108"/>
      <c r="W54296" s="108"/>
      <c r="Y54296" s="108"/>
      <c r="AA54296" s="108"/>
      <c r="AC54296" s="108"/>
    </row>
    <row r="54297" spans="19:29" x14ac:dyDescent="0.25">
      <c r="S54297" s="108"/>
      <c r="U54297" s="108"/>
      <c r="W54297" s="108"/>
      <c r="Y54297" s="108"/>
      <c r="AA54297" s="108"/>
      <c r="AC54297" s="108"/>
    </row>
    <row r="54298" spans="19:29" x14ac:dyDescent="0.25">
      <c r="S54298" s="110"/>
      <c r="U54298" s="110"/>
      <c r="W54298" s="110"/>
      <c r="Y54298" s="110"/>
      <c r="AA54298" s="110"/>
      <c r="AC54298" s="110"/>
    </row>
    <row r="54299" spans="19:29" x14ac:dyDescent="0.25">
      <c r="S54299" s="110"/>
      <c r="U54299" s="110"/>
      <c r="W54299" s="110"/>
      <c r="Y54299" s="110"/>
      <c r="AA54299" s="110"/>
      <c r="AC54299" s="110"/>
    </row>
    <row r="54300" spans="19:29" x14ac:dyDescent="0.25">
      <c r="S54300" s="110"/>
      <c r="U54300" s="110"/>
      <c r="W54300" s="110"/>
      <c r="Y54300" s="110"/>
      <c r="AA54300" s="110"/>
      <c r="AC54300" s="110"/>
    </row>
    <row r="54301" spans="19:29" x14ac:dyDescent="0.25">
      <c r="S54301" s="110"/>
      <c r="U54301" s="110"/>
      <c r="W54301" s="110"/>
      <c r="Y54301" s="110"/>
      <c r="AA54301" s="110"/>
      <c r="AC54301" s="110"/>
    </row>
    <row r="54302" spans="19:29" x14ac:dyDescent="0.25">
      <c r="S54302" s="111"/>
      <c r="U54302" s="111"/>
      <c r="W54302" s="111"/>
      <c r="Y54302" s="111"/>
      <c r="AA54302" s="111"/>
      <c r="AC54302" s="111"/>
    </row>
    <row r="54303" spans="19:29" x14ac:dyDescent="0.25">
      <c r="S54303" s="107"/>
      <c r="U54303" s="107"/>
      <c r="W54303" s="107"/>
      <c r="Y54303" s="107"/>
      <c r="AA54303" s="107"/>
      <c r="AC54303" s="107"/>
    </row>
    <row r="54304" spans="19:29" x14ac:dyDescent="0.25">
      <c r="S54304" s="108"/>
      <c r="U54304" s="108"/>
      <c r="W54304" s="108"/>
      <c r="Y54304" s="108"/>
      <c r="AA54304" s="108"/>
      <c r="AC54304" s="108"/>
    </row>
    <row r="54305" spans="19:29" x14ac:dyDescent="0.25">
      <c r="S54305" s="108"/>
      <c r="U54305" s="108"/>
      <c r="W54305" s="108"/>
      <c r="Y54305" s="108"/>
      <c r="AA54305" s="108"/>
      <c r="AC54305" s="108"/>
    </row>
    <row r="54306" spans="19:29" x14ac:dyDescent="0.25">
      <c r="S54306" s="109"/>
      <c r="U54306" s="109"/>
      <c r="W54306" s="109"/>
      <c r="Y54306" s="109"/>
      <c r="AA54306" s="109"/>
      <c r="AC54306" s="109"/>
    </row>
    <row r="54307" spans="19:29" x14ac:dyDescent="0.25">
      <c r="S54307" s="108"/>
      <c r="U54307" s="108"/>
      <c r="W54307" s="108"/>
      <c r="Y54307" s="108"/>
      <c r="AA54307" s="108"/>
      <c r="AC54307" s="108"/>
    </row>
    <row r="54308" spans="19:29" x14ac:dyDescent="0.25">
      <c r="S54308" s="108"/>
      <c r="U54308" s="108"/>
      <c r="W54308" s="108"/>
      <c r="Y54308" s="108"/>
      <c r="AA54308" s="108"/>
      <c r="AC54308" s="108"/>
    </row>
    <row r="54309" spans="19:29" x14ac:dyDescent="0.25">
      <c r="S54309" s="109"/>
      <c r="U54309" s="109"/>
      <c r="W54309" s="109"/>
      <c r="Y54309" s="109"/>
      <c r="AA54309" s="109"/>
      <c r="AC54309" s="109"/>
    </row>
    <row r="54310" spans="19:29" x14ac:dyDescent="0.25">
      <c r="S54310" s="108"/>
      <c r="U54310" s="108"/>
      <c r="W54310" s="108"/>
      <c r="Y54310" s="108"/>
      <c r="AA54310" s="108"/>
      <c r="AC54310" s="108"/>
    </row>
    <row r="54311" spans="19:29" x14ac:dyDescent="0.25">
      <c r="S54311" s="109"/>
      <c r="U54311" s="109"/>
      <c r="W54311" s="109"/>
      <c r="Y54311" s="109"/>
      <c r="AA54311" s="109"/>
      <c r="AC54311" s="109"/>
    </row>
    <row r="54312" spans="19:29" x14ac:dyDescent="0.25">
      <c r="S54312" s="108"/>
      <c r="U54312" s="108"/>
      <c r="W54312" s="108"/>
      <c r="Y54312" s="108"/>
      <c r="AA54312" s="108"/>
      <c r="AC54312" s="108"/>
    </row>
    <row r="54313" spans="19:29" x14ac:dyDescent="0.25">
      <c r="S54313" s="108"/>
      <c r="U54313" s="108"/>
      <c r="W54313" s="108"/>
      <c r="Y54313" s="108"/>
      <c r="AA54313" s="108"/>
      <c r="AC54313" s="108"/>
    </row>
    <row r="54314" spans="19:29" x14ac:dyDescent="0.25">
      <c r="S54314" s="108"/>
      <c r="U54314" s="108"/>
      <c r="W54314" s="108"/>
      <c r="Y54314" s="108"/>
      <c r="AA54314" s="108"/>
      <c r="AC54314" s="108"/>
    </row>
    <row r="54315" spans="19:29" x14ac:dyDescent="0.25">
      <c r="S54315" s="110"/>
      <c r="U54315" s="110"/>
      <c r="W54315" s="110"/>
      <c r="Y54315" s="110"/>
      <c r="AA54315" s="110"/>
      <c r="AC54315" s="110"/>
    </row>
    <row r="54316" spans="19:29" x14ac:dyDescent="0.25">
      <c r="S54316" s="110"/>
      <c r="U54316" s="110"/>
      <c r="W54316" s="110"/>
      <c r="Y54316" s="110"/>
      <c r="AA54316" s="110"/>
      <c r="AC54316" s="110"/>
    </row>
    <row r="54317" spans="19:29" x14ac:dyDescent="0.25">
      <c r="S54317" s="110"/>
      <c r="U54317" s="110"/>
      <c r="W54317" s="110"/>
      <c r="Y54317" s="110"/>
      <c r="AA54317" s="110"/>
      <c r="AC54317" s="110"/>
    </row>
    <row r="54318" spans="19:29" x14ac:dyDescent="0.25">
      <c r="S54318" s="110"/>
      <c r="U54318" s="110"/>
      <c r="W54318" s="110"/>
      <c r="Y54318" s="110"/>
      <c r="AA54318" s="110"/>
      <c r="AC54318" s="110"/>
    </row>
    <row r="54319" spans="19:29" x14ac:dyDescent="0.25">
      <c r="S54319" s="111"/>
      <c r="U54319" s="111"/>
      <c r="W54319" s="111"/>
      <c r="Y54319" s="111"/>
      <c r="AA54319" s="111"/>
      <c r="AC54319" s="111"/>
    </row>
    <row r="54320" spans="19:29" x14ac:dyDescent="0.25">
      <c r="S54320" s="107"/>
      <c r="U54320" s="107"/>
      <c r="W54320" s="107"/>
      <c r="Y54320" s="107"/>
      <c r="AA54320" s="107"/>
      <c r="AC54320" s="107"/>
    </row>
    <row r="54321" spans="19:29" x14ac:dyDescent="0.25">
      <c r="S54321" s="108"/>
      <c r="U54321" s="108"/>
      <c r="W54321" s="108"/>
      <c r="Y54321" s="108"/>
      <c r="AA54321" s="108"/>
      <c r="AC54321" s="108"/>
    </row>
    <row r="54322" spans="19:29" x14ac:dyDescent="0.25">
      <c r="S54322" s="108"/>
      <c r="U54322" s="108"/>
      <c r="W54322" s="108"/>
      <c r="Y54322" s="108"/>
      <c r="AA54322" s="108"/>
      <c r="AC54322" s="108"/>
    </row>
    <row r="54323" spans="19:29" x14ac:dyDescent="0.25">
      <c r="S54323" s="109"/>
      <c r="U54323" s="109"/>
      <c r="W54323" s="109"/>
      <c r="Y54323" s="109"/>
      <c r="AA54323" s="109"/>
      <c r="AC54323" s="109"/>
    </row>
    <row r="54324" spans="19:29" x14ac:dyDescent="0.25">
      <c r="S54324" s="108"/>
      <c r="U54324" s="108"/>
      <c r="W54324" s="108"/>
      <c r="Y54324" s="108"/>
      <c r="AA54324" s="108"/>
      <c r="AC54324" s="108"/>
    </row>
    <row r="54325" spans="19:29" x14ac:dyDescent="0.25">
      <c r="S54325" s="108"/>
      <c r="U54325" s="108"/>
      <c r="W54325" s="108"/>
      <c r="Y54325" s="108"/>
      <c r="AA54325" s="108"/>
      <c r="AC54325" s="108"/>
    </row>
    <row r="54326" spans="19:29" x14ac:dyDescent="0.25">
      <c r="S54326" s="109"/>
      <c r="U54326" s="109"/>
      <c r="W54326" s="109"/>
      <c r="Y54326" s="109"/>
      <c r="AA54326" s="109"/>
      <c r="AC54326" s="109"/>
    </row>
    <row r="54327" spans="19:29" x14ac:dyDescent="0.25">
      <c r="S54327" s="108"/>
      <c r="U54327" s="108"/>
      <c r="W54327" s="108"/>
      <c r="Y54327" s="108"/>
      <c r="AA54327" s="108"/>
      <c r="AC54327" s="108"/>
    </row>
    <row r="54328" spans="19:29" x14ac:dyDescent="0.25">
      <c r="S54328" s="109"/>
      <c r="U54328" s="109"/>
      <c r="W54328" s="109"/>
      <c r="Y54328" s="109"/>
      <c r="AA54328" s="109"/>
      <c r="AC54328" s="109"/>
    </row>
    <row r="54329" spans="19:29" x14ac:dyDescent="0.25">
      <c r="S54329" s="108"/>
      <c r="U54329" s="108"/>
      <c r="W54329" s="108"/>
      <c r="Y54329" s="108"/>
      <c r="AA54329" s="108"/>
      <c r="AC54329" s="108"/>
    </row>
    <row r="54330" spans="19:29" x14ac:dyDescent="0.25">
      <c r="S54330" s="108"/>
      <c r="U54330" s="108"/>
      <c r="W54330" s="108"/>
      <c r="Y54330" s="108"/>
      <c r="AA54330" s="108"/>
      <c r="AC54330" s="108"/>
    </row>
    <row r="54331" spans="19:29" x14ac:dyDescent="0.25">
      <c r="S54331" s="108"/>
      <c r="U54331" s="108"/>
      <c r="W54331" s="108"/>
      <c r="Y54331" s="108"/>
      <c r="AA54331" s="108"/>
      <c r="AC54331" s="108"/>
    </row>
    <row r="54332" spans="19:29" x14ac:dyDescent="0.25">
      <c r="S54332" s="110"/>
      <c r="U54332" s="110"/>
      <c r="W54332" s="110"/>
      <c r="Y54332" s="110"/>
      <c r="AA54332" s="110"/>
      <c r="AC54332" s="110"/>
    </row>
    <row r="54333" spans="19:29" x14ac:dyDescent="0.25">
      <c r="S54333" s="110"/>
      <c r="U54333" s="110"/>
      <c r="W54333" s="110"/>
      <c r="Y54333" s="110"/>
      <c r="AA54333" s="110"/>
      <c r="AC54333" s="110"/>
    </row>
    <row r="54334" spans="19:29" x14ac:dyDescent="0.25">
      <c r="S54334" s="110"/>
      <c r="U54334" s="110"/>
      <c r="W54334" s="110"/>
      <c r="Y54334" s="110"/>
      <c r="AA54334" s="110"/>
      <c r="AC54334" s="110"/>
    </row>
    <row r="54335" spans="19:29" x14ac:dyDescent="0.25">
      <c r="S54335" s="110"/>
      <c r="U54335" s="110"/>
      <c r="W54335" s="110"/>
      <c r="Y54335" s="110"/>
      <c r="AA54335" s="110"/>
      <c r="AC54335" s="110"/>
    </row>
    <row r="54336" spans="19:29" x14ac:dyDescent="0.25">
      <c r="S54336" s="111"/>
      <c r="U54336" s="111"/>
      <c r="W54336" s="111"/>
      <c r="Y54336" s="111"/>
      <c r="AA54336" s="111"/>
      <c r="AC54336" s="111"/>
    </row>
    <row r="54337" spans="19:29" x14ac:dyDescent="0.25">
      <c r="S54337" s="107"/>
      <c r="U54337" s="107"/>
      <c r="W54337" s="107"/>
      <c r="Y54337" s="107"/>
      <c r="AA54337" s="107"/>
      <c r="AC54337" s="107"/>
    </row>
    <row r="54338" spans="19:29" x14ac:dyDescent="0.25">
      <c r="S54338" s="108"/>
      <c r="U54338" s="108"/>
      <c r="W54338" s="108"/>
      <c r="Y54338" s="108"/>
      <c r="AA54338" s="108"/>
      <c r="AC54338" s="108"/>
    </row>
    <row r="54339" spans="19:29" x14ac:dyDescent="0.25">
      <c r="S54339" s="108"/>
      <c r="U54339" s="108"/>
      <c r="W54339" s="108"/>
      <c r="Y54339" s="108"/>
      <c r="AA54339" s="108"/>
      <c r="AC54339" s="108"/>
    </row>
    <row r="54340" spans="19:29" x14ac:dyDescent="0.25">
      <c r="S54340" s="109"/>
      <c r="U54340" s="109"/>
      <c r="W54340" s="109"/>
      <c r="Y54340" s="109"/>
      <c r="AA54340" s="109"/>
      <c r="AC54340" s="109"/>
    </row>
    <row r="54341" spans="19:29" x14ac:dyDescent="0.25">
      <c r="S54341" s="108"/>
      <c r="U54341" s="108"/>
      <c r="W54341" s="108"/>
      <c r="Y54341" s="108"/>
      <c r="AA54341" s="108"/>
      <c r="AC54341" s="108"/>
    </row>
    <row r="54342" spans="19:29" x14ac:dyDescent="0.25">
      <c r="S54342" s="108"/>
      <c r="U54342" s="108"/>
      <c r="W54342" s="108"/>
      <c r="Y54342" s="108"/>
      <c r="AA54342" s="108"/>
      <c r="AC54342" s="108"/>
    </row>
    <row r="54343" spans="19:29" x14ac:dyDescent="0.25">
      <c r="S54343" s="109"/>
      <c r="U54343" s="109"/>
      <c r="W54343" s="109"/>
      <c r="Y54343" s="109"/>
      <c r="AA54343" s="109"/>
      <c r="AC54343" s="109"/>
    </row>
    <row r="54344" spans="19:29" x14ac:dyDescent="0.25">
      <c r="S54344" s="108"/>
      <c r="U54344" s="108"/>
      <c r="W54344" s="108"/>
      <c r="Y54344" s="108"/>
      <c r="AA54344" s="108"/>
      <c r="AC54344" s="108"/>
    </row>
    <row r="54345" spans="19:29" x14ac:dyDescent="0.25">
      <c r="S54345" s="109"/>
      <c r="U54345" s="109"/>
      <c r="W54345" s="109"/>
      <c r="Y54345" s="109"/>
      <c r="AA54345" s="109"/>
      <c r="AC54345" s="109"/>
    </row>
    <row r="54346" spans="19:29" x14ac:dyDescent="0.25">
      <c r="S54346" s="108"/>
      <c r="U54346" s="108"/>
      <c r="W54346" s="108"/>
      <c r="Y54346" s="108"/>
      <c r="AA54346" s="108"/>
      <c r="AC54346" s="108"/>
    </row>
    <row r="54347" spans="19:29" x14ac:dyDescent="0.25">
      <c r="S54347" s="108"/>
      <c r="U54347" s="108"/>
      <c r="W54347" s="108"/>
      <c r="Y54347" s="108"/>
      <c r="AA54347" s="108"/>
      <c r="AC54347" s="108"/>
    </row>
    <row r="54348" spans="19:29" x14ac:dyDescent="0.25">
      <c r="S54348" s="108"/>
      <c r="U54348" s="108"/>
      <c r="W54348" s="108"/>
      <c r="Y54348" s="108"/>
      <c r="AA54348" s="108"/>
      <c r="AC54348" s="108"/>
    </row>
    <row r="54349" spans="19:29" x14ac:dyDescent="0.25">
      <c r="S54349" s="110"/>
      <c r="U54349" s="110"/>
      <c r="W54349" s="110"/>
      <c r="Y54349" s="110"/>
      <c r="AA54349" s="110"/>
      <c r="AC54349" s="110"/>
    </row>
    <row r="54350" spans="19:29" x14ac:dyDescent="0.25">
      <c r="S54350" s="110"/>
      <c r="U54350" s="110"/>
      <c r="W54350" s="110"/>
      <c r="Y54350" s="110"/>
      <c r="AA54350" s="110"/>
      <c r="AC54350" s="110"/>
    </row>
    <row r="54351" spans="19:29" x14ac:dyDescent="0.25">
      <c r="S54351" s="110"/>
      <c r="U54351" s="110"/>
      <c r="W54351" s="110"/>
      <c r="Y54351" s="110"/>
      <c r="AA54351" s="110"/>
      <c r="AC54351" s="110"/>
    </row>
    <row r="54352" spans="19:29" x14ac:dyDescent="0.25">
      <c r="S54352" s="110"/>
      <c r="U54352" s="110"/>
      <c r="W54352" s="110"/>
      <c r="Y54352" s="110"/>
      <c r="AA54352" s="110"/>
      <c r="AC54352" s="110"/>
    </row>
    <row r="54353" spans="19:29" x14ac:dyDescent="0.25">
      <c r="S54353" s="111"/>
      <c r="U54353" s="111"/>
      <c r="W54353" s="111"/>
      <c r="Y54353" s="111"/>
      <c r="AA54353" s="111"/>
      <c r="AC54353" s="111"/>
    </row>
    <row r="54354" spans="19:29" x14ac:dyDescent="0.25">
      <c r="S54354" s="107"/>
      <c r="U54354" s="107"/>
      <c r="W54354" s="107"/>
      <c r="Y54354" s="107"/>
      <c r="AA54354" s="107"/>
      <c r="AC54354" s="107"/>
    </row>
    <row r="54355" spans="19:29" x14ac:dyDescent="0.25">
      <c r="S54355" s="108"/>
      <c r="U54355" s="108"/>
      <c r="W54355" s="108"/>
      <c r="Y54355" s="108"/>
      <c r="AA54355" s="108"/>
      <c r="AC54355" s="108"/>
    </row>
    <row r="54356" spans="19:29" x14ac:dyDescent="0.25">
      <c r="S54356" s="108"/>
      <c r="U54356" s="108"/>
      <c r="W54356" s="108"/>
      <c r="Y54356" s="108"/>
      <c r="AA54356" s="108"/>
      <c r="AC54356" s="108"/>
    </row>
    <row r="54357" spans="19:29" x14ac:dyDescent="0.25">
      <c r="S54357" s="109"/>
      <c r="U54357" s="109"/>
      <c r="W54357" s="109"/>
      <c r="Y54357" s="109"/>
      <c r="AA54357" s="109"/>
      <c r="AC54357" s="109"/>
    </row>
    <row r="54358" spans="19:29" x14ac:dyDescent="0.25">
      <c r="S54358" s="108"/>
      <c r="U54358" s="108"/>
      <c r="W54358" s="108"/>
      <c r="Y54358" s="108"/>
      <c r="AA54358" s="108"/>
      <c r="AC54358" s="108"/>
    </row>
    <row r="54359" spans="19:29" x14ac:dyDescent="0.25">
      <c r="S54359" s="108"/>
      <c r="U54359" s="108"/>
      <c r="W54359" s="108"/>
      <c r="Y54359" s="108"/>
      <c r="AA54359" s="108"/>
      <c r="AC54359" s="108"/>
    </row>
    <row r="54360" spans="19:29" x14ac:dyDescent="0.25">
      <c r="S54360" s="109"/>
      <c r="U54360" s="109"/>
      <c r="W54360" s="109"/>
      <c r="Y54360" s="109"/>
      <c r="AA54360" s="109"/>
      <c r="AC54360" s="109"/>
    </row>
    <row r="54361" spans="19:29" x14ac:dyDescent="0.25">
      <c r="S54361" s="108"/>
      <c r="U54361" s="108"/>
      <c r="W54361" s="108"/>
      <c r="Y54361" s="108"/>
      <c r="AA54361" s="108"/>
      <c r="AC54361" s="108"/>
    </row>
    <row r="54362" spans="19:29" x14ac:dyDescent="0.25">
      <c r="S54362" s="109"/>
      <c r="U54362" s="109"/>
      <c r="W54362" s="109"/>
      <c r="Y54362" s="109"/>
      <c r="AA54362" s="109"/>
      <c r="AC54362" s="109"/>
    </row>
    <row r="54363" spans="19:29" x14ac:dyDescent="0.25">
      <c r="S54363" s="108"/>
      <c r="U54363" s="108"/>
      <c r="W54363" s="108"/>
      <c r="Y54363" s="108"/>
      <c r="AA54363" s="108"/>
      <c r="AC54363" s="108"/>
    </row>
    <row r="54364" spans="19:29" x14ac:dyDescent="0.25">
      <c r="S54364" s="108"/>
      <c r="U54364" s="108"/>
      <c r="W54364" s="108"/>
      <c r="Y54364" s="108"/>
      <c r="AA54364" s="108"/>
      <c r="AC54364" s="108"/>
    </row>
    <row r="54365" spans="19:29" x14ac:dyDescent="0.25">
      <c r="S54365" s="108"/>
      <c r="U54365" s="108"/>
      <c r="W54365" s="108"/>
      <c r="Y54365" s="108"/>
      <c r="AA54365" s="108"/>
      <c r="AC54365" s="108"/>
    </row>
    <row r="54366" spans="19:29" x14ac:dyDescent="0.25">
      <c r="S54366" s="110"/>
      <c r="U54366" s="110"/>
      <c r="W54366" s="110"/>
      <c r="Y54366" s="110"/>
      <c r="AA54366" s="110"/>
      <c r="AC54366" s="110"/>
    </row>
    <row r="54367" spans="19:29" x14ac:dyDescent="0.25">
      <c r="S54367" s="110"/>
      <c r="U54367" s="110"/>
      <c r="W54367" s="110"/>
      <c r="Y54367" s="110"/>
      <c r="AA54367" s="110"/>
      <c r="AC54367" s="110"/>
    </row>
    <row r="54368" spans="19:29" x14ac:dyDescent="0.25">
      <c r="S54368" s="110"/>
      <c r="U54368" s="110"/>
      <c r="W54368" s="110"/>
      <c r="Y54368" s="110"/>
      <c r="AA54368" s="110"/>
      <c r="AC54368" s="110"/>
    </row>
    <row r="54369" spans="19:29" x14ac:dyDescent="0.25">
      <c r="S54369" s="110"/>
      <c r="U54369" s="110"/>
      <c r="W54369" s="110"/>
      <c r="Y54369" s="110"/>
      <c r="AA54369" s="110"/>
      <c r="AC54369" s="110"/>
    </row>
    <row r="54370" spans="19:29" x14ac:dyDescent="0.25">
      <c r="S54370" s="111"/>
      <c r="U54370" s="111"/>
      <c r="W54370" s="111"/>
      <c r="Y54370" s="111"/>
      <c r="AA54370" s="111"/>
      <c r="AC54370" s="111"/>
    </row>
    <row r="54371" spans="19:29" x14ac:dyDescent="0.25">
      <c r="S54371" s="107"/>
      <c r="U54371" s="107"/>
      <c r="W54371" s="107"/>
      <c r="Y54371" s="107"/>
      <c r="AA54371" s="107"/>
      <c r="AC54371" s="107"/>
    </row>
    <row r="54372" spans="19:29" x14ac:dyDescent="0.25">
      <c r="S54372" s="108"/>
      <c r="U54372" s="108"/>
      <c r="W54372" s="108"/>
      <c r="Y54372" s="108"/>
      <c r="AA54372" s="108"/>
      <c r="AC54372" s="108"/>
    </row>
    <row r="54373" spans="19:29" x14ac:dyDescent="0.25">
      <c r="S54373" s="108"/>
      <c r="U54373" s="108"/>
      <c r="W54373" s="108"/>
      <c r="Y54373" s="108"/>
      <c r="AA54373" s="108"/>
      <c r="AC54373" s="108"/>
    </row>
    <row r="54374" spans="19:29" x14ac:dyDescent="0.25">
      <c r="S54374" s="109"/>
      <c r="U54374" s="109"/>
      <c r="W54374" s="109"/>
      <c r="Y54374" s="109"/>
      <c r="AA54374" s="109"/>
      <c r="AC54374" s="109"/>
    </row>
    <row r="54375" spans="19:29" x14ac:dyDescent="0.25">
      <c r="S54375" s="108"/>
      <c r="U54375" s="108"/>
      <c r="W54375" s="108"/>
      <c r="Y54375" s="108"/>
      <c r="AA54375" s="108"/>
      <c r="AC54375" s="108"/>
    </row>
    <row r="54376" spans="19:29" x14ac:dyDescent="0.25">
      <c r="S54376" s="108"/>
      <c r="U54376" s="108"/>
      <c r="W54376" s="108"/>
      <c r="Y54376" s="108"/>
      <c r="AA54376" s="108"/>
      <c r="AC54376" s="108"/>
    </row>
    <row r="54377" spans="19:29" x14ac:dyDescent="0.25">
      <c r="S54377" s="109"/>
      <c r="U54377" s="109"/>
      <c r="W54377" s="109"/>
      <c r="Y54377" s="109"/>
      <c r="AA54377" s="109"/>
      <c r="AC54377" s="109"/>
    </row>
    <row r="54378" spans="19:29" x14ac:dyDescent="0.25">
      <c r="S54378" s="108"/>
      <c r="U54378" s="108"/>
      <c r="W54378" s="108"/>
      <c r="Y54378" s="108"/>
      <c r="AA54378" s="108"/>
      <c r="AC54378" s="108"/>
    </row>
    <row r="54379" spans="19:29" x14ac:dyDescent="0.25">
      <c r="S54379" s="109"/>
      <c r="U54379" s="109"/>
      <c r="W54379" s="109"/>
      <c r="Y54379" s="109"/>
      <c r="AA54379" s="109"/>
      <c r="AC54379" s="109"/>
    </row>
    <row r="54380" spans="19:29" x14ac:dyDescent="0.25">
      <c r="S54380" s="108"/>
      <c r="U54380" s="108"/>
      <c r="W54380" s="108"/>
      <c r="Y54380" s="108"/>
      <c r="AA54380" s="108"/>
      <c r="AC54380" s="108"/>
    </row>
    <row r="54381" spans="19:29" x14ac:dyDescent="0.25">
      <c r="S54381" s="108"/>
      <c r="U54381" s="108"/>
      <c r="W54381" s="108"/>
      <c r="Y54381" s="108"/>
      <c r="AA54381" s="108"/>
      <c r="AC54381" s="108"/>
    </row>
    <row r="54382" spans="19:29" x14ac:dyDescent="0.25">
      <c r="S54382" s="108"/>
      <c r="U54382" s="108"/>
      <c r="W54382" s="108"/>
      <c r="Y54382" s="108"/>
      <c r="AA54382" s="108"/>
      <c r="AC54382" s="108"/>
    </row>
    <row r="54383" spans="19:29" x14ac:dyDescent="0.25">
      <c r="S54383" s="110"/>
      <c r="U54383" s="110"/>
      <c r="W54383" s="110"/>
      <c r="Y54383" s="110"/>
      <c r="AA54383" s="110"/>
      <c r="AC54383" s="110"/>
    </row>
    <row r="54384" spans="19:29" x14ac:dyDescent="0.25">
      <c r="S54384" s="110"/>
      <c r="U54384" s="110"/>
      <c r="W54384" s="110"/>
      <c r="Y54384" s="110"/>
      <c r="AA54384" s="110"/>
      <c r="AC54384" s="110"/>
    </row>
    <row r="54385" spans="19:29" x14ac:dyDescent="0.25">
      <c r="S54385" s="110"/>
      <c r="U54385" s="110"/>
      <c r="W54385" s="110"/>
      <c r="Y54385" s="110"/>
      <c r="AA54385" s="110"/>
      <c r="AC54385" s="110"/>
    </row>
    <row r="54386" spans="19:29" x14ac:dyDescent="0.25">
      <c r="S54386" s="110"/>
      <c r="U54386" s="110"/>
      <c r="W54386" s="110"/>
      <c r="Y54386" s="110"/>
      <c r="AA54386" s="110"/>
      <c r="AC54386" s="110"/>
    </row>
    <row r="54387" spans="19:29" x14ac:dyDescent="0.25">
      <c r="S54387" s="111"/>
      <c r="U54387" s="111"/>
      <c r="W54387" s="111"/>
      <c r="Y54387" s="111"/>
      <c r="AA54387" s="111"/>
      <c r="AC54387" s="111"/>
    </row>
    <row r="54388" spans="19:29" x14ac:dyDescent="0.25">
      <c r="S54388" s="107"/>
      <c r="U54388" s="107"/>
      <c r="W54388" s="107"/>
      <c r="Y54388" s="107"/>
      <c r="AA54388" s="107"/>
      <c r="AC54388" s="107"/>
    </row>
    <row r="54389" spans="19:29" x14ac:dyDescent="0.25">
      <c r="S54389" s="108"/>
      <c r="U54389" s="108"/>
      <c r="W54389" s="108"/>
      <c r="Y54389" s="108"/>
      <c r="AA54389" s="108"/>
      <c r="AC54389" s="108"/>
    </row>
    <row r="54390" spans="19:29" x14ac:dyDescent="0.25">
      <c r="S54390" s="108"/>
      <c r="U54390" s="108"/>
      <c r="W54390" s="108"/>
      <c r="Y54390" s="108"/>
      <c r="AA54390" s="108"/>
      <c r="AC54390" s="108"/>
    </row>
    <row r="54391" spans="19:29" x14ac:dyDescent="0.25">
      <c r="S54391" s="109"/>
      <c r="U54391" s="109"/>
      <c r="W54391" s="109"/>
      <c r="Y54391" s="109"/>
      <c r="AA54391" s="109"/>
      <c r="AC54391" s="109"/>
    </row>
    <row r="54392" spans="19:29" x14ac:dyDescent="0.25">
      <c r="S54392" s="108"/>
      <c r="U54392" s="108"/>
      <c r="W54392" s="108"/>
      <c r="Y54392" s="108"/>
      <c r="AA54392" s="108"/>
      <c r="AC54392" s="108"/>
    </row>
    <row r="54393" spans="19:29" x14ac:dyDescent="0.25">
      <c r="S54393" s="108"/>
      <c r="U54393" s="108"/>
      <c r="W54393" s="108"/>
      <c r="Y54393" s="108"/>
      <c r="AA54393" s="108"/>
      <c r="AC54393" s="108"/>
    </row>
    <row r="54394" spans="19:29" x14ac:dyDescent="0.25">
      <c r="S54394" s="109"/>
      <c r="U54394" s="109"/>
      <c r="W54394" s="109"/>
      <c r="Y54394" s="109"/>
      <c r="AA54394" s="109"/>
      <c r="AC54394" s="109"/>
    </row>
    <row r="54395" spans="19:29" x14ac:dyDescent="0.25">
      <c r="S54395" s="108"/>
      <c r="U54395" s="108"/>
      <c r="W54395" s="108"/>
      <c r="Y54395" s="108"/>
      <c r="AA54395" s="108"/>
      <c r="AC54395" s="108"/>
    </row>
    <row r="54396" spans="19:29" x14ac:dyDescent="0.25">
      <c r="S54396" s="109"/>
      <c r="U54396" s="109"/>
      <c r="W54396" s="109"/>
      <c r="Y54396" s="109"/>
      <c r="AA54396" s="109"/>
      <c r="AC54396" s="109"/>
    </row>
    <row r="54397" spans="19:29" x14ac:dyDescent="0.25">
      <c r="S54397" s="108"/>
      <c r="U54397" s="108"/>
      <c r="W54397" s="108"/>
      <c r="Y54397" s="108"/>
      <c r="AA54397" s="108"/>
      <c r="AC54397" s="108"/>
    </row>
    <row r="54398" spans="19:29" x14ac:dyDescent="0.25">
      <c r="S54398" s="108"/>
      <c r="U54398" s="108"/>
      <c r="W54398" s="108"/>
      <c r="Y54398" s="108"/>
      <c r="AA54398" s="108"/>
      <c r="AC54398" s="108"/>
    </row>
    <row r="54399" spans="19:29" x14ac:dyDescent="0.25">
      <c r="S54399" s="108"/>
      <c r="U54399" s="108"/>
      <c r="W54399" s="108"/>
      <c r="Y54399" s="108"/>
      <c r="AA54399" s="108"/>
      <c r="AC54399" s="108"/>
    </row>
    <row r="54400" spans="19:29" x14ac:dyDescent="0.25">
      <c r="S54400" s="110"/>
      <c r="U54400" s="110"/>
      <c r="W54400" s="110"/>
      <c r="Y54400" s="110"/>
      <c r="AA54400" s="110"/>
      <c r="AC54400" s="110"/>
    </row>
    <row r="54401" spans="19:29" x14ac:dyDescent="0.25">
      <c r="S54401" s="110"/>
      <c r="U54401" s="110"/>
      <c r="W54401" s="110"/>
      <c r="Y54401" s="110"/>
      <c r="AA54401" s="110"/>
      <c r="AC54401" s="110"/>
    </row>
    <row r="54402" spans="19:29" x14ac:dyDescent="0.25">
      <c r="S54402" s="110"/>
      <c r="U54402" s="110"/>
      <c r="W54402" s="110"/>
      <c r="Y54402" s="110"/>
      <c r="AA54402" s="110"/>
      <c r="AC54402" s="110"/>
    </row>
    <row r="54403" spans="19:29" x14ac:dyDescent="0.25">
      <c r="S54403" s="110"/>
      <c r="U54403" s="110"/>
      <c r="W54403" s="110"/>
      <c r="Y54403" s="110"/>
      <c r="AA54403" s="110"/>
      <c r="AC54403" s="110"/>
    </row>
    <row r="54404" spans="19:29" x14ac:dyDescent="0.25">
      <c r="S54404" s="111"/>
      <c r="U54404" s="111"/>
      <c r="W54404" s="111"/>
      <c r="Y54404" s="111"/>
      <c r="AA54404" s="111"/>
      <c r="AC54404" s="111"/>
    </row>
    <row r="54405" spans="19:29" x14ac:dyDescent="0.25">
      <c r="S54405" s="107"/>
      <c r="U54405" s="107"/>
      <c r="W54405" s="107"/>
      <c r="Y54405" s="107"/>
      <c r="AA54405" s="107"/>
      <c r="AC54405" s="107"/>
    </row>
    <row r="54406" spans="19:29" x14ac:dyDescent="0.25">
      <c r="S54406" s="108"/>
      <c r="U54406" s="108"/>
      <c r="W54406" s="108"/>
      <c r="Y54406" s="108"/>
      <c r="AA54406" s="108"/>
      <c r="AC54406" s="108"/>
    </row>
    <row r="54407" spans="19:29" x14ac:dyDescent="0.25">
      <c r="S54407" s="108"/>
      <c r="U54407" s="108"/>
      <c r="W54407" s="108"/>
      <c r="Y54407" s="108"/>
      <c r="AA54407" s="108"/>
      <c r="AC54407" s="108"/>
    </row>
    <row r="54408" spans="19:29" x14ac:dyDescent="0.25">
      <c r="S54408" s="109"/>
      <c r="U54408" s="109"/>
      <c r="W54408" s="109"/>
      <c r="Y54408" s="109"/>
      <c r="AA54408" s="109"/>
      <c r="AC54408" s="109"/>
    </row>
    <row r="54409" spans="19:29" x14ac:dyDescent="0.25">
      <c r="S54409" s="108"/>
      <c r="U54409" s="108"/>
      <c r="W54409" s="108"/>
      <c r="Y54409" s="108"/>
      <c r="AA54409" s="108"/>
      <c r="AC54409" s="108"/>
    </row>
    <row r="54410" spans="19:29" x14ac:dyDescent="0.25">
      <c r="S54410" s="108"/>
      <c r="U54410" s="108"/>
      <c r="W54410" s="108"/>
      <c r="Y54410" s="108"/>
      <c r="AA54410" s="108"/>
      <c r="AC54410" s="108"/>
    </row>
    <row r="54411" spans="19:29" x14ac:dyDescent="0.25">
      <c r="S54411" s="109"/>
      <c r="U54411" s="109"/>
      <c r="W54411" s="109"/>
      <c r="Y54411" s="109"/>
      <c r="AA54411" s="109"/>
      <c r="AC54411" s="109"/>
    </row>
    <row r="54412" spans="19:29" x14ac:dyDescent="0.25">
      <c r="S54412" s="108"/>
      <c r="U54412" s="108"/>
      <c r="W54412" s="108"/>
      <c r="Y54412" s="108"/>
      <c r="AA54412" s="108"/>
      <c r="AC54412" s="108"/>
    </row>
    <row r="54413" spans="19:29" x14ac:dyDescent="0.25">
      <c r="S54413" s="109"/>
      <c r="U54413" s="109"/>
      <c r="W54413" s="109"/>
      <c r="Y54413" s="109"/>
      <c r="AA54413" s="109"/>
      <c r="AC54413" s="109"/>
    </row>
    <row r="54414" spans="19:29" x14ac:dyDescent="0.25">
      <c r="S54414" s="108"/>
      <c r="U54414" s="108"/>
      <c r="W54414" s="108"/>
      <c r="Y54414" s="108"/>
      <c r="AA54414" s="108"/>
      <c r="AC54414" s="108"/>
    </row>
    <row r="54415" spans="19:29" x14ac:dyDescent="0.25">
      <c r="S54415" s="108"/>
      <c r="U54415" s="108"/>
      <c r="W54415" s="108"/>
      <c r="Y54415" s="108"/>
      <c r="AA54415" s="108"/>
      <c r="AC54415" s="108"/>
    </row>
    <row r="54416" spans="19:29" x14ac:dyDescent="0.25">
      <c r="S54416" s="108"/>
      <c r="U54416" s="108"/>
      <c r="W54416" s="108"/>
      <c r="Y54416" s="108"/>
      <c r="AA54416" s="108"/>
      <c r="AC54416" s="108"/>
    </row>
    <row r="54417" spans="19:29" x14ac:dyDescent="0.25">
      <c r="S54417" s="110"/>
      <c r="U54417" s="110"/>
      <c r="W54417" s="110"/>
      <c r="Y54417" s="110"/>
      <c r="AA54417" s="110"/>
      <c r="AC54417" s="110"/>
    </row>
    <row r="54418" spans="19:29" x14ac:dyDescent="0.25">
      <c r="S54418" s="110"/>
      <c r="U54418" s="110"/>
      <c r="W54418" s="110"/>
      <c r="Y54418" s="110"/>
      <c r="AA54418" s="110"/>
      <c r="AC54418" s="110"/>
    </row>
    <row r="54419" spans="19:29" x14ac:dyDescent="0.25">
      <c r="S54419" s="110"/>
      <c r="U54419" s="110"/>
      <c r="W54419" s="110"/>
      <c r="Y54419" s="110"/>
      <c r="AA54419" s="110"/>
      <c r="AC54419" s="110"/>
    </row>
    <row r="54420" spans="19:29" x14ac:dyDescent="0.25">
      <c r="S54420" s="110"/>
      <c r="U54420" s="110"/>
      <c r="W54420" s="110"/>
      <c r="Y54420" s="110"/>
      <c r="AA54420" s="110"/>
      <c r="AC54420" s="110"/>
    </row>
    <row r="54421" spans="19:29" x14ac:dyDescent="0.25">
      <c r="S54421" s="111"/>
      <c r="U54421" s="111"/>
      <c r="W54421" s="111"/>
      <c r="Y54421" s="111"/>
      <c r="AA54421" s="111"/>
      <c r="AC54421" s="111"/>
    </row>
    <row r="54422" spans="19:29" x14ac:dyDescent="0.25">
      <c r="S54422" s="107"/>
      <c r="U54422" s="107"/>
      <c r="W54422" s="107"/>
      <c r="Y54422" s="107"/>
      <c r="AA54422" s="107"/>
      <c r="AC54422" s="107"/>
    </row>
    <row r="54423" spans="19:29" x14ac:dyDescent="0.25">
      <c r="S54423" s="108"/>
      <c r="U54423" s="108"/>
      <c r="W54423" s="108"/>
      <c r="Y54423" s="108"/>
      <c r="AA54423" s="108"/>
      <c r="AC54423" s="108"/>
    </row>
    <row r="54424" spans="19:29" x14ac:dyDescent="0.25">
      <c r="S54424" s="108"/>
      <c r="U54424" s="108"/>
      <c r="W54424" s="108"/>
      <c r="Y54424" s="108"/>
      <c r="AA54424" s="108"/>
      <c r="AC54424" s="108"/>
    </row>
    <row r="54425" spans="19:29" x14ac:dyDescent="0.25">
      <c r="S54425" s="109"/>
      <c r="U54425" s="109"/>
      <c r="W54425" s="109"/>
      <c r="Y54425" s="109"/>
      <c r="AA54425" s="109"/>
      <c r="AC54425" s="109"/>
    </row>
    <row r="54426" spans="19:29" x14ac:dyDescent="0.25">
      <c r="S54426" s="108"/>
      <c r="U54426" s="108"/>
      <c r="W54426" s="108"/>
      <c r="Y54426" s="108"/>
      <c r="AA54426" s="108"/>
      <c r="AC54426" s="108"/>
    </row>
    <row r="54427" spans="19:29" x14ac:dyDescent="0.25">
      <c r="S54427" s="108"/>
      <c r="U54427" s="108"/>
      <c r="W54427" s="108"/>
      <c r="Y54427" s="108"/>
      <c r="AA54427" s="108"/>
      <c r="AC54427" s="108"/>
    </row>
    <row r="54428" spans="19:29" x14ac:dyDescent="0.25">
      <c r="S54428" s="109"/>
      <c r="U54428" s="109"/>
      <c r="W54428" s="109"/>
      <c r="Y54428" s="109"/>
      <c r="AA54428" s="109"/>
      <c r="AC54428" s="109"/>
    </row>
    <row r="54429" spans="19:29" x14ac:dyDescent="0.25">
      <c r="S54429" s="108"/>
      <c r="U54429" s="108"/>
      <c r="W54429" s="108"/>
      <c r="Y54429" s="108"/>
      <c r="AA54429" s="108"/>
      <c r="AC54429" s="108"/>
    </row>
    <row r="54430" spans="19:29" x14ac:dyDescent="0.25">
      <c r="S54430" s="109"/>
      <c r="U54430" s="109"/>
      <c r="W54430" s="109"/>
      <c r="Y54430" s="109"/>
      <c r="AA54430" s="109"/>
      <c r="AC54430" s="109"/>
    </row>
    <row r="54431" spans="19:29" x14ac:dyDescent="0.25">
      <c r="S54431" s="108"/>
      <c r="U54431" s="108"/>
      <c r="W54431" s="108"/>
      <c r="Y54431" s="108"/>
      <c r="AA54431" s="108"/>
      <c r="AC54431" s="108"/>
    </row>
    <row r="54432" spans="19:29" x14ac:dyDescent="0.25">
      <c r="S54432" s="108"/>
      <c r="U54432" s="108"/>
      <c r="W54432" s="108"/>
      <c r="Y54432" s="108"/>
      <c r="AA54432" s="108"/>
      <c r="AC54432" s="108"/>
    </row>
    <row r="54433" spans="19:29" x14ac:dyDescent="0.25">
      <c r="S54433" s="108"/>
      <c r="U54433" s="108"/>
      <c r="W54433" s="108"/>
      <c r="Y54433" s="108"/>
      <c r="AA54433" s="108"/>
      <c r="AC54433" s="108"/>
    </row>
    <row r="54434" spans="19:29" x14ac:dyDescent="0.25">
      <c r="S54434" s="110"/>
      <c r="U54434" s="110"/>
      <c r="W54434" s="110"/>
      <c r="Y54434" s="110"/>
      <c r="AA54434" s="110"/>
      <c r="AC54434" s="110"/>
    </row>
    <row r="54435" spans="19:29" x14ac:dyDescent="0.25">
      <c r="S54435" s="110"/>
      <c r="U54435" s="110"/>
      <c r="W54435" s="110"/>
      <c r="Y54435" s="110"/>
      <c r="AA54435" s="110"/>
      <c r="AC54435" s="110"/>
    </row>
    <row r="54436" spans="19:29" x14ac:dyDescent="0.25">
      <c r="S54436" s="110"/>
      <c r="U54436" s="110"/>
      <c r="W54436" s="110"/>
      <c r="Y54436" s="110"/>
      <c r="AA54436" s="110"/>
      <c r="AC54436" s="110"/>
    </row>
    <row r="54437" spans="19:29" x14ac:dyDescent="0.25">
      <c r="S54437" s="110"/>
      <c r="U54437" s="110"/>
      <c r="W54437" s="110"/>
      <c r="Y54437" s="110"/>
      <c r="AA54437" s="110"/>
      <c r="AC54437" s="110"/>
    </row>
    <row r="54438" spans="19:29" x14ac:dyDescent="0.25">
      <c r="S54438" s="111"/>
      <c r="U54438" s="111"/>
      <c r="W54438" s="111"/>
      <c r="Y54438" s="111"/>
      <c r="AA54438" s="111"/>
      <c r="AC54438" s="111"/>
    </row>
    <row r="54439" spans="19:29" x14ac:dyDescent="0.25">
      <c r="S54439" s="107"/>
      <c r="U54439" s="107"/>
      <c r="W54439" s="107"/>
      <c r="Y54439" s="107"/>
      <c r="AA54439" s="107"/>
      <c r="AC54439" s="107"/>
    </row>
    <row r="54440" spans="19:29" x14ac:dyDescent="0.25">
      <c r="S54440" s="108"/>
      <c r="U54440" s="108"/>
      <c r="W54440" s="108"/>
      <c r="Y54440" s="108"/>
      <c r="AA54440" s="108"/>
      <c r="AC54440" s="108"/>
    </row>
    <row r="54441" spans="19:29" x14ac:dyDescent="0.25">
      <c r="S54441" s="108"/>
      <c r="U54441" s="108"/>
      <c r="W54441" s="108"/>
      <c r="Y54441" s="108"/>
      <c r="AA54441" s="108"/>
      <c r="AC54441" s="108"/>
    </row>
    <row r="54442" spans="19:29" x14ac:dyDescent="0.25">
      <c r="S54442" s="109"/>
      <c r="U54442" s="109"/>
      <c r="W54442" s="109"/>
      <c r="Y54442" s="109"/>
      <c r="AA54442" s="109"/>
      <c r="AC54442" s="109"/>
    </row>
    <row r="54443" spans="19:29" x14ac:dyDescent="0.25">
      <c r="S54443" s="108"/>
      <c r="U54443" s="108"/>
      <c r="W54443" s="108"/>
      <c r="Y54443" s="108"/>
      <c r="AA54443" s="108"/>
      <c r="AC54443" s="108"/>
    </row>
    <row r="54444" spans="19:29" x14ac:dyDescent="0.25">
      <c r="S54444" s="108"/>
      <c r="U54444" s="108"/>
      <c r="W54444" s="108"/>
      <c r="Y54444" s="108"/>
      <c r="AA54444" s="108"/>
      <c r="AC54444" s="108"/>
    </row>
    <row r="54445" spans="19:29" x14ac:dyDescent="0.25">
      <c r="S54445" s="109"/>
      <c r="U54445" s="109"/>
      <c r="W54445" s="109"/>
      <c r="Y54445" s="109"/>
      <c r="AA54445" s="109"/>
      <c r="AC54445" s="109"/>
    </row>
    <row r="54446" spans="19:29" x14ac:dyDescent="0.25">
      <c r="S54446" s="108"/>
      <c r="U54446" s="108"/>
      <c r="W54446" s="108"/>
      <c r="Y54446" s="108"/>
      <c r="AA54446" s="108"/>
      <c r="AC54446" s="108"/>
    </row>
    <row r="54447" spans="19:29" x14ac:dyDescent="0.25">
      <c r="S54447" s="109"/>
      <c r="U54447" s="109"/>
      <c r="W54447" s="109"/>
      <c r="Y54447" s="109"/>
      <c r="AA54447" s="109"/>
      <c r="AC54447" s="109"/>
    </row>
    <row r="54448" spans="19:29" x14ac:dyDescent="0.25">
      <c r="S54448" s="108"/>
      <c r="U54448" s="108"/>
      <c r="W54448" s="108"/>
      <c r="Y54448" s="108"/>
      <c r="AA54448" s="108"/>
      <c r="AC54448" s="108"/>
    </row>
    <row r="54449" spans="19:29" x14ac:dyDescent="0.25">
      <c r="S54449" s="108"/>
      <c r="U54449" s="108"/>
      <c r="W54449" s="108"/>
      <c r="Y54449" s="108"/>
      <c r="AA54449" s="108"/>
      <c r="AC54449" s="108"/>
    </row>
    <row r="54450" spans="19:29" x14ac:dyDescent="0.25">
      <c r="S54450" s="108"/>
      <c r="U54450" s="108"/>
      <c r="W54450" s="108"/>
      <c r="Y54450" s="108"/>
      <c r="AA54450" s="108"/>
      <c r="AC54450" s="108"/>
    </row>
    <row r="54451" spans="19:29" x14ac:dyDescent="0.25">
      <c r="S54451" s="110"/>
      <c r="U54451" s="110"/>
      <c r="W54451" s="110"/>
      <c r="Y54451" s="110"/>
      <c r="AA54451" s="110"/>
      <c r="AC54451" s="110"/>
    </row>
    <row r="54452" spans="19:29" x14ac:dyDescent="0.25">
      <c r="S54452" s="110"/>
      <c r="U54452" s="110"/>
      <c r="W54452" s="110"/>
      <c r="Y54452" s="110"/>
      <c r="AA54452" s="110"/>
      <c r="AC54452" s="110"/>
    </row>
    <row r="54453" spans="19:29" x14ac:dyDescent="0.25">
      <c r="S54453" s="110"/>
      <c r="U54453" s="110"/>
      <c r="W54453" s="110"/>
      <c r="Y54453" s="110"/>
      <c r="AA54453" s="110"/>
      <c r="AC54453" s="110"/>
    </row>
    <row r="54454" spans="19:29" x14ac:dyDescent="0.25">
      <c r="S54454" s="110"/>
      <c r="U54454" s="110"/>
      <c r="W54454" s="110"/>
      <c r="Y54454" s="110"/>
      <c r="AA54454" s="110"/>
      <c r="AC54454" s="110"/>
    </row>
    <row r="54455" spans="19:29" x14ac:dyDescent="0.25">
      <c r="S54455" s="111"/>
      <c r="U54455" s="111"/>
      <c r="W54455" s="111"/>
      <c r="Y54455" s="111"/>
      <c r="AA54455" s="111"/>
      <c r="AC54455" s="111"/>
    </row>
    <row r="54456" spans="19:29" x14ac:dyDescent="0.25">
      <c r="S54456" s="107"/>
      <c r="U54456" s="107"/>
      <c r="W54456" s="107"/>
      <c r="Y54456" s="107"/>
      <c r="AA54456" s="107"/>
      <c r="AC54456" s="107"/>
    </row>
    <row r="54457" spans="19:29" x14ac:dyDescent="0.25">
      <c r="S54457" s="108"/>
      <c r="U54457" s="108"/>
      <c r="W54457" s="108"/>
      <c r="Y54457" s="108"/>
      <c r="AA54457" s="108"/>
      <c r="AC54457" s="108"/>
    </row>
    <row r="54458" spans="19:29" x14ac:dyDescent="0.25">
      <c r="S54458" s="108"/>
      <c r="U54458" s="108"/>
      <c r="W54458" s="108"/>
      <c r="Y54458" s="108"/>
      <c r="AA54458" s="108"/>
      <c r="AC54458" s="108"/>
    </row>
    <row r="54459" spans="19:29" x14ac:dyDescent="0.25">
      <c r="S54459" s="109"/>
      <c r="U54459" s="109"/>
      <c r="W54459" s="109"/>
      <c r="Y54459" s="109"/>
      <c r="AA54459" s="109"/>
      <c r="AC54459" s="109"/>
    </row>
    <row r="54460" spans="19:29" x14ac:dyDescent="0.25">
      <c r="S54460" s="108"/>
      <c r="U54460" s="108"/>
      <c r="W54460" s="108"/>
      <c r="Y54460" s="108"/>
      <c r="AA54460" s="108"/>
      <c r="AC54460" s="108"/>
    </row>
    <row r="54461" spans="19:29" x14ac:dyDescent="0.25">
      <c r="S54461" s="108"/>
      <c r="U54461" s="108"/>
      <c r="W54461" s="108"/>
      <c r="Y54461" s="108"/>
      <c r="AA54461" s="108"/>
      <c r="AC54461" s="108"/>
    </row>
    <row r="54462" spans="19:29" x14ac:dyDescent="0.25">
      <c r="S54462" s="109"/>
      <c r="U54462" s="109"/>
      <c r="W54462" s="109"/>
      <c r="Y54462" s="109"/>
      <c r="AA54462" s="109"/>
      <c r="AC54462" s="109"/>
    </row>
    <row r="54463" spans="19:29" x14ac:dyDescent="0.25">
      <c r="S54463" s="108"/>
      <c r="U54463" s="108"/>
      <c r="W54463" s="108"/>
      <c r="Y54463" s="108"/>
      <c r="AA54463" s="108"/>
      <c r="AC54463" s="108"/>
    </row>
    <row r="54464" spans="19:29" x14ac:dyDescent="0.25">
      <c r="S54464" s="109"/>
      <c r="U54464" s="109"/>
      <c r="W54464" s="109"/>
      <c r="Y54464" s="109"/>
      <c r="AA54464" s="109"/>
      <c r="AC54464" s="109"/>
    </row>
    <row r="54465" spans="19:29" x14ac:dyDescent="0.25">
      <c r="S54465" s="108"/>
      <c r="U54465" s="108"/>
      <c r="W54465" s="108"/>
      <c r="Y54465" s="108"/>
      <c r="AA54465" s="108"/>
      <c r="AC54465" s="108"/>
    </row>
    <row r="54466" spans="19:29" x14ac:dyDescent="0.25">
      <c r="S54466" s="108"/>
      <c r="U54466" s="108"/>
      <c r="W54466" s="108"/>
      <c r="Y54466" s="108"/>
      <c r="AA54466" s="108"/>
      <c r="AC54466" s="108"/>
    </row>
    <row r="54467" spans="19:29" x14ac:dyDescent="0.25">
      <c r="S54467" s="108"/>
      <c r="U54467" s="108"/>
      <c r="W54467" s="108"/>
      <c r="Y54467" s="108"/>
      <c r="AA54467" s="108"/>
      <c r="AC54467" s="108"/>
    </row>
    <row r="54468" spans="19:29" x14ac:dyDescent="0.25">
      <c r="S54468" s="110"/>
      <c r="U54468" s="110"/>
      <c r="W54468" s="110"/>
      <c r="Y54468" s="110"/>
      <c r="AA54468" s="110"/>
      <c r="AC54468" s="110"/>
    </row>
    <row r="54469" spans="19:29" x14ac:dyDescent="0.25">
      <c r="S54469" s="110"/>
      <c r="U54469" s="110"/>
      <c r="W54469" s="110"/>
      <c r="Y54469" s="110"/>
      <c r="AA54469" s="110"/>
      <c r="AC54469" s="110"/>
    </row>
    <row r="54470" spans="19:29" x14ac:dyDescent="0.25">
      <c r="S54470" s="110"/>
      <c r="U54470" s="110"/>
      <c r="W54470" s="110"/>
      <c r="Y54470" s="110"/>
      <c r="AA54470" s="110"/>
      <c r="AC54470" s="110"/>
    </row>
    <row r="54471" spans="19:29" x14ac:dyDescent="0.25">
      <c r="S54471" s="110"/>
      <c r="U54471" s="110"/>
      <c r="W54471" s="110"/>
      <c r="Y54471" s="110"/>
      <c r="AA54471" s="110"/>
      <c r="AC54471" s="110"/>
    </row>
    <row r="54472" spans="19:29" x14ac:dyDescent="0.25">
      <c r="S54472" s="111"/>
      <c r="U54472" s="111"/>
      <c r="W54472" s="111"/>
      <c r="Y54472" s="111"/>
      <c r="AA54472" s="111"/>
      <c r="AC54472" s="111"/>
    </row>
    <row r="54473" spans="19:29" x14ac:dyDescent="0.25">
      <c r="S54473" s="107"/>
      <c r="U54473" s="107"/>
      <c r="W54473" s="107"/>
      <c r="Y54473" s="107"/>
      <c r="AA54473" s="107"/>
      <c r="AC54473" s="107"/>
    </row>
    <row r="54474" spans="19:29" x14ac:dyDescent="0.25">
      <c r="S54474" s="108"/>
      <c r="U54474" s="108"/>
      <c r="W54474" s="108"/>
      <c r="Y54474" s="108"/>
      <c r="AA54474" s="108"/>
      <c r="AC54474" s="108"/>
    </row>
    <row r="54475" spans="19:29" x14ac:dyDescent="0.25">
      <c r="S54475" s="108"/>
      <c r="U54475" s="108"/>
      <c r="W54475" s="108"/>
      <c r="Y54475" s="108"/>
      <c r="AA54475" s="108"/>
      <c r="AC54475" s="108"/>
    </row>
    <row r="54476" spans="19:29" x14ac:dyDescent="0.25">
      <c r="S54476" s="109"/>
      <c r="U54476" s="109"/>
      <c r="W54476" s="109"/>
      <c r="Y54476" s="109"/>
      <c r="AA54476" s="109"/>
      <c r="AC54476" s="109"/>
    </row>
    <row r="54477" spans="19:29" x14ac:dyDescent="0.25">
      <c r="S54477" s="108"/>
      <c r="U54477" s="108"/>
      <c r="W54477" s="108"/>
      <c r="Y54477" s="108"/>
      <c r="AA54477" s="108"/>
      <c r="AC54477" s="108"/>
    </row>
    <row r="54478" spans="19:29" x14ac:dyDescent="0.25">
      <c r="S54478" s="108"/>
      <c r="U54478" s="108"/>
      <c r="W54478" s="108"/>
      <c r="Y54478" s="108"/>
      <c r="AA54478" s="108"/>
      <c r="AC54478" s="108"/>
    </row>
    <row r="54479" spans="19:29" x14ac:dyDescent="0.25">
      <c r="S54479" s="109"/>
      <c r="U54479" s="109"/>
      <c r="W54479" s="109"/>
      <c r="Y54479" s="109"/>
      <c r="AA54479" s="109"/>
      <c r="AC54479" s="109"/>
    </row>
    <row r="54480" spans="19:29" x14ac:dyDescent="0.25">
      <c r="S54480" s="108"/>
      <c r="U54480" s="108"/>
      <c r="W54480" s="108"/>
      <c r="Y54480" s="108"/>
      <c r="AA54480" s="108"/>
      <c r="AC54480" s="108"/>
    </row>
    <row r="54481" spans="19:29" x14ac:dyDescent="0.25">
      <c r="S54481" s="109"/>
      <c r="U54481" s="109"/>
      <c r="W54481" s="109"/>
      <c r="Y54481" s="109"/>
      <c r="AA54481" s="109"/>
      <c r="AC54481" s="109"/>
    </row>
    <row r="54482" spans="19:29" x14ac:dyDescent="0.25">
      <c r="S54482" s="108"/>
      <c r="U54482" s="108"/>
      <c r="W54482" s="108"/>
      <c r="Y54482" s="108"/>
      <c r="AA54482" s="108"/>
      <c r="AC54482" s="108"/>
    </row>
    <row r="54483" spans="19:29" x14ac:dyDescent="0.25">
      <c r="S54483" s="108"/>
      <c r="U54483" s="108"/>
      <c r="W54483" s="108"/>
      <c r="Y54483" s="108"/>
      <c r="AA54483" s="108"/>
      <c r="AC54483" s="108"/>
    </row>
    <row r="54484" spans="19:29" x14ac:dyDescent="0.25">
      <c r="S54484" s="108"/>
      <c r="U54484" s="108"/>
      <c r="W54484" s="108"/>
      <c r="Y54484" s="108"/>
      <c r="AA54484" s="108"/>
      <c r="AC54484" s="108"/>
    </row>
    <row r="54485" spans="19:29" x14ac:dyDescent="0.25">
      <c r="S54485" s="110"/>
      <c r="U54485" s="110"/>
      <c r="W54485" s="110"/>
      <c r="Y54485" s="110"/>
      <c r="AA54485" s="110"/>
      <c r="AC54485" s="110"/>
    </row>
    <row r="54486" spans="19:29" x14ac:dyDescent="0.25">
      <c r="S54486" s="110"/>
      <c r="U54486" s="110"/>
      <c r="W54486" s="110"/>
      <c r="Y54486" s="110"/>
      <c r="AA54486" s="110"/>
      <c r="AC54486" s="110"/>
    </row>
    <row r="54487" spans="19:29" x14ac:dyDescent="0.25">
      <c r="S54487" s="110"/>
      <c r="U54487" s="110"/>
      <c r="W54487" s="110"/>
      <c r="Y54487" s="110"/>
      <c r="AA54487" s="110"/>
      <c r="AC54487" s="110"/>
    </row>
    <row r="54488" spans="19:29" x14ac:dyDescent="0.25">
      <c r="S54488" s="110"/>
      <c r="U54488" s="110"/>
      <c r="W54488" s="110"/>
      <c r="Y54488" s="110"/>
      <c r="AA54488" s="110"/>
      <c r="AC54488" s="110"/>
    </row>
    <row r="54489" spans="19:29" x14ac:dyDescent="0.25">
      <c r="S54489" s="111"/>
      <c r="U54489" s="111"/>
      <c r="W54489" s="111"/>
      <c r="Y54489" s="111"/>
      <c r="AA54489" s="111"/>
      <c r="AC54489" s="111"/>
    </row>
    <row r="54490" spans="19:29" x14ac:dyDescent="0.25">
      <c r="S54490" s="107"/>
      <c r="U54490" s="107"/>
      <c r="W54490" s="107"/>
      <c r="Y54490" s="107"/>
      <c r="AA54490" s="107"/>
      <c r="AC54490" s="107"/>
    </row>
    <row r="54491" spans="19:29" x14ac:dyDescent="0.25">
      <c r="S54491" s="108"/>
      <c r="U54491" s="108"/>
      <c r="W54491" s="108"/>
      <c r="Y54491" s="108"/>
      <c r="AA54491" s="108"/>
      <c r="AC54491" s="108"/>
    </row>
    <row r="54492" spans="19:29" x14ac:dyDescent="0.25">
      <c r="S54492" s="108"/>
      <c r="U54492" s="108"/>
      <c r="W54492" s="108"/>
      <c r="Y54492" s="108"/>
      <c r="AA54492" s="108"/>
      <c r="AC54492" s="108"/>
    </row>
    <row r="54493" spans="19:29" x14ac:dyDescent="0.25">
      <c r="S54493" s="109"/>
      <c r="U54493" s="109"/>
      <c r="W54493" s="109"/>
      <c r="Y54493" s="109"/>
      <c r="AA54493" s="109"/>
      <c r="AC54493" s="109"/>
    </row>
    <row r="54494" spans="19:29" x14ac:dyDescent="0.25">
      <c r="S54494" s="108"/>
      <c r="U54494" s="108"/>
      <c r="W54494" s="108"/>
      <c r="Y54494" s="108"/>
      <c r="AA54494" s="108"/>
      <c r="AC54494" s="108"/>
    </row>
    <row r="54495" spans="19:29" x14ac:dyDescent="0.25">
      <c r="S54495" s="108"/>
      <c r="U54495" s="108"/>
      <c r="W54495" s="108"/>
      <c r="Y54495" s="108"/>
      <c r="AA54495" s="108"/>
      <c r="AC54495" s="108"/>
    </row>
    <row r="54496" spans="19:29" x14ac:dyDescent="0.25">
      <c r="S54496" s="109"/>
      <c r="U54496" s="109"/>
      <c r="W54496" s="109"/>
      <c r="Y54496" s="109"/>
      <c r="AA54496" s="109"/>
      <c r="AC54496" s="109"/>
    </row>
    <row r="54497" spans="19:29" x14ac:dyDescent="0.25">
      <c r="S54497" s="108"/>
      <c r="U54497" s="108"/>
      <c r="W54497" s="108"/>
      <c r="Y54497" s="108"/>
      <c r="AA54497" s="108"/>
      <c r="AC54497" s="108"/>
    </row>
    <row r="54498" spans="19:29" x14ac:dyDescent="0.25">
      <c r="S54498" s="109"/>
      <c r="U54498" s="109"/>
      <c r="W54498" s="109"/>
      <c r="Y54498" s="109"/>
      <c r="AA54498" s="109"/>
      <c r="AC54498" s="109"/>
    </row>
    <row r="54499" spans="19:29" x14ac:dyDescent="0.25">
      <c r="S54499" s="108"/>
      <c r="U54499" s="108"/>
      <c r="W54499" s="108"/>
      <c r="Y54499" s="108"/>
      <c r="AA54499" s="108"/>
      <c r="AC54499" s="108"/>
    </row>
    <row r="54500" spans="19:29" x14ac:dyDescent="0.25">
      <c r="S54500" s="108"/>
      <c r="U54500" s="108"/>
      <c r="W54500" s="108"/>
      <c r="Y54500" s="108"/>
      <c r="AA54500" s="108"/>
      <c r="AC54500" s="108"/>
    </row>
    <row r="54501" spans="19:29" x14ac:dyDescent="0.25">
      <c r="S54501" s="108"/>
      <c r="U54501" s="108"/>
      <c r="W54501" s="108"/>
      <c r="Y54501" s="108"/>
      <c r="AA54501" s="108"/>
      <c r="AC54501" s="108"/>
    </row>
    <row r="54502" spans="19:29" x14ac:dyDescent="0.25">
      <c r="S54502" s="110"/>
      <c r="U54502" s="110"/>
      <c r="W54502" s="110"/>
      <c r="Y54502" s="110"/>
      <c r="AA54502" s="110"/>
      <c r="AC54502" s="110"/>
    </row>
    <row r="54503" spans="19:29" x14ac:dyDescent="0.25">
      <c r="S54503" s="110"/>
      <c r="U54503" s="110"/>
      <c r="W54503" s="110"/>
      <c r="Y54503" s="110"/>
      <c r="AA54503" s="110"/>
      <c r="AC54503" s="110"/>
    </row>
    <row r="54504" spans="19:29" x14ac:dyDescent="0.25">
      <c r="S54504" s="110"/>
      <c r="U54504" s="110"/>
      <c r="W54504" s="110"/>
      <c r="Y54504" s="110"/>
      <c r="AA54504" s="110"/>
      <c r="AC54504" s="110"/>
    </row>
    <row r="54505" spans="19:29" x14ac:dyDescent="0.25">
      <c r="S54505" s="110"/>
      <c r="U54505" s="110"/>
      <c r="W54505" s="110"/>
      <c r="Y54505" s="110"/>
      <c r="AA54505" s="110"/>
      <c r="AC54505" s="110"/>
    </row>
    <row r="54506" spans="19:29" x14ac:dyDescent="0.25">
      <c r="S54506" s="111"/>
      <c r="U54506" s="111"/>
      <c r="W54506" s="111"/>
      <c r="Y54506" s="111"/>
      <c r="AA54506" s="111"/>
      <c r="AC54506" s="111"/>
    </row>
    <row r="54507" spans="19:29" x14ac:dyDescent="0.25">
      <c r="S54507" s="107"/>
      <c r="U54507" s="107"/>
      <c r="W54507" s="107"/>
      <c r="Y54507" s="107"/>
      <c r="AA54507" s="107"/>
      <c r="AC54507" s="107"/>
    </row>
    <row r="54508" spans="19:29" x14ac:dyDescent="0.25">
      <c r="S54508" s="108"/>
      <c r="U54508" s="108"/>
      <c r="W54508" s="108"/>
      <c r="Y54508" s="108"/>
      <c r="AA54508" s="108"/>
      <c r="AC54508" s="108"/>
    </row>
    <row r="54509" spans="19:29" x14ac:dyDescent="0.25">
      <c r="S54509" s="108"/>
      <c r="U54509" s="108"/>
      <c r="W54509" s="108"/>
      <c r="Y54509" s="108"/>
      <c r="AA54509" s="108"/>
      <c r="AC54509" s="108"/>
    </row>
    <row r="54510" spans="19:29" x14ac:dyDescent="0.25">
      <c r="S54510" s="109"/>
      <c r="U54510" s="109"/>
      <c r="W54510" s="109"/>
      <c r="Y54510" s="109"/>
      <c r="AA54510" s="109"/>
      <c r="AC54510" s="109"/>
    </row>
    <row r="54511" spans="19:29" x14ac:dyDescent="0.25">
      <c r="S54511" s="108"/>
      <c r="U54511" s="108"/>
      <c r="W54511" s="108"/>
      <c r="Y54511" s="108"/>
      <c r="AA54511" s="108"/>
      <c r="AC54511" s="108"/>
    </row>
    <row r="54512" spans="19:29" x14ac:dyDescent="0.25">
      <c r="S54512" s="108"/>
      <c r="U54512" s="108"/>
      <c r="W54512" s="108"/>
      <c r="Y54512" s="108"/>
      <c r="AA54512" s="108"/>
      <c r="AC54512" s="108"/>
    </row>
    <row r="54513" spans="19:29" x14ac:dyDescent="0.25">
      <c r="S54513" s="109"/>
      <c r="U54513" s="109"/>
      <c r="W54513" s="109"/>
      <c r="Y54513" s="109"/>
      <c r="AA54513" s="109"/>
      <c r="AC54513" s="109"/>
    </row>
    <row r="54514" spans="19:29" x14ac:dyDescent="0.25">
      <c r="S54514" s="108"/>
      <c r="U54514" s="108"/>
      <c r="W54514" s="108"/>
      <c r="Y54514" s="108"/>
      <c r="AA54514" s="108"/>
      <c r="AC54514" s="108"/>
    </row>
    <row r="54515" spans="19:29" x14ac:dyDescent="0.25">
      <c r="S54515" s="109"/>
      <c r="U54515" s="109"/>
      <c r="W54515" s="109"/>
      <c r="Y54515" s="109"/>
      <c r="AA54515" s="109"/>
      <c r="AC54515" s="109"/>
    </row>
    <row r="54516" spans="19:29" x14ac:dyDescent="0.25">
      <c r="S54516" s="108"/>
      <c r="U54516" s="108"/>
      <c r="W54516" s="108"/>
      <c r="Y54516" s="108"/>
      <c r="AA54516" s="108"/>
      <c r="AC54516" s="108"/>
    </row>
    <row r="54517" spans="19:29" x14ac:dyDescent="0.25">
      <c r="S54517" s="108"/>
      <c r="U54517" s="108"/>
      <c r="W54517" s="108"/>
      <c r="Y54517" s="108"/>
      <c r="AA54517" s="108"/>
      <c r="AC54517" s="108"/>
    </row>
    <row r="54518" spans="19:29" x14ac:dyDescent="0.25">
      <c r="S54518" s="108"/>
      <c r="U54518" s="108"/>
      <c r="W54518" s="108"/>
      <c r="Y54518" s="108"/>
      <c r="AA54518" s="108"/>
      <c r="AC54518" s="108"/>
    </row>
    <row r="54519" spans="19:29" x14ac:dyDescent="0.25">
      <c r="S54519" s="110"/>
      <c r="U54519" s="110"/>
      <c r="W54519" s="110"/>
      <c r="Y54519" s="110"/>
      <c r="AA54519" s="110"/>
      <c r="AC54519" s="110"/>
    </row>
    <row r="54520" spans="19:29" x14ac:dyDescent="0.25">
      <c r="S54520" s="110"/>
      <c r="U54520" s="110"/>
      <c r="W54520" s="110"/>
      <c r="Y54520" s="110"/>
      <c r="AA54520" s="110"/>
      <c r="AC54520" s="110"/>
    </row>
    <row r="54521" spans="19:29" x14ac:dyDescent="0.25">
      <c r="S54521" s="110"/>
      <c r="U54521" s="110"/>
      <c r="W54521" s="110"/>
      <c r="Y54521" s="110"/>
      <c r="AA54521" s="110"/>
      <c r="AC54521" s="110"/>
    </row>
    <row r="54522" spans="19:29" x14ac:dyDescent="0.25">
      <c r="S54522" s="110"/>
      <c r="U54522" s="110"/>
      <c r="W54522" s="110"/>
      <c r="Y54522" s="110"/>
      <c r="AA54522" s="110"/>
      <c r="AC54522" s="110"/>
    </row>
    <row r="54523" spans="19:29" x14ac:dyDescent="0.25">
      <c r="S54523" s="111"/>
      <c r="U54523" s="111"/>
      <c r="W54523" s="111"/>
      <c r="Y54523" s="111"/>
      <c r="AA54523" s="111"/>
      <c r="AC54523" s="111"/>
    </row>
    <row r="54524" spans="19:29" x14ac:dyDescent="0.25">
      <c r="S54524" s="107"/>
      <c r="U54524" s="107"/>
      <c r="W54524" s="107"/>
      <c r="Y54524" s="107"/>
      <c r="AA54524" s="107"/>
      <c r="AC54524" s="107"/>
    </row>
    <row r="54525" spans="19:29" x14ac:dyDescent="0.25">
      <c r="S54525" s="108"/>
      <c r="U54525" s="108"/>
      <c r="W54525" s="108"/>
      <c r="Y54525" s="108"/>
      <c r="AA54525" s="108"/>
      <c r="AC54525" s="108"/>
    </row>
    <row r="54526" spans="19:29" x14ac:dyDescent="0.25">
      <c r="S54526" s="108"/>
      <c r="U54526" s="108"/>
      <c r="W54526" s="108"/>
      <c r="Y54526" s="108"/>
      <c r="AA54526" s="108"/>
      <c r="AC54526" s="108"/>
    </row>
    <row r="54527" spans="19:29" x14ac:dyDescent="0.25">
      <c r="S54527" s="109"/>
      <c r="U54527" s="109"/>
      <c r="W54527" s="109"/>
      <c r="Y54527" s="109"/>
      <c r="AA54527" s="109"/>
      <c r="AC54527" s="109"/>
    </row>
    <row r="54528" spans="19:29" x14ac:dyDescent="0.25">
      <c r="S54528" s="108"/>
      <c r="U54528" s="108"/>
      <c r="W54528" s="108"/>
      <c r="Y54528" s="108"/>
      <c r="AA54528" s="108"/>
      <c r="AC54528" s="108"/>
    </row>
    <row r="54529" spans="19:29" x14ac:dyDescent="0.25">
      <c r="S54529" s="108"/>
      <c r="U54529" s="108"/>
      <c r="W54529" s="108"/>
      <c r="Y54529" s="108"/>
      <c r="AA54529" s="108"/>
      <c r="AC54529" s="108"/>
    </row>
    <row r="54530" spans="19:29" x14ac:dyDescent="0.25">
      <c r="S54530" s="109"/>
      <c r="U54530" s="109"/>
      <c r="W54530" s="109"/>
      <c r="Y54530" s="109"/>
      <c r="AA54530" s="109"/>
      <c r="AC54530" s="109"/>
    </row>
    <row r="54531" spans="19:29" x14ac:dyDescent="0.25">
      <c r="S54531" s="108"/>
      <c r="U54531" s="108"/>
      <c r="W54531" s="108"/>
      <c r="Y54531" s="108"/>
      <c r="AA54531" s="108"/>
      <c r="AC54531" s="108"/>
    </row>
    <row r="54532" spans="19:29" x14ac:dyDescent="0.25">
      <c r="S54532" s="109"/>
      <c r="U54532" s="109"/>
      <c r="W54532" s="109"/>
      <c r="Y54532" s="109"/>
      <c r="AA54532" s="109"/>
      <c r="AC54532" s="109"/>
    </row>
    <row r="54533" spans="19:29" x14ac:dyDescent="0.25">
      <c r="S54533" s="108"/>
      <c r="U54533" s="108"/>
      <c r="W54533" s="108"/>
      <c r="Y54533" s="108"/>
      <c r="AA54533" s="108"/>
      <c r="AC54533" s="108"/>
    </row>
    <row r="54534" spans="19:29" x14ac:dyDescent="0.25">
      <c r="S54534" s="108"/>
      <c r="U54534" s="108"/>
      <c r="W54534" s="108"/>
      <c r="Y54534" s="108"/>
      <c r="AA54534" s="108"/>
      <c r="AC54534" s="108"/>
    </row>
    <row r="54535" spans="19:29" x14ac:dyDescent="0.25">
      <c r="S54535" s="108"/>
      <c r="U54535" s="108"/>
      <c r="W54535" s="108"/>
      <c r="Y54535" s="108"/>
      <c r="AA54535" s="108"/>
      <c r="AC54535" s="108"/>
    </row>
    <row r="54536" spans="19:29" x14ac:dyDescent="0.25">
      <c r="S54536" s="110"/>
      <c r="U54536" s="110"/>
      <c r="W54536" s="110"/>
      <c r="Y54536" s="110"/>
      <c r="AA54536" s="110"/>
      <c r="AC54536" s="110"/>
    </row>
    <row r="54537" spans="19:29" x14ac:dyDescent="0.25">
      <c r="S54537" s="110"/>
      <c r="U54537" s="110"/>
      <c r="W54537" s="110"/>
      <c r="Y54537" s="110"/>
      <c r="AA54537" s="110"/>
      <c r="AC54537" s="110"/>
    </row>
    <row r="54538" spans="19:29" x14ac:dyDescent="0.25">
      <c r="S54538" s="110"/>
      <c r="U54538" s="110"/>
      <c r="W54538" s="110"/>
      <c r="Y54538" s="110"/>
      <c r="AA54538" s="110"/>
      <c r="AC54538" s="110"/>
    </row>
    <row r="54539" spans="19:29" x14ac:dyDescent="0.25">
      <c r="S54539" s="110"/>
      <c r="U54539" s="110"/>
      <c r="W54539" s="110"/>
      <c r="Y54539" s="110"/>
      <c r="AA54539" s="110"/>
      <c r="AC54539" s="110"/>
    </row>
    <row r="54540" spans="19:29" x14ac:dyDescent="0.25">
      <c r="S54540" s="111"/>
      <c r="U54540" s="111"/>
      <c r="W54540" s="111"/>
      <c r="Y54540" s="111"/>
      <c r="AA54540" s="111"/>
      <c r="AC54540" s="111"/>
    </row>
    <row r="54541" spans="19:29" x14ac:dyDescent="0.25">
      <c r="S54541" s="107"/>
      <c r="U54541" s="107"/>
      <c r="W54541" s="107"/>
      <c r="Y54541" s="107"/>
      <c r="AA54541" s="107"/>
      <c r="AC54541" s="107"/>
    </row>
    <row r="54542" spans="19:29" x14ac:dyDescent="0.25">
      <c r="S54542" s="108"/>
      <c r="U54542" s="108"/>
      <c r="W54542" s="108"/>
      <c r="Y54542" s="108"/>
      <c r="AA54542" s="108"/>
      <c r="AC54542" s="108"/>
    </row>
    <row r="54543" spans="19:29" x14ac:dyDescent="0.25">
      <c r="S54543" s="108"/>
      <c r="U54543" s="108"/>
      <c r="W54543" s="108"/>
      <c r="Y54543" s="108"/>
      <c r="AA54543" s="108"/>
      <c r="AC54543" s="108"/>
    </row>
    <row r="54544" spans="19:29" x14ac:dyDescent="0.25">
      <c r="S54544" s="109"/>
      <c r="U54544" s="109"/>
      <c r="W54544" s="109"/>
      <c r="Y54544" s="109"/>
      <c r="AA54544" s="109"/>
      <c r="AC54544" s="109"/>
    </row>
    <row r="54545" spans="19:29" x14ac:dyDescent="0.25">
      <c r="S54545" s="108"/>
      <c r="U54545" s="108"/>
      <c r="W54545" s="108"/>
      <c r="Y54545" s="108"/>
      <c r="AA54545" s="108"/>
      <c r="AC54545" s="108"/>
    </row>
    <row r="54546" spans="19:29" x14ac:dyDescent="0.25">
      <c r="S54546" s="108"/>
      <c r="U54546" s="108"/>
      <c r="W54546" s="108"/>
      <c r="Y54546" s="108"/>
      <c r="AA54546" s="108"/>
      <c r="AC54546" s="108"/>
    </row>
    <row r="54547" spans="19:29" x14ac:dyDescent="0.25">
      <c r="S54547" s="109"/>
      <c r="U54547" s="109"/>
      <c r="W54547" s="109"/>
      <c r="Y54547" s="109"/>
      <c r="AA54547" s="109"/>
      <c r="AC54547" s="109"/>
    </row>
    <row r="54548" spans="19:29" x14ac:dyDescent="0.25">
      <c r="S54548" s="108"/>
      <c r="U54548" s="108"/>
      <c r="W54548" s="108"/>
      <c r="Y54548" s="108"/>
      <c r="AA54548" s="108"/>
      <c r="AC54548" s="108"/>
    </row>
    <row r="54549" spans="19:29" x14ac:dyDescent="0.25">
      <c r="S54549" s="109"/>
      <c r="U54549" s="109"/>
      <c r="W54549" s="109"/>
      <c r="Y54549" s="109"/>
      <c r="AA54549" s="109"/>
      <c r="AC54549" s="109"/>
    </row>
    <row r="54550" spans="19:29" x14ac:dyDescent="0.25">
      <c r="S54550" s="108"/>
      <c r="U54550" s="108"/>
      <c r="W54550" s="108"/>
      <c r="Y54550" s="108"/>
      <c r="AA54550" s="108"/>
      <c r="AC54550" s="108"/>
    </row>
    <row r="54551" spans="19:29" x14ac:dyDescent="0.25">
      <c r="S54551" s="108"/>
      <c r="U54551" s="108"/>
      <c r="W54551" s="108"/>
      <c r="Y54551" s="108"/>
      <c r="AA54551" s="108"/>
      <c r="AC54551" s="108"/>
    </row>
    <row r="54552" spans="19:29" x14ac:dyDescent="0.25">
      <c r="S54552" s="108"/>
      <c r="U54552" s="108"/>
      <c r="W54552" s="108"/>
      <c r="Y54552" s="108"/>
      <c r="AA54552" s="108"/>
      <c r="AC54552" s="108"/>
    </row>
    <row r="54553" spans="19:29" x14ac:dyDescent="0.25">
      <c r="S54553" s="110"/>
      <c r="U54553" s="110"/>
      <c r="W54553" s="110"/>
      <c r="Y54553" s="110"/>
      <c r="AA54553" s="110"/>
      <c r="AC54553" s="110"/>
    </row>
    <row r="54554" spans="19:29" x14ac:dyDescent="0.25">
      <c r="S54554" s="110"/>
      <c r="U54554" s="110"/>
      <c r="W54554" s="110"/>
      <c r="Y54554" s="110"/>
      <c r="AA54554" s="110"/>
      <c r="AC54554" s="110"/>
    </row>
    <row r="54555" spans="19:29" x14ac:dyDescent="0.25">
      <c r="S54555" s="110"/>
      <c r="U54555" s="110"/>
      <c r="W54555" s="110"/>
      <c r="Y54555" s="110"/>
      <c r="AA54555" s="110"/>
      <c r="AC54555" s="110"/>
    </row>
    <row r="54556" spans="19:29" x14ac:dyDescent="0.25">
      <c r="S54556" s="110"/>
      <c r="U54556" s="110"/>
      <c r="W54556" s="110"/>
      <c r="Y54556" s="110"/>
      <c r="AA54556" s="110"/>
      <c r="AC54556" s="110"/>
    </row>
    <row r="54557" spans="19:29" x14ac:dyDescent="0.25">
      <c r="S54557" s="111"/>
      <c r="U54557" s="111"/>
      <c r="W54557" s="111"/>
      <c r="Y54557" s="111"/>
      <c r="AA54557" s="111"/>
      <c r="AC54557" s="111"/>
    </row>
    <row r="54558" spans="19:29" x14ac:dyDescent="0.25">
      <c r="S54558" s="107"/>
      <c r="U54558" s="107"/>
      <c r="W54558" s="107"/>
      <c r="Y54558" s="107"/>
      <c r="AA54558" s="107"/>
      <c r="AC54558" s="107"/>
    </row>
    <row r="54559" spans="19:29" x14ac:dyDescent="0.25">
      <c r="S54559" s="108"/>
      <c r="U54559" s="108"/>
      <c r="W54559" s="108"/>
      <c r="Y54559" s="108"/>
      <c r="AA54559" s="108"/>
      <c r="AC54559" s="108"/>
    </row>
    <row r="54560" spans="19:29" x14ac:dyDescent="0.25">
      <c r="S54560" s="108"/>
      <c r="U54560" s="108"/>
      <c r="W54560" s="108"/>
      <c r="Y54560" s="108"/>
      <c r="AA54560" s="108"/>
      <c r="AC54560" s="108"/>
    </row>
    <row r="54561" spans="19:29" x14ac:dyDescent="0.25">
      <c r="S54561" s="109"/>
      <c r="U54561" s="109"/>
      <c r="W54561" s="109"/>
      <c r="Y54561" s="109"/>
      <c r="AA54561" s="109"/>
      <c r="AC54561" s="109"/>
    </row>
    <row r="54562" spans="19:29" x14ac:dyDescent="0.25">
      <c r="S54562" s="108"/>
      <c r="U54562" s="108"/>
      <c r="W54562" s="108"/>
      <c r="Y54562" s="108"/>
      <c r="AA54562" s="108"/>
      <c r="AC54562" s="108"/>
    </row>
    <row r="54563" spans="19:29" x14ac:dyDescent="0.25">
      <c r="S54563" s="108"/>
      <c r="U54563" s="108"/>
      <c r="W54563" s="108"/>
      <c r="Y54563" s="108"/>
      <c r="AA54563" s="108"/>
      <c r="AC54563" s="108"/>
    </row>
    <row r="54564" spans="19:29" x14ac:dyDescent="0.25">
      <c r="S54564" s="109"/>
      <c r="U54564" s="109"/>
      <c r="W54564" s="109"/>
      <c r="Y54564" s="109"/>
      <c r="AA54564" s="109"/>
      <c r="AC54564" s="109"/>
    </row>
    <row r="54565" spans="19:29" x14ac:dyDescent="0.25">
      <c r="S54565" s="108"/>
      <c r="U54565" s="108"/>
      <c r="W54565" s="108"/>
      <c r="Y54565" s="108"/>
      <c r="AA54565" s="108"/>
      <c r="AC54565" s="108"/>
    </row>
    <row r="54566" spans="19:29" x14ac:dyDescent="0.25">
      <c r="S54566" s="109"/>
      <c r="U54566" s="109"/>
      <c r="W54566" s="109"/>
      <c r="Y54566" s="109"/>
      <c r="AA54566" s="109"/>
      <c r="AC54566" s="109"/>
    </row>
    <row r="54567" spans="19:29" x14ac:dyDescent="0.25">
      <c r="S54567" s="108"/>
      <c r="U54567" s="108"/>
      <c r="W54567" s="108"/>
      <c r="Y54567" s="108"/>
      <c r="AA54567" s="108"/>
      <c r="AC54567" s="108"/>
    </row>
    <row r="54568" spans="19:29" x14ac:dyDescent="0.25">
      <c r="S54568" s="108"/>
      <c r="U54568" s="108"/>
      <c r="W54568" s="108"/>
      <c r="Y54568" s="108"/>
      <c r="AA54568" s="108"/>
      <c r="AC54568" s="108"/>
    </row>
    <row r="54569" spans="19:29" x14ac:dyDescent="0.25">
      <c r="S54569" s="108"/>
      <c r="U54569" s="108"/>
      <c r="W54569" s="108"/>
      <c r="Y54569" s="108"/>
      <c r="AA54569" s="108"/>
      <c r="AC54569" s="108"/>
    </row>
    <row r="54570" spans="19:29" x14ac:dyDescent="0.25">
      <c r="S54570" s="110"/>
      <c r="U54570" s="110"/>
      <c r="W54570" s="110"/>
      <c r="Y54570" s="110"/>
      <c r="AA54570" s="110"/>
      <c r="AC54570" s="110"/>
    </row>
    <row r="54571" spans="19:29" x14ac:dyDescent="0.25">
      <c r="S54571" s="110"/>
      <c r="U54571" s="110"/>
      <c r="W54571" s="110"/>
      <c r="Y54571" s="110"/>
      <c r="AA54571" s="110"/>
      <c r="AC54571" s="110"/>
    </row>
    <row r="54572" spans="19:29" x14ac:dyDescent="0.25">
      <c r="S54572" s="110"/>
      <c r="U54572" s="110"/>
      <c r="W54572" s="110"/>
      <c r="Y54572" s="110"/>
      <c r="AA54572" s="110"/>
      <c r="AC54572" s="110"/>
    </row>
    <row r="54573" spans="19:29" x14ac:dyDescent="0.25">
      <c r="S54573" s="110"/>
      <c r="U54573" s="110"/>
      <c r="W54573" s="110"/>
      <c r="Y54573" s="110"/>
      <c r="AA54573" s="110"/>
      <c r="AC54573" s="110"/>
    </row>
    <row r="54574" spans="19:29" x14ac:dyDescent="0.25">
      <c r="S54574" s="111"/>
      <c r="U54574" s="111"/>
      <c r="W54574" s="111"/>
      <c r="Y54574" s="111"/>
      <c r="AA54574" s="111"/>
      <c r="AC54574" s="111"/>
    </row>
    <row r="54575" spans="19:29" x14ac:dyDescent="0.25">
      <c r="S54575" s="107"/>
      <c r="U54575" s="107"/>
      <c r="W54575" s="107"/>
      <c r="Y54575" s="107"/>
      <c r="AA54575" s="107"/>
      <c r="AC54575" s="107"/>
    </row>
    <row r="54576" spans="19:29" x14ac:dyDescent="0.25">
      <c r="S54576" s="108"/>
      <c r="U54576" s="108"/>
      <c r="W54576" s="108"/>
      <c r="Y54576" s="108"/>
      <c r="AA54576" s="108"/>
      <c r="AC54576" s="108"/>
    </row>
    <row r="54577" spans="19:29" x14ac:dyDescent="0.25">
      <c r="S54577" s="108"/>
      <c r="U54577" s="108"/>
      <c r="W54577" s="108"/>
      <c r="Y54577" s="108"/>
      <c r="AA54577" s="108"/>
      <c r="AC54577" s="108"/>
    </row>
    <row r="54578" spans="19:29" x14ac:dyDescent="0.25">
      <c r="S54578" s="109"/>
      <c r="U54578" s="109"/>
      <c r="W54578" s="109"/>
      <c r="Y54578" s="109"/>
      <c r="AA54578" s="109"/>
      <c r="AC54578" s="109"/>
    </row>
    <row r="54579" spans="19:29" x14ac:dyDescent="0.25">
      <c r="S54579" s="108"/>
      <c r="U54579" s="108"/>
      <c r="W54579" s="108"/>
      <c r="Y54579" s="108"/>
      <c r="AA54579" s="108"/>
      <c r="AC54579" s="108"/>
    </row>
    <row r="54580" spans="19:29" x14ac:dyDescent="0.25">
      <c r="S54580" s="108"/>
      <c r="U54580" s="108"/>
      <c r="W54580" s="108"/>
      <c r="Y54580" s="108"/>
      <c r="AA54580" s="108"/>
      <c r="AC54580" s="108"/>
    </row>
    <row r="54581" spans="19:29" x14ac:dyDescent="0.25">
      <c r="S54581" s="109"/>
      <c r="U54581" s="109"/>
      <c r="W54581" s="109"/>
      <c r="Y54581" s="109"/>
      <c r="AA54581" s="109"/>
      <c r="AC54581" s="109"/>
    </row>
    <row r="54582" spans="19:29" x14ac:dyDescent="0.25">
      <c r="S54582" s="108"/>
      <c r="U54582" s="108"/>
      <c r="W54582" s="108"/>
      <c r="Y54582" s="108"/>
      <c r="AA54582" s="108"/>
      <c r="AC54582" s="108"/>
    </row>
    <row r="54583" spans="19:29" x14ac:dyDescent="0.25">
      <c r="S54583" s="109"/>
      <c r="U54583" s="109"/>
      <c r="W54583" s="109"/>
      <c r="Y54583" s="109"/>
      <c r="AA54583" s="109"/>
      <c r="AC54583" s="109"/>
    </row>
    <row r="54584" spans="19:29" x14ac:dyDescent="0.25">
      <c r="S54584" s="108"/>
      <c r="U54584" s="108"/>
      <c r="W54584" s="108"/>
      <c r="Y54584" s="108"/>
      <c r="AA54584" s="108"/>
      <c r="AC54584" s="108"/>
    </row>
    <row r="54585" spans="19:29" x14ac:dyDescent="0.25">
      <c r="S54585" s="108"/>
      <c r="U54585" s="108"/>
      <c r="W54585" s="108"/>
      <c r="Y54585" s="108"/>
      <c r="AA54585" s="108"/>
      <c r="AC54585" s="108"/>
    </row>
    <row r="54586" spans="19:29" x14ac:dyDescent="0.25">
      <c r="S54586" s="108"/>
      <c r="U54586" s="108"/>
      <c r="W54586" s="108"/>
      <c r="Y54586" s="108"/>
      <c r="AA54586" s="108"/>
      <c r="AC54586" s="108"/>
    </row>
    <row r="54587" spans="19:29" x14ac:dyDescent="0.25">
      <c r="S54587" s="110"/>
      <c r="U54587" s="110"/>
      <c r="W54587" s="110"/>
      <c r="Y54587" s="110"/>
      <c r="AA54587" s="110"/>
      <c r="AC54587" s="110"/>
    </row>
    <row r="54588" spans="19:29" x14ac:dyDescent="0.25">
      <c r="S54588" s="110"/>
      <c r="U54588" s="110"/>
      <c r="W54588" s="110"/>
      <c r="Y54588" s="110"/>
      <c r="AA54588" s="110"/>
      <c r="AC54588" s="110"/>
    </row>
    <row r="54589" spans="19:29" x14ac:dyDescent="0.25">
      <c r="S54589" s="110"/>
      <c r="U54589" s="110"/>
      <c r="W54589" s="110"/>
      <c r="Y54589" s="110"/>
      <c r="AA54589" s="110"/>
      <c r="AC54589" s="110"/>
    </row>
    <row r="54590" spans="19:29" x14ac:dyDescent="0.25">
      <c r="S54590" s="110"/>
      <c r="U54590" s="110"/>
      <c r="W54590" s="110"/>
      <c r="Y54590" s="110"/>
      <c r="AA54590" s="110"/>
      <c r="AC54590" s="110"/>
    </row>
    <row r="54591" spans="19:29" x14ac:dyDescent="0.25">
      <c r="S54591" s="111"/>
      <c r="U54591" s="111"/>
      <c r="W54591" s="111"/>
      <c r="Y54591" s="111"/>
      <c r="AA54591" s="111"/>
      <c r="AC54591" s="111"/>
    </row>
    <row r="54592" spans="19:29" x14ac:dyDescent="0.25">
      <c r="S54592" s="107"/>
      <c r="U54592" s="107"/>
      <c r="W54592" s="107"/>
      <c r="Y54592" s="107"/>
      <c r="AA54592" s="107"/>
      <c r="AC54592" s="107"/>
    </row>
    <row r="54593" spans="19:29" x14ac:dyDescent="0.25">
      <c r="S54593" s="108"/>
      <c r="U54593" s="108"/>
      <c r="W54593" s="108"/>
      <c r="Y54593" s="108"/>
      <c r="AA54593" s="108"/>
      <c r="AC54593" s="108"/>
    </row>
    <row r="54594" spans="19:29" x14ac:dyDescent="0.25">
      <c r="S54594" s="108"/>
      <c r="U54594" s="108"/>
      <c r="W54594" s="108"/>
      <c r="Y54594" s="108"/>
      <c r="AA54594" s="108"/>
      <c r="AC54594" s="108"/>
    </row>
    <row r="54595" spans="19:29" x14ac:dyDescent="0.25">
      <c r="S54595" s="109"/>
      <c r="U54595" s="109"/>
      <c r="W54595" s="109"/>
      <c r="Y54595" s="109"/>
      <c r="AA54595" s="109"/>
      <c r="AC54595" s="109"/>
    </row>
    <row r="54596" spans="19:29" x14ac:dyDescent="0.25">
      <c r="S54596" s="108"/>
      <c r="U54596" s="108"/>
      <c r="W54596" s="108"/>
      <c r="Y54596" s="108"/>
      <c r="AA54596" s="108"/>
      <c r="AC54596" s="108"/>
    </row>
    <row r="54597" spans="19:29" x14ac:dyDescent="0.25">
      <c r="S54597" s="108"/>
      <c r="U54597" s="108"/>
      <c r="W54597" s="108"/>
      <c r="Y54597" s="108"/>
      <c r="AA54597" s="108"/>
      <c r="AC54597" s="108"/>
    </row>
    <row r="54598" spans="19:29" x14ac:dyDescent="0.25">
      <c r="S54598" s="109"/>
      <c r="U54598" s="109"/>
      <c r="W54598" s="109"/>
      <c r="Y54598" s="109"/>
      <c r="AA54598" s="109"/>
      <c r="AC54598" s="109"/>
    </row>
    <row r="54599" spans="19:29" x14ac:dyDescent="0.25">
      <c r="S54599" s="108"/>
      <c r="U54599" s="108"/>
      <c r="W54599" s="108"/>
      <c r="Y54599" s="108"/>
      <c r="AA54599" s="108"/>
      <c r="AC54599" s="108"/>
    </row>
    <row r="54600" spans="19:29" x14ac:dyDescent="0.25">
      <c r="S54600" s="109"/>
      <c r="U54600" s="109"/>
      <c r="W54600" s="109"/>
      <c r="Y54600" s="109"/>
      <c r="AA54600" s="109"/>
      <c r="AC54600" s="109"/>
    </row>
    <row r="54601" spans="19:29" x14ac:dyDescent="0.25">
      <c r="S54601" s="108"/>
      <c r="U54601" s="108"/>
      <c r="W54601" s="108"/>
      <c r="Y54601" s="108"/>
      <c r="AA54601" s="108"/>
      <c r="AC54601" s="108"/>
    </row>
    <row r="54602" spans="19:29" x14ac:dyDescent="0.25">
      <c r="S54602" s="108"/>
      <c r="U54602" s="108"/>
      <c r="W54602" s="108"/>
      <c r="Y54602" s="108"/>
      <c r="AA54602" s="108"/>
      <c r="AC54602" s="108"/>
    </row>
    <row r="54603" spans="19:29" x14ac:dyDescent="0.25">
      <c r="S54603" s="108"/>
      <c r="U54603" s="108"/>
      <c r="W54603" s="108"/>
      <c r="Y54603" s="108"/>
      <c r="AA54603" s="108"/>
      <c r="AC54603" s="108"/>
    </row>
    <row r="54604" spans="19:29" x14ac:dyDescent="0.25">
      <c r="S54604" s="110"/>
      <c r="U54604" s="110"/>
      <c r="W54604" s="110"/>
      <c r="Y54604" s="110"/>
      <c r="AA54604" s="110"/>
      <c r="AC54604" s="110"/>
    </row>
    <row r="54605" spans="19:29" x14ac:dyDescent="0.25">
      <c r="S54605" s="110"/>
      <c r="U54605" s="110"/>
      <c r="W54605" s="110"/>
      <c r="Y54605" s="110"/>
      <c r="AA54605" s="110"/>
      <c r="AC54605" s="110"/>
    </row>
    <row r="54606" spans="19:29" x14ac:dyDescent="0.25">
      <c r="S54606" s="110"/>
      <c r="U54606" s="110"/>
      <c r="W54606" s="110"/>
      <c r="Y54606" s="110"/>
      <c r="AA54606" s="110"/>
      <c r="AC54606" s="110"/>
    </row>
    <row r="54607" spans="19:29" x14ac:dyDescent="0.25">
      <c r="S54607" s="110"/>
      <c r="U54607" s="110"/>
      <c r="W54607" s="110"/>
      <c r="Y54607" s="110"/>
      <c r="AA54607" s="110"/>
      <c r="AC54607" s="110"/>
    </row>
    <row r="54608" spans="19:29" x14ac:dyDescent="0.25">
      <c r="S54608" s="111"/>
      <c r="U54608" s="111"/>
      <c r="W54608" s="111"/>
      <c r="Y54608" s="111"/>
      <c r="AA54608" s="111"/>
      <c r="AC54608" s="111"/>
    </row>
    <row r="54609" spans="19:29" x14ac:dyDescent="0.25">
      <c r="S54609" s="107"/>
      <c r="U54609" s="107"/>
      <c r="W54609" s="107"/>
      <c r="Y54609" s="107"/>
      <c r="AA54609" s="107"/>
      <c r="AC54609" s="107"/>
    </row>
    <row r="54610" spans="19:29" x14ac:dyDescent="0.25">
      <c r="S54610" s="108"/>
      <c r="U54610" s="108"/>
      <c r="W54610" s="108"/>
      <c r="Y54610" s="108"/>
      <c r="AA54610" s="108"/>
      <c r="AC54610" s="108"/>
    </row>
    <row r="54611" spans="19:29" x14ac:dyDescent="0.25">
      <c r="S54611" s="108"/>
      <c r="U54611" s="108"/>
      <c r="W54611" s="108"/>
      <c r="Y54611" s="108"/>
      <c r="AA54611" s="108"/>
      <c r="AC54611" s="108"/>
    </row>
    <row r="54612" spans="19:29" x14ac:dyDescent="0.25">
      <c r="S54612" s="109"/>
      <c r="U54612" s="109"/>
      <c r="W54612" s="109"/>
      <c r="Y54612" s="109"/>
      <c r="AA54612" s="109"/>
      <c r="AC54612" s="109"/>
    </row>
    <row r="54613" spans="19:29" x14ac:dyDescent="0.25">
      <c r="S54613" s="108"/>
      <c r="U54613" s="108"/>
      <c r="W54613" s="108"/>
      <c r="Y54613" s="108"/>
      <c r="AA54613" s="108"/>
      <c r="AC54613" s="108"/>
    </row>
    <row r="54614" spans="19:29" x14ac:dyDescent="0.25">
      <c r="S54614" s="108"/>
      <c r="U54614" s="108"/>
      <c r="W54614" s="108"/>
      <c r="Y54614" s="108"/>
      <c r="AA54614" s="108"/>
      <c r="AC54614" s="108"/>
    </row>
    <row r="54615" spans="19:29" x14ac:dyDescent="0.25">
      <c r="S54615" s="109"/>
      <c r="U54615" s="109"/>
      <c r="W54615" s="109"/>
      <c r="Y54615" s="109"/>
      <c r="AA54615" s="109"/>
      <c r="AC54615" s="109"/>
    </row>
    <row r="54616" spans="19:29" x14ac:dyDescent="0.25">
      <c r="S54616" s="108"/>
      <c r="U54616" s="108"/>
      <c r="W54616" s="108"/>
      <c r="Y54616" s="108"/>
      <c r="AA54616" s="108"/>
      <c r="AC54616" s="108"/>
    </row>
    <row r="54617" spans="19:29" x14ac:dyDescent="0.25">
      <c r="S54617" s="109"/>
      <c r="U54617" s="109"/>
      <c r="W54617" s="109"/>
      <c r="Y54617" s="109"/>
      <c r="AA54617" s="109"/>
      <c r="AC54617" s="109"/>
    </row>
    <row r="54618" spans="19:29" x14ac:dyDescent="0.25">
      <c r="S54618" s="108"/>
      <c r="U54618" s="108"/>
      <c r="W54618" s="108"/>
      <c r="Y54618" s="108"/>
      <c r="AA54618" s="108"/>
      <c r="AC54618" s="108"/>
    </row>
    <row r="54619" spans="19:29" x14ac:dyDescent="0.25">
      <c r="S54619" s="108"/>
      <c r="U54619" s="108"/>
      <c r="W54619" s="108"/>
      <c r="Y54619" s="108"/>
      <c r="AA54619" s="108"/>
      <c r="AC54619" s="108"/>
    </row>
    <row r="54620" spans="19:29" x14ac:dyDescent="0.25">
      <c r="S54620" s="108"/>
      <c r="U54620" s="108"/>
      <c r="W54620" s="108"/>
      <c r="Y54620" s="108"/>
      <c r="AA54620" s="108"/>
      <c r="AC54620" s="108"/>
    </row>
    <row r="54621" spans="19:29" x14ac:dyDescent="0.25">
      <c r="S54621" s="110"/>
      <c r="U54621" s="110"/>
      <c r="W54621" s="110"/>
      <c r="Y54621" s="110"/>
      <c r="AA54621" s="110"/>
      <c r="AC54621" s="110"/>
    </row>
    <row r="54622" spans="19:29" x14ac:dyDescent="0.25">
      <c r="S54622" s="110"/>
      <c r="U54622" s="110"/>
      <c r="W54622" s="110"/>
      <c r="Y54622" s="110"/>
      <c r="AA54622" s="110"/>
      <c r="AC54622" s="110"/>
    </row>
    <row r="54623" spans="19:29" x14ac:dyDescent="0.25">
      <c r="S54623" s="110"/>
      <c r="U54623" s="110"/>
      <c r="W54623" s="110"/>
      <c r="Y54623" s="110"/>
      <c r="AA54623" s="110"/>
      <c r="AC54623" s="110"/>
    </row>
    <row r="54624" spans="19:29" x14ac:dyDescent="0.25">
      <c r="S54624" s="110"/>
      <c r="U54624" s="110"/>
      <c r="W54624" s="110"/>
      <c r="Y54624" s="110"/>
      <c r="AA54624" s="110"/>
      <c r="AC54624" s="110"/>
    </row>
    <row r="54625" spans="19:29" x14ac:dyDescent="0.25">
      <c r="S54625" s="111"/>
      <c r="U54625" s="111"/>
      <c r="W54625" s="111"/>
      <c r="Y54625" s="111"/>
      <c r="AA54625" s="111"/>
      <c r="AC54625" s="111"/>
    </row>
    <row r="54626" spans="19:29" x14ac:dyDescent="0.25">
      <c r="S54626" s="107"/>
      <c r="U54626" s="107"/>
      <c r="W54626" s="107"/>
      <c r="Y54626" s="107"/>
      <c r="AA54626" s="107"/>
      <c r="AC54626" s="107"/>
    </row>
    <row r="54627" spans="19:29" x14ac:dyDescent="0.25">
      <c r="S54627" s="108"/>
      <c r="U54627" s="108"/>
      <c r="W54627" s="108"/>
      <c r="Y54627" s="108"/>
      <c r="AA54627" s="108"/>
      <c r="AC54627" s="108"/>
    </row>
    <row r="54628" spans="19:29" x14ac:dyDescent="0.25">
      <c r="S54628" s="108"/>
      <c r="U54628" s="108"/>
      <c r="W54628" s="108"/>
      <c r="Y54628" s="108"/>
      <c r="AA54628" s="108"/>
      <c r="AC54628" s="108"/>
    </row>
    <row r="54629" spans="19:29" x14ac:dyDescent="0.25">
      <c r="S54629" s="109"/>
      <c r="U54629" s="109"/>
      <c r="W54629" s="109"/>
      <c r="Y54629" s="109"/>
      <c r="AA54629" s="109"/>
      <c r="AC54629" s="109"/>
    </row>
    <row r="54630" spans="19:29" x14ac:dyDescent="0.25">
      <c r="S54630" s="108"/>
      <c r="U54630" s="108"/>
      <c r="W54630" s="108"/>
      <c r="Y54630" s="108"/>
      <c r="AA54630" s="108"/>
      <c r="AC54630" s="108"/>
    </row>
    <row r="54631" spans="19:29" x14ac:dyDescent="0.25">
      <c r="S54631" s="108"/>
      <c r="U54631" s="108"/>
      <c r="W54631" s="108"/>
      <c r="Y54631" s="108"/>
      <c r="AA54631" s="108"/>
      <c r="AC54631" s="108"/>
    </row>
    <row r="54632" spans="19:29" x14ac:dyDescent="0.25">
      <c r="S54632" s="109"/>
      <c r="U54632" s="109"/>
      <c r="W54632" s="109"/>
      <c r="Y54632" s="109"/>
      <c r="AA54632" s="109"/>
      <c r="AC54632" s="109"/>
    </row>
    <row r="54633" spans="19:29" x14ac:dyDescent="0.25">
      <c r="S54633" s="108"/>
      <c r="U54633" s="108"/>
      <c r="W54633" s="108"/>
      <c r="Y54633" s="108"/>
      <c r="AA54633" s="108"/>
      <c r="AC54633" s="108"/>
    </row>
    <row r="54634" spans="19:29" x14ac:dyDescent="0.25">
      <c r="S54634" s="109"/>
      <c r="U54634" s="109"/>
      <c r="W54634" s="109"/>
      <c r="Y54634" s="109"/>
      <c r="AA54634" s="109"/>
      <c r="AC54634" s="109"/>
    </row>
    <row r="54635" spans="19:29" x14ac:dyDescent="0.25">
      <c r="S54635" s="108"/>
      <c r="U54635" s="108"/>
      <c r="W54635" s="108"/>
      <c r="Y54635" s="108"/>
      <c r="AA54635" s="108"/>
      <c r="AC54635" s="108"/>
    </row>
    <row r="54636" spans="19:29" x14ac:dyDescent="0.25">
      <c r="S54636" s="108"/>
      <c r="U54636" s="108"/>
      <c r="W54636" s="108"/>
      <c r="Y54636" s="108"/>
      <c r="AA54636" s="108"/>
      <c r="AC54636" s="108"/>
    </row>
    <row r="54637" spans="19:29" x14ac:dyDescent="0.25">
      <c r="S54637" s="108"/>
      <c r="U54637" s="108"/>
      <c r="W54637" s="108"/>
      <c r="Y54637" s="108"/>
      <c r="AA54637" s="108"/>
      <c r="AC54637" s="108"/>
    </row>
    <row r="54638" spans="19:29" x14ac:dyDescent="0.25">
      <c r="S54638" s="110"/>
      <c r="U54638" s="110"/>
      <c r="W54638" s="110"/>
      <c r="Y54638" s="110"/>
      <c r="AA54638" s="110"/>
      <c r="AC54638" s="110"/>
    </row>
    <row r="54639" spans="19:29" x14ac:dyDescent="0.25">
      <c r="S54639" s="110"/>
      <c r="U54639" s="110"/>
      <c r="W54639" s="110"/>
      <c r="Y54639" s="110"/>
      <c r="AA54639" s="110"/>
      <c r="AC54639" s="110"/>
    </row>
    <row r="54640" spans="19:29" x14ac:dyDescent="0.25">
      <c r="S54640" s="110"/>
      <c r="U54640" s="110"/>
      <c r="W54640" s="110"/>
      <c r="Y54640" s="110"/>
      <c r="AA54640" s="110"/>
      <c r="AC54640" s="110"/>
    </row>
    <row r="54641" spans="19:29" x14ac:dyDescent="0.25">
      <c r="S54641" s="110"/>
      <c r="U54641" s="110"/>
      <c r="W54641" s="110"/>
      <c r="Y54641" s="110"/>
      <c r="AA54641" s="110"/>
      <c r="AC54641" s="110"/>
    </row>
    <row r="54642" spans="19:29" x14ac:dyDescent="0.25">
      <c r="S54642" s="111"/>
      <c r="U54642" s="111"/>
      <c r="W54642" s="111"/>
      <c r="Y54642" s="111"/>
      <c r="AA54642" s="111"/>
      <c r="AC54642" s="111"/>
    </row>
    <row r="54643" spans="19:29" x14ac:dyDescent="0.25">
      <c r="S54643" s="107"/>
      <c r="U54643" s="107"/>
      <c r="W54643" s="107"/>
      <c r="Y54643" s="107"/>
      <c r="AA54643" s="107"/>
      <c r="AC54643" s="107"/>
    </row>
    <row r="54644" spans="19:29" x14ac:dyDescent="0.25">
      <c r="S54644" s="108"/>
      <c r="U54644" s="108"/>
      <c r="W54644" s="108"/>
      <c r="Y54644" s="108"/>
      <c r="AA54644" s="108"/>
      <c r="AC54644" s="108"/>
    </row>
    <row r="54645" spans="19:29" x14ac:dyDescent="0.25">
      <c r="S54645" s="108"/>
      <c r="U54645" s="108"/>
      <c r="W54645" s="108"/>
      <c r="Y54645" s="108"/>
      <c r="AA54645" s="108"/>
      <c r="AC54645" s="108"/>
    </row>
    <row r="54646" spans="19:29" x14ac:dyDescent="0.25">
      <c r="S54646" s="109"/>
      <c r="U54646" s="109"/>
      <c r="W54646" s="109"/>
      <c r="Y54646" s="109"/>
      <c r="AA54646" s="109"/>
      <c r="AC54646" s="109"/>
    </row>
    <row r="54647" spans="19:29" x14ac:dyDescent="0.25">
      <c r="S54647" s="108"/>
      <c r="U54647" s="108"/>
      <c r="W54647" s="108"/>
      <c r="Y54647" s="108"/>
      <c r="AA54647" s="108"/>
      <c r="AC54647" s="108"/>
    </row>
    <row r="54648" spans="19:29" x14ac:dyDescent="0.25">
      <c r="S54648" s="108"/>
      <c r="U54648" s="108"/>
      <c r="W54648" s="108"/>
      <c r="Y54648" s="108"/>
      <c r="AA54648" s="108"/>
      <c r="AC54648" s="108"/>
    </row>
    <row r="54649" spans="19:29" x14ac:dyDescent="0.25">
      <c r="S54649" s="109"/>
      <c r="U54649" s="109"/>
      <c r="W54649" s="109"/>
      <c r="Y54649" s="109"/>
      <c r="AA54649" s="109"/>
      <c r="AC54649" s="109"/>
    </row>
    <row r="54650" spans="19:29" x14ac:dyDescent="0.25">
      <c r="S54650" s="108"/>
      <c r="U54650" s="108"/>
      <c r="W54650" s="108"/>
      <c r="Y54650" s="108"/>
      <c r="AA54650" s="108"/>
      <c r="AC54650" s="108"/>
    </row>
    <row r="54651" spans="19:29" x14ac:dyDescent="0.25">
      <c r="S54651" s="109"/>
      <c r="U54651" s="109"/>
      <c r="W54651" s="109"/>
      <c r="Y54651" s="109"/>
      <c r="AA54651" s="109"/>
      <c r="AC54651" s="109"/>
    </row>
    <row r="54652" spans="19:29" x14ac:dyDescent="0.25">
      <c r="S54652" s="108"/>
      <c r="U54652" s="108"/>
      <c r="W54652" s="108"/>
      <c r="Y54652" s="108"/>
      <c r="AA54652" s="108"/>
      <c r="AC54652" s="108"/>
    </row>
    <row r="54653" spans="19:29" x14ac:dyDescent="0.25">
      <c r="S54653" s="108"/>
      <c r="U54653" s="108"/>
      <c r="W54653" s="108"/>
      <c r="Y54653" s="108"/>
      <c r="AA54653" s="108"/>
      <c r="AC54653" s="108"/>
    </row>
    <row r="54654" spans="19:29" x14ac:dyDescent="0.25">
      <c r="S54654" s="108"/>
      <c r="U54654" s="108"/>
      <c r="W54654" s="108"/>
      <c r="Y54654" s="108"/>
      <c r="AA54654" s="108"/>
      <c r="AC54654" s="108"/>
    </row>
    <row r="54655" spans="19:29" x14ac:dyDescent="0.25">
      <c r="S54655" s="110"/>
      <c r="U54655" s="110"/>
      <c r="W54655" s="110"/>
      <c r="Y54655" s="110"/>
      <c r="AA54655" s="110"/>
      <c r="AC54655" s="110"/>
    </row>
    <row r="54656" spans="19:29" x14ac:dyDescent="0.25">
      <c r="S54656" s="110"/>
      <c r="U54656" s="110"/>
      <c r="W54656" s="110"/>
      <c r="Y54656" s="110"/>
      <c r="AA54656" s="110"/>
      <c r="AC54656" s="110"/>
    </row>
    <row r="54657" spans="19:29" x14ac:dyDescent="0.25">
      <c r="S54657" s="110"/>
      <c r="U54657" s="110"/>
      <c r="W54657" s="110"/>
      <c r="Y54657" s="110"/>
      <c r="AA54657" s="110"/>
      <c r="AC54657" s="110"/>
    </row>
    <row r="54658" spans="19:29" x14ac:dyDescent="0.25">
      <c r="S54658" s="110"/>
      <c r="U54658" s="110"/>
      <c r="W54658" s="110"/>
      <c r="Y54658" s="110"/>
      <c r="AA54658" s="110"/>
      <c r="AC54658" s="110"/>
    </row>
    <row r="54659" spans="19:29" x14ac:dyDescent="0.25">
      <c r="S54659" s="111"/>
      <c r="U54659" s="111"/>
      <c r="W54659" s="111"/>
      <c r="Y54659" s="111"/>
      <c r="AA54659" s="111"/>
      <c r="AC54659" s="111"/>
    </row>
    <row r="54660" spans="19:29" x14ac:dyDescent="0.25">
      <c r="S54660" s="107"/>
      <c r="U54660" s="107"/>
      <c r="W54660" s="107"/>
      <c r="Y54660" s="107"/>
      <c r="AA54660" s="107"/>
      <c r="AC54660" s="107"/>
    </row>
    <row r="54661" spans="19:29" x14ac:dyDescent="0.25">
      <c r="S54661" s="108"/>
      <c r="U54661" s="108"/>
      <c r="W54661" s="108"/>
      <c r="Y54661" s="108"/>
      <c r="AA54661" s="108"/>
      <c r="AC54661" s="108"/>
    </row>
    <row r="54662" spans="19:29" x14ac:dyDescent="0.25">
      <c r="S54662" s="108"/>
      <c r="U54662" s="108"/>
      <c r="W54662" s="108"/>
      <c r="Y54662" s="108"/>
      <c r="AA54662" s="108"/>
      <c r="AC54662" s="108"/>
    </row>
    <row r="54663" spans="19:29" x14ac:dyDescent="0.25">
      <c r="S54663" s="109"/>
      <c r="U54663" s="109"/>
      <c r="W54663" s="109"/>
      <c r="Y54663" s="109"/>
      <c r="AA54663" s="109"/>
      <c r="AC54663" s="109"/>
    </row>
    <row r="54664" spans="19:29" x14ac:dyDescent="0.25">
      <c r="S54664" s="108"/>
      <c r="U54664" s="108"/>
      <c r="W54664" s="108"/>
      <c r="Y54664" s="108"/>
      <c r="AA54664" s="108"/>
      <c r="AC54664" s="108"/>
    </row>
    <row r="54665" spans="19:29" x14ac:dyDescent="0.25">
      <c r="S54665" s="108"/>
      <c r="U54665" s="108"/>
      <c r="W54665" s="108"/>
      <c r="Y54665" s="108"/>
      <c r="AA54665" s="108"/>
      <c r="AC54665" s="108"/>
    </row>
    <row r="54666" spans="19:29" x14ac:dyDescent="0.25">
      <c r="S54666" s="109"/>
      <c r="U54666" s="109"/>
      <c r="W54666" s="109"/>
      <c r="Y54666" s="109"/>
      <c r="AA54666" s="109"/>
      <c r="AC54666" s="109"/>
    </row>
    <row r="54667" spans="19:29" x14ac:dyDescent="0.25">
      <c r="S54667" s="108"/>
      <c r="U54667" s="108"/>
      <c r="W54667" s="108"/>
      <c r="Y54667" s="108"/>
      <c r="AA54667" s="108"/>
      <c r="AC54667" s="108"/>
    </row>
    <row r="54668" spans="19:29" x14ac:dyDescent="0.25">
      <c r="S54668" s="109"/>
      <c r="U54668" s="109"/>
      <c r="W54668" s="109"/>
      <c r="Y54668" s="109"/>
      <c r="AA54668" s="109"/>
      <c r="AC54668" s="109"/>
    </row>
    <row r="54669" spans="19:29" x14ac:dyDescent="0.25">
      <c r="S54669" s="108"/>
      <c r="U54669" s="108"/>
      <c r="W54669" s="108"/>
      <c r="Y54669" s="108"/>
      <c r="AA54669" s="108"/>
      <c r="AC54669" s="108"/>
    </row>
    <row r="54670" spans="19:29" x14ac:dyDescent="0.25">
      <c r="S54670" s="108"/>
      <c r="U54670" s="108"/>
      <c r="W54670" s="108"/>
      <c r="Y54670" s="108"/>
      <c r="AA54670" s="108"/>
      <c r="AC54670" s="108"/>
    </row>
    <row r="54671" spans="19:29" x14ac:dyDescent="0.25">
      <c r="S54671" s="108"/>
      <c r="U54671" s="108"/>
      <c r="W54671" s="108"/>
      <c r="Y54671" s="108"/>
      <c r="AA54671" s="108"/>
      <c r="AC54671" s="108"/>
    </row>
    <row r="54672" spans="19:29" x14ac:dyDescent="0.25">
      <c r="S54672" s="110"/>
      <c r="U54672" s="110"/>
      <c r="W54672" s="110"/>
      <c r="Y54672" s="110"/>
      <c r="AA54672" s="110"/>
      <c r="AC54672" s="110"/>
    </row>
    <row r="54673" spans="19:29" x14ac:dyDescent="0.25">
      <c r="S54673" s="110"/>
      <c r="U54673" s="110"/>
      <c r="W54673" s="110"/>
      <c r="Y54673" s="110"/>
      <c r="AA54673" s="110"/>
      <c r="AC54673" s="110"/>
    </row>
    <row r="54674" spans="19:29" x14ac:dyDescent="0.25">
      <c r="S54674" s="110"/>
      <c r="U54674" s="110"/>
      <c r="W54674" s="110"/>
      <c r="Y54674" s="110"/>
      <c r="AA54674" s="110"/>
      <c r="AC54674" s="110"/>
    </row>
    <row r="54675" spans="19:29" x14ac:dyDescent="0.25">
      <c r="S54675" s="110"/>
      <c r="U54675" s="110"/>
      <c r="W54675" s="110"/>
      <c r="Y54675" s="110"/>
      <c r="AA54675" s="110"/>
      <c r="AC54675" s="110"/>
    </row>
    <row r="54676" spans="19:29" x14ac:dyDescent="0.25">
      <c r="S54676" s="111"/>
      <c r="U54676" s="111"/>
      <c r="W54676" s="111"/>
      <c r="Y54676" s="111"/>
      <c r="AA54676" s="111"/>
      <c r="AC54676" s="111"/>
    </row>
    <row r="54677" spans="19:29" x14ac:dyDescent="0.25">
      <c r="S54677" s="107"/>
      <c r="U54677" s="107"/>
      <c r="W54677" s="107"/>
      <c r="Y54677" s="107"/>
      <c r="AA54677" s="107"/>
      <c r="AC54677" s="107"/>
    </row>
    <row r="54678" spans="19:29" x14ac:dyDescent="0.25">
      <c r="S54678" s="108"/>
      <c r="U54678" s="108"/>
      <c r="W54678" s="108"/>
      <c r="Y54678" s="108"/>
      <c r="AA54678" s="108"/>
      <c r="AC54678" s="108"/>
    </row>
    <row r="54679" spans="19:29" x14ac:dyDescent="0.25">
      <c r="S54679" s="108"/>
      <c r="U54679" s="108"/>
      <c r="W54679" s="108"/>
      <c r="Y54679" s="108"/>
      <c r="AA54679" s="108"/>
      <c r="AC54679" s="108"/>
    </row>
    <row r="54680" spans="19:29" x14ac:dyDescent="0.25">
      <c r="S54680" s="109"/>
      <c r="U54680" s="109"/>
      <c r="W54680" s="109"/>
      <c r="Y54680" s="109"/>
      <c r="AA54680" s="109"/>
      <c r="AC54680" s="109"/>
    </row>
    <row r="54681" spans="19:29" x14ac:dyDescent="0.25">
      <c r="S54681" s="108"/>
      <c r="U54681" s="108"/>
      <c r="W54681" s="108"/>
      <c r="Y54681" s="108"/>
      <c r="AA54681" s="108"/>
      <c r="AC54681" s="108"/>
    </row>
    <row r="54682" spans="19:29" x14ac:dyDescent="0.25">
      <c r="S54682" s="108"/>
      <c r="U54682" s="108"/>
      <c r="W54682" s="108"/>
      <c r="Y54682" s="108"/>
      <c r="AA54682" s="108"/>
      <c r="AC54682" s="108"/>
    </row>
    <row r="54683" spans="19:29" x14ac:dyDescent="0.25">
      <c r="S54683" s="109"/>
      <c r="U54683" s="109"/>
      <c r="W54683" s="109"/>
      <c r="Y54683" s="109"/>
      <c r="AA54683" s="109"/>
      <c r="AC54683" s="109"/>
    </row>
    <row r="54684" spans="19:29" x14ac:dyDescent="0.25">
      <c r="S54684" s="108"/>
      <c r="U54684" s="108"/>
      <c r="W54684" s="108"/>
      <c r="Y54684" s="108"/>
      <c r="AA54684" s="108"/>
      <c r="AC54684" s="108"/>
    </row>
    <row r="54685" spans="19:29" x14ac:dyDescent="0.25">
      <c r="S54685" s="109"/>
      <c r="U54685" s="109"/>
      <c r="W54685" s="109"/>
      <c r="Y54685" s="109"/>
      <c r="AA54685" s="109"/>
      <c r="AC54685" s="109"/>
    </row>
    <row r="54686" spans="19:29" x14ac:dyDescent="0.25">
      <c r="S54686" s="108"/>
      <c r="U54686" s="108"/>
      <c r="W54686" s="108"/>
      <c r="Y54686" s="108"/>
      <c r="AA54686" s="108"/>
      <c r="AC54686" s="108"/>
    </row>
    <row r="54687" spans="19:29" x14ac:dyDescent="0.25">
      <c r="S54687" s="108"/>
      <c r="U54687" s="108"/>
      <c r="W54687" s="108"/>
      <c r="Y54687" s="108"/>
      <c r="AA54687" s="108"/>
      <c r="AC54687" s="108"/>
    </row>
    <row r="54688" spans="19:29" x14ac:dyDescent="0.25">
      <c r="S54688" s="108"/>
      <c r="U54688" s="108"/>
      <c r="W54688" s="108"/>
      <c r="Y54688" s="108"/>
      <c r="AA54688" s="108"/>
      <c r="AC54688" s="108"/>
    </row>
    <row r="54689" spans="19:29" x14ac:dyDescent="0.25">
      <c r="S54689" s="110"/>
      <c r="U54689" s="110"/>
      <c r="W54689" s="110"/>
      <c r="Y54689" s="110"/>
      <c r="AA54689" s="110"/>
      <c r="AC54689" s="110"/>
    </row>
    <row r="54690" spans="19:29" x14ac:dyDescent="0.25">
      <c r="S54690" s="110"/>
      <c r="U54690" s="110"/>
      <c r="W54690" s="110"/>
      <c r="Y54690" s="110"/>
      <c r="AA54690" s="110"/>
      <c r="AC54690" s="110"/>
    </row>
    <row r="54691" spans="19:29" x14ac:dyDescent="0.25">
      <c r="S54691" s="110"/>
      <c r="U54691" s="110"/>
      <c r="W54691" s="110"/>
      <c r="Y54691" s="110"/>
      <c r="AA54691" s="110"/>
      <c r="AC54691" s="110"/>
    </row>
    <row r="54692" spans="19:29" x14ac:dyDescent="0.25">
      <c r="S54692" s="110"/>
      <c r="U54692" s="110"/>
      <c r="W54692" s="110"/>
      <c r="Y54692" s="110"/>
      <c r="AA54692" s="110"/>
      <c r="AC54692" s="110"/>
    </row>
    <row r="54693" spans="19:29" x14ac:dyDescent="0.25">
      <c r="S54693" s="111"/>
      <c r="U54693" s="111"/>
      <c r="W54693" s="111"/>
      <c r="Y54693" s="111"/>
      <c r="AA54693" s="111"/>
      <c r="AC54693" s="111"/>
    </row>
    <row r="54694" spans="19:29" x14ac:dyDescent="0.25">
      <c r="S54694" s="107"/>
      <c r="U54694" s="107"/>
      <c r="W54694" s="107"/>
      <c r="Y54694" s="107"/>
      <c r="AA54694" s="107"/>
      <c r="AC54694" s="107"/>
    </row>
    <row r="54695" spans="19:29" x14ac:dyDescent="0.25">
      <c r="S54695" s="108"/>
      <c r="U54695" s="108"/>
      <c r="W54695" s="108"/>
      <c r="Y54695" s="108"/>
      <c r="AA54695" s="108"/>
      <c r="AC54695" s="108"/>
    </row>
    <row r="54696" spans="19:29" x14ac:dyDescent="0.25">
      <c r="S54696" s="108"/>
      <c r="U54696" s="108"/>
      <c r="W54696" s="108"/>
      <c r="Y54696" s="108"/>
      <c r="AA54696" s="108"/>
      <c r="AC54696" s="108"/>
    </row>
    <row r="54697" spans="19:29" x14ac:dyDescent="0.25">
      <c r="S54697" s="109"/>
      <c r="U54697" s="109"/>
      <c r="W54697" s="109"/>
      <c r="Y54697" s="109"/>
      <c r="AA54697" s="109"/>
      <c r="AC54697" s="109"/>
    </row>
    <row r="54698" spans="19:29" x14ac:dyDescent="0.25">
      <c r="S54698" s="108"/>
      <c r="U54698" s="108"/>
      <c r="W54698" s="108"/>
      <c r="Y54698" s="108"/>
      <c r="AA54698" s="108"/>
      <c r="AC54698" s="108"/>
    </row>
    <row r="54699" spans="19:29" x14ac:dyDescent="0.25">
      <c r="S54699" s="108"/>
      <c r="U54699" s="108"/>
      <c r="W54699" s="108"/>
      <c r="Y54699" s="108"/>
      <c r="AA54699" s="108"/>
      <c r="AC54699" s="108"/>
    </row>
    <row r="54700" spans="19:29" x14ac:dyDescent="0.25">
      <c r="S54700" s="109"/>
      <c r="U54700" s="109"/>
      <c r="W54700" s="109"/>
      <c r="Y54700" s="109"/>
      <c r="AA54700" s="109"/>
      <c r="AC54700" s="109"/>
    </row>
    <row r="54701" spans="19:29" x14ac:dyDescent="0.25">
      <c r="S54701" s="108"/>
      <c r="U54701" s="108"/>
      <c r="W54701" s="108"/>
      <c r="Y54701" s="108"/>
      <c r="AA54701" s="108"/>
      <c r="AC54701" s="108"/>
    </row>
    <row r="54702" spans="19:29" x14ac:dyDescent="0.25">
      <c r="S54702" s="109"/>
      <c r="U54702" s="109"/>
      <c r="W54702" s="109"/>
      <c r="Y54702" s="109"/>
      <c r="AA54702" s="109"/>
      <c r="AC54702" s="109"/>
    </row>
    <row r="54703" spans="19:29" x14ac:dyDescent="0.25">
      <c r="S54703" s="108"/>
      <c r="U54703" s="108"/>
      <c r="W54703" s="108"/>
      <c r="Y54703" s="108"/>
      <c r="AA54703" s="108"/>
      <c r="AC54703" s="108"/>
    </row>
    <row r="54704" spans="19:29" x14ac:dyDescent="0.25">
      <c r="S54704" s="108"/>
      <c r="U54704" s="108"/>
      <c r="W54704" s="108"/>
      <c r="Y54704" s="108"/>
      <c r="AA54704" s="108"/>
      <c r="AC54704" s="108"/>
    </row>
    <row r="54705" spans="19:29" x14ac:dyDescent="0.25">
      <c r="S54705" s="108"/>
      <c r="U54705" s="108"/>
      <c r="W54705" s="108"/>
      <c r="Y54705" s="108"/>
      <c r="AA54705" s="108"/>
      <c r="AC54705" s="108"/>
    </row>
    <row r="54706" spans="19:29" x14ac:dyDescent="0.25">
      <c r="S54706" s="110"/>
      <c r="U54706" s="110"/>
      <c r="W54706" s="110"/>
      <c r="Y54706" s="110"/>
      <c r="AA54706" s="110"/>
      <c r="AC54706" s="110"/>
    </row>
    <row r="54707" spans="19:29" x14ac:dyDescent="0.25">
      <c r="S54707" s="110"/>
      <c r="U54707" s="110"/>
      <c r="W54707" s="110"/>
      <c r="Y54707" s="110"/>
      <c r="AA54707" s="110"/>
      <c r="AC54707" s="110"/>
    </row>
    <row r="54708" spans="19:29" x14ac:dyDescent="0.25">
      <c r="S54708" s="110"/>
      <c r="U54708" s="110"/>
      <c r="W54708" s="110"/>
      <c r="Y54708" s="110"/>
      <c r="AA54708" s="110"/>
      <c r="AC54708" s="110"/>
    </row>
    <row r="54709" spans="19:29" x14ac:dyDescent="0.25">
      <c r="S54709" s="110"/>
      <c r="U54709" s="110"/>
      <c r="W54709" s="110"/>
      <c r="Y54709" s="110"/>
      <c r="AA54709" s="110"/>
      <c r="AC54709" s="110"/>
    </row>
    <row r="54710" spans="19:29" x14ac:dyDescent="0.25">
      <c r="S54710" s="111"/>
      <c r="U54710" s="111"/>
      <c r="W54710" s="111"/>
      <c r="Y54710" s="111"/>
      <c r="AA54710" s="111"/>
      <c r="AC54710" s="111"/>
    </row>
    <row r="54711" spans="19:29" x14ac:dyDescent="0.25">
      <c r="S54711" s="107"/>
      <c r="U54711" s="107"/>
      <c r="W54711" s="107"/>
      <c r="Y54711" s="107"/>
      <c r="AA54711" s="107"/>
      <c r="AC54711" s="107"/>
    </row>
    <row r="54712" spans="19:29" x14ac:dyDescent="0.25">
      <c r="S54712" s="108"/>
      <c r="U54712" s="108"/>
      <c r="W54712" s="108"/>
      <c r="Y54712" s="108"/>
      <c r="AA54712" s="108"/>
      <c r="AC54712" s="108"/>
    </row>
    <row r="54713" spans="19:29" x14ac:dyDescent="0.25">
      <c r="S54713" s="108"/>
      <c r="U54713" s="108"/>
      <c r="W54713" s="108"/>
      <c r="Y54713" s="108"/>
      <c r="AA54713" s="108"/>
      <c r="AC54713" s="108"/>
    </row>
    <row r="54714" spans="19:29" x14ac:dyDescent="0.25">
      <c r="S54714" s="109"/>
      <c r="U54714" s="109"/>
      <c r="W54714" s="109"/>
      <c r="Y54714" s="109"/>
      <c r="AA54714" s="109"/>
      <c r="AC54714" s="109"/>
    </row>
    <row r="54715" spans="19:29" x14ac:dyDescent="0.25">
      <c r="S54715" s="108"/>
      <c r="U54715" s="108"/>
      <c r="W54715" s="108"/>
      <c r="Y54715" s="108"/>
      <c r="AA54715" s="108"/>
      <c r="AC54715" s="108"/>
    </row>
    <row r="54716" spans="19:29" x14ac:dyDescent="0.25">
      <c r="S54716" s="108"/>
      <c r="U54716" s="108"/>
      <c r="W54716" s="108"/>
      <c r="Y54716" s="108"/>
      <c r="AA54716" s="108"/>
      <c r="AC54716" s="108"/>
    </row>
    <row r="54717" spans="19:29" x14ac:dyDescent="0.25">
      <c r="S54717" s="109"/>
      <c r="U54717" s="109"/>
      <c r="W54717" s="109"/>
      <c r="Y54717" s="109"/>
      <c r="AA54717" s="109"/>
      <c r="AC54717" s="109"/>
    </row>
    <row r="54718" spans="19:29" x14ac:dyDescent="0.25">
      <c r="S54718" s="108"/>
      <c r="U54718" s="108"/>
      <c r="W54718" s="108"/>
      <c r="Y54718" s="108"/>
      <c r="AA54718" s="108"/>
      <c r="AC54718" s="108"/>
    </row>
    <row r="54719" spans="19:29" x14ac:dyDescent="0.25">
      <c r="S54719" s="109"/>
      <c r="U54719" s="109"/>
      <c r="W54719" s="109"/>
      <c r="Y54719" s="109"/>
      <c r="AA54719" s="109"/>
      <c r="AC54719" s="109"/>
    </row>
    <row r="54720" spans="19:29" x14ac:dyDescent="0.25">
      <c r="S54720" s="108"/>
      <c r="U54720" s="108"/>
      <c r="W54720" s="108"/>
      <c r="Y54720" s="108"/>
      <c r="AA54720" s="108"/>
      <c r="AC54720" s="108"/>
    </row>
    <row r="54721" spans="19:29" x14ac:dyDescent="0.25">
      <c r="S54721" s="108"/>
      <c r="U54721" s="108"/>
      <c r="W54721" s="108"/>
      <c r="Y54721" s="108"/>
      <c r="AA54721" s="108"/>
      <c r="AC54721" s="108"/>
    </row>
    <row r="54722" spans="19:29" x14ac:dyDescent="0.25">
      <c r="S54722" s="108"/>
      <c r="U54722" s="108"/>
      <c r="W54722" s="108"/>
      <c r="Y54722" s="108"/>
      <c r="AA54722" s="108"/>
      <c r="AC54722" s="108"/>
    </row>
    <row r="54723" spans="19:29" x14ac:dyDescent="0.25">
      <c r="S54723" s="110"/>
      <c r="U54723" s="110"/>
      <c r="W54723" s="110"/>
      <c r="Y54723" s="110"/>
      <c r="AA54723" s="110"/>
      <c r="AC54723" s="110"/>
    </row>
    <row r="54724" spans="19:29" x14ac:dyDescent="0.25">
      <c r="S54724" s="110"/>
      <c r="U54724" s="110"/>
      <c r="W54724" s="110"/>
      <c r="Y54724" s="110"/>
      <c r="AA54724" s="110"/>
      <c r="AC54724" s="110"/>
    </row>
    <row r="54725" spans="19:29" x14ac:dyDescent="0.25">
      <c r="S54725" s="110"/>
      <c r="U54725" s="110"/>
      <c r="W54725" s="110"/>
      <c r="Y54725" s="110"/>
      <c r="AA54725" s="110"/>
      <c r="AC54725" s="110"/>
    </row>
    <row r="54726" spans="19:29" x14ac:dyDescent="0.25">
      <c r="S54726" s="110"/>
      <c r="U54726" s="110"/>
      <c r="W54726" s="110"/>
      <c r="Y54726" s="110"/>
      <c r="AA54726" s="110"/>
      <c r="AC54726" s="110"/>
    </row>
    <row r="54727" spans="19:29" x14ac:dyDescent="0.25">
      <c r="S54727" s="111"/>
      <c r="U54727" s="111"/>
      <c r="W54727" s="111"/>
      <c r="Y54727" s="111"/>
      <c r="AA54727" s="111"/>
      <c r="AC54727" s="111"/>
    </row>
    <row r="54728" spans="19:29" x14ac:dyDescent="0.25">
      <c r="S54728" s="107"/>
      <c r="U54728" s="107"/>
      <c r="W54728" s="107"/>
      <c r="Y54728" s="107"/>
      <c r="AA54728" s="107"/>
      <c r="AC54728" s="107"/>
    </row>
    <row r="54729" spans="19:29" x14ac:dyDescent="0.25">
      <c r="S54729" s="108"/>
      <c r="U54729" s="108"/>
      <c r="W54729" s="108"/>
      <c r="Y54729" s="108"/>
      <c r="AA54729" s="108"/>
      <c r="AC54729" s="108"/>
    </row>
    <row r="54730" spans="19:29" x14ac:dyDescent="0.25">
      <c r="S54730" s="108"/>
      <c r="U54730" s="108"/>
      <c r="W54730" s="108"/>
      <c r="Y54730" s="108"/>
      <c r="AA54730" s="108"/>
      <c r="AC54730" s="108"/>
    </row>
    <row r="54731" spans="19:29" x14ac:dyDescent="0.25">
      <c r="S54731" s="109"/>
      <c r="U54731" s="109"/>
      <c r="W54731" s="109"/>
      <c r="Y54731" s="109"/>
      <c r="AA54731" s="109"/>
      <c r="AC54731" s="109"/>
    </row>
    <row r="54732" spans="19:29" x14ac:dyDescent="0.25">
      <c r="S54732" s="108"/>
      <c r="U54732" s="108"/>
      <c r="W54732" s="108"/>
      <c r="Y54732" s="108"/>
      <c r="AA54732" s="108"/>
      <c r="AC54732" s="108"/>
    </row>
    <row r="54733" spans="19:29" x14ac:dyDescent="0.25">
      <c r="S54733" s="108"/>
      <c r="U54733" s="108"/>
      <c r="W54733" s="108"/>
      <c r="Y54733" s="108"/>
      <c r="AA54733" s="108"/>
      <c r="AC54733" s="108"/>
    </row>
    <row r="54734" spans="19:29" x14ac:dyDescent="0.25">
      <c r="S54734" s="109"/>
      <c r="U54734" s="109"/>
      <c r="W54734" s="109"/>
      <c r="Y54734" s="109"/>
      <c r="AA54734" s="109"/>
      <c r="AC54734" s="109"/>
    </row>
    <row r="54735" spans="19:29" x14ac:dyDescent="0.25">
      <c r="S54735" s="108"/>
      <c r="U54735" s="108"/>
      <c r="W54735" s="108"/>
      <c r="Y54735" s="108"/>
      <c r="AA54735" s="108"/>
      <c r="AC54735" s="108"/>
    </row>
    <row r="54736" spans="19:29" x14ac:dyDescent="0.25">
      <c r="S54736" s="109"/>
      <c r="U54736" s="109"/>
      <c r="W54736" s="109"/>
      <c r="Y54736" s="109"/>
      <c r="AA54736" s="109"/>
      <c r="AC54736" s="109"/>
    </row>
    <row r="54737" spans="19:29" x14ac:dyDescent="0.25">
      <c r="S54737" s="108"/>
      <c r="U54737" s="108"/>
      <c r="W54737" s="108"/>
      <c r="Y54737" s="108"/>
      <c r="AA54737" s="108"/>
      <c r="AC54737" s="108"/>
    </row>
    <row r="54738" spans="19:29" x14ac:dyDescent="0.25">
      <c r="S54738" s="108"/>
      <c r="U54738" s="108"/>
      <c r="W54738" s="108"/>
      <c r="Y54738" s="108"/>
      <c r="AA54738" s="108"/>
      <c r="AC54738" s="108"/>
    </row>
    <row r="54739" spans="19:29" x14ac:dyDescent="0.25">
      <c r="S54739" s="108"/>
      <c r="U54739" s="108"/>
      <c r="W54739" s="108"/>
      <c r="Y54739" s="108"/>
      <c r="AA54739" s="108"/>
      <c r="AC54739" s="108"/>
    </row>
    <row r="54740" spans="19:29" x14ac:dyDescent="0.25">
      <c r="S54740" s="110"/>
      <c r="U54740" s="110"/>
      <c r="W54740" s="110"/>
      <c r="Y54740" s="110"/>
      <c r="AA54740" s="110"/>
      <c r="AC54740" s="110"/>
    </row>
    <row r="54741" spans="19:29" x14ac:dyDescent="0.25">
      <c r="S54741" s="110"/>
      <c r="U54741" s="110"/>
      <c r="W54741" s="110"/>
      <c r="Y54741" s="110"/>
      <c r="AA54741" s="110"/>
      <c r="AC54741" s="110"/>
    </row>
    <row r="54742" spans="19:29" x14ac:dyDescent="0.25">
      <c r="S54742" s="110"/>
      <c r="U54742" s="110"/>
      <c r="W54742" s="110"/>
      <c r="Y54742" s="110"/>
      <c r="AA54742" s="110"/>
      <c r="AC54742" s="110"/>
    </row>
    <row r="54743" spans="19:29" x14ac:dyDescent="0.25">
      <c r="S54743" s="110"/>
      <c r="U54743" s="110"/>
      <c r="W54743" s="110"/>
      <c r="Y54743" s="110"/>
      <c r="AA54743" s="110"/>
      <c r="AC54743" s="110"/>
    </row>
    <row r="54744" spans="19:29" x14ac:dyDescent="0.25">
      <c r="S54744" s="111"/>
      <c r="U54744" s="111"/>
      <c r="W54744" s="111"/>
      <c r="Y54744" s="111"/>
      <c r="AA54744" s="111"/>
      <c r="AC54744" s="111"/>
    </row>
    <row r="54745" spans="19:29" x14ac:dyDescent="0.25">
      <c r="S54745" s="107"/>
      <c r="U54745" s="107"/>
      <c r="W54745" s="107"/>
      <c r="Y54745" s="107"/>
      <c r="AA54745" s="107"/>
      <c r="AC54745" s="107"/>
    </row>
    <row r="54746" spans="19:29" x14ac:dyDescent="0.25">
      <c r="S54746" s="108"/>
      <c r="U54746" s="108"/>
      <c r="W54746" s="108"/>
      <c r="Y54746" s="108"/>
      <c r="AA54746" s="108"/>
      <c r="AC54746" s="108"/>
    </row>
    <row r="54747" spans="19:29" x14ac:dyDescent="0.25">
      <c r="S54747" s="108"/>
      <c r="U54747" s="108"/>
      <c r="W54747" s="108"/>
      <c r="Y54747" s="108"/>
      <c r="AA54747" s="108"/>
      <c r="AC54747" s="108"/>
    </row>
    <row r="54748" spans="19:29" x14ac:dyDescent="0.25">
      <c r="S54748" s="109"/>
      <c r="U54748" s="109"/>
      <c r="W54748" s="109"/>
      <c r="Y54748" s="109"/>
      <c r="AA54748" s="109"/>
      <c r="AC54748" s="109"/>
    </row>
    <row r="54749" spans="19:29" x14ac:dyDescent="0.25">
      <c r="S54749" s="108"/>
      <c r="U54749" s="108"/>
      <c r="W54749" s="108"/>
      <c r="Y54749" s="108"/>
      <c r="AA54749" s="108"/>
      <c r="AC54749" s="108"/>
    </row>
    <row r="54750" spans="19:29" x14ac:dyDescent="0.25">
      <c r="S54750" s="108"/>
      <c r="U54750" s="108"/>
      <c r="W54750" s="108"/>
      <c r="Y54750" s="108"/>
      <c r="AA54750" s="108"/>
      <c r="AC54750" s="108"/>
    </row>
    <row r="54751" spans="19:29" x14ac:dyDescent="0.25">
      <c r="S54751" s="109"/>
      <c r="U54751" s="109"/>
      <c r="W54751" s="109"/>
      <c r="Y54751" s="109"/>
      <c r="AA54751" s="109"/>
      <c r="AC54751" s="109"/>
    </row>
    <row r="54752" spans="19:29" x14ac:dyDescent="0.25">
      <c r="S54752" s="108"/>
      <c r="U54752" s="108"/>
      <c r="W54752" s="108"/>
      <c r="Y54752" s="108"/>
      <c r="AA54752" s="108"/>
      <c r="AC54752" s="108"/>
    </row>
    <row r="54753" spans="19:29" x14ac:dyDescent="0.25">
      <c r="S54753" s="109"/>
      <c r="U54753" s="109"/>
      <c r="W54753" s="109"/>
      <c r="Y54753" s="109"/>
      <c r="AA54753" s="109"/>
      <c r="AC54753" s="109"/>
    </row>
    <row r="54754" spans="19:29" x14ac:dyDescent="0.25">
      <c r="S54754" s="108"/>
      <c r="U54754" s="108"/>
      <c r="W54754" s="108"/>
      <c r="Y54754" s="108"/>
      <c r="AA54754" s="108"/>
      <c r="AC54754" s="108"/>
    </row>
    <row r="54755" spans="19:29" x14ac:dyDescent="0.25">
      <c r="S54755" s="108"/>
      <c r="U54755" s="108"/>
      <c r="W54755" s="108"/>
      <c r="Y54755" s="108"/>
      <c r="AA54755" s="108"/>
      <c r="AC54755" s="108"/>
    </row>
    <row r="54756" spans="19:29" x14ac:dyDescent="0.25">
      <c r="S54756" s="108"/>
      <c r="U54756" s="108"/>
      <c r="W54756" s="108"/>
      <c r="Y54756" s="108"/>
      <c r="AA54756" s="108"/>
      <c r="AC54756" s="108"/>
    </row>
    <row r="54757" spans="19:29" x14ac:dyDescent="0.25">
      <c r="S54757" s="110"/>
      <c r="U54757" s="110"/>
      <c r="W54757" s="110"/>
      <c r="Y54757" s="110"/>
      <c r="AA54757" s="110"/>
      <c r="AC54757" s="110"/>
    </row>
    <row r="54758" spans="19:29" x14ac:dyDescent="0.25">
      <c r="S54758" s="110"/>
      <c r="U54758" s="110"/>
      <c r="W54758" s="110"/>
      <c r="Y54758" s="110"/>
      <c r="AA54758" s="110"/>
      <c r="AC54758" s="110"/>
    </row>
    <row r="54759" spans="19:29" x14ac:dyDescent="0.25">
      <c r="S54759" s="110"/>
      <c r="U54759" s="110"/>
      <c r="W54759" s="110"/>
      <c r="Y54759" s="110"/>
      <c r="AA54759" s="110"/>
      <c r="AC54759" s="110"/>
    </row>
    <row r="54760" spans="19:29" x14ac:dyDescent="0.25">
      <c r="S54760" s="110"/>
      <c r="U54760" s="110"/>
      <c r="W54760" s="110"/>
      <c r="Y54760" s="110"/>
      <c r="AA54760" s="110"/>
      <c r="AC54760" s="110"/>
    </row>
    <row r="54761" spans="19:29" x14ac:dyDescent="0.25">
      <c r="S54761" s="111"/>
      <c r="U54761" s="111"/>
      <c r="W54761" s="111"/>
      <c r="Y54761" s="111"/>
      <c r="AA54761" s="111"/>
      <c r="AC54761" s="111"/>
    </row>
    <row r="54762" spans="19:29" x14ac:dyDescent="0.25">
      <c r="S54762" s="107"/>
      <c r="U54762" s="107"/>
      <c r="W54762" s="107"/>
      <c r="Y54762" s="107"/>
      <c r="AA54762" s="107"/>
      <c r="AC54762" s="107"/>
    </row>
    <row r="54763" spans="19:29" x14ac:dyDescent="0.25">
      <c r="S54763" s="108"/>
      <c r="U54763" s="108"/>
      <c r="W54763" s="108"/>
      <c r="Y54763" s="108"/>
      <c r="AA54763" s="108"/>
      <c r="AC54763" s="108"/>
    </row>
    <row r="54764" spans="19:29" x14ac:dyDescent="0.25">
      <c r="S54764" s="108"/>
      <c r="U54764" s="108"/>
      <c r="W54764" s="108"/>
      <c r="Y54764" s="108"/>
      <c r="AA54764" s="108"/>
      <c r="AC54764" s="108"/>
    </row>
    <row r="54765" spans="19:29" x14ac:dyDescent="0.25">
      <c r="S54765" s="109"/>
      <c r="U54765" s="109"/>
      <c r="W54765" s="109"/>
      <c r="Y54765" s="109"/>
      <c r="AA54765" s="109"/>
      <c r="AC54765" s="109"/>
    </row>
    <row r="54766" spans="19:29" x14ac:dyDescent="0.25">
      <c r="S54766" s="108"/>
      <c r="U54766" s="108"/>
      <c r="W54766" s="108"/>
      <c r="Y54766" s="108"/>
      <c r="AA54766" s="108"/>
      <c r="AC54766" s="108"/>
    </row>
    <row r="54767" spans="19:29" x14ac:dyDescent="0.25">
      <c r="S54767" s="108"/>
      <c r="U54767" s="108"/>
      <c r="W54767" s="108"/>
      <c r="Y54767" s="108"/>
      <c r="AA54767" s="108"/>
      <c r="AC54767" s="108"/>
    </row>
    <row r="54768" spans="19:29" x14ac:dyDescent="0.25">
      <c r="S54768" s="109"/>
      <c r="U54768" s="109"/>
      <c r="W54768" s="109"/>
      <c r="Y54768" s="109"/>
      <c r="AA54768" s="109"/>
      <c r="AC54768" s="109"/>
    </row>
    <row r="54769" spans="19:29" x14ac:dyDescent="0.25">
      <c r="S54769" s="108"/>
      <c r="U54769" s="108"/>
      <c r="W54769" s="108"/>
      <c r="Y54769" s="108"/>
      <c r="AA54769" s="108"/>
      <c r="AC54769" s="108"/>
    </row>
    <row r="54770" spans="19:29" x14ac:dyDescent="0.25">
      <c r="S54770" s="109"/>
      <c r="U54770" s="109"/>
      <c r="W54770" s="109"/>
      <c r="Y54770" s="109"/>
      <c r="AA54770" s="109"/>
      <c r="AC54770" s="109"/>
    </row>
    <row r="54771" spans="19:29" x14ac:dyDescent="0.25">
      <c r="S54771" s="108"/>
      <c r="U54771" s="108"/>
      <c r="W54771" s="108"/>
      <c r="Y54771" s="108"/>
      <c r="AA54771" s="108"/>
      <c r="AC54771" s="108"/>
    </row>
    <row r="54772" spans="19:29" x14ac:dyDescent="0.25">
      <c r="S54772" s="108"/>
      <c r="U54772" s="108"/>
      <c r="W54772" s="108"/>
      <c r="Y54772" s="108"/>
      <c r="AA54772" s="108"/>
      <c r="AC54772" s="108"/>
    </row>
    <row r="54773" spans="19:29" x14ac:dyDescent="0.25">
      <c r="S54773" s="108"/>
      <c r="U54773" s="108"/>
      <c r="W54773" s="108"/>
      <c r="Y54773" s="108"/>
      <c r="AA54773" s="108"/>
      <c r="AC54773" s="108"/>
    </row>
    <row r="54774" spans="19:29" x14ac:dyDescent="0.25">
      <c r="S54774" s="110"/>
      <c r="U54774" s="110"/>
      <c r="W54774" s="110"/>
      <c r="Y54774" s="110"/>
      <c r="AA54774" s="110"/>
      <c r="AC54774" s="110"/>
    </row>
    <row r="54775" spans="19:29" x14ac:dyDescent="0.25">
      <c r="S54775" s="110"/>
      <c r="U54775" s="110"/>
      <c r="W54775" s="110"/>
      <c r="Y54775" s="110"/>
      <c r="AA54775" s="110"/>
      <c r="AC54775" s="110"/>
    </row>
    <row r="54776" spans="19:29" x14ac:dyDescent="0.25">
      <c r="S54776" s="110"/>
      <c r="U54776" s="110"/>
      <c r="W54776" s="110"/>
      <c r="Y54776" s="110"/>
      <c r="AA54776" s="110"/>
      <c r="AC54776" s="110"/>
    </row>
    <row r="54777" spans="19:29" x14ac:dyDescent="0.25">
      <c r="S54777" s="110"/>
      <c r="U54777" s="110"/>
      <c r="W54777" s="110"/>
      <c r="Y54777" s="110"/>
      <c r="AA54777" s="110"/>
      <c r="AC54777" s="110"/>
    </row>
    <row r="54778" spans="19:29" x14ac:dyDescent="0.25">
      <c r="S54778" s="111"/>
      <c r="U54778" s="111"/>
      <c r="W54778" s="111"/>
      <c r="Y54778" s="111"/>
      <c r="AA54778" s="111"/>
      <c r="AC54778" s="111"/>
    </row>
    <row r="54779" spans="19:29" x14ac:dyDescent="0.25">
      <c r="S54779" s="107"/>
      <c r="U54779" s="107"/>
      <c r="W54779" s="107"/>
      <c r="Y54779" s="107"/>
      <c r="AA54779" s="107"/>
      <c r="AC54779" s="107"/>
    </row>
    <row r="54780" spans="19:29" x14ac:dyDescent="0.25">
      <c r="S54780" s="108"/>
      <c r="U54780" s="108"/>
      <c r="W54780" s="108"/>
      <c r="Y54780" s="108"/>
      <c r="AA54780" s="108"/>
      <c r="AC54780" s="108"/>
    </row>
    <row r="54781" spans="19:29" x14ac:dyDescent="0.25">
      <c r="S54781" s="108"/>
      <c r="U54781" s="108"/>
      <c r="W54781" s="108"/>
      <c r="Y54781" s="108"/>
      <c r="AA54781" s="108"/>
      <c r="AC54781" s="108"/>
    </row>
    <row r="54782" spans="19:29" x14ac:dyDescent="0.25">
      <c r="S54782" s="109"/>
      <c r="U54782" s="109"/>
      <c r="W54782" s="109"/>
      <c r="Y54782" s="109"/>
      <c r="AA54782" s="109"/>
      <c r="AC54782" s="109"/>
    </row>
    <row r="54783" spans="19:29" x14ac:dyDescent="0.25">
      <c r="S54783" s="108"/>
      <c r="U54783" s="108"/>
      <c r="W54783" s="108"/>
      <c r="Y54783" s="108"/>
      <c r="AA54783" s="108"/>
      <c r="AC54783" s="108"/>
    </row>
    <row r="54784" spans="19:29" x14ac:dyDescent="0.25">
      <c r="S54784" s="108"/>
      <c r="U54784" s="108"/>
      <c r="W54784" s="108"/>
      <c r="Y54784" s="108"/>
      <c r="AA54784" s="108"/>
      <c r="AC54784" s="108"/>
    </row>
    <row r="54785" spans="19:29" x14ac:dyDescent="0.25">
      <c r="S54785" s="109"/>
      <c r="U54785" s="109"/>
      <c r="W54785" s="109"/>
      <c r="Y54785" s="109"/>
      <c r="AA54785" s="109"/>
      <c r="AC54785" s="109"/>
    </row>
    <row r="54786" spans="19:29" x14ac:dyDescent="0.25">
      <c r="S54786" s="108"/>
      <c r="U54786" s="108"/>
      <c r="W54786" s="108"/>
      <c r="Y54786" s="108"/>
      <c r="AA54786" s="108"/>
      <c r="AC54786" s="108"/>
    </row>
    <row r="54787" spans="19:29" x14ac:dyDescent="0.25">
      <c r="S54787" s="109"/>
      <c r="U54787" s="109"/>
      <c r="W54787" s="109"/>
      <c r="Y54787" s="109"/>
      <c r="AA54787" s="109"/>
      <c r="AC54787" s="109"/>
    </row>
    <row r="54788" spans="19:29" x14ac:dyDescent="0.25">
      <c r="S54788" s="108"/>
      <c r="U54788" s="108"/>
      <c r="W54788" s="108"/>
      <c r="Y54788" s="108"/>
      <c r="AA54788" s="108"/>
      <c r="AC54788" s="108"/>
    </row>
    <row r="54789" spans="19:29" x14ac:dyDescent="0.25">
      <c r="S54789" s="108"/>
      <c r="U54789" s="108"/>
      <c r="W54789" s="108"/>
      <c r="Y54789" s="108"/>
      <c r="AA54789" s="108"/>
      <c r="AC54789" s="108"/>
    </row>
    <row r="54790" spans="19:29" x14ac:dyDescent="0.25">
      <c r="S54790" s="108"/>
      <c r="U54790" s="108"/>
      <c r="W54790" s="108"/>
      <c r="Y54790" s="108"/>
      <c r="AA54790" s="108"/>
      <c r="AC54790" s="108"/>
    </row>
    <row r="54791" spans="19:29" x14ac:dyDescent="0.25">
      <c r="S54791" s="110"/>
      <c r="U54791" s="110"/>
      <c r="W54791" s="110"/>
      <c r="Y54791" s="110"/>
      <c r="AA54791" s="110"/>
      <c r="AC54791" s="110"/>
    </row>
    <row r="54792" spans="19:29" x14ac:dyDescent="0.25">
      <c r="S54792" s="110"/>
      <c r="U54792" s="110"/>
      <c r="W54792" s="110"/>
      <c r="Y54792" s="110"/>
      <c r="AA54792" s="110"/>
      <c r="AC54792" s="110"/>
    </row>
    <row r="54793" spans="19:29" x14ac:dyDescent="0.25">
      <c r="S54793" s="110"/>
      <c r="U54793" s="110"/>
      <c r="W54793" s="110"/>
      <c r="Y54793" s="110"/>
      <c r="AA54793" s="110"/>
      <c r="AC54793" s="110"/>
    </row>
    <row r="54794" spans="19:29" x14ac:dyDescent="0.25">
      <c r="S54794" s="110"/>
      <c r="U54794" s="110"/>
      <c r="W54794" s="110"/>
      <c r="Y54794" s="110"/>
      <c r="AA54794" s="110"/>
      <c r="AC54794" s="110"/>
    </row>
    <row r="54795" spans="19:29" x14ac:dyDescent="0.25">
      <c r="S54795" s="111"/>
      <c r="U54795" s="111"/>
      <c r="W54795" s="111"/>
      <c r="Y54795" s="111"/>
      <c r="AA54795" s="111"/>
      <c r="AC54795" s="111"/>
    </row>
    <row r="54796" spans="19:29" x14ac:dyDescent="0.25">
      <c r="S54796" s="107"/>
      <c r="U54796" s="107"/>
      <c r="W54796" s="107"/>
      <c r="Y54796" s="107"/>
      <c r="AA54796" s="107"/>
      <c r="AC54796" s="107"/>
    </row>
    <row r="54797" spans="19:29" x14ac:dyDescent="0.25">
      <c r="S54797" s="108"/>
      <c r="U54797" s="108"/>
      <c r="W54797" s="108"/>
      <c r="Y54797" s="108"/>
      <c r="AA54797" s="108"/>
      <c r="AC54797" s="108"/>
    </row>
    <row r="54798" spans="19:29" x14ac:dyDescent="0.25">
      <c r="S54798" s="108"/>
      <c r="U54798" s="108"/>
      <c r="W54798" s="108"/>
      <c r="Y54798" s="108"/>
      <c r="AA54798" s="108"/>
      <c r="AC54798" s="108"/>
    </row>
    <row r="54799" spans="19:29" x14ac:dyDescent="0.25">
      <c r="S54799" s="109"/>
      <c r="U54799" s="109"/>
      <c r="W54799" s="109"/>
      <c r="Y54799" s="109"/>
      <c r="AA54799" s="109"/>
      <c r="AC54799" s="109"/>
    </row>
    <row r="54800" spans="19:29" x14ac:dyDescent="0.25">
      <c r="S54800" s="108"/>
      <c r="U54800" s="108"/>
      <c r="W54800" s="108"/>
      <c r="Y54800" s="108"/>
      <c r="AA54800" s="108"/>
      <c r="AC54800" s="108"/>
    </row>
    <row r="54801" spans="19:29" x14ac:dyDescent="0.25">
      <c r="S54801" s="108"/>
      <c r="U54801" s="108"/>
      <c r="W54801" s="108"/>
      <c r="Y54801" s="108"/>
      <c r="AA54801" s="108"/>
      <c r="AC54801" s="108"/>
    </row>
    <row r="54802" spans="19:29" x14ac:dyDescent="0.25">
      <c r="S54802" s="109"/>
      <c r="U54802" s="109"/>
      <c r="W54802" s="109"/>
      <c r="Y54802" s="109"/>
      <c r="AA54802" s="109"/>
      <c r="AC54802" s="109"/>
    </row>
    <row r="54803" spans="19:29" x14ac:dyDescent="0.25">
      <c r="S54803" s="108"/>
      <c r="U54803" s="108"/>
      <c r="W54803" s="108"/>
      <c r="Y54803" s="108"/>
      <c r="AA54803" s="108"/>
      <c r="AC54803" s="108"/>
    </row>
    <row r="54804" spans="19:29" x14ac:dyDescent="0.25">
      <c r="S54804" s="109"/>
      <c r="U54804" s="109"/>
      <c r="W54804" s="109"/>
      <c r="Y54804" s="109"/>
      <c r="AA54804" s="109"/>
      <c r="AC54804" s="109"/>
    </row>
    <row r="54805" spans="19:29" x14ac:dyDescent="0.25">
      <c r="S54805" s="108"/>
      <c r="U54805" s="108"/>
      <c r="W54805" s="108"/>
      <c r="Y54805" s="108"/>
      <c r="AA54805" s="108"/>
      <c r="AC54805" s="108"/>
    </row>
    <row r="54806" spans="19:29" x14ac:dyDescent="0.25">
      <c r="S54806" s="108"/>
      <c r="U54806" s="108"/>
      <c r="W54806" s="108"/>
      <c r="Y54806" s="108"/>
      <c r="AA54806" s="108"/>
      <c r="AC54806" s="108"/>
    </row>
    <row r="54807" spans="19:29" x14ac:dyDescent="0.25">
      <c r="S54807" s="108"/>
      <c r="U54807" s="108"/>
      <c r="W54807" s="108"/>
      <c r="Y54807" s="108"/>
      <c r="AA54807" s="108"/>
      <c r="AC54807" s="108"/>
    </row>
    <row r="54808" spans="19:29" x14ac:dyDescent="0.25">
      <c r="S54808" s="110"/>
      <c r="U54808" s="110"/>
      <c r="W54808" s="110"/>
      <c r="Y54808" s="110"/>
      <c r="AA54808" s="110"/>
      <c r="AC54808" s="110"/>
    </row>
    <row r="54809" spans="19:29" x14ac:dyDescent="0.25">
      <c r="S54809" s="110"/>
      <c r="U54809" s="110"/>
      <c r="W54809" s="110"/>
      <c r="Y54809" s="110"/>
      <c r="AA54809" s="110"/>
      <c r="AC54809" s="110"/>
    </row>
    <row r="54810" spans="19:29" x14ac:dyDescent="0.25">
      <c r="S54810" s="110"/>
      <c r="U54810" s="110"/>
      <c r="W54810" s="110"/>
      <c r="Y54810" s="110"/>
      <c r="AA54810" s="110"/>
      <c r="AC54810" s="110"/>
    </row>
    <row r="54811" spans="19:29" x14ac:dyDescent="0.25">
      <c r="S54811" s="110"/>
      <c r="U54811" s="110"/>
      <c r="W54811" s="110"/>
      <c r="Y54811" s="110"/>
      <c r="AA54811" s="110"/>
      <c r="AC54811" s="110"/>
    </row>
    <row r="54812" spans="19:29" x14ac:dyDescent="0.25">
      <c r="S54812" s="111"/>
      <c r="U54812" s="111"/>
      <c r="W54812" s="111"/>
      <c r="Y54812" s="111"/>
      <c r="AA54812" s="111"/>
      <c r="AC54812" s="111"/>
    </row>
    <row r="54813" spans="19:29" x14ac:dyDescent="0.25">
      <c r="S54813" s="107"/>
      <c r="U54813" s="107"/>
      <c r="W54813" s="107"/>
      <c r="Y54813" s="107"/>
      <c r="AA54813" s="107"/>
      <c r="AC54813" s="107"/>
    </row>
    <row r="54814" spans="19:29" x14ac:dyDescent="0.25">
      <c r="S54814" s="108"/>
      <c r="U54814" s="108"/>
      <c r="W54814" s="108"/>
      <c r="Y54814" s="108"/>
      <c r="AA54814" s="108"/>
      <c r="AC54814" s="108"/>
    </row>
    <row r="54815" spans="19:29" x14ac:dyDescent="0.25">
      <c r="S54815" s="108"/>
      <c r="U54815" s="108"/>
      <c r="W54815" s="108"/>
      <c r="Y54815" s="108"/>
      <c r="AA54815" s="108"/>
      <c r="AC54815" s="108"/>
    </row>
    <row r="54816" spans="19:29" x14ac:dyDescent="0.25">
      <c r="S54816" s="109"/>
      <c r="U54816" s="109"/>
      <c r="W54816" s="109"/>
      <c r="Y54816" s="109"/>
      <c r="AA54816" s="109"/>
      <c r="AC54816" s="109"/>
    </row>
    <row r="54817" spans="19:29" x14ac:dyDescent="0.25">
      <c r="S54817" s="108"/>
      <c r="U54817" s="108"/>
      <c r="W54817" s="108"/>
      <c r="Y54817" s="108"/>
      <c r="AA54817" s="108"/>
      <c r="AC54817" s="108"/>
    </row>
    <row r="54818" spans="19:29" x14ac:dyDescent="0.25">
      <c r="S54818" s="108"/>
      <c r="U54818" s="108"/>
      <c r="W54818" s="108"/>
      <c r="Y54818" s="108"/>
      <c r="AA54818" s="108"/>
      <c r="AC54818" s="108"/>
    </row>
    <row r="54819" spans="19:29" x14ac:dyDescent="0.25">
      <c r="S54819" s="109"/>
      <c r="U54819" s="109"/>
      <c r="W54819" s="109"/>
      <c r="Y54819" s="109"/>
      <c r="AA54819" s="109"/>
      <c r="AC54819" s="109"/>
    </row>
    <row r="54820" spans="19:29" x14ac:dyDescent="0.25">
      <c r="S54820" s="108"/>
      <c r="U54820" s="108"/>
      <c r="W54820" s="108"/>
      <c r="Y54820" s="108"/>
      <c r="AA54820" s="108"/>
      <c r="AC54820" s="108"/>
    </row>
    <row r="54821" spans="19:29" x14ac:dyDescent="0.25">
      <c r="S54821" s="109"/>
      <c r="U54821" s="109"/>
      <c r="W54821" s="109"/>
      <c r="Y54821" s="109"/>
      <c r="AA54821" s="109"/>
      <c r="AC54821" s="109"/>
    </row>
    <row r="54822" spans="19:29" x14ac:dyDescent="0.25">
      <c r="S54822" s="108"/>
      <c r="U54822" s="108"/>
      <c r="W54822" s="108"/>
      <c r="Y54822" s="108"/>
      <c r="AA54822" s="108"/>
      <c r="AC54822" s="108"/>
    </row>
    <row r="54823" spans="19:29" x14ac:dyDescent="0.25">
      <c r="S54823" s="108"/>
      <c r="U54823" s="108"/>
      <c r="W54823" s="108"/>
      <c r="Y54823" s="108"/>
      <c r="AA54823" s="108"/>
      <c r="AC54823" s="108"/>
    </row>
    <row r="54824" spans="19:29" x14ac:dyDescent="0.25">
      <c r="S54824" s="108"/>
      <c r="U54824" s="108"/>
      <c r="W54824" s="108"/>
      <c r="Y54824" s="108"/>
      <c r="AA54824" s="108"/>
      <c r="AC54824" s="108"/>
    </row>
    <row r="54825" spans="19:29" x14ac:dyDescent="0.25">
      <c r="S54825" s="110"/>
      <c r="U54825" s="110"/>
      <c r="W54825" s="110"/>
      <c r="Y54825" s="110"/>
      <c r="AA54825" s="110"/>
      <c r="AC54825" s="110"/>
    </row>
    <row r="54826" spans="19:29" x14ac:dyDescent="0.25">
      <c r="S54826" s="110"/>
      <c r="U54826" s="110"/>
      <c r="W54826" s="110"/>
      <c r="Y54826" s="110"/>
      <c r="AA54826" s="110"/>
      <c r="AC54826" s="110"/>
    </row>
    <row r="54827" spans="19:29" x14ac:dyDescent="0.25">
      <c r="S54827" s="110"/>
      <c r="U54827" s="110"/>
      <c r="W54827" s="110"/>
      <c r="Y54827" s="110"/>
      <c r="AA54827" s="110"/>
      <c r="AC54827" s="110"/>
    </row>
    <row r="54828" spans="19:29" x14ac:dyDescent="0.25">
      <c r="S54828" s="110"/>
      <c r="U54828" s="110"/>
      <c r="W54828" s="110"/>
      <c r="Y54828" s="110"/>
      <c r="AA54828" s="110"/>
      <c r="AC54828" s="110"/>
    </row>
    <row r="54829" spans="19:29" x14ac:dyDescent="0.25">
      <c r="S54829" s="111"/>
      <c r="U54829" s="111"/>
      <c r="W54829" s="111"/>
      <c r="Y54829" s="111"/>
      <c r="AA54829" s="111"/>
      <c r="AC54829" s="111"/>
    </row>
    <row r="54830" spans="19:29" x14ac:dyDescent="0.25">
      <c r="S54830" s="107"/>
      <c r="U54830" s="107"/>
      <c r="W54830" s="107"/>
      <c r="Y54830" s="107"/>
      <c r="AA54830" s="107"/>
      <c r="AC54830" s="107"/>
    </row>
    <row r="54831" spans="19:29" x14ac:dyDescent="0.25">
      <c r="S54831" s="108"/>
      <c r="U54831" s="108"/>
      <c r="W54831" s="108"/>
      <c r="Y54831" s="108"/>
      <c r="AA54831" s="108"/>
      <c r="AC54831" s="108"/>
    </row>
    <row r="54832" spans="19:29" x14ac:dyDescent="0.25">
      <c r="S54832" s="108"/>
      <c r="U54832" s="108"/>
      <c r="W54832" s="108"/>
      <c r="Y54832" s="108"/>
      <c r="AA54832" s="108"/>
      <c r="AC54832" s="108"/>
    </row>
    <row r="54833" spans="19:29" x14ac:dyDescent="0.25">
      <c r="S54833" s="109"/>
      <c r="U54833" s="109"/>
      <c r="W54833" s="109"/>
      <c r="Y54833" s="109"/>
      <c r="AA54833" s="109"/>
      <c r="AC54833" s="109"/>
    </row>
    <row r="54834" spans="19:29" x14ac:dyDescent="0.25">
      <c r="S54834" s="108"/>
      <c r="U54834" s="108"/>
      <c r="W54834" s="108"/>
      <c r="Y54834" s="108"/>
      <c r="AA54834" s="108"/>
      <c r="AC54834" s="108"/>
    </row>
    <row r="54835" spans="19:29" x14ac:dyDescent="0.25">
      <c r="S54835" s="108"/>
      <c r="U54835" s="108"/>
      <c r="W54835" s="108"/>
      <c r="Y54835" s="108"/>
      <c r="AA54835" s="108"/>
      <c r="AC54835" s="108"/>
    </row>
    <row r="54836" spans="19:29" x14ac:dyDescent="0.25">
      <c r="S54836" s="109"/>
      <c r="U54836" s="109"/>
      <c r="W54836" s="109"/>
      <c r="Y54836" s="109"/>
      <c r="AA54836" s="109"/>
      <c r="AC54836" s="109"/>
    </row>
    <row r="54837" spans="19:29" x14ac:dyDescent="0.25">
      <c r="S54837" s="108"/>
      <c r="U54837" s="108"/>
      <c r="W54837" s="108"/>
      <c r="Y54837" s="108"/>
      <c r="AA54837" s="108"/>
      <c r="AC54837" s="108"/>
    </row>
    <row r="54838" spans="19:29" x14ac:dyDescent="0.25">
      <c r="S54838" s="109"/>
      <c r="U54838" s="109"/>
      <c r="W54838" s="109"/>
      <c r="Y54838" s="109"/>
      <c r="AA54838" s="109"/>
      <c r="AC54838" s="109"/>
    </row>
    <row r="54839" spans="19:29" x14ac:dyDescent="0.25">
      <c r="S54839" s="108"/>
      <c r="U54839" s="108"/>
      <c r="W54839" s="108"/>
      <c r="Y54839" s="108"/>
      <c r="AA54839" s="108"/>
      <c r="AC54839" s="108"/>
    </row>
    <row r="54840" spans="19:29" x14ac:dyDescent="0.25">
      <c r="S54840" s="108"/>
      <c r="U54840" s="108"/>
      <c r="W54840" s="108"/>
      <c r="Y54840" s="108"/>
      <c r="AA54840" s="108"/>
      <c r="AC54840" s="108"/>
    </row>
    <row r="54841" spans="19:29" x14ac:dyDescent="0.25">
      <c r="S54841" s="108"/>
      <c r="U54841" s="108"/>
      <c r="W54841" s="108"/>
      <c r="Y54841" s="108"/>
      <c r="AA54841" s="108"/>
      <c r="AC54841" s="108"/>
    </row>
    <row r="54842" spans="19:29" x14ac:dyDescent="0.25">
      <c r="S54842" s="110"/>
      <c r="U54842" s="110"/>
      <c r="W54842" s="110"/>
      <c r="Y54842" s="110"/>
      <c r="AA54842" s="110"/>
      <c r="AC54842" s="110"/>
    </row>
    <row r="54843" spans="19:29" x14ac:dyDescent="0.25">
      <c r="S54843" s="110"/>
      <c r="U54843" s="110"/>
      <c r="W54843" s="110"/>
      <c r="Y54843" s="110"/>
      <c r="AA54843" s="110"/>
      <c r="AC54843" s="110"/>
    </row>
    <row r="54844" spans="19:29" x14ac:dyDescent="0.25">
      <c r="S54844" s="110"/>
      <c r="U54844" s="110"/>
      <c r="W54844" s="110"/>
      <c r="Y54844" s="110"/>
      <c r="AA54844" s="110"/>
      <c r="AC54844" s="110"/>
    </row>
    <row r="54845" spans="19:29" x14ac:dyDescent="0.25">
      <c r="S54845" s="110"/>
      <c r="U54845" s="110"/>
      <c r="W54845" s="110"/>
      <c r="Y54845" s="110"/>
      <c r="AA54845" s="110"/>
      <c r="AC54845" s="110"/>
    </row>
    <row r="54846" spans="19:29" x14ac:dyDescent="0.25">
      <c r="S54846" s="111"/>
      <c r="U54846" s="111"/>
      <c r="W54846" s="111"/>
      <c r="Y54846" s="111"/>
      <c r="AA54846" s="111"/>
      <c r="AC54846" s="111"/>
    </row>
    <row r="54847" spans="19:29" x14ac:dyDescent="0.25">
      <c r="S54847" s="107"/>
      <c r="U54847" s="107"/>
      <c r="W54847" s="107"/>
      <c r="Y54847" s="107"/>
      <c r="AA54847" s="107"/>
      <c r="AC54847" s="107"/>
    </row>
    <row r="54848" spans="19:29" x14ac:dyDescent="0.25">
      <c r="S54848" s="108"/>
      <c r="U54848" s="108"/>
      <c r="W54848" s="108"/>
      <c r="Y54848" s="108"/>
      <c r="AA54848" s="108"/>
      <c r="AC54848" s="108"/>
    </row>
    <row r="54849" spans="19:29" x14ac:dyDescent="0.25">
      <c r="S54849" s="108"/>
      <c r="U54849" s="108"/>
      <c r="W54849" s="108"/>
      <c r="Y54849" s="108"/>
      <c r="AA54849" s="108"/>
      <c r="AC54849" s="108"/>
    </row>
    <row r="54850" spans="19:29" x14ac:dyDescent="0.25">
      <c r="S54850" s="109"/>
      <c r="U54850" s="109"/>
      <c r="W54850" s="109"/>
      <c r="Y54850" s="109"/>
      <c r="AA54850" s="109"/>
      <c r="AC54850" s="109"/>
    </row>
    <row r="54851" spans="19:29" x14ac:dyDescent="0.25">
      <c r="S54851" s="108"/>
      <c r="U54851" s="108"/>
      <c r="W54851" s="108"/>
      <c r="Y54851" s="108"/>
      <c r="AA54851" s="108"/>
      <c r="AC54851" s="108"/>
    </row>
    <row r="54852" spans="19:29" x14ac:dyDescent="0.25">
      <c r="S54852" s="108"/>
      <c r="U54852" s="108"/>
      <c r="W54852" s="108"/>
      <c r="Y54852" s="108"/>
      <c r="AA54852" s="108"/>
      <c r="AC54852" s="108"/>
    </row>
    <row r="54853" spans="19:29" x14ac:dyDescent="0.25">
      <c r="S54853" s="109"/>
      <c r="U54853" s="109"/>
      <c r="W54853" s="109"/>
      <c r="Y54853" s="109"/>
      <c r="AA54853" s="109"/>
      <c r="AC54853" s="109"/>
    </row>
    <row r="54854" spans="19:29" x14ac:dyDescent="0.25">
      <c r="S54854" s="108"/>
      <c r="U54854" s="108"/>
      <c r="W54854" s="108"/>
      <c r="Y54854" s="108"/>
      <c r="AA54854" s="108"/>
      <c r="AC54854" s="108"/>
    </row>
    <row r="54855" spans="19:29" x14ac:dyDescent="0.25">
      <c r="S54855" s="109"/>
      <c r="U54855" s="109"/>
      <c r="W54855" s="109"/>
      <c r="Y54855" s="109"/>
      <c r="AA54855" s="109"/>
      <c r="AC54855" s="109"/>
    </row>
    <row r="54856" spans="19:29" x14ac:dyDescent="0.25">
      <c r="S54856" s="108"/>
      <c r="U54856" s="108"/>
      <c r="W54856" s="108"/>
      <c r="Y54856" s="108"/>
      <c r="AA54856" s="108"/>
      <c r="AC54856" s="108"/>
    </row>
    <row r="54857" spans="19:29" x14ac:dyDescent="0.25">
      <c r="S54857" s="108"/>
      <c r="U54857" s="108"/>
      <c r="W54857" s="108"/>
      <c r="Y54857" s="108"/>
      <c r="AA54857" s="108"/>
      <c r="AC54857" s="108"/>
    </row>
    <row r="54858" spans="19:29" x14ac:dyDescent="0.25">
      <c r="S54858" s="108"/>
      <c r="U54858" s="108"/>
      <c r="W54858" s="108"/>
      <c r="Y54858" s="108"/>
      <c r="AA54858" s="108"/>
      <c r="AC54858" s="108"/>
    </row>
    <row r="54859" spans="19:29" x14ac:dyDescent="0.25">
      <c r="S54859" s="110"/>
      <c r="U54859" s="110"/>
      <c r="W54859" s="110"/>
      <c r="Y54859" s="110"/>
      <c r="AA54859" s="110"/>
      <c r="AC54859" s="110"/>
    </row>
    <row r="54860" spans="19:29" x14ac:dyDescent="0.25">
      <c r="S54860" s="110"/>
      <c r="U54860" s="110"/>
      <c r="W54860" s="110"/>
      <c r="Y54860" s="110"/>
      <c r="AA54860" s="110"/>
      <c r="AC54860" s="110"/>
    </row>
    <row r="54861" spans="19:29" x14ac:dyDescent="0.25">
      <c r="S54861" s="110"/>
      <c r="U54861" s="110"/>
      <c r="W54861" s="110"/>
      <c r="Y54861" s="110"/>
      <c r="AA54861" s="110"/>
      <c r="AC54861" s="110"/>
    </row>
    <row r="54862" spans="19:29" x14ac:dyDescent="0.25">
      <c r="S54862" s="110"/>
      <c r="U54862" s="110"/>
      <c r="W54862" s="110"/>
      <c r="Y54862" s="110"/>
      <c r="AA54862" s="110"/>
      <c r="AC54862" s="110"/>
    </row>
    <row r="54863" spans="19:29" x14ac:dyDescent="0.25">
      <c r="S54863" s="111"/>
      <c r="U54863" s="111"/>
      <c r="W54863" s="111"/>
      <c r="Y54863" s="111"/>
      <c r="AA54863" s="111"/>
      <c r="AC54863" s="111"/>
    </row>
    <row r="54864" spans="19:29" x14ac:dyDescent="0.25">
      <c r="S54864" s="107"/>
      <c r="U54864" s="107"/>
      <c r="W54864" s="107"/>
      <c r="Y54864" s="107"/>
      <c r="AA54864" s="107"/>
      <c r="AC54864" s="107"/>
    </row>
    <row r="54865" spans="19:29" x14ac:dyDescent="0.25">
      <c r="S54865" s="108"/>
      <c r="U54865" s="108"/>
      <c r="W54865" s="108"/>
      <c r="Y54865" s="108"/>
      <c r="AA54865" s="108"/>
      <c r="AC54865" s="108"/>
    </row>
    <row r="54866" spans="19:29" x14ac:dyDescent="0.25">
      <c r="S54866" s="108"/>
      <c r="U54866" s="108"/>
      <c r="W54866" s="108"/>
      <c r="Y54866" s="108"/>
      <c r="AA54866" s="108"/>
      <c r="AC54866" s="108"/>
    </row>
    <row r="54867" spans="19:29" x14ac:dyDescent="0.25">
      <c r="S54867" s="109"/>
      <c r="U54867" s="109"/>
      <c r="W54867" s="109"/>
      <c r="Y54867" s="109"/>
      <c r="AA54867" s="109"/>
      <c r="AC54867" s="109"/>
    </row>
    <row r="54868" spans="19:29" x14ac:dyDescent="0.25">
      <c r="S54868" s="108"/>
      <c r="U54868" s="108"/>
      <c r="W54868" s="108"/>
      <c r="Y54868" s="108"/>
      <c r="AA54868" s="108"/>
      <c r="AC54868" s="108"/>
    </row>
    <row r="54869" spans="19:29" x14ac:dyDescent="0.25">
      <c r="S54869" s="108"/>
      <c r="U54869" s="108"/>
      <c r="W54869" s="108"/>
      <c r="Y54869" s="108"/>
      <c r="AA54869" s="108"/>
      <c r="AC54869" s="108"/>
    </row>
    <row r="54870" spans="19:29" x14ac:dyDescent="0.25">
      <c r="S54870" s="109"/>
      <c r="U54870" s="109"/>
      <c r="W54870" s="109"/>
      <c r="Y54870" s="109"/>
      <c r="AA54870" s="109"/>
      <c r="AC54870" s="109"/>
    </row>
    <row r="54871" spans="19:29" x14ac:dyDescent="0.25">
      <c r="S54871" s="108"/>
      <c r="U54871" s="108"/>
      <c r="W54871" s="108"/>
      <c r="Y54871" s="108"/>
      <c r="AA54871" s="108"/>
      <c r="AC54871" s="108"/>
    </row>
    <row r="54872" spans="19:29" x14ac:dyDescent="0.25">
      <c r="S54872" s="109"/>
      <c r="U54872" s="109"/>
      <c r="W54872" s="109"/>
      <c r="Y54872" s="109"/>
      <c r="AA54872" s="109"/>
      <c r="AC54872" s="109"/>
    </row>
    <row r="54873" spans="19:29" x14ac:dyDescent="0.25">
      <c r="S54873" s="108"/>
      <c r="U54873" s="108"/>
      <c r="W54873" s="108"/>
      <c r="Y54873" s="108"/>
      <c r="AA54873" s="108"/>
      <c r="AC54873" s="108"/>
    </row>
    <row r="54874" spans="19:29" x14ac:dyDescent="0.25">
      <c r="S54874" s="108"/>
      <c r="U54874" s="108"/>
      <c r="W54874" s="108"/>
      <c r="Y54874" s="108"/>
      <c r="AA54874" s="108"/>
      <c r="AC54874" s="108"/>
    </row>
    <row r="54875" spans="19:29" x14ac:dyDescent="0.25">
      <c r="S54875" s="108"/>
      <c r="U54875" s="108"/>
      <c r="W54875" s="108"/>
      <c r="Y54875" s="108"/>
      <c r="AA54875" s="108"/>
      <c r="AC54875" s="108"/>
    </row>
    <row r="54876" spans="19:29" x14ac:dyDescent="0.25">
      <c r="S54876" s="110"/>
      <c r="U54876" s="110"/>
      <c r="W54876" s="110"/>
      <c r="Y54876" s="110"/>
      <c r="AA54876" s="110"/>
      <c r="AC54876" s="110"/>
    </row>
    <row r="54877" spans="19:29" x14ac:dyDescent="0.25">
      <c r="S54877" s="110"/>
      <c r="U54877" s="110"/>
      <c r="W54877" s="110"/>
      <c r="Y54877" s="110"/>
      <c r="AA54877" s="110"/>
      <c r="AC54877" s="110"/>
    </row>
    <row r="54878" spans="19:29" x14ac:dyDescent="0.25">
      <c r="S54878" s="110"/>
      <c r="U54878" s="110"/>
      <c r="W54878" s="110"/>
      <c r="Y54878" s="110"/>
      <c r="AA54878" s="110"/>
      <c r="AC54878" s="110"/>
    </row>
    <row r="54879" spans="19:29" x14ac:dyDescent="0.25">
      <c r="S54879" s="110"/>
      <c r="U54879" s="110"/>
      <c r="W54879" s="110"/>
      <c r="Y54879" s="110"/>
      <c r="AA54879" s="110"/>
      <c r="AC54879" s="110"/>
    </row>
    <row r="54880" spans="19:29" x14ac:dyDescent="0.25">
      <c r="S54880" s="111"/>
      <c r="U54880" s="111"/>
      <c r="W54880" s="111"/>
      <c r="Y54880" s="111"/>
      <c r="AA54880" s="111"/>
      <c r="AC54880" s="111"/>
    </row>
    <row r="54881" spans="19:29" x14ac:dyDescent="0.25">
      <c r="S54881" s="107"/>
      <c r="U54881" s="107"/>
      <c r="W54881" s="107"/>
      <c r="Y54881" s="107"/>
      <c r="AA54881" s="107"/>
      <c r="AC54881" s="107"/>
    </row>
    <row r="54882" spans="19:29" x14ac:dyDescent="0.25">
      <c r="S54882" s="108"/>
      <c r="U54882" s="108"/>
      <c r="W54882" s="108"/>
      <c r="Y54882" s="108"/>
      <c r="AA54882" s="108"/>
      <c r="AC54882" s="108"/>
    </row>
    <row r="54883" spans="19:29" x14ac:dyDescent="0.25">
      <c r="S54883" s="108"/>
      <c r="U54883" s="108"/>
      <c r="W54883" s="108"/>
      <c r="Y54883" s="108"/>
      <c r="AA54883" s="108"/>
      <c r="AC54883" s="108"/>
    </row>
    <row r="54884" spans="19:29" x14ac:dyDescent="0.25">
      <c r="S54884" s="109"/>
      <c r="U54884" s="109"/>
      <c r="W54884" s="109"/>
      <c r="Y54884" s="109"/>
      <c r="AA54884" s="109"/>
      <c r="AC54884" s="109"/>
    </row>
    <row r="54885" spans="19:29" x14ac:dyDescent="0.25">
      <c r="S54885" s="108"/>
      <c r="U54885" s="108"/>
      <c r="W54885" s="108"/>
      <c r="Y54885" s="108"/>
      <c r="AA54885" s="108"/>
      <c r="AC54885" s="108"/>
    </row>
    <row r="54886" spans="19:29" x14ac:dyDescent="0.25">
      <c r="S54886" s="108"/>
      <c r="U54886" s="108"/>
      <c r="W54886" s="108"/>
      <c r="Y54886" s="108"/>
      <c r="AA54886" s="108"/>
      <c r="AC54886" s="108"/>
    </row>
    <row r="54887" spans="19:29" x14ac:dyDescent="0.25">
      <c r="S54887" s="109"/>
      <c r="U54887" s="109"/>
      <c r="W54887" s="109"/>
      <c r="Y54887" s="109"/>
      <c r="AA54887" s="109"/>
      <c r="AC54887" s="109"/>
    </row>
    <row r="54888" spans="19:29" x14ac:dyDescent="0.25">
      <c r="S54888" s="108"/>
      <c r="U54888" s="108"/>
      <c r="W54888" s="108"/>
      <c r="Y54888" s="108"/>
      <c r="AA54888" s="108"/>
      <c r="AC54888" s="108"/>
    </row>
    <row r="54889" spans="19:29" x14ac:dyDescent="0.25">
      <c r="S54889" s="109"/>
      <c r="U54889" s="109"/>
      <c r="W54889" s="109"/>
      <c r="Y54889" s="109"/>
      <c r="AA54889" s="109"/>
      <c r="AC54889" s="109"/>
    </row>
    <row r="54890" spans="19:29" x14ac:dyDescent="0.25">
      <c r="S54890" s="108"/>
      <c r="U54890" s="108"/>
      <c r="W54890" s="108"/>
      <c r="Y54890" s="108"/>
      <c r="AA54890" s="108"/>
      <c r="AC54890" s="108"/>
    </row>
    <row r="54891" spans="19:29" x14ac:dyDescent="0.25">
      <c r="S54891" s="108"/>
      <c r="U54891" s="108"/>
      <c r="W54891" s="108"/>
      <c r="Y54891" s="108"/>
      <c r="AA54891" s="108"/>
      <c r="AC54891" s="108"/>
    </row>
    <row r="54892" spans="19:29" x14ac:dyDescent="0.25">
      <c r="S54892" s="108"/>
      <c r="U54892" s="108"/>
      <c r="W54892" s="108"/>
      <c r="Y54892" s="108"/>
      <c r="AA54892" s="108"/>
      <c r="AC54892" s="108"/>
    </row>
    <row r="54893" spans="19:29" x14ac:dyDescent="0.25">
      <c r="S54893" s="110"/>
      <c r="U54893" s="110"/>
      <c r="W54893" s="110"/>
      <c r="Y54893" s="110"/>
      <c r="AA54893" s="110"/>
      <c r="AC54893" s="110"/>
    </row>
    <row r="54894" spans="19:29" x14ac:dyDescent="0.25">
      <c r="S54894" s="110"/>
      <c r="U54894" s="110"/>
      <c r="W54894" s="110"/>
      <c r="Y54894" s="110"/>
      <c r="AA54894" s="110"/>
      <c r="AC54894" s="110"/>
    </row>
    <row r="54895" spans="19:29" x14ac:dyDescent="0.25">
      <c r="S54895" s="110"/>
      <c r="U54895" s="110"/>
      <c r="W54895" s="110"/>
      <c r="Y54895" s="110"/>
      <c r="AA54895" s="110"/>
      <c r="AC54895" s="110"/>
    </row>
    <row r="54896" spans="19:29" x14ac:dyDescent="0.25">
      <c r="S54896" s="110"/>
      <c r="U54896" s="110"/>
      <c r="W54896" s="110"/>
      <c r="Y54896" s="110"/>
      <c r="AA54896" s="110"/>
      <c r="AC54896" s="110"/>
    </row>
    <row r="54897" spans="19:29" x14ac:dyDescent="0.25">
      <c r="S54897" s="111"/>
      <c r="U54897" s="111"/>
      <c r="W54897" s="111"/>
      <c r="Y54897" s="111"/>
      <c r="AA54897" s="111"/>
      <c r="AC54897" s="111"/>
    </row>
    <row r="54898" spans="19:29" x14ac:dyDescent="0.25">
      <c r="S54898" s="107"/>
      <c r="U54898" s="107"/>
      <c r="W54898" s="107"/>
      <c r="Y54898" s="107"/>
      <c r="AA54898" s="107"/>
      <c r="AC54898" s="107"/>
    </row>
    <row r="54899" spans="19:29" x14ac:dyDescent="0.25">
      <c r="S54899" s="108"/>
      <c r="U54899" s="108"/>
      <c r="W54899" s="108"/>
      <c r="Y54899" s="108"/>
      <c r="AA54899" s="108"/>
      <c r="AC54899" s="108"/>
    </row>
    <row r="54900" spans="19:29" x14ac:dyDescent="0.25">
      <c r="S54900" s="108"/>
      <c r="U54900" s="108"/>
      <c r="W54900" s="108"/>
      <c r="Y54900" s="108"/>
      <c r="AA54900" s="108"/>
      <c r="AC54900" s="108"/>
    </row>
    <row r="54901" spans="19:29" x14ac:dyDescent="0.25">
      <c r="S54901" s="109"/>
      <c r="U54901" s="109"/>
      <c r="W54901" s="109"/>
      <c r="Y54901" s="109"/>
      <c r="AA54901" s="109"/>
      <c r="AC54901" s="109"/>
    </row>
    <row r="54902" spans="19:29" x14ac:dyDescent="0.25">
      <c r="S54902" s="108"/>
      <c r="U54902" s="108"/>
      <c r="W54902" s="108"/>
      <c r="Y54902" s="108"/>
      <c r="AA54902" s="108"/>
      <c r="AC54902" s="108"/>
    </row>
    <row r="54903" spans="19:29" x14ac:dyDescent="0.25">
      <c r="S54903" s="108"/>
      <c r="U54903" s="108"/>
      <c r="W54903" s="108"/>
      <c r="Y54903" s="108"/>
      <c r="AA54903" s="108"/>
      <c r="AC54903" s="108"/>
    </row>
    <row r="54904" spans="19:29" x14ac:dyDescent="0.25">
      <c r="S54904" s="109"/>
      <c r="U54904" s="109"/>
      <c r="W54904" s="109"/>
      <c r="Y54904" s="109"/>
      <c r="AA54904" s="109"/>
      <c r="AC54904" s="109"/>
    </row>
    <row r="54905" spans="19:29" x14ac:dyDescent="0.25">
      <c r="S54905" s="108"/>
      <c r="U54905" s="108"/>
      <c r="W54905" s="108"/>
      <c r="Y54905" s="108"/>
      <c r="AA54905" s="108"/>
      <c r="AC54905" s="108"/>
    </row>
    <row r="54906" spans="19:29" x14ac:dyDescent="0.25">
      <c r="S54906" s="109"/>
      <c r="U54906" s="109"/>
      <c r="W54906" s="109"/>
      <c r="Y54906" s="109"/>
      <c r="AA54906" s="109"/>
      <c r="AC54906" s="109"/>
    </row>
    <row r="54907" spans="19:29" x14ac:dyDescent="0.25">
      <c r="S54907" s="108"/>
      <c r="U54907" s="108"/>
      <c r="W54907" s="108"/>
      <c r="Y54907" s="108"/>
      <c r="AA54907" s="108"/>
      <c r="AC54907" s="108"/>
    </row>
    <row r="54908" spans="19:29" x14ac:dyDescent="0.25">
      <c r="S54908" s="108"/>
      <c r="U54908" s="108"/>
      <c r="W54908" s="108"/>
      <c r="Y54908" s="108"/>
      <c r="AA54908" s="108"/>
      <c r="AC54908" s="108"/>
    </row>
    <row r="54909" spans="19:29" x14ac:dyDescent="0.25">
      <c r="S54909" s="108"/>
      <c r="U54909" s="108"/>
      <c r="W54909" s="108"/>
      <c r="Y54909" s="108"/>
      <c r="AA54909" s="108"/>
      <c r="AC54909" s="108"/>
    </row>
    <row r="54910" spans="19:29" x14ac:dyDescent="0.25">
      <c r="S54910" s="110"/>
      <c r="U54910" s="110"/>
      <c r="W54910" s="110"/>
      <c r="Y54910" s="110"/>
      <c r="AA54910" s="110"/>
      <c r="AC54910" s="110"/>
    </row>
    <row r="54911" spans="19:29" x14ac:dyDescent="0.25">
      <c r="S54911" s="110"/>
      <c r="U54911" s="110"/>
      <c r="W54911" s="110"/>
      <c r="Y54911" s="110"/>
      <c r="AA54911" s="110"/>
      <c r="AC54911" s="110"/>
    </row>
    <row r="54912" spans="19:29" x14ac:dyDescent="0.25">
      <c r="S54912" s="110"/>
      <c r="U54912" s="110"/>
      <c r="W54912" s="110"/>
      <c r="Y54912" s="110"/>
      <c r="AA54912" s="110"/>
      <c r="AC54912" s="110"/>
    </row>
    <row r="54913" spans="19:29" x14ac:dyDescent="0.25">
      <c r="S54913" s="110"/>
      <c r="U54913" s="110"/>
      <c r="W54913" s="110"/>
      <c r="Y54913" s="110"/>
      <c r="AA54913" s="110"/>
      <c r="AC54913" s="110"/>
    </row>
    <row r="54914" spans="19:29" x14ac:dyDescent="0.25">
      <c r="S54914" s="111"/>
      <c r="U54914" s="111"/>
      <c r="W54914" s="111"/>
      <c r="Y54914" s="111"/>
      <c r="AA54914" s="111"/>
      <c r="AC54914" s="111"/>
    </row>
    <row r="54915" spans="19:29" x14ac:dyDescent="0.25">
      <c r="S54915" s="107"/>
      <c r="U54915" s="107"/>
      <c r="W54915" s="107"/>
      <c r="Y54915" s="107"/>
      <c r="AA54915" s="107"/>
      <c r="AC54915" s="107"/>
    </row>
    <row r="54916" spans="19:29" x14ac:dyDescent="0.25">
      <c r="S54916" s="108"/>
      <c r="U54916" s="108"/>
      <c r="W54916" s="108"/>
      <c r="Y54916" s="108"/>
      <c r="AA54916" s="108"/>
      <c r="AC54916" s="108"/>
    </row>
    <row r="54917" spans="19:29" x14ac:dyDescent="0.25">
      <c r="S54917" s="108"/>
      <c r="U54917" s="108"/>
      <c r="W54917" s="108"/>
      <c r="Y54917" s="108"/>
      <c r="AA54917" s="108"/>
      <c r="AC54917" s="108"/>
    </row>
    <row r="54918" spans="19:29" x14ac:dyDescent="0.25">
      <c r="S54918" s="109"/>
      <c r="U54918" s="109"/>
      <c r="W54918" s="109"/>
      <c r="Y54918" s="109"/>
      <c r="AA54918" s="109"/>
      <c r="AC54918" s="109"/>
    </row>
    <row r="54919" spans="19:29" x14ac:dyDescent="0.25">
      <c r="S54919" s="108"/>
      <c r="U54919" s="108"/>
      <c r="W54919" s="108"/>
      <c r="Y54919" s="108"/>
      <c r="AA54919" s="108"/>
      <c r="AC54919" s="108"/>
    </row>
    <row r="54920" spans="19:29" x14ac:dyDescent="0.25">
      <c r="S54920" s="108"/>
      <c r="U54920" s="108"/>
      <c r="W54920" s="108"/>
      <c r="Y54920" s="108"/>
      <c r="AA54920" s="108"/>
      <c r="AC54920" s="108"/>
    </row>
    <row r="54921" spans="19:29" x14ac:dyDescent="0.25">
      <c r="S54921" s="109"/>
      <c r="U54921" s="109"/>
      <c r="W54921" s="109"/>
      <c r="Y54921" s="109"/>
      <c r="AA54921" s="109"/>
      <c r="AC54921" s="109"/>
    </row>
    <row r="54922" spans="19:29" x14ac:dyDescent="0.25">
      <c r="S54922" s="108"/>
      <c r="U54922" s="108"/>
      <c r="W54922" s="108"/>
      <c r="Y54922" s="108"/>
      <c r="AA54922" s="108"/>
      <c r="AC54922" s="108"/>
    </row>
    <row r="54923" spans="19:29" x14ac:dyDescent="0.25">
      <c r="S54923" s="109"/>
      <c r="U54923" s="109"/>
      <c r="W54923" s="109"/>
      <c r="Y54923" s="109"/>
      <c r="AA54923" s="109"/>
      <c r="AC54923" s="109"/>
    </row>
    <row r="54924" spans="19:29" x14ac:dyDescent="0.25">
      <c r="S54924" s="108"/>
      <c r="U54924" s="108"/>
      <c r="W54924" s="108"/>
      <c r="Y54924" s="108"/>
      <c r="AA54924" s="108"/>
      <c r="AC54924" s="108"/>
    </row>
    <row r="54925" spans="19:29" x14ac:dyDescent="0.25">
      <c r="S54925" s="108"/>
      <c r="U54925" s="108"/>
      <c r="W54925" s="108"/>
      <c r="Y54925" s="108"/>
      <c r="AA54925" s="108"/>
      <c r="AC54925" s="108"/>
    </row>
    <row r="54926" spans="19:29" x14ac:dyDescent="0.25">
      <c r="S54926" s="108"/>
      <c r="U54926" s="108"/>
      <c r="W54926" s="108"/>
      <c r="Y54926" s="108"/>
      <c r="AA54926" s="108"/>
      <c r="AC54926" s="108"/>
    </row>
    <row r="54927" spans="19:29" x14ac:dyDescent="0.25">
      <c r="S54927" s="110"/>
      <c r="U54927" s="110"/>
      <c r="W54927" s="110"/>
      <c r="Y54927" s="110"/>
      <c r="AA54927" s="110"/>
      <c r="AC54927" s="110"/>
    </row>
    <row r="54928" spans="19:29" x14ac:dyDescent="0.25">
      <c r="S54928" s="110"/>
      <c r="U54928" s="110"/>
      <c r="W54928" s="110"/>
      <c r="Y54928" s="110"/>
      <c r="AA54928" s="110"/>
      <c r="AC54928" s="110"/>
    </row>
    <row r="54929" spans="19:29" x14ac:dyDescent="0.25">
      <c r="S54929" s="110"/>
      <c r="U54929" s="110"/>
      <c r="W54929" s="110"/>
      <c r="Y54929" s="110"/>
      <c r="AA54929" s="110"/>
      <c r="AC54929" s="110"/>
    </row>
    <row r="54930" spans="19:29" x14ac:dyDescent="0.25">
      <c r="S54930" s="110"/>
      <c r="U54930" s="110"/>
      <c r="W54930" s="110"/>
      <c r="Y54930" s="110"/>
      <c r="AA54930" s="110"/>
      <c r="AC54930" s="110"/>
    </row>
    <row r="54931" spans="19:29" x14ac:dyDescent="0.25">
      <c r="S54931" s="111"/>
      <c r="U54931" s="111"/>
      <c r="W54931" s="111"/>
      <c r="Y54931" s="111"/>
      <c r="AA54931" s="111"/>
      <c r="AC54931" s="111"/>
    </row>
    <row r="54932" spans="19:29" x14ac:dyDescent="0.25">
      <c r="S54932" s="107"/>
      <c r="U54932" s="107"/>
      <c r="W54932" s="107"/>
      <c r="Y54932" s="107"/>
      <c r="AA54932" s="107"/>
      <c r="AC54932" s="107"/>
    </row>
    <row r="54933" spans="19:29" x14ac:dyDescent="0.25">
      <c r="S54933" s="108"/>
      <c r="U54933" s="108"/>
      <c r="W54933" s="108"/>
      <c r="Y54933" s="108"/>
      <c r="AA54933" s="108"/>
      <c r="AC54933" s="108"/>
    </row>
    <row r="54934" spans="19:29" x14ac:dyDescent="0.25">
      <c r="S54934" s="108"/>
      <c r="U54934" s="108"/>
      <c r="W54934" s="108"/>
      <c r="Y54934" s="108"/>
      <c r="AA54934" s="108"/>
      <c r="AC54934" s="108"/>
    </row>
    <row r="54935" spans="19:29" x14ac:dyDescent="0.25">
      <c r="S54935" s="109"/>
      <c r="U54935" s="109"/>
      <c r="W54935" s="109"/>
      <c r="Y54935" s="109"/>
      <c r="AA54935" s="109"/>
      <c r="AC54935" s="109"/>
    </row>
    <row r="54936" spans="19:29" x14ac:dyDescent="0.25">
      <c r="S54936" s="108"/>
      <c r="U54936" s="108"/>
      <c r="W54936" s="108"/>
      <c r="Y54936" s="108"/>
      <c r="AA54936" s="108"/>
      <c r="AC54936" s="108"/>
    </row>
    <row r="54937" spans="19:29" x14ac:dyDescent="0.25">
      <c r="S54937" s="108"/>
      <c r="U54937" s="108"/>
      <c r="W54937" s="108"/>
      <c r="Y54937" s="108"/>
      <c r="AA54937" s="108"/>
      <c r="AC54937" s="108"/>
    </row>
    <row r="54938" spans="19:29" x14ac:dyDescent="0.25">
      <c r="S54938" s="109"/>
      <c r="U54938" s="109"/>
      <c r="W54938" s="109"/>
      <c r="Y54938" s="109"/>
      <c r="AA54938" s="109"/>
      <c r="AC54938" s="109"/>
    </row>
    <row r="54939" spans="19:29" x14ac:dyDescent="0.25">
      <c r="S54939" s="108"/>
      <c r="U54939" s="108"/>
      <c r="W54939" s="108"/>
      <c r="Y54939" s="108"/>
      <c r="AA54939" s="108"/>
      <c r="AC54939" s="108"/>
    </row>
    <row r="54940" spans="19:29" x14ac:dyDescent="0.25">
      <c r="S54940" s="109"/>
      <c r="U54940" s="109"/>
      <c r="W54940" s="109"/>
      <c r="Y54940" s="109"/>
      <c r="AA54940" s="109"/>
      <c r="AC54940" s="109"/>
    </row>
    <row r="54941" spans="19:29" x14ac:dyDescent="0.25">
      <c r="S54941" s="108"/>
      <c r="U54941" s="108"/>
      <c r="W54941" s="108"/>
      <c r="Y54941" s="108"/>
      <c r="AA54941" s="108"/>
      <c r="AC54941" s="108"/>
    </row>
    <row r="54942" spans="19:29" x14ac:dyDescent="0.25">
      <c r="S54942" s="108"/>
      <c r="U54942" s="108"/>
      <c r="W54942" s="108"/>
      <c r="Y54942" s="108"/>
      <c r="AA54942" s="108"/>
      <c r="AC54942" s="108"/>
    </row>
    <row r="54943" spans="19:29" x14ac:dyDescent="0.25">
      <c r="S54943" s="108"/>
      <c r="U54943" s="108"/>
      <c r="W54943" s="108"/>
      <c r="Y54943" s="108"/>
      <c r="AA54943" s="108"/>
      <c r="AC54943" s="108"/>
    </row>
    <row r="54944" spans="19:29" x14ac:dyDescent="0.25">
      <c r="S54944" s="110"/>
      <c r="U54944" s="110"/>
      <c r="W54944" s="110"/>
      <c r="Y54944" s="110"/>
      <c r="AA54944" s="110"/>
      <c r="AC54944" s="110"/>
    </row>
    <row r="54945" spans="19:29" x14ac:dyDescent="0.25">
      <c r="S54945" s="110"/>
      <c r="U54945" s="110"/>
      <c r="W54945" s="110"/>
      <c r="Y54945" s="110"/>
      <c r="AA54945" s="110"/>
      <c r="AC54945" s="110"/>
    </row>
    <row r="54946" spans="19:29" x14ac:dyDescent="0.25">
      <c r="S54946" s="110"/>
      <c r="U54946" s="110"/>
      <c r="W54946" s="110"/>
      <c r="Y54946" s="110"/>
      <c r="AA54946" s="110"/>
      <c r="AC54946" s="110"/>
    </row>
    <row r="54947" spans="19:29" x14ac:dyDescent="0.25">
      <c r="S54947" s="110"/>
      <c r="U54947" s="110"/>
      <c r="W54947" s="110"/>
      <c r="Y54947" s="110"/>
      <c r="AA54947" s="110"/>
      <c r="AC54947" s="110"/>
    </row>
    <row r="54948" spans="19:29" x14ac:dyDescent="0.25">
      <c r="S54948" s="111"/>
      <c r="U54948" s="111"/>
      <c r="W54948" s="111"/>
      <c r="Y54948" s="111"/>
      <c r="AA54948" s="111"/>
      <c r="AC54948" s="111"/>
    </row>
    <row r="54949" spans="19:29" x14ac:dyDescent="0.25">
      <c r="S54949" s="107"/>
      <c r="U54949" s="107"/>
      <c r="W54949" s="107"/>
      <c r="Y54949" s="107"/>
      <c r="AA54949" s="107"/>
      <c r="AC54949" s="107"/>
    </row>
    <row r="54950" spans="19:29" x14ac:dyDescent="0.25">
      <c r="S54950" s="108"/>
      <c r="U54950" s="108"/>
      <c r="W54950" s="108"/>
      <c r="Y54950" s="108"/>
      <c r="AA54950" s="108"/>
      <c r="AC54950" s="108"/>
    </row>
    <row r="54951" spans="19:29" x14ac:dyDescent="0.25">
      <c r="S54951" s="108"/>
      <c r="U54951" s="108"/>
      <c r="W54951" s="108"/>
      <c r="Y54951" s="108"/>
      <c r="AA54951" s="108"/>
      <c r="AC54951" s="108"/>
    </row>
    <row r="54952" spans="19:29" x14ac:dyDescent="0.25">
      <c r="S54952" s="109"/>
      <c r="U54952" s="109"/>
      <c r="W54952" s="109"/>
      <c r="Y54952" s="109"/>
      <c r="AA54952" s="109"/>
      <c r="AC54952" s="109"/>
    </row>
    <row r="54953" spans="19:29" x14ac:dyDescent="0.25">
      <c r="S54953" s="108"/>
      <c r="U54953" s="108"/>
      <c r="W54953" s="108"/>
      <c r="Y54953" s="108"/>
      <c r="AA54953" s="108"/>
      <c r="AC54953" s="108"/>
    </row>
    <row r="54954" spans="19:29" x14ac:dyDescent="0.25">
      <c r="S54954" s="108"/>
      <c r="U54954" s="108"/>
      <c r="W54954" s="108"/>
      <c r="Y54954" s="108"/>
      <c r="AA54954" s="108"/>
      <c r="AC54954" s="108"/>
    </row>
    <row r="54955" spans="19:29" x14ac:dyDescent="0.25">
      <c r="S54955" s="109"/>
      <c r="U54955" s="109"/>
      <c r="W54955" s="109"/>
      <c r="Y54955" s="109"/>
      <c r="AA54955" s="109"/>
      <c r="AC54955" s="109"/>
    </row>
    <row r="54956" spans="19:29" x14ac:dyDescent="0.25">
      <c r="S54956" s="108"/>
      <c r="U54956" s="108"/>
      <c r="W54956" s="108"/>
      <c r="Y54956" s="108"/>
      <c r="AA54956" s="108"/>
      <c r="AC54956" s="108"/>
    </row>
    <row r="54957" spans="19:29" x14ac:dyDescent="0.25">
      <c r="S54957" s="109"/>
      <c r="U54957" s="109"/>
      <c r="W54957" s="109"/>
      <c r="Y54957" s="109"/>
      <c r="AA54957" s="109"/>
      <c r="AC54957" s="109"/>
    </row>
    <row r="54958" spans="19:29" x14ac:dyDescent="0.25">
      <c r="S54958" s="108"/>
      <c r="U54958" s="108"/>
      <c r="W54958" s="108"/>
      <c r="Y54958" s="108"/>
      <c r="AA54958" s="108"/>
      <c r="AC54958" s="108"/>
    </row>
    <row r="54959" spans="19:29" x14ac:dyDescent="0.25">
      <c r="S54959" s="108"/>
      <c r="U54959" s="108"/>
      <c r="W54959" s="108"/>
      <c r="Y54959" s="108"/>
      <c r="AA54959" s="108"/>
      <c r="AC54959" s="108"/>
    </row>
    <row r="54960" spans="19:29" x14ac:dyDescent="0.25">
      <c r="S54960" s="108"/>
      <c r="U54960" s="108"/>
      <c r="W54960" s="108"/>
      <c r="Y54960" s="108"/>
      <c r="AA54960" s="108"/>
      <c r="AC54960" s="108"/>
    </row>
    <row r="54961" spans="19:29" x14ac:dyDescent="0.25">
      <c r="S54961" s="110"/>
      <c r="U54961" s="110"/>
      <c r="W54961" s="110"/>
      <c r="Y54961" s="110"/>
      <c r="AA54961" s="110"/>
      <c r="AC54961" s="110"/>
    </row>
    <row r="54962" spans="19:29" x14ac:dyDescent="0.25">
      <c r="S54962" s="110"/>
      <c r="U54962" s="110"/>
      <c r="W54962" s="110"/>
      <c r="Y54962" s="110"/>
      <c r="AA54962" s="110"/>
      <c r="AC54962" s="110"/>
    </row>
    <row r="54963" spans="19:29" x14ac:dyDescent="0.25">
      <c r="S54963" s="110"/>
      <c r="U54963" s="110"/>
      <c r="W54963" s="110"/>
      <c r="Y54963" s="110"/>
      <c r="AA54963" s="110"/>
      <c r="AC54963" s="110"/>
    </row>
    <row r="54964" spans="19:29" x14ac:dyDescent="0.25">
      <c r="S54964" s="110"/>
      <c r="U54964" s="110"/>
      <c r="W54964" s="110"/>
      <c r="Y54964" s="110"/>
      <c r="AA54964" s="110"/>
      <c r="AC54964" s="110"/>
    </row>
    <row r="54965" spans="19:29" x14ac:dyDescent="0.25">
      <c r="S54965" s="111"/>
      <c r="U54965" s="111"/>
      <c r="W54965" s="111"/>
      <c r="Y54965" s="111"/>
      <c r="AA54965" s="111"/>
      <c r="AC54965" s="111"/>
    </row>
    <row r="54966" spans="19:29" x14ac:dyDescent="0.25">
      <c r="S54966" s="107"/>
      <c r="U54966" s="107"/>
      <c r="W54966" s="107"/>
      <c r="Y54966" s="107"/>
      <c r="AA54966" s="107"/>
      <c r="AC54966" s="107"/>
    </row>
    <row r="54967" spans="19:29" x14ac:dyDescent="0.25">
      <c r="S54967" s="108"/>
      <c r="U54967" s="108"/>
      <c r="W54967" s="108"/>
      <c r="Y54967" s="108"/>
      <c r="AA54967" s="108"/>
      <c r="AC54967" s="108"/>
    </row>
    <row r="54968" spans="19:29" x14ac:dyDescent="0.25">
      <c r="S54968" s="108"/>
      <c r="U54968" s="108"/>
      <c r="W54968" s="108"/>
      <c r="Y54968" s="108"/>
      <c r="AA54968" s="108"/>
      <c r="AC54968" s="108"/>
    </row>
    <row r="54969" spans="19:29" x14ac:dyDescent="0.25">
      <c r="S54969" s="109"/>
      <c r="U54969" s="109"/>
      <c r="W54969" s="109"/>
      <c r="Y54969" s="109"/>
      <c r="AA54969" s="109"/>
      <c r="AC54969" s="109"/>
    </row>
    <row r="54970" spans="19:29" x14ac:dyDescent="0.25">
      <c r="S54970" s="108"/>
      <c r="U54970" s="108"/>
      <c r="W54970" s="108"/>
      <c r="Y54970" s="108"/>
      <c r="AA54970" s="108"/>
      <c r="AC54970" s="108"/>
    </row>
    <row r="54971" spans="19:29" x14ac:dyDescent="0.25">
      <c r="S54971" s="108"/>
      <c r="U54971" s="108"/>
      <c r="W54971" s="108"/>
      <c r="Y54971" s="108"/>
      <c r="AA54971" s="108"/>
      <c r="AC54971" s="108"/>
    </row>
    <row r="54972" spans="19:29" x14ac:dyDescent="0.25">
      <c r="S54972" s="109"/>
      <c r="U54972" s="109"/>
      <c r="W54972" s="109"/>
      <c r="Y54972" s="109"/>
      <c r="AA54972" s="109"/>
      <c r="AC54972" s="109"/>
    </row>
    <row r="54973" spans="19:29" x14ac:dyDescent="0.25">
      <c r="S54973" s="108"/>
      <c r="U54973" s="108"/>
      <c r="W54973" s="108"/>
      <c r="Y54973" s="108"/>
      <c r="AA54973" s="108"/>
      <c r="AC54973" s="108"/>
    </row>
    <row r="54974" spans="19:29" x14ac:dyDescent="0.25">
      <c r="S54974" s="109"/>
      <c r="U54974" s="109"/>
      <c r="W54974" s="109"/>
      <c r="Y54974" s="109"/>
      <c r="AA54974" s="109"/>
      <c r="AC54974" s="109"/>
    </row>
    <row r="54975" spans="19:29" x14ac:dyDescent="0.25">
      <c r="S54975" s="108"/>
      <c r="U54975" s="108"/>
      <c r="W54975" s="108"/>
      <c r="Y54975" s="108"/>
      <c r="AA54975" s="108"/>
      <c r="AC54975" s="108"/>
    </row>
    <row r="54976" spans="19:29" x14ac:dyDescent="0.25">
      <c r="S54976" s="108"/>
      <c r="U54976" s="108"/>
      <c r="W54976" s="108"/>
      <c r="Y54976" s="108"/>
      <c r="AA54976" s="108"/>
      <c r="AC54976" s="108"/>
    </row>
    <row r="54977" spans="19:29" x14ac:dyDescent="0.25">
      <c r="S54977" s="108"/>
      <c r="U54977" s="108"/>
      <c r="W54977" s="108"/>
      <c r="Y54977" s="108"/>
      <c r="AA54977" s="108"/>
      <c r="AC54977" s="108"/>
    </row>
    <row r="54978" spans="19:29" x14ac:dyDescent="0.25">
      <c r="S54978" s="110"/>
      <c r="U54978" s="110"/>
      <c r="W54978" s="110"/>
      <c r="Y54978" s="110"/>
      <c r="AA54978" s="110"/>
      <c r="AC54978" s="110"/>
    </row>
    <row r="54979" spans="19:29" x14ac:dyDescent="0.25">
      <c r="S54979" s="110"/>
      <c r="U54979" s="110"/>
      <c r="W54979" s="110"/>
      <c r="Y54979" s="110"/>
      <c r="AA54979" s="110"/>
      <c r="AC54979" s="110"/>
    </row>
    <row r="54980" spans="19:29" x14ac:dyDescent="0.25">
      <c r="S54980" s="110"/>
      <c r="U54980" s="110"/>
      <c r="W54980" s="110"/>
      <c r="Y54980" s="110"/>
      <c r="AA54980" s="110"/>
      <c r="AC54980" s="110"/>
    </row>
    <row r="54981" spans="19:29" x14ac:dyDescent="0.25">
      <c r="S54981" s="110"/>
      <c r="U54981" s="110"/>
      <c r="W54981" s="110"/>
      <c r="Y54981" s="110"/>
      <c r="AA54981" s="110"/>
      <c r="AC54981" s="110"/>
    </row>
    <row r="54982" spans="19:29" x14ac:dyDescent="0.25">
      <c r="S54982" s="111"/>
      <c r="U54982" s="111"/>
      <c r="W54982" s="111"/>
      <c r="Y54982" s="111"/>
      <c r="AA54982" s="111"/>
      <c r="AC54982" s="111"/>
    </row>
    <row r="54983" spans="19:29" x14ac:dyDescent="0.25">
      <c r="S54983" s="107"/>
      <c r="U54983" s="107"/>
      <c r="W54983" s="107"/>
      <c r="Y54983" s="107"/>
      <c r="AA54983" s="107"/>
      <c r="AC54983" s="107"/>
    </row>
    <row r="54984" spans="19:29" x14ac:dyDescent="0.25">
      <c r="S54984" s="108"/>
      <c r="U54984" s="108"/>
      <c r="W54984" s="108"/>
      <c r="Y54984" s="108"/>
      <c r="AA54984" s="108"/>
      <c r="AC54984" s="108"/>
    </row>
    <row r="54985" spans="19:29" x14ac:dyDescent="0.25">
      <c r="S54985" s="108"/>
      <c r="U54985" s="108"/>
      <c r="W54985" s="108"/>
      <c r="Y54985" s="108"/>
      <c r="AA54985" s="108"/>
      <c r="AC54985" s="108"/>
    </row>
    <row r="54986" spans="19:29" x14ac:dyDescent="0.25">
      <c r="S54986" s="109"/>
      <c r="U54986" s="109"/>
      <c r="W54986" s="109"/>
      <c r="Y54986" s="109"/>
      <c r="AA54986" s="109"/>
      <c r="AC54986" s="109"/>
    </row>
    <row r="54987" spans="19:29" x14ac:dyDescent="0.25">
      <c r="S54987" s="108"/>
      <c r="U54987" s="108"/>
      <c r="W54987" s="108"/>
      <c r="Y54987" s="108"/>
      <c r="AA54987" s="108"/>
      <c r="AC54987" s="108"/>
    </row>
    <row r="54988" spans="19:29" x14ac:dyDescent="0.25">
      <c r="S54988" s="108"/>
      <c r="U54988" s="108"/>
      <c r="W54988" s="108"/>
      <c r="Y54988" s="108"/>
      <c r="AA54988" s="108"/>
      <c r="AC54988" s="108"/>
    </row>
    <row r="54989" spans="19:29" x14ac:dyDescent="0.25">
      <c r="S54989" s="109"/>
      <c r="U54989" s="109"/>
      <c r="W54989" s="109"/>
      <c r="Y54989" s="109"/>
      <c r="AA54989" s="109"/>
      <c r="AC54989" s="109"/>
    </row>
    <row r="54990" spans="19:29" x14ac:dyDescent="0.25">
      <c r="S54990" s="108"/>
      <c r="U54990" s="108"/>
      <c r="W54990" s="108"/>
      <c r="Y54990" s="108"/>
      <c r="AA54990" s="108"/>
      <c r="AC54990" s="108"/>
    </row>
    <row r="54991" spans="19:29" x14ac:dyDescent="0.25">
      <c r="S54991" s="109"/>
      <c r="U54991" s="109"/>
      <c r="W54991" s="109"/>
      <c r="Y54991" s="109"/>
      <c r="AA54991" s="109"/>
      <c r="AC54991" s="109"/>
    </row>
    <row r="54992" spans="19:29" x14ac:dyDescent="0.25">
      <c r="S54992" s="108"/>
      <c r="U54992" s="108"/>
      <c r="W54992" s="108"/>
      <c r="Y54992" s="108"/>
      <c r="AA54992" s="108"/>
      <c r="AC54992" s="108"/>
    </row>
    <row r="54993" spans="19:29" x14ac:dyDescent="0.25">
      <c r="S54993" s="108"/>
      <c r="U54993" s="108"/>
      <c r="W54993" s="108"/>
      <c r="Y54993" s="108"/>
      <c r="AA54993" s="108"/>
      <c r="AC54993" s="108"/>
    </row>
    <row r="54994" spans="19:29" x14ac:dyDescent="0.25">
      <c r="S54994" s="108"/>
      <c r="U54994" s="108"/>
      <c r="W54994" s="108"/>
      <c r="Y54994" s="108"/>
      <c r="AA54994" s="108"/>
      <c r="AC54994" s="108"/>
    </row>
    <row r="54995" spans="19:29" x14ac:dyDescent="0.25">
      <c r="S54995" s="110"/>
      <c r="U54995" s="110"/>
      <c r="W54995" s="110"/>
      <c r="Y54995" s="110"/>
      <c r="AA54995" s="110"/>
      <c r="AC54995" s="110"/>
    </row>
    <row r="54996" spans="19:29" x14ac:dyDescent="0.25">
      <c r="S54996" s="110"/>
      <c r="U54996" s="110"/>
      <c r="W54996" s="110"/>
      <c r="Y54996" s="110"/>
      <c r="AA54996" s="110"/>
      <c r="AC54996" s="110"/>
    </row>
    <row r="54997" spans="19:29" x14ac:dyDescent="0.25">
      <c r="S54997" s="110"/>
      <c r="U54997" s="110"/>
      <c r="W54997" s="110"/>
      <c r="Y54997" s="110"/>
      <c r="AA54997" s="110"/>
      <c r="AC54997" s="110"/>
    </row>
    <row r="54998" spans="19:29" x14ac:dyDescent="0.25">
      <c r="S54998" s="110"/>
      <c r="U54998" s="110"/>
      <c r="W54998" s="110"/>
      <c r="Y54998" s="110"/>
      <c r="AA54998" s="110"/>
      <c r="AC54998" s="110"/>
    </row>
    <row r="54999" spans="19:29" x14ac:dyDescent="0.25">
      <c r="S54999" s="111"/>
      <c r="U54999" s="111"/>
      <c r="W54999" s="111"/>
      <c r="Y54999" s="111"/>
      <c r="AA54999" s="111"/>
      <c r="AC54999" s="111"/>
    </row>
    <row r="55000" spans="19:29" x14ac:dyDescent="0.25">
      <c r="S55000" s="107"/>
      <c r="U55000" s="107"/>
      <c r="W55000" s="107"/>
      <c r="Y55000" s="107"/>
      <c r="AA55000" s="107"/>
      <c r="AC55000" s="107"/>
    </row>
    <row r="55001" spans="19:29" x14ac:dyDescent="0.25">
      <c r="S55001" s="108"/>
      <c r="U55001" s="108"/>
      <c r="W55001" s="108"/>
      <c r="Y55001" s="108"/>
      <c r="AA55001" s="108"/>
      <c r="AC55001" s="108"/>
    </row>
    <row r="55002" spans="19:29" x14ac:dyDescent="0.25">
      <c r="S55002" s="108"/>
      <c r="U55002" s="108"/>
      <c r="W55002" s="108"/>
      <c r="Y55002" s="108"/>
      <c r="AA55002" s="108"/>
      <c r="AC55002" s="108"/>
    </row>
    <row r="55003" spans="19:29" x14ac:dyDescent="0.25">
      <c r="S55003" s="109"/>
      <c r="U55003" s="109"/>
      <c r="W55003" s="109"/>
      <c r="Y55003" s="109"/>
      <c r="AA55003" s="109"/>
      <c r="AC55003" s="109"/>
    </row>
    <row r="55004" spans="19:29" x14ac:dyDescent="0.25">
      <c r="S55004" s="108"/>
      <c r="U55004" s="108"/>
      <c r="W55004" s="108"/>
      <c r="Y55004" s="108"/>
      <c r="AA55004" s="108"/>
      <c r="AC55004" s="108"/>
    </row>
    <row r="55005" spans="19:29" x14ac:dyDescent="0.25">
      <c r="S55005" s="108"/>
      <c r="U55005" s="108"/>
      <c r="W55005" s="108"/>
      <c r="Y55005" s="108"/>
      <c r="AA55005" s="108"/>
      <c r="AC55005" s="108"/>
    </row>
    <row r="55006" spans="19:29" x14ac:dyDescent="0.25">
      <c r="S55006" s="109"/>
      <c r="U55006" s="109"/>
      <c r="W55006" s="109"/>
      <c r="Y55006" s="109"/>
      <c r="AA55006" s="109"/>
      <c r="AC55006" s="109"/>
    </row>
    <row r="55007" spans="19:29" x14ac:dyDescent="0.25">
      <c r="S55007" s="108"/>
      <c r="U55007" s="108"/>
      <c r="W55007" s="108"/>
      <c r="Y55007" s="108"/>
      <c r="AA55007" s="108"/>
      <c r="AC55007" s="108"/>
    </row>
    <row r="55008" spans="19:29" x14ac:dyDescent="0.25">
      <c r="S55008" s="109"/>
      <c r="U55008" s="109"/>
      <c r="W55008" s="109"/>
      <c r="Y55008" s="109"/>
      <c r="AA55008" s="109"/>
      <c r="AC55008" s="109"/>
    </row>
    <row r="55009" spans="19:29" x14ac:dyDescent="0.25">
      <c r="S55009" s="108"/>
      <c r="U55009" s="108"/>
      <c r="W55009" s="108"/>
      <c r="Y55009" s="108"/>
      <c r="AA55009" s="108"/>
      <c r="AC55009" s="108"/>
    </row>
    <row r="55010" spans="19:29" x14ac:dyDescent="0.25">
      <c r="S55010" s="108"/>
      <c r="U55010" s="108"/>
      <c r="W55010" s="108"/>
      <c r="Y55010" s="108"/>
      <c r="AA55010" s="108"/>
      <c r="AC55010" s="108"/>
    </row>
    <row r="55011" spans="19:29" x14ac:dyDescent="0.25">
      <c r="S55011" s="108"/>
      <c r="U55011" s="108"/>
      <c r="W55011" s="108"/>
      <c r="Y55011" s="108"/>
      <c r="AA55011" s="108"/>
      <c r="AC55011" s="108"/>
    </row>
    <row r="55012" spans="19:29" x14ac:dyDescent="0.25">
      <c r="S55012" s="110"/>
      <c r="U55012" s="110"/>
      <c r="W55012" s="110"/>
      <c r="Y55012" s="110"/>
      <c r="AA55012" s="110"/>
      <c r="AC55012" s="110"/>
    </row>
    <row r="55013" spans="19:29" x14ac:dyDescent="0.25">
      <c r="S55013" s="110"/>
      <c r="U55013" s="110"/>
      <c r="W55013" s="110"/>
      <c r="Y55013" s="110"/>
      <c r="AA55013" s="110"/>
      <c r="AC55013" s="110"/>
    </row>
    <row r="55014" spans="19:29" x14ac:dyDescent="0.25">
      <c r="S55014" s="110"/>
      <c r="U55014" s="110"/>
      <c r="W55014" s="110"/>
      <c r="Y55014" s="110"/>
      <c r="AA55014" s="110"/>
      <c r="AC55014" s="110"/>
    </row>
    <row r="55015" spans="19:29" x14ac:dyDescent="0.25">
      <c r="S55015" s="110"/>
      <c r="U55015" s="110"/>
      <c r="W55015" s="110"/>
      <c r="Y55015" s="110"/>
      <c r="AA55015" s="110"/>
      <c r="AC55015" s="110"/>
    </row>
    <row r="55016" spans="19:29" x14ac:dyDescent="0.25">
      <c r="S55016" s="111"/>
      <c r="U55016" s="111"/>
      <c r="W55016" s="111"/>
      <c r="Y55016" s="111"/>
      <c r="AA55016" s="111"/>
      <c r="AC55016" s="111"/>
    </row>
    <row r="55017" spans="19:29" x14ac:dyDescent="0.25">
      <c r="S55017" s="107"/>
      <c r="U55017" s="107"/>
      <c r="W55017" s="107"/>
      <c r="Y55017" s="107"/>
      <c r="AA55017" s="107"/>
      <c r="AC55017" s="107"/>
    </row>
    <row r="55018" spans="19:29" x14ac:dyDescent="0.25">
      <c r="S55018" s="108"/>
      <c r="U55018" s="108"/>
      <c r="W55018" s="108"/>
      <c r="Y55018" s="108"/>
      <c r="AA55018" s="108"/>
      <c r="AC55018" s="108"/>
    </row>
    <row r="55019" spans="19:29" x14ac:dyDescent="0.25">
      <c r="S55019" s="108"/>
      <c r="U55019" s="108"/>
      <c r="W55019" s="108"/>
      <c r="Y55019" s="108"/>
      <c r="AA55019" s="108"/>
      <c r="AC55019" s="108"/>
    </row>
    <row r="55020" spans="19:29" x14ac:dyDescent="0.25">
      <c r="S55020" s="109"/>
      <c r="U55020" s="109"/>
      <c r="W55020" s="109"/>
      <c r="Y55020" s="109"/>
      <c r="AA55020" s="109"/>
      <c r="AC55020" s="109"/>
    </row>
    <row r="55021" spans="19:29" x14ac:dyDescent="0.25">
      <c r="S55021" s="108"/>
      <c r="U55021" s="108"/>
      <c r="W55021" s="108"/>
      <c r="Y55021" s="108"/>
      <c r="AA55021" s="108"/>
      <c r="AC55021" s="108"/>
    </row>
    <row r="55022" spans="19:29" x14ac:dyDescent="0.25">
      <c r="S55022" s="108"/>
      <c r="U55022" s="108"/>
      <c r="W55022" s="108"/>
      <c r="Y55022" s="108"/>
      <c r="AA55022" s="108"/>
      <c r="AC55022" s="108"/>
    </row>
    <row r="55023" spans="19:29" x14ac:dyDescent="0.25">
      <c r="S55023" s="109"/>
      <c r="U55023" s="109"/>
      <c r="W55023" s="109"/>
      <c r="Y55023" s="109"/>
      <c r="AA55023" s="109"/>
      <c r="AC55023" s="109"/>
    </row>
    <row r="55024" spans="19:29" x14ac:dyDescent="0.25">
      <c r="S55024" s="108"/>
      <c r="U55024" s="108"/>
      <c r="W55024" s="108"/>
      <c r="Y55024" s="108"/>
      <c r="AA55024" s="108"/>
      <c r="AC55024" s="108"/>
    </row>
    <row r="55025" spans="19:29" x14ac:dyDescent="0.25">
      <c r="S55025" s="109"/>
      <c r="U55025" s="109"/>
      <c r="W55025" s="109"/>
      <c r="Y55025" s="109"/>
      <c r="AA55025" s="109"/>
      <c r="AC55025" s="109"/>
    </row>
    <row r="55026" spans="19:29" x14ac:dyDescent="0.25">
      <c r="S55026" s="108"/>
      <c r="U55026" s="108"/>
      <c r="W55026" s="108"/>
      <c r="Y55026" s="108"/>
      <c r="AA55026" s="108"/>
      <c r="AC55026" s="108"/>
    </row>
    <row r="55027" spans="19:29" x14ac:dyDescent="0.25">
      <c r="S55027" s="108"/>
      <c r="U55027" s="108"/>
      <c r="W55027" s="108"/>
      <c r="Y55027" s="108"/>
      <c r="AA55027" s="108"/>
      <c r="AC55027" s="108"/>
    </row>
    <row r="55028" spans="19:29" x14ac:dyDescent="0.25">
      <c r="S55028" s="108"/>
      <c r="U55028" s="108"/>
      <c r="W55028" s="108"/>
      <c r="Y55028" s="108"/>
      <c r="AA55028" s="108"/>
      <c r="AC55028" s="108"/>
    </row>
    <row r="55029" spans="19:29" x14ac:dyDescent="0.25">
      <c r="S55029" s="110"/>
      <c r="U55029" s="110"/>
      <c r="W55029" s="110"/>
      <c r="Y55029" s="110"/>
      <c r="AA55029" s="110"/>
      <c r="AC55029" s="110"/>
    </row>
    <row r="55030" spans="19:29" x14ac:dyDescent="0.25">
      <c r="S55030" s="110"/>
      <c r="U55030" s="110"/>
      <c r="W55030" s="110"/>
      <c r="Y55030" s="110"/>
      <c r="AA55030" s="110"/>
      <c r="AC55030" s="110"/>
    </row>
    <row r="55031" spans="19:29" x14ac:dyDescent="0.25">
      <c r="S55031" s="110"/>
      <c r="U55031" s="110"/>
      <c r="W55031" s="110"/>
      <c r="Y55031" s="110"/>
      <c r="AA55031" s="110"/>
      <c r="AC55031" s="110"/>
    </row>
    <row r="55032" spans="19:29" x14ac:dyDescent="0.25">
      <c r="S55032" s="110"/>
      <c r="U55032" s="110"/>
      <c r="W55032" s="110"/>
      <c r="Y55032" s="110"/>
      <c r="AA55032" s="110"/>
      <c r="AC55032" s="110"/>
    </row>
    <row r="55033" spans="19:29" x14ac:dyDescent="0.25">
      <c r="S55033" s="111"/>
      <c r="U55033" s="111"/>
      <c r="W55033" s="111"/>
      <c r="Y55033" s="111"/>
      <c r="AA55033" s="111"/>
      <c r="AC55033" s="111"/>
    </row>
    <row r="55034" spans="19:29" x14ac:dyDescent="0.25">
      <c r="S55034" s="107"/>
      <c r="U55034" s="107"/>
      <c r="W55034" s="107"/>
      <c r="Y55034" s="107"/>
      <c r="AA55034" s="107"/>
      <c r="AC55034" s="107"/>
    </row>
    <row r="55035" spans="19:29" x14ac:dyDescent="0.25">
      <c r="S55035" s="108"/>
      <c r="U55035" s="108"/>
      <c r="W55035" s="108"/>
      <c r="Y55035" s="108"/>
      <c r="AA55035" s="108"/>
      <c r="AC55035" s="108"/>
    </row>
    <row r="55036" spans="19:29" x14ac:dyDescent="0.25">
      <c r="S55036" s="108"/>
      <c r="U55036" s="108"/>
      <c r="W55036" s="108"/>
      <c r="Y55036" s="108"/>
      <c r="AA55036" s="108"/>
      <c r="AC55036" s="108"/>
    </row>
    <row r="55037" spans="19:29" x14ac:dyDescent="0.25">
      <c r="S55037" s="109"/>
      <c r="U55037" s="109"/>
      <c r="W55037" s="109"/>
      <c r="Y55037" s="109"/>
      <c r="AA55037" s="109"/>
      <c r="AC55037" s="109"/>
    </row>
    <row r="55038" spans="19:29" x14ac:dyDescent="0.25">
      <c r="S55038" s="108"/>
      <c r="U55038" s="108"/>
      <c r="W55038" s="108"/>
      <c r="Y55038" s="108"/>
      <c r="AA55038" s="108"/>
      <c r="AC55038" s="108"/>
    </row>
    <row r="55039" spans="19:29" x14ac:dyDescent="0.25">
      <c r="S55039" s="108"/>
      <c r="U55039" s="108"/>
      <c r="W55039" s="108"/>
      <c r="Y55039" s="108"/>
      <c r="AA55039" s="108"/>
      <c r="AC55039" s="108"/>
    </row>
    <row r="55040" spans="19:29" x14ac:dyDescent="0.25">
      <c r="S55040" s="109"/>
      <c r="U55040" s="109"/>
      <c r="W55040" s="109"/>
      <c r="Y55040" s="109"/>
      <c r="AA55040" s="109"/>
      <c r="AC55040" s="109"/>
    </row>
    <row r="55041" spans="19:29" x14ac:dyDescent="0.25">
      <c r="S55041" s="108"/>
      <c r="U55041" s="108"/>
      <c r="W55041" s="108"/>
      <c r="Y55041" s="108"/>
      <c r="AA55041" s="108"/>
      <c r="AC55041" s="108"/>
    </row>
    <row r="55042" spans="19:29" x14ac:dyDescent="0.25">
      <c r="S55042" s="109"/>
      <c r="U55042" s="109"/>
      <c r="W55042" s="109"/>
      <c r="Y55042" s="109"/>
      <c r="AA55042" s="109"/>
      <c r="AC55042" s="109"/>
    </row>
    <row r="55043" spans="19:29" x14ac:dyDescent="0.25">
      <c r="S55043" s="108"/>
      <c r="U55043" s="108"/>
      <c r="W55043" s="108"/>
      <c r="Y55043" s="108"/>
      <c r="AA55043" s="108"/>
      <c r="AC55043" s="108"/>
    </row>
    <row r="55044" spans="19:29" x14ac:dyDescent="0.25">
      <c r="S55044" s="108"/>
      <c r="U55044" s="108"/>
      <c r="W55044" s="108"/>
      <c r="Y55044" s="108"/>
      <c r="AA55044" s="108"/>
      <c r="AC55044" s="108"/>
    </row>
    <row r="55045" spans="19:29" x14ac:dyDescent="0.25">
      <c r="S55045" s="108"/>
      <c r="U55045" s="108"/>
      <c r="W55045" s="108"/>
      <c r="Y55045" s="108"/>
      <c r="AA55045" s="108"/>
      <c r="AC55045" s="108"/>
    </row>
    <row r="55046" spans="19:29" x14ac:dyDescent="0.25">
      <c r="S55046" s="110"/>
      <c r="U55046" s="110"/>
      <c r="W55046" s="110"/>
      <c r="Y55046" s="110"/>
      <c r="AA55046" s="110"/>
      <c r="AC55046" s="110"/>
    </row>
    <row r="55047" spans="19:29" x14ac:dyDescent="0.25">
      <c r="S55047" s="110"/>
      <c r="U55047" s="110"/>
      <c r="W55047" s="110"/>
      <c r="Y55047" s="110"/>
      <c r="AA55047" s="110"/>
      <c r="AC55047" s="110"/>
    </row>
    <row r="55048" spans="19:29" x14ac:dyDescent="0.25">
      <c r="S55048" s="110"/>
      <c r="U55048" s="110"/>
      <c r="W55048" s="110"/>
      <c r="Y55048" s="110"/>
      <c r="AA55048" s="110"/>
      <c r="AC55048" s="110"/>
    </row>
    <row r="55049" spans="19:29" x14ac:dyDescent="0.25">
      <c r="S55049" s="110"/>
      <c r="U55049" s="110"/>
      <c r="W55049" s="110"/>
      <c r="Y55049" s="110"/>
      <c r="AA55049" s="110"/>
      <c r="AC55049" s="110"/>
    </row>
    <row r="55050" spans="19:29" x14ac:dyDescent="0.25">
      <c r="S55050" s="111"/>
      <c r="U55050" s="111"/>
      <c r="W55050" s="111"/>
      <c r="Y55050" s="111"/>
      <c r="AA55050" s="111"/>
      <c r="AC55050" s="111"/>
    </row>
    <row r="55051" spans="19:29" x14ac:dyDescent="0.25">
      <c r="S55051" s="107"/>
      <c r="U55051" s="107"/>
      <c r="W55051" s="107"/>
      <c r="Y55051" s="107"/>
      <c r="AA55051" s="107"/>
      <c r="AC55051" s="107"/>
    </row>
    <row r="55052" spans="19:29" x14ac:dyDescent="0.25">
      <c r="S55052" s="108"/>
      <c r="U55052" s="108"/>
      <c r="W55052" s="108"/>
      <c r="Y55052" s="108"/>
      <c r="AA55052" s="108"/>
      <c r="AC55052" s="108"/>
    </row>
    <row r="55053" spans="19:29" x14ac:dyDescent="0.25">
      <c r="S55053" s="108"/>
      <c r="U55053" s="108"/>
      <c r="W55053" s="108"/>
      <c r="Y55053" s="108"/>
      <c r="AA55053" s="108"/>
      <c r="AC55053" s="108"/>
    </row>
    <row r="55054" spans="19:29" x14ac:dyDescent="0.25">
      <c r="S55054" s="109"/>
      <c r="U55054" s="109"/>
      <c r="W55054" s="109"/>
      <c r="Y55054" s="109"/>
      <c r="AA55054" s="109"/>
      <c r="AC55054" s="109"/>
    </row>
    <row r="55055" spans="19:29" x14ac:dyDescent="0.25">
      <c r="S55055" s="108"/>
      <c r="U55055" s="108"/>
      <c r="W55055" s="108"/>
      <c r="Y55055" s="108"/>
      <c r="AA55055" s="108"/>
      <c r="AC55055" s="108"/>
    </row>
    <row r="55056" spans="19:29" x14ac:dyDescent="0.25">
      <c r="S55056" s="108"/>
      <c r="U55056" s="108"/>
      <c r="W55056" s="108"/>
      <c r="Y55056" s="108"/>
      <c r="AA55056" s="108"/>
      <c r="AC55056" s="108"/>
    </row>
    <row r="55057" spans="19:29" x14ac:dyDescent="0.25">
      <c r="S55057" s="109"/>
      <c r="U55057" s="109"/>
      <c r="W55057" s="109"/>
      <c r="Y55057" s="109"/>
      <c r="AA55057" s="109"/>
      <c r="AC55057" s="109"/>
    </row>
    <row r="55058" spans="19:29" x14ac:dyDescent="0.25">
      <c r="S55058" s="108"/>
      <c r="U55058" s="108"/>
      <c r="W55058" s="108"/>
      <c r="Y55058" s="108"/>
      <c r="AA55058" s="108"/>
      <c r="AC55058" s="108"/>
    </row>
    <row r="55059" spans="19:29" x14ac:dyDescent="0.25">
      <c r="S55059" s="109"/>
      <c r="U55059" s="109"/>
      <c r="W55059" s="109"/>
      <c r="Y55059" s="109"/>
      <c r="AA55059" s="109"/>
      <c r="AC55059" s="109"/>
    </row>
    <row r="55060" spans="19:29" x14ac:dyDescent="0.25">
      <c r="S55060" s="108"/>
      <c r="U55060" s="108"/>
      <c r="W55060" s="108"/>
      <c r="Y55060" s="108"/>
      <c r="AA55060" s="108"/>
      <c r="AC55060" s="108"/>
    </row>
    <row r="55061" spans="19:29" x14ac:dyDescent="0.25">
      <c r="S55061" s="108"/>
      <c r="U55061" s="108"/>
      <c r="W55061" s="108"/>
      <c r="Y55061" s="108"/>
      <c r="AA55061" s="108"/>
      <c r="AC55061" s="108"/>
    </row>
    <row r="55062" spans="19:29" x14ac:dyDescent="0.25">
      <c r="S55062" s="108"/>
      <c r="U55062" s="108"/>
      <c r="W55062" s="108"/>
      <c r="Y55062" s="108"/>
      <c r="AA55062" s="108"/>
      <c r="AC55062" s="108"/>
    </row>
    <row r="55063" spans="19:29" x14ac:dyDescent="0.25">
      <c r="S55063" s="110"/>
      <c r="U55063" s="110"/>
      <c r="W55063" s="110"/>
      <c r="Y55063" s="110"/>
      <c r="AA55063" s="110"/>
      <c r="AC55063" s="110"/>
    </row>
    <row r="55064" spans="19:29" x14ac:dyDescent="0.25">
      <c r="S55064" s="110"/>
      <c r="U55064" s="110"/>
      <c r="W55064" s="110"/>
      <c r="Y55064" s="110"/>
      <c r="AA55064" s="110"/>
      <c r="AC55064" s="110"/>
    </row>
    <row r="55065" spans="19:29" x14ac:dyDescent="0.25">
      <c r="S55065" s="110"/>
      <c r="U55065" s="110"/>
      <c r="W55065" s="110"/>
      <c r="Y55065" s="110"/>
      <c r="AA55065" s="110"/>
      <c r="AC55065" s="110"/>
    </row>
    <row r="55066" spans="19:29" x14ac:dyDescent="0.25">
      <c r="S55066" s="110"/>
      <c r="U55066" s="110"/>
      <c r="W55066" s="110"/>
      <c r="Y55066" s="110"/>
      <c r="AA55066" s="110"/>
      <c r="AC55066" s="110"/>
    </row>
    <row r="55067" spans="19:29" x14ac:dyDescent="0.25">
      <c r="S55067" s="111"/>
      <c r="U55067" s="111"/>
      <c r="W55067" s="111"/>
      <c r="Y55067" s="111"/>
      <c r="AA55067" s="111"/>
      <c r="AC55067" s="111"/>
    </row>
    <row r="55068" spans="19:29" x14ac:dyDescent="0.25">
      <c r="S55068" s="107"/>
      <c r="U55068" s="107"/>
      <c r="W55068" s="107"/>
      <c r="Y55068" s="107"/>
      <c r="AA55068" s="107"/>
      <c r="AC55068" s="107"/>
    </row>
    <row r="55069" spans="19:29" x14ac:dyDescent="0.25">
      <c r="S55069" s="108"/>
      <c r="U55069" s="108"/>
      <c r="W55069" s="108"/>
      <c r="Y55069" s="108"/>
      <c r="AA55069" s="108"/>
      <c r="AC55069" s="108"/>
    </row>
    <row r="55070" spans="19:29" x14ac:dyDescent="0.25">
      <c r="S55070" s="108"/>
      <c r="U55070" s="108"/>
      <c r="W55070" s="108"/>
      <c r="Y55070" s="108"/>
      <c r="AA55070" s="108"/>
      <c r="AC55070" s="108"/>
    </row>
    <row r="55071" spans="19:29" x14ac:dyDescent="0.25">
      <c r="S55071" s="109"/>
      <c r="U55071" s="109"/>
      <c r="W55071" s="109"/>
      <c r="Y55071" s="109"/>
      <c r="AA55071" s="109"/>
      <c r="AC55071" s="109"/>
    </row>
    <row r="55072" spans="19:29" x14ac:dyDescent="0.25">
      <c r="S55072" s="108"/>
      <c r="U55072" s="108"/>
      <c r="W55072" s="108"/>
      <c r="Y55072" s="108"/>
      <c r="AA55072" s="108"/>
      <c r="AC55072" s="108"/>
    </row>
    <row r="55073" spans="19:29" x14ac:dyDescent="0.25">
      <c r="S55073" s="108"/>
      <c r="U55073" s="108"/>
      <c r="W55073" s="108"/>
      <c r="Y55073" s="108"/>
      <c r="AA55073" s="108"/>
      <c r="AC55073" s="108"/>
    </row>
    <row r="55074" spans="19:29" x14ac:dyDescent="0.25">
      <c r="S55074" s="109"/>
      <c r="U55074" s="109"/>
      <c r="W55074" s="109"/>
      <c r="Y55074" s="109"/>
      <c r="AA55074" s="109"/>
      <c r="AC55074" s="109"/>
    </row>
    <row r="55075" spans="19:29" x14ac:dyDescent="0.25">
      <c r="S55075" s="108"/>
      <c r="U55075" s="108"/>
      <c r="W55075" s="108"/>
      <c r="Y55075" s="108"/>
      <c r="AA55075" s="108"/>
      <c r="AC55075" s="108"/>
    </row>
    <row r="55076" spans="19:29" x14ac:dyDescent="0.25">
      <c r="S55076" s="109"/>
      <c r="U55076" s="109"/>
      <c r="W55076" s="109"/>
      <c r="Y55076" s="109"/>
      <c r="AA55076" s="109"/>
      <c r="AC55076" s="109"/>
    </row>
    <row r="55077" spans="19:29" x14ac:dyDescent="0.25">
      <c r="S55077" s="108"/>
      <c r="U55077" s="108"/>
      <c r="W55077" s="108"/>
      <c r="Y55077" s="108"/>
      <c r="AA55077" s="108"/>
      <c r="AC55077" s="108"/>
    </row>
    <row r="55078" spans="19:29" x14ac:dyDescent="0.25">
      <c r="S55078" s="108"/>
      <c r="U55078" s="108"/>
      <c r="W55078" s="108"/>
      <c r="Y55078" s="108"/>
      <c r="AA55078" s="108"/>
      <c r="AC55078" s="108"/>
    </row>
    <row r="55079" spans="19:29" x14ac:dyDescent="0.25">
      <c r="S55079" s="108"/>
      <c r="U55079" s="108"/>
      <c r="W55079" s="108"/>
      <c r="Y55079" s="108"/>
      <c r="AA55079" s="108"/>
      <c r="AC55079" s="108"/>
    </row>
    <row r="55080" spans="19:29" x14ac:dyDescent="0.25">
      <c r="S55080" s="110"/>
      <c r="U55080" s="110"/>
      <c r="W55080" s="110"/>
      <c r="Y55080" s="110"/>
      <c r="AA55080" s="110"/>
      <c r="AC55080" s="110"/>
    </row>
    <row r="55081" spans="19:29" x14ac:dyDescent="0.25">
      <c r="S55081" s="110"/>
      <c r="U55081" s="110"/>
      <c r="W55081" s="110"/>
      <c r="Y55081" s="110"/>
      <c r="AA55081" s="110"/>
      <c r="AC55081" s="110"/>
    </row>
    <row r="55082" spans="19:29" x14ac:dyDescent="0.25">
      <c r="S55082" s="110"/>
      <c r="U55082" s="110"/>
      <c r="W55082" s="110"/>
      <c r="Y55082" s="110"/>
      <c r="AA55082" s="110"/>
      <c r="AC55082" s="110"/>
    </row>
    <row r="55083" spans="19:29" x14ac:dyDescent="0.25">
      <c r="S55083" s="110"/>
      <c r="U55083" s="110"/>
      <c r="W55083" s="110"/>
      <c r="Y55083" s="110"/>
      <c r="AA55083" s="110"/>
      <c r="AC55083" s="110"/>
    </row>
    <row r="55084" spans="19:29" x14ac:dyDescent="0.25">
      <c r="S55084" s="111"/>
      <c r="U55084" s="111"/>
      <c r="W55084" s="111"/>
      <c r="Y55084" s="111"/>
      <c r="AA55084" s="111"/>
      <c r="AC55084" s="111"/>
    </row>
    <row r="55085" spans="19:29" x14ac:dyDescent="0.25">
      <c r="S55085" s="107"/>
      <c r="U55085" s="107"/>
      <c r="W55085" s="107"/>
      <c r="Y55085" s="107"/>
      <c r="AA55085" s="107"/>
      <c r="AC55085" s="107"/>
    </row>
    <row r="55086" spans="19:29" x14ac:dyDescent="0.25">
      <c r="S55086" s="108"/>
      <c r="U55086" s="108"/>
      <c r="W55086" s="108"/>
      <c r="Y55086" s="108"/>
      <c r="AA55086" s="108"/>
      <c r="AC55086" s="108"/>
    </row>
    <row r="55087" spans="19:29" x14ac:dyDescent="0.25">
      <c r="S55087" s="108"/>
      <c r="U55087" s="108"/>
      <c r="W55087" s="108"/>
      <c r="Y55087" s="108"/>
      <c r="AA55087" s="108"/>
      <c r="AC55087" s="108"/>
    </row>
    <row r="55088" spans="19:29" x14ac:dyDescent="0.25">
      <c r="S55088" s="109"/>
      <c r="U55088" s="109"/>
      <c r="W55088" s="109"/>
      <c r="Y55088" s="109"/>
      <c r="AA55088" s="109"/>
      <c r="AC55088" s="109"/>
    </row>
    <row r="55089" spans="19:29" x14ac:dyDescent="0.25">
      <c r="S55089" s="108"/>
      <c r="U55089" s="108"/>
      <c r="W55089" s="108"/>
      <c r="Y55089" s="108"/>
      <c r="AA55089" s="108"/>
      <c r="AC55089" s="108"/>
    </row>
    <row r="55090" spans="19:29" x14ac:dyDescent="0.25">
      <c r="S55090" s="108"/>
      <c r="U55090" s="108"/>
      <c r="W55090" s="108"/>
      <c r="Y55090" s="108"/>
      <c r="AA55090" s="108"/>
      <c r="AC55090" s="108"/>
    </row>
    <row r="55091" spans="19:29" x14ac:dyDescent="0.25">
      <c r="S55091" s="109"/>
      <c r="U55091" s="109"/>
      <c r="W55091" s="109"/>
      <c r="Y55091" s="109"/>
      <c r="AA55091" s="109"/>
      <c r="AC55091" s="109"/>
    </row>
    <row r="55092" spans="19:29" x14ac:dyDescent="0.25">
      <c r="S55092" s="108"/>
      <c r="U55092" s="108"/>
      <c r="W55092" s="108"/>
      <c r="Y55092" s="108"/>
      <c r="AA55092" s="108"/>
      <c r="AC55092" s="108"/>
    </row>
    <row r="55093" spans="19:29" x14ac:dyDescent="0.25">
      <c r="S55093" s="109"/>
      <c r="U55093" s="109"/>
      <c r="W55093" s="109"/>
      <c r="Y55093" s="109"/>
      <c r="AA55093" s="109"/>
      <c r="AC55093" s="109"/>
    </row>
    <row r="55094" spans="19:29" x14ac:dyDescent="0.25">
      <c r="S55094" s="108"/>
      <c r="U55094" s="108"/>
      <c r="W55094" s="108"/>
      <c r="Y55094" s="108"/>
      <c r="AA55094" s="108"/>
      <c r="AC55094" s="108"/>
    </row>
    <row r="55095" spans="19:29" x14ac:dyDescent="0.25">
      <c r="S55095" s="108"/>
      <c r="U55095" s="108"/>
      <c r="W55095" s="108"/>
      <c r="Y55095" s="108"/>
      <c r="AA55095" s="108"/>
      <c r="AC55095" s="108"/>
    </row>
    <row r="55096" spans="19:29" x14ac:dyDescent="0.25">
      <c r="S55096" s="108"/>
      <c r="U55096" s="108"/>
      <c r="W55096" s="108"/>
      <c r="Y55096" s="108"/>
      <c r="AA55096" s="108"/>
      <c r="AC55096" s="108"/>
    </row>
    <row r="55097" spans="19:29" x14ac:dyDescent="0.25">
      <c r="S55097" s="110"/>
      <c r="U55097" s="110"/>
      <c r="W55097" s="110"/>
      <c r="Y55097" s="110"/>
      <c r="AA55097" s="110"/>
      <c r="AC55097" s="110"/>
    </row>
    <row r="55098" spans="19:29" x14ac:dyDescent="0.25">
      <c r="S55098" s="110"/>
      <c r="U55098" s="110"/>
      <c r="W55098" s="110"/>
      <c r="Y55098" s="110"/>
      <c r="AA55098" s="110"/>
      <c r="AC55098" s="110"/>
    </row>
    <row r="55099" spans="19:29" x14ac:dyDescent="0.25">
      <c r="S55099" s="110"/>
      <c r="U55099" s="110"/>
      <c r="W55099" s="110"/>
      <c r="Y55099" s="110"/>
      <c r="AA55099" s="110"/>
      <c r="AC55099" s="110"/>
    </row>
    <row r="55100" spans="19:29" x14ac:dyDescent="0.25">
      <c r="S55100" s="110"/>
      <c r="U55100" s="110"/>
      <c r="W55100" s="110"/>
      <c r="Y55100" s="110"/>
      <c r="AA55100" s="110"/>
      <c r="AC55100" s="110"/>
    </row>
    <row r="55101" spans="19:29" x14ac:dyDescent="0.25">
      <c r="S55101" s="111"/>
      <c r="U55101" s="111"/>
      <c r="W55101" s="111"/>
      <c r="Y55101" s="111"/>
      <c r="AA55101" s="111"/>
      <c r="AC55101" s="111"/>
    </row>
    <row r="55102" spans="19:29" x14ac:dyDescent="0.25">
      <c r="S55102" s="107"/>
      <c r="U55102" s="107"/>
      <c r="W55102" s="107"/>
      <c r="Y55102" s="107"/>
      <c r="AA55102" s="107"/>
      <c r="AC55102" s="107"/>
    </row>
    <row r="55103" spans="19:29" x14ac:dyDescent="0.25">
      <c r="S55103" s="108"/>
      <c r="U55103" s="108"/>
      <c r="W55103" s="108"/>
      <c r="Y55103" s="108"/>
      <c r="AA55103" s="108"/>
      <c r="AC55103" s="108"/>
    </row>
    <row r="55104" spans="19:29" x14ac:dyDescent="0.25">
      <c r="S55104" s="108"/>
      <c r="U55104" s="108"/>
      <c r="W55104" s="108"/>
      <c r="Y55104" s="108"/>
      <c r="AA55104" s="108"/>
      <c r="AC55104" s="108"/>
    </row>
    <row r="55105" spans="19:29" x14ac:dyDescent="0.25">
      <c r="S55105" s="109"/>
      <c r="U55105" s="109"/>
      <c r="W55105" s="109"/>
      <c r="Y55105" s="109"/>
      <c r="AA55105" s="109"/>
      <c r="AC55105" s="109"/>
    </row>
    <row r="55106" spans="19:29" x14ac:dyDescent="0.25">
      <c r="S55106" s="108"/>
      <c r="U55106" s="108"/>
      <c r="W55106" s="108"/>
      <c r="Y55106" s="108"/>
      <c r="AA55106" s="108"/>
      <c r="AC55106" s="108"/>
    </row>
    <row r="55107" spans="19:29" x14ac:dyDescent="0.25">
      <c r="S55107" s="108"/>
      <c r="U55107" s="108"/>
      <c r="W55107" s="108"/>
      <c r="Y55107" s="108"/>
      <c r="AA55107" s="108"/>
      <c r="AC55107" s="108"/>
    </row>
    <row r="55108" spans="19:29" x14ac:dyDescent="0.25">
      <c r="S55108" s="109"/>
      <c r="U55108" s="109"/>
      <c r="W55108" s="109"/>
      <c r="Y55108" s="109"/>
      <c r="AA55108" s="109"/>
      <c r="AC55108" s="109"/>
    </row>
    <row r="55109" spans="19:29" x14ac:dyDescent="0.25">
      <c r="S55109" s="108"/>
      <c r="U55109" s="108"/>
      <c r="W55109" s="108"/>
      <c r="Y55109" s="108"/>
      <c r="AA55109" s="108"/>
      <c r="AC55109" s="108"/>
    </row>
    <row r="55110" spans="19:29" x14ac:dyDescent="0.25">
      <c r="S55110" s="109"/>
      <c r="U55110" s="109"/>
      <c r="W55110" s="109"/>
      <c r="Y55110" s="109"/>
      <c r="AA55110" s="109"/>
      <c r="AC55110" s="109"/>
    </row>
    <row r="55111" spans="19:29" x14ac:dyDescent="0.25">
      <c r="S55111" s="108"/>
      <c r="U55111" s="108"/>
      <c r="W55111" s="108"/>
      <c r="Y55111" s="108"/>
      <c r="AA55111" s="108"/>
      <c r="AC55111" s="108"/>
    </row>
    <row r="55112" spans="19:29" x14ac:dyDescent="0.25">
      <c r="S55112" s="108"/>
      <c r="U55112" s="108"/>
      <c r="W55112" s="108"/>
      <c r="Y55112" s="108"/>
      <c r="AA55112" s="108"/>
      <c r="AC55112" s="108"/>
    </row>
    <row r="55113" spans="19:29" x14ac:dyDescent="0.25">
      <c r="S55113" s="108"/>
      <c r="U55113" s="108"/>
      <c r="W55113" s="108"/>
      <c r="Y55113" s="108"/>
      <c r="AA55113" s="108"/>
      <c r="AC55113" s="108"/>
    </row>
    <row r="55114" spans="19:29" x14ac:dyDescent="0.25">
      <c r="S55114" s="110"/>
      <c r="U55114" s="110"/>
      <c r="W55114" s="110"/>
      <c r="Y55114" s="110"/>
      <c r="AA55114" s="110"/>
      <c r="AC55114" s="110"/>
    </row>
    <row r="55115" spans="19:29" x14ac:dyDescent="0.25">
      <c r="S55115" s="110"/>
      <c r="U55115" s="110"/>
      <c r="W55115" s="110"/>
      <c r="Y55115" s="110"/>
      <c r="AA55115" s="110"/>
      <c r="AC55115" s="110"/>
    </row>
    <row r="55116" spans="19:29" x14ac:dyDescent="0.25">
      <c r="S55116" s="110"/>
      <c r="U55116" s="110"/>
      <c r="W55116" s="110"/>
      <c r="Y55116" s="110"/>
      <c r="AA55116" s="110"/>
      <c r="AC55116" s="110"/>
    </row>
    <row r="55117" spans="19:29" x14ac:dyDescent="0.25">
      <c r="S55117" s="110"/>
      <c r="U55117" s="110"/>
      <c r="W55117" s="110"/>
      <c r="Y55117" s="110"/>
      <c r="AA55117" s="110"/>
      <c r="AC55117" s="110"/>
    </row>
    <row r="55118" spans="19:29" x14ac:dyDescent="0.25">
      <c r="S55118" s="111"/>
      <c r="U55118" s="111"/>
      <c r="W55118" s="111"/>
      <c r="Y55118" s="111"/>
      <c r="AA55118" s="111"/>
      <c r="AC55118" s="111"/>
    </row>
    <row r="55119" spans="19:29" x14ac:dyDescent="0.25">
      <c r="S55119" s="107"/>
      <c r="U55119" s="107"/>
      <c r="W55119" s="107"/>
      <c r="Y55119" s="107"/>
      <c r="AA55119" s="107"/>
      <c r="AC55119" s="107"/>
    </row>
    <row r="55120" spans="19:29" x14ac:dyDescent="0.25">
      <c r="S55120" s="108"/>
      <c r="U55120" s="108"/>
      <c r="W55120" s="108"/>
      <c r="Y55120" s="108"/>
      <c r="AA55120" s="108"/>
      <c r="AC55120" s="108"/>
    </row>
    <row r="55121" spans="19:29" x14ac:dyDescent="0.25">
      <c r="S55121" s="108"/>
      <c r="U55121" s="108"/>
      <c r="W55121" s="108"/>
      <c r="Y55121" s="108"/>
      <c r="AA55121" s="108"/>
      <c r="AC55121" s="108"/>
    </row>
    <row r="55122" spans="19:29" x14ac:dyDescent="0.25">
      <c r="S55122" s="109"/>
      <c r="U55122" s="109"/>
      <c r="W55122" s="109"/>
      <c r="Y55122" s="109"/>
      <c r="AA55122" s="109"/>
      <c r="AC55122" s="109"/>
    </row>
    <row r="55123" spans="19:29" x14ac:dyDescent="0.25">
      <c r="S55123" s="108"/>
      <c r="U55123" s="108"/>
      <c r="W55123" s="108"/>
      <c r="Y55123" s="108"/>
      <c r="AA55123" s="108"/>
      <c r="AC55123" s="108"/>
    </row>
    <row r="55124" spans="19:29" x14ac:dyDescent="0.25">
      <c r="S55124" s="108"/>
      <c r="U55124" s="108"/>
      <c r="W55124" s="108"/>
      <c r="Y55124" s="108"/>
      <c r="AA55124" s="108"/>
      <c r="AC55124" s="108"/>
    </row>
    <row r="55125" spans="19:29" x14ac:dyDescent="0.25">
      <c r="S55125" s="109"/>
      <c r="U55125" s="109"/>
      <c r="W55125" s="109"/>
      <c r="Y55125" s="109"/>
      <c r="AA55125" s="109"/>
      <c r="AC55125" s="109"/>
    </row>
    <row r="55126" spans="19:29" x14ac:dyDescent="0.25">
      <c r="S55126" s="108"/>
      <c r="U55126" s="108"/>
      <c r="W55126" s="108"/>
      <c r="Y55126" s="108"/>
      <c r="AA55126" s="108"/>
      <c r="AC55126" s="108"/>
    </row>
    <row r="55127" spans="19:29" x14ac:dyDescent="0.25">
      <c r="S55127" s="109"/>
      <c r="U55127" s="109"/>
      <c r="W55127" s="109"/>
      <c r="Y55127" s="109"/>
      <c r="AA55127" s="109"/>
      <c r="AC55127" s="109"/>
    </row>
    <row r="55128" spans="19:29" x14ac:dyDescent="0.25">
      <c r="S55128" s="108"/>
      <c r="U55128" s="108"/>
      <c r="W55128" s="108"/>
      <c r="Y55128" s="108"/>
      <c r="AA55128" s="108"/>
      <c r="AC55128" s="108"/>
    </row>
    <row r="55129" spans="19:29" x14ac:dyDescent="0.25">
      <c r="S55129" s="108"/>
      <c r="U55129" s="108"/>
      <c r="W55129" s="108"/>
      <c r="Y55129" s="108"/>
      <c r="AA55129" s="108"/>
      <c r="AC55129" s="108"/>
    </row>
    <row r="55130" spans="19:29" x14ac:dyDescent="0.25">
      <c r="S55130" s="108"/>
      <c r="U55130" s="108"/>
      <c r="W55130" s="108"/>
      <c r="Y55130" s="108"/>
      <c r="AA55130" s="108"/>
      <c r="AC55130" s="108"/>
    </row>
    <row r="55131" spans="19:29" x14ac:dyDescent="0.25">
      <c r="S55131" s="110"/>
      <c r="U55131" s="110"/>
      <c r="W55131" s="110"/>
      <c r="Y55131" s="110"/>
      <c r="AA55131" s="110"/>
      <c r="AC55131" s="110"/>
    </row>
    <row r="55132" spans="19:29" x14ac:dyDescent="0.25">
      <c r="S55132" s="110"/>
      <c r="U55132" s="110"/>
      <c r="W55132" s="110"/>
      <c r="Y55132" s="110"/>
      <c r="AA55132" s="110"/>
      <c r="AC55132" s="110"/>
    </row>
    <row r="55133" spans="19:29" x14ac:dyDescent="0.25">
      <c r="S55133" s="110"/>
      <c r="U55133" s="110"/>
      <c r="W55133" s="110"/>
      <c r="Y55133" s="110"/>
      <c r="AA55133" s="110"/>
      <c r="AC55133" s="110"/>
    </row>
    <row r="55134" spans="19:29" x14ac:dyDescent="0.25">
      <c r="S55134" s="110"/>
      <c r="U55134" s="110"/>
      <c r="W55134" s="110"/>
      <c r="Y55134" s="110"/>
      <c r="AA55134" s="110"/>
      <c r="AC55134" s="110"/>
    </row>
    <row r="55135" spans="19:29" x14ac:dyDescent="0.25">
      <c r="S55135" s="111"/>
      <c r="U55135" s="111"/>
      <c r="W55135" s="111"/>
      <c r="Y55135" s="111"/>
      <c r="AA55135" s="111"/>
      <c r="AC55135" s="111"/>
    </row>
    <row r="55136" spans="19:29" x14ac:dyDescent="0.25">
      <c r="S55136" s="107"/>
      <c r="U55136" s="107"/>
      <c r="W55136" s="107"/>
      <c r="Y55136" s="107"/>
      <c r="AA55136" s="107"/>
      <c r="AC55136" s="107"/>
    </row>
    <row r="55137" spans="19:29" x14ac:dyDescent="0.25">
      <c r="S55137" s="108"/>
      <c r="U55137" s="108"/>
      <c r="W55137" s="108"/>
      <c r="Y55137" s="108"/>
      <c r="AA55137" s="108"/>
      <c r="AC55137" s="108"/>
    </row>
    <row r="55138" spans="19:29" x14ac:dyDescent="0.25">
      <c r="S55138" s="108"/>
      <c r="U55138" s="108"/>
      <c r="W55138" s="108"/>
      <c r="Y55138" s="108"/>
      <c r="AA55138" s="108"/>
      <c r="AC55138" s="108"/>
    </row>
    <row r="55139" spans="19:29" x14ac:dyDescent="0.25">
      <c r="S55139" s="109"/>
      <c r="U55139" s="109"/>
      <c r="W55139" s="109"/>
      <c r="Y55139" s="109"/>
      <c r="AA55139" s="109"/>
      <c r="AC55139" s="109"/>
    </row>
    <row r="55140" spans="19:29" x14ac:dyDescent="0.25">
      <c r="S55140" s="108"/>
      <c r="U55140" s="108"/>
      <c r="W55140" s="108"/>
      <c r="Y55140" s="108"/>
      <c r="AA55140" s="108"/>
      <c r="AC55140" s="108"/>
    </row>
    <row r="55141" spans="19:29" x14ac:dyDescent="0.25">
      <c r="S55141" s="108"/>
      <c r="U55141" s="108"/>
      <c r="W55141" s="108"/>
      <c r="Y55141" s="108"/>
      <c r="AA55141" s="108"/>
      <c r="AC55141" s="108"/>
    </row>
    <row r="55142" spans="19:29" x14ac:dyDescent="0.25">
      <c r="S55142" s="109"/>
      <c r="U55142" s="109"/>
      <c r="W55142" s="109"/>
      <c r="Y55142" s="109"/>
      <c r="AA55142" s="109"/>
      <c r="AC55142" s="109"/>
    </row>
    <row r="55143" spans="19:29" x14ac:dyDescent="0.25">
      <c r="S55143" s="108"/>
      <c r="U55143" s="108"/>
      <c r="W55143" s="108"/>
      <c r="Y55143" s="108"/>
      <c r="AA55143" s="108"/>
      <c r="AC55143" s="108"/>
    </row>
    <row r="55144" spans="19:29" x14ac:dyDescent="0.25">
      <c r="S55144" s="109"/>
      <c r="U55144" s="109"/>
      <c r="W55144" s="109"/>
      <c r="Y55144" s="109"/>
      <c r="AA55144" s="109"/>
      <c r="AC55144" s="109"/>
    </row>
    <row r="55145" spans="19:29" x14ac:dyDescent="0.25">
      <c r="S55145" s="108"/>
      <c r="U55145" s="108"/>
      <c r="W55145" s="108"/>
      <c r="Y55145" s="108"/>
      <c r="AA55145" s="108"/>
      <c r="AC55145" s="108"/>
    </row>
    <row r="55146" spans="19:29" x14ac:dyDescent="0.25">
      <c r="S55146" s="108"/>
      <c r="U55146" s="108"/>
      <c r="W55146" s="108"/>
      <c r="Y55146" s="108"/>
      <c r="AA55146" s="108"/>
      <c r="AC55146" s="108"/>
    </row>
    <row r="55147" spans="19:29" x14ac:dyDescent="0.25">
      <c r="S55147" s="108"/>
      <c r="U55147" s="108"/>
      <c r="W55147" s="108"/>
      <c r="Y55147" s="108"/>
      <c r="AA55147" s="108"/>
      <c r="AC55147" s="108"/>
    </row>
    <row r="55148" spans="19:29" x14ac:dyDescent="0.25">
      <c r="S55148" s="110"/>
      <c r="U55148" s="110"/>
      <c r="W55148" s="110"/>
      <c r="Y55148" s="110"/>
      <c r="AA55148" s="110"/>
      <c r="AC55148" s="110"/>
    </row>
    <row r="55149" spans="19:29" x14ac:dyDescent="0.25">
      <c r="S55149" s="110"/>
      <c r="U55149" s="110"/>
      <c r="W55149" s="110"/>
      <c r="Y55149" s="110"/>
      <c r="AA55149" s="110"/>
      <c r="AC55149" s="110"/>
    </row>
    <row r="55150" spans="19:29" x14ac:dyDescent="0.25">
      <c r="S55150" s="110"/>
      <c r="U55150" s="110"/>
      <c r="W55150" s="110"/>
      <c r="Y55150" s="110"/>
      <c r="AA55150" s="110"/>
      <c r="AC55150" s="110"/>
    </row>
    <row r="55151" spans="19:29" x14ac:dyDescent="0.25">
      <c r="S55151" s="110"/>
      <c r="U55151" s="110"/>
      <c r="W55151" s="110"/>
      <c r="Y55151" s="110"/>
      <c r="AA55151" s="110"/>
      <c r="AC55151" s="110"/>
    </row>
    <row r="55152" spans="19:29" x14ac:dyDescent="0.25">
      <c r="S55152" s="111"/>
      <c r="U55152" s="111"/>
      <c r="W55152" s="111"/>
      <c r="Y55152" s="111"/>
      <c r="AA55152" s="111"/>
      <c r="AC55152" s="111"/>
    </row>
    <row r="55153" spans="19:29" x14ac:dyDescent="0.25">
      <c r="S55153" s="107"/>
      <c r="U55153" s="107"/>
      <c r="W55153" s="107"/>
      <c r="Y55153" s="107"/>
      <c r="AA55153" s="107"/>
      <c r="AC55153" s="107"/>
    </row>
    <row r="55154" spans="19:29" x14ac:dyDescent="0.25">
      <c r="S55154" s="108"/>
      <c r="U55154" s="108"/>
      <c r="W55154" s="108"/>
      <c r="Y55154" s="108"/>
      <c r="AA55154" s="108"/>
      <c r="AC55154" s="108"/>
    </row>
    <row r="55155" spans="19:29" x14ac:dyDescent="0.25">
      <c r="S55155" s="108"/>
      <c r="U55155" s="108"/>
      <c r="W55155" s="108"/>
      <c r="Y55155" s="108"/>
      <c r="AA55155" s="108"/>
      <c r="AC55155" s="108"/>
    </row>
    <row r="55156" spans="19:29" x14ac:dyDescent="0.25">
      <c r="S55156" s="109"/>
      <c r="U55156" s="109"/>
      <c r="W55156" s="109"/>
      <c r="Y55156" s="109"/>
      <c r="AA55156" s="109"/>
      <c r="AC55156" s="109"/>
    </row>
    <row r="55157" spans="19:29" x14ac:dyDescent="0.25">
      <c r="S55157" s="108"/>
      <c r="U55157" s="108"/>
      <c r="W55157" s="108"/>
      <c r="Y55157" s="108"/>
      <c r="AA55157" s="108"/>
      <c r="AC55157" s="108"/>
    </row>
    <row r="55158" spans="19:29" x14ac:dyDescent="0.25">
      <c r="S55158" s="108"/>
      <c r="U55158" s="108"/>
      <c r="W55158" s="108"/>
      <c r="Y55158" s="108"/>
      <c r="AA55158" s="108"/>
      <c r="AC55158" s="108"/>
    </row>
    <row r="55159" spans="19:29" x14ac:dyDescent="0.25">
      <c r="S55159" s="109"/>
      <c r="U55159" s="109"/>
      <c r="W55159" s="109"/>
      <c r="Y55159" s="109"/>
      <c r="AA55159" s="109"/>
      <c r="AC55159" s="109"/>
    </row>
    <row r="55160" spans="19:29" x14ac:dyDescent="0.25">
      <c r="S55160" s="108"/>
      <c r="U55160" s="108"/>
      <c r="W55160" s="108"/>
      <c r="Y55160" s="108"/>
      <c r="AA55160" s="108"/>
      <c r="AC55160" s="108"/>
    </row>
    <row r="55161" spans="19:29" x14ac:dyDescent="0.25">
      <c r="S55161" s="109"/>
      <c r="U55161" s="109"/>
      <c r="W55161" s="109"/>
      <c r="Y55161" s="109"/>
      <c r="AA55161" s="109"/>
      <c r="AC55161" s="109"/>
    </row>
    <row r="55162" spans="19:29" x14ac:dyDescent="0.25">
      <c r="S55162" s="108"/>
      <c r="U55162" s="108"/>
      <c r="W55162" s="108"/>
      <c r="Y55162" s="108"/>
      <c r="AA55162" s="108"/>
      <c r="AC55162" s="108"/>
    </row>
    <row r="55163" spans="19:29" x14ac:dyDescent="0.25">
      <c r="S55163" s="108"/>
      <c r="U55163" s="108"/>
      <c r="W55163" s="108"/>
      <c r="Y55163" s="108"/>
      <c r="AA55163" s="108"/>
      <c r="AC55163" s="108"/>
    </row>
    <row r="55164" spans="19:29" x14ac:dyDescent="0.25">
      <c r="S55164" s="108"/>
      <c r="U55164" s="108"/>
      <c r="W55164" s="108"/>
      <c r="Y55164" s="108"/>
      <c r="AA55164" s="108"/>
      <c r="AC55164" s="108"/>
    </row>
    <row r="55165" spans="19:29" x14ac:dyDescent="0.25">
      <c r="S55165" s="110"/>
      <c r="U55165" s="110"/>
      <c r="W55165" s="110"/>
      <c r="Y55165" s="110"/>
      <c r="AA55165" s="110"/>
      <c r="AC55165" s="110"/>
    </row>
    <row r="55166" spans="19:29" x14ac:dyDescent="0.25">
      <c r="S55166" s="110"/>
      <c r="U55166" s="110"/>
      <c r="W55166" s="110"/>
      <c r="Y55166" s="110"/>
      <c r="AA55166" s="110"/>
      <c r="AC55166" s="110"/>
    </row>
    <row r="55167" spans="19:29" x14ac:dyDescent="0.25">
      <c r="S55167" s="110"/>
      <c r="U55167" s="110"/>
      <c r="W55167" s="110"/>
      <c r="Y55167" s="110"/>
      <c r="AA55167" s="110"/>
      <c r="AC55167" s="110"/>
    </row>
    <row r="55168" spans="19:29" x14ac:dyDescent="0.25">
      <c r="S55168" s="110"/>
      <c r="U55168" s="110"/>
      <c r="W55168" s="110"/>
      <c r="Y55168" s="110"/>
      <c r="AA55168" s="110"/>
      <c r="AC55168" s="110"/>
    </row>
    <row r="55169" spans="19:29" x14ac:dyDescent="0.25">
      <c r="S55169" s="111"/>
      <c r="U55169" s="111"/>
      <c r="W55169" s="111"/>
      <c r="Y55169" s="111"/>
      <c r="AA55169" s="111"/>
      <c r="AC55169" s="111"/>
    </row>
    <row r="55170" spans="19:29" x14ac:dyDescent="0.25">
      <c r="S55170" s="107"/>
      <c r="U55170" s="107"/>
      <c r="W55170" s="107"/>
      <c r="Y55170" s="107"/>
      <c r="AA55170" s="107"/>
      <c r="AC55170" s="107"/>
    </row>
    <row r="55171" spans="19:29" x14ac:dyDescent="0.25">
      <c r="S55171" s="108"/>
      <c r="U55171" s="108"/>
      <c r="W55171" s="108"/>
      <c r="Y55171" s="108"/>
      <c r="AA55171" s="108"/>
      <c r="AC55171" s="108"/>
    </row>
    <row r="55172" spans="19:29" x14ac:dyDescent="0.25">
      <c r="S55172" s="108"/>
      <c r="U55172" s="108"/>
      <c r="W55172" s="108"/>
      <c r="Y55172" s="108"/>
      <c r="AA55172" s="108"/>
      <c r="AC55172" s="108"/>
    </row>
    <row r="55173" spans="19:29" x14ac:dyDescent="0.25">
      <c r="S55173" s="109"/>
      <c r="U55173" s="109"/>
      <c r="W55173" s="109"/>
      <c r="Y55173" s="109"/>
      <c r="AA55173" s="109"/>
      <c r="AC55173" s="109"/>
    </row>
    <row r="55174" spans="19:29" x14ac:dyDescent="0.25">
      <c r="S55174" s="108"/>
      <c r="U55174" s="108"/>
      <c r="W55174" s="108"/>
      <c r="Y55174" s="108"/>
      <c r="AA55174" s="108"/>
      <c r="AC55174" s="108"/>
    </row>
    <row r="55175" spans="19:29" x14ac:dyDescent="0.25">
      <c r="S55175" s="108"/>
      <c r="U55175" s="108"/>
      <c r="W55175" s="108"/>
      <c r="Y55175" s="108"/>
      <c r="AA55175" s="108"/>
      <c r="AC55175" s="108"/>
    </row>
    <row r="55176" spans="19:29" x14ac:dyDescent="0.25">
      <c r="S55176" s="109"/>
      <c r="U55176" s="109"/>
      <c r="W55176" s="109"/>
      <c r="Y55176" s="109"/>
      <c r="AA55176" s="109"/>
      <c r="AC55176" s="109"/>
    </row>
    <row r="55177" spans="19:29" x14ac:dyDescent="0.25">
      <c r="S55177" s="108"/>
      <c r="U55177" s="108"/>
      <c r="W55177" s="108"/>
      <c r="Y55177" s="108"/>
      <c r="AA55177" s="108"/>
      <c r="AC55177" s="108"/>
    </row>
    <row r="55178" spans="19:29" x14ac:dyDescent="0.25">
      <c r="S55178" s="109"/>
      <c r="U55178" s="109"/>
      <c r="W55178" s="109"/>
      <c r="Y55178" s="109"/>
      <c r="AA55178" s="109"/>
      <c r="AC55178" s="109"/>
    </row>
    <row r="55179" spans="19:29" x14ac:dyDescent="0.25">
      <c r="S55179" s="108"/>
      <c r="U55179" s="108"/>
      <c r="W55179" s="108"/>
      <c r="Y55179" s="108"/>
      <c r="AA55179" s="108"/>
      <c r="AC55179" s="108"/>
    </row>
    <row r="55180" spans="19:29" x14ac:dyDescent="0.25">
      <c r="S55180" s="108"/>
      <c r="U55180" s="108"/>
      <c r="W55180" s="108"/>
      <c r="Y55180" s="108"/>
      <c r="AA55180" s="108"/>
      <c r="AC55180" s="108"/>
    </row>
    <row r="55181" spans="19:29" x14ac:dyDescent="0.25">
      <c r="S55181" s="108"/>
      <c r="U55181" s="108"/>
      <c r="W55181" s="108"/>
      <c r="Y55181" s="108"/>
      <c r="AA55181" s="108"/>
      <c r="AC55181" s="108"/>
    </row>
    <row r="55182" spans="19:29" x14ac:dyDescent="0.25">
      <c r="S55182" s="110"/>
      <c r="U55182" s="110"/>
      <c r="W55182" s="110"/>
      <c r="Y55182" s="110"/>
      <c r="AA55182" s="110"/>
      <c r="AC55182" s="110"/>
    </row>
    <row r="55183" spans="19:29" x14ac:dyDescent="0.25">
      <c r="S55183" s="110"/>
      <c r="U55183" s="110"/>
      <c r="W55183" s="110"/>
      <c r="Y55183" s="110"/>
      <c r="AA55183" s="110"/>
      <c r="AC55183" s="110"/>
    </row>
    <row r="55184" spans="19:29" x14ac:dyDescent="0.25">
      <c r="S55184" s="110"/>
      <c r="U55184" s="110"/>
      <c r="W55184" s="110"/>
      <c r="Y55184" s="110"/>
      <c r="AA55184" s="110"/>
      <c r="AC55184" s="110"/>
    </row>
    <row r="55185" spans="19:29" x14ac:dyDescent="0.25">
      <c r="S55185" s="110"/>
      <c r="U55185" s="110"/>
      <c r="W55185" s="110"/>
      <c r="Y55185" s="110"/>
      <c r="AA55185" s="110"/>
      <c r="AC55185" s="110"/>
    </row>
    <row r="55186" spans="19:29" x14ac:dyDescent="0.25">
      <c r="S55186" s="111"/>
      <c r="U55186" s="111"/>
      <c r="W55186" s="111"/>
      <c r="Y55186" s="111"/>
      <c r="AA55186" s="111"/>
      <c r="AC55186" s="111"/>
    </row>
    <row r="55187" spans="19:29" x14ac:dyDescent="0.25">
      <c r="S55187" s="107"/>
      <c r="U55187" s="107"/>
      <c r="W55187" s="107"/>
      <c r="Y55187" s="107"/>
      <c r="AA55187" s="107"/>
      <c r="AC55187" s="107"/>
    </row>
    <row r="55188" spans="19:29" x14ac:dyDescent="0.25">
      <c r="S55188" s="108"/>
      <c r="U55188" s="108"/>
      <c r="W55188" s="108"/>
      <c r="Y55188" s="108"/>
      <c r="AA55188" s="108"/>
      <c r="AC55188" s="108"/>
    </row>
    <row r="55189" spans="19:29" x14ac:dyDescent="0.25">
      <c r="S55189" s="108"/>
      <c r="U55189" s="108"/>
      <c r="W55189" s="108"/>
      <c r="Y55189" s="108"/>
      <c r="AA55189" s="108"/>
      <c r="AC55189" s="108"/>
    </row>
    <row r="55190" spans="19:29" x14ac:dyDescent="0.25">
      <c r="S55190" s="109"/>
      <c r="U55190" s="109"/>
      <c r="W55190" s="109"/>
      <c r="Y55190" s="109"/>
      <c r="AA55190" s="109"/>
      <c r="AC55190" s="109"/>
    </row>
    <row r="55191" spans="19:29" x14ac:dyDescent="0.25">
      <c r="S55191" s="108"/>
      <c r="U55191" s="108"/>
      <c r="W55191" s="108"/>
      <c r="Y55191" s="108"/>
      <c r="AA55191" s="108"/>
      <c r="AC55191" s="108"/>
    </row>
    <row r="55192" spans="19:29" x14ac:dyDescent="0.25">
      <c r="S55192" s="108"/>
      <c r="U55192" s="108"/>
      <c r="W55192" s="108"/>
      <c r="Y55192" s="108"/>
      <c r="AA55192" s="108"/>
      <c r="AC55192" s="108"/>
    </row>
    <row r="55193" spans="19:29" x14ac:dyDescent="0.25">
      <c r="S55193" s="109"/>
      <c r="U55193" s="109"/>
      <c r="W55193" s="109"/>
      <c r="Y55193" s="109"/>
      <c r="AA55193" s="109"/>
      <c r="AC55193" s="109"/>
    </row>
    <row r="55194" spans="19:29" x14ac:dyDescent="0.25">
      <c r="S55194" s="108"/>
      <c r="U55194" s="108"/>
      <c r="W55194" s="108"/>
      <c r="Y55194" s="108"/>
      <c r="AA55194" s="108"/>
      <c r="AC55194" s="108"/>
    </row>
    <row r="55195" spans="19:29" x14ac:dyDescent="0.25">
      <c r="S55195" s="109"/>
      <c r="U55195" s="109"/>
      <c r="W55195" s="109"/>
      <c r="Y55195" s="109"/>
      <c r="AA55195" s="109"/>
      <c r="AC55195" s="109"/>
    </row>
    <row r="55196" spans="19:29" x14ac:dyDescent="0.25">
      <c r="S55196" s="108"/>
      <c r="U55196" s="108"/>
      <c r="W55196" s="108"/>
      <c r="Y55196" s="108"/>
      <c r="AA55196" s="108"/>
      <c r="AC55196" s="108"/>
    </row>
    <row r="55197" spans="19:29" x14ac:dyDescent="0.25">
      <c r="S55197" s="108"/>
      <c r="U55197" s="108"/>
      <c r="W55197" s="108"/>
      <c r="Y55197" s="108"/>
      <c r="AA55197" s="108"/>
      <c r="AC55197" s="108"/>
    </row>
    <row r="55198" spans="19:29" x14ac:dyDescent="0.25">
      <c r="S55198" s="108"/>
      <c r="U55198" s="108"/>
      <c r="W55198" s="108"/>
      <c r="Y55198" s="108"/>
      <c r="AA55198" s="108"/>
      <c r="AC55198" s="108"/>
    </row>
    <row r="55199" spans="19:29" x14ac:dyDescent="0.25">
      <c r="S55199" s="110"/>
      <c r="U55199" s="110"/>
      <c r="W55199" s="110"/>
      <c r="Y55199" s="110"/>
      <c r="AA55199" s="110"/>
      <c r="AC55199" s="110"/>
    </row>
    <row r="55200" spans="19:29" x14ac:dyDescent="0.25">
      <c r="S55200" s="110"/>
      <c r="U55200" s="110"/>
      <c r="W55200" s="110"/>
      <c r="Y55200" s="110"/>
      <c r="AA55200" s="110"/>
      <c r="AC55200" s="110"/>
    </row>
    <row r="55201" spans="19:29" x14ac:dyDescent="0.25">
      <c r="S55201" s="110"/>
      <c r="U55201" s="110"/>
      <c r="W55201" s="110"/>
      <c r="Y55201" s="110"/>
      <c r="AA55201" s="110"/>
      <c r="AC55201" s="110"/>
    </row>
    <row r="55202" spans="19:29" x14ac:dyDescent="0.25">
      <c r="S55202" s="110"/>
      <c r="U55202" s="110"/>
      <c r="W55202" s="110"/>
      <c r="Y55202" s="110"/>
      <c r="AA55202" s="110"/>
      <c r="AC55202" s="110"/>
    </row>
    <row r="55203" spans="19:29" x14ac:dyDescent="0.25">
      <c r="S55203" s="111"/>
      <c r="U55203" s="111"/>
      <c r="W55203" s="111"/>
      <c r="Y55203" s="111"/>
      <c r="AA55203" s="111"/>
      <c r="AC55203" s="111"/>
    </row>
    <row r="55204" spans="19:29" x14ac:dyDescent="0.25">
      <c r="S55204" s="107"/>
      <c r="U55204" s="107"/>
      <c r="W55204" s="107"/>
      <c r="Y55204" s="107"/>
      <c r="AA55204" s="107"/>
      <c r="AC55204" s="107"/>
    </row>
    <row r="55205" spans="19:29" x14ac:dyDescent="0.25">
      <c r="S55205" s="108"/>
      <c r="U55205" s="108"/>
      <c r="W55205" s="108"/>
      <c r="Y55205" s="108"/>
      <c r="AA55205" s="108"/>
      <c r="AC55205" s="108"/>
    </row>
    <row r="55206" spans="19:29" x14ac:dyDescent="0.25">
      <c r="S55206" s="108"/>
      <c r="U55206" s="108"/>
      <c r="W55206" s="108"/>
      <c r="Y55206" s="108"/>
      <c r="AA55206" s="108"/>
      <c r="AC55206" s="108"/>
    </row>
    <row r="55207" spans="19:29" x14ac:dyDescent="0.25">
      <c r="S55207" s="109"/>
      <c r="U55207" s="109"/>
      <c r="W55207" s="109"/>
      <c r="Y55207" s="109"/>
      <c r="AA55207" s="109"/>
      <c r="AC55207" s="109"/>
    </row>
    <row r="55208" spans="19:29" x14ac:dyDescent="0.25">
      <c r="S55208" s="108"/>
      <c r="U55208" s="108"/>
      <c r="W55208" s="108"/>
      <c r="Y55208" s="108"/>
      <c r="AA55208" s="108"/>
      <c r="AC55208" s="108"/>
    </row>
    <row r="55209" spans="19:29" x14ac:dyDescent="0.25">
      <c r="S55209" s="108"/>
      <c r="U55209" s="108"/>
      <c r="W55209" s="108"/>
      <c r="Y55209" s="108"/>
      <c r="AA55209" s="108"/>
      <c r="AC55209" s="108"/>
    </row>
    <row r="55210" spans="19:29" x14ac:dyDescent="0.25">
      <c r="S55210" s="109"/>
      <c r="U55210" s="109"/>
      <c r="W55210" s="109"/>
      <c r="Y55210" s="109"/>
      <c r="AA55210" s="109"/>
      <c r="AC55210" s="109"/>
    </row>
    <row r="55211" spans="19:29" x14ac:dyDescent="0.25">
      <c r="S55211" s="108"/>
      <c r="U55211" s="108"/>
      <c r="W55211" s="108"/>
      <c r="Y55211" s="108"/>
      <c r="AA55211" s="108"/>
      <c r="AC55211" s="108"/>
    </row>
    <row r="55212" spans="19:29" x14ac:dyDescent="0.25">
      <c r="S55212" s="109"/>
      <c r="U55212" s="109"/>
      <c r="W55212" s="109"/>
      <c r="Y55212" s="109"/>
      <c r="AA55212" s="109"/>
      <c r="AC55212" s="109"/>
    </row>
    <row r="55213" spans="19:29" x14ac:dyDescent="0.25">
      <c r="S55213" s="108"/>
      <c r="U55213" s="108"/>
      <c r="W55213" s="108"/>
      <c r="Y55213" s="108"/>
      <c r="AA55213" s="108"/>
      <c r="AC55213" s="108"/>
    </row>
    <row r="55214" spans="19:29" x14ac:dyDescent="0.25">
      <c r="S55214" s="108"/>
      <c r="U55214" s="108"/>
      <c r="W55214" s="108"/>
      <c r="Y55214" s="108"/>
      <c r="AA55214" s="108"/>
      <c r="AC55214" s="108"/>
    </row>
    <row r="55215" spans="19:29" x14ac:dyDescent="0.25">
      <c r="S55215" s="108"/>
      <c r="U55215" s="108"/>
      <c r="W55215" s="108"/>
      <c r="Y55215" s="108"/>
      <c r="AA55215" s="108"/>
      <c r="AC55215" s="108"/>
    </row>
    <row r="55216" spans="19:29" x14ac:dyDescent="0.25">
      <c r="S55216" s="110"/>
      <c r="U55216" s="110"/>
      <c r="W55216" s="110"/>
      <c r="Y55216" s="110"/>
      <c r="AA55216" s="110"/>
      <c r="AC55216" s="110"/>
    </row>
    <row r="55217" spans="19:29" x14ac:dyDescent="0.25">
      <c r="S55217" s="110"/>
      <c r="U55217" s="110"/>
      <c r="W55217" s="110"/>
      <c r="Y55217" s="110"/>
      <c r="AA55217" s="110"/>
      <c r="AC55217" s="110"/>
    </row>
    <row r="55218" spans="19:29" x14ac:dyDescent="0.25">
      <c r="S55218" s="110"/>
      <c r="U55218" s="110"/>
      <c r="W55218" s="110"/>
      <c r="Y55218" s="110"/>
      <c r="AA55218" s="110"/>
      <c r="AC55218" s="110"/>
    </row>
    <row r="55219" spans="19:29" x14ac:dyDescent="0.25">
      <c r="S55219" s="110"/>
      <c r="U55219" s="110"/>
      <c r="W55219" s="110"/>
      <c r="Y55219" s="110"/>
      <c r="AA55219" s="110"/>
      <c r="AC55219" s="110"/>
    </row>
    <row r="55220" spans="19:29" x14ac:dyDescent="0.25">
      <c r="S55220" s="111"/>
      <c r="U55220" s="111"/>
      <c r="W55220" s="111"/>
      <c r="Y55220" s="111"/>
      <c r="AA55220" s="111"/>
      <c r="AC55220" s="111"/>
    </row>
    <row r="55221" spans="19:29" x14ac:dyDescent="0.25">
      <c r="S55221" s="107"/>
      <c r="U55221" s="107"/>
      <c r="W55221" s="107"/>
      <c r="Y55221" s="107"/>
      <c r="AA55221" s="107"/>
      <c r="AC55221" s="107"/>
    </row>
    <row r="55222" spans="19:29" x14ac:dyDescent="0.25">
      <c r="S55222" s="108"/>
      <c r="U55222" s="108"/>
      <c r="W55222" s="108"/>
      <c r="Y55222" s="108"/>
      <c r="AA55222" s="108"/>
      <c r="AC55222" s="108"/>
    </row>
    <row r="55223" spans="19:29" x14ac:dyDescent="0.25">
      <c r="S55223" s="108"/>
      <c r="U55223" s="108"/>
      <c r="W55223" s="108"/>
      <c r="Y55223" s="108"/>
      <c r="AA55223" s="108"/>
      <c r="AC55223" s="108"/>
    </row>
    <row r="55224" spans="19:29" x14ac:dyDescent="0.25">
      <c r="S55224" s="109"/>
      <c r="U55224" s="109"/>
      <c r="W55224" s="109"/>
      <c r="Y55224" s="109"/>
      <c r="AA55224" s="109"/>
      <c r="AC55224" s="109"/>
    </row>
    <row r="55225" spans="19:29" x14ac:dyDescent="0.25">
      <c r="S55225" s="108"/>
      <c r="U55225" s="108"/>
      <c r="W55225" s="108"/>
      <c r="Y55225" s="108"/>
      <c r="AA55225" s="108"/>
      <c r="AC55225" s="108"/>
    </row>
    <row r="55226" spans="19:29" x14ac:dyDescent="0.25">
      <c r="S55226" s="108"/>
      <c r="U55226" s="108"/>
      <c r="W55226" s="108"/>
      <c r="Y55226" s="108"/>
      <c r="AA55226" s="108"/>
      <c r="AC55226" s="108"/>
    </row>
    <row r="55227" spans="19:29" x14ac:dyDescent="0.25">
      <c r="S55227" s="109"/>
      <c r="U55227" s="109"/>
      <c r="W55227" s="109"/>
      <c r="Y55227" s="109"/>
      <c r="AA55227" s="109"/>
      <c r="AC55227" s="109"/>
    </row>
    <row r="55228" spans="19:29" x14ac:dyDescent="0.25">
      <c r="S55228" s="108"/>
      <c r="U55228" s="108"/>
      <c r="W55228" s="108"/>
      <c r="Y55228" s="108"/>
      <c r="AA55228" s="108"/>
      <c r="AC55228" s="108"/>
    </row>
    <row r="55229" spans="19:29" x14ac:dyDescent="0.25">
      <c r="S55229" s="109"/>
      <c r="U55229" s="109"/>
      <c r="W55229" s="109"/>
      <c r="Y55229" s="109"/>
      <c r="AA55229" s="109"/>
      <c r="AC55229" s="109"/>
    </row>
    <row r="55230" spans="19:29" x14ac:dyDescent="0.25">
      <c r="S55230" s="108"/>
      <c r="U55230" s="108"/>
      <c r="W55230" s="108"/>
      <c r="Y55230" s="108"/>
      <c r="AA55230" s="108"/>
      <c r="AC55230" s="108"/>
    </row>
    <row r="55231" spans="19:29" x14ac:dyDescent="0.25">
      <c r="S55231" s="108"/>
      <c r="U55231" s="108"/>
      <c r="W55231" s="108"/>
      <c r="Y55231" s="108"/>
      <c r="AA55231" s="108"/>
      <c r="AC55231" s="108"/>
    </row>
    <row r="55232" spans="19:29" x14ac:dyDescent="0.25">
      <c r="S55232" s="108"/>
      <c r="U55232" s="108"/>
      <c r="W55232" s="108"/>
      <c r="Y55232" s="108"/>
      <c r="AA55232" s="108"/>
      <c r="AC55232" s="108"/>
    </row>
    <row r="55233" spans="19:29" x14ac:dyDescent="0.25">
      <c r="S55233" s="110"/>
      <c r="U55233" s="110"/>
      <c r="W55233" s="110"/>
      <c r="Y55233" s="110"/>
      <c r="AA55233" s="110"/>
      <c r="AC55233" s="110"/>
    </row>
    <row r="55234" spans="19:29" x14ac:dyDescent="0.25">
      <c r="S55234" s="110"/>
      <c r="U55234" s="110"/>
      <c r="W55234" s="110"/>
      <c r="Y55234" s="110"/>
      <c r="AA55234" s="110"/>
      <c r="AC55234" s="110"/>
    </row>
    <row r="55235" spans="19:29" x14ac:dyDescent="0.25">
      <c r="S55235" s="110"/>
      <c r="U55235" s="110"/>
      <c r="W55235" s="110"/>
      <c r="Y55235" s="110"/>
      <c r="AA55235" s="110"/>
      <c r="AC55235" s="110"/>
    </row>
    <row r="55236" spans="19:29" x14ac:dyDescent="0.25">
      <c r="S55236" s="110"/>
      <c r="U55236" s="110"/>
      <c r="W55236" s="110"/>
      <c r="Y55236" s="110"/>
      <c r="AA55236" s="110"/>
      <c r="AC55236" s="110"/>
    </row>
    <row r="55237" spans="19:29" x14ac:dyDescent="0.25">
      <c r="S55237" s="111"/>
      <c r="U55237" s="111"/>
      <c r="W55237" s="111"/>
      <c r="Y55237" s="111"/>
      <c r="AA55237" s="111"/>
      <c r="AC55237" s="111"/>
    </row>
    <row r="55238" spans="19:29" x14ac:dyDescent="0.25">
      <c r="S55238" s="107"/>
      <c r="U55238" s="107"/>
      <c r="W55238" s="107"/>
      <c r="Y55238" s="107"/>
      <c r="AA55238" s="107"/>
      <c r="AC55238" s="107"/>
    </row>
    <row r="55239" spans="19:29" x14ac:dyDescent="0.25">
      <c r="S55239" s="108"/>
      <c r="U55239" s="108"/>
      <c r="W55239" s="108"/>
      <c r="Y55239" s="108"/>
      <c r="AA55239" s="108"/>
      <c r="AC55239" s="108"/>
    </row>
    <row r="55240" spans="19:29" x14ac:dyDescent="0.25">
      <c r="S55240" s="108"/>
      <c r="U55240" s="108"/>
      <c r="W55240" s="108"/>
      <c r="Y55240" s="108"/>
      <c r="AA55240" s="108"/>
      <c r="AC55240" s="108"/>
    </row>
    <row r="55241" spans="19:29" x14ac:dyDescent="0.25">
      <c r="S55241" s="109"/>
      <c r="U55241" s="109"/>
      <c r="W55241" s="109"/>
      <c r="Y55241" s="109"/>
      <c r="AA55241" s="109"/>
      <c r="AC55241" s="109"/>
    </row>
    <row r="55242" spans="19:29" x14ac:dyDescent="0.25">
      <c r="S55242" s="108"/>
      <c r="U55242" s="108"/>
      <c r="W55242" s="108"/>
      <c r="Y55242" s="108"/>
      <c r="AA55242" s="108"/>
      <c r="AC55242" s="108"/>
    </row>
    <row r="55243" spans="19:29" x14ac:dyDescent="0.25">
      <c r="S55243" s="108"/>
      <c r="U55243" s="108"/>
      <c r="W55243" s="108"/>
      <c r="Y55243" s="108"/>
      <c r="AA55243" s="108"/>
      <c r="AC55243" s="108"/>
    </row>
    <row r="55244" spans="19:29" x14ac:dyDescent="0.25">
      <c r="S55244" s="109"/>
      <c r="U55244" s="109"/>
      <c r="W55244" s="109"/>
      <c r="Y55244" s="109"/>
      <c r="AA55244" s="109"/>
      <c r="AC55244" s="109"/>
    </row>
    <row r="55245" spans="19:29" x14ac:dyDescent="0.25">
      <c r="S55245" s="108"/>
      <c r="U55245" s="108"/>
      <c r="W55245" s="108"/>
      <c r="Y55245" s="108"/>
      <c r="AA55245" s="108"/>
      <c r="AC55245" s="108"/>
    </row>
    <row r="55246" spans="19:29" x14ac:dyDescent="0.25">
      <c r="S55246" s="109"/>
      <c r="U55246" s="109"/>
      <c r="W55246" s="109"/>
      <c r="Y55246" s="109"/>
      <c r="AA55246" s="109"/>
      <c r="AC55246" s="109"/>
    </row>
    <row r="55247" spans="19:29" x14ac:dyDescent="0.25">
      <c r="S55247" s="108"/>
      <c r="U55247" s="108"/>
      <c r="W55247" s="108"/>
      <c r="Y55247" s="108"/>
      <c r="AA55247" s="108"/>
      <c r="AC55247" s="108"/>
    </row>
    <row r="55248" spans="19:29" x14ac:dyDescent="0.25">
      <c r="S55248" s="108"/>
      <c r="U55248" s="108"/>
      <c r="W55248" s="108"/>
      <c r="Y55248" s="108"/>
      <c r="AA55248" s="108"/>
      <c r="AC55248" s="108"/>
    </row>
    <row r="55249" spans="19:29" x14ac:dyDescent="0.25">
      <c r="S55249" s="108"/>
      <c r="U55249" s="108"/>
      <c r="W55249" s="108"/>
      <c r="Y55249" s="108"/>
      <c r="AA55249" s="108"/>
      <c r="AC55249" s="108"/>
    </row>
    <row r="55250" spans="19:29" x14ac:dyDescent="0.25">
      <c r="S55250" s="110"/>
      <c r="U55250" s="110"/>
      <c r="W55250" s="110"/>
      <c r="Y55250" s="110"/>
      <c r="AA55250" s="110"/>
      <c r="AC55250" s="110"/>
    </row>
    <row r="55251" spans="19:29" x14ac:dyDescent="0.25">
      <c r="S55251" s="110"/>
      <c r="U55251" s="110"/>
      <c r="W55251" s="110"/>
      <c r="Y55251" s="110"/>
      <c r="AA55251" s="110"/>
      <c r="AC55251" s="110"/>
    </row>
    <row r="55252" spans="19:29" x14ac:dyDescent="0.25">
      <c r="S55252" s="110"/>
      <c r="U55252" s="110"/>
      <c r="W55252" s="110"/>
      <c r="Y55252" s="110"/>
      <c r="AA55252" s="110"/>
      <c r="AC55252" s="110"/>
    </row>
    <row r="55253" spans="19:29" x14ac:dyDescent="0.25">
      <c r="S55253" s="110"/>
      <c r="U55253" s="110"/>
      <c r="W55253" s="110"/>
      <c r="Y55253" s="110"/>
      <c r="AA55253" s="110"/>
      <c r="AC55253" s="110"/>
    </row>
    <row r="55254" spans="19:29" x14ac:dyDescent="0.25">
      <c r="S55254" s="111"/>
      <c r="U55254" s="111"/>
      <c r="W55254" s="111"/>
      <c r="Y55254" s="111"/>
      <c r="AA55254" s="111"/>
      <c r="AC55254" s="111"/>
    </row>
    <row r="55255" spans="19:29" x14ac:dyDescent="0.25">
      <c r="S55255" s="107"/>
      <c r="U55255" s="107"/>
      <c r="W55255" s="107"/>
      <c r="Y55255" s="107"/>
      <c r="AA55255" s="107"/>
      <c r="AC55255" s="107"/>
    </row>
    <row r="55256" spans="19:29" x14ac:dyDescent="0.25">
      <c r="S55256" s="108"/>
      <c r="U55256" s="108"/>
      <c r="W55256" s="108"/>
      <c r="Y55256" s="108"/>
      <c r="AA55256" s="108"/>
      <c r="AC55256" s="108"/>
    </row>
    <row r="55257" spans="19:29" x14ac:dyDescent="0.25">
      <c r="S55257" s="108"/>
      <c r="U55257" s="108"/>
      <c r="W55257" s="108"/>
      <c r="Y55257" s="108"/>
      <c r="AA55257" s="108"/>
      <c r="AC55257" s="108"/>
    </row>
    <row r="55258" spans="19:29" x14ac:dyDescent="0.25">
      <c r="S55258" s="109"/>
      <c r="U55258" s="109"/>
      <c r="W55258" s="109"/>
      <c r="Y55258" s="109"/>
      <c r="AA55258" s="109"/>
      <c r="AC55258" s="109"/>
    </row>
    <row r="55259" spans="19:29" x14ac:dyDescent="0.25">
      <c r="S55259" s="108"/>
      <c r="U55259" s="108"/>
      <c r="W55259" s="108"/>
      <c r="Y55259" s="108"/>
      <c r="AA55259" s="108"/>
      <c r="AC55259" s="108"/>
    </row>
    <row r="55260" spans="19:29" x14ac:dyDescent="0.25">
      <c r="S55260" s="108"/>
      <c r="U55260" s="108"/>
      <c r="W55260" s="108"/>
      <c r="Y55260" s="108"/>
      <c r="AA55260" s="108"/>
      <c r="AC55260" s="108"/>
    </row>
    <row r="55261" spans="19:29" x14ac:dyDescent="0.25">
      <c r="S55261" s="109"/>
      <c r="U55261" s="109"/>
      <c r="W55261" s="109"/>
      <c r="Y55261" s="109"/>
      <c r="AA55261" s="109"/>
      <c r="AC55261" s="109"/>
    </row>
    <row r="55262" spans="19:29" x14ac:dyDescent="0.25">
      <c r="S55262" s="108"/>
      <c r="U55262" s="108"/>
      <c r="W55262" s="108"/>
      <c r="Y55262" s="108"/>
      <c r="AA55262" s="108"/>
      <c r="AC55262" s="108"/>
    </row>
    <row r="55263" spans="19:29" x14ac:dyDescent="0.25">
      <c r="S55263" s="109"/>
      <c r="U55263" s="109"/>
      <c r="W55263" s="109"/>
      <c r="Y55263" s="109"/>
      <c r="AA55263" s="109"/>
      <c r="AC55263" s="109"/>
    </row>
    <row r="55264" spans="19:29" x14ac:dyDescent="0.25">
      <c r="S55264" s="108"/>
      <c r="U55264" s="108"/>
      <c r="W55264" s="108"/>
      <c r="Y55264" s="108"/>
      <c r="AA55264" s="108"/>
      <c r="AC55264" s="108"/>
    </row>
    <row r="55265" spans="19:29" x14ac:dyDescent="0.25">
      <c r="S55265" s="108"/>
      <c r="U55265" s="108"/>
      <c r="W55265" s="108"/>
      <c r="Y55265" s="108"/>
      <c r="AA55265" s="108"/>
      <c r="AC55265" s="108"/>
    </row>
    <row r="55266" spans="19:29" x14ac:dyDescent="0.25">
      <c r="S55266" s="108"/>
      <c r="U55266" s="108"/>
      <c r="W55266" s="108"/>
      <c r="Y55266" s="108"/>
      <c r="AA55266" s="108"/>
      <c r="AC55266" s="108"/>
    </row>
    <row r="55267" spans="19:29" x14ac:dyDescent="0.25">
      <c r="S55267" s="110"/>
      <c r="U55267" s="110"/>
      <c r="W55267" s="110"/>
      <c r="Y55267" s="110"/>
      <c r="AA55267" s="110"/>
      <c r="AC55267" s="110"/>
    </row>
    <row r="55268" spans="19:29" x14ac:dyDescent="0.25">
      <c r="S55268" s="110"/>
      <c r="U55268" s="110"/>
      <c r="W55268" s="110"/>
      <c r="Y55268" s="110"/>
      <c r="AA55268" s="110"/>
      <c r="AC55268" s="110"/>
    </row>
    <row r="55269" spans="19:29" x14ac:dyDescent="0.25">
      <c r="S55269" s="110"/>
      <c r="U55269" s="110"/>
      <c r="W55269" s="110"/>
      <c r="Y55269" s="110"/>
      <c r="AA55269" s="110"/>
      <c r="AC55269" s="110"/>
    </row>
    <row r="55270" spans="19:29" x14ac:dyDescent="0.25">
      <c r="S55270" s="110"/>
      <c r="U55270" s="110"/>
      <c r="W55270" s="110"/>
      <c r="Y55270" s="110"/>
      <c r="AA55270" s="110"/>
      <c r="AC55270" s="110"/>
    </row>
    <row r="55271" spans="19:29" x14ac:dyDescent="0.25">
      <c r="S55271" s="111"/>
      <c r="U55271" s="111"/>
      <c r="W55271" s="111"/>
      <c r="Y55271" s="111"/>
      <c r="AA55271" s="111"/>
      <c r="AC55271" s="111"/>
    </row>
    <row r="55272" spans="19:29" x14ac:dyDescent="0.25">
      <c r="S55272" s="107"/>
      <c r="U55272" s="107"/>
      <c r="W55272" s="107"/>
      <c r="Y55272" s="107"/>
      <c r="AA55272" s="107"/>
      <c r="AC55272" s="107"/>
    </row>
    <row r="55273" spans="19:29" x14ac:dyDescent="0.25">
      <c r="S55273" s="108"/>
      <c r="U55273" s="108"/>
      <c r="W55273" s="108"/>
      <c r="Y55273" s="108"/>
      <c r="AA55273" s="108"/>
      <c r="AC55273" s="108"/>
    </row>
    <row r="55274" spans="19:29" x14ac:dyDescent="0.25">
      <c r="S55274" s="108"/>
      <c r="U55274" s="108"/>
      <c r="W55274" s="108"/>
      <c r="Y55274" s="108"/>
      <c r="AA55274" s="108"/>
      <c r="AC55274" s="108"/>
    </row>
    <row r="55275" spans="19:29" x14ac:dyDescent="0.25">
      <c r="S55275" s="109"/>
      <c r="U55275" s="109"/>
      <c r="W55275" s="109"/>
      <c r="Y55275" s="109"/>
      <c r="AA55275" s="109"/>
      <c r="AC55275" s="109"/>
    </row>
    <row r="55276" spans="19:29" x14ac:dyDescent="0.25">
      <c r="S55276" s="108"/>
      <c r="U55276" s="108"/>
      <c r="W55276" s="108"/>
      <c r="Y55276" s="108"/>
      <c r="AA55276" s="108"/>
      <c r="AC55276" s="108"/>
    </row>
    <row r="55277" spans="19:29" x14ac:dyDescent="0.25">
      <c r="S55277" s="108"/>
      <c r="U55277" s="108"/>
      <c r="W55277" s="108"/>
      <c r="Y55277" s="108"/>
      <c r="AA55277" s="108"/>
      <c r="AC55277" s="108"/>
    </row>
    <row r="55278" spans="19:29" x14ac:dyDescent="0.25">
      <c r="S55278" s="109"/>
      <c r="U55278" s="109"/>
      <c r="W55278" s="109"/>
      <c r="Y55278" s="109"/>
      <c r="AA55278" s="109"/>
      <c r="AC55278" s="109"/>
    </row>
    <row r="55279" spans="19:29" x14ac:dyDescent="0.25">
      <c r="S55279" s="108"/>
      <c r="U55279" s="108"/>
      <c r="W55279" s="108"/>
      <c r="Y55279" s="108"/>
      <c r="AA55279" s="108"/>
      <c r="AC55279" s="108"/>
    </row>
    <row r="55280" spans="19:29" x14ac:dyDescent="0.25">
      <c r="S55280" s="109"/>
      <c r="U55280" s="109"/>
      <c r="W55280" s="109"/>
      <c r="Y55280" s="109"/>
      <c r="AA55280" s="109"/>
      <c r="AC55280" s="109"/>
    </row>
    <row r="55281" spans="19:29" x14ac:dyDescent="0.25">
      <c r="S55281" s="108"/>
      <c r="U55281" s="108"/>
      <c r="W55281" s="108"/>
      <c r="Y55281" s="108"/>
      <c r="AA55281" s="108"/>
      <c r="AC55281" s="108"/>
    </row>
    <row r="55282" spans="19:29" x14ac:dyDescent="0.25">
      <c r="S55282" s="108"/>
      <c r="U55282" s="108"/>
      <c r="W55282" s="108"/>
      <c r="Y55282" s="108"/>
      <c r="AA55282" s="108"/>
      <c r="AC55282" s="108"/>
    </row>
    <row r="55283" spans="19:29" x14ac:dyDescent="0.25">
      <c r="S55283" s="108"/>
      <c r="U55283" s="108"/>
      <c r="W55283" s="108"/>
      <c r="Y55283" s="108"/>
      <c r="AA55283" s="108"/>
      <c r="AC55283" s="108"/>
    </row>
    <row r="55284" spans="19:29" x14ac:dyDescent="0.25">
      <c r="S55284" s="110"/>
      <c r="U55284" s="110"/>
      <c r="W55284" s="110"/>
      <c r="Y55284" s="110"/>
      <c r="AA55284" s="110"/>
      <c r="AC55284" s="110"/>
    </row>
    <row r="55285" spans="19:29" x14ac:dyDescent="0.25">
      <c r="S55285" s="110"/>
      <c r="U55285" s="110"/>
      <c r="W55285" s="110"/>
      <c r="Y55285" s="110"/>
      <c r="AA55285" s="110"/>
      <c r="AC55285" s="110"/>
    </row>
    <row r="55286" spans="19:29" x14ac:dyDescent="0.25">
      <c r="S55286" s="110"/>
      <c r="U55286" s="110"/>
      <c r="W55286" s="110"/>
      <c r="Y55286" s="110"/>
      <c r="AA55286" s="110"/>
      <c r="AC55286" s="110"/>
    </row>
    <row r="55287" spans="19:29" x14ac:dyDescent="0.25">
      <c r="S55287" s="110"/>
      <c r="U55287" s="110"/>
      <c r="W55287" s="110"/>
      <c r="Y55287" s="110"/>
      <c r="AA55287" s="110"/>
      <c r="AC55287" s="110"/>
    </row>
    <row r="55288" spans="19:29" x14ac:dyDescent="0.25">
      <c r="S55288" s="111"/>
      <c r="U55288" s="111"/>
      <c r="W55288" s="111"/>
      <c r="Y55288" s="111"/>
      <c r="AA55288" s="111"/>
      <c r="AC55288" s="111"/>
    </row>
    <row r="55289" spans="19:29" x14ac:dyDescent="0.25">
      <c r="S55289" s="107"/>
      <c r="U55289" s="107"/>
      <c r="W55289" s="107"/>
      <c r="Y55289" s="107"/>
      <c r="AA55289" s="107"/>
      <c r="AC55289" s="107"/>
    </row>
    <row r="55290" spans="19:29" x14ac:dyDescent="0.25">
      <c r="S55290" s="108"/>
      <c r="U55290" s="108"/>
      <c r="W55290" s="108"/>
      <c r="Y55290" s="108"/>
      <c r="AA55290" s="108"/>
      <c r="AC55290" s="108"/>
    </row>
    <row r="55291" spans="19:29" x14ac:dyDescent="0.25">
      <c r="S55291" s="108"/>
      <c r="U55291" s="108"/>
      <c r="W55291" s="108"/>
      <c r="Y55291" s="108"/>
      <c r="AA55291" s="108"/>
      <c r="AC55291" s="108"/>
    </row>
    <row r="55292" spans="19:29" x14ac:dyDescent="0.25">
      <c r="S55292" s="109"/>
      <c r="U55292" s="109"/>
      <c r="W55292" s="109"/>
      <c r="Y55292" s="109"/>
      <c r="AA55292" s="109"/>
      <c r="AC55292" s="109"/>
    </row>
    <row r="55293" spans="19:29" x14ac:dyDescent="0.25">
      <c r="S55293" s="108"/>
      <c r="U55293" s="108"/>
      <c r="W55293" s="108"/>
      <c r="Y55293" s="108"/>
      <c r="AA55293" s="108"/>
      <c r="AC55293" s="108"/>
    </row>
    <row r="55294" spans="19:29" x14ac:dyDescent="0.25">
      <c r="S55294" s="108"/>
      <c r="U55294" s="108"/>
      <c r="W55294" s="108"/>
      <c r="Y55294" s="108"/>
      <c r="AA55294" s="108"/>
      <c r="AC55294" s="108"/>
    </row>
    <row r="55295" spans="19:29" x14ac:dyDescent="0.25">
      <c r="S55295" s="109"/>
      <c r="U55295" s="109"/>
      <c r="W55295" s="109"/>
      <c r="Y55295" s="109"/>
      <c r="AA55295" s="109"/>
      <c r="AC55295" s="109"/>
    </row>
    <row r="55296" spans="19:29" x14ac:dyDescent="0.25">
      <c r="S55296" s="108"/>
      <c r="U55296" s="108"/>
      <c r="W55296" s="108"/>
      <c r="Y55296" s="108"/>
      <c r="AA55296" s="108"/>
      <c r="AC55296" s="108"/>
    </row>
    <row r="55297" spans="19:29" x14ac:dyDescent="0.25">
      <c r="S55297" s="109"/>
      <c r="U55297" s="109"/>
      <c r="W55297" s="109"/>
      <c r="Y55297" s="109"/>
      <c r="AA55297" s="109"/>
      <c r="AC55297" s="109"/>
    </row>
    <row r="55298" spans="19:29" x14ac:dyDescent="0.25">
      <c r="S55298" s="108"/>
      <c r="U55298" s="108"/>
      <c r="W55298" s="108"/>
      <c r="Y55298" s="108"/>
      <c r="AA55298" s="108"/>
      <c r="AC55298" s="108"/>
    </row>
    <row r="55299" spans="19:29" x14ac:dyDescent="0.25">
      <c r="S55299" s="108"/>
      <c r="U55299" s="108"/>
      <c r="W55299" s="108"/>
      <c r="Y55299" s="108"/>
      <c r="AA55299" s="108"/>
      <c r="AC55299" s="108"/>
    </row>
    <row r="55300" spans="19:29" x14ac:dyDescent="0.25">
      <c r="S55300" s="108"/>
      <c r="U55300" s="108"/>
      <c r="W55300" s="108"/>
      <c r="Y55300" s="108"/>
      <c r="AA55300" s="108"/>
      <c r="AC55300" s="108"/>
    </row>
    <row r="55301" spans="19:29" x14ac:dyDescent="0.25">
      <c r="S55301" s="110"/>
      <c r="U55301" s="110"/>
      <c r="W55301" s="110"/>
      <c r="Y55301" s="110"/>
      <c r="AA55301" s="110"/>
      <c r="AC55301" s="110"/>
    </row>
    <row r="55302" spans="19:29" x14ac:dyDescent="0.25">
      <c r="S55302" s="110"/>
      <c r="U55302" s="110"/>
      <c r="W55302" s="110"/>
      <c r="Y55302" s="110"/>
      <c r="AA55302" s="110"/>
      <c r="AC55302" s="110"/>
    </row>
    <row r="55303" spans="19:29" x14ac:dyDescent="0.25">
      <c r="S55303" s="110"/>
      <c r="U55303" s="110"/>
      <c r="W55303" s="110"/>
      <c r="Y55303" s="110"/>
      <c r="AA55303" s="110"/>
      <c r="AC55303" s="110"/>
    </row>
    <row r="55304" spans="19:29" x14ac:dyDescent="0.25">
      <c r="S55304" s="110"/>
      <c r="U55304" s="110"/>
      <c r="W55304" s="110"/>
      <c r="Y55304" s="110"/>
      <c r="AA55304" s="110"/>
      <c r="AC55304" s="110"/>
    </row>
    <row r="55305" spans="19:29" x14ac:dyDescent="0.25">
      <c r="S55305" s="111"/>
      <c r="U55305" s="111"/>
      <c r="W55305" s="111"/>
      <c r="Y55305" s="111"/>
      <c r="AA55305" s="111"/>
      <c r="AC55305" s="111"/>
    </row>
    <row r="55306" spans="19:29" x14ac:dyDescent="0.25">
      <c r="S55306" s="107"/>
      <c r="U55306" s="107"/>
      <c r="W55306" s="107"/>
      <c r="Y55306" s="107"/>
      <c r="AA55306" s="107"/>
      <c r="AC55306" s="107"/>
    </row>
    <row r="55307" spans="19:29" x14ac:dyDescent="0.25">
      <c r="S55307" s="108"/>
      <c r="U55307" s="108"/>
      <c r="W55307" s="108"/>
      <c r="Y55307" s="108"/>
      <c r="AA55307" s="108"/>
      <c r="AC55307" s="108"/>
    </row>
    <row r="55308" spans="19:29" x14ac:dyDescent="0.25">
      <c r="S55308" s="108"/>
      <c r="U55308" s="108"/>
      <c r="W55308" s="108"/>
      <c r="Y55308" s="108"/>
      <c r="AA55308" s="108"/>
      <c r="AC55308" s="108"/>
    </row>
    <row r="55309" spans="19:29" x14ac:dyDescent="0.25">
      <c r="S55309" s="109"/>
      <c r="U55309" s="109"/>
      <c r="W55309" s="109"/>
      <c r="Y55309" s="109"/>
      <c r="AA55309" s="109"/>
      <c r="AC55309" s="109"/>
    </row>
    <row r="55310" spans="19:29" x14ac:dyDescent="0.25">
      <c r="S55310" s="108"/>
      <c r="U55310" s="108"/>
      <c r="W55310" s="108"/>
      <c r="Y55310" s="108"/>
      <c r="AA55310" s="108"/>
      <c r="AC55310" s="108"/>
    </row>
    <row r="55311" spans="19:29" x14ac:dyDescent="0.25">
      <c r="S55311" s="108"/>
      <c r="U55311" s="108"/>
      <c r="W55311" s="108"/>
      <c r="Y55311" s="108"/>
      <c r="AA55311" s="108"/>
      <c r="AC55311" s="108"/>
    </row>
    <row r="55312" spans="19:29" x14ac:dyDescent="0.25">
      <c r="S55312" s="109"/>
      <c r="U55312" s="109"/>
      <c r="W55312" s="109"/>
      <c r="Y55312" s="109"/>
      <c r="AA55312" s="109"/>
      <c r="AC55312" s="109"/>
    </row>
    <row r="55313" spans="19:29" x14ac:dyDescent="0.25">
      <c r="S55313" s="108"/>
      <c r="U55313" s="108"/>
      <c r="W55313" s="108"/>
      <c r="Y55313" s="108"/>
      <c r="AA55313" s="108"/>
      <c r="AC55313" s="108"/>
    </row>
    <row r="55314" spans="19:29" x14ac:dyDescent="0.25">
      <c r="S55314" s="109"/>
      <c r="U55314" s="109"/>
      <c r="W55314" s="109"/>
      <c r="Y55314" s="109"/>
      <c r="AA55314" s="109"/>
      <c r="AC55314" s="109"/>
    </row>
    <row r="55315" spans="19:29" x14ac:dyDescent="0.25">
      <c r="S55315" s="108"/>
      <c r="U55315" s="108"/>
      <c r="W55315" s="108"/>
      <c r="Y55315" s="108"/>
      <c r="AA55315" s="108"/>
      <c r="AC55315" s="108"/>
    </row>
    <row r="55316" spans="19:29" x14ac:dyDescent="0.25">
      <c r="S55316" s="108"/>
      <c r="U55316" s="108"/>
      <c r="W55316" s="108"/>
      <c r="Y55316" s="108"/>
      <c r="AA55316" s="108"/>
      <c r="AC55316" s="108"/>
    </row>
    <row r="55317" spans="19:29" x14ac:dyDescent="0.25">
      <c r="S55317" s="108"/>
      <c r="U55317" s="108"/>
      <c r="W55317" s="108"/>
      <c r="Y55317" s="108"/>
      <c r="AA55317" s="108"/>
      <c r="AC55317" s="108"/>
    </row>
    <row r="55318" spans="19:29" x14ac:dyDescent="0.25">
      <c r="S55318" s="110"/>
      <c r="U55318" s="110"/>
      <c r="W55318" s="110"/>
      <c r="Y55318" s="110"/>
      <c r="AA55318" s="110"/>
      <c r="AC55318" s="110"/>
    </row>
    <row r="55319" spans="19:29" x14ac:dyDescent="0.25">
      <c r="S55319" s="110"/>
      <c r="U55319" s="110"/>
      <c r="W55319" s="110"/>
      <c r="Y55319" s="110"/>
      <c r="AA55319" s="110"/>
      <c r="AC55319" s="110"/>
    </row>
    <row r="55320" spans="19:29" x14ac:dyDescent="0.25">
      <c r="S55320" s="110"/>
      <c r="U55320" s="110"/>
      <c r="W55320" s="110"/>
      <c r="Y55320" s="110"/>
      <c r="AA55320" s="110"/>
      <c r="AC55320" s="110"/>
    </row>
    <row r="55321" spans="19:29" x14ac:dyDescent="0.25">
      <c r="S55321" s="110"/>
      <c r="U55321" s="110"/>
      <c r="W55321" s="110"/>
      <c r="Y55321" s="110"/>
      <c r="AA55321" s="110"/>
      <c r="AC55321" s="110"/>
    </row>
    <row r="55322" spans="19:29" x14ac:dyDescent="0.25">
      <c r="S55322" s="111"/>
      <c r="U55322" s="111"/>
      <c r="W55322" s="111"/>
      <c r="Y55322" s="111"/>
      <c r="AA55322" s="111"/>
      <c r="AC55322" s="111"/>
    </row>
    <row r="55323" spans="19:29" x14ac:dyDescent="0.25">
      <c r="S55323" s="107"/>
      <c r="U55323" s="107"/>
      <c r="W55323" s="107"/>
      <c r="Y55323" s="107"/>
      <c r="AA55323" s="107"/>
      <c r="AC55323" s="107"/>
    </row>
    <row r="55324" spans="19:29" x14ac:dyDescent="0.25">
      <c r="S55324" s="108"/>
      <c r="U55324" s="108"/>
      <c r="W55324" s="108"/>
      <c r="Y55324" s="108"/>
      <c r="AA55324" s="108"/>
      <c r="AC55324" s="108"/>
    </row>
    <row r="55325" spans="19:29" x14ac:dyDescent="0.25">
      <c r="S55325" s="108"/>
      <c r="U55325" s="108"/>
      <c r="W55325" s="108"/>
      <c r="Y55325" s="108"/>
      <c r="AA55325" s="108"/>
      <c r="AC55325" s="108"/>
    </row>
    <row r="55326" spans="19:29" x14ac:dyDescent="0.25">
      <c r="S55326" s="109"/>
      <c r="U55326" s="109"/>
      <c r="W55326" s="109"/>
      <c r="Y55326" s="109"/>
      <c r="AA55326" s="109"/>
      <c r="AC55326" s="109"/>
    </row>
    <row r="55327" spans="19:29" x14ac:dyDescent="0.25">
      <c r="S55327" s="108"/>
      <c r="U55327" s="108"/>
      <c r="W55327" s="108"/>
      <c r="Y55327" s="108"/>
      <c r="AA55327" s="108"/>
      <c r="AC55327" s="108"/>
    </row>
    <row r="55328" spans="19:29" x14ac:dyDescent="0.25">
      <c r="S55328" s="108"/>
      <c r="U55328" s="108"/>
      <c r="W55328" s="108"/>
      <c r="Y55328" s="108"/>
      <c r="AA55328" s="108"/>
      <c r="AC55328" s="108"/>
    </row>
    <row r="55329" spans="19:29" x14ac:dyDescent="0.25">
      <c r="S55329" s="109"/>
      <c r="U55329" s="109"/>
      <c r="W55329" s="109"/>
      <c r="Y55329" s="109"/>
      <c r="AA55329" s="109"/>
      <c r="AC55329" s="109"/>
    </row>
    <row r="55330" spans="19:29" x14ac:dyDescent="0.25">
      <c r="S55330" s="108"/>
      <c r="U55330" s="108"/>
      <c r="W55330" s="108"/>
      <c r="Y55330" s="108"/>
      <c r="AA55330" s="108"/>
      <c r="AC55330" s="108"/>
    </row>
    <row r="55331" spans="19:29" x14ac:dyDescent="0.25">
      <c r="S55331" s="109"/>
      <c r="U55331" s="109"/>
      <c r="W55331" s="109"/>
      <c r="Y55331" s="109"/>
      <c r="AA55331" s="109"/>
      <c r="AC55331" s="109"/>
    </row>
    <row r="55332" spans="19:29" x14ac:dyDescent="0.25">
      <c r="S55332" s="108"/>
      <c r="U55332" s="108"/>
      <c r="W55332" s="108"/>
      <c r="Y55332" s="108"/>
      <c r="AA55332" s="108"/>
      <c r="AC55332" s="108"/>
    </row>
    <row r="55333" spans="19:29" x14ac:dyDescent="0.25">
      <c r="S55333" s="108"/>
      <c r="U55333" s="108"/>
      <c r="W55333" s="108"/>
      <c r="Y55333" s="108"/>
      <c r="AA55333" s="108"/>
      <c r="AC55333" s="108"/>
    </row>
    <row r="55334" spans="19:29" x14ac:dyDescent="0.25">
      <c r="S55334" s="108"/>
      <c r="U55334" s="108"/>
      <c r="W55334" s="108"/>
      <c r="Y55334" s="108"/>
      <c r="AA55334" s="108"/>
      <c r="AC55334" s="108"/>
    </row>
    <row r="55335" spans="19:29" x14ac:dyDescent="0.25">
      <c r="S55335" s="110"/>
      <c r="U55335" s="110"/>
      <c r="W55335" s="110"/>
      <c r="Y55335" s="110"/>
      <c r="AA55335" s="110"/>
      <c r="AC55335" s="110"/>
    </row>
    <row r="55336" spans="19:29" x14ac:dyDescent="0.25">
      <c r="S55336" s="110"/>
      <c r="U55336" s="110"/>
      <c r="W55336" s="110"/>
      <c r="Y55336" s="110"/>
      <c r="AA55336" s="110"/>
      <c r="AC55336" s="110"/>
    </row>
    <row r="55337" spans="19:29" x14ac:dyDescent="0.25">
      <c r="S55337" s="110"/>
      <c r="U55337" s="110"/>
      <c r="W55337" s="110"/>
      <c r="Y55337" s="110"/>
      <c r="AA55337" s="110"/>
      <c r="AC55337" s="110"/>
    </row>
    <row r="55338" spans="19:29" x14ac:dyDescent="0.25">
      <c r="S55338" s="110"/>
      <c r="U55338" s="110"/>
      <c r="W55338" s="110"/>
      <c r="Y55338" s="110"/>
      <c r="AA55338" s="110"/>
      <c r="AC55338" s="110"/>
    </row>
    <row r="55339" spans="19:29" x14ac:dyDescent="0.25">
      <c r="S55339" s="111"/>
      <c r="U55339" s="111"/>
      <c r="W55339" s="111"/>
      <c r="Y55339" s="111"/>
      <c r="AA55339" s="111"/>
      <c r="AC55339" s="111"/>
    </row>
    <row r="55340" spans="19:29" x14ac:dyDescent="0.25">
      <c r="S55340" s="107"/>
      <c r="U55340" s="107"/>
      <c r="W55340" s="107"/>
      <c r="Y55340" s="107"/>
      <c r="AA55340" s="107"/>
      <c r="AC55340" s="107"/>
    </row>
    <row r="55341" spans="19:29" x14ac:dyDescent="0.25">
      <c r="S55341" s="108"/>
      <c r="U55341" s="108"/>
      <c r="W55341" s="108"/>
      <c r="Y55341" s="108"/>
      <c r="AA55341" s="108"/>
      <c r="AC55341" s="108"/>
    </row>
    <row r="55342" spans="19:29" x14ac:dyDescent="0.25">
      <c r="S55342" s="108"/>
      <c r="U55342" s="108"/>
      <c r="W55342" s="108"/>
      <c r="Y55342" s="108"/>
      <c r="AA55342" s="108"/>
      <c r="AC55342" s="108"/>
    </row>
    <row r="55343" spans="19:29" x14ac:dyDescent="0.25">
      <c r="S55343" s="109"/>
      <c r="U55343" s="109"/>
      <c r="W55343" s="109"/>
      <c r="Y55343" s="109"/>
      <c r="AA55343" s="109"/>
      <c r="AC55343" s="109"/>
    </row>
    <row r="55344" spans="19:29" x14ac:dyDescent="0.25">
      <c r="S55344" s="108"/>
      <c r="U55344" s="108"/>
      <c r="W55344" s="108"/>
      <c r="Y55344" s="108"/>
      <c r="AA55344" s="108"/>
      <c r="AC55344" s="108"/>
    </row>
    <row r="55345" spans="19:29" x14ac:dyDescent="0.25">
      <c r="S55345" s="108"/>
      <c r="U55345" s="108"/>
      <c r="W55345" s="108"/>
      <c r="Y55345" s="108"/>
      <c r="AA55345" s="108"/>
      <c r="AC55345" s="108"/>
    </row>
    <row r="55346" spans="19:29" x14ac:dyDescent="0.25">
      <c r="S55346" s="109"/>
      <c r="U55346" s="109"/>
      <c r="W55346" s="109"/>
      <c r="Y55346" s="109"/>
      <c r="AA55346" s="109"/>
      <c r="AC55346" s="109"/>
    </row>
    <row r="55347" spans="19:29" x14ac:dyDescent="0.25">
      <c r="S55347" s="108"/>
      <c r="U55347" s="108"/>
      <c r="W55347" s="108"/>
      <c r="Y55347" s="108"/>
      <c r="AA55347" s="108"/>
      <c r="AC55347" s="108"/>
    </row>
    <row r="55348" spans="19:29" x14ac:dyDescent="0.25">
      <c r="S55348" s="109"/>
      <c r="U55348" s="109"/>
      <c r="W55348" s="109"/>
      <c r="Y55348" s="109"/>
      <c r="AA55348" s="109"/>
      <c r="AC55348" s="109"/>
    </row>
    <row r="55349" spans="19:29" x14ac:dyDescent="0.25">
      <c r="S55349" s="108"/>
      <c r="U55349" s="108"/>
      <c r="W55349" s="108"/>
      <c r="Y55349" s="108"/>
      <c r="AA55349" s="108"/>
      <c r="AC55349" s="108"/>
    </row>
    <row r="55350" spans="19:29" x14ac:dyDescent="0.25">
      <c r="S55350" s="108"/>
      <c r="U55350" s="108"/>
      <c r="W55350" s="108"/>
      <c r="Y55350" s="108"/>
      <c r="AA55350" s="108"/>
      <c r="AC55350" s="108"/>
    </row>
    <row r="55351" spans="19:29" x14ac:dyDescent="0.25">
      <c r="S55351" s="108"/>
      <c r="U55351" s="108"/>
      <c r="W55351" s="108"/>
      <c r="Y55351" s="108"/>
      <c r="AA55351" s="108"/>
      <c r="AC55351" s="108"/>
    </row>
    <row r="55352" spans="19:29" x14ac:dyDescent="0.25">
      <c r="S55352" s="110"/>
      <c r="U55352" s="110"/>
      <c r="W55352" s="110"/>
      <c r="Y55352" s="110"/>
      <c r="AA55352" s="110"/>
      <c r="AC55352" s="110"/>
    </row>
    <row r="55353" spans="19:29" x14ac:dyDescent="0.25">
      <c r="S55353" s="110"/>
      <c r="U55353" s="110"/>
      <c r="W55353" s="110"/>
      <c r="Y55353" s="110"/>
      <c r="AA55353" s="110"/>
      <c r="AC55353" s="110"/>
    </row>
    <row r="55354" spans="19:29" x14ac:dyDescent="0.25">
      <c r="S55354" s="110"/>
      <c r="U55354" s="110"/>
      <c r="W55354" s="110"/>
      <c r="Y55354" s="110"/>
      <c r="AA55354" s="110"/>
      <c r="AC55354" s="110"/>
    </row>
    <row r="55355" spans="19:29" x14ac:dyDescent="0.25">
      <c r="S55355" s="110"/>
      <c r="U55355" s="110"/>
      <c r="W55355" s="110"/>
      <c r="Y55355" s="110"/>
      <c r="AA55355" s="110"/>
      <c r="AC55355" s="110"/>
    </row>
    <row r="55356" spans="19:29" x14ac:dyDescent="0.25">
      <c r="S55356" s="111"/>
      <c r="U55356" s="111"/>
      <c r="W55356" s="111"/>
      <c r="Y55356" s="111"/>
      <c r="AA55356" s="111"/>
      <c r="AC55356" s="111"/>
    </row>
    <row r="55357" spans="19:29" x14ac:dyDescent="0.25">
      <c r="S55357" s="107"/>
      <c r="U55357" s="107"/>
      <c r="W55357" s="107"/>
      <c r="Y55357" s="107"/>
      <c r="AA55357" s="107"/>
      <c r="AC55357" s="107"/>
    </row>
    <row r="55358" spans="19:29" x14ac:dyDescent="0.25">
      <c r="S55358" s="108"/>
      <c r="U55358" s="108"/>
      <c r="W55358" s="108"/>
      <c r="Y55358" s="108"/>
      <c r="AA55358" s="108"/>
      <c r="AC55358" s="108"/>
    </row>
    <row r="55359" spans="19:29" x14ac:dyDescent="0.25">
      <c r="S55359" s="108"/>
      <c r="U55359" s="108"/>
      <c r="W55359" s="108"/>
      <c r="Y55359" s="108"/>
      <c r="AA55359" s="108"/>
      <c r="AC55359" s="108"/>
    </row>
    <row r="55360" spans="19:29" x14ac:dyDescent="0.25">
      <c r="S55360" s="109"/>
      <c r="U55360" s="109"/>
      <c r="W55360" s="109"/>
      <c r="Y55360" s="109"/>
      <c r="AA55360" s="109"/>
      <c r="AC55360" s="109"/>
    </row>
    <row r="55361" spans="19:29" x14ac:dyDescent="0.25">
      <c r="S55361" s="108"/>
      <c r="U55361" s="108"/>
      <c r="W55361" s="108"/>
      <c r="Y55361" s="108"/>
      <c r="AA55361" s="108"/>
      <c r="AC55361" s="108"/>
    </row>
    <row r="55362" spans="19:29" x14ac:dyDescent="0.25">
      <c r="S55362" s="108"/>
      <c r="U55362" s="108"/>
      <c r="W55362" s="108"/>
      <c r="Y55362" s="108"/>
      <c r="AA55362" s="108"/>
      <c r="AC55362" s="108"/>
    </row>
    <row r="55363" spans="19:29" x14ac:dyDescent="0.25">
      <c r="S55363" s="109"/>
      <c r="U55363" s="109"/>
      <c r="W55363" s="109"/>
      <c r="Y55363" s="109"/>
      <c r="AA55363" s="109"/>
      <c r="AC55363" s="109"/>
    </row>
    <row r="55364" spans="19:29" x14ac:dyDescent="0.25">
      <c r="S55364" s="108"/>
      <c r="U55364" s="108"/>
      <c r="W55364" s="108"/>
      <c r="Y55364" s="108"/>
      <c r="AA55364" s="108"/>
      <c r="AC55364" s="108"/>
    </row>
    <row r="55365" spans="19:29" x14ac:dyDescent="0.25">
      <c r="S55365" s="109"/>
      <c r="U55365" s="109"/>
      <c r="W55365" s="109"/>
      <c r="Y55365" s="109"/>
      <c r="AA55365" s="109"/>
      <c r="AC55365" s="109"/>
    </row>
    <row r="55366" spans="19:29" x14ac:dyDescent="0.25">
      <c r="S55366" s="108"/>
      <c r="U55366" s="108"/>
      <c r="W55366" s="108"/>
      <c r="Y55366" s="108"/>
      <c r="AA55366" s="108"/>
      <c r="AC55366" s="108"/>
    </row>
    <row r="55367" spans="19:29" x14ac:dyDescent="0.25">
      <c r="S55367" s="108"/>
      <c r="U55367" s="108"/>
      <c r="W55367" s="108"/>
      <c r="Y55367" s="108"/>
      <c r="AA55367" s="108"/>
      <c r="AC55367" s="108"/>
    </row>
    <row r="55368" spans="19:29" x14ac:dyDescent="0.25">
      <c r="S55368" s="108"/>
      <c r="U55368" s="108"/>
      <c r="W55368" s="108"/>
      <c r="Y55368" s="108"/>
      <c r="AA55368" s="108"/>
      <c r="AC55368" s="108"/>
    </row>
    <row r="55369" spans="19:29" x14ac:dyDescent="0.25">
      <c r="S55369" s="110"/>
      <c r="U55369" s="110"/>
      <c r="W55369" s="110"/>
      <c r="Y55369" s="110"/>
      <c r="AA55369" s="110"/>
      <c r="AC55369" s="110"/>
    </row>
    <row r="55370" spans="19:29" x14ac:dyDescent="0.25">
      <c r="S55370" s="110"/>
      <c r="U55370" s="110"/>
      <c r="W55370" s="110"/>
      <c r="Y55370" s="110"/>
      <c r="AA55370" s="110"/>
      <c r="AC55370" s="110"/>
    </row>
    <row r="55371" spans="19:29" x14ac:dyDescent="0.25">
      <c r="S55371" s="110"/>
      <c r="U55371" s="110"/>
      <c r="W55371" s="110"/>
      <c r="Y55371" s="110"/>
      <c r="AA55371" s="110"/>
      <c r="AC55371" s="110"/>
    </row>
    <row r="55372" spans="19:29" x14ac:dyDescent="0.25">
      <c r="S55372" s="110"/>
      <c r="U55372" s="110"/>
      <c r="W55372" s="110"/>
      <c r="Y55372" s="110"/>
      <c r="AA55372" s="110"/>
      <c r="AC55372" s="110"/>
    </row>
    <row r="55373" spans="19:29" x14ac:dyDescent="0.25">
      <c r="S55373" s="111"/>
      <c r="U55373" s="111"/>
      <c r="W55373" s="111"/>
      <c r="Y55373" s="111"/>
      <c r="AA55373" s="111"/>
      <c r="AC55373" s="111"/>
    </row>
    <row r="55374" spans="19:29" x14ac:dyDescent="0.25">
      <c r="S55374" s="107"/>
      <c r="U55374" s="107"/>
      <c r="W55374" s="107"/>
      <c r="Y55374" s="107"/>
      <c r="AA55374" s="107"/>
      <c r="AC55374" s="107"/>
    </row>
    <row r="55375" spans="19:29" x14ac:dyDescent="0.25">
      <c r="S55375" s="108"/>
      <c r="U55375" s="108"/>
      <c r="W55375" s="108"/>
      <c r="Y55375" s="108"/>
      <c r="AA55375" s="108"/>
      <c r="AC55375" s="108"/>
    </row>
    <row r="55376" spans="19:29" x14ac:dyDescent="0.25">
      <c r="S55376" s="108"/>
      <c r="U55376" s="108"/>
      <c r="W55376" s="108"/>
      <c r="Y55376" s="108"/>
      <c r="AA55376" s="108"/>
      <c r="AC55376" s="108"/>
    </row>
    <row r="55377" spans="19:29" x14ac:dyDescent="0.25">
      <c r="S55377" s="109"/>
      <c r="U55377" s="109"/>
      <c r="W55377" s="109"/>
      <c r="Y55377" s="109"/>
      <c r="AA55377" s="109"/>
      <c r="AC55377" s="109"/>
    </row>
    <row r="55378" spans="19:29" x14ac:dyDescent="0.25">
      <c r="S55378" s="108"/>
      <c r="U55378" s="108"/>
      <c r="W55378" s="108"/>
      <c r="Y55378" s="108"/>
      <c r="AA55378" s="108"/>
      <c r="AC55378" s="108"/>
    </row>
    <row r="55379" spans="19:29" x14ac:dyDescent="0.25">
      <c r="S55379" s="108"/>
      <c r="U55379" s="108"/>
      <c r="W55379" s="108"/>
      <c r="Y55379" s="108"/>
      <c r="AA55379" s="108"/>
      <c r="AC55379" s="108"/>
    </row>
    <row r="55380" spans="19:29" x14ac:dyDescent="0.25">
      <c r="S55380" s="109"/>
      <c r="U55380" s="109"/>
      <c r="W55380" s="109"/>
      <c r="Y55380" s="109"/>
      <c r="AA55380" s="109"/>
      <c r="AC55380" s="109"/>
    </row>
    <row r="55381" spans="19:29" x14ac:dyDescent="0.25">
      <c r="S55381" s="108"/>
      <c r="U55381" s="108"/>
      <c r="W55381" s="108"/>
      <c r="Y55381" s="108"/>
      <c r="AA55381" s="108"/>
      <c r="AC55381" s="108"/>
    </row>
    <row r="55382" spans="19:29" x14ac:dyDescent="0.25">
      <c r="S55382" s="109"/>
      <c r="U55382" s="109"/>
      <c r="W55382" s="109"/>
      <c r="Y55382" s="109"/>
      <c r="AA55382" s="109"/>
      <c r="AC55382" s="109"/>
    </row>
    <row r="55383" spans="19:29" x14ac:dyDescent="0.25">
      <c r="S55383" s="108"/>
      <c r="U55383" s="108"/>
      <c r="W55383" s="108"/>
      <c r="Y55383" s="108"/>
      <c r="AA55383" s="108"/>
      <c r="AC55383" s="108"/>
    </row>
    <row r="55384" spans="19:29" x14ac:dyDescent="0.25">
      <c r="S55384" s="108"/>
      <c r="U55384" s="108"/>
      <c r="W55384" s="108"/>
      <c r="Y55384" s="108"/>
      <c r="AA55384" s="108"/>
      <c r="AC55384" s="108"/>
    </row>
    <row r="55385" spans="19:29" x14ac:dyDescent="0.25">
      <c r="S55385" s="108"/>
      <c r="U55385" s="108"/>
      <c r="W55385" s="108"/>
      <c r="Y55385" s="108"/>
      <c r="AA55385" s="108"/>
      <c r="AC55385" s="108"/>
    </row>
    <row r="55386" spans="19:29" x14ac:dyDescent="0.25">
      <c r="S55386" s="110"/>
      <c r="U55386" s="110"/>
      <c r="W55386" s="110"/>
      <c r="Y55386" s="110"/>
      <c r="AA55386" s="110"/>
      <c r="AC55386" s="110"/>
    </row>
    <row r="55387" spans="19:29" x14ac:dyDescent="0.25">
      <c r="S55387" s="110"/>
      <c r="U55387" s="110"/>
      <c r="W55387" s="110"/>
      <c r="Y55387" s="110"/>
      <c r="AA55387" s="110"/>
      <c r="AC55387" s="110"/>
    </row>
    <row r="55388" spans="19:29" x14ac:dyDescent="0.25">
      <c r="S55388" s="110"/>
      <c r="U55388" s="110"/>
      <c r="W55388" s="110"/>
      <c r="Y55388" s="110"/>
      <c r="AA55388" s="110"/>
      <c r="AC55388" s="110"/>
    </row>
    <row r="55389" spans="19:29" x14ac:dyDescent="0.25">
      <c r="S55389" s="110"/>
      <c r="U55389" s="110"/>
      <c r="W55389" s="110"/>
      <c r="Y55389" s="110"/>
      <c r="AA55389" s="110"/>
      <c r="AC55389" s="110"/>
    </row>
    <row r="55390" spans="19:29" x14ac:dyDescent="0.25">
      <c r="S55390" s="111"/>
      <c r="U55390" s="111"/>
      <c r="W55390" s="111"/>
      <c r="Y55390" s="111"/>
      <c r="AA55390" s="111"/>
      <c r="AC55390" s="111"/>
    </row>
    <row r="55391" spans="19:29" x14ac:dyDescent="0.25">
      <c r="S55391" s="107"/>
      <c r="U55391" s="107"/>
      <c r="W55391" s="107"/>
      <c r="Y55391" s="107"/>
      <c r="AA55391" s="107"/>
      <c r="AC55391" s="107"/>
    </row>
    <row r="55392" spans="19:29" x14ac:dyDescent="0.25">
      <c r="S55392" s="108"/>
      <c r="U55392" s="108"/>
      <c r="W55392" s="108"/>
      <c r="Y55392" s="108"/>
      <c r="AA55392" s="108"/>
      <c r="AC55392" s="108"/>
    </row>
    <row r="55393" spans="19:29" x14ac:dyDescent="0.25">
      <c r="S55393" s="108"/>
      <c r="U55393" s="108"/>
      <c r="W55393" s="108"/>
      <c r="Y55393" s="108"/>
      <c r="AA55393" s="108"/>
      <c r="AC55393" s="108"/>
    </row>
    <row r="55394" spans="19:29" x14ac:dyDescent="0.25">
      <c r="S55394" s="109"/>
      <c r="U55394" s="109"/>
      <c r="W55394" s="109"/>
      <c r="Y55394" s="109"/>
      <c r="AA55394" s="109"/>
      <c r="AC55394" s="109"/>
    </row>
    <row r="55395" spans="19:29" x14ac:dyDescent="0.25">
      <c r="S55395" s="108"/>
      <c r="U55395" s="108"/>
      <c r="W55395" s="108"/>
      <c r="Y55395" s="108"/>
      <c r="AA55395" s="108"/>
      <c r="AC55395" s="108"/>
    </row>
    <row r="55396" spans="19:29" x14ac:dyDescent="0.25">
      <c r="S55396" s="108"/>
      <c r="U55396" s="108"/>
      <c r="W55396" s="108"/>
      <c r="Y55396" s="108"/>
      <c r="AA55396" s="108"/>
      <c r="AC55396" s="108"/>
    </row>
    <row r="55397" spans="19:29" x14ac:dyDescent="0.25">
      <c r="S55397" s="109"/>
      <c r="U55397" s="109"/>
      <c r="W55397" s="109"/>
      <c r="Y55397" s="109"/>
      <c r="AA55397" s="109"/>
      <c r="AC55397" s="109"/>
    </row>
    <row r="55398" spans="19:29" x14ac:dyDescent="0.25">
      <c r="S55398" s="108"/>
      <c r="U55398" s="108"/>
      <c r="W55398" s="108"/>
      <c r="Y55398" s="108"/>
      <c r="AA55398" s="108"/>
      <c r="AC55398" s="108"/>
    </row>
    <row r="55399" spans="19:29" x14ac:dyDescent="0.25">
      <c r="S55399" s="109"/>
      <c r="U55399" s="109"/>
      <c r="W55399" s="109"/>
      <c r="Y55399" s="109"/>
      <c r="AA55399" s="109"/>
      <c r="AC55399" s="109"/>
    </row>
    <row r="55400" spans="19:29" x14ac:dyDescent="0.25">
      <c r="S55400" s="108"/>
      <c r="U55400" s="108"/>
      <c r="W55400" s="108"/>
      <c r="Y55400" s="108"/>
      <c r="AA55400" s="108"/>
      <c r="AC55400" s="108"/>
    </row>
    <row r="55401" spans="19:29" x14ac:dyDescent="0.25">
      <c r="S55401" s="108"/>
      <c r="U55401" s="108"/>
      <c r="W55401" s="108"/>
      <c r="Y55401" s="108"/>
      <c r="AA55401" s="108"/>
      <c r="AC55401" s="108"/>
    </row>
    <row r="55402" spans="19:29" x14ac:dyDescent="0.25">
      <c r="S55402" s="108"/>
      <c r="U55402" s="108"/>
      <c r="W55402" s="108"/>
      <c r="Y55402" s="108"/>
      <c r="AA55402" s="108"/>
      <c r="AC55402" s="108"/>
    </row>
    <row r="55403" spans="19:29" x14ac:dyDescent="0.25">
      <c r="S55403" s="110"/>
      <c r="U55403" s="110"/>
      <c r="W55403" s="110"/>
      <c r="Y55403" s="110"/>
      <c r="AA55403" s="110"/>
      <c r="AC55403" s="110"/>
    </row>
    <row r="55404" spans="19:29" x14ac:dyDescent="0.25">
      <c r="S55404" s="110"/>
      <c r="U55404" s="110"/>
      <c r="W55404" s="110"/>
      <c r="Y55404" s="110"/>
      <c r="AA55404" s="110"/>
      <c r="AC55404" s="110"/>
    </row>
    <row r="55405" spans="19:29" x14ac:dyDescent="0.25">
      <c r="S55405" s="110"/>
      <c r="U55405" s="110"/>
      <c r="W55405" s="110"/>
      <c r="Y55405" s="110"/>
      <c r="AA55405" s="110"/>
      <c r="AC55405" s="110"/>
    </row>
    <row r="55406" spans="19:29" x14ac:dyDescent="0.25">
      <c r="S55406" s="110"/>
      <c r="U55406" s="110"/>
      <c r="W55406" s="110"/>
      <c r="Y55406" s="110"/>
      <c r="AA55406" s="110"/>
      <c r="AC55406" s="110"/>
    </row>
    <row r="55407" spans="19:29" x14ac:dyDescent="0.25">
      <c r="S55407" s="111"/>
      <c r="U55407" s="111"/>
      <c r="W55407" s="111"/>
      <c r="Y55407" s="111"/>
      <c r="AA55407" s="111"/>
      <c r="AC55407" s="111"/>
    </row>
    <row r="55408" spans="19:29" x14ac:dyDescent="0.25">
      <c r="S55408" s="107"/>
      <c r="U55408" s="107"/>
      <c r="W55408" s="107"/>
      <c r="Y55408" s="107"/>
      <c r="AA55408" s="107"/>
      <c r="AC55408" s="107"/>
    </row>
    <row r="55409" spans="19:29" x14ac:dyDescent="0.25">
      <c r="S55409" s="108"/>
      <c r="U55409" s="108"/>
      <c r="W55409" s="108"/>
      <c r="Y55409" s="108"/>
      <c r="AA55409" s="108"/>
      <c r="AC55409" s="108"/>
    </row>
    <row r="55410" spans="19:29" x14ac:dyDescent="0.25">
      <c r="S55410" s="108"/>
      <c r="U55410" s="108"/>
      <c r="W55410" s="108"/>
      <c r="Y55410" s="108"/>
      <c r="AA55410" s="108"/>
      <c r="AC55410" s="108"/>
    </row>
    <row r="55411" spans="19:29" x14ac:dyDescent="0.25">
      <c r="S55411" s="109"/>
      <c r="U55411" s="109"/>
      <c r="W55411" s="109"/>
      <c r="Y55411" s="109"/>
      <c r="AA55411" s="109"/>
      <c r="AC55411" s="109"/>
    </row>
    <row r="55412" spans="19:29" x14ac:dyDescent="0.25">
      <c r="S55412" s="108"/>
      <c r="U55412" s="108"/>
      <c r="W55412" s="108"/>
      <c r="Y55412" s="108"/>
      <c r="AA55412" s="108"/>
      <c r="AC55412" s="108"/>
    </row>
    <row r="55413" spans="19:29" x14ac:dyDescent="0.25">
      <c r="S55413" s="108"/>
      <c r="U55413" s="108"/>
      <c r="W55413" s="108"/>
      <c r="Y55413" s="108"/>
      <c r="AA55413" s="108"/>
      <c r="AC55413" s="108"/>
    </row>
    <row r="55414" spans="19:29" x14ac:dyDescent="0.25">
      <c r="S55414" s="109"/>
      <c r="U55414" s="109"/>
      <c r="W55414" s="109"/>
      <c r="Y55414" s="109"/>
      <c r="AA55414" s="109"/>
      <c r="AC55414" s="109"/>
    </row>
    <row r="55415" spans="19:29" x14ac:dyDescent="0.25">
      <c r="S55415" s="108"/>
      <c r="U55415" s="108"/>
      <c r="W55415" s="108"/>
      <c r="Y55415" s="108"/>
      <c r="AA55415" s="108"/>
      <c r="AC55415" s="108"/>
    </row>
    <row r="55416" spans="19:29" x14ac:dyDescent="0.25">
      <c r="S55416" s="109"/>
      <c r="U55416" s="109"/>
      <c r="W55416" s="109"/>
      <c r="Y55416" s="109"/>
      <c r="AA55416" s="109"/>
      <c r="AC55416" s="109"/>
    </row>
    <row r="55417" spans="19:29" x14ac:dyDescent="0.25">
      <c r="S55417" s="108"/>
      <c r="U55417" s="108"/>
      <c r="W55417" s="108"/>
      <c r="Y55417" s="108"/>
      <c r="AA55417" s="108"/>
      <c r="AC55417" s="108"/>
    </row>
    <row r="55418" spans="19:29" x14ac:dyDescent="0.25">
      <c r="S55418" s="108"/>
      <c r="U55418" s="108"/>
      <c r="W55418" s="108"/>
      <c r="Y55418" s="108"/>
      <c r="AA55418" s="108"/>
      <c r="AC55418" s="108"/>
    </row>
    <row r="55419" spans="19:29" x14ac:dyDescent="0.25">
      <c r="S55419" s="108"/>
      <c r="U55419" s="108"/>
      <c r="W55419" s="108"/>
      <c r="Y55419" s="108"/>
      <c r="AA55419" s="108"/>
      <c r="AC55419" s="108"/>
    </row>
    <row r="55420" spans="19:29" x14ac:dyDescent="0.25">
      <c r="S55420" s="110"/>
      <c r="U55420" s="110"/>
      <c r="W55420" s="110"/>
      <c r="Y55420" s="110"/>
      <c r="AA55420" s="110"/>
      <c r="AC55420" s="110"/>
    </row>
    <row r="55421" spans="19:29" x14ac:dyDescent="0.25">
      <c r="S55421" s="110"/>
      <c r="U55421" s="110"/>
      <c r="W55421" s="110"/>
      <c r="Y55421" s="110"/>
      <c r="AA55421" s="110"/>
      <c r="AC55421" s="110"/>
    </row>
    <row r="55422" spans="19:29" x14ac:dyDescent="0.25">
      <c r="S55422" s="110"/>
      <c r="U55422" s="110"/>
      <c r="W55422" s="110"/>
      <c r="Y55422" s="110"/>
      <c r="AA55422" s="110"/>
      <c r="AC55422" s="110"/>
    </row>
    <row r="55423" spans="19:29" x14ac:dyDescent="0.25">
      <c r="S55423" s="110"/>
      <c r="U55423" s="110"/>
      <c r="W55423" s="110"/>
      <c r="Y55423" s="110"/>
      <c r="AA55423" s="110"/>
      <c r="AC55423" s="110"/>
    </row>
    <row r="55424" spans="19:29" x14ac:dyDescent="0.25">
      <c r="S55424" s="111"/>
      <c r="U55424" s="111"/>
      <c r="W55424" s="111"/>
      <c r="Y55424" s="111"/>
      <c r="AA55424" s="111"/>
      <c r="AC55424" s="111"/>
    </row>
    <row r="55425" spans="19:29" x14ac:dyDescent="0.25">
      <c r="S55425" s="107"/>
      <c r="U55425" s="107"/>
      <c r="W55425" s="107"/>
      <c r="Y55425" s="107"/>
      <c r="AA55425" s="107"/>
      <c r="AC55425" s="107"/>
    </row>
    <row r="55426" spans="19:29" x14ac:dyDescent="0.25">
      <c r="S55426" s="108"/>
      <c r="U55426" s="108"/>
      <c r="W55426" s="108"/>
      <c r="Y55426" s="108"/>
      <c r="AA55426" s="108"/>
      <c r="AC55426" s="108"/>
    </row>
    <row r="55427" spans="19:29" x14ac:dyDescent="0.25">
      <c r="S55427" s="108"/>
      <c r="U55427" s="108"/>
      <c r="W55427" s="108"/>
      <c r="Y55427" s="108"/>
      <c r="AA55427" s="108"/>
      <c r="AC55427" s="108"/>
    </row>
    <row r="55428" spans="19:29" x14ac:dyDescent="0.25">
      <c r="S55428" s="109"/>
      <c r="U55428" s="109"/>
      <c r="W55428" s="109"/>
      <c r="Y55428" s="109"/>
      <c r="AA55428" s="109"/>
      <c r="AC55428" s="109"/>
    </row>
    <row r="55429" spans="19:29" x14ac:dyDescent="0.25">
      <c r="S55429" s="108"/>
      <c r="U55429" s="108"/>
      <c r="W55429" s="108"/>
      <c r="Y55429" s="108"/>
      <c r="AA55429" s="108"/>
      <c r="AC55429" s="108"/>
    </row>
    <row r="55430" spans="19:29" x14ac:dyDescent="0.25">
      <c r="S55430" s="108"/>
      <c r="U55430" s="108"/>
      <c r="W55430" s="108"/>
      <c r="Y55430" s="108"/>
      <c r="AA55430" s="108"/>
      <c r="AC55430" s="108"/>
    </row>
    <row r="55431" spans="19:29" x14ac:dyDescent="0.25">
      <c r="S55431" s="109"/>
      <c r="U55431" s="109"/>
      <c r="W55431" s="109"/>
      <c r="Y55431" s="109"/>
      <c r="AA55431" s="109"/>
      <c r="AC55431" s="109"/>
    </row>
    <row r="55432" spans="19:29" x14ac:dyDescent="0.25">
      <c r="S55432" s="108"/>
      <c r="U55432" s="108"/>
      <c r="W55432" s="108"/>
      <c r="Y55432" s="108"/>
      <c r="AA55432" s="108"/>
      <c r="AC55432" s="108"/>
    </row>
    <row r="55433" spans="19:29" x14ac:dyDescent="0.25">
      <c r="S55433" s="109"/>
      <c r="U55433" s="109"/>
      <c r="W55433" s="109"/>
      <c r="Y55433" s="109"/>
      <c r="AA55433" s="109"/>
      <c r="AC55433" s="109"/>
    </row>
    <row r="55434" spans="19:29" x14ac:dyDescent="0.25">
      <c r="S55434" s="108"/>
      <c r="U55434" s="108"/>
      <c r="W55434" s="108"/>
      <c r="Y55434" s="108"/>
      <c r="AA55434" s="108"/>
      <c r="AC55434" s="108"/>
    </row>
    <row r="55435" spans="19:29" x14ac:dyDescent="0.25">
      <c r="S55435" s="108"/>
      <c r="U55435" s="108"/>
      <c r="W55435" s="108"/>
      <c r="Y55435" s="108"/>
      <c r="AA55435" s="108"/>
      <c r="AC55435" s="108"/>
    </row>
    <row r="55436" spans="19:29" x14ac:dyDescent="0.25">
      <c r="S55436" s="108"/>
      <c r="U55436" s="108"/>
      <c r="W55436" s="108"/>
      <c r="Y55436" s="108"/>
      <c r="AA55436" s="108"/>
      <c r="AC55436" s="108"/>
    </row>
    <row r="55437" spans="19:29" x14ac:dyDescent="0.25">
      <c r="S55437" s="110"/>
      <c r="U55437" s="110"/>
      <c r="W55437" s="110"/>
      <c r="Y55437" s="110"/>
      <c r="AA55437" s="110"/>
      <c r="AC55437" s="110"/>
    </row>
    <row r="55438" spans="19:29" x14ac:dyDescent="0.25">
      <c r="S55438" s="110"/>
      <c r="U55438" s="110"/>
      <c r="W55438" s="110"/>
      <c r="Y55438" s="110"/>
      <c r="AA55438" s="110"/>
      <c r="AC55438" s="110"/>
    </row>
    <row r="55439" spans="19:29" x14ac:dyDescent="0.25">
      <c r="S55439" s="110"/>
      <c r="U55439" s="110"/>
      <c r="W55439" s="110"/>
      <c r="Y55439" s="110"/>
      <c r="AA55439" s="110"/>
      <c r="AC55439" s="110"/>
    </row>
    <row r="55440" spans="19:29" x14ac:dyDescent="0.25">
      <c r="S55440" s="110"/>
      <c r="U55440" s="110"/>
      <c r="W55440" s="110"/>
      <c r="Y55440" s="110"/>
      <c r="AA55440" s="110"/>
      <c r="AC55440" s="110"/>
    </row>
    <row r="55441" spans="19:29" x14ac:dyDescent="0.25">
      <c r="S55441" s="111"/>
      <c r="U55441" s="111"/>
      <c r="W55441" s="111"/>
      <c r="Y55441" s="111"/>
      <c r="AA55441" s="111"/>
      <c r="AC55441" s="111"/>
    </row>
    <row r="55442" spans="19:29" x14ac:dyDescent="0.25">
      <c r="S55442" s="107"/>
      <c r="U55442" s="107"/>
      <c r="W55442" s="107"/>
      <c r="Y55442" s="107"/>
      <c r="AA55442" s="107"/>
      <c r="AC55442" s="107"/>
    </row>
    <row r="55443" spans="19:29" x14ac:dyDescent="0.25">
      <c r="S55443" s="108"/>
      <c r="U55443" s="108"/>
      <c r="W55443" s="108"/>
      <c r="Y55443" s="108"/>
      <c r="AA55443" s="108"/>
      <c r="AC55443" s="108"/>
    </row>
    <row r="55444" spans="19:29" x14ac:dyDescent="0.25">
      <c r="S55444" s="108"/>
      <c r="U55444" s="108"/>
      <c r="W55444" s="108"/>
      <c r="Y55444" s="108"/>
      <c r="AA55444" s="108"/>
      <c r="AC55444" s="108"/>
    </row>
    <row r="55445" spans="19:29" x14ac:dyDescent="0.25">
      <c r="S55445" s="109"/>
      <c r="U55445" s="109"/>
      <c r="W55445" s="109"/>
      <c r="Y55445" s="109"/>
      <c r="AA55445" s="109"/>
      <c r="AC55445" s="109"/>
    </row>
    <row r="55446" spans="19:29" x14ac:dyDescent="0.25">
      <c r="S55446" s="108"/>
      <c r="U55446" s="108"/>
      <c r="W55446" s="108"/>
      <c r="Y55446" s="108"/>
      <c r="AA55446" s="108"/>
      <c r="AC55446" s="108"/>
    </row>
    <row r="55447" spans="19:29" x14ac:dyDescent="0.25">
      <c r="S55447" s="108"/>
      <c r="U55447" s="108"/>
      <c r="W55447" s="108"/>
      <c r="Y55447" s="108"/>
      <c r="AA55447" s="108"/>
      <c r="AC55447" s="108"/>
    </row>
    <row r="55448" spans="19:29" x14ac:dyDescent="0.25">
      <c r="S55448" s="109"/>
      <c r="U55448" s="109"/>
      <c r="W55448" s="109"/>
      <c r="Y55448" s="109"/>
      <c r="AA55448" s="109"/>
      <c r="AC55448" s="109"/>
    </row>
    <row r="55449" spans="19:29" x14ac:dyDescent="0.25">
      <c r="S55449" s="108"/>
      <c r="U55449" s="108"/>
      <c r="W55449" s="108"/>
      <c r="Y55449" s="108"/>
      <c r="AA55449" s="108"/>
      <c r="AC55449" s="108"/>
    </row>
    <row r="55450" spans="19:29" x14ac:dyDescent="0.25">
      <c r="S55450" s="109"/>
      <c r="U55450" s="109"/>
      <c r="W55450" s="109"/>
      <c r="Y55450" s="109"/>
      <c r="AA55450" s="109"/>
      <c r="AC55450" s="109"/>
    </row>
    <row r="55451" spans="19:29" x14ac:dyDescent="0.25">
      <c r="S55451" s="108"/>
      <c r="U55451" s="108"/>
      <c r="W55451" s="108"/>
      <c r="Y55451" s="108"/>
      <c r="AA55451" s="108"/>
      <c r="AC55451" s="108"/>
    </row>
    <row r="55452" spans="19:29" x14ac:dyDescent="0.25">
      <c r="S55452" s="108"/>
      <c r="U55452" s="108"/>
      <c r="W55452" s="108"/>
      <c r="Y55452" s="108"/>
      <c r="AA55452" s="108"/>
      <c r="AC55452" s="108"/>
    </row>
    <row r="55453" spans="19:29" x14ac:dyDescent="0.25">
      <c r="S55453" s="108"/>
      <c r="U55453" s="108"/>
      <c r="W55453" s="108"/>
      <c r="Y55453" s="108"/>
      <c r="AA55453" s="108"/>
      <c r="AC55453" s="108"/>
    </row>
    <row r="55454" spans="19:29" x14ac:dyDescent="0.25">
      <c r="S55454" s="110"/>
      <c r="U55454" s="110"/>
      <c r="W55454" s="110"/>
      <c r="Y55454" s="110"/>
      <c r="AA55454" s="110"/>
      <c r="AC55454" s="110"/>
    </row>
    <row r="55455" spans="19:29" x14ac:dyDescent="0.25">
      <c r="S55455" s="110"/>
      <c r="U55455" s="110"/>
      <c r="W55455" s="110"/>
      <c r="Y55455" s="110"/>
      <c r="AA55455" s="110"/>
      <c r="AC55455" s="110"/>
    </row>
    <row r="55456" spans="19:29" x14ac:dyDescent="0.25">
      <c r="S55456" s="110"/>
      <c r="U55456" s="110"/>
      <c r="W55456" s="110"/>
      <c r="Y55456" s="110"/>
      <c r="AA55456" s="110"/>
      <c r="AC55456" s="110"/>
    </row>
    <row r="55457" spans="19:29" x14ac:dyDescent="0.25">
      <c r="S55457" s="110"/>
      <c r="U55457" s="110"/>
      <c r="W55457" s="110"/>
      <c r="Y55457" s="110"/>
      <c r="AA55457" s="110"/>
      <c r="AC55457" s="110"/>
    </row>
    <row r="55458" spans="19:29" x14ac:dyDescent="0.25">
      <c r="S55458" s="111"/>
      <c r="U55458" s="111"/>
      <c r="W55458" s="111"/>
      <c r="Y55458" s="111"/>
      <c r="AA55458" s="111"/>
      <c r="AC55458" s="111"/>
    </row>
    <row r="55459" spans="19:29" x14ac:dyDescent="0.25">
      <c r="S55459" s="107"/>
      <c r="U55459" s="107"/>
      <c r="W55459" s="107"/>
      <c r="Y55459" s="107"/>
      <c r="AA55459" s="107"/>
      <c r="AC55459" s="107"/>
    </row>
    <row r="55460" spans="19:29" x14ac:dyDescent="0.25">
      <c r="S55460" s="108"/>
      <c r="U55460" s="108"/>
      <c r="W55460" s="108"/>
      <c r="Y55460" s="108"/>
      <c r="AA55460" s="108"/>
      <c r="AC55460" s="108"/>
    </row>
    <row r="55461" spans="19:29" x14ac:dyDescent="0.25">
      <c r="S55461" s="108"/>
      <c r="U55461" s="108"/>
      <c r="W55461" s="108"/>
      <c r="Y55461" s="108"/>
      <c r="AA55461" s="108"/>
      <c r="AC55461" s="108"/>
    </row>
    <row r="55462" spans="19:29" x14ac:dyDescent="0.25">
      <c r="S55462" s="109"/>
      <c r="U55462" s="109"/>
      <c r="W55462" s="109"/>
      <c r="Y55462" s="109"/>
      <c r="AA55462" s="109"/>
      <c r="AC55462" s="109"/>
    </row>
    <row r="55463" spans="19:29" x14ac:dyDescent="0.25">
      <c r="S55463" s="108"/>
      <c r="U55463" s="108"/>
      <c r="W55463" s="108"/>
      <c r="Y55463" s="108"/>
      <c r="AA55463" s="108"/>
      <c r="AC55463" s="108"/>
    </row>
    <row r="55464" spans="19:29" x14ac:dyDescent="0.25">
      <c r="S55464" s="108"/>
      <c r="U55464" s="108"/>
      <c r="W55464" s="108"/>
      <c r="Y55464" s="108"/>
      <c r="AA55464" s="108"/>
      <c r="AC55464" s="108"/>
    </row>
    <row r="55465" spans="19:29" x14ac:dyDescent="0.25">
      <c r="S55465" s="109"/>
      <c r="U55465" s="109"/>
      <c r="W55465" s="109"/>
      <c r="Y55465" s="109"/>
      <c r="AA55465" s="109"/>
      <c r="AC55465" s="109"/>
    </row>
    <row r="55466" spans="19:29" x14ac:dyDescent="0.25">
      <c r="S55466" s="108"/>
      <c r="U55466" s="108"/>
      <c r="W55466" s="108"/>
      <c r="Y55466" s="108"/>
      <c r="AA55466" s="108"/>
      <c r="AC55466" s="108"/>
    </row>
    <row r="55467" spans="19:29" x14ac:dyDescent="0.25">
      <c r="S55467" s="109"/>
      <c r="U55467" s="109"/>
      <c r="W55467" s="109"/>
      <c r="Y55467" s="109"/>
      <c r="AA55467" s="109"/>
      <c r="AC55467" s="109"/>
    </row>
    <row r="55468" spans="19:29" x14ac:dyDescent="0.25">
      <c r="S55468" s="108"/>
      <c r="U55468" s="108"/>
      <c r="W55468" s="108"/>
      <c r="Y55468" s="108"/>
      <c r="AA55468" s="108"/>
      <c r="AC55468" s="108"/>
    </row>
    <row r="55469" spans="19:29" x14ac:dyDescent="0.25">
      <c r="S55469" s="108"/>
      <c r="U55469" s="108"/>
      <c r="W55469" s="108"/>
      <c r="Y55469" s="108"/>
      <c r="AA55469" s="108"/>
      <c r="AC55469" s="108"/>
    </row>
    <row r="55470" spans="19:29" x14ac:dyDescent="0.25">
      <c r="S55470" s="108"/>
      <c r="U55470" s="108"/>
      <c r="W55470" s="108"/>
      <c r="Y55470" s="108"/>
      <c r="AA55470" s="108"/>
      <c r="AC55470" s="108"/>
    </row>
    <row r="55471" spans="19:29" x14ac:dyDescent="0.25">
      <c r="S55471" s="110"/>
      <c r="U55471" s="110"/>
      <c r="W55471" s="110"/>
      <c r="Y55471" s="110"/>
      <c r="AA55471" s="110"/>
      <c r="AC55471" s="110"/>
    </row>
    <row r="55472" spans="19:29" x14ac:dyDescent="0.25">
      <c r="S55472" s="110"/>
      <c r="U55472" s="110"/>
      <c r="W55472" s="110"/>
      <c r="Y55472" s="110"/>
      <c r="AA55472" s="110"/>
      <c r="AC55472" s="110"/>
    </row>
    <row r="55473" spans="19:29" x14ac:dyDescent="0.25">
      <c r="S55473" s="110"/>
      <c r="U55473" s="110"/>
      <c r="W55473" s="110"/>
      <c r="Y55473" s="110"/>
      <c r="AA55473" s="110"/>
      <c r="AC55473" s="110"/>
    </row>
    <row r="55474" spans="19:29" x14ac:dyDescent="0.25">
      <c r="S55474" s="110"/>
      <c r="U55474" s="110"/>
      <c r="W55474" s="110"/>
      <c r="Y55474" s="110"/>
      <c r="AA55474" s="110"/>
      <c r="AC55474" s="110"/>
    </row>
    <row r="55475" spans="19:29" x14ac:dyDescent="0.25">
      <c r="S55475" s="111"/>
      <c r="U55475" s="111"/>
      <c r="W55475" s="111"/>
      <c r="Y55475" s="111"/>
      <c r="AA55475" s="111"/>
      <c r="AC55475" s="111"/>
    </row>
    <row r="55476" spans="19:29" x14ac:dyDescent="0.25">
      <c r="S55476" s="107"/>
      <c r="U55476" s="107"/>
      <c r="W55476" s="107"/>
      <c r="Y55476" s="107"/>
      <c r="AA55476" s="107"/>
      <c r="AC55476" s="107"/>
    </row>
    <row r="55477" spans="19:29" x14ac:dyDescent="0.25">
      <c r="S55477" s="108"/>
      <c r="U55477" s="108"/>
      <c r="W55477" s="108"/>
      <c r="Y55477" s="108"/>
      <c r="AA55477" s="108"/>
      <c r="AC55477" s="108"/>
    </row>
    <row r="55478" spans="19:29" x14ac:dyDescent="0.25">
      <c r="S55478" s="108"/>
      <c r="U55478" s="108"/>
      <c r="W55478" s="108"/>
      <c r="Y55478" s="108"/>
      <c r="AA55478" s="108"/>
      <c r="AC55478" s="108"/>
    </row>
    <row r="55479" spans="19:29" x14ac:dyDescent="0.25">
      <c r="S55479" s="109"/>
      <c r="U55479" s="109"/>
      <c r="W55479" s="109"/>
      <c r="Y55479" s="109"/>
      <c r="AA55479" s="109"/>
      <c r="AC55479" s="109"/>
    </row>
    <row r="55480" spans="19:29" x14ac:dyDescent="0.25">
      <c r="S55480" s="108"/>
      <c r="U55480" s="108"/>
      <c r="W55480" s="108"/>
      <c r="Y55480" s="108"/>
      <c r="AA55480" s="108"/>
      <c r="AC55480" s="108"/>
    </row>
    <row r="55481" spans="19:29" x14ac:dyDescent="0.25">
      <c r="S55481" s="108"/>
      <c r="U55481" s="108"/>
      <c r="W55481" s="108"/>
      <c r="Y55481" s="108"/>
      <c r="AA55481" s="108"/>
      <c r="AC55481" s="108"/>
    </row>
    <row r="55482" spans="19:29" x14ac:dyDescent="0.25">
      <c r="S55482" s="109"/>
      <c r="U55482" s="109"/>
      <c r="W55482" s="109"/>
      <c r="Y55482" s="109"/>
      <c r="AA55482" s="109"/>
      <c r="AC55482" s="109"/>
    </row>
    <row r="55483" spans="19:29" x14ac:dyDescent="0.25">
      <c r="S55483" s="108"/>
      <c r="U55483" s="108"/>
      <c r="W55483" s="108"/>
      <c r="Y55483" s="108"/>
      <c r="AA55483" s="108"/>
      <c r="AC55483" s="108"/>
    </row>
    <row r="55484" spans="19:29" x14ac:dyDescent="0.25">
      <c r="S55484" s="109"/>
      <c r="U55484" s="109"/>
      <c r="W55484" s="109"/>
      <c r="Y55484" s="109"/>
      <c r="AA55484" s="109"/>
      <c r="AC55484" s="109"/>
    </row>
    <row r="55485" spans="19:29" x14ac:dyDescent="0.25">
      <c r="S55485" s="108"/>
      <c r="U55485" s="108"/>
      <c r="W55485" s="108"/>
      <c r="Y55485" s="108"/>
      <c r="AA55485" s="108"/>
      <c r="AC55485" s="108"/>
    </row>
    <row r="55486" spans="19:29" x14ac:dyDescent="0.25">
      <c r="S55486" s="108"/>
      <c r="U55486" s="108"/>
      <c r="W55486" s="108"/>
      <c r="Y55486" s="108"/>
      <c r="AA55486" s="108"/>
      <c r="AC55486" s="108"/>
    </row>
    <row r="55487" spans="19:29" x14ac:dyDescent="0.25">
      <c r="S55487" s="108"/>
      <c r="U55487" s="108"/>
      <c r="W55487" s="108"/>
      <c r="Y55487" s="108"/>
      <c r="AA55487" s="108"/>
      <c r="AC55487" s="108"/>
    </row>
    <row r="55488" spans="19:29" x14ac:dyDescent="0.25">
      <c r="S55488" s="110"/>
      <c r="U55488" s="110"/>
      <c r="W55488" s="110"/>
      <c r="Y55488" s="110"/>
      <c r="AA55488" s="110"/>
      <c r="AC55488" s="110"/>
    </row>
    <row r="55489" spans="19:29" x14ac:dyDescent="0.25">
      <c r="S55489" s="110"/>
      <c r="U55489" s="110"/>
      <c r="W55489" s="110"/>
      <c r="Y55489" s="110"/>
      <c r="AA55489" s="110"/>
      <c r="AC55489" s="110"/>
    </row>
    <row r="55490" spans="19:29" x14ac:dyDescent="0.25">
      <c r="S55490" s="110"/>
      <c r="U55490" s="110"/>
      <c r="W55490" s="110"/>
      <c r="Y55490" s="110"/>
      <c r="AA55490" s="110"/>
      <c r="AC55490" s="110"/>
    </row>
    <row r="55491" spans="19:29" x14ac:dyDescent="0.25">
      <c r="S55491" s="110"/>
      <c r="U55491" s="110"/>
      <c r="W55491" s="110"/>
      <c r="Y55491" s="110"/>
      <c r="AA55491" s="110"/>
      <c r="AC55491" s="110"/>
    </row>
    <row r="55492" spans="19:29" x14ac:dyDescent="0.25">
      <c r="S55492" s="111"/>
      <c r="U55492" s="111"/>
      <c r="W55492" s="111"/>
      <c r="Y55492" s="111"/>
      <c r="AA55492" s="111"/>
      <c r="AC55492" s="111"/>
    </row>
    <row r="55493" spans="19:29" x14ac:dyDescent="0.25">
      <c r="S55493" s="107"/>
      <c r="U55493" s="107"/>
      <c r="W55493" s="107"/>
      <c r="Y55493" s="107"/>
      <c r="AA55493" s="107"/>
      <c r="AC55493" s="107"/>
    </row>
    <row r="55494" spans="19:29" x14ac:dyDescent="0.25">
      <c r="S55494" s="108"/>
      <c r="U55494" s="108"/>
      <c r="W55494" s="108"/>
      <c r="Y55494" s="108"/>
      <c r="AA55494" s="108"/>
      <c r="AC55494" s="108"/>
    </row>
    <row r="55495" spans="19:29" x14ac:dyDescent="0.25">
      <c r="S55495" s="108"/>
      <c r="U55495" s="108"/>
      <c r="W55495" s="108"/>
      <c r="Y55495" s="108"/>
      <c r="AA55495" s="108"/>
      <c r="AC55495" s="108"/>
    </row>
    <row r="55496" spans="19:29" x14ac:dyDescent="0.25">
      <c r="S55496" s="109"/>
      <c r="U55496" s="109"/>
      <c r="W55496" s="109"/>
      <c r="Y55496" s="109"/>
      <c r="AA55496" s="109"/>
      <c r="AC55496" s="109"/>
    </row>
    <row r="55497" spans="19:29" x14ac:dyDescent="0.25">
      <c r="S55497" s="108"/>
      <c r="U55497" s="108"/>
      <c r="W55497" s="108"/>
      <c r="Y55497" s="108"/>
      <c r="AA55497" s="108"/>
      <c r="AC55497" s="108"/>
    </row>
    <row r="55498" spans="19:29" x14ac:dyDescent="0.25">
      <c r="S55498" s="108"/>
      <c r="U55498" s="108"/>
      <c r="W55498" s="108"/>
      <c r="Y55498" s="108"/>
      <c r="AA55498" s="108"/>
      <c r="AC55498" s="108"/>
    </row>
    <row r="55499" spans="19:29" x14ac:dyDescent="0.25">
      <c r="S55499" s="109"/>
      <c r="U55499" s="109"/>
      <c r="W55499" s="109"/>
      <c r="Y55499" s="109"/>
      <c r="AA55499" s="109"/>
      <c r="AC55499" s="109"/>
    </row>
    <row r="55500" spans="19:29" x14ac:dyDescent="0.25">
      <c r="S55500" s="108"/>
      <c r="U55500" s="108"/>
      <c r="W55500" s="108"/>
      <c r="Y55500" s="108"/>
      <c r="AA55500" s="108"/>
      <c r="AC55500" s="108"/>
    </row>
    <row r="55501" spans="19:29" x14ac:dyDescent="0.25">
      <c r="S55501" s="109"/>
      <c r="U55501" s="109"/>
      <c r="W55501" s="109"/>
      <c r="Y55501" s="109"/>
      <c r="AA55501" s="109"/>
      <c r="AC55501" s="109"/>
    </row>
    <row r="55502" spans="19:29" x14ac:dyDescent="0.25">
      <c r="S55502" s="108"/>
      <c r="U55502" s="108"/>
      <c r="W55502" s="108"/>
      <c r="Y55502" s="108"/>
      <c r="AA55502" s="108"/>
      <c r="AC55502" s="108"/>
    </row>
    <row r="55503" spans="19:29" x14ac:dyDescent="0.25">
      <c r="S55503" s="108"/>
      <c r="U55503" s="108"/>
      <c r="W55503" s="108"/>
      <c r="Y55503" s="108"/>
      <c r="AA55503" s="108"/>
      <c r="AC55503" s="108"/>
    </row>
    <row r="55504" spans="19:29" x14ac:dyDescent="0.25">
      <c r="S55504" s="108"/>
      <c r="U55504" s="108"/>
      <c r="W55504" s="108"/>
      <c r="Y55504" s="108"/>
      <c r="AA55504" s="108"/>
      <c r="AC55504" s="108"/>
    </row>
    <row r="55505" spans="19:29" x14ac:dyDescent="0.25">
      <c r="S55505" s="110"/>
      <c r="U55505" s="110"/>
      <c r="W55505" s="110"/>
      <c r="Y55505" s="110"/>
      <c r="AA55505" s="110"/>
      <c r="AC55505" s="110"/>
    </row>
    <row r="55506" spans="19:29" x14ac:dyDescent="0.25">
      <c r="S55506" s="110"/>
      <c r="U55506" s="110"/>
      <c r="W55506" s="110"/>
      <c r="Y55506" s="110"/>
      <c r="AA55506" s="110"/>
      <c r="AC55506" s="110"/>
    </row>
    <row r="55507" spans="19:29" x14ac:dyDescent="0.25">
      <c r="S55507" s="110"/>
      <c r="U55507" s="110"/>
      <c r="W55507" s="110"/>
      <c r="Y55507" s="110"/>
      <c r="AA55507" s="110"/>
      <c r="AC55507" s="110"/>
    </row>
    <row r="55508" spans="19:29" x14ac:dyDescent="0.25">
      <c r="S55508" s="110"/>
      <c r="U55508" s="110"/>
      <c r="W55508" s="110"/>
      <c r="Y55508" s="110"/>
      <c r="AA55508" s="110"/>
      <c r="AC55508" s="110"/>
    </row>
    <row r="55509" spans="19:29" x14ac:dyDescent="0.25">
      <c r="S55509" s="111"/>
      <c r="U55509" s="111"/>
      <c r="W55509" s="111"/>
      <c r="Y55509" s="111"/>
      <c r="AA55509" s="111"/>
      <c r="AC55509" s="111"/>
    </row>
    <row r="55510" spans="19:29" x14ac:dyDescent="0.25">
      <c r="S55510" s="107"/>
      <c r="U55510" s="107"/>
      <c r="W55510" s="107"/>
      <c r="Y55510" s="107"/>
      <c r="AA55510" s="107"/>
      <c r="AC55510" s="107"/>
    </row>
    <row r="55511" spans="19:29" x14ac:dyDescent="0.25">
      <c r="S55511" s="108"/>
      <c r="U55511" s="108"/>
      <c r="W55511" s="108"/>
      <c r="Y55511" s="108"/>
      <c r="AA55511" s="108"/>
      <c r="AC55511" s="108"/>
    </row>
    <row r="55512" spans="19:29" x14ac:dyDescent="0.25">
      <c r="S55512" s="108"/>
      <c r="U55512" s="108"/>
      <c r="W55512" s="108"/>
      <c r="Y55512" s="108"/>
      <c r="AA55512" s="108"/>
      <c r="AC55512" s="108"/>
    </row>
    <row r="55513" spans="19:29" x14ac:dyDescent="0.25">
      <c r="S55513" s="109"/>
      <c r="U55513" s="109"/>
      <c r="W55513" s="109"/>
      <c r="Y55513" s="109"/>
      <c r="AA55513" s="109"/>
      <c r="AC55513" s="109"/>
    </row>
    <row r="55514" spans="19:29" x14ac:dyDescent="0.25">
      <c r="S55514" s="108"/>
      <c r="U55514" s="108"/>
      <c r="W55514" s="108"/>
      <c r="Y55514" s="108"/>
      <c r="AA55514" s="108"/>
      <c r="AC55514" s="108"/>
    </row>
    <row r="55515" spans="19:29" x14ac:dyDescent="0.25">
      <c r="S55515" s="108"/>
      <c r="U55515" s="108"/>
      <c r="W55515" s="108"/>
      <c r="Y55515" s="108"/>
      <c r="AA55515" s="108"/>
      <c r="AC55515" s="108"/>
    </row>
    <row r="55516" spans="19:29" x14ac:dyDescent="0.25">
      <c r="S55516" s="109"/>
      <c r="U55516" s="109"/>
      <c r="W55516" s="109"/>
      <c r="Y55516" s="109"/>
      <c r="AA55516" s="109"/>
      <c r="AC55516" s="109"/>
    </row>
    <row r="55517" spans="19:29" x14ac:dyDescent="0.25">
      <c r="S55517" s="108"/>
      <c r="U55517" s="108"/>
      <c r="W55517" s="108"/>
      <c r="Y55517" s="108"/>
      <c r="AA55517" s="108"/>
      <c r="AC55517" s="108"/>
    </row>
    <row r="55518" spans="19:29" x14ac:dyDescent="0.25">
      <c r="S55518" s="109"/>
      <c r="U55518" s="109"/>
      <c r="W55518" s="109"/>
      <c r="Y55518" s="109"/>
      <c r="AA55518" s="109"/>
      <c r="AC55518" s="109"/>
    </row>
    <row r="55519" spans="19:29" x14ac:dyDescent="0.25">
      <c r="S55519" s="108"/>
      <c r="U55519" s="108"/>
      <c r="W55519" s="108"/>
      <c r="Y55519" s="108"/>
      <c r="AA55519" s="108"/>
      <c r="AC55519" s="108"/>
    </row>
    <row r="55520" spans="19:29" x14ac:dyDescent="0.25">
      <c r="S55520" s="108"/>
      <c r="U55520" s="108"/>
      <c r="W55520" s="108"/>
      <c r="Y55520" s="108"/>
      <c r="AA55520" s="108"/>
      <c r="AC55520" s="108"/>
    </row>
    <row r="55521" spans="19:29" x14ac:dyDescent="0.25">
      <c r="S55521" s="108"/>
      <c r="U55521" s="108"/>
      <c r="W55521" s="108"/>
      <c r="Y55521" s="108"/>
      <c r="AA55521" s="108"/>
      <c r="AC55521" s="108"/>
    </row>
    <row r="55522" spans="19:29" x14ac:dyDescent="0.25">
      <c r="S55522" s="110"/>
      <c r="U55522" s="110"/>
      <c r="W55522" s="110"/>
      <c r="Y55522" s="110"/>
      <c r="AA55522" s="110"/>
      <c r="AC55522" s="110"/>
    </row>
    <row r="55523" spans="19:29" x14ac:dyDescent="0.25">
      <c r="S55523" s="110"/>
      <c r="U55523" s="110"/>
      <c r="W55523" s="110"/>
      <c r="Y55523" s="110"/>
      <c r="AA55523" s="110"/>
      <c r="AC55523" s="110"/>
    </row>
    <row r="55524" spans="19:29" x14ac:dyDescent="0.25">
      <c r="S55524" s="110"/>
      <c r="U55524" s="110"/>
      <c r="W55524" s="110"/>
      <c r="Y55524" s="110"/>
      <c r="AA55524" s="110"/>
      <c r="AC55524" s="110"/>
    </row>
    <row r="55525" spans="19:29" x14ac:dyDescent="0.25">
      <c r="S55525" s="110"/>
      <c r="U55525" s="110"/>
      <c r="W55525" s="110"/>
      <c r="Y55525" s="110"/>
      <c r="AA55525" s="110"/>
      <c r="AC55525" s="110"/>
    </row>
    <row r="55526" spans="19:29" x14ac:dyDescent="0.25">
      <c r="S55526" s="111"/>
      <c r="U55526" s="111"/>
      <c r="W55526" s="111"/>
      <c r="Y55526" s="111"/>
      <c r="AA55526" s="111"/>
      <c r="AC55526" s="111"/>
    </row>
    <row r="55527" spans="19:29" x14ac:dyDescent="0.25">
      <c r="S55527" s="107"/>
      <c r="U55527" s="107"/>
      <c r="W55527" s="107"/>
      <c r="Y55527" s="107"/>
      <c r="AA55527" s="107"/>
      <c r="AC55527" s="107"/>
    </row>
    <row r="55528" spans="19:29" x14ac:dyDescent="0.25">
      <c r="S55528" s="108"/>
      <c r="U55528" s="108"/>
      <c r="W55528" s="108"/>
      <c r="Y55528" s="108"/>
      <c r="AA55528" s="108"/>
      <c r="AC55528" s="108"/>
    </row>
    <row r="55529" spans="19:29" x14ac:dyDescent="0.25">
      <c r="S55529" s="108"/>
      <c r="U55529" s="108"/>
      <c r="W55529" s="108"/>
      <c r="Y55529" s="108"/>
      <c r="AA55529" s="108"/>
      <c r="AC55529" s="108"/>
    </row>
    <row r="55530" spans="19:29" x14ac:dyDescent="0.25">
      <c r="S55530" s="109"/>
      <c r="U55530" s="109"/>
      <c r="W55530" s="109"/>
      <c r="Y55530" s="109"/>
      <c r="AA55530" s="109"/>
      <c r="AC55530" s="109"/>
    </row>
    <row r="55531" spans="19:29" x14ac:dyDescent="0.25">
      <c r="S55531" s="108"/>
      <c r="U55531" s="108"/>
      <c r="W55531" s="108"/>
      <c r="Y55531" s="108"/>
      <c r="AA55531" s="108"/>
      <c r="AC55531" s="108"/>
    </row>
    <row r="55532" spans="19:29" x14ac:dyDescent="0.25">
      <c r="S55532" s="108"/>
      <c r="U55532" s="108"/>
      <c r="W55532" s="108"/>
      <c r="Y55532" s="108"/>
      <c r="AA55532" s="108"/>
      <c r="AC55532" s="108"/>
    </row>
    <row r="55533" spans="19:29" x14ac:dyDescent="0.25">
      <c r="S55533" s="109"/>
      <c r="U55533" s="109"/>
      <c r="W55533" s="109"/>
      <c r="Y55533" s="109"/>
      <c r="AA55533" s="109"/>
      <c r="AC55533" s="109"/>
    </row>
    <row r="55534" spans="19:29" x14ac:dyDescent="0.25">
      <c r="S55534" s="108"/>
      <c r="U55534" s="108"/>
      <c r="W55534" s="108"/>
      <c r="Y55534" s="108"/>
      <c r="AA55534" s="108"/>
      <c r="AC55534" s="108"/>
    </row>
    <row r="55535" spans="19:29" x14ac:dyDescent="0.25">
      <c r="S55535" s="109"/>
      <c r="U55535" s="109"/>
      <c r="W55535" s="109"/>
      <c r="Y55535" s="109"/>
      <c r="AA55535" s="109"/>
      <c r="AC55535" s="109"/>
    </row>
    <row r="55536" spans="19:29" x14ac:dyDescent="0.25">
      <c r="S55536" s="108"/>
      <c r="U55536" s="108"/>
      <c r="W55536" s="108"/>
      <c r="Y55536" s="108"/>
      <c r="AA55536" s="108"/>
      <c r="AC55536" s="108"/>
    </row>
    <row r="55537" spans="19:29" x14ac:dyDescent="0.25">
      <c r="S55537" s="108"/>
      <c r="U55537" s="108"/>
      <c r="W55537" s="108"/>
      <c r="Y55537" s="108"/>
      <c r="AA55537" s="108"/>
      <c r="AC55537" s="108"/>
    </row>
    <row r="55538" spans="19:29" x14ac:dyDescent="0.25">
      <c r="S55538" s="108"/>
      <c r="U55538" s="108"/>
      <c r="W55538" s="108"/>
      <c r="Y55538" s="108"/>
      <c r="AA55538" s="108"/>
      <c r="AC55538" s="108"/>
    </row>
    <row r="55539" spans="19:29" x14ac:dyDescent="0.25">
      <c r="S55539" s="110"/>
      <c r="U55539" s="110"/>
      <c r="W55539" s="110"/>
      <c r="Y55539" s="110"/>
      <c r="AA55539" s="110"/>
      <c r="AC55539" s="110"/>
    </row>
    <row r="55540" spans="19:29" x14ac:dyDescent="0.25">
      <c r="S55540" s="110"/>
      <c r="U55540" s="110"/>
      <c r="W55540" s="110"/>
      <c r="Y55540" s="110"/>
      <c r="AA55540" s="110"/>
      <c r="AC55540" s="110"/>
    </row>
    <row r="55541" spans="19:29" x14ac:dyDescent="0.25">
      <c r="S55541" s="110"/>
      <c r="U55541" s="110"/>
      <c r="W55541" s="110"/>
      <c r="Y55541" s="110"/>
      <c r="AA55541" s="110"/>
      <c r="AC55541" s="110"/>
    </row>
    <row r="55542" spans="19:29" x14ac:dyDescent="0.25">
      <c r="S55542" s="110"/>
      <c r="U55542" s="110"/>
      <c r="W55542" s="110"/>
      <c r="Y55542" s="110"/>
      <c r="AA55542" s="110"/>
      <c r="AC55542" s="110"/>
    </row>
    <row r="55543" spans="19:29" x14ac:dyDescent="0.25">
      <c r="S55543" s="111"/>
      <c r="U55543" s="111"/>
      <c r="W55543" s="111"/>
      <c r="Y55543" s="111"/>
      <c r="AA55543" s="111"/>
      <c r="AC55543" s="111"/>
    </row>
    <row r="55544" spans="19:29" x14ac:dyDescent="0.25">
      <c r="S55544" s="107"/>
      <c r="U55544" s="107"/>
      <c r="W55544" s="107"/>
      <c r="Y55544" s="107"/>
      <c r="AA55544" s="107"/>
      <c r="AC55544" s="107"/>
    </row>
    <row r="55545" spans="19:29" x14ac:dyDescent="0.25">
      <c r="S55545" s="108"/>
      <c r="U55545" s="108"/>
      <c r="W55545" s="108"/>
      <c r="Y55545" s="108"/>
      <c r="AA55545" s="108"/>
      <c r="AC55545" s="108"/>
    </row>
    <row r="55546" spans="19:29" x14ac:dyDescent="0.25">
      <c r="S55546" s="108"/>
      <c r="U55546" s="108"/>
      <c r="W55546" s="108"/>
      <c r="Y55546" s="108"/>
      <c r="AA55546" s="108"/>
      <c r="AC55546" s="108"/>
    </row>
    <row r="55547" spans="19:29" x14ac:dyDescent="0.25">
      <c r="S55547" s="109"/>
      <c r="U55547" s="109"/>
      <c r="W55547" s="109"/>
      <c r="Y55547" s="109"/>
      <c r="AA55547" s="109"/>
      <c r="AC55547" s="109"/>
    </row>
    <row r="55548" spans="19:29" x14ac:dyDescent="0.25">
      <c r="S55548" s="108"/>
      <c r="U55548" s="108"/>
      <c r="W55548" s="108"/>
      <c r="Y55548" s="108"/>
      <c r="AA55548" s="108"/>
      <c r="AC55548" s="108"/>
    </row>
    <row r="55549" spans="19:29" x14ac:dyDescent="0.25">
      <c r="S55549" s="108"/>
      <c r="U55549" s="108"/>
      <c r="W55549" s="108"/>
      <c r="Y55549" s="108"/>
      <c r="AA55549" s="108"/>
      <c r="AC55549" s="108"/>
    </row>
    <row r="55550" spans="19:29" x14ac:dyDescent="0.25">
      <c r="S55550" s="109"/>
      <c r="U55550" s="109"/>
      <c r="W55550" s="109"/>
      <c r="Y55550" s="109"/>
      <c r="AA55550" s="109"/>
      <c r="AC55550" s="109"/>
    </row>
    <row r="55551" spans="19:29" x14ac:dyDescent="0.25">
      <c r="S55551" s="108"/>
      <c r="U55551" s="108"/>
      <c r="W55551" s="108"/>
      <c r="Y55551" s="108"/>
      <c r="AA55551" s="108"/>
      <c r="AC55551" s="108"/>
    </row>
    <row r="55552" spans="19:29" x14ac:dyDescent="0.25">
      <c r="S55552" s="109"/>
      <c r="U55552" s="109"/>
      <c r="W55552" s="109"/>
      <c r="Y55552" s="109"/>
      <c r="AA55552" s="109"/>
      <c r="AC55552" s="109"/>
    </row>
    <row r="55553" spans="19:29" x14ac:dyDescent="0.25">
      <c r="S55553" s="108"/>
      <c r="U55553" s="108"/>
      <c r="W55553" s="108"/>
      <c r="Y55553" s="108"/>
      <c r="AA55553" s="108"/>
      <c r="AC55553" s="108"/>
    </row>
    <row r="55554" spans="19:29" x14ac:dyDescent="0.25">
      <c r="S55554" s="108"/>
      <c r="U55554" s="108"/>
      <c r="W55554" s="108"/>
      <c r="Y55554" s="108"/>
      <c r="AA55554" s="108"/>
      <c r="AC55554" s="108"/>
    </row>
    <row r="55555" spans="19:29" x14ac:dyDescent="0.25">
      <c r="S55555" s="108"/>
      <c r="U55555" s="108"/>
      <c r="W55555" s="108"/>
      <c r="Y55555" s="108"/>
      <c r="AA55555" s="108"/>
      <c r="AC55555" s="108"/>
    </row>
    <row r="55556" spans="19:29" x14ac:dyDescent="0.25">
      <c r="S55556" s="110"/>
      <c r="U55556" s="110"/>
      <c r="W55556" s="110"/>
      <c r="Y55556" s="110"/>
      <c r="AA55556" s="110"/>
      <c r="AC55556" s="110"/>
    </row>
    <row r="55557" spans="19:29" x14ac:dyDescent="0.25">
      <c r="S55557" s="110"/>
      <c r="U55557" s="110"/>
      <c r="W55557" s="110"/>
      <c r="Y55557" s="110"/>
      <c r="AA55557" s="110"/>
      <c r="AC55557" s="110"/>
    </row>
    <row r="55558" spans="19:29" x14ac:dyDescent="0.25">
      <c r="S55558" s="110"/>
      <c r="U55558" s="110"/>
      <c r="W55558" s="110"/>
      <c r="Y55558" s="110"/>
      <c r="AA55558" s="110"/>
      <c r="AC55558" s="110"/>
    </row>
    <row r="55559" spans="19:29" x14ac:dyDescent="0.25">
      <c r="S55559" s="110"/>
      <c r="U55559" s="110"/>
      <c r="W55559" s="110"/>
      <c r="Y55559" s="110"/>
      <c r="AA55559" s="110"/>
      <c r="AC55559" s="110"/>
    </row>
    <row r="55560" spans="19:29" x14ac:dyDescent="0.25">
      <c r="S55560" s="111"/>
      <c r="U55560" s="111"/>
      <c r="W55560" s="111"/>
      <c r="Y55560" s="111"/>
      <c r="AA55560" s="111"/>
      <c r="AC55560" s="111"/>
    </row>
    <row r="55561" spans="19:29" x14ac:dyDescent="0.25">
      <c r="S55561" s="107"/>
      <c r="U55561" s="107"/>
      <c r="W55561" s="107"/>
      <c r="Y55561" s="107"/>
      <c r="AA55561" s="107"/>
      <c r="AC55561" s="107"/>
    </row>
    <row r="55562" spans="19:29" x14ac:dyDescent="0.25">
      <c r="S55562" s="108"/>
      <c r="U55562" s="108"/>
      <c r="W55562" s="108"/>
      <c r="Y55562" s="108"/>
      <c r="AA55562" s="108"/>
      <c r="AC55562" s="108"/>
    </row>
    <row r="55563" spans="19:29" x14ac:dyDescent="0.25">
      <c r="S55563" s="108"/>
      <c r="U55563" s="108"/>
      <c r="W55563" s="108"/>
      <c r="Y55563" s="108"/>
      <c r="AA55563" s="108"/>
      <c r="AC55563" s="108"/>
    </row>
    <row r="55564" spans="19:29" x14ac:dyDescent="0.25">
      <c r="S55564" s="109"/>
      <c r="U55564" s="109"/>
      <c r="W55564" s="109"/>
      <c r="Y55564" s="109"/>
      <c r="AA55564" s="109"/>
      <c r="AC55564" s="109"/>
    </row>
    <row r="55565" spans="19:29" x14ac:dyDescent="0.25">
      <c r="S55565" s="108"/>
      <c r="U55565" s="108"/>
      <c r="W55565" s="108"/>
      <c r="Y55565" s="108"/>
      <c r="AA55565" s="108"/>
      <c r="AC55565" s="108"/>
    </row>
    <row r="55566" spans="19:29" x14ac:dyDescent="0.25">
      <c r="S55566" s="108"/>
      <c r="U55566" s="108"/>
      <c r="W55566" s="108"/>
      <c r="Y55566" s="108"/>
      <c r="AA55566" s="108"/>
      <c r="AC55566" s="108"/>
    </row>
    <row r="55567" spans="19:29" x14ac:dyDescent="0.25">
      <c r="S55567" s="109"/>
      <c r="U55567" s="109"/>
      <c r="W55567" s="109"/>
      <c r="Y55567" s="109"/>
      <c r="AA55567" s="109"/>
      <c r="AC55567" s="109"/>
    </row>
    <row r="55568" spans="19:29" x14ac:dyDescent="0.25">
      <c r="S55568" s="108"/>
      <c r="U55568" s="108"/>
      <c r="W55568" s="108"/>
      <c r="Y55568" s="108"/>
      <c r="AA55568" s="108"/>
      <c r="AC55568" s="108"/>
    </row>
    <row r="55569" spans="19:29" x14ac:dyDescent="0.25">
      <c r="S55569" s="109"/>
      <c r="U55569" s="109"/>
      <c r="W55569" s="109"/>
      <c r="Y55569" s="109"/>
      <c r="AA55569" s="109"/>
      <c r="AC55569" s="109"/>
    </row>
    <row r="55570" spans="19:29" x14ac:dyDescent="0.25">
      <c r="S55570" s="108"/>
      <c r="U55570" s="108"/>
      <c r="W55570" s="108"/>
      <c r="Y55570" s="108"/>
      <c r="AA55570" s="108"/>
      <c r="AC55570" s="108"/>
    </row>
    <row r="55571" spans="19:29" x14ac:dyDescent="0.25">
      <c r="S55571" s="108"/>
      <c r="U55571" s="108"/>
      <c r="W55571" s="108"/>
      <c r="Y55571" s="108"/>
      <c r="AA55571" s="108"/>
      <c r="AC55571" s="108"/>
    </row>
    <row r="55572" spans="19:29" x14ac:dyDescent="0.25">
      <c r="S55572" s="108"/>
      <c r="U55572" s="108"/>
      <c r="W55572" s="108"/>
      <c r="Y55572" s="108"/>
      <c r="AA55572" s="108"/>
      <c r="AC55572" s="108"/>
    </row>
    <row r="55573" spans="19:29" x14ac:dyDescent="0.25">
      <c r="S55573" s="110"/>
      <c r="U55573" s="110"/>
      <c r="W55573" s="110"/>
      <c r="Y55573" s="110"/>
      <c r="AA55573" s="110"/>
      <c r="AC55573" s="110"/>
    </row>
    <row r="55574" spans="19:29" x14ac:dyDescent="0.25">
      <c r="S55574" s="110"/>
      <c r="U55574" s="110"/>
      <c r="W55574" s="110"/>
      <c r="Y55574" s="110"/>
      <c r="AA55574" s="110"/>
      <c r="AC55574" s="110"/>
    </row>
    <row r="55575" spans="19:29" x14ac:dyDescent="0.25">
      <c r="S55575" s="110"/>
      <c r="U55575" s="110"/>
      <c r="W55575" s="110"/>
      <c r="Y55575" s="110"/>
      <c r="AA55575" s="110"/>
      <c r="AC55575" s="110"/>
    </row>
    <row r="55576" spans="19:29" x14ac:dyDescent="0.25">
      <c r="S55576" s="110"/>
      <c r="U55576" s="110"/>
      <c r="W55576" s="110"/>
      <c r="Y55576" s="110"/>
      <c r="AA55576" s="110"/>
      <c r="AC55576" s="110"/>
    </row>
    <row r="55577" spans="19:29" x14ac:dyDescent="0.25">
      <c r="S55577" s="111"/>
      <c r="U55577" s="111"/>
      <c r="W55577" s="111"/>
      <c r="Y55577" s="111"/>
      <c r="AA55577" s="111"/>
      <c r="AC55577" s="111"/>
    </row>
    <row r="55578" spans="19:29" x14ac:dyDescent="0.25">
      <c r="S55578" s="107"/>
      <c r="U55578" s="107"/>
      <c r="W55578" s="107"/>
      <c r="Y55578" s="107"/>
      <c r="AA55578" s="107"/>
      <c r="AC55578" s="107"/>
    </row>
    <row r="55579" spans="19:29" x14ac:dyDescent="0.25">
      <c r="S55579" s="108"/>
      <c r="U55579" s="108"/>
      <c r="W55579" s="108"/>
      <c r="Y55579" s="108"/>
      <c r="AA55579" s="108"/>
      <c r="AC55579" s="108"/>
    </row>
    <row r="55580" spans="19:29" x14ac:dyDescent="0.25">
      <c r="S55580" s="108"/>
      <c r="U55580" s="108"/>
      <c r="W55580" s="108"/>
      <c r="Y55580" s="108"/>
      <c r="AA55580" s="108"/>
      <c r="AC55580" s="108"/>
    </row>
    <row r="55581" spans="19:29" x14ac:dyDescent="0.25">
      <c r="S55581" s="109"/>
      <c r="U55581" s="109"/>
      <c r="W55581" s="109"/>
      <c r="Y55581" s="109"/>
      <c r="AA55581" s="109"/>
      <c r="AC55581" s="109"/>
    </row>
    <row r="55582" spans="19:29" x14ac:dyDescent="0.25">
      <c r="S55582" s="108"/>
      <c r="U55582" s="108"/>
      <c r="W55582" s="108"/>
      <c r="Y55582" s="108"/>
      <c r="AA55582" s="108"/>
      <c r="AC55582" s="108"/>
    </row>
    <row r="55583" spans="19:29" x14ac:dyDescent="0.25">
      <c r="S55583" s="108"/>
      <c r="U55583" s="108"/>
      <c r="W55583" s="108"/>
      <c r="Y55583" s="108"/>
      <c r="AA55583" s="108"/>
      <c r="AC55583" s="108"/>
    </row>
    <row r="55584" spans="19:29" x14ac:dyDescent="0.25">
      <c r="S55584" s="109"/>
      <c r="U55584" s="109"/>
      <c r="W55584" s="109"/>
      <c r="Y55584" s="109"/>
      <c r="AA55584" s="109"/>
      <c r="AC55584" s="109"/>
    </row>
    <row r="55585" spans="19:29" x14ac:dyDescent="0.25">
      <c r="S55585" s="108"/>
      <c r="U55585" s="108"/>
      <c r="W55585" s="108"/>
      <c r="Y55585" s="108"/>
      <c r="AA55585" s="108"/>
      <c r="AC55585" s="108"/>
    </row>
    <row r="55586" spans="19:29" x14ac:dyDescent="0.25">
      <c r="S55586" s="109"/>
      <c r="U55586" s="109"/>
      <c r="W55586" s="109"/>
      <c r="Y55586" s="109"/>
      <c r="AA55586" s="109"/>
      <c r="AC55586" s="109"/>
    </row>
    <row r="55587" spans="19:29" x14ac:dyDescent="0.25">
      <c r="S55587" s="108"/>
      <c r="U55587" s="108"/>
      <c r="W55587" s="108"/>
      <c r="Y55587" s="108"/>
      <c r="AA55587" s="108"/>
      <c r="AC55587" s="108"/>
    </row>
    <row r="55588" spans="19:29" x14ac:dyDescent="0.25">
      <c r="S55588" s="108"/>
      <c r="U55588" s="108"/>
      <c r="W55588" s="108"/>
      <c r="Y55588" s="108"/>
      <c r="AA55588" s="108"/>
      <c r="AC55588" s="108"/>
    </row>
    <row r="55589" spans="19:29" x14ac:dyDescent="0.25">
      <c r="S55589" s="108"/>
      <c r="U55589" s="108"/>
      <c r="W55589" s="108"/>
      <c r="Y55589" s="108"/>
      <c r="AA55589" s="108"/>
      <c r="AC55589" s="108"/>
    </row>
    <row r="55590" spans="19:29" x14ac:dyDescent="0.25">
      <c r="S55590" s="110"/>
      <c r="U55590" s="110"/>
      <c r="W55590" s="110"/>
      <c r="Y55590" s="110"/>
      <c r="AA55590" s="110"/>
      <c r="AC55590" s="110"/>
    </row>
    <row r="55591" spans="19:29" x14ac:dyDescent="0.25">
      <c r="S55591" s="110"/>
      <c r="U55591" s="110"/>
      <c r="W55591" s="110"/>
      <c r="Y55591" s="110"/>
      <c r="AA55591" s="110"/>
      <c r="AC55591" s="110"/>
    </row>
    <row r="55592" spans="19:29" x14ac:dyDescent="0.25">
      <c r="S55592" s="110"/>
      <c r="U55592" s="110"/>
      <c r="W55592" s="110"/>
      <c r="Y55592" s="110"/>
      <c r="AA55592" s="110"/>
      <c r="AC55592" s="110"/>
    </row>
    <row r="55593" spans="19:29" x14ac:dyDescent="0.25">
      <c r="S55593" s="110"/>
      <c r="U55593" s="110"/>
      <c r="W55593" s="110"/>
      <c r="Y55593" s="110"/>
      <c r="AA55593" s="110"/>
      <c r="AC55593" s="110"/>
    </row>
    <row r="55594" spans="19:29" x14ac:dyDescent="0.25">
      <c r="S55594" s="111"/>
      <c r="U55594" s="111"/>
      <c r="W55594" s="111"/>
      <c r="Y55594" s="111"/>
      <c r="AA55594" s="111"/>
      <c r="AC55594" s="111"/>
    </row>
    <row r="55595" spans="19:29" x14ac:dyDescent="0.25">
      <c r="S55595" s="107"/>
      <c r="U55595" s="107"/>
      <c r="W55595" s="107"/>
      <c r="Y55595" s="107"/>
      <c r="AA55595" s="107"/>
      <c r="AC55595" s="107"/>
    </row>
    <row r="55596" spans="19:29" x14ac:dyDescent="0.25">
      <c r="S55596" s="108"/>
      <c r="U55596" s="108"/>
      <c r="W55596" s="108"/>
      <c r="Y55596" s="108"/>
      <c r="AA55596" s="108"/>
      <c r="AC55596" s="108"/>
    </row>
    <row r="55597" spans="19:29" x14ac:dyDescent="0.25">
      <c r="S55597" s="108"/>
      <c r="U55597" s="108"/>
      <c r="W55597" s="108"/>
      <c r="Y55597" s="108"/>
      <c r="AA55597" s="108"/>
      <c r="AC55597" s="108"/>
    </row>
    <row r="55598" spans="19:29" x14ac:dyDescent="0.25">
      <c r="S55598" s="109"/>
      <c r="U55598" s="109"/>
      <c r="W55598" s="109"/>
      <c r="Y55598" s="109"/>
      <c r="AA55598" s="109"/>
      <c r="AC55598" s="109"/>
    </row>
    <row r="55599" spans="19:29" x14ac:dyDescent="0.25">
      <c r="S55599" s="108"/>
      <c r="U55599" s="108"/>
      <c r="W55599" s="108"/>
      <c r="Y55599" s="108"/>
      <c r="AA55599" s="108"/>
      <c r="AC55599" s="108"/>
    </row>
    <row r="55600" spans="19:29" x14ac:dyDescent="0.25">
      <c r="S55600" s="108"/>
      <c r="U55600" s="108"/>
      <c r="W55600" s="108"/>
      <c r="Y55600" s="108"/>
      <c r="AA55600" s="108"/>
      <c r="AC55600" s="108"/>
    </row>
    <row r="55601" spans="19:29" x14ac:dyDescent="0.25">
      <c r="S55601" s="109"/>
      <c r="U55601" s="109"/>
      <c r="W55601" s="109"/>
      <c r="Y55601" s="109"/>
      <c r="AA55601" s="109"/>
      <c r="AC55601" s="109"/>
    </row>
    <row r="55602" spans="19:29" x14ac:dyDescent="0.25">
      <c r="S55602" s="108"/>
      <c r="U55602" s="108"/>
      <c r="W55602" s="108"/>
      <c r="Y55602" s="108"/>
      <c r="AA55602" s="108"/>
      <c r="AC55602" s="108"/>
    </row>
    <row r="55603" spans="19:29" x14ac:dyDescent="0.25">
      <c r="S55603" s="109"/>
      <c r="U55603" s="109"/>
      <c r="W55603" s="109"/>
      <c r="Y55603" s="109"/>
      <c r="AA55603" s="109"/>
      <c r="AC55603" s="109"/>
    </row>
    <row r="55604" spans="19:29" x14ac:dyDescent="0.25">
      <c r="S55604" s="108"/>
      <c r="U55604" s="108"/>
      <c r="W55604" s="108"/>
      <c r="Y55604" s="108"/>
      <c r="AA55604" s="108"/>
      <c r="AC55604" s="108"/>
    </row>
    <row r="55605" spans="19:29" x14ac:dyDescent="0.25">
      <c r="S55605" s="108"/>
      <c r="U55605" s="108"/>
      <c r="W55605" s="108"/>
      <c r="Y55605" s="108"/>
      <c r="AA55605" s="108"/>
      <c r="AC55605" s="108"/>
    </row>
    <row r="55606" spans="19:29" x14ac:dyDescent="0.25">
      <c r="S55606" s="108"/>
      <c r="U55606" s="108"/>
      <c r="W55606" s="108"/>
      <c r="Y55606" s="108"/>
      <c r="AA55606" s="108"/>
      <c r="AC55606" s="108"/>
    </row>
    <row r="55607" spans="19:29" x14ac:dyDescent="0.25">
      <c r="S55607" s="110"/>
      <c r="U55607" s="110"/>
      <c r="W55607" s="110"/>
      <c r="Y55607" s="110"/>
      <c r="AA55607" s="110"/>
      <c r="AC55607" s="110"/>
    </row>
    <row r="55608" spans="19:29" x14ac:dyDescent="0.25">
      <c r="S55608" s="110"/>
      <c r="U55608" s="110"/>
      <c r="W55608" s="110"/>
      <c r="Y55608" s="110"/>
      <c r="AA55608" s="110"/>
      <c r="AC55608" s="110"/>
    </row>
    <row r="55609" spans="19:29" x14ac:dyDescent="0.25">
      <c r="S55609" s="110"/>
      <c r="U55609" s="110"/>
      <c r="W55609" s="110"/>
      <c r="Y55609" s="110"/>
      <c r="AA55609" s="110"/>
      <c r="AC55609" s="110"/>
    </row>
    <row r="55610" spans="19:29" x14ac:dyDescent="0.25">
      <c r="S55610" s="110"/>
      <c r="U55610" s="110"/>
      <c r="W55610" s="110"/>
      <c r="Y55610" s="110"/>
      <c r="AA55610" s="110"/>
      <c r="AC55610" s="110"/>
    </row>
    <row r="55611" spans="19:29" x14ac:dyDescent="0.25">
      <c r="S55611" s="111"/>
      <c r="U55611" s="111"/>
      <c r="W55611" s="111"/>
      <c r="Y55611" s="111"/>
      <c r="AA55611" s="111"/>
      <c r="AC55611" s="111"/>
    </row>
    <row r="55612" spans="19:29" x14ac:dyDescent="0.25">
      <c r="S55612" s="107"/>
      <c r="U55612" s="107"/>
      <c r="W55612" s="107"/>
      <c r="Y55612" s="107"/>
      <c r="AA55612" s="107"/>
      <c r="AC55612" s="107"/>
    </row>
    <row r="55613" spans="19:29" x14ac:dyDescent="0.25">
      <c r="S55613" s="108"/>
      <c r="U55613" s="108"/>
      <c r="W55613" s="108"/>
      <c r="Y55613" s="108"/>
      <c r="AA55613" s="108"/>
      <c r="AC55613" s="108"/>
    </row>
    <row r="55614" spans="19:29" x14ac:dyDescent="0.25">
      <c r="S55614" s="108"/>
      <c r="U55614" s="108"/>
      <c r="W55614" s="108"/>
      <c r="Y55614" s="108"/>
      <c r="AA55614" s="108"/>
      <c r="AC55614" s="108"/>
    </row>
    <row r="55615" spans="19:29" x14ac:dyDescent="0.25">
      <c r="S55615" s="109"/>
      <c r="U55615" s="109"/>
      <c r="W55615" s="109"/>
      <c r="Y55615" s="109"/>
      <c r="AA55615" s="109"/>
      <c r="AC55615" s="109"/>
    </row>
    <row r="55616" spans="19:29" x14ac:dyDescent="0.25">
      <c r="S55616" s="108"/>
      <c r="U55616" s="108"/>
      <c r="W55616" s="108"/>
      <c r="Y55616" s="108"/>
      <c r="AA55616" s="108"/>
      <c r="AC55616" s="108"/>
    </row>
    <row r="55617" spans="19:29" x14ac:dyDescent="0.25">
      <c r="S55617" s="108"/>
      <c r="U55617" s="108"/>
      <c r="W55617" s="108"/>
      <c r="Y55617" s="108"/>
      <c r="AA55617" s="108"/>
      <c r="AC55617" s="108"/>
    </row>
    <row r="55618" spans="19:29" x14ac:dyDescent="0.25">
      <c r="S55618" s="109"/>
      <c r="U55618" s="109"/>
      <c r="W55618" s="109"/>
      <c r="Y55618" s="109"/>
      <c r="AA55618" s="109"/>
      <c r="AC55618" s="109"/>
    </row>
    <row r="55619" spans="19:29" x14ac:dyDescent="0.25">
      <c r="S55619" s="108"/>
      <c r="U55619" s="108"/>
      <c r="W55619" s="108"/>
      <c r="Y55619" s="108"/>
      <c r="AA55619" s="108"/>
      <c r="AC55619" s="108"/>
    </row>
    <row r="55620" spans="19:29" x14ac:dyDescent="0.25">
      <c r="S55620" s="109"/>
      <c r="U55620" s="109"/>
      <c r="W55620" s="109"/>
      <c r="Y55620" s="109"/>
      <c r="AA55620" s="109"/>
      <c r="AC55620" s="109"/>
    </row>
    <row r="55621" spans="19:29" x14ac:dyDescent="0.25">
      <c r="S55621" s="108"/>
      <c r="U55621" s="108"/>
      <c r="W55621" s="108"/>
      <c r="Y55621" s="108"/>
      <c r="AA55621" s="108"/>
      <c r="AC55621" s="108"/>
    </row>
    <row r="55622" spans="19:29" x14ac:dyDescent="0.25">
      <c r="S55622" s="108"/>
      <c r="U55622" s="108"/>
      <c r="W55622" s="108"/>
      <c r="Y55622" s="108"/>
      <c r="AA55622" s="108"/>
      <c r="AC55622" s="108"/>
    </row>
    <row r="55623" spans="19:29" x14ac:dyDescent="0.25">
      <c r="S55623" s="108"/>
      <c r="U55623" s="108"/>
      <c r="W55623" s="108"/>
      <c r="Y55623" s="108"/>
      <c r="AA55623" s="108"/>
      <c r="AC55623" s="108"/>
    </row>
    <row r="55624" spans="19:29" x14ac:dyDescent="0.25">
      <c r="S55624" s="110"/>
      <c r="U55624" s="110"/>
      <c r="W55624" s="110"/>
      <c r="Y55624" s="110"/>
      <c r="AA55624" s="110"/>
      <c r="AC55624" s="110"/>
    </row>
    <row r="55625" spans="19:29" x14ac:dyDescent="0.25">
      <c r="S55625" s="110"/>
      <c r="U55625" s="110"/>
      <c r="W55625" s="110"/>
      <c r="Y55625" s="110"/>
      <c r="AA55625" s="110"/>
      <c r="AC55625" s="110"/>
    </row>
    <row r="55626" spans="19:29" x14ac:dyDescent="0.25">
      <c r="S55626" s="110"/>
      <c r="U55626" s="110"/>
      <c r="W55626" s="110"/>
      <c r="Y55626" s="110"/>
      <c r="AA55626" s="110"/>
      <c r="AC55626" s="110"/>
    </row>
    <row r="55627" spans="19:29" x14ac:dyDescent="0.25">
      <c r="S55627" s="110"/>
      <c r="U55627" s="110"/>
      <c r="W55627" s="110"/>
      <c r="Y55627" s="110"/>
      <c r="AA55627" s="110"/>
      <c r="AC55627" s="110"/>
    </row>
    <row r="55628" spans="19:29" x14ac:dyDescent="0.25">
      <c r="S55628" s="111"/>
      <c r="U55628" s="111"/>
      <c r="W55628" s="111"/>
      <c r="Y55628" s="111"/>
      <c r="AA55628" s="111"/>
      <c r="AC55628" s="111"/>
    </row>
    <row r="55629" spans="19:29" x14ac:dyDescent="0.25">
      <c r="S55629" s="107"/>
      <c r="U55629" s="107"/>
      <c r="W55629" s="107"/>
      <c r="Y55629" s="107"/>
      <c r="AA55629" s="107"/>
      <c r="AC55629" s="107"/>
    </row>
    <row r="55630" spans="19:29" x14ac:dyDescent="0.25">
      <c r="S55630" s="108"/>
      <c r="U55630" s="108"/>
      <c r="W55630" s="108"/>
      <c r="Y55630" s="108"/>
      <c r="AA55630" s="108"/>
      <c r="AC55630" s="108"/>
    </row>
    <row r="55631" spans="19:29" x14ac:dyDescent="0.25">
      <c r="S55631" s="108"/>
      <c r="U55631" s="108"/>
      <c r="W55631" s="108"/>
      <c r="Y55631" s="108"/>
      <c r="AA55631" s="108"/>
      <c r="AC55631" s="108"/>
    </row>
    <row r="55632" spans="19:29" x14ac:dyDescent="0.25">
      <c r="S55632" s="109"/>
      <c r="U55632" s="109"/>
      <c r="W55632" s="109"/>
      <c r="Y55632" s="109"/>
      <c r="AA55632" s="109"/>
      <c r="AC55632" s="109"/>
    </row>
    <row r="55633" spans="19:29" x14ac:dyDescent="0.25">
      <c r="S55633" s="108"/>
      <c r="U55633" s="108"/>
      <c r="W55633" s="108"/>
      <c r="Y55633" s="108"/>
      <c r="AA55633" s="108"/>
      <c r="AC55633" s="108"/>
    </row>
    <row r="55634" spans="19:29" x14ac:dyDescent="0.25">
      <c r="S55634" s="108"/>
      <c r="U55634" s="108"/>
      <c r="W55634" s="108"/>
      <c r="Y55634" s="108"/>
      <c r="AA55634" s="108"/>
      <c r="AC55634" s="108"/>
    </row>
    <row r="55635" spans="19:29" x14ac:dyDescent="0.25">
      <c r="S55635" s="109"/>
      <c r="U55635" s="109"/>
      <c r="W55635" s="109"/>
      <c r="Y55635" s="109"/>
      <c r="AA55635" s="109"/>
      <c r="AC55635" s="109"/>
    </row>
    <row r="55636" spans="19:29" x14ac:dyDescent="0.25">
      <c r="S55636" s="108"/>
      <c r="U55636" s="108"/>
      <c r="W55636" s="108"/>
      <c r="Y55636" s="108"/>
      <c r="AA55636" s="108"/>
      <c r="AC55636" s="108"/>
    </row>
    <row r="55637" spans="19:29" x14ac:dyDescent="0.25">
      <c r="S55637" s="109"/>
      <c r="U55637" s="109"/>
      <c r="W55637" s="109"/>
      <c r="Y55637" s="109"/>
      <c r="AA55637" s="109"/>
      <c r="AC55637" s="109"/>
    </row>
    <row r="55638" spans="19:29" x14ac:dyDescent="0.25">
      <c r="S55638" s="108"/>
      <c r="U55638" s="108"/>
      <c r="W55638" s="108"/>
      <c r="Y55638" s="108"/>
      <c r="AA55638" s="108"/>
      <c r="AC55638" s="108"/>
    </row>
    <row r="55639" spans="19:29" x14ac:dyDescent="0.25">
      <c r="S55639" s="108"/>
      <c r="U55639" s="108"/>
      <c r="W55639" s="108"/>
      <c r="Y55639" s="108"/>
      <c r="AA55639" s="108"/>
      <c r="AC55639" s="108"/>
    </row>
    <row r="55640" spans="19:29" x14ac:dyDescent="0.25">
      <c r="S55640" s="108"/>
      <c r="U55640" s="108"/>
      <c r="W55640" s="108"/>
      <c r="Y55640" s="108"/>
      <c r="AA55640" s="108"/>
      <c r="AC55640" s="108"/>
    </row>
    <row r="55641" spans="19:29" x14ac:dyDescent="0.25">
      <c r="S55641" s="110"/>
      <c r="U55641" s="110"/>
      <c r="W55641" s="110"/>
      <c r="Y55641" s="110"/>
      <c r="AA55641" s="110"/>
      <c r="AC55641" s="110"/>
    </row>
    <row r="55642" spans="19:29" x14ac:dyDescent="0.25">
      <c r="S55642" s="110"/>
      <c r="U55642" s="110"/>
      <c r="W55642" s="110"/>
      <c r="Y55642" s="110"/>
      <c r="AA55642" s="110"/>
      <c r="AC55642" s="110"/>
    </row>
    <row r="55643" spans="19:29" x14ac:dyDescent="0.25">
      <c r="S55643" s="110"/>
      <c r="U55643" s="110"/>
      <c r="W55643" s="110"/>
      <c r="Y55643" s="110"/>
      <c r="AA55643" s="110"/>
      <c r="AC55643" s="110"/>
    </row>
    <row r="55644" spans="19:29" x14ac:dyDescent="0.25">
      <c r="S55644" s="110"/>
      <c r="U55644" s="110"/>
      <c r="W55644" s="110"/>
      <c r="Y55644" s="110"/>
      <c r="AA55644" s="110"/>
      <c r="AC55644" s="110"/>
    </row>
    <row r="55645" spans="19:29" x14ac:dyDescent="0.25">
      <c r="S55645" s="111"/>
      <c r="U55645" s="111"/>
      <c r="W55645" s="111"/>
      <c r="Y55645" s="111"/>
      <c r="AA55645" s="111"/>
      <c r="AC55645" s="111"/>
    </row>
    <row r="55646" spans="19:29" x14ac:dyDescent="0.25">
      <c r="S55646" s="107"/>
      <c r="U55646" s="107"/>
      <c r="W55646" s="107"/>
      <c r="Y55646" s="107"/>
      <c r="AA55646" s="107"/>
      <c r="AC55646" s="107"/>
    </row>
    <row r="55647" spans="19:29" x14ac:dyDescent="0.25">
      <c r="S55647" s="108"/>
      <c r="U55647" s="108"/>
      <c r="W55647" s="108"/>
      <c r="Y55647" s="108"/>
      <c r="AA55647" s="108"/>
      <c r="AC55647" s="108"/>
    </row>
    <row r="55648" spans="19:29" x14ac:dyDescent="0.25">
      <c r="S55648" s="108"/>
      <c r="U55648" s="108"/>
      <c r="W55648" s="108"/>
      <c r="Y55648" s="108"/>
      <c r="AA55648" s="108"/>
      <c r="AC55648" s="108"/>
    </row>
    <row r="55649" spans="19:29" x14ac:dyDescent="0.25">
      <c r="S55649" s="109"/>
      <c r="U55649" s="109"/>
      <c r="W55649" s="109"/>
      <c r="Y55649" s="109"/>
      <c r="AA55649" s="109"/>
      <c r="AC55649" s="109"/>
    </row>
    <row r="55650" spans="19:29" x14ac:dyDescent="0.25">
      <c r="S55650" s="108"/>
      <c r="U55650" s="108"/>
      <c r="W55650" s="108"/>
      <c r="Y55650" s="108"/>
      <c r="AA55650" s="108"/>
      <c r="AC55650" s="108"/>
    </row>
    <row r="55651" spans="19:29" x14ac:dyDescent="0.25">
      <c r="S55651" s="108"/>
      <c r="U55651" s="108"/>
      <c r="W55651" s="108"/>
      <c r="Y55651" s="108"/>
      <c r="AA55651" s="108"/>
      <c r="AC55651" s="108"/>
    </row>
    <row r="55652" spans="19:29" x14ac:dyDescent="0.25">
      <c r="S55652" s="109"/>
      <c r="U55652" s="109"/>
      <c r="W55652" s="109"/>
      <c r="Y55652" s="109"/>
      <c r="AA55652" s="109"/>
      <c r="AC55652" s="109"/>
    </row>
    <row r="55653" spans="19:29" x14ac:dyDescent="0.25">
      <c r="S55653" s="108"/>
      <c r="U55653" s="108"/>
      <c r="W55653" s="108"/>
      <c r="Y55653" s="108"/>
      <c r="AA55653" s="108"/>
      <c r="AC55653" s="108"/>
    </row>
    <row r="55654" spans="19:29" x14ac:dyDescent="0.25">
      <c r="S55654" s="109"/>
      <c r="U55654" s="109"/>
      <c r="W55654" s="109"/>
      <c r="Y55654" s="109"/>
      <c r="AA55654" s="109"/>
      <c r="AC55654" s="109"/>
    </row>
    <row r="55655" spans="19:29" x14ac:dyDescent="0.25">
      <c r="S55655" s="108"/>
      <c r="U55655" s="108"/>
      <c r="W55655" s="108"/>
      <c r="Y55655" s="108"/>
      <c r="AA55655" s="108"/>
      <c r="AC55655" s="108"/>
    </row>
    <row r="55656" spans="19:29" x14ac:dyDescent="0.25">
      <c r="S55656" s="108"/>
      <c r="U55656" s="108"/>
      <c r="W55656" s="108"/>
      <c r="Y55656" s="108"/>
      <c r="AA55656" s="108"/>
      <c r="AC55656" s="108"/>
    </row>
    <row r="55657" spans="19:29" x14ac:dyDescent="0.25">
      <c r="S55657" s="108"/>
      <c r="U55657" s="108"/>
      <c r="W55657" s="108"/>
      <c r="Y55657" s="108"/>
      <c r="AA55657" s="108"/>
      <c r="AC55657" s="108"/>
    </row>
    <row r="55658" spans="19:29" x14ac:dyDescent="0.25">
      <c r="S55658" s="110"/>
      <c r="U55658" s="110"/>
      <c r="W55658" s="110"/>
      <c r="Y55658" s="110"/>
      <c r="AA55658" s="110"/>
      <c r="AC55658" s="110"/>
    </row>
    <row r="55659" spans="19:29" x14ac:dyDescent="0.25">
      <c r="S55659" s="110"/>
      <c r="U55659" s="110"/>
      <c r="W55659" s="110"/>
      <c r="Y55659" s="110"/>
      <c r="AA55659" s="110"/>
      <c r="AC55659" s="110"/>
    </row>
    <row r="55660" spans="19:29" x14ac:dyDescent="0.25">
      <c r="S55660" s="110"/>
      <c r="U55660" s="110"/>
      <c r="W55660" s="110"/>
      <c r="Y55660" s="110"/>
      <c r="AA55660" s="110"/>
      <c r="AC55660" s="110"/>
    </row>
    <row r="55661" spans="19:29" x14ac:dyDescent="0.25">
      <c r="S55661" s="110"/>
      <c r="U55661" s="110"/>
      <c r="W55661" s="110"/>
      <c r="Y55661" s="110"/>
      <c r="AA55661" s="110"/>
      <c r="AC55661" s="110"/>
    </row>
    <row r="55662" spans="19:29" x14ac:dyDescent="0.25">
      <c r="S55662" s="111"/>
      <c r="U55662" s="111"/>
      <c r="W55662" s="111"/>
      <c r="Y55662" s="111"/>
      <c r="AA55662" s="111"/>
      <c r="AC55662" s="111"/>
    </row>
    <row r="55663" spans="19:29" x14ac:dyDescent="0.25">
      <c r="S55663" s="107"/>
      <c r="U55663" s="107"/>
      <c r="W55663" s="107"/>
      <c r="Y55663" s="107"/>
      <c r="AA55663" s="107"/>
      <c r="AC55663" s="107"/>
    </row>
    <row r="55664" spans="19:29" x14ac:dyDescent="0.25">
      <c r="S55664" s="108"/>
      <c r="U55664" s="108"/>
      <c r="W55664" s="108"/>
      <c r="Y55664" s="108"/>
      <c r="AA55664" s="108"/>
      <c r="AC55664" s="108"/>
    </row>
    <row r="55665" spans="19:29" x14ac:dyDescent="0.25">
      <c r="S55665" s="108"/>
      <c r="U55665" s="108"/>
      <c r="W55665" s="108"/>
      <c r="Y55665" s="108"/>
      <c r="AA55665" s="108"/>
      <c r="AC55665" s="108"/>
    </row>
    <row r="55666" spans="19:29" x14ac:dyDescent="0.25">
      <c r="S55666" s="109"/>
      <c r="U55666" s="109"/>
      <c r="W55666" s="109"/>
      <c r="Y55666" s="109"/>
      <c r="AA55666" s="109"/>
      <c r="AC55666" s="109"/>
    </row>
    <row r="55667" spans="19:29" x14ac:dyDescent="0.25">
      <c r="S55667" s="108"/>
      <c r="U55667" s="108"/>
      <c r="W55667" s="108"/>
      <c r="Y55667" s="108"/>
      <c r="AA55667" s="108"/>
      <c r="AC55667" s="108"/>
    </row>
    <row r="55668" spans="19:29" x14ac:dyDescent="0.25">
      <c r="S55668" s="108"/>
      <c r="U55668" s="108"/>
      <c r="W55668" s="108"/>
      <c r="Y55668" s="108"/>
      <c r="AA55668" s="108"/>
      <c r="AC55668" s="108"/>
    </row>
    <row r="55669" spans="19:29" x14ac:dyDescent="0.25">
      <c r="S55669" s="109"/>
      <c r="U55669" s="109"/>
      <c r="W55669" s="109"/>
      <c r="Y55669" s="109"/>
      <c r="AA55669" s="109"/>
      <c r="AC55669" s="109"/>
    </row>
    <row r="55670" spans="19:29" x14ac:dyDescent="0.25">
      <c r="S55670" s="108"/>
      <c r="U55670" s="108"/>
      <c r="W55670" s="108"/>
      <c r="Y55670" s="108"/>
      <c r="AA55670" s="108"/>
      <c r="AC55670" s="108"/>
    </row>
    <row r="55671" spans="19:29" x14ac:dyDescent="0.25">
      <c r="S55671" s="109"/>
      <c r="U55671" s="109"/>
      <c r="W55671" s="109"/>
      <c r="Y55671" s="109"/>
      <c r="AA55671" s="109"/>
      <c r="AC55671" s="109"/>
    </row>
    <row r="55672" spans="19:29" x14ac:dyDescent="0.25">
      <c r="S55672" s="108"/>
      <c r="U55672" s="108"/>
      <c r="W55672" s="108"/>
      <c r="Y55672" s="108"/>
      <c r="AA55672" s="108"/>
      <c r="AC55672" s="108"/>
    </row>
    <row r="55673" spans="19:29" x14ac:dyDescent="0.25">
      <c r="S55673" s="108"/>
      <c r="U55673" s="108"/>
      <c r="W55673" s="108"/>
      <c r="Y55673" s="108"/>
      <c r="AA55673" s="108"/>
      <c r="AC55673" s="108"/>
    </row>
    <row r="55674" spans="19:29" x14ac:dyDescent="0.25">
      <c r="S55674" s="108"/>
      <c r="U55674" s="108"/>
      <c r="W55674" s="108"/>
      <c r="Y55674" s="108"/>
      <c r="AA55674" s="108"/>
      <c r="AC55674" s="108"/>
    </row>
    <row r="55675" spans="19:29" x14ac:dyDescent="0.25">
      <c r="S55675" s="110"/>
      <c r="U55675" s="110"/>
      <c r="W55675" s="110"/>
      <c r="Y55675" s="110"/>
      <c r="AA55675" s="110"/>
      <c r="AC55675" s="110"/>
    </row>
    <row r="55676" spans="19:29" x14ac:dyDescent="0.25">
      <c r="S55676" s="110"/>
      <c r="U55676" s="110"/>
      <c r="W55676" s="110"/>
      <c r="Y55676" s="110"/>
      <c r="AA55676" s="110"/>
      <c r="AC55676" s="110"/>
    </row>
    <row r="55677" spans="19:29" x14ac:dyDescent="0.25">
      <c r="S55677" s="110"/>
      <c r="U55677" s="110"/>
      <c r="W55677" s="110"/>
      <c r="Y55677" s="110"/>
      <c r="AA55677" s="110"/>
      <c r="AC55677" s="110"/>
    </row>
    <row r="55678" spans="19:29" x14ac:dyDescent="0.25">
      <c r="S55678" s="110"/>
      <c r="U55678" s="110"/>
      <c r="W55678" s="110"/>
      <c r="Y55678" s="110"/>
      <c r="AA55678" s="110"/>
      <c r="AC55678" s="110"/>
    </row>
    <row r="55679" spans="19:29" x14ac:dyDescent="0.25">
      <c r="S55679" s="111"/>
      <c r="U55679" s="111"/>
      <c r="W55679" s="111"/>
      <c r="Y55679" s="111"/>
      <c r="AA55679" s="111"/>
      <c r="AC55679" s="111"/>
    </row>
    <row r="55680" spans="19:29" x14ac:dyDescent="0.25">
      <c r="S55680" s="107"/>
      <c r="U55680" s="107"/>
      <c r="W55680" s="107"/>
      <c r="Y55680" s="107"/>
      <c r="AA55680" s="107"/>
      <c r="AC55680" s="107"/>
    </row>
    <row r="55681" spans="19:29" x14ac:dyDescent="0.25">
      <c r="S55681" s="108"/>
      <c r="U55681" s="108"/>
      <c r="W55681" s="108"/>
      <c r="Y55681" s="108"/>
      <c r="AA55681" s="108"/>
      <c r="AC55681" s="108"/>
    </row>
    <row r="55682" spans="19:29" x14ac:dyDescent="0.25">
      <c r="S55682" s="108"/>
      <c r="U55682" s="108"/>
      <c r="W55682" s="108"/>
      <c r="Y55682" s="108"/>
      <c r="AA55682" s="108"/>
      <c r="AC55682" s="108"/>
    </row>
    <row r="55683" spans="19:29" x14ac:dyDescent="0.25">
      <c r="S55683" s="109"/>
      <c r="U55683" s="109"/>
      <c r="W55683" s="109"/>
      <c r="Y55683" s="109"/>
      <c r="AA55683" s="109"/>
      <c r="AC55683" s="109"/>
    </row>
    <row r="55684" spans="19:29" x14ac:dyDescent="0.25">
      <c r="S55684" s="108"/>
      <c r="U55684" s="108"/>
      <c r="W55684" s="108"/>
      <c r="Y55684" s="108"/>
      <c r="AA55684" s="108"/>
      <c r="AC55684" s="108"/>
    </row>
    <row r="55685" spans="19:29" x14ac:dyDescent="0.25">
      <c r="S55685" s="108"/>
      <c r="U55685" s="108"/>
      <c r="W55685" s="108"/>
      <c r="Y55685" s="108"/>
      <c r="AA55685" s="108"/>
      <c r="AC55685" s="108"/>
    </row>
    <row r="55686" spans="19:29" x14ac:dyDescent="0.25">
      <c r="S55686" s="109"/>
      <c r="U55686" s="109"/>
      <c r="W55686" s="109"/>
      <c r="Y55686" s="109"/>
      <c r="AA55686" s="109"/>
      <c r="AC55686" s="109"/>
    </row>
    <row r="55687" spans="19:29" x14ac:dyDescent="0.25">
      <c r="S55687" s="108"/>
      <c r="U55687" s="108"/>
      <c r="W55687" s="108"/>
      <c r="Y55687" s="108"/>
      <c r="AA55687" s="108"/>
      <c r="AC55687" s="108"/>
    </row>
    <row r="55688" spans="19:29" x14ac:dyDescent="0.25">
      <c r="S55688" s="109"/>
      <c r="U55688" s="109"/>
      <c r="W55688" s="109"/>
      <c r="Y55688" s="109"/>
      <c r="AA55688" s="109"/>
      <c r="AC55688" s="109"/>
    </row>
    <row r="55689" spans="19:29" x14ac:dyDescent="0.25">
      <c r="S55689" s="108"/>
      <c r="U55689" s="108"/>
      <c r="W55689" s="108"/>
      <c r="Y55689" s="108"/>
      <c r="AA55689" s="108"/>
      <c r="AC55689" s="108"/>
    </row>
    <row r="55690" spans="19:29" x14ac:dyDescent="0.25">
      <c r="S55690" s="108"/>
      <c r="U55690" s="108"/>
      <c r="W55690" s="108"/>
      <c r="Y55690" s="108"/>
      <c r="AA55690" s="108"/>
      <c r="AC55690" s="108"/>
    </row>
    <row r="55691" spans="19:29" x14ac:dyDescent="0.25">
      <c r="S55691" s="108"/>
      <c r="U55691" s="108"/>
      <c r="W55691" s="108"/>
      <c r="Y55691" s="108"/>
      <c r="AA55691" s="108"/>
      <c r="AC55691" s="108"/>
    </row>
    <row r="55692" spans="19:29" x14ac:dyDescent="0.25">
      <c r="S55692" s="110"/>
      <c r="U55692" s="110"/>
      <c r="W55692" s="110"/>
      <c r="Y55692" s="110"/>
      <c r="AA55692" s="110"/>
      <c r="AC55692" s="110"/>
    </row>
    <row r="55693" spans="19:29" x14ac:dyDescent="0.25">
      <c r="S55693" s="110"/>
      <c r="U55693" s="110"/>
      <c r="W55693" s="110"/>
      <c r="Y55693" s="110"/>
      <c r="AA55693" s="110"/>
      <c r="AC55693" s="110"/>
    </row>
    <row r="55694" spans="19:29" x14ac:dyDescent="0.25">
      <c r="S55694" s="110"/>
      <c r="U55694" s="110"/>
      <c r="W55694" s="110"/>
      <c r="Y55694" s="110"/>
      <c r="AA55694" s="110"/>
      <c r="AC55694" s="110"/>
    </row>
    <row r="55695" spans="19:29" x14ac:dyDescent="0.25">
      <c r="S55695" s="110"/>
      <c r="U55695" s="110"/>
      <c r="W55695" s="110"/>
      <c r="Y55695" s="110"/>
      <c r="AA55695" s="110"/>
      <c r="AC55695" s="110"/>
    </row>
    <row r="55696" spans="19:29" x14ac:dyDescent="0.25">
      <c r="S55696" s="111"/>
      <c r="U55696" s="111"/>
      <c r="W55696" s="111"/>
      <c r="Y55696" s="111"/>
      <c r="AA55696" s="111"/>
      <c r="AC55696" s="111"/>
    </row>
    <row r="55697" spans="19:29" x14ac:dyDescent="0.25">
      <c r="S55697" s="107"/>
      <c r="U55697" s="107"/>
      <c r="W55697" s="107"/>
      <c r="Y55697" s="107"/>
      <c r="AA55697" s="107"/>
      <c r="AC55697" s="107"/>
    </row>
    <row r="55698" spans="19:29" x14ac:dyDescent="0.25">
      <c r="S55698" s="108"/>
      <c r="U55698" s="108"/>
      <c r="W55698" s="108"/>
      <c r="Y55698" s="108"/>
      <c r="AA55698" s="108"/>
      <c r="AC55698" s="108"/>
    </row>
    <row r="55699" spans="19:29" x14ac:dyDescent="0.25">
      <c r="S55699" s="108"/>
      <c r="U55699" s="108"/>
      <c r="W55699" s="108"/>
      <c r="Y55699" s="108"/>
      <c r="AA55699" s="108"/>
      <c r="AC55699" s="108"/>
    </row>
    <row r="55700" spans="19:29" x14ac:dyDescent="0.25">
      <c r="S55700" s="109"/>
      <c r="U55700" s="109"/>
      <c r="W55700" s="109"/>
      <c r="Y55700" s="109"/>
      <c r="AA55700" s="109"/>
      <c r="AC55700" s="109"/>
    </row>
    <row r="55701" spans="19:29" x14ac:dyDescent="0.25">
      <c r="S55701" s="108"/>
      <c r="U55701" s="108"/>
      <c r="W55701" s="108"/>
      <c r="Y55701" s="108"/>
      <c r="AA55701" s="108"/>
      <c r="AC55701" s="108"/>
    </row>
    <row r="55702" spans="19:29" x14ac:dyDescent="0.25">
      <c r="S55702" s="108"/>
      <c r="U55702" s="108"/>
      <c r="W55702" s="108"/>
      <c r="Y55702" s="108"/>
      <c r="AA55702" s="108"/>
      <c r="AC55702" s="108"/>
    </row>
    <row r="55703" spans="19:29" x14ac:dyDescent="0.25">
      <c r="S55703" s="109"/>
      <c r="U55703" s="109"/>
      <c r="W55703" s="109"/>
      <c r="Y55703" s="109"/>
      <c r="AA55703" s="109"/>
      <c r="AC55703" s="109"/>
    </row>
    <row r="55704" spans="19:29" x14ac:dyDescent="0.25">
      <c r="S55704" s="108"/>
      <c r="U55704" s="108"/>
      <c r="W55704" s="108"/>
      <c r="Y55704" s="108"/>
      <c r="AA55704" s="108"/>
      <c r="AC55704" s="108"/>
    </row>
    <row r="55705" spans="19:29" x14ac:dyDescent="0.25">
      <c r="S55705" s="109"/>
      <c r="U55705" s="109"/>
      <c r="W55705" s="109"/>
      <c r="Y55705" s="109"/>
      <c r="AA55705" s="109"/>
      <c r="AC55705" s="109"/>
    </row>
    <row r="55706" spans="19:29" x14ac:dyDescent="0.25">
      <c r="S55706" s="108"/>
      <c r="U55706" s="108"/>
      <c r="W55706" s="108"/>
      <c r="Y55706" s="108"/>
      <c r="AA55706" s="108"/>
      <c r="AC55706" s="108"/>
    </row>
    <row r="55707" spans="19:29" x14ac:dyDescent="0.25">
      <c r="S55707" s="108"/>
      <c r="U55707" s="108"/>
      <c r="W55707" s="108"/>
      <c r="Y55707" s="108"/>
      <c r="AA55707" s="108"/>
      <c r="AC55707" s="108"/>
    </row>
    <row r="55708" spans="19:29" x14ac:dyDescent="0.25">
      <c r="S55708" s="108"/>
      <c r="U55708" s="108"/>
      <c r="W55708" s="108"/>
      <c r="Y55708" s="108"/>
      <c r="AA55708" s="108"/>
      <c r="AC55708" s="108"/>
    </row>
    <row r="55709" spans="19:29" x14ac:dyDescent="0.25">
      <c r="S55709" s="110"/>
      <c r="U55709" s="110"/>
      <c r="W55709" s="110"/>
      <c r="Y55709" s="110"/>
      <c r="AA55709" s="110"/>
      <c r="AC55709" s="110"/>
    </row>
    <row r="55710" spans="19:29" x14ac:dyDescent="0.25">
      <c r="S55710" s="110"/>
      <c r="U55710" s="110"/>
      <c r="W55710" s="110"/>
      <c r="Y55710" s="110"/>
      <c r="AA55710" s="110"/>
      <c r="AC55710" s="110"/>
    </row>
    <row r="55711" spans="19:29" x14ac:dyDescent="0.25">
      <c r="S55711" s="110"/>
      <c r="U55711" s="110"/>
      <c r="W55711" s="110"/>
      <c r="Y55711" s="110"/>
      <c r="AA55711" s="110"/>
      <c r="AC55711" s="110"/>
    </row>
    <row r="55712" spans="19:29" x14ac:dyDescent="0.25">
      <c r="S55712" s="110"/>
      <c r="U55712" s="110"/>
      <c r="W55712" s="110"/>
      <c r="Y55712" s="110"/>
      <c r="AA55712" s="110"/>
      <c r="AC55712" s="110"/>
    </row>
    <row r="55713" spans="19:29" x14ac:dyDescent="0.25">
      <c r="S55713" s="111"/>
      <c r="U55713" s="111"/>
      <c r="W55713" s="111"/>
      <c r="Y55713" s="111"/>
      <c r="AA55713" s="111"/>
      <c r="AC55713" s="111"/>
    </row>
    <row r="55714" spans="19:29" x14ac:dyDescent="0.25">
      <c r="S55714" s="107"/>
      <c r="U55714" s="107"/>
      <c r="W55714" s="107"/>
      <c r="Y55714" s="107"/>
      <c r="AA55714" s="107"/>
      <c r="AC55714" s="107"/>
    </row>
    <row r="55715" spans="19:29" x14ac:dyDescent="0.25">
      <c r="S55715" s="108"/>
      <c r="U55715" s="108"/>
      <c r="W55715" s="108"/>
      <c r="Y55715" s="108"/>
      <c r="AA55715" s="108"/>
      <c r="AC55715" s="108"/>
    </row>
    <row r="55716" spans="19:29" x14ac:dyDescent="0.25">
      <c r="S55716" s="108"/>
      <c r="U55716" s="108"/>
      <c r="W55716" s="108"/>
      <c r="Y55716" s="108"/>
      <c r="AA55716" s="108"/>
      <c r="AC55716" s="108"/>
    </row>
    <row r="55717" spans="19:29" x14ac:dyDescent="0.25">
      <c r="S55717" s="109"/>
      <c r="U55717" s="109"/>
      <c r="W55717" s="109"/>
      <c r="Y55717" s="109"/>
      <c r="AA55717" s="109"/>
      <c r="AC55717" s="109"/>
    </row>
    <row r="55718" spans="19:29" x14ac:dyDescent="0.25">
      <c r="S55718" s="108"/>
      <c r="U55718" s="108"/>
      <c r="W55718" s="108"/>
      <c r="Y55718" s="108"/>
      <c r="AA55718" s="108"/>
      <c r="AC55718" s="108"/>
    </row>
    <row r="55719" spans="19:29" x14ac:dyDescent="0.25">
      <c r="S55719" s="108"/>
      <c r="U55719" s="108"/>
      <c r="W55719" s="108"/>
      <c r="Y55719" s="108"/>
      <c r="AA55719" s="108"/>
      <c r="AC55719" s="108"/>
    </row>
    <row r="55720" spans="19:29" x14ac:dyDescent="0.25">
      <c r="S55720" s="109"/>
      <c r="U55720" s="109"/>
      <c r="W55720" s="109"/>
      <c r="Y55720" s="109"/>
      <c r="AA55720" s="109"/>
      <c r="AC55720" s="109"/>
    </row>
    <row r="55721" spans="19:29" x14ac:dyDescent="0.25">
      <c r="S55721" s="108"/>
      <c r="U55721" s="108"/>
      <c r="W55721" s="108"/>
      <c r="Y55721" s="108"/>
      <c r="AA55721" s="108"/>
      <c r="AC55721" s="108"/>
    </row>
    <row r="55722" spans="19:29" x14ac:dyDescent="0.25">
      <c r="S55722" s="109"/>
      <c r="U55722" s="109"/>
      <c r="W55722" s="109"/>
      <c r="Y55722" s="109"/>
      <c r="AA55722" s="109"/>
      <c r="AC55722" s="109"/>
    </row>
    <row r="55723" spans="19:29" x14ac:dyDescent="0.25">
      <c r="S55723" s="108"/>
      <c r="U55723" s="108"/>
      <c r="W55723" s="108"/>
      <c r="Y55723" s="108"/>
      <c r="AA55723" s="108"/>
      <c r="AC55723" s="108"/>
    </row>
    <row r="55724" spans="19:29" x14ac:dyDescent="0.25">
      <c r="S55724" s="108"/>
      <c r="U55724" s="108"/>
      <c r="W55724" s="108"/>
      <c r="Y55724" s="108"/>
      <c r="AA55724" s="108"/>
      <c r="AC55724" s="108"/>
    </row>
    <row r="55725" spans="19:29" x14ac:dyDescent="0.25">
      <c r="S55725" s="108"/>
      <c r="U55725" s="108"/>
      <c r="W55725" s="108"/>
      <c r="Y55725" s="108"/>
      <c r="AA55725" s="108"/>
      <c r="AC55725" s="108"/>
    </row>
    <row r="55726" spans="19:29" x14ac:dyDescent="0.25">
      <c r="S55726" s="110"/>
      <c r="U55726" s="110"/>
      <c r="W55726" s="110"/>
      <c r="Y55726" s="110"/>
      <c r="AA55726" s="110"/>
      <c r="AC55726" s="110"/>
    </row>
    <row r="55727" spans="19:29" x14ac:dyDescent="0.25">
      <c r="S55727" s="110"/>
      <c r="U55727" s="110"/>
      <c r="W55727" s="110"/>
      <c r="Y55727" s="110"/>
      <c r="AA55727" s="110"/>
      <c r="AC55727" s="110"/>
    </row>
    <row r="55728" spans="19:29" x14ac:dyDescent="0.25">
      <c r="S55728" s="110"/>
      <c r="U55728" s="110"/>
      <c r="W55728" s="110"/>
      <c r="Y55728" s="110"/>
      <c r="AA55728" s="110"/>
      <c r="AC55728" s="110"/>
    </row>
    <row r="55729" spans="19:29" x14ac:dyDescent="0.25">
      <c r="S55729" s="110"/>
      <c r="U55729" s="110"/>
      <c r="W55729" s="110"/>
      <c r="Y55729" s="110"/>
      <c r="AA55729" s="110"/>
      <c r="AC55729" s="110"/>
    </row>
    <row r="55730" spans="19:29" x14ac:dyDescent="0.25">
      <c r="S55730" s="111"/>
      <c r="U55730" s="111"/>
      <c r="W55730" s="111"/>
      <c r="Y55730" s="111"/>
      <c r="AA55730" s="111"/>
      <c r="AC55730" s="111"/>
    </row>
    <row r="55731" spans="19:29" x14ac:dyDescent="0.25">
      <c r="S55731" s="107"/>
      <c r="U55731" s="107"/>
      <c r="W55731" s="107"/>
      <c r="Y55731" s="107"/>
      <c r="AA55731" s="107"/>
      <c r="AC55731" s="107"/>
    </row>
    <row r="55732" spans="19:29" x14ac:dyDescent="0.25">
      <c r="S55732" s="108"/>
      <c r="U55732" s="108"/>
      <c r="W55732" s="108"/>
      <c r="Y55732" s="108"/>
      <c r="AA55732" s="108"/>
      <c r="AC55732" s="108"/>
    </row>
    <row r="55733" spans="19:29" x14ac:dyDescent="0.25">
      <c r="S55733" s="108"/>
      <c r="U55733" s="108"/>
      <c r="W55733" s="108"/>
      <c r="Y55733" s="108"/>
      <c r="AA55733" s="108"/>
      <c r="AC55733" s="108"/>
    </row>
    <row r="55734" spans="19:29" x14ac:dyDescent="0.25">
      <c r="S55734" s="109"/>
      <c r="U55734" s="109"/>
      <c r="W55734" s="109"/>
      <c r="Y55734" s="109"/>
      <c r="AA55734" s="109"/>
      <c r="AC55734" s="109"/>
    </row>
    <row r="55735" spans="19:29" x14ac:dyDescent="0.25">
      <c r="S55735" s="108"/>
      <c r="U55735" s="108"/>
      <c r="W55735" s="108"/>
      <c r="Y55735" s="108"/>
      <c r="AA55735" s="108"/>
      <c r="AC55735" s="108"/>
    </row>
    <row r="55736" spans="19:29" x14ac:dyDescent="0.25">
      <c r="S55736" s="108"/>
      <c r="U55736" s="108"/>
      <c r="W55736" s="108"/>
      <c r="Y55736" s="108"/>
      <c r="AA55736" s="108"/>
      <c r="AC55736" s="108"/>
    </row>
    <row r="55737" spans="19:29" x14ac:dyDescent="0.25">
      <c r="S55737" s="109"/>
      <c r="U55737" s="109"/>
      <c r="W55737" s="109"/>
      <c r="Y55737" s="109"/>
      <c r="AA55737" s="109"/>
      <c r="AC55737" s="109"/>
    </row>
    <row r="55738" spans="19:29" x14ac:dyDescent="0.25">
      <c r="S55738" s="108"/>
      <c r="U55738" s="108"/>
      <c r="W55738" s="108"/>
      <c r="Y55738" s="108"/>
      <c r="AA55738" s="108"/>
      <c r="AC55738" s="108"/>
    </row>
    <row r="55739" spans="19:29" x14ac:dyDescent="0.25">
      <c r="S55739" s="109"/>
      <c r="U55739" s="109"/>
      <c r="W55739" s="109"/>
      <c r="Y55739" s="109"/>
      <c r="AA55739" s="109"/>
      <c r="AC55739" s="109"/>
    </row>
    <row r="55740" spans="19:29" x14ac:dyDescent="0.25">
      <c r="S55740" s="108"/>
      <c r="U55740" s="108"/>
      <c r="W55740" s="108"/>
      <c r="Y55740" s="108"/>
      <c r="AA55740" s="108"/>
      <c r="AC55740" s="108"/>
    </row>
    <row r="55741" spans="19:29" x14ac:dyDescent="0.25">
      <c r="S55741" s="108"/>
      <c r="U55741" s="108"/>
      <c r="W55741" s="108"/>
      <c r="Y55741" s="108"/>
      <c r="AA55741" s="108"/>
      <c r="AC55741" s="108"/>
    </row>
    <row r="55742" spans="19:29" x14ac:dyDescent="0.25">
      <c r="S55742" s="108"/>
      <c r="U55742" s="108"/>
      <c r="W55742" s="108"/>
      <c r="Y55742" s="108"/>
      <c r="AA55742" s="108"/>
      <c r="AC55742" s="108"/>
    </row>
    <row r="55743" spans="19:29" x14ac:dyDescent="0.25">
      <c r="S55743" s="110"/>
      <c r="U55743" s="110"/>
      <c r="W55743" s="110"/>
      <c r="Y55743" s="110"/>
      <c r="AA55743" s="110"/>
      <c r="AC55743" s="110"/>
    </row>
    <row r="55744" spans="19:29" x14ac:dyDescent="0.25">
      <c r="S55744" s="110"/>
      <c r="U55744" s="110"/>
      <c r="W55744" s="110"/>
      <c r="Y55744" s="110"/>
      <c r="AA55744" s="110"/>
      <c r="AC55744" s="110"/>
    </row>
    <row r="55745" spans="19:29" x14ac:dyDescent="0.25">
      <c r="S55745" s="110"/>
      <c r="U55745" s="110"/>
      <c r="W55745" s="110"/>
      <c r="Y55745" s="110"/>
      <c r="AA55745" s="110"/>
      <c r="AC55745" s="110"/>
    </row>
    <row r="55746" spans="19:29" x14ac:dyDescent="0.25">
      <c r="S55746" s="110"/>
      <c r="U55746" s="110"/>
      <c r="W55746" s="110"/>
      <c r="Y55746" s="110"/>
      <c r="AA55746" s="110"/>
      <c r="AC55746" s="110"/>
    </row>
    <row r="55747" spans="19:29" x14ac:dyDescent="0.25">
      <c r="S55747" s="111"/>
      <c r="U55747" s="111"/>
      <c r="W55747" s="111"/>
      <c r="Y55747" s="111"/>
      <c r="AA55747" s="111"/>
      <c r="AC55747" s="111"/>
    </row>
    <row r="55748" spans="19:29" x14ac:dyDescent="0.25">
      <c r="S55748" s="107"/>
      <c r="U55748" s="107"/>
      <c r="W55748" s="107"/>
      <c r="Y55748" s="107"/>
      <c r="AA55748" s="107"/>
      <c r="AC55748" s="107"/>
    </row>
    <row r="55749" spans="19:29" x14ac:dyDescent="0.25">
      <c r="S55749" s="108"/>
      <c r="U55749" s="108"/>
      <c r="W55749" s="108"/>
      <c r="Y55749" s="108"/>
      <c r="AA55749" s="108"/>
      <c r="AC55749" s="108"/>
    </row>
    <row r="55750" spans="19:29" x14ac:dyDescent="0.25">
      <c r="S55750" s="108"/>
      <c r="U55750" s="108"/>
      <c r="W55750" s="108"/>
      <c r="Y55750" s="108"/>
      <c r="AA55750" s="108"/>
      <c r="AC55750" s="108"/>
    </row>
    <row r="55751" spans="19:29" x14ac:dyDescent="0.25">
      <c r="S55751" s="109"/>
      <c r="U55751" s="109"/>
      <c r="W55751" s="109"/>
      <c r="Y55751" s="109"/>
      <c r="AA55751" s="109"/>
      <c r="AC55751" s="109"/>
    </row>
    <row r="55752" spans="19:29" x14ac:dyDescent="0.25">
      <c r="S55752" s="108"/>
      <c r="U55752" s="108"/>
      <c r="W55752" s="108"/>
      <c r="Y55752" s="108"/>
      <c r="AA55752" s="108"/>
      <c r="AC55752" s="108"/>
    </row>
    <row r="55753" spans="19:29" x14ac:dyDescent="0.25">
      <c r="S55753" s="108"/>
      <c r="U55753" s="108"/>
      <c r="W55753" s="108"/>
      <c r="Y55753" s="108"/>
      <c r="AA55753" s="108"/>
      <c r="AC55753" s="108"/>
    </row>
    <row r="55754" spans="19:29" x14ac:dyDescent="0.25">
      <c r="S55754" s="109"/>
      <c r="U55754" s="109"/>
      <c r="W55754" s="109"/>
      <c r="Y55754" s="109"/>
      <c r="AA55754" s="109"/>
      <c r="AC55754" s="109"/>
    </row>
    <row r="55755" spans="19:29" x14ac:dyDescent="0.25">
      <c r="S55755" s="108"/>
      <c r="U55755" s="108"/>
      <c r="W55755" s="108"/>
      <c r="Y55755" s="108"/>
      <c r="AA55755" s="108"/>
      <c r="AC55755" s="108"/>
    </row>
    <row r="55756" spans="19:29" x14ac:dyDescent="0.25">
      <c r="S55756" s="109"/>
      <c r="U55756" s="109"/>
      <c r="W55756" s="109"/>
      <c r="Y55756" s="109"/>
      <c r="AA55756" s="109"/>
      <c r="AC55756" s="109"/>
    </row>
    <row r="55757" spans="19:29" x14ac:dyDescent="0.25">
      <c r="S55757" s="108"/>
      <c r="U55757" s="108"/>
      <c r="W55757" s="108"/>
      <c r="Y55757" s="108"/>
      <c r="AA55757" s="108"/>
      <c r="AC55757" s="108"/>
    </row>
    <row r="55758" spans="19:29" x14ac:dyDescent="0.25">
      <c r="S55758" s="108"/>
      <c r="U55758" s="108"/>
      <c r="W55758" s="108"/>
      <c r="Y55758" s="108"/>
      <c r="AA55758" s="108"/>
      <c r="AC55758" s="108"/>
    </row>
    <row r="55759" spans="19:29" x14ac:dyDescent="0.25">
      <c r="S55759" s="108"/>
      <c r="U55759" s="108"/>
      <c r="W55759" s="108"/>
      <c r="Y55759" s="108"/>
      <c r="AA55759" s="108"/>
      <c r="AC55759" s="108"/>
    </row>
    <row r="55760" spans="19:29" x14ac:dyDescent="0.25">
      <c r="S55760" s="110"/>
      <c r="U55760" s="110"/>
      <c r="W55760" s="110"/>
      <c r="Y55760" s="110"/>
      <c r="AA55760" s="110"/>
      <c r="AC55760" s="110"/>
    </row>
    <row r="55761" spans="19:29" x14ac:dyDescent="0.25">
      <c r="S55761" s="110"/>
      <c r="U55761" s="110"/>
      <c r="W55761" s="110"/>
      <c r="Y55761" s="110"/>
      <c r="AA55761" s="110"/>
      <c r="AC55761" s="110"/>
    </row>
    <row r="55762" spans="19:29" x14ac:dyDescent="0.25">
      <c r="S55762" s="110"/>
      <c r="U55762" s="110"/>
      <c r="W55762" s="110"/>
      <c r="Y55762" s="110"/>
      <c r="AA55762" s="110"/>
      <c r="AC55762" s="110"/>
    </row>
    <row r="55763" spans="19:29" x14ac:dyDescent="0.25">
      <c r="S55763" s="110"/>
      <c r="U55763" s="110"/>
      <c r="W55763" s="110"/>
      <c r="Y55763" s="110"/>
      <c r="AA55763" s="110"/>
      <c r="AC55763" s="110"/>
    </row>
    <row r="55764" spans="19:29" x14ac:dyDescent="0.25">
      <c r="S55764" s="111"/>
      <c r="U55764" s="111"/>
      <c r="W55764" s="111"/>
      <c r="Y55764" s="111"/>
      <c r="AA55764" s="111"/>
      <c r="AC55764" s="111"/>
    </row>
    <row r="55765" spans="19:29" x14ac:dyDescent="0.25">
      <c r="S55765" s="107"/>
      <c r="U55765" s="107"/>
      <c r="W55765" s="107"/>
      <c r="Y55765" s="107"/>
      <c r="AA55765" s="107"/>
      <c r="AC55765" s="107"/>
    </row>
    <row r="55766" spans="19:29" x14ac:dyDescent="0.25">
      <c r="S55766" s="108"/>
      <c r="U55766" s="108"/>
      <c r="W55766" s="108"/>
      <c r="Y55766" s="108"/>
      <c r="AA55766" s="108"/>
      <c r="AC55766" s="108"/>
    </row>
    <row r="55767" spans="19:29" x14ac:dyDescent="0.25">
      <c r="S55767" s="108"/>
      <c r="U55767" s="108"/>
      <c r="W55767" s="108"/>
      <c r="Y55767" s="108"/>
      <c r="AA55767" s="108"/>
      <c r="AC55767" s="108"/>
    </row>
    <row r="55768" spans="19:29" x14ac:dyDescent="0.25">
      <c r="S55768" s="109"/>
      <c r="U55768" s="109"/>
      <c r="W55768" s="109"/>
      <c r="Y55768" s="109"/>
      <c r="AA55768" s="109"/>
      <c r="AC55768" s="109"/>
    </row>
    <row r="55769" spans="19:29" x14ac:dyDescent="0.25">
      <c r="S55769" s="108"/>
      <c r="U55769" s="108"/>
      <c r="W55769" s="108"/>
      <c r="Y55769" s="108"/>
      <c r="AA55769" s="108"/>
      <c r="AC55769" s="108"/>
    </row>
    <row r="55770" spans="19:29" x14ac:dyDescent="0.25">
      <c r="S55770" s="108"/>
      <c r="U55770" s="108"/>
      <c r="W55770" s="108"/>
      <c r="Y55770" s="108"/>
      <c r="AA55770" s="108"/>
      <c r="AC55770" s="108"/>
    </row>
    <row r="55771" spans="19:29" x14ac:dyDescent="0.25">
      <c r="S55771" s="109"/>
      <c r="U55771" s="109"/>
      <c r="W55771" s="109"/>
      <c r="Y55771" s="109"/>
      <c r="AA55771" s="109"/>
      <c r="AC55771" s="109"/>
    </row>
    <row r="55772" spans="19:29" x14ac:dyDescent="0.25">
      <c r="S55772" s="108"/>
      <c r="U55772" s="108"/>
      <c r="W55772" s="108"/>
      <c r="Y55772" s="108"/>
      <c r="AA55772" s="108"/>
      <c r="AC55772" s="108"/>
    </row>
    <row r="55773" spans="19:29" x14ac:dyDescent="0.25">
      <c r="S55773" s="109"/>
      <c r="U55773" s="109"/>
      <c r="W55773" s="109"/>
      <c r="Y55773" s="109"/>
      <c r="AA55773" s="109"/>
      <c r="AC55773" s="109"/>
    </row>
    <row r="55774" spans="19:29" x14ac:dyDescent="0.25">
      <c r="S55774" s="108"/>
      <c r="U55774" s="108"/>
      <c r="W55774" s="108"/>
      <c r="Y55774" s="108"/>
      <c r="AA55774" s="108"/>
      <c r="AC55774" s="108"/>
    </row>
    <row r="55775" spans="19:29" x14ac:dyDescent="0.25">
      <c r="S55775" s="108"/>
      <c r="U55775" s="108"/>
      <c r="W55775" s="108"/>
      <c r="Y55775" s="108"/>
      <c r="AA55775" s="108"/>
      <c r="AC55775" s="108"/>
    </row>
    <row r="55776" spans="19:29" x14ac:dyDescent="0.25">
      <c r="S55776" s="108"/>
      <c r="U55776" s="108"/>
      <c r="W55776" s="108"/>
      <c r="Y55776" s="108"/>
      <c r="AA55776" s="108"/>
      <c r="AC55776" s="108"/>
    </row>
    <row r="55777" spans="19:29" x14ac:dyDescent="0.25">
      <c r="S55777" s="110"/>
      <c r="U55777" s="110"/>
      <c r="W55777" s="110"/>
      <c r="Y55777" s="110"/>
      <c r="AA55777" s="110"/>
      <c r="AC55777" s="110"/>
    </row>
    <row r="55778" spans="19:29" x14ac:dyDescent="0.25">
      <c r="S55778" s="110"/>
      <c r="U55778" s="110"/>
      <c r="W55778" s="110"/>
      <c r="Y55778" s="110"/>
      <c r="AA55778" s="110"/>
      <c r="AC55778" s="110"/>
    </row>
    <row r="55779" spans="19:29" x14ac:dyDescent="0.25">
      <c r="S55779" s="110"/>
      <c r="U55779" s="110"/>
      <c r="W55779" s="110"/>
      <c r="Y55779" s="110"/>
      <c r="AA55779" s="110"/>
      <c r="AC55779" s="110"/>
    </row>
    <row r="55780" spans="19:29" x14ac:dyDescent="0.25">
      <c r="S55780" s="110"/>
      <c r="U55780" s="110"/>
      <c r="W55780" s="110"/>
      <c r="Y55780" s="110"/>
      <c r="AA55780" s="110"/>
      <c r="AC55780" s="110"/>
    </row>
    <row r="55781" spans="19:29" x14ac:dyDescent="0.25">
      <c r="S55781" s="111"/>
      <c r="U55781" s="111"/>
      <c r="W55781" s="111"/>
      <c r="Y55781" s="111"/>
      <c r="AA55781" s="111"/>
      <c r="AC55781" s="111"/>
    </row>
    <row r="55782" spans="19:29" x14ac:dyDescent="0.25">
      <c r="S55782" s="107"/>
      <c r="U55782" s="107"/>
      <c r="W55782" s="107"/>
      <c r="Y55782" s="107"/>
      <c r="AA55782" s="107"/>
      <c r="AC55782" s="107"/>
    </row>
    <row r="55783" spans="19:29" x14ac:dyDescent="0.25">
      <c r="S55783" s="108"/>
      <c r="U55783" s="108"/>
      <c r="W55783" s="108"/>
      <c r="Y55783" s="108"/>
      <c r="AA55783" s="108"/>
      <c r="AC55783" s="108"/>
    </row>
    <row r="55784" spans="19:29" x14ac:dyDescent="0.25">
      <c r="S55784" s="108"/>
      <c r="U55784" s="108"/>
      <c r="W55784" s="108"/>
      <c r="Y55784" s="108"/>
      <c r="AA55784" s="108"/>
      <c r="AC55784" s="108"/>
    </row>
    <row r="55785" spans="19:29" x14ac:dyDescent="0.25">
      <c r="S55785" s="109"/>
      <c r="U55785" s="109"/>
      <c r="W55785" s="109"/>
      <c r="Y55785" s="109"/>
      <c r="AA55785" s="109"/>
      <c r="AC55785" s="109"/>
    </row>
    <row r="55786" spans="19:29" x14ac:dyDescent="0.25">
      <c r="S55786" s="108"/>
      <c r="U55786" s="108"/>
      <c r="W55786" s="108"/>
      <c r="Y55786" s="108"/>
      <c r="AA55786" s="108"/>
      <c r="AC55786" s="108"/>
    </row>
    <row r="55787" spans="19:29" x14ac:dyDescent="0.25">
      <c r="S55787" s="108"/>
      <c r="U55787" s="108"/>
      <c r="W55787" s="108"/>
      <c r="Y55787" s="108"/>
      <c r="AA55787" s="108"/>
      <c r="AC55787" s="108"/>
    </row>
    <row r="55788" spans="19:29" x14ac:dyDescent="0.25">
      <c r="S55788" s="109"/>
      <c r="U55788" s="109"/>
      <c r="W55788" s="109"/>
      <c r="Y55788" s="109"/>
      <c r="AA55788" s="109"/>
      <c r="AC55788" s="109"/>
    </row>
    <row r="55789" spans="19:29" x14ac:dyDescent="0.25">
      <c r="S55789" s="108"/>
      <c r="U55789" s="108"/>
      <c r="W55789" s="108"/>
      <c r="Y55789" s="108"/>
      <c r="AA55789" s="108"/>
      <c r="AC55789" s="108"/>
    </row>
    <row r="55790" spans="19:29" x14ac:dyDescent="0.25">
      <c r="S55790" s="109"/>
      <c r="U55790" s="109"/>
      <c r="W55790" s="109"/>
      <c r="Y55790" s="109"/>
      <c r="AA55790" s="109"/>
      <c r="AC55790" s="109"/>
    </row>
    <row r="55791" spans="19:29" x14ac:dyDescent="0.25">
      <c r="S55791" s="108"/>
      <c r="U55791" s="108"/>
      <c r="W55791" s="108"/>
      <c r="Y55791" s="108"/>
      <c r="AA55791" s="108"/>
      <c r="AC55791" s="108"/>
    </row>
    <row r="55792" spans="19:29" x14ac:dyDescent="0.25">
      <c r="S55792" s="108"/>
      <c r="U55792" s="108"/>
      <c r="W55792" s="108"/>
      <c r="Y55792" s="108"/>
      <c r="AA55792" s="108"/>
      <c r="AC55792" s="108"/>
    </row>
    <row r="55793" spans="19:29" x14ac:dyDescent="0.25">
      <c r="S55793" s="108"/>
      <c r="U55793" s="108"/>
      <c r="W55793" s="108"/>
      <c r="Y55793" s="108"/>
      <c r="AA55793" s="108"/>
      <c r="AC55793" s="108"/>
    </row>
    <row r="55794" spans="19:29" x14ac:dyDescent="0.25">
      <c r="S55794" s="110"/>
      <c r="U55794" s="110"/>
      <c r="W55794" s="110"/>
      <c r="Y55794" s="110"/>
      <c r="AA55794" s="110"/>
      <c r="AC55794" s="110"/>
    </row>
    <row r="55795" spans="19:29" x14ac:dyDescent="0.25">
      <c r="S55795" s="110"/>
      <c r="U55795" s="110"/>
      <c r="W55795" s="110"/>
      <c r="Y55795" s="110"/>
      <c r="AA55795" s="110"/>
      <c r="AC55795" s="110"/>
    </row>
    <row r="55796" spans="19:29" x14ac:dyDescent="0.25">
      <c r="S55796" s="110"/>
      <c r="U55796" s="110"/>
      <c r="W55796" s="110"/>
      <c r="Y55796" s="110"/>
      <c r="AA55796" s="110"/>
      <c r="AC55796" s="110"/>
    </row>
    <row r="55797" spans="19:29" x14ac:dyDescent="0.25">
      <c r="S55797" s="110"/>
      <c r="U55797" s="110"/>
      <c r="W55797" s="110"/>
      <c r="Y55797" s="110"/>
      <c r="AA55797" s="110"/>
      <c r="AC55797" s="110"/>
    </row>
    <row r="55798" spans="19:29" x14ac:dyDescent="0.25">
      <c r="S55798" s="111"/>
      <c r="U55798" s="111"/>
      <c r="W55798" s="111"/>
      <c r="Y55798" s="111"/>
      <c r="AA55798" s="111"/>
      <c r="AC55798" s="111"/>
    </row>
    <row r="55799" spans="19:29" x14ac:dyDescent="0.25">
      <c r="S55799" s="107"/>
      <c r="U55799" s="107"/>
      <c r="W55799" s="107"/>
      <c r="Y55799" s="107"/>
      <c r="AA55799" s="107"/>
      <c r="AC55799" s="107"/>
    </row>
    <row r="55800" spans="19:29" x14ac:dyDescent="0.25">
      <c r="S55800" s="108"/>
      <c r="U55800" s="108"/>
      <c r="W55800" s="108"/>
      <c r="Y55800" s="108"/>
      <c r="AA55800" s="108"/>
      <c r="AC55800" s="108"/>
    </row>
    <row r="55801" spans="19:29" x14ac:dyDescent="0.25">
      <c r="S55801" s="108"/>
      <c r="U55801" s="108"/>
      <c r="W55801" s="108"/>
      <c r="Y55801" s="108"/>
      <c r="AA55801" s="108"/>
      <c r="AC55801" s="108"/>
    </row>
    <row r="55802" spans="19:29" x14ac:dyDescent="0.25">
      <c r="S55802" s="109"/>
      <c r="U55802" s="109"/>
      <c r="W55802" s="109"/>
      <c r="Y55802" s="109"/>
      <c r="AA55802" s="109"/>
      <c r="AC55802" s="109"/>
    </row>
    <row r="55803" spans="19:29" x14ac:dyDescent="0.25">
      <c r="S55803" s="108"/>
      <c r="U55803" s="108"/>
      <c r="W55803" s="108"/>
      <c r="Y55803" s="108"/>
      <c r="AA55803" s="108"/>
      <c r="AC55803" s="108"/>
    </row>
    <row r="55804" spans="19:29" x14ac:dyDescent="0.25">
      <c r="S55804" s="108"/>
      <c r="U55804" s="108"/>
      <c r="W55804" s="108"/>
      <c r="Y55804" s="108"/>
      <c r="AA55804" s="108"/>
      <c r="AC55804" s="108"/>
    </row>
    <row r="55805" spans="19:29" x14ac:dyDescent="0.25">
      <c r="S55805" s="109"/>
      <c r="U55805" s="109"/>
      <c r="W55805" s="109"/>
      <c r="Y55805" s="109"/>
      <c r="AA55805" s="109"/>
      <c r="AC55805" s="109"/>
    </row>
    <row r="55806" spans="19:29" x14ac:dyDescent="0.25">
      <c r="S55806" s="108"/>
      <c r="U55806" s="108"/>
      <c r="W55806" s="108"/>
      <c r="Y55806" s="108"/>
      <c r="AA55806" s="108"/>
      <c r="AC55806" s="108"/>
    </row>
    <row r="55807" spans="19:29" x14ac:dyDescent="0.25">
      <c r="S55807" s="109"/>
      <c r="U55807" s="109"/>
      <c r="W55807" s="109"/>
      <c r="Y55807" s="109"/>
      <c r="AA55807" s="109"/>
      <c r="AC55807" s="109"/>
    </row>
    <row r="55808" spans="19:29" x14ac:dyDescent="0.25">
      <c r="S55808" s="108"/>
      <c r="U55808" s="108"/>
      <c r="W55808" s="108"/>
      <c r="Y55808" s="108"/>
      <c r="AA55808" s="108"/>
      <c r="AC55808" s="108"/>
    </row>
    <row r="55809" spans="19:29" x14ac:dyDescent="0.25">
      <c r="S55809" s="108"/>
      <c r="U55809" s="108"/>
      <c r="W55809" s="108"/>
      <c r="Y55809" s="108"/>
      <c r="AA55809" s="108"/>
      <c r="AC55809" s="108"/>
    </row>
    <row r="55810" spans="19:29" x14ac:dyDescent="0.25">
      <c r="S55810" s="108"/>
      <c r="U55810" s="108"/>
      <c r="W55810" s="108"/>
      <c r="Y55810" s="108"/>
      <c r="AA55810" s="108"/>
      <c r="AC55810" s="108"/>
    </row>
    <row r="55811" spans="19:29" x14ac:dyDescent="0.25">
      <c r="S55811" s="110"/>
      <c r="U55811" s="110"/>
      <c r="W55811" s="110"/>
      <c r="Y55811" s="110"/>
      <c r="AA55811" s="110"/>
      <c r="AC55811" s="110"/>
    </row>
    <row r="55812" spans="19:29" x14ac:dyDescent="0.25">
      <c r="S55812" s="110"/>
      <c r="U55812" s="110"/>
      <c r="W55812" s="110"/>
      <c r="Y55812" s="110"/>
      <c r="AA55812" s="110"/>
      <c r="AC55812" s="110"/>
    </row>
    <row r="55813" spans="19:29" x14ac:dyDescent="0.25">
      <c r="S55813" s="110"/>
      <c r="U55813" s="110"/>
      <c r="W55813" s="110"/>
      <c r="Y55813" s="110"/>
      <c r="AA55813" s="110"/>
      <c r="AC55813" s="110"/>
    </row>
    <row r="55814" spans="19:29" x14ac:dyDescent="0.25">
      <c r="S55814" s="110"/>
      <c r="U55814" s="110"/>
      <c r="W55814" s="110"/>
      <c r="Y55814" s="110"/>
      <c r="AA55814" s="110"/>
      <c r="AC55814" s="110"/>
    </row>
    <row r="55815" spans="19:29" x14ac:dyDescent="0.25">
      <c r="S55815" s="111"/>
      <c r="U55815" s="111"/>
      <c r="W55815" s="111"/>
      <c r="Y55815" s="111"/>
      <c r="AA55815" s="111"/>
      <c r="AC55815" s="111"/>
    </row>
    <row r="55816" spans="19:29" x14ac:dyDescent="0.25">
      <c r="S55816" s="107"/>
      <c r="U55816" s="107"/>
      <c r="W55816" s="107"/>
      <c r="Y55816" s="107"/>
      <c r="AA55816" s="107"/>
      <c r="AC55816" s="107"/>
    </row>
    <row r="55817" spans="19:29" x14ac:dyDescent="0.25">
      <c r="S55817" s="108"/>
      <c r="U55817" s="108"/>
      <c r="W55817" s="108"/>
      <c r="Y55817" s="108"/>
      <c r="AA55817" s="108"/>
      <c r="AC55817" s="108"/>
    </row>
    <row r="55818" spans="19:29" x14ac:dyDescent="0.25">
      <c r="S55818" s="108"/>
      <c r="U55818" s="108"/>
      <c r="W55818" s="108"/>
      <c r="Y55818" s="108"/>
      <c r="AA55818" s="108"/>
      <c r="AC55818" s="108"/>
    </row>
    <row r="55819" spans="19:29" x14ac:dyDescent="0.25">
      <c r="S55819" s="109"/>
      <c r="U55819" s="109"/>
      <c r="W55819" s="109"/>
      <c r="Y55819" s="109"/>
      <c r="AA55819" s="109"/>
      <c r="AC55819" s="109"/>
    </row>
    <row r="55820" spans="19:29" x14ac:dyDescent="0.25">
      <c r="S55820" s="108"/>
      <c r="U55820" s="108"/>
      <c r="W55820" s="108"/>
      <c r="Y55820" s="108"/>
      <c r="AA55820" s="108"/>
      <c r="AC55820" s="108"/>
    </row>
    <row r="55821" spans="19:29" x14ac:dyDescent="0.25">
      <c r="S55821" s="108"/>
      <c r="U55821" s="108"/>
      <c r="W55821" s="108"/>
      <c r="Y55821" s="108"/>
      <c r="AA55821" s="108"/>
      <c r="AC55821" s="108"/>
    </row>
    <row r="55822" spans="19:29" x14ac:dyDescent="0.25">
      <c r="S55822" s="109"/>
      <c r="U55822" s="109"/>
      <c r="W55822" s="109"/>
      <c r="Y55822" s="109"/>
      <c r="AA55822" s="109"/>
      <c r="AC55822" s="109"/>
    </row>
    <row r="55823" spans="19:29" x14ac:dyDescent="0.25">
      <c r="S55823" s="108"/>
      <c r="U55823" s="108"/>
      <c r="W55823" s="108"/>
      <c r="Y55823" s="108"/>
      <c r="AA55823" s="108"/>
      <c r="AC55823" s="108"/>
    </row>
    <row r="55824" spans="19:29" x14ac:dyDescent="0.25">
      <c r="S55824" s="109"/>
      <c r="U55824" s="109"/>
      <c r="W55824" s="109"/>
      <c r="Y55824" s="109"/>
      <c r="AA55824" s="109"/>
      <c r="AC55824" s="109"/>
    </row>
    <row r="55825" spans="19:29" x14ac:dyDescent="0.25">
      <c r="S55825" s="108"/>
      <c r="U55825" s="108"/>
      <c r="W55825" s="108"/>
      <c r="Y55825" s="108"/>
      <c r="AA55825" s="108"/>
      <c r="AC55825" s="108"/>
    </row>
    <row r="55826" spans="19:29" x14ac:dyDescent="0.25">
      <c r="S55826" s="108"/>
      <c r="U55826" s="108"/>
      <c r="W55826" s="108"/>
      <c r="Y55826" s="108"/>
      <c r="AA55826" s="108"/>
      <c r="AC55826" s="108"/>
    </row>
    <row r="55827" spans="19:29" x14ac:dyDescent="0.25">
      <c r="S55827" s="108"/>
      <c r="U55827" s="108"/>
      <c r="W55827" s="108"/>
      <c r="Y55827" s="108"/>
      <c r="AA55827" s="108"/>
      <c r="AC55827" s="108"/>
    </row>
    <row r="55828" spans="19:29" x14ac:dyDescent="0.25">
      <c r="S55828" s="110"/>
      <c r="U55828" s="110"/>
      <c r="W55828" s="110"/>
      <c r="Y55828" s="110"/>
      <c r="AA55828" s="110"/>
      <c r="AC55828" s="110"/>
    </row>
    <row r="55829" spans="19:29" x14ac:dyDescent="0.25">
      <c r="S55829" s="110"/>
      <c r="U55829" s="110"/>
      <c r="W55829" s="110"/>
      <c r="Y55829" s="110"/>
      <c r="AA55829" s="110"/>
      <c r="AC55829" s="110"/>
    </row>
    <row r="55830" spans="19:29" x14ac:dyDescent="0.25">
      <c r="S55830" s="110"/>
      <c r="U55830" s="110"/>
      <c r="W55830" s="110"/>
      <c r="Y55830" s="110"/>
      <c r="AA55830" s="110"/>
      <c r="AC55830" s="110"/>
    </row>
    <row r="55831" spans="19:29" x14ac:dyDescent="0.25">
      <c r="S55831" s="110"/>
      <c r="U55831" s="110"/>
      <c r="W55831" s="110"/>
      <c r="Y55831" s="110"/>
      <c r="AA55831" s="110"/>
      <c r="AC55831" s="110"/>
    </row>
    <row r="55832" spans="19:29" x14ac:dyDescent="0.25">
      <c r="S55832" s="111"/>
      <c r="U55832" s="111"/>
      <c r="W55832" s="111"/>
      <c r="Y55832" s="111"/>
      <c r="AA55832" s="111"/>
      <c r="AC55832" s="111"/>
    </row>
    <row r="55833" spans="19:29" x14ac:dyDescent="0.25">
      <c r="S55833" s="107"/>
      <c r="U55833" s="107"/>
      <c r="W55833" s="107"/>
      <c r="Y55833" s="107"/>
      <c r="AA55833" s="107"/>
      <c r="AC55833" s="107"/>
    </row>
    <row r="55834" spans="19:29" x14ac:dyDescent="0.25">
      <c r="S55834" s="108"/>
      <c r="U55834" s="108"/>
      <c r="W55834" s="108"/>
      <c r="Y55834" s="108"/>
      <c r="AA55834" s="108"/>
      <c r="AC55834" s="108"/>
    </row>
    <row r="55835" spans="19:29" x14ac:dyDescent="0.25">
      <c r="S55835" s="108"/>
      <c r="U55835" s="108"/>
      <c r="W55835" s="108"/>
      <c r="Y55835" s="108"/>
      <c r="AA55835" s="108"/>
      <c r="AC55835" s="108"/>
    </row>
    <row r="55836" spans="19:29" x14ac:dyDescent="0.25">
      <c r="S55836" s="109"/>
      <c r="U55836" s="109"/>
      <c r="W55836" s="109"/>
      <c r="Y55836" s="109"/>
      <c r="AA55836" s="109"/>
      <c r="AC55836" s="109"/>
    </row>
    <row r="55837" spans="19:29" x14ac:dyDescent="0.25">
      <c r="S55837" s="108"/>
      <c r="U55837" s="108"/>
      <c r="W55837" s="108"/>
      <c r="Y55837" s="108"/>
      <c r="AA55837" s="108"/>
      <c r="AC55837" s="108"/>
    </row>
    <row r="55838" spans="19:29" x14ac:dyDescent="0.25">
      <c r="S55838" s="108"/>
      <c r="U55838" s="108"/>
      <c r="W55838" s="108"/>
      <c r="Y55838" s="108"/>
      <c r="AA55838" s="108"/>
      <c r="AC55838" s="108"/>
    </row>
    <row r="55839" spans="19:29" x14ac:dyDescent="0.25">
      <c r="S55839" s="109"/>
      <c r="U55839" s="109"/>
      <c r="W55839" s="109"/>
      <c r="Y55839" s="109"/>
      <c r="AA55839" s="109"/>
      <c r="AC55839" s="109"/>
    </row>
    <row r="55840" spans="19:29" x14ac:dyDescent="0.25">
      <c r="S55840" s="108"/>
      <c r="U55840" s="108"/>
      <c r="W55840" s="108"/>
      <c r="Y55840" s="108"/>
      <c r="AA55840" s="108"/>
      <c r="AC55840" s="108"/>
    </row>
    <row r="55841" spans="19:29" x14ac:dyDescent="0.25">
      <c r="S55841" s="109"/>
      <c r="U55841" s="109"/>
      <c r="W55841" s="109"/>
      <c r="Y55841" s="109"/>
      <c r="AA55841" s="109"/>
      <c r="AC55841" s="109"/>
    </row>
    <row r="55842" spans="19:29" x14ac:dyDescent="0.25">
      <c r="S55842" s="108"/>
      <c r="U55842" s="108"/>
      <c r="W55842" s="108"/>
      <c r="Y55842" s="108"/>
      <c r="AA55842" s="108"/>
      <c r="AC55842" s="108"/>
    </row>
    <row r="55843" spans="19:29" x14ac:dyDescent="0.25">
      <c r="S55843" s="108"/>
      <c r="U55843" s="108"/>
      <c r="W55843" s="108"/>
      <c r="Y55843" s="108"/>
      <c r="AA55843" s="108"/>
      <c r="AC55843" s="108"/>
    </row>
    <row r="55844" spans="19:29" x14ac:dyDescent="0.25">
      <c r="S55844" s="108"/>
      <c r="U55844" s="108"/>
      <c r="W55844" s="108"/>
      <c r="Y55844" s="108"/>
      <c r="AA55844" s="108"/>
      <c r="AC55844" s="108"/>
    </row>
    <row r="55845" spans="19:29" x14ac:dyDescent="0.25">
      <c r="S55845" s="110"/>
      <c r="U55845" s="110"/>
      <c r="W55845" s="110"/>
      <c r="Y55845" s="110"/>
      <c r="AA55845" s="110"/>
      <c r="AC55845" s="110"/>
    </row>
    <row r="55846" spans="19:29" x14ac:dyDescent="0.25">
      <c r="S55846" s="110"/>
      <c r="U55846" s="110"/>
      <c r="W55846" s="110"/>
      <c r="Y55846" s="110"/>
      <c r="AA55846" s="110"/>
      <c r="AC55846" s="110"/>
    </row>
    <row r="55847" spans="19:29" x14ac:dyDescent="0.25">
      <c r="S55847" s="110"/>
      <c r="U55847" s="110"/>
      <c r="W55847" s="110"/>
      <c r="Y55847" s="110"/>
      <c r="AA55847" s="110"/>
      <c r="AC55847" s="110"/>
    </row>
    <row r="55848" spans="19:29" x14ac:dyDescent="0.25">
      <c r="S55848" s="110"/>
      <c r="U55848" s="110"/>
      <c r="W55848" s="110"/>
      <c r="Y55848" s="110"/>
      <c r="AA55848" s="110"/>
      <c r="AC55848" s="110"/>
    </row>
    <row r="55849" spans="19:29" x14ac:dyDescent="0.25">
      <c r="S55849" s="111"/>
      <c r="U55849" s="111"/>
      <c r="W55849" s="111"/>
      <c r="Y55849" s="111"/>
      <c r="AA55849" s="111"/>
      <c r="AC55849" s="111"/>
    </row>
    <row r="55850" spans="19:29" x14ac:dyDescent="0.25">
      <c r="S55850" s="107"/>
      <c r="U55850" s="107"/>
      <c r="W55850" s="107"/>
      <c r="Y55850" s="107"/>
      <c r="AA55850" s="107"/>
      <c r="AC55850" s="107"/>
    </row>
    <row r="55851" spans="19:29" x14ac:dyDescent="0.25">
      <c r="S55851" s="108"/>
      <c r="U55851" s="108"/>
      <c r="W55851" s="108"/>
      <c r="Y55851" s="108"/>
      <c r="AA55851" s="108"/>
      <c r="AC55851" s="108"/>
    </row>
    <row r="55852" spans="19:29" x14ac:dyDescent="0.25">
      <c r="S55852" s="108"/>
      <c r="U55852" s="108"/>
      <c r="W55852" s="108"/>
      <c r="Y55852" s="108"/>
      <c r="AA55852" s="108"/>
      <c r="AC55852" s="108"/>
    </row>
    <row r="55853" spans="19:29" x14ac:dyDescent="0.25">
      <c r="S55853" s="109"/>
      <c r="U55853" s="109"/>
      <c r="W55853" s="109"/>
      <c r="Y55853" s="109"/>
      <c r="AA55853" s="109"/>
      <c r="AC55853" s="109"/>
    </row>
    <row r="55854" spans="19:29" x14ac:dyDescent="0.25">
      <c r="S55854" s="108"/>
      <c r="U55854" s="108"/>
      <c r="W55854" s="108"/>
      <c r="Y55854" s="108"/>
      <c r="AA55854" s="108"/>
      <c r="AC55854" s="108"/>
    </row>
    <row r="55855" spans="19:29" x14ac:dyDescent="0.25">
      <c r="S55855" s="108"/>
      <c r="U55855" s="108"/>
      <c r="W55855" s="108"/>
      <c r="Y55855" s="108"/>
      <c r="AA55855" s="108"/>
      <c r="AC55855" s="108"/>
    </row>
    <row r="55856" spans="19:29" x14ac:dyDescent="0.25">
      <c r="S55856" s="109"/>
      <c r="U55856" s="109"/>
      <c r="W55856" s="109"/>
      <c r="Y55856" s="109"/>
      <c r="AA55856" s="109"/>
      <c r="AC55856" s="109"/>
    </row>
    <row r="55857" spans="19:29" x14ac:dyDescent="0.25">
      <c r="S55857" s="108"/>
      <c r="U55857" s="108"/>
      <c r="W55857" s="108"/>
      <c r="Y55857" s="108"/>
      <c r="AA55857" s="108"/>
      <c r="AC55857" s="108"/>
    </row>
    <row r="55858" spans="19:29" x14ac:dyDescent="0.25">
      <c r="S55858" s="109"/>
      <c r="U55858" s="109"/>
      <c r="W55858" s="109"/>
      <c r="Y55858" s="109"/>
      <c r="AA55858" s="109"/>
      <c r="AC55858" s="109"/>
    </row>
    <row r="55859" spans="19:29" x14ac:dyDescent="0.25">
      <c r="S55859" s="108"/>
      <c r="U55859" s="108"/>
      <c r="W55859" s="108"/>
      <c r="Y55859" s="108"/>
      <c r="AA55859" s="108"/>
      <c r="AC55859" s="108"/>
    </row>
    <row r="55860" spans="19:29" x14ac:dyDescent="0.25">
      <c r="S55860" s="108"/>
      <c r="U55860" s="108"/>
      <c r="W55860" s="108"/>
      <c r="Y55860" s="108"/>
      <c r="AA55860" s="108"/>
      <c r="AC55860" s="108"/>
    </row>
    <row r="55861" spans="19:29" x14ac:dyDescent="0.25">
      <c r="S55861" s="108"/>
      <c r="U55861" s="108"/>
      <c r="W55861" s="108"/>
      <c r="Y55861" s="108"/>
      <c r="AA55861" s="108"/>
      <c r="AC55861" s="108"/>
    </row>
    <row r="55862" spans="19:29" x14ac:dyDescent="0.25">
      <c r="S55862" s="110"/>
      <c r="U55862" s="110"/>
      <c r="W55862" s="110"/>
      <c r="Y55862" s="110"/>
      <c r="AA55862" s="110"/>
      <c r="AC55862" s="110"/>
    </row>
    <row r="55863" spans="19:29" x14ac:dyDescent="0.25">
      <c r="S55863" s="110"/>
      <c r="U55863" s="110"/>
      <c r="W55863" s="110"/>
      <c r="Y55863" s="110"/>
      <c r="AA55863" s="110"/>
      <c r="AC55863" s="110"/>
    </row>
    <row r="55864" spans="19:29" x14ac:dyDescent="0.25">
      <c r="S55864" s="110"/>
      <c r="U55864" s="110"/>
      <c r="W55864" s="110"/>
      <c r="Y55864" s="110"/>
      <c r="AA55864" s="110"/>
      <c r="AC55864" s="110"/>
    </row>
    <row r="55865" spans="19:29" x14ac:dyDescent="0.25">
      <c r="S55865" s="110"/>
      <c r="U55865" s="110"/>
      <c r="W55865" s="110"/>
      <c r="Y55865" s="110"/>
      <c r="AA55865" s="110"/>
      <c r="AC55865" s="110"/>
    </row>
    <row r="55866" spans="19:29" x14ac:dyDescent="0.25">
      <c r="S55866" s="111"/>
      <c r="U55866" s="111"/>
      <c r="W55866" s="111"/>
      <c r="Y55866" s="111"/>
      <c r="AA55866" s="111"/>
      <c r="AC55866" s="111"/>
    </row>
    <row r="55867" spans="19:29" x14ac:dyDescent="0.25">
      <c r="S55867" s="107"/>
      <c r="U55867" s="107"/>
      <c r="W55867" s="107"/>
      <c r="Y55867" s="107"/>
      <c r="AA55867" s="107"/>
      <c r="AC55867" s="107"/>
    </row>
    <row r="55868" spans="19:29" x14ac:dyDescent="0.25">
      <c r="S55868" s="108"/>
      <c r="U55868" s="108"/>
      <c r="W55868" s="108"/>
      <c r="Y55868" s="108"/>
      <c r="AA55868" s="108"/>
      <c r="AC55868" s="108"/>
    </row>
    <row r="55869" spans="19:29" x14ac:dyDescent="0.25">
      <c r="S55869" s="108"/>
      <c r="U55869" s="108"/>
      <c r="W55869" s="108"/>
      <c r="Y55869" s="108"/>
      <c r="AA55869" s="108"/>
      <c r="AC55869" s="108"/>
    </row>
    <row r="55870" spans="19:29" x14ac:dyDescent="0.25">
      <c r="S55870" s="109"/>
      <c r="U55870" s="109"/>
      <c r="W55870" s="109"/>
      <c r="Y55870" s="109"/>
      <c r="AA55870" s="109"/>
      <c r="AC55870" s="109"/>
    </row>
    <row r="55871" spans="19:29" x14ac:dyDescent="0.25">
      <c r="S55871" s="108"/>
      <c r="U55871" s="108"/>
      <c r="W55871" s="108"/>
      <c r="Y55871" s="108"/>
      <c r="AA55871" s="108"/>
      <c r="AC55871" s="108"/>
    </row>
    <row r="55872" spans="19:29" x14ac:dyDescent="0.25">
      <c r="S55872" s="108"/>
      <c r="U55872" s="108"/>
      <c r="W55872" s="108"/>
      <c r="Y55872" s="108"/>
      <c r="AA55872" s="108"/>
      <c r="AC55872" s="108"/>
    </row>
    <row r="55873" spans="19:29" x14ac:dyDescent="0.25">
      <c r="S55873" s="109"/>
      <c r="U55873" s="109"/>
      <c r="W55873" s="109"/>
      <c r="Y55873" s="109"/>
      <c r="AA55873" s="109"/>
      <c r="AC55873" s="109"/>
    </row>
    <row r="55874" spans="19:29" x14ac:dyDescent="0.25">
      <c r="S55874" s="108"/>
      <c r="U55874" s="108"/>
      <c r="W55874" s="108"/>
      <c r="Y55874" s="108"/>
      <c r="AA55874" s="108"/>
      <c r="AC55874" s="108"/>
    </row>
    <row r="55875" spans="19:29" x14ac:dyDescent="0.25">
      <c r="S55875" s="109"/>
      <c r="U55875" s="109"/>
      <c r="W55875" s="109"/>
      <c r="Y55875" s="109"/>
      <c r="AA55875" s="109"/>
      <c r="AC55875" s="109"/>
    </row>
    <row r="55876" spans="19:29" x14ac:dyDescent="0.25">
      <c r="S55876" s="108"/>
      <c r="U55876" s="108"/>
      <c r="W55876" s="108"/>
      <c r="Y55876" s="108"/>
      <c r="AA55876" s="108"/>
      <c r="AC55876" s="108"/>
    </row>
    <row r="55877" spans="19:29" x14ac:dyDescent="0.25">
      <c r="S55877" s="108"/>
      <c r="U55877" s="108"/>
      <c r="W55877" s="108"/>
      <c r="Y55877" s="108"/>
      <c r="AA55877" s="108"/>
      <c r="AC55877" s="108"/>
    </row>
    <row r="55878" spans="19:29" x14ac:dyDescent="0.25">
      <c r="S55878" s="108"/>
      <c r="U55878" s="108"/>
      <c r="W55878" s="108"/>
      <c r="Y55878" s="108"/>
      <c r="AA55878" s="108"/>
      <c r="AC55878" s="108"/>
    </row>
    <row r="55879" spans="19:29" x14ac:dyDescent="0.25">
      <c r="S55879" s="110"/>
      <c r="U55879" s="110"/>
      <c r="W55879" s="110"/>
      <c r="Y55879" s="110"/>
      <c r="AA55879" s="110"/>
      <c r="AC55879" s="110"/>
    </row>
    <row r="55880" spans="19:29" x14ac:dyDescent="0.25">
      <c r="S55880" s="110"/>
      <c r="U55880" s="110"/>
      <c r="W55880" s="110"/>
      <c r="Y55880" s="110"/>
      <c r="AA55880" s="110"/>
      <c r="AC55880" s="110"/>
    </row>
    <row r="55881" spans="19:29" x14ac:dyDescent="0.25">
      <c r="S55881" s="110"/>
      <c r="U55881" s="110"/>
      <c r="W55881" s="110"/>
      <c r="Y55881" s="110"/>
      <c r="AA55881" s="110"/>
      <c r="AC55881" s="110"/>
    </row>
    <row r="55882" spans="19:29" x14ac:dyDescent="0.25">
      <c r="S55882" s="110"/>
      <c r="U55882" s="110"/>
      <c r="W55882" s="110"/>
      <c r="Y55882" s="110"/>
      <c r="AA55882" s="110"/>
      <c r="AC55882" s="110"/>
    </row>
    <row r="55883" spans="19:29" x14ac:dyDescent="0.25">
      <c r="S55883" s="111"/>
      <c r="U55883" s="111"/>
      <c r="W55883" s="111"/>
      <c r="Y55883" s="111"/>
      <c r="AA55883" s="111"/>
      <c r="AC55883" s="111"/>
    </row>
    <row r="55884" spans="19:29" x14ac:dyDescent="0.25">
      <c r="S55884" s="107"/>
      <c r="U55884" s="107"/>
      <c r="W55884" s="107"/>
      <c r="Y55884" s="107"/>
      <c r="AA55884" s="107"/>
      <c r="AC55884" s="107"/>
    </row>
    <row r="55885" spans="19:29" x14ac:dyDescent="0.25">
      <c r="S55885" s="108"/>
      <c r="U55885" s="108"/>
      <c r="W55885" s="108"/>
      <c r="Y55885" s="108"/>
      <c r="AA55885" s="108"/>
      <c r="AC55885" s="108"/>
    </row>
    <row r="55886" spans="19:29" x14ac:dyDescent="0.25">
      <c r="S55886" s="108"/>
      <c r="U55886" s="108"/>
      <c r="W55886" s="108"/>
      <c r="Y55886" s="108"/>
      <c r="AA55886" s="108"/>
      <c r="AC55886" s="108"/>
    </row>
    <row r="55887" spans="19:29" x14ac:dyDescent="0.25">
      <c r="S55887" s="109"/>
      <c r="U55887" s="109"/>
      <c r="W55887" s="109"/>
      <c r="Y55887" s="109"/>
      <c r="AA55887" s="109"/>
      <c r="AC55887" s="109"/>
    </row>
    <row r="55888" spans="19:29" x14ac:dyDescent="0.25">
      <c r="S55888" s="108"/>
      <c r="U55888" s="108"/>
      <c r="W55888" s="108"/>
      <c r="Y55888" s="108"/>
      <c r="AA55888" s="108"/>
      <c r="AC55888" s="108"/>
    </row>
    <row r="55889" spans="19:29" x14ac:dyDescent="0.25">
      <c r="S55889" s="108"/>
      <c r="U55889" s="108"/>
      <c r="W55889" s="108"/>
      <c r="Y55889" s="108"/>
      <c r="AA55889" s="108"/>
      <c r="AC55889" s="108"/>
    </row>
    <row r="55890" spans="19:29" x14ac:dyDescent="0.25">
      <c r="S55890" s="109"/>
      <c r="U55890" s="109"/>
      <c r="W55890" s="109"/>
      <c r="Y55890" s="109"/>
      <c r="AA55890" s="109"/>
      <c r="AC55890" s="109"/>
    </row>
    <row r="55891" spans="19:29" x14ac:dyDescent="0.25">
      <c r="S55891" s="108"/>
      <c r="U55891" s="108"/>
      <c r="W55891" s="108"/>
      <c r="Y55891" s="108"/>
      <c r="AA55891" s="108"/>
      <c r="AC55891" s="108"/>
    </row>
    <row r="55892" spans="19:29" x14ac:dyDescent="0.25">
      <c r="S55892" s="109"/>
      <c r="U55892" s="109"/>
      <c r="W55892" s="109"/>
      <c r="Y55892" s="109"/>
      <c r="AA55892" s="109"/>
      <c r="AC55892" s="109"/>
    </row>
    <row r="55893" spans="19:29" x14ac:dyDescent="0.25">
      <c r="S55893" s="108"/>
      <c r="U55893" s="108"/>
      <c r="W55893" s="108"/>
      <c r="Y55893" s="108"/>
      <c r="AA55893" s="108"/>
      <c r="AC55893" s="108"/>
    </row>
    <row r="55894" spans="19:29" x14ac:dyDescent="0.25">
      <c r="S55894" s="108"/>
      <c r="U55894" s="108"/>
      <c r="W55894" s="108"/>
      <c r="Y55894" s="108"/>
      <c r="AA55894" s="108"/>
      <c r="AC55894" s="108"/>
    </row>
    <row r="55895" spans="19:29" x14ac:dyDescent="0.25">
      <c r="S55895" s="108"/>
      <c r="U55895" s="108"/>
      <c r="W55895" s="108"/>
      <c r="Y55895" s="108"/>
      <c r="AA55895" s="108"/>
      <c r="AC55895" s="108"/>
    </row>
    <row r="55896" spans="19:29" x14ac:dyDescent="0.25">
      <c r="S55896" s="110"/>
      <c r="U55896" s="110"/>
      <c r="W55896" s="110"/>
      <c r="Y55896" s="110"/>
      <c r="AA55896" s="110"/>
      <c r="AC55896" s="110"/>
    </row>
    <row r="55897" spans="19:29" x14ac:dyDescent="0.25">
      <c r="S55897" s="110"/>
      <c r="U55897" s="110"/>
      <c r="W55897" s="110"/>
      <c r="Y55897" s="110"/>
      <c r="AA55897" s="110"/>
      <c r="AC55897" s="110"/>
    </row>
    <row r="55898" spans="19:29" x14ac:dyDescent="0.25">
      <c r="S55898" s="110"/>
      <c r="U55898" s="110"/>
      <c r="W55898" s="110"/>
      <c r="Y55898" s="110"/>
      <c r="AA55898" s="110"/>
      <c r="AC55898" s="110"/>
    </row>
    <row r="55899" spans="19:29" x14ac:dyDescent="0.25">
      <c r="S55899" s="110"/>
      <c r="U55899" s="110"/>
      <c r="W55899" s="110"/>
      <c r="Y55899" s="110"/>
      <c r="AA55899" s="110"/>
      <c r="AC55899" s="110"/>
    </row>
    <row r="55900" spans="19:29" x14ac:dyDescent="0.25">
      <c r="S55900" s="111"/>
      <c r="U55900" s="111"/>
      <c r="W55900" s="111"/>
      <c r="Y55900" s="111"/>
      <c r="AA55900" s="111"/>
      <c r="AC55900" s="111"/>
    </row>
    <row r="55901" spans="19:29" x14ac:dyDescent="0.25">
      <c r="S55901" s="107"/>
      <c r="U55901" s="107"/>
      <c r="W55901" s="107"/>
      <c r="Y55901" s="107"/>
      <c r="AA55901" s="107"/>
      <c r="AC55901" s="107"/>
    </row>
    <row r="55902" spans="19:29" x14ac:dyDescent="0.25">
      <c r="S55902" s="108"/>
      <c r="U55902" s="108"/>
      <c r="W55902" s="108"/>
      <c r="Y55902" s="108"/>
      <c r="AA55902" s="108"/>
      <c r="AC55902" s="108"/>
    </row>
    <row r="55903" spans="19:29" x14ac:dyDescent="0.25">
      <c r="S55903" s="108"/>
      <c r="U55903" s="108"/>
      <c r="W55903" s="108"/>
      <c r="Y55903" s="108"/>
      <c r="AA55903" s="108"/>
      <c r="AC55903" s="108"/>
    </row>
    <row r="55904" spans="19:29" x14ac:dyDescent="0.25">
      <c r="S55904" s="109"/>
      <c r="U55904" s="109"/>
      <c r="W55904" s="109"/>
      <c r="Y55904" s="109"/>
      <c r="AA55904" s="109"/>
      <c r="AC55904" s="109"/>
    </row>
    <row r="55905" spans="19:29" x14ac:dyDescent="0.25">
      <c r="S55905" s="108"/>
      <c r="U55905" s="108"/>
      <c r="W55905" s="108"/>
      <c r="Y55905" s="108"/>
      <c r="AA55905" s="108"/>
      <c r="AC55905" s="108"/>
    </row>
    <row r="55906" spans="19:29" x14ac:dyDescent="0.25">
      <c r="S55906" s="108"/>
      <c r="U55906" s="108"/>
      <c r="W55906" s="108"/>
      <c r="Y55906" s="108"/>
      <c r="AA55906" s="108"/>
      <c r="AC55906" s="108"/>
    </row>
    <row r="55907" spans="19:29" x14ac:dyDescent="0.25">
      <c r="S55907" s="109"/>
      <c r="U55907" s="109"/>
      <c r="W55907" s="109"/>
      <c r="Y55907" s="109"/>
      <c r="AA55907" s="109"/>
      <c r="AC55907" s="109"/>
    </row>
    <row r="55908" spans="19:29" x14ac:dyDescent="0.25">
      <c r="S55908" s="108"/>
      <c r="U55908" s="108"/>
      <c r="W55908" s="108"/>
      <c r="Y55908" s="108"/>
      <c r="AA55908" s="108"/>
      <c r="AC55908" s="108"/>
    </row>
    <row r="55909" spans="19:29" x14ac:dyDescent="0.25">
      <c r="S55909" s="109"/>
      <c r="U55909" s="109"/>
      <c r="W55909" s="109"/>
      <c r="Y55909" s="109"/>
      <c r="AA55909" s="109"/>
      <c r="AC55909" s="109"/>
    </row>
    <row r="55910" spans="19:29" x14ac:dyDescent="0.25">
      <c r="S55910" s="108"/>
      <c r="U55910" s="108"/>
      <c r="W55910" s="108"/>
      <c r="Y55910" s="108"/>
      <c r="AA55910" s="108"/>
      <c r="AC55910" s="108"/>
    </row>
    <row r="55911" spans="19:29" x14ac:dyDescent="0.25">
      <c r="S55911" s="108"/>
      <c r="U55911" s="108"/>
      <c r="W55911" s="108"/>
      <c r="Y55911" s="108"/>
      <c r="AA55911" s="108"/>
      <c r="AC55911" s="108"/>
    </row>
    <row r="55912" spans="19:29" x14ac:dyDescent="0.25">
      <c r="S55912" s="108"/>
      <c r="U55912" s="108"/>
      <c r="W55912" s="108"/>
      <c r="Y55912" s="108"/>
      <c r="AA55912" s="108"/>
      <c r="AC55912" s="108"/>
    </row>
    <row r="55913" spans="19:29" x14ac:dyDescent="0.25">
      <c r="S55913" s="110"/>
      <c r="U55913" s="110"/>
      <c r="W55913" s="110"/>
      <c r="Y55913" s="110"/>
      <c r="AA55913" s="110"/>
      <c r="AC55913" s="110"/>
    </row>
    <row r="55914" spans="19:29" x14ac:dyDescent="0.25">
      <c r="S55914" s="110"/>
      <c r="U55914" s="110"/>
      <c r="W55914" s="110"/>
      <c r="Y55914" s="110"/>
      <c r="AA55914" s="110"/>
      <c r="AC55914" s="110"/>
    </row>
    <row r="55915" spans="19:29" x14ac:dyDescent="0.25">
      <c r="S55915" s="110"/>
      <c r="U55915" s="110"/>
      <c r="W55915" s="110"/>
      <c r="Y55915" s="110"/>
      <c r="AA55915" s="110"/>
      <c r="AC55915" s="110"/>
    </row>
    <row r="55916" spans="19:29" x14ac:dyDescent="0.25">
      <c r="S55916" s="110"/>
      <c r="U55916" s="110"/>
      <c r="W55916" s="110"/>
      <c r="Y55916" s="110"/>
      <c r="AA55916" s="110"/>
      <c r="AC55916" s="110"/>
    </row>
    <row r="55917" spans="19:29" x14ac:dyDescent="0.25">
      <c r="S55917" s="111"/>
      <c r="U55917" s="111"/>
      <c r="W55917" s="111"/>
      <c r="Y55917" s="111"/>
      <c r="AA55917" s="111"/>
      <c r="AC55917" s="111"/>
    </row>
    <row r="55918" spans="19:29" x14ac:dyDescent="0.25">
      <c r="S55918" s="107"/>
      <c r="U55918" s="107"/>
      <c r="W55918" s="107"/>
      <c r="Y55918" s="107"/>
      <c r="AA55918" s="107"/>
      <c r="AC55918" s="107"/>
    </row>
    <row r="55919" spans="19:29" x14ac:dyDescent="0.25">
      <c r="S55919" s="108"/>
      <c r="U55919" s="108"/>
      <c r="W55919" s="108"/>
      <c r="Y55919" s="108"/>
      <c r="AA55919" s="108"/>
      <c r="AC55919" s="108"/>
    </row>
    <row r="55920" spans="19:29" x14ac:dyDescent="0.25">
      <c r="S55920" s="108"/>
      <c r="U55920" s="108"/>
      <c r="W55920" s="108"/>
      <c r="Y55920" s="108"/>
      <c r="AA55920" s="108"/>
      <c r="AC55920" s="108"/>
    </row>
    <row r="55921" spans="19:29" x14ac:dyDescent="0.25">
      <c r="S55921" s="109"/>
      <c r="U55921" s="109"/>
      <c r="W55921" s="109"/>
      <c r="Y55921" s="109"/>
      <c r="AA55921" s="109"/>
      <c r="AC55921" s="109"/>
    </row>
    <row r="55922" spans="19:29" x14ac:dyDescent="0.25">
      <c r="S55922" s="108"/>
      <c r="U55922" s="108"/>
      <c r="W55922" s="108"/>
      <c r="Y55922" s="108"/>
      <c r="AA55922" s="108"/>
      <c r="AC55922" s="108"/>
    </row>
    <row r="55923" spans="19:29" x14ac:dyDescent="0.25">
      <c r="S55923" s="108"/>
      <c r="U55923" s="108"/>
      <c r="W55923" s="108"/>
      <c r="Y55923" s="108"/>
      <c r="AA55923" s="108"/>
      <c r="AC55923" s="108"/>
    </row>
    <row r="55924" spans="19:29" x14ac:dyDescent="0.25">
      <c r="S55924" s="109"/>
      <c r="U55924" s="109"/>
      <c r="W55924" s="109"/>
      <c r="Y55924" s="109"/>
      <c r="AA55924" s="109"/>
      <c r="AC55924" s="109"/>
    </row>
    <row r="55925" spans="19:29" x14ac:dyDescent="0.25">
      <c r="S55925" s="108"/>
      <c r="U55925" s="108"/>
      <c r="W55925" s="108"/>
      <c r="Y55925" s="108"/>
      <c r="AA55925" s="108"/>
      <c r="AC55925" s="108"/>
    </row>
    <row r="55926" spans="19:29" x14ac:dyDescent="0.25">
      <c r="S55926" s="109"/>
      <c r="U55926" s="109"/>
      <c r="W55926" s="109"/>
      <c r="Y55926" s="109"/>
      <c r="AA55926" s="109"/>
      <c r="AC55926" s="109"/>
    </row>
    <row r="55927" spans="19:29" x14ac:dyDescent="0.25">
      <c r="S55927" s="108"/>
      <c r="U55927" s="108"/>
      <c r="W55927" s="108"/>
      <c r="Y55927" s="108"/>
      <c r="AA55927" s="108"/>
      <c r="AC55927" s="108"/>
    </row>
    <row r="55928" spans="19:29" x14ac:dyDescent="0.25">
      <c r="S55928" s="108"/>
      <c r="U55928" s="108"/>
      <c r="W55928" s="108"/>
      <c r="Y55928" s="108"/>
      <c r="AA55928" s="108"/>
      <c r="AC55928" s="108"/>
    </row>
    <row r="55929" spans="19:29" x14ac:dyDescent="0.25">
      <c r="S55929" s="108"/>
      <c r="U55929" s="108"/>
      <c r="W55929" s="108"/>
      <c r="Y55929" s="108"/>
      <c r="AA55929" s="108"/>
      <c r="AC55929" s="108"/>
    </row>
    <row r="55930" spans="19:29" x14ac:dyDescent="0.25">
      <c r="S55930" s="110"/>
      <c r="U55930" s="110"/>
      <c r="W55930" s="110"/>
      <c r="Y55930" s="110"/>
      <c r="AA55930" s="110"/>
      <c r="AC55930" s="110"/>
    </row>
    <row r="55931" spans="19:29" x14ac:dyDescent="0.25">
      <c r="S55931" s="110"/>
      <c r="U55931" s="110"/>
      <c r="W55931" s="110"/>
      <c r="Y55931" s="110"/>
      <c r="AA55931" s="110"/>
      <c r="AC55931" s="110"/>
    </row>
    <row r="55932" spans="19:29" x14ac:dyDescent="0.25">
      <c r="S55932" s="110"/>
      <c r="U55932" s="110"/>
      <c r="W55932" s="110"/>
      <c r="Y55932" s="110"/>
      <c r="AA55932" s="110"/>
      <c r="AC55932" s="110"/>
    </row>
    <row r="55933" spans="19:29" x14ac:dyDescent="0.25">
      <c r="S55933" s="110"/>
      <c r="U55933" s="110"/>
      <c r="W55933" s="110"/>
      <c r="Y55933" s="110"/>
      <c r="AA55933" s="110"/>
      <c r="AC55933" s="110"/>
    </row>
    <row r="55934" spans="19:29" x14ac:dyDescent="0.25">
      <c r="S55934" s="111"/>
      <c r="U55934" s="111"/>
      <c r="W55934" s="111"/>
      <c r="Y55934" s="111"/>
      <c r="AA55934" s="111"/>
      <c r="AC55934" s="111"/>
    </row>
    <row r="55935" spans="19:29" x14ac:dyDescent="0.25">
      <c r="S55935" s="107"/>
      <c r="U55935" s="107"/>
      <c r="W55935" s="107"/>
      <c r="Y55935" s="107"/>
      <c r="AA55935" s="107"/>
      <c r="AC55935" s="107"/>
    </row>
    <row r="55936" spans="19:29" x14ac:dyDescent="0.25">
      <c r="S55936" s="108"/>
      <c r="U55936" s="108"/>
      <c r="W55936" s="108"/>
      <c r="Y55936" s="108"/>
      <c r="AA55936" s="108"/>
      <c r="AC55936" s="108"/>
    </row>
    <row r="55937" spans="19:29" x14ac:dyDescent="0.25">
      <c r="S55937" s="108"/>
      <c r="U55937" s="108"/>
      <c r="W55937" s="108"/>
      <c r="Y55937" s="108"/>
      <c r="AA55937" s="108"/>
      <c r="AC55937" s="108"/>
    </row>
    <row r="55938" spans="19:29" x14ac:dyDescent="0.25">
      <c r="S55938" s="109"/>
      <c r="U55938" s="109"/>
      <c r="W55938" s="109"/>
      <c r="Y55938" s="109"/>
      <c r="AA55938" s="109"/>
      <c r="AC55938" s="109"/>
    </row>
    <row r="55939" spans="19:29" x14ac:dyDescent="0.25">
      <c r="S55939" s="108"/>
      <c r="U55939" s="108"/>
      <c r="W55939" s="108"/>
      <c r="Y55939" s="108"/>
      <c r="AA55939" s="108"/>
      <c r="AC55939" s="108"/>
    </row>
    <row r="55940" spans="19:29" x14ac:dyDescent="0.25">
      <c r="S55940" s="108"/>
      <c r="U55940" s="108"/>
      <c r="W55940" s="108"/>
      <c r="Y55940" s="108"/>
      <c r="AA55940" s="108"/>
      <c r="AC55940" s="108"/>
    </row>
    <row r="55941" spans="19:29" x14ac:dyDescent="0.25">
      <c r="S55941" s="109"/>
      <c r="U55941" s="109"/>
      <c r="W55941" s="109"/>
      <c r="Y55941" s="109"/>
      <c r="AA55941" s="109"/>
      <c r="AC55941" s="109"/>
    </row>
    <row r="55942" spans="19:29" x14ac:dyDescent="0.25">
      <c r="S55942" s="108"/>
      <c r="U55942" s="108"/>
      <c r="W55942" s="108"/>
      <c r="Y55942" s="108"/>
      <c r="AA55942" s="108"/>
      <c r="AC55942" s="108"/>
    </row>
    <row r="55943" spans="19:29" x14ac:dyDescent="0.25">
      <c r="S55943" s="109"/>
      <c r="U55943" s="109"/>
      <c r="W55943" s="109"/>
      <c r="Y55943" s="109"/>
      <c r="AA55943" s="109"/>
      <c r="AC55943" s="109"/>
    </row>
    <row r="55944" spans="19:29" x14ac:dyDescent="0.25">
      <c r="S55944" s="108"/>
      <c r="U55944" s="108"/>
      <c r="W55944" s="108"/>
      <c r="Y55944" s="108"/>
      <c r="AA55944" s="108"/>
      <c r="AC55944" s="108"/>
    </row>
    <row r="55945" spans="19:29" x14ac:dyDescent="0.25">
      <c r="S55945" s="108"/>
      <c r="U55945" s="108"/>
      <c r="W55945" s="108"/>
      <c r="Y55945" s="108"/>
      <c r="AA55945" s="108"/>
      <c r="AC55945" s="108"/>
    </row>
    <row r="55946" spans="19:29" x14ac:dyDescent="0.25">
      <c r="S55946" s="108"/>
      <c r="U55946" s="108"/>
      <c r="W55946" s="108"/>
      <c r="Y55946" s="108"/>
      <c r="AA55946" s="108"/>
      <c r="AC55946" s="108"/>
    </row>
    <row r="55947" spans="19:29" x14ac:dyDescent="0.25">
      <c r="S55947" s="110"/>
      <c r="U55947" s="110"/>
      <c r="W55947" s="110"/>
      <c r="Y55947" s="110"/>
      <c r="AA55947" s="110"/>
      <c r="AC55947" s="110"/>
    </row>
    <row r="55948" spans="19:29" x14ac:dyDescent="0.25">
      <c r="S55948" s="110"/>
      <c r="U55948" s="110"/>
      <c r="W55948" s="110"/>
      <c r="Y55948" s="110"/>
      <c r="AA55948" s="110"/>
      <c r="AC55948" s="110"/>
    </row>
    <row r="55949" spans="19:29" x14ac:dyDescent="0.25">
      <c r="S55949" s="110"/>
      <c r="U55949" s="110"/>
      <c r="W55949" s="110"/>
      <c r="Y55949" s="110"/>
      <c r="AA55949" s="110"/>
      <c r="AC55949" s="110"/>
    </row>
    <row r="55950" spans="19:29" x14ac:dyDescent="0.25">
      <c r="S55950" s="110"/>
      <c r="U55950" s="110"/>
      <c r="W55950" s="110"/>
      <c r="Y55950" s="110"/>
      <c r="AA55950" s="110"/>
      <c r="AC55950" s="110"/>
    </row>
    <row r="55951" spans="19:29" x14ac:dyDescent="0.25">
      <c r="S55951" s="111"/>
      <c r="U55951" s="111"/>
      <c r="W55951" s="111"/>
      <c r="Y55951" s="111"/>
      <c r="AA55951" s="111"/>
      <c r="AC55951" s="111"/>
    </row>
    <row r="55952" spans="19:29" x14ac:dyDescent="0.25">
      <c r="S55952" s="107"/>
      <c r="U55952" s="107"/>
      <c r="W55952" s="107"/>
      <c r="Y55952" s="107"/>
      <c r="AA55952" s="107"/>
      <c r="AC55952" s="107"/>
    </row>
    <row r="55953" spans="19:29" x14ac:dyDescent="0.25">
      <c r="S55953" s="108"/>
      <c r="U55953" s="108"/>
      <c r="W55953" s="108"/>
      <c r="Y55953" s="108"/>
      <c r="AA55953" s="108"/>
      <c r="AC55953" s="108"/>
    </row>
    <row r="55954" spans="19:29" x14ac:dyDescent="0.25">
      <c r="S55954" s="108"/>
      <c r="U55954" s="108"/>
      <c r="W55954" s="108"/>
      <c r="Y55954" s="108"/>
      <c r="AA55954" s="108"/>
      <c r="AC55954" s="108"/>
    </row>
    <row r="55955" spans="19:29" x14ac:dyDescent="0.25">
      <c r="S55955" s="109"/>
      <c r="U55955" s="109"/>
      <c r="W55955" s="109"/>
      <c r="Y55955" s="109"/>
      <c r="AA55955" s="109"/>
      <c r="AC55955" s="109"/>
    </row>
    <row r="55956" spans="19:29" x14ac:dyDescent="0.25">
      <c r="S55956" s="108"/>
      <c r="U55956" s="108"/>
      <c r="W55956" s="108"/>
      <c r="Y55956" s="108"/>
      <c r="AA55956" s="108"/>
      <c r="AC55956" s="108"/>
    </row>
    <row r="55957" spans="19:29" x14ac:dyDescent="0.25">
      <c r="S55957" s="108"/>
      <c r="U55957" s="108"/>
      <c r="W55957" s="108"/>
      <c r="Y55957" s="108"/>
      <c r="AA55957" s="108"/>
      <c r="AC55957" s="108"/>
    </row>
    <row r="55958" spans="19:29" x14ac:dyDescent="0.25">
      <c r="S55958" s="109"/>
      <c r="U55958" s="109"/>
      <c r="W55958" s="109"/>
      <c r="Y55958" s="109"/>
      <c r="AA55958" s="109"/>
      <c r="AC55958" s="109"/>
    </row>
    <row r="55959" spans="19:29" x14ac:dyDescent="0.25">
      <c r="S55959" s="108"/>
      <c r="U55959" s="108"/>
      <c r="W55959" s="108"/>
      <c r="Y55959" s="108"/>
      <c r="AA55959" s="108"/>
      <c r="AC55959" s="108"/>
    </row>
    <row r="55960" spans="19:29" x14ac:dyDescent="0.25">
      <c r="S55960" s="109"/>
      <c r="U55960" s="109"/>
      <c r="W55960" s="109"/>
      <c r="Y55960" s="109"/>
      <c r="AA55960" s="109"/>
      <c r="AC55960" s="109"/>
    </row>
    <row r="55961" spans="19:29" x14ac:dyDescent="0.25">
      <c r="S55961" s="108"/>
      <c r="U55961" s="108"/>
      <c r="W55961" s="108"/>
      <c r="Y55961" s="108"/>
      <c r="AA55961" s="108"/>
      <c r="AC55961" s="108"/>
    </row>
    <row r="55962" spans="19:29" x14ac:dyDescent="0.25">
      <c r="S55962" s="108"/>
      <c r="U55962" s="108"/>
      <c r="W55962" s="108"/>
      <c r="Y55962" s="108"/>
      <c r="AA55962" s="108"/>
      <c r="AC55962" s="108"/>
    </row>
    <row r="55963" spans="19:29" x14ac:dyDescent="0.25">
      <c r="S55963" s="108"/>
      <c r="U55963" s="108"/>
      <c r="W55963" s="108"/>
      <c r="Y55963" s="108"/>
      <c r="AA55963" s="108"/>
      <c r="AC55963" s="108"/>
    </row>
    <row r="55964" spans="19:29" x14ac:dyDescent="0.25">
      <c r="S55964" s="110"/>
      <c r="U55964" s="110"/>
      <c r="W55964" s="110"/>
      <c r="Y55964" s="110"/>
      <c r="AA55964" s="110"/>
      <c r="AC55964" s="110"/>
    </row>
    <row r="55965" spans="19:29" x14ac:dyDescent="0.25">
      <c r="S55965" s="110"/>
      <c r="U55965" s="110"/>
      <c r="W55965" s="110"/>
      <c r="Y55965" s="110"/>
      <c r="AA55965" s="110"/>
      <c r="AC55965" s="110"/>
    </row>
    <row r="55966" spans="19:29" x14ac:dyDescent="0.25">
      <c r="S55966" s="110"/>
      <c r="U55966" s="110"/>
      <c r="W55966" s="110"/>
      <c r="Y55966" s="110"/>
      <c r="AA55966" s="110"/>
      <c r="AC55966" s="110"/>
    </row>
    <row r="55967" spans="19:29" x14ac:dyDescent="0.25">
      <c r="S55967" s="110"/>
      <c r="U55967" s="110"/>
      <c r="W55967" s="110"/>
      <c r="Y55967" s="110"/>
      <c r="AA55967" s="110"/>
      <c r="AC55967" s="110"/>
    </row>
    <row r="55968" spans="19:29" x14ac:dyDescent="0.25">
      <c r="S55968" s="111"/>
      <c r="U55968" s="111"/>
      <c r="W55968" s="111"/>
      <c r="Y55968" s="111"/>
      <c r="AA55968" s="111"/>
      <c r="AC55968" s="111"/>
    </row>
    <row r="55969" spans="19:29" x14ac:dyDescent="0.25">
      <c r="S55969" s="107"/>
      <c r="U55969" s="107"/>
      <c r="W55969" s="107"/>
      <c r="Y55969" s="107"/>
      <c r="AA55969" s="107"/>
      <c r="AC55969" s="107"/>
    </row>
    <row r="55970" spans="19:29" x14ac:dyDescent="0.25">
      <c r="S55970" s="108"/>
      <c r="U55970" s="108"/>
      <c r="W55970" s="108"/>
      <c r="Y55970" s="108"/>
      <c r="AA55970" s="108"/>
      <c r="AC55970" s="108"/>
    </row>
    <row r="55971" spans="19:29" x14ac:dyDescent="0.25">
      <c r="S55971" s="108"/>
      <c r="U55971" s="108"/>
      <c r="W55971" s="108"/>
      <c r="Y55971" s="108"/>
      <c r="AA55971" s="108"/>
      <c r="AC55971" s="108"/>
    </row>
    <row r="55972" spans="19:29" x14ac:dyDescent="0.25">
      <c r="S55972" s="109"/>
      <c r="U55972" s="109"/>
      <c r="W55972" s="109"/>
      <c r="Y55972" s="109"/>
      <c r="AA55972" s="109"/>
      <c r="AC55972" s="109"/>
    </row>
    <row r="55973" spans="19:29" x14ac:dyDescent="0.25">
      <c r="S55973" s="108"/>
      <c r="U55973" s="108"/>
      <c r="W55973" s="108"/>
      <c r="Y55973" s="108"/>
      <c r="AA55973" s="108"/>
      <c r="AC55973" s="108"/>
    </row>
    <row r="55974" spans="19:29" x14ac:dyDescent="0.25">
      <c r="S55974" s="108"/>
      <c r="U55974" s="108"/>
      <c r="W55974" s="108"/>
      <c r="Y55974" s="108"/>
      <c r="AA55974" s="108"/>
      <c r="AC55974" s="108"/>
    </row>
    <row r="55975" spans="19:29" x14ac:dyDescent="0.25">
      <c r="S55975" s="109"/>
      <c r="U55975" s="109"/>
      <c r="W55975" s="109"/>
      <c r="Y55975" s="109"/>
      <c r="AA55975" s="109"/>
      <c r="AC55975" s="109"/>
    </row>
    <row r="55976" spans="19:29" x14ac:dyDescent="0.25">
      <c r="S55976" s="108"/>
      <c r="U55976" s="108"/>
      <c r="W55976" s="108"/>
      <c r="Y55976" s="108"/>
      <c r="AA55976" s="108"/>
      <c r="AC55976" s="108"/>
    </row>
    <row r="55977" spans="19:29" x14ac:dyDescent="0.25">
      <c r="S55977" s="109"/>
      <c r="U55977" s="109"/>
      <c r="W55977" s="109"/>
      <c r="Y55977" s="109"/>
      <c r="AA55977" s="109"/>
      <c r="AC55977" s="109"/>
    </row>
    <row r="55978" spans="19:29" x14ac:dyDescent="0.25">
      <c r="S55978" s="108"/>
      <c r="U55978" s="108"/>
      <c r="W55978" s="108"/>
      <c r="Y55978" s="108"/>
      <c r="AA55978" s="108"/>
      <c r="AC55978" s="108"/>
    </row>
    <row r="55979" spans="19:29" x14ac:dyDescent="0.25">
      <c r="S55979" s="108"/>
      <c r="U55979" s="108"/>
      <c r="W55979" s="108"/>
      <c r="Y55979" s="108"/>
      <c r="AA55979" s="108"/>
      <c r="AC55979" s="108"/>
    </row>
    <row r="55980" spans="19:29" x14ac:dyDescent="0.25">
      <c r="S55980" s="108"/>
      <c r="U55980" s="108"/>
      <c r="W55980" s="108"/>
      <c r="Y55980" s="108"/>
      <c r="AA55980" s="108"/>
      <c r="AC55980" s="108"/>
    </row>
    <row r="55981" spans="19:29" x14ac:dyDescent="0.25">
      <c r="S55981" s="110"/>
      <c r="U55981" s="110"/>
      <c r="W55981" s="110"/>
      <c r="Y55981" s="110"/>
      <c r="AA55981" s="110"/>
      <c r="AC55981" s="110"/>
    </row>
    <row r="55982" spans="19:29" x14ac:dyDescent="0.25">
      <c r="S55982" s="110"/>
      <c r="U55982" s="110"/>
      <c r="W55982" s="110"/>
      <c r="Y55982" s="110"/>
      <c r="AA55982" s="110"/>
      <c r="AC55982" s="110"/>
    </row>
    <row r="55983" spans="19:29" x14ac:dyDescent="0.25">
      <c r="S55983" s="110"/>
      <c r="U55983" s="110"/>
      <c r="W55983" s="110"/>
      <c r="Y55983" s="110"/>
      <c r="AA55983" s="110"/>
      <c r="AC55983" s="110"/>
    </row>
    <row r="55984" spans="19:29" x14ac:dyDescent="0.25">
      <c r="S55984" s="110"/>
      <c r="U55984" s="110"/>
      <c r="W55984" s="110"/>
      <c r="Y55984" s="110"/>
      <c r="AA55984" s="110"/>
      <c r="AC55984" s="110"/>
    </row>
    <row r="55985" spans="19:29" x14ac:dyDescent="0.25">
      <c r="S55985" s="111"/>
      <c r="U55985" s="111"/>
      <c r="W55985" s="111"/>
      <c r="Y55985" s="111"/>
      <c r="AA55985" s="111"/>
      <c r="AC55985" s="111"/>
    </row>
    <row r="55986" spans="19:29" x14ac:dyDescent="0.25">
      <c r="S55986" s="107"/>
      <c r="U55986" s="107"/>
      <c r="W55986" s="107"/>
      <c r="Y55986" s="107"/>
      <c r="AA55986" s="107"/>
      <c r="AC55986" s="107"/>
    </row>
    <row r="55987" spans="19:29" x14ac:dyDescent="0.25">
      <c r="S55987" s="108"/>
      <c r="U55987" s="108"/>
      <c r="W55987" s="108"/>
      <c r="Y55987" s="108"/>
      <c r="AA55987" s="108"/>
      <c r="AC55987" s="108"/>
    </row>
    <row r="55988" spans="19:29" x14ac:dyDescent="0.25">
      <c r="S55988" s="108"/>
      <c r="U55988" s="108"/>
      <c r="W55988" s="108"/>
      <c r="Y55988" s="108"/>
      <c r="AA55988" s="108"/>
      <c r="AC55988" s="108"/>
    </row>
    <row r="55989" spans="19:29" x14ac:dyDescent="0.25">
      <c r="S55989" s="109"/>
      <c r="U55989" s="109"/>
      <c r="W55989" s="109"/>
      <c r="Y55989" s="109"/>
      <c r="AA55989" s="109"/>
      <c r="AC55989" s="109"/>
    </row>
    <row r="55990" spans="19:29" x14ac:dyDescent="0.25">
      <c r="S55990" s="108"/>
      <c r="U55990" s="108"/>
      <c r="W55990" s="108"/>
      <c r="Y55990" s="108"/>
      <c r="AA55990" s="108"/>
      <c r="AC55990" s="108"/>
    </row>
    <row r="55991" spans="19:29" x14ac:dyDescent="0.25">
      <c r="S55991" s="108"/>
      <c r="U55991" s="108"/>
      <c r="W55991" s="108"/>
      <c r="Y55991" s="108"/>
      <c r="AA55991" s="108"/>
      <c r="AC55991" s="108"/>
    </row>
    <row r="55992" spans="19:29" x14ac:dyDescent="0.25">
      <c r="S55992" s="109"/>
      <c r="U55992" s="109"/>
      <c r="W55992" s="109"/>
      <c r="Y55992" s="109"/>
      <c r="AA55992" s="109"/>
      <c r="AC55992" s="109"/>
    </row>
    <row r="55993" spans="19:29" x14ac:dyDescent="0.25">
      <c r="S55993" s="108"/>
      <c r="U55993" s="108"/>
      <c r="W55993" s="108"/>
      <c r="Y55993" s="108"/>
      <c r="AA55993" s="108"/>
      <c r="AC55993" s="108"/>
    </row>
    <row r="55994" spans="19:29" x14ac:dyDescent="0.25">
      <c r="S55994" s="109"/>
      <c r="U55994" s="109"/>
      <c r="W55994" s="109"/>
      <c r="Y55994" s="109"/>
      <c r="AA55994" s="109"/>
      <c r="AC55994" s="109"/>
    </row>
    <row r="55995" spans="19:29" x14ac:dyDescent="0.25">
      <c r="S55995" s="108"/>
      <c r="U55995" s="108"/>
      <c r="W55995" s="108"/>
      <c r="Y55995" s="108"/>
      <c r="AA55995" s="108"/>
      <c r="AC55995" s="108"/>
    </row>
    <row r="55996" spans="19:29" x14ac:dyDescent="0.25">
      <c r="S55996" s="108"/>
      <c r="U55996" s="108"/>
      <c r="W55996" s="108"/>
      <c r="Y55996" s="108"/>
      <c r="AA55996" s="108"/>
      <c r="AC55996" s="108"/>
    </row>
    <row r="55997" spans="19:29" x14ac:dyDescent="0.25">
      <c r="S55997" s="108"/>
      <c r="U55997" s="108"/>
      <c r="W55997" s="108"/>
      <c r="Y55997" s="108"/>
      <c r="AA55997" s="108"/>
      <c r="AC55997" s="108"/>
    </row>
    <row r="55998" spans="19:29" x14ac:dyDescent="0.25">
      <c r="S55998" s="110"/>
      <c r="U55998" s="110"/>
      <c r="W55998" s="110"/>
      <c r="Y55998" s="110"/>
      <c r="AA55998" s="110"/>
      <c r="AC55998" s="110"/>
    </row>
    <row r="55999" spans="19:29" x14ac:dyDescent="0.25">
      <c r="S55999" s="110"/>
      <c r="U55999" s="110"/>
      <c r="W55999" s="110"/>
      <c r="Y55999" s="110"/>
      <c r="AA55999" s="110"/>
      <c r="AC55999" s="110"/>
    </row>
    <row r="56000" spans="19:29" x14ac:dyDescent="0.25">
      <c r="S56000" s="110"/>
      <c r="U56000" s="110"/>
      <c r="W56000" s="110"/>
      <c r="Y56000" s="110"/>
      <c r="AA56000" s="110"/>
      <c r="AC56000" s="110"/>
    </row>
    <row r="56001" spans="19:29" x14ac:dyDescent="0.25">
      <c r="S56001" s="110"/>
      <c r="U56001" s="110"/>
      <c r="W56001" s="110"/>
      <c r="Y56001" s="110"/>
      <c r="AA56001" s="110"/>
      <c r="AC56001" s="110"/>
    </row>
    <row r="56002" spans="19:29" x14ac:dyDescent="0.25">
      <c r="S56002" s="111"/>
      <c r="U56002" s="111"/>
      <c r="W56002" s="111"/>
      <c r="Y56002" s="111"/>
      <c r="AA56002" s="111"/>
      <c r="AC56002" s="111"/>
    </row>
    <row r="56003" spans="19:29" x14ac:dyDescent="0.25">
      <c r="S56003" s="107"/>
      <c r="U56003" s="107"/>
      <c r="W56003" s="107"/>
      <c r="Y56003" s="107"/>
      <c r="AA56003" s="107"/>
      <c r="AC56003" s="107"/>
    </row>
    <row r="56004" spans="19:29" x14ac:dyDescent="0.25">
      <c r="S56004" s="108"/>
      <c r="U56004" s="108"/>
      <c r="W56004" s="108"/>
      <c r="Y56004" s="108"/>
      <c r="AA56004" s="108"/>
      <c r="AC56004" s="108"/>
    </row>
    <row r="56005" spans="19:29" x14ac:dyDescent="0.25">
      <c r="S56005" s="108"/>
      <c r="U56005" s="108"/>
      <c r="W56005" s="108"/>
      <c r="Y56005" s="108"/>
      <c r="AA56005" s="108"/>
      <c r="AC56005" s="108"/>
    </row>
    <row r="56006" spans="19:29" x14ac:dyDescent="0.25">
      <c r="S56006" s="109"/>
      <c r="U56006" s="109"/>
      <c r="W56006" s="109"/>
      <c r="Y56006" s="109"/>
      <c r="AA56006" s="109"/>
      <c r="AC56006" s="109"/>
    </row>
    <row r="56007" spans="19:29" x14ac:dyDescent="0.25">
      <c r="S56007" s="108"/>
      <c r="U56007" s="108"/>
      <c r="W56007" s="108"/>
      <c r="Y56007" s="108"/>
      <c r="AA56007" s="108"/>
      <c r="AC56007" s="108"/>
    </row>
    <row r="56008" spans="19:29" x14ac:dyDescent="0.25">
      <c r="S56008" s="108"/>
      <c r="U56008" s="108"/>
      <c r="W56008" s="108"/>
      <c r="Y56008" s="108"/>
      <c r="AA56008" s="108"/>
      <c r="AC56008" s="108"/>
    </row>
    <row r="56009" spans="19:29" x14ac:dyDescent="0.25">
      <c r="S56009" s="109"/>
      <c r="U56009" s="109"/>
      <c r="W56009" s="109"/>
      <c r="Y56009" s="109"/>
      <c r="AA56009" s="109"/>
      <c r="AC56009" s="109"/>
    </row>
    <row r="56010" spans="19:29" x14ac:dyDescent="0.25">
      <c r="S56010" s="108"/>
      <c r="U56010" s="108"/>
      <c r="W56010" s="108"/>
      <c r="Y56010" s="108"/>
      <c r="AA56010" s="108"/>
      <c r="AC56010" s="108"/>
    </row>
    <row r="56011" spans="19:29" x14ac:dyDescent="0.25">
      <c r="S56011" s="109"/>
      <c r="U56011" s="109"/>
      <c r="W56011" s="109"/>
      <c r="Y56011" s="109"/>
      <c r="AA56011" s="109"/>
      <c r="AC56011" s="109"/>
    </row>
    <row r="56012" spans="19:29" x14ac:dyDescent="0.25">
      <c r="S56012" s="108"/>
      <c r="U56012" s="108"/>
      <c r="W56012" s="108"/>
      <c r="Y56012" s="108"/>
      <c r="AA56012" s="108"/>
      <c r="AC56012" s="108"/>
    </row>
    <row r="56013" spans="19:29" x14ac:dyDescent="0.25">
      <c r="S56013" s="108"/>
      <c r="U56013" s="108"/>
      <c r="W56013" s="108"/>
      <c r="Y56013" s="108"/>
      <c r="AA56013" s="108"/>
      <c r="AC56013" s="108"/>
    </row>
    <row r="56014" spans="19:29" x14ac:dyDescent="0.25">
      <c r="S56014" s="108"/>
      <c r="U56014" s="108"/>
      <c r="W56014" s="108"/>
      <c r="Y56014" s="108"/>
      <c r="AA56014" s="108"/>
      <c r="AC56014" s="108"/>
    </row>
    <row r="56015" spans="19:29" x14ac:dyDescent="0.25">
      <c r="S56015" s="110"/>
      <c r="U56015" s="110"/>
      <c r="W56015" s="110"/>
      <c r="Y56015" s="110"/>
      <c r="AA56015" s="110"/>
      <c r="AC56015" s="110"/>
    </row>
    <row r="56016" spans="19:29" x14ac:dyDescent="0.25">
      <c r="S56016" s="110"/>
      <c r="U56016" s="110"/>
      <c r="W56016" s="110"/>
      <c r="Y56016" s="110"/>
      <c r="AA56016" s="110"/>
      <c r="AC56016" s="110"/>
    </row>
    <row r="56017" spans="19:29" x14ac:dyDescent="0.25">
      <c r="S56017" s="110"/>
      <c r="U56017" s="110"/>
      <c r="W56017" s="110"/>
      <c r="Y56017" s="110"/>
      <c r="AA56017" s="110"/>
      <c r="AC56017" s="110"/>
    </row>
    <row r="56018" spans="19:29" x14ac:dyDescent="0.25">
      <c r="S56018" s="110"/>
      <c r="U56018" s="110"/>
      <c r="W56018" s="110"/>
      <c r="Y56018" s="110"/>
      <c r="AA56018" s="110"/>
      <c r="AC56018" s="110"/>
    </row>
    <row r="56019" spans="19:29" x14ac:dyDescent="0.25">
      <c r="S56019" s="111"/>
      <c r="U56019" s="111"/>
      <c r="W56019" s="111"/>
      <c r="Y56019" s="111"/>
      <c r="AA56019" s="111"/>
      <c r="AC56019" s="111"/>
    </row>
    <row r="56020" spans="19:29" x14ac:dyDescent="0.25">
      <c r="S56020" s="107"/>
      <c r="U56020" s="107"/>
      <c r="W56020" s="107"/>
      <c r="Y56020" s="107"/>
      <c r="AA56020" s="107"/>
      <c r="AC56020" s="107"/>
    </row>
    <row r="56021" spans="19:29" x14ac:dyDescent="0.25">
      <c r="S56021" s="108"/>
      <c r="U56021" s="108"/>
      <c r="W56021" s="108"/>
      <c r="Y56021" s="108"/>
      <c r="AA56021" s="108"/>
      <c r="AC56021" s="108"/>
    </row>
    <row r="56022" spans="19:29" x14ac:dyDescent="0.25">
      <c r="S56022" s="108"/>
      <c r="U56022" s="108"/>
      <c r="W56022" s="108"/>
      <c r="Y56022" s="108"/>
      <c r="AA56022" s="108"/>
      <c r="AC56022" s="108"/>
    </row>
    <row r="56023" spans="19:29" x14ac:dyDescent="0.25">
      <c r="S56023" s="109"/>
      <c r="U56023" s="109"/>
      <c r="W56023" s="109"/>
      <c r="Y56023" s="109"/>
      <c r="AA56023" s="109"/>
      <c r="AC56023" s="109"/>
    </row>
    <row r="56024" spans="19:29" x14ac:dyDescent="0.25">
      <c r="S56024" s="108"/>
      <c r="U56024" s="108"/>
      <c r="W56024" s="108"/>
      <c r="Y56024" s="108"/>
      <c r="AA56024" s="108"/>
      <c r="AC56024" s="108"/>
    </row>
    <row r="56025" spans="19:29" x14ac:dyDescent="0.25">
      <c r="S56025" s="108"/>
      <c r="U56025" s="108"/>
      <c r="W56025" s="108"/>
      <c r="Y56025" s="108"/>
      <c r="AA56025" s="108"/>
      <c r="AC56025" s="108"/>
    </row>
    <row r="56026" spans="19:29" x14ac:dyDescent="0.25">
      <c r="S56026" s="109"/>
      <c r="U56026" s="109"/>
      <c r="W56026" s="109"/>
      <c r="Y56026" s="109"/>
      <c r="AA56026" s="109"/>
      <c r="AC56026" s="109"/>
    </row>
    <row r="56027" spans="19:29" x14ac:dyDescent="0.25">
      <c r="S56027" s="108"/>
      <c r="U56027" s="108"/>
      <c r="W56027" s="108"/>
      <c r="Y56027" s="108"/>
      <c r="AA56027" s="108"/>
      <c r="AC56027" s="108"/>
    </row>
    <row r="56028" spans="19:29" x14ac:dyDescent="0.25">
      <c r="S56028" s="109"/>
      <c r="U56028" s="109"/>
      <c r="W56028" s="109"/>
      <c r="Y56028" s="109"/>
      <c r="AA56028" s="109"/>
      <c r="AC56028" s="109"/>
    </row>
    <row r="56029" spans="19:29" x14ac:dyDescent="0.25">
      <c r="S56029" s="108"/>
      <c r="U56029" s="108"/>
      <c r="W56029" s="108"/>
      <c r="Y56029" s="108"/>
      <c r="AA56029" s="108"/>
      <c r="AC56029" s="108"/>
    </row>
    <row r="56030" spans="19:29" x14ac:dyDescent="0.25">
      <c r="S56030" s="108"/>
      <c r="U56030" s="108"/>
      <c r="W56030" s="108"/>
      <c r="Y56030" s="108"/>
      <c r="AA56030" s="108"/>
      <c r="AC56030" s="108"/>
    </row>
    <row r="56031" spans="19:29" x14ac:dyDescent="0.25">
      <c r="S56031" s="108"/>
      <c r="U56031" s="108"/>
      <c r="W56031" s="108"/>
      <c r="Y56031" s="108"/>
      <c r="AA56031" s="108"/>
      <c r="AC56031" s="108"/>
    </row>
    <row r="56032" spans="19:29" x14ac:dyDescent="0.25">
      <c r="S56032" s="110"/>
      <c r="U56032" s="110"/>
      <c r="W56032" s="110"/>
      <c r="Y56032" s="110"/>
      <c r="AA56032" s="110"/>
      <c r="AC56032" s="110"/>
    </row>
    <row r="56033" spans="19:29" x14ac:dyDescent="0.25">
      <c r="S56033" s="110"/>
      <c r="U56033" s="110"/>
      <c r="W56033" s="110"/>
      <c r="Y56033" s="110"/>
      <c r="AA56033" s="110"/>
      <c r="AC56033" s="110"/>
    </row>
    <row r="56034" spans="19:29" x14ac:dyDescent="0.25">
      <c r="S56034" s="110"/>
      <c r="U56034" s="110"/>
      <c r="W56034" s="110"/>
      <c r="Y56034" s="110"/>
      <c r="AA56034" s="110"/>
      <c r="AC56034" s="110"/>
    </row>
    <row r="56035" spans="19:29" x14ac:dyDescent="0.25">
      <c r="S56035" s="110"/>
      <c r="U56035" s="110"/>
      <c r="W56035" s="110"/>
      <c r="Y56035" s="110"/>
      <c r="AA56035" s="110"/>
      <c r="AC56035" s="110"/>
    </row>
    <row r="56036" spans="19:29" x14ac:dyDescent="0.25">
      <c r="S56036" s="111"/>
      <c r="U56036" s="111"/>
      <c r="W56036" s="111"/>
      <c r="Y56036" s="111"/>
      <c r="AA56036" s="111"/>
      <c r="AC56036" s="111"/>
    </row>
    <row r="56037" spans="19:29" x14ac:dyDescent="0.25">
      <c r="S56037" s="107"/>
      <c r="U56037" s="107"/>
      <c r="W56037" s="107"/>
      <c r="Y56037" s="107"/>
      <c r="AA56037" s="107"/>
      <c r="AC56037" s="107"/>
    </row>
    <row r="56038" spans="19:29" x14ac:dyDescent="0.25">
      <c r="S56038" s="108"/>
      <c r="U56038" s="108"/>
      <c r="W56038" s="108"/>
      <c r="Y56038" s="108"/>
      <c r="AA56038" s="108"/>
      <c r="AC56038" s="108"/>
    </row>
    <row r="56039" spans="19:29" x14ac:dyDescent="0.25">
      <c r="S56039" s="108"/>
      <c r="U56039" s="108"/>
      <c r="W56039" s="108"/>
      <c r="Y56039" s="108"/>
      <c r="AA56039" s="108"/>
      <c r="AC56039" s="108"/>
    </row>
    <row r="56040" spans="19:29" x14ac:dyDescent="0.25">
      <c r="S56040" s="109"/>
      <c r="U56040" s="109"/>
      <c r="W56040" s="109"/>
      <c r="Y56040" s="109"/>
      <c r="AA56040" s="109"/>
      <c r="AC56040" s="109"/>
    </row>
    <row r="56041" spans="19:29" x14ac:dyDescent="0.25">
      <c r="S56041" s="108"/>
      <c r="U56041" s="108"/>
      <c r="W56041" s="108"/>
      <c r="Y56041" s="108"/>
      <c r="AA56041" s="108"/>
      <c r="AC56041" s="108"/>
    </row>
    <row r="56042" spans="19:29" x14ac:dyDescent="0.25">
      <c r="S56042" s="108"/>
      <c r="U56042" s="108"/>
      <c r="W56042" s="108"/>
      <c r="Y56042" s="108"/>
      <c r="AA56042" s="108"/>
      <c r="AC56042" s="108"/>
    </row>
    <row r="56043" spans="19:29" x14ac:dyDescent="0.25">
      <c r="S56043" s="109"/>
      <c r="U56043" s="109"/>
      <c r="W56043" s="109"/>
      <c r="Y56043" s="109"/>
      <c r="AA56043" s="109"/>
      <c r="AC56043" s="109"/>
    </row>
    <row r="56044" spans="19:29" x14ac:dyDescent="0.25">
      <c r="S56044" s="108"/>
      <c r="U56044" s="108"/>
      <c r="W56044" s="108"/>
      <c r="Y56044" s="108"/>
      <c r="AA56044" s="108"/>
      <c r="AC56044" s="108"/>
    </row>
    <row r="56045" spans="19:29" x14ac:dyDescent="0.25">
      <c r="S56045" s="109"/>
      <c r="U56045" s="109"/>
      <c r="W56045" s="109"/>
      <c r="Y56045" s="109"/>
      <c r="AA56045" s="109"/>
      <c r="AC56045" s="109"/>
    </row>
    <row r="56046" spans="19:29" x14ac:dyDescent="0.25">
      <c r="S56046" s="108"/>
      <c r="U56046" s="108"/>
      <c r="W56046" s="108"/>
      <c r="Y56046" s="108"/>
      <c r="AA56046" s="108"/>
      <c r="AC56046" s="108"/>
    </row>
    <row r="56047" spans="19:29" x14ac:dyDescent="0.25">
      <c r="S56047" s="108"/>
      <c r="U56047" s="108"/>
      <c r="W56047" s="108"/>
      <c r="Y56047" s="108"/>
      <c r="AA56047" s="108"/>
      <c r="AC56047" s="108"/>
    </row>
    <row r="56048" spans="19:29" x14ac:dyDescent="0.25">
      <c r="S56048" s="108"/>
      <c r="U56048" s="108"/>
      <c r="W56048" s="108"/>
      <c r="Y56048" s="108"/>
      <c r="AA56048" s="108"/>
      <c r="AC56048" s="108"/>
    </row>
    <row r="56049" spans="19:29" x14ac:dyDescent="0.25">
      <c r="S56049" s="110"/>
      <c r="U56049" s="110"/>
      <c r="W56049" s="110"/>
      <c r="Y56049" s="110"/>
      <c r="AA56049" s="110"/>
      <c r="AC56049" s="110"/>
    </row>
    <row r="56050" spans="19:29" x14ac:dyDescent="0.25">
      <c r="S56050" s="110"/>
      <c r="U56050" s="110"/>
      <c r="W56050" s="110"/>
      <c r="Y56050" s="110"/>
      <c r="AA56050" s="110"/>
      <c r="AC56050" s="110"/>
    </row>
    <row r="56051" spans="19:29" x14ac:dyDescent="0.25">
      <c r="S56051" s="110"/>
      <c r="U56051" s="110"/>
      <c r="W56051" s="110"/>
      <c r="Y56051" s="110"/>
      <c r="AA56051" s="110"/>
      <c r="AC56051" s="110"/>
    </row>
    <row r="56052" spans="19:29" x14ac:dyDescent="0.25">
      <c r="S56052" s="110"/>
      <c r="U56052" s="110"/>
      <c r="W56052" s="110"/>
      <c r="Y56052" s="110"/>
      <c r="AA56052" s="110"/>
      <c r="AC56052" s="110"/>
    </row>
    <row r="56053" spans="19:29" x14ac:dyDescent="0.25">
      <c r="S56053" s="111"/>
      <c r="U56053" s="111"/>
      <c r="W56053" s="111"/>
      <c r="Y56053" s="111"/>
      <c r="AA56053" s="111"/>
      <c r="AC56053" s="111"/>
    </row>
    <row r="56054" spans="19:29" x14ac:dyDescent="0.25">
      <c r="S56054" s="107"/>
      <c r="U56054" s="107"/>
      <c r="W56054" s="107"/>
      <c r="Y56054" s="107"/>
      <c r="AA56054" s="107"/>
      <c r="AC56054" s="107"/>
    </row>
    <row r="56055" spans="19:29" x14ac:dyDescent="0.25">
      <c r="S56055" s="108"/>
      <c r="U56055" s="108"/>
      <c r="W56055" s="108"/>
      <c r="Y56055" s="108"/>
      <c r="AA56055" s="108"/>
      <c r="AC56055" s="108"/>
    </row>
    <row r="56056" spans="19:29" x14ac:dyDescent="0.25">
      <c r="S56056" s="108"/>
      <c r="U56056" s="108"/>
      <c r="W56056" s="108"/>
      <c r="Y56056" s="108"/>
      <c r="AA56056" s="108"/>
      <c r="AC56056" s="108"/>
    </row>
    <row r="56057" spans="19:29" x14ac:dyDescent="0.25">
      <c r="S56057" s="109"/>
      <c r="U56057" s="109"/>
      <c r="W56057" s="109"/>
      <c r="Y56057" s="109"/>
      <c r="AA56057" s="109"/>
      <c r="AC56057" s="109"/>
    </row>
    <row r="56058" spans="19:29" x14ac:dyDescent="0.25">
      <c r="S56058" s="108"/>
      <c r="U56058" s="108"/>
      <c r="W56058" s="108"/>
      <c r="Y56058" s="108"/>
      <c r="AA56058" s="108"/>
      <c r="AC56058" s="108"/>
    </row>
    <row r="56059" spans="19:29" x14ac:dyDescent="0.25">
      <c r="S56059" s="108"/>
      <c r="U56059" s="108"/>
      <c r="W56059" s="108"/>
      <c r="Y56059" s="108"/>
      <c r="AA56059" s="108"/>
      <c r="AC56059" s="108"/>
    </row>
    <row r="56060" spans="19:29" x14ac:dyDescent="0.25">
      <c r="S56060" s="109"/>
      <c r="U56060" s="109"/>
      <c r="W56060" s="109"/>
      <c r="Y56060" s="109"/>
      <c r="AA56060" s="109"/>
      <c r="AC56060" s="109"/>
    </row>
    <row r="56061" spans="19:29" x14ac:dyDescent="0.25">
      <c r="S56061" s="108"/>
      <c r="U56061" s="108"/>
      <c r="W56061" s="108"/>
      <c r="Y56061" s="108"/>
      <c r="AA56061" s="108"/>
      <c r="AC56061" s="108"/>
    </row>
    <row r="56062" spans="19:29" x14ac:dyDescent="0.25">
      <c r="S56062" s="109"/>
      <c r="U56062" s="109"/>
      <c r="W56062" s="109"/>
      <c r="Y56062" s="109"/>
      <c r="AA56062" s="109"/>
      <c r="AC56062" s="109"/>
    </row>
    <row r="56063" spans="19:29" x14ac:dyDescent="0.25">
      <c r="S56063" s="108"/>
      <c r="U56063" s="108"/>
      <c r="W56063" s="108"/>
      <c r="Y56063" s="108"/>
      <c r="AA56063" s="108"/>
      <c r="AC56063" s="108"/>
    </row>
    <row r="56064" spans="19:29" x14ac:dyDescent="0.25">
      <c r="S56064" s="108"/>
      <c r="U56064" s="108"/>
      <c r="W56064" s="108"/>
      <c r="Y56064" s="108"/>
      <c r="AA56064" s="108"/>
      <c r="AC56064" s="108"/>
    </row>
    <row r="56065" spans="19:29" x14ac:dyDescent="0.25">
      <c r="S56065" s="108"/>
      <c r="U56065" s="108"/>
      <c r="W56065" s="108"/>
      <c r="Y56065" s="108"/>
      <c r="AA56065" s="108"/>
      <c r="AC56065" s="108"/>
    </row>
    <row r="56066" spans="19:29" x14ac:dyDescent="0.25">
      <c r="S56066" s="110"/>
      <c r="U56066" s="110"/>
      <c r="W56066" s="110"/>
      <c r="Y56066" s="110"/>
      <c r="AA56066" s="110"/>
      <c r="AC56066" s="110"/>
    </row>
    <row r="56067" spans="19:29" x14ac:dyDescent="0.25">
      <c r="S56067" s="110"/>
      <c r="U56067" s="110"/>
      <c r="W56067" s="110"/>
      <c r="Y56067" s="110"/>
      <c r="AA56067" s="110"/>
      <c r="AC56067" s="110"/>
    </row>
    <row r="56068" spans="19:29" x14ac:dyDescent="0.25">
      <c r="S56068" s="110"/>
      <c r="U56068" s="110"/>
      <c r="W56068" s="110"/>
      <c r="Y56068" s="110"/>
      <c r="AA56068" s="110"/>
      <c r="AC56068" s="110"/>
    </row>
    <row r="56069" spans="19:29" x14ac:dyDescent="0.25">
      <c r="S56069" s="110"/>
      <c r="U56069" s="110"/>
      <c r="W56069" s="110"/>
      <c r="Y56069" s="110"/>
      <c r="AA56069" s="110"/>
      <c r="AC56069" s="110"/>
    </row>
    <row r="56070" spans="19:29" x14ac:dyDescent="0.25">
      <c r="S56070" s="111"/>
      <c r="U56070" s="111"/>
      <c r="W56070" s="111"/>
      <c r="Y56070" s="111"/>
      <c r="AA56070" s="111"/>
      <c r="AC56070" s="111"/>
    </row>
    <row r="56071" spans="19:29" x14ac:dyDescent="0.25">
      <c r="S56071" s="107"/>
      <c r="U56071" s="107"/>
      <c r="W56071" s="107"/>
      <c r="Y56071" s="107"/>
      <c r="AA56071" s="107"/>
      <c r="AC56071" s="107"/>
    </row>
    <row r="56072" spans="19:29" x14ac:dyDescent="0.25">
      <c r="S56072" s="108"/>
      <c r="U56072" s="108"/>
      <c r="W56072" s="108"/>
      <c r="Y56072" s="108"/>
      <c r="AA56072" s="108"/>
      <c r="AC56072" s="108"/>
    </row>
    <row r="56073" spans="19:29" x14ac:dyDescent="0.25">
      <c r="S56073" s="108"/>
      <c r="U56073" s="108"/>
      <c r="W56073" s="108"/>
      <c r="Y56073" s="108"/>
      <c r="AA56073" s="108"/>
      <c r="AC56073" s="108"/>
    </row>
    <row r="56074" spans="19:29" x14ac:dyDescent="0.25">
      <c r="S56074" s="109"/>
      <c r="U56074" s="109"/>
      <c r="W56074" s="109"/>
      <c r="Y56074" s="109"/>
      <c r="AA56074" s="109"/>
      <c r="AC56074" s="109"/>
    </row>
    <row r="56075" spans="19:29" x14ac:dyDescent="0.25">
      <c r="S56075" s="108"/>
      <c r="U56075" s="108"/>
      <c r="W56075" s="108"/>
      <c r="Y56075" s="108"/>
      <c r="AA56075" s="108"/>
      <c r="AC56075" s="108"/>
    </row>
    <row r="56076" spans="19:29" x14ac:dyDescent="0.25">
      <c r="S56076" s="108"/>
      <c r="U56076" s="108"/>
      <c r="W56076" s="108"/>
      <c r="Y56076" s="108"/>
      <c r="AA56076" s="108"/>
      <c r="AC56076" s="108"/>
    </row>
    <row r="56077" spans="19:29" x14ac:dyDescent="0.25">
      <c r="S56077" s="109"/>
      <c r="U56077" s="109"/>
      <c r="W56077" s="109"/>
      <c r="Y56077" s="109"/>
      <c r="AA56077" s="109"/>
      <c r="AC56077" s="109"/>
    </row>
    <row r="56078" spans="19:29" x14ac:dyDescent="0.25">
      <c r="S56078" s="108"/>
      <c r="U56078" s="108"/>
      <c r="W56078" s="108"/>
      <c r="Y56078" s="108"/>
      <c r="AA56078" s="108"/>
      <c r="AC56078" s="108"/>
    </row>
    <row r="56079" spans="19:29" x14ac:dyDescent="0.25">
      <c r="S56079" s="109"/>
      <c r="U56079" s="109"/>
      <c r="W56079" s="109"/>
      <c r="Y56079" s="109"/>
      <c r="AA56079" s="109"/>
      <c r="AC56079" s="109"/>
    </row>
    <row r="56080" spans="19:29" x14ac:dyDescent="0.25">
      <c r="S56080" s="108"/>
      <c r="U56080" s="108"/>
      <c r="W56080" s="108"/>
      <c r="Y56080" s="108"/>
      <c r="AA56080" s="108"/>
      <c r="AC56080" s="108"/>
    </row>
    <row r="56081" spans="19:29" x14ac:dyDescent="0.25">
      <c r="S56081" s="108"/>
      <c r="U56081" s="108"/>
      <c r="W56081" s="108"/>
      <c r="Y56081" s="108"/>
      <c r="AA56081" s="108"/>
      <c r="AC56081" s="108"/>
    </row>
    <row r="56082" spans="19:29" x14ac:dyDescent="0.25">
      <c r="S56082" s="108"/>
      <c r="U56082" s="108"/>
      <c r="W56082" s="108"/>
      <c r="Y56082" s="108"/>
      <c r="AA56082" s="108"/>
      <c r="AC56082" s="108"/>
    </row>
    <row r="56083" spans="19:29" x14ac:dyDescent="0.25">
      <c r="S56083" s="110"/>
      <c r="U56083" s="110"/>
      <c r="W56083" s="110"/>
      <c r="Y56083" s="110"/>
      <c r="AA56083" s="110"/>
      <c r="AC56083" s="110"/>
    </row>
    <row r="56084" spans="19:29" x14ac:dyDescent="0.25">
      <c r="S56084" s="110"/>
      <c r="U56084" s="110"/>
      <c r="W56084" s="110"/>
      <c r="Y56084" s="110"/>
      <c r="AA56084" s="110"/>
      <c r="AC56084" s="110"/>
    </row>
    <row r="56085" spans="19:29" x14ac:dyDescent="0.25">
      <c r="S56085" s="110"/>
      <c r="U56085" s="110"/>
      <c r="W56085" s="110"/>
      <c r="Y56085" s="110"/>
      <c r="AA56085" s="110"/>
      <c r="AC56085" s="110"/>
    </row>
    <row r="56086" spans="19:29" x14ac:dyDescent="0.25">
      <c r="S56086" s="110"/>
      <c r="U56086" s="110"/>
      <c r="W56086" s="110"/>
      <c r="Y56086" s="110"/>
      <c r="AA56086" s="110"/>
      <c r="AC56086" s="110"/>
    </row>
    <row r="56087" spans="19:29" x14ac:dyDescent="0.25">
      <c r="S56087" s="111"/>
      <c r="U56087" s="111"/>
      <c r="W56087" s="111"/>
      <c r="Y56087" s="111"/>
      <c r="AA56087" s="111"/>
      <c r="AC56087" s="111"/>
    </row>
    <row r="56088" spans="19:29" x14ac:dyDescent="0.25">
      <c r="S56088" s="107"/>
      <c r="U56088" s="107"/>
      <c r="W56088" s="107"/>
      <c r="Y56088" s="107"/>
      <c r="AA56088" s="107"/>
      <c r="AC56088" s="107"/>
    </row>
    <row r="56089" spans="19:29" x14ac:dyDescent="0.25">
      <c r="S56089" s="108"/>
      <c r="U56089" s="108"/>
      <c r="W56089" s="108"/>
      <c r="Y56089" s="108"/>
      <c r="AA56089" s="108"/>
      <c r="AC56089" s="108"/>
    </row>
    <row r="56090" spans="19:29" x14ac:dyDescent="0.25">
      <c r="S56090" s="108"/>
      <c r="U56090" s="108"/>
      <c r="W56090" s="108"/>
      <c r="Y56090" s="108"/>
      <c r="AA56090" s="108"/>
      <c r="AC56090" s="108"/>
    </row>
    <row r="56091" spans="19:29" x14ac:dyDescent="0.25">
      <c r="S56091" s="109"/>
      <c r="U56091" s="109"/>
      <c r="W56091" s="109"/>
      <c r="Y56091" s="109"/>
      <c r="AA56091" s="109"/>
      <c r="AC56091" s="109"/>
    </row>
    <row r="56092" spans="19:29" x14ac:dyDescent="0.25">
      <c r="S56092" s="108"/>
      <c r="U56092" s="108"/>
      <c r="W56092" s="108"/>
      <c r="Y56092" s="108"/>
      <c r="AA56092" s="108"/>
      <c r="AC56092" s="108"/>
    </row>
    <row r="56093" spans="19:29" x14ac:dyDescent="0.25">
      <c r="S56093" s="108"/>
      <c r="U56093" s="108"/>
      <c r="W56093" s="108"/>
      <c r="Y56093" s="108"/>
      <c r="AA56093" s="108"/>
      <c r="AC56093" s="108"/>
    </row>
    <row r="56094" spans="19:29" x14ac:dyDescent="0.25">
      <c r="S56094" s="109"/>
      <c r="U56094" s="109"/>
      <c r="W56094" s="109"/>
      <c r="Y56094" s="109"/>
      <c r="AA56094" s="109"/>
      <c r="AC56094" s="109"/>
    </row>
    <row r="56095" spans="19:29" x14ac:dyDescent="0.25">
      <c r="S56095" s="108"/>
      <c r="U56095" s="108"/>
      <c r="W56095" s="108"/>
      <c r="Y56095" s="108"/>
      <c r="AA56095" s="108"/>
      <c r="AC56095" s="108"/>
    </row>
    <row r="56096" spans="19:29" x14ac:dyDescent="0.25">
      <c r="S56096" s="109"/>
      <c r="U56096" s="109"/>
      <c r="W56096" s="109"/>
      <c r="Y56096" s="109"/>
      <c r="AA56096" s="109"/>
      <c r="AC56096" s="109"/>
    </row>
    <row r="56097" spans="19:29" x14ac:dyDescent="0.25">
      <c r="S56097" s="108"/>
      <c r="U56097" s="108"/>
      <c r="W56097" s="108"/>
      <c r="Y56097" s="108"/>
      <c r="AA56097" s="108"/>
      <c r="AC56097" s="108"/>
    </row>
    <row r="56098" spans="19:29" x14ac:dyDescent="0.25">
      <c r="S56098" s="108"/>
      <c r="U56098" s="108"/>
      <c r="W56098" s="108"/>
      <c r="Y56098" s="108"/>
      <c r="AA56098" s="108"/>
      <c r="AC56098" s="108"/>
    </row>
    <row r="56099" spans="19:29" x14ac:dyDescent="0.25">
      <c r="S56099" s="108"/>
      <c r="U56099" s="108"/>
      <c r="W56099" s="108"/>
      <c r="Y56099" s="108"/>
      <c r="AA56099" s="108"/>
      <c r="AC56099" s="108"/>
    </row>
    <row r="56100" spans="19:29" x14ac:dyDescent="0.25">
      <c r="S56100" s="110"/>
      <c r="U56100" s="110"/>
      <c r="W56100" s="110"/>
      <c r="Y56100" s="110"/>
      <c r="AA56100" s="110"/>
      <c r="AC56100" s="110"/>
    </row>
    <row r="56101" spans="19:29" x14ac:dyDescent="0.25">
      <c r="S56101" s="110"/>
      <c r="U56101" s="110"/>
      <c r="W56101" s="110"/>
      <c r="Y56101" s="110"/>
      <c r="AA56101" s="110"/>
      <c r="AC56101" s="110"/>
    </row>
    <row r="56102" spans="19:29" x14ac:dyDescent="0.25">
      <c r="S56102" s="110"/>
      <c r="U56102" s="110"/>
      <c r="W56102" s="110"/>
      <c r="Y56102" s="110"/>
      <c r="AA56102" s="110"/>
      <c r="AC56102" s="110"/>
    </row>
    <row r="56103" spans="19:29" x14ac:dyDescent="0.25">
      <c r="S56103" s="110"/>
      <c r="U56103" s="110"/>
      <c r="W56103" s="110"/>
      <c r="Y56103" s="110"/>
      <c r="AA56103" s="110"/>
      <c r="AC56103" s="110"/>
    </row>
    <row r="56104" spans="19:29" x14ac:dyDescent="0.25">
      <c r="S56104" s="111"/>
      <c r="U56104" s="111"/>
      <c r="W56104" s="111"/>
      <c r="Y56104" s="111"/>
      <c r="AA56104" s="111"/>
      <c r="AC56104" s="111"/>
    </row>
    <row r="56105" spans="19:29" x14ac:dyDescent="0.25">
      <c r="S56105" s="107"/>
      <c r="U56105" s="107"/>
      <c r="W56105" s="107"/>
      <c r="Y56105" s="107"/>
      <c r="AA56105" s="107"/>
      <c r="AC56105" s="107"/>
    </row>
    <row r="56106" spans="19:29" x14ac:dyDescent="0.25">
      <c r="S56106" s="108"/>
      <c r="U56106" s="108"/>
      <c r="W56106" s="108"/>
      <c r="Y56106" s="108"/>
      <c r="AA56106" s="108"/>
      <c r="AC56106" s="108"/>
    </row>
    <row r="56107" spans="19:29" x14ac:dyDescent="0.25">
      <c r="S56107" s="108"/>
      <c r="U56107" s="108"/>
      <c r="W56107" s="108"/>
      <c r="Y56107" s="108"/>
      <c r="AA56107" s="108"/>
      <c r="AC56107" s="108"/>
    </row>
    <row r="56108" spans="19:29" x14ac:dyDescent="0.25">
      <c r="S56108" s="109"/>
      <c r="U56108" s="109"/>
      <c r="W56108" s="109"/>
      <c r="Y56108" s="109"/>
      <c r="AA56108" s="109"/>
      <c r="AC56108" s="109"/>
    </row>
    <row r="56109" spans="19:29" x14ac:dyDescent="0.25">
      <c r="S56109" s="108"/>
      <c r="U56109" s="108"/>
      <c r="W56109" s="108"/>
      <c r="Y56109" s="108"/>
      <c r="AA56109" s="108"/>
      <c r="AC56109" s="108"/>
    </row>
    <row r="56110" spans="19:29" x14ac:dyDescent="0.25">
      <c r="S56110" s="108"/>
      <c r="U56110" s="108"/>
      <c r="W56110" s="108"/>
      <c r="Y56110" s="108"/>
      <c r="AA56110" s="108"/>
      <c r="AC56110" s="108"/>
    </row>
    <row r="56111" spans="19:29" x14ac:dyDescent="0.25">
      <c r="S56111" s="109"/>
      <c r="U56111" s="109"/>
      <c r="W56111" s="109"/>
      <c r="Y56111" s="109"/>
      <c r="AA56111" s="109"/>
      <c r="AC56111" s="109"/>
    </row>
    <row r="56112" spans="19:29" x14ac:dyDescent="0.25">
      <c r="S56112" s="108"/>
      <c r="U56112" s="108"/>
      <c r="W56112" s="108"/>
      <c r="Y56112" s="108"/>
      <c r="AA56112" s="108"/>
      <c r="AC56112" s="108"/>
    </row>
    <row r="56113" spans="19:29" x14ac:dyDescent="0.25">
      <c r="S56113" s="109"/>
      <c r="U56113" s="109"/>
      <c r="W56113" s="109"/>
      <c r="Y56113" s="109"/>
      <c r="AA56113" s="109"/>
      <c r="AC56113" s="109"/>
    </row>
    <row r="56114" spans="19:29" x14ac:dyDescent="0.25">
      <c r="S56114" s="108"/>
      <c r="U56114" s="108"/>
      <c r="W56114" s="108"/>
      <c r="Y56114" s="108"/>
      <c r="AA56114" s="108"/>
      <c r="AC56114" s="108"/>
    </row>
    <row r="56115" spans="19:29" x14ac:dyDescent="0.25">
      <c r="S56115" s="108"/>
      <c r="U56115" s="108"/>
      <c r="W56115" s="108"/>
      <c r="Y56115" s="108"/>
      <c r="AA56115" s="108"/>
      <c r="AC56115" s="108"/>
    </row>
    <row r="56116" spans="19:29" x14ac:dyDescent="0.25">
      <c r="S56116" s="108"/>
      <c r="U56116" s="108"/>
      <c r="W56116" s="108"/>
      <c r="Y56116" s="108"/>
      <c r="AA56116" s="108"/>
      <c r="AC56116" s="108"/>
    </row>
    <row r="56117" spans="19:29" x14ac:dyDescent="0.25">
      <c r="S56117" s="110"/>
      <c r="U56117" s="110"/>
      <c r="W56117" s="110"/>
      <c r="Y56117" s="110"/>
      <c r="AA56117" s="110"/>
      <c r="AC56117" s="110"/>
    </row>
    <row r="56118" spans="19:29" x14ac:dyDescent="0.25">
      <c r="S56118" s="110"/>
      <c r="U56118" s="110"/>
      <c r="W56118" s="110"/>
      <c r="Y56118" s="110"/>
      <c r="AA56118" s="110"/>
      <c r="AC56118" s="110"/>
    </row>
    <row r="56119" spans="19:29" x14ac:dyDescent="0.25">
      <c r="S56119" s="110"/>
      <c r="U56119" s="110"/>
      <c r="W56119" s="110"/>
      <c r="Y56119" s="110"/>
      <c r="AA56119" s="110"/>
      <c r="AC56119" s="110"/>
    </row>
    <row r="56120" spans="19:29" x14ac:dyDescent="0.25">
      <c r="S56120" s="110"/>
      <c r="U56120" s="110"/>
      <c r="W56120" s="110"/>
      <c r="Y56120" s="110"/>
      <c r="AA56120" s="110"/>
      <c r="AC56120" s="110"/>
    </row>
    <row r="56121" spans="19:29" x14ac:dyDescent="0.25">
      <c r="S56121" s="111"/>
      <c r="U56121" s="111"/>
      <c r="W56121" s="111"/>
      <c r="Y56121" s="111"/>
      <c r="AA56121" s="111"/>
      <c r="AC56121" s="111"/>
    </row>
    <row r="56122" spans="19:29" x14ac:dyDescent="0.25">
      <c r="S56122" s="107"/>
      <c r="U56122" s="107"/>
      <c r="W56122" s="107"/>
      <c r="Y56122" s="107"/>
      <c r="AA56122" s="107"/>
      <c r="AC56122" s="107"/>
    </row>
    <row r="56123" spans="19:29" x14ac:dyDescent="0.25">
      <c r="S56123" s="108"/>
      <c r="U56123" s="108"/>
      <c r="W56123" s="108"/>
      <c r="Y56123" s="108"/>
      <c r="AA56123" s="108"/>
      <c r="AC56123" s="108"/>
    </row>
    <row r="56124" spans="19:29" x14ac:dyDescent="0.25">
      <c r="S56124" s="108"/>
      <c r="U56124" s="108"/>
      <c r="W56124" s="108"/>
      <c r="Y56124" s="108"/>
      <c r="AA56124" s="108"/>
      <c r="AC56124" s="108"/>
    </row>
    <row r="56125" spans="19:29" x14ac:dyDescent="0.25">
      <c r="S56125" s="109"/>
      <c r="U56125" s="109"/>
      <c r="W56125" s="109"/>
      <c r="Y56125" s="109"/>
      <c r="AA56125" s="109"/>
      <c r="AC56125" s="109"/>
    </row>
    <row r="56126" spans="19:29" x14ac:dyDescent="0.25">
      <c r="S56126" s="108"/>
      <c r="U56126" s="108"/>
      <c r="W56126" s="108"/>
      <c r="Y56126" s="108"/>
      <c r="AA56126" s="108"/>
      <c r="AC56126" s="108"/>
    </row>
    <row r="56127" spans="19:29" x14ac:dyDescent="0.25">
      <c r="S56127" s="108"/>
      <c r="U56127" s="108"/>
      <c r="W56127" s="108"/>
      <c r="Y56127" s="108"/>
      <c r="AA56127" s="108"/>
      <c r="AC56127" s="108"/>
    </row>
    <row r="56128" spans="19:29" x14ac:dyDescent="0.25">
      <c r="S56128" s="109"/>
      <c r="U56128" s="109"/>
      <c r="W56128" s="109"/>
      <c r="Y56128" s="109"/>
      <c r="AA56128" s="109"/>
      <c r="AC56128" s="109"/>
    </row>
    <row r="56129" spans="19:29" x14ac:dyDescent="0.25">
      <c r="S56129" s="108"/>
      <c r="U56129" s="108"/>
      <c r="W56129" s="108"/>
      <c r="Y56129" s="108"/>
      <c r="AA56129" s="108"/>
      <c r="AC56129" s="108"/>
    </row>
    <row r="56130" spans="19:29" x14ac:dyDescent="0.25">
      <c r="S56130" s="109"/>
      <c r="U56130" s="109"/>
      <c r="W56130" s="109"/>
      <c r="Y56130" s="109"/>
      <c r="AA56130" s="109"/>
      <c r="AC56130" s="109"/>
    </row>
    <row r="56131" spans="19:29" x14ac:dyDescent="0.25">
      <c r="S56131" s="108"/>
      <c r="U56131" s="108"/>
      <c r="W56131" s="108"/>
      <c r="Y56131" s="108"/>
      <c r="AA56131" s="108"/>
      <c r="AC56131" s="108"/>
    </row>
    <row r="56132" spans="19:29" x14ac:dyDescent="0.25">
      <c r="S56132" s="108"/>
      <c r="U56132" s="108"/>
      <c r="W56132" s="108"/>
      <c r="Y56132" s="108"/>
      <c r="AA56132" s="108"/>
      <c r="AC56132" s="108"/>
    </row>
    <row r="56133" spans="19:29" x14ac:dyDescent="0.25">
      <c r="S56133" s="108"/>
      <c r="U56133" s="108"/>
      <c r="W56133" s="108"/>
      <c r="Y56133" s="108"/>
      <c r="AA56133" s="108"/>
      <c r="AC56133" s="108"/>
    </row>
    <row r="56134" spans="19:29" x14ac:dyDescent="0.25">
      <c r="S56134" s="110"/>
      <c r="U56134" s="110"/>
      <c r="W56134" s="110"/>
      <c r="Y56134" s="110"/>
      <c r="AA56134" s="110"/>
      <c r="AC56134" s="110"/>
    </row>
    <row r="56135" spans="19:29" x14ac:dyDescent="0.25">
      <c r="S56135" s="110"/>
      <c r="U56135" s="110"/>
      <c r="W56135" s="110"/>
      <c r="Y56135" s="110"/>
      <c r="AA56135" s="110"/>
      <c r="AC56135" s="110"/>
    </row>
    <row r="56136" spans="19:29" x14ac:dyDescent="0.25">
      <c r="S56136" s="110"/>
      <c r="U56136" s="110"/>
      <c r="W56136" s="110"/>
      <c r="Y56136" s="110"/>
      <c r="AA56136" s="110"/>
      <c r="AC56136" s="110"/>
    </row>
    <row r="56137" spans="19:29" x14ac:dyDescent="0.25">
      <c r="S56137" s="110"/>
      <c r="U56137" s="110"/>
      <c r="W56137" s="110"/>
      <c r="Y56137" s="110"/>
      <c r="AA56137" s="110"/>
      <c r="AC56137" s="110"/>
    </row>
    <row r="56138" spans="19:29" x14ac:dyDescent="0.25">
      <c r="S56138" s="111"/>
      <c r="U56138" s="111"/>
      <c r="W56138" s="111"/>
      <c r="Y56138" s="111"/>
      <c r="AA56138" s="111"/>
      <c r="AC56138" s="111"/>
    </row>
    <row r="56139" spans="19:29" x14ac:dyDescent="0.25">
      <c r="S56139" s="107"/>
      <c r="U56139" s="107"/>
      <c r="W56139" s="107"/>
      <c r="Y56139" s="107"/>
      <c r="AA56139" s="107"/>
      <c r="AC56139" s="107"/>
    </row>
    <row r="56140" spans="19:29" x14ac:dyDescent="0.25">
      <c r="S56140" s="108"/>
      <c r="U56140" s="108"/>
      <c r="W56140" s="108"/>
      <c r="Y56140" s="108"/>
      <c r="AA56140" s="108"/>
      <c r="AC56140" s="108"/>
    </row>
    <row r="56141" spans="19:29" x14ac:dyDescent="0.25">
      <c r="S56141" s="108"/>
      <c r="U56141" s="108"/>
      <c r="W56141" s="108"/>
      <c r="Y56141" s="108"/>
      <c r="AA56141" s="108"/>
      <c r="AC56141" s="108"/>
    </row>
    <row r="56142" spans="19:29" x14ac:dyDescent="0.25">
      <c r="S56142" s="109"/>
      <c r="U56142" s="109"/>
      <c r="W56142" s="109"/>
      <c r="Y56142" s="109"/>
      <c r="AA56142" s="109"/>
      <c r="AC56142" s="109"/>
    </row>
    <row r="56143" spans="19:29" x14ac:dyDescent="0.25">
      <c r="S56143" s="108"/>
      <c r="U56143" s="108"/>
      <c r="W56143" s="108"/>
      <c r="Y56143" s="108"/>
      <c r="AA56143" s="108"/>
      <c r="AC56143" s="108"/>
    </row>
    <row r="56144" spans="19:29" x14ac:dyDescent="0.25">
      <c r="S56144" s="108"/>
      <c r="U56144" s="108"/>
      <c r="W56144" s="108"/>
      <c r="Y56144" s="108"/>
      <c r="AA56144" s="108"/>
      <c r="AC56144" s="108"/>
    </row>
    <row r="56145" spans="19:29" x14ac:dyDescent="0.25">
      <c r="S56145" s="109"/>
      <c r="U56145" s="109"/>
      <c r="W56145" s="109"/>
      <c r="Y56145" s="109"/>
      <c r="AA56145" s="109"/>
      <c r="AC56145" s="109"/>
    </row>
    <row r="56146" spans="19:29" x14ac:dyDescent="0.25">
      <c r="S56146" s="108"/>
      <c r="U56146" s="108"/>
      <c r="W56146" s="108"/>
      <c r="Y56146" s="108"/>
      <c r="AA56146" s="108"/>
      <c r="AC56146" s="108"/>
    </row>
    <row r="56147" spans="19:29" x14ac:dyDescent="0.25">
      <c r="S56147" s="109"/>
      <c r="U56147" s="109"/>
      <c r="W56147" s="109"/>
      <c r="Y56147" s="109"/>
      <c r="AA56147" s="109"/>
      <c r="AC56147" s="109"/>
    </row>
    <row r="56148" spans="19:29" x14ac:dyDescent="0.25">
      <c r="S56148" s="108"/>
      <c r="U56148" s="108"/>
      <c r="W56148" s="108"/>
      <c r="Y56148" s="108"/>
      <c r="AA56148" s="108"/>
      <c r="AC56148" s="108"/>
    </row>
    <row r="56149" spans="19:29" x14ac:dyDescent="0.25">
      <c r="S56149" s="108"/>
      <c r="U56149" s="108"/>
      <c r="W56149" s="108"/>
      <c r="Y56149" s="108"/>
      <c r="AA56149" s="108"/>
      <c r="AC56149" s="108"/>
    </row>
    <row r="56150" spans="19:29" x14ac:dyDescent="0.25">
      <c r="S56150" s="108"/>
      <c r="U56150" s="108"/>
      <c r="W56150" s="108"/>
      <c r="Y56150" s="108"/>
      <c r="AA56150" s="108"/>
      <c r="AC56150" s="108"/>
    </row>
    <row r="56151" spans="19:29" x14ac:dyDescent="0.25">
      <c r="S56151" s="110"/>
      <c r="U56151" s="110"/>
      <c r="W56151" s="110"/>
      <c r="Y56151" s="110"/>
      <c r="AA56151" s="110"/>
      <c r="AC56151" s="110"/>
    </row>
    <row r="56152" spans="19:29" x14ac:dyDescent="0.25">
      <c r="S56152" s="110"/>
      <c r="U56152" s="110"/>
      <c r="W56152" s="110"/>
      <c r="Y56152" s="110"/>
      <c r="AA56152" s="110"/>
      <c r="AC56152" s="110"/>
    </row>
    <row r="56153" spans="19:29" x14ac:dyDescent="0.25">
      <c r="S56153" s="110"/>
      <c r="U56153" s="110"/>
      <c r="W56153" s="110"/>
      <c r="Y56153" s="110"/>
      <c r="AA56153" s="110"/>
      <c r="AC56153" s="110"/>
    </row>
    <row r="56154" spans="19:29" x14ac:dyDescent="0.25">
      <c r="S56154" s="110"/>
      <c r="U56154" s="110"/>
      <c r="W56154" s="110"/>
      <c r="Y56154" s="110"/>
      <c r="AA56154" s="110"/>
      <c r="AC56154" s="110"/>
    </row>
    <row r="56155" spans="19:29" x14ac:dyDescent="0.25">
      <c r="S56155" s="111"/>
      <c r="U56155" s="111"/>
      <c r="W56155" s="111"/>
      <c r="Y56155" s="111"/>
      <c r="AA56155" s="111"/>
      <c r="AC56155" s="111"/>
    </row>
    <row r="56156" spans="19:29" x14ac:dyDescent="0.25">
      <c r="S56156" s="107"/>
      <c r="U56156" s="107"/>
      <c r="W56156" s="107"/>
      <c r="Y56156" s="107"/>
      <c r="AA56156" s="107"/>
      <c r="AC56156" s="107"/>
    </row>
    <row r="56157" spans="19:29" x14ac:dyDescent="0.25">
      <c r="S56157" s="108"/>
      <c r="U56157" s="108"/>
      <c r="W56157" s="108"/>
      <c r="Y56157" s="108"/>
      <c r="AA56157" s="108"/>
      <c r="AC56157" s="108"/>
    </row>
    <row r="56158" spans="19:29" x14ac:dyDescent="0.25">
      <c r="S56158" s="108"/>
      <c r="U56158" s="108"/>
      <c r="W56158" s="108"/>
      <c r="Y56158" s="108"/>
      <c r="AA56158" s="108"/>
      <c r="AC56158" s="108"/>
    </row>
    <row r="56159" spans="19:29" x14ac:dyDescent="0.25">
      <c r="S56159" s="109"/>
      <c r="U56159" s="109"/>
      <c r="W56159" s="109"/>
      <c r="Y56159" s="109"/>
      <c r="AA56159" s="109"/>
      <c r="AC56159" s="109"/>
    </row>
    <row r="56160" spans="19:29" x14ac:dyDescent="0.25">
      <c r="S56160" s="108"/>
      <c r="U56160" s="108"/>
      <c r="W56160" s="108"/>
      <c r="Y56160" s="108"/>
      <c r="AA56160" s="108"/>
      <c r="AC56160" s="108"/>
    </row>
    <row r="56161" spans="19:29" x14ac:dyDescent="0.25">
      <c r="S56161" s="108"/>
      <c r="U56161" s="108"/>
      <c r="W56161" s="108"/>
      <c r="Y56161" s="108"/>
      <c r="AA56161" s="108"/>
      <c r="AC56161" s="108"/>
    </row>
    <row r="56162" spans="19:29" x14ac:dyDescent="0.25">
      <c r="S56162" s="109"/>
      <c r="U56162" s="109"/>
      <c r="W56162" s="109"/>
      <c r="Y56162" s="109"/>
      <c r="AA56162" s="109"/>
      <c r="AC56162" s="109"/>
    </row>
    <row r="56163" spans="19:29" x14ac:dyDescent="0.25">
      <c r="S56163" s="108"/>
      <c r="U56163" s="108"/>
      <c r="W56163" s="108"/>
      <c r="Y56163" s="108"/>
      <c r="AA56163" s="108"/>
      <c r="AC56163" s="108"/>
    </row>
    <row r="56164" spans="19:29" x14ac:dyDescent="0.25">
      <c r="S56164" s="109"/>
      <c r="U56164" s="109"/>
      <c r="W56164" s="109"/>
      <c r="Y56164" s="109"/>
      <c r="AA56164" s="109"/>
      <c r="AC56164" s="109"/>
    </row>
    <row r="56165" spans="19:29" x14ac:dyDescent="0.25">
      <c r="S56165" s="108"/>
      <c r="U56165" s="108"/>
      <c r="W56165" s="108"/>
      <c r="Y56165" s="108"/>
      <c r="AA56165" s="108"/>
      <c r="AC56165" s="108"/>
    </row>
    <row r="56166" spans="19:29" x14ac:dyDescent="0.25">
      <c r="S56166" s="108"/>
      <c r="U56166" s="108"/>
      <c r="W56166" s="108"/>
      <c r="Y56166" s="108"/>
      <c r="AA56166" s="108"/>
      <c r="AC56166" s="108"/>
    </row>
    <row r="56167" spans="19:29" x14ac:dyDescent="0.25">
      <c r="S56167" s="108"/>
      <c r="U56167" s="108"/>
      <c r="W56167" s="108"/>
      <c r="Y56167" s="108"/>
      <c r="AA56167" s="108"/>
      <c r="AC56167" s="108"/>
    </row>
    <row r="56168" spans="19:29" x14ac:dyDescent="0.25">
      <c r="S56168" s="110"/>
      <c r="U56168" s="110"/>
      <c r="W56168" s="110"/>
      <c r="Y56168" s="110"/>
      <c r="AA56168" s="110"/>
      <c r="AC56168" s="110"/>
    </row>
    <row r="56169" spans="19:29" x14ac:dyDescent="0.25">
      <c r="S56169" s="110"/>
      <c r="U56169" s="110"/>
      <c r="W56169" s="110"/>
      <c r="Y56169" s="110"/>
      <c r="AA56169" s="110"/>
      <c r="AC56169" s="110"/>
    </row>
    <row r="56170" spans="19:29" x14ac:dyDescent="0.25">
      <c r="S56170" s="110"/>
      <c r="U56170" s="110"/>
      <c r="W56170" s="110"/>
      <c r="Y56170" s="110"/>
      <c r="AA56170" s="110"/>
      <c r="AC56170" s="110"/>
    </row>
    <row r="56171" spans="19:29" x14ac:dyDescent="0.25">
      <c r="S56171" s="110"/>
      <c r="U56171" s="110"/>
      <c r="W56171" s="110"/>
      <c r="Y56171" s="110"/>
      <c r="AA56171" s="110"/>
      <c r="AC56171" s="110"/>
    </row>
    <row r="56172" spans="19:29" x14ac:dyDescent="0.25">
      <c r="S56172" s="111"/>
      <c r="U56172" s="111"/>
      <c r="W56172" s="111"/>
      <c r="Y56172" s="111"/>
      <c r="AA56172" s="111"/>
      <c r="AC56172" s="111"/>
    </row>
    <row r="56173" spans="19:29" x14ac:dyDescent="0.25">
      <c r="S56173" s="107"/>
      <c r="U56173" s="107"/>
      <c r="W56173" s="107"/>
      <c r="Y56173" s="107"/>
      <c r="AA56173" s="107"/>
      <c r="AC56173" s="107"/>
    </row>
    <row r="56174" spans="19:29" x14ac:dyDescent="0.25">
      <c r="S56174" s="108"/>
      <c r="U56174" s="108"/>
      <c r="W56174" s="108"/>
      <c r="Y56174" s="108"/>
      <c r="AA56174" s="108"/>
      <c r="AC56174" s="108"/>
    </row>
    <row r="56175" spans="19:29" x14ac:dyDescent="0.25">
      <c r="S56175" s="108"/>
      <c r="U56175" s="108"/>
      <c r="W56175" s="108"/>
      <c r="Y56175" s="108"/>
      <c r="AA56175" s="108"/>
      <c r="AC56175" s="108"/>
    </row>
    <row r="56176" spans="19:29" x14ac:dyDescent="0.25">
      <c r="S56176" s="109"/>
      <c r="U56176" s="109"/>
      <c r="W56176" s="109"/>
      <c r="Y56176" s="109"/>
      <c r="AA56176" s="109"/>
      <c r="AC56176" s="109"/>
    </row>
    <row r="56177" spans="19:29" x14ac:dyDescent="0.25">
      <c r="S56177" s="108"/>
      <c r="U56177" s="108"/>
      <c r="W56177" s="108"/>
      <c r="Y56177" s="108"/>
      <c r="AA56177" s="108"/>
      <c r="AC56177" s="108"/>
    </row>
    <row r="56178" spans="19:29" x14ac:dyDescent="0.25">
      <c r="S56178" s="108"/>
      <c r="U56178" s="108"/>
      <c r="W56178" s="108"/>
      <c r="Y56178" s="108"/>
      <c r="AA56178" s="108"/>
      <c r="AC56178" s="108"/>
    </row>
    <row r="56179" spans="19:29" x14ac:dyDescent="0.25">
      <c r="S56179" s="109"/>
      <c r="U56179" s="109"/>
      <c r="W56179" s="109"/>
      <c r="Y56179" s="109"/>
      <c r="AA56179" s="109"/>
      <c r="AC56179" s="109"/>
    </row>
    <row r="56180" spans="19:29" x14ac:dyDescent="0.25">
      <c r="S56180" s="108"/>
      <c r="U56180" s="108"/>
      <c r="W56180" s="108"/>
      <c r="Y56180" s="108"/>
      <c r="AA56180" s="108"/>
      <c r="AC56180" s="108"/>
    </row>
    <row r="56181" spans="19:29" x14ac:dyDescent="0.25">
      <c r="S56181" s="109"/>
      <c r="U56181" s="109"/>
      <c r="W56181" s="109"/>
      <c r="Y56181" s="109"/>
      <c r="AA56181" s="109"/>
      <c r="AC56181" s="109"/>
    </row>
    <row r="56182" spans="19:29" x14ac:dyDescent="0.25">
      <c r="S56182" s="108"/>
      <c r="U56182" s="108"/>
      <c r="W56182" s="108"/>
      <c r="Y56182" s="108"/>
      <c r="AA56182" s="108"/>
      <c r="AC56182" s="108"/>
    </row>
    <row r="56183" spans="19:29" x14ac:dyDescent="0.25">
      <c r="S56183" s="108"/>
      <c r="U56183" s="108"/>
      <c r="W56183" s="108"/>
      <c r="Y56183" s="108"/>
      <c r="AA56183" s="108"/>
      <c r="AC56183" s="108"/>
    </row>
    <row r="56184" spans="19:29" x14ac:dyDescent="0.25">
      <c r="S56184" s="108"/>
      <c r="U56184" s="108"/>
      <c r="W56184" s="108"/>
      <c r="Y56184" s="108"/>
      <c r="AA56184" s="108"/>
      <c r="AC56184" s="108"/>
    </row>
    <row r="56185" spans="19:29" x14ac:dyDescent="0.25">
      <c r="S56185" s="110"/>
      <c r="U56185" s="110"/>
      <c r="W56185" s="110"/>
      <c r="Y56185" s="110"/>
      <c r="AA56185" s="110"/>
      <c r="AC56185" s="110"/>
    </row>
    <row r="56186" spans="19:29" x14ac:dyDescent="0.25">
      <c r="S56186" s="110"/>
      <c r="U56186" s="110"/>
      <c r="W56186" s="110"/>
      <c r="Y56186" s="110"/>
      <c r="AA56186" s="110"/>
      <c r="AC56186" s="110"/>
    </row>
    <row r="56187" spans="19:29" x14ac:dyDescent="0.25">
      <c r="S56187" s="110"/>
      <c r="U56187" s="110"/>
      <c r="W56187" s="110"/>
      <c r="Y56187" s="110"/>
      <c r="AA56187" s="110"/>
      <c r="AC56187" s="110"/>
    </row>
    <row r="56188" spans="19:29" x14ac:dyDescent="0.25">
      <c r="S56188" s="110"/>
      <c r="U56188" s="110"/>
      <c r="W56188" s="110"/>
      <c r="Y56188" s="110"/>
      <c r="AA56188" s="110"/>
      <c r="AC56188" s="110"/>
    </row>
    <row r="56189" spans="19:29" x14ac:dyDescent="0.25">
      <c r="S56189" s="111"/>
      <c r="U56189" s="111"/>
      <c r="W56189" s="111"/>
      <c r="Y56189" s="111"/>
      <c r="AA56189" s="111"/>
      <c r="AC56189" s="111"/>
    </row>
    <row r="56190" spans="19:29" x14ac:dyDescent="0.25">
      <c r="S56190" s="107"/>
      <c r="U56190" s="107"/>
      <c r="W56190" s="107"/>
      <c r="Y56190" s="107"/>
      <c r="AA56190" s="107"/>
      <c r="AC56190" s="107"/>
    </row>
    <row r="56191" spans="19:29" x14ac:dyDescent="0.25">
      <c r="S56191" s="108"/>
      <c r="U56191" s="108"/>
      <c r="W56191" s="108"/>
      <c r="Y56191" s="108"/>
      <c r="AA56191" s="108"/>
      <c r="AC56191" s="108"/>
    </row>
    <row r="56192" spans="19:29" x14ac:dyDescent="0.25">
      <c r="S56192" s="108"/>
      <c r="U56192" s="108"/>
      <c r="W56192" s="108"/>
      <c r="Y56192" s="108"/>
      <c r="AA56192" s="108"/>
      <c r="AC56192" s="108"/>
    </row>
    <row r="56193" spans="19:29" x14ac:dyDescent="0.25">
      <c r="S56193" s="109"/>
      <c r="U56193" s="109"/>
      <c r="W56193" s="109"/>
      <c r="Y56193" s="109"/>
      <c r="AA56193" s="109"/>
      <c r="AC56193" s="109"/>
    </row>
    <row r="56194" spans="19:29" x14ac:dyDescent="0.25">
      <c r="S56194" s="108"/>
      <c r="U56194" s="108"/>
      <c r="W56194" s="108"/>
      <c r="Y56194" s="108"/>
      <c r="AA56194" s="108"/>
      <c r="AC56194" s="108"/>
    </row>
    <row r="56195" spans="19:29" x14ac:dyDescent="0.25">
      <c r="S56195" s="108"/>
      <c r="U56195" s="108"/>
      <c r="W56195" s="108"/>
      <c r="Y56195" s="108"/>
      <c r="AA56195" s="108"/>
      <c r="AC56195" s="108"/>
    </row>
    <row r="56196" spans="19:29" x14ac:dyDescent="0.25">
      <c r="S56196" s="109"/>
      <c r="U56196" s="109"/>
      <c r="W56196" s="109"/>
      <c r="Y56196" s="109"/>
      <c r="AA56196" s="109"/>
      <c r="AC56196" s="109"/>
    </row>
    <row r="56197" spans="19:29" x14ac:dyDescent="0.25">
      <c r="S56197" s="108"/>
      <c r="U56197" s="108"/>
      <c r="W56197" s="108"/>
      <c r="Y56197" s="108"/>
      <c r="AA56197" s="108"/>
      <c r="AC56197" s="108"/>
    </row>
    <row r="56198" spans="19:29" x14ac:dyDescent="0.25">
      <c r="S56198" s="109"/>
      <c r="U56198" s="109"/>
      <c r="W56198" s="109"/>
      <c r="Y56198" s="109"/>
      <c r="AA56198" s="109"/>
      <c r="AC56198" s="109"/>
    </row>
    <row r="56199" spans="19:29" x14ac:dyDescent="0.25">
      <c r="S56199" s="108"/>
      <c r="U56199" s="108"/>
      <c r="W56199" s="108"/>
      <c r="Y56199" s="108"/>
      <c r="AA56199" s="108"/>
      <c r="AC56199" s="108"/>
    </row>
    <row r="56200" spans="19:29" x14ac:dyDescent="0.25">
      <c r="S56200" s="108"/>
      <c r="U56200" s="108"/>
      <c r="W56200" s="108"/>
      <c r="Y56200" s="108"/>
      <c r="AA56200" s="108"/>
      <c r="AC56200" s="108"/>
    </row>
    <row r="56201" spans="19:29" x14ac:dyDescent="0.25">
      <c r="S56201" s="108"/>
      <c r="U56201" s="108"/>
      <c r="W56201" s="108"/>
      <c r="Y56201" s="108"/>
      <c r="AA56201" s="108"/>
      <c r="AC56201" s="108"/>
    </row>
    <row r="56202" spans="19:29" x14ac:dyDescent="0.25">
      <c r="S56202" s="110"/>
      <c r="U56202" s="110"/>
      <c r="W56202" s="110"/>
      <c r="Y56202" s="110"/>
      <c r="AA56202" s="110"/>
      <c r="AC56202" s="110"/>
    </row>
    <row r="56203" spans="19:29" x14ac:dyDescent="0.25">
      <c r="S56203" s="110"/>
      <c r="U56203" s="110"/>
      <c r="W56203" s="110"/>
      <c r="Y56203" s="110"/>
      <c r="AA56203" s="110"/>
      <c r="AC56203" s="110"/>
    </row>
    <row r="56204" spans="19:29" x14ac:dyDescent="0.25">
      <c r="S56204" s="110"/>
      <c r="U56204" s="110"/>
      <c r="W56204" s="110"/>
      <c r="Y56204" s="110"/>
      <c r="AA56204" s="110"/>
      <c r="AC56204" s="110"/>
    </row>
    <row r="56205" spans="19:29" x14ac:dyDescent="0.25">
      <c r="S56205" s="110"/>
      <c r="U56205" s="110"/>
      <c r="W56205" s="110"/>
      <c r="Y56205" s="110"/>
      <c r="AA56205" s="110"/>
      <c r="AC56205" s="110"/>
    </row>
    <row r="56206" spans="19:29" x14ac:dyDescent="0.25">
      <c r="S56206" s="111"/>
      <c r="U56206" s="111"/>
      <c r="W56206" s="111"/>
      <c r="Y56206" s="111"/>
      <c r="AA56206" s="111"/>
      <c r="AC56206" s="111"/>
    </row>
    <row r="56207" spans="19:29" x14ac:dyDescent="0.25">
      <c r="S56207" s="107"/>
      <c r="U56207" s="107"/>
      <c r="W56207" s="107"/>
      <c r="Y56207" s="107"/>
      <c r="AA56207" s="107"/>
      <c r="AC56207" s="107"/>
    </row>
    <row r="56208" spans="19:29" x14ac:dyDescent="0.25">
      <c r="S56208" s="108"/>
      <c r="U56208" s="108"/>
      <c r="W56208" s="108"/>
      <c r="Y56208" s="108"/>
      <c r="AA56208" s="108"/>
      <c r="AC56208" s="108"/>
    </row>
    <row r="56209" spans="19:29" x14ac:dyDescent="0.25">
      <c r="S56209" s="108"/>
      <c r="U56209" s="108"/>
      <c r="W56209" s="108"/>
      <c r="Y56209" s="108"/>
      <c r="AA56209" s="108"/>
      <c r="AC56209" s="108"/>
    </row>
    <row r="56210" spans="19:29" x14ac:dyDescent="0.25">
      <c r="S56210" s="109"/>
      <c r="U56210" s="109"/>
      <c r="W56210" s="109"/>
      <c r="Y56210" s="109"/>
      <c r="AA56210" s="109"/>
      <c r="AC56210" s="109"/>
    </row>
    <row r="56211" spans="19:29" x14ac:dyDescent="0.25">
      <c r="S56211" s="108"/>
      <c r="U56211" s="108"/>
      <c r="W56211" s="108"/>
      <c r="Y56211" s="108"/>
      <c r="AA56211" s="108"/>
      <c r="AC56211" s="108"/>
    </row>
    <row r="56212" spans="19:29" x14ac:dyDescent="0.25">
      <c r="S56212" s="108"/>
      <c r="U56212" s="108"/>
      <c r="W56212" s="108"/>
      <c r="Y56212" s="108"/>
      <c r="AA56212" s="108"/>
      <c r="AC56212" s="108"/>
    </row>
    <row r="56213" spans="19:29" x14ac:dyDescent="0.25">
      <c r="S56213" s="109"/>
      <c r="U56213" s="109"/>
      <c r="W56213" s="109"/>
      <c r="Y56213" s="109"/>
      <c r="AA56213" s="109"/>
      <c r="AC56213" s="109"/>
    </row>
    <row r="56214" spans="19:29" x14ac:dyDescent="0.25">
      <c r="S56214" s="108"/>
      <c r="U56214" s="108"/>
      <c r="W56214" s="108"/>
      <c r="Y56214" s="108"/>
      <c r="AA56214" s="108"/>
      <c r="AC56214" s="108"/>
    </row>
    <row r="56215" spans="19:29" x14ac:dyDescent="0.25">
      <c r="S56215" s="109"/>
      <c r="U56215" s="109"/>
      <c r="W56215" s="109"/>
      <c r="Y56215" s="109"/>
      <c r="AA56215" s="109"/>
      <c r="AC56215" s="109"/>
    </row>
    <row r="56216" spans="19:29" x14ac:dyDescent="0.25">
      <c r="S56216" s="108"/>
      <c r="U56216" s="108"/>
      <c r="W56216" s="108"/>
      <c r="Y56216" s="108"/>
      <c r="AA56216" s="108"/>
      <c r="AC56216" s="108"/>
    </row>
    <row r="56217" spans="19:29" x14ac:dyDescent="0.25">
      <c r="S56217" s="108"/>
      <c r="U56217" s="108"/>
      <c r="W56217" s="108"/>
      <c r="Y56217" s="108"/>
      <c r="AA56217" s="108"/>
      <c r="AC56217" s="108"/>
    </row>
    <row r="56218" spans="19:29" x14ac:dyDescent="0.25">
      <c r="S56218" s="108"/>
      <c r="U56218" s="108"/>
      <c r="W56218" s="108"/>
      <c r="Y56218" s="108"/>
      <c r="AA56218" s="108"/>
      <c r="AC56218" s="108"/>
    </row>
    <row r="56219" spans="19:29" x14ac:dyDescent="0.25">
      <c r="S56219" s="110"/>
      <c r="U56219" s="110"/>
      <c r="W56219" s="110"/>
      <c r="Y56219" s="110"/>
      <c r="AA56219" s="110"/>
      <c r="AC56219" s="110"/>
    </row>
    <row r="56220" spans="19:29" x14ac:dyDescent="0.25">
      <c r="S56220" s="110"/>
      <c r="U56220" s="110"/>
      <c r="W56220" s="110"/>
      <c r="Y56220" s="110"/>
      <c r="AA56220" s="110"/>
      <c r="AC56220" s="110"/>
    </row>
    <row r="56221" spans="19:29" x14ac:dyDescent="0.25">
      <c r="S56221" s="110"/>
      <c r="U56221" s="110"/>
      <c r="W56221" s="110"/>
      <c r="Y56221" s="110"/>
      <c r="AA56221" s="110"/>
      <c r="AC56221" s="110"/>
    </row>
    <row r="56222" spans="19:29" x14ac:dyDescent="0.25">
      <c r="S56222" s="110"/>
      <c r="U56222" s="110"/>
      <c r="W56222" s="110"/>
      <c r="Y56222" s="110"/>
      <c r="AA56222" s="110"/>
      <c r="AC56222" s="110"/>
    </row>
    <row r="56223" spans="19:29" x14ac:dyDescent="0.25">
      <c r="S56223" s="111"/>
      <c r="U56223" s="111"/>
      <c r="W56223" s="111"/>
      <c r="Y56223" s="111"/>
      <c r="AA56223" s="111"/>
      <c r="AC56223" s="111"/>
    </row>
    <row r="56224" spans="19:29" x14ac:dyDescent="0.25">
      <c r="S56224" s="107"/>
      <c r="U56224" s="107"/>
      <c r="W56224" s="107"/>
      <c r="Y56224" s="107"/>
      <c r="AA56224" s="107"/>
      <c r="AC56224" s="107"/>
    </row>
    <row r="56225" spans="19:29" x14ac:dyDescent="0.25">
      <c r="S56225" s="108"/>
      <c r="U56225" s="108"/>
      <c r="W56225" s="108"/>
      <c r="Y56225" s="108"/>
      <c r="AA56225" s="108"/>
      <c r="AC56225" s="108"/>
    </row>
    <row r="56226" spans="19:29" x14ac:dyDescent="0.25">
      <c r="S56226" s="108"/>
      <c r="U56226" s="108"/>
      <c r="W56226" s="108"/>
      <c r="Y56226" s="108"/>
      <c r="AA56226" s="108"/>
      <c r="AC56226" s="108"/>
    </row>
    <row r="56227" spans="19:29" x14ac:dyDescent="0.25">
      <c r="S56227" s="109"/>
      <c r="U56227" s="109"/>
      <c r="W56227" s="109"/>
      <c r="Y56227" s="109"/>
      <c r="AA56227" s="109"/>
      <c r="AC56227" s="109"/>
    </row>
    <row r="56228" spans="19:29" x14ac:dyDescent="0.25">
      <c r="S56228" s="108"/>
      <c r="U56228" s="108"/>
      <c r="W56228" s="108"/>
      <c r="Y56228" s="108"/>
      <c r="AA56228" s="108"/>
      <c r="AC56228" s="108"/>
    </row>
    <row r="56229" spans="19:29" x14ac:dyDescent="0.25">
      <c r="S56229" s="108"/>
      <c r="U56229" s="108"/>
      <c r="W56229" s="108"/>
      <c r="Y56229" s="108"/>
      <c r="AA56229" s="108"/>
      <c r="AC56229" s="108"/>
    </row>
    <row r="56230" spans="19:29" x14ac:dyDescent="0.25">
      <c r="S56230" s="109"/>
      <c r="U56230" s="109"/>
      <c r="W56230" s="109"/>
      <c r="Y56230" s="109"/>
      <c r="AA56230" s="109"/>
      <c r="AC56230" s="109"/>
    </row>
    <row r="56231" spans="19:29" x14ac:dyDescent="0.25">
      <c r="S56231" s="108"/>
      <c r="U56231" s="108"/>
      <c r="W56231" s="108"/>
      <c r="Y56231" s="108"/>
      <c r="AA56231" s="108"/>
      <c r="AC56231" s="108"/>
    </row>
    <row r="56232" spans="19:29" x14ac:dyDescent="0.25">
      <c r="S56232" s="109"/>
      <c r="U56232" s="109"/>
      <c r="W56232" s="109"/>
      <c r="Y56232" s="109"/>
      <c r="AA56232" s="109"/>
      <c r="AC56232" s="109"/>
    </row>
    <row r="56233" spans="19:29" x14ac:dyDescent="0.25">
      <c r="S56233" s="108"/>
      <c r="U56233" s="108"/>
      <c r="W56233" s="108"/>
      <c r="Y56233" s="108"/>
      <c r="AA56233" s="108"/>
      <c r="AC56233" s="108"/>
    </row>
    <row r="56234" spans="19:29" x14ac:dyDescent="0.25">
      <c r="S56234" s="108"/>
      <c r="U56234" s="108"/>
      <c r="W56234" s="108"/>
      <c r="Y56234" s="108"/>
      <c r="AA56234" s="108"/>
      <c r="AC56234" s="108"/>
    </row>
    <row r="56235" spans="19:29" x14ac:dyDescent="0.25">
      <c r="S56235" s="108"/>
      <c r="U56235" s="108"/>
      <c r="W56235" s="108"/>
      <c r="Y56235" s="108"/>
      <c r="AA56235" s="108"/>
      <c r="AC56235" s="108"/>
    </row>
    <row r="56236" spans="19:29" x14ac:dyDescent="0.25">
      <c r="S56236" s="110"/>
      <c r="U56236" s="110"/>
      <c r="W56236" s="110"/>
      <c r="Y56236" s="110"/>
      <c r="AA56236" s="110"/>
      <c r="AC56236" s="110"/>
    </row>
    <row r="56237" spans="19:29" x14ac:dyDescent="0.25">
      <c r="S56237" s="110"/>
      <c r="U56237" s="110"/>
      <c r="W56237" s="110"/>
      <c r="Y56237" s="110"/>
      <c r="AA56237" s="110"/>
      <c r="AC56237" s="110"/>
    </row>
    <row r="56238" spans="19:29" x14ac:dyDescent="0.25">
      <c r="S56238" s="110"/>
      <c r="U56238" s="110"/>
      <c r="W56238" s="110"/>
      <c r="Y56238" s="110"/>
      <c r="AA56238" s="110"/>
      <c r="AC56238" s="110"/>
    </row>
    <row r="56239" spans="19:29" x14ac:dyDescent="0.25">
      <c r="S56239" s="110"/>
      <c r="U56239" s="110"/>
      <c r="W56239" s="110"/>
      <c r="Y56239" s="110"/>
      <c r="AA56239" s="110"/>
      <c r="AC56239" s="110"/>
    </row>
    <row r="56240" spans="19:29" x14ac:dyDescent="0.25">
      <c r="S56240" s="111"/>
      <c r="U56240" s="111"/>
      <c r="W56240" s="111"/>
      <c r="Y56240" s="111"/>
      <c r="AA56240" s="111"/>
      <c r="AC56240" s="111"/>
    </row>
    <row r="56241" spans="19:29" x14ac:dyDescent="0.25">
      <c r="S56241" s="107"/>
      <c r="U56241" s="107"/>
      <c r="W56241" s="107"/>
      <c r="Y56241" s="107"/>
      <c r="AA56241" s="107"/>
      <c r="AC56241" s="107"/>
    </row>
    <row r="56242" spans="19:29" x14ac:dyDescent="0.25">
      <c r="S56242" s="108"/>
      <c r="U56242" s="108"/>
      <c r="W56242" s="108"/>
      <c r="Y56242" s="108"/>
      <c r="AA56242" s="108"/>
      <c r="AC56242" s="108"/>
    </row>
    <row r="56243" spans="19:29" x14ac:dyDescent="0.25">
      <c r="S56243" s="108"/>
      <c r="U56243" s="108"/>
      <c r="W56243" s="108"/>
      <c r="Y56243" s="108"/>
      <c r="AA56243" s="108"/>
      <c r="AC56243" s="108"/>
    </row>
    <row r="56244" spans="19:29" x14ac:dyDescent="0.25">
      <c r="S56244" s="109"/>
      <c r="U56244" s="109"/>
      <c r="W56244" s="109"/>
      <c r="Y56244" s="109"/>
      <c r="AA56244" s="109"/>
      <c r="AC56244" s="109"/>
    </row>
    <row r="56245" spans="19:29" x14ac:dyDescent="0.25">
      <c r="S56245" s="108"/>
      <c r="U56245" s="108"/>
      <c r="W56245" s="108"/>
      <c r="Y56245" s="108"/>
      <c r="AA56245" s="108"/>
      <c r="AC56245" s="108"/>
    </row>
    <row r="56246" spans="19:29" x14ac:dyDescent="0.25">
      <c r="S56246" s="108"/>
      <c r="U56246" s="108"/>
      <c r="W56246" s="108"/>
      <c r="Y56246" s="108"/>
      <c r="AA56246" s="108"/>
      <c r="AC56246" s="108"/>
    </row>
    <row r="56247" spans="19:29" x14ac:dyDescent="0.25">
      <c r="S56247" s="109"/>
      <c r="U56247" s="109"/>
      <c r="W56247" s="109"/>
      <c r="Y56247" s="109"/>
      <c r="AA56247" s="109"/>
      <c r="AC56247" s="109"/>
    </row>
    <row r="56248" spans="19:29" x14ac:dyDescent="0.25">
      <c r="S56248" s="108"/>
      <c r="U56248" s="108"/>
      <c r="W56248" s="108"/>
      <c r="Y56248" s="108"/>
      <c r="AA56248" s="108"/>
      <c r="AC56248" s="108"/>
    </row>
    <row r="56249" spans="19:29" x14ac:dyDescent="0.25">
      <c r="S56249" s="109"/>
      <c r="U56249" s="109"/>
      <c r="W56249" s="109"/>
      <c r="Y56249" s="109"/>
      <c r="AA56249" s="109"/>
      <c r="AC56249" s="109"/>
    </row>
    <row r="56250" spans="19:29" x14ac:dyDescent="0.25">
      <c r="S56250" s="108"/>
      <c r="U56250" s="108"/>
      <c r="W56250" s="108"/>
      <c r="Y56250" s="108"/>
      <c r="AA56250" s="108"/>
      <c r="AC56250" s="108"/>
    </row>
    <row r="56251" spans="19:29" x14ac:dyDescent="0.25">
      <c r="S56251" s="108"/>
      <c r="U56251" s="108"/>
      <c r="W56251" s="108"/>
      <c r="Y56251" s="108"/>
      <c r="AA56251" s="108"/>
      <c r="AC56251" s="108"/>
    </row>
    <row r="56252" spans="19:29" x14ac:dyDescent="0.25">
      <c r="S56252" s="108"/>
      <c r="U56252" s="108"/>
      <c r="W56252" s="108"/>
      <c r="Y56252" s="108"/>
      <c r="AA56252" s="108"/>
      <c r="AC56252" s="108"/>
    </row>
    <row r="56253" spans="19:29" x14ac:dyDescent="0.25">
      <c r="S56253" s="110"/>
      <c r="U56253" s="110"/>
      <c r="W56253" s="110"/>
      <c r="Y56253" s="110"/>
      <c r="AA56253" s="110"/>
      <c r="AC56253" s="110"/>
    </row>
    <row r="56254" spans="19:29" x14ac:dyDescent="0.25">
      <c r="S56254" s="110"/>
      <c r="U56254" s="110"/>
      <c r="W56254" s="110"/>
      <c r="Y56254" s="110"/>
      <c r="AA56254" s="110"/>
      <c r="AC56254" s="110"/>
    </row>
    <row r="56255" spans="19:29" x14ac:dyDescent="0.25">
      <c r="S56255" s="110"/>
      <c r="U56255" s="110"/>
      <c r="W56255" s="110"/>
      <c r="Y56255" s="110"/>
      <c r="AA56255" s="110"/>
      <c r="AC56255" s="110"/>
    </row>
    <row r="56256" spans="19:29" x14ac:dyDescent="0.25">
      <c r="S56256" s="110"/>
      <c r="U56256" s="110"/>
      <c r="W56256" s="110"/>
      <c r="Y56256" s="110"/>
      <c r="AA56256" s="110"/>
      <c r="AC56256" s="110"/>
    </row>
    <row r="56257" spans="19:29" x14ac:dyDescent="0.25">
      <c r="S56257" s="111"/>
      <c r="U56257" s="111"/>
      <c r="W56257" s="111"/>
      <c r="Y56257" s="111"/>
      <c r="AA56257" s="111"/>
      <c r="AC56257" s="111"/>
    </row>
    <row r="56258" spans="19:29" x14ac:dyDescent="0.25">
      <c r="S56258" s="107"/>
      <c r="U56258" s="107"/>
      <c r="W56258" s="107"/>
      <c r="Y56258" s="107"/>
      <c r="AA56258" s="107"/>
      <c r="AC56258" s="107"/>
    </row>
    <row r="56259" spans="19:29" x14ac:dyDescent="0.25">
      <c r="S56259" s="108"/>
      <c r="U56259" s="108"/>
      <c r="W56259" s="108"/>
      <c r="Y56259" s="108"/>
      <c r="AA56259" s="108"/>
      <c r="AC56259" s="108"/>
    </row>
    <row r="56260" spans="19:29" x14ac:dyDescent="0.25">
      <c r="S56260" s="108"/>
      <c r="U56260" s="108"/>
      <c r="W56260" s="108"/>
      <c r="Y56260" s="108"/>
      <c r="AA56260" s="108"/>
      <c r="AC56260" s="108"/>
    </row>
    <row r="56261" spans="19:29" x14ac:dyDescent="0.25">
      <c r="S56261" s="109"/>
      <c r="U56261" s="109"/>
      <c r="W56261" s="109"/>
      <c r="Y56261" s="109"/>
      <c r="AA56261" s="109"/>
      <c r="AC56261" s="109"/>
    </row>
    <row r="56262" spans="19:29" x14ac:dyDescent="0.25">
      <c r="S56262" s="108"/>
      <c r="U56262" s="108"/>
      <c r="W56262" s="108"/>
      <c r="Y56262" s="108"/>
      <c r="AA56262" s="108"/>
      <c r="AC56262" s="108"/>
    </row>
    <row r="56263" spans="19:29" x14ac:dyDescent="0.25">
      <c r="S56263" s="108"/>
      <c r="U56263" s="108"/>
      <c r="W56263" s="108"/>
      <c r="Y56263" s="108"/>
      <c r="AA56263" s="108"/>
      <c r="AC56263" s="108"/>
    </row>
    <row r="56264" spans="19:29" x14ac:dyDescent="0.25">
      <c r="S56264" s="109"/>
      <c r="U56264" s="109"/>
      <c r="W56264" s="109"/>
      <c r="Y56264" s="109"/>
      <c r="AA56264" s="109"/>
      <c r="AC56264" s="109"/>
    </row>
    <row r="56265" spans="19:29" x14ac:dyDescent="0.25">
      <c r="S56265" s="108"/>
      <c r="U56265" s="108"/>
      <c r="W56265" s="108"/>
      <c r="Y56265" s="108"/>
      <c r="AA56265" s="108"/>
      <c r="AC56265" s="108"/>
    </row>
    <row r="56266" spans="19:29" x14ac:dyDescent="0.25">
      <c r="S56266" s="109"/>
      <c r="U56266" s="109"/>
      <c r="W56266" s="109"/>
      <c r="Y56266" s="109"/>
      <c r="AA56266" s="109"/>
      <c r="AC56266" s="109"/>
    </row>
    <row r="56267" spans="19:29" x14ac:dyDescent="0.25">
      <c r="S56267" s="108"/>
      <c r="U56267" s="108"/>
      <c r="W56267" s="108"/>
      <c r="Y56267" s="108"/>
      <c r="AA56267" s="108"/>
      <c r="AC56267" s="108"/>
    </row>
    <row r="56268" spans="19:29" x14ac:dyDescent="0.25">
      <c r="S56268" s="108"/>
      <c r="U56268" s="108"/>
      <c r="W56268" s="108"/>
      <c r="Y56268" s="108"/>
      <c r="AA56268" s="108"/>
      <c r="AC56268" s="108"/>
    </row>
    <row r="56269" spans="19:29" x14ac:dyDescent="0.25">
      <c r="S56269" s="108"/>
      <c r="U56269" s="108"/>
      <c r="W56269" s="108"/>
      <c r="Y56269" s="108"/>
      <c r="AA56269" s="108"/>
      <c r="AC56269" s="108"/>
    </row>
    <row r="56270" spans="19:29" x14ac:dyDescent="0.25">
      <c r="S56270" s="110"/>
      <c r="U56270" s="110"/>
      <c r="W56270" s="110"/>
      <c r="Y56270" s="110"/>
      <c r="AA56270" s="110"/>
      <c r="AC56270" s="110"/>
    </row>
    <row r="56271" spans="19:29" x14ac:dyDescent="0.25">
      <c r="S56271" s="110"/>
      <c r="U56271" s="110"/>
      <c r="W56271" s="110"/>
      <c r="Y56271" s="110"/>
      <c r="AA56271" s="110"/>
      <c r="AC56271" s="110"/>
    </row>
    <row r="56272" spans="19:29" x14ac:dyDescent="0.25">
      <c r="S56272" s="110"/>
      <c r="U56272" s="110"/>
      <c r="W56272" s="110"/>
      <c r="Y56272" s="110"/>
      <c r="AA56272" s="110"/>
      <c r="AC56272" s="110"/>
    </row>
    <row r="56273" spans="19:29" x14ac:dyDescent="0.25">
      <c r="S56273" s="110"/>
      <c r="U56273" s="110"/>
      <c r="W56273" s="110"/>
      <c r="Y56273" s="110"/>
      <c r="AA56273" s="110"/>
      <c r="AC56273" s="110"/>
    </row>
    <row r="56274" spans="19:29" x14ac:dyDescent="0.25">
      <c r="S56274" s="111"/>
      <c r="U56274" s="111"/>
      <c r="W56274" s="111"/>
      <c r="Y56274" s="111"/>
      <c r="AA56274" s="111"/>
      <c r="AC56274" s="111"/>
    </row>
    <row r="56275" spans="19:29" x14ac:dyDescent="0.25">
      <c r="S56275" s="107"/>
      <c r="U56275" s="107"/>
      <c r="W56275" s="107"/>
      <c r="Y56275" s="107"/>
      <c r="AA56275" s="107"/>
      <c r="AC56275" s="107"/>
    </row>
    <row r="56276" spans="19:29" x14ac:dyDescent="0.25">
      <c r="S56276" s="108"/>
      <c r="U56276" s="108"/>
      <c r="W56276" s="108"/>
      <c r="Y56276" s="108"/>
      <c r="AA56276" s="108"/>
      <c r="AC56276" s="108"/>
    </row>
    <row r="56277" spans="19:29" x14ac:dyDescent="0.25">
      <c r="S56277" s="108"/>
      <c r="U56277" s="108"/>
      <c r="W56277" s="108"/>
      <c r="Y56277" s="108"/>
      <c r="AA56277" s="108"/>
      <c r="AC56277" s="108"/>
    </row>
    <row r="56278" spans="19:29" x14ac:dyDescent="0.25">
      <c r="S56278" s="109"/>
      <c r="U56278" s="109"/>
      <c r="W56278" s="109"/>
      <c r="Y56278" s="109"/>
      <c r="AA56278" s="109"/>
      <c r="AC56278" s="109"/>
    </row>
    <row r="56279" spans="19:29" x14ac:dyDescent="0.25">
      <c r="S56279" s="108"/>
      <c r="U56279" s="108"/>
      <c r="W56279" s="108"/>
      <c r="Y56279" s="108"/>
      <c r="AA56279" s="108"/>
      <c r="AC56279" s="108"/>
    </row>
    <row r="56280" spans="19:29" x14ac:dyDescent="0.25">
      <c r="S56280" s="108"/>
      <c r="U56280" s="108"/>
      <c r="W56280" s="108"/>
      <c r="Y56280" s="108"/>
      <c r="AA56280" s="108"/>
      <c r="AC56280" s="108"/>
    </row>
    <row r="56281" spans="19:29" x14ac:dyDescent="0.25">
      <c r="S56281" s="109"/>
      <c r="U56281" s="109"/>
      <c r="W56281" s="109"/>
      <c r="Y56281" s="109"/>
      <c r="AA56281" s="109"/>
      <c r="AC56281" s="109"/>
    </row>
    <row r="56282" spans="19:29" x14ac:dyDescent="0.25">
      <c r="S56282" s="108"/>
      <c r="U56282" s="108"/>
      <c r="W56282" s="108"/>
      <c r="Y56282" s="108"/>
      <c r="AA56282" s="108"/>
      <c r="AC56282" s="108"/>
    </row>
    <row r="56283" spans="19:29" x14ac:dyDescent="0.25">
      <c r="S56283" s="109"/>
      <c r="U56283" s="109"/>
      <c r="W56283" s="109"/>
      <c r="Y56283" s="109"/>
      <c r="AA56283" s="109"/>
      <c r="AC56283" s="109"/>
    </row>
    <row r="56284" spans="19:29" x14ac:dyDescent="0.25">
      <c r="S56284" s="108"/>
      <c r="U56284" s="108"/>
      <c r="W56284" s="108"/>
      <c r="Y56284" s="108"/>
      <c r="AA56284" s="108"/>
      <c r="AC56284" s="108"/>
    </row>
    <row r="56285" spans="19:29" x14ac:dyDescent="0.25">
      <c r="S56285" s="108"/>
      <c r="U56285" s="108"/>
      <c r="W56285" s="108"/>
      <c r="Y56285" s="108"/>
      <c r="AA56285" s="108"/>
      <c r="AC56285" s="108"/>
    </row>
    <row r="56286" spans="19:29" x14ac:dyDescent="0.25">
      <c r="S56286" s="108"/>
      <c r="U56286" s="108"/>
      <c r="W56286" s="108"/>
      <c r="Y56286" s="108"/>
      <c r="AA56286" s="108"/>
      <c r="AC56286" s="108"/>
    </row>
    <row r="56287" spans="19:29" x14ac:dyDescent="0.25">
      <c r="S56287" s="110"/>
      <c r="U56287" s="110"/>
      <c r="W56287" s="110"/>
      <c r="Y56287" s="110"/>
      <c r="AA56287" s="110"/>
      <c r="AC56287" s="110"/>
    </row>
    <row r="56288" spans="19:29" x14ac:dyDescent="0.25">
      <c r="S56288" s="110"/>
      <c r="U56288" s="110"/>
      <c r="W56288" s="110"/>
      <c r="Y56288" s="110"/>
      <c r="AA56288" s="110"/>
      <c r="AC56288" s="110"/>
    </row>
    <row r="56289" spans="19:29" x14ac:dyDescent="0.25">
      <c r="S56289" s="110"/>
      <c r="U56289" s="110"/>
      <c r="W56289" s="110"/>
      <c r="Y56289" s="110"/>
      <c r="AA56289" s="110"/>
      <c r="AC56289" s="110"/>
    </row>
    <row r="56290" spans="19:29" x14ac:dyDescent="0.25">
      <c r="S56290" s="110"/>
      <c r="U56290" s="110"/>
      <c r="W56290" s="110"/>
      <c r="Y56290" s="110"/>
      <c r="AA56290" s="110"/>
      <c r="AC56290" s="110"/>
    </row>
    <row r="56291" spans="19:29" x14ac:dyDescent="0.25">
      <c r="S56291" s="111"/>
      <c r="U56291" s="111"/>
      <c r="W56291" s="111"/>
      <c r="Y56291" s="111"/>
      <c r="AA56291" s="111"/>
      <c r="AC56291" s="111"/>
    </row>
    <row r="56292" spans="19:29" x14ac:dyDescent="0.25">
      <c r="S56292" s="107"/>
      <c r="U56292" s="107"/>
      <c r="W56292" s="107"/>
      <c r="Y56292" s="107"/>
      <c r="AA56292" s="107"/>
      <c r="AC56292" s="107"/>
    </row>
    <row r="56293" spans="19:29" x14ac:dyDescent="0.25">
      <c r="S56293" s="108"/>
      <c r="U56293" s="108"/>
      <c r="W56293" s="108"/>
      <c r="Y56293" s="108"/>
      <c r="AA56293" s="108"/>
      <c r="AC56293" s="108"/>
    </row>
    <row r="56294" spans="19:29" x14ac:dyDescent="0.25">
      <c r="S56294" s="108"/>
      <c r="U56294" s="108"/>
      <c r="W56294" s="108"/>
      <c r="Y56294" s="108"/>
      <c r="AA56294" s="108"/>
      <c r="AC56294" s="108"/>
    </row>
    <row r="56295" spans="19:29" x14ac:dyDescent="0.25">
      <c r="S56295" s="109"/>
      <c r="U56295" s="109"/>
      <c r="W56295" s="109"/>
      <c r="Y56295" s="109"/>
      <c r="AA56295" s="109"/>
      <c r="AC56295" s="109"/>
    </row>
    <row r="56296" spans="19:29" x14ac:dyDescent="0.25">
      <c r="S56296" s="108"/>
      <c r="U56296" s="108"/>
      <c r="W56296" s="108"/>
      <c r="Y56296" s="108"/>
      <c r="AA56296" s="108"/>
      <c r="AC56296" s="108"/>
    </row>
    <row r="56297" spans="19:29" x14ac:dyDescent="0.25">
      <c r="S56297" s="108"/>
      <c r="U56297" s="108"/>
      <c r="W56297" s="108"/>
      <c r="Y56297" s="108"/>
      <c r="AA56297" s="108"/>
      <c r="AC56297" s="108"/>
    </row>
    <row r="56298" spans="19:29" x14ac:dyDescent="0.25">
      <c r="S56298" s="109"/>
      <c r="U56298" s="109"/>
      <c r="W56298" s="109"/>
      <c r="Y56298" s="109"/>
      <c r="AA56298" s="109"/>
      <c r="AC56298" s="109"/>
    </row>
    <row r="56299" spans="19:29" x14ac:dyDescent="0.25">
      <c r="S56299" s="108"/>
      <c r="U56299" s="108"/>
      <c r="W56299" s="108"/>
      <c r="Y56299" s="108"/>
      <c r="AA56299" s="108"/>
      <c r="AC56299" s="108"/>
    </row>
    <row r="56300" spans="19:29" x14ac:dyDescent="0.25">
      <c r="S56300" s="109"/>
      <c r="U56300" s="109"/>
      <c r="W56300" s="109"/>
      <c r="Y56300" s="109"/>
      <c r="AA56300" s="109"/>
      <c r="AC56300" s="109"/>
    </row>
    <row r="56301" spans="19:29" x14ac:dyDescent="0.25">
      <c r="S56301" s="108"/>
      <c r="U56301" s="108"/>
      <c r="W56301" s="108"/>
      <c r="Y56301" s="108"/>
      <c r="AA56301" s="108"/>
      <c r="AC56301" s="108"/>
    </row>
    <row r="56302" spans="19:29" x14ac:dyDescent="0.25">
      <c r="S56302" s="108"/>
      <c r="U56302" s="108"/>
      <c r="W56302" s="108"/>
      <c r="Y56302" s="108"/>
      <c r="AA56302" s="108"/>
      <c r="AC56302" s="108"/>
    </row>
    <row r="56303" spans="19:29" x14ac:dyDescent="0.25">
      <c r="S56303" s="108"/>
      <c r="U56303" s="108"/>
      <c r="W56303" s="108"/>
      <c r="Y56303" s="108"/>
      <c r="AA56303" s="108"/>
      <c r="AC56303" s="108"/>
    </row>
    <row r="56304" spans="19:29" x14ac:dyDescent="0.25">
      <c r="S56304" s="110"/>
      <c r="U56304" s="110"/>
      <c r="W56304" s="110"/>
      <c r="Y56304" s="110"/>
      <c r="AA56304" s="110"/>
      <c r="AC56304" s="110"/>
    </row>
    <row r="56305" spans="19:29" x14ac:dyDescent="0.25">
      <c r="S56305" s="110"/>
      <c r="U56305" s="110"/>
      <c r="W56305" s="110"/>
      <c r="Y56305" s="110"/>
      <c r="AA56305" s="110"/>
      <c r="AC56305" s="110"/>
    </row>
    <row r="56306" spans="19:29" x14ac:dyDescent="0.25">
      <c r="S56306" s="110"/>
      <c r="U56306" s="110"/>
      <c r="W56306" s="110"/>
      <c r="Y56306" s="110"/>
      <c r="AA56306" s="110"/>
      <c r="AC56306" s="110"/>
    </row>
    <row r="56307" spans="19:29" x14ac:dyDescent="0.25">
      <c r="S56307" s="110"/>
      <c r="U56307" s="110"/>
      <c r="W56307" s="110"/>
      <c r="Y56307" s="110"/>
      <c r="AA56307" s="110"/>
      <c r="AC56307" s="110"/>
    </row>
    <row r="56308" spans="19:29" x14ac:dyDescent="0.25">
      <c r="S56308" s="111"/>
      <c r="U56308" s="111"/>
      <c r="W56308" s="111"/>
      <c r="Y56308" s="111"/>
      <c r="AA56308" s="111"/>
      <c r="AC56308" s="111"/>
    </row>
    <row r="56309" spans="19:29" x14ac:dyDescent="0.25">
      <c r="S56309" s="107"/>
      <c r="U56309" s="107"/>
      <c r="W56309" s="107"/>
      <c r="Y56309" s="107"/>
      <c r="AA56309" s="107"/>
      <c r="AC56309" s="107"/>
    </row>
    <row r="56310" spans="19:29" x14ac:dyDescent="0.25">
      <c r="S56310" s="108"/>
      <c r="U56310" s="108"/>
      <c r="W56310" s="108"/>
      <c r="Y56310" s="108"/>
      <c r="AA56310" s="108"/>
      <c r="AC56310" s="108"/>
    </row>
    <row r="56311" spans="19:29" x14ac:dyDescent="0.25">
      <c r="S56311" s="108"/>
      <c r="U56311" s="108"/>
      <c r="W56311" s="108"/>
      <c r="Y56311" s="108"/>
      <c r="AA56311" s="108"/>
      <c r="AC56311" s="108"/>
    </row>
    <row r="56312" spans="19:29" x14ac:dyDescent="0.25">
      <c r="S56312" s="109"/>
      <c r="U56312" s="109"/>
      <c r="W56312" s="109"/>
      <c r="Y56312" s="109"/>
      <c r="AA56312" s="109"/>
      <c r="AC56312" s="109"/>
    </row>
    <row r="56313" spans="19:29" x14ac:dyDescent="0.25">
      <c r="S56313" s="108"/>
      <c r="U56313" s="108"/>
      <c r="W56313" s="108"/>
      <c r="Y56313" s="108"/>
      <c r="AA56313" s="108"/>
      <c r="AC56313" s="108"/>
    </row>
    <row r="56314" spans="19:29" x14ac:dyDescent="0.25">
      <c r="S56314" s="108"/>
      <c r="U56314" s="108"/>
      <c r="W56314" s="108"/>
      <c r="Y56314" s="108"/>
      <c r="AA56314" s="108"/>
      <c r="AC56314" s="108"/>
    </row>
    <row r="56315" spans="19:29" x14ac:dyDescent="0.25">
      <c r="S56315" s="109"/>
      <c r="U56315" s="109"/>
      <c r="W56315" s="109"/>
      <c r="Y56315" s="109"/>
      <c r="AA56315" s="109"/>
      <c r="AC56315" s="109"/>
    </row>
    <row r="56316" spans="19:29" x14ac:dyDescent="0.25">
      <c r="S56316" s="108"/>
      <c r="U56316" s="108"/>
      <c r="W56316" s="108"/>
      <c r="Y56316" s="108"/>
      <c r="AA56316" s="108"/>
      <c r="AC56316" s="108"/>
    </row>
    <row r="56317" spans="19:29" x14ac:dyDescent="0.25">
      <c r="S56317" s="109"/>
      <c r="U56317" s="109"/>
      <c r="W56317" s="109"/>
      <c r="Y56317" s="109"/>
      <c r="AA56317" s="109"/>
      <c r="AC56317" s="109"/>
    </row>
    <row r="56318" spans="19:29" x14ac:dyDescent="0.25">
      <c r="S56318" s="108"/>
      <c r="U56318" s="108"/>
      <c r="W56318" s="108"/>
      <c r="Y56318" s="108"/>
      <c r="AA56318" s="108"/>
      <c r="AC56318" s="108"/>
    </row>
    <row r="56319" spans="19:29" x14ac:dyDescent="0.25">
      <c r="S56319" s="108"/>
      <c r="U56319" s="108"/>
      <c r="W56319" s="108"/>
      <c r="Y56319" s="108"/>
      <c r="AA56319" s="108"/>
      <c r="AC56319" s="108"/>
    </row>
    <row r="56320" spans="19:29" x14ac:dyDescent="0.25">
      <c r="S56320" s="108"/>
      <c r="U56320" s="108"/>
      <c r="W56320" s="108"/>
      <c r="Y56320" s="108"/>
      <c r="AA56320" s="108"/>
      <c r="AC56320" s="108"/>
    </row>
    <row r="56321" spans="19:29" x14ac:dyDescent="0.25">
      <c r="S56321" s="110"/>
      <c r="U56321" s="110"/>
      <c r="W56321" s="110"/>
      <c r="Y56321" s="110"/>
      <c r="AA56321" s="110"/>
      <c r="AC56321" s="110"/>
    </row>
    <row r="56322" spans="19:29" x14ac:dyDescent="0.25">
      <c r="S56322" s="110"/>
      <c r="U56322" s="110"/>
      <c r="W56322" s="110"/>
      <c r="Y56322" s="110"/>
      <c r="AA56322" s="110"/>
      <c r="AC56322" s="110"/>
    </row>
    <row r="56323" spans="19:29" x14ac:dyDescent="0.25">
      <c r="S56323" s="110"/>
      <c r="U56323" s="110"/>
      <c r="W56323" s="110"/>
      <c r="Y56323" s="110"/>
      <c r="AA56323" s="110"/>
      <c r="AC56323" s="110"/>
    </row>
    <row r="56324" spans="19:29" x14ac:dyDescent="0.25">
      <c r="S56324" s="110"/>
      <c r="U56324" s="110"/>
      <c r="W56324" s="110"/>
      <c r="Y56324" s="110"/>
      <c r="AA56324" s="110"/>
      <c r="AC56324" s="110"/>
    </row>
    <row r="56325" spans="19:29" x14ac:dyDescent="0.25">
      <c r="S56325" s="111"/>
      <c r="U56325" s="111"/>
      <c r="W56325" s="111"/>
      <c r="Y56325" s="111"/>
      <c r="AA56325" s="111"/>
      <c r="AC56325" s="111"/>
    </row>
    <row r="56326" spans="19:29" x14ac:dyDescent="0.25">
      <c r="S56326" s="107"/>
      <c r="U56326" s="107"/>
      <c r="W56326" s="107"/>
      <c r="Y56326" s="107"/>
      <c r="AA56326" s="107"/>
      <c r="AC56326" s="107"/>
    </row>
    <row r="56327" spans="19:29" x14ac:dyDescent="0.25">
      <c r="S56327" s="108"/>
      <c r="U56327" s="108"/>
      <c r="W56327" s="108"/>
      <c r="Y56327" s="108"/>
      <c r="AA56327" s="108"/>
      <c r="AC56327" s="108"/>
    </row>
    <row r="56328" spans="19:29" x14ac:dyDescent="0.25">
      <c r="S56328" s="108"/>
      <c r="U56328" s="108"/>
      <c r="W56328" s="108"/>
      <c r="Y56328" s="108"/>
      <c r="AA56328" s="108"/>
      <c r="AC56328" s="108"/>
    </row>
    <row r="56329" spans="19:29" x14ac:dyDescent="0.25">
      <c r="S56329" s="109"/>
      <c r="U56329" s="109"/>
      <c r="W56329" s="109"/>
      <c r="Y56329" s="109"/>
      <c r="AA56329" s="109"/>
      <c r="AC56329" s="109"/>
    </row>
    <row r="56330" spans="19:29" x14ac:dyDescent="0.25">
      <c r="S56330" s="108"/>
      <c r="U56330" s="108"/>
      <c r="W56330" s="108"/>
      <c r="Y56330" s="108"/>
      <c r="AA56330" s="108"/>
      <c r="AC56330" s="108"/>
    </row>
    <row r="56331" spans="19:29" x14ac:dyDescent="0.25">
      <c r="S56331" s="108"/>
      <c r="U56331" s="108"/>
      <c r="W56331" s="108"/>
      <c r="Y56331" s="108"/>
      <c r="AA56331" s="108"/>
      <c r="AC56331" s="108"/>
    </row>
    <row r="56332" spans="19:29" x14ac:dyDescent="0.25">
      <c r="S56332" s="109"/>
      <c r="U56332" s="109"/>
      <c r="W56332" s="109"/>
      <c r="Y56332" s="109"/>
      <c r="AA56332" s="109"/>
      <c r="AC56332" s="109"/>
    </row>
    <row r="56333" spans="19:29" x14ac:dyDescent="0.25">
      <c r="S56333" s="108"/>
      <c r="U56333" s="108"/>
      <c r="W56333" s="108"/>
      <c r="Y56333" s="108"/>
      <c r="AA56333" s="108"/>
      <c r="AC56333" s="108"/>
    </row>
    <row r="56334" spans="19:29" x14ac:dyDescent="0.25">
      <c r="S56334" s="109"/>
      <c r="U56334" s="109"/>
      <c r="W56334" s="109"/>
      <c r="Y56334" s="109"/>
      <c r="AA56334" s="109"/>
      <c r="AC56334" s="109"/>
    </row>
    <row r="56335" spans="19:29" x14ac:dyDescent="0.25">
      <c r="S56335" s="108"/>
      <c r="U56335" s="108"/>
      <c r="W56335" s="108"/>
      <c r="Y56335" s="108"/>
      <c r="AA56335" s="108"/>
      <c r="AC56335" s="108"/>
    </row>
    <row r="56336" spans="19:29" x14ac:dyDescent="0.25">
      <c r="S56336" s="108"/>
      <c r="U56336" s="108"/>
      <c r="W56336" s="108"/>
      <c r="Y56336" s="108"/>
      <c r="AA56336" s="108"/>
      <c r="AC56336" s="108"/>
    </row>
    <row r="56337" spans="19:29" x14ac:dyDescent="0.25">
      <c r="S56337" s="108"/>
      <c r="U56337" s="108"/>
      <c r="W56337" s="108"/>
      <c r="Y56337" s="108"/>
      <c r="AA56337" s="108"/>
      <c r="AC56337" s="108"/>
    </row>
    <row r="56338" spans="19:29" x14ac:dyDescent="0.25">
      <c r="S56338" s="110"/>
      <c r="U56338" s="110"/>
      <c r="W56338" s="110"/>
      <c r="Y56338" s="110"/>
      <c r="AA56338" s="110"/>
      <c r="AC56338" s="110"/>
    </row>
    <row r="56339" spans="19:29" x14ac:dyDescent="0.25">
      <c r="S56339" s="110"/>
      <c r="U56339" s="110"/>
      <c r="W56339" s="110"/>
      <c r="Y56339" s="110"/>
      <c r="AA56339" s="110"/>
      <c r="AC56339" s="110"/>
    </row>
    <row r="56340" spans="19:29" x14ac:dyDescent="0.25">
      <c r="S56340" s="110"/>
      <c r="U56340" s="110"/>
      <c r="W56340" s="110"/>
      <c r="Y56340" s="110"/>
      <c r="AA56340" s="110"/>
      <c r="AC56340" s="110"/>
    </row>
    <row r="56341" spans="19:29" x14ac:dyDescent="0.25">
      <c r="S56341" s="110"/>
      <c r="U56341" s="110"/>
      <c r="W56341" s="110"/>
      <c r="Y56341" s="110"/>
      <c r="AA56341" s="110"/>
      <c r="AC56341" s="110"/>
    </row>
    <row r="56342" spans="19:29" x14ac:dyDescent="0.25">
      <c r="S56342" s="111"/>
      <c r="U56342" s="111"/>
      <c r="W56342" s="111"/>
      <c r="Y56342" s="111"/>
      <c r="AA56342" s="111"/>
      <c r="AC56342" s="111"/>
    </row>
    <row r="56343" spans="19:29" x14ac:dyDescent="0.25">
      <c r="S56343" s="107"/>
      <c r="U56343" s="107"/>
      <c r="W56343" s="107"/>
      <c r="Y56343" s="107"/>
      <c r="AA56343" s="107"/>
      <c r="AC56343" s="107"/>
    </row>
    <row r="56344" spans="19:29" x14ac:dyDescent="0.25">
      <c r="S56344" s="108"/>
      <c r="U56344" s="108"/>
      <c r="W56344" s="108"/>
      <c r="Y56344" s="108"/>
      <c r="AA56344" s="108"/>
      <c r="AC56344" s="108"/>
    </row>
    <row r="56345" spans="19:29" x14ac:dyDescent="0.25">
      <c r="S56345" s="108"/>
      <c r="U56345" s="108"/>
      <c r="W56345" s="108"/>
      <c r="Y56345" s="108"/>
      <c r="AA56345" s="108"/>
      <c r="AC56345" s="108"/>
    </row>
    <row r="56346" spans="19:29" x14ac:dyDescent="0.25">
      <c r="S56346" s="109"/>
      <c r="U56346" s="109"/>
      <c r="W56346" s="109"/>
      <c r="Y56346" s="109"/>
      <c r="AA56346" s="109"/>
      <c r="AC56346" s="109"/>
    </row>
    <row r="56347" spans="19:29" x14ac:dyDescent="0.25">
      <c r="S56347" s="108"/>
      <c r="U56347" s="108"/>
      <c r="W56347" s="108"/>
      <c r="Y56347" s="108"/>
      <c r="AA56347" s="108"/>
      <c r="AC56347" s="108"/>
    </row>
    <row r="56348" spans="19:29" x14ac:dyDescent="0.25">
      <c r="S56348" s="108"/>
      <c r="U56348" s="108"/>
      <c r="W56348" s="108"/>
      <c r="Y56348" s="108"/>
      <c r="AA56348" s="108"/>
      <c r="AC56348" s="108"/>
    </row>
    <row r="56349" spans="19:29" x14ac:dyDescent="0.25">
      <c r="S56349" s="109"/>
      <c r="U56349" s="109"/>
      <c r="W56349" s="109"/>
      <c r="Y56349" s="109"/>
      <c r="AA56349" s="109"/>
      <c r="AC56349" s="109"/>
    </row>
    <row r="56350" spans="19:29" x14ac:dyDescent="0.25">
      <c r="S56350" s="108"/>
      <c r="U56350" s="108"/>
      <c r="W56350" s="108"/>
      <c r="Y56350" s="108"/>
      <c r="AA56350" s="108"/>
      <c r="AC56350" s="108"/>
    </row>
    <row r="56351" spans="19:29" x14ac:dyDescent="0.25">
      <c r="S56351" s="109"/>
      <c r="U56351" s="109"/>
      <c r="W56351" s="109"/>
      <c r="Y56351" s="109"/>
      <c r="AA56351" s="109"/>
      <c r="AC56351" s="109"/>
    </row>
    <row r="56352" spans="19:29" x14ac:dyDescent="0.25">
      <c r="S56352" s="108"/>
      <c r="U56352" s="108"/>
      <c r="W56352" s="108"/>
      <c r="Y56352" s="108"/>
      <c r="AA56352" s="108"/>
      <c r="AC56352" s="108"/>
    </row>
    <row r="56353" spans="19:29" x14ac:dyDescent="0.25">
      <c r="S56353" s="108"/>
      <c r="U56353" s="108"/>
      <c r="W56353" s="108"/>
      <c r="Y56353" s="108"/>
      <c r="AA56353" s="108"/>
      <c r="AC56353" s="108"/>
    </row>
    <row r="56354" spans="19:29" x14ac:dyDescent="0.25">
      <c r="S56354" s="108"/>
      <c r="U56354" s="108"/>
      <c r="W56354" s="108"/>
      <c r="Y56354" s="108"/>
      <c r="AA56354" s="108"/>
      <c r="AC56354" s="108"/>
    </row>
    <row r="56355" spans="19:29" x14ac:dyDescent="0.25">
      <c r="S56355" s="110"/>
      <c r="U56355" s="110"/>
      <c r="W56355" s="110"/>
      <c r="Y56355" s="110"/>
      <c r="AA56355" s="110"/>
      <c r="AC56355" s="110"/>
    </row>
    <row r="56356" spans="19:29" x14ac:dyDescent="0.25">
      <c r="S56356" s="110"/>
      <c r="U56356" s="110"/>
      <c r="W56356" s="110"/>
      <c r="Y56356" s="110"/>
      <c r="AA56356" s="110"/>
      <c r="AC56356" s="110"/>
    </row>
    <row r="56357" spans="19:29" x14ac:dyDescent="0.25">
      <c r="S56357" s="110"/>
      <c r="U56357" s="110"/>
      <c r="W56357" s="110"/>
      <c r="Y56357" s="110"/>
      <c r="AA56357" s="110"/>
      <c r="AC56357" s="110"/>
    </row>
    <row r="56358" spans="19:29" x14ac:dyDescent="0.25">
      <c r="S56358" s="110"/>
      <c r="U56358" s="110"/>
      <c r="W56358" s="110"/>
      <c r="Y56358" s="110"/>
      <c r="AA56358" s="110"/>
      <c r="AC56358" s="110"/>
    </row>
    <row r="56359" spans="19:29" x14ac:dyDescent="0.25">
      <c r="S56359" s="111"/>
      <c r="U56359" s="111"/>
      <c r="W56359" s="111"/>
      <c r="Y56359" s="111"/>
      <c r="AA56359" s="111"/>
      <c r="AC56359" s="111"/>
    </row>
    <row r="56360" spans="19:29" x14ac:dyDescent="0.25">
      <c r="S56360" s="107"/>
      <c r="U56360" s="107"/>
      <c r="W56360" s="107"/>
      <c r="Y56360" s="107"/>
      <c r="AA56360" s="107"/>
      <c r="AC56360" s="107"/>
    </row>
    <row r="56361" spans="19:29" x14ac:dyDescent="0.25">
      <c r="S56361" s="108"/>
      <c r="U56361" s="108"/>
      <c r="W56361" s="108"/>
      <c r="Y56361" s="108"/>
      <c r="AA56361" s="108"/>
      <c r="AC56361" s="108"/>
    </row>
    <row r="56362" spans="19:29" x14ac:dyDescent="0.25">
      <c r="S56362" s="108"/>
      <c r="U56362" s="108"/>
      <c r="W56362" s="108"/>
      <c r="Y56362" s="108"/>
      <c r="AA56362" s="108"/>
      <c r="AC56362" s="108"/>
    </row>
    <row r="56363" spans="19:29" x14ac:dyDescent="0.25">
      <c r="S56363" s="109"/>
      <c r="U56363" s="109"/>
      <c r="W56363" s="109"/>
      <c r="Y56363" s="109"/>
      <c r="AA56363" s="109"/>
      <c r="AC56363" s="109"/>
    </row>
    <row r="56364" spans="19:29" x14ac:dyDescent="0.25">
      <c r="S56364" s="108"/>
      <c r="U56364" s="108"/>
      <c r="W56364" s="108"/>
      <c r="Y56364" s="108"/>
      <c r="AA56364" s="108"/>
      <c r="AC56364" s="108"/>
    </row>
    <row r="56365" spans="19:29" x14ac:dyDescent="0.25">
      <c r="S56365" s="108"/>
      <c r="U56365" s="108"/>
      <c r="W56365" s="108"/>
      <c r="Y56365" s="108"/>
      <c r="AA56365" s="108"/>
      <c r="AC56365" s="108"/>
    </row>
    <row r="56366" spans="19:29" x14ac:dyDescent="0.25">
      <c r="S56366" s="109"/>
      <c r="U56366" s="109"/>
      <c r="W56366" s="109"/>
      <c r="Y56366" s="109"/>
      <c r="AA56366" s="109"/>
      <c r="AC56366" s="109"/>
    </row>
    <row r="56367" spans="19:29" x14ac:dyDescent="0.25">
      <c r="S56367" s="108"/>
      <c r="U56367" s="108"/>
      <c r="W56367" s="108"/>
      <c r="Y56367" s="108"/>
      <c r="AA56367" s="108"/>
      <c r="AC56367" s="108"/>
    </row>
    <row r="56368" spans="19:29" x14ac:dyDescent="0.25">
      <c r="S56368" s="109"/>
      <c r="U56368" s="109"/>
      <c r="W56368" s="109"/>
      <c r="Y56368" s="109"/>
      <c r="AA56368" s="109"/>
      <c r="AC56368" s="109"/>
    </row>
    <row r="56369" spans="19:29" x14ac:dyDescent="0.25">
      <c r="S56369" s="108"/>
      <c r="U56369" s="108"/>
      <c r="W56369" s="108"/>
      <c r="Y56369" s="108"/>
      <c r="AA56369" s="108"/>
      <c r="AC56369" s="108"/>
    </row>
    <row r="56370" spans="19:29" x14ac:dyDescent="0.25">
      <c r="S56370" s="108"/>
      <c r="U56370" s="108"/>
      <c r="W56370" s="108"/>
      <c r="Y56370" s="108"/>
      <c r="AA56370" s="108"/>
      <c r="AC56370" s="108"/>
    </row>
    <row r="56371" spans="19:29" x14ac:dyDescent="0.25">
      <c r="S56371" s="108"/>
      <c r="U56371" s="108"/>
      <c r="W56371" s="108"/>
      <c r="Y56371" s="108"/>
      <c r="AA56371" s="108"/>
      <c r="AC56371" s="108"/>
    </row>
    <row r="56372" spans="19:29" x14ac:dyDescent="0.25">
      <c r="S56372" s="110"/>
      <c r="U56372" s="110"/>
      <c r="W56372" s="110"/>
      <c r="Y56372" s="110"/>
      <c r="AA56372" s="110"/>
      <c r="AC56372" s="110"/>
    </row>
    <row r="56373" spans="19:29" x14ac:dyDescent="0.25">
      <c r="S56373" s="110"/>
      <c r="U56373" s="110"/>
      <c r="W56373" s="110"/>
      <c r="Y56373" s="110"/>
      <c r="AA56373" s="110"/>
      <c r="AC56373" s="110"/>
    </row>
    <row r="56374" spans="19:29" x14ac:dyDescent="0.25">
      <c r="S56374" s="110"/>
      <c r="U56374" s="110"/>
      <c r="W56374" s="110"/>
      <c r="Y56374" s="110"/>
      <c r="AA56374" s="110"/>
      <c r="AC56374" s="110"/>
    </row>
    <row r="56375" spans="19:29" x14ac:dyDescent="0.25">
      <c r="S56375" s="110"/>
      <c r="U56375" s="110"/>
      <c r="W56375" s="110"/>
      <c r="Y56375" s="110"/>
      <c r="AA56375" s="110"/>
      <c r="AC56375" s="110"/>
    </row>
    <row r="56376" spans="19:29" x14ac:dyDescent="0.25">
      <c r="S56376" s="111"/>
      <c r="U56376" s="111"/>
      <c r="W56376" s="111"/>
      <c r="Y56376" s="111"/>
      <c r="AA56376" s="111"/>
      <c r="AC56376" s="111"/>
    </row>
    <row r="56377" spans="19:29" x14ac:dyDescent="0.25">
      <c r="S56377" s="107"/>
      <c r="U56377" s="107"/>
      <c r="W56377" s="107"/>
      <c r="Y56377" s="107"/>
      <c r="AA56377" s="107"/>
      <c r="AC56377" s="107"/>
    </row>
    <row r="56378" spans="19:29" x14ac:dyDescent="0.25">
      <c r="S56378" s="108"/>
      <c r="U56378" s="108"/>
      <c r="W56378" s="108"/>
      <c r="Y56378" s="108"/>
      <c r="AA56378" s="108"/>
      <c r="AC56378" s="108"/>
    </row>
    <row r="56379" spans="19:29" x14ac:dyDescent="0.25">
      <c r="S56379" s="108"/>
      <c r="U56379" s="108"/>
      <c r="W56379" s="108"/>
      <c r="Y56379" s="108"/>
      <c r="AA56379" s="108"/>
      <c r="AC56379" s="108"/>
    </row>
    <row r="56380" spans="19:29" x14ac:dyDescent="0.25">
      <c r="S56380" s="109"/>
      <c r="U56380" s="109"/>
      <c r="W56380" s="109"/>
      <c r="Y56380" s="109"/>
      <c r="AA56380" s="109"/>
      <c r="AC56380" s="109"/>
    </row>
    <row r="56381" spans="19:29" x14ac:dyDescent="0.25">
      <c r="S56381" s="108"/>
      <c r="U56381" s="108"/>
      <c r="W56381" s="108"/>
      <c r="Y56381" s="108"/>
      <c r="AA56381" s="108"/>
      <c r="AC56381" s="108"/>
    </row>
    <row r="56382" spans="19:29" x14ac:dyDescent="0.25">
      <c r="S56382" s="108"/>
      <c r="U56382" s="108"/>
      <c r="W56382" s="108"/>
      <c r="Y56382" s="108"/>
      <c r="AA56382" s="108"/>
      <c r="AC56382" s="108"/>
    </row>
    <row r="56383" spans="19:29" x14ac:dyDescent="0.25">
      <c r="S56383" s="109"/>
      <c r="U56383" s="109"/>
      <c r="W56383" s="109"/>
      <c r="Y56383" s="109"/>
      <c r="AA56383" s="109"/>
      <c r="AC56383" s="109"/>
    </row>
    <row r="56384" spans="19:29" x14ac:dyDescent="0.25">
      <c r="S56384" s="108"/>
      <c r="U56384" s="108"/>
      <c r="W56384" s="108"/>
      <c r="Y56384" s="108"/>
      <c r="AA56384" s="108"/>
      <c r="AC56384" s="108"/>
    </row>
    <row r="56385" spans="19:29" x14ac:dyDescent="0.25">
      <c r="S56385" s="109"/>
      <c r="U56385" s="109"/>
      <c r="W56385" s="109"/>
      <c r="Y56385" s="109"/>
      <c r="AA56385" s="109"/>
      <c r="AC56385" s="109"/>
    </row>
    <row r="56386" spans="19:29" x14ac:dyDescent="0.25">
      <c r="S56386" s="108"/>
      <c r="U56386" s="108"/>
      <c r="W56386" s="108"/>
      <c r="Y56386" s="108"/>
      <c r="AA56386" s="108"/>
      <c r="AC56386" s="108"/>
    </row>
    <row r="56387" spans="19:29" x14ac:dyDescent="0.25">
      <c r="S56387" s="108"/>
      <c r="U56387" s="108"/>
      <c r="W56387" s="108"/>
      <c r="Y56387" s="108"/>
      <c r="AA56387" s="108"/>
      <c r="AC56387" s="108"/>
    </row>
    <row r="56388" spans="19:29" x14ac:dyDescent="0.25">
      <c r="S56388" s="108"/>
      <c r="U56388" s="108"/>
      <c r="W56388" s="108"/>
      <c r="Y56388" s="108"/>
      <c r="AA56388" s="108"/>
      <c r="AC56388" s="108"/>
    </row>
    <row r="56389" spans="19:29" x14ac:dyDescent="0.25">
      <c r="S56389" s="110"/>
      <c r="U56389" s="110"/>
      <c r="W56389" s="110"/>
      <c r="Y56389" s="110"/>
      <c r="AA56389" s="110"/>
      <c r="AC56389" s="110"/>
    </row>
    <row r="56390" spans="19:29" x14ac:dyDescent="0.25">
      <c r="S56390" s="110"/>
      <c r="U56390" s="110"/>
      <c r="W56390" s="110"/>
      <c r="Y56390" s="110"/>
      <c r="AA56390" s="110"/>
      <c r="AC56390" s="110"/>
    </row>
    <row r="56391" spans="19:29" x14ac:dyDescent="0.25">
      <c r="S56391" s="110"/>
      <c r="U56391" s="110"/>
      <c r="W56391" s="110"/>
      <c r="Y56391" s="110"/>
      <c r="AA56391" s="110"/>
      <c r="AC56391" s="110"/>
    </row>
    <row r="56392" spans="19:29" x14ac:dyDescent="0.25">
      <c r="S56392" s="110"/>
      <c r="U56392" s="110"/>
      <c r="W56392" s="110"/>
      <c r="Y56392" s="110"/>
      <c r="AA56392" s="110"/>
      <c r="AC56392" s="110"/>
    </row>
    <row r="56393" spans="19:29" x14ac:dyDescent="0.25">
      <c r="S56393" s="111"/>
      <c r="U56393" s="111"/>
      <c r="W56393" s="111"/>
      <c r="Y56393" s="111"/>
      <c r="AA56393" s="111"/>
      <c r="AC56393" s="111"/>
    </row>
    <row r="56394" spans="19:29" x14ac:dyDescent="0.25">
      <c r="S56394" s="107"/>
      <c r="U56394" s="107"/>
      <c r="W56394" s="107"/>
      <c r="Y56394" s="107"/>
      <c r="AA56394" s="107"/>
      <c r="AC56394" s="107"/>
    </row>
    <row r="56395" spans="19:29" x14ac:dyDescent="0.25">
      <c r="S56395" s="108"/>
      <c r="U56395" s="108"/>
      <c r="W56395" s="108"/>
      <c r="Y56395" s="108"/>
      <c r="AA56395" s="108"/>
      <c r="AC56395" s="108"/>
    </row>
    <row r="56396" spans="19:29" x14ac:dyDescent="0.25">
      <c r="S56396" s="108"/>
      <c r="U56396" s="108"/>
      <c r="W56396" s="108"/>
      <c r="Y56396" s="108"/>
      <c r="AA56396" s="108"/>
      <c r="AC56396" s="108"/>
    </row>
    <row r="56397" spans="19:29" x14ac:dyDescent="0.25">
      <c r="S56397" s="109"/>
      <c r="U56397" s="109"/>
      <c r="W56397" s="109"/>
      <c r="Y56397" s="109"/>
      <c r="AA56397" s="109"/>
      <c r="AC56397" s="109"/>
    </row>
    <row r="56398" spans="19:29" x14ac:dyDescent="0.25">
      <c r="S56398" s="108"/>
      <c r="U56398" s="108"/>
      <c r="W56398" s="108"/>
      <c r="Y56398" s="108"/>
      <c r="AA56398" s="108"/>
      <c r="AC56398" s="108"/>
    </row>
    <row r="56399" spans="19:29" x14ac:dyDescent="0.25">
      <c r="S56399" s="108"/>
      <c r="U56399" s="108"/>
      <c r="W56399" s="108"/>
      <c r="Y56399" s="108"/>
      <c r="AA56399" s="108"/>
      <c r="AC56399" s="108"/>
    </row>
    <row r="56400" spans="19:29" x14ac:dyDescent="0.25">
      <c r="S56400" s="109"/>
      <c r="U56400" s="109"/>
      <c r="W56400" s="109"/>
      <c r="Y56400" s="109"/>
      <c r="AA56400" s="109"/>
      <c r="AC56400" s="109"/>
    </row>
    <row r="56401" spans="19:29" x14ac:dyDescent="0.25">
      <c r="S56401" s="108"/>
      <c r="U56401" s="108"/>
      <c r="W56401" s="108"/>
      <c r="Y56401" s="108"/>
      <c r="AA56401" s="108"/>
      <c r="AC56401" s="108"/>
    </row>
    <row r="56402" spans="19:29" x14ac:dyDescent="0.25">
      <c r="S56402" s="109"/>
      <c r="U56402" s="109"/>
      <c r="W56402" s="109"/>
      <c r="Y56402" s="109"/>
      <c r="AA56402" s="109"/>
      <c r="AC56402" s="109"/>
    </row>
    <row r="56403" spans="19:29" x14ac:dyDescent="0.25">
      <c r="S56403" s="108"/>
      <c r="U56403" s="108"/>
      <c r="W56403" s="108"/>
      <c r="Y56403" s="108"/>
      <c r="AA56403" s="108"/>
      <c r="AC56403" s="108"/>
    </row>
    <row r="56404" spans="19:29" x14ac:dyDescent="0.25">
      <c r="S56404" s="108"/>
      <c r="U56404" s="108"/>
      <c r="W56404" s="108"/>
      <c r="Y56404" s="108"/>
      <c r="AA56404" s="108"/>
      <c r="AC56404" s="108"/>
    </row>
    <row r="56405" spans="19:29" x14ac:dyDescent="0.25">
      <c r="S56405" s="108"/>
      <c r="U56405" s="108"/>
      <c r="W56405" s="108"/>
      <c r="Y56405" s="108"/>
      <c r="AA56405" s="108"/>
      <c r="AC56405" s="108"/>
    </row>
    <row r="56406" spans="19:29" x14ac:dyDescent="0.25">
      <c r="S56406" s="110"/>
      <c r="U56406" s="110"/>
      <c r="W56406" s="110"/>
      <c r="Y56406" s="110"/>
      <c r="AA56406" s="110"/>
      <c r="AC56406" s="110"/>
    </row>
    <row r="56407" spans="19:29" x14ac:dyDescent="0.25">
      <c r="S56407" s="110"/>
      <c r="U56407" s="110"/>
      <c r="W56407" s="110"/>
      <c r="Y56407" s="110"/>
      <c r="AA56407" s="110"/>
      <c r="AC56407" s="110"/>
    </row>
    <row r="56408" spans="19:29" x14ac:dyDescent="0.25">
      <c r="S56408" s="110"/>
      <c r="U56408" s="110"/>
      <c r="W56408" s="110"/>
      <c r="Y56408" s="110"/>
      <c r="AA56408" s="110"/>
      <c r="AC56408" s="110"/>
    </row>
    <row r="56409" spans="19:29" x14ac:dyDescent="0.25">
      <c r="S56409" s="110"/>
      <c r="U56409" s="110"/>
      <c r="W56409" s="110"/>
      <c r="Y56409" s="110"/>
      <c r="AA56409" s="110"/>
      <c r="AC56409" s="110"/>
    </row>
    <row r="56410" spans="19:29" x14ac:dyDescent="0.25">
      <c r="S56410" s="111"/>
      <c r="U56410" s="111"/>
      <c r="W56410" s="111"/>
      <c r="Y56410" s="111"/>
      <c r="AA56410" s="111"/>
      <c r="AC56410" s="111"/>
    </row>
    <row r="56411" spans="19:29" x14ac:dyDescent="0.25">
      <c r="S56411" s="107"/>
      <c r="U56411" s="107"/>
      <c r="W56411" s="107"/>
      <c r="Y56411" s="107"/>
      <c r="AA56411" s="107"/>
      <c r="AC56411" s="107"/>
    </row>
    <row r="56412" spans="19:29" x14ac:dyDescent="0.25">
      <c r="S56412" s="108"/>
      <c r="U56412" s="108"/>
      <c r="W56412" s="108"/>
      <c r="Y56412" s="108"/>
      <c r="AA56412" s="108"/>
      <c r="AC56412" s="108"/>
    </row>
    <row r="56413" spans="19:29" x14ac:dyDescent="0.25">
      <c r="S56413" s="108"/>
      <c r="U56413" s="108"/>
      <c r="W56413" s="108"/>
      <c r="Y56413" s="108"/>
      <c r="AA56413" s="108"/>
      <c r="AC56413" s="108"/>
    </row>
    <row r="56414" spans="19:29" x14ac:dyDescent="0.25">
      <c r="S56414" s="109"/>
      <c r="U56414" s="109"/>
      <c r="W56414" s="109"/>
      <c r="Y56414" s="109"/>
      <c r="AA56414" s="109"/>
      <c r="AC56414" s="109"/>
    </row>
    <row r="56415" spans="19:29" x14ac:dyDescent="0.25">
      <c r="S56415" s="108"/>
      <c r="U56415" s="108"/>
      <c r="W56415" s="108"/>
      <c r="Y56415" s="108"/>
      <c r="AA56415" s="108"/>
      <c r="AC56415" s="108"/>
    </row>
    <row r="56416" spans="19:29" x14ac:dyDescent="0.25">
      <c r="S56416" s="108"/>
      <c r="U56416" s="108"/>
      <c r="W56416" s="108"/>
      <c r="Y56416" s="108"/>
      <c r="AA56416" s="108"/>
      <c r="AC56416" s="108"/>
    </row>
    <row r="56417" spans="19:29" x14ac:dyDescent="0.25">
      <c r="S56417" s="109"/>
      <c r="U56417" s="109"/>
      <c r="W56417" s="109"/>
      <c r="Y56417" s="109"/>
      <c r="AA56417" s="109"/>
      <c r="AC56417" s="109"/>
    </row>
    <row r="56418" spans="19:29" x14ac:dyDescent="0.25">
      <c r="S56418" s="108"/>
      <c r="U56418" s="108"/>
      <c r="W56418" s="108"/>
      <c r="Y56418" s="108"/>
      <c r="AA56418" s="108"/>
      <c r="AC56418" s="108"/>
    </row>
    <row r="56419" spans="19:29" x14ac:dyDescent="0.25">
      <c r="S56419" s="109"/>
      <c r="U56419" s="109"/>
      <c r="W56419" s="109"/>
      <c r="Y56419" s="109"/>
      <c r="AA56419" s="109"/>
      <c r="AC56419" s="109"/>
    </row>
    <row r="56420" spans="19:29" x14ac:dyDescent="0.25">
      <c r="S56420" s="108"/>
      <c r="U56420" s="108"/>
      <c r="W56420" s="108"/>
      <c r="Y56420" s="108"/>
      <c r="AA56420" s="108"/>
      <c r="AC56420" s="108"/>
    </row>
    <row r="56421" spans="19:29" x14ac:dyDescent="0.25">
      <c r="S56421" s="108"/>
      <c r="U56421" s="108"/>
      <c r="W56421" s="108"/>
      <c r="Y56421" s="108"/>
      <c r="AA56421" s="108"/>
      <c r="AC56421" s="108"/>
    </row>
    <row r="56422" spans="19:29" x14ac:dyDescent="0.25">
      <c r="S56422" s="108"/>
      <c r="U56422" s="108"/>
      <c r="W56422" s="108"/>
      <c r="Y56422" s="108"/>
      <c r="AA56422" s="108"/>
      <c r="AC56422" s="108"/>
    </row>
    <row r="56423" spans="19:29" x14ac:dyDescent="0.25">
      <c r="S56423" s="110"/>
      <c r="U56423" s="110"/>
      <c r="W56423" s="110"/>
      <c r="Y56423" s="110"/>
      <c r="AA56423" s="110"/>
      <c r="AC56423" s="110"/>
    </row>
    <row r="56424" spans="19:29" x14ac:dyDescent="0.25">
      <c r="S56424" s="110"/>
      <c r="U56424" s="110"/>
      <c r="W56424" s="110"/>
      <c r="Y56424" s="110"/>
      <c r="AA56424" s="110"/>
      <c r="AC56424" s="110"/>
    </row>
    <row r="56425" spans="19:29" x14ac:dyDescent="0.25">
      <c r="S56425" s="110"/>
      <c r="U56425" s="110"/>
      <c r="W56425" s="110"/>
      <c r="Y56425" s="110"/>
      <c r="AA56425" s="110"/>
      <c r="AC56425" s="110"/>
    </row>
    <row r="56426" spans="19:29" x14ac:dyDescent="0.25">
      <c r="S56426" s="110"/>
      <c r="U56426" s="110"/>
      <c r="W56426" s="110"/>
      <c r="Y56426" s="110"/>
      <c r="AA56426" s="110"/>
      <c r="AC56426" s="110"/>
    </row>
    <row r="56427" spans="19:29" x14ac:dyDescent="0.25">
      <c r="S56427" s="111"/>
      <c r="U56427" s="111"/>
      <c r="W56427" s="111"/>
      <c r="Y56427" s="111"/>
      <c r="AA56427" s="111"/>
      <c r="AC56427" s="111"/>
    </row>
    <row r="56428" spans="19:29" x14ac:dyDescent="0.25">
      <c r="S56428" s="107"/>
      <c r="U56428" s="107"/>
      <c r="W56428" s="107"/>
      <c r="Y56428" s="107"/>
      <c r="AA56428" s="107"/>
      <c r="AC56428" s="107"/>
    </row>
    <row r="56429" spans="19:29" x14ac:dyDescent="0.25">
      <c r="S56429" s="108"/>
      <c r="U56429" s="108"/>
      <c r="W56429" s="108"/>
      <c r="Y56429" s="108"/>
      <c r="AA56429" s="108"/>
      <c r="AC56429" s="108"/>
    </row>
    <row r="56430" spans="19:29" x14ac:dyDescent="0.25">
      <c r="S56430" s="108"/>
      <c r="U56430" s="108"/>
      <c r="W56430" s="108"/>
      <c r="Y56430" s="108"/>
      <c r="AA56430" s="108"/>
      <c r="AC56430" s="108"/>
    </row>
    <row r="56431" spans="19:29" x14ac:dyDescent="0.25">
      <c r="S56431" s="109"/>
      <c r="U56431" s="109"/>
      <c r="W56431" s="109"/>
      <c r="Y56431" s="109"/>
      <c r="AA56431" s="109"/>
      <c r="AC56431" s="109"/>
    </row>
    <row r="56432" spans="19:29" x14ac:dyDescent="0.25">
      <c r="S56432" s="108"/>
      <c r="U56432" s="108"/>
      <c r="W56432" s="108"/>
      <c r="Y56432" s="108"/>
      <c r="AA56432" s="108"/>
      <c r="AC56432" s="108"/>
    </row>
    <row r="56433" spans="19:29" x14ac:dyDescent="0.25">
      <c r="S56433" s="108"/>
      <c r="U56433" s="108"/>
      <c r="W56433" s="108"/>
      <c r="Y56433" s="108"/>
      <c r="AA56433" s="108"/>
      <c r="AC56433" s="108"/>
    </row>
    <row r="56434" spans="19:29" x14ac:dyDescent="0.25">
      <c r="S56434" s="109"/>
      <c r="U56434" s="109"/>
      <c r="W56434" s="109"/>
      <c r="Y56434" s="109"/>
      <c r="AA56434" s="109"/>
      <c r="AC56434" s="109"/>
    </row>
    <row r="56435" spans="19:29" x14ac:dyDescent="0.25">
      <c r="S56435" s="108"/>
      <c r="U56435" s="108"/>
      <c r="W56435" s="108"/>
      <c r="Y56435" s="108"/>
      <c r="AA56435" s="108"/>
      <c r="AC56435" s="108"/>
    </row>
    <row r="56436" spans="19:29" x14ac:dyDescent="0.25">
      <c r="S56436" s="109"/>
      <c r="U56436" s="109"/>
      <c r="W56436" s="109"/>
      <c r="Y56436" s="109"/>
      <c r="AA56436" s="109"/>
      <c r="AC56436" s="109"/>
    </row>
    <row r="56437" spans="19:29" x14ac:dyDescent="0.25">
      <c r="S56437" s="108"/>
      <c r="U56437" s="108"/>
      <c r="W56437" s="108"/>
      <c r="Y56437" s="108"/>
      <c r="AA56437" s="108"/>
      <c r="AC56437" s="108"/>
    </row>
    <row r="56438" spans="19:29" x14ac:dyDescent="0.25">
      <c r="S56438" s="108"/>
      <c r="U56438" s="108"/>
      <c r="W56438" s="108"/>
      <c r="Y56438" s="108"/>
      <c r="AA56438" s="108"/>
      <c r="AC56438" s="108"/>
    </row>
    <row r="56439" spans="19:29" x14ac:dyDescent="0.25">
      <c r="S56439" s="108"/>
      <c r="U56439" s="108"/>
      <c r="W56439" s="108"/>
      <c r="Y56439" s="108"/>
      <c r="AA56439" s="108"/>
      <c r="AC56439" s="108"/>
    </row>
    <row r="56440" spans="19:29" x14ac:dyDescent="0.25">
      <c r="S56440" s="110"/>
      <c r="U56440" s="110"/>
      <c r="W56440" s="110"/>
      <c r="Y56440" s="110"/>
      <c r="AA56440" s="110"/>
      <c r="AC56440" s="110"/>
    </row>
    <row r="56441" spans="19:29" x14ac:dyDescent="0.25">
      <c r="S56441" s="110"/>
      <c r="U56441" s="110"/>
      <c r="W56441" s="110"/>
      <c r="Y56441" s="110"/>
      <c r="AA56441" s="110"/>
      <c r="AC56441" s="110"/>
    </row>
    <row r="56442" spans="19:29" x14ac:dyDescent="0.25">
      <c r="S56442" s="110"/>
      <c r="U56442" s="110"/>
      <c r="W56442" s="110"/>
      <c r="Y56442" s="110"/>
      <c r="AA56442" s="110"/>
      <c r="AC56442" s="110"/>
    </row>
    <row r="56443" spans="19:29" x14ac:dyDescent="0.25">
      <c r="S56443" s="110"/>
      <c r="U56443" s="110"/>
      <c r="W56443" s="110"/>
      <c r="Y56443" s="110"/>
      <c r="AA56443" s="110"/>
      <c r="AC56443" s="110"/>
    </row>
    <row r="56444" spans="19:29" x14ac:dyDescent="0.25">
      <c r="S56444" s="111"/>
      <c r="U56444" s="111"/>
      <c r="W56444" s="111"/>
      <c r="Y56444" s="111"/>
      <c r="AA56444" s="111"/>
      <c r="AC56444" s="111"/>
    </row>
    <row r="56445" spans="19:29" x14ac:dyDescent="0.25">
      <c r="S56445" s="107"/>
      <c r="U56445" s="107"/>
      <c r="W56445" s="107"/>
      <c r="Y56445" s="107"/>
      <c r="AA56445" s="107"/>
      <c r="AC56445" s="107"/>
    </row>
    <row r="56446" spans="19:29" x14ac:dyDescent="0.25">
      <c r="S56446" s="108"/>
      <c r="U56446" s="108"/>
      <c r="W56446" s="108"/>
      <c r="Y56446" s="108"/>
      <c r="AA56446" s="108"/>
      <c r="AC56446" s="108"/>
    </row>
    <row r="56447" spans="19:29" x14ac:dyDescent="0.25">
      <c r="S56447" s="108"/>
      <c r="U56447" s="108"/>
      <c r="W56447" s="108"/>
      <c r="Y56447" s="108"/>
      <c r="AA56447" s="108"/>
      <c r="AC56447" s="108"/>
    </row>
    <row r="56448" spans="19:29" x14ac:dyDescent="0.25">
      <c r="S56448" s="109"/>
      <c r="U56448" s="109"/>
      <c r="W56448" s="109"/>
      <c r="Y56448" s="109"/>
      <c r="AA56448" s="109"/>
      <c r="AC56448" s="109"/>
    </row>
    <row r="56449" spans="19:29" x14ac:dyDescent="0.25">
      <c r="S56449" s="108"/>
      <c r="U56449" s="108"/>
      <c r="W56449" s="108"/>
      <c r="Y56449" s="108"/>
      <c r="AA56449" s="108"/>
      <c r="AC56449" s="108"/>
    </row>
    <row r="56450" spans="19:29" x14ac:dyDescent="0.25">
      <c r="S56450" s="108"/>
      <c r="U56450" s="108"/>
      <c r="W56450" s="108"/>
      <c r="Y56450" s="108"/>
      <c r="AA56450" s="108"/>
      <c r="AC56450" s="108"/>
    </row>
    <row r="56451" spans="19:29" x14ac:dyDescent="0.25">
      <c r="S56451" s="109"/>
      <c r="U56451" s="109"/>
      <c r="W56451" s="109"/>
      <c r="Y56451" s="109"/>
      <c r="AA56451" s="109"/>
      <c r="AC56451" s="109"/>
    </row>
    <row r="56452" spans="19:29" x14ac:dyDescent="0.25">
      <c r="S56452" s="108"/>
      <c r="U56452" s="108"/>
      <c r="W56452" s="108"/>
      <c r="Y56452" s="108"/>
      <c r="AA56452" s="108"/>
      <c r="AC56452" s="108"/>
    </row>
    <row r="56453" spans="19:29" x14ac:dyDescent="0.25">
      <c r="S56453" s="109"/>
      <c r="U56453" s="109"/>
      <c r="W56453" s="109"/>
      <c r="Y56453" s="109"/>
      <c r="AA56453" s="109"/>
      <c r="AC56453" s="109"/>
    </row>
    <row r="56454" spans="19:29" x14ac:dyDescent="0.25">
      <c r="S56454" s="108"/>
      <c r="U56454" s="108"/>
      <c r="W56454" s="108"/>
      <c r="Y56454" s="108"/>
      <c r="AA56454" s="108"/>
      <c r="AC56454" s="108"/>
    </row>
    <row r="56455" spans="19:29" x14ac:dyDescent="0.25">
      <c r="S56455" s="108"/>
      <c r="U56455" s="108"/>
      <c r="W56455" s="108"/>
      <c r="Y56455" s="108"/>
      <c r="AA56455" s="108"/>
      <c r="AC56455" s="108"/>
    </row>
    <row r="56456" spans="19:29" x14ac:dyDescent="0.25">
      <c r="S56456" s="108"/>
      <c r="U56456" s="108"/>
      <c r="W56456" s="108"/>
      <c r="Y56456" s="108"/>
      <c r="AA56456" s="108"/>
      <c r="AC56456" s="108"/>
    </row>
    <row r="56457" spans="19:29" x14ac:dyDescent="0.25">
      <c r="S56457" s="110"/>
      <c r="U56457" s="110"/>
      <c r="W56457" s="110"/>
      <c r="Y56457" s="110"/>
      <c r="AA56457" s="110"/>
      <c r="AC56457" s="110"/>
    </row>
    <row r="56458" spans="19:29" x14ac:dyDescent="0.25">
      <c r="S56458" s="110"/>
      <c r="U56458" s="110"/>
      <c r="W56458" s="110"/>
      <c r="Y56458" s="110"/>
      <c r="AA56458" s="110"/>
      <c r="AC56458" s="110"/>
    </row>
    <row r="56459" spans="19:29" x14ac:dyDescent="0.25">
      <c r="S56459" s="110"/>
      <c r="U56459" s="110"/>
      <c r="W56459" s="110"/>
      <c r="Y56459" s="110"/>
      <c r="AA56459" s="110"/>
      <c r="AC56459" s="110"/>
    </row>
    <row r="56460" spans="19:29" x14ac:dyDescent="0.25">
      <c r="S56460" s="110"/>
      <c r="U56460" s="110"/>
      <c r="W56460" s="110"/>
      <c r="Y56460" s="110"/>
      <c r="AA56460" s="110"/>
      <c r="AC56460" s="110"/>
    </row>
    <row r="56461" spans="19:29" x14ac:dyDescent="0.25">
      <c r="S56461" s="111"/>
      <c r="U56461" s="111"/>
      <c r="W56461" s="111"/>
      <c r="Y56461" s="111"/>
      <c r="AA56461" s="111"/>
      <c r="AC56461" s="111"/>
    </row>
    <row r="56462" spans="19:29" x14ac:dyDescent="0.25">
      <c r="S56462" s="107"/>
      <c r="U56462" s="107"/>
      <c r="W56462" s="107"/>
      <c r="Y56462" s="107"/>
      <c r="AA56462" s="107"/>
      <c r="AC56462" s="107"/>
    </row>
    <row r="56463" spans="19:29" x14ac:dyDescent="0.25">
      <c r="S56463" s="108"/>
      <c r="U56463" s="108"/>
      <c r="W56463" s="108"/>
      <c r="Y56463" s="108"/>
      <c r="AA56463" s="108"/>
      <c r="AC56463" s="108"/>
    </row>
    <row r="56464" spans="19:29" x14ac:dyDescent="0.25">
      <c r="S56464" s="108"/>
      <c r="U56464" s="108"/>
      <c r="W56464" s="108"/>
      <c r="Y56464" s="108"/>
      <c r="AA56464" s="108"/>
      <c r="AC56464" s="108"/>
    </row>
    <row r="56465" spans="19:29" x14ac:dyDescent="0.25">
      <c r="S56465" s="109"/>
      <c r="U56465" s="109"/>
      <c r="W56465" s="109"/>
      <c r="Y56465" s="109"/>
      <c r="AA56465" s="109"/>
      <c r="AC56465" s="109"/>
    </row>
    <row r="56466" spans="19:29" x14ac:dyDescent="0.25">
      <c r="S56466" s="108"/>
      <c r="U56466" s="108"/>
      <c r="W56466" s="108"/>
      <c r="Y56466" s="108"/>
      <c r="AA56466" s="108"/>
      <c r="AC56466" s="108"/>
    </row>
    <row r="56467" spans="19:29" x14ac:dyDescent="0.25">
      <c r="S56467" s="108"/>
      <c r="U56467" s="108"/>
      <c r="W56467" s="108"/>
      <c r="Y56467" s="108"/>
      <c r="AA56467" s="108"/>
      <c r="AC56467" s="108"/>
    </row>
    <row r="56468" spans="19:29" x14ac:dyDescent="0.25">
      <c r="S56468" s="109"/>
      <c r="U56468" s="109"/>
      <c r="W56468" s="109"/>
      <c r="Y56468" s="109"/>
      <c r="AA56468" s="109"/>
      <c r="AC56468" s="109"/>
    </row>
    <row r="56469" spans="19:29" x14ac:dyDescent="0.25">
      <c r="S56469" s="108"/>
      <c r="U56469" s="108"/>
      <c r="W56469" s="108"/>
      <c r="Y56469" s="108"/>
      <c r="AA56469" s="108"/>
      <c r="AC56469" s="108"/>
    </row>
    <row r="56470" spans="19:29" x14ac:dyDescent="0.25">
      <c r="S56470" s="109"/>
      <c r="U56470" s="109"/>
      <c r="W56470" s="109"/>
      <c r="Y56470" s="109"/>
      <c r="AA56470" s="109"/>
      <c r="AC56470" s="109"/>
    </row>
    <row r="56471" spans="19:29" x14ac:dyDescent="0.25">
      <c r="S56471" s="108"/>
      <c r="U56471" s="108"/>
      <c r="W56471" s="108"/>
      <c r="Y56471" s="108"/>
      <c r="AA56471" s="108"/>
      <c r="AC56471" s="108"/>
    </row>
    <row r="56472" spans="19:29" x14ac:dyDescent="0.25">
      <c r="S56472" s="108"/>
      <c r="U56472" s="108"/>
      <c r="W56472" s="108"/>
      <c r="Y56472" s="108"/>
      <c r="AA56472" s="108"/>
      <c r="AC56472" s="108"/>
    </row>
    <row r="56473" spans="19:29" x14ac:dyDescent="0.25">
      <c r="S56473" s="108"/>
      <c r="U56473" s="108"/>
      <c r="W56473" s="108"/>
      <c r="Y56473" s="108"/>
      <c r="AA56473" s="108"/>
      <c r="AC56473" s="108"/>
    </row>
    <row r="56474" spans="19:29" x14ac:dyDescent="0.25">
      <c r="S56474" s="110"/>
      <c r="U56474" s="110"/>
      <c r="W56474" s="110"/>
      <c r="Y56474" s="110"/>
      <c r="AA56474" s="110"/>
      <c r="AC56474" s="110"/>
    </row>
    <row r="56475" spans="19:29" x14ac:dyDescent="0.25">
      <c r="S56475" s="110"/>
      <c r="U56475" s="110"/>
      <c r="W56475" s="110"/>
      <c r="Y56475" s="110"/>
      <c r="AA56475" s="110"/>
      <c r="AC56475" s="110"/>
    </row>
    <row r="56476" spans="19:29" x14ac:dyDescent="0.25">
      <c r="S56476" s="110"/>
      <c r="U56476" s="110"/>
      <c r="W56476" s="110"/>
      <c r="Y56476" s="110"/>
      <c r="AA56476" s="110"/>
      <c r="AC56476" s="110"/>
    </row>
    <row r="56477" spans="19:29" x14ac:dyDescent="0.25">
      <c r="S56477" s="110"/>
      <c r="U56477" s="110"/>
      <c r="W56477" s="110"/>
      <c r="Y56477" s="110"/>
      <c r="AA56477" s="110"/>
      <c r="AC56477" s="110"/>
    </row>
    <row r="56478" spans="19:29" x14ac:dyDescent="0.25">
      <c r="S56478" s="111"/>
      <c r="U56478" s="111"/>
      <c r="W56478" s="111"/>
      <c r="Y56478" s="111"/>
      <c r="AA56478" s="111"/>
      <c r="AC56478" s="111"/>
    </row>
    <row r="56479" spans="19:29" x14ac:dyDescent="0.25">
      <c r="S56479" s="107"/>
      <c r="U56479" s="107"/>
      <c r="W56479" s="107"/>
      <c r="Y56479" s="107"/>
      <c r="AA56479" s="107"/>
      <c r="AC56479" s="107"/>
    </row>
    <row r="56480" spans="19:29" x14ac:dyDescent="0.25">
      <c r="S56480" s="108"/>
      <c r="U56480" s="108"/>
      <c r="W56480" s="108"/>
      <c r="Y56480" s="108"/>
      <c r="AA56480" s="108"/>
      <c r="AC56480" s="108"/>
    </row>
    <row r="56481" spans="19:29" x14ac:dyDescent="0.25">
      <c r="S56481" s="108"/>
      <c r="U56481" s="108"/>
      <c r="W56481" s="108"/>
      <c r="Y56481" s="108"/>
      <c r="AA56481" s="108"/>
      <c r="AC56481" s="108"/>
    </row>
    <row r="56482" spans="19:29" x14ac:dyDescent="0.25">
      <c r="S56482" s="109"/>
      <c r="U56482" s="109"/>
      <c r="W56482" s="109"/>
      <c r="Y56482" s="109"/>
      <c r="AA56482" s="109"/>
      <c r="AC56482" s="109"/>
    </row>
    <row r="56483" spans="19:29" x14ac:dyDescent="0.25">
      <c r="S56483" s="108"/>
      <c r="U56483" s="108"/>
      <c r="W56483" s="108"/>
      <c r="Y56483" s="108"/>
      <c r="AA56483" s="108"/>
      <c r="AC56483" s="108"/>
    </row>
    <row r="56484" spans="19:29" x14ac:dyDescent="0.25">
      <c r="S56484" s="108"/>
      <c r="U56484" s="108"/>
      <c r="W56484" s="108"/>
      <c r="Y56484" s="108"/>
      <c r="AA56484" s="108"/>
      <c r="AC56484" s="108"/>
    </row>
    <row r="56485" spans="19:29" x14ac:dyDescent="0.25">
      <c r="S56485" s="109"/>
      <c r="U56485" s="109"/>
      <c r="W56485" s="109"/>
      <c r="Y56485" s="109"/>
      <c r="AA56485" s="109"/>
      <c r="AC56485" s="109"/>
    </row>
    <row r="56486" spans="19:29" x14ac:dyDescent="0.25">
      <c r="S56486" s="108"/>
      <c r="U56486" s="108"/>
      <c r="W56486" s="108"/>
      <c r="Y56486" s="108"/>
      <c r="AA56486" s="108"/>
      <c r="AC56486" s="108"/>
    </row>
    <row r="56487" spans="19:29" x14ac:dyDescent="0.25">
      <c r="S56487" s="109"/>
      <c r="U56487" s="109"/>
      <c r="W56487" s="109"/>
      <c r="Y56487" s="109"/>
      <c r="AA56487" s="109"/>
      <c r="AC56487" s="109"/>
    </row>
    <row r="56488" spans="19:29" x14ac:dyDescent="0.25">
      <c r="S56488" s="108"/>
      <c r="U56488" s="108"/>
      <c r="W56488" s="108"/>
      <c r="Y56488" s="108"/>
      <c r="AA56488" s="108"/>
      <c r="AC56488" s="108"/>
    </row>
    <row r="56489" spans="19:29" x14ac:dyDescent="0.25">
      <c r="S56489" s="108"/>
      <c r="U56489" s="108"/>
      <c r="W56489" s="108"/>
      <c r="Y56489" s="108"/>
      <c r="AA56489" s="108"/>
      <c r="AC56489" s="108"/>
    </row>
    <row r="56490" spans="19:29" x14ac:dyDescent="0.25">
      <c r="S56490" s="108"/>
      <c r="U56490" s="108"/>
      <c r="W56490" s="108"/>
      <c r="Y56490" s="108"/>
      <c r="AA56490" s="108"/>
      <c r="AC56490" s="108"/>
    </row>
    <row r="56491" spans="19:29" x14ac:dyDescent="0.25">
      <c r="S56491" s="110"/>
      <c r="U56491" s="110"/>
      <c r="W56491" s="110"/>
      <c r="Y56491" s="110"/>
      <c r="AA56491" s="110"/>
      <c r="AC56491" s="110"/>
    </row>
    <row r="56492" spans="19:29" x14ac:dyDescent="0.25">
      <c r="S56492" s="110"/>
      <c r="U56492" s="110"/>
      <c r="W56492" s="110"/>
      <c r="Y56492" s="110"/>
      <c r="AA56492" s="110"/>
      <c r="AC56492" s="110"/>
    </row>
    <row r="56493" spans="19:29" x14ac:dyDescent="0.25">
      <c r="S56493" s="110"/>
      <c r="U56493" s="110"/>
      <c r="W56493" s="110"/>
      <c r="Y56493" s="110"/>
      <c r="AA56493" s="110"/>
      <c r="AC56493" s="110"/>
    </row>
    <row r="56494" spans="19:29" x14ac:dyDescent="0.25">
      <c r="S56494" s="110"/>
      <c r="U56494" s="110"/>
      <c r="W56494" s="110"/>
      <c r="Y56494" s="110"/>
      <c r="AA56494" s="110"/>
      <c r="AC56494" s="110"/>
    </row>
    <row r="56495" spans="19:29" x14ac:dyDescent="0.25">
      <c r="S56495" s="111"/>
      <c r="U56495" s="111"/>
      <c r="W56495" s="111"/>
      <c r="Y56495" s="111"/>
      <c r="AA56495" s="111"/>
      <c r="AC56495" s="111"/>
    </row>
    <row r="56496" spans="19:29" x14ac:dyDescent="0.25">
      <c r="S56496" s="107"/>
      <c r="U56496" s="107"/>
      <c r="W56496" s="107"/>
      <c r="Y56496" s="107"/>
      <c r="AA56496" s="107"/>
      <c r="AC56496" s="107"/>
    </row>
    <row r="56497" spans="19:29" x14ac:dyDescent="0.25">
      <c r="S56497" s="108"/>
      <c r="U56497" s="108"/>
      <c r="W56497" s="108"/>
      <c r="Y56497" s="108"/>
      <c r="AA56497" s="108"/>
      <c r="AC56497" s="108"/>
    </row>
    <row r="56498" spans="19:29" x14ac:dyDescent="0.25">
      <c r="S56498" s="108"/>
      <c r="U56498" s="108"/>
      <c r="W56498" s="108"/>
      <c r="Y56498" s="108"/>
      <c r="AA56498" s="108"/>
      <c r="AC56498" s="108"/>
    </row>
    <row r="56499" spans="19:29" x14ac:dyDescent="0.25">
      <c r="S56499" s="109"/>
      <c r="U56499" s="109"/>
      <c r="W56499" s="109"/>
      <c r="Y56499" s="109"/>
      <c r="AA56499" s="109"/>
      <c r="AC56499" s="109"/>
    </row>
    <row r="56500" spans="19:29" x14ac:dyDescent="0.25">
      <c r="S56500" s="108"/>
      <c r="U56500" s="108"/>
      <c r="W56500" s="108"/>
      <c r="Y56500" s="108"/>
      <c r="AA56500" s="108"/>
      <c r="AC56500" s="108"/>
    </row>
    <row r="56501" spans="19:29" x14ac:dyDescent="0.25">
      <c r="S56501" s="108"/>
      <c r="U56501" s="108"/>
      <c r="W56501" s="108"/>
      <c r="Y56501" s="108"/>
      <c r="AA56501" s="108"/>
      <c r="AC56501" s="108"/>
    </row>
    <row r="56502" spans="19:29" x14ac:dyDescent="0.25">
      <c r="S56502" s="109"/>
      <c r="U56502" s="109"/>
      <c r="W56502" s="109"/>
      <c r="Y56502" s="109"/>
      <c r="AA56502" s="109"/>
      <c r="AC56502" s="109"/>
    </row>
    <row r="56503" spans="19:29" x14ac:dyDescent="0.25">
      <c r="S56503" s="108"/>
      <c r="U56503" s="108"/>
      <c r="W56503" s="108"/>
      <c r="Y56503" s="108"/>
      <c r="AA56503" s="108"/>
      <c r="AC56503" s="108"/>
    </row>
    <row r="56504" spans="19:29" x14ac:dyDescent="0.25">
      <c r="S56504" s="109"/>
      <c r="U56504" s="109"/>
      <c r="W56504" s="109"/>
      <c r="Y56504" s="109"/>
      <c r="AA56504" s="109"/>
      <c r="AC56504" s="109"/>
    </row>
    <row r="56505" spans="19:29" x14ac:dyDescent="0.25">
      <c r="S56505" s="108"/>
      <c r="U56505" s="108"/>
      <c r="W56505" s="108"/>
      <c r="Y56505" s="108"/>
      <c r="AA56505" s="108"/>
      <c r="AC56505" s="108"/>
    </row>
    <row r="56506" spans="19:29" x14ac:dyDescent="0.25">
      <c r="S56506" s="108"/>
      <c r="U56506" s="108"/>
      <c r="W56506" s="108"/>
      <c r="Y56506" s="108"/>
      <c r="AA56506" s="108"/>
      <c r="AC56506" s="108"/>
    </row>
    <row r="56507" spans="19:29" x14ac:dyDescent="0.25">
      <c r="S56507" s="108"/>
      <c r="U56507" s="108"/>
      <c r="W56507" s="108"/>
      <c r="Y56507" s="108"/>
      <c r="AA56507" s="108"/>
      <c r="AC56507" s="108"/>
    </row>
    <row r="56508" spans="19:29" x14ac:dyDescent="0.25">
      <c r="S56508" s="110"/>
      <c r="U56508" s="110"/>
      <c r="W56508" s="110"/>
      <c r="Y56508" s="110"/>
      <c r="AA56508" s="110"/>
      <c r="AC56508" s="110"/>
    </row>
    <row r="56509" spans="19:29" x14ac:dyDescent="0.25">
      <c r="S56509" s="110"/>
      <c r="U56509" s="110"/>
      <c r="W56509" s="110"/>
      <c r="Y56509" s="110"/>
      <c r="AA56509" s="110"/>
      <c r="AC56509" s="110"/>
    </row>
    <row r="56510" spans="19:29" x14ac:dyDescent="0.25">
      <c r="S56510" s="110"/>
      <c r="U56510" s="110"/>
      <c r="W56510" s="110"/>
      <c r="Y56510" s="110"/>
      <c r="AA56510" s="110"/>
      <c r="AC56510" s="110"/>
    </row>
    <row r="56511" spans="19:29" x14ac:dyDescent="0.25">
      <c r="S56511" s="110"/>
      <c r="U56511" s="110"/>
      <c r="W56511" s="110"/>
      <c r="Y56511" s="110"/>
      <c r="AA56511" s="110"/>
      <c r="AC56511" s="110"/>
    </row>
    <row r="56512" spans="19:29" x14ac:dyDescent="0.25">
      <c r="S56512" s="111"/>
      <c r="U56512" s="111"/>
      <c r="W56512" s="111"/>
      <c r="Y56512" s="111"/>
      <c r="AA56512" s="111"/>
      <c r="AC56512" s="111"/>
    </row>
    <row r="56513" spans="19:29" x14ac:dyDescent="0.25">
      <c r="S56513" s="107"/>
      <c r="U56513" s="107"/>
      <c r="W56513" s="107"/>
      <c r="Y56513" s="107"/>
      <c r="AA56513" s="107"/>
      <c r="AC56513" s="107"/>
    </row>
    <row r="56514" spans="19:29" x14ac:dyDescent="0.25">
      <c r="S56514" s="108"/>
      <c r="U56514" s="108"/>
      <c r="W56514" s="108"/>
      <c r="Y56514" s="108"/>
      <c r="AA56514" s="108"/>
      <c r="AC56514" s="108"/>
    </row>
    <row r="56515" spans="19:29" x14ac:dyDescent="0.25">
      <c r="S56515" s="108"/>
      <c r="U56515" s="108"/>
      <c r="W56515" s="108"/>
      <c r="Y56515" s="108"/>
      <c r="AA56515" s="108"/>
      <c r="AC56515" s="108"/>
    </row>
    <row r="56516" spans="19:29" x14ac:dyDescent="0.25">
      <c r="S56516" s="109"/>
      <c r="U56516" s="109"/>
      <c r="W56516" s="109"/>
      <c r="Y56516" s="109"/>
      <c r="AA56516" s="109"/>
      <c r="AC56516" s="109"/>
    </row>
    <row r="56517" spans="19:29" x14ac:dyDescent="0.25">
      <c r="S56517" s="108"/>
      <c r="U56517" s="108"/>
      <c r="W56517" s="108"/>
      <c r="Y56517" s="108"/>
      <c r="AA56517" s="108"/>
      <c r="AC56517" s="108"/>
    </row>
    <row r="56518" spans="19:29" x14ac:dyDescent="0.25">
      <c r="S56518" s="108"/>
      <c r="U56518" s="108"/>
      <c r="W56518" s="108"/>
      <c r="Y56518" s="108"/>
      <c r="AA56518" s="108"/>
      <c r="AC56518" s="108"/>
    </row>
    <row r="56519" spans="19:29" x14ac:dyDescent="0.25">
      <c r="S56519" s="109"/>
      <c r="U56519" s="109"/>
      <c r="W56519" s="109"/>
      <c r="Y56519" s="109"/>
      <c r="AA56519" s="109"/>
      <c r="AC56519" s="109"/>
    </row>
    <row r="56520" spans="19:29" x14ac:dyDescent="0.25">
      <c r="S56520" s="108"/>
      <c r="U56520" s="108"/>
      <c r="W56520" s="108"/>
      <c r="Y56520" s="108"/>
      <c r="AA56520" s="108"/>
      <c r="AC56520" s="108"/>
    </row>
    <row r="56521" spans="19:29" x14ac:dyDescent="0.25">
      <c r="S56521" s="109"/>
      <c r="U56521" s="109"/>
      <c r="W56521" s="109"/>
      <c r="Y56521" s="109"/>
      <c r="AA56521" s="109"/>
      <c r="AC56521" s="109"/>
    </row>
    <row r="56522" spans="19:29" x14ac:dyDescent="0.25">
      <c r="S56522" s="108"/>
      <c r="U56522" s="108"/>
      <c r="W56522" s="108"/>
      <c r="Y56522" s="108"/>
      <c r="AA56522" s="108"/>
      <c r="AC56522" s="108"/>
    </row>
    <row r="56523" spans="19:29" x14ac:dyDescent="0.25">
      <c r="S56523" s="108"/>
      <c r="U56523" s="108"/>
      <c r="W56523" s="108"/>
      <c r="Y56523" s="108"/>
      <c r="AA56523" s="108"/>
      <c r="AC56523" s="108"/>
    </row>
    <row r="56524" spans="19:29" x14ac:dyDescent="0.25">
      <c r="S56524" s="108"/>
      <c r="U56524" s="108"/>
      <c r="W56524" s="108"/>
      <c r="Y56524" s="108"/>
      <c r="AA56524" s="108"/>
      <c r="AC56524" s="108"/>
    </row>
    <row r="56525" spans="19:29" x14ac:dyDescent="0.25">
      <c r="S56525" s="110"/>
      <c r="U56525" s="110"/>
      <c r="W56525" s="110"/>
      <c r="Y56525" s="110"/>
      <c r="AA56525" s="110"/>
      <c r="AC56525" s="110"/>
    </row>
    <row r="56526" spans="19:29" x14ac:dyDescent="0.25">
      <c r="S56526" s="110"/>
      <c r="U56526" s="110"/>
      <c r="W56526" s="110"/>
      <c r="Y56526" s="110"/>
      <c r="AA56526" s="110"/>
      <c r="AC56526" s="110"/>
    </row>
    <row r="56527" spans="19:29" x14ac:dyDescent="0.25">
      <c r="S56527" s="110"/>
      <c r="U56527" s="110"/>
      <c r="W56527" s="110"/>
      <c r="Y56527" s="110"/>
      <c r="AA56527" s="110"/>
      <c r="AC56527" s="110"/>
    </row>
    <row r="56528" spans="19:29" x14ac:dyDescent="0.25">
      <c r="S56528" s="110"/>
      <c r="U56528" s="110"/>
      <c r="W56528" s="110"/>
      <c r="Y56528" s="110"/>
      <c r="AA56528" s="110"/>
      <c r="AC56528" s="110"/>
    </row>
    <row r="56529" spans="19:29" x14ac:dyDescent="0.25">
      <c r="S56529" s="111"/>
      <c r="U56529" s="111"/>
      <c r="W56529" s="111"/>
      <c r="Y56529" s="111"/>
      <c r="AA56529" s="111"/>
      <c r="AC56529" s="111"/>
    </row>
    <row r="56530" spans="19:29" x14ac:dyDescent="0.25">
      <c r="S56530" s="107"/>
      <c r="U56530" s="107"/>
      <c r="W56530" s="107"/>
      <c r="Y56530" s="107"/>
      <c r="AA56530" s="107"/>
      <c r="AC56530" s="107"/>
    </row>
    <row r="56531" spans="19:29" x14ac:dyDescent="0.25">
      <c r="S56531" s="108"/>
      <c r="U56531" s="108"/>
      <c r="W56531" s="108"/>
      <c r="Y56531" s="108"/>
      <c r="AA56531" s="108"/>
      <c r="AC56531" s="108"/>
    </row>
    <row r="56532" spans="19:29" x14ac:dyDescent="0.25">
      <c r="S56532" s="108"/>
      <c r="U56532" s="108"/>
      <c r="W56532" s="108"/>
      <c r="Y56532" s="108"/>
      <c r="AA56532" s="108"/>
      <c r="AC56532" s="108"/>
    </row>
    <row r="56533" spans="19:29" x14ac:dyDescent="0.25">
      <c r="S56533" s="109"/>
      <c r="U56533" s="109"/>
      <c r="W56533" s="109"/>
      <c r="Y56533" s="109"/>
      <c r="AA56533" s="109"/>
      <c r="AC56533" s="109"/>
    </row>
    <row r="56534" spans="19:29" x14ac:dyDescent="0.25">
      <c r="S56534" s="108"/>
      <c r="U56534" s="108"/>
      <c r="W56534" s="108"/>
      <c r="Y56534" s="108"/>
      <c r="AA56534" s="108"/>
      <c r="AC56534" s="108"/>
    </row>
    <row r="56535" spans="19:29" x14ac:dyDescent="0.25">
      <c r="S56535" s="108"/>
      <c r="U56535" s="108"/>
      <c r="W56535" s="108"/>
      <c r="Y56535" s="108"/>
      <c r="AA56535" s="108"/>
      <c r="AC56535" s="108"/>
    </row>
    <row r="56536" spans="19:29" x14ac:dyDescent="0.25">
      <c r="S56536" s="109"/>
      <c r="U56536" s="109"/>
      <c r="W56536" s="109"/>
      <c r="Y56536" s="109"/>
      <c r="AA56536" s="109"/>
      <c r="AC56536" s="109"/>
    </row>
    <row r="56537" spans="19:29" x14ac:dyDescent="0.25">
      <c r="S56537" s="108"/>
      <c r="U56537" s="108"/>
      <c r="W56537" s="108"/>
      <c r="Y56537" s="108"/>
      <c r="AA56537" s="108"/>
      <c r="AC56537" s="108"/>
    </row>
    <row r="56538" spans="19:29" x14ac:dyDescent="0.25">
      <c r="S56538" s="109"/>
      <c r="U56538" s="109"/>
      <c r="W56538" s="109"/>
      <c r="Y56538" s="109"/>
      <c r="AA56538" s="109"/>
      <c r="AC56538" s="109"/>
    </row>
    <row r="56539" spans="19:29" x14ac:dyDescent="0.25">
      <c r="S56539" s="108"/>
      <c r="U56539" s="108"/>
      <c r="W56539" s="108"/>
      <c r="Y56539" s="108"/>
      <c r="AA56539" s="108"/>
      <c r="AC56539" s="108"/>
    </row>
    <row r="56540" spans="19:29" x14ac:dyDescent="0.25">
      <c r="S56540" s="108"/>
      <c r="U56540" s="108"/>
      <c r="W56540" s="108"/>
      <c r="Y56540" s="108"/>
      <c r="AA56540" s="108"/>
      <c r="AC56540" s="108"/>
    </row>
    <row r="56541" spans="19:29" x14ac:dyDescent="0.25">
      <c r="S56541" s="108"/>
      <c r="U56541" s="108"/>
      <c r="W56541" s="108"/>
      <c r="Y56541" s="108"/>
      <c r="AA56541" s="108"/>
      <c r="AC56541" s="108"/>
    </row>
    <row r="56542" spans="19:29" x14ac:dyDescent="0.25">
      <c r="S56542" s="110"/>
      <c r="U56542" s="110"/>
      <c r="W56542" s="110"/>
      <c r="Y56542" s="110"/>
      <c r="AA56542" s="110"/>
      <c r="AC56542" s="110"/>
    </row>
    <row r="56543" spans="19:29" x14ac:dyDescent="0.25">
      <c r="S56543" s="110"/>
      <c r="U56543" s="110"/>
      <c r="W56543" s="110"/>
      <c r="Y56543" s="110"/>
      <c r="AA56543" s="110"/>
      <c r="AC56543" s="110"/>
    </row>
    <row r="56544" spans="19:29" x14ac:dyDescent="0.25">
      <c r="S56544" s="110"/>
      <c r="U56544" s="110"/>
      <c r="W56544" s="110"/>
      <c r="Y56544" s="110"/>
      <c r="AA56544" s="110"/>
      <c r="AC56544" s="110"/>
    </row>
    <row r="56545" spans="19:29" x14ac:dyDescent="0.25">
      <c r="S56545" s="110"/>
      <c r="U56545" s="110"/>
      <c r="W56545" s="110"/>
      <c r="Y56545" s="110"/>
      <c r="AA56545" s="110"/>
      <c r="AC56545" s="110"/>
    </row>
    <row r="56546" spans="19:29" x14ac:dyDescent="0.25">
      <c r="S56546" s="111"/>
      <c r="U56546" s="111"/>
      <c r="W56546" s="111"/>
      <c r="Y56546" s="111"/>
      <c r="AA56546" s="111"/>
      <c r="AC56546" s="111"/>
    </row>
    <row r="56547" spans="19:29" x14ac:dyDescent="0.25">
      <c r="S56547" s="107"/>
      <c r="U56547" s="107"/>
      <c r="W56547" s="107"/>
      <c r="Y56547" s="107"/>
      <c r="AA56547" s="107"/>
      <c r="AC56547" s="107"/>
    </row>
    <row r="56548" spans="19:29" x14ac:dyDescent="0.25">
      <c r="S56548" s="108"/>
      <c r="U56548" s="108"/>
      <c r="W56548" s="108"/>
      <c r="Y56548" s="108"/>
      <c r="AA56548" s="108"/>
      <c r="AC56548" s="108"/>
    </row>
    <row r="56549" spans="19:29" x14ac:dyDescent="0.25">
      <c r="S56549" s="108"/>
      <c r="U56549" s="108"/>
      <c r="W56549" s="108"/>
      <c r="Y56549" s="108"/>
      <c r="AA56549" s="108"/>
      <c r="AC56549" s="108"/>
    </row>
    <row r="56550" spans="19:29" x14ac:dyDescent="0.25">
      <c r="S56550" s="109"/>
      <c r="U56550" s="109"/>
      <c r="W56550" s="109"/>
      <c r="Y56550" s="109"/>
      <c r="AA56550" s="109"/>
      <c r="AC56550" s="109"/>
    </row>
    <row r="56551" spans="19:29" x14ac:dyDescent="0.25">
      <c r="S56551" s="108"/>
      <c r="U56551" s="108"/>
      <c r="W56551" s="108"/>
      <c r="Y56551" s="108"/>
      <c r="AA56551" s="108"/>
      <c r="AC56551" s="108"/>
    </row>
    <row r="56552" spans="19:29" x14ac:dyDescent="0.25">
      <c r="S56552" s="108"/>
      <c r="U56552" s="108"/>
      <c r="W56552" s="108"/>
      <c r="Y56552" s="108"/>
      <c r="AA56552" s="108"/>
      <c r="AC56552" s="108"/>
    </row>
    <row r="56553" spans="19:29" x14ac:dyDescent="0.25">
      <c r="S56553" s="109"/>
      <c r="U56553" s="109"/>
      <c r="W56553" s="109"/>
      <c r="Y56553" s="109"/>
      <c r="AA56553" s="109"/>
      <c r="AC56553" s="109"/>
    </row>
    <row r="56554" spans="19:29" x14ac:dyDescent="0.25">
      <c r="S56554" s="108"/>
      <c r="U56554" s="108"/>
      <c r="W56554" s="108"/>
      <c r="Y56554" s="108"/>
      <c r="AA56554" s="108"/>
      <c r="AC56554" s="108"/>
    </row>
    <row r="56555" spans="19:29" x14ac:dyDescent="0.25">
      <c r="S56555" s="109"/>
      <c r="U56555" s="109"/>
      <c r="W56555" s="109"/>
      <c r="Y56555" s="109"/>
      <c r="AA56555" s="109"/>
      <c r="AC56555" s="109"/>
    </row>
    <row r="56556" spans="19:29" x14ac:dyDescent="0.25">
      <c r="S56556" s="108"/>
      <c r="U56556" s="108"/>
      <c r="W56556" s="108"/>
      <c r="Y56556" s="108"/>
      <c r="AA56556" s="108"/>
      <c r="AC56556" s="108"/>
    </row>
    <row r="56557" spans="19:29" x14ac:dyDescent="0.25">
      <c r="S56557" s="108"/>
      <c r="U56557" s="108"/>
      <c r="W56557" s="108"/>
      <c r="Y56557" s="108"/>
      <c r="AA56557" s="108"/>
      <c r="AC56557" s="108"/>
    </row>
    <row r="56558" spans="19:29" x14ac:dyDescent="0.25">
      <c r="S56558" s="108"/>
      <c r="U56558" s="108"/>
      <c r="W56558" s="108"/>
      <c r="Y56558" s="108"/>
      <c r="AA56558" s="108"/>
      <c r="AC56558" s="108"/>
    </row>
    <row r="56559" spans="19:29" x14ac:dyDescent="0.25">
      <c r="S56559" s="110"/>
      <c r="U56559" s="110"/>
      <c r="W56559" s="110"/>
      <c r="Y56559" s="110"/>
      <c r="AA56559" s="110"/>
      <c r="AC56559" s="110"/>
    </row>
    <row r="56560" spans="19:29" x14ac:dyDescent="0.25">
      <c r="S56560" s="110"/>
      <c r="U56560" s="110"/>
      <c r="W56560" s="110"/>
      <c r="Y56560" s="110"/>
      <c r="AA56560" s="110"/>
      <c r="AC56560" s="110"/>
    </row>
    <row r="56561" spans="19:29" x14ac:dyDescent="0.25">
      <c r="S56561" s="110"/>
      <c r="U56561" s="110"/>
      <c r="W56561" s="110"/>
      <c r="Y56561" s="110"/>
      <c r="AA56561" s="110"/>
      <c r="AC56561" s="110"/>
    </row>
    <row r="56562" spans="19:29" x14ac:dyDescent="0.25">
      <c r="S56562" s="110"/>
      <c r="U56562" s="110"/>
      <c r="W56562" s="110"/>
      <c r="Y56562" s="110"/>
      <c r="AA56562" s="110"/>
      <c r="AC56562" s="110"/>
    </row>
    <row r="56563" spans="19:29" x14ac:dyDescent="0.25">
      <c r="S56563" s="111"/>
      <c r="U56563" s="111"/>
      <c r="W56563" s="111"/>
      <c r="Y56563" s="111"/>
      <c r="AA56563" s="111"/>
      <c r="AC56563" s="111"/>
    </row>
    <row r="56564" spans="19:29" x14ac:dyDescent="0.25">
      <c r="S56564" s="107"/>
      <c r="U56564" s="107"/>
      <c r="W56564" s="107"/>
      <c r="Y56564" s="107"/>
      <c r="AA56564" s="107"/>
      <c r="AC56564" s="107"/>
    </row>
    <row r="56565" spans="19:29" x14ac:dyDescent="0.25">
      <c r="S56565" s="108"/>
      <c r="U56565" s="108"/>
      <c r="W56565" s="108"/>
      <c r="Y56565" s="108"/>
      <c r="AA56565" s="108"/>
      <c r="AC56565" s="108"/>
    </row>
    <row r="56566" spans="19:29" x14ac:dyDescent="0.25">
      <c r="S56566" s="108"/>
      <c r="U56566" s="108"/>
      <c r="W56566" s="108"/>
      <c r="Y56566" s="108"/>
      <c r="AA56566" s="108"/>
      <c r="AC56566" s="108"/>
    </row>
    <row r="56567" spans="19:29" x14ac:dyDescent="0.25">
      <c r="S56567" s="109"/>
      <c r="U56567" s="109"/>
      <c r="W56567" s="109"/>
      <c r="Y56567" s="109"/>
      <c r="AA56567" s="109"/>
      <c r="AC56567" s="109"/>
    </row>
    <row r="56568" spans="19:29" x14ac:dyDescent="0.25">
      <c r="S56568" s="108"/>
      <c r="U56568" s="108"/>
      <c r="W56568" s="108"/>
      <c r="Y56568" s="108"/>
      <c r="AA56568" s="108"/>
      <c r="AC56568" s="108"/>
    </row>
    <row r="56569" spans="19:29" x14ac:dyDescent="0.25">
      <c r="S56569" s="108"/>
      <c r="U56569" s="108"/>
      <c r="W56569" s="108"/>
      <c r="Y56569" s="108"/>
      <c r="AA56569" s="108"/>
      <c r="AC56569" s="108"/>
    </row>
    <row r="56570" spans="19:29" x14ac:dyDescent="0.25">
      <c r="S56570" s="109"/>
      <c r="U56570" s="109"/>
      <c r="W56570" s="109"/>
      <c r="Y56570" s="109"/>
      <c r="AA56570" s="109"/>
      <c r="AC56570" s="109"/>
    </row>
    <row r="56571" spans="19:29" x14ac:dyDescent="0.25">
      <c r="S56571" s="108"/>
      <c r="U56571" s="108"/>
      <c r="W56571" s="108"/>
      <c r="Y56571" s="108"/>
      <c r="AA56571" s="108"/>
      <c r="AC56571" s="108"/>
    </row>
    <row r="56572" spans="19:29" x14ac:dyDescent="0.25">
      <c r="S56572" s="109"/>
      <c r="U56572" s="109"/>
      <c r="W56572" s="109"/>
      <c r="Y56572" s="109"/>
      <c r="AA56572" s="109"/>
      <c r="AC56572" s="109"/>
    </row>
    <row r="56573" spans="19:29" x14ac:dyDescent="0.25">
      <c r="S56573" s="108"/>
      <c r="U56573" s="108"/>
      <c r="W56573" s="108"/>
      <c r="Y56573" s="108"/>
      <c r="AA56573" s="108"/>
      <c r="AC56573" s="108"/>
    </row>
    <row r="56574" spans="19:29" x14ac:dyDescent="0.25">
      <c r="S56574" s="108"/>
      <c r="U56574" s="108"/>
      <c r="W56574" s="108"/>
      <c r="Y56574" s="108"/>
      <c r="AA56574" s="108"/>
      <c r="AC56574" s="108"/>
    </row>
    <row r="56575" spans="19:29" x14ac:dyDescent="0.25">
      <c r="S56575" s="108"/>
      <c r="U56575" s="108"/>
      <c r="W56575" s="108"/>
      <c r="Y56575" s="108"/>
      <c r="AA56575" s="108"/>
      <c r="AC56575" s="108"/>
    </row>
    <row r="56576" spans="19:29" x14ac:dyDescent="0.25">
      <c r="S56576" s="110"/>
      <c r="U56576" s="110"/>
      <c r="W56576" s="110"/>
      <c r="Y56576" s="110"/>
      <c r="AA56576" s="110"/>
      <c r="AC56576" s="110"/>
    </row>
    <row r="56577" spans="19:29" x14ac:dyDescent="0.25">
      <c r="S56577" s="110"/>
      <c r="U56577" s="110"/>
      <c r="W56577" s="110"/>
      <c r="Y56577" s="110"/>
      <c r="AA56577" s="110"/>
      <c r="AC56577" s="110"/>
    </row>
    <row r="56578" spans="19:29" x14ac:dyDescent="0.25">
      <c r="S56578" s="110"/>
      <c r="U56578" s="110"/>
      <c r="W56578" s="110"/>
      <c r="Y56578" s="110"/>
      <c r="AA56578" s="110"/>
      <c r="AC56578" s="110"/>
    </row>
    <row r="56579" spans="19:29" x14ac:dyDescent="0.25">
      <c r="S56579" s="110"/>
      <c r="U56579" s="110"/>
      <c r="W56579" s="110"/>
      <c r="Y56579" s="110"/>
      <c r="AA56579" s="110"/>
      <c r="AC56579" s="110"/>
    </row>
    <row r="56580" spans="19:29" x14ac:dyDescent="0.25">
      <c r="S56580" s="111"/>
      <c r="U56580" s="111"/>
      <c r="W56580" s="111"/>
      <c r="Y56580" s="111"/>
      <c r="AA56580" s="111"/>
      <c r="AC56580" s="111"/>
    </row>
    <row r="56581" spans="19:29" x14ac:dyDescent="0.25">
      <c r="S56581" s="107"/>
      <c r="U56581" s="107"/>
      <c r="W56581" s="107"/>
      <c r="Y56581" s="107"/>
      <c r="AA56581" s="107"/>
      <c r="AC56581" s="107"/>
    </row>
    <row r="56582" spans="19:29" x14ac:dyDescent="0.25">
      <c r="S56582" s="108"/>
      <c r="U56582" s="108"/>
      <c r="W56582" s="108"/>
      <c r="Y56582" s="108"/>
      <c r="AA56582" s="108"/>
      <c r="AC56582" s="108"/>
    </row>
    <row r="56583" spans="19:29" x14ac:dyDescent="0.25">
      <c r="S56583" s="108"/>
      <c r="U56583" s="108"/>
      <c r="W56583" s="108"/>
      <c r="Y56583" s="108"/>
      <c r="AA56583" s="108"/>
      <c r="AC56583" s="108"/>
    </row>
    <row r="56584" spans="19:29" x14ac:dyDescent="0.25">
      <c r="S56584" s="109"/>
      <c r="U56584" s="109"/>
      <c r="W56584" s="109"/>
      <c r="Y56584" s="109"/>
      <c r="AA56584" s="109"/>
      <c r="AC56584" s="109"/>
    </row>
    <row r="56585" spans="19:29" x14ac:dyDescent="0.25">
      <c r="S56585" s="108"/>
      <c r="U56585" s="108"/>
      <c r="W56585" s="108"/>
      <c r="Y56585" s="108"/>
      <c r="AA56585" s="108"/>
      <c r="AC56585" s="108"/>
    </row>
    <row r="56586" spans="19:29" x14ac:dyDescent="0.25">
      <c r="S56586" s="108"/>
      <c r="U56586" s="108"/>
      <c r="W56586" s="108"/>
      <c r="Y56586" s="108"/>
      <c r="AA56586" s="108"/>
      <c r="AC56586" s="108"/>
    </row>
    <row r="56587" spans="19:29" x14ac:dyDescent="0.25">
      <c r="S56587" s="109"/>
      <c r="U56587" s="109"/>
      <c r="W56587" s="109"/>
      <c r="Y56587" s="109"/>
      <c r="AA56587" s="109"/>
      <c r="AC56587" s="109"/>
    </row>
    <row r="56588" spans="19:29" x14ac:dyDescent="0.25">
      <c r="S56588" s="108"/>
      <c r="U56588" s="108"/>
      <c r="W56588" s="108"/>
      <c r="Y56588" s="108"/>
      <c r="AA56588" s="108"/>
      <c r="AC56588" s="108"/>
    </row>
    <row r="56589" spans="19:29" x14ac:dyDescent="0.25">
      <c r="S56589" s="109"/>
      <c r="U56589" s="109"/>
      <c r="W56589" s="109"/>
      <c r="Y56589" s="109"/>
      <c r="AA56589" s="109"/>
      <c r="AC56589" s="109"/>
    </row>
    <row r="56590" spans="19:29" x14ac:dyDescent="0.25">
      <c r="S56590" s="108"/>
      <c r="U56590" s="108"/>
      <c r="W56590" s="108"/>
      <c r="Y56590" s="108"/>
      <c r="AA56590" s="108"/>
      <c r="AC56590" s="108"/>
    </row>
    <row r="56591" spans="19:29" x14ac:dyDescent="0.25">
      <c r="S56591" s="108"/>
      <c r="U56591" s="108"/>
      <c r="W56591" s="108"/>
      <c r="Y56591" s="108"/>
      <c r="AA56591" s="108"/>
      <c r="AC56591" s="108"/>
    </row>
    <row r="56592" spans="19:29" x14ac:dyDescent="0.25">
      <c r="S56592" s="108"/>
      <c r="U56592" s="108"/>
      <c r="W56592" s="108"/>
      <c r="Y56592" s="108"/>
      <c r="AA56592" s="108"/>
      <c r="AC56592" s="108"/>
    </row>
    <row r="56593" spans="19:29" x14ac:dyDescent="0.25">
      <c r="S56593" s="110"/>
      <c r="U56593" s="110"/>
      <c r="W56593" s="110"/>
      <c r="Y56593" s="110"/>
      <c r="AA56593" s="110"/>
      <c r="AC56593" s="110"/>
    </row>
    <row r="56594" spans="19:29" x14ac:dyDescent="0.25">
      <c r="S56594" s="110"/>
      <c r="U56594" s="110"/>
      <c r="W56594" s="110"/>
      <c r="Y56594" s="110"/>
      <c r="AA56594" s="110"/>
      <c r="AC56594" s="110"/>
    </row>
    <row r="56595" spans="19:29" x14ac:dyDescent="0.25">
      <c r="S56595" s="110"/>
      <c r="U56595" s="110"/>
      <c r="W56595" s="110"/>
      <c r="Y56595" s="110"/>
      <c r="AA56595" s="110"/>
      <c r="AC56595" s="110"/>
    </row>
    <row r="56596" spans="19:29" x14ac:dyDescent="0.25">
      <c r="S56596" s="110"/>
      <c r="U56596" s="110"/>
      <c r="W56596" s="110"/>
      <c r="Y56596" s="110"/>
      <c r="AA56596" s="110"/>
      <c r="AC56596" s="110"/>
    </row>
    <row r="56597" spans="19:29" x14ac:dyDescent="0.25">
      <c r="S56597" s="111"/>
      <c r="U56597" s="111"/>
      <c r="W56597" s="111"/>
      <c r="Y56597" s="111"/>
      <c r="AA56597" s="111"/>
      <c r="AC56597" s="111"/>
    </row>
    <row r="56598" spans="19:29" x14ac:dyDescent="0.25">
      <c r="S56598" s="107"/>
      <c r="U56598" s="107"/>
      <c r="W56598" s="107"/>
      <c r="Y56598" s="107"/>
      <c r="AA56598" s="107"/>
      <c r="AC56598" s="107"/>
    </row>
    <row r="56599" spans="19:29" x14ac:dyDescent="0.25">
      <c r="S56599" s="108"/>
      <c r="U56599" s="108"/>
      <c r="W56599" s="108"/>
      <c r="Y56599" s="108"/>
      <c r="AA56599" s="108"/>
      <c r="AC56599" s="108"/>
    </row>
    <row r="56600" spans="19:29" x14ac:dyDescent="0.25">
      <c r="S56600" s="108"/>
      <c r="U56600" s="108"/>
      <c r="W56600" s="108"/>
      <c r="Y56600" s="108"/>
      <c r="AA56600" s="108"/>
      <c r="AC56600" s="108"/>
    </row>
    <row r="56601" spans="19:29" x14ac:dyDescent="0.25">
      <c r="S56601" s="109"/>
      <c r="U56601" s="109"/>
      <c r="W56601" s="109"/>
      <c r="Y56601" s="109"/>
      <c r="AA56601" s="109"/>
      <c r="AC56601" s="109"/>
    </row>
    <row r="56602" spans="19:29" x14ac:dyDescent="0.25">
      <c r="S56602" s="108"/>
      <c r="U56602" s="108"/>
      <c r="W56602" s="108"/>
      <c r="Y56602" s="108"/>
      <c r="AA56602" s="108"/>
      <c r="AC56602" s="108"/>
    </row>
    <row r="56603" spans="19:29" x14ac:dyDescent="0.25">
      <c r="S56603" s="108"/>
      <c r="U56603" s="108"/>
      <c r="W56603" s="108"/>
      <c r="Y56603" s="108"/>
      <c r="AA56603" s="108"/>
      <c r="AC56603" s="108"/>
    </row>
    <row r="56604" spans="19:29" x14ac:dyDescent="0.25">
      <c r="S56604" s="109"/>
      <c r="U56604" s="109"/>
      <c r="W56604" s="109"/>
      <c r="Y56604" s="109"/>
      <c r="AA56604" s="109"/>
      <c r="AC56604" s="109"/>
    </row>
    <row r="56605" spans="19:29" x14ac:dyDescent="0.25">
      <c r="S56605" s="108"/>
      <c r="U56605" s="108"/>
      <c r="W56605" s="108"/>
      <c r="Y56605" s="108"/>
      <c r="AA56605" s="108"/>
      <c r="AC56605" s="108"/>
    </row>
    <row r="56606" spans="19:29" x14ac:dyDescent="0.25">
      <c r="S56606" s="109"/>
      <c r="U56606" s="109"/>
      <c r="W56606" s="109"/>
      <c r="Y56606" s="109"/>
      <c r="AA56606" s="109"/>
      <c r="AC56606" s="109"/>
    </row>
    <row r="56607" spans="19:29" x14ac:dyDescent="0.25">
      <c r="S56607" s="108"/>
      <c r="U56607" s="108"/>
      <c r="W56607" s="108"/>
      <c r="Y56607" s="108"/>
      <c r="AA56607" s="108"/>
      <c r="AC56607" s="108"/>
    </row>
    <row r="56608" spans="19:29" x14ac:dyDescent="0.25">
      <c r="S56608" s="108"/>
      <c r="U56608" s="108"/>
      <c r="W56608" s="108"/>
      <c r="Y56608" s="108"/>
      <c r="AA56608" s="108"/>
      <c r="AC56608" s="108"/>
    </row>
    <row r="56609" spans="19:29" x14ac:dyDescent="0.25">
      <c r="S56609" s="108"/>
      <c r="U56609" s="108"/>
      <c r="W56609" s="108"/>
      <c r="Y56609" s="108"/>
      <c r="AA56609" s="108"/>
      <c r="AC56609" s="108"/>
    </row>
    <row r="56610" spans="19:29" x14ac:dyDescent="0.25">
      <c r="S56610" s="110"/>
      <c r="U56610" s="110"/>
      <c r="W56610" s="110"/>
      <c r="Y56610" s="110"/>
      <c r="AA56610" s="110"/>
      <c r="AC56610" s="110"/>
    </row>
    <row r="56611" spans="19:29" x14ac:dyDescent="0.25">
      <c r="S56611" s="110"/>
      <c r="U56611" s="110"/>
      <c r="W56611" s="110"/>
      <c r="Y56611" s="110"/>
      <c r="AA56611" s="110"/>
      <c r="AC56611" s="110"/>
    </row>
    <row r="56612" spans="19:29" x14ac:dyDescent="0.25">
      <c r="S56612" s="110"/>
      <c r="U56612" s="110"/>
      <c r="W56612" s="110"/>
      <c r="Y56612" s="110"/>
      <c r="AA56612" s="110"/>
      <c r="AC56612" s="110"/>
    </row>
    <row r="56613" spans="19:29" x14ac:dyDescent="0.25">
      <c r="S56613" s="110"/>
      <c r="U56613" s="110"/>
      <c r="W56613" s="110"/>
      <c r="Y56613" s="110"/>
      <c r="AA56613" s="110"/>
      <c r="AC56613" s="110"/>
    </row>
    <row r="56614" spans="19:29" x14ac:dyDescent="0.25">
      <c r="S56614" s="111"/>
      <c r="U56614" s="111"/>
      <c r="W56614" s="111"/>
      <c r="Y56614" s="111"/>
      <c r="AA56614" s="111"/>
      <c r="AC56614" s="111"/>
    </row>
    <row r="56615" spans="19:29" x14ac:dyDescent="0.25">
      <c r="S56615" s="107"/>
      <c r="U56615" s="107"/>
      <c r="W56615" s="107"/>
      <c r="Y56615" s="107"/>
      <c r="AA56615" s="107"/>
      <c r="AC56615" s="107"/>
    </row>
    <row r="56616" spans="19:29" x14ac:dyDescent="0.25">
      <c r="S56616" s="108"/>
      <c r="U56616" s="108"/>
      <c r="W56616" s="108"/>
      <c r="Y56616" s="108"/>
      <c r="AA56616" s="108"/>
      <c r="AC56616" s="108"/>
    </row>
    <row r="56617" spans="19:29" x14ac:dyDescent="0.25">
      <c r="S56617" s="108"/>
      <c r="U56617" s="108"/>
      <c r="W56617" s="108"/>
      <c r="Y56617" s="108"/>
      <c r="AA56617" s="108"/>
      <c r="AC56617" s="108"/>
    </row>
    <row r="56618" spans="19:29" x14ac:dyDescent="0.25">
      <c r="S56618" s="109"/>
      <c r="U56618" s="109"/>
      <c r="W56618" s="109"/>
      <c r="Y56618" s="109"/>
      <c r="AA56618" s="109"/>
      <c r="AC56618" s="109"/>
    </row>
    <row r="56619" spans="19:29" x14ac:dyDescent="0.25">
      <c r="S56619" s="108"/>
      <c r="U56619" s="108"/>
      <c r="W56619" s="108"/>
      <c r="Y56619" s="108"/>
      <c r="AA56619" s="108"/>
      <c r="AC56619" s="108"/>
    </row>
    <row r="56620" spans="19:29" x14ac:dyDescent="0.25">
      <c r="S56620" s="108"/>
      <c r="U56620" s="108"/>
      <c r="W56620" s="108"/>
      <c r="Y56620" s="108"/>
      <c r="AA56620" s="108"/>
      <c r="AC56620" s="108"/>
    </row>
    <row r="56621" spans="19:29" x14ac:dyDescent="0.25">
      <c r="S56621" s="109"/>
      <c r="U56621" s="109"/>
      <c r="W56621" s="109"/>
      <c r="Y56621" s="109"/>
      <c r="AA56621" s="109"/>
      <c r="AC56621" s="109"/>
    </row>
    <row r="56622" spans="19:29" x14ac:dyDescent="0.25">
      <c r="S56622" s="108"/>
      <c r="U56622" s="108"/>
      <c r="W56622" s="108"/>
      <c r="Y56622" s="108"/>
      <c r="AA56622" s="108"/>
      <c r="AC56622" s="108"/>
    </row>
    <row r="56623" spans="19:29" x14ac:dyDescent="0.25">
      <c r="S56623" s="109"/>
      <c r="U56623" s="109"/>
      <c r="W56623" s="109"/>
      <c r="Y56623" s="109"/>
      <c r="AA56623" s="109"/>
      <c r="AC56623" s="109"/>
    </row>
    <row r="56624" spans="19:29" x14ac:dyDescent="0.25">
      <c r="S56624" s="108"/>
      <c r="U56624" s="108"/>
      <c r="W56624" s="108"/>
      <c r="Y56624" s="108"/>
      <c r="AA56624" s="108"/>
      <c r="AC56624" s="108"/>
    </row>
    <row r="56625" spans="19:29" x14ac:dyDescent="0.25">
      <c r="S56625" s="108"/>
      <c r="U56625" s="108"/>
      <c r="W56625" s="108"/>
      <c r="Y56625" s="108"/>
      <c r="AA56625" s="108"/>
      <c r="AC56625" s="108"/>
    </row>
    <row r="56626" spans="19:29" x14ac:dyDescent="0.25">
      <c r="S56626" s="108"/>
      <c r="U56626" s="108"/>
      <c r="W56626" s="108"/>
      <c r="Y56626" s="108"/>
      <c r="AA56626" s="108"/>
      <c r="AC56626" s="108"/>
    </row>
    <row r="56627" spans="19:29" x14ac:dyDescent="0.25">
      <c r="S56627" s="110"/>
      <c r="U56627" s="110"/>
      <c r="W56627" s="110"/>
      <c r="Y56627" s="110"/>
      <c r="AA56627" s="110"/>
      <c r="AC56627" s="110"/>
    </row>
    <row r="56628" spans="19:29" x14ac:dyDescent="0.25">
      <c r="S56628" s="110"/>
      <c r="U56628" s="110"/>
      <c r="W56628" s="110"/>
      <c r="Y56628" s="110"/>
      <c r="AA56628" s="110"/>
      <c r="AC56628" s="110"/>
    </row>
    <row r="56629" spans="19:29" x14ac:dyDescent="0.25">
      <c r="S56629" s="110"/>
      <c r="U56629" s="110"/>
      <c r="W56629" s="110"/>
      <c r="Y56629" s="110"/>
      <c r="AA56629" s="110"/>
      <c r="AC56629" s="110"/>
    </row>
    <row r="56630" spans="19:29" x14ac:dyDescent="0.25">
      <c r="S56630" s="110"/>
      <c r="U56630" s="110"/>
      <c r="W56630" s="110"/>
      <c r="Y56630" s="110"/>
      <c r="AA56630" s="110"/>
      <c r="AC56630" s="110"/>
    </row>
    <row r="56631" spans="19:29" x14ac:dyDescent="0.25">
      <c r="S56631" s="111"/>
      <c r="U56631" s="111"/>
      <c r="W56631" s="111"/>
      <c r="Y56631" s="111"/>
      <c r="AA56631" s="111"/>
      <c r="AC56631" s="111"/>
    </row>
    <row r="56632" spans="19:29" x14ac:dyDescent="0.25">
      <c r="S56632" s="107"/>
      <c r="U56632" s="107"/>
      <c r="W56632" s="107"/>
      <c r="Y56632" s="107"/>
      <c r="AA56632" s="107"/>
      <c r="AC56632" s="107"/>
    </row>
    <row r="56633" spans="19:29" x14ac:dyDescent="0.25">
      <c r="S56633" s="108"/>
      <c r="U56633" s="108"/>
      <c r="W56633" s="108"/>
      <c r="Y56633" s="108"/>
      <c r="AA56633" s="108"/>
      <c r="AC56633" s="108"/>
    </row>
    <row r="56634" spans="19:29" x14ac:dyDescent="0.25">
      <c r="S56634" s="108"/>
      <c r="U56634" s="108"/>
      <c r="W56634" s="108"/>
      <c r="Y56634" s="108"/>
      <c r="AA56634" s="108"/>
      <c r="AC56634" s="108"/>
    </row>
    <row r="56635" spans="19:29" x14ac:dyDescent="0.25">
      <c r="S56635" s="109"/>
      <c r="U56635" s="109"/>
      <c r="W56635" s="109"/>
      <c r="Y56635" s="109"/>
      <c r="AA56635" s="109"/>
      <c r="AC56635" s="109"/>
    </row>
    <row r="56636" spans="19:29" x14ac:dyDescent="0.25">
      <c r="S56636" s="108"/>
      <c r="U56636" s="108"/>
      <c r="W56636" s="108"/>
      <c r="Y56636" s="108"/>
      <c r="AA56636" s="108"/>
      <c r="AC56636" s="108"/>
    </row>
    <row r="56637" spans="19:29" x14ac:dyDescent="0.25">
      <c r="S56637" s="108"/>
      <c r="U56637" s="108"/>
      <c r="W56637" s="108"/>
      <c r="Y56637" s="108"/>
      <c r="AA56637" s="108"/>
      <c r="AC56637" s="108"/>
    </row>
    <row r="56638" spans="19:29" x14ac:dyDescent="0.25">
      <c r="S56638" s="109"/>
      <c r="U56638" s="109"/>
      <c r="W56638" s="109"/>
      <c r="Y56638" s="109"/>
      <c r="AA56638" s="109"/>
      <c r="AC56638" s="109"/>
    </row>
    <row r="56639" spans="19:29" x14ac:dyDescent="0.25">
      <c r="S56639" s="108"/>
      <c r="U56639" s="108"/>
      <c r="W56639" s="108"/>
      <c r="Y56639" s="108"/>
      <c r="AA56639" s="108"/>
      <c r="AC56639" s="108"/>
    </row>
    <row r="56640" spans="19:29" x14ac:dyDescent="0.25">
      <c r="S56640" s="109"/>
      <c r="U56640" s="109"/>
      <c r="W56640" s="109"/>
      <c r="Y56640" s="109"/>
      <c r="AA56640" s="109"/>
      <c r="AC56640" s="109"/>
    </row>
    <row r="56641" spans="19:29" x14ac:dyDescent="0.25">
      <c r="S56641" s="108"/>
      <c r="U56641" s="108"/>
      <c r="W56641" s="108"/>
      <c r="Y56641" s="108"/>
      <c r="AA56641" s="108"/>
      <c r="AC56641" s="108"/>
    </row>
    <row r="56642" spans="19:29" x14ac:dyDescent="0.25">
      <c r="S56642" s="108"/>
      <c r="U56642" s="108"/>
      <c r="W56642" s="108"/>
      <c r="Y56642" s="108"/>
      <c r="AA56642" s="108"/>
      <c r="AC56642" s="108"/>
    </row>
    <row r="56643" spans="19:29" x14ac:dyDescent="0.25">
      <c r="S56643" s="108"/>
      <c r="U56643" s="108"/>
      <c r="W56643" s="108"/>
      <c r="Y56643" s="108"/>
      <c r="AA56643" s="108"/>
      <c r="AC56643" s="108"/>
    </row>
    <row r="56644" spans="19:29" x14ac:dyDescent="0.25">
      <c r="S56644" s="110"/>
      <c r="U56644" s="110"/>
      <c r="W56644" s="110"/>
      <c r="Y56644" s="110"/>
      <c r="AA56644" s="110"/>
      <c r="AC56644" s="110"/>
    </row>
    <row r="56645" spans="19:29" x14ac:dyDescent="0.25">
      <c r="S56645" s="110"/>
      <c r="U56645" s="110"/>
      <c r="W56645" s="110"/>
      <c r="Y56645" s="110"/>
      <c r="AA56645" s="110"/>
      <c r="AC56645" s="110"/>
    </row>
    <row r="56646" spans="19:29" x14ac:dyDescent="0.25">
      <c r="S56646" s="110"/>
      <c r="U56646" s="110"/>
      <c r="W56646" s="110"/>
      <c r="Y56646" s="110"/>
      <c r="AA56646" s="110"/>
      <c r="AC56646" s="110"/>
    </row>
    <row r="56647" spans="19:29" x14ac:dyDescent="0.25">
      <c r="S56647" s="110"/>
      <c r="U56647" s="110"/>
      <c r="W56647" s="110"/>
      <c r="Y56647" s="110"/>
      <c r="AA56647" s="110"/>
      <c r="AC56647" s="110"/>
    </row>
    <row r="56648" spans="19:29" x14ac:dyDescent="0.25">
      <c r="S56648" s="111"/>
      <c r="U56648" s="111"/>
      <c r="W56648" s="111"/>
      <c r="Y56648" s="111"/>
      <c r="AA56648" s="111"/>
      <c r="AC56648" s="111"/>
    </row>
    <row r="56649" spans="19:29" x14ac:dyDescent="0.25">
      <c r="S56649" s="107"/>
      <c r="U56649" s="107"/>
      <c r="W56649" s="107"/>
      <c r="Y56649" s="107"/>
      <c r="AA56649" s="107"/>
      <c r="AC56649" s="107"/>
    </row>
    <row r="56650" spans="19:29" x14ac:dyDescent="0.25">
      <c r="S56650" s="108"/>
      <c r="U56650" s="108"/>
      <c r="W56650" s="108"/>
      <c r="Y56650" s="108"/>
      <c r="AA56650" s="108"/>
      <c r="AC56650" s="108"/>
    </row>
    <row r="56651" spans="19:29" x14ac:dyDescent="0.25">
      <c r="S56651" s="108"/>
      <c r="U56651" s="108"/>
      <c r="W56651" s="108"/>
      <c r="Y56651" s="108"/>
      <c r="AA56651" s="108"/>
      <c r="AC56651" s="108"/>
    </row>
    <row r="56652" spans="19:29" x14ac:dyDescent="0.25">
      <c r="S56652" s="109"/>
      <c r="U56652" s="109"/>
      <c r="W56652" s="109"/>
      <c r="Y56652" s="109"/>
      <c r="AA56652" s="109"/>
      <c r="AC56652" s="109"/>
    </row>
    <row r="56653" spans="19:29" x14ac:dyDescent="0.25">
      <c r="S56653" s="108"/>
      <c r="U56653" s="108"/>
      <c r="W56653" s="108"/>
      <c r="Y56653" s="108"/>
      <c r="AA56653" s="108"/>
      <c r="AC56653" s="108"/>
    </row>
    <row r="56654" spans="19:29" x14ac:dyDescent="0.25">
      <c r="S56654" s="108"/>
      <c r="U56654" s="108"/>
      <c r="W56654" s="108"/>
      <c r="Y56654" s="108"/>
      <c r="AA56654" s="108"/>
      <c r="AC56654" s="108"/>
    </row>
    <row r="56655" spans="19:29" x14ac:dyDescent="0.25">
      <c r="S56655" s="109"/>
      <c r="U56655" s="109"/>
      <c r="W56655" s="109"/>
      <c r="Y56655" s="109"/>
      <c r="AA56655" s="109"/>
      <c r="AC56655" s="109"/>
    </row>
    <row r="56656" spans="19:29" x14ac:dyDescent="0.25">
      <c r="S56656" s="108"/>
      <c r="U56656" s="108"/>
      <c r="W56656" s="108"/>
      <c r="Y56656" s="108"/>
      <c r="AA56656" s="108"/>
      <c r="AC56656" s="108"/>
    </row>
    <row r="56657" spans="19:29" x14ac:dyDescent="0.25">
      <c r="S56657" s="109"/>
      <c r="U56657" s="109"/>
      <c r="W56657" s="109"/>
      <c r="Y56657" s="109"/>
      <c r="AA56657" s="109"/>
      <c r="AC56657" s="109"/>
    </row>
    <row r="56658" spans="19:29" x14ac:dyDescent="0.25">
      <c r="S56658" s="108"/>
      <c r="U56658" s="108"/>
      <c r="W56658" s="108"/>
      <c r="Y56658" s="108"/>
      <c r="AA56658" s="108"/>
      <c r="AC56658" s="108"/>
    </row>
    <row r="56659" spans="19:29" x14ac:dyDescent="0.25">
      <c r="S56659" s="108"/>
      <c r="U56659" s="108"/>
      <c r="W56659" s="108"/>
      <c r="Y56659" s="108"/>
      <c r="AA56659" s="108"/>
      <c r="AC56659" s="108"/>
    </row>
    <row r="56660" spans="19:29" x14ac:dyDescent="0.25">
      <c r="S56660" s="108"/>
      <c r="U56660" s="108"/>
      <c r="W56660" s="108"/>
      <c r="Y56660" s="108"/>
      <c r="AA56660" s="108"/>
      <c r="AC56660" s="108"/>
    </row>
    <row r="56661" spans="19:29" x14ac:dyDescent="0.25">
      <c r="S56661" s="110"/>
      <c r="U56661" s="110"/>
      <c r="W56661" s="110"/>
      <c r="Y56661" s="110"/>
      <c r="AA56661" s="110"/>
      <c r="AC56661" s="110"/>
    </row>
    <row r="56662" spans="19:29" x14ac:dyDescent="0.25">
      <c r="S56662" s="110"/>
      <c r="U56662" s="110"/>
      <c r="W56662" s="110"/>
      <c r="Y56662" s="110"/>
      <c r="AA56662" s="110"/>
      <c r="AC56662" s="110"/>
    </row>
    <row r="56663" spans="19:29" x14ac:dyDescent="0.25">
      <c r="S56663" s="110"/>
      <c r="U56663" s="110"/>
      <c r="W56663" s="110"/>
      <c r="Y56663" s="110"/>
      <c r="AA56663" s="110"/>
      <c r="AC56663" s="110"/>
    </row>
    <row r="56664" spans="19:29" x14ac:dyDescent="0.25">
      <c r="S56664" s="110"/>
      <c r="U56664" s="110"/>
      <c r="W56664" s="110"/>
      <c r="Y56664" s="110"/>
      <c r="AA56664" s="110"/>
      <c r="AC56664" s="110"/>
    </row>
    <row r="56665" spans="19:29" x14ac:dyDescent="0.25">
      <c r="S56665" s="111"/>
      <c r="U56665" s="111"/>
      <c r="W56665" s="111"/>
      <c r="Y56665" s="111"/>
      <c r="AA56665" s="111"/>
      <c r="AC56665" s="111"/>
    </row>
    <row r="56666" spans="19:29" x14ac:dyDescent="0.25">
      <c r="S56666" s="107"/>
      <c r="U56666" s="107"/>
      <c r="W56666" s="107"/>
      <c r="Y56666" s="107"/>
      <c r="AA56666" s="107"/>
      <c r="AC56666" s="107"/>
    </row>
    <row r="56667" spans="19:29" x14ac:dyDescent="0.25">
      <c r="S56667" s="108"/>
      <c r="U56667" s="108"/>
      <c r="W56667" s="108"/>
      <c r="Y56667" s="108"/>
      <c r="AA56667" s="108"/>
      <c r="AC56667" s="108"/>
    </row>
    <row r="56668" spans="19:29" x14ac:dyDescent="0.25">
      <c r="S56668" s="108"/>
      <c r="U56668" s="108"/>
      <c r="W56668" s="108"/>
      <c r="Y56668" s="108"/>
      <c r="AA56668" s="108"/>
      <c r="AC56668" s="108"/>
    </row>
    <row r="56669" spans="19:29" x14ac:dyDescent="0.25">
      <c r="S56669" s="109"/>
      <c r="U56669" s="109"/>
      <c r="W56669" s="109"/>
      <c r="Y56669" s="109"/>
      <c r="AA56669" s="109"/>
      <c r="AC56669" s="109"/>
    </row>
    <row r="56670" spans="19:29" x14ac:dyDescent="0.25">
      <c r="S56670" s="108"/>
      <c r="U56670" s="108"/>
      <c r="W56670" s="108"/>
      <c r="Y56670" s="108"/>
      <c r="AA56670" s="108"/>
      <c r="AC56670" s="108"/>
    </row>
    <row r="56671" spans="19:29" x14ac:dyDescent="0.25">
      <c r="S56671" s="108"/>
      <c r="U56671" s="108"/>
      <c r="W56671" s="108"/>
      <c r="Y56671" s="108"/>
      <c r="AA56671" s="108"/>
      <c r="AC56671" s="108"/>
    </row>
    <row r="56672" spans="19:29" x14ac:dyDescent="0.25">
      <c r="S56672" s="109"/>
      <c r="U56672" s="109"/>
      <c r="W56672" s="109"/>
      <c r="Y56672" s="109"/>
      <c r="AA56672" s="109"/>
      <c r="AC56672" s="109"/>
    </row>
    <row r="56673" spans="19:29" x14ac:dyDescent="0.25">
      <c r="S56673" s="108"/>
      <c r="U56673" s="108"/>
      <c r="W56673" s="108"/>
      <c r="Y56673" s="108"/>
      <c r="AA56673" s="108"/>
      <c r="AC56673" s="108"/>
    </row>
    <row r="56674" spans="19:29" x14ac:dyDescent="0.25">
      <c r="S56674" s="109"/>
      <c r="U56674" s="109"/>
      <c r="W56674" s="109"/>
      <c r="Y56674" s="109"/>
      <c r="AA56674" s="109"/>
      <c r="AC56674" s="109"/>
    </row>
    <row r="56675" spans="19:29" x14ac:dyDescent="0.25">
      <c r="S56675" s="108"/>
      <c r="U56675" s="108"/>
      <c r="W56675" s="108"/>
      <c r="Y56675" s="108"/>
      <c r="AA56675" s="108"/>
      <c r="AC56675" s="108"/>
    </row>
    <row r="56676" spans="19:29" x14ac:dyDescent="0.25">
      <c r="S56676" s="108"/>
      <c r="U56676" s="108"/>
      <c r="W56676" s="108"/>
      <c r="Y56676" s="108"/>
      <c r="AA56676" s="108"/>
      <c r="AC56676" s="108"/>
    </row>
    <row r="56677" spans="19:29" x14ac:dyDescent="0.25">
      <c r="S56677" s="108"/>
      <c r="U56677" s="108"/>
      <c r="W56677" s="108"/>
      <c r="Y56677" s="108"/>
      <c r="AA56677" s="108"/>
      <c r="AC56677" s="108"/>
    </row>
    <row r="56678" spans="19:29" x14ac:dyDescent="0.25">
      <c r="S56678" s="110"/>
      <c r="U56678" s="110"/>
      <c r="W56678" s="110"/>
      <c r="Y56678" s="110"/>
      <c r="AA56678" s="110"/>
      <c r="AC56678" s="110"/>
    </row>
    <row r="56679" spans="19:29" x14ac:dyDescent="0.25">
      <c r="S56679" s="110"/>
      <c r="U56679" s="110"/>
      <c r="W56679" s="110"/>
      <c r="Y56679" s="110"/>
      <c r="AA56679" s="110"/>
      <c r="AC56679" s="110"/>
    </row>
    <row r="56680" spans="19:29" x14ac:dyDescent="0.25">
      <c r="S56680" s="110"/>
      <c r="U56680" s="110"/>
      <c r="W56680" s="110"/>
      <c r="Y56680" s="110"/>
      <c r="AA56680" s="110"/>
      <c r="AC56680" s="110"/>
    </row>
    <row r="56681" spans="19:29" x14ac:dyDescent="0.25">
      <c r="S56681" s="110"/>
      <c r="U56681" s="110"/>
      <c r="W56681" s="110"/>
      <c r="Y56681" s="110"/>
      <c r="AA56681" s="110"/>
      <c r="AC56681" s="110"/>
    </row>
    <row r="56682" spans="19:29" x14ac:dyDescent="0.25">
      <c r="S56682" s="111"/>
      <c r="U56682" s="111"/>
      <c r="W56682" s="111"/>
      <c r="Y56682" s="111"/>
      <c r="AA56682" s="111"/>
      <c r="AC56682" s="111"/>
    </row>
    <row r="56683" spans="19:29" x14ac:dyDescent="0.25">
      <c r="S56683" s="107"/>
      <c r="U56683" s="107"/>
      <c r="W56683" s="107"/>
      <c r="Y56683" s="107"/>
      <c r="AA56683" s="107"/>
      <c r="AC56683" s="107"/>
    </row>
    <row r="56684" spans="19:29" x14ac:dyDescent="0.25">
      <c r="S56684" s="108"/>
      <c r="U56684" s="108"/>
      <c r="W56684" s="108"/>
      <c r="Y56684" s="108"/>
      <c r="AA56684" s="108"/>
      <c r="AC56684" s="108"/>
    </row>
    <row r="56685" spans="19:29" x14ac:dyDescent="0.25">
      <c r="S56685" s="108"/>
      <c r="U56685" s="108"/>
      <c r="W56685" s="108"/>
      <c r="Y56685" s="108"/>
      <c r="AA56685" s="108"/>
      <c r="AC56685" s="108"/>
    </row>
    <row r="56686" spans="19:29" x14ac:dyDescent="0.25">
      <c r="S56686" s="109"/>
      <c r="U56686" s="109"/>
      <c r="W56686" s="109"/>
      <c r="Y56686" s="109"/>
      <c r="AA56686" s="109"/>
      <c r="AC56686" s="109"/>
    </row>
    <row r="56687" spans="19:29" x14ac:dyDescent="0.25">
      <c r="S56687" s="108"/>
      <c r="U56687" s="108"/>
      <c r="W56687" s="108"/>
      <c r="Y56687" s="108"/>
      <c r="AA56687" s="108"/>
      <c r="AC56687" s="108"/>
    </row>
    <row r="56688" spans="19:29" x14ac:dyDescent="0.25">
      <c r="S56688" s="108"/>
      <c r="U56688" s="108"/>
      <c r="W56688" s="108"/>
      <c r="Y56688" s="108"/>
      <c r="AA56688" s="108"/>
      <c r="AC56688" s="108"/>
    </row>
    <row r="56689" spans="19:29" x14ac:dyDescent="0.25">
      <c r="S56689" s="109"/>
      <c r="U56689" s="109"/>
      <c r="W56689" s="109"/>
      <c r="Y56689" s="109"/>
      <c r="AA56689" s="109"/>
      <c r="AC56689" s="109"/>
    </row>
    <row r="56690" spans="19:29" x14ac:dyDescent="0.25">
      <c r="S56690" s="108"/>
      <c r="U56690" s="108"/>
      <c r="W56690" s="108"/>
      <c r="Y56690" s="108"/>
      <c r="AA56690" s="108"/>
      <c r="AC56690" s="108"/>
    </row>
    <row r="56691" spans="19:29" x14ac:dyDescent="0.25">
      <c r="S56691" s="109"/>
      <c r="U56691" s="109"/>
      <c r="W56691" s="109"/>
      <c r="Y56691" s="109"/>
      <c r="AA56691" s="109"/>
      <c r="AC56691" s="109"/>
    </row>
    <row r="56692" spans="19:29" x14ac:dyDescent="0.25">
      <c r="S56692" s="108"/>
      <c r="U56692" s="108"/>
      <c r="W56692" s="108"/>
      <c r="Y56692" s="108"/>
      <c r="AA56692" s="108"/>
      <c r="AC56692" s="108"/>
    </row>
    <row r="56693" spans="19:29" x14ac:dyDescent="0.25">
      <c r="S56693" s="108"/>
      <c r="U56693" s="108"/>
      <c r="W56693" s="108"/>
      <c r="Y56693" s="108"/>
      <c r="AA56693" s="108"/>
      <c r="AC56693" s="108"/>
    </row>
    <row r="56694" spans="19:29" x14ac:dyDescent="0.25">
      <c r="S56694" s="108"/>
      <c r="U56694" s="108"/>
      <c r="W56694" s="108"/>
      <c r="Y56694" s="108"/>
      <c r="AA56694" s="108"/>
      <c r="AC56694" s="108"/>
    </row>
    <row r="56695" spans="19:29" x14ac:dyDescent="0.25">
      <c r="S56695" s="110"/>
      <c r="U56695" s="110"/>
      <c r="W56695" s="110"/>
      <c r="Y56695" s="110"/>
      <c r="AA56695" s="110"/>
      <c r="AC56695" s="110"/>
    </row>
    <row r="56696" spans="19:29" x14ac:dyDescent="0.25">
      <c r="S56696" s="110"/>
      <c r="U56696" s="110"/>
      <c r="W56696" s="110"/>
      <c r="Y56696" s="110"/>
      <c r="AA56696" s="110"/>
      <c r="AC56696" s="110"/>
    </row>
    <row r="56697" spans="19:29" x14ac:dyDescent="0.25">
      <c r="S56697" s="110"/>
      <c r="U56697" s="110"/>
      <c r="W56697" s="110"/>
      <c r="Y56697" s="110"/>
      <c r="AA56697" s="110"/>
      <c r="AC56697" s="110"/>
    </row>
    <row r="56698" spans="19:29" x14ac:dyDescent="0.25">
      <c r="S56698" s="110"/>
      <c r="U56698" s="110"/>
      <c r="W56698" s="110"/>
      <c r="Y56698" s="110"/>
      <c r="AA56698" s="110"/>
      <c r="AC56698" s="110"/>
    </row>
    <row r="56699" spans="19:29" x14ac:dyDescent="0.25">
      <c r="S56699" s="111"/>
      <c r="U56699" s="111"/>
      <c r="W56699" s="111"/>
      <c r="Y56699" s="111"/>
      <c r="AA56699" s="111"/>
      <c r="AC56699" s="111"/>
    </row>
    <row r="56700" spans="19:29" x14ac:dyDescent="0.25">
      <c r="S56700" s="107"/>
      <c r="U56700" s="107"/>
      <c r="W56700" s="107"/>
      <c r="Y56700" s="107"/>
      <c r="AA56700" s="107"/>
      <c r="AC56700" s="107"/>
    </row>
    <row r="56701" spans="19:29" x14ac:dyDescent="0.25">
      <c r="S56701" s="108"/>
      <c r="U56701" s="108"/>
      <c r="W56701" s="108"/>
      <c r="Y56701" s="108"/>
      <c r="AA56701" s="108"/>
      <c r="AC56701" s="108"/>
    </row>
    <row r="56702" spans="19:29" x14ac:dyDescent="0.25">
      <c r="S56702" s="108"/>
      <c r="U56702" s="108"/>
      <c r="W56702" s="108"/>
      <c r="Y56702" s="108"/>
      <c r="AA56702" s="108"/>
      <c r="AC56702" s="108"/>
    </row>
    <row r="56703" spans="19:29" x14ac:dyDescent="0.25">
      <c r="S56703" s="109"/>
      <c r="U56703" s="109"/>
      <c r="W56703" s="109"/>
      <c r="Y56703" s="109"/>
      <c r="AA56703" s="109"/>
      <c r="AC56703" s="109"/>
    </row>
    <row r="56704" spans="19:29" x14ac:dyDescent="0.25">
      <c r="S56704" s="108"/>
      <c r="U56704" s="108"/>
      <c r="W56704" s="108"/>
      <c r="Y56704" s="108"/>
      <c r="AA56704" s="108"/>
      <c r="AC56704" s="108"/>
    </row>
    <row r="56705" spans="19:29" x14ac:dyDescent="0.25">
      <c r="S56705" s="108"/>
      <c r="U56705" s="108"/>
      <c r="W56705" s="108"/>
      <c r="Y56705" s="108"/>
      <c r="AA56705" s="108"/>
      <c r="AC56705" s="108"/>
    </row>
    <row r="56706" spans="19:29" x14ac:dyDescent="0.25">
      <c r="S56706" s="109"/>
      <c r="U56706" s="109"/>
      <c r="W56706" s="109"/>
      <c r="Y56706" s="109"/>
      <c r="AA56706" s="109"/>
      <c r="AC56706" s="109"/>
    </row>
    <row r="56707" spans="19:29" x14ac:dyDescent="0.25">
      <c r="S56707" s="108"/>
      <c r="U56707" s="108"/>
      <c r="W56707" s="108"/>
      <c r="Y56707" s="108"/>
      <c r="AA56707" s="108"/>
      <c r="AC56707" s="108"/>
    </row>
    <row r="56708" spans="19:29" x14ac:dyDescent="0.25">
      <c r="S56708" s="109"/>
      <c r="U56708" s="109"/>
      <c r="W56708" s="109"/>
      <c r="Y56708" s="109"/>
      <c r="AA56708" s="109"/>
      <c r="AC56708" s="109"/>
    </row>
    <row r="56709" spans="19:29" x14ac:dyDescent="0.25">
      <c r="S56709" s="108"/>
      <c r="U56709" s="108"/>
      <c r="W56709" s="108"/>
      <c r="Y56709" s="108"/>
      <c r="AA56709" s="108"/>
      <c r="AC56709" s="108"/>
    </row>
    <row r="56710" spans="19:29" x14ac:dyDescent="0.25">
      <c r="S56710" s="108"/>
      <c r="U56710" s="108"/>
      <c r="W56710" s="108"/>
      <c r="Y56710" s="108"/>
      <c r="AA56710" s="108"/>
      <c r="AC56710" s="108"/>
    </row>
    <row r="56711" spans="19:29" x14ac:dyDescent="0.25">
      <c r="S56711" s="108"/>
      <c r="U56711" s="108"/>
      <c r="W56711" s="108"/>
      <c r="Y56711" s="108"/>
      <c r="AA56711" s="108"/>
      <c r="AC56711" s="108"/>
    </row>
    <row r="56712" spans="19:29" x14ac:dyDescent="0.25">
      <c r="S56712" s="110"/>
      <c r="U56712" s="110"/>
      <c r="W56712" s="110"/>
      <c r="Y56712" s="110"/>
      <c r="AA56712" s="110"/>
      <c r="AC56712" s="110"/>
    </row>
    <row r="56713" spans="19:29" x14ac:dyDescent="0.25">
      <c r="S56713" s="110"/>
      <c r="U56713" s="110"/>
      <c r="W56713" s="110"/>
      <c r="Y56713" s="110"/>
      <c r="AA56713" s="110"/>
      <c r="AC56713" s="110"/>
    </row>
    <row r="56714" spans="19:29" x14ac:dyDescent="0.25">
      <c r="S56714" s="110"/>
      <c r="U56714" s="110"/>
      <c r="W56714" s="110"/>
      <c r="Y56714" s="110"/>
      <c r="AA56714" s="110"/>
      <c r="AC56714" s="110"/>
    </row>
    <row r="56715" spans="19:29" x14ac:dyDescent="0.25">
      <c r="S56715" s="110"/>
      <c r="U56715" s="110"/>
      <c r="W56715" s="110"/>
      <c r="Y56715" s="110"/>
      <c r="AA56715" s="110"/>
      <c r="AC56715" s="110"/>
    </row>
    <row r="56716" spans="19:29" x14ac:dyDescent="0.25">
      <c r="S56716" s="111"/>
      <c r="U56716" s="111"/>
      <c r="W56716" s="111"/>
      <c r="Y56716" s="111"/>
      <c r="AA56716" s="111"/>
      <c r="AC56716" s="111"/>
    </row>
    <row r="56717" spans="19:29" x14ac:dyDescent="0.25">
      <c r="S56717" s="107"/>
      <c r="U56717" s="107"/>
      <c r="W56717" s="107"/>
      <c r="Y56717" s="107"/>
      <c r="AA56717" s="107"/>
      <c r="AC56717" s="107"/>
    </row>
    <row r="56718" spans="19:29" x14ac:dyDescent="0.25">
      <c r="S56718" s="108"/>
      <c r="U56718" s="108"/>
      <c r="W56718" s="108"/>
      <c r="Y56718" s="108"/>
      <c r="AA56718" s="108"/>
      <c r="AC56718" s="108"/>
    </row>
    <row r="56719" spans="19:29" x14ac:dyDescent="0.25">
      <c r="S56719" s="108"/>
      <c r="U56719" s="108"/>
      <c r="W56719" s="108"/>
      <c r="Y56719" s="108"/>
      <c r="AA56719" s="108"/>
      <c r="AC56719" s="108"/>
    </row>
    <row r="56720" spans="19:29" x14ac:dyDescent="0.25">
      <c r="S56720" s="109"/>
      <c r="U56720" s="109"/>
      <c r="W56720" s="109"/>
      <c r="Y56720" s="109"/>
      <c r="AA56720" s="109"/>
      <c r="AC56720" s="109"/>
    </row>
    <row r="56721" spans="19:29" x14ac:dyDescent="0.25">
      <c r="S56721" s="108"/>
      <c r="U56721" s="108"/>
      <c r="W56721" s="108"/>
      <c r="Y56721" s="108"/>
      <c r="AA56721" s="108"/>
      <c r="AC56721" s="108"/>
    </row>
    <row r="56722" spans="19:29" x14ac:dyDescent="0.25">
      <c r="S56722" s="108"/>
      <c r="U56722" s="108"/>
      <c r="W56722" s="108"/>
      <c r="Y56722" s="108"/>
      <c r="AA56722" s="108"/>
      <c r="AC56722" s="108"/>
    </row>
    <row r="56723" spans="19:29" x14ac:dyDescent="0.25">
      <c r="S56723" s="109"/>
      <c r="U56723" s="109"/>
      <c r="W56723" s="109"/>
      <c r="Y56723" s="109"/>
      <c r="AA56723" s="109"/>
      <c r="AC56723" s="109"/>
    </row>
    <row r="56724" spans="19:29" x14ac:dyDescent="0.25">
      <c r="S56724" s="108"/>
      <c r="U56724" s="108"/>
      <c r="W56724" s="108"/>
      <c r="Y56724" s="108"/>
      <c r="AA56724" s="108"/>
      <c r="AC56724" s="108"/>
    </row>
    <row r="56725" spans="19:29" x14ac:dyDescent="0.25">
      <c r="S56725" s="109"/>
      <c r="U56725" s="109"/>
      <c r="W56725" s="109"/>
      <c r="Y56725" s="109"/>
      <c r="AA56725" s="109"/>
      <c r="AC56725" s="109"/>
    </row>
    <row r="56726" spans="19:29" x14ac:dyDescent="0.25">
      <c r="S56726" s="108"/>
      <c r="U56726" s="108"/>
      <c r="W56726" s="108"/>
      <c r="Y56726" s="108"/>
      <c r="AA56726" s="108"/>
      <c r="AC56726" s="108"/>
    </row>
    <row r="56727" spans="19:29" x14ac:dyDescent="0.25">
      <c r="S56727" s="108"/>
      <c r="U56727" s="108"/>
      <c r="W56727" s="108"/>
      <c r="Y56727" s="108"/>
      <c r="AA56727" s="108"/>
      <c r="AC56727" s="108"/>
    </row>
    <row r="56728" spans="19:29" x14ac:dyDescent="0.25">
      <c r="S56728" s="108"/>
      <c r="U56728" s="108"/>
      <c r="W56728" s="108"/>
      <c r="Y56728" s="108"/>
      <c r="AA56728" s="108"/>
      <c r="AC56728" s="108"/>
    </row>
    <row r="56729" spans="19:29" x14ac:dyDescent="0.25">
      <c r="S56729" s="110"/>
      <c r="U56729" s="110"/>
      <c r="W56729" s="110"/>
      <c r="Y56729" s="110"/>
      <c r="AA56729" s="110"/>
      <c r="AC56729" s="110"/>
    </row>
    <row r="56730" spans="19:29" x14ac:dyDescent="0.25">
      <c r="S56730" s="110"/>
      <c r="U56730" s="110"/>
      <c r="W56730" s="110"/>
      <c r="Y56730" s="110"/>
      <c r="AA56730" s="110"/>
      <c r="AC56730" s="110"/>
    </row>
    <row r="56731" spans="19:29" x14ac:dyDescent="0.25">
      <c r="S56731" s="110"/>
      <c r="U56731" s="110"/>
      <c r="W56731" s="110"/>
      <c r="Y56731" s="110"/>
      <c r="AA56731" s="110"/>
      <c r="AC56731" s="110"/>
    </row>
    <row r="56732" spans="19:29" x14ac:dyDescent="0.25">
      <c r="S56732" s="110"/>
      <c r="U56732" s="110"/>
      <c r="W56732" s="110"/>
      <c r="Y56732" s="110"/>
      <c r="AA56732" s="110"/>
      <c r="AC56732" s="110"/>
    </row>
    <row r="56733" spans="19:29" x14ac:dyDescent="0.25">
      <c r="S56733" s="111"/>
      <c r="U56733" s="111"/>
      <c r="W56733" s="111"/>
      <c r="Y56733" s="111"/>
      <c r="AA56733" s="111"/>
      <c r="AC56733" s="111"/>
    </row>
    <row r="56734" spans="19:29" x14ac:dyDescent="0.25">
      <c r="S56734" s="107"/>
      <c r="U56734" s="107"/>
      <c r="W56734" s="107"/>
      <c r="Y56734" s="107"/>
      <c r="AA56734" s="107"/>
      <c r="AC56734" s="107"/>
    </row>
    <row r="56735" spans="19:29" x14ac:dyDescent="0.25">
      <c r="S56735" s="108"/>
      <c r="U56735" s="108"/>
      <c r="W56735" s="108"/>
      <c r="Y56735" s="108"/>
      <c r="AA56735" s="108"/>
      <c r="AC56735" s="108"/>
    </row>
    <row r="56736" spans="19:29" x14ac:dyDescent="0.25">
      <c r="S56736" s="108"/>
      <c r="U56736" s="108"/>
      <c r="W56736" s="108"/>
      <c r="Y56736" s="108"/>
      <c r="AA56736" s="108"/>
      <c r="AC56736" s="108"/>
    </row>
    <row r="56737" spans="19:29" x14ac:dyDescent="0.25">
      <c r="S56737" s="109"/>
      <c r="U56737" s="109"/>
      <c r="W56737" s="109"/>
      <c r="Y56737" s="109"/>
      <c r="AA56737" s="109"/>
      <c r="AC56737" s="109"/>
    </row>
    <row r="56738" spans="19:29" x14ac:dyDescent="0.25">
      <c r="S56738" s="108"/>
      <c r="U56738" s="108"/>
      <c r="W56738" s="108"/>
      <c r="Y56738" s="108"/>
      <c r="AA56738" s="108"/>
      <c r="AC56738" s="108"/>
    </row>
    <row r="56739" spans="19:29" x14ac:dyDescent="0.25">
      <c r="S56739" s="108"/>
      <c r="U56739" s="108"/>
      <c r="W56739" s="108"/>
      <c r="Y56739" s="108"/>
      <c r="AA56739" s="108"/>
      <c r="AC56739" s="108"/>
    </row>
    <row r="56740" spans="19:29" x14ac:dyDescent="0.25">
      <c r="S56740" s="109"/>
      <c r="U56740" s="109"/>
      <c r="W56740" s="109"/>
      <c r="Y56740" s="109"/>
      <c r="AA56740" s="109"/>
      <c r="AC56740" s="109"/>
    </row>
    <row r="56741" spans="19:29" x14ac:dyDescent="0.25">
      <c r="S56741" s="108"/>
      <c r="U56741" s="108"/>
      <c r="W56741" s="108"/>
      <c r="Y56741" s="108"/>
      <c r="AA56741" s="108"/>
      <c r="AC56741" s="108"/>
    </row>
    <row r="56742" spans="19:29" x14ac:dyDescent="0.25">
      <c r="S56742" s="109"/>
      <c r="U56742" s="109"/>
      <c r="W56742" s="109"/>
      <c r="Y56742" s="109"/>
      <c r="AA56742" s="109"/>
      <c r="AC56742" s="109"/>
    </row>
    <row r="56743" spans="19:29" x14ac:dyDescent="0.25">
      <c r="S56743" s="108"/>
      <c r="U56743" s="108"/>
      <c r="W56743" s="108"/>
      <c r="Y56743" s="108"/>
      <c r="AA56743" s="108"/>
      <c r="AC56743" s="108"/>
    </row>
    <row r="56744" spans="19:29" x14ac:dyDescent="0.25">
      <c r="S56744" s="108"/>
      <c r="U56744" s="108"/>
      <c r="W56744" s="108"/>
      <c r="Y56744" s="108"/>
      <c r="AA56744" s="108"/>
      <c r="AC56744" s="108"/>
    </row>
    <row r="56745" spans="19:29" x14ac:dyDescent="0.25">
      <c r="S56745" s="108"/>
      <c r="U56745" s="108"/>
      <c r="W56745" s="108"/>
      <c r="Y56745" s="108"/>
      <c r="AA56745" s="108"/>
      <c r="AC56745" s="108"/>
    </row>
    <row r="56746" spans="19:29" x14ac:dyDescent="0.25">
      <c r="S56746" s="110"/>
      <c r="U56746" s="110"/>
      <c r="W56746" s="110"/>
      <c r="Y56746" s="110"/>
      <c r="AA56746" s="110"/>
      <c r="AC56746" s="110"/>
    </row>
    <row r="56747" spans="19:29" x14ac:dyDescent="0.25">
      <c r="S56747" s="110"/>
      <c r="U56747" s="110"/>
      <c r="W56747" s="110"/>
      <c r="Y56747" s="110"/>
      <c r="AA56747" s="110"/>
      <c r="AC56747" s="110"/>
    </row>
    <row r="56748" spans="19:29" x14ac:dyDescent="0.25">
      <c r="S56748" s="110"/>
      <c r="U56748" s="110"/>
      <c r="W56748" s="110"/>
      <c r="Y56748" s="110"/>
      <c r="AA56748" s="110"/>
      <c r="AC56748" s="110"/>
    </row>
    <row r="56749" spans="19:29" x14ac:dyDescent="0.25">
      <c r="S56749" s="110"/>
      <c r="U56749" s="110"/>
      <c r="W56749" s="110"/>
      <c r="Y56749" s="110"/>
      <c r="AA56749" s="110"/>
      <c r="AC56749" s="110"/>
    </row>
    <row r="56750" spans="19:29" x14ac:dyDescent="0.25">
      <c r="S56750" s="111"/>
      <c r="U56750" s="111"/>
      <c r="W56750" s="111"/>
      <c r="Y56750" s="111"/>
      <c r="AA56750" s="111"/>
      <c r="AC56750" s="111"/>
    </row>
    <row r="56751" spans="19:29" x14ac:dyDescent="0.25">
      <c r="S56751" s="107"/>
      <c r="U56751" s="107"/>
      <c r="W56751" s="107"/>
      <c r="Y56751" s="107"/>
      <c r="AA56751" s="107"/>
      <c r="AC56751" s="107"/>
    </row>
    <row r="56752" spans="19:29" x14ac:dyDescent="0.25">
      <c r="S56752" s="108"/>
      <c r="U56752" s="108"/>
      <c r="W56752" s="108"/>
      <c r="Y56752" s="108"/>
      <c r="AA56752" s="108"/>
      <c r="AC56752" s="108"/>
    </row>
    <row r="56753" spans="19:29" x14ac:dyDescent="0.25">
      <c r="S56753" s="108"/>
      <c r="U56753" s="108"/>
      <c r="W56753" s="108"/>
      <c r="Y56753" s="108"/>
      <c r="AA56753" s="108"/>
      <c r="AC56753" s="108"/>
    </row>
    <row r="56754" spans="19:29" x14ac:dyDescent="0.25">
      <c r="S56754" s="109"/>
      <c r="U56754" s="109"/>
      <c r="W56754" s="109"/>
      <c r="Y56754" s="109"/>
      <c r="AA56754" s="109"/>
      <c r="AC56754" s="109"/>
    </row>
    <row r="56755" spans="19:29" x14ac:dyDescent="0.25">
      <c r="S56755" s="108"/>
      <c r="U56755" s="108"/>
      <c r="W56755" s="108"/>
      <c r="Y56755" s="108"/>
      <c r="AA56755" s="108"/>
      <c r="AC56755" s="108"/>
    </row>
    <row r="56756" spans="19:29" x14ac:dyDescent="0.25">
      <c r="S56756" s="108"/>
      <c r="U56756" s="108"/>
      <c r="W56756" s="108"/>
      <c r="Y56756" s="108"/>
      <c r="AA56756" s="108"/>
      <c r="AC56756" s="108"/>
    </row>
    <row r="56757" spans="19:29" x14ac:dyDescent="0.25">
      <c r="S56757" s="109"/>
      <c r="U56757" s="109"/>
      <c r="W56757" s="109"/>
      <c r="Y56757" s="109"/>
      <c r="AA56757" s="109"/>
      <c r="AC56757" s="109"/>
    </row>
    <row r="56758" spans="19:29" x14ac:dyDescent="0.25">
      <c r="S56758" s="108"/>
      <c r="U56758" s="108"/>
      <c r="W56758" s="108"/>
      <c r="Y56758" s="108"/>
      <c r="AA56758" s="108"/>
      <c r="AC56758" s="108"/>
    </row>
    <row r="56759" spans="19:29" x14ac:dyDescent="0.25">
      <c r="S56759" s="109"/>
      <c r="U56759" s="109"/>
      <c r="W56759" s="109"/>
      <c r="Y56759" s="109"/>
      <c r="AA56759" s="109"/>
      <c r="AC56759" s="109"/>
    </row>
    <row r="56760" spans="19:29" x14ac:dyDescent="0.25">
      <c r="S56760" s="108"/>
      <c r="U56760" s="108"/>
      <c r="W56760" s="108"/>
      <c r="Y56760" s="108"/>
      <c r="AA56760" s="108"/>
      <c r="AC56760" s="108"/>
    </row>
    <row r="56761" spans="19:29" x14ac:dyDescent="0.25">
      <c r="S56761" s="108"/>
      <c r="U56761" s="108"/>
      <c r="W56761" s="108"/>
      <c r="Y56761" s="108"/>
      <c r="AA56761" s="108"/>
      <c r="AC56761" s="108"/>
    </row>
    <row r="56762" spans="19:29" x14ac:dyDescent="0.25">
      <c r="S56762" s="108"/>
      <c r="U56762" s="108"/>
      <c r="W56762" s="108"/>
      <c r="Y56762" s="108"/>
      <c r="AA56762" s="108"/>
      <c r="AC56762" s="108"/>
    </row>
    <row r="56763" spans="19:29" x14ac:dyDescent="0.25">
      <c r="S56763" s="110"/>
      <c r="U56763" s="110"/>
      <c r="W56763" s="110"/>
      <c r="Y56763" s="110"/>
      <c r="AA56763" s="110"/>
      <c r="AC56763" s="110"/>
    </row>
    <row r="56764" spans="19:29" x14ac:dyDescent="0.25">
      <c r="S56764" s="110"/>
      <c r="U56764" s="110"/>
      <c r="W56764" s="110"/>
      <c r="Y56764" s="110"/>
      <c r="AA56764" s="110"/>
      <c r="AC56764" s="110"/>
    </row>
    <row r="56765" spans="19:29" x14ac:dyDescent="0.25">
      <c r="S56765" s="110"/>
      <c r="U56765" s="110"/>
      <c r="W56765" s="110"/>
      <c r="Y56765" s="110"/>
      <c r="AA56765" s="110"/>
      <c r="AC56765" s="110"/>
    </row>
    <row r="56766" spans="19:29" x14ac:dyDescent="0.25">
      <c r="S56766" s="110"/>
      <c r="U56766" s="110"/>
      <c r="W56766" s="110"/>
      <c r="Y56766" s="110"/>
      <c r="AA56766" s="110"/>
      <c r="AC56766" s="110"/>
    </row>
    <row r="56767" spans="19:29" x14ac:dyDescent="0.25">
      <c r="S56767" s="111"/>
      <c r="U56767" s="111"/>
      <c r="W56767" s="111"/>
      <c r="Y56767" s="111"/>
      <c r="AA56767" s="111"/>
      <c r="AC56767" s="111"/>
    </row>
    <row r="56768" spans="19:29" x14ac:dyDescent="0.25">
      <c r="S56768" s="107"/>
      <c r="U56768" s="107"/>
      <c r="W56768" s="107"/>
      <c r="Y56768" s="107"/>
      <c r="AA56768" s="107"/>
      <c r="AC56768" s="107"/>
    </row>
    <row r="56769" spans="19:29" x14ac:dyDescent="0.25">
      <c r="S56769" s="108"/>
      <c r="U56769" s="108"/>
      <c r="W56769" s="108"/>
      <c r="Y56769" s="108"/>
      <c r="AA56769" s="108"/>
      <c r="AC56769" s="108"/>
    </row>
    <row r="56770" spans="19:29" x14ac:dyDescent="0.25">
      <c r="S56770" s="108"/>
      <c r="U56770" s="108"/>
      <c r="W56770" s="108"/>
      <c r="Y56770" s="108"/>
      <c r="AA56770" s="108"/>
      <c r="AC56770" s="108"/>
    </row>
    <row r="56771" spans="19:29" x14ac:dyDescent="0.25">
      <c r="S56771" s="109"/>
      <c r="U56771" s="109"/>
      <c r="W56771" s="109"/>
      <c r="Y56771" s="109"/>
      <c r="AA56771" s="109"/>
      <c r="AC56771" s="109"/>
    </row>
    <row r="56772" spans="19:29" x14ac:dyDescent="0.25">
      <c r="S56772" s="108"/>
      <c r="U56772" s="108"/>
      <c r="W56772" s="108"/>
      <c r="Y56772" s="108"/>
      <c r="AA56772" s="108"/>
      <c r="AC56772" s="108"/>
    </row>
    <row r="56773" spans="19:29" x14ac:dyDescent="0.25">
      <c r="S56773" s="108"/>
      <c r="U56773" s="108"/>
      <c r="W56773" s="108"/>
      <c r="Y56773" s="108"/>
      <c r="AA56773" s="108"/>
      <c r="AC56773" s="108"/>
    </row>
    <row r="56774" spans="19:29" x14ac:dyDescent="0.25">
      <c r="S56774" s="109"/>
      <c r="U56774" s="109"/>
      <c r="W56774" s="109"/>
      <c r="Y56774" s="109"/>
      <c r="AA56774" s="109"/>
      <c r="AC56774" s="109"/>
    </row>
    <row r="56775" spans="19:29" x14ac:dyDescent="0.25">
      <c r="S56775" s="108"/>
      <c r="U56775" s="108"/>
      <c r="W56775" s="108"/>
      <c r="Y56775" s="108"/>
      <c r="AA56775" s="108"/>
      <c r="AC56775" s="108"/>
    </row>
    <row r="56776" spans="19:29" x14ac:dyDescent="0.25">
      <c r="S56776" s="109"/>
      <c r="U56776" s="109"/>
      <c r="W56776" s="109"/>
      <c r="Y56776" s="109"/>
      <c r="AA56776" s="109"/>
      <c r="AC56776" s="109"/>
    </row>
    <row r="56777" spans="19:29" x14ac:dyDescent="0.25">
      <c r="S56777" s="108"/>
      <c r="U56777" s="108"/>
      <c r="W56777" s="108"/>
      <c r="Y56777" s="108"/>
      <c r="AA56777" s="108"/>
      <c r="AC56777" s="108"/>
    </row>
    <row r="56778" spans="19:29" x14ac:dyDescent="0.25">
      <c r="S56778" s="108"/>
      <c r="U56778" s="108"/>
      <c r="W56778" s="108"/>
      <c r="Y56778" s="108"/>
      <c r="AA56778" s="108"/>
      <c r="AC56778" s="108"/>
    </row>
    <row r="56779" spans="19:29" x14ac:dyDescent="0.25">
      <c r="S56779" s="108"/>
      <c r="U56779" s="108"/>
      <c r="W56779" s="108"/>
      <c r="Y56779" s="108"/>
      <c r="AA56779" s="108"/>
      <c r="AC56779" s="108"/>
    </row>
    <row r="56780" spans="19:29" x14ac:dyDescent="0.25">
      <c r="S56780" s="110"/>
      <c r="U56780" s="110"/>
      <c r="W56780" s="110"/>
      <c r="Y56780" s="110"/>
      <c r="AA56780" s="110"/>
      <c r="AC56780" s="110"/>
    </row>
    <row r="56781" spans="19:29" x14ac:dyDescent="0.25">
      <c r="S56781" s="110"/>
      <c r="U56781" s="110"/>
      <c r="W56781" s="110"/>
      <c r="Y56781" s="110"/>
      <c r="AA56781" s="110"/>
      <c r="AC56781" s="110"/>
    </row>
    <row r="56782" spans="19:29" x14ac:dyDescent="0.25">
      <c r="S56782" s="110"/>
      <c r="U56782" s="110"/>
      <c r="W56782" s="110"/>
      <c r="Y56782" s="110"/>
      <c r="AA56782" s="110"/>
      <c r="AC56782" s="110"/>
    </row>
    <row r="56783" spans="19:29" x14ac:dyDescent="0.25">
      <c r="S56783" s="110"/>
      <c r="U56783" s="110"/>
      <c r="W56783" s="110"/>
      <c r="Y56783" s="110"/>
      <c r="AA56783" s="110"/>
      <c r="AC56783" s="110"/>
    </row>
    <row r="56784" spans="19:29" x14ac:dyDescent="0.25">
      <c r="S56784" s="111"/>
      <c r="U56784" s="111"/>
      <c r="W56784" s="111"/>
      <c r="Y56784" s="111"/>
      <c r="AA56784" s="111"/>
      <c r="AC56784" s="111"/>
    </row>
    <row r="56785" spans="19:29" x14ac:dyDescent="0.25">
      <c r="S56785" s="107"/>
      <c r="U56785" s="107"/>
      <c r="W56785" s="107"/>
      <c r="Y56785" s="107"/>
      <c r="AA56785" s="107"/>
      <c r="AC56785" s="107"/>
    </row>
    <row r="56786" spans="19:29" x14ac:dyDescent="0.25">
      <c r="S56786" s="108"/>
      <c r="U56786" s="108"/>
      <c r="W56786" s="108"/>
      <c r="Y56786" s="108"/>
      <c r="AA56786" s="108"/>
      <c r="AC56786" s="108"/>
    </row>
    <row r="56787" spans="19:29" x14ac:dyDescent="0.25">
      <c r="S56787" s="108"/>
      <c r="U56787" s="108"/>
      <c r="W56787" s="108"/>
      <c r="Y56787" s="108"/>
      <c r="AA56787" s="108"/>
      <c r="AC56787" s="108"/>
    </row>
    <row r="56788" spans="19:29" x14ac:dyDescent="0.25">
      <c r="S56788" s="109"/>
      <c r="U56788" s="109"/>
      <c r="W56788" s="109"/>
      <c r="Y56788" s="109"/>
      <c r="AA56788" s="109"/>
      <c r="AC56788" s="109"/>
    </row>
    <row r="56789" spans="19:29" x14ac:dyDescent="0.25">
      <c r="S56789" s="108"/>
      <c r="U56789" s="108"/>
      <c r="W56789" s="108"/>
      <c r="Y56789" s="108"/>
      <c r="AA56789" s="108"/>
      <c r="AC56789" s="108"/>
    </row>
    <row r="56790" spans="19:29" x14ac:dyDescent="0.25">
      <c r="S56790" s="108"/>
      <c r="U56790" s="108"/>
      <c r="W56790" s="108"/>
      <c r="Y56790" s="108"/>
      <c r="AA56790" s="108"/>
      <c r="AC56790" s="108"/>
    </row>
    <row r="56791" spans="19:29" x14ac:dyDescent="0.25">
      <c r="S56791" s="109"/>
      <c r="U56791" s="109"/>
      <c r="W56791" s="109"/>
      <c r="Y56791" s="109"/>
      <c r="AA56791" s="109"/>
      <c r="AC56791" s="109"/>
    </row>
    <row r="56792" spans="19:29" x14ac:dyDescent="0.25">
      <c r="S56792" s="108"/>
      <c r="U56792" s="108"/>
      <c r="W56792" s="108"/>
      <c r="Y56792" s="108"/>
      <c r="AA56792" s="108"/>
      <c r="AC56792" s="108"/>
    </row>
    <row r="56793" spans="19:29" x14ac:dyDescent="0.25">
      <c r="S56793" s="109"/>
      <c r="U56793" s="109"/>
      <c r="W56793" s="109"/>
      <c r="Y56793" s="109"/>
      <c r="AA56793" s="109"/>
      <c r="AC56793" s="109"/>
    </row>
    <row r="56794" spans="19:29" x14ac:dyDescent="0.25">
      <c r="S56794" s="108"/>
      <c r="U56794" s="108"/>
      <c r="W56794" s="108"/>
      <c r="Y56794" s="108"/>
      <c r="AA56794" s="108"/>
      <c r="AC56794" s="108"/>
    </row>
    <row r="56795" spans="19:29" x14ac:dyDescent="0.25">
      <c r="S56795" s="108"/>
      <c r="U56795" s="108"/>
      <c r="W56795" s="108"/>
      <c r="Y56795" s="108"/>
      <c r="AA56795" s="108"/>
      <c r="AC56795" s="108"/>
    </row>
    <row r="56796" spans="19:29" x14ac:dyDescent="0.25">
      <c r="S56796" s="108"/>
      <c r="U56796" s="108"/>
      <c r="W56796" s="108"/>
      <c r="Y56796" s="108"/>
      <c r="AA56796" s="108"/>
      <c r="AC56796" s="108"/>
    </row>
    <row r="56797" spans="19:29" x14ac:dyDescent="0.25">
      <c r="S56797" s="110"/>
      <c r="U56797" s="110"/>
      <c r="W56797" s="110"/>
      <c r="Y56797" s="110"/>
      <c r="AA56797" s="110"/>
      <c r="AC56797" s="110"/>
    </row>
    <row r="56798" spans="19:29" x14ac:dyDescent="0.25">
      <c r="S56798" s="110"/>
      <c r="U56798" s="110"/>
      <c r="W56798" s="110"/>
      <c r="Y56798" s="110"/>
      <c r="AA56798" s="110"/>
      <c r="AC56798" s="110"/>
    </row>
    <row r="56799" spans="19:29" x14ac:dyDescent="0.25">
      <c r="S56799" s="110"/>
      <c r="U56799" s="110"/>
      <c r="W56799" s="110"/>
      <c r="Y56799" s="110"/>
      <c r="AA56799" s="110"/>
      <c r="AC56799" s="110"/>
    </row>
    <row r="56800" spans="19:29" x14ac:dyDescent="0.25">
      <c r="S56800" s="110"/>
      <c r="U56800" s="110"/>
      <c r="W56800" s="110"/>
      <c r="Y56800" s="110"/>
      <c r="AA56800" s="110"/>
      <c r="AC56800" s="110"/>
    </row>
    <row r="56801" spans="19:29" x14ac:dyDescent="0.25">
      <c r="S56801" s="111"/>
      <c r="U56801" s="111"/>
      <c r="W56801" s="111"/>
      <c r="Y56801" s="111"/>
      <c r="AA56801" s="111"/>
      <c r="AC56801" s="111"/>
    </row>
    <row r="56802" spans="19:29" x14ac:dyDescent="0.25">
      <c r="S56802" s="107"/>
      <c r="U56802" s="107"/>
      <c r="W56802" s="107"/>
      <c r="Y56802" s="107"/>
      <c r="AA56802" s="107"/>
      <c r="AC56802" s="107"/>
    </row>
    <row r="56803" spans="19:29" x14ac:dyDescent="0.25">
      <c r="S56803" s="108"/>
      <c r="U56803" s="108"/>
      <c r="W56803" s="108"/>
      <c r="Y56803" s="108"/>
      <c r="AA56803" s="108"/>
      <c r="AC56803" s="108"/>
    </row>
    <row r="56804" spans="19:29" x14ac:dyDescent="0.25">
      <c r="S56804" s="108"/>
      <c r="U56804" s="108"/>
      <c r="W56804" s="108"/>
      <c r="Y56804" s="108"/>
      <c r="AA56804" s="108"/>
      <c r="AC56804" s="108"/>
    </row>
    <row r="56805" spans="19:29" x14ac:dyDescent="0.25">
      <c r="S56805" s="109"/>
      <c r="U56805" s="109"/>
      <c r="W56805" s="109"/>
      <c r="Y56805" s="109"/>
      <c r="AA56805" s="109"/>
      <c r="AC56805" s="109"/>
    </row>
    <row r="56806" spans="19:29" x14ac:dyDescent="0.25">
      <c r="S56806" s="108"/>
      <c r="U56806" s="108"/>
      <c r="W56806" s="108"/>
      <c r="Y56806" s="108"/>
      <c r="AA56806" s="108"/>
      <c r="AC56806" s="108"/>
    </row>
    <row r="56807" spans="19:29" x14ac:dyDescent="0.25">
      <c r="S56807" s="108"/>
      <c r="U56807" s="108"/>
      <c r="W56807" s="108"/>
      <c r="Y56807" s="108"/>
      <c r="AA56807" s="108"/>
      <c r="AC56807" s="108"/>
    </row>
    <row r="56808" spans="19:29" x14ac:dyDescent="0.25">
      <c r="S56808" s="109"/>
      <c r="U56808" s="109"/>
      <c r="W56808" s="109"/>
      <c r="Y56808" s="109"/>
      <c r="AA56808" s="109"/>
      <c r="AC56808" s="109"/>
    </row>
    <row r="56809" spans="19:29" x14ac:dyDescent="0.25">
      <c r="S56809" s="108"/>
      <c r="U56809" s="108"/>
      <c r="W56809" s="108"/>
      <c r="Y56809" s="108"/>
      <c r="AA56809" s="108"/>
      <c r="AC56809" s="108"/>
    </row>
    <row r="56810" spans="19:29" x14ac:dyDescent="0.25">
      <c r="S56810" s="109"/>
      <c r="U56810" s="109"/>
      <c r="W56810" s="109"/>
      <c r="Y56810" s="109"/>
      <c r="AA56810" s="109"/>
      <c r="AC56810" s="109"/>
    </row>
    <row r="56811" spans="19:29" x14ac:dyDescent="0.25">
      <c r="S56811" s="108"/>
      <c r="U56811" s="108"/>
      <c r="W56811" s="108"/>
      <c r="Y56811" s="108"/>
      <c r="AA56811" s="108"/>
      <c r="AC56811" s="108"/>
    </row>
    <row r="56812" spans="19:29" x14ac:dyDescent="0.25">
      <c r="S56812" s="108"/>
      <c r="U56812" s="108"/>
      <c r="W56812" s="108"/>
      <c r="Y56812" s="108"/>
      <c r="AA56812" s="108"/>
      <c r="AC56812" s="108"/>
    </row>
    <row r="56813" spans="19:29" x14ac:dyDescent="0.25">
      <c r="S56813" s="108"/>
      <c r="U56813" s="108"/>
      <c r="W56813" s="108"/>
      <c r="Y56813" s="108"/>
      <c r="AA56813" s="108"/>
      <c r="AC56813" s="108"/>
    </row>
    <row r="56814" spans="19:29" x14ac:dyDescent="0.25">
      <c r="S56814" s="110"/>
      <c r="U56814" s="110"/>
      <c r="W56814" s="110"/>
      <c r="Y56814" s="110"/>
      <c r="AA56814" s="110"/>
      <c r="AC56814" s="110"/>
    </row>
    <row r="56815" spans="19:29" x14ac:dyDescent="0.25">
      <c r="S56815" s="110"/>
      <c r="U56815" s="110"/>
      <c r="W56815" s="110"/>
      <c r="Y56815" s="110"/>
      <c r="AA56815" s="110"/>
      <c r="AC56815" s="110"/>
    </row>
    <row r="56816" spans="19:29" x14ac:dyDescent="0.25">
      <c r="S56816" s="110"/>
      <c r="U56816" s="110"/>
      <c r="W56816" s="110"/>
      <c r="Y56816" s="110"/>
      <c r="AA56816" s="110"/>
      <c r="AC56816" s="110"/>
    </row>
    <row r="56817" spans="19:29" x14ac:dyDescent="0.25">
      <c r="S56817" s="110"/>
      <c r="U56817" s="110"/>
      <c r="W56817" s="110"/>
      <c r="Y56817" s="110"/>
      <c r="AA56817" s="110"/>
      <c r="AC56817" s="110"/>
    </row>
    <row r="56818" spans="19:29" x14ac:dyDescent="0.25">
      <c r="S56818" s="111"/>
      <c r="U56818" s="111"/>
      <c r="W56818" s="111"/>
      <c r="Y56818" s="111"/>
      <c r="AA56818" s="111"/>
      <c r="AC56818" s="111"/>
    </row>
    <row r="56819" spans="19:29" x14ac:dyDescent="0.25">
      <c r="S56819" s="107"/>
      <c r="U56819" s="107"/>
      <c r="W56819" s="107"/>
      <c r="Y56819" s="107"/>
      <c r="AA56819" s="107"/>
      <c r="AC56819" s="107"/>
    </row>
    <row r="56820" spans="19:29" x14ac:dyDescent="0.25">
      <c r="S56820" s="108"/>
      <c r="U56820" s="108"/>
      <c r="W56820" s="108"/>
      <c r="Y56820" s="108"/>
      <c r="AA56820" s="108"/>
      <c r="AC56820" s="108"/>
    </row>
    <row r="56821" spans="19:29" x14ac:dyDescent="0.25">
      <c r="S56821" s="108"/>
      <c r="U56821" s="108"/>
      <c r="W56821" s="108"/>
      <c r="Y56821" s="108"/>
      <c r="AA56821" s="108"/>
      <c r="AC56821" s="108"/>
    </row>
    <row r="56822" spans="19:29" x14ac:dyDescent="0.25">
      <c r="S56822" s="109"/>
      <c r="U56822" s="109"/>
      <c r="W56822" s="109"/>
      <c r="Y56822" s="109"/>
      <c r="AA56822" s="109"/>
      <c r="AC56822" s="109"/>
    </row>
    <row r="56823" spans="19:29" x14ac:dyDescent="0.25">
      <c r="S56823" s="108"/>
      <c r="U56823" s="108"/>
      <c r="W56823" s="108"/>
      <c r="Y56823" s="108"/>
      <c r="AA56823" s="108"/>
      <c r="AC56823" s="108"/>
    </row>
    <row r="56824" spans="19:29" x14ac:dyDescent="0.25">
      <c r="S56824" s="108"/>
      <c r="U56824" s="108"/>
      <c r="W56824" s="108"/>
      <c r="Y56824" s="108"/>
      <c r="AA56824" s="108"/>
      <c r="AC56824" s="108"/>
    </row>
    <row r="56825" spans="19:29" x14ac:dyDescent="0.25">
      <c r="S56825" s="109"/>
      <c r="U56825" s="109"/>
      <c r="W56825" s="109"/>
      <c r="Y56825" s="109"/>
      <c r="AA56825" s="109"/>
      <c r="AC56825" s="109"/>
    </row>
    <row r="56826" spans="19:29" x14ac:dyDescent="0.25">
      <c r="S56826" s="108"/>
      <c r="U56826" s="108"/>
      <c r="W56826" s="108"/>
      <c r="Y56826" s="108"/>
      <c r="AA56826" s="108"/>
      <c r="AC56826" s="108"/>
    </row>
    <row r="56827" spans="19:29" x14ac:dyDescent="0.25">
      <c r="S56827" s="109"/>
      <c r="U56827" s="109"/>
      <c r="W56827" s="109"/>
      <c r="Y56827" s="109"/>
      <c r="AA56827" s="109"/>
      <c r="AC56827" s="109"/>
    </row>
    <row r="56828" spans="19:29" x14ac:dyDescent="0.25">
      <c r="S56828" s="108"/>
      <c r="U56828" s="108"/>
      <c r="W56828" s="108"/>
      <c r="Y56828" s="108"/>
      <c r="AA56828" s="108"/>
      <c r="AC56828" s="108"/>
    </row>
    <row r="56829" spans="19:29" x14ac:dyDescent="0.25">
      <c r="S56829" s="108"/>
      <c r="U56829" s="108"/>
      <c r="W56829" s="108"/>
      <c r="Y56829" s="108"/>
      <c r="AA56829" s="108"/>
      <c r="AC56829" s="108"/>
    </row>
    <row r="56830" spans="19:29" x14ac:dyDescent="0.25">
      <c r="S56830" s="108"/>
      <c r="U56830" s="108"/>
      <c r="W56830" s="108"/>
      <c r="Y56830" s="108"/>
      <c r="AA56830" s="108"/>
      <c r="AC56830" s="108"/>
    </row>
    <row r="56831" spans="19:29" x14ac:dyDescent="0.25">
      <c r="S56831" s="110"/>
      <c r="U56831" s="110"/>
      <c r="W56831" s="110"/>
      <c r="Y56831" s="110"/>
      <c r="AA56831" s="110"/>
      <c r="AC56831" s="110"/>
    </row>
    <row r="56832" spans="19:29" x14ac:dyDescent="0.25">
      <c r="S56832" s="110"/>
      <c r="U56832" s="110"/>
      <c r="W56832" s="110"/>
      <c r="Y56832" s="110"/>
      <c r="AA56832" s="110"/>
      <c r="AC56832" s="110"/>
    </row>
    <row r="56833" spans="19:29" x14ac:dyDescent="0.25">
      <c r="S56833" s="110"/>
      <c r="U56833" s="110"/>
      <c r="W56833" s="110"/>
      <c r="Y56833" s="110"/>
      <c r="AA56833" s="110"/>
      <c r="AC56833" s="110"/>
    </row>
    <row r="56834" spans="19:29" x14ac:dyDescent="0.25">
      <c r="S56834" s="110"/>
      <c r="U56834" s="110"/>
      <c r="W56834" s="110"/>
      <c r="Y56834" s="110"/>
      <c r="AA56834" s="110"/>
      <c r="AC56834" s="110"/>
    </row>
    <row r="56835" spans="19:29" x14ac:dyDescent="0.25">
      <c r="S56835" s="111"/>
      <c r="U56835" s="111"/>
      <c r="W56835" s="111"/>
      <c r="Y56835" s="111"/>
      <c r="AA56835" s="111"/>
      <c r="AC56835" s="111"/>
    </row>
    <row r="56836" spans="19:29" x14ac:dyDescent="0.25">
      <c r="S56836" s="107"/>
      <c r="U56836" s="107"/>
      <c r="W56836" s="107"/>
      <c r="Y56836" s="107"/>
      <c r="AA56836" s="107"/>
      <c r="AC56836" s="107"/>
    </row>
    <row r="56837" spans="19:29" x14ac:dyDescent="0.25">
      <c r="S56837" s="108"/>
      <c r="U56837" s="108"/>
      <c r="W56837" s="108"/>
      <c r="Y56837" s="108"/>
      <c r="AA56837" s="108"/>
      <c r="AC56837" s="108"/>
    </row>
    <row r="56838" spans="19:29" x14ac:dyDescent="0.25">
      <c r="S56838" s="108"/>
      <c r="U56838" s="108"/>
      <c r="W56838" s="108"/>
      <c r="Y56838" s="108"/>
      <c r="AA56838" s="108"/>
      <c r="AC56838" s="108"/>
    </row>
    <row r="56839" spans="19:29" x14ac:dyDescent="0.25">
      <c r="S56839" s="109"/>
      <c r="U56839" s="109"/>
      <c r="W56839" s="109"/>
      <c r="Y56839" s="109"/>
      <c r="AA56839" s="109"/>
      <c r="AC56839" s="109"/>
    </row>
    <row r="56840" spans="19:29" x14ac:dyDescent="0.25">
      <c r="S56840" s="108"/>
      <c r="U56840" s="108"/>
      <c r="W56840" s="108"/>
      <c r="Y56840" s="108"/>
      <c r="AA56840" s="108"/>
      <c r="AC56840" s="108"/>
    </row>
    <row r="56841" spans="19:29" x14ac:dyDescent="0.25">
      <c r="S56841" s="108"/>
      <c r="U56841" s="108"/>
      <c r="W56841" s="108"/>
      <c r="Y56841" s="108"/>
      <c r="AA56841" s="108"/>
      <c r="AC56841" s="108"/>
    </row>
    <row r="56842" spans="19:29" x14ac:dyDescent="0.25">
      <c r="S56842" s="109"/>
      <c r="U56842" s="109"/>
      <c r="W56842" s="109"/>
      <c r="Y56842" s="109"/>
      <c r="AA56842" s="109"/>
      <c r="AC56842" s="109"/>
    </row>
    <row r="56843" spans="19:29" x14ac:dyDescent="0.25">
      <c r="S56843" s="108"/>
      <c r="U56843" s="108"/>
      <c r="W56843" s="108"/>
      <c r="Y56843" s="108"/>
      <c r="AA56843" s="108"/>
      <c r="AC56843" s="108"/>
    </row>
    <row r="56844" spans="19:29" x14ac:dyDescent="0.25">
      <c r="S56844" s="109"/>
      <c r="U56844" s="109"/>
      <c r="W56844" s="109"/>
      <c r="Y56844" s="109"/>
      <c r="AA56844" s="109"/>
      <c r="AC56844" s="109"/>
    </row>
    <row r="56845" spans="19:29" x14ac:dyDescent="0.25">
      <c r="S56845" s="108"/>
      <c r="U56845" s="108"/>
      <c r="W56845" s="108"/>
      <c r="Y56845" s="108"/>
      <c r="AA56845" s="108"/>
      <c r="AC56845" s="108"/>
    </row>
    <row r="56846" spans="19:29" x14ac:dyDescent="0.25">
      <c r="S56846" s="108"/>
      <c r="U56846" s="108"/>
      <c r="W56846" s="108"/>
      <c r="Y56846" s="108"/>
      <c r="AA56846" s="108"/>
      <c r="AC56846" s="108"/>
    </row>
    <row r="56847" spans="19:29" x14ac:dyDescent="0.25">
      <c r="S56847" s="108"/>
      <c r="U56847" s="108"/>
      <c r="W56847" s="108"/>
      <c r="Y56847" s="108"/>
      <c r="AA56847" s="108"/>
      <c r="AC56847" s="108"/>
    </row>
    <row r="56848" spans="19:29" x14ac:dyDescent="0.25">
      <c r="S56848" s="110"/>
      <c r="U56848" s="110"/>
      <c r="W56848" s="110"/>
      <c r="Y56848" s="110"/>
      <c r="AA56848" s="110"/>
      <c r="AC56848" s="110"/>
    </row>
    <row r="56849" spans="19:29" x14ac:dyDescent="0.25">
      <c r="S56849" s="110"/>
      <c r="U56849" s="110"/>
      <c r="W56849" s="110"/>
      <c r="Y56849" s="110"/>
      <c r="AA56849" s="110"/>
      <c r="AC56849" s="110"/>
    </row>
    <row r="56850" spans="19:29" x14ac:dyDescent="0.25">
      <c r="S56850" s="110"/>
      <c r="U56850" s="110"/>
      <c r="W56850" s="110"/>
      <c r="Y56850" s="110"/>
      <c r="AA56850" s="110"/>
      <c r="AC56850" s="110"/>
    </row>
    <row r="56851" spans="19:29" x14ac:dyDescent="0.25">
      <c r="S56851" s="110"/>
      <c r="U56851" s="110"/>
      <c r="W56851" s="110"/>
      <c r="Y56851" s="110"/>
      <c r="AA56851" s="110"/>
      <c r="AC56851" s="110"/>
    </row>
    <row r="56852" spans="19:29" x14ac:dyDescent="0.25">
      <c r="S56852" s="111"/>
      <c r="U56852" s="111"/>
      <c r="W56852" s="111"/>
      <c r="Y56852" s="111"/>
      <c r="AA56852" s="111"/>
      <c r="AC56852" s="111"/>
    </row>
    <row r="56853" spans="19:29" x14ac:dyDescent="0.25">
      <c r="S56853" s="107"/>
      <c r="U56853" s="107"/>
      <c r="W56853" s="107"/>
      <c r="Y56853" s="107"/>
      <c r="AA56853" s="107"/>
      <c r="AC56853" s="107"/>
    </row>
    <row r="56854" spans="19:29" x14ac:dyDescent="0.25">
      <c r="S56854" s="108"/>
      <c r="U56854" s="108"/>
      <c r="W56854" s="108"/>
      <c r="Y56854" s="108"/>
      <c r="AA56854" s="108"/>
      <c r="AC56854" s="108"/>
    </row>
    <row r="56855" spans="19:29" x14ac:dyDescent="0.25">
      <c r="S56855" s="108"/>
      <c r="U56855" s="108"/>
      <c r="W56855" s="108"/>
      <c r="Y56855" s="108"/>
      <c r="AA56855" s="108"/>
      <c r="AC56855" s="108"/>
    </row>
    <row r="56856" spans="19:29" x14ac:dyDescent="0.25">
      <c r="S56856" s="109"/>
      <c r="U56856" s="109"/>
      <c r="W56856" s="109"/>
      <c r="Y56856" s="109"/>
      <c r="AA56856" s="109"/>
      <c r="AC56856" s="109"/>
    </row>
    <row r="56857" spans="19:29" x14ac:dyDescent="0.25">
      <c r="S56857" s="108"/>
      <c r="U56857" s="108"/>
      <c r="W56857" s="108"/>
      <c r="Y56857" s="108"/>
      <c r="AA56857" s="108"/>
      <c r="AC56857" s="108"/>
    </row>
    <row r="56858" spans="19:29" x14ac:dyDescent="0.25">
      <c r="S56858" s="108"/>
      <c r="U56858" s="108"/>
      <c r="W56858" s="108"/>
      <c r="Y56858" s="108"/>
      <c r="AA56858" s="108"/>
      <c r="AC56858" s="108"/>
    </row>
    <row r="56859" spans="19:29" x14ac:dyDescent="0.25">
      <c r="S56859" s="109"/>
      <c r="U56859" s="109"/>
      <c r="W56859" s="109"/>
      <c r="Y56859" s="109"/>
      <c r="AA56859" s="109"/>
      <c r="AC56859" s="109"/>
    </row>
    <row r="56860" spans="19:29" x14ac:dyDescent="0.25">
      <c r="S56860" s="108"/>
      <c r="U56860" s="108"/>
      <c r="W56860" s="108"/>
      <c r="Y56860" s="108"/>
      <c r="AA56860" s="108"/>
      <c r="AC56860" s="108"/>
    </row>
    <row r="56861" spans="19:29" x14ac:dyDescent="0.25">
      <c r="S56861" s="109"/>
      <c r="U56861" s="109"/>
      <c r="W56861" s="109"/>
      <c r="Y56861" s="109"/>
      <c r="AA56861" s="109"/>
      <c r="AC56861" s="109"/>
    </row>
    <row r="56862" spans="19:29" x14ac:dyDescent="0.25">
      <c r="S56862" s="108"/>
      <c r="U56862" s="108"/>
      <c r="W56862" s="108"/>
      <c r="Y56862" s="108"/>
      <c r="AA56862" s="108"/>
      <c r="AC56862" s="108"/>
    </row>
    <row r="56863" spans="19:29" x14ac:dyDescent="0.25">
      <c r="S56863" s="108"/>
      <c r="U56863" s="108"/>
      <c r="W56863" s="108"/>
      <c r="Y56863" s="108"/>
      <c r="AA56863" s="108"/>
      <c r="AC56863" s="108"/>
    </row>
    <row r="56864" spans="19:29" x14ac:dyDescent="0.25">
      <c r="S56864" s="108"/>
      <c r="U56864" s="108"/>
      <c r="W56864" s="108"/>
      <c r="Y56864" s="108"/>
      <c r="AA56864" s="108"/>
      <c r="AC56864" s="108"/>
    </row>
    <row r="56865" spans="19:29" x14ac:dyDescent="0.25">
      <c r="S56865" s="110"/>
      <c r="U56865" s="110"/>
      <c r="W56865" s="110"/>
      <c r="Y56865" s="110"/>
      <c r="AA56865" s="110"/>
      <c r="AC56865" s="110"/>
    </row>
    <row r="56866" spans="19:29" x14ac:dyDescent="0.25">
      <c r="S56866" s="110"/>
      <c r="U56866" s="110"/>
      <c r="W56866" s="110"/>
      <c r="Y56866" s="110"/>
      <c r="AA56866" s="110"/>
      <c r="AC56866" s="110"/>
    </row>
    <row r="56867" spans="19:29" x14ac:dyDescent="0.25">
      <c r="S56867" s="110"/>
      <c r="U56867" s="110"/>
      <c r="W56867" s="110"/>
      <c r="Y56867" s="110"/>
      <c r="AA56867" s="110"/>
      <c r="AC56867" s="110"/>
    </row>
    <row r="56868" spans="19:29" x14ac:dyDescent="0.25">
      <c r="S56868" s="110"/>
      <c r="U56868" s="110"/>
      <c r="W56868" s="110"/>
      <c r="Y56868" s="110"/>
      <c r="AA56868" s="110"/>
      <c r="AC56868" s="110"/>
    </row>
    <row r="56869" spans="19:29" x14ac:dyDescent="0.25">
      <c r="S56869" s="111"/>
      <c r="U56869" s="111"/>
      <c r="W56869" s="111"/>
      <c r="Y56869" s="111"/>
      <c r="AA56869" s="111"/>
      <c r="AC56869" s="111"/>
    </row>
    <row r="56870" spans="19:29" x14ac:dyDescent="0.25">
      <c r="S56870" s="107"/>
      <c r="U56870" s="107"/>
      <c r="W56870" s="107"/>
      <c r="Y56870" s="107"/>
      <c r="AA56870" s="107"/>
      <c r="AC56870" s="107"/>
    </row>
    <row r="56871" spans="19:29" x14ac:dyDescent="0.25">
      <c r="S56871" s="108"/>
      <c r="U56871" s="108"/>
      <c r="W56871" s="108"/>
      <c r="Y56871" s="108"/>
      <c r="AA56871" s="108"/>
      <c r="AC56871" s="108"/>
    </row>
    <row r="56872" spans="19:29" x14ac:dyDescent="0.25">
      <c r="S56872" s="108"/>
      <c r="U56872" s="108"/>
      <c r="W56872" s="108"/>
      <c r="Y56872" s="108"/>
      <c r="AA56872" s="108"/>
      <c r="AC56872" s="108"/>
    </row>
    <row r="56873" spans="19:29" x14ac:dyDescent="0.25">
      <c r="S56873" s="109"/>
      <c r="U56873" s="109"/>
      <c r="W56873" s="109"/>
      <c r="Y56873" s="109"/>
      <c r="AA56873" s="109"/>
      <c r="AC56873" s="109"/>
    </row>
    <row r="56874" spans="19:29" x14ac:dyDescent="0.25">
      <c r="S56874" s="108"/>
      <c r="U56874" s="108"/>
      <c r="W56874" s="108"/>
      <c r="Y56874" s="108"/>
      <c r="AA56874" s="108"/>
      <c r="AC56874" s="108"/>
    </row>
    <row r="56875" spans="19:29" x14ac:dyDescent="0.25">
      <c r="S56875" s="108"/>
      <c r="U56875" s="108"/>
      <c r="W56875" s="108"/>
      <c r="Y56875" s="108"/>
      <c r="AA56875" s="108"/>
      <c r="AC56875" s="108"/>
    </row>
    <row r="56876" spans="19:29" x14ac:dyDescent="0.25">
      <c r="S56876" s="109"/>
      <c r="U56876" s="109"/>
      <c r="W56876" s="109"/>
      <c r="Y56876" s="109"/>
      <c r="AA56876" s="109"/>
      <c r="AC56876" s="109"/>
    </row>
    <row r="56877" spans="19:29" x14ac:dyDescent="0.25">
      <c r="S56877" s="108"/>
      <c r="U56877" s="108"/>
      <c r="W56877" s="108"/>
      <c r="Y56877" s="108"/>
      <c r="AA56877" s="108"/>
      <c r="AC56877" s="108"/>
    </row>
    <row r="56878" spans="19:29" x14ac:dyDescent="0.25">
      <c r="S56878" s="109"/>
      <c r="U56878" s="109"/>
      <c r="W56878" s="109"/>
      <c r="Y56878" s="109"/>
      <c r="AA56878" s="109"/>
      <c r="AC56878" s="109"/>
    </row>
    <row r="56879" spans="19:29" x14ac:dyDescent="0.25">
      <c r="S56879" s="108"/>
      <c r="U56879" s="108"/>
      <c r="W56879" s="108"/>
      <c r="Y56879" s="108"/>
      <c r="AA56879" s="108"/>
      <c r="AC56879" s="108"/>
    </row>
    <row r="56880" spans="19:29" x14ac:dyDescent="0.25">
      <c r="S56880" s="108"/>
      <c r="U56880" s="108"/>
      <c r="W56880" s="108"/>
      <c r="Y56880" s="108"/>
      <c r="AA56880" s="108"/>
      <c r="AC56880" s="108"/>
    </row>
    <row r="56881" spans="19:29" x14ac:dyDescent="0.25">
      <c r="S56881" s="108"/>
      <c r="U56881" s="108"/>
      <c r="W56881" s="108"/>
      <c r="Y56881" s="108"/>
      <c r="AA56881" s="108"/>
      <c r="AC56881" s="108"/>
    </row>
    <row r="56882" spans="19:29" x14ac:dyDescent="0.25">
      <c r="S56882" s="110"/>
      <c r="U56882" s="110"/>
      <c r="W56882" s="110"/>
      <c r="Y56882" s="110"/>
      <c r="AA56882" s="110"/>
      <c r="AC56882" s="110"/>
    </row>
    <row r="56883" spans="19:29" x14ac:dyDescent="0.25">
      <c r="S56883" s="110"/>
      <c r="U56883" s="110"/>
      <c r="W56883" s="110"/>
      <c r="Y56883" s="110"/>
      <c r="AA56883" s="110"/>
      <c r="AC56883" s="110"/>
    </row>
    <row r="56884" spans="19:29" x14ac:dyDescent="0.25">
      <c r="S56884" s="110"/>
      <c r="U56884" s="110"/>
      <c r="W56884" s="110"/>
      <c r="Y56884" s="110"/>
      <c r="AA56884" s="110"/>
      <c r="AC56884" s="110"/>
    </row>
    <row r="56885" spans="19:29" x14ac:dyDescent="0.25">
      <c r="S56885" s="110"/>
      <c r="U56885" s="110"/>
      <c r="W56885" s="110"/>
      <c r="Y56885" s="110"/>
      <c r="AA56885" s="110"/>
      <c r="AC56885" s="110"/>
    </row>
    <row r="56886" spans="19:29" x14ac:dyDescent="0.25">
      <c r="S56886" s="111"/>
      <c r="U56886" s="111"/>
      <c r="W56886" s="111"/>
      <c r="Y56886" s="111"/>
      <c r="AA56886" s="111"/>
      <c r="AC56886" s="111"/>
    </row>
    <row r="56887" spans="19:29" x14ac:dyDescent="0.25">
      <c r="S56887" s="107"/>
      <c r="U56887" s="107"/>
      <c r="W56887" s="107"/>
      <c r="Y56887" s="107"/>
      <c r="AA56887" s="107"/>
      <c r="AC56887" s="107"/>
    </row>
    <row r="56888" spans="19:29" x14ac:dyDescent="0.25">
      <c r="S56888" s="108"/>
      <c r="U56888" s="108"/>
      <c r="W56888" s="108"/>
      <c r="Y56888" s="108"/>
      <c r="AA56888" s="108"/>
      <c r="AC56888" s="108"/>
    </row>
    <row r="56889" spans="19:29" x14ac:dyDescent="0.25">
      <c r="S56889" s="108"/>
      <c r="U56889" s="108"/>
      <c r="W56889" s="108"/>
      <c r="Y56889" s="108"/>
      <c r="AA56889" s="108"/>
      <c r="AC56889" s="108"/>
    </row>
    <row r="56890" spans="19:29" x14ac:dyDescent="0.25">
      <c r="S56890" s="109"/>
      <c r="U56890" s="109"/>
      <c r="W56890" s="109"/>
      <c r="Y56890" s="109"/>
      <c r="AA56890" s="109"/>
      <c r="AC56890" s="109"/>
    </row>
    <row r="56891" spans="19:29" x14ac:dyDescent="0.25">
      <c r="S56891" s="108"/>
      <c r="U56891" s="108"/>
      <c r="W56891" s="108"/>
      <c r="Y56891" s="108"/>
      <c r="AA56891" s="108"/>
      <c r="AC56891" s="108"/>
    </row>
    <row r="56892" spans="19:29" x14ac:dyDescent="0.25">
      <c r="S56892" s="108"/>
      <c r="U56892" s="108"/>
      <c r="W56892" s="108"/>
      <c r="Y56892" s="108"/>
      <c r="AA56892" s="108"/>
      <c r="AC56892" s="108"/>
    </row>
    <row r="56893" spans="19:29" x14ac:dyDescent="0.25">
      <c r="S56893" s="109"/>
      <c r="U56893" s="109"/>
      <c r="W56893" s="109"/>
      <c r="Y56893" s="109"/>
      <c r="AA56893" s="109"/>
      <c r="AC56893" s="109"/>
    </row>
    <row r="56894" spans="19:29" x14ac:dyDescent="0.25">
      <c r="S56894" s="108"/>
      <c r="U56894" s="108"/>
      <c r="W56894" s="108"/>
      <c r="Y56894" s="108"/>
      <c r="AA56894" s="108"/>
      <c r="AC56894" s="108"/>
    </row>
    <row r="56895" spans="19:29" x14ac:dyDescent="0.25">
      <c r="S56895" s="109"/>
      <c r="U56895" s="109"/>
      <c r="W56895" s="109"/>
      <c r="Y56895" s="109"/>
      <c r="AA56895" s="109"/>
      <c r="AC56895" s="109"/>
    </row>
    <row r="56896" spans="19:29" x14ac:dyDescent="0.25">
      <c r="S56896" s="108"/>
      <c r="U56896" s="108"/>
      <c r="W56896" s="108"/>
      <c r="Y56896" s="108"/>
      <c r="AA56896" s="108"/>
      <c r="AC56896" s="108"/>
    </row>
    <row r="56897" spans="19:29" x14ac:dyDescent="0.25">
      <c r="S56897" s="108"/>
      <c r="U56897" s="108"/>
      <c r="W56897" s="108"/>
      <c r="Y56897" s="108"/>
      <c r="AA56897" s="108"/>
      <c r="AC56897" s="108"/>
    </row>
    <row r="56898" spans="19:29" x14ac:dyDescent="0.25">
      <c r="S56898" s="108"/>
      <c r="U56898" s="108"/>
      <c r="W56898" s="108"/>
      <c r="Y56898" s="108"/>
      <c r="AA56898" s="108"/>
      <c r="AC56898" s="108"/>
    </row>
    <row r="56899" spans="19:29" x14ac:dyDescent="0.25">
      <c r="S56899" s="110"/>
      <c r="U56899" s="110"/>
      <c r="W56899" s="110"/>
      <c r="Y56899" s="110"/>
      <c r="AA56899" s="110"/>
      <c r="AC56899" s="110"/>
    </row>
    <row r="56900" spans="19:29" x14ac:dyDescent="0.25">
      <c r="S56900" s="110"/>
      <c r="U56900" s="110"/>
      <c r="W56900" s="110"/>
      <c r="Y56900" s="110"/>
      <c r="AA56900" s="110"/>
      <c r="AC56900" s="110"/>
    </row>
    <row r="56901" spans="19:29" x14ac:dyDescent="0.25">
      <c r="S56901" s="110"/>
      <c r="U56901" s="110"/>
      <c r="W56901" s="110"/>
      <c r="Y56901" s="110"/>
      <c r="AA56901" s="110"/>
      <c r="AC56901" s="110"/>
    </row>
    <row r="56902" spans="19:29" x14ac:dyDescent="0.25">
      <c r="S56902" s="110"/>
      <c r="U56902" s="110"/>
      <c r="W56902" s="110"/>
      <c r="Y56902" s="110"/>
      <c r="AA56902" s="110"/>
      <c r="AC56902" s="110"/>
    </row>
    <row r="56903" spans="19:29" x14ac:dyDescent="0.25">
      <c r="S56903" s="111"/>
      <c r="U56903" s="111"/>
      <c r="W56903" s="111"/>
      <c r="Y56903" s="111"/>
      <c r="AA56903" s="111"/>
      <c r="AC56903" s="111"/>
    </row>
    <row r="56904" spans="19:29" x14ac:dyDescent="0.25">
      <c r="S56904" s="107"/>
      <c r="U56904" s="107"/>
      <c r="W56904" s="107"/>
      <c r="Y56904" s="107"/>
      <c r="AA56904" s="107"/>
      <c r="AC56904" s="107"/>
    </row>
    <row r="56905" spans="19:29" x14ac:dyDescent="0.25">
      <c r="S56905" s="108"/>
      <c r="U56905" s="108"/>
      <c r="W56905" s="108"/>
      <c r="Y56905" s="108"/>
      <c r="AA56905" s="108"/>
      <c r="AC56905" s="108"/>
    </row>
    <row r="56906" spans="19:29" x14ac:dyDescent="0.25">
      <c r="S56906" s="108"/>
      <c r="U56906" s="108"/>
      <c r="W56906" s="108"/>
      <c r="Y56906" s="108"/>
      <c r="AA56906" s="108"/>
      <c r="AC56906" s="108"/>
    </row>
    <row r="56907" spans="19:29" x14ac:dyDescent="0.25">
      <c r="S56907" s="109"/>
      <c r="U56907" s="109"/>
      <c r="W56907" s="109"/>
      <c r="Y56907" s="109"/>
      <c r="AA56907" s="109"/>
      <c r="AC56907" s="109"/>
    </row>
    <row r="56908" spans="19:29" x14ac:dyDescent="0.25">
      <c r="S56908" s="108"/>
      <c r="U56908" s="108"/>
      <c r="W56908" s="108"/>
      <c r="Y56908" s="108"/>
      <c r="AA56908" s="108"/>
      <c r="AC56908" s="108"/>
    </row>
    <row r="56909" spans="19:29" x14ac:dyDescent="0.25">
      <c r="S56909" s="108"/>
      <c r="U56909" s="108"/>
      <c r="W56909" s="108"/>
      <c r="Y56909" s="108"/>
      <c r="AA56909" s="108"/>
      <c r="AC56909" s="108"/>
    </row>
    <row r="56910" spans="19:29" x14ac:dyDescent="0.25">
      <c r="S56910" s="109"/>
      <c r="U56910" s="109"/>
      <c r="W56910" s="109"/>
      <c r="Y56910" s="109"/>
      <c r="AA56910" s="109"/>
      <c r="AC56910" s="109"/>
    </row>
    <row r="56911" spans="19:29" x14ac:dyDescent="0.25">
      <c r="S56911" s="108"/>
      <c r="U56911" s="108"/>
      <c r="W56911" s="108"/>
      <c r="Y56911" s="108"/>
      <c r="AA56911" s="108"/>
      <c r="AC56911" s="108"/>
    </row>
    <row r="56912" spans="19:29" x14ac:dyDescent="0.25">
      <c r="S56912" s="109"/>
      <c r="U56912" s="109"/>
      <c r="W56912" s="109"/>
      <c r="Y56912" s="109"/>
      <c r="AA56912" s="109"/>
      <c r="AC56912" s="109"/>
    </row>
    <row r="56913" spans="19:29" x14ac:dyDescent="0.25">
      <c r="S56913" s="108"/>
      <c r="U56913" s="108"/>
      <c r="W56913" s="108"/>
      <c r="Y56913" s="108"/>
      <c r="AA56913" s="108"/>
      <c r="AC56913" s="108"/>
    </row>
    <row r="56914" spans="19:29" x14ac:dyDescent="0.25">
      <c r="S56914" s="108"/>
      <c r="U56914" s="108"/>
      <c r="W56914" s="108"/>
      <c r="Y56914" s="108"/>
      <c r="AA56914" s="108"/>
      <c r="AC56914" s="108"/>
    </row>
    <row r="56915" spans="19:29" x14ac:dyDescent="0.25">
      <c r="S56915" s="108"/>
      <c r="U56915" s="108"/>
      <c r="W56915" s="108"/>
      <c r="Y56915" s="108"/>
      <c r="AA56915" s="108"/>
      <c r="AC56915" s="108"/>
    </row>
    <row r="56916" spans="19:29" x14ac:dyDescent="0.25">
      <c r="S56916" s="110"/>
      <c r="U56916" s="110"/>
      <c r="W56916" s="110"/>
      <c r="Y56916" s="110"/>
      <c r="AA56916" s="110"/>
      <c r="AC56916" s="110"/>
    </row>
    <row r="56917" spans="19:29" x14ac:dyDescent="0.25">
      <c r="S56917" s="110"/>
      <c r="U56917" s="110"/>
      <c r="W56917" s="110"/>
      <c r="Y56917" s="110"/>
      <c r="AA56917" s="110"/>
      <c r="AC56917" s="110"/>
    </row>
    <row r="56918" spans="19:29" x14ac:dyDescent="0.25">
      <c r="S56918" s="110"/>
      <c r="U56918" s="110"/>
      <c r="W56918" s="110"/>
      <c r="Y56918" s="110"/>
      <c r="AA56918" s="110"/>
      <c r="AC56918" s="110"/>
    </row>
    <row r="56919" spans="19:29" x14ac:dyDescent="0.25">
      <c r="S56919" s="110"/>
      <c r="U56919" s="110"/>
      <c r="W56919" s="110"/>
      <c r="Y56919" s="110"/>
      <c r="AA56919" s="110"/>
      <c r="AC56919" s="110"/>
    </row>
    <row r="56920" spans="19:29" x14ac:dyDescent="0.25">
      <c r="S56920" s="111"/>
      <c r="U56920" s="111"/>
      <c r="W56920" s="111"/>
      <c r="Y56920" s="111"/>
      <c r="AA56920" s="111"/>
      <c r="AC56920" s="111"/>
    </row>
    <row r="56921" spans="19:29" x14ac:dyDescent="0.25">
      <c r="S56921" s="107"/>
      <c r="U56921" s="107"/>
      <c r="W56921" s="107"/>
      <c r="Y56921" s="107"/>
      <c r="AA56921" s="107"/>
      <c r="AC56921" s="107"/>
    </row>
    <row r="56922" spans="19:29" x14ac:dyDescent="0.25">
      <c r="S56922" s="108"/>
      <c r="U56922" s="108"/>
      <c r="W56922" s="108"/>
      <c r="Y56922" s="108"/>
      <c r="AA56922" s="108"/>
      <c r="AC56922" s="108"/>
    </row>
    <row r="56923" spans="19:29" x14ac:dyDescent="0.25">
      <c r="S56923" s="108"/>
      <c r="U56923" s="108"/>
      <c r="W56923" s="108"/>
      <c r="Y56923" s="108"/>
      <c r="AA56923" s="108"/>
      <c r="AC56923" s="108"/>
    </row>
    <row r="56924" spans="19:29" x14ac:dyDescent="0.25">
      <c r="S56924" s="109"/>
      <c r="U56924" s="109"/>
      <c r="W56924" s="109"/>
      <c r="Y56924" s="109"/>
      <c r="AA56924" s="109"/>
      <c r="AC56924" s="109"/>
    </row>
    <row r="56925" spans="19:29" x14ac:dyDescent="0.25">
      <c r="S56925" s="108"/>
      <c r="U56925" s="108"/>
      <c r="W56925" s="108"/>
      <c r="Y56925" s="108"/>
      <c r="AA56925" s="108"/>
      <c r="AC56925" s="108"/>
    </row>
    <row r="56926" spans="19:29" x14ac:dyDescent="0.25">
      <c r="S56926" s="108"/>
      <c r="U56926" s="108"/>
      <c r="W56926" s="108"/>
      <c r="Y56926" s="108"/>
      <c r="AA56926" s="108"/>
      <c r="AC56926" s="108"/>
    </row>
    <row r="56927" spans="19:29" x14ac:dyDescent="0.25">
      <c r="S56927" s="109"/>
      <c r="U56927" s="109"/>
      <c r="W56927" s="109"/>
      <c r="Y56927" s="109"/>
      <c r="AA56927" s="109"/>
      <c r="AC56927" s="109"/>
    </row>
    <row r="56928" spans="19:29" x14ac:dyDescent="0.25">
      <c r="S56928" s="108"/>
      <c r="U56928" s="108"/>
      <c r="W56928" s="108"/>
      <c r="Y56928" s="108"/>
      <c r="AA56928" s="108"/>
      <c r="AC56928" s="108"/>
    </row>
    <row r="56929" spans="19:29" x14ac:dyDescent="0.25">
      <c r="S56929" s="109"/>
      <c r="U56929" s="109"/>
      <c r="W56929" s="109"/>
      <c r="Y56929" s="109"/>
      <c r="AA56929" s="109"/>
      <c r="AC56929" s="109"/>
    </row>
    <row r="56930" spans="19:29" x14ac:dyDescent="0.25">
      <c r="S56930" s="108"/>
      <c r="U56930" s="108"/>
      <c r="W56930" s="108"/>
      <c r="Y56930" s="108"/>
      <c r="AA56930" s="108"/>
      <c r="AC56930" s="108"/>
    </row>
    <row r="56931" spans="19:29" x14ac:dyDescent="0.25">
      <c r="S56931" s="108"/>
      <c r="U56931" s="108"/>
      <c r="W56931" s="108"/>
      <c r="Y56931" s="108"/>
      <c r="AA56931" s="108"/>
      <c r="AC56931" s="108"/>
    </row>
    <row r="56932" spans="19:29" x14ac:dyDescent="0.25">
      <c r="S56932" s="108"/>
      <c r="U56932" s="108"/>
      <c r="W56932" s="108"/>
      <c r="Y56932" s="108"/>
      <c r="AA56932" s="108"/>
      <c r="AC56932" s="108"/>
    </row>
    <row r="56933" spans="19:29" x14ac:dyDescent="0.25">
      <c r="S56933" s="110"/>
      <c r="U56933" s="110"/>
      <c r="W56933" s="110"/>
      <c r="Y56933" s="110"/>
      <c r="AA56933" s="110"/>
      <c r="AC56933" s="110"/>
    </row>
    <row r="56934" spans="19:29" x14ac:dyDescent="0.25">
      <c r="S56934" s="110"/>
      <c r="U56934" s="110"/>
      <c r="W56934" s="110"/>
      <c r="Y56934" s="110"/>
      <c r="AA56934" s="110"/>
      <c r="AC56934" s="110"/>
    </row>
    <row r="56935" spans="19:29" x14ac:dyDescent="0.25">
      <c r="S56935" s="110"/>
      <c r="U56935" s="110"/>
      <c r="W56935" s="110"/>
      <c r="Y56935" s="110"/>
      <c r="AA56935" s="110"/>
      <c r="AC56935" s="110"/>
    </row>
    <row r="56936" spans="19:29" x14ac:dyDescent="0.25">
      <c r="S56936" s="110"/>
      <c r="U56936" s="110"/>
      <c r="W56936" s="110"/>
      <c r="Y56936" s="110"/>
      <c r="AA56936" s="110"/>
      <c r="AC56936" s="110"/>
    </row>
    <row r="56937" spans="19:29" x14ac:dyDescent="0.25">
      <c r="S56937" s="111"/>
      <c r="U56937" s="111"/>
      <c r="W56937" s="111"/>
      <c r="Y56937" s="111"/>
      <c r="AA56937" s="111"/>
      <c r="AC56937" s="111"/>
    </row>
    <row r="56938" spans="19:29" x14ac:dyDescent="0.25">
      <c r="S56938" s="107"/>
      <c r="U56938" s="107"/>
      <c r="W56938" s="107"/>
      <c r="Y56938" s="107"/>
      <c r="AA56938" s="107"/>
      <c r="AC56938" s="107"/>
    </row>
    <row r="56939" spans="19:29" x14ac:dyDescent="0.25">
      <c r="S56939" s="108"/>
      <c r="U56939" s="108"/>
      <c r="W56939" s="108"/>
      <c r="Y56939" s="108"/>
      <c r="AA56939" s="108"/>
      <c r="AC56939" s="108"/>
    </row>
    <row r="56940" spans="19:29" x14ac:dyDescent="0.25">
      <c r="S56940" s="108"/>
      <c r="U56940" s="108"/>
      <c r="W56940" s="108"/>
      <c r="Y56940" s="108"/>
      <c r="AA56940" s="108"/>
      <c r="AC56940" s="108"/>
    </row>
    <row r="56941" spans="19:29" x14ac:dyDescent="0.25">
      <c r="S56941" s="109"/>
      <c r="U56941" s="109"/>
      <c r="W56941" s="109"/>
      <c r="Y56941" s="109"/>
      <c r="AA56941" s="109"/>
      <c r="AC56941" s="109"/>
    </row>
    <row r="56942" spans="19:29" x14ac:dyDescent="0.25">
      <c r="S56942" s="108"/>
      <c r="U56942" s="108"/>
      <c r="W56942" s="108"/>
      <c r="Y56942" s="108"/>
      <c r="AA56942" s="108"/>
      <c r="AC56942" s="108"/>
    </row>
    <row r="56943" spans="19:29" x14ac:dyDescent="0.25">
      <c r="S56943" s="108"/>
      <c r="U56943" s="108"/>
      <c r="W56943" s="108"/>
      <c r="Y56943" s="108"/>
      <c r="AA56943" s="108"/>
      <c r="AC56943" s="108"/>
    </row>
    <row r="56944" spans="19:29" x14ac:dyDescent="0.25">
      <c r="S56944" s="109"/>
      <c r="U56944" s="109"/>
      <c r="W56944" s="109"/>
      <c r="Y56944" s="109"/>
      <c r="AA56944" s="109"/>
      <c r="AC56944" s="109"/>
    </row>
    <row r="56945" spans="19:29" x14ac:dyDescent="0.25">
      <c r="S56945" s="108"/>
      <c r="U56945" s="108"/>
      <c r="W56945" s="108"/>
      <c r="Y56945" s="108"/>
      <c r="AA56945" s="108"/>
      <c r="AC56945" s="108"/>
    </row>
    <row r="56946" spans="19:29" x14ac:dyDescent="0.25">
      <c r="S56946" s="109"/>
      <c r="U56946" s="109"/>
      <c r="W56946" s="109"/>
      <c r="Y56946" s="109"/>
      <c r="AA56946" s="109"/>
      <c r="AC56946" s="109"/>
    </row>
    <row r="56947" spans="19:29" x14ac:dyDescent="0.25">
      <c r="S56947" s="108"/>
      <c r="U56947" s="108"/>
      <c r="W56947" s="108"/>
      <c r="Y56947" s="108"/>
      <c r="AA56947" s="108"/>
      <c r="AC56947" s="108"/>
    </row>
    <row r="56948" spans="19:29" x14ac:dyDescent="0.25">
      <c r="S56948" s="108"/>
      <c r="U56948" s="108"/>
      <c r="W56948" s="108"/>
      <c r="Y56948" s="108"/>
      <c r="AA56948" s="108"/>
      <c r="AC56948" s="108"/>
    </row>
    <row r="56949" spans="19:29" x14ac:dyDescent="0.25">
      <c r="S56949" s="108"/>
      <c r="U56949" s="108"/>
      <c r="W56949" s="108"/>
      <c r="Y56949" s="108"/>
      <c r="AA56949" s="108"/>
      <c r="AC56949" s="108"/>
    </row>
    <row r="56950" spans="19:29" x14ac:dyDescent="0.25">
      <c r="S56950" s="110"/>
      <c r="U56950" s="110"/>
      <c r="W56950" s="110"/>
      <c r="Y56950" s="110"/>
      <c r="AA56950" s="110"/>
      <c r="AC56950" s="110"/>
    </row>
    <row r="56951" spans="19:29" x14ac:dyDescent="0.25">
      <c r="S56951" s="110"/>
      <c r="U56951" s="110"/>
      <c r="W56951" s="110"/>
      <c r="Y56951" s="110"/>
      <c r="AA56951" s="110"/>
      <c r="AC56951" s="110"/>
    </row>
    <row r="56952" spans="19:29" x14ac:dyDescent="0.25">
      <c r="S56952" s="110"/>
      <c r="U56952" s="110"/>
      <c r="W56952" s="110"/>
      <c r="Y56952" s="110"/>
      <c r="AA56952" s="110"/>
      <c r="AC56952" s="110"/>
    </row>
    <row r="56953" spans="19:29" x14ac:dyDescent="0.25">
      <c r="S56953" s="110"/>
      <c r="U56953" s="110"/>
      <c r="W56953" s="110"/>
      <c r="Y56953" s="110"/>
      <c r="AA56953" s="110"/>
      <c r="AC56953" s="110"/>
    </row>
    <row r="56954" spans="19:29" x14ac:dyDescent="0.25">
      <c r="S56954" s="111"/>
      <c r="U56954" s="111"/>
      <c r="W56954" s="111"/>
      <c r="Y56954" s="111"/>
      <c r="AA56954" s="111"/>
      <c r="AC56954" s="111"/>
    </row>
    <row r="56955" spans="19:29" x14ac:dyDescent="0.25">
      <c r="S56955" s="107"/>
      <c r="U56955" s="107"/>
      <c r="W56955" s="107"/>
      <c r="Y56955" s="107"/>
      <c r="AA56955" s="107"/>
      <c r="AC56955" s="107"/>
    </row>
    <row r="56956" spans="19:29" x14ac:dyDescent="0.25">
      <c r="S56956" s="108"/>
      <c r="U56956" s="108"/>
      <c r="W56956" s="108"/>
      <c r="Y56956" s="108"/>
      <c r="AA56956" s="108"/>
      <c r="AC56956" s="108"/>
    </row>
    <row r="56957" spans="19:29" x14ac:dyDescent="0.25">
      <c r="S56957" s="108"/>
      <c r="U56957" s="108"/>
      <c r="W56957" s="108"/>
      <c r="Y56957" s="108"/>
      <c r="AA56957" s="108"/>
      <c r="AC56957" s="108"/>
    </row>
    <row r="56958" spans="19:29" x14ac:dyDescent="0.25">
      <c r="S56958" s="109"/>
      <c r="U56958" s="109"/>
      <c r="W56958" s="109"/>
      <c r="Y56958" s="109"/>
      <c r="AA56958" s="109"/>
      <c r="AC56958" s="109"/>
    </row>
    <row r="56959" spans="19:29" x14ac:dyDescent="0.25">
      <c r="S56959" s="108"/>
      <c r="U56959" s="108"/>
      <c r="W56959" s="108"/>
      <c r="Y56959" s="108"/>
      <c r="AA56959" s="108"/>
      <c r="AC56959" s="108"/>
    </row>
    <row r="56960" spans="19:29" x14ac:dyDescent="0.25">
      <c r="S56960" s="108"/>
      <c r="U56960" s="108"/>
      <c r="W56960" s="108"/>
      <c r="Y56960" s="108"/>
      <c r="AA56960" s="108"/>
      <c r="AC56960" s="108"/>
    </row>
    <row r="56961" spans="19:29" x14ac:dyDescent="0.25">
      <c r="S56961" s="109"/>
      <c r="U56961" s="109"/>
      <c r="W56961" s="109"/>
      <c r="Y56961" s="109"/>
      <c r="AA56961" s="109"/>
      <c r="AC56961" s="109"/>
    </row>
    <row r="56962" spans="19:29" x14ac:dyDescent="0.25">
      <c r="S56962" s="108"/>
      <c r="U56962" s="108"/>
      <c r="W56962" s="108"/>
      <c r="Y56962" s="108"/>
      <c r="AA56962" s="108"/>
      <c r="AC56962" s="108"/>
    </row>
    <row r="56963" spans="19:29" x14ac:dyDescent="0.25">
      <c r="S56963" s="109"/>
      <c r="U56963" s="109"/>
      <c r="W56963" s="109"/>
      <c r="Y56963" s="109"/>
      <c r="AA56963" s="109"/>
      <c r="AC56963" s="109"/>
    </row>
    <row r="56964" spans="19:29" x14ac:dyDescent="0.25">
      <c r="S56964" s="108"/>
      <c r="U56964" s="108"/>
      <c r="W56964" s="108"/>
      <c r="Y56964" s="108"/>
      <c r="AA56964" s="108"/>
      <c r="AC56964" s="108"/>
    </row>
    <row r="56965" spans="19:29" x14ac:dyDescent="0.25">
      <c r="S56965" s="108"/>
      <c r="U56965" s="108"/>
      <c r="W56965" s="108"/>
      <c r="Y56965" s="108"/>
      <c r="AA56965" s="108"/>
      <c r="AC56965" s="108"/>
    </row>
    <row r="56966" spans="19:29" x14ac:dyDescent="0.25">
      <c r="S56966" s="108"/>
      <c r="U56966" s="108"/>
      <c r="W56966" s="108"/>
      <c r="Y56966" s="108"/>
      <c r="AA56966" s="108"/>
      <c r="AC56966" s="108"/>
    </row>
    <row r="56967" spans="19:29" x14ac:dyDescent="0.25">
      <c r="S56967" s="110"/>
      <c r="U56967" s="110"/>
      <c r="W56967" s="110"/>
      <c r="Y56967" s="110"/>
      <c r="AA56967" s="110"/>
      <c r="AC56967" s="110"/>
    </row>
    <row r="56968" spans="19:29" x14ac:dyDescent="0.25">
      <c r="S56968" s="110"/>
      <c r="U56968" s="110"/>
      <c r="W56968" s="110"/>
      <c r="Y56968" s="110"/>
      <c r="AA56968" s="110"/>
      <c r="AC56968" s="110"/>
    </row>
    <row r="56969" spans="19:29" x14ac:dyDescent="0.25">
      <c r="S56969" s="110"/>
      <c r="U56969" s="110"/>
      <c r="W56969" s="110"/>
      <c r="Y56969" s="110"/>
      <c r="AA56969" s="110"/>
      <c r="AC56969" s="110"/>
    </row>
    <row r="56970" spans="19:29" x14ac:dyDescent="0.25">
      <c r="S56970" s="110"/>
      <c r="U56970" s="110"/>
      <c r="W56970" s="110"/>
      <c r="Y56970" s="110"/>
      <c r="AA56970" s="110"/>
      <c r="AC56970" s="110"/>
    </row>
    <row r="56971" spans="19:29" x14ac:dyDescent="0.25">
      <c r="S56971" s="111"/>
      <c r="U56971" s="111"/>
      <c r="W56971" s="111"/>
      <c r="Y56971" s="111"/>
      <c r="AA56971" s="111"/>
      <c r="AC56971" s="111"/>
    </row>
    <row r="56972" spans="19:29" x14ac:dyDescent="0.25">
      <c r="S56972" s="107"/>
      <c r="U56972" s="107"/>
      <c r="W56972" s="107"/>
      <c r="Y56972" s="107"/>
      <c r="AA56972" s="107"/>
      <c r="AC56972" s="107"/>
    </row>
    <row r="56973" spans="19:29" x14ac:dyDescent="0.25">
      <c r="S56973" s="108"/>
      <c r="U56973" s="108"/>
      <c r="W56973" s="108"/>
      <c r="Y56973" s="108"/>
      <c r="AA56973" s="108"/>
      <c r="AC56973" s="108"/>
    </row>
    <row r="56974" spans="19:29" x14ac:dyDescent="0.25">
      <c r="S56974" s="108"/>
      <c r="U56974" s="108"/>
      <c r="W56974" s="108"/>
      <c r="Y56974" s="108"/>
      <c r="AA56974" s="108"/>
      <c r="AC56974" s="108"/>
    </row>
    <row r="56975" spans="19:29" x14ac:dyDescent="0.25">
      <c r="S56975" s="109"/>
      <c r="U56975" s="109"/>
      <c r="W56975" s="109"/>
      <c r="Y56975" s="109"/>
      <c r="AA56975" s="109"/>
      <c r="AC56975" s="109"/>
    </row>
    <row r="56976" spans="19:29" x14ac:dyDescent="0.25">
      <c r="S56976" s="108"/>
      <c r="U56976" s="108"/>
      <c r="W56976" s="108"/>
      <c r="Y56976" s="108"/>
      <c r="AA56976" s="108"/>
      <c r="AC56976" s="108"/>
    </row>
    <row r="56977" spans="19:29" x14ac:dyDescent="0.25">
      <c r="S56977" s="108"/>
      <c r="U56977" s="108"/>
      <c r="W56977" s="108"/>
      <c r="Y56977" s="108"/>
      <c r="AA56977" s="108"/>
      <c r="AC56977" s="108"/>
    </row>
    <row r="56978" spans="19:29" x14ac:dyDescent="0.25">
      <c r="S56978" s="109"/>
      <c r="U56978" s="109"/>
      <c r="W56978" s="109"/>
      <c r="Y56978" s="109"/>
      <c r="AA56978" s="109"/>
      <c r="AC56978" s="109"/>
    </row>
    <row r="56979" spans="19:29" x14ac:dyDescent="0.25">
      <c r="S56979" s="108"/>
      <c r="U56979" s="108"/>
      <c r="W56979" s="108"/>
      <c r="Y56979" s="108"/>
      <c r="AA56979" s="108"/>
      <c r="AC56979" s="108"/>
    </row>
    <row r="56980" spans="19:29" x14ac:dyDescent="0.25">
      <c r="S56980" s="109"/>
      <c r="U56980" s="109"/>
      <c r="W56980" s="109"/>
      <c r="Y56980" s="109"/>
      <c r="AA56980" s="109"/>
      <c r="AC56980" s="109"/>
    </row>
    <row r="56981" spans="19:29" x14ac:dyDescent="0.25">
      <c r="S56981" s="108"/>
      <c r="U56981" s="108"/>
      <c r="W56981" s="108"/>
      <c r="Y56981" s="108"/>
      <c r="AA56981" s="108"/>
      <c r="AC56981" s="108"/>
    </row>
    <row r="56982" spans="19:29" x14ac:dyDescent="0.25">
      <c r="S56982" s="108"/>
      <c r="U56982" s="108"/>
      <c r="W56982" s="108"/>
      <c r="Y56982" s="108"/>
      <c r="AA56982" s="108"/>
      <c r="AC56982" s="108"/>
    </row>
    <row r="56983" spans="19:29" x14ac:dyDescent="0.25">
      <c r="S56983" s="108"/>
      <c r="U56983" s="108"/>
      <c r="W56983" s="108"/>
      <c r="Y56983" s="108"/>
      <c r="AA56983" s="108"/>
      <c r="AC56983" s="108"/>
    </row>
    <row r="56984" spans="19:29" x14ac:dyDescent="0.25">
      <c r="S56984" s="110"/>
      <c r="U56984" s="110"/>
      <c r="W56984" s="110"/>
      <c r="Y56984" s="110"/>
      <c r="AA56984" s="110"/>
      <c r="AC56984" s="110"/>
    </row>
    <row r="56985" spans="19:29" x14ac:dyDescent="0.25">
      <c r="S56985" s="110"/>
      <c r="U56985" s="110"/>
      <c r="W56985" s="110"/>
      <c r="Y56985" s="110"/>
      <c r="AA56985" s="110"/>
      <c r="AC56985" s="110"/>
    </row>
    <row r="56986" spans="19:29" x14ac:dyDescent="0.25">
      <c r="S56986" s="110"/>
      <c r="U56986" s="110"/>
      <c r="W56986" s="110"/>
      <c r="Y56986" s="110"/>
      <c r="AA56986" s="110"/>
      <c r="AC56986" s="110"/>
    </row>
    <row r="56987" spans="19:29" x14ac:dyDescent="0.25">
      <c r="S56987" s="110"/>
      <c r="U56987" s="110"/>
      <c r="W56987" s="110"/>
      <c r="Y56987" s="110"/>
      <c r="AA56987" s="110"/>
      <c r="AC56987" s="110"/>
    </row>
    <row r="56988" spans="19:29" x14ac:dyDescent="0.25">
      <c r="S56988" s="111"/>
      <c r="U56988" s="111"/>
      <c r="W56988" s="111"/>
      <c r="Y56988" s="111"/>
      <c r="AA56988" s="111"/>
      <c r="AC56988" s="111"/>
    </row>
    <row r="56989" spans="19:29" x14ac:dyDescent="0.25">
      <c r="S56989" s="107"/>
      <c r="U56989" s="107"/>
      <c r="W56989" s="107"/>
      <c r="Y56989" s="107"/>
      <c r="AA56989" s="107"/>
      <c r="AC56989" s="107"/>
    </row>
    <row r="56990" spans="19:29" x14ac:dyDescent="0.25">
      <c r="S56990" s="108"/>
      <c r="U56990" s="108"/>
      <c r="W56990" s="108"/>
      <c r="Y56990" s="108"/>
      <c r="AA56990" s="108"/>
      <c r="AC56990" s="108"/>
    </row>
    <row r="56991" spans="19:29" x14ac:dyDescent="0.25">
      <c r="S56991" s="108"/>
      <c r="U56991" s="108"/>
      <c r="W56991" s="108"/>
      <c r="Y56991" s="108"/>
      <c r="AA56991" s="108"/>
      <c r="AC56991" s="108"/>
    </row>
    <row r="56992" spans="19:29" x14ac:dyDescent="0.25">
      <c r="S56992" s="109"/>
      <c r="U56992" s="109"/>
      <c r="W56992" s="109"/>
      <c r="Y56992" s="109"/>
      <c r="AA56992" s="109"/>
      <c r="AC56992" s="109"/>
    </row>
    <row r="56993" spans="19:29" x14ac:dyDescent="0.25">
      <c r="S56993" s="108"/>
      <c r="U56993" s="108"/>
      <c r="W56993" s="108"/>
      <c r="Y56993" s="108"/>
      <c r="AA56993" s="108"/>
      <c r="AC56993" s="108"/>
    </row>
    <row r="56994" spans="19:29" x14ac:dyDescent="0.25">
      <c r="S56994" s="108"/>
      <c r="U56994" s="108"/>
      <c r="W56994" s="108"/>
      <c r="Y56994" s="108"/>
      <c r="AA56994" s="108"/>
      <c r="AC56994" s="108"/>
    </row>
    <row r="56995" spans="19:29" x14ac:dyDescent="0.25">
      <c r="S56995" s="109"/>
      <c r="U56995" s="109"/>
      <c r="W56995" s="109"/>
      <c r="Y56995" s="109"/>
      <c r="AA56995" s="109"/>
      <c r="AC56995" s="109"/>
    </row>
    <row r="56996" spans="19:29" x14ac:dyDescent="0.25">
      <c r="S56996" s="108"/>
      <c r="U56996" s="108"/>
      <c r="W56996" s="108"/>
      <c r="Y56996" s="108"/>
      <c r="AA56996" s="108"/>
      <c r="AC56996" s="108"/>
    </row>
    <row r="56997" spans="19:29" x14ac:dyDescent="0.25">
      <c r="S56997" s="109"/>
      <c r="U56997" s="109"/>
      <c r="W56997" s="109"/>
      <c r="Y56997" s="109"/>
      <c r="AA56997" s="109"/>
      <c r="AC56997" s="109"/>
    </row>
    <row r="56998" spans="19:29" x14ac:dyDescent="0.25">
      <c r="S56998" s="108"/>
      <c r="U56998" s="108"/>
      <c r="W56998" s="108"/>
      <c r="Y56998" s="108"/>
      <c r="AA56998" s="108"/>
      <c r="AC56998" s="108"/>
    </row>
    <row r="56999" spans="19:29" x14ac:dyDescent="0.25">
      <c r="S56999" s="108"/>
      <c r="U56999" s="108"/>
      <c r="W56999" s="108"/>
      <c r="Y56999" s="108"/>
      <c r="AA56999" s="108"/>
      <c r="AC56999" s="108"/>
    </row>
    <row r="57000" spans="19:29" x14ac:dyDescent="0.25">
      <c r="S57000" s="108"/>
      <c r="U57000" s="108"/>
      <c r="W57000" s="108"/>
      <c r="Y57000" s="108"/>
      <c r="AA57000" s="108"/>
      <c r="AC57000" s="108"/>
    </row>
    <row r="57001" spans="19:29" x14ac:dyDescent="0.25">
      <c r="S57001" s="110"/>
      <c r="U57001" s="110"/>
      <c r="W57001" s="110"/>
      <c r="Y57001" s="110"/>
      <c r="AA57001" s="110"/>
      <c r="AC57001" s="110"/>
    </row>
    <row r="57002" spans="19:29" x14ac:dyDescent="0.25">
      <c r="S57002" s="110"/>
      <c r="U57002" s="110"/>
      <c r="W57002" s="110"/>
      <c r="Y57002" s="110"/>
      <c r="AA57002" s="110"/>
      <c r="AC57002" s="110"/>
    </row>
    <row r="57003" spans="19:29" x14ac:dyDescent="0.25">
      <c r="S57003" s="110"/>
      <c r="U57003" s="110"/>
      <c r="W57003" s="110"/>
      <c r="Y57003" s="110"/>
      <c r="AA57003" s="110"/>
      <c r="AC57003" s="110"/>
    </row>
    <row r="57004" spans="19:29" x14ac:dyDescent="0.25">
      <c r="S57004" s="110"/>
      <c r="U57004" s="110"/>
      <c r="W57004" s="110"/>
      <c r="Y57004" s="110"/>
      <c r="AA57004" s="110"/>
      <c r="AC57004" s="110"/>
    </row>
    <row r="57005" spans="19:29" x14ac:dyDescent="0.25">
      <c r="S57005" s="111"/>
      <c r="U57005" s="111"/>
      <c r="W57005" s="111"/>
      <c r="Y57005" s="111"/>
      <c r="AA57005" s="111"/>
      <c r="AC57005" s="111"/>
    </row>
    <row r="57006" spans="19:29" x14ac:dyDescent="0.25">
      <c r="S57006" s="107"/>
      <c r="U57006" s="107"/>
      <c r="W57006" s="107"/>
      <c r="Y57006" s="107"/>
      <c r="AA57006" s="107"/>
      <c r="AC57006" s="107"/>
    </row>
    <row r="57007" spans="19:29" x14ac:dyDescent="0.25">
      <c r="S57007" s="108"/>
      <c r="U57007" s="108"/>
      <c r="W57007" s="108"/>
      <c r="Y57007" s="108"/>
      <c r="AA57007" s="108"/>
      <c r="AC57007" s="108"/>
    </row>
    <row r="57008" spans="19:29" x14ac:dyDescent="0.25">
      <c r="S57008" s="108"/>
      <c r="U57008" s="108"/>
      <c r="W57008" s="108"/>
      <c r="Y57008" s="108"/>
      <c r="AA57008" s="108"/>
      <c r="AC57008" s="108"/>
    </row>
    <row r="57009" spans="19:29" x14ac:dyDescent="0.25">
      <c r="S57009" s="109"/>
      <c r="U57009" s="109"/>
      <c r="W57009" s="109"/>
      <c r="Y57009" s="109"/>
      <c r="AA57009" s="109"/>
      <c r="AC57009" s="109"/>
    </row>
    <row r="57010" spans="19:29" x14ac:dyDescent="0.25">
      <c r="S57010" s="108"/>
      <c r="U57010" s="108"/>
      <c r="W57010" s="108"/>
      <c r="Y57010" s="108"/>
      <c r="AA57010" s="108"/>
      <c r="AC57010" s="108"/>
    </row>
    <row r="57011" spans="19:29" x14ac:dyDescent="0.25">
      <c r="S57011" s="108"/>
      <c r="U57011" s="108"/>
      <c r="W57011" s="108"/>
      <c r="Y57011" s="108"/>
      <c r="AA57011" s="108"/>
      <c r="AC57011" s="108"/>
    </row>
    <row r="57012" spans="19:29" x14ac:dyDescent="0.25">
      <c r="S57012" s="109"/>
      <c r="U57012" s="109"/>
      <c r="W57012" s="109"/>
      <c r="Y57012" s="109"/>
      <c r="AA57012" s="109"/>
      <c r="AC57012" s="109"/>
    </row>
    <row r="57013" spans="19:29" x14ac:dyDescent="0.25">
      <c r="S57013" s="108"/>
      <c r="U57013" s="108"/>
      <c r="W57013" s="108"/>
      <c r="Y57013" s="108"/>
      <c r="AA57013" s="108"/>
      <c r="AC57013" s="108"/>
    </row>
    <row r="57014" spans="19:29" x14ac:dyDescent="0.25">
      <c r="S57014" s="109"/>
      <c r="U57014" s="109"/>
      <c r="W57014" s="109"/>
      <c r="Y57014" s="109"/>
      <c r="AA57014" s="109"/>
      <c r="AC57014" s="109"/>
    </row>
    <row r="57015" spans="19:29" x14ac:dyDescent="0.25">
      <c r="S57015" s="108"/>
      <c r="U57015" s="108"/>
      <c r="W57015" s="108"/>
      <c r="Y57015" s="108"/>
      <c r="AA57015" s="108"/>
      <c r="AC57015" s="108"/>
    </row>
    <row r="57016" spans="19:29" x14ac:dyDescent="0.25">
      <c r="S57016" s="108"/>
      <c r="U57016" s="108"/>
      <c r="W57016" s="108"/>
      <c r="Y57016" s="108"/>
      <c r="AA57016" s="108"/>
      <c r="AC57016" s="108"/>
    </row>
    <row r="57017" spans="19:29" x14ac:dyDescent="0.25">
      <c r="S57017" s="108"/>
      <c r="U57017" s="108"/>
      <c r="W57017" s="108"/>
      <c r="Y57017" s="108"/>
      <c r="AA57017" s="108"/>
      <c r="AC57017" s="108"/>
    </row>
    <row r="57018" spans="19:29" x14ac:dyDescent="0.25">
      <c r="S57018" s="110"/>
      <c r="U57018" s="110"/>
      <c r="W57018" s="110"/>
      <c r="Y57018" s="110"/>
      <c r="AA57018" s="110"/>
      <c r="AC57018" s="110"/>
    </row>
    <row r="57019" spans="19:29" x14ac:dyDescent="0.25">
      <c r="S57019" s="110"/>
      <c r="U57019" s="110"/>
      <c r="W57019" s="110"/>
      <c r="Y57019" s="110"/>
      <c r="AA57019" s="110"/>
      <c r="AC57019" s="110"/>
    </row>
    <row r="57020" spans="19:29" x14ac:dyDescent="0.25">
      <c r="S57020" s="110"/>
      <c r="U57020" s="110"/>
      <c r="W57020" s="110"/>
      <c r="Y57020" s="110"/>
      <c r="AA57020" s="110"/>
      <c r="AC57020" s="110"/>
    </row>
    <row r="57021" spans="19:29" x14ac:dyDescent="0.25">
      <c r="S57021" s="110"/>
      <c r="U57021" s="110"/>
      <c r="W57021" s="110"/>
      <c r="Y57021" s="110"/>
      <c r="AA57021" s="110"/>
      <c r="AC57021" s="110"/>
    </row>
    <row r="57022" spans="19:29" x14ac:dyDescent="0.25">
      <c r="S57022" s="111"/>
      <c r="U57022" s="111"/>
      <c r="W57022" s="111"/>
      <c r="Y57022" s="111"/>
      <c r="AA57022" s="111"/>
      <c r="AC57022" s="111"/>
    </row>
    <row r="57023" spans="19:29" x14ac:dyDescent="0.25">
      <c r="S57023" s="107"/>
      <c r="U57023" s="107"/>
      <c r="W57023" s="107"/>
      <c r="Y57023" s="107"/>
      <c r="AA57023" s="107"/>
      <c r="AC57023" s="107"/>
    </row>
    <row r="57024" spans="19:29" x14ac:dyDescent="0.25">
      <c r="S57024" s="108"/>
      <c r="U57024" s="108"/>
      <c r="W57024" s="108"/>
      <c r="Y57024" s="108"/>
      <c r="AA57024" s="108"/>
      <c r="AC57024" s="108"/>
    </row>
    <row r="57025" spans="19:29" x14ac:dyDescent="0.25">
      <c r="S57025" s="108"/>
      <c r="U57025" s="108"/>
      <c r="W57025" s="108"/>
      <c r="Y57025" s="108"/>
      <c r="AA57025" s="108"/>
      <c r="AC57025" s="108"/>
    </row>
    <row r="57026" spans="19:29" x14ac:dyDescent="0.25">
      <c r="S57026" s="109"/>
      <c r="U57026" s="109"/>
      <c r="W57026" s="109"/>
      <c r="Y57026" s="109"/>
      <c r="AA57026" s="109"/>
      <c r="AC57026" s="109"/>
    </row>
    <row r="57027" spans="19:29" x14ac:dyDescent="0.25">
      <c r="S57027" s="108"/>
      <c r="U57027" s="108"/>
      <c r="W57027" s="108"/>
      <c r="Y57027" s="108"/>
      <c r="AA57027" s="108"/>
      <c r="AC57027" s="108"/>
    </row>
    <row r="57028" spans="19:29" x14ac:dyDescent="0.25">
      <c r="S57028" s="108"/>
      <c r="U57028" s="108"/>
      <c r="W57028" s="108"/>
      <c r="Y57028" s="108"/>
      <c r="AA57028" s="108"/>
      <c r="AC57028" s="108"/>
    </row>
    <row r="57029" spans="19:29" x14ac:dyDescent="0.25">
      <c r="S57029" s="109"/>
      <c r="U57029" s="109"/>
      <c r="W57029" s="109"/>
      <c r="Y57029" s="109"/>
      <c r="AA57029" s="109"/>
      <c r="AC57029" s="109"/>
    </row>
    <row r="57030" spans="19:29" x14ac:dyDescent="0.25">
      <c r="S57030" s="108"/>
      <c r="U57030" s="108"/>
      <c r="W57030" s="108"/>
      <c r="Y57030" s="108"/>
      <c r="AA57030" s="108"/>
      <c r="AC57030" s="108"/>
    </row>
    <row r="57031" spans="19:29" x14ac:dyDescent="0.25">
      <c r="S57031" s="109"/>
      <c r="U57031" s="109"/>
      <c r="W57031" s="109"/>
      <c r="Y57031" s="109"/>
      <c r="AA57031" s="109"/>
      <c r="AC57031" s="109"/>
    </row>
    <row r="57032" spans="19:29" x14ac:dyDescent="0.25">
      <c r="S57032" s="108"/>
      <c r="U57032" s="108"/>
      <c r="W57032" s="108"/>
      <c r="Y57032" s="108"/>
      <c r="AA57032" s="108"/>
      <c r="AC57032" s="108"/>
    </row>
    <row r="57033" spans="19:29" x14ac:dyDescent="0.25">
      <c r="S57033" s="108"/>
      <c r="U57033" s="108"/>
      <c r="W57033" s="108"/>
      <c r="Y57033" s="108"/>
      <c r="AA57033" s="108"/>
      <c r="AC57033" s="108"/>
    </row>
    <row r="57034" spans="19:29" x14ac:dyDescent="0.25">
      <c r="S57034" s="108"/>
      <c r="U57034" s="108"/>
      <c r="W57034" s="108"/>
      <c r="Y57034" s="108"/>
      <c r="AA57034" s="108"/>
      <c r="AC57034" s="108"/>
    </row>
    <row r="57035" spans="19:29" x14ac:dyDescent="0.25">
      <c r="S57035" s="110"/>
      <c r="U57035" s="110"/>
      <c r="W57035" s="110"/>
      <c r="Y57035" s="110"/>
      <c r="AA57035" s="110"/>
      <c r="AC57035" s="110"/>
    </row>
    <row r="57036" spans="19:29" x14ac:dyDescent="0.25">
      <c r="S57036" s="110"/>
      <c r="U57036" s="110"/>
      <c r="W57036" s="110"/>
      <c r="Y57036" s="110"/>
      <c r="AA57036" s="110"/>
      <c r="AC57036" s="110"/>
    </row>
    <row r="57037" spans="19:29" x14ac:dyDescent="0.25">
      <c r="S57037" s="110"/>
      <c r="U57037" s="110"/>
      <c r="W57037" s="110"/>
      <c r="Y57037" s="110"/>
      <c r="AA57037" s="110"/>
      <c r="AC57037" s="110"/>
    </row>
    <row r="57038" spans="19:29" x14ac:dyDescent="0.25">
      <c r="S57038" s="110"/>
      <c r="U57038" s="110"/>
      <c r="W57038" s="110"/>
      <c r="Y57038" s="110"/>
      <c r="AA57038" s="110"/>
      <c r="AC57038" s="110"/>
    </row>
    <row r="57039" spans="19:29" x14ac:dyDescent="0.25">
      <c r="S57039" s="111"/>
      <c r="U57039" s="111"/>
      <c r="W57039" s="111"/>
      <c r="Y57039" s="111"/>
      <c r="AA57039" s="111"/>
      <c r="AC57039" s="111"/>
    </row>
    <row r="57040" spans="19:29" x14ac:dyDescent="0.25">
      <c r="S57040" s="107"/>
      <c r="U57040" s="107"/>
      <c r="W57040" s="107"/>
      <c r="Y57040" s="107"/>
      <c r="AA57040" s="107"/>
      <c r="AC57040" s="107"/>
    </row>
    <row r="57041" spans="19:29" x14ac:dyDescent="0.25">
      <c r="S57041" s="108"/>
      <c r="U57041" s="108"/>
      <c r="W57041" s="108"/>
      <c r="Y57041" s="108"/>
      <c r="AA57041" s="108"/>
      <c r="AC57041" s="108"/>
    </row>
    <row r="57042" spans="19:29" x14ac:dyDescent="0.25">
      <c r="S57042" s="108"/>
      <c r="U57042" s="108"/>
      <c r="W57042" s="108"/>
      <c r="Y57042" s="108"/>
      <c r="AA57042" s="108"/>
      <c r="AC57042" s="108"/>
    </row>
    <row r="57043" spans="19:29" x14ac:dyDescent="0.25">
      <c r="S57043" s="109"/>
      <c r="U57043" s="109"/>
      <c r="W57043" s="109"/>
      <c r="Y57043" s="109"/>
      <c r="AA57043" s="109"/>
      <c r="AC57043" s="109"/>
    </row>
    <row r="57044" spans="19:29" x14ac:dyDescent="0.25">
      <c r="S57044" s="108"/>
      <c r="U57044" s="108"/>
      <c r="W57044" s="108"/>
      <c r="Y57044" s="108"/>
      <c r="AA57044" s="108"/>
      <c r="AC57044" s="108"/>
    </row>
    <row r="57045" spans="19:29" x14ac:dyDescent="0.25">
      <c r="S57045" s="108"/>
      <c r="U57045" s="108"/>
      <c r="W57045" s="108"/>
      <c r="Y57045" s="108"/>
      <c r="AA57045" s="108"/>
      <c r="AC57045" s="108"/>
    </row>
    <row r="57046" spans="19:29" x14ac:dyDescent="0.25">
      <c r="S57046" s="109"/>
      <c r="U57046" s="109"/>
      <c r="W57046" s="109"/>
      <c r="Y57046" s="109"/>
      <c r="AA57046" s="109"/>
      <c r="AC57046" s="109"/>
    </row>
    <row r="57047" spans="19:29" x14ac:dyDescent="0.25">
      <c r="S57047" s="108"/>
      <c r="U57047" s="108"/>
      <c r="W57047" s="108"/>
      <c r="Y57047" s="108"/>
      <c r="AA57047" s="108"/>
      <c r="AC57047" s="108"/>
    </row>
    <row r="57048" spans="19:29" x14ac:dyDescent="0.25">
      <c r="S57048" s="109"/>
      <c r="U57048" s="109"/>
      <c r="W57048" s="109"/>
      <c r="Y57048" s="109"/>
      <c r="AA57048" s="109"/>
      <c r="AC57048" s="109"/>
    </row>
    <row r="57049" spans="19:29" x14ac:dyDescent="0.25">
      <c r="S57049" s="108"/>
      <c r="U57049" s="108"/>
      <c r="W57049" s="108"/>
      <c r="Y57049" s="108"/>
      <c r="AA57049" s="108"/>
      <c r="AC57049" s="108"/>
    </row>
    <row r="57050" spans="19:29" x14ac:dyDescent="0.25">
      <c r="S57050" s="108"/>
      <c r="U57050" s="108"/>
      <c r="W57050" s="108"/>
      <c r="Y57050" s="108"/>
      <c r="AA57050" s="108"/>
      <c r="AC57050" s="108"/>
    </row>
    <row r="57051" spans="19:29" x14ac:dyDescent="0.25">
      <c r="S57051" s="108"/>
      <c r="U57051" s="108"/>
      <c r="W57051" s="108"/>
      <c r="Y57051" s="108"/>
      <c r="AA57051" s="108"/>
      <c r="AC57051" s="108"/>
    </row>
    <row r="57052" spans="19:29" x14ac:dyDescent="0.25">
      <c r="S57052" s="110"/>
      <c r="U57052" s="110"/>
      <c r="W57052" s="110"/>
      <c r="Y57052" s="110"/>
      <c r="AA57052" s="110"/>
      <c r="AC57052" s="110"/>
    </row>
    <row r="57053" spans="19:29" x14ac:dyDescent="0.25">
      <c r="S57053" s="110"/>
      <c r="U57053" s="110"/>
      <c r="W57053" s="110"/>
      <c r="Y57053" s="110"/>
      <c r="AA57053" s="110"/>
      <c r="AC57053" s="110"/>
    </row>
    <row r="57054" spans="19:29" x14ac:dyDescent="0.25">
      <c r="S57054" s="110"/>
      <c r="U57054" s="110"/>
      <c r="W57054" s="110"/>
      <c r="Y57054" s="110"/>
      <c r="AA57054" s="110"/>
      <c r="AC57054" s="110"/>
    </row>
    <row r="57055" spans="19:29" x14ac:dyDescent="0.25">
      <c r="S57055" s="110"/>
      <c r="U57055" s="110"/>
      <c r="W57055" s="110"/>
      <c r="Y57055" s="110"/>
      <c r="AA57055" s="110"/>
      <c r="AC57055" s="110"/>
    </row>
    <row r="57056" spans="19:29" x14ac:dyDescent="0.25">
      <c r="S57056" s="111"/>
      <c r="U57056" s="111"/>
      <c r="W57056" s="111"/>
      <c r="Y57056" s="111"/>
      <c r="AA57056" s="111"/>
      <c r="AC57056" s="111"/>
    </row>
    <row r="57057" spans="19:29" x14ac:dyDescent="0.25">
      <c r="S57057" s="107"/>
      <c r="U57057" s="107"/>
      <c r="W57057" s="107"/>
      <c r="Y57057" s="107"/>
      <c r="AA57057" s="107"/>
      <c r="AC57057" s="107"/>
    </row>
    <row r="57058" spans="19:29" x14ac:dyDescent="0.25">
      <c r="S57058" s="108"/>
      <c r="U57058" s="108"/>
      <c r="W57058" s="108"/>
      <c r="Y57058" s="108"/>
      <c r="AA57058" s="108"/>
      <c r="AC57058" s="108"/>
    </row>
    <row r="57059" spans="19:29" x14ac:dyDescent="0.25">
      <c r="S57059" s="108"/>
      <c r="U57059" s="108"/>
      <c r="W57059" s="108"/>
      <c r="Y57059" s="108"/>
      <c r="AA57059" s="108"/>
      <c r="AC57059" s="108"/>
    </row>
    <row r="57060" spans="19:29" x14ac:dyDescent="0.25">
      <c r="S57060" s="109"/>
      <c r="U57060" s="109"/>
      <c r="W57060" s="109"/>
      <c r="Y57060" s="109"/>
      <c r="AA57060" s="109"/>
      <c r="AC57060" s="109"/>
    </row>
    <row r="57061" spans="19:29" x14ac:dyDescent="0.25">
      <c r="S57061" s="108"/>
      <c r="U57061" s="108"/>
      <c r="W57061" s="108"/>
      <c r="Y57061" s="108"/>
      <c r="AA57061" s="108"/>
      <c r="AC57061" s="108"/>
    </row>
    <row r="57062" spans="19:29" x14ac:dyDescent="0.25">
      <c r="S57062" s="108"/>
      <c r="U57062" s="108"/>
      <c r="W57062" s="108"/>
      <c r="Y57062" s="108"/>
      <c r="AA57062" s="108"/>
      <c r="AC57062" s="108"/>
    </row>
    <row r="57063" spans="19:29" x14ac:dyDescent="0.25">
      <c r="S57063" s="109"/>
      <c r="U57063" s="109"/>
      <c r="W57063" s="109"/>
      <c r="Y57063" s="109"/>
      <c r="AA57063" s="109"/>
      <c r="AC57063" s="109"/>
    </row>
    <row r="57064" spans="19:29" x14ac:dyDescent="0.25">
      <c r="S57064" s="108"/>
      <c r="U57064" s="108"/>
      <c r="W57064" s="108"/>
      <c r="Y57064" s="108"/>
      <c r="AA57064" s="108"/>
      <c r="AC57064" s="108"/>
    </row>
    <row r="57065" spans="19:29" x14ac:dyDescent="0.25">
      <c r="S57065" s="109"/>
      <c r="U57065" s="109"/>
      <c r="W57065" s="109"/>
      <c r="Y57065" s="109"/>
      <c r="AA57065" s="109"/>
      <c r="AC57065" s="109"/>
    </row>
    <row r="57066" spans="19:29" x14ac:dyDescent="0.25">
      <c r="S57066" s="108"/>
      <c r="U57066" s="108"/>
      <c r="W57066" s="108"/>
      <c r="Y57066" s="108"/>
      <c r="AA57066" s="108"/>
      <c r="AC57066" s="108"/>
    </row>
    <row r="57067" spans="19:29" x14ac:dyDescent="0.25">
      <c r="S57067" s="108"/>
      <c r="U57067" s="108"/>
      <c r="W57067" s="108"/>
      <c r="Y57067" s="108"/>
      <c r="AA57067" s="108"/>
      <c r="AC57067" s="108"/>
    </row>
    <row r="57068" spans="19:29" x14ac:dyDescent="0.25">
      <c r="S57068" s="108"/>
      <c r="U57068" s="108"/>
      <c r="W57068" s="108"/>
      <c r="Y57068" s="108"/>
      <c r="AA57068" s="108"/>
      <c r="AC57068" s="108"/>
    </row>
    <row r="57069" spans="19:29" x14ac:dyDescent="0.25">
      <c r="S57069" s="110"/>
      <c r="U57069" s="110"/>
      <c r="W57069" s="110"/>
      <c r="Y57069" s="110"/>
      <c r="AA57069" s="110"/>
      <c r="AC57069" s="110"/>
    </row>
    <row r="57070" spans="19:29" x14ac:dyDescent="0.25">
      <c r="S57070" s="110"/>
      <c r="U57070" s="110"/>
      <c r="W57070" s="110"/>
      <c r="Y57070" s="110"/>
      <c r="AA57070" s="110"/>
      <c r="AC57070" s="110"/>
    </row>
    <row r="57071" spans="19:29" x14ac:dyDescent="0.25">
      <c r="S57071" s="110"/>
      <c r="U57071" s="110"/>
      <c r="W57071" s="110"/>
      <c r="Y57071" s="110"/>
      <c r="AA57071" s="110"/>
      <c r="AC57071" s="110"/>
    </row>
    <row r="57072" spans="19:29" x14ac:dyDescent="0.25">
      <c r="S57072" s="110"/>
      <c r="U57072" s="110"/>
      <c r="W57072" s="110"/>
      <c r="Y57072" s="110"/>
      <c r="AA57072" s="110"/>
      <c r="AC57072" s="110"/>
    </row>
    <row r="57073" spans="19:29" x14ac:dyDescent="0.25">
      <c r="S57073" s="111"/>
      <c r="U57073" s="111"/>
      <c r="W57073" s="111"/>
      <c r="Y57073" s="111"/>
      <c r="AA57073" s="111"/>
      <c r="AC57073" s="111"/>
    </row>
    <row r="57074" spans="19:29" x14ac:dyDescent="0.25">
      <c r="S57074" s="107"/>
      <c r="U57074" s="107"/>
      <c r="W57074" s="107"/>
      <c r="Y57074" s="107"/>
      <c r="AA57074" s="107"/>
      <c r="AC57074" s="107"/>
    </row>
    <row r="57075" spans="19:29" x14ac:dyDescent="0.25">
      <c r="S57075" s="108"/>
      <c r="U57075" s="108"/>
      <c r="W57075" s="108"/>
      <c r="Y57075" s="108"/>
      <c r="AA57075" s="108"/>
      <c r="AC57075" s="108"/>
    </row>
    <row r="57076" spans="19:29" x14ac:dyDescent="0.25">
      <c r="S57076" s="108"/>
      <c r="U57076" s="108"/>
      <c r="W57076" s="108"/>
      <c r="Y57076" s="108"/>
      <c r="AA57076" s="108"/>
      <c r="AC57076" s="108"/>
    </row>
    <row r="57077" spans="19:29" x14ac:dyDescent="0.25">
      <c r="S57077" s="109"/>
      <c r="U57077" s="109"/>
      <c r="W57077" s="109"/>
      <c r="Y57077" s="109"/>
      <c r="AA57077" s="109"/>
      <c r="AC57077" s="109"/>
    </row>
    <row r="57078" spans="19:29" x14ac:dyDescent="0.25">
      <c r="S57078" s="108"/>
      <c r="U57078" s="108"/>
      <c r="W57078" s="108"/>
      <c r="Y57078" s="108"/>
      <c r="AA57078" s="108"/>
      <c r="AC57078" s="108"/>
    </row>
    <row r="57079" spans="19:29" x14ac:dyDescent="0.25">
      <c r="S57079" s="108"/>
      <c r="U57079" s="108"/>
      <c r="W57079" s="108"/>
      <c r="Y57079" s="108"/>
      <c r="AA57079" s="108"/>
      <c r="AC57079" s="108"/>
    </row>
    <row r="57080" spans="19:29" x14ac:dyDescent="0.25">
      <c r="S57080" s="109"/>
      <c r="U57080" s="109"/>
      <c r="W57080" s="109"/>
      <c r="Y57080" s="109"/>
      <c r="AA57080" s="109"/>
      <c r="AC57080" s="109"/>
    </row>
    <row r="57081" spans="19:29" x14ac:dyDescent="0.25">
      <c r="S57081" s="108"/>
      <c r="U57081" s="108"/>
      <c r="W57081" s="108"/>
      <c r="Y57081" s="108"/>
      <c r="AA57081" s="108"/>
      <c r="AC57081" s="108"/>
    </row>
    <row r="57082" spans="19:29" x14ac:dyDescent="0.25">
      <c r="S57082" s="109"/>
      <c r="U57082" s="109"/>
      <c r="W57082" s="109"/>
      <c r="Y57082" s="109"/>
      <c r="AA57082" s="109"/>
      <c r="AC57082" s="109"/>
    </row>
    <row r="57083" spans="19:29" x14ac:dyDescent="0.25">
      <c r="S57083" s="108"/>
      <c r="U57083" s="108"/>
      <c r="W57083" s="108"/>
      <c r="Y57083" s="108"/>
      <c r="AA57083" s="108"/>
      <c r="AC57083" s="108"/>
    </row>
    <row r="57084" spans="19:29" x14ac:dyDescent="0.25">
      <c r="S57084" s="108"/>
      <c r="U57084" s="108"/>
      <c r="W57084" s="108"/>
      <c r="Y57084" s="108"/>
      <c r="AA57084" s="108"/>
      <c r="AC57084" s="108"/>
    </row>
    <row r="57085" spans="19:29" x14ac:dyDescent="0.25">
      <c r="S57085" s="108"/>
      <c r="U57085" s="108"/>
      <c r="W57085" s="108"/>
      <c r="Y57085" s="108"/>
      <c r="AA57085" s="108"/>
      <c r="AC57085" s="108"/>
    </row>
    <row r="57086" spans="19:29" x14ac:dyDescent="0.25">
      <c r="S57086" s="110"/>
      <c r="U57086" s="110"/>
      <c r="W57086" s="110"/>
      <c r="Y57086" s="110"/>
      <c r="AA57086" s="110"/>
      <c r="AC57086" s="110"/>
    </row>
    <row r="57087" spans="19:29" x14ac:dyDescent="0.25">
      <c r="S57087" s="110"/>
      <c r="U57087" s="110"/>
      <c r="W57087" s="110"/>
      <c r="Y57087" s="110"/>
      <c r="AA57087" s="110"/>
      <c r="AC57087" s="110"/>
    </row>
    <row r="57088" spans="19:29" x14ac:dyDescent="0.25">
      <c r="S57088" s="110"/>
      <c r="U57088" s="110"/>
      <c r="W57088" s="110"/>
      <c r="Y57088" s="110"/>
      <c r="AA57088" s="110"/>
      <c r="AC57088" s="110"/>
    </row>
    <row r="57089" spans="19:29" x14ac:dyDescent="0.25">
      <c r="S57089" s="110"/>
      <c r="U57089" s="110"/>
      <c r="W57089" s="110"/>
      <c r="Y57089" s="110"/>
      <c r="AA57089" s="110"/>
      <c r="AC57089" s="110"/>
    </row>
    <row r="57090" spans="19:29" x14ac:dyDescent="0.25">
      <c r="S57090" s="111"/>
      <c r="U57090" s="111"/>
      <c r="W57090" s="111"/>
      <c r="Y57090" s="111"/>
      <c r="AA57090" s="111"/>
      <c r="AC57090" s="111"/>
    </row>
    <row r="57091" spans="19:29" x14ac:dyDescent="0.25">
      <c r="S57091" s="107"/>
      <c r="U57091" s="107"/>
      <c r="W57091" s="107"/>
      <c r="Y57091" s="107"/>
      <c r="AA57091" s="107"/>
      <c r="AC57091" s="107"/>
    </row>
    <row r="57092" spans="19:29" x14ac:dyDescent="0.25">
      <c r="S57092" s="108"/>
      <c r="U57092" s="108"/>
      <c r="W57092" s="108"/>
      <c r="Y57092" s="108"/>
      <c r="AA57092" s="108"/>
      <c r="AC57092" s="108"/>
    </row>
    <row r="57093" spans="19:29" x14ac:dyDescent="0.25">
      <c r="S57093" s="108"/>
      <c r="U57093" s="108"/>
      <c r="W57093" s="108"/>
      <c r="Y57093" s="108"/>
      <c r="AA57093" s="108"/>
      <c r="AC57093" s="108"/>
    </row>
    <row r="57094" spans="19:29" x14ac:dyDescent="0.25">
      <c r="S57094" s="109"/>
      <c r="U57094" s="109"/>
      <c r="W57094" s="109"/>
      <c r="Y57094" s="109"/>
      <c r="AA57094" s="109"/>
      <c r="AC57094" s="109"/>
    </row>
    <row r="57095" spans="19:29" x14ac:dyDescent="0.25">
      <c r="S57095" s="108"/>
      <c r="U57095" s="108"/>
      <c r="W57095" s="108"/>
      <c r="Y57095" s="108"/>
      <c r="AA57095" s="108"/>
      <c r="AC57095" s="108"/>
    </row>
    <row r="57096" spans="19:29" x14ac:dyDescent="0.25">
      <c r="S57096" s="108"/>
      <c r="U57096" s="108"/>
      <c r="W57096" s="108"/>
      <c r="Y57096" s="108"/>
      <c r="AA57096" s="108"/>
      <c r="AC57096" s="108"/>
    </row>
    <row r="57097" spans="19:29" x14ac:dyDescent="0.25">
      <c r="S57097" s="109"/>
      <c r="U57097" s="109"/>
      <c r="W57097" s="109"/>
      <c r="Y57097" s="109"/>
      <c r="AA57097" s="109"/>
      <c r="AC57097" s="109"/>
    </row>
    <row r="57098" spans="19:29" x14ac:dyDescent="0.25">
      <c r="S57098" s="108"/>
      <c r="U57098" s="108"/>
      <c r="W57098" s="108"/>
      <c r="Y57098" s="108"/>
      <c r="AA57098" s="108"/>
      <c r="AC57098" s="108"/>
    </row>
    <row r="57099" spans="19:29" x14ac:dyDescent="0.25">
      <c r="S57099" s="109"/>
      <c r="U57099" s="109"/>
      <c r="W57099" s="109"/>
      <c r="Y57099" s="109"/>
      <c r="AA57099" s="109"/>
      <c r="AC57099" s="109"/>
    </row>
    <row r="57100" spans="19:29" x14ac:dyDescent="0.25">
      <c r="S57100" s="108"/>
      <c r="U57100" s="108"/>
      <c r="W57100" s="108"/>
      <c r="Y57100" s="108"/>
      <c r="AA57100" s="108"/>
      <c r="AC57100" s="108"/>
    </row>
    <row r="57101" spans="19:29" x14ac:dyDescent="0.25">
      <c r="S57101" s="108"/>
      <c r="U57101" s="108"/>
      <c r="W57101" s="108"/>
      <c r="Y57101" s="108"/>
      <c r="AA57101" s="108"/>
      <c r="AC57101" s="108"/>
    </row>
    <row r="57102" spans="19:29" x14ac:dyDescent="0.25">
      <c r="S57102" s="108"/>
      <c r="U57102" s="108"/>
      <c r="W57102" s="108"/>
      <c r="Y57102" s="108"/>
      <c r="AA57102" s="108"/>
      <c r="AC57102" s="108"/>
    </row>
    <row r="57103" spans="19:29" x14ac:dyDescent="0.25">
      <c r="S57103" s="110"/>
      <c r="U57103" s="110"/>
      <c r="W57103" s="110"/>
      <c r="Y57103" s="110"/>
      <c r="AA57103" s="110"/>
      <c r="AC57103" s="110"/>
    </row>
    <row r="57104" spans="19:29" x14ac:dyDescent="0.25">
      <c r="S57104" s="110"/>
      <c r="U57104" s="110"/>
      <c r="W57104" s="110"/>
      <c r="Y57104" s="110"/>
      <c r="AA57104" s="110"/>
      <c r="AC57104" s="110"/>
    </row>
    <row r="57105" spans="19:29" x14ac:dyDescent="0.25">
      <c r="S57105" s="110"/>
      <c r="U57105" s="110"/>
      <c r="W57105" s="110"/>
      <c r="Y57105" s="110"/>
      <c r="AA57105" s="110"/>
      <c r="AC57105" s="110"/>
    </row>
    <row r="57106" spans="19:29" x14ac:dyDescent="0.25">
      <c r="S57106" s="110"/>
      <c r="U57106" s="110"/>
      <c r="W57106" s="110"/>
      <c r="Y57106" s="110"/>
      <c r="AA57106" s="110"/>
      <c r="AC57106" s="110"/>
    </row>
    <row r="57107" spans="19:29" x14ac:dyDescent="0.25">
      <c r="S57107" s="111"/>
      <c r="U57107" s="111"/>
      <c r="W57107" s="111"/>
      <c r="Y57107" s="111"/>
      <c r="AA57107" s="111"/>
      <c r="AC57107" s="111"/>
    </row>
    <row r="57108" spans="19:29" x14ac:dyDescent="0.25">
      <c r="S57108" s="107"/>
      <c r="U57108" s="107"/>
      <c r="W57108" s="107"/>
      <c r="Y57108" s="107"/>
      <c r="AA57108" s="107"/>
      <c r="AC57108" s="107"/>
    </row>
    <row r="57109" spans="19:29" x14ac:dyDescent="0.25">
      <c r="S57109" s="108"/>
      <c r="U57109" s="108"/>
      <c r="W57109" s="108"/>
      <c r="Y57109" s="108"/>
      <c r="AA57109" s="108"/>
      <c r="AC57109" s="108"/>
    </row>
    <row r="57110" spans="19:29" x14ac:dyDescent="0.25">
      <c r="S57110" s="108"/>
      <c r="U57110" s="108"/>
      <c r="W57110" s="108"/>
      <c r="Y57110" s="108"/>
      <c r="AA57110" s="108"/>
      <c r="AC57110" s="108"/>
    </row>
    <row r="57111" spans="19:29" x14ac:dyDescent="0.25">
      <c r="S57111" s="109"/>
      <c r="U57111" s="109"/>
      <c r="W57111" s="109"/>
      <c r="Y57111" s="109"/>
      <c r="AA57111" s="109"/>
      <c r="AC57111" s="109"/>
    </row>
    <row r="57112" spans="19:29" x14ac:dyDescent="0.25">
      <c r="S57112" s="108"/>
      <c r="U57112" s="108"/>
      <c r="W57112" s="108"/>
      <c r="Y57112" s="108"/>
      <c r="AA57112" s="108"/>
      <c r="AC57112" s="108"/>
    </row>
    <row r="57113" spans="19:29" x14ac:dyDescent="0.25">
      <c r="S57113" s="108"/>
      <c r="U57113" s="108"/>
      <c r="W57113" s="108"/>
      <c r="Y57113" s="108"/>
      <c r="AA57113" s="108"/>
      <c r="AC57113" s="108"/>
    </row>
    <row r="57114" spans="19:29" x14ac:dyDescent="0.25">
      <c r="S57114" s="109"/>
      <c r="U57114" s="109"/>
      <c r="W57114" s="109"/>
      <c r="Y57114" s="109"/>
      <c r="AA57114" s="109"/>
      <c r="AC57114" s="109"/>
    </row>
    <row r="57115" spans="19:29" x14ac:dyDescent="0.25">
      <c r="S57115" s="108"/>
      <c r="U57115" s="108"/>
      <c r="W57115" s="108"/>
      <c r="Y57115" s="108"/>
      <c r="AA57115" s="108"/>
      <c r="AC57115" s="108"/>
    </row>
    <row r="57116" spans="19:29" x14ac:dyDescent="0.25">
      <c r="S57116" s="109"/>
      <c r="U57116" s="109"/>
      <c r="W57116" s="109"/>
      <c r="Y57116" s="109"/>
      <c r="AA57116" s="109"/>
      <c r="AC57116" s="109"/>
    </row>
    <row r="57117" spans="19:29" x14ac:dyDescent="0.25">
      <c r="S57117" s="108"/>
      <c r="U57117" s="108"/>
      <c r="W57117" s="108"/>
      <c r="Y57117" s="108"/>
      <c r="AA57117" s="108"/>
      <c r="AC57117" s="108"/>
    </row>
    <row r="57118" spans="19:29" x14ac:dyDescent="0.25">
      <c r="S57118" s="108"/>
      <c r="U57118" s="108"/>
      <c r="W57118" s="108"/>
      <c r="Y57118" s="108"/>
      <c r="AA57118" s="108"/>
      <c r="AC57118" s="108"/>
    </row>
    <row r="57119" spans="19:29" x14ac:dyDescent="0.25">
      <c r="S57119" s="108"/>
      <c r="U57119" s="108"/>
      <c r="W57119" s="108"/>
      <c r="Y57119" s="108"/>
      <c r="AA57119" s="108"/>
      <c r="AC57119" s="108"/>
    </row>
    <row r="57120" spans="19:29" x14ac:dyDescent="0.25">
      <c r="S57120" s="110"/>
      <c r="U57120" s="110"/>
      <c r="W57120" s="110"/>
      <c r="Y57120" s="110"/>
      <c r="AA57120" s="110"/>
      <c r="AC57120" s="110"/>
    </row>
    <row r="57121" spans="19:29" x14ac:dyDescent="0.25">
      <c r="S57121" s="110"/>
      <c r="U57121" s="110"/>
      <c r="W57121" s="110"/>
      <c r="Y57121" s="110"/>
      <c r="AA57121" s="110"/>
      <c r="AC57121" s="110"/>
    </row>
    <row r="57122" spans="19:29" x14ac:dyDescent="0.25">
      <c r="S57122" s="110"/>
      <c r="U57122" s="110"/>
      <c r="W57122" s="110"/>
      <c r="Y57122" s="110"/>
      <c r="AA57122" s="110"/>
      <c r="AC57122" s="110"/>
    </row>
    <row r="57123" spans="19:29" x14ac:dyDescent="0.25">
      <c r="S57123" s="110"/>
      <c r="U57123" s="110"/>
      <c r="W57123" s="110"/>
      <c r="Y57123" s="110"/>
      <c r="AA57123" s="110"/>
      <c r="AC57123" s="110"/>
    </row>
    <row r="57124" spans="19:29" x14ac:dyDescent="0.25">
      <c r="S57124" s="111"/>
      <c r="U57124" s="111"/>
      <c r="W57124" s="111"/>
      <c r="Y57124" s="111"/>
      <c r="AA57124" s="111"/>
      <c r="AC57124" s="111"/>
    </row>
    <row r="57125" spans="19:29" x14ac:dyDescent="0.25">
      <c r="S57125" s="107"/>
      <c r="U57125" s="107"/>
      <c r="W57125" s="107"/>
      <c r="Y57125" s="107"/>
      <c r="AA57125" s="107"/>
      <c r="AC57125" s="107"/>
    </row>
    <row r="57126" spans="19:29" x14ac:dyDescent="0.25">
      <c r="S57126" s="108"/>
      <c r="U57126" s="108"/>
      <c r="W57126" s="108"/>
      <c r="Y57126" s="108"/>
      <c r="AA57126" s="108"/>
      <c r="AC57126" s="108"/>
    </row>
    <row r="57127" spans="19:29" x14ac:dyDescent="0.25">
      <c r="S57127" s="108"/>
      <c r="U57127" s="108"/>
      <c r="W57127" s="108"/>
      <c r="Y57127" s="108"/>
      <c r="AA57127" s="108"/>
      <c r="AC57127" s="108"/>
    </row>
    <row r="57128" spans="19:29" x14ac:dyDescent="0.25">
      <c r="S57128" s="109"/>
      <c r="U57128" s="109"/>
      <c r="W57128" s="109"/>
      <c r="Y57128" s="109"/>
      <c r="AA57128" s="109"/>
      <c r="AC57128" s="109"/>
    </row>
    <row r="57129" spans="19:29" x14ac:dyDescent="0.25">
      <c r="S57129" s="108"/>
      <c r="U57129" s="108"/>
      <c r="W57129" s="108"/>
      <c r="Y57129" s="108"/>
      <c r="AA57129" s="108"/>
      <c r="AC57129" s="108"/>
    </row>
    <row r="57130" spans="19:29" x14ac:dyDescent="0.25">
      <c r="S57130" s="108"/>
      <c r="U57130" s="108"/>
      <c r="W57130" s="108"/>
      <c r="Y57130" s="108"/>
      <c r="AA57130" s="108"/>
      <c r="AC57130" s="108"/>
    </row>
    <row r="57131" spans="19:29" x14ac:dyDescent="0.25">
      <c r="S57131" s="109"/>
      <c r="U57131" s="109"/>
      <c r="W57131" s="109"/>
      <c r="Y57131" s="109"/>
      <c r="AA57131" s="109"/>
      <c r="AC57131" s="109"/>
    </row>
    <row r="57132" spans="19:29" x14ac:dyDescent="0.25">
      <c r="S57132" s="108"/>
      <c r="U57132" s="108"/>
      <c r="W57132" s="108"/>
      <c r="Y57132" s="108"/>
      <c r="AA57132" s="108"/>
      <c r="AC57132" s="108"/>
    </row>
    <row r="57133" spans="19:29" x14ac:dyDescent="0.25">
      <c r="S57133" s="109"/>
      <c r="U57133" s="109"/>
      <c r="W57133" s="109"/>
      <c r="Y57133" s="109"/>
      <c r="AA57133" s="109"/>
      <c r="AC57133" s="109"/>
    </row>
    <row r="57134" spans="19:29" x14ac:dyDescent="0.25">
      <c r="S57134" s="108"/>
      <c r="U57134" s="108"/>
      <c r="W57134" s="108"/>
      <c r="Y57134" s="108"/>
      <c r="AA57134" s="108"/>
      <c r="AC57134" s="108"/>
    </row>
    <row r="57135" spans="19:29" x14ac:dyDescent="0.25">
      <c r="S57135" s="108"/>
      <c r="U57135" s="108"/>
      <c r="W57135" s="108"/>
      <c r="Y57135" s="108"/>
      <c r="AA57135" s="108"/>
      <c r="AC57135" s="108"/>
    </row>
    <row r="57136" spans="19:29" x14ac:dyDescent="0.25">
      <c r="S57136" s="108"/>
      <c r="U57136" s="108"/>
      <c r="W57136" s="108"/>
      <c r="Y57136" s="108"/>
      <c r="AA57136" s="108"/>
      <c r="AC57136" s="108"/>
    </row>
    <row r="57137" spans="19:29" x14ac:dyDescent="0.25">
      <c r="S57137" s="110"/>
      <c r="U57137" s="110"/>
      <c r="W57137" s="110"/>
      <c r="Y57137" s="110"/>
      <c r="AA57137" s="110"/>
      <c r="AC57137" s="110"/>
    </row>
    <row r="57138" spans="19:29" x14ac:dyDescent="0.25">
      <c r="S57138" s="110"/>
      <c r="U57138" s="110"/>
      <c r="W57138" s="110"/>
      <c r="Y57138" s="110"/>
      <c r="AA57138" s="110"/>
      <c r="AC57138" s="110"/>
    </row>
    <row r="57139" spans="19:29" x14ac:dyDescent="0.25">
      <c r="S57139" s="110"/>
      <c r="U57139" s="110"/>
      <c r="W57139" s="110"/>
      <c r="Y57139" s="110"/>
      <c r="AA57139" s="110"/>
      <c r="AC57139" s="110"/>
    </row>
    <row r="57140" spans="19:29" x14ac:dyDescent="0.25">
      <c r="S57140" s="110"/>
      <c r="U57140" s="110"/>
      <c r="W57140" s="110"/>
      <c r="Y57140" s="110"/>
      <c r="AA57140" s="110"/>
      <c r="AC57140" s="110"/>
    </row>
    <row r="57141" spans="19:29" x14ac:dyDescent="0.25">
      <c r="S57141" s="111"/>
      <c r="U57141" s="111"/>
      <c r="W57141" s="111"/>
      <c r="Y57141" s="111"/>
      <c r="AA57141" s="111"/>
      <c r="AC57141" s="111"/>
    </row>
    <row r="57142" spans="19:29" x14ac:dyDescent="0.25">
      <c r="S57142" s="107"/>
      <c r="U57142" s="107"/>
      <c r="W57142" s="107"/>
      <c r="Y57142" s="107"/>
      <c r="AA57142" s="107"/>
      <c r="AC57142" s="107"/>
    </row>
    <row r="57143" spans="19:29" x14ac:dyDescent="0.25">
      <c r="S57143" s="108"/>
      <c r="U57143" s="108"/>
      <c r="W57143" s="108"/>
      <c r="Y57143" s="108"/>
      <c r="AA57143" s="108"/>
      <c r="AC57143" s="108"/>
    </row>
    <row r="57144" spans="19:29" x14ac:dyDescent="0.25">
      <c r="S57144" s="108"/>
      <c r="U57144" s="108"/>
      <c r="W57144" s="108"/>
      <c r="Y57144" s="108"/>
      <c r="AA57144" s="108"/>
      <c r="AC57144" s="108"/>
    </row>
    <row r="57145" spans="19:29" x14ac:dyDescent="0.25">
      <c r="S57145" s="109"/>
      <c r="U57145" s="109"/>
      <c r="W57145" s="109"/>
      <c r="Y57145" s="109"/>
      <c r="AA57145" s="109"/>
      <c r="AC57145" s="109"/>
    </row>
    <row r="57146" spans="19:29" x14ac:dyDescent="0.25">
      <c r="S57146" s="108"/>
      <c r="U57146" s="108"/>
      <c r="W57146" s="108"/>
      <c r="Y57146" s="108"/>
      <c r="AA57146" s="108"/>
      <c r="AC57146" s="108"/>
    </row>
    <row r="57147" spans="19:29" x14ac:dyDescent="0.25">
      <c r="S57147" s="108"/>
      <c r="U57147" s="108"/>
      <c r="W57147" s="108"/>
      <c r="Y57147" s="108"/>
      <c r="AA57147" s="108"/>
      <c r="AC57147" s="108"/>
    </row>
    <row r="57148" spans="19:29" x14ac:dyDescent="0.25">
      <c r="S57148" s="109"/>
      <c r="U57148" s="109"/>
      <c r="W57148" s="109"/>
      <c r="Y57148" s="109"/>
      <c r="AA57148" s="109"/>
      <c r="AC57148" s="109"/>
    </row>
    <row r="57149" spans="19:29" x14ac:dyDescent="0.25">
      <c r="S57149" s="108"/>
      <c r="U57149" s="108"/>
      <c r="W57149" s="108"/>
      <c r="Y57149" s="108"/>
      <c r="AA57149" s="108"/>
      <c r="AC57149" s="108"/>
    </row>
    <row r="57150" spans="19:29" x14ac:dyDescent="0.25">
      <c r="S57150" s="109"/>
      <c r="U57150" s="109"/>
      <c r="W57150" s="109"/>
      <c r="Y57150" s="109"/>
      <c r="AA57150" s="109"/>
      <c r="AC57150" s="109"/>
    </row>
    <row r="57151" spans="19:29" x14ac:dyDescent="0.25">
      <c r="S57151" s="108"/>
      <c r="U57151" s="108"/>
      <c r="W57151" s="108"/>
      <c r="Y57151" s="108"/>
      <c r="AA57151" s="108"/>
      <c r="AC57151" s="108"/>
    </row>
    <row r="57152" spans="19:29" x14ac:dyDescent="0.25">
      <c r="S57152" s="108"/>
      <c r="U57152" s="108"/>
      <c r="W57152" s="108"/>
      <c r="Y57152" s="108"/>
      <c r="AA57152" s="108"/>
      <c r="AC57152" s="108"/>
    </row>
    <row r="57153" spans="19:29" x14ac:dyDescent="0.25">
      <c r="S57153" s="108"/>
      <c r="U57153" s="108"/>
      <c r="W57153" s="108"/>
      <c r="Y57153" s="108"/>
      <c r="AA57153" s="108"/>
      <c r="AC57153" s="108"/>
    </row>
    <row r="57154" spans="19:29" x14ac:dyDescent="0.25">
      <c r="S57154" s="110"/>
      <c r="U57154" s="110"/>
      <c r="W57154" s="110"/>
      <c r="Y57154" s="110"/>
      <c r="AA57154" s="110"/>
      <c r="AC57154" s="110"/>
    </row>
    <row r="57155" spans="19:29" x14ac:dyDescent="0.25">
      <c r="S57155" s="110"/>
      <c r="U57155" s="110"/>
      <c r="W57155" s="110"/>
      <c r="Y57155" s="110"/>
      <c r="AA57155" s="110"/>
      <c r="AC57155" s="110"/>
    </row>
    <row r="57156" spans="19:29" x14ac:dyDescent="0.25">
      <c r="S57156" s="110"/>
      <c r="U57156" s="110"/>
      <c r="W57156" s="110"/>
      <c r="Y57156" s="110"/>
      <c r="AA57156" s="110"/>
      <c r="AC57156" s="110"/>
    </row>
    <row r="57157" spans="19:29" x14ac:dyDescent="0.25">
      <c r="S57157" s="110"/>
      <c r="U57157" s="110"/>
      <c r="W57157" s="110"/>
      <c r="Y57157" s="110"/>
      <c r="AA57157" s="110"/>
      <c r="AC57157" s="110"/>
    </row>
    <row r="57158" spans="19:29" x14ac:dyDescent="0.25">
      <c r="S57158" s="111"/>
      <c r="U57158" s="111"/>
      <c r="W57158" s="111"/>
      <c r="Y57158" s="111"/>
      <c r="AA57158" s="111"/>
      <c r="AC57158" s="111"/>
    </row>
    <row r="57159" spans="19:29" x14ac:dyDescent="0.25">
      <c r="S57159" s="107"/>
      <c r="U57159" s="107"/>
      <c r="W57159" s="107"/>
      <c r="Y57159" s="107"/>
      <c r="AA57159" s="107"/>
      <c r="AC57159" s="107"/>
    </row>
    <row r="57160" spans="19:29" x14ac:dyDescent="0.25">
      <c r="S57160" s="108"/>
      <c r="U57160" s="108"/>
      <c r="W57160" s="108"/>
      <c r="Y57160" s="108"/>
      <c r="AA57160" s="108"/>
      <c r="AC57160" s="108"/>
    </row>
    <row r="57161" spans="19:29" x14ac:dyDescent="0.25">
      <c r="S57161" s="108"/>
      <c r="U57161" s="108"/>
      <c r="W57161" s="108"/>
      <c r="Y57161" s="108"/>
      <c r="AA57161" s="108"/>
      <c r="AC57161" s="108"/>
    </row>
    <row r="57162" spans="19:29" x14ac:dyDescent="0.25">
      <c r="S57162" s="109"/>
      <c r="U57162" s="109"/>
      <c r="W57162" s="109"/>
      <c r="Y57162" s="109"/>
      <c r="AA57162" s="109"/>
      <c r="AC57162" s="109"/>
    </row>
    <row r="57163" spans="19:29" x14ac:dyDescent="0.25">
      <c r="S57163" s="108"/>
      <c r="U57163" s="108"/>
      <c r="W57163" s="108"/>
      <c r="Y57163" s="108"/>
      <c r="AA57163" s="108"/>
      <c r="AC57163" s="108"/>
    </row>
    <row r="57164" spans="19:29" x14ac:dyDescent="0.25">
      <c r="S57164" s="108"/>
      <c r="U57164" s="108"/>
      <c r="W57164" s="108"/>
      <c r="Y57164" s="108"/>
      <c r="AA57164" s="108"/>
      <c r="AC57164" s="108"/>
    </row>
    <row r="57165" spans="19:29" x14ac:dyDescent="0.25">
      <c r="S57165" s="109"/>
      <c r="U57165" s="109"/>
      <c r="W57165" s="109"/>
      <c r="Y57165" s="109"/>
      <c r="AA57165" s="109"/>
      <c r="AC57165" s="109"/>
    </row>
    <row r="57166" spans="19:29" x14ac:dyDescent="0.25">
      <c r="S57166" s="108"/>
      <c r="U57166" s="108"/>
      <c r="W57166" s="108"/>
      <c r="Y57166" s="108"/>
      <c r="AA57166" s="108"/>
      <c r="AC57166" s="108"/>
    </row>
    <row r="57167" spans="19:29" x14ac:dyDescent="0.25">
      <c r="S57167" s="109"/>
      <c r="U57167" s="109"/>
      <c r="W57167" s="109"/>
      <c r="Y57167" s="109"/>
      <c r="AA57167" s="109"/>
      <c r="AC57167" s="109"/>
    </row>
    <row r="57168" spans="19:29" x14ac:dyDescent="0.25">
      <c r="S57168" s="108"/>
      <c r="U57168" s="108"/>
      <c r="W57168" s="108"/>
      <c r="Y57168" s="108"/>
      <c r="AA57168" s="108"/>
      <c r="AC57168" s="108"/>
    </row>
    <row r="57169" spans="19:29" x14ac:dyDescent="0.25">
      <c r="S57169" s="108"/>
      <c r="U57169" s="108"/>
      <c r="W57169" s="108"/>
      <c r="Y57169" s="108"/>
      <c r="AA57169" s="108"/>
      <c r="AC57169" s="108"/>
    </row>
    <row r="57170" spans="19:29" x14ac:dyDescent="0.25">
      <c r="S57170" s="108"/>
      <c r="U57170" s="108"/>
      <c r="W57170" s="108"/>
      <c r="Y57170" s="108"/>
      <c r="AA57170" s="108"/>
      <c r="AC57170" s="108"/>
    </row>
    <row r="57171" spans="19:29" x14ac:dyDescent="0.25">
      <c r="S57171" s="110"/>
      <c r="U57171" s="110"/>
      <c r="W57171" s="110"/>
      <c r="Y57171" s="110"/>
      <c r="AA57171" s="110"/>
      <c r="AC57171" s="110"/>
    </row>
    <row r="57172" spans="19:29" x14ac:dyDescent="0.25">
      <c r="S57172" s="110"/>
      <c r="U57172" s="110"/>
      <c r="W57172" s="110"/>
      <c r="Y57172" s="110"/>
      <c r="AA57172" s="110"/>
      <c r="AC57172" s="110"/>
    </row>
    <row r="57173" spans="19:29" x14ac:dyDescent="0.25">
      <c r="S57173" s="110"/>
      <c r="U57173" s="110"/>
      <c r="W57173" s="110"/>
      <c r="Y57173" s="110"/>
      <c r="AA57173" s="110"/>
      <c r="AC57173" s="110"/>
    </row>
    <row r="57174" spans="19:29" x14ac:dyDescent="0.25">
      <c r="S57174" s="110"/>
      <c r="U57174" s="110"/>
      <c r="W57174" s="110"/>
      <c r="Y57174" s="110"/>
      <c r="AA57174" s="110"/>
      <c r="AC57174" s="110"/>
    </row>
    <row r="57175" spans="19:29" x14ac:dyDescent="0.25">
      <c r="S57175" s="111"/>
      <c r="U57175" s="111"/>
      <c r="W57175" s="111"/>
      <c r="Y57175" s="111"/>
      <c r="AA57175" s="111"/>
      <c r="AC57175" s="111"/>
    </row>
    <row r="57176" spans="19:29" x14ac:dyDescent="0.25">
      <c r="S57176" s="107"/>
      <c r="U57176" s="107"/>
      <c r="W57176" s="107"/>
      <c r="Y57176" s="107"/>
      <c r="AA57176" s="107"/>
      <c r="AC57176" s="107"/>
    </row>
    <row r="57177" spans="19:29" x14ac:dyDescent="0.25">
      <c r="S57177" s="108"/>
      <c r="U57177" s="108"/>
      <c r="W57177" s="108"/>
      <c r="Y57177" s="108"/>
      <c r="AA57177" s="108"/>
      <c r="AC57177" s="108"/>
    </row>
    <row r="57178" spans="19:29" x14ac:dyDescent="0.25">
      <c r="S57178" s="108"/>
      <c r="U57178" s="108"/>
      <c r="W57178" s="108"/>
      <c r="Y57178" s="108"/>
      <c r="AA57178" s="108"/>
      <c r="AC57178" s="108"/>
    </row>
    <row r="57179" spans="19:29" x14ac:dyDescent="0.25">
      <c r="S57179" s="109"/>
      <c r="U57179" s="109"/>
      <c r="W57179" s="109"/>
      <c r="Y57179" s="109"/>
      <c r="AA57179" s="109"/>
      <c r="AC57179" s="109"/>
    </row>
    <row r="57180" spans="19:29" x14ac:dyDescent="0.25">
      <c r="S57180" s="108"/>
      <c r="U57180" s="108"/>
      <c r="W57180" s="108"/>
      <c r="Y57180" s="108"/>
      <c r="AA57180" s="108"/>
      <c r="AC57180" s="108"/>
    </row>
    <row r="57181" spans="19:29" x14ac:dyDescent="0.25">
      <c r="S57181" s="108"/>
      <c r="U57181" s="108"/>
      <c r="W57181" s="108"/>
      <c r="Y57181" s="108"/>
      <c r="AA57181" s="108"/>
      <c r="AC57181" s="108"/>
    </row>
    <row r="57182" spans="19:29" x14ac:dyDescent="0.25">
      <c r="S57182" s="109"/>
      <c r="U57182" s="109"/>
      <c r="W57182" s="109"/>
      <c r="Y57182" s="109"/>
      <c r="AA57182" s="109"/>
      <c r="AC57182" s="109"/>
    </row>
    <row r="57183" spans="19:29" x14ac:dyDescent="0.25">
      <c r="S57183" s="108"/>
      <c r="U57183" s="108"/>
      <c r="W57183" s="108"/>
      <c r="Y57183" s="108"/>
      <c r="AA57183" s="108"/>
      <c r="AC57183" s="108"/>
    </row>
    <row r="57184" spans="19:29" x14ac:dyDescent="0.25">
      <c r="S57184" s="109"/>
      <c r="U57184" s="109"/>
      <c r="W57184" s="109"/>
      <c r="Y57184" s="109"/>
      <c r="AA57184" s="109"/>
      <c r="AC57184" s="109"/>
    </row>
    <row r="57185" spans="19:29" x14ac:dyDescent="0.25">
      <c r="S57185" s="108"/>
      <c r="U57185" s="108"/>
      <c r="W57185" s="108"/>
      <c r="Y57185" s="108"/>
      <c r="AA57185" s="108"/>
      <c r="AC57185" s="108"/>
    </row>
    <row r="57186" spans="19:29" x14ac:dyDescent="0.25">
      <c r="S57186" s="108"/>
      <c r="U57186" s="108"/>
      <c r="W57186" s="108"/>
      <c r="Y57186" s="108"/>
      <c r="AA57186" s="108"/>
      <c r="AC57186" s="108"/>
    </row>
    <row r="57187" spans="19:29" x14ac:dyDescent="0.25">
      <c r="S57187" s="108"/>
      <c r="U57187" s="108"/>
      <c r="W57187" s="108"/>
      <c r="Y57187" s="108"/>
      <c r="AA57187" s="108"/>
      <c r="AC57187" s="108"/>
    </row>
    <row r="57188" spans="19:29" x14ac:dyDescent="0.25">
      <c r="S57188" s="110"/>
      <c r="U57188" s="110"/>
      <c r="W57188" s="110"/>
      <c r="Y57188" s="110"/>
      <c r="AA57188" s="110"/>
      <c r="AC57188" s="110"/>
    </row>
    <row r="57189" spans="19:29" x14ac:dyDescent="0.25">
      <c r="S57189" s="110"/>
      <c r="U57189" s="110"/>
      <c r="W57189" s="110"/>
      <c r="Y57189" s="110"/>
      <c r="AA57189" s="110"/>
      <c r="AC57189" s="110"/>
    </row>
    <row r="57190" spans="19:29" x14ac:dyDescent="0.25">
      <c r="S57190" s="110"/>
      <c r="U57190" s="110"/>
      <c r="W57190" s="110"/>
      <c r="Y57190" s="110"/>
      <c r="AA57190" s="110"/>
      <c r="AC57190" s="110"/>
    </row>
    <row r="57191" spans="19:29" x14ac:dyDescent="0.25">
      <c r="S57191" s="110"/>
      <c r="U57191" s="110"/>
      <c r="W57191" s="110"/>
      <c r="Y57191" s="110"/>
      <c r="AA57191" s="110"/>
      <c r="AC57191" s="110"/>
    </row>
    <row r="57192" spans="19:29" x14ac:dyDescent="0.25">
      <c r="S57192" s="111"/>
      <c r="U57192" s="111"/>
      <c r="W57192" s="111"/>
      <c r="Y57192" s="111"/>
      <c r="AA57192" s="111"/>
      <c r="AC57192" s="111"/>
    </row>
    <row r="57193" spans="19:29" x14ac:dyDescent="0.25">
      <c r="S57193" s="107"/>
      <c r="U57193" s="107"/>
      <c r="W57193" s="107"/>
      <c r="Y57193" s="107"/>
      <c r="AA57193" s="107"/>
      <c r="AC57193" s="107"/>
    </row>
    <row r="57194" spans="19:29" x14ac:dyDescent="0.25">
      <c r="S57194" s="108"/>
      <c r="U57194" s="108"/>
      <c r="W57194" s="108"/>
      <c r="Y57194" s="108"/>
      <c r="AA57194" s="108"/>
      <c r="AC57194" s="108"/>
    </row>
    <row r="57195" spans="19:29" x14ac:dyDescent="0.25">
      <c r="S57195" s="108"/>
      <c r="U57195" s="108"/>
      <c r="W57195" s="108"/>
      <c r="Y57195" s="108"/>
      <c r="AA57195" s="108"/>
      <c r="AC57195" s="108"/>
    </row>
    <row r="57196" spans="19:29" x14ac:dyDescent="0.25">
      <c r="S57196" s="109"/>
      <c r="U57196" s="109"/>
      <c r="W57196" s="109"/>
      <c r="Y57196" s="109"/>
      <c r="AA57196" s="109"/>
      <c r="AC57196" s="109"/>
    </row>
    <row r="57197" spans="19:29" x14ac:dyDescent="0.25">
      <c r="S57197" s="108"/>
      <c r="U57197" s="108"/>
      <c r="W57197" s="108"/>
      <c r="Y57197" s="108"/>
      <c r="AA57197" s="108"/>
      <c r="AC57197" s="108"/>
    </row>
    <row r="57198" spans="19:29" x14ac:dyDescent="0.25">
      <c r="S57198" s="108"/>
      <c r="U57198" s="108"/>
      <c r="W57198" s="108"/>
      <c r="Y57198" s="108"/>
      <c r="AA57198" s="108"/>
      <c r="AC57198" s="108"/>
    </row>
    <row r="57199" spans="19:29" x14ac:dyDescent="0.25">
      <c r="S57199" s="109"/>
      <c r="U57199" s="109"/>
      <c r="W57199" s="109"/>
      <c r="Y57199" s="109"/>
      <c r="AA57199" s="109"/>
      <c r="AC57199" s="109"/>
    </row>
    <row r="57200" spans="19:29" x14ac:dyDescent="0.25">
      <c r="S57200" s="108"/>
      <c r="U57200" s="108"/>
      <c r="W57200" s="108"/>
      <c r="Y57200" s="108"/>
      <c r="AA57200" s="108"/>
      <c r="AC57200" s="108"/>
    </row>
    <row r="57201" spans="19:29" x14ac:dyDescent="0.25">
      <c r="S57201" s="109"/>
      <c r="U57201" s="109"/>
      <c r="W57201" s="109"/>
      <c r="Y57201" s="109"/>
      <c r="AA57201" s="109"/>
      <c r="AC57201" s="109"/>
    </row>
    <row r="57202" spans="19:29" x14ac:dyDescent="0.25">
      <c r="S57202" s="108"/>
      <c r="U57202" s="108"/>
      <c r="W57202" s="108"/>
      <c r="Y57202" s="108"/>
      <c r="AA57202" s="108"/>
      <c r="AC57202" s="108"/>
    </row>
    <row r="57203" spans="19:29" x14ac:dyDescent="0.25">
      <c r="S57203" s="108"/>
      <c r="U57203" s="108"/>
      <c r="W57203" s="108"/>
      <c r="Y57203" s="108"/>
      <c r="AA57203" s="108"/>
      <c r="AC57203" s="108"/>
    </row>
    <row r="57204" spans="19:29" x14ac:dyDescent="0.25">
      <c r="S57204" s="108"/>
      <c r="U57204" s="108"/>
      <c r="W57204" s="108"/>
      <c r="Y57204" s="108"/>
      <c r="AA57204" s="108"/>
      <c r="AC57204" s="108"/>
    </row>
    <row r="57205" spans="19:29" x14ac:dyDescent="0.25">
      <c r="S57205" s="110"/>
      <c r="U57205" s="110"/>
      <c r="W57205" s="110"/>
      <c r="Y57205" s="110"/>
      <c r="AA57205" s="110"/>
      <c r="AC57205" s="110"/>
    </row>
    <row r="57206" spans="19:29" x14ac:dyDescent="0.25">
      <c r="S57206" s="110"/>
      <c r="U57206" s="110"/>
      <c r="W57206" s="110"/>
      <c r="Y57206" s="110"/>
      <c r="AA57206" s="110"/>
      <c r="AC57206" s="110"/>
    </row>
    <row r="57207" spans="19:29" x14ac:dyDescent="0.25">
      <c r="S57207" s="110"/>
      <c r="U57207" s="110"/>
      <c r="W57207" s="110"/>
      <c r="Y57207" s="110"/>
      <c r="AA57207" s="110"/>
      <c r="AC57207" s="110"/>
    </row>
    <row r="57208" spans="19:29" x14ac:dyDescent="0.25">
      <c r="S57208" s="110"/>
      <c r="U57208" s="110"/>
      <c r="W57208" s="110"/>
      <c r="Y57208" s="110"/>
      <c r="AA57208" s="110"/>
      <c r="AC57208" s="110"/>
    </row>
    <row r="57209" spans="19:29" x14ac:dyDescent="0.25">
      <c r="S57209" s="111"/>
      <c r="U57209" s="111"/>
      <c r="W57209" s="111"/>
      <c r="Y57209" s="111"/>
      <c r="AA57209" s="111"/>
      <c r="AC57209" s="111"/>
    </row>
    <row r="57210" spans="19:29" x14ac:dyDescent="0.25">
      <c r="S57210" s="107"/>
      <c r="U57210" s="107"/>
      <c r="W57210" s="107"/>
      <c r="Y57210" s="107"/>
      <c r="AA57210" s="107"/>
      <c r="AC57210" s="107"/>
    </row>
    <row r="57211" spans="19:29" x14ac:dyDescent="0.25">
      <c r="S57211" s="108"/>
      <c r="U57211" s="108"/>
      <c r="W57211" s="108"/>
      <c r="Y57211" s="108"/>
      <c r="AA57211" s="108"/>
      <c r="AC57211" s="108"/>
    </row>
    <row r="57212" spans="19:29" x14ac:dyDescent="0.25">
      <c r="S57212" s="108"/>
      <c r="U57212" s="108"/>
      <c r="W57212" s="108"/>
      <c r="Y57212" s="108"/>
      <c r="AA57212" s="108"/>
      <c r="AC57212" s="108"/>
    </row>
    <row r="57213" spans="19:29" x14ac:dyDescent="0.25">
      <c r="S57213" s="109"/>
      <c r="U57213" s="109"/>
      <c r="W57213" s="109"/>
      <c r="Y57213" s="109"/>
      <c r="AA57213" s="109"/>
      <c r="AC57213" s="109"/>
    </row>
    <row r="57214" spans="19:29" x14ac:dyDescent="0.25">
      <c r="S57214" s="108"/>
      <c r="U57214" s="108"/>
      <c r="W57214" s="108"/>
      <c r="Y57214" s="108"/>
      <c r="AA57214" s="108"/>
      <c r="AC57214" s="108"/>
    </row>
    <row r="57215" spans="19:29" x14ac:dyDescent="0.25">
      <c r="S57215" s="108"/>
      <c r="U57215" s="108"/>
      <c r="W57215" s="108"/>
      <c r="Y57215" s="108"/>
      <c r="AA57215" s="108"/>
      <c r="AC57215" s="108"/>
    </row>
    <row r="57216" spans="19:29" x14ac:dyDescent="0.25">
      <c r="S57216" s="109"/>
      <c r="U57216" s="109"/>
      <c r="W57216" s="109"/>
      <c r="Y57216" s="109"/>
      <c r="AA57216" s="109"/>
      <c r="AC57216" s="109"/>
    </row>
    <row r="57217" spans="19:29" x14ac:dyDescent="0.25">
      <c r="S57217" s="108"/>
      <c r="U57217" s="108"/>
      <c r="W57217" s="108"/>
      <c r="Y57217" s="108"/>
      <c r="AA57217" s="108"/>
      <c r="AC57217" s="108"/>
    </row>
    <row r="57218" spans="19:29" x14ac:dyDescent="0.25">
      <c r="S57218" s="109"/>
      <c r="U57218" s="109"/>
      <c r="W57218" s="109"/>
      <c r="Y57218" s="109"/>
      <c r="AA57218" s="109"/>
      <c r="AC57218" s="109"/>
    </row>
    <row r="57219" spans="19:29" x14ac:dyDescent="0.25">
      <c r="S57219" s="108"/>
      <c r="U57219" s="108"/>
      <c r="W57219" s="108"/>
      <c r="Y57219" s="108"/>
      <c r="AA57219" s="108"/>
      <c r="AC57219" s="108"/>
    </row>
    <row r="57220" spans="19:29" x14ac:dyDescent="0.25">
      <c r="S57220" s="108"/>
      <c r="U57220" s="108"/>
      <c r="W57220" s="108"/>
      <c r="Y57220" s="108"/>
      <c r="AA57220" s="108"/>
      <c r="AC57220" s="108"/>
    </row>
    <row r="57221" spans="19:29" x14ac:dyDescent="0.25">
      <c r="S57221" s="108"/>
      <c r="U57221" s="108"/>
      <c r="W57221" s="108"/>
      <c r="Y57221" s="108"/>
      <c r="AA57221" s="108"/>
      <c r="AC57221" s="108"/>
    </row>
    <row r="57222" spans="19:29" x14ac:dyDescent="0.25">
      <c r="S57222" s="110"/>
      <c r="U57222" s="110"/>
      <c r="W57222" s="110"/>
      <c r="Y57222" s="110"/>
      <c r="AA57222" s="110"/>
      <c r="AC57222" s="110"/>
    </row>
    <row r="57223" spans="19:29" x14ac:dyDescent="0.25">
      <c r="S57223" s="110"/>
      <c r="U57223" s="110"/>
      <c r="W57223" s="110"/>
      <c r="Y57223" s="110"/>
      <c r="AA57223" s="110"/>
      <c r="AC57223" s="110"/>
    </row>
    <row r="57224" spans="19:29" x14ac:dyDescent="0.25">
      <c r="S57224" s="110"/>
      <c r="U57224" s="110"/>
      <c r="W57224" s="110"/>
      <c r="Y57224" s="110"/>
      <c r="AA57224" s="110"/>
      <c r="AC57224" s="110"/>
    </row>
    <row r="57225" spans="19:29" x14ac:dyDescent="0.25">
      <c r="S57225" s="110"/>
      <c r="U57225" s="110"/>
      <c r="W57225" s="110"/>
      <c r="Y57225" s="110"/>
      <c r="AA57225" s="110"/>
      <c r="AC57225" s="110"/>
    </row>
    <row r="57226" spans="19:29" x14ac:dyDescent="0.25">
      <c r="S57226" s="111"/>
      <c r="U57226" s="111"/>
      <c r="W57226" s="111"/>
      <c r="Y57226" s="111"/>
      <c r="AA57226" s="111"/>
      <c r="AC57226" s="111"/>
    </row>
    <row r="57227" spans="19:29" x14ac:dyDescent="0.25">
      <c r="S57227" s="107"/>
      <c r="U57227" s="107"/>
      <c r="W57227" s="107"/>
      <c r="Y57227" s="107"/>
      <c r="AA57227" s="107"/>
      <c r="AC57227" s="107"/>
    </row>
    <row r="57228" spans="19:29" x14ac:dyDescent="0.25">
      <c r="S57228" s="108"/>
      <c r="U57228" s="108"/>
      <c r="W57228" s="108"/>
      <c r="Y57228" s="108"/>
      <c r="AA57228" s="108"/>
      <c r="AC57228" s="108"/>
    </row>
    <row r="57229" spans="19:29" x14ac:dyDescent="0.25">
      <c r="S57229" s="108"/>
      <c r="U57229" s="108"/>
      <c r="W57229" s="108"/>
      <c r="Y57229" s="108"/>
      <c r="AA57229" s="108"/>
      <c r="AC57229" s="108"/>
    </row>
    <row r="57230" spans="19:29" x14ac:dyDescent="0.25">
      <c r="S57230" s="109"/>
      <c r="U57230" s="109"/>
      <c r="W57230" s="109"/>
      <c r="Y57230" s="109"/>
      <c r="AA57230" s="109"/>
      <c r="AC57230" s="109"/>
    </row>
    <row r="57231" spans="19:29" x14ac:dyDescent="0.25">
      <c r="S57231" s="108"/>
      <c r="U57231" s="108"/>
      <c r="W57231" s="108"/>
      <c r="Y57231" s="108"/>
      <c r="AA57231" s="108"/>
      <c r="AC57231" s="108"/>
    </row>
    <row r="57232" spans="19:29" x14ac:dyDescent="0.25">
      <c r="S57232" s="108"/>
      <c r="U57232" s="108"/>
      <c r="W57232" s="108"/>
      <c r="Y57232" s="108"/>
      <c r="AA57232" s="108"/>
      <c r="AC57232" s="108"/>
    </row>
    <row r="57233" spans="19:29" x14ac:dyDescent="0.25">
      <c r="S57233" s="109"/>
      <c r="U57233" s="109"/>
      <c r="W57233" s="109"/>
      <c r="Y57233" s="109"/>
      <c r="AA57233" s="109"/>
      <c r="AC57233" s="109"/>
    </row>
    <row r="57234" spans="19:29" x14ac:dyDescent="0.25">
      <c r="S57234" s="108"/>
      <c r="U57234" s="108"/>
      <c r="W57234" s="108"/>
      <c r="Y57234" s="108"/>
      <c r="AA57234" s="108"/>
      <c r="AC57234" s="108"/>
    </row>
    <row r="57235" spans="19:29" x14ac:dyDescent="0.25">
      <c r="S57235" s="109"/>
      <c r="U57235" s="109"/>
      <c r="W57235" s="109"/>
      <c r="Y57235" s="109"/>
      <c r="AA57235" s="109"/>
      <c r="AC57235" s="109"/>
    </row>
    <row r="57236" spans="19:29" x14ac:dyDescent="0.25">
      <c r="S57236" s="108"/>
      <c r="U57236" s="108"/>
      <c r="W57236" s="108"/>
      <c r="Y57236" s="108"/>
      <c r="AA57236" s="108"/>
      <c r="AC57236" s="108"/>
    </row>
    <row r="57237" spans="19:29" x14ac:dyDescent="0.25">
      <c r="S57237" s="108"/>
      <c r="U57237" s="108"/>
      <c r="W57237" s="108"/>
      <c r="Y57237" s="108"/>
      <c r="AA57237" s="108"/>
      <c r="AC57237" s="108"/>
    </row>
    <row r="57238" spans="19:29" x14ac:dyDescent="0.25">
      <c r="S57238" s="108"/>
      <c r="U57238" s="108"/>
      <c r="W57238" s="108"/>
      <c r="Y57238" s="108"/>
      <c r="AA57238" s="108"/>
      <c r="AC57238" s="108"/>
    </row>
    <row r="57239" spans="19:29" x14ac:dyDescent="0.25">
      <c r="S57239" s="110"/>
      <c r="U57239" s="110"/>
      <c r="W57239" s="110"/>
      <c r="Y57239" s="110"/>
      <c r="AA57239" s="110"/>
      <c r="AC57239" s="110"/>
    </row>
    <row r="57240" spans="19:29" x14ac:dyDescent="0.25">
      <c r="S57240" s="110"/>
      <c r="U57240" s="110"/>
      <c r="W57240" s="110"/>
      <c r="Y57240" s="110"/>
      <c r="AA57240" s="110"/>
      <c r="AC57240" s="110"/>
    </row>
    <row r="57241" spans="19:29" x14ac:dyDescent="0.25">
      <c r="S57241" s="110"/>
      <c r="U57241" s="110"/>
      <c r="W57241" s="110"/>
      <c r="Y57241" s="110"/>
      <c r="AA57241" s="110"/>
      <c r="AC57241" s="110"/>
    </row>
    <row r="57242" spans="19:29" x14ac:dyDescent="0.25">
      <c r="S57242" s="110"/>
      <c r="U57242" s="110"/>
      <c r="W57242" s="110"/>
      <c r="Y57242" s="110"/>
      <c r="AA57242" s="110"/>
      <c r="AC57242" s="110"/>
    </row>
    <row r="57243" spans="19:29" x14ac:dyDescent="0.25">
      <c r="S57243" s="111"/>
      <c r="U57243" s="111"/>
      <c r="W57243" s="111"/>
      <c r="Y57243" s="111"/>
      <c r="AA57243" s="111"/>
      <c r="AC57243" s="111"/>
    </row>
    <row r="57244" spans="19:29" x14ac:dyDescent="0.25">
      <c r="S57244" s="107"/>
      <c r="U57244" s="107"/>
      <c r="W57244" s="107"/>
      <c r="Y57244" s="107"/>
      <c r="AA57244" s="107"/>
      <c r="AC57244" s="107"/>
    </row>
    <row r="57245" spans="19:29" x14ac:dyDescent="0.25">
      <c r="S57245" s="108"/>
      <c r="U57245" s="108"/>
      <c r="W57245" s="108"/>
      <c r="Y57245" s="108"/>
      <c r="AA57245" s="108"/>
      <c r="AC57245" s="108"/>
    </row>
    <row r="57246" spans="19:29" x14ac:dyDescent="0.25">
      <c r="S57246" s="108"/>
      <c r="U57246" s="108"/>
      <c r="W57246" s="108"/>
      <c r="Y57246" s="108"/>
      <c r="AA57246" s="108"/>
      <c r="AC57246" s="108"/>
    </row>
    <row r="57247" spans="19:29" x14ac:dyDescent="0.25">
      <c r="S57247" s="109"/>
      <c r="U57247" s="109"/>
      <c r="W57247" s="109"/>
      <c r="Y57247" s="109"/>
      <c r="AA57247" s="109"/>
      <c r="AC57247" s="109"/>
    </row>
    <row r="57248" spans="19:29" x14ac:dyDescent="0.25">
      <c r="S57248" s="108"/>
      <c r="U57248" s="108"/>
      <c r="W57248" s="108"/>
      <c r="Y57248" s="108"/>
      <c r="AA57248" s="108"/>
      <c r="AC57248" s="108"/>
    </row>
    <row r="57249" spans="19:29" x14ac:dyDescent="0.25">
      <c r="S57249" s="108"/>
      <c r="U57249" s="108"/>
      <c r="W57249" s="108"/>
      <c r="Y57249" s="108"/>
      <c r="AA57249" s="108"/>
      <c r="AC57249" s="108"/>
    </row>
    <row r="57250" spans="19:29" x14ac:dyDescent="0.25">
      <c r="S57250" s="109"/>
      <c r="U57250" s="109"/>
      <c r="W57250" s="109"/>
      <c r="Y57250" s="109"/>
      <c r="AA57250" s="109"/>
      <c r="AC57250" s="109"/>
    </row>
    <row r="57251" spans="19:29" x14ac:dyDescent="0.25">
      <c r="S57251" s="108"/>
      <c r="U57251" s="108"/>
      <c r="W57251" s="108"/>
      <c r="Y57251" s="108"/>
      <c r="AA57251" s="108"/>
      <c r="AC57251" s="108"/>
    </row>
    <row r="57252" spans="19:29" x14ac:dyDescent="0.25">
      <c r="S57252" s="109"/>
      <c r="U57252" s="109"/>
      <c r="W57252" s="109"/>
      <c r="Y57252" s="109"/>
      <c r="AA57252" s="109"/>
      <c r="AC57252" s="109"/>
    </row>
    <row r="57253" spans="19:29" x14ac:dyDescent="0.25">
      <c r="S57253" s="108"/>
      <c r="U57253" s="108"/>
      <c r="W57253" s="108"/>
      <c r="Y57253" s="108"/>
      <c r="AA57253" s="108"/>
      <c r="AC57253" s="108"/>
    </row>
    <row r="57254" spans="19:29" x14ac:dyDescent="0.25">
      <c r="S57254" s="108"/>
      <c r="U57254" s="108"/>
      <c r="W57254" s="108"/>
      <c r="Y57254" s="108"/>
      <c r="AA57254" s="108"/>
      <c r="AC57254" s="108"/>
    </row>
    <row r="57255" spans="19:29" x14ac:dyDescent="0.25">
      <c r="S57255" s="108"/>
      <c r="U57255" s="108"/>
      <c r="W57255" s="108"/>
      <c r="Y57255" s="108"/>
      <c r="AA57255" s="108"/>
      <c r="AC57255" s="108"/>
    </row>
    <row r="57256" spans="19:29" x14ac:dyDescent="0.25">
      <c r="S57256" s="110"/>
      <c r="U57256" s="110"/>
      <c r="W57256" s="110"/>
      <c r="Y57256" s="110"/>
      <c r="AA57256" s="110"/>
      <c r="AC57256" s="110"/>
    </row>
    <row r="57257" spans="19:29" x14ac:dyDescent="0.25">
      <c r="S57257" s="110"/>
      <c r="U57257" s="110"/>
      <c r="W57257" s="110"/>
      <c r="Y57257" s="110"/>
      <c r="AA57257" s="110"/>
      <c r="AC57257" s="110"/>
    </row>
    <row r="57258" spans="19:29" x14ac:dyDescent="0.25">
      <c r="S57258" s="110"/>
      <c r="U57258" s="110"/>
      <c r="W57258" s="110"/>
      <c r="Y57258" s="110"/>
      <c r="AA57258" s="110"/>
      <c r="AC57258" s="110"/>
    </row>
    <row r="57259" spans="19:29" x14ac:dyDescent="0.25">
      <c r="S57259" s="110"/>
      <c r="U57259" s="110"/>
      <c r="W57259" s="110"/>
      <c r="Y57259" s="110"/>
      <c r="AA57259" s="110"/>
      <c r="AC57259" s="110"/>
    </row>
    <row r="57260" spans="19:29" x14ac:dyDescent="0.25">
      <c r="S57260" s="111"/>
      <c r="U57260" s="111"/>
      <c r="W57260" s="111"/>
      <c r="Y57260" s="111"/>
      <c r="AA57260" s="111"/>
      <c r="AC57260" s="111"/>
    </row>
    <row r="57261" spans="19:29" x14ac:dyDescent="0.25">
      <c r="S57261" s="107"/>
      <c r="U57261" s="107"/>
      <c r="W57261" s="107"/>
      <c r="Y57261" s="107"/>
      <c r="AA57261" s="107"/>
      <c r="AC57261" s="107"/>
    </row>
    <row r="57262" spans="19:29" x14ac:dyDescent="0.25">
      <c r="S57262" s="108"/>
      <c r="U57262" s="108"/>
      <c r="W57262" s="108"/>
      <c r="Y57262" s="108"/>
      <c r="AA57262" s="108"/>
      <c r="AC57262" s="108"/>
    </row>
    <row r="57263" spans="19:29" x14ac:dyDescent="0.25">
      <c r="S57263" s="108"/>
      <c r="U57263" s="108"/>
      <c r="W57263" s="108"/>
      <c r="Y57263" s="108"/>
      <c r="AA57263" s="108"/>
      <c r="AC57263" s="108"/>
    </row>
    <row r="57264" spans="19:29" x14ac:dyDescent="0.25">
      <c r="S57264" s="109"/>
      <c r="U57264" s="109"/>
      <c r="W57264" s="109"/>
      <c r="Y57264" s="109"/>
      <c r="AA57264" s="109"/>
      <c r="AC57264" s="109"/>
    </row>
    <row r="57265" spans="19:29" x14ac:dyDescent="0.25">
      <c r="S57265" s="108"/>
      <c r="U57265" s="108"/>
      <c r="W57265" s="108"/>
      <c r="Y57265" s="108"/>
      <c r="AA57265" s="108"/>
      <c r="AC57265" s="108"/>
    </row>
    <row r="57266" spans="19:29" x14ac:dyDescent="0.25">
      <c r="S57266" s="108"/>
      <c r="U57266" s="108"/>
      <c r="W57266" s="108"/>
      <c r="Y57266" s="108"/>
      <c r="AA57266" s="108"/>
      <c r="AC57266" s="108"/>
    </row>
    <row r="57267" spans="19:29" x14ac:dyDescent="0.25">
      <c r="S57267" s="109"/>
      <c r="U57267" s="109"/>
      <c r="W57267" s="109"/>
      <c r="Y57267" s="109"/>
      <c r="AA57267" s="109"/>
      <c r="AC57267" s="109"/>
    </row>
    <row r="57268" spans="19:29" x14ac:dyDescent="0.25">
      <c r="S57268" s="108"/>
      <c r="U57268" s="108"/>
      <c r="W57268" s="108"/>
      <c r="Y57268" s="108"/>
      <c r="AA57268" s="108"/>
      <c r="AC57268" s="108"/>
    </row>
    <row r="57269" spans="19:29" x14ac:dyDescent="0.25">
      <c r="S57269" s="109"/>
      <c r="U57269" s="109"/>
      <c r="W57269" s="109"/>
      <c r="Y57269" s="109"/>
      <c r="AA57269" s="109"/>
      <c r="AC57269" s="109"/>
    </row>
    <row r="57270" spans="19:29" x14ac:dyDescent="0.25">
      <c r="S57270" s="108"/>
      <c r="U57270" s="108"/>
      <c r="W57270" s="108"/>
      <c r="Y57270" s="108"/>
      <c r="AA57270" s="108"/>
      <c r="AC57270" s="108"/>
    </row>
    <row r="57271" spans="19:29" x14ac:dyDescent="0.25">
      <c r="S57271" s="108"/>
      <c r="U57271" s="108"/>
      <c r="W57271" s="108"/>
      <c r="Y57271" s="108"/>
      <c r="AA57271" s="108"/>
      <c r="AC57271" s="108"/>
    </row>
    <row r="57272" spans="19:29" x14ac:dyDescent="0.25">
      <c r="S57272" s="108"/>
      <c r="U57272" s="108"/>
      <c r="W57272" s="108"/>
      <c r="Y57272" s="108"/>
      <c r="AA57272" s="108"/>
      <c r="AC57272" s="108"/>
    </row>
    <row r="57273" spans="19:29" x14ac:dyDescent="0.25">
      <c r="S57273" s="110"/>
      <c r="U57273" s="110"/>
      <c r="W57273" s="110"/>
      <c r="Y57273" s="110"/>
      <c r="AA57273" s="110"/>
      <c r="AC57273" s="110"/>
    </row>
    <row r="57274" spans="19:29" x14ac:dyDescent="0.25">
      <c r="S57274" s="110"/>
      <c r="U57274" s="110"/>
      <c r="W57274" s="110"/>
      <c r="Y57274" s="110"/>
      <c r="AA57274" s="110"/>
      <c r="AC57274" s="110"/>
    </row>
    <row r="57275" spans="19:29" x14ac:dyDescent="0.25">
      <c r="S57275" s="110"/>
      <c r="U57275" s="110"/>
      <c r="W57275" s="110"/>
      <c r="Y57275" s="110"/>
      <c r="AA57275" s="110"/>
      <c r="AC57275" s="110"/>
    </row>
    <row r="57276" spans="19:29" x14ac:dyDescent="0.25">
      <c r="S57276" s="110"/>
      <c r="U57276" s="110"/>
      <c r="W57276" s="110"/>
      <c r="Y57276" s="110"/>
      <c r="AA57276" s="110"/>
      <c r="AC57276" s="110"/>
    </row>
    <row r="57277" spans="19:29" x14ac:dyDescent="0.25">
      <c r="S57277" s="111"/>
      <c r="U57277" s="111"/>
      <c r="W57277" s="111"/>
      <c r="Y57277" s="111"/>
      <c r="AA57277" s="111"/>
      <c r="AC57277" s="111"/>
    </row>
    <row r="57278" spans="19:29" x14ac:dyDescent="0.25">
      <c r="S57278" s="107"/>
      <c r="U57278" s="107"/>
      <c r="W57278" s="107"/>
      <c r="Y57278" s="107"/>
      <c r="AA57278" s="107"/>
      <c r="AC57278" s="107"/>
    </row>
    <row r="57279" spans="19:29" x14ac:dyDescent="0.25">
      <c r="S57279" s="108"/>
      <c r="U57279" s="108"/>
      <c r="W57279" s="108"/>
      <c r="Y57279" s="108"/>
      <c r="AA57279" s="108"/>
      <c r="AC57279" s="108"/>
    </row>
    <row r="57280" spans="19:29" x14ac:dyDescent="0.25">
      <c r="S57280" s="108"/>
      <c r="U57280" s="108"/>
      <c r="W57280" s="108"/>
      <c r="Y57280" s="108"/>
      <c r="AA57280" s="108"/>
      <c r="AC57280" s="108"/>
    </row>
    <row r="57281" spans="19:29" x14ac:dyDescent="0.25">
      <c r="S57281" s="109"/>
      <c r="U57281" s="109"/>
      <c r="W57281" s="109"/>
      <c r="Y57281" s="109"/>
      <c r="AA57281" s="109"/>
      <c r="AC57281" s="109"/>
    </row>
    <row r="57282" spans="19:29" x14ac:dyDescent="0.25">
      <c r="S57282" s="108"/>
      <c r="U57282" s="108"/>
      <c r="W57282" s="108"/>
      <c r="Y57282" s="108"/>
      <c r="AA57282" s="108"/>
      <c r="AC57282" s="108"/>
    </row>
    <row r="57283" spans="19:29" x14ac:dyDescent="0.25">
      <c r="S57283" s="108"/>
      <c r="U57283" s="108"/>
      <c r="W57283" s="108"/>
      <c r="Y57283" s="108"/>
      <c r="AA57283" s="108"/>
      <c r="AC57283" s="108"/>
    </row>
    <row r="57284" spans="19:29" x14ac:dyDescent="0.25">
      <c r="S57284" s="109"/>
      <c r="U57284" s="109"/>
      <c r="W57284" s="109"/>
      <c r="Y57284" s="109"/>
      <c r="AA57284" s="109"/>
      <c r="AC57284" s="109"/>
    </row>
    <row r="57285" spans="19:29" x14ac:dyDescent="0.25">
      <c r="S57285" s="108"/>
      <c r="U57285" s="108"/>
      <c r="W57285" s="108"/>
      <c r="Y57285" s="108"/>
      <c r="AA57285" s="108"/>
      <c r="AC57285" s="108"/>
    </row>
    <row r="57286" spans="19:29" x14ac:dyDescent="0.25">
      <c r="S57286" s="109"/>
      <c r="U57286" s="109"/>
      <c r="W57286" s="109"/>
      <c r="Y57286" s="109"/>
      <c r="AA57286" s="109"/>
      <c r="AC57286" s="109"/>
    </row>
    <row r="57287" spans="19:29" x14ac:dyDescent="0.25">
      <c r="S57287" s="108"/>
      <c r="U57287" s="108"/>
      <c r="W57287" s="108"/>
      <c r="Y57287" s="108"/>
      <c r="AA57287" s="108"/>
      <c r="AC57287" s="108"/>
    </row>
    <row r="57288" spans="19:29" x14ac:dyDescent="0.25">
      <c r="S57288" s="108"/>
      <c r="U57288" s="108"/>
      <c r="W57288" s="108"/>
      <c r="Y57288" s="108"/>
      <c r="AA57288" s="108"/>
      <c r="AC57288" s="108"/>
    </row>
    <row r="57289" spans="19:29" x14ac:dyDescent="0.25">
      <c r="S57289" s="108"/>
      <c r="U57289" s="108"/>
      <c r="W57289" s="108"/>
      <c r="Y57289" s="108"/>
      <c r="AA57289" s="108"/>
      <c r="AC57289" s="108"/>
    </row>
    <row r="57290" spans="19:29" x14ac:dyDescent="0.25">
      <c r="S57290" s="110"/>
      <c r="U57290" s="110"/>
      <c r="W57290" s="110"/>
      <c r="Y57290" s="110"/>
      <c r="AA57290" s="110"/>
      <c r="AC57290" s="110"/>
    </row>
    <row r="57291" spans="19:29" x14ac:dyDescent="0.25">
      <c r="S57291" s="110"/>
      <c r="U57291" s="110"/>
      <c r="W57291" s="110"/>
      <c r="Y57291" s="110"/>
      <c r="AA57291" s="110"/>
      <c r="AC57291" s="110"/>
    </row>
    <row r="57292" spans="19:29" x14ac:dyDescent="0.25">
      <c r="S57292" s="110"/>
      <c r="U57292" s="110"/>
      <c r="W57292" s="110"/>
      <c r="Y57292" s="110"/>
      <c r="AA57292" s="110"/>
      <c r="AC57292" s="110"/>
    </row>
    <row r="57293" spans="19:29" x14ac:dyDescent="0.25">
      <c r="S57293" s="110"/>
      <c r="U57293" s="110"/>
      <c r="W57293" s="110"/>
      <c r="Y57293" s="110"/>
      <c r="AA57293" s="110"/>
      <c r="AC57293" s="110"/>
    </row>
    <row r="57294" spans="19:29" x14ac:dyDescent="0.25">
      <c r="S57294" s="111"/>
      <c r="U57294" s="111"/>
      <c r="W57294" s="111"/>
      <c r="Y57294" s="111"/>
      <c r="AA57294" s="111"/>
      <c r="AC57294" s="111"/>
    </row>
    <row r="57295" spans="19:29" x14ac:dyDescent="0.25">
      <c r="S57295" s="107"/>
      <c r="U57295" s="107"/>
      <c r="W57295" s="107"/>
      <c r="Y57295" s="107"/>
      <c r="AA57295" s="107"/>
      <c r="AC57295" s="107"/>
    </row>
    <row r="57296" spans="19:29" x14ac:dyDescent="0.25">
      <c r="S57296" s="108"/>
      <c r="U57296" s="108"/>
      <c r="W57296" s="108"/>
      <c r="Y57296" s="108"/>
      <c r="AA57296" s="108"/>
      <c r="AC57296" s="108"/>
    </row>
    <row r="57297" spans="19:29" x14ac:dyDescent="0.25">
      <c r="S57297" s="108"/>
      <c r="U57297" s="108"/>
      <c r="W57297" s="108"/>
      <c r="Y57297" s="108"/>
      <c r="AA57297" s="108"/>
      <c r="AC57297" s="108"/>
    </row>
    <row r="57298" spans="19:29" x14ac:dyDescent="0.25">
      <c r="S57298" s="109"/>
      <c r="U57298" s="109"/>
      <c r="W57298" s="109"/>
      <c r="Y57298" s="109"/>
      <c r="AA57298" s="109"/>
      <c r="AC57298" s="109"/>
    </row>
    <row r="57299" spans="19:29" x14ac:dyDescent="0.25">
      <c r="S57299" s="108"/>
      <c r="U57299" s="108"/>
      <c r="W57299" s="108"/>
      <c r="Y57299" s="108"/>
      <c r="AA57299" s="108"/>
      <c r="AC57299" s="108"/>
    </row>
    <row r="57300" spans="19:29" x14ac:dyDescent="0.25">
      <c r="S57300" s="108"/>
      <c r="U57300" s="108"/>
      <c r="W57300" s="108"/>
      <c r="Y57300" s="108"/>
      <c r="AA57300" s="108"/>
      <c r="AC57300" s="108"/>
    </row>
    <row r="57301" spans="19:29" x14ac:dyDescent="0.25">
      <c r="S57301" s="109"/>
      <c r="U57301" s="109"/>
      <c r="W57301" s="109"/>
      <c r="Y57301" s="109"/>
      <c r="AA57301" s="109"/>
      <c r="AC57301" s="109"/>
    </row>
    <row r="57302" spans="19:29" x14ac:dyDescent="0.25">
      <c r="S57302" s="108"/>
      <c r="U57302" s="108"/>
      <c r="W57302" s="108"/>
      <c r="Y57302" s="108"/>
      <c r="AA57302" s="108"/>
      <c r="AC57302" s="108"/>
    </row>
    <row r="57303" spans="19:29" x14ac:dyDescent="0.25">
      <c r="S57303" s="109"/>
      <c r="U57303" s="109"/>
      <c r="W57303" s="109"/>
      <c r="Y57303" s="109"/>
      <c r="AA57303" s="109"/>
      <c r="AC57303" s="109"/>
    </row>
    <row r="57304" spans="19:29" x14ac:dyDescent="0.25">
      <c r="S57304" s="108"/>
      <c r="U57304" s="108"/>
      <c r="W57304" s="108"/>
      <c r="Y57304" s="108"/>
      <c r="AA57304" s="108"/>
      <c r="AC57304" s="108"/>
    </row>
    <row r="57305" spans="19:29" x14ac:dyDescent="0.25">
      <c r="S57305" s="108"/>
      <c r="U57305" s="108"/>
      <c r="W57305" s="108"/>
      <c r="Y57305" s="108"/>
      <c r="AA57305" s="108"/>
      <c r="AC57305" s="108"/>
    </row>
    <row r="57306" spans="19:29" x14ac:dyDescent="0.25">
      <c r="S57306" s="108"/>
      <c r="U57306" s="108"/>
      <c r="W57306" s="108"/>
      <c r="Y57306" s="108"/>
      <c r="AA57306" s="108"/>
      <c r="AC57306" s="108"/>
    </row>
    <row r="57307" spans="19:29" x14ac:dyDescent="0.25">
      <c r="S57307" s="110"/>
      <c r="U57307" s="110"/>
      <c r="W57307" s="110"/>
      <c r="Y57307" s="110"/>
      <c r="AA57307" s="110"/>
      <c r="AC57307" s="110"/>
    </row>
    <row r="57308" spans="19:29" x14ac:dyDescent="0.25">
      <c r="S57308" s="110"/>
      <c r="U57308" s="110"/>
      <c r="W57308" s="110"/>
      <c r="Y57308" s="110"/>
      <c r="AA57308" s="110"/>
      <c r="AC57308" s="110"/>
    </row>
    <row r="57309" spans="19:29" x14ac:dyDescent="0.25">
      <c r="S57309" s="110"/>
      <c r="U57309" s="110"/>
      <c r="W57309" s="110"/>
      <c r="Y57309" s="110"/>
      <c r="AA57309" s="110"/>
      <c r="AC57309" s="110"/>
    </row>
    <row r="57310" spans="19:29" x14ac:dyDescent="0.25">
      <c r="S57310" s="110"/>
      <c r="U57310" s="110"/>
      <c r="W57310" s="110"/>
      <c r="Y57310" s="110"/>
      <c r="AA57310" s="110"/>
      <c r="AC57310" s="110"/>
    </row>
    <row r="57311" spans="19:29" x14ac:dyDescent="0.25">
      <c r="S57311" s="111"/>
      <c r="U57311" s="111"/>
      <c r="W57311" s="111"/>
      <c r="Y57311" s="111"/>
      <c r="AA57311" s="111"/>
      <c r="AC57311" s="111"/>
    </row>
    <row r="57312" spans="19:29" x14ac:dyDescent="0.25">
      <c r="S57312" s="107"/>
      <c r="U57312" s="107"/>
      <c r="W57312" s="107"/>
      <c r="Y57312" s="107"/>
      <c r="AA57312" s="107"/>
      <c r="AC57312" s="107"/>
    </row>
    <row r="57313" spans="19:29" x14ac:dyDescent="0.25">
      <c r="S57313" s="108"/>
      <c r="U57313" s="108"/>
      <c r="W57313" s="108"/>
      <c r="Y57313" s="108"/>
      <c r="AA57313" s="108"/>
      <c r="AC57313" s="108"/>
    </row>
    <row r="57314" spans="19:29" x14ac:dyDescent="0.25">
      <c r="S57314" s="108"/>
      <c r="U57314" s="108"/>
      <c r="W57314" s="108"/>
      <c r="Y57314" s="108"/>
      <c r="AA57314" s="108"/>
      <c r="AC57314" s="108"/>
    </row>
    <row r="57315" spans="19:29" x14ac:dyDescent="0.25">
      <c r="S57315" s="109"/>
      <c r="U57315" s="109"/>
      <c r="W57315" s="109"/>
      <c r="Y57315" s="109"/>
      <c r="AA57315" s="109"/>
      <c r="AC57315" s="109"/>
    </row>
    <row r="57316" spans="19:29" x14ac:dyDescent="0.25">
      <c r="S57316" s="108"/>
      <c r="U57316" s="108"/>
      <c r="W57316" s="108"/>
      <c r="Y57316" s="108"/>
      <c r="AA57316" s="108"/>
      <c r="AC57316" s="108"/>
    </row>
    <row r="57317" spans="19:29" x14ac:dyDescent="0.25">
      <c r="S57317" s="108"/>
      <c r="U57317" s="108"/>
      <c r="W57317" s="108"/>
      <c r="Y57317" s="108"/>
      <c r="AA57317" s="108"/>
      <c r="AC57317" s="108"/>
    </row>
    <row r="57318" spans="19:29" x14ac:dyDescent="0.25">
      <c r="S57318" s="109"/>
      <c r="U57318" s="109"/>
      <c r="W57318" s="109"/>
      <c r="Y57318" s="109"/>
      <c r="AA57318" s="109"/>
      <c r="AC57318" s="109"/>
    </row>
    <row r="57319" spans="19:29" x14ac:dyDescent="0.25">
      <c r="S57319" s="108"/>
      <c r="U57319" s="108"/>
      <c r="W57319" s="108"/>
      <c r="Y57319" s="108"/>
      <c r="AA57319" s="108"/>
      <c r="AC57319" s="108"/>
    </row>
    <row r="57320" spans="19:29" x14ac:dyDescent="0.25">
      <c r="S57320" s="109"/>
      <c r="U57320" s="109"/>
      <c r="W57320" s="109"/>
      <c r="Y57320" s="109"/>
      <c r="AA57320" s="109"/>
      <c r="AC57320" s="109"/>
    </row>
    <row r="57321" spans="19:29" x14ac:dyDescent="0.25">
      <c r="S57321" s="108"/>
      <c r="U57321" s="108"/>
      <c r="W57321" s="108"/>
      <c r="Y57321" s="108"/>
      <c r="AA57321" s="108"/>
      <c r="AC57321" s="108"/>
    </row>
    <row r="57322" spans="19:29" x14ac:dyDescent="0.25">
      <c r="S57322" s="108"/>
      <c r="U57322" s="108"/>
      <c r="W57322" s="108"/>
      <c r="Y57322" s="108"/>
      <c r="AA57322" s="108"/>
      <c r="AC57322" s="108"/>
    </row>
    <row r="57323" spans="19:29" x14ac:dyDescent="0.25">
      <c r="S57323" s="108"/>
      <c r="U57323" s="108"/>
      <c r="W57323" s="108"/>
      <c r="Y57323" s="108"/>
      <c r="AA57323" s="108"/>
      <c r="AC57323" s="108"/>
    </row>
    <row r="57324" spans="19:29" x14ac:dyDescent="0.25">
      <c r="S57324" s="110"/>
      <c r="U57324" s="110"/>
      <c r="W57324" s="110"/>
      <c r="Y57324" s="110"/>
      <c r="AA57324" s="110"/>
      <c r="AC57324" s="110"/>
    </row>
    <row r="57325" spans="19:29" x14ac:dyDescent="0.25">
      <c r="S57325" s="110"/>
      <c r="U57325" s="110"/>
      <c r="W57325" s="110"/>
      <c r="Y57325" s="110"/>
      <c r="AA57325" s="110"/>
      <c r="AC57325" s="110"/>
    </row>
    <row r="57326" spans="19:29" x14ac:dyDescent="0.25">
      <c r="S57326" s="110"/>
      <c r="U57326" s="110"/>
      <c r="W57326" s="110"/>
      <c r="Y57326" s="110"/>
      <c r="AA57326" s="110"/>
      <c r="AC57326" s="110"/>
    </row>
    <row r="57327" spans="19:29" x14ac:dyDescent="0.25">
      <c r="S57327" s="110"/>
      <c r="U57327" s="110"/>
      <c r="W57327" s="110"/>
      <c r="Y57327" s="110"/>
      <c r="AA57327" s="110"/>
      <c r="AC57327" s="110"/>
    </row>
    <row r="57328" spans="19:29" x14ac:dyDescent="0.25">
      <c r="S57328" s="111"/>
      <c r="U57328" s="111"/>
      <c r="W57328" s="111"/>
      <c r="Y57328" s="111"/>
      <c r="AA57328" s="111"/>
      <c r="AC57328" s="111"/>
    </row>
    <row r="57329" spans="19:29" x14ac:dyDescent="0.25">
      <c r="S57329" s="107"/>
      <c r="U57329" s="107"/>
      <c r="W57329" s="107"/>
      <c r="Y57329" s="107"/>
      <c r="AA57329" s="107"/>
      <c r="AC57329" s="107"/>
    </row>
    <row r="57330" spans="19:29" x14ac:dyDescent="0.25">
      <c r="S57330" s="108"/>
      <c r="U57330" s="108"/>
      <c r="W57330" s="108"/>
      <c r="Y57330" s="108"/>
      <c r="AA57330" s="108"/>
      <c r="AC57330" s="108"/>
    </row>
    <row r="57331" spans="19:29" x14ac:dyDescent="0.25">
      <c r="S57331" s="108"/>
      <c r="U57331" s="108"/>
      <c r="W57331" s="108"/>
      <c r="Y57331" s="108"/>
      <c r="AA57331" s="108"/>
      <c r="AC57331" s="108"/>
    </row>
    <row r="57332" spans="19:29" x14ac:dyDescent="0.25">
      <c r="S57332" s="109"/>
      <c r="U57332" s="109"/>
      <c r="W57332" s="109"/>
      <c r="Y57332" s="109"/>
      <c r="AA57332" s="109"/>
      <c r="AC57332" s="109"/>
    </row>
    <row r="57333" spans="19:29" x14ac:dyDescent="0.25">
      <c r="S57333" s="108"/>
      <c r="U57333" s="108"/>
      <c r="W57333" s="108"/>
      <c r="Y57333" s="108"/>
      <c r="AA57333" s="108"/>
      <c r="AC57333" s="108"/>
    </row>
    <row r="57334" spans="19:29" x14ac:dyDescent="0.25">
      <c r="S57334" s="108"/>
      <c r="U57334" s="108"/>
      <c r="W57334" s="108"/>
      <c r="Y57334" s="108"/>
      <c r="AA57334" s="108"/>
      <c r="AC57334" s="108"/>
    </row>
    <row r="57335" spans="19:29" x14ac:dyDescent="0.25">
      <c r="S57335" s="109"/>
      <c r="U57335" s="109"/>
      <c r="W57335" s="109"/>
      <c r="Y57335" s="109"/>
      <c r="AA57335" s="109"/>
      <c r="AC57335" s="109"/>
    </row>
    <row r="57336" spans="19:29" x14ac:dyDescent="0.25">
      <c r="S57336" s="108"/>
      <c r="U57336" s="108"/>
      <c r="W57336" s="108"/>
      <c r="Y57336" s="108"/>
      <c r="AA57336" s="108"/>
      <c r="AC57336" s="108"/>
    </row>
    <row r="57337" spans="19:29" x14ac:dyDescent="0.25">
      <c r="S57337" s="109"/>
      <c r="U57337" s="109"/>
      <c r="W57337" s="109"/>
      <c r="Y57337" s="109"/>
      <c r="AA57337" s="109"/>
      <c r="AC57337" s="109"/>
    </row>
    <row r="57338" spans="19:29" x14ac:dyDescent="0.25">
      <c r="S57338" s="108"/>
      <c r="U57338" s="108"/>
      <c r="W57338" s="108"/>
      <c r="Y57338" s="108"/>
      <c r="AA57338" s="108"/>
      <c r="AC57338" s="108"/>
    </row>
    <row r="57339" spans="19:29" x14ac:dyDescent="0.25">
      <c r="S57339" s="108"/>
      <c r="U57339" s="108"/>
      <c r="W57339" s="108"/>
      <c r="Y57339" s="108"/>
      <c r="AA57339" s="108"/>
      <c r="AC57339" s="108"/>
    </row>
    <row r="57340" spans="19:29" x14ac:dyDescent="0.25">
      <c r="S57340" s="108"/>
      <c r="U57340" s="108"/>
      <c r="W57340" s="108"/>
      <c r="Y57340" s="108"/>
      <c r="AA57340" s="108"/>
      <c r="AC57340" s="108"/>
    </row>
    <row r="57341" spans="19:29" x14ac:dyDescent="0.25">
      <c r="S57341" s="110"/>
      <c r="U57341" s="110"/>
      <c r="W57341" s="110"/>
      <c r="Y57341" s="110"/>
      <c r="AA57341" s="110"/>
      <c r="AC57341" s="110"/>
    </row>
    <row r="57342" spans="19:29" x14ac:dyDescent="0.25">
      <c r="S57342" s="110"/>
      <c r="U57342" s="110"/>
      <c r="W57342" s="110"/>
      <c r="Y57342" s="110"/>
      <c r="AA57342" s="110"/>
      <c r="AC57342" s="110"/>
    </row>
    <row r="57343" spans="19:29" x14ac:dyDescent="0.25">
      <c r="S57343" s="110"/>
      <c r="U57343" s="110"/>
      <c r="W57343" s="110"/>
      <c r="Y57343" s="110"/>
      <c r="AA57343" s="110"/>
      <c r="AC57343" s="110"/>
    </row>
    <row r="57344" spans="19:29" x14ac:dyDescent="0.25">
      <c r="S57344" s="110"/>
      <c r="U57344" s="110"/>
      <c r="W57344" s="110"/>
      <c r="Y57344" s="110"/>
      <c r="AA57344" s="110"/>
      <c r="AC57344" s="110"/>
    </row>
    <row r="57345" spans="19:29" x14ac:dyDescent="0.25">
      <c r="S57345" s="111"/>
      <c r="U57345" s="111"/>
      <c r="W57345" s="111"/>
      <c r="Y57345" s="111"/>
      <c r="AA57345" s="111"/>
      <c r="AC57345" s="111"/>
    </row>
    <row r="57346" spans="19:29" x14ac:dyDescent="0.25">
      <c r="S57346" s="107"/>
      <c r="U57346" s="107"/>
      <c r="W57346" s="107"/>
      <c r="Y57346" s="107"/>
      <c r="AA57346" s="107"/>
      <c r="AC57346" s="107"/>
    </row>
    <row r="57347" spans="19:29" x14ac:dyDescent="0.25">
      <c r="S57347" s="108"/>
      <c r="U57347" s="108"/>
      <c r="W57347" s="108"/>
      <c r="Y57347" s="108"/>
      <c r="AA57347" s="108"/>
      <c r="AC57347" s="108"/>
    </row>
    <row r="57348" spans="19:29" x14ac:dyDescent="0.25">
      <c r="S57348" s="108"/>
      <c r="U57348" s="108"/>
      <c r="W57348" s="108"/>
      <c r="Y57348" s="108"/>
      <c r="AA57348" s="108"/>
      <c r="AC57348" s="108"/>
    </row>
    <row r="57349" spans="19:29" x14ac:dyDescent="0.25">
      <c r="S57349" s="109"/>
      <c r="U57349" s="109"/>
      <c r="W57349" s="109"/>
      <c r="Y57349" s="109"/>
      <c r="AA57349" s="109"/>
      <c r="AC57349" s="109"/>
    </row>
    <row r="57350" spans="19:29" x14ac:dyDescent="0.25">
      <c r="S57350" s="108"/>
      <c r="U57350" s="108"/>
      <c r="W57350" s="108"/>
      <c r="Y57350" s="108"/>
      <c r="AA57350" s="108"/>
      <c r="AC57350" s="108"/>
    </row>
    <row r="57351" spans="19:29" x14ac:dyDescent="0.25">
      <c r="S57351" s="108"/>
      <c r="U57351" s="108"/>
      <c r="W57351" s="108"/>
      <c r="Y57351" s="108"/>
      <c r="AA57351" s="108"/>
      <c r="AC57351" s="108"/>
    </row>
    <row r="57352" spans="19:29" x14ac:dyDescent="0.25">
      <c r="S57352" s="109"/>
      <c r="U57352" s="109"/>
      <c r="W57352" s="109"/>
      <c r="Y57352" s="109"/>
      <c r="AA57352" s="109"/>
      <c r="AC57352" s="109"/>
    </row>
    <row r="57353" spans="19:29" x14ac:dyDescent="0.25">
      <c r="S57353" s="108"/>
      <c r="U57353" s="108"/>
      <c r="W57353" s="108"/>
      <c r="Y57353" s="108"/>
      <c r="AA57353" s="108"/>
      <c r="AC57353" s="108"/>
    </row>
    <row r="57354" spans="19:29" x14ac:dyDescent="0.25">
      <c r="S57354" s="109"/>
      <c r="U57354" s="109"/>
      <c r="W57354" s="109"/>
      <c r="Y57354" s="109"/>
      <c r="AA57354" s="109"/>
      <c r="AC57354" s="109"/>
    </row>
    <row r="57355" spans="19:29" x14ac:dyDescent="0.25">
      <c r="S57355" s="108"/>
      <c r="U57355" s="108"/>
      <c r="W57355" s="108"/>
      <c r="Y57355" s="108"/>
      <c r="AA57355" s="108"/>
      <c r="AC57355" s="108"/>
    </row>
    <row r="57356" spans="19:29" x14ac:dyDescent="0.25">
      <c r="S57356" s="108"/>
      <c r="U57356" s="108"/>
      <c r="W57356" s="108"/>
      <c r="Y57356" s="108"/>
      <c r="AA57356" s="108"/>
      <c r="AC57356" s="108"/>
    </row>
    <row r="57357" spans="19:29" x14ac:dyDescent="0.25">
      <c r="S57357" s="108"/>
      <c r="U57357" s="108"/>
      <c r="W57357" s="108"/>
      <c r="Y57357" s="108"/>
      <c r="AA57357" s="108"/>
      <c r="AC57357" s="108"/>
    </row>
    <row r="57358" spans="19:29" x14ac:dyDescent="0.25">
      <c r="S57358" s="110"/>
      <c r="U57358" s="110"/>
      <c r="W57358" s="110"/>
      <c r="Y57358" s="110"/>
      <c r="AA57358" s="110"/>
      <c r="AC57358" s="110"/>
    </row>
    <row r="57359" spans="19:29" x14ac:dyDescent="0.25">
      <c r="S57359" s="110"/>
      <c r="U57359" s="110"/>
      <c r="W57359" s="110"/>
      <c r="Y57359" s="110"/>
      <c r="AA57359" s="110"/>
      <c r="AC57359" s="110"/>
    </row>
    <row r="57360" spans="19:29" x14ac:dyDescent="0.25">
      <c r="S57360" s="110"/>
      <c r="U57360" s="110"/>
      <c r="W57360" s="110"/>
      <c r="Y57360" s="110"/>
      <c r="AA57360" s="110"/>
      <c r="AC57360" s="110"/>
    </row>
    <row r="57361" spans="19:29" x14ac:dyDescent="0.25">
      <c r="S57361" s="110"/>
      <c r="U57361" s="110"/>
      <c r="W57361" s="110"/>
      <c r="Y57361" s="110"/>
      <c r="AA57361" s="110"/>
      <c r="AC57361" s="110"/>
    </row>
    <row r="57362" spans="19:29" x14ac:dyDescent="0.25">
      <c r="S57362" s="111"/>
      <c r="U57362" s="111"/>
      <c r="W57362" s="111"/>
      <c r="Y57362" s="111"/>
      <c r="AA57362" s="111"/>
      <c r="AC57362" s="111"/>
    </row>
    <row r="57363" spans="19:29" x14ac:dyDescent="0.25">
      <c r="S57363" s="107"/>
      <c r="U57363" s="107"/>
      <c r="W57363" s="107"/>
      <c r="Y57363" s="107"/>
      <c r="AA57363" s="107"/>
      <c r="AC57363" s="107"/>
    </row>
    <row r="57364" spans="19:29" x14ac:dyDescent="0.25">
      <c r="S57364" s="108"/>
      <c r="U57364" s="108"/>
      <c r="W57364" s="108"/>
      <c r="Y57364" s="108"/>
      <c r="AA57364" s="108"/>
      <c r="AC57364" s="108"/>
    </row>
    <row r="57365" spans="19:29" x14ac:dyDescent="0.25">
      <c r="S57365" s="108"/>
      <c r="U57365" s="108"/>
      <c r="W57365" s="108"/>
      <c r="Y57365" s="108"/>
      <c r="AA57365" s="108"/>
      <c r="AC57365" s="108"/>
    </row>
    <row r="57366" spans="19:29" x14ac:dyDescent="0.25">
      <c r="S57366" s="109"/>
      <c r="U57366" s="109"/>
      <c r="W57366" s="109"/>
      <c r="Y57366" s="109"/>
      <c r="AA57366" s="109"/>
      <c r="AC57366" s="109"/>
    </row>
    <row r="57367" spans="19:29" x14ac:dyDescent="0.25">
      <c r="S57367" s="108"/>
      <c r="U57367" s="108"/>
      <c r="W57367" s="108"/>
      <c r="Y57367" s="108"/>
      <c r="AA57367" s="108"/>
      <c r="AC57367" s="108"/>
    </row>
    <row r="57368" spans="19:29" x14ac:dyDescent="0.25">
      <c r="S57368" s="108"/>
      <c r="U57368" s="108"/>
      <c r="W57368" s="108"/>
      <c r="Y57368" s="108"/>
      <c r="AA57368" s="108"/>
      <c r="AC57368" s="108"/>
    </row>
    <row r="57369" spans="19:29" x14ac:dyDescent="0.25">
      <c r="S57369" s="109"/>
      <c r="U57369" s="109"/>
      <c r="W57369" s="109"/>
      <c r="Y57369" s="109"/>
      <c r="AA57369" s="109"/>
      <c r="AC57369" s="109"/>
    </row>
    <row r="57370" spans="19:29" x14ac:dyDescent="0.25">
      <c r="S57370" s="108"/>
      <c r="U57370" s="108"/>
      <c r="W57370" s="108"/>
      <c r="Y57370" s="108"/>
      <c r="AA57370" s="108"/>
      <c r="AC57370" s="108"/>
    </row>
    <row r="57371" spans="19:29" x14ac:dyDescent="0.25">
      <c r="S57371" s="109"/>
      <c r="U57371" s="109"/>
      <c r="W57371" s="109"/>
      <c r="Y57371" s="109"/>
      <c r="AA57371" s="109"/>
      <c r="AC57371" s="109"/>
    </row>
    <row r="57372" spans="19:29" x14ac:dyDescent="0.25">
      <c r="S57372" s="108"/>
      <c r="U57372" s="108"/>
      <c r="W57372" s="108"/>
      <c r="Y57372" s="108"/>
      <c r="AA57372" s="108"/>
      <c r="AC57372" s="108"/>
    </row>
    <row r="57373" spans="19:29" x14ac:dyDescent="0.25">
      <c r="S57373" s="108"/>
      <c r="U57373" s="108"/>
      <c r="W57373" s="108"/>
      <c r="Y57373" s="108"/>
      <c r="AA57373" s="108"/>
      <c r="AC57373" s="108"/>
    </row>
    <row r="57374" spans="19:29" x14ac:dyDescent="0.25">
      <c r="S57374" s="108"/>
      <c r="U57374" s="108"/>
      <c r="W57374" s="108"/>
      <c r="Y57374" s="108"/>
      <c r="AA57374" s="108"/>
      <c r="AC57374" s="108"/>
    </row>
    <row r="57375" spans="19:29" x14ac:dyDescent="0.25">
      <c r="S57375" s="110"/>
      <c r="U57375" s="110"/>
      <c r="W57375" s="110"/>
      <c r="Y57375" s="110"/>
      <c r="AA57375" s="110"/>
      <c r="AC57375" s="110"/>
    </row>
    <row r="57376" spans="19:29" x14ac:dyDescent="0.25">
      <c r="S57376" s="110"/>
      <c r="U57376" s="110"/>
      <c r="W57376" s="110"/>
      <c r="Y57376" s="110"/>
      <c r="AA57376" s="110"/>
      <c r="AC57376" s="110"/>
    </row>
    <row r="57377" spans="19:29" x14ac:dyDescent="0.25">
      <c r="S57377" s="110"/>
      <c r="U57377" s="110"/>
      <c r="W57377" s="110"/>
      <c r="Y57377" s="110"/>
      <c r="AA57377" s="110"/>
      <c r="AC57377" s="110"/>
    </row>
    <row r="57378" spans="19:29" x14ac:dyDescent="0.25">
      <c r="S57378" s="110"/>
      <c r="U57378" s="110"/>
      <c r="W57378" s="110"/>
      <c r="Y57378" s="110"/>
      <c r="AA57378" s="110"/>
      <c r="AC57378" s="110"/>
    </row>
    <row r="57379" spans="19:29" x14ac:dyDescent="0.25">
      <c r="S57379" s="111"/>
      <c r="U57379" s="111"/>
      <c r="W57379" s="111"/>
      <c r="Y57379" s="111"/>
      <c r="AA57379" s="111"/>
      <c r="AC57379" s="111"/>
    </row>
    <row r="57380" spans="19:29" x14ac:dyDescent="0.25">
      <c r="S57380" s="107"/>
      <c r="U57380" s="107"/>
      <c r="W57380" s="107"/>
      <c r="Y57380" s="107"/>
      <c r="AA57380" s="107"/>
      <c r="AC57380" s="107"/>
    </row>
    <row r="57381" spans="19:29" x14ac:dyDescent="0.25">
      <c r="S57381" s="108"/>
      <c r="U57381" s="108"/>
      <c r="W57381" s="108"/>
      <c r="Y57381" s="108"/>
      <c r="AA57381" s="108"/>
      <c r="AC57381" s="108"/>
    </row>
    <row r="57382" spans="19:29" x14ac:dyDescent="0.25">
      <c r="S57382" s="108"/>
      <c r="U57382" s="108"/>
      <c r="W57382" s="108"/>
      <c r="Y57382" s="108"/>
      <c r="AA57382" s="108"/>
      <c r="AC57382" s="108"/>
    </row>
    <row r="57383" spans="19:29" x14ac:dyDescent="0.25">
      <c r="S57383" s="109"/>
      <c r="U57383" s="109"/>
      <c r="W57383" s="109"/>
      <c r="Y57383" s="109"/>
      <c r="AA57383" s="109"/>
      <c r="AC57383" s="109"/>
    </row>
    <row r="57384" spans="19:29" x14ac:dyDescent="0.25">
      <c r="S57384" s="108"/>
      <c r="U57384" s="108"/>
      <c r="W57384" s="108"/>
      <c r="Y57384" s="108"/>
      <c r="AA57384" s="108"/>
      <c r="AC57384" s="108"/>
    </row>
    <row r="57385" spans="19:29" x14ac:dyDescent="0.25">
      <c r="S57385" s="108"/>
      <c r="U57385" s="108"/>
      <c r="W57385" s="108"/>
      <c r="Y57385" s="108"/>
      <c r="AA57385" s="108"/>
      <c r="AC57385" s="108"/>
    </row>
    <row r="57386" spans="19:29" x14ac:dyDescent="0.25">
      <c r="S57386" s="109"/>
      <c r="U57386" s="109"/>
      <c r="W57386" s="109"/>
      <c r="Y57386" s="109"/>
      <c r="AA57386" s="109"/>
      <c r="AC57386" s="109"/>
    </row>
    <row r="57387" spans="19:29" x14ac:dyDescent="0.25">
      <c r="S57387" s="108"/>
      <c r="U57387" s="108"/>
      <c r="W57387" s="108"/>
      <c r="Y57387" s="108"/>
      <c r="AA57387" s="108"/>
      <c r="AC57387" s="108"/>
    </row>
    <row r="57388" spans="19:29" x14ac:dyDescent="0.25">
      <c r="S57388" s="109"/>
      <c r="U57388" s="109"/>
      <c r="W57388" s="109"/>
      <c r="Y57388" s="109"/>
      <c r="AA57388" s="109"/>
      <c r="AC57388" s="109"/>
    </row>
    <row r="57389" spans="19:29" x14ac:dyDescent="0.25">
      <c r="S57389" s="108"/>
      <c r="U57389" s="108"/>
      <c r="W57389" s="108"/>
      <c r="Y57389" s="108"/>
      <c r="AA57389" s="108"/>
      <c r="AC57389" s="108"/>
    </row>
    <row r="57390" spans="19:29" x14ac:dyDescent="0.25">
      <c r="S57390" s="108"/>
      <c r="U57390" s="108"/>
      <c r="W57390" s="108"/>
      <c r="Y57390" s="108"/>
      <c r="AA57390" s="108"/>
      <c r="AC57390" s="108"/>
    </row>
    <row r="57391" spans="19:29" x14ac:dyDescent="0.25">
      <c r="S57391" s="108"/>
      <c r="U57391" s="108"/>
      <c r="W57391" s="108"/>
      <c r="Y57391" s="108"/>
      <c r="AA57391" s="108"/>
      <c r="AC57391" s="108"/>
    </row>
    <row r="57392" spans="19:29" x14ac:dyDescent="0.25">
      <c r="S57392" s="110"/>
      <c r="U57392" s="110"/>
      <c r="W57392" s="110"/>
      <c r="Y57392" s="110"/>
      <c r="AA57392" s="110"/>
      <c r="AC57392" s="110"/>
    </row>
    <row r="57393" spans="19:29" x14ac:dyDescent="0.25">
      <c r="S57393" s="110"/>
      <c r="U57393" s="110"/>
      <c r="W57393" s="110"/>
      <c r="Y57393" s="110"/>
      <c r="AA57393" s="110"/>
      <c r="AC57393" s="110"/>
    </row>
    <row r="57394" spans="19:29" x14ac:dyDescent="0.25">
      <c r="S57394" s="110"/>
      <c r="U57394" s="110"/>
      <c r="W57394" s="110"/>
      <c r="Y57394" s="110"/>
      <c r="AA57394" s="110"/>
      <c r="AC57394" s="110"/>
    </row>
    <row r="57395" spans="19:29" x14ac:dyDescent="0.25">
      <c r="S57395" s="110"/>
      <c r="U57395" s="110"/>
      <c r="W57395" s="110"/>
      <c r="Y57395" s="110"/>
      <c r="AA57395" s="110"/>
      <c r="AC57395" s="110"/>
    </row>
    <row r="57396" spans="19:29" x14ac:dyDescent="0.25">
      <c r="S57396" s="111"/>
      <c r="U57396" s="111"/>
      <c r="W57396" s="111"/>
      <c r="Y57396" s="111"/>
      <c r="AA57396" s="111"/>
      <c r="AC57396" s="111"/>
    </row>
    <row r="57397" spans="19:29" x14ac:dyDescent="0.25">
      <c r="S57397" s="107"/>
      <c r="U57397" s="107"/>
      <c r="W57397" s="107"/>
      <c r="Y57397" s="107"/>
      <c r="AA57397" s="107"/>
      <c r="AC57397" s="107"/>
    </row>
    <row r="57398" spans="19:29" x14ac:dyDescent="0.25">
      <c r="S57398" s="108"/>
      <c r="U57398" s="108"/>
      <c r="W57398" s="108"/>
      <c r="Y57398" s="108"/>
      <c r="AA57398" s="108"/>
      <c r="AC57398" s="108"/>
    </row>
    <row r="57399" spans="19:29" x14ac:dyDescent="0.25">
      <c r="S57399" s="108"/>
      <c r="U57399" s="108"/>
      <c r="W57399" s="108"/>
      <c r="Y57399" s="108"/>
      <c r="AA57399" s="108"/>
      <c r="AC57399" s="108"/>
    </row>
    <row r="57400" spans="19:29" x14ac:dyDescent="0.25">
      <c r="S57400" s="109"/>
      <c r="U57400" s="109"/>
      <c r="W57400" s="109"/>
      <c r="Y57400" s="109"/>
      <c r="AA57400" s="109"/>
      <c r="AC57400" s="109"/>
    </row>
    <row r="57401" spans="19:29" x14ac:dyDescent="0.25">
      <c r="S57401" s="108"/>
      <c r="U57401" s="108"/>
      <c r="W57401" s="108"/>
      <c r="Y57401" s="108"/>
      <c r="AA57401" s="108"/>
      <c r="AC57401" s="108"/>
    </row>
    <row r="57402" spans="19:29" x14ac:dyDescent="0.25">
      <c r="S57402" s="108"/>
      <c r="U57402" s="108"/>
      <c r="W57402" s="108"/>
      <c r="Y57402" s="108"/>
      <c r="AA57402" s="108"/>
      <c r="AC57402" s="108"/>
    </row>
    <row r="57403" spans="19:29" x14ac:dyDescent="0.25">
      <c r="S57403" s="109"/>
      <c r="U57403" s="109"/>
      <c r="W57403" s="109"/>
      <c r="Y57403" s="109"/>
      <c r="AA57403" s="109"/>
      <c r="AC57403" s="109"/>
    </row>
    <row r="57404" spans="19:29" x14ac:dyDescent="0.25">
      <c r="S57404" s="108"/>
      <c r="U57404" s="108"/>
      <c r="W57404" s="108"/>
      <c r="Y57404" s="108"/>
      <c r="AA57404" s="108"/>
      <c r="AC57404" s="108"/>
    </row>
    <row r="57405" spans="19:29" x14ac:dyDescent="0.25">
      <c r="S57405" s="109"/>
      <c r="U57405" s="109"/>
      <c r="W57405" s="109"/>
      <c r="Y57405" s="109"/>
      <c r="AA57405" s="109"/>
      <c r="AC57405" s="109"/>
    </row>
    <row r="57406" spans="19:29" x14ac:dyDescent="0.25">
      <c r="S57406" s="108"/>
      <c r="U57406" s="108"/>
      <c r="W57406" s="108"/>
      <c r="Y57406" s="108"/>
      <c r="AA57406" s="108"/>
      <c r="AC57406" s="108"/>
    </row>
    <row r="57407" spans="19:29" x14ac:dyDescent="0.25">
      <c r="S57407" s="108"/>
      <c r="U57407" s="108"/>
      <c r="W57407" s="108"/>
      <c r="Y57407" s="108"/>
      <c r="AA57407" s="108"/>
      <c r="AC57407" s="108"/>
    </row>
    <row r="57408" spans="19:29" x14ac:dyDescent="0.25">
      <c r="S57408" s="108"/>
      <c r="U57408" s="108"/>
      <c r="W57408" s="108"/>
      <c r="Y57408" s="108"/>
      <c r="AA57408" s="108"/>
      <c r="AC57408" s="108"/>
    </row>
    <row r="57409" spans="19:29" x14ac:dyDescent="0.25">
      <c r="S57409" s="110"/>
      <c r="U57409" s="110"/>
      <c r="W57409" s="110"/>
      <c r="Y57409" s="110"/>
      <c r="AA57409" s="110"/>
      <c r="AC57409" s="110"/>
    </row>
    <row r="57410" spans="19:29" x14ac:dyDescent="0.25">
      <c r="S57410" s="110"/>
      <c r="U57410" s="110"/>
      <c r="W57410" s="110"/>
      <c r="Y57410" s="110"/>
      <c r="AA57410" s="110"/>
      <c r="AC57410" s="110"/>
    </row>
    <row r="57411" spans="19:29" x14ac:dyDescent="0.25">
      <c r="S57411" s="110"/>
      <c r="U57411" s="110"/>
      <c r="W57411" s="110"/>
      <c r="Y57411" s="110"/>
      <c r="AA57411" s="110"/>
      <c r="AC57411" s="110"/>
    </row>
    <row r="57412" spans="19:29" x14ac:dyDescent="0.25">
      <c r="S57412" s="110"/>
      <c r="U57412" s="110"/>
      <c r="W57412" s="110"/>
      <c r="Y57412" s="110"/>
      <c r="AA57412" s="110"/>
      <c r="AC57412" s="110"/>
    </row>
    <row r="57413" spans="19:29" x14ac:dyDescent="0.25">
      <c r="S57413" s="111"/>
      <c r="U57413" s="111"/>
      <c r="W57413" s="111"/>
      <c r="Y57413" s="111"/>
      <c r="AA57413" s="111"/>
      <c r="AC57413" s="111"/>
    </row>
    <row r="57414" spans="19:29" x14ac:dyDescent="0.25">
      <c r="S57414" s="107"/>
      <c r="U57414" s="107"/>
      <c r="W57414" s="107"/>
      <c r="Y57414" s="107"/>
      <c r="AA57414" s="107"/>
      <c r="AC57414" s="107"/>
    </row>
    <row r="57415" spans="19:29" x14ac:dyDescent="0.25">
      <c r="S57415" s="108"/>
      <c r="U57415" s="108"/>
      <c r="W57415" s="108"/>
      <c r="Y57415" s="108"/>
      <c r="AA57415" s="108"/>
      <c r="AC57415" s="108"/>
    </row>
    <row r="57416" spans="19:29" x14ac:dyDescent="0.25">
      <c r="S57416" s="108"/>
      <c r="U57416" s="108"/>
      <c r="W57416" s="108"/>
      <c r="Y57416" s="108"/>
      <c r="AA57416" s="108"/>
      <c r="AC57416" s="108"/>
    </row>
    <row r="57417" spans="19:29" x14ac:dyDescent="0.25">
      <c r="S57417" s="109"/>
      <c r="U57417" s="109"/>
      <c r="W57417" s="109"/>
      <c r="Y57417" s="109"/>
      <c r="AA57417" s="109"/>
      <c r="AC57417" s="109"/>
    </row>
    <row r="57418" spans="19:29" x14ac:dyDescent="0.25">
      <c r="S57418" s="108"/>
      <c r="U57418" s="108"/>
      <c r="W57418" s="108"/>
      <c r="Y57418" s="108"/>
      <c r="AA57418" s="108"/>
      <c r="AC57418" s="108"/>
    </row>
    <row r="57419" spans="19:29" x14ac:dyDescent="0.25">
      <c r="S57419" s="108"/>
      <c r="U57419" s="108"/>
      <c r="W57419" s="108"/>
      <c r="Y57419" s="108"/>
      <c r="AA57419" s="108"/>
      <c r="AC57419" s="108"/>
    </row>
    <row r="57420" spans="19:29" x14ac:dyDescent="0.25">
      <c r="S57420" s="109"/>
      <c r="U57420" s="109"/>
      <c r="W57420" s="109"/>
      <c r="Y57420" s="109"/>
      <c r="AA57420" s="109"/>
      <c r="AC57420" s="109"/>
    </row>
    <row r="57421" spans="19:29" x14ac:dyDescent="0.25">
      <c r="S57421" s="108"/>
      <c r="U57421" s="108"/>
      <c r="W57421" s="108"/>
      <c r="Y57421" s="108"/>
      <c r="AA57421" s="108"/>
      <c r="AC57421" s="108"/>
    </row>
    <row r="57422" spans="19:29" x14ac:dyDescent="0.25">
      <c r="S57422" s="109"/>
      <c r="U57422" s="109"/>
      <c r="W57422" s="109"/>
      <c r="Y57422" s="109"/>
      <c r="AA57422" s="109"/>
      <c r="AC57422" s="109"/>
    </row>
    <row r="57423" spans="19:29" x14ac:dyDescent="0.25">
      <c r="S57423" s="108"/>
      <c r="U57423" s="108"/>
      <c r="W57423" s="108"/>
      <c r="Y57423" s="108"/>
      <c r="AA57423" s="108"/>
      <c r="AC57423" s="108"/>
    </row>
    <row r="57424" spans="19:29" x14ac:dyDescent="0.25">
      <c r="S57424" s="108"/>
      <c r="U57424" s="108"/>
      <c r="W57424" s="108"/>
      <c r="Y57424" s="108"/>
      <c r="AA57424" s="108"/>
      <c r="AC57424" s="108"/>
    </row>
    <row r="57425" spans="19:29" x14ac:dyDescent="0.25">
      <c r="S57425" s="108"/>
      <c r="U57425" s="108"/>
      <c r="W57425" s="108"/>
      <c r="Y57425" s="108"/>
      <c r="AA57425" s="108"/>
      <c r="AC57425" s="108"/>
    </row>
    <row r="57426" spans="19:29" x14ac:dyDescent="0.25">
      <c r="S57426" s="110"/>
      <c r="U57426" s="110"/>
      <c r="W57426" s="110"/>
      <c r="Y57426" s="110"/>
      <c r="AA57426" s="110"/>
      <c r="AC57426" s="110"/>
    </row>
    <row r="57427" spans="19:29" x14ac:dyDescent="0.25">
      <c r="S57427" s="110"/>
      <c r="U57427" s="110"/>
      <c r="W57427" s="110"/>
      <c r="Y57427" s="110"/>
      <c r="AA57427" s="110"/>
      <c r="AC57427" s="110"/>
    </row>
    <row r="57428" spans="19:29" x14ac:dyDescent="0.25">
      <c r="S57428" s="110"/>
      <c r="U57428" s="110"/>
      <c r="W57428" s="110"/>
      <c r="Y57428" s="110"/>
      <c r="AA57428" s="110"/>
      <c r="AC57428" s="110"/>
    </row>
    <row r="57429" spans="19:29" x14ac:dyDescent="0.25">
      <c r="S57429" s="110"/>
      <c r="U57429" s="110"/>
      <c r="W57429" s="110"/>
      <c r="Y57429" s="110"/>
      <c r="AA57429" s="110"/>
      <c r="AC57429" s="110"/>
    </row>
    <row r="57430" spans="19:29" x14ac:dyDescent="0.25">
      <c r="S57430" s="111"/>
      <c r="U57430" s="111"/>
      <c r="W57430" s="111"/>
      <c r="Y57430" s="111"/>
      <c r="AA57430" s="111"/>
      <c r="AC57430" s="111"/>
    </row>
    <row r="57431" spans="19:29" x14ac:dyDescent="0.25">
      <c r="S57431" s="107"/>
      <c r="U57431" s="107"/>
      <c r="W57431" s="107"/>
      <c r="Y57431" s="107"/>
      <c r="AA57431" s="107"/>
      <c r="AC57431" s="107"/>
    </row>
    <row r="57432" spans="19:29" x14ac:dyDescent="0.25">
      <c r="S57432" s="108"/>
      <c r="U57432" s="108"/>
      <c r="W57432" s="108"/>
      <c r="Y57432" s="108"/>
      <c r="AA57432" s="108"/>
      <c r="AC57432" s="108"/>
    </row>
    <row r="57433" spans="19:29" x14ac:dyDescent="0.25">
      <c r="S57433" s="108"/>
      <c r="U57433" s="108"/>
      <c r="W57433" s="108"/>
      <c r="Y57433" s="108"/>
      <c r="AA57433" s="108"/>
      <c r="AC57433" s="108"/>
    </row>
    <row r="57434" spans="19:29" x14ac:dyDescent="0.25">
      <c r="S57434" s="109"/>
      <c r="U57434" s="109"/>
      <c r="W57434" s="109"/>
      <c r="Y57434" s="109"/>
      <c r="AA57434" s="109"/>
      <c r="AC57434" s="109"/>
    </row>
    <row r="57435" spans="19:29" x14ac:dyDescent="0.25">
      <c r="S57435" s="108"/>
      <c r="U57435" s="108"/>
      <c r="W57435" s="108"/>
      <c r="Y57435" s="108"/>
      <c r="AA57435" s="108"/>
      <c r="AC57435" s="108"/>
    </row>
    <row r="57436" spans="19:29" x14ac:dyDescent="0.25">
      <c r="S57436" s="108"/>
      <c r="U57436" s="108"/>
      <c r="W57436" s="108"/>
      <c r="Y57436" s="108"/>
      <c r="AA57436" s="108"/>
      <c r="AC57436" s="108"/>
    </row>
    <row r="57437" spans="19:29" x14ac:dyDescent="0.25">
      <c r="S57437" s="109"/>
      <c r="U57437" s="109"/>
      <c r="W57437" s="109"/>
      <c r="Y57437" s="109"/>
      <c r="AA57437" s="109"/>
      <c r="AC57437" s="109"/>
    </row>
    <row r="57438" spans="19:29" x14ac:dyDescent="0.25">
      <c r="S57438" s="108"/>
      <c r="U57438" s="108"/>
      <c r="W57438" s="108"/>
      <c r="Y57438" s="108"/>
      <c r="AA57438" s="108"/>
      <c r="AC57438" s="108"/>
    </row>
    <row r="57439" spans="19:29" x14ac:dyDescent="0.25">
      <c r="S57439" s="109"/>
      <c r="U57439" s="109"/>
      <c r="W57439" s="109"/>
      <c r="Y57439" s="109"/>
      <c r="AA57439" s="109"/>
      <c r="AC57439" s="109"/>
    </row>
    <row r="57440" spans="19:29" x14ac:dyDescent="0.25">
      <c r="S57440" s="108"/>
      <c r="U57440" s="108"/>
      <c r="W57440" s="108"/>
      <c r="Y57440" s="108"/>
      <c r="AA57440" s="108"/>
      <c r="AC57440" s="108"/>
    </row>
    <row r="57441" spans="19:29" x14ac:dyDescent="0.25">
      <c r="S57441" s="108"/>
      <c r="U57441" s="108"/>
      <c r="W57441" s="108"/>
      <c r="Y57441" s="108"/>
      <c r="AA57441" s="108"/>
      <c r="AC57441" s="108"/>
    </row>
    <row r="57442" spans="19:29" x14ac:dyDescent="0.25">
      <c r="S57442" s="108"/>
      <c r="U57442" s="108"/>
      <c r="W57442" s="108"/>
      <c r="Y57442" s="108"/>
      <c r="AA57442" s="108"/>
      <c r="AC57442" s="108"/>
    </row>
    <row r="57443" spans="19:29" x14ac:dyDescent="0.25">
      <c r="S57443" s="110"/>
      <c r="U57443" s="110"/>
      <c r="W57443" s="110"/>
      <c r="Y57443" s="110"/>
      <c r="AA57443" s="110"/>
      <c r="AC57443" s="110"/>
    </row>
    <row r="57444" spans="19:29" x14ac:dyDescent="0.25">
      <c r="S57444" s="110"/>
      <c r="U57444" s="110"/>
      <c r="W57444" s="110"/>
      <c r="Y57444" s="110"/>
      <c r="AA57444" s="110"/>
      <c r="AC57444" s="110"/>
    </row>
    <row r="57445" spans="19:29" x14ac:dyDescent="0.25">
      <c r="S57445" s="110"/>
      <c r="U57445" s="110"/>
      <c r="W57445" s="110"/>
      <c r="Y57445" s="110"/>
      <c r="AA57445" s="110"/>
      <c r="AC57445" s="110"/>
    </row>
    <row r="57446" spans="19:29" x14ac:dyDescent="0.25">
      <c r="S57446" s="110"/>
      <c r="U57446" s="110"/>
      <c r="W57446" s="110"/>
      <c r="Y57446" s="110"/>
      <c r="AA57446" s="110"/>
      <c r="AC57446" s="110"/>
    </row>
    <row r="57447" spans="19:29" x14ac:dyDescent="0.25">
      <c r="S57447" s="111"/>
      <c r="U57447" s="111"/>
      <c r="W57447" s="111"/>
      <c r="Y57447" s="111"/>
      <c r="AA57447" s="111"/>
      <c r="AC57447" s="111"/>
    </row>
    <row r="57448" spans="19:29" x14ac:dyDescent="0.25">
      <c r="S57448" s="107"/>
      <c r="U57448" s="107"/>
      <c r="W57448" s="107"/>
      <c r="Y57448" s="107"/>
      <c r="AA57448" s="107"/>
      <c r="AC57448" s="107"/>
    </row>
    <row r="57449" spans="19:29" x14ac:dyDescent="0.25">
      <c r="S57449" s="108"/>
      <c r="U57449" s="108"/>
      <c r="W57449" s="108"/>
      <c r="Y57449" s="108"/>
      <c r="AA57449" s="108"/>
      <c r="AC57449" s="108"/>
    </row>
    <row r="57450" spans="19:29" x14ac:dyDescent="0.25">
      <c r="S57450" s="108"/>
      <c r="U57450" s="108"/>
      <c r="W57450" s="108"/>
      <c r="Y57450" s="108"/>
      <c r="AA57450" s="108"/>
      <c r="AC57450" s="108"/>
    </row>
    <row r="57451" spans="19:29" x14ac:dyDescent="0.25">
      <c r="S57451" s="109"/>
      <c r="U57451" s="109"/>
      <c r="W57451" s="109"/>
      <c r="Y57451" s="109"/>
      <c r="AA57451" s="109"/>
      <c r="AC57451" s="109"/>
    </row>
    <row r="57452" spans="19:29" x14ac:dyDescent="0.25">
      <c r="S57452" s="108"/>
      <c r="U57452" s="108"/>
      <c r="W57452" s="108"/>
      <c r="Y57452" s="108"/>
      <c r="AA57452" s="108"/>
      <c r="AC57452" s="108"/>
    </row>
    <row r="57453" spans="19:29" x14ac:dyDescent="0.25">
      <c r="S57453" s="108"/>
      <c r="U57453" s="108"/>
      <c r="W57453" s="108"/>
      <c r="Y57453" s="108"/>
      <c r="AA57453" s="108"/>
      <c r="AC57453" s="108"/>
    </row>
    <row r="57454" spans="19:29" x14ac:dyDescent="0.25">
      <c r="S57454" s="109"/>
      <c r="U57454" s="109"/>
      <c r="W57454" s="109"/>
      <c r="Y57454" s="109"/>
      <c r="AA57454" s="109"/>
      <c r="AC57454" s="109"/>
    </row>
    <row r="57455" spans="19:29" x14ac:dyDescent="0.25">
      <c r="S57455" s="108"/>
      <c r="U57455" s="108"/>
      <c r="W57455" s="108"/>
      <c r="Y57455" s="108"/>
      <c r="AA57455" s="108"/>
      <c r="AC57455" s="108"/>
    </row>
    <row r="57456" spans="19:29" x14ac:dyDescent="0.25">
      <c r="S57456" s="109"/>
      <c r="U57456" s="109"/>
      <c r="W57456" s="109"/>
      <c r="Y57456" s="109"/>
      <c r="AA57456" s="109"/>
      <c r="AC57456" s="109"/>
    </row>
    <row r="57457" spans="19:29" x14ac:dyDescent="0.25">
      <c r="S57457" s="108"/>
      <c r="U57457" s="108"/>
      <c r="W57457" s="108"/>
      <c r="Y57457" s="108"/>
      <c r="AA57457" s="108"/>
      <c r="AC57457" s="108"/>
    </row>
    <row r="57458" spans="19:29" x14ac:dyDescent="0.25">
      <c r="S57458" s="108"/>
      <c r="U57458" s="108"/>
      <c r="W57458" s="108"/>
      <c r="Y57458" s="108"/>
      <c r="AA57458" s="108"/>
      <c r="AC57458" s="108"/>
    </row>
    <row r="57459" spans="19:29" x14ac:dyDescent="0.25">
      <c r="S57459" s="108"/>
      <c r="U57459" s="108"/>
      <c r="W57459" s="108"/>
      <c r="Y57459" s="108"/>
      <c r="AA57459" s="108"/>
      <c r="AC57459" s="108"/>
    </row>
    <row r="57460" spans="19:29" x14ac:dyDescent="0.25">
      <c r="S57460" s="110"/>
      <c r="U57460" s="110"/>
      <c r="W57460" s="110"/>
      <c r="Y57460" s="110"/>
      <c r="AA57460" s="110"/>
      <c r="AC57460" s="110"/>
    </row>
    <row r="57461" spans="19:29" x14ac:dyDescent="0.25">
      <c r="S57461" s="110"/>
      <c r="U57461" s="110"/>
      <c r="W57461" s="110"/>
      <c r="Y57461" s="110"/>
      <c r="AA57461" s="110"/>
      <c r="AC57461" s="110"/>
    </row>
    <row r="57462" spans="19:29" x14ac:dyDescent="0.25">
      <c r="S57462" s="110"/>
      <c r="U57462" s="110"/>
      <c r="W57462" s="110"/>
      <c r="Y57462" s="110"/>
      <c r="AA57462" s="110"/>
      <c r="AC57462" s="110"/>
    </row>
    <row r="57463" spans="19:29" x14ac:dyDescent="0.25">
      <c r="S57463" s="110"/>
      <c r="U57463" s="110"/>
      <c r="W57463" s="110"/>
      <c r="Y57463" s="110"/>
      <c r="AA57463" s="110"/>
      <c r="AC57463" s="110"/>
    </row>
    <row r="57464" spans="19:29" x14ac:dyDescent="0.25">
      <c r="S57464" s="111"/>
      <c r="U57464" s="111"/>
      <c r="W57464" s="111"/>
      <c r="Y57464" s="111"/>
      <c r="AA57464" s="111"/>
      <c r="AC57464" s="111"/>
    </row>
    <row r="57465" spans="19:29" x14ac:dyDescent="0.25">
      <c r="S57465" s="107"/>
      <c r="U57465" s="107"/>
      <c r="W57465" s="107"/>
      <c r="Y57465" s="107"/>
      <c r="AA57465" s="107"/>
      <c r="AC57465" s="107"/>
    </row>
    <row r="57466" spans="19:29" x14ac:dyDescent="0.25">
      <c r="S57466" s="108"/>
      <c r="U57466" s="108"/>
      <c r="W57466" s="108"/>
      <c r="Y57466" s="108"/>
      <c r="AA57466" s="108"/>
      <c r="AC57466" s="108"/>
    </row>
    <row r="57467" spans="19:29" x14ac:dyDescent="0.25">
      <c r="S57467" s="108"/>
      <c r="U57467" s="108"/>
      <c r="W57467" s="108"/>
      <c r="Y57467" s="108"/>
      <c r="AA57467" s="108"/>
      <c r="AC57467" s="108"/>
    </row>
    <row r="57468" spans="19:29" x14ac:dyDescent="0.25">
      <c r="S57468" s="109"/>
      <c r="U57468" s="109"/>
      <c r="W57468" s="109"/>
      <c r="Y57468" s="109"/>
      <c r="AA57468" s="109"/>
      <c r="AC57468" s="109"/>
    </row>
    <row r="57469" spans="19:29" x14ac:dyDescent="0.25">
      <c r="S57469" s="108"/>
      <c r="U57469" s="108"/>
      <c r="W57469" s="108"/>
      <c r="Y57469" s="108"/>
      <c r="AA57469" s="108"/>
      <c r="AC57469" s="108"/>
    </row>
    <row r="57470" spans="19:29" x14ac:dyDescent="0.25">
      <c r="S57470" s="108"/>
      <c r="U57470" s="108"/>
      <c r="W57470" s="108"/>
      <c r="Y57470" s="108"/>
      <c r="AA57470" s="108"/>
      <c r="AC57470" s="108"/>
    </row>
    <row r="57471" spans="19:29" x14ac:dyDescent="0.25">
      <c r="S57471" s="109"/>
      <c r="U57471" s="109"/>
      <c r="W57471" s="109"/>
      <c r="Y57471" s="109"/>
      <c r="AA57471" s="109"/>
      <c r="AC57471" s="109"/>
    </row>
    <row r="57472" spans="19:29" x14ac:dyDescent="0.25">
      <c r="S57472" s="108"/>
      <c r="U57472" s="108"/>
      <c r="W57472" s="108"/>
      <c r="Y57472" s="108"/>
      <c r="AA57472" s="108"/>
      <c r="AC57472" s="108"/>
    </row>
    <row r="57473" spans="19:29" x14ac:dyDescent="0.25">
      <c r="S57473" s="109"/>
      <c r="U57473" s="109"/>
      <c r="W57473" s="109"/>
      <c r="Y57473" s="109"/>
      <c r="AA57473" s="109"/>
      <c r="AC57473" s="109"/>
    </row>
    <row r="57474" spans="19:29" x14ac:dyDescent="0.25">
      <c r="S57474" s="108"/>
      <c r="U57474" s="108"/>
      <c r="W57474" s="108"/>
      <c r="Y57474" s="108"/>
      <c r="AA57474" s="108"/>
      <c r="AC57474" s="108"/>
    </row>
    <row r="57475" spans="19:29" x14ac:dyDescent="0.25">
      <c r="S57475" s="108"/>
      <c r="U57475" s="108"/>
      <c r="W57475" s="108"/>
      <c r="Y57475" s="108"/>
      <c r="AA57475" s="108"/>
      <c r="AC57475" s="108"/>
    </row>
    <row r="57476" spans="19:29" x14ac:dyDescent="0.25">
      <c r="S57476" s="108"/>
      <c r="U57476" s="108"/>
      <c r="W57476" s="108"/>
      <c r="Y57476" s="108"/>
      <c r="AA57476" s="108"/>
      <c r="AC57476" s="108"/>
    </row>
    <row r="57477" spans="19:29" x14ac:dyDescent="0.25">
      <c r="S57477" s="110"/>
      <c r="U57477" s="110"/>
      <c r="W57477" s="110"/>
      <c r="Y57477" s="110"/>
      <c r="AA57477" s="110"/>
      <c r="AC57477" s="110"/>
    </row>
    <row r="57478" spans="19:29" x14ac:dyDescent="0.25">
      <c r="S57478" s="110"/>
      <c r="U57478" s="110"/>
      <c r="W57478" s="110"/>
      <c r="Y57478" s="110"/>
      <c r="AA57478" s="110"/>
      <c r="AC57478" s="110"/>
    </row>
    <row r="57479" spans="19:29" x14ac:dyDescent="0.25">
      <c r="S57479" s="110"/>
      <c r="U57479" s="110"/>
      <c r="W57479" s="110"/>
      <c r="Y57479" s="110"/>
      <c r="AA57479" s="110"/>
      <c r="AC57479" s="110"/>
    </row>
    <row r="57480" spans="19:29" x14ac:dyDescent="0.25">
      <c r="S57480" s="110"/>
      <c r="U57480" s="110"/>
      <c r="W57480" s="110"/>
      <c r="Y57480" s="110"/>
      <c r="AA57480" s="110"/>
      <c r="AC57480" s="110"/>
    </row>
    <row r="57481" spans="19:29" x14ac:dyDescent="0.25">
      <c r="S57481" s="111"/>
      <c r="U57481" s="111"/>
      <c r="W57481" s="111"/>
      <c r="Y57481" s="111"/>
      <c r="AA57481" s="111"/>
      <c r="AC57481" s="111"/>
    </row>
    <row r="57482" spans="19:29" x14ac:dyDescent="0.25">
      <c r="S57482" s="107"/>
      <c r="U57482" s="107"/>
      <c r="W57482" s="107"/>
      <c r="Y57482" s="107"/>
      <c r="AA57482" s="107"/>
      <c r="AC57482" s="107"/>
    </row>
    <row r="57483" spans="19:29" x14ac:dyDescent="0.25">
      <c r="S57483" s="108"/>
      <c r="U57483" s="108"/>
      <c r="W57483" s="108"/>
      <c r="Y57483" s="108"/>
      <c r="AA57483" s="108"/>
      <c r="AC57483" s="108"/>
    </row>
    <row r="57484" spans="19:29" x14ac:dyDescent="0.25">
      <c r="S57484" s="108"/>
      <c r="U57484" s="108"/>
      <c r="W57484" s="108"/>
      <c r="Y57484" s="108"/>
      <c r="AA57484" s="108"/>
      <c r="AC57484" s="108"/>
    </row>
    <row r="57485" spans="19:29" x14ac:dyDescent="0.25">
      <c r="S57485" s="109"/>
      <c r="U57485" s="109"/>
      <c r="W57485" s="109"/>
      <c r="Y57485" s="109"/>
      <c r="AA57485" s="109"/>
      <c r="AC57485" s="109"/>
    </row>
    <row r="57486" spans="19:29" x14ac:dyDescent="0.25">
      <c r="S57486" s="108"/>
      <c r="U57486" s="108"/>
      <c r="W57486" s="108"/>
      <c r="Y57486" s="108"/>
      <c r="AA57486" s="108"/>
      <c r="AC57486" s="108"/>
    </row>
    <row r="57487" spans="19:29" x14ac:dyDescent="0.25">
      <c r="S57487" s="108"/>
      <c r="U57487" s="108"/>
      <c r="W57487" s="108"/>
      <c r="Y57487" s="108"/>
      <c r="AA57487" s="108"/>
      <c r="AC57487" s="108"/>
    </row>
    <row r="57488" spans="19:29" x14ac:dyDescent="0.25">
      <c r="S57488" s="109"/>
      <c r="U57488" s="109"/>
      <c r="W57488" s="109"/>
      <c r="Y57488" s="109"/>
      <c r="AA57488" s="109"/>
      <c r="AC57488" s="109"/>
    </row>
    <row r="57489" spans="19:29" x14ac:dyDescent="0.25">
      <c r="S57489" s="108"/>
      <c r="U57489" s="108"/>
      <c r="W57489" s="108"/>
      <c r="Y57489" s="108"/>
      <c r="AA57489" s="108"/>
      <c r="AC57489" s="108"/>
    </row>
    <row r="57490" spans="19:29" x14ac:dyDescent="0.25">
      <c r="S57490" s="109"/>
      <c r="U57490" s="109"/>
      <c r="W57490" s="109"/>
      <c r="Y57490" s="109"/>
      <c r="AA57490" s="109"/>
      <c r="AC57490" s="109"/>
    </row>
    <row r="57491" spans="19:29" x14ac:dyDescent="0.25">
      <c r="S57491" s="108"/>
      <c r="U57491" s="108"/>
      <c r="W57491" s="108"/>
      <c r="Y57491" s="108"/>
      <c r="AA57491" s="108"/>
      <c r="AC57491" s="108"/>
    </row>
    <row r="57492" spans="19:29" x14ac:dyDescent="0.25">
      <c r="S57492" s="108"/>
      <c r="U57492" s="108"/>
      <c r="W57492" s="108"/>
      <c r="Y57492" s="108"/>
      <c r="AA57492" s="108"/>
      <c r="AC57492" s="108"/>
    </row>
    <row r="57493" spans="19:29" x14ac:dyDescent="0.25">
      <c r="S57493" s="108"/>
      <c r="U57493" s="108"/>
      <c r="W57493" s="108"/>
      <c r="Y57493" s="108"/>
      <c r="AA57493" s="108"/>
      <c r="AC57493" s="108"/>
    </row>
    <row r="57494" spans="19:29" x14ac:dyDescent="0.25">
      <c r="S57494" s="110"/>
      <c r="U57494" s="110"/>
      <c r="W57494" s="110"/>
      <c r="Y57494" s="110"/>
      <c r="AA57494" s="110"/>
      <c r="AC57494" s="110"/>
    </row>
    <row r="57495" spans="19:29" x14ac:dyDescent="0.25">
      <c r="S57495" s="110"/>
      <c r="U57495" s="110"/>
      <c r="W57495" s="110"/>
      <c r="Y57495" s="110"/>
      <c r="AA57495" s="110"/>
      <c r="AC57495" s="110"/>
    </row>
    <row r="57496" spans="19:29" x14ac:dyDescent="0.25">
      <c r="S57496" s="110"/>
      <c r="U57496" s="110"/>
      <c r="W57496" s="110"/>
      <c r="Y57496" s="110"/>
      <c r="AA57496" s="110"/>
      <c r="AC57496" s="110"/>
    </row>
    <row r="57497" spans="19:29" x14ac:dyDescent="0.25">
      <c r="S57497" s="110"/>
      <c r="U57497" s="110"/>
      <c r="W57497" s="110"/>
      <c r="Y57497" s="110"/>
      <c r="AA57497" s="110"/>
      <c r="AC57497" s="110"/>
    </row>
    <row r="57498" spans="19:29" x14ac:dyDescent="0.25">
      <c r="S57498" s="111"/>
      <c r="U57498" s="111"/>
      <c r="W57498" s="111"/>
      <c r="Y57498" s="111"/>
      <c r="AA57498" s="111"/>
      <c r="AC57498" s="111"/>
    </row>
    <row r="57499" spans="19:29" x14ac:dyDescent="0.25">
      <c r="S57499" s="107"/>
      <c r="U57499" s="107"/>
      <c r="W57499" s="107"/>
      <c r="Y57499" s="107"/>
      <c r="AA57499" s="107"/>
      <c r="AC57499" s="107"/>
    </row>
    <row r="57500" spans="19:29" x14ac:dyDescent="0.25">
      <c r="S57500" s="108"/>
      <c r="U57500" s="108"/>
      <c r="W57500" s="108"/>
      <c r="Y57500" s="108"/>
      <c r="AA57500" s="108"/>
      <c r="AC57500" s="108"/>
    </row>
    <row r="57501" spans="19:29" x14ac:dyDescent="0.25">
      <c r="S57501" s="108"/>
      <c r="U57501" s="108"/>
      <c r="W57501" s="108"/>
      <c r="Y57501" s="108"/>
      <c r="AA57501" s="108"/>
      <c r="AC57501" s="108"/>
    </row>
    <row r="57502" spans="19:29" x14ac:dyDescent="0.25">
      <c r="S57502" s="109"/>
      <c r="U57502" s="109"/>
      <c r="W57502" s="109"/>
      <c r="Y57502" s="109"/>
      <c r="AA57502" s="109"/>
      <c r="AC57502" s="109"/>
    </row>
    <row r="57503" spans="19:29" x14ac:dyDescent="0.25">
      <c r="S57503" s="108"/>
      <c r="U57503" s="108"/>
      <c r="W57503" s="108"/>
      <c r="Y57503" s="108"/>
      <c r="AA57503" s="108"/>
      <c r="AC57503" s="108"/>
    </row>
    <row r="57504" spans="19:29" x14ac:dyDescent="0.25">
      <c r="S57504" s="108"/>
      <c r="U57504" s="108"/>
      <c r="W57504" s="108"/>
      <c r="Y57504" s="108"/>
      <c r="AA57504" s="108"/>
      <c r="AC57504" s="108"/>
    </row>
    <row r="57505" spans="19:29" x14ac:dyDescent="0.25">
      <c r="S57505" s="109"/>
      <c r="U57505" s="109"/>
      <c r="W57505" s="109"/>
      <c r="Y57505" s="109"/>
      <c r="AA57505" s="109"/>
      <c r="AC57505" s="109"/>
    </row>
    <row r="57506" spans="19:29" x14ac:dyDescent="0.25">
      <c r="S57506" s="108"/>
      <c r="U57506" s="108"/>
      <c r="W57506" s="108"/>
      <c r="Y57506" s="108"/>
      <c r="AA57506" s="108"/>
      <c r="AC57506" s="108"/>
    </row>
    <row r="57507" spans="19:29" x14ac:dyDescent="0.25">
      <c r="S57507" s="109"/>
      <c r="U57507" s="109"/>
      <c r="W57507" s="109"/>
      <c r="Y57507" s="109"/>
      <c r="AA57507" s="109"/>
      <c r="AC57507" s="109"/>
    </row>
    <row r="57508" spans="19:29" x14ac:dyDescent="0.25">
      <c r="S57508" s="108"/>
      <c r="U57508" s="108"/>
      <c r="W57508" s="108"/>
      <c r="Y57508" s="108"/>
      <c r="AA57508" s="108"/>
      <c r="AC57508" s="108"/>
    </row>
    <row r="57509" spans="19:29" x14ac:dyDescent="0.25">
      <c r="S57509" s="108"/>
      <c r="U57509" s="108"/>
      <c r="W57509" s="108"/>
      <c r="Y57509" s="108"/>
      <c r="AA57509" s="108"/>
      <c r="AC57509" s="108"/>
    </row>
    <row r="57510" spans="19:29" x14ac:dyDescent="0.25">
      <c r="S57510" s="108"/>
      <c r="U57510" s="108"/>
      <c r="W57510" s="108"/>
      <c r="Y57510" s="108"/>
      <c r="AA57510" s="108"/>
      <c r="AC57510" s="108"/>
    </row>
    <row r="57511" spans="19:29" x14ac:dyDescent="0.25">
      <c r="S57511" s="110"/>
      <c r="U57511" s="110"/>
      <c r="W57511" s="110"/>
      <c r="Y57511" s="110"/>
      <c r="AA57511" s="110"/>
      <c r="AC57511" s="110"/>
    </row>
    <row r="57512" spans="19:29" x14ac:dyDescent="0.25">
      <c r="S57512" s="110"/>
      <c r="U57512" s="110"/>
      <c r="W57512" s="110"/>
      <c r="Y57512" s="110"/>
      <c r="AA57512" s="110"/>
      <c r="AC57512" s="110"/>
    </row>
    <row r="57513" spans="19:29" x14ac:dyDescent="0.25">
      <c r="S57513" s="110"/>
      <c r="U57513" s="110"/>
      <c r="W57513" s="110"/>
      <c r="Y57513" s="110"/>
      <c r="AA57513" s="110"/>
      <c r="AC57513" s="110"/>
    </row>
    <row r="57514" spans="19:29" x14ac:dyDescent="0.25">
      <c r="S57514" s="110"/>
      <c r="U57514" s="110"/>
      <c r="W57514" s="110"/>
      <c r="Y57514" s="110"/>
      <c r="AA57514" s="110"/>
      <c r="AC57514" s="110"/>
    </row>
    <row r="57515" spans="19:29" x14ac:dyDescent="0.25">
      <c r="S57515" s="111"/>
      <c r="U57515" s="111"/>
      <c r="W57515" s="111"/>
      <c r="Y57515" s="111"/>
      <c r="AA57515" s="111"/>
      <c r="AC57515" s="111"/>
    </row>
    <row r="57516" spans="19:29" x14ac:dyDescent="0.25">
      <c r="S57516" s="107"/>
      <c r="U57516" s="107"/>
      <c r="W57516" s="107"/>
      <c r="Y57516" s="107"/>
      <c r="AA57516" s="107"/>
      <c r="AC57516" s="107"/>
    </row>
    <row r="57517" spans="19:29" x14ac:dyDescent="0.25">
      <c r="S57517" s="108"/>
      <c r="U57517" s="108"/>
      <c r="W57517" s="108"/>
      <c r="Y57517" s="108"/>
      <c r="AA57517" s="108"/>
      <c r="AC57517" s="108"/>
    </row>
    <row r="57518" spans="19:29" x14ac:dyDescent="0.25">
      <c r="S57518" s="108"/>
      <c r="U57518" s="108"/>
      <c r="W57518" s="108"/>
      <c r="Y57518" s="108"/>
      <c r="AA57518" s="108"/>
      <c r="AC57518" s="108"/>
    </row>
    <row r="57519" spans="19:29" x14ac:dyDescent="0.25">
      <c r="S57519" s="109"/>
      <c r="U57519" s="109"/>
      <c r="W57519" s="109"/>
      <c r="Y57519" s="109"/>
      <c r="AA57519" s="109"/>
      <c r="AC57519" s="109"/>
    </row>
    <row r="57520" spans="19:29" x14ac:dyDescent="0.25">
      <c r="S57520" s="108"/>
      <c r="U57520" s="108"/>
      <c r="W57520" s="108"/>
      <c r="Y57520" s="108"/>
      <c r="AA57520" s="108"/>
      <c r="AC57520" s="108"/>
    </row>
    <row r="57521" spans="19:29" x14ac:dyDescent="0.25">
      <c r="S57521" s="108"/>
      <c r="U57521" s="108"/>
      <c r="W57521" s="108"/>
      <c r="Y57521" s="108"/>
      <c r="AA57521" s="108"/>
      <c r="AC57521" s="108"/>
    </row>
    <row r="57522" spans="19:29" x14ac:dyDescent="0.25">
      <c r="S57522" s="109"/>
      <c r="U57522" s="109"/>
      <c r="W57522" s="109"/>
      <c r="Y57522" s="109"/>
      <c r="AA57522" s="109"/>
      <c r="AC57522" s="109"/>
    </row>
    <row r="57523" spans="19:29" x14ac:dyDescent="0.25">
      <c r="S57523" s="108"/>
      <c r="U57523" s="108"/>
      <c r="W57523" s="108"/>
      <c r="Y57523" s="108"/>
      <c r="AA57523" s="108"/>
      <c r="AC57523" s="108"/>
    </row>
    <row r="57524" spans="19:29" x14ac:dyDescent="0.25">
      <c r="S57524" s="109"/>
      <c r="U57524" s="109"/>
      <c r="W57524" s="109"/>
      <c r="Y57524" s="109"/>
      <c r="AA57524" s="109"/>
      <c r="AC57524" s="109"/>
    </row>
    <row r="57525" spans="19:29" x14ac:dyDescent="0.25">
      <c r="S57525" s="108"/>
      <c r="U57525" s="108"/>
      <c r="W57525" s="108"/>
      <c r="Y57525" s="108"/>
      <c r="AA57525" s="108"/>
      <c r="AC57525" s="108"/>
    </row>
    <row r="57526" spans="19:29" x14ac:dyDescent="0.25">
      <c r="S57526" s="108"/>
      <c r="U57526" s="108"/>
      <c r="W57526" s="108"/>
      <c r="Y57526" s="108"/>
      <c r="AA57526" s="108"/>
      <c r="AC57526" s="108"/>
    </row>
    <row r="57527" spans="19:29" x14ac:dyDescent="0.25">
      <c r="S57527" s="108"/>
      <c r="U57527" s="108"/>
      <c r="W57527" s="108"/>
      <c r="Y57527" s="108"/>
      <c r="AA57527" s="108"/>
      <c r="AC57527" s="108"/>
    </row>
    <row r="57528" spans="19:29" x14ac:dyDescent="0.25">
      <c r="S57528" s="110"/>
      <c r="U57528" s="110"/>
      <c r="W57528" s="110"/>
      <c r="Y57528" s="110"/>
      <c r="AA57528" s="110"/>
      <c r="AC57528" s="110"/>
    </row>
    <row r="57529" spans="19:29" x14ac:dyDescent="0.25">
      <c r="S57529" s="110"/>
      <c r="U57529" s="110"/>
      <c r="W57529" s="110"/>
      <c r="Y57529" s="110"/>
      <c r="AA57529" s="110"/>
      <c r="AC57529" s="110"/>
    </row>
    <row r="57530" spans="19:29" x14ac:dyDescent="0.25">
      <c r="S57530" s="110"/>
      <c r="U57530" s="110"/>
      <c r="W57530" s="110"/>
      <c r="Y57530" s="110"/>
      <c r="AA57530" s="110"/>
      <c r="AC57530" s="110"/>
    </row>
    <row r="57531" spans="19:29" x14ac:dyDescent="0.25">
      <c r="S57531" s="110"/>
      <c r="U57531" s="110"/>
      <c r="W57531" s="110"/>
      <c r="Y57531" s="110"/>
      <c r="AA57531" s="110"/>
      <c r="AC57531" s="110"/>
    </row>
    <row r="57532" spans="19:29" x14ac:dyDescent="0.25">
      <c r="S57532" s="111"/>
      <c r="U57532" s="111"/>
      <c r="W57532" s="111"/>
      <c r="Y57532" s="111"/>
      <c r="AA57532" s="111"/>
      <c r="AC57532" s="111"/>
    </row>
    <row r="57533" spans="19:29" x14ac:dyDescent="0.25">
      <c r="S57533" s="107"/>
      <c r="U57533" s="107"/>
      <c r="W57533" s="107"/>
      <c r="Y57533" s="107"/>
      <c r="AA57533" s="107"/>
      <c r="AC57533" s="107"/>
    </row>
    <row r="57534" spans="19:29" x14ac:dyDescent="0.25">
      <c r="S57534" s="108"/>
      <c r="U57534" s="108"/>
      <c r="W57534" s="108"/>
      <c r="Y57534" s="108"/>
      <c r="AA57534" s="108"/>
      <c r="AC57534" s="108"/>
    </row>
    <row r="57535" spans="19:29" x14ac:dyDescent="0.25">
      <c r="S57535" s="108"/>
      <c r="U57535" s="108"/>
      <c r="W57535" s="108"/>
      <c r="Y57535" s="108"/>
      <c r="AA57535" s="108"/>
      <c r="AC57535" s="108"/>
    </row>
    <row r="57536" spans="19:29" x14ac:dyDescent="0.25">
      <c r="S57536" s="109"/>
      <c r="U57536" s="109"/>
      <c r="W57536" s="109"/>
      <c r="Y57536" s="109"/>
      <c r="AA57536" s="109"/>
      <c r="AC57536" s="109"/>
    </row>
    <row r="57537" spans="19:29" x14ac:dyDescent="0.25">
      <c r="S57537" s="108"/>
      <c r="U57537" s="108"/>
      <c r="W57537" s="108"/>
      <c r="Y57537" s="108"/>
      <c r="AA57537" s="108"/>
      <c r="AC57537" s="108"/>
    </row>
    <row r="57538" spans="19:29" x14ac:dyDescent="0.25">
      <c r="S57538" s="108"/>
      <c r="U57538" s="108"/>
      <c r="W57538" s="108"/>
      <c r="Y57538" s="108"/>
      <c r="AA57538" s="108"/>
      <c r="AC57538" s="108"/>
    </row>
    <row r="57539" spans="19:29" x14ac:dyDescent="0.25">
      <c r="S57539" s="109"/>
      <c r="U57539" s="109"/>
      <c r="W57539" s="109"/>
      <c r="Y57539" s="109"/>
      <c r="AA57539" s="109"/>
      <c r="AC57539" s="109"/>
    </row>
    <row r="57540" spans="19:29" x14ac:dyDescent="0.25">
      <c r="S57540" s="108"/>
      <c r="U57540" s="108"/>
      <c r="W57540" s="108"/>
      <c r="Y57540" s="108"/>
      <c r="AA57540" s="108"/>
      <c r="AC57540" s="108"/>
    </row>
    <row r="57541" spans="19:29" x14ac:dyDescent="0.25">
      <c r="S57541" s="109"/>
      <c r="U57541" s="109"/>
      <c r="W57541" s="109"/>
      <c r="Y57541" s="109"/>
      <c r="AA57541" s="109"/>
      <c r="AC57541" s="109"/>
    </row>
    <row r="57542" spans="19:29" x14ac:dyDescent="0.25">
      <c r="S57542" s="108"/>
      <c r="U57542" s="108"/>
      <c r="W57542" s="108"/>
      <c r="Y57542" s="108"/>
      <c r="AA57542" s="108"/>
      <c r="AC57542" s="108"/>
    </row>
    <row r="57543" spans="19:29" x14ac:dyDescent="0.25">
      <c r="S57543" s="108"/>
      <c r="U57543" s="108"/>
      <c r="W57543" s="108"/>
      <c r="Y57543" s="108"/>
      <c r="AA57543" s="108"/>
      <c r="AC57543" s="108"/>
    </row>
    <row r="57544" spans="19:29" x14ac:dyDescent="0.25">
      <c r="S57544" s="108"/>
      <c r="U57544" s="108"/>
      <c r="W57544" s="108"/>
      <c r="Y57544" s="108"/>
      <c r="AA57544" s="108"/>
      <c r="AC57544" s="108"/>
    </row>
    <row r="57545" spans="19:29" x14ac:dyDescent="0.25">
      <c r="S57545" s="110"/>
      <c r="U57545" s="110"/>
      <c r="W57545" s="110"/>
      <c r="Y57545" s="110"/>
      <c r="AA57545" s="110"/>
      <c r="AC57545" s="110"/>
    </row>
    <row r="57546" spans="19:29" x14ac:dyDescent="0.25">
      <c r="S57546" s="110"/>
      <c r="U57546" s="110"/>
      <c r="W57546" s="110"/>
      <c r="Y57546" s="110"/>
      <c r="AA57546" s="110"/>
      <c r="AC57546" s="110"/>
    </row>
    <row r="57547" spans="19:29" x14ac:dyDescent="0.25">
      <c r="S57547" s="110"/>
      <c r="U57547" s="110"/>
      <c r="W57547" s="110"/>
      <c r="Y57547" s="110"/>
      <c r="AA57547" s="110"/>
      <c r="AC57547" s="110"/>
    </row>
    <row r="57548" spans="19:29" x14ac:dyDescent="0.25">
      <c r="S57548" s="110"/>
      <c r="U57548" s="110"/>
      <c r="W57548" s="110"/>
      <c r="Y57548" s="110"/>
      <c r="AA57548" s="110"/>
      <c r="AC57548" s="110"/>
    </row>
    <row r="57549" spans="19:29" x14ac:dyDescent="0.25">
      <c r="S57549" s="111"/>
      <c r="U57549" s="111"/>
      <c r="W57549" s="111"/>
      <c r="Y57549" s="111"/>
      <c r="AA57549" s="111"/>
      <c r="AC57549" s="111"/>
    </row>
    <row r="57550" spans="19:29" x14ac:dyDescent="0.25">
      <c r="S57550" s="107"/>
      <c r="U57550" s="107"/>
      <c r="W57550" s="107"/>
      <c r="Y57550" s="107"/>
      <c r="AA57550" s="107"/>
      <c r="AC57550" s="107"/>
    </row>
    <row r="57551" spans="19:29" x14ac:dyDescent="0.25">
      <c r="S57551" s="108"/>
      <c r="U57551" s="108"/>
      <c r="W57551" s="108"/>
      <c r="Y57551" s="108"/>
      <c r="AA57551" s="108"/>
      <c r="AC57551" s="108"/>
    </row>
    <row r="57552" spans="19:29" x14ac:dyDescent="0.25">
      <c r="S57552" s="108"/>
      <c r="U57552" s="108"/>
      <c r="W57552" s="108"/>
      <c r="Y57552" s="108"/>
      <c r="AA57552" s="108"/>
      <c r="AC57552" s="108"/>
    </row>
    <row r="57553" spans="19:29" x14ac:dyDescent="0.25">
      <c r="S57553" s="109"/>
      <c r="U57553" s="109"/>
      <c r="W57553" s="109"/>
      <c r="Y57553" s="109"/>
      <c r="AA57553" s="109"/>
      <c r="AC57553" s="109"/>
    </row>
    <row r="57554" spans="19:29" x14ac:dyDescent="0.25">
      <c r="S57554" s="108"/>
      <c r="U57554" s="108"/>
      <c r="W57554" s="108"/>
      <c r="Y57554" s="108"/>
      <c r="AA57554" s="108"/>
      <c r="AC57554" s="108"/>
    </row>
    <row r="57555" spans="19:29" x14ac:dyDescent="0.25">
      <c r="S57555" s="108"/>
      <c r="U57555" s="108"/>
      <c r="W57555" s="108"/>
      <c r="Y57555" s="108"/>
      <c r="AA57555" s="108"/>
      <c r="AC57555" s="108"/>
    </row>
    <row r="57556" spans="19:29" x14ac:dyDescent="0.25">
      <c r="S57556" s="109"/>
      <c r="U57556" s="109"/>
      <c r="W57556" s="109"/>
      <c r="Y57556" s="109"/>
      <c r="AA57556" s="109"/>
      <c r="AC57556" s="109"/>
    </row>
    <row r="57557" spans="19:29" x14ac:dyDescent="0.25">
      <c r="S57557" s="108"/>
      <c r="U57557" s="108"/>
      <c r="W57557" s="108"/>
      <c r="Y57557" s="108"/>
      <c r="AA57557" s="108"/>
      <c r="AC57557" s="108"/>
    </row>
    <row r="57558" spans="19:29" x14ac:dyDescent="0.25">
      <c r="S57558" s="109"/>
      <c r="U57558" s="109"/>
      <c r="W57558" s="109"/>
      <c r="Y57558" s="109"/>
      <c r="AA57558" s="109"/>
      <c r="AC57558" s="109"/>
    </row>
    <row r="57559" spans="19:29" x14ac:dyDescent="0.25">
      <c r="S57559" s="108"/>
      <c r="U57559" s="108"/>
      <c r="W57559" s="108"/>
      <c r="Y57559" s="108"/>
      <c r="AA57559" s="108"/>
      <c r="AC57559" s="108"/>
    </row>
    <row r="57560" spans="19:29" x14ac:dyDescent="0.25">
      <c r="S57560" s="108"/>
      <c r="U57560" s="108"/>
      <c r="W57560" s="108"/>
      <c r="Y57560" s="108"/>
      <c r="AA57560" s="108"/>
      <c r="AC57560" s="108"/>
    </row>
    <row r="57561" spans="19:29" x14ac:dyDescent="0.25">
      <c r="S57561" s="108"/>
      <c r="U57561" s="108"/>
      <c r="W57561" s="108"/>
      <c r="Y57561" s="108"/>
      <c r="AA57561" s="108"/>
      <c r="AC57561" s="108"/>
    </row>
    <row r="57562" spans="19:29" x14ac:dyDescent="0.25">
      <c r="S57562" s="110"/>
      <c r="U57562" s="110"/>
      <c r="W57562" s="110"/>
      <c r="Y57562" s="110"/>
      <c r="AA57562" s="110"/>
      <c r="AC57562" s="110"/>
    </row>
    <row r="57563" spans="19:29" x14ac:dyDescent="0.25">
      <c r="S57563" s="110"/>
      <c r="U57563" s="110"/>
      <c r="W57563" s="110"/>
      <c r="Y57563" s="110"/>
      <c r="AA57563" s="110"/>
      <c r="AC57563" s="110"/>
    </row>
    <row r="57564" spans="19:29" x14ac:dyDescent="0.25">
      <c r="S57564" s="110"/>
      <c r="U57564" s="110"/>
      <c r="W57564" s="110"/>
      <c r="Y57564" s="110"/>
      <c r="AA57564" s="110"/>
      <c r="AC57564" s="110"/>
    </row>
    <row r="57565" spans="19:29" x14ac:dyDescent="0.25">
      <c r="S57565" s="110"/>
      <c r="U57565" s="110"/>
      <c r="W57565" s="110"/>
      <c r="Y57565" s="110"/>
      <c r="AA57565" s="110"/>
      <c r="AC57565" s="110"/>
    </row>
    <row r="57566" spans="19:29" x14ac:dyDescent="0.25">
      <c r="S57566" s="111"/>
      <c r="U57566" s="111"/>
      <c r="W57566" s="111"/>
      <c r="Y57566" s="111"/>
      <c r="AA57566" s="111"/>
      <c r="AC57566" s="111"/>
    </row>
    <row r="57567" spans="19:29" x14ac:dyDescent="0.25">
      <c r="S57567" s="107"/>
      <c r="U57567" s="107"/>
      <c r="W57567" s="107"/>
      <c r="Y57567" s="107"/>
      <c r="AA57567" s="107"/>
      <c r="AC57567" s="107"/>
    </row>
    <row r="57568" spans="19:29" x14ac:dyDescent="0.25">
      <c r="S57568" s="108"/>
      <c r="U57568" s="108"/>
      <c r="W57568" s="108"/>
      <c r="Y57568" s="108"/>
      <c r="AA57568" s="108"/>
      <c r="AC57568" s="108"/>
    </row>
    <row r="57569" spans="19:29" x14ac:dyDescent="0.25">
      <c r="S57569" s="108"/>
      <c r="U57569" s="108"/>
      <c r="W57569" s="108"/>
      <c r="Y57569" s="108"/>
      <c r="AA57569" s="108"/>
      <c r="AC57569" s="108"/>
    </row>
    <row r="57570" spans="19:29" x14ac:dyDescent="0.25">
      <c r="S57570" s="109"/>
      <c r="U57570" s="109"/>
      <c r="W57570" s="109"/>
      <c r="Y57570" s="109"/>
      <c r="AA57570" s="109"/>
      <c r="AC57570" s="109"/>
    </row>
    <row r="57571" spans="19:29" x14ac:dyDescent="0.25">
      <c r="S57571" s="108"/>
      <c r="U57571" s="108"/>
      <c r="W57571" s="108"/>
      <c r="Y57571" s="108"/>
      <c r="AA57571" s="108"/>
      <c r="AC57571" s="108"/>
    </row>
    <row r="57572" spans="19:29" x14ac:dyDescent="0.25">
      <c r="S57572" s="108"/>
      <c r="U57572" s="108"/>
      <c r="W57572" s="108"/>
      <c r="Y57572" s="108"/>
      <c r="AA57572" s="108"/>
      <c r="AC57572" s="108"/>
    </row>
    <row r="57573" spans="19:29" x14ac:dyDescent="0.25">
      <c r="S57573" s="109"/>
      <c r="U57573" s="109"/>
      <c r="W57573" s="109"/>
      <c r="Y57573" s="109"/>
      <c r="AA57573" s="109"/>
      <c r="AC57573" s="109"/>
    </row>
    <row r="57574" spans="19:29" x14ac:dyDescent="0.25">
      <c r="S57574" s="108"/>
      <c r="U57574" s="108"/>
      <c r="W57574" s="108"/>
      <c r="Y57574" s="108"/>
      <c r="AA57574" s="108"/>
      <c r="AC57574" s="108"/>
    </row>
    <row r="57575" spans="19:29" x14ac:dyDescent="0.25">
      <c r="S57575" s="109"/>
      <c r="U57575" s="109"/>
      <c r="W57575" s="109"/>
      <c r="Y57575" s="109"/>
      <c r="AA57575" s="109"/>
      <c r="AC57575" s="109"/>
    </row>
    <row r="57576" spans="19:29" x14ac:dyDescent="0.25">
      <c r="S57576" s="108"/>
      <c r="U57576" s="108"/>
      <c r="W57576" s="108"/>
      <c r="Y57576" s="108"/>
      <c r="AA57576" s="108"/>
      <c r="AC57576" s="108"/>
    </row>
    <row r="57577" spans="19:29" x14ac:dyDescent="0.25">
      <c r="S57577" s="108"/>
      <c r="U57577" s="108"/>
      <c r="W57577" s="108"/>
      <c r="Y57577" s="108"/>
      <c r="AA57577" s="108"/>
      <c r="AC57577" s="108"/>
    </row>
    <row r="57578" spans="19:29" x14ac:dyDescent="0.25">
      <c r="S57578" s="108"/>
      <c r="U57578" s="108"/>
      <c r="W57578" s="108"/>
      <c r="Y57578" s="108"/>
      <c r="AA57578" s="108"/>
      <c r="AC57578" s="108"/>
    </row>
    <row r="57579" spans="19:29" x14ac:dyDescent="0.25">
      <c r="S57579" s="110"/>
      <c r="U57579" s="110"/>
      <c r="W57579" s="110"/>
      <c r="Y57579" s="110"/>
      <c r="AA57579" s="110"/>
      <c r="AC57579" s="110"/>
    </row>
    <row r="57580" spans="19:29" x14ac:dyDescent="0.25">
      <c r="S57580" s="110"/>
      <c r="U57580" s="110"/>
      <c r="W57580" s="110"/>
      <c r="Y57580" s="110"/>
      <c r="AA57580" s="110"/>
      <c r="AC57580" s="110"/>
    </row>
    <row r="57581" spans="19:29" x14ac:dyDescent="0.25">
      <c r="S57581" s="110"/>
      <c r="U57581" s="110"/>
      <c r="W57581" s="110"/>
      <c r="Y57581" s="110"/>
      <c r="AA57581" s="110"/>
      <c r="AC57581" s="110"/>
    </row>
    <row r="57582" spans="19:29" x14ac:dyDescent="0.25">
      <c r="S57582" s="110"/>
      <c r="U57582" s="110"/>
      <c r="W57582" s="110"/>
      <c r="Y57582" s="110"/>
      <c r="AA57582" s="110"/>
      <c r="AC57582" s="110"/>
    </row>
    <row r="57583" spans="19:29" x14ac:dyDescent="0.25">
      <c r="S57583" s="111"/>
      <c r="U57583" s="111"/>
      <c r="W57583" s="111"/>
      <c r="Y57583" s="111"/>
      <c r="AA57583" s="111"/>
      <c r="AC57583" s="111"/>
    </row>
    <row r="57584" spans="19:29" x14ac:dyDescent="0.25">
      <c r="S57584" s="107"/>
      <c r="U57584" s="107"/>
      <c r="W57584" s="107"/>
      <c r="Y57584" s="107"/>
      <c r="AA57584" s="107"/>
      <c r="AC57584" s="107"/>
    </row>
    <row r="57585" spans="19:29" x14ac:dyDescent="0.25">
      <c r="S57585" s="108"/>
      <c r="U57585" s="108"/>
      <c r="W57585" s="108"/>
      <c r="Y57585" s="108"/>
      <c r="AA57585" s="108"/>
      <c r="AC57585" s="108"/>
    </row>
    <row r="57586" spans="19:29" x14ac:dyDescent="0.25">
      <c r="S57586" s="108"/>
      <c r="U57586" s="108"/>
      <c r="W57586" s="108"/>
      <c r="Y57586" s="108"/>
      <c r="AA57586" s="108"/>
      <c r="AC57586" s="108"/>
    </row>
    <row r="57587" spans="19:29" x14ac:dyDescent="0.25">
      <c r="S57587" s="109"/>
      <c r="U57587" s="109"/>
      <c r="W57587" s="109"/>
      <c r="Y57587" s="109"/>
      <c r="AA57587" s="109"/>
      <c r="AC57587" s="109"/>
    </row>
    <row r="57588" spans="19:29" x14ac:dyDescent="0.25">
      <c r="S57588" s="108"/>
      <c r="U57588" s="108"/>
      <c r="W57588" s="108"/>
      <c r="Y57588" s="108"/>
      <c r="AA57588" s="108"/>
      <c r="AC57588" s="108"/>
    </row>
    <row r="57589" spans="19:29" x14ac:dyDescent="0.25">
      <c r="S57589" s="108"/>
      <c r="U57589" s="108"/>
      <c r="W57589" s="108"/>
      <c r="Y57589" s="108"/>
      <c r="AA57589" s="108"/>
      <c r="AC57589" s="108"/>
    </row>
    <row r="57590" spans="19:29" x14ac:dyDescent="0.25">
      <c r="S57590" s="109"/>
      <c r="U57590" s="109"/>
      <c r="W57590" s="109"/>
      <c r="Y57590" s="109"/>
      <c r="AA57590" s="109"/>
      <c r="AC57590" s="109"/>
    </row>
    <row r="57591" spans="19:29" x14ac:dyDescent="0.25">
      <c r="S57591" s="108"/>
      <c r="U57591" s="108"/>
      <c r="W57591" s="108"/>
      <c r="Y57591" s="108"/>
      <c r="AA57591" s="108"/>
      <c r="AC57591" s="108"/>
    </row>
    <row r="57592" spans="19:29" x14ac:dyDescent="0.25">
      <c r="S57592" s="109"/>
      <c r="U57592" s="109"/>
      <c r="W57592" s="109"/>
      <c r="Y57592" s="109"/>
      <c r="AA57592" s="109"/>
      <c r="AC57592" s="109"/>
    </row>
    <row r="57593" spans="19:29" x14ac:dyDescent="0.25">
      <c r="S57593" s="108"/>
      <c r="U57593" s="108"/>
      <c r="W57593" s="108"/>
      <c r="Y57593" s="108"/>
      <c r="AA57593" s="108"/>
      <c r="AC57593" s="108"/>
    </row>
    <row r="57594" spans="19:29" x14ac:dyDescent="0.25">
      <c r="S57594" s="108"/>
      <c r="U57594" s="108"/>
      <c r="W57594" s="108"/>
      <c r="Y57594" s="108"/>
      <c r="AA57594" s="108"/>
      <c r="AC57594" s="108"/>
    </row>
    <row r="57595" spans="19:29" x14ac:dyDescent="0.25">
      <c r="S57595" s="108"/>
      <c r="U57595" s="108"/>
      <c r="W57595" s="108"/>
      <c r="Y57595" s="108"/>
      <c r="AA57595" s="108"/>
      <c r="AC57595" s="108"/>
    </row>
    <row r="57596" spans="19:29" x14ac:dyDescent="0.25">
      <c r="S57596" s="110"/>
      <c r="U57596" s="110"/>
      <c r="W57596" s="110"/>
      <c r="Y57596" s="110"/>
      <c r="AA57596" s="110"/>
      <c r="AC57596" s="110"/>
    </row>
    <row r="57597" spans="19:29" x14ac:dyDescent="0.25">
      <c r="S57597" s="110"/>
      <c r="U57597" s="110"/>
      <c r="W57597" s="110"/>
      <c r="Y57597" s="110"/>
      <c r="AA57597" s="110"/>
      <c r="AC57597" s="110"/>
    </row>
    <row r="57598" spans="19:29" x14ac:dyDescent="0.25">
      <c r="S57598" s="110"/>
      <c r="U57598" s="110"/>
      <c r="W57598" s="110"/>
      <c r="Y57598" s="110"/>
      <c r="AA57598" s="110"/>
      <c r="AC57598" s="110"/>
    </row>
    <row r="57599" spans="19:29" x14ac:dyDescent="0.25">
      <c r="S57599" s="110"/>
      <c r="U57599" s="110"/>
      <c r="W57599" s="110"/>
      <c r="Y57599" s="110"/>
      <c r="AA57599" s="110"/>
      <c r="AC57599" s="110"/>
    </row>
    <row r="57600" spans="19:29" x14ac:dyDescent="0.25">
      <c r="S57600" s="111"/>
      <c r="U57600" s="111"/>
      <c r="W57600" s="111"/>
      <c r="Y57600" s="111"/>
      <c r="AA57600" s="111"/>
      <c r="AC57600" s="111"/>
    </row>
    <row r="57601" spans="19:29" x14ac:dyDescent="0.25">
      <c r="S57601" s="107"/>
      <c r="U57601" s="107"/>
      <c r="W57601" s="107"/>
      <c r="Y57601" s="107"/>
      <c r="AA57601" s="107"/>
      <c r="AC57601" s="107"/>
    </row>
    <row r="57602" spans="19:29" x14ac:dyDescent="0.25">
      <c r="S57602" s="108"/>
      <c r="U57602" s="108"/>
      <c r="W57602" s="108"/>
      <c r="Y57602" s="108"/>
      <c r="AA57602" s="108"/>
      <c r="AC57602" s="108"/>
    </row>
    <row r="57603" spans="19:29" x14ac:dyDescent="0.25">
      <c r="S57603" s="108"/>
      <c r="U57603" s="108"/>
      <c r="W57603" s="108"/>
      <c r="Y57603" s="108"/>
      <c r="AA57603" s="108"/>
      <c r="AC57603" s="108"/>
    </row>
    <row r="57604" spans="19:29" x14ac:dyDescent="0.25">
      <c r="S57604" s="109"/>
      <c r="U57604" s="109"/>
      <c r="W57604" s="109"/>
      <c r="Y57604" s="109"/>
      <c r="AA57604" s="109"/>
      <c r="AC57604" s="109"/>
    </row>
    <row r="57605" spans="19:29" x14ac:dyDescent="0.25">
      <c r="S57605" s="108"/>
      <c r="U57605" s="108"/>
      <c r="W57605" s="108"/>
      <c r="Y57605" s="108"/>
      <c r="AA57605" s="108"/>
      <c r="AC57605" s="108"/>
    </row>
    <row r="57606" spans="19:29" x14ac:dyDescent="0.25">
      <c r="S57606" s="108"/>
      <c r="U57606" s="108"/>
      <c r="W57606" s="108"/>
      <c r="Y57606" s="108"/>
      <c r="AA57606" s="108"/>
      <c r="AC57606" s="108"/>
    </row>
    <row r="57607" spans="19:29" x14ac:dyDescent="0.25">
      <c r="S57607" s="109"/>
      <c r="U57607" s="109"/>
      <c r="W57607" s="109"/>
      <c r="Y57607" s="109"/>
      <c r="AA57607" s="109"/>
      <c r="AC57607" s="109"/>
    </row>
    <row r="57608" spans="19:29" x14ac:dyDescent="0.25">
      <c r="S57608" s="108"/>
      <c r="U57608" s="108"/>
      <c r="W57608" s="108"/>
      <c r="Y57608" s="108"/>
      <c r="AA57608" s="108"/>
      <c r="AC57608" s="108"/>
    </row>
    <row r="57609" spans="19:29" x14ac:dyDescent="0.25">
      <c r="S57609" s="109"/>
      <c r="U57609" s="109"/>
      <c r="W57609" s="109"/>
      <c r="Y57609" s="109"/>
      <c r="AA57609" s="109"/>
      <c r="AC57609" s="109"/>
    </row>
    <row r="57610" spans="19:29" x14ac:dyDescent="0.25">
      <c r="S57610" s="108"/>
      <c r="U57610" s="108"/>
      <c r="W57610" s="108"/>
      <c r="Y57610" s="108"/>
      <c r="AA57610" s="108"/>
      <c r="AC57610" s="108"/>
    </row>
    <row r="57611" spans="19:29" x14ac:dyDescent="0.25">
      <c r="S57611" s="108"/>
      <c r="U57611" s="108"/>
      <c r="W57611" s="108"/>
      <c r="Y57611" s="108"/>
      <c r="AA57611" s="108"/>
      <c r="AC57611" s="108"/>
    </row>
    <row r="57612" spans="19:29" x14ac:dyDescent="0.25">
      <c r="S57612" s="108"/>
      <c r="U57612" s="108"/>
      <c r="W57612" s="108"/>
      <c r="Y57612" s="108"/>
      <c r="AA57612" s="108"/>
      <c r="AC57612" s="108"/>
    </row>
    <row r="57613" spans="19:29" x14ac:dyDescent="0.25">
      <c r="S57613" s="110"/>
      <c r="U57613" s="110"/>
      <c r="W57613" s="110"/>
      <c r="Y57613" s="110"/>
      <c r="AA57613" s="110"/>
      <c r="AC57613" s="110"/>
    </row>
    <row r="57614" spans="19:29" x14ac:dyDescent="0.25">
      <c r="S57614" s="110"/>
      <c r="U57614" s="110"/>
      <c r="W57614" s="110"/>
      <c r="Y57614" s="110"/>
      <c r="AA57614" s="110"/>
      <c r="AC57614" s="110"/>
    </row>
    <row r="57615" spans="19:29" x14ac:dyDescent="0.25">
      <c r="S57615" s="110"/>
      <c r="U57615" s="110"/>
      <c r="W57615" s="110"/>
      <c r="Y57615" s="110"/>
      <c r="AA57615" s="110"/>
      <c r="AC57615" s="110"/>
    </row>
    <row r="57616" spans="19:29" x14ac:dyDescent="0.25">
      <c r="S57616" s="110"/>
      <c r="U57616" s="110"/>
      <c r="W57616" s="110"/>
      <c r="Y57616" s="110"/>
      <c r="AA57616" s="110"/>
      <c r="AC57616" s="110"/>
    </row>
    <row r="57617" spans="19:29" x14ac:dyDescent="0.25">
      <c r="S57617" s="111"/>
      <c r="U57617" s="111"/>
      <c r="W57617" s="111"/>
      <c r="Y57617" s="111"/>
      <c r="AA57617" s="111"/>
      <c r="AC57617" s="111"/>
    </row>
    <row r="57618" spans="19:29" x14ac:dyDescent="0.25">
      <c r="S57618" s="107"/>
      <c r="U57618" s="107"/>
      <c r="W57618" s="107"/>
      <c r="Y57618" s="107"/>
      <c r="AA57618" s="107"/>
      <c r="AC57618" s="107"/>
    </row>
    <row r="57619" spans="19:29" x14ac:dyDescent="0.25">
      <c r="S57619" s="108"/>
      <c r="U57619" s="108"/>
      <c r="W57619" s="108"/>
      <c r="Y57619" s="108"/>
      <c r="AA57619" s="108"/>
      <c r="AC57619" s="108"/>
    </row>
    <row r="57620" spans="19:29" x14ac:dyDescent="0.25">
      <c r="S57620" s="108"/>
      <c r="U57620" s="108"/>
      <c r="W57620" s="108"/>
      <c r="Y57620" s="108"/>
      <c r="AA57620" s="108"/>
      <c r="AC57620" s="108"/>
    </row>
    <row r="57621" spans="19:29" x14ac:dyDescent="0.25">
      <c r="S57621" s="109"/>
      <c r="U57621" s="109"/>
      <c r="W57621" s="109"/>
      <c r="Y57621" s="109"/>
      <c r="AA57621" s="109"/>
      <c r="AC57621" s="109"/>
    </row>
    <row r="57622" spans="19:29" x14ac:dyDescent="0.25">
      <c r="S57622" s="108"/>
      <c r="U57622" s="108"/>
      <c r="W57622" s="108"/>
      <c r="Y57622" s="108"/>
      <c r="AA57622" s="108"/>
      <c r="AC57622" s="108"/>
    </row>
    <row r="57623" spans="19:29" x14ac:dyDescent="0.25">
      <c r="S57623" s="108"/>
      <c r="U57623" s="108"/>
      <c r="W57623" s="108"/>
      <c r="Y57623" s="108"/>
      <c r="AA57623" s="108"/>
      <c r="AC57623" s="108"/>
    </row>
    <row r="57624" spans="19:29" x14ac:dyDescent="0.25">
      <c r="S57624" s="109"/>
      <c r="U57624" s="109"/>
      <c r="W57624" s="109"/>
      <c r="Y57624" s="109"/>
      <c r="AA57624" s="109"/>
      <c r="AC57624" s="109"/>
    </row>
    <row r="57625" spans="19:29" x14ac:dyDescent="0.25">
      <c r="S57625" s="108"/>
      <c r="U57625" s="108"/>
      <c r="W57625" s="108"/>
      <c r="Y57625" s="108"/>
      <c r="AA57625" s="108"/>
      <c r="AC57625" s="108"/>
    </row>
    <row r="57626" spans="19:29" x14ac:dyDescent="0.25">
      <c r="S57626" s="109"/>
      <c r="U57626" s="109"/>
      <c r="W57626" s="109"/>
      <c r="Y57626" s="109"/>
      <c r="AA57626" s="109"/>
      <c r="AC57626" s="109"/>
    </row>
    <row r="57627" spans="19:29" x14ac:dyDescent="0.25">
      <c r="S57627" s="108"/>
      <c r="U57627" s="108"/>
      <c r="W57627" s="108"/>
      <c r="Y57627" s="108"/>
      <c r="AA57627" s="108"/>
      <c r="AC57627" s="108"/>
    </row>
    <row r="57628" spans="19:29" x14ac:dyDescent="0.25">
      <c r="S57628" s="108"/>
      <c r="U57628" s="108"/>
      <c r="W57628" s="108"/>
      <c r="Y57628" s="108"/>
      <c r="AA57628" s="108"/>
      <c r="AC57628" s="108"/>
    </row>
    <row r="57629" spans="19:29" x14ac:dyDescent="0.25">
      <c r="S57629" s="108"/>
      <c r="U57629" s="108"/>
      <c r="W57629" s="108"/>
      <c r="Y57629" s="108"/>
      <c r="AA57629" s="108"/>
      <c r="AC57629" s="108"/>
    </row>
    <row r="57630" spans="19:29" x14ac:dyDescent="0.25">
      <c r="S57630" s="110"/>
      <c r="U57630" s="110"/>
      <c r="W57630" s="110"/>
      <c r="Y57630" s="110"/>
      <c r="AA57630" s="110"/>
      <c r="AC57630" s="110"/>
    </row>
    <row r="57631" spans="19:29" x14ac:dyDescent="0.25">
      <c r="S57631" s="110"/>
      <c r="U57631" s="110"/>
      <c r="W57631" s="110"/>
      <c r="Y57631" s="110"/>
      <c r="AA57631" s="110"/>
      <c r="AC57631" s="110"/>
    </row>
    <row r="57632" spans="19:29" x14ac:dyDescent="0.25">
      <c r="S57632" s="110"/>
      <c r="U57632" s="110"/>
      <c r="W57632" s="110"/>
      <c r="Y57632" s="110"/>
      <c r="AA57632" s="110"/>
      <c r="AC57632" s="110"/>
    </row>
    <row r="57633" spans="19:29" x14ac:dyDescent="0.25">
      <c r="S57633" s="110"/>
      <c r="U57633" s="110"/>
      <c r="W57633" s="110"/>
      <c r="Y57633" s="110"/>
      <c r="AA57633" s="110"/>
      <c r="AC57633" s="110"/>
    </row>
    <row r="57634" spans="19:29" x14ac:dyDescent="0.25">
      <c r="S57634" s="111"/>
      <c r="U57634" s="111"/>
      <c r="W57634" s="111"/>
      <c r="Y57634" s="111"/>
      <c r="AA57634" s="111"/>
      <c r="AC57634" s="111"/>
    </row>
    <row r="57635" spans="19:29" x14ac:dyDescent="0.25">
      <c r="S57635" s="107"/>
      <c r="U57635" s="107"/>
      <c r="W57635" s="107"/>
      <c r="Y57635" s="107"/>
      <c r="AA57635" s="107"/>
      <c r="AC57635" s="107"/>
    </row>
    <row r="57636" spans="19:29" x14ac:dyDescent="0.25">
      <c r="S57636" s="108"/>
      <c r="U57636" s="108"/>
      <c r="W57636" s="108"/>
      <c r="Y57636" s="108"/>
      <c r="AA57636" s="108"/>
      <c r="AC57636" s="108"/>
    </row>
    <row r="57637" spans="19:29" x14ac:dyDescent="0.25">
      <c r="S57637" s="108"/>
      <c r="U57637" s="108"/>
      <c r="W57637" s="108"/>
      <c r="Y57637" s="108"/>
      <c r="AA57637" s="108"/>
      <c r="AC57637" s="108"/>
    </row>
    <row r="57638" spans="19:29" x14ac:dyDescent="0.25">
      <c r="S57638" s="109"/>
      <c r="U57638" s="109"/>
      <c r="W57638" s="109"/>
      <c r="Y57638" s="109"/>
      <c r="AA57638" s="109"/>
      <c r="AC57638" s="109"/>
    </row>
    <row r="57639" spans="19:29" x14ac:dyDescent="0.25">
      <c r="S57639" s="108"/>
      <c r="U57639" s="108"/>
      <c r="W57639" s="108"/>
      <c r="Y57639" s="108"/>
      <c r="AA57639" s="108"/>
      <c r="AC57639" s="108"/>
    </row>
    <row r="57640" spans="19:29" x14ac:dyDescent="0.25">
      <c r="S57640" s="108"/>
      <c r="U57640" s="108"/>
      <c r="W57640" s="108"/>
      <c r="Y57640" s="108"/>
      <c r="AA57640" s="108"/>
      <c r="AC57640" s="108"/>
    </row>
    <row r="57641" spans="19:29" x14ac:dyDescent="0.25">
      <c r="S57641" s="109"/>
      <c r="U57641" s="109"/>
      <c r="W57641" s="109"/>
      <c r="Y57641" s="109"/>
      <c r="AA57641" s="109"/>
      <c r="AC57641" s="109"/>
    </row>
    <row r="57642" spans="19:29" x14ac:dyDescent="0.25">
      <c r="S57642" s="108"/>
      <c r="U57642" s="108"/>
      <c r="W57642" s="108"/>
      <c r="Y57642" s="108"/>
      <c r="AA57642" s="108"/>
      <c r="AC57642" s="108"/>
    </row>
    <row r="57643" spans="19:29" x14ac:dyDescent="0.25">
      <c r="S57643" s="109"/>
      <c r="U57643" s="109"/>
      <c r="W57643" s="109"/>
      <c r="Y57643" s="109"/>
      <c r="AA57643" s="109"/>
      <c r="AC57643" s="109"/>
    </row>
    <row r="57644" spans="19:29" x14ac:dyDescent="0.25">
      <c r="S57644" s="108"/>
      <c r="U57644" s="108"/>
      <c r="W57644" s="108"/>
      <c r="Y57644" s="108"/>
      <c r="AA57644" s="108"/>
      <c r="AC57644" s="108"/>
    </row>
    <row r="57645" spans="19:29" x14ac:dyDescent="0.25">
      <c r="S57645" s="108"/>
      <c r="U57645" s="108"/>
      <c r="W57645" s="108"/>
      <c r="Y57645" s="108"/>
      <c r="AA57645" s="108"/>
      <c r="AC57645" s="108"/>
    </row>
    <row r="57646" spans="19:29" x14ac:dyDescent="0.25">
      <c r="S57646" s="108"/>
      <c r="U57646" s="108"/>
      <c r="W57646" s="108"/>
      <c r="Y57646" s="108"/>
      <c r="AA57646" s="108"/>
      <c r="AC57646" s="108"/>
    </row>
    <row r="57647" spans="19:29" x14ac:dyDescent="0.25">
      <c r="S57647" s="110"/>
      <c r="U57647" s="110"/>
      <c r="W57647" s="110"/>
      <c r="Y57647" s="110"/>
      <c r="AA57647" s="110"/>
      <c r="AC57647" s="110"/>
    </row>
    <row r="57648" spans="19:29" x14ac:dyDescent="0.25">
      <c r="S57648" s="110"/>
      <c r="U57648" s="110"/>
      <c r="W57648" s="110"/>
      <c r="Y57648" s="110"/>
      <c r="AA57648" s="110"/>
      <c r="AC57648" s="110"/>
    </row>
    <row r="57649" spans="19:29" x14ac:dyDescent="0.25">
      <c r="S57649" s="110"/>
      <c r="U57649" s="110"/>
      <c r="W57649" s="110"/>
      <c r="Y57649" s="110"/>
      <c r="AA57649" s="110"/>
      <c r="AC57649" s="110"/>
    </row>
    <row r="57650" spans="19:29" x14ac:dyDescent="0.25">
      <c r="S57650" s="110"/>
      <c r="U57650" s="110"/>
      <c r="W57650" s="110"/>
      <c r="Y57650" s="110"/>
      <c r="AA57650" s="110"/>
      <c r="AC57650" s="110"/>
    </row>
    <row r="57651" spans="19:29" x14ac:dyDescent="0.25">
      <c r="S57651" s="111"/>
      <c r="U57651" s="111"/>
      <c r="W57651" s="111"/>
      <c r="Y57651" s="111"/>
      <c r="AA57651" s="111"/>
      <c r="AC57651" s="111"/>
    </row>
    <row r="57652" spans="19:29" x14ac:dyDescent="0.25">
      <c r="S57652" s="107"/>
      <c r="U57652" s="107"/>
      <c r="W57652" s="107"/>
      <c r="Y57652" s="107"/>
      <c r="AA57652" s="107"/>
      <c r="AC57652" s="107"/>
    </row>
    <row r="57653" spans="19:29" x14ac:dyDescent="0.25">
      <c r="S57653" s="108"/>
      <c r="U57653" s="108"/>
      <c r="W57653" s="108"/>
      <c r="Y57653" s="108"/>
      <c r="AA57653" s="108"/>
      <c r="AC57653" s="108"/>
    </row>
    <row r="57654" spans="19:29" x14ac:dyDescent="0.25">
      <c r="S57654" s="108"/>
      <c r="U57654" s="108"/>
      <c r="W57654" s="108"/>
      <c r="Y57654" s="108"/>
      <c r="AA57654" s="108"/>
      <c r="AC57654" s="108"/>
    </row>
    <row r="57655" spans="19:29" x14ac:dyDescent="0.25">
      <c r="S57655" s="109"/>
      <c r="U57655" s="109"/>
      <c r="W57655" s="109"/>
      <c r="Y57655" s="109"/>
      <c r="AA57655" s="109"/>
      <c r="AC57655" s="109"/>
    </row>
    <row r="57656" spans="19:29" x14ac:dyDescent="0.25">
      <c r="S57656" s="108"/>
      <c r="U57656" s="108"/>
      <c r="W57656" s="108"/>
      <c r="Y57656" s="108"/>
      <c r="AA57656" s="108"/>
      <c r="AC57656" s="108"/>
    </row>
    <row r="57657" spans="19:29" x14ac:dyDescent="0.25">
      <c r="S57657" s="108"/>
      <c r="U57657" s="108"/>
      <c r="W57657" s="108"/>
      <c r="Y57657" s="108"/>
      <c r="AA57657" s="108"/>
      <c r="AC57657" s="108"/>
    </row>
    <row r="57658" spans="19:29" x14ac:dyDescent="0.25">
      <c r="S57658" s="109"/>
      <c r="U57658" s="109"/>
      <c r="W57658" s="109"/>
      <c r="Y57658" s="109"/>
      <c r="AA57658" s="109"/>
      <c r="AC57658" s="109"/>
    </row>
    <row r="57659" spans="19:29" x14ac:dyDescent="0.25">
      <c r="S57659" s="108"/>
      <c r="U57659" s="108"/>
      <c r="W57659" s="108"/>
      <c r="Y57659" s="108"/>
      <c r="AA57659" s="108"/>
      <c r="AC57659" s="108"/>
    </row>
    <row r="57660" spans="19:29" x14ac:dyDescent="0.25">
      <c r="S57660" s="109"/>
      <c r="U57660" s="109"/>
      <c r="W57660" s="109"/>
      <c r="Y57660" s="109"/>
      <c r="AA57660" s="109"/>
      <c r="AC57660" s="109"/>
    </row>
    <row r="57661" spans="19:29" x14ac:dyDescent="0.25">
      <c r="S57661" s="108"/>
      <c r="U57661" s="108"/>
      <c r="W57661" s="108"/>
      <c r="Y57661" s="108"/>
      <c r="AA57661" s="108"/>
      <c r="AC57661" s="108"/>
    </row>
    <row r="57662" spans="19:29" x14ac:dyDescent="0.25">
      <c r="S57662" s="108"/>
      <c r="U57662" s="108"/>
      <c r="W57662" s="108"/>
      <c r="Y57662" s="108"/>
      <c r="AA57662" s="108"/>
      <c r="AC57662" s="108"/>
    </row>
    <row r="57663" spans="19:29" x14ac:dyDescent="0.25">
      <c r="S57663" s="108"/>
      <c r="U57663" s="108"/>
      <c r="W57663" s="108"/>
      <c r="Y57663" s="108"/>
      <c r="AA57663" s="108"/>
      <c r="AC57663" s="108"/>
    </row>
    <row r="57664" spans="19:29" x14ac:dyDescent="0.25">
      <c r="S57664" s="110"/>
      <c r="U57664" s="110"/>
      <c r="W57664" s="110"/>
      <c r="Y57664" s="110"/>
      <c r="AA57664" s="110"/>
      <c r="AC57664" s="110"/>
    </row>
    <row r="57665" spans="19:29" x14ac:dyDescent="0.25">
      <c r="S57665" s="110"/>
      <c r="U57665" s="110"/>
      <c r="W57665" s="110"/>
      <c r="Y57665" s="110"/>
      <c r="AA57665" s="110"/>
      <c r="AC57665" s="110"/>
    </row>
    <row r="57666" spans="19:29" x14ac:dyDescent="0.25">
      <c r="S57666" s="110"/>
      <c r="U57666" s="110"/>
      <c r="W57666" s="110"/>
      <c r="Y57666" s="110"/>
      <c r="AA57666" s="110"/>
      <c r="AC57666" s="110"/>
    </row>
    <row r="57667" spans="19:29" x14ac:dyDescent="0.25">
      <c r="S57667" s="110"/>
      <c r="U57667" s="110"/>
      <c r="W57667" s="110"/>
      <c r="Y57667" s="110"/>
      <c r="AA57667" s="110"/>
      <c r="AC57667" s="110"/>
    </row>
    <row r="57668" spans="19:29" x14ac:dyDescent="0.25">
      <c r="S57668" s="111"/>
      <c r="U57668" s="111"/>
      <c r="W57668" s="111"/>
      <c r="Y57668" s="111"/>
      <c r="AA57668" s="111"/>
      <c r="AC57668" s="111"/>
    </row>
    <row r="57669" spans="19:29" x14ac:dyDescent="0.25">
      <c r="S57669" s="107"/>
      <c r="U57669" s="107"/>
      <c r="W57669" s="107"/>
      <c r="Y57669" s="107"/>
      <c r="AA57669" s="107"/>
      <c r="AC57669" s="107"/>
    </row>
    <row r="57670" spans="19:29" x14ac:dyDescent="0.25">
      <c r="S57670" s="108"/>
      <c r="U57670" s="108"/>
      <c r="W57670" s="108"/>
      <c r="Y57670" s="108"/>
      <c r="AA57670" s="108"/>
      <c r="AC57670" s="108"/>
    </row>
    <row r="57671" spans="19:29" x14ac:dyDescent="0.25">
      <c r="S57671" s="108"/>
      <c r="U57671" s="108"/>
      <c r="W57671" s="108"/>
      <c r="Y57671" s="108"/>
      <c r="AA57671" s="108"/>
      <c r="AC57671" s="108"/>
    </row>
    <row r="57672" spans="19:29" x14ac:dyDescent="0.25">
      <c r="S57672" s="109"/>
      <c r="U57672" s="109"/>
      <c r="W57672" s="109"/>
      <c r="Y57672" s="109"/>
      <c r="AA57672" s="109"/>
      <c r="AC57672" s="109"/>
    </row>
    <row r="57673" spans="19:29" x14ac:dyDescent="0.25">
      <c r="S57673" s="108"/>
      <c r="U57673" s="108"/>
      <c r="W57673" s="108"/>
      <c r="Y57673" s="108"/>
      <c r="AA57673" s="108"/>
      <c r="AC57673" s="108"/>
    </row>
    <row r="57674" spans="19:29" x14ac:dyDescent="0.25">
      <c r="S57674" s="108"/>
      <c r="U57674" s="108"/>
      <c r="W57674" s="108"/>
      <c r="Y57674" s="108"/>
      <c r="AA57674" s="108"/>
      <c r="AC57674" s="108"/>
    </row>
    <row r="57675" spans="19:29" x14ac:dyDescent="0.25">
      <c r="S57675" s="109"/>
      <c r="U57675" s="109"/>
      <c r="W57675" s="109"/>
      <c r="Y57675" s="109"/>
      <c r="AA57675" s="109"/>
      <c r="AC57675" s="109"/>
    </row>
    <row r="57676" spans="19:29" x14ac:dyDescent="0.25">
      <c r="S57676" s="108"/>
      <c r="U57676" s="108"/>
      <c r="W57676" s="108"/>
      <c r="Y57676" s="108"/>
      <c r="AA57676" s="108"/>
      <c r="AC57676" s="108"/>
    </row>
    <row r="57677" spans="19:29" x14ac:dyDescent="0.25">
      <c r="S57677" s="109"/>
      <c r="U57677" s="109"/>
      <c r="W57677" s="109"/>
      <c r="Y57677" s="109"/>
      <c r="AA57677" s="109"/>
      <c r="AC57677" s="109"/>
    </row>
    <row r="57678" spans="19:29" x14ac:dyDescent="0.25">
      <c r="S57678" s="108"/>
      <c r="U57678" s="108"/>
      <c r="W57678" s="108"/>
      <c r="Y57678" s="108"/>
      <c r="AA57678" s="108"/>
      <c r="AC57678" s="108"/>
    </row>
    <row r="57679" spans="19:29" x14ac:dyDescent="0.25">
      <c r="S57679" s="108"/>
      <c r="U57679" s="108"/>
      <c r="W57679" s="108"/>
      <c r="Y57679" s="108"/>
      <c r="AA57679" s="108"/>
      <c r="AC57679" s="108"/>
    </row>
    <row r="57680" spans="19:29" x14ac:dyDescent="0.25">
      <c r="S57680" s="108"/>
      <c r="U57680" s="108"/>
      <c r="W57680" s="108"/>
      <c r="Y57680" s="108"/>
      <c r="AA57680" s="108"/>
      <c r="AC57680" s="108"/>
    </row>
    <row r="57681" spans="19:29" x14ac:dyDescent="0.25">
      <c r="S57681" s="110"/>
      <c r="U57681" s="110"/>
      <c r="W57681" s="110"/>
      <c r="Y57681" s="110"/>
      <c r="AA57681" s="110"/>
      <c r="AC57681" s="110"/>
    </row>
    <row r="57682" spans="19:29" x14ac:dyDescent="0.25">
      <c r="S57682" s="110"/>
      <c r="U57682" s="110"/>
      <c r="W57682" s="110"/>
      <c r="Y57682" s="110"/>
      <c r="AA57682" s="110"/>
      <c r="AC57682" s="110"/>
    </row>
    <row r="57683" spans="19:29" x14ac:dyDescent="0.25">
      <c r="S57683" s="110"/>
      <c r="U57683" s="110"/>
      <c r="W57683" s="110"/>
      <c r="Y57683" s="110"/>
      <c r="AA57683" s="110"/>
      <c r="AC57683" s="110"/>
    </row>
    <row r="57684" spans="19:29" x14ac:dyDescent="0.25">
      <c r="S57684" s="110"/>
      <c r="U57684" s="110"/>
      <c r="W57684" s="110"/>
      <c r="Y57684" s="110"/>
      <c r="AA57684" s="110"/>
      <c r="AC57684" s="110"/>
    </row>
    <row r="57685" spans="19:29" x14ac:dyDescent="0.25">
      <c r="S57685" s="111"/>
      <c r="U57685" s="111"/>
      <c r="W57685" s="111"/>
      <c r="Y57685" s="111"/>
      <c r="AA57685" s="111"/>
      <c r="AC57685" s="111"/>
    </row>
    <row r="57686" spans="19:29" x14ac:dyDescent="0.25">
      <c r="S57686" s="107"/>
      <c r="U57686" s="107"/>
      <c r="W57686" s="107"/>
      <c r="Y57686" s="107"/>
      <c r="AA57686" s="107"/>
      <c r="AC57686" s="107"/>
    </row>
    <row r="57687" spans="19:29" x14ac:dyDescent="0.25">
      <c r="S57687" s="108"/>
      <c r="U57687" s="108"/>
      <c r="W57687" s="108"/>
      <c r="Y57687" s="108"/>
      <c r="AA57687" s="108"/>
      <c r="AC57687" s="108"/>
    </row>
    <row r="57688" spans="19:29" x14ac:dyDescent="0.25">
      <c r="S57688" s="108"/>
      <c r="U57688" s="108"/>
      <c r="W57688" s="108"/>
      <c r="Y57688" s="108"/>
      <c r="AA57688" s="108"/>
      <c r="AC57688" s="108"/>
    </row>
    <row r="57689" spans="19:29" x14ac:dyDescent="0.25">
      <c r="S57689" s="109"/>
      <c r="U57689" s="109"/>
      <c r="W57689" s="109"/>
      <c r="Y57689" s="109"/>
      <c r="AA57689" s="109"/>
      <c r="AC57689" s="109"/>
    </row>
    <row r="57690" spans="19:29" x14ac:dyDescent="0.25">
      <c r="S57690" s="108"/>
      <c r="U57690" s="108"/>
      <c r="W57690" s="108"/>
      <c r="Y57690" s="108"/>
      <c r="AA57690" s="108"/>
      <c r="AC57690" s="108"/>
    </row>
    <row r="57691" spans="19:29" x14ac:dyDescent="0.25">
      <c r="S57691" s="108"/>
      <c r="U57691" s="108"/>
      <c r="W57691" s="108"/>
      <c r="Y57691" s="108"/>
      <c r="AA57691" s="108"/>
      <c r="AC57691" s="108"/>
    </row>
    <row r="57692" spans="19:29" x14ac:dyDescent="0.25">
      <c r="S57692" s="109"/>
      <c r="U57692" s="109"/>
      <c r="W57692" s="109"/>
      <c r="Y57692" s="109"/>
      <c r="AA57692" s="109"/>
      <c r="AC57692" s="109"/>
    </row>
    <row r="57693" spans="19:29" x14ac:dyDescent="0.25">
      <c r="S57693" s="108"/>
      <c r="U57693" s="108"/>
      <c r="W57693" s="108"/>
      <c r="Y57693" s="108"/>
      <c r="AA57693" s="108"/>
      <c r="AC57693" s="108"/>
    </row>
    <row r="57694" spans="19:29" x14ac:dyDescent="0.25">
      <c r="S57694" s="109"/>
      <c r="U57694" s="109"/>
      <c r="W57694" s="109"/>
      <c r="Y57694" s="109"/>
      <c r="AA57694" s="109"/>
      <c r="AC57694" s="109"/>
    </row>
    <row r="57695" spans="19:29" x14ac:dyDescent="0.25">
      <c r="S57695" s="108"/>
      <c r="U57695" s="108"/>
      <c r="W57695" s="108"/>
      <c r="Y57695" s="108"/>
      <c r="AA57695" s="108"/>
      <c r="AC57695" s="108"/>
    </row>
    <row r="57696" spans="19:29" x14ac:dyDescent="0.25">
      <c r="S57696" s="108"/>
      <c r="U57696" s="108"/>
      <c r="W57696" s="108"/>
      <c r="Y57696" s="108"/>
      <c r="AA57696" s="108"/>
      <c r="AC57696" s="108"/>
    </row>
    <row r="57697" spans="19:29" x14ac:dyDescent="0.25">
      <c r="S57697" s="108"/>
      <c r="U57697" s="108"/>
      <c r="W57697" s="108"/>
      <c r="Y57697" s="108"/>
      <c r="AA57697" s="108"/>
      <c r="AC57697" s="108"/>
    </row>
    <row r="57698" spans="19:29" x14ac:dyDescent="0.25">
      <c r="S57698" s="110"/>
      <c r="U57698" s="110"/>
      <c r="W57698" s="110"/>
      <c r="Y57698" s="110"/>
      <c r="AA57698" s="110"/>
      <c r="AC57698" s="110"/>
    </row>
    <row r="57699" spans="19:29" x14ac:dyDescent="0.25">
      <c r="S57699" s="110"/>
      <c r="U57699" s="110"/>
      <c r="W57699" s="110"/>
      <c r="Y57699" s="110"/>
      <c r="AA57699" s="110"/>
      <c r="AC57699" s="110"/>
    </row>
    <row r="57700" spans="19:29" x14ac:dyDescent="0.25">
      <c r="S57700" s="110"/>
      <c r="U57700" s="110"/>
      <c r="W57700" s="110"/>
      <c r="Y57700" s="110"/>
      <c r="AA57700" s="110"/>
      <c r="AC57700" s="110"/>
    </row>
    <row r="57701" spans="19:29" x14ac:dyDescent="0.25">
      <c r="S57701" s="110"/>
      <c r="U57701" s="110"/>
      <c r="W57701" s="110"/>
      <c r="Y57701" s="110"/>
      <c r="AA57701" s="110"/>
      <c r="AC57701" s="110"/>
    </row>
    <row r="57702" spans="19:29" x14ac:dyDescent="0.25">
      <c r="S57702" s="111"/>
      <c r="U57702" s="111"/>
      <c r="W57702" s="111"/>
      <c r="Y57702" s="111"/>
      <c r="AA57702" s="111"/>
      <c r="AC57702" s="111"/>
    </row>
    <row r="57703" spans="19:29" x14ac:dyDescent="0.25">
      <c r="S57703" s="107"/>
      <c r="U57703" s="107"/>
      <c r="W57703" s="107"/>
      <c r="Y57703" s="107"/>
      <c r="AA57703" s="107"/>
      <c r="AC57703" s="107"/>
    </row>
    <row r="57704" spans="19:29" x14ac:dyDescent="0.25">
      <c r="S57704" s="108"/>
      <c r="U57704" s="108"/>
      <c r="W57704" s="108"/>
      <c r="Y57704" s="108"/>
      <c r="AA57704" s="108"/>
      <c r="AC57704" s="108"/>
    </row>
    <row r="57705" spans="19:29" x14ac:dyDescent="0.25">
      <c r="S57705" s="108"/>
      <c r="U57705" s="108"/>
      <c r="W57705" s="108"/>
      <c r="Y57705" s="108"/>
      <c r="AA57705" s="108"/>
      <c r="AC57705" s="108"/>
    </row>
    <row r="57706" spans="19:29" x14ac:dyDescent="0.25">
      <c r="S57706" s="109"/>
      <c r="U57706" s="109"/>
      <c r="W57706" s="109"/>
      <c r="Y57706" s="109"/>
      <c r="AA57706" s="109"/>
      <c r="AC57706" s="109"/>
    </row>
    <row r="57707" spans="19:29" x14ac:dyDescent="0.25">
      <c r="S57707" s="108"/>
      <c r="U57707" s="108"/>
      <c r="W57707" s="108"/>
      <c r="Y57707" s="108"/>
      <c r="AA57707" s="108"/>
      <c r="AC57707" s="108"/>
    </row>
    <row r="57708" spans="19:29" x14ac:dyDescent="0.25">
      <c r="S57708" s="108"/>
      <c r="U57708" s="108"/>
      <c r="W57708" s="108"/>
      <c r="Y57708" s="108"/>
      <c r="AA57708" s="108"/>
      <c r="AC57708" s="108"/>
    </row>
    <row r="57709" spans="19:29" x14ac:dyDescent="0.25">
      <c r="S57709" s="109"/>
      <c r="U57709" s="109"/>
      <c r="W57709" s="109"/>
      <c r="Y57709" s="109"/>
      <c r="AA57709" s="109"/>
      <c r="AC57709" s="109"/>
    </row>
    <row r="57710" spans="19:29" x14ac:dyDescent="0.25">
      <c r="S57710" s="108"/>
      <c r="U57710" s="108"/>
      <c r="W57710" s="108"/>
      <c r="Y57710" s="108"/>
      <c r="AA57710" s="108"/>
      <c r="AC57710" s="108"/>
    </row>
    <row r="57711" spans="19:29" x14ac:dyDescent="0.25">
      <c r="S57711" s="109"/>
      <c r="U57711" s="109"/>
      <c r="W57711" s="109"/>
      <c r="Y57711" s="109"/>
      <c r="AA57711" s="109"/>
      <c r="AC57711" s="109"/>
    </row>
    <row r="57712" spans="19:29" x14ac:dyDescent="0.25">
      <c r="S57712" s="108"/>
      <c r="U57712" s="108"/>
      <c r="W57712" s="108"/>
      <c r="Y57712" s="108"/>
      <c r="AA57712" s="108"/>
      <c r="AC57712" s="108"/>
    </row>
    <row r="57713" spans="19:29" x14ac:dyDescent="0.25">
      <c r="S57713" s="108"/>
      <c r="U57713" s="108"/>
      <c r="W57713" s="108"/>
      <c r="Y57713" s="108"/>
      <c r="AA57713" s="108"/>
      <c r="AC57713" s="108"/>
    </row>
    <row r="57714" spans="19:29" x14ac:dyDescent="0.25">
      <c r="S57714" s="108"/>
      <c r="U57714" s="108"/>
      <c r="W57714" s="108"/>
      <c r="Y57714" s="108"/>
      <c r="AA57714" s="108"/>
      <c r="AC57714" s="108"/>
    </row>
    <row r="57715" spans="19:29" x14ac:dyDescent="0.25">
      <c r="S57715" s="110"/>
      <c r="U57715" s="110"/>
      <c r="W57715" s="110"/>
      <c r="Y57715" s="110"/>
      <c r="AA57715" s="110"/>
      <c r="AC57715" s="110"/>
    </row>
    <row r="57716" spans="19:29" x14ac:dyDescent="0.25">
      <c r="S57716" s="110"/>
      <c r="U57716" s="110"/>
      <c r="W57716" s="110"/>
      <c r="Y57716" s="110"/>
      <c r="AA57716" s="110"/>
      <c r="AC57716" s="110"/>
    </row>
    <row r="57717" spans="19:29" x14ac:dyDescent="0.25">
      <c r="S57717" s="110"/>
      <c r="U57717" s="110"/>
      <c r="W57717" s="110"/>
      <c r="Y57717" s="110"/>
      <c r="AA57717" s="110"/>
      <c r="AC57717" s="110"/>
    </row>
    <row r="57718" spans="19:29" x14ac:dyDescent="0.25">
      <c r="S57718" s="110"/>
      <c r="U57718" s="110"/>
      <c r="W57718" s="110"/>
      <c r="Y57718" s="110"/>
      <c r="AA57718" s="110"/>
      <c r="AC57718" s="110"/>
    </row>
    <row r="57719" spans="19:29" x14ac:dyDescent="0.25">
      <c r="S57719" s="111"/>
      <c r="U57719" s="111"/>
      <c r="W57719" s="111"/>
      <c r="Y57719" s="111"/>
      <c r="AA57719" s="111"/>
      <c r="AC57719" s="111"/>
    </row>
    <row r="57720" spans="19:29" x14ac:dyDescent="0.25">
      <c r="S57720" s="107"/>
      <c r="U57720" s="107"/>
      <c r="W57720" s="107"/>
      <c r="Y57720" s="107"/>
      <c r="AA57720" s="107"/>
      <c r="AC57720" s="107"/>
    </row>
    <row r="57721" spans="19:29" x14ac:dyDescent="0.25">
      <c r="S57721" s="108"/>
      <c r="U57721" s="108"/>
      <c r="W57721" s="108"/>
      <c r="Y57721" s="108"/>
      <c r="AA57721" s="108"/>
      <c r="AC57721" s="108"/>
    </row>
    <row r="57722" spans="19:29" x14ac:dyDescent="0.25">
      <c r="S57722" s="108"/>
      <c r="U57722" s="108"/>
      <c r="W57722" s="108"/>
      <c r="Y57722" s="108"/>
      <c r="AA57722" s="108"/>
      <c r="AC57722" s="108"/>
    </row>
    <row r="57723" spans="19:29" x14ac:dyDescent="0.25">
      <c r="S57723" s="109"/>
      <c r="U57723" s="109"/>
      <c r="W57723" s="109"/>
      <c r="Y57723" s="109"/>
      <c r="AA57723" s="109"/>
      <c r="AC57723" s="109"/>
    </row>
    <row r="57724" spans="19:29" x14ac:dyDescent="0.25">
      <c r="S57724" s="108"/>
      <c r="U57724" s="108"/>
      <c r="W57724" s="108"/>
      <c r="Y57724" s="108"/>
      <c r="AA57724" s="108"/>
      <c r="AC57724" s="108"/>
    </row>
    <row r="57725" spans="19:29" x14ac:dyDescent="0.25">
      <c r="S57725" s="108"/>
      <c r="U57725" s="108"/>
      <c r="W57725" s="108"/>
      <c r="Y57725" s="108"/>
      <c r="AA57725" s="108"/>
      <c r="AC57725" s="108"/>
    </row>
    <row r="57726" spans="19:29" x14ac:dyDescent="0.25">
      <c r="S57726" s="109"/>
      <c r="U57726" s="109"/>
      <c r="W57726" s="109"/>
      <c r="Y57726" s="109"/>
      <c r="AA57726" s="109"/>
      <c r="AC57726" s="109"/>
    </row>
    <row r="57727" spans="19:29" x14ac:dyDescent="0.25">
      <c r="S57727" s="108"/>
      <c r="U57727" s="108"/>
      <c r="W57727" s="108"/>
      <c r="Y57727" s="108"/>
      <c r="AA57727" s="108"/>
      <c r="AC57727" s="108"/>
    </row>
    <row r="57728" spans="19:29" x14ac:dyDescent="0.25">
      <c r="S57728" s="109"/>
      <c r="U57728" s="109"/>
      <c r="W57728" s="109"/>
      <c r="Y57728" s="109"/>
      <c r="AA57728" s="109"/>
      <c r="AC57728" s="109"/>
    </row>
    <row r="57729" spans="19:29" x14ac:dyDescent="0.25">
      <c r="S57729" s="108"/>
      <c r="U57729" s="108"/>
      <c r="W57729" s="108"/>
      <c r="Y57729" s="108"/>
      <c r="AA57729" s="108"/>
      <c r="AC57729" s="108"/>
    </row>
    <row r="57730" spans="19:29" x14ac:dyDescent="0.25">
      <c r="S57730" s="108"/>
      <c r="U57730" s="108"/>
      <c r="W57730" s="108"/>
      <c r="Y57730" s="108"/>
      <c r="AA57730" s="108"/>
      <c r="AC57730" s="108"/>
    </row>
    <row r="57731" spans="19:29" x14ac:dyDescent="0.25">
      <c r="S57731" s="108"/>
      <c r="U57731" s="108"/>
      <c r="W57731" s="108"/>
      <c r="Y57731" s="108"/>
      <c r="AA57731" s="108"/>
      <c r="AC57731" s="108"/>
    </row>
    <row r="57732" spans="19:29" x14ac:dyDescent="0.25">
      <c r="S57732" s="110"/>
      <c r="U57732" s="110"/>
      <c r="W57732" s="110"/>
      <c r="Y57732" s="110"/>
      <c r="AA57732" s="110"/>
      <c r="AC57732" s="110"/>
    </row>
    <row r="57733" spans="19:29" x14ac:dyDescent="0.25">
      <c r="S57733" s="110"/>
      <c r="U57733" s="110"/>
      <c r="W57733" s="110"/>
      <c r="Y57733" s="110"/>
      <c r="AA57733" s="110"/>
      <c r="AC57733" s="110"/>
    </row>
    <row r="57734" spans="19:29" x14ac:dyDescent="0.25">
      <c r="S57734" s="110"/>
      <c r="U57734" s="110"/>
      <c r="W57734" s="110"/>
      <c r="Y57734" s="110"/>
      <c r="AA57734" s="110"/>
      <c r="AC57734" s="110"/>
    </row>
    <row r="57735" spans="19:29" x14ac:dyDescent="0.25">
      <c r="S57735" s="110"/>
      <c r="U57735" s="110"/>
      <c r="W57735" s="110"/>
      <c r="Y57735" s="110"/>
      <c r="AA57735" s="110"/>
      <c r="AC57735" s="110"/>
    </row>
    <row r="57736" spans="19:29" x14ac:dyDescent="0.25">
      <c r="S57736" s="111"/>
      <c r="U57736" s="111"/>
      <c r="W57736" s="111"/>
      <c r="Y57736" s="111"/>
      <c r="AA57736" s="111"/>
      <c r="AC57736" s="111"/>
    </row>
    <row r="57737" spans="19:29" x14ac:dyDescent="0.25">
      <c r="S57737" s="107"/>
      <c r="U57737" s="107"/>
      <c r="W57737" s="107"/>
      <c r="Y57737" s="107"/>
      <c r="AA57737" s="107"/>
      <c r="AC57737" s="107"/>
    </row>
    <row r="57738" spans="19:29" x14ac:dyDescent="0.25">
      <c r="S57738" s="108"/>
      <c r="U57738" s="108"/>
      <c r="W57738" s="108"/>
      <c r="Y57738" s="108"/>
      <c r="AA57738" s="108"/>
      <c r="AC57738" s="108"/>
    </row>
    <row r="57739" spans="19:29" x14ac:dyDescent="0.25">
      <c r="S57739" s="108"/>
      <c r="U57739" s="108"/>
      <c r="W57739" s="108"/>
      <c r="Y57739" s="108"/>
      <c r="AA57739" s="108"/>
      <c r="AC57739" s="108"/>
    </row>
    <row r="57740" spans="19:29" x14ac:dyDescent="0.25">
      <c r="S57740" s="109"/>
      <c r="U57740" s="109"/>
      <c r="W57740" s="109"/>
      <c r="Y57740" s="109"/>
      <c r="AA57740" s="109"/>
      <c r="AC57740" s="109"/>
    </row>
    <row r="57741" spans="19:29" x14ac:dyDescent="0.25">
      <c r="S57741" s="108"/>
      <c r="U57741" s="108"/>
      <c r="W57741" s="108"/>
      <c r="Y57741" s="108"/>
      <c r="AA57741" s="108"/>
      <c r="AC57741" s="108"/>
    </row>
    <row r="57742" spans="19:29" x14ac:dyDescent="0.25">
      <c r="S57742" s="108"/>
      <c r="U57742" s="108"/>
      <c r="W57742" s="108"/>
      <c r="Y57742" s="108"/>
      <c r="AA57742" s="108"/>
      <c r="AC57742" s="108"/>
    </row>
    <row r="57743" spans="19:29" x14ac:dyDescent="0.25">
      <c r="S57743" s="109"/>
      <c r="U57743" s="109"/>
      <c r="W57743" s="109"/>
      <c r="Y57743" s="109"/>
      <c r="AA57743" s="109"/>
      <c r="AC57743" s="109"/>
    </row>
    <row r="57744" spans="19:29" x14ac:dyDescent="0.25">
      <c r="S57744" s="108"/>
      <c r="U57744" s="108"/>
      <c r="W57744" s="108"/>
      <c r="Y57744" s="108"/>
      <c r="AA57744" s="108"/>
      <c r="AC57744" s="108"/>
    </row>
    <row r="57745" spans="19:29" x14ac:dyDescent="0.25">
      <c r="S57745" s="109"/>
      <c r="U57745" s="109"/>
      <c r="W57745" s="109"/>
      <c r="Y57745" s="109"/>
      <c r="AA57745" s="109"/>
      <c r="AC57745" s="109"/>
    </row>
    <row r="57746" spans="19:29" x14ac:dyDescent="0.25">
      <c r="S57746" s="108"/>
      <c r="U57746" s="108"/>
      <c r="W57746" s="108"/>
      <c r="Y57746" s="108"/>
      <c r="AA57746" s="108"/>
      <c r="AC57746" s="108"/>
    </row>
    <row r="57747" spans="19:29" x14ac:dyDescent="0.25">
      <c r="S57747" s="108"/>
      <c r="U57747" s="108"/>
      <c r="W57747" s="108"/>
      <c r="Y57747" s="108"/>
      <c r="AA57747" s="108"/>
      <c r="AC57747" s="108"/>
    </row>
    <row r="57748" spans="19:29" x14ac:dyDescent="0.25">
      <c r="S57748" s="108"/>
      <c r="U57748" s="108"/>
      <c r="W57748" s="108"/>
      <c r="Y57748" s="108"/>
      <c r="AA57748" s="108"/>
      <c r="AC57748" s="108"/>
    </row>
    <row r="57749" spans="19:29" x14ac:dyDescent="0.25">
      <c r="S57749" s="110"/>
      <c r="U57749" s="110"/>
      <c r="W57749" s="110"/>
      <c r="Y57749" s="110"/>
      <c r="AA57749" s="110"/>
      <c r="AC57749" s="110"/>
    </row>
    <row r="57750" spans="19:29" x14ac:dyDescent="0.25">
      <c r="S57750" s="110"/>
      <c r="U57750" s="110"/>
      <c r="W57750" s="110"/>
      <c r="Y57750" s="110"/>
      <c r="AA57750" s="110"/>
      <c r="AC57750" s="110"/>
    </row>
    <row r="57751" spans="19:29" x14ac:dyDescent="0.25">
      <c r="S57751" s="110"/>
      <c r="U57751" s="110"/>
      <c r="W57751" s="110"/>
      <c r="Y57751" s="110"/>
      <c r="AA57751" s="110"/>
      <c r="AC57751" s="110"/>
    </row>
    <row r="57752" spans="19:29" x14ac:dyDescent="0.25">
      <c r="S57752" s="110"/>
      <c r="U57752" s="110"/>
      <c r="W57752" s="110"/>
      <c r="Y57752" s="110"/>
      <c r="AA57752" s="110"/>
      <c r="AC57752" s="110"/>
    </row>
    <row r="57753" spans="19:29" x14ac:dyDescent="0.25">
      <c r="S57753" s="111"/>
      <c r="U57753" s="111"/>
      <c r="W57753" s="111"/>
      <c r="Y57753" s="111"/>
      <c r="AA57753" s="111"/>
      <c r="AC57753" s="111"/>
    </row>
    <row r="57754" spans="19:29" x14ac:dyDescent="0.25">
      <c r="S57754" s="107"/>
      <c r="U57754" s="107"/>
      <c r="W57754" s="107"/>
      <c r="Y57754" s="107"/>
      <c r="AA57754" s="107"/>
      <c r="AC57754" s="107"/>
    </row>
    <row r="57755" spans="19:29" x14ac:dyDescent="0.25">
      <c r="S57755" s="108"/>
      <c r="U57755" s="108"/>
      <c r="W57755" s="108"/>
      <c r="Y57755" s="108"/>
      <c r="AA57755" s="108"/>
      <c r="AC57755" s="108"/>
    </row>
    <row r="57756" spans="19:29" x14ac:dyDescent="0.25">
      <c r="S57756" s="108"/>
      <c r="U57756" s="108"/>
      <c r="W57756" s="108"/>
      <c r="Y57756" s="108"/>
      <c r="AA57756" s="108"/>
      <c r="AC57756" s="108"/>
    </row>
    <row r="57757" spans="19:29" x14ac:dyDescent="0.25">
      <c r="S57757" s="109"/>
      <c r="U57757" s="109"/>
      <c r="W57757" s="109"/>
      <c r="Y57757" s="109"/>
      <c r="AA57757" s="109"/>
      <c r="AC57757" s="109"/>
    </row>
    <row r="57758" spans="19:29" x14ac:dyDescent="0.25">
      <c r="S57758" s="108"/>
      <c r="U57758" s="108"/>
      <c r="W57758" s="108"/>
      <c r="Y57758" s="108"/>
      <c r="AA57758" s="108"/>
      <c r="AC57758" s="108"/>
    </row>
    <row r="57759" spans="19:29" x14ac:dyDescent="0.25">
      <c r="S57759" s="108"/>
      <c r="U57759" s="108"/>
      <c r="W57759" s="108"/>
      <c r="Y57759" s="108"/>
      <c r="AA57759" s="108"/>
      <c r="AC57759" s="108"/>
    </row>
    <row r="57760" spans="19:29" x14ac:dyDescent="0.25">
      <c r="S57760" s="109"/>
      <c r="U57760" s="109"/>
      <c r="W57760" s="109"/>
      <c r="Y57760" s="109"/>
      <c r="AA57760" s="109"/>
      <c r="AC57760" s="109"/>
    </row>
    <row r="57761" spans="19:29" x14ac:dyDescent="0.25">
      <c r="S57761" s="108"/>
      <c r="U57761" s="108"/>
      <c r="W57761" s="108"/>
      <c r="Y57761" s="108"/>
      <c r="AA57761" s="108"/>
      <c r="AC57761" s="108"/>
    </row>
    <row r="57762" spans="19:29" x14ac:dyDescent="0.25">
      <c r="S57762" s="109"/>
      <c r="U57762" s="109"/>
      <c r="W57762" s="109"/>
      <c r="Y57762" s="109"/>
      <c r="AA57762" s="109"/>
      <c r="AC57762" s="109"/>
    </row>
    <row r="57763" spans="19:29" x14ac:dyDescent="0.25">
      <c r="S57763" s="108"/>
      <c r="U57763" s="108"/>
      <c r="W57763" s="108"/>
      <c r="Y57763" s="108"/>
      <c r="AA57763" s="108"/>
      <c r="AC57763" s="108"/>
    </row>
    <row r="57764" spans="19:29" x14ac:dyDescent="0.25">
      <c r="S57764" s="108"/>
      <c r="U57764" s="108"/>
      <c r="W57764" s="108"/>
      <c r="Y57764" s="108"/>
      <c r="AA57764" s="108"/>
      <c r="AC57764" s="108"/>
    </row>
    <row r="57765" spans="19:29" x14ac:dyDescent="0.25">
      <c r="S57765" s="108"/>
      <c r="U57765" s="108"/>
      <c r="W57765" s="108"/>
      <c r="Y57765" s="108"/>
      <c r="AA57765" s="108"/>
      <c r="AC57765" s="108"/>
    </row>
    <row r="57766" spans="19:29" x14ac:dyDescent="0.25">
      <c r="S57766" s="110"/>
      <c r="U57766" s="110"/>
      <c r="W57766" s="110"/>
      <c r="Y57766" s="110"/>
      <c r="AA57766" s="110"/>
      <c r="AC57766" s="110"/>
    </row>
    <row r="57767" spans="19:29" x14ac:dyDescent="0.25">
      <c r="S57767" s="110"/>
      <c r="U57767" s="110"/>
      <c r="W57767" s="110"/>
      <c r="Y57767" s="110"/>
      <c r="AA57767" s="110"/>
      <c r="AC57767" s="110"/>
    </row>
    <row r="57768" spans="19:29" x14ac:dyDescent="0.25">
      <c r="S57768" s="110"/>
      <c r="U57768" s="110"/>
      <c r="W57768" s="110"/>
      <c r="Y57768" s="110"/>
      <c r="AA57768" s="110"/>
      <c r="AC57768" s="110"/>
    </row>
    <row r="57769" spans="19:29" x14ac:dyDescent="0.25">
      <c r="S57769" s="110"/>
      <c r="U57769" s="110"/>
      <c r="W57769" s="110"/>
      <c r="Y57769" s="110"/>
      <c r="AA57769" s="110"/>
      <c r="AC57769" s="110"/>
    </row>
    <row r="57770" spans="19:29" x14ac:dyDescent="0.25">
      <c r="S57770" s="111"/>
      <c r="U57770" s="111"/>
      <c r="W57770" s="111"/>
      <c r="Y57770" s="111"/>
      <c r="AA57770" s="111"/>
      <c r="AC57770" s="111"/>
    </row>
    <row r="57771" spans="19:29" x14ac:dyDescent="0.25">
      <c r="S57771" s="107"/>
      <c r="U57771" s="107"/>
      <c r="W57771" s="107"/>
      <c r="Y57771" s="107"/>
      <c r="AA57771" s="107"/>
      <c r="AC57771" s="107"/>
    </row>
    <row r="57772" spans="19:29" x14ac:dyDescent="0.25">
      <c r="S57772" s="108"/>
      <c r="U57772" s="108"/>
      <c r="W57772" s="108"/>
      <c r="Y57772" s="108"/>
      <c r="AA57772" s="108"/>
      <c r="AC57772" s="108"/>
    </row>
    <row r="57773" spans="19:29" x14ac:dyDescent="0.25">
      <c r="S57773" s="108"/>
      <c r="U57773" s="108"/>
      <c r="W57773" s="108"/>
      <c r="Y57773" s="108"/>
      <c r="AA57773" s="108"/>
      <c r="AC57773" s="108"/>
    </row>
    <row r="57774" spans="19:29" x14ac:dyDescent="0.25">
      <c r="S57774" s="109"/>
      <c r="U57774" s="109"/>
      <c r="W57774" s="109"/>
      <c r="Y57774" s="109"/>
      <c r="AA57774" s="109"/>
      <c r="AC57774" s="109"/>
    </row>
    <row r="57775" spans="19:29" x14ac:dyDescent="0.25">
      <c r="S57775" s="108"/>
      <c r="U57775" s="108"/>
      <c r="W57775" s="108"/>
      <c r="Y57775" s="108"/>
      <c r="AA57775" s="108"/>
      <c r="AC57775" s="108"/>
    </row>
    <row r="57776" spans="19:29" x14ac:dyDescent="0.25">
      <c r="S57776" s="108"/>
      <c r="U57776" s="108"/>
      <c r="W57776" s="108"/>
      <c r="Y57776" s="108"/>
      <c r="AA57776" s="108"/>
      <c r="AC57776" s="108"/>
    </row>
    <row r="57777" spans="19:29" x14ac:dyDescent="0.25">
      <c r="S57777" s="109"/>
      <c r="U57777" s="109"/>
      <c r="W57777" s="109"/>
      <c r="Y57777" s="109"/>
      <c r="AA57777" s="109"/>
      <c r="AC57777" s="109"/>
    </row>
    <row r="57778" spans="19:29" x14ac:dyDescent="0.25">
      <c r="S57778" s="108"/>
      <c r="U57778" s="108"/>
      <c r="W57778" s="108"/>
      <c r="Y57778" s="108"/>
      <c r="AA57778" s="108"/>
      <c r="AC57778" s="108"/>
    </row>
    <row r="57779" spans="19:29" x14ac:dyDescent="0.25">
      <c r="S57779" s="109"/>
      <c r="U57779" s="109"/>
      <c r="W57779" s="109"/>
      <c r="Y57779" s="109"/>
      <c r="AA57779" s="109"/>
      <c r="AC57779" s="109"/>
    </row>
    <row r="57780" spans="19:29" x14ac:dyDescent="0.25">
      <c r="S57780" s="108"/>
      <c r="U57780" s="108"/>
      <c r="W57780" s="108"/>
      <c r="Y57780" s="108"/>
      <c r="AA57780" s="108"/>
      <c r="AC57780" s="108"/>
    </row>
    <row r="57781" spans="19:29" x14ac:dyDescent="0.25">
      <c r="S57781" s="108"/>
      <c r="U57781" s="108"/>
      <c r="W57781" s="108"/>
      <c r="Y57781" s="108"/>
      <c r="AA57781" s="108"/>
      <c r="AC57781" s="108"/>
    </row>
    <row r="57782" spans="19:29" x14ac:dyDescent="0.25">
      <c r="S57782" s="108"/>
      <c r="U57782" s="108"/>
      <c r="W57782" s="108"/>
      <c r="Y57782" s="108"/>
      <c r="AA57782" s="108"/>
      <c r="AC57782" s="108"/>
    </row>
    <row r="57783" spans="19:29" x14ac:dyDescent="0.25">
      <c r="S57783" s="110"/>
      <c r="U57783" s="110"/>
      <c r="W57783" s="110"/>
      <c r="Y57783" s="110"/>
      <c r="AA57783" s="110"/>
      <c r="AC57783" s="110"/>
    </row>
    <row r="57784" spans="19:29" x14ac:dyDescent="0.25">
      <c r="S57784" s="110"/>
      <c r="U57784" s="110"/>
      <c r="W57784" s="110"/>
      <c r="Y57784" s="110"/>
      <c r="AA57784" s="110"/>
      <c r="AC57784" s="110"/>
    </row>
    <row r="57785" spans="19:29" x14ac:dyDescent="0.25">
      <c r="S57785" s="110"/>
      <c r="U57785" s="110"/>
      <c r="W57785" s="110"/>
      <c r="Y57785" s="110"/>
      <c r="AA57785" s="110"/>
      <c r="AC57785" s="110"/>
    </row>
    <row r="57786" spans="19:29" x14ac:dyDescent="0.25">
      <c r="S57786" s="110"/>
      <c r="U57786" s="110"/>
      <c r="W57786" s="110"/>
      <c r="Y57786" s="110"/>
      <c r="AA57786" s="110"/>
      <c r="AC57786" s="110"/>
    </row>
    <row r="57787" spans="19:29" x14ac:dyDescent="0.25">
      <c r="S57787" s="111"/>
      <c r="U57787" s="111"/>
      <c r="W57787" s="111"/>
      <c r="Y57787" s="111"/>
      <c r="AA57787" s="111"/>
      <c r="AC57787" s="111"/>
    </row>
    <row r="57788" spans="19:29" x14ac:dyDescent="0.25">
      <c r="S57788" s="107"/>
      <c r="U57788" s="107"/>
      <c r="W57788" s="107"/>
      <c r="Y57788" s="107"/>
      <c r="AA57788" s="107"/>
      <c r="AC57788" s="107"/>
    </row>
    <row r="57789" spans="19:29" x14ac:dyDescent="0.25">
      <c r="S57789" s="108"/>
      <c r="U57789" s="108"/>
      <c r="W57789" s="108"/>
      <c r="Y57789" s="108"/>
      <c r="AA57789" s="108"/>
      <c r="AC57789" s="108"/>
    </row>
    <row r="57790" spans="19:29" x14ac:dyDescent="0.25">
      <c r="S57790" s="108"/>
      <c r="U57790" s="108"/>
      <c r="W57790" s="108"/>
      <c r="Y57790" s="108"/>
      <c r="AA57790" s="108"/>
      <c r="AC57790" s="108"/>
    </row>
    <row r="57791" spans="19:29" x14ac:dyDescent="0.25">
      <c r="S57791" s="109"/>
      <c r="U57791" s="109"/>
      <c r="W57791" s="109"/>
      <c r="Y57791" s="109"/>
      <c r="AA57791" s="109"/>
      <c r="AC57791" s="109"/>
    </row>
    <row r="57792" spans="19:29" x14ac:dyDescent="0.25">
      <c r="S57792" s="108"/>
      <c r="U57792" s="108"/>
      <c r="W57792" s="108"/>
      <c r="Y57792" s="108"/>
      <c r="AA57792" s="108"/>
      <c r="AC57792" s="108"/>
    </row>
    <row r="57793" spans="19:29" x14ac:dyDescent="0.25">
      <c r="S57793" s="108"/>
      <c r="U57793" s="108"/>
      <c r="W57793" s="108"/>
      <c r="Y57793" s="108"/>
      <c r="AA57793" s="108"/>
      <c r="AC57793" s="108"/>
    </row>
    <row r="57794" spans="19:29" x14ac:dyDescent="0.25">
      <c r="S57794" s="109"/>
      <c r="U57794" s="109"/>
      <c r="W57794" s="109"/>
      <c r="Y57794" s="109"/>
      <c r="AA57794" s="109"/>
      <c r="AC57794" s="109"/>
    </row>
    <row r="57795" spans="19:29" x14ac:dyDescent="0.25">
      <c r="S57795" s="108"/>
      <c r="U57795" s="108"/>
      <c r="W57795" s="108"/>
      <c r="Y57795" s="108"/>
      <c r="AA57795" s="108"/>
      <c r="AC57795" s="108"/>
    </row>
    <row r="57796" spans="19:29" x14ac:dyDescent="0.25">
      <c r="S57796" s="109"/>
      <c r="U57796" s="109"/>
      <c r="W57796" s="109"/>
      <c r="Y57796" s="109"/>
      <c r="AA57796" s="109"/>
      <c r="AC57796" s="109"/>
    </row>
    <row r="57797" spans="19:29" x14ac:dyDescent="0.25">
      <c r="S57797" s="108"/>
      <c r="U57797" s="108"/>
      <c r="W57797" s="108"/>
      <c r="Y57797" s="108"/>
      <c r="AA57797" s="108"/>
      <c r="AC57797" s="108"/>
    </row>
    <row r="57798" spans="19:29" x14ac:dyDescent="0.25">
      <c r="S57798" s="108"/>
      <c r="U57798" s="108"/>
      <c r="W57798" s="108"/>
      <c r="Y57798" s="108"/>
      <c r="AA57798" s="108"/>
      <c r="AC57798" s="108"/>
    </row>
    <row r="57799" spans="19:29" x14ac:dyDescent="0.25">
      <c r="S57799" s="108"/>
      <c r="U57799" s="108"/>
      <c r="W57799" s="108"/>
      <c r="Y57799" s="108"/>
      <c r="AA57799" s="108"/>
      <c r="AC57799" s="108"/>
    </row>
    <row r="57800" spans="19:29" x14ac:dyDescent="0.25">
      <c r="S57800" s="110"/>
      <c r="U57800" s="110"/>
      <c r="W57800" s="110"/>
      <c r="Y57800" s="110"/>
      <c r="AA57800" s="110"/>
      <c r="AC57800" s="110"/>
    </row>
    <row r="57801" spans="19:29" x14ac:dyDescent="0.25">
      <c r="S57801" s="110"/>
      <c r="U57801" s="110"/>
      <c r="W57801" s="110"/>
      <c r="Y57801" s="110"/>
      <c r="AA57801" s="110"/>
      <c r="AC57801" s="110"/>
    </row>
    <row r="57802" spans="19:29" x14ac:dyDescent="0.25">
      <c r="S57802" s="110"/>
      <c r="U57802" s="110"/>
      <c r="W57802" s="110"/>
      <c r="Y57802" s="110"/>
      <c r="AA57802" s="110"/>
      <c r="AC57802" s="110"/>
    </row>
    <row r="57803" spans="19:29" x14ac:dyDescent="0.25">
      <c r="S57803" s="110"/>
      <c r="U57803" s="110"/>
      <c r="W57803" s="110"/>
      <c r="Y57803" s="110"/>
      <c r="AA57803" s="110"/>
      <c r="AC57803" s="110"/>
    </row>
    <row r="57804" spans="19:29" x14ac:dyDescent="0.25">
      <c r="S57804" s="111"/>
      <c r="U57804" s="111"/>
      <c r="W57804" s="111"/>
      <c r="Y57804" s="111"/>
      <c r="AA57804" s="111"/>
      <c r="AC57804" s="111"/>
    </row>
    <row r="57805" spans="19:29" x14ac:dyDescent="0.25">
      <c r="S57805" s="107"/>
      <c r="U57805" s="107"/>
      <c r="W57805" s="107"/>
      <c r="Y57805" s="107"/>
      <c r="AA57805" s="107"/>
      <c r="AC57805" s="107"/>
    </row>
    <row r="57806" spans="19:29" x14ac:dyDescent="0.25">
      <c r="S57806" s="108"/>
      <c r="U57806" s="108"/>
      <c r="W57806" s="108"/>
      <c r="Y57806" s="108"/>
      <c r="AA57806" s="108"/>
      <c r="AC57806" s="108"/>
    </row>
    <row r="57807" spans="19:29" x14ac:dyDescent="0.25">
      <c r="S57807" s="108"/>
      <c r="U57807" s="108"/>
      <c r="W57807" s="108"/>
      <c r="Y57807" s="108"/>
      <c r="AA57807" s="108"/>
      <c r="AC57807" s="108"/>
    </row>
    <row r="57808" spans="19:29" x14ac:dyDescent="0.25">
      <c r="S57808" s="109"/>
      <c r="U57808" s="109"/>
      <c r="W57808" s="109"/>
      <c r="Y57808" s="109"/>
      <c r="AA57808" s="109"/>
      <c r="AC57808" s="109"/>
    </row>
    <row r="57809" spans="19:29" x14ac:dyDescent="0.25">
      <c r="S57809" s="108"/>
      <c r="U57809" s="108"/>
      <c r="W57809" s="108"/>
      <c r="Y57809" s="108"/>
      <c r="AA57809" s="108"/>
      <c r="AC57809" s="108"/>
    </row>
    <row r="57810" spans="19:29" x14ac:dyDescent="0.25">
      <c r="S57810" s="108"/>
      <c r="U57810" s="108"/>
      <c r="W57810" s="108"/>
      <c r="Y57810" s="108"/>
      <c r="AA57810" s="108"/>
      <c r="AC57810" s="108"/>
    </row>
    <row r="57811" spans="19:29" x14ac:dyDescent="0.25">
      <c r="S57811" s="109"/>
      <c r="U57811" s="109"/>
      <c r="W57811" s="109"/>
      <c r="Y57811" s="109"/>
      <c r="AA57811" s="109"/>
      <c r="AC57811" s="109"/>
    </row>
    <row r="57812" spans="19:29" x14ac:dyDescent="0.25">
      <c r="S57812" s="108"/>
      <c r="U57812" s="108"/>
      <c r="W57812" s="108"/>
      <c r="Y57812" s="108"/>
      <c r="AA57812" s="108"/>
      <c r="AC57812" s="108"/>
    </row>
    <row r="57813" spans="19:29" x14ac:dyDescent="0.25">
      <c r="S57813" s="109"/>
      <c r="U57813" s="109"/>
      <c r="W57813" s="109"/>
      <c r="Y57813" s="109"/>
      <c r="AA57813" s="109"/>
      <c r="AC57813" s="109"/>
    </row>
    <row r="57814" spans="19:29" x14ac:dyDescent="0.25">
      <c r="S57814" s="108"/>
      <c r="U57814" s="108"/>
      <c r="W57814" s="108"/>
      <c r="Y57814" s="108"/>
      <c r="AA57814" s="108"/>
      <c r="AC57814" s="108"/>
    </row>
    <row r="57815" spans="19:29" x14ac:dyDescent="0.25">
      <c r="S57815" s="108"/>
      <c r="U57815" s="108"/>
      <c r="W57815" s="108"/>
      <c r="Y57815" s="108"/>
      <c r="AA57815" s="108"/>
      <c r="AC57815" s="108"/>
    </row>
    <row r="57816" spans="19:29" x14ac:dyDescent="0.25">
      <c r="S57816" s="108"/>
      <c r="U57816" s="108"/>
      <c r="W57816" s="108"/>
      <c r="Y57816" s="108"/>
      <c r="AA57816" s="108"/>
      <c r="AC57816" s="108"/>
    </row>
    <row r="57817" spans="19:29" x14ac:dyDescent="0.25">
      <c r="S57817" s="110"/>
      <c r="U57817" s="110"/>
      <c r="W57817" s="110"/>
      <c r="Y57817" s="110"/>
      <c r="AA57817" s="110"/>
      <c r="AC57817" s="110"/>
    </row>
    <row r="57818" spans="19:29" x14ac:dyDescent="0.25">
      <c r="S57818" s="110"/>
      <c r="U57818" s="110"/>
      <c r="W57818" s="110"/>
      <c r="Y57818" s="110"/>
      <c r="AA57818" s="110"/>
      <c r="AC57818" s="110"/>
    </row>
    <row r="57819" spans="19:29" x14ac:dyDescent="0.25">
      <c r="S57819" s="110"/>
      <c r="U57819" s="110"/>
      <c r="W57819" s="110"/>
      <c r="Y57819" s="110"/>
      <c r="AA57819" s="110"/>
      <c r="AC57819" s="110"/>
    </row>
    <row r="57820" spans="19:29" x14ac:dyDescent="0.25">
      <c r="S57820" s="110"/>
      <c r="U57820" s="110"/>
      <c r="W57820" s="110"/>
      <c r="Y57820" s="110"/>
      <c r="AA57820" s="110"/>
      <c r="AC57820" s="110"/>
    </row>
    <row r="57821" spans="19:29" x14ac:dyDescent="0.25">
      <c r="S57821" s="111"/>
      <c r="U57821" s="111"/>
      <c r="W57821" s="111"/>
      <c r="Y57821" s="111"/>
      <c r="AA57821" s="111"/>
      <c r="AC57821" s="111"/>
    </row>
    <row r="57822" spans="19:29" x14ac:dyDescent="0.25">
      <c r="S57822" s="107"/>
      <c r="U57822" s="107"/>
      <c r="W57822" s="107"/>
      <c r="Y57822" s="107"/>
      <c r="AA57822" s="107"/>
      <c r="AC57822" s="107"/>
    </row>
    <row r="57823" spans="19:29" x14ac:dyDescent="0.25">
      <c r="S57823" s="108"/>
      <c r="U57823" s="108"/>
      <c r="W57823" s="108"/>
      <c r="Y57823" s="108"/>
      <c r="AA57823" s="108"/>
      <c r="AC57823" s="108"/>
    </row>
    <row r="57824" spans="19:29" x14ac:dyDescent="0.25">
      <c r="S57824" s="108"/>
      <c r="U57824" s="108"/>
      <c r="W57824" s="108"/>
      <c r="Y57824" s="108"/>
      <c r="AA57824" s="108"/>
      <c r="AC57824" s="108"/>
    </row>
    <row r="57825" spans="19:29" x14ac:dyDescent="0.25">
      <c r="S57825" s="109"/>
      <c r="U57825" s="109"/>
      <c r="W57825" s="109"/>
      <c r="Y57825" s="109"/>
      <c r="AA57825" s="109"/>
      <c r="AC57825" s="109"/>
    </row>
    <row r="57826" spans="19:29" x14ac:dyDescent="0.25">
      <c r="S57826" s="108"/>
      <c r="U57826" s="108"/>
      <c r="W57826" s="108"/>
      <c r="Y57826" s="108"/>
      <c r="AA57826" s="108"/>
      <c r="AC57826" s="108"/>
    </row>
    <row r="57827" spans="19:29" x14ac:dyDescent="0.25">
      <c r="S57827" s="108"/>
      <c r="U57827" s="108"/>
      <c r="W57827" s="108"/>
      <c r="Y57827" s="108"/>
      <c r="AA57827" s="108"/>
      <c r="AC57827" s="108"/>
    </row>
    <row r="57828" spans="19:29" x14ac:dyDescent="0.25">
      <c r="S57828" s="109"/>
      <c r="U57828" s="109"/>
      <c r="W57828" s="109"/>
      <c r="Y57828" s="109"/>
      <c r="AA57828" s="109"/>
      <c r="AC57828" s="109"/>
    </row>
    <row r="57829" spans="19:29" x14ac:dyDescent="0.25">
      <c r="S57829" s="108"/>
      <c r="U57829" s="108"/>
      <c r="W57829" s="108"/>
      <c r="Y57829" s="108"/>
      <c r="AA57829" s="108"/>
      <c r="AC57829" s="108"/>
    </row>
    <row r="57830" spans="19:29" x14ac:dyDescent="0.25">
      <c r="S57830" s="109"/>
      <c r="U57830" s="109"/>
      <c r="W57830" s="109"/>
      <c r="Y57830" s="109"/>
      <c r="AA57830" s="109"/>
      <c r="AC57830" s="109"/>
    </row>
    <row r="57831" spans="19:29" x14ac:dyDescent="0.25">
      <c r="S57831" s="108"/>
      <c r="U57831" s="108"/>
      <c r="W57831" s="108"/>
      <c r="Y57831" s="108"/>
      <c r="AA57831" s="108"/>
      <c r="AC57831" s="108"/>
    </row>
    <row r="57832" spans="19:29" x14ac:dyDescent="0.25">
      <c r="S57832" s="108"/>
      <c r="U57832" s="108"/>
      <c r="W57832" s="108"/>
      <c r="Y57832" s="108"/>
      <c r="AA57832" s="108"/>
      <c r="AC57832" s="108"/>
    </row>
    <row r="57833" spans="19:29" x14ac:dyDescent="0.25">
      <c r="S57833" s="108"/>
      <c r="U57833" s="108"/>
      <c r="W57833" s="108"/>
      <c r="Y57833" s="108"/>
      <c r="AA57833" s="108"/>
      <c r="AC57833" s="108"/>
    </row>
    <row r="57834" spans="19:29" x14ac:dyDescent="0.25">
      <c r="S57834" s="110"/>
      <c r="U57834" s="110"/>
      <c r="W57834" s="110"/>
      <c r="Y57834" s="110"/>
      <c r="AA57834" s="110"/>
      <c r="AC57834" s="110"/>
    </row>
    <row r="57835" spans="19:29" x14ac:dyDescent="0.25">
      <c r="S57835" s="110"/>
      <c r="U57835" s="110"/>
      <c r="W57835" s="110"/>
      <c r="Y57835" s="110"/>
      <c r="AA57835" s="110"/>
      <c r="AC57835" s="110"/>
    </row>
    <row r="57836" spans="19:29" x14ac:dyDescent="0.25">
      <c r="S57836" s="110"/>
      <c r="U57836" s="110"/>
      <c r="W57836" s="110"/>
      <c r="Y57836" s="110"/>
      <c r="AA57836" s="110"/>
      <c r="AC57836" s="110"/>
    </row>
    <row r="57837" spans="19:29" x14ac:dyDescent="0.25">
      <c r="S57837" s="110"/>
      <c r="U57837" s="110"/>
      <c r="W57837" s="110"/>
      <c r="Y57837" s="110"/>
      <c r="AA57837" s="110"/>
      <c r="AC57837" s="110"/>
    </row>
    <row r="57838" spans="19:29" x14ac:dyDescent="0.25">
      <c r="S57838" s="111"/>
      <c r="U57838" s="111"/>
      <c r="W57838" s="111"/>
      <c r="Y57838" s="111"/>
      <c r="AA57838" s="111"/>
      <c r="AC57838" s="111"/>
    </row>
    <row r="57839" spans="19:29" x14ac:dyDescent="0.25">
      <c r="S57839" s="107"/>
      <c r="U57839" s="107"/>
      <c r="W57839" s="107"/>
      <c r="Y57839" s="107"/>
      <c r="AA57839" s="107"/>
      <c r="AC57839" s="107"/>
    </row>
    <row r="57840" spans="19:29" x14ac:dyDescent="0.25">
      <c r="S57840" s="108"/>
      <c r="U57840" s="108"/>
      <c r="W57840" s="108"/>
      <c r="Y57840" s="108"/>
      <c r="AA57840" s="108"/>
      <c r="AC57840" s="108"/>
    </row>
    <row r="57841" spans="19:29" x14ac:dyDescent="0.25">
      <c r="S57841" s="108"/>
      <c r="U57841" s="108"/>
      <c r="W57841" s="108"/>
      <c r="Y57841" s="108"/>
      <c r="AA57841" s="108"/>
      <c r="AC57841" s="108"/>
    </row>
    <row r="57842" spans="19:29" x14ac:dyDescent="0.25">
      <c r="S57842" s="109"/>
      <c r="U57842" s="109"/>
      <c r="W57842" s="109"/>
      <c r="Y57842" s="109"/>
      <c r="AA57842" s="109"/>
      <c r="AC57842" s="109"/>
    </row>
    <row r="57843" spans="19:29" x14ac:dyDescent="0.25">
      <c r="S57843" s="108"/>
      <c r="U57843" s="108"/>
      <c r="W57843" s="108"/>
      <c r="Y57843" s="108"/>
      <c r="AA57843" s="108"/>
      <c r="AC57843" s="108"/>
    </row>
    <row r="57844" spans="19:29" x14ac:dyDescent="0.25">
      <c r="S57844" s="108"/>
      <c r="U57844" s="108"/>
      <c r="W57844" s="108"/>
      <c r="Y57844" s="108"/>
      <c r="AA57844" s="108"/>
      <c r="AC57844" s="108"/>
    </row>
    <row r="57845" spans="19:29" x14ac:dyDescent="0.25">
      <c r="S57845" s="109"/>
      <c r="U57845" s="109"/>
      <c r="W57845" s="109"/>
      <c r="Y57845" s="109"/>
      <c r="AA57845" s="109"/>
      <c r="AC57845" s="109"/>
    </row>
    <row r="57846" spans="19:29" x14ac:dyDescent="0.25">
      <c r="S57846" s="108"/>
      <c r="U57846" s="108"/>
      <c r="W57846" s="108"/>
      <c r="Y57846" s="108"/>
      <c r="AA57846" s="108"/>
      <c r="AC57846" s="108"/>
    </row>
    <row r="57847" spans="19:29" x14ac:dyDescent="0.25">
      <c r="S57847" s="109"/>
      <c r="U57847" s="109"/>
      <c r="W57847" s="109"/>
      <c r="Y57847" s="109"/>
      <c r="AA57847" s="109"/>
      <c r="AC57847" s="109"/>
    </row>
    <row r="57848" spans="19:29" x14ac:dyDescent="0.25">
      <c r="S57848" s="108"/>
      <c r="U57848" s="108"/>
      <c r="W57848" s="108"/>
      <c r="Y57848" s="108"/>
      <c r="AA57848" s="108"/>
      <c r="AC57848" s="108"/>
    </row>
    <row r="57849" spans="19:29" x14ac:dyDescent="0.25">
      <c r="S57849" s="108"/>
      <c r="U57849" s="108"/>
      <c r="W57849" s="108"/>
      <c r="Y57849" s="108"/>
      <c r="AA57849" s="108"/>
      <c r="AC57849" s="108"/>
    </row>
    <row r="57850" spans="19:29" x14ac:dyDescent="0.25">
      <c r="S57850" s="108"/>
      <c r="U57850" s="108"/>
      <c r="W57850" s="108"/>
      <c r="Y57850" s="108"/>
      <c r="AA57850" s="108"/>
      <c r="AC57850" s="108"/>
    </row>
    <row r="57851" spans="19:29" x14ac:dyDescent="0.25">
      <c r="S57851" s="110"/>
      <c r="U57851" s="110"/>
      <c r="W57851" s="110"/>
      <c r="Y57851" s="110"/>
      <c r="AA57851" s="110"/>
      <c r="AC57851" s="110"/>
    </row>
    <row r="57852" spans="19:29" x14ac:dyDescent="0.25">
      <c r="S57852" s="110"/>
      <c r="U57852" s="110"/>
      <c r="W57852" s="110"/>
      <c r="Y57852" s="110"/>
      <c r="AA57852" s="110"/>
      <c r="AC57852" s="110"/>
    </row>
    <row r="57853" spans="19:29" x14ac:dyDescent="0.25">
      <c r="S57853" s="110"/>
      <c r="U57853" s="110"/>
      <c r="W57853" s="110"/>
      <c r="Y57853" s="110"/>
      <c r="AA57853" s="110"/>
      <c r="AC57853" s="110"/>
    </row>
    <row r="57854" spans="19:29" x14ac:dyDescent="0.25">
      <c r="S57854" s="110"/>
      <c r="U57854" s="110"/>
      <c r="W57854" s="110"/>
      <c r="Y57854" s="110"/>
      <c r="AA57854" s="110"/>
      <c r="AC57854" s="110"/>
    </row>
    <row r="57855" spans="19:29" x14ac:dyDescent="0.25">
      <c r="S57855" s="111"/>
      <c r="U57855" s="111"/>
      <c r="W57855" s="111"/>
      <c r="Y57855" s="111"/>
      <c r="AA57855" s="111"/>
      <c r="AC57855" s="111"/>
    </row>
    <row r="57856" spans="19:29" x14ac:dyDescent="0.25">
      <c r="S57856" s="107"/>
      <c r="U57856" s="107"/>
      <c r="W57856" s="107"/>
      <c r="Y57856" s="107"/>
      <c r="AA57856" s="107"/>
      <c r="AC57856" s="107"/>
    </row>
    <row r="57857" spans="19:29" x14ac:dyDescent="0.25">
      <c r="S57857" s="108"/>
      <c r="U57857" s="108"/>
      <c r="W57857" s="108"/>
      <c r="Y57857" s="108"/>
      <c r="AA57857" s="108"/>
      <c r="AC57857" s="108"/>
    </row>
    <row r="57858" spans="19:29" x14ac:dyDescent="0.25">
      <c r="S57858" s="108"/>
      <c r="U57858" s="108"/>
      <c r="W57858" s="108"/>
      <c r="Y57858" s="108"/>
      <c r="AA57858" s="108"/>
      <c r="AC57858" s="108"/>
    </row>
    <row r="57859" spans="19:29" x14ac:dyDescent="0.25">
      <c r="S57859" s="109"/>
      <c r="U57859" s="109"/>
      <c r="W57859" s="109"/>
      <c r="Y57859" s="109"/>
      <c r="AA57859" s="109"/>
      <c r="AC57859" s="109"/>
    </row>
    <row r="57860" spans="19:29" x14ac:dyDescent="0.25">
      <c r="S57860" s="108"/>
      <c r="U57860" s="108"/>
      <c r="W57860" s="108"/>
      <c r="Y57860" s="108"/>
      <c r="AA57860" s="108"/>
      <c r="AC57860" s="108"/>
    </row>
    <row r="57861" spans="19:29" x14ac:dyDescent="0.25">
      <c r="S57861" s="108"/>
      <c r="U57861" s="108"/>
      <c r="W57861" s="108"/>
      <c r="Y57861" s="108"/>
      <c r="AA57861" s="108"/>
      <c r="AC57861" s="108"/>
    </row>
    <row r="57862" spans="19:29" x14ac:dyDescent="0.25">
      <c r="S57862" s="109"/>
      <c r="U57862" s="109"/>
      <c r="W57862" s="109"/>
      <c r="Y57862" s="109"/>
      <c r="AA57862" s="109"/>
      <c r="AC57862" s="109"/>
    </row>
    <row r="57863" spans="19:29" x14ac:dyDescent="0.25">
      <c r="S57863" s="108"/>
      <c r="U57863" s="108"/>
      <c r="W57863" s="108"/>
      <c r="Y57863" s="108"/>
      <c r="AA57863" s="108"/>
      <c r="AC57863" s="108"/>
    </row>
    <row r="57864" spans="19:29" x14ac:dyDescent="0.25">
      <c r="S57864" s="109"/>
      <c r="U57864" s="109"/>
      <c r="W57864" s="109"/>
      <c r="Y57864" s="109"/>
      <c r="AA57864" s="109"/>
      <c r="AC57864" s="109"/>
    </row>
    <row r="57865" spans="19:29" x14ac:dyDescent="0.25">
      <c r="S57865" s="108"/>
      <c r="U57865" s="108"/>
      <c r="W57865" s="108"/>
      <c r="Y57865" s="108"/>
      <c r="AA57865" s="108"/>
      <c r="AC57865" s="108"/>
    </row>
    <row r="57866" spans="19:29" x14ac:dyDescent="0.25">
      <c r="S57866" s="108"/>
      <c r="U57866" s="108"/>
      <c r="W57866" s="108"/>
      <c r="Y57866" s="108"/>
      <c r="AA57866" s="108"/>
      <c r="AC57866" s="108"/>
    </row>
    <row r="57867" spans="19:29" x14ac:dyDescent="0.25">
      <c r="S57867" s="108"/>
      <c r="U57867" s="108"/>
      <c r="W57867" s="108"/>
      <c r="Y57867" s="108"/>
      <c r="AA57867" s="108"/>
      <c r="AC57867" s="108"/>
    </row>
    <row r="57868" spans="19:29" x14ac:dyDescent="0.25">
      <c r="S57868" s="110"/>
      <c r="U57868" s="110"/>
      <c r="W57868" s="110"/>
      <c r="Y57868" s="110"/>
      <c r="AA57868" s="110"/>
      <c r="AC57868" s="110"/>
    </row>
    <row r="57869" spans="19:29" x14ac:dyDescent="0.25">
      <c r="S57869" s="110"/>
      <c r="U57869" s="110"/>
      <c r="W57869" s="110"/>
      <c r="Y57869" s="110"/>
      <c r="AA57869" s="110"/>
      <c r="AC57869" s="110"/>
    </row>
    <row r="57870" spans="19:29" x14ac:dyDescent="0.25">
      <c r="S57870" s="110"/>
      <c r="U57870" s="110"/>
      <c r="W57870" s="110"/>
      <c r="Y57870" s="110"/>
      <c r="AA57870" s="110"/>
      <c r="AC57870" s="110"/>
    </row>
    <row r="57871" spans="19:29" x14ac:dyDescent="0.25">
      <c r="S57871" s="110"/>
      <c r="U57871" s="110"/>
      <c r="W57871" s="110"/>
      <c r="Y57871" s="110"/>
      <c r="AA57871" s="110"/>
      <c r="AC57871" s="110"/>
    </row>
    <row r="57872" spans="19:29" x14ac:dyDescent="0.25">
      <c r="S57872" s="111"/>
      <c r="U57872" s="111"/>
      <c r="W57872" s="111"/>
      <c r="Y57872" s="111"/>
      <c r="AA57872" s="111"/>
      <c r="AC57872" s="111"/>
    </row>
    <row r="57873" spans="19:29" x14ac:dyDescent="0.25">
      <c r="S57873" s="107"/>
      <c r="U57873" s="107"/>
      <c r="W57873" s="107"/>
      <c r="Y57873" s="107"/>
      <c r="AA57873" s="107"/>
      <c r="AC57873" s="107"/>
    </row>
    <row r="57874" spans="19:29" x14ac:dyDescent="0.25">
      <c r="S57874" s="108"/>
      <c r="U57874" s="108"/>
      <c r="W57874" s="108"/>
      <c r="Y57874" s="108"/>
      <c r="AA57874" s="108"/>
      <c r="AC57874" s="108"/>
    </row>
    <row r="57875" spans="19:29" x14ac:dyDescent="0.25">
      <c r="S57875" s="108"/>
      <c r="U57875" s="108"/>
      <c r="W57875" s="108"/>
      <c r="Y57875" s="108"/>
      <c r="AA57875" s="108"/>
      <c r="AC57875" s="108"/>
    </row>
    <row r="57876" spans="19:29" x14ac:dyDescent="0.25">
      <c r="S57876" s="109"/>
      <c r="U57876" s="109"/>
      <c r="W57876" s="109"/>
      <c r="Y57876" s="109"/>
      <c r="AA57876" s="109"/>
      <c r="AC57876" s="109"/>
    </row>
    <row r="57877" spans="19:29" x14ac:dyDescent="0.25">
      <c r="S57877" s="108"/>
      <c r="U57877" s="108"/>
      <c r="W57877" s="108"/>
      <c r="Y57877" s="108"/>
      <c r="AA57877" s="108"/>
      <c r="AC57877" s="108"/>
    </row>
    <row r="57878" spans="19:29" x14ac:dyDescent="0.25">
      <c r="S57878" s="108"/>
      <c r="U57878" s="108"/>
      <c r="W57878" s="108"/>
      <c r="Y57878" s="108"/>
      <c r="AA57878" s="108"/>
      <c r="AC57878" s="108"/>
    </row>
    <row r="57879" spans="19:29" x14ac:dyDescent="0.25">
      <c r="S57879" s="109"/>
      <c r="U57879" s="109"/>
      <c r="W57879" s="109"/>
      <c r="Y57879" s="109"/>
      <c r="AA57879" s="109"/>
      <c r="AC57879" s="109"/>
    </row>
    <row r="57880" spans="19:29" x14ac:dyDescent="0.25">
      <c r="S57880" s="108"/>
      <c r="U57880" s="108"/>
      <c r="W57880" s="108"/>
      <c r="Y57880" s="108"/>
      <c r="AA57880" s="108"/>
      <c r="AC57880" s="108"/>
    </row>
    <row r="57881" spans="19:29" x14ac:dyDescent="0.25">
      <c r="S57881" s="109"/>
      <c r="U57881" s="109"/>
      <c r="W57881" s="109"/>
      <c r="Y57881" s="109"/>
      <c r="AA57881" s="109"/>
      <c r="AC57881" s="109"/>
    </row>
    <row r="57882" spans="19:29" x14ac:dyDescent="0.25">
      <c r="S57882" s="108"/>
      <c r="U57882" s="108"/>
      <c r="W57882" s="108"/>
      <c r="Y57882" s="108"/>
      <c r="AA57882" s="108"/>
      <c r="AC57882" s="108"/>
    </row>
    <row r="57883" spans="19:29" x14ac:dyDescent="0.25">
      <c r="S57883" s="108"/>
      <c r="U57883" s="108"/>
      <c r="W57883" s="108"/>
      <c r="Y57883" s="108"/>
      <c r="AA57883" s="108"/>
      <c r="AC57883" s="108"/>
    </row>
    <row r="57884" spans="19:29" x14ac:dyDescent="0.25">
      <c r="S57884" s="108"/>
      <c r="U57884" s="108"/>
      <c r="W57884" s="108"/>
      <c r="Y57884" s="108"/>
      <c r="AA57884" s="108"/>
      <c r="AC57884" s="108"/>
    </row>
    <row r="57885" spans="19:29" x14ac:dyDescent="0.25">
      <c r="S57885" s="110"/>
      <c r="U57885" s="110"/>
      <c r="W57885" s="110"/>
      <c r="Y57885" s="110"/>
      <c r="AA57885" s="110"/>
      <c r="AC57885" s="110"/>
    </row>
    <row r="57886" spans="19:29" x14ac:dyDescent="0.25">
      <c r="S57886" s="110"/>
      <c r="U57886" s="110"/>
      <c r="W57886" s="110"/>
      <c r="Y57886" s="110"/>
      <c r="AA57886" s="110"/>
      <c r="AC57886" s="110"/>
    </row>
    <row r="57887" spans="19:29" x14ac:dyDescent="0.25">
      <c r="S57887" s="110"/>
      <c r="U57887" s="110"/>
      <c r="W57887" s="110"/>
      <c r="Y57887" s="110"/>
      <c r="AA57887" s="110"/>
      <c r="AC57887" s="110"/>
    </row>
    <row r="57888" spans="19:29" x14ac:dyDescent="0.25">
      <c r="S57888" s="110"/>
      <c r="U57888" s="110"/>
      <c r="W57888" s="110"/>
      <c r="Y57888" s="110"/>
      <c r="AA57888" s="110"/>
      <c r="AC57888" s="110"/>
    </row>
    <row r="57889" spans="19:29" x14ac:dyDescent="0.25">
      <c r="S57889" s="111"/>
      <c r="U57889" s="111"/>
      <c r="W57889" s="111"/>
      <c r="Y57889" s="111"/>
      <c r="AA57889" s="111"/>
      <c r="AC57889" s="111"/>
    </row>
    <row r="57890" spans="19:29" x14ac:dyDescent="0.25">
      <c r="S57890" s="107"/>
      <c r="U57890" s="107"/>
      <c r="W57890" s="107"/>
      <c r="Y57890" s="107"/>
      <c r="AA57890" s="107"/>
      <c r="AC57890" s="107"/>
    </row>
    <row r="57891" spans="19:29" x14ac:dyDescent="0.25">
      <c r="S57891" s="108"/>
      <c r="U57891" s="108"/>
      <c r="W57891" s="108"/>
      <c r="Y57891" s="108"/>
      <c r="AA57891" s="108"/>
      <c r="AC57891" s="108"/>
    </row>
    <row r="57892" spans="19:29" x14ac:dyDescent="0.25">
      <c r="S57892" s="108"/>
      <c r="U57892" s="108"/>
      <c r="W57892" s="108"/>
      <c r="Y57892" s="108"/>
      <c r="AA57892" s="108"/>
      <c r="AC57892" s="108"/>
    </row>
    <row r="57893" spans="19:29" x14ac:dyDescent="0.25">
      <c r="S57893" s="109"/>
      <c r="U57893" s="109"/>
      <c r="W57893" s="109"/>
      <c r="Y57893" s="109"/>
      <c r="AA57893" s="109"/>
      <c r="AC57893" s="109"/>
    </row>
    <row r="57894" spans="19:29" x14ac:dyDescent="0.25">
      <c r="S57894" s="108"/>
      <c r="U57894" s="108"/>
      <c r="W57894" s="108"/>
      <c r="Y57894" s="108"/>
      <c r="AA57894" s="108"/>
      <c r="AC57894" s="108"/>
    </row>
    <row r="57895" spans="19:29" x14ac:dyDescent="0.25">
      <c r="S57895" s="108"/>
      <c r="U57895" s="108"/>
      <c r="W57895" s="108"/>
      <c r="Y57895" s="108"/>
      <c r="AA57895" s="108"/>
      <c r="AC57895" s="108"/>
    </row>
    <row r="57896" spans="19:29" x14ac:dyDescent="0.25">
      <c r="S57896" s="109"/>
      <c r="U57896" s="109"/>
      <c r="W57896" s="109"/>
      <c r="Y57896" s="109"/>
      <c r="AA57896" s="109"/>
      <c r="AC57896" s="109"/>
    </row>
    <row r="57897" spans="19:29" x14ac:dyDescent="0.25">
      <c r="S57897" s="108"/>
      <c r="U57897" s="108"/>
      <c r="W57897" s="108"/>
      <c r="Y57897" s="108"/>
      <c r="AA57897" s="108"/>
      <c r="AC57897" s="108"/>
    </row>
    <row r="57898" spans="19:29" x14ac:dyDescent="0.25">
      <c r="S57898" s="109"/>
      <c r="U57898" s="109"/>
      <c r="W57898" s="109"/>
      <c r="Y57898" s="109"/>
      <c r="AA57898" s="109"/>
      <c r="AC57898" s="109"/>
    </row>
    <row r="57899" spans="19:29" x14ac:dyDescent="0.25">
      <c r="S57899" s="108"/>
      <c r="U57899" s="108"/>
      <c r="W57899" s="108"/>
      <c r="Y57899" s="108"/>
      <c r="AA57899" s="108"/>
      <c r="AC57899" s="108"/>
    </row>
    <row r="57900" spans="19:29" x14ac:dyDescent="0.25">
      <c r="S57900" s="108"/>
      <c r="U57900" s="108"/>
      <c r="W57900" s="108"/>
      <c r="Y57900" s="108"/>
      <c r="AA57900" s="108"/>
      <c r="AC57900" s="108"/>
    </row>
    <row r="57901" spans="19:29" x14ac:dyDescent="0.25">
      <c r="S57901" s="108"/>
      <c r="U57901" s="108"/>
      <c r="W57901" s="108"/>
      <c r="Y57901" s="108"/>
      <c r="AA57901" s="108"/>
      <c r="AC57901" s="108"/>
    </row>
    <row r="57902" spans="19:29" x14ac:dyDescent="0.25">
      <c r="S57902" s="110"/>
      <c r="U57902" s="110"/>
      <c r="W57902" s="110"/>
      <c r="Y57902" s="110"/>
      <c r="AA57902" s="110"/>
      <c r="AC57902" s="110"/>
    </row>
    <row r="57903" spans="19:29" x14ac:dyDescent="0.25">
      <c r="S57903" s="110"/>
      <c r="U57903" s="110"/>
      <c r="W57903" s="110"/>
      <c r="Y57903" s="110"/>
      <c r="AA57903" s="110"/>
      <c r="AC57903" s="110"/>
    </row>
    <row r="57904" spans="19:29" x14ac:dyDescent="0.25">
      <c r="S57904" s="110"/>
      <c r="U57904" s="110"/>
      <c r="W57904" s="110"/>
      <c r="Y57904" s="110"/>
      <c r="AA57904" s="110"/>
      <c r="AC57904" s="110"/>
    </row>
    <row r="57905" spans="19:29" x14ac:dyDescent="0.25">
      <c r="S57905" s="110"/>
      <c r="U57905" s="110"/>
      <c r="W57905" s="110"/>
      <c r="Y57905" s="110"/>
      <c r="AA57905" s="110"/>
      <c r="AC57905" s="110"/>
    </row>
    <row r="57906" spans="19:29" x14ac:dyDescent="0.25">
      <c r="S57906" s="111"/>
      <c r="U57906" s="111"/>
      <c r="W57906" s="111"/>
      <c r="Y57906" s="111"/>
      <c r="AA57906" s="111"/>
      <c r="AC57906" s="111"/>
    </row>
    <row r="57907" spans="19:29" x14ac:dyDescent="0.25">
      <c r="S57907" s="107"/>
      <c r="U57907" s="107"/>
      <c r="W57907" s="107"/>
      <c r="Y57907" s="107"/>
      <c r="AA57907" s="107"/>
      <c r="AC57907" s="107"/>
    </row>
    <row r="57908" spans="19:29" x14ac:dyDescent="0.25">
      <c r="S57908" s="108"/>
      <c r="U57908" s="108"/>
      <c r="W57908" s="108"/>
      <c r="Y57908" s="108"/>
      <c r="AA57908" s="108"/>
      <c r="AC57908" s="108"/>
    </row>
    <row r="57909" spans="19:29" x14ac:dyDescent="0.25">
      <c r="S57909" s="108"/>
      <c r="U57909" s="108"/>
      <c r="W57909" s="108"/>
      <c r="Y57909" s="108"/>
      <c r="AA57909" s="108"/>
      <c r="AC57909" s="108"/>
    </row>
    <row r="57910" spans="19:29" x14ac:dyDescent="0.25">
      <c r="S57910" s="109"/>
      <c r="U57910" s="109"/>
      <c r="W57910" s="109"/>
      <c r="Y57910" s="109"/>
      <c r="AA57910" s="109"/>
      <c r="AC57910" s="109"/>
    </row>
    <row r="57911" spans="19:29" x14ac:dyDescent="0.25">
      <c r="S57911" s="108"/>
      <c r="U57911" s="108"/>
      <c r="W57911" s="108"/>
      <c r="Y57911" s="108"/>
      <c r="AA57911" s="108"/>
      <c r="AC57911" s="108"/>
    </row>
    <row r="57912" spans="19:29" x14ac:dyDescent="0.25">
      <c r="S57912" s="108"/>
      <c r="U57912" s="108"/>
      <c r="W57912" s="108"/>
      <c r="Y57912" s="108"/>
      <c r="AA57912" s="108"/>
      <c r="AC57912" s="108"/>
    </row>
    <row r="57913" spans="19:29" x14ac:dyDescent="0.25">
      <c r="S57913" s="109"/>
      <c r="U57913" s="109"/>
      <c r="W57913" s="109"/>
      <c r="Y57913" s="109"/>
      <c r="AA57913" s="109"/>
      <c r="AC57913" s="109"/>
    </row>
    <row r="57914" spans="19:29" x14ac:dyDescent="0.25">
      <c r="S57914" s="108"/>
      <c r="U57914" s="108"/>
      <c r="W57914" s="108"/>
      <c r="Y57914" s="108"/>
      <c r="AA57914" s="108"/>
      <c r="AC57914" s="108"/>
    </row>
    <row r="57915" spans="19:29" x14ac:dyDescent="0.25">
      <c r="S57915" s="109"/>
      <c r="U57915" s="109"/>
      <c r="W57915" s="109"/>
      <c r="Y57915" s="109"/>
      <c r="AA57915" s="109"/>
      <c r="AC57915" s="109"/>
    </row>
    <row r="57916" spans="19:29" x14ac:dyDescent="0.25">
      <c r="S57916" s="108"/>
      <c r="U57916" s="108"/>
      <c r="W57916" s="108"/>
      <c r="Y57916" s="108"/>
      <c r="AA57916" s="108"/>
      <c r="AC57916" s="108"/>
    </row>
    <row r="57917" spans="19:29" x14ac:dyDescent="0.25">
      <c r="S57917" s="108"/>
      <c r="U57917" s="108"/>
      <c r="W57917" s="108"/>
      <c r="Y57917" s="108"/>
      <c r="AA57917" s="108"/>
      <c r="AC57917" s="108"/>
    </row>
    <row r="57918" spans="19:29" x14ac:dyDescent="0.25">
      <c r="S57918" s="108"/>
      <c r="U57918" s="108"/>
      <c r="W57918" s="108"/>
      <c r="Y57918" s="108"/>
      <c r="AA57918" s="108"/>
      <c r="AC57918" s="108"/>
    </row>
    <row r="57919" spans="19:29" x14ac:dyDescent="0.25">
      <c r="S57919" s="110"/>
      <c r="U57919" s="110"/>
      <c r="W57919" s="110"/>
      <c r="Y57919" s="110"/>
      <c r="AA57919" s="110"/>
      <c r="AC57919" s="110"/>
    </row>
    <row r="57920" spans="19:29" x14ac:dyDescent="0.25">
      <c r="S57920" s="110"/>
      <c r="U57920" s="110"/>
      <c r="W57920" s="110"/>
      <c r="Y57920" s="110"/>
      <c r="AA57920" s="110"/>
      <c r="AC57920" s="110"/>
    </row>
    <row r="57921" spans="19:29" x14ac:dyDescent="0.25">
      <c r="S57921" s="110"/>
      <c r="U57921" s="110"/>
      <c r="W57921" s="110"/>
      <c r="Y57921" s="110"/>
      <c r="AA57921" s="110"/>
      <c r="AC57921" s="110"/>
    </row>
    <row r="57922" spans="19:29" x14ac:dyDescent="0.25">
      <c r="S57922" s="110"/>
      <c r="U57922" s="110"/>
      <c r="W57922" s="110"/>
      <c r="Y57922" s="110"/>
      <c r="AA57922" s="110"/>
      <c r="AC57922" s="110"/>
    </row>
    <row r="57923" spans="19:29" x14ac:dyDescent="0.25">
      <c r="S57923" s="111"/>
      <c r="U57923" s="111"/>
      <c r="W57923" s="111"/>
      <c r="Y57923" s="111"/>
      <c r="AA57923" s="111"/>
      <c r="AC57923" s="111"/>
    </row>
    <row r="57924" spans="19:29" x14ac:dyDescent="0.25">
      <c r="S57924" s="107"/>
      <c r="U57924" s="107"/>
      <c r="W57924" s="107"/>
      <c r="Y57924" s="107"/>
      <c r="AA57924" s="107"/>
      <c r="AC57924" s="107"/>
    </row>
    <row r="57925" spans="19:29" x14ac:dyDescent="0.25">
      <c r="S57925" s="108"/>
      <c r="U57925" s="108"/>
      <c r="W57925" s="108"/>
      <c r="Y57925" s="108"/>
      <c r="AA57925" s="108"/>
      <c r="AC57925" s="108"/>
    </row>
    <row r="57926" spans="19:29" x14ac:dyDescent="0.25">
      <c r="S57926" s="108"/>
      <c r="U57926" s="108"/>
      <c r="W57926" s="108"/>
      <c r="Y57926" s="108"/>
      <c r="AA57926" s="108"/>
      <c r="AC57926" s="108"/>
    </row>
    <row r="57927" spans="19:29" x14ac:dyDescent="0.25">
      <c r="S57927" s="109"/>
      <c r="U57927" s="109"/>
      <c r="W57927" s="109"/>
      <c r="Y57927" s="109"/>
      <c r="AA57927" s="109"/>
      <c r="AC57927" s="109"/>
    </row>
    <row r="57928" spans="19:29" x14ac:dyDescent="0.25">
      <c r="S57928" s="108"/>
      <c r="U57928" s="108"/>
      <c r="W57928" s="108"/>
      <c r="Y57928" s="108"/>
      <c r="AA57928" s="108"/>
      <c r="AC57928" s="108"/>
    </row>
    <row r="57929" spans="19:29" x14ac:dyDescent="0.25">
      <c r="S57929" s="108"/>
      <c r="U57929" s="108"/>
      <c r="W57929" s="108"/>
      <c r="Y57929" s="108"/>
      <c r="AA57929" s="108"/>
      <c r="AC57929" s="108"/>
    </row>
    <row r="57930" spans="19:29" x14ac:dyDescent="0.25">
      <c r="S57930" s="109"/>
      <c r="U57930" s="109"/>
      <c r="W57930" s="109"/>
      <c r="Y57930" s="109"/>
      <c r="AA57930" s="109"/>
      <c r="AC57930" s="109"/>
    </row>
    <row r="57931" spans="19:29" x14ac:dyDescent="0.25">
      <c r="S57931" s="108"/>
      <c r="U57931" s="108"/>
      <c r="W57931" s="108"/>
      <c r="Y57931" s="108"/>
      <c r="AA57931" s="108"/>
      <c r="AC57931" s="108"/>
    </row>
    <row r="57932" spans="19:29" x14ac:dyDescent="0.25">
      <c r="S57932" s="109"/>
      <c r="U57932" s="109"/>
      <c r="W57932" s="109"/>
      <c r="Y57932" s="109"/>
      <c r="AA57932" s="109"/>
      <c r="AC57932" s="109"/>
    </row>
    <row r="57933" spans="19:29" x14ac:dyDescent="0.25">
      <c r="S57933" s="108"/>
      <c r="U57933" s="108"/>
      <c r="W57933" s="108"/>
      <c r="Y57933" s="108"/>
      <c r="AA57933" s="108"/>
      <c r="AC57933" s="108"/>
    </row>
    <row r="57934" spans="19:29" x14ac:dyDescent="0.25">
      <c r="S57934" s="108"/>
      <c r="U57934" s="108"/>
      <c r="W57934" s="108"/>
      <c r="Y57934" s="108"/>
      <c r="AA57934" s="108"/>
      <c r="AC57934" s="108"/>
    </row>
    <row r="57935" spans="19:29" x14ac:dyDescent="0.25">
      <c r="S57935" s="108"/>
      <c r="U57935" s="108"/>
      <c r="W57935" s="108"/>
      <c r="Y57935" s="108"/>
      <c r="AA57935" s="108"/>
      <c r="AC57935" s="108"/>
    </row>
    <row r="57936" spans="19:29" x14ac:dyDescent="0.25">
      <c r="S57936" s="110"/>
      <c r="U57936" s="110"/>
      <c r="W57936" s="110"/>
      <c r="Y57936" s="110"/>
      <c r="AA57936" s="110"/>
      <c r="AC57936" s="110"/>
    </row>
    <row r="57937" spans="19:29" x14ac:dyDescent="0.25">
      <c r="S57937" s="110"/>
      <c r="U57937" s="110"/>
      <c r="W57937" s="110"/>
      <c r="Y57937" s="110"/>
      <c r="AA57937" s="110"/>
      <c r="AC57937" s="110"/>
    </row>
    <row r="57938" spans="19:29" x14ac:dyDescent="0.25">
      <c r="S57938" s="110"/>
      <c r="U57938" s="110"/>
      <c r="W57938" s="110"/>
      <c r="Y57938" s="110"/>
      <c r="AA57938" s="110"/>
      <c r="AC57938" s="110"/>
    </row>
    <row r="57939" spans="19:29" x14ac:dyDescent="0.25">
      <c r="S57939" s="110"/>
      <c r="U57939" s="110"/>
      <c r="W57939" s="110"/>
      <c r="Y57939" s="110"/>
      <c r="AA57939" s="110"/>
      <c r="AC57939" s="110"/>
    </row>
    <row r="57940" spans="19:29" x14ac:dyDescent="0.25">
      <c r="S57940" s="111"/>
      <c r="U57940" s="111"/>
      <c r="W57940" s="111"/>
      <c r="Y57940" s="111"/>
      <c r="AA57940" s="111"/>
      <c r="AC57940" s="111"/>
    </row>
    <row r="57941" spans="19:29" x14ac:dyDescent="0.25">
      <c r="S57941" s="107"/>
      <c r="U57941" s="107"/>
      <c r="W57941" s="107"/>
      <c r="Y57941" s="107"/>
      <c r="AA57941" s="107"/>
      <c r="AC57941" s="107"/>
    </row>
    <row r="57942" spans="19:29" x14ac:dyDescent="0.25">
      <c r="S57942" s="108"/>
      <c r="U57942" s="108"/>
      <c r="W57942" s="108"/>
      <c r="Y57942" s="108"/>
      <c r="AA57942" s="108"/>
      <c r="AC57942" s="108"/>
    </row>
    <row r="57943" spans="19:29" x14ac:dyDescent="0.25">
      <c r="S57943" s="108"/>
      <c r="U57943" s="108"/>
      <c r="W57943" s="108"/>
      <c r="Y57943" s="108"/>
      <c r="AA57943" s="108"/>
      <c r="AC57943" s="108"/>
    </row>
    <row r="57944" spans="19:29" x14ac:dyDescent="0.25">
      <c r="S57944" s="109"/>
      <c r="U57944" s="109"/>
      <c r="W57944" s="109"/>
      <c r="Y57944" s="109"/>
      <c r="AA57944" s="109"/>
      <c r="AC57944" s="109"/>
    </row>
    <row r="57945" spans="19:29" x14ac:dyDescent="0.25">
      <c r="S57945" s="108"/>
      <c r="U57945" s="108"/>
      <c r="W57945" s="108"/>
      <c r="Y57945" s="108"/>
      <c r="AA57945" s="108"/>
      <c r="AC57945" s="108"/>
    </row>
    <row r="57946" spans="19:29" x14ac:dyDescent="0.25">
      <c r="S57946" s="108"/>
      <c r="U57946" s="108"/>
      <c r="W57946" s="108"/>
      <c r="Y57946" s="108"/>
      <c r="AA57946" s="108"/>
      <c r="AC57946" s="108"/>
    </row>
    <row r="57947" spans="19:29" x14ac:dyDescent="0.25">
      <c r="S57947" s="109"/>
      <c r="U57947" s="109"/>
      <c r="W57947" s="109"/>
      <c r="Y57947" s="109"/>
      <c r="AA57947" s="109"/>
      <c r="AC57947" s="109"/>
    </row>
    <row r="57948" spans="19:29" x14ac:dyDescent="0.25">
      <c r="S57948" s="108"/>
      <c r="U57948" s="108"/>
      <c r="W57948" s="108"/>
      <c r="Y57948" s="108"/>
      <c r="AA57948" s="108"/>
      <c r="AC57948" s="108"/>
    </row>
    <row r="57949" spans="19:29" x14ac:dyDescent="0.25">
      <c r="S57949" s="109"/>
      <c r="U57949" s="109"/>
      <c r="W57949" s="109"/>
      <c r="Y57949" s="109"/>
      <c r="AA57949" s="109"/>
      <c r="AC57949" s="109"/>
    </row>
    <row r="57950" spans="19:29" x14ac:dyDescent="0.25">
      <c r="S57950" s="108"/>
      <c r="U57950" s="108"/>
      <c r="W57950" s="108"/>
      <c r="Y57950" s="108"/>
      <c r="AA57950" s="108"/>
      <c r="AC57950" s="108"/>
    </row>
    <row r="57951" spans="19:29" x14ac:dyDescent="0.25">
      <c r="S57951" s="108"/>
      <c r="U57951" s="108"/>
      <c r="W57951" s="108"/>
      <c r="Y57951" s="108"/>
      <c r="AA57951" s="108"/>
      <c r="AC57951" s="108"/>
    </row>
    <row r="57952" spans="19:29" x14ac:dyDescent="0.25">
      <c r="S57952" s="108"/>
      <c r="U57952" s="108"/>
      <c r="W57952" s="108"/>
      <c r="Y57952" s="108"/>
      <c r="AA57952" s="108"/>
      <c r="AC57952" s="108"/>
    </row>
    <row r="57953" spans="19:29" x14ac:dyDescent="0.25">
      <c r="S57953" s="110"/>
      <c r="U57953" s="110"/>
      <c r="W57953" s="110"/>
      <c r="Y57953" s="110"/>
      <c r="AA57953" s="110"/>
      <c r="AC57953" s="110"/>
    </row>
    <row r="57954" spans="19:29" x14ac:dyDescent="0.25">
      <c r="S57954" s="110"/>
      <c r="U57954" s="110"/>
      <c r="W57954" s="110"/>
      <c r="Y57954" s="110"/>
      <c r="AA57954" s="110"/>
      <c r="AC57954" s="110"/>
    </row>
    <row r="57955" spans="19:29" x14ac:dyDescent="0.25">
      <c r="S57955" s="110"/>
      <c r="U57955" s="110"/>
      <c r="W57955" s="110"/>
      <c r="Y57955" s="110"/>
      <c r="AA57955" s="110"/>
      <c r="AC57955" s="110"/>
    </row>
    <row r="57956" spans="19:29" x14ac:dyDescent="0.25">
      <c r="S57956" s="110"/>
      <c r="U57956" s="110"/>
      <c r="W57956" s="110"/>
      <c r="Y57956" s="110"/>
      <c r="AA57956" s="110"/>
      <c r="AC57956" s="110"/>
    </row>
    <row r="57957" spans="19:29" x14ac:dyDescent="0.25">
      <c r="S57957" s="111"/>
      <c r="U57957" s="111"/>
      <c r="W57957" s="111"/>
      <c r="Y57957" s="111"/>
      <c r="AA57957" s="111"/>
      <c r="AC57957" s="111"/>
    </row>
    <row r="57958" spans="19:29" x14ac:dyDescent="0.25">
      <c r="S57958" s="107"/>
      <c r="U57958" s="107"/>
      <c r="W57958" s="107"/>
      <c r="Y57958" s="107"/>
      <c r="AA57958" s="107"/>
      <c r="AC57958" s="107"/>
    </row>
    <row r="57959" spans="19:29" x14ac:dyDescent="0.25">
      <c r="S57959" s="108"/>
      <c r="U57959" s="108"/>
      <c r="W57959" s="108"/>
      <c r="Y57959" s="108"/>
      <c r="AA57959" s="108"/>
      <c r="AC57959" s="108"/>
    </row>
    <row r="57960" spans="19:29" x14ac:dyDescent="0.25">
      <c r="S57960" s="108"/>
      <c r="U57960" s="108"/>
      <c r="W57960" s="108"/>
      <c r="Y57960" s="108"/>
      <c r="AA57960" s="108"/>
      <c r="AC57960" s="108"/>
    </row>
    <row r="57961" spans="19:29" x14ac:dyDescent="0.25">
      <c r="S57961" s="109"/>
      <c r="U57961" s="109"/>
      <c r="W57961" s="109"/>
      <c r="Y57961" s="109"/>
      <c r="AA57961" s="109"/>
      <c r="AC57961" s="109"/>
    </row>
    <row r="57962" spans="19:29" x14ac:dyDescent="0.25">
      <c r="S57962" s="108"/>
      <c r="U57962" s="108"/>
      <c r="W57962" s="108"/>
      <c r="Y57962" s="108"/>
      <c r="AA57962" s="108"/>
      <c r="AC57962" s="108"/>
    </row>
    <row r="57963" spans="19:29" x14ac:dyDescent="0.25">
      <c r="S57963" s="108"/>
      <c r="U57963" s="108"/>
      <c r="W57963" s="108"/>
      <c r="Y57963" s="108"/>
      <c r="AA57963" s="108"/>
      <c r="AC57963" s="108"/>
    </row>
    <row r="57964" spans="19:29" x14ac:dyDescent="0.25">
      <c r="S57964" s="109"/>
      <c r="U57964" s="109"/>
      <c r="W57964" s="109"/>
      <c r="Y57964" s="109"/>
      <c r="AA57964" s="109"/>
      <c r="AC57964" s="109"/>
    </row>
    <row r="57965" spans="19:29" x14ac:dyDescent="0.25">
      <c r="S57965" s="108"/>
      <c r="U57965" s="108"/>
      <c r="W57965" s="108"/>
      <c r="Y57965" s="108"/>
      <c r="AA57965" s="108"/>
      <c r="AC57965" s="108"/>
    </row>
    <row r="57966" spans="19:29" x14ac:dyDescent="0.25">
      <c r="S57966" s="109"/>
      <c r="U57966" s="109"/>
      <c r="W57966" s="109"/>
      <c r="Y57966" s="109"/>
      <c r="AA57966" s="109"/>
      <c r="AC57966" s="109"/>
    </row>
    <row r="57967" spans="19:29" x14ac:dyDescent="0.25">
      <c r="S57967" s="108"/>
      <c r="U57967" s="108"/>
      <c r="W57967" s="108"/>
      <c r="Y57967" s="108"/>
      <c r="AA57967" s="108"/>
      <c r="AC57967" s="108"/>
    </row>
    <row r="57968" spans="19:29" x14ac:dyDescent="0.25">
      <c r="S57968" s="108"/>
      <c r="U57968" s="108"/>
      <c r="W57968" s="108"/>
      <c r="Y57968" s="108"/>
      <c r="AA57968" s="108"/>
      <c r="AC57968" s="108"/>
    </row>
    <row r="57969" spans="19:29" x14ac:dyDescent="0.25">
      <c r="S57969" s="108"/>
      <c r="U57969" s="108"/>
      <c r="W57969" s="108"/>
      <c r="Y57969" s="108"/>
      <c r="AA57969" s="108"/>
      <c r="AC57969" s="108"/>
    </row>
    <row r="57970" spans="19:29" x14ac:dyDescent="0.25">
      <c r="S57970" s="110"/>
      <c r="U57970" s="110"/>
      <c r="W57970" s="110"/>
      <c r="Y57970" s="110"/>
      <c r="AA57970" s="110"/>
      <c r="AC57970" s="110"/>
    </row>
    <row r="57971" spans="19:29" x14ac:dyDescent="0.25">
      <c r="S57971" s="110"/>
      <c r="U57971" s="110"/>
      <c r="W57971" s="110"/>
      <c r="Y57971" s="110"/>
      <c r="AA57971" s="110"/>
      <c r="AC57971" s="110"/>
    </row>
    <row r="57972" spans="19:29" x14ac:dyDescent="0.25">
      <c r="S57972" s="110"/>
      <c r="U57972" s="110"/>
      <c r="W57972" s="110"/>
      <c r="Y57972" s="110"/>
      <c r="AA57972" s="110"/>
      <c r="AC57972" s="110"/>
    </row>
    <row r="57973" spans="19:29" x14ac:dyDescent="0.25">
      <c r="S57973" s="110"/>
      <c r="U57973" s="110"/>
      <c r="W57973" s="110"/>
      <c r="Y57973" s="110"/>
      <c r="AA57973" s="110"/>
      <c r="AC57973" s="110"/>
    </row>
    <row r="57974" spans="19:29" x14ac:dyDescent="0.25">
      <c r="S57974" s="111"/>
      <c r="U57974" s="111"/>
      <c r="W57974" s="111"/>
      <c r="Y57974" s="111"/>
      <c r="AA57974" s="111"/>
      <c r="AC57974" s="111"/>
    </row>
    <row r="57975" spans="19:29" x14ac:dyDescent="0.25">
      <c r="S57975" s="107"/>
      <c r="U57975" s="107"/>
      <c r="W57975" s="107"/>
      <c r="Y57975" s="107"/>
      <c r="AA57975" s="107"/>
      <c r="AC57975" s="107"/>
    </row>
    <row r="57976" spans="19:29" x14ac:dyDescent="0.25">
      <c r="S57976" s="108"/>
      <c r="U57976" s="108"/>
      <c r="W57976" s="108"/>
      <c r="Y57976" s="108"/>
      <c r="AA57976" s="108"/>
      <c r="AC57976" s="108"/>
    </row>
    <row r="57977" spans="19:29" x14ac:dyDescent="0.25">
      <c r="S57977" s="108"/>
      <c r="U57977" s="108"/>
      <c r="W57977" s="108"/>
      <c r="Y57977" s="108"/>
      <c r="AA57977" s="108"/>
      <c r="AC57977" s="108"/>
    </row>
    <row r="57978" spans="19:29" x14ac:dyDescent="0.25">
      <c r="S57978" s="109"/>
      <c r="U57978" s="109"/>
      <c r="W57978" s="109"/>
      <c r="Y57978" s="109"/>
      <c r="AA57978" s="109"/>
      <c r="AC57978" s="109"/>
    </row>
    <row r="57979" spans="19:29" x14ac:dyDescent="0.25">
      <c r="S57979" s="108"/>
      <c r="U57979" s="108"/>
      <c r="W57979" s="108"/>
      <c r="Y57979" s="108"/>
      <c r="AA57979" s="108"/>
      <c r="AC57979" s="108"/>
    </row>
    <row r="57980" spans="19:29" x14ac:dyDescent="0.25">
      <c r="S57980" s="108"/>
      <c r="U57980" s="108"/>
      <c r="W57980" s="108"/>
      <c r="Y57980" s="108"/>
      <c r="AA57980" s="108"/>
      <c r="AC57980" s="108"/>
    </row>
    <row r="57981" spans="19:29" x14ac:dyDescent="0.25">
      <c r="S57981" s="109"/>
      <c r="U57981" s="109"/>
      <c r="W57981" s="109"/>
      <c r="Y57981" s="109"/>
      <c r="AA57981" s="109"/>
      <c r="AC57981" s="109"/>
    </row>
    <row r="57982" spans="19:29" x14ac:dyDescent="0.25">
      <c r="S57982" s="108"/>
      <c r="U57982" s="108"/>
      <c r="W57982" s="108"/>
      <c r="Y57982" s="108"/>
      <c r="AA57982" s="108"/>
      <c r="AC57982" s="108"/>
    </row>
    <row r="57983" spans="19:29" x14ac:dyDescent="0.25">
      <c r="S57983" s="109"/>
      <c r="U57983" s="109"/>
      <c r="W57983" s="109"/>
      <c r="Y57983" s="109"/>
      <c r="AA57983" s="109"/>
      <c r="AC57983" s="109"/>
    </row>
    <row r="57984" spans="19:29" x14ac:dyDescent="0.25">
      <c r="S57984" s="108"/>
      <c r="U57984" s="108"/>
      <c r="W57984" s="108"/>
      <c r="Y57984" s="108"/>
      <c r="AA57984" s="108"/>
      <c r="AC57984" s="108"/>
    </row>
    <row r="57985" spans="19:29" x14ac:dyDescent="0.25">
      <c r="S57985" s="108"/>
      <c r="U57985" s="108"/>
      <c r="W57985" s="108"/>
      <c r="Y57985" s="108"/>
      <c r="AA57985" s="108"/>
      <c r="AC57985" s="108"/>
    </row>
    <row r="57986" spans="19:29" x14ac:dyDescent="0.25">
      <c r="S57986" s="108"/>
      <c r="U57986" s="108"/>
      <c r="W57986" s="108"/>
      <c r="Y57986" s="108"/>
      <c r="AA57986" s="108"/>
      <c r="AC57986" s="108"/>
    </row>
    <row r="57987" spans="19:29" x14ac:dyDescent="0.25">
      <c r="S57987" s="110"/>
      <c r="U57987" s="110"/>
      <c r="W57987" s="110"/>
      <c r="Y57987" s="110"/>
      <c r="AA57987" s="110"/>
      <c r="AC57987" s="110"/>
    </row>
    <row r="57988" spans="19:29" x14ac:dyDescent="0.25">
      <c r="S57988" s="110"/>
      <c r="U57988" s="110"/>
      <c r="W57988" s="110"/>
      <c r="Y57988" s="110"/>
      <c r="AA57988" s="110"/>
      <c r="AC57988" s="110"/>
    </row>
    <row r="57989" spans="19:29" x14ac:dyDescent="0.25">
      <c r="S57989" s="110"/>
      <c r="U57989" s="110"/>
      <c r="W57989" s="110"/>
      <c r="Y57989" s="110"/>
      <c r="AA57989" s="110"/>
      <c r="AC57989" s="110"/>
    </row>
    <row r="57990" spans="19:29" x14ac:dyDescent="0.25">
      <c r="S57990" s="110"/>
      <c r="U57990" s="110"/>
      <c r="W57990" s="110"/>
      <c r="Y57990" s="110"/>
      <c r="AA57990" s="110"/>
      <c r="AC57990" s="110"/>
    </row>
    <row r="57991" spans="19:29" x14ac:dyDescent="0.25">
      <c r="S57991" s="111"/>
      <c r="U57991" s="111"/>
      <c r="W57991" s="111"/>
      <c r="Y57991" s="111"/>
      <c r="AA57991" s="111"/>
      <c r="AC57991" s="111"/>
    </row>
    <row r="57992" spans="19:29" x14ac:dyDescent="0.25">
      <c r="S57992" s="107"/>
      <c r="U57992" s="107"/>
      <c r="W57992" s="107"/>
      <c r="Y57992" s="107"/>
      <c r="AA57992" s="107"/>
      <c r="AC57992" s="107"/>
    </row>
    <row r="57993" spans="19:29" x14ac:dyDescent="0.25">
      <c r="S57993" s="108"/>
      <c r="U57993" s="108"/>
      <c r="W57993" s="108"/>
      <c r="Y57993" s="108"/>
      <c r="AA57993" s="108"/>
      <c r="AC57993" s="108"/>
    </row>
    <row r="57994" spans="19:29" x14ac:dyDescent="0.25">
      <c r="S57994" s="108"/>
      <c r="U57994" s="108"/>
      <c r="W57994" s="108"/>
      <c r="Y57994" s="108"/>
      <c r="AA57994" s="108"/>
      <c r="AC57994" s="108"/>
    </row>
    <row r="57995" spans="19:29" x14ac:dyDescent="0.25">
      <c r="S57995" s="109"/>
      <c r="U57995" s="109"/>
      <c r="W57995" s="109"/>
      <c r="Y57995" s="109"/>
      <c r="AA57995" s="109"/>
      <c r="AC57995" s="109"/>
    </row>
    <row r="57996" spans="19:29" x14ac:dyDescent="0.25">
      <c r="S57996" s="108"/>
      <c r="U57996" s="108"/>
      <c r="W57996" s="108"/>
      <c r="Y57996" s="108"/>
      <c r="AA57996" s="108"/>
      <c r="AC57996" s="108"/>
    </row>
    <row r="57997" spans="19:29" x14ac:dyDescent="0.25">
      <c r="S57997" s="108"/>
      <c r="U57997" s="108"/>
      <c r="W57997" s="108"/>
      <c r="Y57997" s="108"/>
      <c r="AA57997" s="108"/>
      <c r="AC57997" s="108"/>
    </row>
    <row r="57998" spans="19:29" x14ac:dyDescent="0.25">
      <c r="S57998" s="109"/>
      <c r="U57998" s="109"/>
      <c r="W57998" s="109"/>
      <c r="Y57998" s="109"/>
      <c r="AA57998" s="109"/>
      <c r="AC57998" s="109"/>
    </row>
    <row r="57999" spans="19:29" x14ac:dyDescent="0.25">
      <c r="S57999" s="108"/>
      <c r="U57999" s="108"/>
      <c r="W57999" s="108"/>
      <c r="Y57999" s="108"/>
      <c r="AA57999" s="108"/>
      <c r="AC57999" s="108"/>
    </row>
    <row r="58000" spans="19:29" x14ac:dyDescent="0.25">
      <c r="S58000" s="109"/>
      <c r="U58000" s="109"/>
      <c r="W58000" s="109"/>
      <c r="Y58000" s="109"/>
      <c r="AA58000" s="109"/>
      <c r="AC58000" s="109"/>
    </row>
    <row r="58001" spans="19:29" x14ac:dyDescent="0.25">
      <c r="S58001" s="108"/>
      <c r="U58001" s="108"/>
      <c r="W58001" s="108"/>
      <c r="Y58001" s="108"/>
      <c r="AA58001" s="108"/>
      <c r="AC58001" s="108"/>
    </row>
    <row r="58002" spans="19:29" x14ac:dyDescent="0.25">
      <c r="S58002" s="108"/>
      <c r="U58002" s="108"/>
      <c r="W58002" s="108"/>
      <c r="Y58002" s="108"/>
      <c r="AA58002" s="108"/>
      <c r="AC58002" s="108"/>
    </row>
    <row r="58003" spans="19:29" x14ac:dyDescent="0.25">
      <c r="S58003" s="108"/>
      <c r="U58003" s="108"/>
      <c r="W58003" s="108"/>
      <c r="Y58003" s="108"/>
      <c r="AA58003" s="108"/>
      <c r="AC58003" s="108"/>
    </row>
    <row r="58004" spans="19:29" x14ac:dyDescent="0.25">
      <c r="S58004" s="110"/>
      <c r="U58004" s="110"/>
      <c r="W58004" s="110"/>
      <c r="Y58004" s="110"/>
      <c r="AA58004" s="110"/>
      <c r="AC58004" s="110"/>
    </row>
    <row r="58005" spans="19:29" x14ac:dyDescent="0.25">
      <c r="S58005" s="110"/>
      <c r="U58005" s="110"/>
      <c r="W58005" s="110"/>
      <c r="Y58005" s="110"/>
      <c r="AA58005" s="110"/>
      <c r="AC58005" s="110"/>
    </row>
    <row r="58006" spans="19:29" x14ac:dyDescent="0.25">
      <c r="S58006" s="110"/>
      <c r="U58006" s="110"/>
      <c r="W58006" s="110"/>
      <c r="Y58006" s="110"/>
      <c r="AA58006" s="110"/>
      <c r="AC58006" s="110"/>
    </row>
    <row r="58007" spans="19:29" x14ac:dyDescent="0.25">
      <c r="S58007" s="110"/>
      <c r="U58007" s="110"/>
      <c r="W58007" s="110"/>
      <c r="Y58007" s="110"/>
      <c r="AA58007" s="110"/>
      <c r="AC58007" s="110"/>
    </row>
    <row r="58008" spans="19:29" x14ac:dyDescent="0.25">
      <c r="S58008" s="111"/>
      <c r="U58008" s="111"/>
      <c r="W58008" s="111"/>
      <c r="Y58008" s="111"/>
      <c r="AA58008" s="111"/>
      <c r="AC58008" s="111"/>
    </row>
    <row r="58009" spans="19:29" x14ac:dyDescent="0.25">
      <c r="S58009" s="107"/>
      <c r="U58009" s="107"/>
      <c r="W58009" s="107"/>
      <c r="Y58009" s="107"/>
      <c r="AA58009" s="107"/>
      <c r="AC58009" s="107"/>
    </row>
    <row r="58010" spans="19:29" x14ac:dyDescent="0.25">
      <c r="S58010" s="108"/>
      <c r="U58010" s="108"/>
      <c r="W58010" s="108"/>
      <c r="Y58010" s="108"/>
      <c r="AA58010" s="108"/>
      <c r="AC58010" s="108"/>
    </row>
    <row r="58011" spans="19:29" x14ac:dyDescent="0.25">
      <c r="S58011" s="108"/>
      <c r="U58011" s="108"/>
      <c r="W58011" s="108"/>
      <c r="Y58011" s="108"/>
      <c r="AA58011" s="108"/>
      <c r="AC58011" s="108"/>
    </row>
    <row r="58012" spans="19:29" x14ac:dyDescent="0.25">
      <c r="S58012" s="109"/>
      <c r="U58012" s="109"/>
      <c r="W58012" s="109"/>
      <c r="Y58012" s="109"/>
      <c r="AA58012" s="109"/>
      <c r="AC58012" s="109"/>
    </row>
    <row r="58013" spans="19:29" x14ac:dyDescent="0.25">
      <c r="S58013" s="108"/>
      <c r="U58013" s="108"/>
      <c r="W58013" s="108"/>
      <c r="Y58013" s="108"/>
      <c r="AA58013" s="108"/>
      <c r="AC58013" s="108"/>
    </row>
    <row r="58014" spans="19:29" x14ac:dyDescent="0.25">
      <c r="S58014" s="108"/>
      <c r="U58014" s="108"/>
      <c r="W58014" s="108"/>
      <c r="Y58014" s="108"/>
      <c r="AA58014" s="108"/>
      <c r="AC58014" s="108"/>
    </row>
    <row r="58015" spans="19:29" x14ac:dyDescent="0.25">
      <c r="S58015" s="109"/>
      <c r="U58015" s="109"/>
      <c r="W58015" s="109"/>
      <c r="Y58015" s="109"/>
      <c r="AA58015" s="109"/>
      <c r="AC58015" s="109"/>
    </row>
    <row r="58016" spans="19:29" x14ac:dyDescent="0.25">
      <c r="S58016" s="108"/>
      <c r="U58016" s="108"/>
      <c r="W58016" s="108"/>
      <c r="Y58016" s="108"/>
      <c r="AA58016" s="108"/>
      <c r="AC58016" s="108"/>
    </row>
    <row r="58017" spans="19:29" x14ac:dyDescent="0.25">
      <c r="S58017" s="109"/>
      <c r="U58017" s="109"/>
      <c r="W58017" s="109"/>
      <c r="Y58017" s="109"/>
      <c r="AA58017" s="109"/>
      <c r="AC58017" s="109"/>
    </row>
    <row r="58018" spans="19:29" x14ac:dyDescent="0.25">
      <c r="S58018" s="108"/>
      <c r="U58018" s="108"/>
      <c r="W58018" s="108"/>
      <c r="Y58018" s="108"/>
      <c r="AA58018" s="108"/>
      <c r="AC58018" s="108"/>
    </row>
    <row r="58019" spans="19:29" x14ac:dyDescent="0.25">
      <c r="S58019" s="108"/>
      <c r="U58019" s="108"/>
      <c r="W58019" s="108"/>
      <c r="Y58019" s="108"/>
      <c r="AA58019" s="108"/>
      <c r="AC58019" s="108"/>
    </row>
    <row r="58020" spans="19:29" x14ac:dyDescent="0.25">
      <c r="S58020" s="108"/>
      <c r="U58020" s="108"/>
      <c r="W58020" s="108"/>
      <c r="Y58020" s="108"/>
      <c r="AA58020" s="108"/>
      <c r="AC58020" s="108"/>
    </row>
    <row r="58021" spans="19:29" x14ac:dyDescent="0.25">
      <c r="S58021" s="110"/>
      <c r="U58021" s="110"/>
      <c r="W58021" s="110"/>
      <c r="Y58021" s="110"/>
      <c r="AA58021" s="110"/>
      <c r="AC58021" s="110"/>
    </row>
    <row r="58022" spans="19:29" x14ac:dyDescent="0.25">
      <c r="S58022" s="110"/>
      <c r="U58022" s="110"/>
      <c r="W58022" s="110"/>
      <c r="Y58022" s="110"/>
      <c r="AA58022" s="110"/>
      <c r="AC58022" s="110"/>
    </row>
    <row r="58023" spans="19:29" x14ac:dyDescent="0.25">
      <c r="S58023" s="110"/>
      <c r="U58023" s="110"/>
      <c r="W58023" s="110"/>
      <c r="Y58023" s="110"/>
      <c r="AA58023" s="110"/>
      <c r="AC58023" s="110"/>
    </row>
    <row r="58024" spans="19:29" x14ac:dyDescent="0.25">
      <c r="S58024" s="110"/>
      <c r="U58024" s="110"/>
      <c r="W58024" s="110"/>
      <c r="Y58024" s="110"/>
      <c r="AA58024" s="110"/>
      <c r="AC58024" s="110"/>
    </row>
    <row r="58025" spans="19:29" x14ac:dyDescent="0.25">
      <c r="S58025" s="111"/>
      <c r="U58025" s="111"/>
      <c r="W58025" s="111"/>
      <c r="Y58025" s="111"/>
      <c r="AA58025" s="111"/>
      <c r="AC58025" s="111"/>
    </row>
    <row r="58026" spans="19:29" x14ac:dyDescent="0.25">
      <c r="S58026" s="107"/>
      <c r="U58026" s="107"/>
      <c r="W58026" s="107"/>
      <c r="Y58026" s="107"/>
      <c r="AA58026" s="107"/>
      <c r="AC58026" s="107"/>
    </row>
    <row r="58027" spans="19:29" x14ac:dyDescent="0.25">
      <c r="S58027" s="108"/>
      <c r="U58027" s="108"/>
      <c r="W58027" s="108"/>
      <c r="Y58027" s="108"/>
      <c r="AA58027" s="108"/>
      <c r="AC58027" s="108"/>
    </row>
    <row r="58028" spans="19:29" x14ac:dyDescent="0.25">
      <c r="S58028" s="108"/>
      <c r="U58028" s="108"/>
      <c r="W58028" s="108"/>
      <c r="Y58028" s="108"/>
      <c r="AA58028" s="108"/>
      <c r="AC58028" s="108"/>
    </row>
    <row r="58029" spans="19:29" x14ac:dyDescent="0.25">
      <c r="S58029" s="109"/>
      <c r="U58029" s="109"/>
      <c r="W58029" s="109"/>
      <c r="Y58029" s="109"/>
      <c r="AA58029" s="109"/>
      <c r="AC58029" s="109"/>
    </row>
    <row r="58030" spans="19:29" x14ac:dyDescent="0.25">
      <c r="S58030" s="108"/>
      <c r="U58030" s="108"/>
      <c r="W58030" s="108"/>
      <c r="Y58030" s="108"/>
      <c r="AA58030" s="108"/>
      <c r="AC58030" s="108"/>
    </row>
    <row r="58031" spans="19:29" x14ac:dyDescent="0.25">
      <c r="S58031" s="108"/>
      <c r="U58031" s="108"/>
      <c r="W58031" s="108"/>
      <c r="Y58031" s="108"/>
      <c r="AA58031" s="108"/>
      <c r="AC58031" s="108"/>
    </row>
    <row r="58032" spans="19:29" x14ac:dyDescent="0.25">
      <c r="S58032" s="109"/>
      <c r="U58032" s="109"/>
      <c r="W58032" s="109"/>
      <c r="Y58032" s="109"/>
      <c r="AA58032" s="109"/>
      <c r="AC58032" s="109"/>
    </row>
    <row r="58033" spans="19:29" x14ac:dyDescent="0.25">
      <c r="S58033" s="108"/>
      <c r="U58033" s="108"/>
      <c r="W58033" s="108"/>
      <c r="Y58033" s="108"/>
      <c r="AA58033" s="108"/>
      <c r="AC58033" s="108"/>
    </row>
    <row r="58034" spans="19:29" x14ac:dyDescent="0.25">
      <c r="S58034" s="109"/>
      <c r="U58034" s="109"/>
      <c r="W58034" s="109"/>
      <c r="Y58034" s="109"/>
      <c r="AA58034" s="109"/>
      <c r="AC58034" s="109"/>
    </row>
    <row r="58035" spans="19:29" x14ac:dyDescent="0.25">
      <c r="S58035" s="108"/>
      <c r="U58035" s="108"/>
      <c r="W58035" s="108"/>
      <c r="Y58035" s="108"/>
      <c r="AA58035" s="108"/>
      <c r="AC58035" s="108"/>
    </row>
    <row r="58036" spans="19:29" x14ac:dyDescent="0.25">
      <c r="S58036" s="108"/>
      <c r="U58036" s="108"/>
      <c r="W58036" s="108"/>
      <c r="Y58036" s="108"/>
      <c r="AA58036" s="108"/>
      <c r="AC58036" s="108"/>
    </row>
    <row r="58037" spans="19:29" x14ac:dyDescent="0.25">
      <c r="S58037" s="108"/>
      <c r="U58037" s="108"/>
      <c r="W58037" s="108"/>
      <c r="Y58037" s="108"/>
      <c r="AA58037" s="108"/>
      <c r="AC58037" s="108"/>
    </row>
    <row r="58038" spans="19:29" x14ac:dyDescent="0.25">
      <c r="S58038" s="110"/>
      <c r="U58038" s="110"/>
      <c r="W58038" s="110"/>
      <c r="Y58038" s="110"/>
      <c r="AA58038" s="110"/>
      <c r="AC58038" s="110"/>
    </row>
    <row r="58039" spans="19:29" x14ac:dyDescent="0.25">
      <c r="S58039" s="110"/>
      <c r="U58039" s="110"/>
      <c r="W58039" s="110"/>
      <c r="Y58039" s="110"/>
      <c r="AA58039" s="110"/>
      <c r="AC58039" s="110"/>
    </row>
    <row r="58040" spans="19:29" x14ac:dyDescent="0.25">
      <c r="S58040" s="110"/>
      <c r="U58040" s="110"/>
      <c r="W58040" s="110"/>
      <c r="Y58040" s="110"/>
      <c r="AA58040" s="110"/>
      <c r="AC58040" s="110"/>
    </row>
    <row r="58041" spans="19:29" x14ac:dyDescent="0.25">
      <c r="S58041" s="110"/>
      <c r="U58041" s="110"/>
      <c r="W58041" s="110"/>
      <c r="Y58041" s="110"/>
      <c r="AA58041" s="110"/>
      <c r="AC58041" s="110"/>
    </row>
    <row r="58042" spans="19:29" x14ac:dyDescent="0.25">
      <c r="S58042" s="111"/>
      <c r="U58042" s="111"/>
      <c r="W58042" s="111"/>
      <c r="Y58042" s="111"/>
      <c r="AA58042" s="111"/>
      <c r="AC58042" s="111"/>
    </row>
    <row r="58043" spans="19:29" x14ac:dyDescent="0.25">
      <c r="S58043" s="107"/>
      <c r="U58043" s="107"/>
      <c r="W58043" s="107"/>
      <c r="Y58043" s="107"/>
      <c r="AA58043" s="107"/>
      <c r="AC58043" s="107"/>
    </row>
    <row r="58044" spans="19:29" x14ac:dyDescent="0.25">
      <c r="S58044" s="108"/>
      <c r="U58044" s="108"/>
      <c r="W58044" s="108"/>
      <c r="Y58044" s="108"/>
      <c r="AA58044" s="108"/>
      <c r="AC58044" s="108"/>
    </row>
    <row r="58045" spans="19:29" x14ac:dyDescent="0.25">
      <c r="S58045" s="108"/>
      <c r="U58045" s="108"/>
      <c r="W58045" s="108"/>
      <c r="Y58045" s="108"/>
      <c r="AA58045" s="108"/>
      <c r="AC58045" s="108"/>
    </row>
    <row r="58046" spans="19:29" x14ac:dyDescent="0.25">
      <c r="S58046" s="109"/>
      <c r="U58046" s="109"/>
      <c r="W58046" s="109"/>
      <c r="Y58046" s="109"/>
      <c r="AA58046" s="109"/>
      <c r="AC58046" s="109"/>
    </row>
    <row r="58047" spans="19:29" x14ac:dyDescent="0.25">
      <c r="S58047" s="108"/>
      <c r="U58047" s="108"/>
      <c r="W58047" s="108"/>
      <c r="Y58047" s="108"/>
      <c r="AA58047" s="108"/>
      <c r="AC58047" s="108"/>
    </row>
    <row r="58048" spans="19:29" x14ac:dyDescent="0.25">
      <c r="S58048" s="108"/>
      <c r="U58048" s="108"/>
      <c r="W58048" s="108"/>
      <c r="Y58048" s="108"/>
      <c r="AA58048" s="108"/>
      <c r="AC58048" s="108"/>
    </row>
    <row r="58049" spans="19:29" x14ac:dyDescent="0.25">
      <c r="S58049" s="109"/>
      <c r="U58049" s="109"/>
      <c r="W58049" s="109"/>
      <c r="Y58049" s="109"/>
      <c r="AA58049" s="109"/>
      <c r="AC58049" s="109"/>
    </row>
    <row r="58050" spans="19:29" x14ac:dyDescent="0.25">
      <c r="S58050" s="108"/>
      <c r="U58050" s="108"/>
      <c r="W58050" s="108"/>
      <c r="Y58050" s="108"/>
      <c r="AA58050" s="108"/>
      <c r="AC58050" s="108"/>
    </row>
    <row r="58051" spans="19:29" x14ac:dyDescent="0.25">
      <c r="S58051" s="109"/>
      <c r="U58051" s="109"/>
      <c r="W58051" s="109"/>
      <c r="Y58051" s="109"/>
      <c r="AA58051" s="109"/>
      <c r="AC58051" s="109"/>
    </row>
    <row r="58052" spans="19:29" x14ac:dyDescent="0.25">
      <c r="S58052" s="108"/>
      <c r="U58052" s="108"/>
      <c r="W58052" s="108"/>
      <c r="Y58052" s="108"/>
      <c r="AA58052" s="108"/>
      <c r="AC58052" s="108"/>
    </row>
    <row r="58053" spans="19:29" x14ac:dyDescent="0.25">
      <c r="S58053" s="108"/>
      <c r="U58053" s="108"/>
      <c r="W58053" s="108"/>
      <c r="Y58053" s="108"/>
      <c r="AA58053" s="108"/>
      <c r="AC58053" s="108"/>
    </row>
    <row r="58054" spans="19:29" x14ac:dyDescent="0.25">
      <c r="S58054" s="108"/>
      <c r="U58054" s="108"/>
      <c r="W58054" s="108"/>
      <c r="Y58054" s="108"/>
      <c r="AA58054" s="108"/>
      <c r="AC58054" s="108"/>
    </row>
    <row r="58055" spans="19:29" x14ac:dyDescent="0.25">
      <c r="S58055" s="110"/>
      <c r="U58055" s="110"/>
      <c r="W58055" s="110"/>
      <c r="Y58055" s="110"/>
      <c r="AA58055" s="110"/>
      <c r="AC58055" s="110"/>
    </row>
    <row r="58056" spans="19:29" x14ac:dyDescent="0.25">
      <c r="S58056" s="110"/>
      <c r="U58056" s="110"/>
      <c r="W58056" s="110"/>
      <c r="Y58056" s="110"/>
      <c r="AA58056" s="110"/>
      <c r="AC58056" s="110"/>
    </row>
    <row r="58057" spans="19:29" x14ac:dyDescent="0.25">
      <c r="S58057" s="110"/>
      <c r="U58057" s="110"/>
      <c r="W58057" s="110"/>
      <c r="Y58057" s="110"/>
      <c r="AA58057" s="110"/>
      <c r="AC58057" s="110"/>
    </row>
    <row r="58058" spans="19:29" x14ac:dyDescent="0.25">
      <c r="S58058" s="110"/>
      <c r="U58058" s="110"/>
      <c r="W58058" s="110"/>
      <c r="Y58058" s="110"/>
      <c r="AA58058" s="110"/>
      <c r="AC58058" s="110"/>
    </row>
    <row r="58059" spans="19:29" x14ac:dyDescent="0.25">
      <c r="S58059" s="111"/>
      <c r="U58059" s="111"/>
      <c r="W58059" s="111"/>
      <c r="Y58059" s="111"/>
      <c r="AA58059" s="111"/>
      <c r="AC58059" s="111"/>
    </row>
    <row r="58060" spans="19:29" x14ac:dyDescent="0.25">
      <c r="S58060" s="107"/>
      <c r="U58060" s="107"/>
      <c r="W58060" s="107"/>
      <c r="Y58060" s="107"/>
      <c r="AA58060" s="107"/>
      <c r="AC58060" s="107"/>
    </row>
    <row r="58061" spans="19:29" x14ac:dyDescent="0.25">
      <c r="S58061" s="108"/>
      <c r="U58061" s="108"/>
      <c r="W58061" s="108"/>
      <c r="Y58061" s="108"/>
      <c r="AA58061" s="108"/>
      <c r="AC58061" s="108"/>
    </row>
    <row r="58062" spans="19:29" x14ac:dyDescent="0.25">
      <c r="S58062" s="108"/>
      <c r="U58062" s="108"/>
      <c r="W58062" s="108"/>
      <c r="Y58062" s="108"/>
      <c r="AA58062" s="108"/>
      <c r="AC58062" s="108"/>
    </row>
    <row r="58063" spans="19:29" x14ac:dyDescent="0.25">
      <c r="S58063" s="109"/>
      <c r="U58063" s="109"/>
      <c r="W58063" s="109"/>
      <c r="Y58063" s="109"/>
      <c r="AA58063" s="109"/>
      <c r="AC58063" s="109"/>
    </row>
    <row r="58064" spans="19:29" x14ac:dyDescent="0.25">
      <c r="S58064" s="108"/>
      <c r="U58064" s="108"/>
      <c r="W58064" s="108"/>
      <c r="Y58064" s="108"/>
      <c r="AA58064" s="108"/>
      <c r="AC58064" s="108"/>
    </row>
    <row r="58065" spans="19:29" x14ac:dyDescent="0.25">
      <c r="S58065" s="108"/>
      <c r="U58065" s="108"/>
      <c r="W58065" s="108"/>
      <c r="Y58065" s="108"/>
      <c r="AA58065" s="108"/>
      <c r="AC58065" s="108"/>
    </row>
    <row r="58066" spans="19:29" x14ac:dyDescent="0.25">
      <c r="S58066" s="109"/>
      <c r="U58066" s="109"/>
      <c r="W58066" s="109"/>
      <c r="Y58066" s="109"/>
      <c r="AA58066" s="109"/>
      <c r="AC58066" s="109"/>
    </row>
    <row r="58067" spans="19:29" x14ac:dyDescent="0.25">
      <c r="S58067" s="108"/>
      <c r="U58067" s="108"/>
      <c r="W58067" s="108"/>
      <c r="Y58067" s="108"/>
      <c r="AA58067" s="108"/>
      <c r="AC58067" s="108"/>
    </row>
    <row r="58068" spans="19:29" x14ac:dyDescent="0.25">
      <c r="S58068" s="109"/>
      <c r="U58068" s="109"/>
      <c r="W58068" s="109"/>
      <c r="Y58068" s="109"/>
      <c r="AA58068" s="109"/>
      <c r="AC58068" s="109"/>
    </row>
    <row r="58069" spans="19:29" x14ac:dyDescent="0.25">
      <c r="S58069" s="108"/>
      <c r="U58069" s="108"/>
      <c r="W58069" s="108"/>
      <c r="Y58069" s="108"/>
      <c r="AA58069" s="108"/>
      <c r="AC58069" s="108"/>
    </row>
    <row r="58070" spans="19:29" x14ac:dyDescent="0.25">
      <c r="S58070" s="108"/>
      <c r="U58070" s="108"/>
      <c r="W58070" s="108"/>
      <c r="Y58070" s="108"/>
      <c r="AA58070" s="108"/>
      <c r="AC58070" s="108"/>
    </row>
    <row r="58071" spans="19:29" x14ac:dyDescent="0.25">
      <c r="S58071" s="108"/>
      <c r="U58071" s="108"/>
      <c r="W58071" s="108"/>
      <c r="Y58071" s="108"/>
      <c r="AA58071" s="108"/>
      <c r="AC58071" s="108"/>
    </row>
    <row r="58072" spans="19:29" x14ac:dyDescent="0.25">
      <c r="S58072" s="110"/>
      <c r="U58072" s="110"/>
      <c r="W58072" s="110"/>
      <c r="Y58072" s="110"/>
      <c r="AA58072" s="110"/>
      <c r="AC58072" s="110"/>
    </row>
    <row r="58073" spans="19:29" x14ac:dyDescent="0.25">
      <c r="S58073" s="110"/>
      <c r="U58073" s="110"/>
      <c r="W58073" s="110"/>
      <c r="Y58073" s="110"/>
      <c r="AA58073" s="110"/>
      <c r="AC58073" s="110"/>
    </row>
    <row r="58074" spans="19:29" x14ac:dyDescent="0.25">
      <c r="S58074" s="110"/>
      <c r="U58074" s="110"/>
      <c r="W58074" s="110"/>
      <c r="Y58074" s="110"/>
      <c r="AA58074" s="110"/>
      <c r="AC58074" s="110"/>
    </row>
    <row r="58075" spans="19:29" x14ac:dyDescent="0.25">
      <c r="S58075" s="110"/>
      <c r="U58075" s="110"/>
      <c r="W58075" s="110"/>
      <c r="Y58075" s="110"/>
      <c r="AA58075" s="110"/>
      <c r="AC58075" s="110"/>
    </row>
    <row r="58076" spans="19:29" x14ac:dyDescent="0.25">
      <c r="S58076" s="111"/>
      <c r="U58076" s="111"/>
      <c r="W58076" s="111"/>
      <c r="Y58076" s="111"/>
      <c r="AA58076" s="111"/>
      <c r="AC58076" s="111"/>
    </row>
    <row r="58077" spans="19:29" x14ac:dyDescent="0.25">
      <c r="S58077" s="107"/>
      <c r="U58077" s="107"/>
      <c r="W58077" s="107"/>
      <c r="Y58077" s="107"/>
      <c r="AA58077" s="107"/>
      <c r="AC58077" s="107"/>
    </row>
    <row r="58078" spans="19:29" x14ac:dyDescent="0.25">
      <c r="S58078" s="108"/>
      <c r="U58078" s="108"/>
      <c r="W58078" s="108"/>
      <c r="Y58078" s="108"/>
      <c r="AA58078" s="108"/>
      <c r="AC58078" s="108"/>
    </row>
    <row r="58079" spans="19:29" x14ac:dyDescent="0.25">
      <c r="S58079" s="108"/>
      <c r="U58079" s="108"/>
      <c r="W58079" s="108"/>
      <c r="Y58079" s="108"/>
      <c r="AA58079" s="108"/>
      <c r="AC58079" s="108"/>
    </row>
    <row r="58080" spans="19:29" x14ac:dyDescent="0.25">
      <c r="S58080" s="109"/>
      <c r="U58080" s="109"/>
      <c r="W58080" s="109"/>
      <c r="Y58080" s="109"/>
      <c r="AA58080" s="109"/>
      <c r="AC58080" s="109"/>
    </row>
    <row r="58081" spans="19:29" x14ac:dyDescent="0.25">
      <c r="S58081" s="108"/>
      <c r="U58081" s="108"/>
      <c r="W58081" s="108"/>
      <c r="Y58081" s="108"/>
      <c r="AA58081" s="108"/>
      <c r="AC58081" s="108"/>
    </row>
    <row r="58082" spans="19:29" x14ac:dyDescent="0.25">
      <c r="S58082" s="108"/>
      <c r="U58082" s="108"/>
      <c r="W58082" s="108"/>
      <c r="Y58082" s="108"/>
      <c r="AA58082" s="108"/>
      <c r="AC58082" s="108"/>
    </row>
    <row r="58083" spans="19:29" x14ac:dyDescent="0.25">
      <c r="S58083" s="109"/>
      <c r="U58083" s="109"/>
      <c r="W58083" s="109"/>
      <c r="Y58083" s="109"/>
      <c r="AA58083" s="109"/>
      <c r="AC58083" s="109"/>
    </row>
    <row r="58084" spans="19:29" x14ac:dyDescent="0.25">
      <c r="S58084" s="108"/>
      <c r="U58084" s="108"/>
      <c r="W58084" s="108"/>
      <c r="Y58084" s="108"/>
      <c r="AA58084" s="108"/>
      <c r="AC58084" s="108"/>
    </row>
    <row r="58085" spans="19:29" x14ac:dyDescent="0.25">
      <c r="S58085" s="109"/>
      <c r="U58085" s="109"/>
      <c r="W58085" s="109"/>
      <c r="Y58085" s="109"/>
      <c r="AA58085" s="109"/>
      <c r="AC58085" s="109"/>
    </row>
    <row r="58086" spans="19:29" x14ac:dyDescent="0.25">
      <c r="S58086" s="108"/>
      <c r="U58086" s="108"/>
      <c r="W58086" s="108"/>
      <c r="Y58086" s="108"/>
      <c r="AA58086" s="108"/>
      <c r="AC58086" s="108"/>
    </row>
    <row r="58087" spans="19:29" x14ac:dyDescent="0.25">
      <c r="S58087" s="108"/>
      <c r="U58087" s="108"/>
      <c r="W58087" s="108"/>
      <c r="Y58087" s="108"/>
      <c r="AA58087" s="108"/>
      <c r="AC58087" s="108"/>
    </row>
    <row r="58088" spans="19:29" x14ac:dyDescent="0.25">
      <c r="S58088" s="108"/>
      <c r="U58088" s="108"/>
      <c r="W58088" s="108"/>
      <c r="Y58088" s="108"/>
      <c r="AA58088" s="108"/>
      <c r="AC58088" s="108"/>
    </row>
    <row r="58089" spans="19:29" x14ac:dyDescent="0.25">
      <c r="S58089" s="110"/>
      <c r="U58089" s="110"/>
      <c r="W58089" s="110"/>
      <c r="Y58089" s="110"/>
      <c r="AA58089" s="110"/>
      <c r="AC58089" s="110"/>
    </row>
    <row r="58090" spans="19:29" x14ac:dyDescent="0.25">
      <c r="S58090" s="110"/>
      <c r="U58090" s="110"/>
      <c r="W58090" s="110"/>
      <c r="Y58090" s="110"/>
      <c r="AA58090" s="110"/>
      <c r="AC58090" s="110"/>
    </row>
    <row r="58091" spans="19:29" x14ac:dyDescent="0.25">
      <c r="S58091" s="110"/>
      <c r="U58091" s="110"/>
      <c r="W58091" s="110"/>
      <c r="Y58091" s="110"/>
      <c r="AA58091" s="110"/>
      <c r="AC58091" s="110"/>
    </row>
    <row r="58092" spans="19:29" x14ac:dyDescent="0.25">
      <c r="S58092" s="110"/>
      <c r="U58092" s="110"/>
      <c r="W58092" s="110"/>
      <c r="Y58092" s="110"/>
      <c r="AA58092" s="110"/>
      <c r="AC58092" s="110"/>
    </row>
    <row r="58093" spans="19:29" x14ac:dyDescent="0.25">
      <c r="S58093" s="111"/>
      <c r="U58093" s="111"/>
      <c r="W58093" s="111"/>
      <c r="Y58093" s="111"/>
      <c r="AA58093" s="111"/>
      <c r="AC58093" s="111"/>
    </row>
    <row r="58094" spans="19:29" x14ac:dyDescent="0.25">
      <c r="S58094" s="107"/>
      <c r="U58094" s="107"/>
      <c r="W58094" s="107"/>
      <c r="Y58094" s="107"/>
      <c r="AA58094" s="107"/>
      <c r="AC58094" s="107"/>
    </row>
    <row r="58095" spans="19:29" x14ac:dyDescent="0.25">
      <c r="S58095" s="108"/>
      <c r="U58095" s="108"/>
      <c r="W58095" s="108"/>
      <c r="Y58095" s="108"/>
      <c r="AA58095" s="108"/>
      <c r="AC58095" s="108"/>
    </row>
    <row r="58096" spans="19:29" x14ac:dyDescent="0.25">
      <c r="S58096" s="108"/>
      <c r="U58096" s="108"/>
      <c r="W58096" s="108"/>
      <c r="Y58096" s="108"/>
      <c r="AA58096" s="108"/>
      <c r="AC58096" s="108"/>
    </row>
    <row r="58097" spans="19:29" x14ac:dyDescent="0.25">
      <c r="S58097" s="109"/>
      <c r="U58097" s="109"/>
      <c r="W58097" s="109"/>
      <c r="Y58097" s="109"/>
      <c r="AA58097" s="109"/>
      <c r="AC58097" s="109"/>
    </row>
    <row r="58098" spans="19:29" x14ac:dyDescent="0.25">
      <c r="S58098" s="108"/>
      <c r="U58098" s="108"/>
      <c r="W58098" s="108"/>
      <c r="Y58098" s="108"/>
      <c r="AA58098" s="108"/>
      <c r="AC58098" s="108"/>
    </row>
    <row r="58099" spans="19:29" x14ac:dyDescent="0.25">
      <c r="S58099" s="108"/>
      <c r="U58099" s="108"/>
      <c r="W58099" s="108"/>
      <c r="Y58099" s="108"/>
      <c r="AA58099" s="108"/>
      <c r="AC58099" s="108"/>
    </row>
    <row r="58100" spans="19:29" x14ac:dyDescent="0.25">
      <c r="S58100" s="109"/>
      <c r="U58100" s="109"/>
      <c r="W58100" s="109"/>
      <c r="Y58100" s="109"/>
      <c r="AA58100" s="109"/>
      <c r="AC58100" s="109"/>
    </row>
    <row r="58101" spans="19:29" x14ac:dyDescent="0.25">
      <c r="S58101" s="108"/>
      <c r="U58101" s="108"/>
      <c r="W58101" s="108"/>
      <c r="Y58101" s="108"/>
      <c r="AA58101" s="108"/>
      <c r="AC58101" s="108"/>
    </row>
    <row r="58102" spans="19:29" x14ac:dyDescent="0.25">
      <c r="S58102" s="109"/>
      <c r="U58102" s="109"/>
      <c r="W58102" s="109"/>
      <c r="Y58102" s="109"/>
      <c r="AA58102" s="109"/>
      <c r="AC58102" s="109"/>
    </row>
    <row r="58103" spans="19:29" x14ac:dyDescent="0.25">
      <c r="S58103" s="108"/>
      <c r="U58103" s="108"/>
      <c r="W58103" s="108"/>
      <c r="Y58103" s="108"/>
      <c r="AA58103" s="108"/>
      <c r="AC58103" s="108"/>
    </row>
    <row r="58104" spans="19:29" x14ac:dyDescent="0.25">
      <c r="S58104" s="108"/>
      <c r="U58104" s="108"/>
      <c r="W58104" s="108"/>
      <c r="Y58104" s="108"/>
      <c r="AA58104" s="108"/>
      <c r="AC58104" s="108"/>
    </row>
    <row r="58105" spans="19:29" x14ac:dyDescent="0.25">
      <c r="S58105" s="108"/>
      <c r="U58105" s="108"/>
      <c r="W58105" s="108"/>
      <c r="Y58105" s="108"/>
      <c r="AA58105" s="108"/>
      <c r="AC58105" s="108"/>
    </row>
    <row r="58106" spans="19:29" x14ac:dyDescent="0.25">
      <c r="S58106" s="110"/>
      <c r="U58106" s="110"/>
      <c r="W58106" s="110"/>
      <c r="Y58106" s="110"/>
      <c r="AA58106" s="110"/>
      <c r="AC58106" s="110"/>
    </row>
    <row r="58107" spans="19:29" x14ac:dyDescent="0.25">
      <c r="S58107" s="110"/>
      <c r="U58107" s="110"/>
      <c r="W58107" s="110"/>
      <c r="Y58107" s="110"/>
      <c r="AA58107" s="110"/>
      <c r="AC58107" s="110"/>
    </row>
    <row r="58108" spans="19:29" x14ac:dyDescent="0.25">
      <c r="S58108" s="110"/>
      <c r="U58108" s="110"/>
      <c r="W58108" s="110"/>
      <c r="Y58108" s="110"/>
      <c r="AA58108" s="110"/>
      <c r="AC58108" s="110"/>
    </row>
    <row r="58109" spans="19:29" x14ac:dyDescent="0.25">
      <c r="S58109" s="110"/>
      <c r="U58109" s="110"/>
      <c r="W58109" s="110"/>
      <c r="Y58109" s="110"/>
      <c r="AA58109" s="110"/>
      <c r="AC58109" s="110"/>
    </row>
    <row r="58110" spans="19:29" x14ac:dyDescent="0.25">
      <c r="S58110" s="111"/>
      <c r="U58110" s="111"/>
      <c r="W58110" s="111"/>
      <c r="Y58110" s="111"/>
      <c r="AA58110" s="111"/>
      <c r="AC58110" s="111"/>
    </row>
    <row r="58111" spans="19:29" x14ac:dyDescent="0.25">
      <c r="S58111" s="107"/>
      <c r="U58111" s="107"/>
      <c r="W58111" s="107"/>
      <c r="Y58111" s="107"/>
      <c r="AA58111" s="107"/>
      <c r="AC58111" s="107"/>
    </row>
    <row r="58112" spans="19:29" x14ac:dyDescent="0.25">
      <c r="S58112" s="108"/>
      <c r="U58112" s="108"/>
      <c r="W58112" s="108"/>
      <c r="Y58112" s="108"/>
      <c r="AA58112" s="108"/>
      <c r="AC58112" s="108"/>
    </row>
    <row r="58113" spans="19:29" x14ac:dyDescent="0.25">
      <c r="S58113" s="108"/>
      <c r="U58113" s="108"/>
      <c r="W58113" s="108"/>
      <c r="Y58113" s="108"/>
      <c r="AA58113" s="108"/>
      <c r="AC58113" s="108"/>
    </row>
    <row r="58114" spans="19:29" x14ac:dyDescent="0.25">
      <c r="S58114" s="109"/>
      <c r="U58114" s="109"/>
      <c r="W58114" s="109"/>
      <c r="Y58114" s="109"/>
      <c r="AA58114" s="109"/>
      <c r="AC58114" s="109"/>
    </row>
    <row r="58115" spans="19:29" x14ac:dyDescent="0.25">
      <c r="S58115" s="108"/>
      <c r="U58115" s="108"/>
      <c r="W58115" s="108"/>
      <c r="Y58115" s="108"/>
      <c r="AA58115" s="108"/>
      <c r="AC58115" s="108"/>
    </row>
    <row r="58116" spans="19:29" x14ac:dyDescent="0.25">
      <c r="S58116" s="108"/>
      <c r="U58116" s="108"/>
      <c r="W58116" s="108"/>
      <c r="Y58116" s="108"/>
      <c r="AA58116" s="108"/>
      <c r="AC58116" s="108"/>
    </row>
    <row r="58117" spans="19:29" x14ac:dyDescent="0.25">
      <c r="S58117" s="109"/>
      <c r="U58117" s="109"/>
      <c r="W58117" s="109"/>
      <c r="Y58117" s="109"/>
      <c r="AA58117" s="109"/>
      <c r="AC58117" s="109"/>
    </row>
    <row r="58118" spans="19:29" x14ac:dyDescent="0.25">
      <c r="S58118" s="108"/>
      <c r="U58118" s="108"/>
      <c r="W58118" s="108"/>
      <c r="Y58118" s="108"/>
      <c r="AA58118" s="108"/>
      <c r="AC58118" s="108"/>
    </row>
    <row r="58119" spans="19:29" x14ac:dyDescent="0.25">
      <c r="S58119" s="109"/>
      <c r="U58119" s="109"/>
      <c r="W58119" s="109"/>
      <c r="Y58119" s="109"/>
      <c r="AA58119" s="109"/>
      <c r="AC58119" s="109"/>
    </row>
    <row r="58120" spans="19:29" x14ac:dyDescent="0.25">
      <c r="S58120" s="108"/>
      <c r="U58120" s="108"/>
      <c r="W58120" s="108"/>
      <c r="Y58120" s="108"/>
      <c r="AA58120" s="108"/>
      <c r="AC58120" s="108"/>
    </row>
    <row r="58121" spans="19:29" x14ac:dyDescent="0.25">
      <c r="S58121" s="108"/>
      <c r="U58121" s="108"/>
      <c r="W58121" s="108"/>
      <c r="Y58121" s="108"/>
      <c r="AA58121" s="108"/>
      <c r="AC58121" s="108"/>
    </row>
    <row r="58122" spans="19:29" x14ac:dyDescent="0.25">
      <c r="S58122" s="108"/>
      <c r="U58122" s="108"/>
      <c r="W58122" s="108"/>
      <c r="Y58122" s="108"/>
      <c r="AA58122" s="108"/>
      <c r="AC58122" s="108"/>
    </row>
    <row r="58123" spans="19:29" x14ac:dyDescent="0.25">
      <c r="S58123" s="110"/>
      <c r="U58123" s="110"/>
      <c r="W58123" s="110"/>
      <c r="Y58123" s="110"/>
      <c r="AA58123" s="110"/>
      <c r="AC58123" s="110"/>
    </row>
    <row r="58124" spans="19:29" x14ac:dyDescent="0.25">
      <c r="S58124" s="110"/>
      <c r="U58124" s="110"/>
      <c r="W58124" s="110"/>
      <c r="Y58124" s="110"/>
      <c r="AA58124" s="110"/>
      <c r="AC58124" s="110"/>
    </row>
    <row r="58125" spans="19:29" x14ac:dyDescent="0.25">
      <c r="S58125" s="110"/>
      <c r="U58125" s="110"/>
      <c r="W58125" s="110"/>
      <c r="Y58125" s="110"/>
      <c r="AA58125" s="110"/>
      <c r="AC58125" s="110"/>
    </row>
    <row r="58126" spans="19:29" x14ac:dyDescent="0.25">
      <c r="S58126" s="110"/>
      <c r="U58126" s="110"/>
      <c r="W58126" s="110"/>
      <c r="Y58126" s="110"/>
      <c r="AA58126" s="110"/>
      <c r="AC58126" s="110"/>
    </row>
    <row r="58127" spans="19:29" x14ac:dyDescent="0.25">
      <c r="S58127" s="111"/>
      <c r="U58127" s="111"/>
      <c r="W58127" s="111"/>
      <c r="Y58127" s="111"/>
      <c r="AA58127" s="111"/>
      <c r="AC58127" s="111"/>
    </row>
    <row r="58128" spans="19:29" x14ac:dyDescent="0.25">
      <c r="S58128" s="107"/>
      <c r="U58128" s="107"/>
      <c r="W58128" s="107"/>
      <c r="Y58128" s="107"/>
      <c r="AA58128" s="107"/>
      <c r="AC58128" s="107"/>
    </row>
    <row r="58129" spans="19:29" x14ac:dyDescent="0.25">
      <c r="S58129" s="108"/>
      <c r="U58129" s="108"/>
      <c r="W58129" s="108"/>
      <c r="Y58129" s="108"/>
      <c r="AA58129" s="108"/>
      <c r="AC58129" s="108"/>
    </row>
    <row r="58130" spans="19:29" x14ac:dyDescent="0.25">
      <c r="S58130" s="108"/>
      <c r="U58130" s="108"/>
      <c r="W58130" s="108"/>
      <c r="Y58130" s="108"/>
      <c r="AA58130" s="108"/>
      <c r="AC58130" s="108"/>
    </row>
    <row r="58131" spans="19:29" x14ac:dyDescent="0.25">
      <c r="S58131" s="109"/>
      <c r="U58131" s="109"/>
      <c r="W58131" s="109"/>
      <c r="Y58131" s="109"/>
      <c r="AA58131" s="109"/>
      <c r="AC58131" s="109"/>
    </row>
    <row r="58132" spans="19:29" x14ac:dyDescent="0.25">
      <c r="S58132" s="108"/>
      <c r="U58132" s="108"/>
      <c r="W58132" s="108"/>
      <c r="Y58132" s="108"/>
      <c r="AA58132" s="108"/>
      <c r="AC58132" s="108"/>
    </row>
    <row r="58133" spans="19:29" x14ac:dyDescent="0.25">
      <c r="S58133" s="108"/>
      <c r="U58133" s="108"/>
      <c r="W58133" s="108"/>
      <c r="Y58133" s="108"/>
      <c r="AA58133" s="108"/>
      <c r="AC58133" s="108"/>
    </row>
    <row r="58134" spans="19:29" x14ac:dyDescent="0.25">
      <c r="S58134" s="109"/>
      <c r="U58134" s="109"/>
      <c r="W58134" s="109"/>
      <c r="Y58134" s="109"/>
      <c r="AA58134" s="109"/>
      <c r="AC58134" s="109"/>
    </row>
    <row r="58135" spans="19:29" x14ac:dyDescent="0.25">
      <c r="S58135" s="108"/>
      <c r="U58135" s="108"/>
      <c r="W58135" s="108"/>
      <c r="Y58135" s="108"/>
      <c r="AA58135" s="108"/>
      <c r="AC58135" s="108"/>
    </row>
    <row r="58136" spans="19:29" x14ac:dyDescent="0.25">
      <c r="S58136" s="109"/>
      <c r="U58136" s="109"/>
      <c r="W58136" s="109"/>
      <c r="Y58136" s="109"/>
      <c r="AA58136" s="109"/>
      <c r="AC58136" s="109"/>
    </row>
    <row r="58137" spans="19:29" x14ac:dyDescent="0.25">
      <c r="S58137" s="108"/>
      <c r="U58137" s="108"/>
      <c r="W58137" s="108"/>
      <c r="Y58137" s="108"/>
      <c r="AA58137" s="108"/>
      <c r="AC58137" s="108"/>
    </row>
    <row r="58138" spans="19:29" x14ac:dyDescent="0.25">
      <c r="S58138" s="108"/>
      <c r="U58138" s="108"/>
      <c r="W58138" s="108"/>
      <c r="Y58138" s="108"/>
      <c r="AA58138" s="108"/>
      <c r="AC58138" s="108"/>
    </row>
    <row r="58139" spans="19:29" x14ac:dyDescent="0.25">
      <c r="S58139" s="108"/>
      <c r="U58139" s="108"/>
      <c r="W58139" s="108"/>
      <c r="Y58139" s="108"/>
      <c r="AA58139" s="108"/>
      <c r="AC58139" s="108"/>
    </row>
    <row r="58140" spans="19:29" x14ac:dyDescent="0.25">
      <c r="S58140" s="110"/>
      <c r="U58140" s="110"/>
      <c r="W58140" s="110"/>
      <c r="Y58140" s="110"/>
      <c r="AA58140" s="110"/>
      <c r="AC58140" s="110"/>
    </row>
    <row r="58141" spans="19:29" x14ac:dyDescent="0.25">
      <c r="S58141" s="110"/>
      <c r="U58141" s="110"/>
      <c r="W58141" s="110"/>
      <c r="Y58141" s="110"/>
      <c r="AA58141" s="110"/>
      <c r="AC58141" s="110"/>
    </row>
    <row r="58142" spans="19:29" x14ac:dyDescent="0.25">
      <c r="S58142" s="110"/>
      <c r="U58142" s="110"/>
      <c r="W58142" s="110"/>
      <c r="Y58142" s="110"/>
      <c r="AA58142" s="110"/>
      <c r="AC58142" s="110"/>
    </row>
    <row r="58143" spans="19:29" x14ac:dyDescent="0.25">
      <c r="S58143" s="110"/>
      <c r="U58143" s="110"/>
      <c r="W58143" s="110"/>
      <c r="Y58143" s="110"/>
      <c r="AA58143" s="110"/>
      <c r="AC58143" s="110"/>
    </row>
    <row r="58144" spans="19:29" x14ac:dyDescent="0.25">
      <c r="S58144" s="111"/>
      <c r="U58144" s="111"/>
      <c r="W58144" s="111"/>
      <c r="Y58144" s="111"/>
      <c r="AA58144" s="111"/>
      <c r="AC58144" s="111"/>
    </row>
    <row r="58145" spans="19:29" x14ac:dyDescent="0.25">
      <c r="S58145" s="107"/>
      <c r="U58145" s="107"/>
      <c r="W58145" s="107"/>
      <c r="Y58145" s="107"/>
      <c r="AA58145" s="107"/>
      <c r="AC58145" s="107"/>
    </row>
    <row r="58146" spans="19:29" x14ac:dyDescent="0.25">
      <c r="S58146" s="108"/>
      <c r="U58146" s="108"/>
      <c r="W58146" s="108"/>
      <c r="Y58146" s="108"/>
      <c r="AA58146" s="108"/>
      <c r="AC58146" s="108"/>
    </row>
    <row r="58147" spans="19:29" x14ac:dyDescent="0.25">
      <c r="S58147" s="108"/>
      <c r="U58147" s="108"/>
      <c r="W58147" s="108"/>
      <c r="Y58147" s="108"/>
      <c r="AA58147" s="108"/>
      <c r="AC58147" s="108"/>
    </row>
    <row r="58148" spans="19:29" x14ac:dyDescent="0.25">
      <c r="S58148" s="109"/>
      <c r="U58148" s="109"/>
      <c r="W58148" s="109"/>
      <c r="Y58148" s="109"/>
      <c r="AA58148" s="109"/>
      <c r="AC58148" s="109"/>
    </row>
    <row r="58149" spans="19:29" x14ac:dyDescent="0.25">
      <c r="S58149" s="108"/>
      <c r="U58149" s="108"/>
      <c r="W58149" s="108"/>
      <c r="Y58149" s="108"/>
      <c r="AA58149" s="108"/>
      <c r="AC58149" s="108"/>
    </row>
    <row r="58150" spans="19:29" x14ac:dyDescent="0.25">
      <c r="S58150" s="108"/>
      <c r="U58150" s="108"/>
      <c r="W58150" s="108"/>
      <c r="Y58150" s="108"/>
      <c r="AA58150" s="108"/>
      <c r="AC58150" s="108"/>
    </row>
    <row r="58151" spans="19:29" x14ac:dyDescent="0.25">
      <c r="S58151" s="109"/>
      <c r="U58151" s="109"/>
      <c r="W58151" s="109"/>
      <c r="Y58151" s="109"/>
      <c r="AA58151" s="109"/>
      <c r="AC58151" s="109"/>
    </row>
    <row r="58152" spans="19:29" x14ac:dyDescent="0.25">
      <c r="S58152" s="108"/>
      <c r="U58152" s="108"/>
      <c r="W58152" s="108"/>
      <c r="Y58152" s="108"/>
      <c r="AA58152" s="108"/>
      <c r="AC58152" s="108"/>
    </row>
    <row r="58153" spans="19:29" x14ac:dyDescent="0.25">
      <c r="S58153" s="109"/>
      <c r="U58153" s="109"/>
      <c r="W58153" s="109"/>
      <c r="Y58153" s="109"/>
      <c r="AA58153" s="109"/>
      <c r="AC58153" s="109"/>
    </row>
    <row r="58154" spans="19:29" x14ac:dyDescent="0.25">
      <c r="S58154" s="108"/>
      <c r="U58154" s="108"/>
      <c r="W58154" s="108"/>
      <c r="Y58154" s="108"/>
      <c r="AA58154" s="108"/>
      <c r="AC58154" s="108"/>
    </row>
    <row r="58155" spans="19:29" x14ac:dyDescent="0.25">
      <c r="S58155" s="108"/>
      <c r="U58155" s="108"/>
      <c r="W58155" s="108"/>
      <c r="Y58155" s="108"/>
      <c r="AA58155" s="108"/>
      <c r="AC58155" s="108"/>
    </row>
    <row r="58156" spans="19:29" x14ac:dyDescent="0.25">
      <c r="S58156" s="108"/>
      <c r="U58156" s="108"/>
      <c r="W58156" s="108"/>
      <c r="Y58156" s="108"/>
      <c r="AA58156" s="108"/>
      <c r="AC58156" s="108"/>
    </row>
    <row r="58157" spans="19:29" x14ac:dyDescent="0.25">
      <c r="S58157" s="110"/>
      <c r="U58157" s="110"/>
      <c r="W58157" s="110"/>
      <c r="Y58157" s="110"/>
      <c r="AA58157" s="110"/>
      <c r="AC58157" s="110"/>
    </row>
    <row r="58158" spans="19:29" x14ac:dyDescent="0.25">
      <c r="S58158" s="110"/>
      <c r="U58158" s="110"/>
      <c r="W58158" s="110"/>
      <c r="Y58158" s="110"/>
      <c r="AA58158" s="110"/>
      <c r="AC58158" s="110"/>
    </row>
    <row r="58159" spans="19:29" x14ac:dyDescent="0.25">
      <c r="S58159" s="110"/>
      <c r="U58159" s="110"/>
      <c r="W58159" s="110"/>
      <c r="Y58159" s="110"/>
      <c r="AA58159" s="110"/>
      <c r="AC58159" s="110"/>
    </row>
    <row r="58160" spans="19:29" x14ac:dyDescent="0.25">
      <c r="S58160" s="110"/>
      <c r="U58160" s="110"/>
      <c r="W58160" s="110"/>
      <c r="Y58160" s="110"/>
      <c r="AA58160" s="110"/>
      <c r="AC58160" s="110"/>
    </row>
    <row r="58161" spans="19:29" x14ac:dyDescent="0.25">
      <c r="S58161" s="111"/>
      <c r="U58161" s="111"/>
      <c r="W58161" s="111"/>
      <c r="Y58161" s="111"/>
      <c r="AA58161" s="111"/>
      <c r="AC58161" s="111"/>
    </row>
    <row r="58162" spans="19:29" x14ac:dyDescent="0.25">
      <c r="S58162" s="107"/>
      <c r="U58162" s="107"/>
      <c r="W58162" s="107"/>
      <c r="Y58162" s="107"/>
      <c r="AA58162" s="107"/>
      <c r="AC58162" s="107"/>
    </row>
    <row r="58163" spans="19:29" x14ac:dyDescent="0.25">
      <c r="S58163" s="108"/>
      <c r="U58163" s="108"/>
      <c r="W58163" s="108"/>
      <c r="Y58163" s="108"/>
      <c r="AA58163" s="108"/>
      <c r="AC58163" s="108"/>
    </row>
    <row r="58164" spans="19:29" x14ac:dyDescent="0.25">
      <c r="S58164" s="108"/>
      <c r="U58164" s="108"/>
      <c r="W58164" s="108"/>
      <c r="Y58164" s="108"/>
      <c r="AA58164" s="108"/>
      <c r="AC58164" s="108"/>
    </row>
    <row r="58165" spans="19:29" x14ac:dyDescent="0.25">
      <c r="S58165" s="109"/>
      <c r="U58165" s="109"/>
      <c r="W58165" s="109"/>
      <c r="Y58165" s="109"/>
      <c r="AA58165" s="109"/>
      <c r="AC58165" s="109"/>
    </row>
    <row r="58166" spans="19:29" x14ac:dyDescent="0.25">
      <c r="S58166" s="108"/>
      <c r="U58166" s="108"/>
      <c r="W58166" s="108"/>
      <c r="Y58166" s="108"/>
      <c r="AA58166" s="108"/>
      <c r="AC58166" s="108"/>
    </row>
    <row r="58167" spans="19:29" x14ac:dyDescent="0.25">
      <c r="S58167" s="108"/>
      <c r="U58167" s="108"/>
      <c r="W58167" s="108"/>
      <c r="Y58167" s="108"/>
      <c r="AA58167" s="108"/>
      <c r="AC58167" s="108"/>
    </row>
    <row r="58168" spans="19:29" x14ac:dyDescent="0.25">
      <c r="S58168" s="109"/>
      <c r="U58168" s="109"/>
      <c r="W58168" s="109"/>
      <c r="Y58168" s="109"/>
      <c r="AA58168" s="109"/>
      <c r="AC58168" s="109"/>
    </row>
    <row r="58169" spans="19:29" x14ac:dyDescent="0.25">
      <c r="S58169" s="108"/>
      <c r="U58169" s="108"/>
      <c r="W58169" s="108"/>
      <c r="Y58169" s="108"/>
      <c r="AA58169" s="108"/>
      <c r="AC58169" s="108"/>
    </row>
    <row r="58170" spans="19:29" x14ac:dyDescent="0.25">
      <c r="S58170" s="109"/>
      <c r="U58170" s="109"/>
      <c r="W58170" s="109"/>
      <c r="Y58170" s="109"/>
      <c r="AA58170" s="109"/>
      <c r="AC58170" s="109"/>
    </row>
    <row r="58171" spans="19:29" x14ac:dyDescent="0.25">
      <c r="S58171" s="108"/>
      <c r="U58171" s="108"/>
      <c r="W58171" s="108"/>
      <c r="Y58171" s="108"/>
      <c r="AA58171" s="108"/>
      <c r="AC58171" s="108"/>
    </row>
    <row r="58172" spans="19:29" x14ac:dyDescent="0.25">
      <c r="S58172" s="108"/>
      <c r="U58172" s="108"/>
      <c r="W58172" s="108"/>
      <c r="Y58172" s="108"/>
      <c r="AA58172" s="108"/>
      <c r="AC58172" s="108"/>
    </row>
    <row r="58173" spans="19:29" x14ac:dyDescent="0.25">
      <c r="S58173" s="108"/>
      <c r="U58173" s="108"/>
      <c r="W58173" s="108"/>
      <c r="Y58173" s="108"/>
      <c r="AA58173" s="108"/>
      <c r="AC58173" s="108"/>
    </row>
    <row r="58174" spans="19:29" x14ac:dyDescent="0.25">
      <c r="S58174" s="110"/>
      <c r="U58174" s="110"/>
      <c r="W58174" s="110"/>
      <c r="Y58174" s="110"/>
      <c r="AA58174" s="110"/>
      <c r="AC58174" s="110"/>
    </row>
    <row r="58175" spans="19:29" x14ac:dyDescent="0.25">
      <c r="S58175" s="110"/>
      <c r="U58175" s="110"/>
      <c r="W58175" s="110"/>
      <c r="Y58175" s="110"/>
      <c r="AA58175" s="110"/>
      <c r="AC58175" s="110"/>
    </row>
    <row r="58176" spans="19:29" x14ac:dyDescent="0.25">
      <c r="S58176" s="110"/>
      <c r="U58176" s="110"/>
      <c r="W58176" s="110"/>
      <c r="Y58176" s="110"/>
      <c r="AA58176" s="110"/>
      <c r="AC58176" s="110"/>
    </row>
    <row r="58177" spans="19:29" x14ac:dyDescent="0.25">
      <c r="S58177" s="110"/>
      <c r="U58177" s="110"/>
      <c r="W58177" s="110"/>
      <c r="Y58177" s="110"/>
      <c r="AA58177" s="110"/>
      <c r="AC58177" s="110"/>
    </row>
    <row r="58178" spans="19:29" x14ac:dyDescent="0.25">
      <c r="S58178" s="111"/>
      <c r="U58178" s="111"/>
      <c r="W58178" s="111"/>
      <c r="Y58178" s="111"/>
      <c r="AA58178" s="111"/>
      <c r="AC58178" s="111"/>
    </row>
    <row r="58179" spans="19:29" x14ac:dyDescent="0.25">
      <c r="S58179" s="107"/>
      <c r="U58179" s="107"/>
      <c r="W58179" s="107"/>
      <c r="Y58179" s="107"/>
      <c r="AA58179" s="107"/>
      <c r="AC58179" s="107"/>
    </row>
    <row r="58180" spans="19:29" x14ac:dyDescent="0.25">
      <c r="S58180" s="108"/>
      <c r="U58180" s="108"/>
      <c r="W58180" s="108"/>
      <c r="Y58180" s="108"/>
      <c r="AA58180" s="108"/>
      <c r="AC58180" s="108"/>
    </row>
    <row r="58181" spans="19:29" x14ac:dyDescent="0.25">
      <c r="S58181" s="108"/>
      <c r="U58181" s="108"/>
      <c r="W58181" s="108"/>
      <c r="Y58181" s="108"/>
      <c r="AA58181" s="108"/>
      <c r="AC58181" s="108"/>
    </row>
    <row r="58182" spans="19:29" x14ac:dyDescent="0.25">
      <c r="S58182" s="109"/>
      <c r="U58182" s="109"/>
      <c r="W58182" s="109"/>
      <c r="Y58182" s="109"/>
      <c r="AA58182" s="109"/>
      <c r="AC58182" s="109"/>
    </row>
    <row r="58183" spans="19:29" x14ac:dyDescent="0.25">
      <c r="S58183" s="108"/>
      <c r="U58183" s="108"/>
      <c r="W58183" s="108"/>
      <c r="Y58183" s="108"/>
      <c r="AA58183" s="108"/>
      <c r="AC58183" s="108"/>
    </row>
    <row r="58184" spans="19:29" x14ac:dyDescent="0.25">
      <c r="S58184" s="108"/>
      <c r="U58184" s="108"/>
      <c r="W58184" s="108"/>
      <c r="Y58184" s="108"/>
      <c r="AA58184" s="108"/>
      <c r="AC58184" s="108"/>
    </row>
    <row r="58185" spans="19:29" x14ac:dyDescent="0.25">
      <c r="S58185" s="109"/>
      <c r="U58185" s="109"/>
      <c r="W58185" s="109"/>
      <c r="Y58185" s="109"/>
      <c r="AA58185" s="109"/>
      <c r="AC58185" s="109"/>
    </row>
    <row r="58186" spans="19:29" x14ac:dyDescent="0.25">
      <c r="S58186" s="108"/>
      <c r="U58186" s="108"/>
      <c r="W58186" s="108"/>
      <c r="Y58186" s="108"/>
      <c r="AA58186" s="108"/>
      <c r="AC58186" s="108"/>
    </row>
    <row r="58187" spans="19:29" x14ac:dyDescent="0.25">
      <c r="S58187" s="109"/>
      <c r="U58187" s="109"/>
      <c r="W58187" s="109"/>
      <c r="Y58187" s="109"/>
      <c r="AA58187" s="109"/>
      <c r="AC58187" s="109"/>
    </row>
    <row r="58188" spans="19:29" x14ac:dyDescent="0.25">
      <c r="S58188" s="108"/>
      <c r="U58188" s="108"/>
      <c r="W58188" s="108"/>
      <c r="Y58188" s="108"/>
      <c r="AA58188" s="108"/>
      <c r="AC58188" s="108"/>
    </row>
    <row r="58189" spans="19:29" x14ac:dyDescent="0.25">
      <c r="S58189" s="108"/>
      <c r="U58189" s="108"/>
      <c r="W58189" s="108"/>
      <c r="Y58189" s="108"/>
      <c r="AA58189" s="108"/>
      <c r="AC58189" s="108"/>
    </row>
    <row r="58190" spans="19:29" x14ac:dyDescent="0.25">
      <c r="S58190" s="108"/>
      <c r="U58190" s="108"/>
      <c r="W58190" s="108"/>
      <c r="Y58190" s="108"/>
      <c r="AA58190" s="108"/>
      <c r="AC58190" s="108"/>
    </row>
    <row r="58191" spans="19:29" x14ac:dyDescent="0.25">
      <c r="S58191" s="110"/>
      <c r="U58191" s="110"/>
      <c r="W58191" s="110"/>
      <c r="Y58191" s="110"/>
      <c r="AA58191" s="110"/>
      <c r="AC58191" s="110"/>
    </row>
    <row r="58192" spans="19:29" x14ac:dyDescent="0.25">
      <c r="S58192" s="110"/>
      <c r="U58192" s="110"/>
      <c r="W58192" s="110"/>
      <c r="Y58192" s="110"/>
      <c r="AA58192" s="110"/>
      <c r="AC58192" s="110"/>
    </row>
    <row r="58193" spans="19:29" x14ac:dyDescent="0.25">
      <c r="S58193" s="110"/>
      <c r="U58193" s="110"/>
      <c r="W58193" s="110"/>
      <c r="Y58193" s="110"/>
      <c r="AA58193" s="110"/>
      <c r="AC58193" s="110"/>
    </row>
    <row r="58194" spans="19:29" x14ac:dyDescent="0.25">
      <c r="S58194" s="110"/>
      <c r="U58194" s="110"/>
      <c r="W58194" s="110"/>
      <c r="Y58194" s="110"/>
      <c r="AA58194" s="110"/>
      <c r="AC58194" s="110"/>
    </row>
    <row r="58195" spans="19:29" x14ac:dyDescent="0.25">
      <c r="S58195" s="111"/>
      <c r="U58195" s="111"/>
      <c r="W58195" s="111"/>
      <c r="Y58195" s="111"/>
      <c r="AA58195" s="111"/>
      <c r="AC58195" s="111"/>
    </row>
    <row r="58196" spans="19:29" x14ac:dyDescent="0.25">
      <c r="S58196" s="107"/>
      <c r="U58196" s="107"/>
      <c r="W58196" s="107"/>
      <c r="Y58196" s="107"/>
      <c r="AA58196" s="107"/>
      <c r="AC58196" s="107"/>
    </row>
    <row r="58197" spans="19:29" x14ac:dyDescent="0.25">
      <c r="S58197" s="108"/>
      <c r="U58197" s="108"/>
      <c r="W58197" s="108"/>
      <c r="Y58197" s="108"/>
      <c r="AA58197" s="108"/>
      <c r="AC58197" s="108"/>
    </row>
    <row r="58198" spans="19:29" x14ac:dyDescent="0.25">
      <c r="S58198" s="108"/>
      <c r="U58198" s="108"/>
      <c r="W58198" s="108"/>
      <c r="Y58198" s="108"/>
      <c r="AA58198" s="108"/>
      <c r="AC58198" s="108"/>
    </row>
    <row r="58199" spans="19:29" x14ac:dyDescent="0.25">
      <c r="S58199" s="109"/>
      <c r="U58199" s="109"/>
      <c r="W58199" s="109"/>
      <c r="Y58199" s="109"/>
      <c r="AA58199" s="109"/>
      <c r="AC58199" s="109"/>
    </row>
    <row r="58200" spans="19:29" x14ac:dyDescent="0.25">
      <c r="S58200" s="108"/>
      <c r="U58200" s="108"/>
      <c r="W58200" s="108"/>
      <c r="Y58200" s="108"/>
      <c r="AA58200" s="108"/>
      <c r="AC58200" s="108"/>
    </row>
    <row r="58201" spans="19:29" x14ac:dyDescent="0.25">
      <c r="S58201" s="108"/>
      <c r="U58201" s="108"/>
      <c r="W58201" s="108"/>
      <c r="Y58201" s="108"/>
      <c r="AA58201" s="108"/>
      <c r="AC58201" s="108"/>
    </row>
    <row r="58202" spans="19:29" x14ac:dyDescent="0.25">
      <c r="S58202" s="109"/>
      <c r="U58202" s="109"/>
      <c r="W58202" s="109"/>
      <c r="Y58202" s="109"/>
      <c r="AA58202" s="109"/>
      <c r="AC58202" s="109"/>
    </row>
    <row r="58203" spans="19:29" x14ac:dyDescent="0.25">
      <c r="S58203" s="108"/>
      <c r="U58203" s="108"/>
      <c r="W58203" s="108"/>
      <c r="Y58203" s="108"/>
      <c r="AA58203" s="108"/>
      <c r="AC58203" s="108"/>
    </row>
    <row r="58204" spans="19:29" x14ac:dyDescent="0.25">
      <c r="S58204" s="109"/>
      <c r="U58204" s="109"/>
      <c r="W58204" s="109"/>
      <c r="Y58204" s="109"/>
      <c r="AA58204" s="109"/>
      <c r="AC58204" s="109"/>
    </row>
    <row r="58205" spans="19:29" x14ac:dyDescent="0.25">
      <c r="S58205" s="108"/>
      <c r="U58205" s="108"/>
      <c r="W58205" s="108"/>
      <c r="Y58205" s="108"/>
      <c r="AA58205" s="108"/>
      <c r="AC58205" s="108"/>
    </row>
    <row r="58206" spans="19:29" x14ac:dyDescent="0.25">
      <c r="S58206" s="108"/>
      <c r="U58206" s="108"/>
      <c r="W58206" s="108"/>
      <c r="Y58206" s="108"/>
      <c r="AA58206" s="108"/>
      <c r="AC58206" s="108"/>
    </row>
    <row r="58207" spans="19:29" x14ac:dyDescent="0.25">
      <c r="S58207" s="108"/>
      <c r="U58207" s="108"/>
      <c r="W58207" s="108"/>
      <c r="Y58207" s="108"/>
      <c r="AA58207" s="108"/>
      <c r="AC58207" s="108"/>
    </row>
    <row r="58208" spans="19:29" x14ac:dyDescent="0.25">
      <c r="S58208" s="110"/>
      <c r="U58208" s="110"/>
      <c r="W58208" s="110"/>
      <c r="Y58208" s="110"/>
      <c r="AA58208" s="110"/>
      <c r="AC58208" s="110"/>
    </row>
    <row r="58209" spans="19:29" x14ac:dyDescent="0.25">
      <c r="S58209" s="110"/>
      <c r="U58209" s="110"/>
      <c r="W58209" s="110"/>
      <c r="Y58209" s="110"/>
      <c r="AA58209" s="110"/>
      <c r="AC58209" s="110"/>
    </row>
    <row r="58210" spans="19:29" x14ac:dyDescent="0.25">
      <c r="S58210" s="110"/>
      <c r="U58210" s="110"/>
      <c r="W58210" s="110"/>
      <c r="Y58210" s="110"/>
      <c r="AA58210" s="110"/>
      <c r="AC58210" s="110"/>
    </row>
    <row r="58211" spans="19:29" x14ac:dyDescent="0.25">
      <c r="S58211" s="110"/>
      <c r="U58211" s="110"/>
      <c r="W58211" s="110"/>
      <c r="Y58211" s="110"/>
      <c r="AA58211" s="110"/>
      <c r="AC58211" s="110"/>
    </row>
    <row r="58212" spans="19:29" x14ac:dyDescent="0.25">
      <c r="S58212" s="111"/>
      <c r="U58212" s="111"/>
      <c r="W58212" s="111"/>
      <c r="Y58212" s="111"/>
      <c r="AA58212" s="111"/>
      <c r="AC58212" s="111"/>
    </row>
    <row r="58213" spans="19:29" x14ac:dyDescent="0.25">
      <c r="S58213" s="107"/>
      <c r="U58213" s="107"/>
      <c r="W58213" s="107"/>
      <c r="Y58213" s="107"/>
      <c r="AA58213" s="107"/>
      <c r="AC58213" s="107"/>
    </row>
    <row r="58214" spans="19:29" x14ac:dyDescent="0.25">
      <c r="S58214" s="108"/>
      <c r="U58214" s="108"/>
      <c r="W58214" s="108"/>
      <c r="Y58214" s="108"/>
      <c r="AA58214" s="108"/>
      <c r="AC58214" s="108"/>
    </row>
    <row r="58215" spans="19:29" x14ac:dyDescent="0.25">
      <c r="S58215" s="108"/>
      <c r="U58215" s="108"/>
      <c r="W58215" s="108"/>
      <c r="Y58215" s="108"/>
      <c r="AA58215" s="108"/>
      <c r="AC58215" s="108"/>
    </row>
    <row r="58216" spans="19:29" x14ac:dyDescent="0.25">
      <c r="S58216" s="109"/>
      <c r="U58216" s="109"/>
      <c r="W58216" s="109"/>
      <c r="Y58216" s="109"/>
      <c r="AA58216" s="109"/>
      <c r="AC58216" s="109"/>
    </row>
    <row r="58217" spans="19:29" x14ac:dyDescent="0.25">
      <c r="S58217" s="108"/>
      <c r="U58217" s="108"/>
      <c r="W58217" s="108"/>
      <c r="Y58217" s="108"/>
      <c r="AA58217" s="108"/>
      <c r="AC58217" s="108"/>
    </row>
    <row r="58218" spans="19:29" x14ac:dyDescent="0.25">
      <c r="S58218" s="108"/>
      <c r="U58218" s="108"/>
      <c r="W58218" s="108"/>
      <c r="Y58218" s="108"/>
      <c r="AA58218" s="108"/>
      <c r="AC58218" s="108"/>
    </row>
    <row r="58219" spans="19:29" x14ac:dyDescent="0.25">
      <c r="S58219" s="109"/>
      <c r="U58219" s="109"/>
      <c r="W58219" s="109"/>
      <c r="Y58219" s="109"/>
      <c r="AA58219" s="109"/>
      <c r="AC58219" s="109"/>
    </row>
    <row r="58220" spans="19:29" x14ac:dyDescent="0.25">
      <c r="S58220" s="108"/>
      <c r="U58220" s="108"/>
      <c r="W58220" s="108"/>
      <c r="Y58220" s="108"/>
      <c r="AA58220" s="108"/>
      <c r="AC58220" s="108"/>
    </row>
    <row r="58221" spans="19:29" x14ac:dyDescent="0.25">
      <c r="S58221" s="109"/>
      <c r="U58221" s="109"/>
      <c r="W58221" s="109"/>
      <c r="Y58221" s="109"/>
      <c r="AA58221" s="109"/>
      <c r="AC58221" s="109"/>
    </row>
    <row r="58222" spans="19:29" x14ac:dyDescent="0.25">
      <c r="S58222" s="108"/>
      <c r="U58222" s="108"/>
      <c r="W58222" s="108"/>
      <c r="Y58222" s="108"/>
      <c r="AA58222" s="108"/>
      <c r="AC58222" s="108"/>
    </row>
    <row r="58223" spans="19:29" x14ac:dyDescent="0.25">
      <c r="S58223" s="108"/>
      <c r="U58223" s="108"/>
      <c r="W58223" s="108"/>
      <c r="Y58223" s="108"/>
      <c r="AA58223" s="108"/>
      <c r="AC58223" s="108"/>
    </row>
    <row r="58224" spans="19:29" x14ac:dyDescent="0.25">
      <c r="S58224" s="108"/>
      <c r="U58224" s="108"/>
      <c r="W58224" s="108"/>
      <c r="Y58224" s="108"/>
      <c r="AA58224" s="108"/>
      <c r="AC58224" s="108"/>
    </row>
    <row r="58225" spans="19:29" x14ac:dyDescent="0.25">
      <c r="S58225" s="110"/>
      <c r="U58225" s="110"/>
      <c r="W58225" s="110"/>
      <c r="Y58225" s="110"/>
      <c r="AA58225" s="110"/>
      <c r="AC58225" s="110"/>
    </row>
    <row r="58226" spans="19:29" x14ac:dyDescent="0.25">
      <c r="S58226" s="110"/>
      <c r="U58226" s="110"/>
      <c r="W58226" s="110"/>
      <c r="Y58226" s="110"/>
      <c r="AA58226" s="110"/>
      <c r="AC58226" s="110"/>
    </row>
    <row r="58227" spans="19:29" x14ac:dyDescent="0.25">
      <c r="S58227" s="110"/>
      <c r="U58227" s="110"/>
      <c r="W58227" s="110"/>
      <c r="Y58227" s="110"/>
      <c r="AA58227" s="110"/>
      <c r="AC58227" s="110"/>
    </row>
    <row r="58228" spans="19:29" x14ac:dyDescent="0.25">
      <c r="S58228" s="110"/>
      <c r="U58228" s="110"/>
      <c r="W58228" s="110"/>
      <c r="Y58228" s="110"/>
      <c r="AA58228" s="110"/>
      <c r="AC58228" s="110"/>
    </row>
    <row r="58229" spans="19:29" x14ac:dyDescent="0.25">
      <c r="S58229" s="111"/>
      <c r="U58229" s="111"/>
      <c r="W58229" s="111"/>
      <c r="Y58229" s="111"/>
      <c r="AA58229" s="111"/>
      <c r="AC58229" s="111"/>
    </row>
    <row r="58230" spans="19:29" x14ac:dyDescent="0.25">
      <c r="S58230" s="107"/>
      <c r="U58230" s="107"/>
      <c r="W58230" s="107"/>
      <c r="Y58230" s="107"/>
      <c r="AA58230" s="107"/>
      <c r="AC58230" s="107"/>
    </row>
    <row r="58231" spans="19:29" x14ac:dyDescent="0.25">
      <c r="S58231" s="108"/>
      <c r="U58231" s="108"/>
      <c r="W58231" s="108"/>
      <c r="Y58231" s="108"/>
      <c r="AA58231" s="108"/>
      <c r="AC58231" s="108"/>
    </row>
    <row r="58232" spans="19:29" x14ac:dyDescent="0.25">
      <c r="S58232" s="108"/>
      <c r="U58232" s="108"/>
      <c r="W58232" s="108"/>
      <c r="Y58232" s="108"/>
      <c r="AA58232" s="108"/>
      <c r="AC58232" s="108"/>
    </row>
    <row r="58233" spans="19:29" x14ac:dyDescent="0.25">
      <c r="S58233" s="109"/>
      <c r="U58233" s="109"/>
      <c r="W58233" s="109"/>
      <c r="Y58233" s="109"/>
      <c r="AA58233" s="109"/>
      <c r="AC58233" s="109"/>
    </row>
    <row r="58234" spans="19:29" x14ac:dyDescent="0.25">
      <c r="S58234" s="108"/>
      <c r="U58234" s="108"/>
      <c r="W58234" s="108"/>
      <c r="Y58234" s="108"/>
      <c r="AA58234" s="108"/>
      <c r="AC58234" s="108"/>
    </row>
    <row r="58235" spans="19:29" x14ac:dyDescent="0.25">
      <c r="S58235" s="108"/>
      <c r="U58235" s="108"/>
      <c r="W58235" s="108"/>
      <c r="Y58235" s="108"/>
      <c r="AA58235" s="108"/>
      <c r="AC58235" s="108"/>
    </row>
    <row r="58236" spans="19:29" x14ac:dyDescent="0.25">
      <c r="S58236" s="109"/>
      <c r="U58236" s="109"/>
      <c r="W58236" s="109"/>
      <c r="Y58236" s="109"/>
      <c r="AA58236" s="109"/>
      <c r="AC58236" s="109"/>
    </row>
    <row r="58237" spans="19:29" x14ac:dyDescent="0.25">
      <c r="S58237" s="108"/>
      <c r="U58237" s="108"/>
      <c r="W58237" s="108"/>
      <c r="Y58237" s="108"/>
      <c r="AA58237" s="108"/>
      <c r="AC58237" s="108"/>
    </row>
    <row r="58238" spans="19:29" x14ac:dyDescent="0.25">
      <c r="S58238" s="109"/>
      <c r="U58238" s="109"/>
      <c r="W58238" s="109"/>
      <c r="Y58238" s="109"/>
      <c r="AA58238" s="109"/>
      <c r="AC58238" s="109"/>
    </row>
    <row r="58239" spans="19:29" x14ac:dyDescent="0.25">
      <c r="S58239" s="108"/>
      <c r="U58239" s="108"/>
      <c r="W58239" s="108"/>
      <c r="Y58239" s="108"/>
      <c r="AA58239" s="108"/>
      <c r="AC58239" s="108"/>
    </row>
    <row r="58240" spans="19:29" x14ac:dyDescent="0.25">
      <c r="S58240" s="108"/>
      <c r="U58240" s="108"/>
      <c r="W58240" s="108"/>
      <c r="Y58240" s="108"/>
      <c r="AA58240" s="108"/>
      <c r="AC58240" s="108"/>
    </row>
    <row r="58241" spans="19:29" x14ac:dyDescent="0.25">
      <c r="S58241" s="108"/>
      <c r="U58241" s="108"/>
      <c r="W58241" s="108"/>
      <c r="Y58241" s="108"/>
      <c r="AA58241" s="108"/>
      <c r="AC58241" s="108"/>
    </row>
    <row r="58242" spans="19:29" x14ac:dyDescent="0.25">
      <c r="S58242" s="110"/>
      <c r="U58242" s="110"/>
      <c r="W58242" s="110"/>
      <c r="Y58242" s="110"/>
      <c r="AA58242" s="110"/>
      <c r="AC58242" s="110"/>
    </row>
    <row r="58243" spans="19:29" x14ac:dyDescent="0.25">
      <c r="S58243" s="110"/>
      <c r="U58243" s="110"/>
      <c r="W58243" s="110"/>
      <c r="Y58243" s="110"/>
      <c r="AA58243" s="110"/>
      <c r="AC58243" s="110"/>
    </row>
    <row r="58244" spans="19:29" x14ac:dyDescent="0.25">
      <c r="S58244" s="110"/>
      <c r="U58244" s="110"/>
      <c r="W58244" s="110"/>
      <c r="Y58244" s="110"/>
      <c r="AA58244" s="110"/>
      <c r="AC58244" s="110"/>
    </row>
    <row r="58245" spans="19:29" x14ac:dyDescent="0.25">
      <c r="S58245" s="110"/>
      <c r="U58245" s="110"/>
      <c r="W58245" s="110"/>
      <c r="Y58245" s="110"/>
      <c r="AA58245" s="110"/>
      <c r="AC58245" s="110"/>
    </row>
    <row r="58246" spans="19:29" x14ac:dyDescent="0.25">
      <c r="S58246" s="111"/>
      <c r="U58246" s="111"/>
      <c r="W58246" s="111"/>
      <c r="Y58246" s="111"/>
      <c r="AA58246" s="111"/>
      <c r="AC58246" s="111"/>
    </row>
    <row r="58247" spans="19:29" x14ac:dyDescent="0.25">
      <c r="S58247" s="107"/>
      <c r="U58247" s="107"/>
      <c r="W58247" s="107"/>
      <c r="Y58247" s="107"/>
      <c r="AA58247" s="107"/>
      <c r="AC58247" s="107"/>
    </row>
    <row r="58248" spans="19:29" x14ac:dyDescent="0.25">
      <c r="S58248" s="108"/>
      <c r="U58248" s="108"/>
      <c r="W58248" s="108"/>
      <c r="Y58248" s="108"/>
      <c r="AA58248" s="108"/>
      <c r="AC58248" s="108"/>
    </row>
    <row r="58249" spans="19:29" x14ac:dyDescent="0.25">
      <c r="S58249" s="108"/>
      <c r="U58249" s="108"/>
      <c r="W58249" s="108"/>
      <c r="Y58249" s="108"/>
      <c r="AA58249" s="108"/>
      <c r="AC58249" s="108"/>
    </row>
    <row r="58250" spans="19:29" x14ac:dyDescent="0.25">
      <c r="S58250" s="109"/>
      <c r="U58250" s="109"/>
      <c r="W58250" s="109"/>
      <c r="Y58250" s="109"/>
      <c r="AA58250" s="109"/>
      <c r="AC58250" s="109"/>
    </row>
    <row r="58251" spans="19:29" x14ac:dyDescent="0.25">
      <c r="S58251" s="108"/>
      <c r="U58251" s="108"/>
      <c r="W58251" s="108"/>
      <c r="Y58251" s="108"/>
      <c r="AA58251" s="108"/>
      <c r="AC58251" s="108"/>
    </row>
    <row r="58252" spans="19:29" x14ac:dyDescent="0.25">
      <c r="S58252" s="108"/>
      <c r="U58252" s="108"/>
      <c r="W58252" s="108"/>
      <c r="Y58252" s="108"/>
      <c r="AA58252" s="108"/>
      <c r="AC58252" s="108"/>
    </row>
    <row r="58253" spans="19:29" x14ac:dyDescent="0.25">
      <c r="S58253" s="109"/>
      <c r="U58253" s="109"/>
      <c r="W58253" s="109"/>
      <c r="Y58253" s="109"/>
      <c r="AA58253" s="109"/>
      <c r="AC58253" s="109"/>
    </row>
    <row r="58254" spans="19:29" x14ac:dyDescent="0.25">
      <c r="S58254" s="108"/>
      <c r="U58254" s="108"/>
      <c r="W58254" s="108"/>
      <c r="Y58254" s="108"/>
      <c r="AA58254" s="108"/>
      <c r="AC58254" s="108"/>
    </row>
    <row r="58255" spans="19:29" x14ac:dyDescent="0.25">
      <c r="S58255" s="109"/>
      <c r="U58255" s="109"/>
      <c r="W58255" s="109"/>
      <c r="Y58255" s="109"/>
      <c r="AA58255" s="109"/>
      <c r="AC58255" s="109"/>
    </row>
    <row r="58256" spans="19:29" x14ac:dyDescent="0.25">
      <c r="S58256" s="108"/>
      <c r="U58256" s="108"/>
      <c r="W58256" s="108"/>
      <c r="Y58256" s="108"/>
      <c r="AA58256" s="108"/>
      <c r="AC58256" s="108"/>
    </row>
    <row r="58257" spans="19:29" x14ac:dyDescent="0.25">
      <c r="S58257" s="108"/>
      <c r="U58257" s="108"/>
      <c r="W58257" s="108"/>
      <c r="Y58257" s="108"/>
      <c r="AA58257" s="108"/>
      <c r="AC58257" s="108"/>
    </row>
    <row r="58258" spans="19:29" x14ac:dyDescent="0.25">
      <c r="S58258" s="108"/>
      <c r="U58258" s="108"/>
      <c r="W58258" s="108"/>
      <c r="Y58258" s="108"/>
      <c r="AA58258" s="108"/>
      <c r="AC58258" s="108"/>
    </row>
    <row r="58259" spans="19:29" x14ac:dyDescent="0.25">
      <c r="S58259" s="110"/>
      <c r="U58259" s="110"/>
      <c r="W58259" s="110"/>
      <c r="Y58259" s="110"/>
      <c r="AA58259" s="110"/>
      <c r="AC58259" s="110"/>
    </row>
    <row r="58260" spans="19:29" x14ac:dyDescent="0.25">
      <c r="S58260" s="110"/>
      <c r="U58260" s="110"/>
      <c r="W58260" s="110"/>
      <c r="Y58260" s="110"/>
      <c r="AA58260" s="110"/>
      <c r="AC58260" s="110"/>
    </row>
    <row r="58261" spans="19:29" x14ac:dyDescent="0.25">
      <c r="S58261" s="110"/>
      <c r="U58261" s="110"/>
      <c r="W58261" s="110"/>
      <c r="Y58261" s="110"/>
      <c r="AA58261" s="110"/>
      <c r="AC58261" s="110"/>
    </row>
    <row r="58262" spans="19:29" x14ac:dyDescent="0.25">
      <c r="S58262" s="110"/>
      <c r="U58262" s="110"/>
      <c r="W58262" s="110"/>
      <c r="Y58262" s="110"/>
      <c r="AA58262" s="110"/>
      <c r="AC58262" s="110"/>
    </row>
    <row r="58263" spans="19:29" x14ac:dyDescent="0.25">
      <c r="S58263" s="111"/>
      <c r="U58263" s="111"/>
      <c r="W58263" s="111"/>
      <c r="Y58263" s="111"/>
      <c r="AA58263" s="111"/>
      <c r="AC58263" s="111"/>
    </row>
    <row r="58264" spans="19:29" x14ac:dyDescent="0.25">
      <c r="S58264" s="107"/>
      <c r="U58264" s="107"/>
      <c r="W58264" s="107"/>
      <c r="Y58264" s="107"/>
      <c r="AA58264" s="107"/>
      <c r="AC58264" s="107"/>
    </row>
    <row r="58265" spans="19:29" x14ac:dyDescent="0.25">
      <c r="S58265" s="108"/>
      <c r="U58265" s="108"/>
      <c r="W58265" s="108"/>
      <c r="Y58265" s="108"/>
      <c r="AA58265" s="108"/>
      <c r="AC58265" s="108"/>
    </row>
    <row r="58266" spans="19:29" x14ac:dyDescent="0.25">
      <c r="S58266" s="108"/>
      <c r="U58266" s="108"/>
      <c r="W58266" s="108"/>
      <c r="Y58266" s="108"/>
      <c r="AA58266" s="108"/>
      <c r="AC58266" s="108"/>
    </row>
    <row r="58267" spans="19:29" x14ac:dyDescent="0.25">
      <c r="S58267" s="109"/>
      <c r="U58267" s="109"/>
      <c r="W58267" s="109"/>
      <c r="Y58267" s="109"/>
      <c r="AA58267" s="109"/>
      <c r="AC58267" s="109"/>
    </row>
    <row r="58268" spans="19:29" x14ac:dyDescent="0.25">
      <c r="S58268" s="108"/>
      <c r="U58268" s="108"/>
      <c r="W58268" s="108"/>
      <c r="Y58268" s="108"/>
      <c r="AA58268" s="108"/>
      <c r="AC58268" s="108"/>
    </row>
    <row r="58269" spans="19:29" x14ac:dyDescent="0.25">
      <c r="S58269" s="108"/>
      <c r="U58269" s="108"/>
      <c r="W58269" s="108"/>
      <c r="Y58269" s="108"/>
      <c r="AA58269" s="108"/>
      <c r="AC58269" s="108"/>
    </row>
    <row r="58270" spans="19:29" x14ac:dyDescent="0.25">
      <c r="S58270" s="109"/>
      <c r="U58270" s="109"/>
      <c r="W58270" s="109"/>
      <c r="Y58270" s="109"/>
      <c r="AA58270" s="109"/>
      <c r="AC58270" s="109"/>
    </row>
    <row r="58271" spans="19:29" x14ac:dyDescent="0.25">
      <c r="S58271" s="108"/>
      <c r="U58271" s="108"/>
      <c r="W58271" s="108"/>
      <c r="Y58271" s="108"/>
      <c r="AA58271" s="108"/>
      <c r="AC58271" s="108"/>
    </row>
    <row r="58272" spans="19:29" x14ac:dyDescent="0.25">
      <c r="S58272" s="109"/>
      <c r="U58272" s="109"/>
      <c r="W58272" s="109"/>
      <c r="Y58272" s="109"/>
      <c r="AA58272" s="109"/>
      <c r="AC58272" s="109"/>
    </row>
    <row r="58273" spans="19:29" x14ac:dyDescent="0.25">
      <c r="S58273" s="108"/>
      <c r="U58273" s="108"/>
      <c r="W58273" s="108"/>
      <c r="Y58273" s="108"/>
      <c r="AA58273" s="108"/>
      <c r="AC58273" s="108"/>
    </row>
    <row r="58274" spans="19:29" x14ac:dyDescent="0.25">
      <c r="S58274" s="108"/>
      <c r="U58274" s="108"/>
      <c r="W58274" s="108"/>
      <c r="Y58274" s="108"/>
      <c r="AA58274" s="108"/>
      <c r="AC58274" s="108"/>
    </row>
    <row r="58275" spans="19:29" x14ac:dyDescent="0.25">
      <c r="S58275" s="108"/>
      <c r="U58275" s="108"/>
      <c r="W58275" s="108"/>
      <c r="Y58275" s="108"/>
      <c r="AA58275" s="108"/>
      <c r="AC58275" s="108"/>
    </row>
    <row r="58276" spans="19:29" x14ac:dyDescent="0.25">
      <c r="S58276" s="110"/>
      <c r="U58276" s="110"/>
      <c r="W58276" s="110"/>
      <c r="Y58276" s="110"/>
      <c r="AA58276" s="110"/>
      <c r="AC58276" s="110"/>
    </row>
    <row r="58277" spans="19:29" x14ac:dyDescent="0.25">
      <c r="S58277" s="110"/>
      <c r="U58277" s="110"/>
      <c r="W58277" s="110"/>
      <c r="Y58277" s="110"/>
      <c r="AA58277" s="110"/>
      <c r="AC58277" s="110"/>
    </row>
    <row r="58278" spans="19:29" x14ac:dyDescent="0.25">
      <c r="S58278" s="110"/>
      <c r="U58278" s="110"/>
      <c r="W58278" s="110"/>
      <c r="Y58278" s="110"/>
      <c r="AA58278" s="110"/>
      <c r="AC58278" s="110"/>
    </row>
    <row r="58279" spans="19:29" x14ac:dyDescent="0.25">
      <c r="S58279" s="110"/>
      <c r="U58279" s="110"/>
      <c r="W58279" s="110"/>
      <c r="Y58279" s="110"/>
      <c r="AA58279" s="110"/>
      <c r="AC58279" s="110"/>
    </row>
    <row r="58280" spans="19:29" x14ac:dyDescent="0.25">
      <c r="S58280" s="111"/>
      <c r="U58280" s="111"/>
      <c r="W58280" s="111"/>
      <c r="Y58280" s="111"/>
      <c r="AA58280" s="111"/>
      <c r="AC58280" s="111"/>
    </row>
    <row r="58281" spans="19:29" x14ac:dyDescent="0.25">
      <c r="S58281" s="107"/>
      <c r="U58281" s="107"/>
      <c r="W58281" s="107"/>
      <c r="Y58281" s="107"/>
      <c r="AA58281" s="107"/>
      <c r="AC58281" s="107"/>
    </row>
    <row r="58282" spans="19:29" x14ac:dyDescent="0.25">
      <c r="S58282" s="108"/>
      <c r="U58282" s="108"/>
      <c r="W58282" s="108"/>
      <c r="Y58282" s="108"/>
      <c r="AA58282" s="108"/>
      <c r="AC58282" s="108"/>
    </row>
    <row r="58283" spans="19:29" x14ac:dyDescent="0.25">
      <c r="S58283" s="108"/>
      <c r="U58283" s="108"/>
      <c r="W58283" s="108"/>
      <c r="Y58283" s="108"/>
      <c r="AA58283" s="108"/>
      <c r="AC58283" s="108"/>
    </row>
    <row r="58284" spans="19:29" x14ac:dyDescent="0.25">
      <c r="S58284" s="109"/>
      <c r="U58284" s="109"/>
      <c r="W58284" s="109"/>
      <c r="Y58284" s="109"/>
      <c r="AA58284" s="109"/>
      <c r="AC58284" s="109"/>
    </row>
    <row r="58285" spans="19:29" x14ac:dyDescent="0.25">
      <c r="S58285" s="108"/>
      <c r="U58285" s="108"/>
      <c r="W58285" s="108"/>
      <c r="Y58285" s="108"/>
      <c r="AA58285" s="108"/>
      <c r="AC58285" s="108"/>
    </row>
    <row r="58286" spans="19:29" x14ac:dyDescent="0.25">
      <c r="S58286" s="108"/>
      <c r="U58286" s="108"/>
      <c r="W58286" s="108"/>
      <c r="Y58286" s="108"/>
      <c r="AA58286" s="108"/>
      <c r="AC58286" s="108"/>
    </row>
    <row r="58287" spans="19:29" x14ac:dyDescent="0.25">
      <c r="S58287" s="109"/>
      <c r="U58287" s="109"/>
      <c r="W58287" s="109"/>
      <c r="Y58287" s="109"/>
      <c r="AA58287" s="109"/>
      <c r="AC58287" s="109"/>
    </row>
    <row r="58288" spans="19:29" x14ac:dyDescent="0.25">
      <c r="S58288" s="108"/>
      <c r="U58288" s="108"/>
      <c r="W58288" s="108"/>
      <c r="Y58288" s="108"/>
      <c r="AA58288" s="108"/>
      <c r="AC58288" s="108"/>
    </row>
    <row r="58289" spans="19:29" x14ac:dyDescent="0.25">
      <c r="S58289" s="109"/>
      <c r="U58289" s="109"/>
      <c r="W58289" s="109"/>
      <c r="Y58289" s="109"/>
      <c r="AA58289" s="109"/>
      <c r="AC58289" s="109"/>
    </row>
    <row r="58290" spans="19:29" x14ac:dyDescent="0.25">
      <c r="S58290" s="108"/>
      <c r="U58290" s="108"/>
      <c r="W58290" s="108"/>
      <c r="Y58290" s="108"/>
      <c r="AA58290" s="108"/>
      <c r="AC58290" s="108"/>
    </row>
    <row r="58291" spans="19:29" x14ac:dyDescent="0.25">
      <c r="S58291" s="108"/>
      <c r="U58291" s="108"/>
      <c r="W58291" s="108"/>
      <c r="Y58291" s="108"/>
      <c r="AA58291" s="108"/>
      <c r="AC58291" s="108"/>
    </row>
    <row r="58292" spans="19:29" x14ac:dyDescent="0.25">
      <c r="S58292" s="108"/>
      <c r="U58292" s="108"/>
      <c r="W58292" s="108"/>
      <c r="Y58292" s="108"/>
      <c r="AA58292" s="108"/>
      <c r="AC58292" s="108"/>
    </row>
    <row r="58293" spans="19:29" x14ac:dyDescent="0.25">
      <c r="S58293" s="110"/>
      <c r="U58293" s="110"/>
      <c r="W58293" s="110"/>
      <c r="Y58293" s="110"/>
      <c r="AA58293" s="110"/>
      <c r="AC58293" s="110"/>
    </row>
    <row r="58294" spans="19:29" x14ac:dyDescent="0.25">
      <c r="S58294" s="110"/>
      <c r="U58294" s="110"/>
      <c r="W58294" s="110"/>
      <c r="Y58294" s="110"/>
      <c r="AA58294" s="110"/>
      <c r="AC58294" s="110"/>
    </row>
    <row r="58295" spans="19:29" x14ac:dyDescent="0.25">
      <c r="S58295" s="110"/>
      <c r="U58295" s="110"/>
      <c r="W58295" s="110"/>
      <c r="Y58295" s="110"/>
      <c r="AA58295" s="110"/>
      <c r="AC58295" s="110"/>
    </row>
    <row r="58296" spans="19:29" x14ac:dyDescent="0.25">
      <c r="S58296" s="110"/>
      <c r="U58296" s="110"/>
      <c r="W58296" s="110"/>
      <c r="Y58296" s="110"/>
      <c r="AA58296" s="110"/>
      <c r="AC58296" s="110"/>
    </row>
    <row r="58297" spans="19:29" x14ac:dyDescent="0.25">
      <c r="S58297" s="111"/>
      <c r="U58297" s="111"/>
      <c r="W58297" s="111"/>
      <c r="Y58297" s="111"/>
      <c r="AA58297" s="111"/>
      <c r="AC58297" s="111"/>
    </row>
    <row r="58298" spans="19:29" x14ac:dyDescent="0.25">
      <c r="S58298" s="107"/>
      <c r="U58298" s="107"/>
      <c r="W58298" s="107"/>
      <c r="Y58298" s="107"/>
      <c r="AA58298" s="107"/>
      <c r="AC58298" s="107"/>
    </row>
    <row r="58299" spans="19:29" x14ac:dyDescent="0.25">
      <c r="S58299" s="108"/>
      <c r="U58299" s="108"/>
      <c r="W58299" s="108"/>
      <c r="Y58299" s="108"/>
      <c r="AA58299" s="108"/>
      <c r="AC58299" s="108"/>
    </row>
    <row r="58300" spans="19:29" x14ac:dyDescent="0.25">
      <c r="S58300" s="108"/>
      <c r="U58300" s="108"/>
      <c r="W58300" s="108"/>
      <c r="Y58300" s="108"/>
      <c r="AA58300" s="108"/>
      <c r="AC58300" s="108"/>
    </row>
    <row r="58301" spans="19:29" x14ac:dyDescent="0.25">
      <c r="S58301" s="109"/>
      <c r="U58301" s="109"/>
      <c r="W58301" s="109"/>
      <c r="Y58301" s="109"/>
      <c r="AA58301" s="109"/>
      <c r="AC58301" s="109"/>
    </row>
    <row r="58302" spans="19:29" x14ac:dyDescent="0.25">
      <c r="S58302" s="108"/>
      <c r="U58302" s="108"/>
      <c r="W58302" s="108"/>
      <c r="Y58302" s="108"/>
      <c r="AA58302" s="108"/>
      <c r="AC58302" s="108"/>
    </row>
    <row r="58303" spans="19:29" x14ac:dyDescent="0.25">
      <c r="S58303" s="108"/>
      <c r="U58303" s="108"/>
      <c r="W58303" s="108"/>
      <c r="Y58303" s="108"/>
      <c r="AA58303" s="108"/>
      <c r="AC58303" s="108"/>
    </row>
    <row r="58304" spans="19:29" x14ac:dyDescent="0.25">
      <c r="S58304" s="109"/>
      <c r="U58304" s="109"/>
      <c r="W58304" s="109"/>
      <c r="Y58304" s="109"/>
      <c r="AA58304" s="109"/>
      <c r="AC58304" s="109"/>
    </row>
    <row r="58305" spans="19:29" x14ac:dyDescent="0.25">
      <c r="S58305" s="108"/>
      <c r="U58305" s="108"/>
      <c r="W58305" s="108"/>
      <c r="Y58305" s="108"/>
      <c r="AA58305" s="108"/>
      <c r="AC58305" s="108"/>
    </row>
    <row r="58306" spans="19:29" x14ac:dyDescent="0.25">
      <c r="S58306" s="109"/>
      <c r="U58306" s="109"/>
      <c r="W58306" s="109"/>
      <c r="Y58306" s="109"/>
      <c r="AA58306" s="109"/>
      <c r="AC58306" s="109"/>
    </row>
    <row r="58307" spans="19:29" x14ac:dyDescent="0.25">
      <c r="S58307" s="108"/>
      <c r="U58307" s="108"/>
      <c r="W58307" s="108"/>
      <c r="Y58307" s="108"/>
      <c r="AA58307" s="108"/>
      <c r="AC58307" s="108"/>
    </row>
    <row r="58308" spans="19:29" x14ac:dyDescent="0.25">
      <c r="S58308" s="108"/>
      <c r="U58308" s="108"/>
      <c r="W58308" s="108"/>
      <c r="Y58308" s="108"/>
      <c r="AA58308" s="108"/>
      <c r="AC58308" s="108"/>
    </row>
    <row r="58309" spans="19:29" x14ac:dyDescent="0.25">
      <c r="S58309" s="108"/>
      <c r="U58309" s="108"/>
      <c r="W58309" s="108"/>
      <c r="Y58309" s="108"/>
      <c r="AA58309" s="108"/>
      <c r="AC58309" s="108"/>
    </row>
    <row r="58310" spans="19:29" x14ac:dyDescent="0.25">
      <c r="S58310" s="110"/>
      <c r="U58310" s="110"/>
      <c r="W58310" s="110"/>
      <c r="Y58310" s="110"/>
      <c r="AA58310" s="110"/>
      <c r="AC58310" s="110"/>
    </row>
    <row r="58311" spans="19:29" x14ac:dyDescent="0.25">
      <c r="S58311" s="110"/>
      <c r="U58311" s="110"/>
      <c r="W58311" s="110"/>
      <c r="Y58311" s="110"/>
      <c r="AA58311" s="110"/>
      <c r="AC58311" s="110"/>
    </row>
    <row r="58312" spans="19:29" x14ac:dyDescent="0.25">
      <c r="S58312" s="110"/>
      <c r="U58312" s="110"/>
      <c r="W58312" s="110"/>
      <c r="Y58312" s="110"/>
      <c r="AA58312" s="110"/>
      <c r="AC58312" s="110"/>
    </row>
    <row r="58313" spans="19:29" x14ac:dyDescent="0.25">
      <c r="S58313" s="110"/>
      <c r="U58313" s="110"/>
      <c r="W58313" s="110"/>
      <c r="Y58313" s="110"/>
      <c r="AA58313" s="110"/>
      <c r="AC58313" s="110"/>
    </row>
    <row r="58314" spans="19:29" x14ac:dyDescent="0.25">
      <c r="S58314" s="111"/>
      <c r="U58314" s="111"/>
      <c r="W58314" s="111"/>
      <c r="Y58314" s="111"/>
      <c r="AA58314" s="111"/>
      <c r="AC58314" s="111"/>
    </row>
    <row r="58315" spans="19:29" x14ac:dyDescent="0.25">
      <c r="S58315" s="107"/>
      <c r="U58315" s="107"/>
      <c r="W58315" s="107"/>
      <c r="Y58315" s="107"/>
      <c r="AA58315" s="107"/>
      <c r="AC58315" s="107"/>
    </row>
    <row r="58316" spans="19:29" x14ac:dyDescent="0.25">
      <c r="S58316" s="108"/>
      <c r="U58316" s="108"/>
      <c r="W58316" s="108"/>
      <c r="Y58316" s="108"/>
      <c r="AA58316" s="108"/>
      <c r="AC58316" s="108"/>
    </row>
    <row r="58317" spans="19:29" x14ac:dyDescent="0.25">
      <c r="S58317" s="108"/>
      <c r="U58317" s="108"/>
      <c r="W58317" s="108"/>
      <c r="Y58317" s="108"/>
      <c r="AA58317" s="108"/>
      <c r="AC58317" s="108"/>
    </row>
    <row r="58318" spans="19:29" x14ac:dyDescent="0.25">
      <c r="S58318" s="109"/>
      <c r="U58318" s="109"/>
      <c r="W58318" s="109"/>
      <c r="Y58318" s="109"/>
      <c r="AA58318" s="109"/>
      <c r="AC58318" s="109"/>
    </row>
    <row r="58319" spans="19:29" x14ac:dyDescent="0.25">
      <c r="S58319" s="108"/>
      <c r="U58319" s="108"/>
      <c r="W58319" s="108"/>
      <c r="Y58319" s="108"/>
      <c r="AA58319" s="108"/>
      <c r="AC58319" s="108"/>
    </row>
    <row r="58320" spans="19:29" x14ac:dyDescent="0.25">
      <c r="S58320" s="108"/>
      <c r="U58320" s="108"/>
      <c r="W58320" s="108"/>
      <c r="Y58320" s="108"/>
      <c r="AA58320" s="108"/>
      <c r="AC58320" s="108"/>
    </row>
    <row r="58321" spans="19:29" x14ac:dyDescent="0.25">
      <c r="S58321" s="109"/>
      <c r="U58321" s="109"/>
      <c r="W58321" s="109"/>
      <c r="Y58321" s="109"/>
      <c r="AA58321" s="109"/>
      <c r="AC58321" s="109"/>
    </row>
    <row r="58322" spans="19:29" x14ac:dyDescent="0.25">
      <c r="S58322" s="108"/>
      <c r="U58322" s="108"/>
      <c r="W58322" s="108"/>
      <c r="Y58322" s="108"/>
      <c r="AA58322" s="108"/>
      <c r="AC58322" s="108"/>
    </row>
    <row r="58323" spans="19:29" x14ac:dyDescent="0.25">
      <c r="S58323" s="109"/>
      <c r="U58323" s="109"/>
      <c r="W58323" s="109"/>
      <c r="Y58323" s="109"/>
      <c r="AA58323" s="109"/>
      <c r="AC58323" s="109"/>
    </row>
    <row r="58324" spans="19:29" x14ac:dyDescent="0.25">
      <c r="S58324" s="108"/>
      <c r="U58324" s="108"/>
      <c r="W58324" s="108"/>
      <c r="Y58324" s="108"/>
      <c r="AA58324" s="108"/>
      <c r="AC58324" s="108"/>
    </row>
    <row r="58325" spans="19:29" x14ac:dyDescent="0.25">
      <c r="S58325" s="108"/>
      <c r="U58325" s="108"/>
      <c r="W58325" s="108"/>
      <c r="Y58325" s="108"/>
      <c r="AA58325" s="108"/>
      <c r="AC58325" s="108"/>
    </row>
    <row r="58326" spans="19:29" x14ac:dyDescent="0.25">
      <c r="S58326" s="108"/>
      <c r="U58326" s="108"/>
      <c r="W58326" s="108"/>
      <c r="Y58326" s="108"/>
      <c r="AA58326" s="108"/>
      <c r="AC58326" s="108"/>
    </row>
    <row r="58327" spans="19:29" x14ac:dyDescent="0.25">
      <c r="S58327" s="110"/>
      <c r="U58327" s="110"/>
      <c r="W58327" s="110"/>
      <c r="Y58327" s="110"/>
      <c r="AA58327" s="110"/>
      <c r="AC58327" s="110"/>
    </row>
    <row r="58328" spans="19:29" x14ac:dyDescent="0.25">
      <c r="S58328" s="110"/>
      <c r="U58328" s="110"/>
      <c r="W58328" s="110"/>
      <c r="Y58328" s="110"/>
      <c r="AA58328" s="110"/>
      <c r="AC58328" s="110"/>
    </row>
    <row r="58329" spans="19:29" x14ac:dyDescent="0.25">
      <c r="S58329" s="110"/>
      <c r="U58329" s="110"/>
      <c r="W58329" s="110"/>
      <c r="Y58329" s="110"/>
      <c r="AA58329" s="110"/>
      <c r="AC58329" s="110"/>
    </row>
    <row r="58330" spans="19:29" x14ac:dyDescent="0.25">
      <c r="S58330" s="110"/>
      <c r="U58330" s="110"/>
      <c r="W58330" s="110"/>
      <c r="Y58330" s="110"/>
      <c r="AA58330" s="110"/>
      <c r="AC58330" s="110"/>
    </row>
    <row r="58331" spans="19:29" x14ac:dyDescent="0.25">
      <c r="S58331" s="111"/>
      <c r="U58331" s="111"/>
      <c r="W58331" s="111"/>
      <c r="Y58331" s="111"/>
      <c r="AA58331" s="111"/>
      <c r="AC58331" s="111"/>
    </row>
    <row r="58332" spans="19:29" x14ac:dyDescent="0.25">
      <c r="S58332" s="107"/>
      <c r="U58332" s="107"/>
      <c r="W58332" s="107"/>
      <c r="Y58332" s="107"/>
      <c r="AA58332" s="107"/>
      <c r="AC58332" s="107"/>
    </row>
    <row r="58333" spans="19:29" x14ac:dyDescent="0.25">
      <c r="S58333" s="108"/>
      <c r="U58333" s="108"/>
      <c r="W58333" s="108"/>
      <c r="Y58333" s="108"/>
      <c r="AA58333" s="108"/>
      <c r="AC58333" s="108"/>
    </row>
    <row r="58334" spans="19:29" x14ac:dyDescent="0.25">
      <c r="S58334" s="108"/>
      <c r="U58334" s="108"/>
      <c r="W58334" s="108"/>
      <c r="Y58334" s="108"/>
      <c r="AA58334" s="108"/>
      <c r="AC58334" s="108"/>
    </row>
    <row r="58335" spans="19:29" x14ac:dyDescent="0.25">
      <c r="S58335" s="109"/>
      <c r="U58335" s="109"/>
      <c r="W58335" s="109"/>
      <c r="Y58335" s="109"/>
      <c r="AA58335" s="109"/>
      <c r="AC58335" s="109"/>
    </row>
    <row r="58336" spans="19:29" x14ac:dyDescent="0.25">
      <c r="S58336" s="108"/>
      <c r="U58336" s="108"/>
      <c r="W58336" s="108"/>
      <c r="Y58336" s="108"/>
      <c r="AA58336" s="108"/>
      <c r="AC58336" s="108"/>
    </row>
    <row r="58337" spans="19:29" x14ac:dyDescent="0.25">
      <c r="S58337" s="108"/>
      <c r="U58337" s="108"/>
      <c r="W58337" s="108"/>
      <c r="Y58337" s="108"/>
      <c r="AA58337" s="108"/>
      <c r="AC58337" s="108"/>
    </row>
    <row r="58338" spans="19:29" x14ac:dyDescent="0.25">
      <c r="S58338" s="109"/>
      <c r="U58338" s="109"/>
      <c r="W58338" s="109"/>
      <c r="Y58338" s="109"/>
      <c r="AA58338" s="109"/>
      <c r="AC58338" s="109"/>
    </row>
    <row r="58339" spans="19:29" x14ac:dyDescent="0.25">
      <c r="S58339" s="108"/>
      <c r="U58339" s="108"/>
      <c r="W58339" s="108"/>
      <c r="Y58339" s="108"/>
      <c r="AA58339" s="108"/>
      <c r="AC58339" s="108"/>
    </row>
    <row r="58340" spans="19:29" x14ac:dyDescent="0.25">
      <c r="S58340" s="109"/>
      <c r="U58340" s="109"/>
      <c r="W58340" s="109"/>
      <c r="Y58340" s="109"/>
      <c r="AA58340" s="109"/>
      <c r="AC58340" s="109"/>
    </row>
    <row r="58341" spans="19:29" x14ac:dyDescent="0.25">
      <c r="S58341" s="108"/>
      <c r="U58341" s="108"/>
      <c r="W58341" s="108"/>
      <c r="Y58341" s="108"/>
      <c r="AA58341" s="108"/>
      <c r="AC58341" s="108"/>
    </row>
    <row r="58342" spans="19:29" x14ac:dyDescent="0.25">
      <c r="S58342" s="108"/>
      <c r="U58342" s="108"/>
      <c r="W58342" s="108"/>
      <c r="Y58342" s="108"/>
      <c r="AA58342" s="108"/>
      <c r="AC58342" s="108"/>
    </row>
    <row r="58343" spans="19:29" x14ac:dyDescent="0.25">
      <c r="S58343" s="108"/>
      <c r="U58343" s="108"/>
      <c r="W58343" s="108"/>
      <c r="Y58343" s="108"/>
      <c r="AA58343" s="108"/>
      <c r="AC58343" s="108"/>
    </row>
    <row r="58344" spans="19:29" x14ac:dyDescent="0.25">
      <c r="S58344" s="110"/>
      <c r="U58344" s="110"/>
      <c r="W58344" s="110"/>
      <c r="Y58344" s="110"/>
      <c r="AA58344" s="110"/>
      <c r="AC58344" s="110"/>
    </row>
    <row r="58345" spans="19:29" x14ac:dyDescent="0.25">
      <c r="S58345" s="110"/>
      <c r="U58345" s="110"/>
      <c r="W58345" s="110"/>
      <c r="Y58345" s="110"/>
      <c r="AA58345" s="110"/>
      <c r="AC58345" s="110"/>
    </row>
    <row r="58346" spans="19:29" x14ac:dyDescent="0.25">
      <c r="S58346" s="110"/>
      <c r="U58346" s="110"/>
      <c r="W58346" s="110"/>
      <c r="Y58346" s="110"/>
      <c r="AA58346" s="110"/>
      <c r="AC58346" s="110"/>
    </row>
    <row r="58347" spans="19:29" x14ac:dyDescent="0.25">
      <c r="S58347" s="110"/>
      <c r="U58347" s="110"/>
      <c r="W58347" s="110"/>
      <c r="Y58347" s="110"/>
      <c r="AA58347" s="110"/>
      <c r="AC58347" s="110"/>
    </row>
    <row r="58348" spans="19:29" x14ac:dyDescent="0.25">
      <c r="S58348" s="111"/>
      <c r="U58348" s="111"/>
      <c r="W58348" s="111"/>
      <c r="Y58348" s="111"/>
      <c r="AA58348" s="111"/>
      <c r="AC58348" s="111"/>
    </row>
    <row r="58349" spans="19:29" x14ac:dyDescent="0.25">
      <c r="S58349" s="107"/>
      <c r="U58349" s="107"/>
      <c r="W58349" s="107"/>
      <c r="Y58349" s="107"/>
      <c r="AA58349" s="107"/>
      <c r="AC58349" s="107"/>
    </row>
    <row r="58350" spans="19:29" x14ac:dyDescent="0.25">
      <c r="S58350" s="108"/>
      <c r="U58350" s="108"/>
      <c r="W58350" s="108"/>
      <c r="Y58350" s="108"/>
      <c r="AA58350" s="108"/>
      <c r="AC58350" s="108"/>
    </row>
    <row r="58351" spans="19:29" x14ac:dyDescent="0.25">
      <c r="S58351" s="108"/>
      <c r="U58351" s="108"/>
      <c r="W58351" s="108"/>
      <c r="Y58351" s="108"/>
      <c r="AA58351" s="108"/>
      <c r="AC58351" s="108"/>
    </row>
    <row r="58352" spans="19:29" x14ac:dyDescent="0.25">
      <c r="S58352" s="109"/>
      <c r="U58352" s="109"/>
      <c r="W58352" s="109"/>
      <c r="Y58352" s="109"/>
      <c r="AA58352" s="109"/>
      <c r="AC58352" s="109"/>
    </row>
    <row r="58353" spans="19:29" x14ac:dyDescent="0.25">
      <c r="S58353" s="108"/>
      <c r="U58353" s="108"/>
      <c r="W58353" s="108"/>
      <c r="Y58353" s="108"/>
      <c r="AA58353" s="108"/>
      <c r="AC58353" s="108"/>
    </row>
    <row r="58354" spans="19:29" x14ac:dyDescent="0.25">
      <c r="S58354" s="108"/>
      <c r="U58354" s="108"/>
      <c r="W58354" s="108"/>
      <c r="Y58354" s="108"/>
      <c r="AA58354" s="108"/>
      <c r="AC58354" s="108"/>
    </row>
    <row r="58355" spans="19:29" x14ac:dyDescent="0.25">
      <c r="S58355" s="109"/>
      <c r="U58355" s="109"/>
      <c r="W58355" s="109"/>
      <c r="Y58355" s="109"/>
      <c r="AA58355" s="109"/>
      <c r="AC58355" s="109"/>
    </row>
    <row r="58356" spans="19:29" x14ac:dyDescent="0.25">
      <c r="S58356" s="108"/>
      <c r="U58356" s="108"/>
      <c r="W58356" s="108"/>
      <c r="Y58356" s="108"/>
      <c r="AA58356" s="108"/>
      <c r="AC58356" s="108"/>
    </row>
    <row r="58357" spans="19:29" x14ac:dyDescent="0.25">
      <c r="S58357" s="109"/>
      <c r="U58357" s="109"/>
      <c r="W58357" s="109"/>
      <c r="Y58357" s="109"/>
      <c r="AA58357" s="109"/>
      <c r="AC58357" s="109"/>
    </row>
    <row r="58358" spans="19:29" x14ac:dyDescent="0.25">
      <c r="S58358" s="108"/>
      <c r="U58358" s="108"/>
      <c r="W58358" s="108"/>
      <c r="Y58358" s="108"/>
      <c r="AA58358" s="108"/>
      <c r="AC58358" s="108"/>
    </row>
    <row r="58359" spans="19:29" x14ac:dyDescent="0.25">
      <c r="S58359" s="108"/>
      <c r="U58359" s="108"/>
      <c r="W58359" s="108"/>
      <c r="Y58359" s="108"/>
      <c r="AA58359" s="108"/>
      <c r="AC58359" s="108"/>
    </row>
    <row r="58360" spans="19:29" x14ac:dyDescent="0.25">
      <c r="S58360" s="108"/>
      <c r="U58360" s="108"/>
      <c r="W58360" s="108"/>
      <c r="Y58360" s="108"/>
      <c r="AA58360" s="108"/>
      <c r="AC58360" s="108"/>
    </row>
    <row r="58361" spans="19:29" x14ac:dyDescent="0.25">
      <c r="S58361" s="110"/>
      <c r="U58361" s="110"/>
      <c r="W58361" s="110"/>
      <c r="Y58361" s="110"/>
      <c r="AA58361" s="110"/>
      <c r="AC58361" s="110"/>
    </row>
    <row r="58362" spans="19:29" x14ac:dyDescent="0.25">
      <c r="S58362" s="110"/>
      <c r="U58362" s="110"/>
      <c r="W58362" s="110"/>
      <c r="Y58362" s="110"/>
      <c r="AA58362" s="110"/>
      <c r="AC58362" s="110"/>
    </row>
    <row r="58363" spans="19:29" x14ac:dyDescent="0.25">
      <c r="S58363" s="110"/>
      <c r="U58363" s="110"/>
      <c r="W58363" s="110"/>
      <c r="Y58363" s="110"/>
      <c r="AA58363" s="110"/>
      <c r="AC58363" s="110"/>
    </row>
    <row r="58364" spans="19:29" x14ac:dyDescent="0.25">
      <c r="S58364" s="110"/>
      <c r="U58364" s="110"/>
      <c r="W58364" s="110"/>
      <c r="Y58364" s="110"/>
      <c r="AA58364" s="110"/>
      <c r="AC58364" s="110"/>
    </row>
    <row r="58365" spans="19:29" x14ac:dyDescent="0.25">
      <c r="S58365" s="111"/>
      <c r="U58365" s="111"/>
      <c r="W58365" s="111"/>
      <c r="Y58365" s="111"/>
      <c r="AA58365" s="111"/>
      <c r="AC58365" s="111"/>
    </row>
    <row r="58366" spans="19:29" x14ac:dyDescent="0.25">
      <c r="S58366" s="107"/>
      <c r="U58366" s="107"/>
      <c r="W58366" s="107"/>
      <c r="Y58366" s="107"/>
      <c r="AA58366" s="107"/>
      <c r="AC58366" s="107"/>
    </row>
    <row r="58367" spans="19:29" x14ac:dyDescent="0.25">
      <c r="S58367" s="108"/>
      <c r="U58367" s="108"/>
      <c r="W58367" s="108"/>
      <c r="Y58367" s="108"/>
      <c r="AA58367" s="108"/>
      <c r="AC58367" s="108"/>
    </row>
    <row r="58368" spans="19:29" x14ac:dyDescent="0.25">
      <c r="S58368" s="108"/>
      <c r="U58368" s="108"/>
      <c r="W58368" s="108"/>
      <c r="Y58368" s="108"/>
      <c r="AA58368" s="108"/>
      <c r="AC58368" s="108"/>
    </row>
    <row r="58369" spans="19:29" x14ac:dyDescent="0.25">
      <c r="S58369" s="109"/>
      <c r="U58369" s="109"/>
      <c r="W58369" s="109"/>
      <c r="Y58369" s="109"/>
      <c r="AA58369" s="109"/>
      <c r="AC58369" s="109"/>
    </row>
    <row r="58370" spans="19:29" x14ac:dyDescent="0.25">
      <c r="S58370" s="108"/>
      <c r="U58370" s="108"/>
      <c r="W58370" s="108"/>
      <c r="Y58370" s="108"/>
      <c r="AA58370" s="108"/>
      <c r="AC58370" s="108"/>
    </row>
    <row r="58371" spans="19:29" x14ac:dyDescent="0.25">
      <c r="S58371" s="108"/>
      <c r="U58371" s="108"/>
      <c r="W58371" s="108"/>
      <c r="Y58371" s="108"/>
      <c r="AA58371" s="108"/>
      <c r="AC58371" s="108"/>
    </row>
    <row r="58372" spans="19:29" x14ac:dyDescent="0.25">
      <c r="S58372" s="109"/>
      <c r="U58372" s="109"/>
      <c r="W58372" s="109"/>
      <c r="Y58372" s="109"/>
      <c r="AA58372" s="109"/>
      <c r="AC58372" s="109"/>
    </row>
    <row r="58373" spans="19:29" x14ac:dyDescent="0.25">
      <c r="S58373" s="108"/>
      <c r="U58373" s="108"/>
      <c r="W58373" s="108"/>
      <c r="Y58373" s="108"/>
      <c r="AA58373" s="108"/>
      <c r="AC58373" s="108"/>
    </row>
    <row r="58374" spans="19:29" x14ac:dyDescent="0.25">
      <c r="S58374" s="109"/>
      <c r="U58374" s="109"/>
      <c r="W58374" s="109"/>
      <c r="Y58374" s="109"/>
      <c r="AA58374" s="109"/>
      <c r="AC58374" s="109"/>
    </row>
    <row r="58375" spans="19:29" x14ac:dyDescent="0.25">
      <c r="S58375" s="108"/>
      <c r="U58375" s="108"/>
      <c r="W58375" s="108"/>
      <c r="Y58375" s="108"/>
      <c r="AA58375" s="108"/>
      <c r="AC58375" s="108"/>
    </row>
    <row r="58376" spans="19:29" x14ac:dyDescent="0.25">
      <c r="S58376" s="108"/>
      <c r="U58376" s="108"/>
      <c r="W58376" s="108"/>
      <c r="Y58376" s="108"/>
      <c r="AA58376" s="108"/>
      <c r="AC58376" s="108"/>
    </row>
    <row r="58377" spans="19:29" x14ac:dyDescent="0.25">
      <c r="S58377" s="108"/>
      <c r="U58377" s="108"/>
      <c r="W58377" s="108"/>
      <c r="Y58377" s="108"/>
      <c r="AA58377" s="108"/>
      <c r="AC58377" s="108"/>
    </row>
    <row r="58378" spans="19:29" x14ac:dyDescent="0.25">
      <c r="S58378" s="110"/>
      <c r="U58378" s="110"/>
      <c r="W58378" s="110"/>
      <c r="Y58378" s="110"/>
      <c r="AA58378" s="110"/>
      <c r="AC58378" s="110"/>
    </row>
    <row r="58379" spans="19:29" x14ac:dyDescent="0.25">
      <c r="S58379" s="110"/>
      <c r="U58379" s="110"/>
      <c r="W58379" s="110"/>
      <c r="Y58379" s="110"/>
      <c r="AA58379" s="110"/>
      <c r="AC58379" s="110"/>
    </row>
    <row r="58380" spans="19:29" x14ac:dyDescent="0.25">
      <c r="S58380" s="110"/>
      <c r="U58380" s="110"/>
      <c r="W58380" s="110"/>
      <c r="Y58380" s="110"/>
      <c r="AA58380" s="110"/>
      <c r="AC58380" s="110"/>
    </row>
    <row r="58381" spans="19:29" x14ac:dyDescent="0.25">
      <c r="S58381" s="110"/>
      <c r="U58381" s="110"/>
      <c r="W58381" s="110"/>
      <c r="Y58381" s="110"/>
      <c r="AA58381" s="110"/>
      <c r="AC58381" s="110"/>
    </row>
    <row r="58382" spans="19:29" x14ac:dyDescent="0.25">
      <c r="S58382" s="111"/>
      <c r="U58382" s="111"/>
      <c r="W58382" s="111"/>
      <c r="Y58382" s="111"/>
      <c r="AA58382" s="111"/>
      <c r="AC58382" s="111"/>
    </row>
    <row r="58383" spans="19:29" x14ac:dyDescent="0.25">
      <c r="S58383" s="107"/>
      <c r="U58383" s="107"/>
      <c r="W58383" s="107"/>
      <c r="Y58383" s="107"/>
      <c r="AA58383" s="107"/>
      <c r="AC58383" s="107"/>
    </row>
    <row r="58384" spans="19:29" x14ac:dyDescent="0.25">
      <c r="S58384" s="108"/>
      <c r="U58384" s="108"/>
      <c r="W58384" s="108"/>
      <c r="Y58384" s="108"/>
      <c r="AA58384" s="108"/>
      <c r="AC58384" s="108"/>
    </row>
    <row r="58385" spans="19:29" x14ac:dyDescent="0.25">
      <c r="S58385" s="108"/>
      <c r="U58385" s="108"/>
      <c r="W58385" s="108"/>
      <c r="Y58385" s="108"/>
      <c r="AA58385" s="108"/>
      <c r="AC58385" s="108"/>
    </row>
    <row r="58386" spans="19:29" x14ac:dyDescent="0.25">
      <c r="S58386" s="109"/>
      <c r="U58386" s="109"/>
      <c r="W58386" s="109"/>
      <c r="Y58386" s="109"/>
      <c r="AA58386" s="109"/>
      <c r="AC58386" s="109"/>
    </row>
    <row r="58387" spans="19:29" x14ac:dyDescent="0.25">
      <c r="S58387" s="108"/>
      <c r="U58387" s="108"/>
      <c r="W58387" s="108"/>
      <c r="Y58387" s="108"/>
      <c r="AA58387" s="108"/>
      <c r="AC58387" s="108"/>
    </row>
    <row r="58388" spans="19:29" x14ac:dyDescent="0.25">
      <c r="S58388" s="108"/>
      <c r="U58388" s="108"/>
      <c r="W58388" s="108"/>
      <c r="Y58388" s="108"/>
      <c r="AA58388" s="108"/>
      <c r="AC58388" s="108"/>
    </row>
    <row r="58389" spans="19:29" x14ac:dyDescent="0.25">
      <c r="S58389" s="109"/>
      <c r="U58389" s="109"/>
      <c r="W58389" s="109"/>
      <c r="Y58389" s="109"/>
      <c r="AA58389" s="109"/>
      <c r="AC58389" s="109"/>
    </row>
    <row r="58390" spans="19:29" x14ac:dyDescent="0.25">
      <c r="S58390" s="108"/>
      <c r="U58390" s="108"/>
      <c r="W58390" s="108"/>
      <c r="Y58390" s="108"/>
      <c r="AA58390" s="108"/>
      <c r="AC58390" s="108"/>
    </row>
    <row r="58391" spans="19:29" x14ac:dyDescent="0.25">
      <c r="S58391" s="109"/>
      <c r="U58391" s="109"/>
      <c r="W58391" s="109"/>
      <c r="Y58391" s="109"/>
      <c r="AA58391" s="109"/>
      <c r="AC58391" s="109"/>
    </row>
    <row r="58392" spans="19:29" x14ac:dyDescent="0.25">
      <c r="S58392" s="108"/>
      <c r="U58392" s="108"/>
      <c r="W58392" s="108"/>
      <c r="Y58392" s="108"/>
      <c r="AA58392" s="108"/>
      <c r="AC58392" s="108"/>
    </row>
    <row r="58393" spans="19:29" x14ac:dyDescent="0.25">
      <c r="S58393" s="108"/>
      <c r="U58393" s="108"/>
      <c r="W58393" s="108"/>
      <c r="Y58393" s="108"/>
      <c r="AA58393" s="108"/>
      <c r="AC58393" s="108"/>
    </row>
    <row r="58394" spans="19:29" x14ac:dyDescent="0.25">
      <c r="S58394" s="108"/>
      <c r="U58394" s="108"/>
      <c r="W58394" s="108"/>
      <c r="Y58394" s="108"/>
      <c r="AA58394" s="108"/>
      <c r="AC58394" s="108"/>
    </row>
    <row r="58395" spans="19:29" x14ac:dyDescent="0.25">
      <c r="S58395" s="110"/>
      <c r="U58395" s="110"/>
      <c r="W58395" s="110"/>
      <c r="Y58395" s="110"/>
      <c r="AA58395" s="110"/>
      <c r="AC58395" s="110"/>
    </row>
    <row r="58396" spans="19:29" x14ac:dyDescent="0.25">
      <c r="S58396" s="110"/>
      <c r="U58396" s="110"/>
      <c r="W58396" s="110"/>
      <c r="Y58396" s="110"/>
      <c r="AA58396" s="110"/>
      <c r="AC58396" s="110"/>
    </row>
    <row r="58397" spans="19:29" x14ac:dyDescent="0.25">
      <c r="S58397" s="110"/>
      <c r="U58397" s="110"/>
      <c r="W58397" s="110"/>
      <c r="Y58397" s="110"/>
      <c r="AA58397" s="110"/>
      <c r="AC58397" s="110"/>
    </row>
    <row r="58398" spans="19:29" x14ac:dyDescent="0.25">
      <c r="S58398" s="110"/>
      <c r="U58398" s="110"/>
      <c r="W58398" s="110"/>
      <c r="Y58398" s="110"/>
      <c r="AA58398" s="110"/>
      <c r="AC58398" s="110"/>
    </row>
    <row r="58399" spans="19:29" x14ac:dyDescent="0.25">
      <c r="S58399" s="111"/>
      <c r="U58399" s="111"/>
      <c r="W58399" s="111"/>
      <c r="Y58399" s="111"/>
      <c r="AA58399" s="111"/>
      <c r="AC58399" s="111"/>
    </row>
    <row r="58400" spans="19:29" x14ac:dyDescent="0.25">
      <c r="S58400" s="107"/>
      <c r="U58400" s="107"/>
      <c r="W58400" s="107"/>
      <c r="Y58400" s="107"/>
      <c r="AA58400" s="107"/>
      <c r="AC58400" s="107"/>
    </row>
    <row r="58401" spans="19:29" x14ac:dyDescent="0.25">
      <c r="S58401" s="108"/>
      <c r="U58401" s="108"/>
      <c r="W58401" s="108"/>
      <c r="Y58401" s="108"/>
      <c r="AA58401" s="108"/>
      <c r="AC58401" s="108"/>
    </row>
    <row r="58402" spans="19:29" x14ac:dyDescent="0.25">
      <c r="S58402" s="108"/>
      <c r="U58402" s="108"/>
      <c r="W58402" s="108"/>
      <c r="Y58402" s="108"/>
      <c r="AA58402" s="108"/>
      <c r="AC58402" s="108"/>
    </row>
    <row r="58403" spans="19:29" x14ac:dyDescent="0.25">
      <c r="S58403" s="109"/>
      <c r="U58403" s="109"/>
      <c r="W58403" s="109"/>
      <c r="Y58403" s="109"/>
      <c r="AA58403" s="109"/>
      <c r="AC58403" s="109"/>
    </row>
    <row r="58404" spans="19:29" x14ac:dyDescent="0.25">
      <c r="S58404" s="108"/>
      <c r="U58404" s="108"/>
      <c r="W58404" s="108"/>
      <c r="Y58404" s="108"/>
      <c r="AA58404" s="108"/>
      <c r="AC58404" s="108"/>
    </row>
    <row r="58405" spans="19:29" x14ac:dyDescent="0.25">
      <c r="S58405" s="108"/>
      <c r="U58405" s="108"/>
      <c r="W58405" s="108"/>
      <c r="Y58405" s="108"/>
      <c r="AA58405" s="108"/>
      <c r="AC58405" s="108"/>
    </row>
    <row r="58406" spans="19:29" x14ac:dyDescent="0.25">
      <c r="S58406" s="109"/>
      <c r="U58406" s="109"/>
      <c r="W58406" s="109"/>
      <c r="Y58406" s="109"/>
      <c r="AA58406" s="109"/>
      <c r="AC58406" s="109"/>
    </row>
    <row r="58407" spans="19:29" x14ac:dyDescent="0.25">
      <c r="S58407" s="108"/>
      <c r="U58407" s="108"/>
      <c r="W58407" s="108"/>
      <c r="Y58407" s="108"/>
      <c r="AA58407" s="108"/>
      <c r="AC58407" s="108"/>
    </row>
    <row r="58408" spans="19:29" x14ac:dyDescent="0.25">
      <c r="S58408" s="109"/>
      <c r="U58408" s="109"/>
      <c r="W58408" s="109"/>
      <c r="Y58408" s="109"/>
      <c r="AA58408" s="109"/>
      <c r="AC58408" s="109"/>
    </row>
    <row r="58409" spans="19:29" x14ac:dyDescent="0.25">
      <c r="S58409" s="108"/>
      <c r="U58409" s="108"/>
      <c r="W58409" s="108"/>
      <c r="Y58409" s="108"/>
      <c r="AA58409" s="108"/>
      <c r="AC58409" s="108"/>
    </row>
    <row r="58410" spans="19:29" x14ac:dyDescent="0.25">
      <c r="S58410" s="108"/>
      <c r="U58410" s="108"/>
      <c r="W58410" s="108"/>
      <c r="Y58410" s="108"/>
      <c r="AA58410" s="108"/>
      <c r="AC58410" s="108"/>
    </row>
    <row r="58411" spans="19:29" x14ac:dyDescent="0.25">
      <c r="S58411" s="108"/>
      <c r="U58411" s="108"/>
      <c r="W58411" s="108"/>
      <c r="Y58411" s="108"/>
      <c r="AA58411" s="108"/>
      <c r="AC58411" s="108"/>
    </row>
    <row r="58412" spans="19:29" x14ac:dyDescent="0.25">
      <c r="S58412" s="110"/>
      <c r="U58412" s="110"/>
      <c r="W58412" s="110"/>
      <c r="Y58412" s="110"/>
      <c r="AA58412" s="110"/>
      <c r="AC58412" s="110"/>
    </row>
    <row r="58413" spans="19:29" x14ac:dyDescent="0.25">
      <c r="S58413" s="110"/>
      <c r="U58413" s="110"/>
      <c r="W58413" s="110"/>
      <c r="Y58413" s="110"/>
      <c r="AA58413" s="110"/>
      <c r="AC58413" s="110"/>
    </row>
    <row r="58414" spans="19:29" x14ac:dyDescent="0.25">
      <c r="S58414" s="110"/>
      <c r="U58414" s="110"/>
      <c r="W58414" s="110"/>
      <c r="Y58414" s="110"/>
      <c r="AA58414" s="110"/>
      <c r="AC58414" s="110"/>
    </row>
    <row r="58415" spans="19:29" x14ac:dyDescent="0.25">
      <c r="S58415" s="110"/>
      <c r="U58415" s="110"/>
      <c r="W58415" s="110"/>
      <c r="Y58415" s="110"/>
      <c r="AA58415" s="110"/>
      <c r="AC58415" s="110"/>
    </row>
    <row r="58416" spans="19:29" x14ac:dyDescent="0.25">
      <c r="S58416" s="111"/>
      <c r="U58416" s="111"/>
      <c r="W58416" s="111"/>
      <c r="Y58416" s="111"/>
      <c r="AA58416" s="111"/>
      <c r="AC58416" s="111"/>
    </row>
    <row r="58417" spans="19:29" x14ac:dyDescent="0.25">
      <c r="S58417" s="107"/>
      <c r="U58417" s="107"/>
      <c r="W58417" s="107"/>
      <c r="Y58417" s="107"/>
      <c r="AA58417" s="107"/>
      <c r="AC58417" s="107"/>
    </row>
    <row r="58418" spans="19:29" x14ac:dyDescent="0.25">
      <c r="S58418" s="108"/>
      <c r="U58418" s="108"/>
      <c r="W58418" s="108"/>
      <c r="Y58418" s="108"/>
      <c r="AA58418" s="108"/>
      <c r="AC58418" s="108"/>
    </row>
    <row r="58419" spans="19:29" x14ac:dyDescent="0.25">
      <c r="S58419" s="108"/>
      <c r="U58419" s="108"/>
      <c r="W58419" s="108"/>
      <c r="Y58419" s="108"/>
      <c r="AA58419" s="108"/>
      <c r="AC58419" s="108"/>
    </row>
    <row r="58420" spans="19:29" x14ac:dyDescent="0.25">
      <c r="S58420" s="109"/>
      <c r="U58420" s="109"/>
      <c r="W58420" s="109"/>
      <c r="Y58420" s="109"/>
      <c r="AA58420" s="109"/>
      <c r="AC58420" s="109"/>
    </row>
    <row r="58421" spans="19:29" x14ac:dyDescent="0.25">
      <c r="S58421" s="108"/>
      <c r="U58421" s="108"/>
      <c r="W58421" s="108"/>
      <c r="Y58421" s="108"/>
      <c r="AA58421" s="108"/>
      <c r="AC58421" s="108"/>
    </row>
    <row r="58422" spans="19:29" x14ac:dyDescent="0.25">
      <c r="S58422" s="108"/>
      <c r="U58422" s="108"/>
      <c r="W58422" s="108"/>
      <c r="Y58422" s="108"/>
      <c r="AA58422" s="108"/>
      <c r="AC58422" s="108"/>
    </row>
    <row r="58423" spans="19:29" x14ac:dyDescent="0.25">
      <c r="S58423" s="109"/>
      <c r="U58423" s="109"/>
      <c r="W58423" s="109"/>
      <c r="Y58423" s="109"/>
      <c r="AA58423" s="109"/>
      <c r="AC58423" s="109"/>
    </row>
    <row r="58424" spans="19:29" x14ac:dyDescent="0.25">
      <c r="S58424" s="108"/>
      <c r="U58424" s="108"/>
      <c r="W58424" s="108"/>
      <c r="Y58424" s="108"/>
      <c r="AA58424" s="108"/>
      <c r="AC58424" s="108"/>
    </row>
    <row r="58425" spans="19:29" x14ac:dyDescent="0.25">
      <c r="S58425" s="109"/>
      <c r="U58425" s="109"/>
      <c r="W58425" s="109"/>
      <c r="Y58425" s="109"/>
      <c r="AA58425" s="109"/>
      <c r="AC58425" s="109"/>
    </row>
    <row r="58426" spans="19:29" x14ac:dyDescent="0.25">
      <c r="S58426" s="108"/>
      <c r="U58426" s="108"/>
      <c r="W58426" s="108"/>
      <c r="Y58426" s="108"/>
      <c r="AA58426" s="108"/>
      <c r="AC58426" s="108"/>
    </row>
    <row r="58427" spans="19:29" x14ac:dyDescent="0.25">
      <c r="S58427" s="108"/>
      <c r="U58427" s="108"/>
      <c r="W58427" s="108"/>
      <c r="Y58427" s="108"/>
      <c r="AA58427" s="108"/>
      <c r="AC58427" s="108"/>
    </row>
    <row r="58428" spans="19:29" x14ac:dyDescent="0.25">
      <c r="S58428" s="108"/>
      <c r="U58428" s="108"/>
      <c r="W58428" s="108"/>
      <c r="Y58428" s="108"/>
      <c r="AA58428" s="108"/>
      <c r="AC58428" s="108"/>
    </row>
    <row r="58429" spans="19:29" x14ac:dyDescent="0.25">
      <c r="S58429" s="110"/>
      <c r="U58429" s="110"/>
      <c r="W58429" s="110"/>
      <c r="Y58429" s="110"/>
      <c r="AA58429" s="110"/>
      <c r="AC58429" s="110"/>
    </row>
    <row r="58430" spans="19:29" x14ac:dyDescent="0.25">
      <c r="S58430" s="110"/>
      <c r="U58430" s="110"/>
      <c r="W58430" s="110"/>
      <c r="Y58430" s="110"/>
      <c r="AA58430" s="110"/>
      <c r="AC58430" s="110"/>
    </row>
    <row r="58431" spans="19:29" x14ac:dyDescent="0.25">
      <c r="S58431" s="110"/>
      <c r="U58431" s="110"/>
      <c r="W58431" s="110"/>
      <c r="Y58431" s="110"/>
      <c r="AA58431" s="110"/>
      <c r="AC58431" s="110"/>
    </row>
    <row r="58432" spans="19:29" x14ac:dyDescent="0.25">
      <c r="S58432" s="110"/>
      <c r="U58432" s="110"/>
      <c r="W58432" s="110"/>
      <c r="Y58432" s="110"/>
      <c r="AA58432" s="110"/>
      <c r="AC58432" s="110"/>
    </row>
    <row r="58433" spans="19:29" x14ac:dyDescent="0.25">
      <c r="S58433" s="111"/>
      <c r="U58433" s="111"/>
      <c r="W58433" s="111"/>
      <c r="Y58433" s="111"/>
      <c r="AA58433" s="111"/>
      <c r="AC58433" s="111"/>
    </row>
    <row r="58434" spans="19:29" x14ac:dyDescent="0.25">
      <c r="S58434" s="107"/>
      <c r="U58434" s="107"/>
      <c r="W58434" s="107"/>
      <c r="Y58434" s="107"/>
      <c r="AA58434" s="107"/>
      <c r="AC58434" s="107"/>
    </row>
    <row r="58435" spans="19:29" x14ac:dyDescent="0.25">
      <c r="S58435" s="108"/>
      <c r="U58435" s="108"/>
      <c r="W58435" s="108"/>
      <c r="Y58435" s="108"/>
      <c r="AA58435" s="108"/>
      <c r="AC58435" s="108"/>
    </row>
    <row r="58436" spans="19:29" x14ac:dyDescent="0.25">
      <c r="S58436" s="108"/>
      <c r="U58436" s="108"/>
      <c r="W58436" s="108"/>
      <c r="Y58436" s="108"/>
      <c r="AA58436" s="108"/>
      <c r="AC58436" s="108"/>
    </row>
    <row r="58437" spans="19:29" x14ac:dyDescent="0.25">
      <c r="S58437" s="109"/>
      <c r="U58437" s="109"/>
      <c r="W58437" s="109"/>
      <c r="Y58437" s="109"/>
      <c r="AA58437" s="109"/>
      <c r="AC58437" s="109"/>
    </row>
    <row r="58438" spans="19:29" x14ac:dyDescent="0.25">
      <c r="S58438" s="108"/>
      <c r="U58438" s="108"/>
      <c r="W58438" s="108"/>
      <c r="Y58438" s="108"/>
      <c r="AA58438" s="108"/>
      <c r="AC58438" s="108"/>
    </row>
    <row r="58439" spans="19:29" x14ac:dyDescent="0.25">
      <c r="S58439" s="108"/>
      <c r="U58439" s="108"/>
      <c r="W58439" s="108"/>
      <c r="Y58439" s="108"/>
      <c r="AA58439" s="108"/>
      <c r="AC58439" s="108"/>
    </row>
    <row r="58440" spans="19:29" x14ac:dyDescent="0.25">
      <c r="S58440" s="109"/>
      <c r="U58440" s="109"/>
      <c r="W58440" s="109"/>
      <c r="Y58440" s="109"/>
      <c r="AA58440" s="109"/>
      <c r="AC58440" s="109"/>
    </row>
    <row r="58441" spans="19:29" x14ac:dyDescent="0.25">
      <c r="S58441" s="108"/>
      <c r="U58441" s="108"/>
      <c r="W58441" s="108"/>
      <c r="Y58441" s="108"/>
      <c r="AA58441" s="108"/>
      <c r="AC58441" s="108"/>
    </row>
    <row r="58442" spans="19:29" x14ac:dyDescent="0.25">
      <c r="S58442" s="109"/>
      <c r="U58442" s="109"/>
      <c r="W58442" s="109"/>
      <c r="Y58442" s="109"/>
      <c r="AA58442" s="109"/>
      <c r="AC58442" s="109"/>
    </row>
    <row r="58443" spans="19:29" x14ac:dyDescent="0.25">
      <c r="S58443" s="108"/>
      <c r="U58443" s="108"/>
      <c r="W58443" s="108"/>
      <c r="Y58443" s="108"/>
      <c r="AA58443" s="108"/>
      <c r="AC58443" s="108"/>
    </row>
    <row r="58444" spans="19:29" x14ac:dyDescent="0.25">
      <c r="S58444" s="108"/>
      <c r="U58444" s="108"/>
      <c r="W58444" s="108"/>
      <c r="Y58444" s="108"/>
      <c r="AA58444" s="108"/>
      <c r="AC58444" s="108"/>
    </row>
    <row r="58445" spans="19:29" x14ac:dyDescent="0.25">
      <c r="S58445" s="108"/>
      <c r="U58445" s="108"/>
      <c r="W58445" s="108"/>
      <c r="Y58445" s="108"/>
      <c r="AA58445" s="108"/>
      <c r="AC58445" s="108"/>
    </row>
    <row r="58446" spans="19:29" x14ac:dyDescent="0.25">
      <c r="S58446" s="110"/>
      <c r="U58446" s="110"/>
      <c r="W58446" s="110"/>
      <c r="Y58446" s="110"/>
      <c r="AA58446" s="110"/>
      <c r="AC58446" s="110"/>
    </row>
    <row r="58447" spans="19:29" x14ac:dyDescent="0.25">
      <c r="S58447" s="110"/>
      <c r="U58447" s="110"/>
      <c r="W58447" s="110"/>
      <c r="Y58447" s="110"/>
      <c r="AA58447" s="110"/>
      <c r="AC58447" s="110"/>
    </row>
    <row r="58448" spans="19:29" x14ac:dyDescent="0.25">
      <c r="S58448" s="110"/>
      <c r="U58448" s="110"/>
      <c r="W58448" s="110"/>
      <c r="Y58448" s="110"/>
      <c r="AA58448" s="110"/>
      <c r="AC58448" s="110"/>
    </row>
    <row r="58449" spans="19:29" x14ac:dyDescent="0.25">
      <c r="S58449" s="110"/>
      <c r="U58449" s="110"/>
      <c r="W58449" s="110"/>
      <c r="Y58449" s="110"/>
      <c r="AA58449" s="110"/>
      <c r="AC58449" s="110"/>
    </row>
    <row r="58450" spans="19:29" x14ac:dyDescent="0.25">
      <c r="S58450" s="111"/>
      <c r="U58450" s="111"/>
      <c r="W58450" s="111"/>
      <c r="Y58450" s="111"/>
      <c r="AA58450" s="111"/>
      <c r="AC58450" s="111"/>
    </row>
    <row r="58451" spans="19:29" x14ac:dyDescent="0.25">
      <c r="S58451" s="107"/>
      <c r="U58451" s="107"/>
      <c r="W58451" s="107"/>
      <c r="Y58451" s="107"/>
      <c r="AA58451" s="107"/>
      <c r="AC58451" s="107"/>
    </row>
    <row r="58452" spans="19:29" x14ac:dyDescent="0.25">
      <c r="S58452" s="108"/>
      <c r="U58452" s="108"/>
      <c r="W58452" s="108"/>
      <c r="Y58452" s="108"/>
      <c r="AA58452" s="108"/>
      <c r="AC58452" s="108"/>
    </row>
    <row r="58453" spans="19:29" x14ac:dyDescent="0.25">
      <c r="S58453" s="108"/>
      <c r="U58453" s="108"/>
      <c r="W58453" s="108"/>
      <c r="Y58453" s="108"/>
      <c r="AA58453" s="108"/>
      <c r="AC58453" s="108"/>
    </row>
    <row r="58454" spans="19:29" x14ac:dyDescent="0.25">
      <c r="S58454" s="109"/>
      <c r="U58454" s="109"/>
      <c r="W58454" s="109"/>
      <c r="Y58454" s="109"/>
      <c r="AA58454" s="109"/>
      <c r="AC58454" s="109"/>
    </row>
    <row r="58455" spans="19:29" x14ac:dyDescent="0.25">
      <c r="S58455" s="108"/>
      <c r="U58455" s="108"/>
      <c r="W58455" s="108"/>
      <c r="Y58455" s="108"/>
      <c r="AA58455" s="108"/>
      <c r="AC58455" s="108"/>
    </row>
    <row r="58456" spans="19:29" x14ac:dyDescent="0.25">
      <c r="S58456" s="108"/>
      <c r="U58456" s="108"/>
      <c r="W58456" s="108"/>
      <c r="Y58456" s="108"/>
      <c r="AA58456" s="108"/>
      <c r="AC58456" s="108"/>
    </row>
    <row r="58457" spans="19:29" x14ac:dyDescent="0.25">
      <c r="S58457" s="109"/>
      <c r="U58457" s="109"/>
      <c r="W58457" s="109"/>
      <c r="Y58457" s="109"/>
      <c r="AA58457" s="109"/>
      <c r="AC58457" s="109"/>
    </row>
    <row r="58458" spans="19:29" x14ac:dyDescent="0.25">
      <c r="S58458" s="108"/>
      <c r="U58458" s="108"/>
      <c r="W58458" s="108"/>
      <c r="Y58458" s="108"/>
      <c r="AA58458" s="108"/>
      <c r="AC58458" s="108"/>
    </row>
    <row r="58459" spans="19:29" x14ac:dyDescent="0.25">
      <c r="S58459" s="109"/>
      <c r="U58459" s="109"/>
      <c r="W58459" s="109"/>
      <c r="Y58459" s="109"/>
      <c r="AA58459" s="109"/>
      <c r="AC58459" s="109"/>
    </row>
    <row r="58460" spans="19:29" x14ac:dyDescent="0.25">
      <c r="S58460" s="108"/>
      <c r="U58460" s="108"/>
      <c r="W58460" s="108"/>
      <c r="Y58460" s="108"/>
      <c r="AA58460" s="108"/>
      <c r="AC58460" s="108"/>
    </row>
    <row r="58461" spans="19:29" x14ac:dyDescent="0.25">
      <c r="S58461" s="108"/>
      <c r="U58461" s="108"/>
      <c r="W58461" s="108"/>
      <c r="Y58461" s="108"/>
      <c r="AA58461" s="108"/>
      <c r="AC58461" s="108"/>
    </row>
    <row r="58462" spans="19:29" x14ac:dyDescent="0.25">
      <c r="S58462" s="108"/>
      <c r="U58462" s="108"/>
      <c r="W58462" s="108"/>
      <c r="Y58462" s="108"/>
      <c r="AA58462" s="108"/>
      <c r="AC58462" s="108"/>
    </row>
    <row r="58463" spans="19:29" x14ac:dyDescent="0.25">
      <c r="S58463" s="110"/>
      <c r="U58463" s="110"/>
      <c r="W58463" s="110"/>
      <c r="Y58463" s="110"/>
      <c r="AA58463" s="110"/>
      <c r="AC58463" s="110"/>
    </row>
    <row r="58464" spans="19:29" x14ac:dyDescent="0.25">
      <c r="S58464" s="110"/>
      <c r="U58464" s="110"/>
      <c r="W58464" s="110"/>
      <c r="Y58464" s="110"/>
      <c r="AA58464" s="110"/>
      <c r="AC58464" s="110"/>
    </row>
    <row r="58465" spans="19:29" x14ac:dyDescent="0.25">
      <c r="S58465" s="110"/>
      <c r="U58465" s="110"/>
      <c r="W58465" s="110"/>
      <c r="Y58465" s="110"/>
      <c r="AA58465" s="110"/>
      <c r="AC58465" s="110"/>
    </row>
    <row r="58466" spans="19:29" x14ac:dyDescent="0.25">
      <c r="S58466" s="110"/>
      <c r="U58466" s="110"/>
      <c r="W58466" s="110"/>
      <c r="Y58466" s="110"/>
      <c r="AA58466" s="110"/>
      <c r="AC58466" s="110"/>
    </row>
    <row r="58467" spans="19:29" x14ac:dyDescent="0.25">
      <c r="S58467" s="111"/>
      <c r="U58467" s="111"/>
      <c r="W58467" s="111"/>
      <c r="Y58467" s="111"/>
      <c r="AA58467" s="111"/>
      <c r="AC58467" s="111"/>
    </row>
    <row r="58468" spans="19:29" x14ac:dyDescent="0.25">
      <c r="S58468" s="107"/>
      <c r="U58468" s="107"/>
      <c r="W58468" s="107"/>
      <c r="Y58468" s="107"/>
      <c r="AA58468" s="107"/>
      <c r="AC58468" s="107"/>
    </row>
    <row r="58469" spans="19:29" x14ac:dyDescent="0.25">
      <c r="S58469" s="108"/>
      <c r="U58469" s="108"/>
      <c r="W58469" s="108"/>
      <c r="Y58469" s="108"/>
      <c r="AA58469" s="108"/>
      <c r="AC58469" s="108"/>
    </row>
    <row r="58470" spans="19:29" x14ac:dyDescent="0.25">
      <c r="S58470" s="108"/>
      <c r="U58470" s="108"/>
      <c r="W58470" s="108"/>
      <c r="Y58470" s="108"/>
      <c r="AA58470" s="108"/>
      <c r="AC58470" s="108"/>
    </row>
    <row r="58471" spans="19:29" x14ac:dyDescent="0.25">
      <c r="S58471" s="109"/>
      <c r="U58471" s="109"/>
      <c r="W58471" s="109"/>
      <c r="Y58471" s="109"/>
      <c r="AA58471" s="109"/>
      <c r="AC58471" s="109"/>
    </row>
    <row r="58472" spans="19:29" x14ac:dyDescent="0.25">
      <c r="S58472" s="108"/>
      <c r="U58472" s="108"/>
      <c r="W58472" s="108"/>
      <c r="Y58472" s="108"/>
      <c r="AA58472" s="108"/>
      <c r="AC58472" s="108"/>
    </row>
    <row r="58473" spans="19:29" x14ac:dyDescent="0.25">
      <c r="S58473" s="108"/>
      <c r="U58473" s="108"/>
      <c r="W58473" s="108"/>
      <c r="Y58473" s="108"/>
      <c r="AA58473" s="108"/>
      <c r="AC58473" s="108"/>
    </row>
    <row r="58474" spans="19:29" x14ac:dyDescent="0.25">
      <c r="S58474" s="109"/>
      <c r="U58474" s="109"/>
      <c r="W58474" s="109"/>
      <c r="Y58474" s="109"/>
      <c r="AA58474" s="109"/>
      <c r="AC58474" s="109"/>
    </row>
    <row r="58475" spans="19:29" x14ac:dyDescent="0.25">
      <c r="S58475" s="108"/>
      <c r="U58475" s="108"/>
      <c r="W58475" s="108"/>
      <c r="Y58475" s="108"/>
      <c r="AA58475" s="108"/>
      <c r="AC58475" s="108"/>
    </row>
    <row r="58476" spans="19:29" x14ac:dyDescent="0.25">
      <c r="S58476" s="109"/>
      <c r="U58476" s="109"/>
      <c r="W58476" s="109"/>
      <c r="Y58476" s="109"/>
      <c r="AA58476" s="109"/>
      <c r="AC58476" s="109"/>
    </row>
    <row r="58477" spans="19:29" x14ac:dyDescent="0.25">
      <c r="S58477" s="108"/>
      <c r="U58477" s="108"/>
      <c r="W58477" s="108"/>
      <c r="Y58477" s="108"/>
      <c r="AA58477" s="108"/>
      <c r="AC58477" s="108"/>
    </row>
    <row r="58478" spans="19:29" x14ac:dyDescent="0.25">
      <c r="S58478" s="108"/>
      <c r="U58478" s="108"/>
      <c r="W58478" s="108"/>
      <c r="Y58478" s="108"/>
      <c r="AA58478" s="108"/>
      <c r="AC58478" s="108"/>
    </row>
    <row r="58479" spans="19:29" x14ac:dyDescent="0.25">
      <c r="S58479" s="108"/>
      <c r="U58479" s="108"/>
      <c r="W58479" s="108"/>
      <c r="Y58479" s="108"/>
      <c r="AA58479" s="108"/>
      <c r="AC58479" s="108"/>
    </row>
    <row r="58480" spans="19:29" x14ac:dyDescent="0.25">
      <c r="S58480" s="110"/>
      <c r="U58480" s="110"/>
      <c r="W58480" s="110"/>
      <c r="Y58480" s="110"/>
      <c r="AA58480" s="110"/>
      <c r="AC58480" s="110"/>
    </row>
    <row r="58481" spans="19:29" x14ac:dyDescent="0.25">
      <c r="S58481" s="110"/>
      <c r="U58481" s="110"/>
      <c r="W58481" s="110"/>
      <c r="Y58481" s="110"/>
      <c r="AA58481" s="110"/>
      <c r="AC58481" s="110"/>
    </row>
    <row r="58482" spans="19:29" x14ac:dyDescent="0.25">
      <c r="S58482" s="110"/>
      <c r="U58482" s="110"/>
      <c r="W58482" s="110"/>
      <c r="Y58482" s="110"/>
      <c r="AA58482" s="110"/>
      <c r="AC58482" s="110"/>
    </row>
    <row r="58483" spans="19:29" x14ac:dyDescent="0.25">
      <c r="S58483" s="110"/>
      <c r="U58483" s="110"/>
      <c r="W58483" s="110"/>
      <c r="Y58483" s="110"/>
      <c r="AA58483" s="110"/>
      <c r="AC58483" s="110"/>
    </row>
    <row r="58484" spans="19:29" x14ac:dyDescent="0.25">
      <c r="S58484" s="111"/>
      <c r="U58484" s="111"/>
      <c r="W58484" s="111"/>
      <c r="Y58484" s="111"/>
      <c r="AA58484" s="111"/>
      <c r="AC58484" s="111"/>
    </row>
    <row r="58485" spans="19:29" x14ac:dyDescent="0.25">
      <c r="S58485" s="107"/>
      <c r="U58485" s="107"/>
      <c r="W58485" s="107"/>
      <c r="Y58485" s="107"/>
      <c r="AA58485" s="107"/>
      <c r="AC58485" s="107"/>
    </row>
    <row r="58486" spans="19:29" x14ac:dyDescent="0.25">
      <c r="S58486" s="108"/>
      <c r="U58486" s="108"/>
      <c r="W58486" s="108"/>
      <c r="Y58486" s="108"/>
      <c r="AA58486" s="108"/>
      <c r="AC58486" s="108"/>
    </row>
    <row r="58487" spans="19:29" x14ac:dyDescent="0.25">
      <c r="S58487" s="108"/>
      <c r="U58487" s="108"/>
      <c r="W58487" s="108"/>
      <c r="Y58487" s="108"/>
      <c r="AA58487" s="108"/>
      <c r="AC58487" s="108"/>
    </row>
    <row r="58488" spans="19:29" x14ac:dyDescent="0.25">
      <c r="S58488" s="109"/>
      <c r="U58488" s="109"/>
      <c r="W58488" s="109"/>
      <c r="Y58488" s="109"/>
      <c r="AA58488" s="109"/>
      <c r="AC58488" s="109"/>
    </row>
    <row r="58489" spans="19:29" x14ac:dyDescent="0.25">
      <c r="S58489" s="108"/>
      <c r="U58489" s="108"/>
      <c r="W58489" s="108"/>
      <c r="Y58489" s="108"/>
      <c r="AA58489" s="108"/>
      <c r="AC58489" s="108"/>
    </row>
    <row r="58490" spans="19:29" x14ac:dyDescent="0.25">
      <c r="S58490" s="108"/>
      <c r="U58490" s="108"/>
      <c r="W58490" s="108"/>
      <c r="Y58490" s="108"/>
      <c r="AA58490" s="108"/>
      <c r="AC58490" s="108"/>
    </row>
    <row r="58491" spans="19:29" x14ac:dyDescent="0.25">
      <c r="S58491" s="109"/>
      <c r="U58491" s="109"/>
      <c r="W58491" s="109"/>
      <c r="Y58491" s="109"/>
      <c r="AA58491" s="109"/>
      <c r="AC58491" s="109"/>
    </row>
    <row r="58492" spans="19:29" x14ac:dyDescent="0.25">
      <c r="S58492" s="108"/>
      <c r="U58492" s="108"/>
      <c r="W58492" s="108"/>
      <c r="Y58492" s="108"/>
      <c r="AA58492" s="108"/>
      <c r="AC58492" s="108"/>
    </row>
    <row r="58493" spans="19:29" x14ac:dyDescent="0.25">
      <c r="S58493" s="109"/>
      <c r="U58493" s="109"/>
      <c r="W58493" s="109"/>
      <c r="Y58493" s="109"/>
      <c r="AA58493" s="109"/>
      <c r="AC58493" s="109"/>
    </row>
    <row r="58494" spans="19:29" x14ac:dyDescent="0.25">
      <c r="S58494" s="108"/>
      <c r="U58494" s="108"/>
      <c r="W58494" s="108"/>
      <c r="Y58494" s="108"/>
      <c r="AA58494" s="108"/>
      <c r="AC58494" s="108"/>
    </row>
    <row r="58495" spans="19:29" x14ac:dyDescent="0.25">
      <c r="S58495" s="108"/>
      <c r="U58495" s="108"/>
      <c r="W58495" s="108"/>
      <c r="Y58495" s="108"/>
      <c r="AA58495" s="108"/>
      <c r="AC58495" s="108"/>
    </row>
    <row r="58496" spans="19:29" x14ac:dyDescent="0.25">
      <c r="S58496" s="108"/>
      <c r="U58496" s="108"/>
      <c r="W58496" s="108"/>
      <c r="Y58496" s="108"/>
      <c r="AA58496" s="108"/>
      <c r="AC58496" s="108"/>
    </row>
    <row r="58497" spans="19:29" x14ac:dyDescent="0.25">
      <c r="S58497" s="110"/>
      <c r="U58497" s="110"/>
      <c r="W58497" s="110"/>
      <c r="Y58497" s="110"/>
      <c r="AA58497" s="110"/>
      <c r="AC58497" s="110"/>
    </row>
    <row r="58498" spans="19:29" x14ac:dyDescent="0.25">
      <c r="S58498" s="110"/>
      <c r="U58498" s="110"/>
      <c r="W58498" s="110"/>
      <c r="Y58498" s="110"/>
      <c r="AA58498" s="110"/>
      <c r="AC58498" s="110"/>
    </row>
    <row r="58499" spans="19:29" x14ac:dyDescent="0.25">
      <c r="S58499" s="110"/>
      <c r="U58499" s="110"/>
      <c r="W58499" s="110"/>
      <c r="Y58499" s="110"/>
      <c r="AA58499" s="110"/>
      <c r="AC58499" s="110"/>
    </row>
    <row r="58500" spans="19:29" x14ac:dyDescent="0.25">
      <c r="S58500" s="110"/>
      <c r="U58500" s="110"/>
      <c r="W58500" s="110"/>
      <c r="Y58500" s="110"/>
      <c r="AA58500" s="110"/>
      <c r="AC58500" s="110"/>
    </row>
    <row r="58501" spans="19:29" x14ac:dyDescent="0.25">
      <c r="S58501" s="111"/>
      <c r="U58501" s="111"/>
      <c r="W58501" s="111"/>
      <c r="Y58501" s="111"/>
      <c r="AA58501" s="111"/>
      <c r="AC58501" s="111"/>
    </row>
    <row r="58502" spans="19:29" x14ac:dyDescent="0.25">
      <c r="S58502" s="107"/>
      <c r="U58502" s="107"/>
      <c r="W58502" s="107"/>
      <c r="Y58502" s="107"/>
      <c r="AA58502" s="107"/>
      <c r="AC58502" s="107"/>
    </row>
    <row r="58503" spans="19:29" x14ac:dyDescent="0.25">
      <c r="S58503" s="108"/>
      <c r="U58503" s="108"/>
      <c r="W58503" s="108"/>
      <c r="Y58503" s="108"/>
      <c r="AA58503" s="108"/>
      <c r="AC58503" s="108"/>
    </row>
    <row r="58504" spans="19:29" x14ac:dyDescent="0.25">
      <c r="S58504" s="108"/>
      <c r="U58504" s="108"/>
      <c r="W58504" s="108"/>
      <c r="Y58504" s="108"/>
      <c r="AA58504" s="108"/>
      <c r="AC58504" s="108"/>
    </row>
    <row r="58505" spans="19:29" x14ac:dyDescent="0.25">
      <c r="S58505" s="109"/>
      <c r="U58505" s="109"/>
      <c r="W58505" s="109"/>
      <c r="Y58505" s="109"/>
      <c r="AA58505" s="109"/>
      <c r="AC58505" s="109"/>
    </row>
    <row r="58506" spans="19:29" x14ac:dyDescent="0.25">
      <c r="S58506" s="108"/>
      <c r="U58506" s="108"/>
      <c r="W58506" s="108"/>
      <c r="Y58506" s="108"/>
      <c r="AA58506" s="108"/>
      <c r="AC58506" s="108"/>
    </row>
    <row r="58507" spans="19:29" x14ac:dyDescent="0.25">
      <c r="S58507" s="108"/>
      <c r="U58507" s="108"/>
      <c r="W58507" s="108"/>
      <c r="Y58507" s="108"/>
      <c r="AA58507" s="108"/>
      <c r="AC58507" s="108"/>
    </row>
    <row r="58508" spans="19:29" x14ac:dyDescent="0.25">
      <c r="S58508" s="109"/>
      <c r="U58508" s="109"/>
      <c r="W58508" s="109"/>
      <c r="Y58508" s="109"/>
      <c r="AA58508" s="109"/>
      <c r="AC58508" s="109"/>
    </row>
    <row r="58509" spans="19:29" x14ac:dyDescent="0.25">
      <c r="S58509" s="108"/>
      <c r="U58509" s="108"/>
      <c r="W58509" s="108"/>
      <c r="Y58509" s="108"/>
      <c r="AA58509" s="108"/>
      <c r="AC58509" s="108"/>
    </row>
    <row r="58510" spans="19:29" x14ac:dyDescent="0.25">
      <c r="S58510" s="109"/>
      <c r="U58510" s="109"/>
      <c r="W58510" s="109"/>
      <c r="Y58510" s="109"/>
      <c r="AA58510" s="109"/>
      <c r="AC58510" s="109"/>
    </row>
    <row r="58511" spans="19:29" x14ac:dyDescent="0.25">
      <c r="S58511" s="108"/>
      <c r="U58511" s="108"/>
      <c r="W58511" s="108"/>
      <c r="Y58511" s="108"/>
      <c r="AA58511" s="108"/>
      <c r="AC58511" s="108"/>
    </row>
    <row r="58512" spans="19:29" x14ac:dyDescent="0.25">
      <c r="S58512" s="108"/>
      <c r="U58512" s="108"/>
      <c r="W58512" s="108"/>
      <c r="Y58512" s="108"/>
      <c r="AA58512" s="108"/>
      <c r="AC58512" s="108"/>
    </row>
    <row r="58513" spans="19:29" x14ac:dyDescent="0.25">
      <c r="S58513" s="108"/>
      <c r="U58513" s="108"/>
      <c r="W58513" s="108"/>
      <c r="Y58513" s="108"/>
      <c r="AA58513" s="108"/>
      <c r="AC58513" s="108"/>
    </row>
    <row r="58514" spans="19:29" x14ac:dyDescent="0.25">
      <c r="S58514" s="110"/>
      <c r="U58514" s="110"/>
      <c r="W58514" s="110"/>
      <c r="Y58514" s="110"/>
      <c r="AA58514" s="110"/>
      <c r="AC58514" s="110"/>
    </row>
    <row r="58515" spans="19:29" x14ac:dyDescent="0.25">
      <c r="S58515" s="110"/>
      <c r="U58515" s="110"/>
      <c r="W58515" s="110"/>
      <c r="Y58515" s="110"/>
      <c r="AA58515" s="110"/>
      <c r="AC58515" s="110"/>
    </row>
    <row r="58516" spans="19:29" x14ac:dyDescent="0.25">
      <c r="S58516" s="110"/>
      <c r="U58516" s="110"/>
      <c r="W58516" s="110"/>
      <c r="Y58516" s="110"/>
      <c r="AA58516" s="110"/>
      <c r="AC58516" s="110"/>
    </row>
    <row r="58517" spans="19:29" x14ac:dyDescent="0.25">
      <c r="S58517" s="110"/>
      <c r="U58517" s="110"/>
      <c r="W58517" s="110"/>
      <c r="Y58517" s="110"/>
      <c r="AA58517" s="110"/>
      <c r="AC58517" s="110"/>
    </row>
    <row r="58518" spans="19:29" x14ac:dyDescent="0.25">
      <c r="S58518" s="111"/>
      <c r="U58518" s="111"/>
      <c r="W58518" s="111"/>
      <c r="Y58518" s="111"/>
      <c r="AA58518" s="111"/>
      <c r="AC58518" s="111"/>
    </row>
    <row r="58519" spans="19:29" x14ac:dyDescent="0.25">
      <c r="S58519" s="107"/>
      <c r="U58519" s="107"/>
      <c r="W58519" s="107"/>
      <c r="Y58519" s="107"/>
      <c r="AA58519" s="107"/>
      <c r="AC58519" s="107"/>
    </row>
    <row r="58520" spans="19:29" x14ac:dyDescent="0.25">
      <c r="S58520" s="108"/>
      <c r="U58520" s="108"/>
      <c r="W58520" s="108"/>
      <c r="Y58520" s="108"/>
      <c r="AA58520" s="108"/>
      <c r="AC58520" s="108"/>
    </row>
    <row r="58521" spans="19:29" x14ac:dyDescent="0.25">
      <c r="S58521" s="108"/>
      <c r="U58521" s="108"/>
      <c r="W58521" s="108"/>
      <c r="Y58521" s="108"/>
      <c r="AA58521" s="108"/>
      <c r="AC58521" s="108"/>
    </row>
    <row r="58522" spans="19:29" x14ac:dyDescent="0.25">
      <c r="S58522" s="109"/>
      <c r="U58522" s="109"/>
      <c r="W58522" s="109"/>
      <c r="Y58522" s="109"/>
      <c r="AA58522" s="109"/>
      <c r="AC58522" s="109"/>
    </row>
    <row r="58523" spans="19:29" x14ac:dyDescent="0.25">
      <c r="S58523" s="108"/>
      <c r="U58523" s="108"/>
      <c r="W58523" s="108"/>
      <c r="Y58523" s="108"/>
      <c r="AA58523" s="108"/>
      <c r="AC58523" s="108"/>
    </row>
    <row r="58524" spans="19:29" x14ac:dyDescent="0.25">
      <c r="S58524" s="108"/>
      <c r="U58524" s="108"/>
      <c r="W58524" s="108"/>
      <c r="Y58524" s="108"/>
      <c r="AA58524" s="108"/>
      <c r="AC58524" s="108"/>
    </row>
    <row r="58525" spans="19:29" x14ac:dyDescent="0.25">
      <c r="S58525" s="109"/>
      <c r="U58525" s="109"/>
      <c r="W58525" s="109"/>
      <c r="Y58525" s="109"/>
      <c r="AA58525" s="109"/>
      <c r="AC58525" s="109"/>
    </row>
    <row r="58526" spans="19:29" x14ac:dyDescent="0.25">
      <c r="S58526" s="108"/>
      <c r="U58526" s="108"/>
      <c r="W58526" s="108"/>
      <c r="Y58526" s="108"/>
      <c r="AA58526" s="108"/>
      <c r="AC58526" s="108"/>
    </row>
    <row r="58527" spans="19:29" x14ac:dyDescent="0.25">
      <c r="S58527" s="109"/>
      <c r="U58527" s="109"/>
      <c r="W58527" s="109"/>
      <c r="Y58527" s="109"/>
      <c r="AA58527" s="109"/>
      <c r="AC58527" s="109"/>
    </row>
    <row r="58528" spans="19:29" x14ac:dyDescent="0.25">
      <c r="S58528" s="108"/>
      <c r="U58528" s="108"/>
      <c r="W58528" s="108"/>
      <c r="Y58528" s="108"/>
      <c r="AA58528" s="108"/>
      <c r="AC58528" s="108"/>
    </row>
    <row r="58529" spans="19:29" x14ac:dyDescent="0.25">
      <c r="S58529" s="108"/>
      <c r="U58529" s="108"/>
      <c r="W58529" s="108"/>
      <c r="Y58529" s="108"/>
      <c r="AA58529" s="108"/>
      <c r="AC58529" s="108"/>
    </row>
    <row r="58530" spans="19:29" x14ac:dyDescent="0.25">
      <c r="S58530" s="108"/>
      <c r="U58530" s="108"/>
      <c r="W58530" s="108"/>
      <c r="Y58530" s="108"/>
      <c r="AA58530" s="108"/>
      <c r="AC58530" s="108"/>
    </row>
    <row r="58531" spans="19:29" x14ac:dyDescent="0.25">
      <c r="S58531" s="110"/>
      <c r="U58531" s="110"/>
      <c r="W58531" s="110"/>
      <c r="Y58531" s="110"/>
      <c r="AA58531" s="110"/>
      <c r="AC58531" s="110"/>
    </row>
    <row r="58532" spans="19:29" x14ac:dyDescent="0.25">
      <c r="S58532" s="110"/>
      <c r="U58532" s="110"/>
      <c r="W58532" s="110"/>
      <c r="Y58532" s="110"/>
      <c r="AA58532" s="110"/>
      <c r="AC58532" s="110"/>
    </row>
    <row r="58533" spans="19:29" x14ac:dyDescent="0.25">
      <c r="S58533" s="110"/>
      <c r="U58533" s="110"/>
      <c r="W58533" s="110"/>
      <c r="Y58533" s="110"/>
      <c r="AA58533" s="110"/>
      <c r="AC58533" s="110"/>
    </row>
    <row r="58534" spans="19:29" x14ac:dyDescent="0.25">
      <c r="S58534" s="110"/>
      <c r="U58534" s="110"/>
      <c r="W58534" s="110"/>
      <c r="Y58534" s="110"/>
      <c r="AA58534" s="110"/>
      <c r="AC58534" s="110"/>
    </row>
    <row r="58535" spans="19:29" x14ac:dyDescent="0.25">
      <c r="S58535" s="111"/>
      <c r="U58535" s="111"/>
      <c r="W58535" s="111"/>
      <c r="Y58535" s="111"/>
      <c r="AA58535" s="111"/>
      <c r="AC58535" s="111"/>
    </row>
    <row r="58536" spans="19:29" x14ac:dyDescent="0.25">
      <c r="S58536" s="107"/>
      <c r="U58536" s="107"/>
      <c r="W58536" s="107"/>
      <c r="Y58536" s="107"/>
      <c r="AA58536" s="107"/>
      <c r="AC58536" s="107"/>
    </row>
    <row r="58537" spans="19:29" x14ac:dyDescent="0.25">
      <c r="S58537" s="108"/>
      <c r="U58537" s="108"/>
      <c r="W58537" s="108"/>
      <c r="Y58537" s="108"/>
      <c r="AA58537" s="108"/>
      <c r="AC58537" s="108"/>
    </row>
    <row r="58538" spans="19:29" x14ac:dyDescent="0.25">
      <c r="S58538" s="108"/>
      <c r="U58538" s="108"/>
      <c r="W58538" s="108"/>
      <c r="Y58538" s="108"/>
      <c r="AA58538" s="108"/>
      <c r="AC58538" s="108"/>
    </row>
    <row r="58539" spans="19:29" x14ac:dyDescent="0.25">
      <c r="S58539" s="109"/>
      <c r="U58539" s="109"/>
      <c r="W58539" s="109"/>
      <c r="Y58539" s="109"/>
      <c r="AA58539" s="109"/>
      <c r="AC58539" s="109"/>
    </row>
    <row r="58540" spans="19:29" x14ac:dyDescent="0.25">
      <c r="S58540" s="108"/>
      <c r="U58540" s="108"/>
      <c r="W58540" s="108"/>
      <c r="Y58540" s="108"/>
      <c r="AA58540" s="108"/>
      <c r="AC58540" s="108"/>
    </row>
    <row r="58541" spans="19:29" x14ac:dyDescent="0.25">
      <c r="S58541" s="108"/>
      <c r="U58541" s="108"/>
      <c r="W58541" s="108"/>
      <c r="Y58541" s="108"/>
      <c r="AA58541" s="108"/>
      <c r="AC58541" s="108"/>
    </row>
    <row r="58542" spans="19:29" x14ac:dyDescent="0.25">
      <c r="S58542" s="109"/>
      <c r="U58542" s="109"/>
      <c r="W58542" s="109"/>
      <c r="Y58542" s="109"/>
      <c r="AA58542" s="109"/>
      <c r="AC58542" s="109"/>
    </row>
    <row r="58543" spans="19:29" x14ac:dyDescent="0.25">
      <c r="S58543" s="108"/>
      <c r="U58543" s="108"/>
      <c r="W58543" s="108"/>
      <c r="Y58543" s="108"/>
      <c r="AA58543" s="108"/>
      <c r="AC58543" s="108"/>
    </row>
    <row r="58544" spans="19:29" x14ac:dyDescent="0.25">
      <c r="S58544" s="109"/>
      <c r="U58544" s="109"/>
      <c r="W58544" s="109"/>
      <c r="Y58544" s="109"/>
      <c r="AA58544" s="109"/>
      <c r="AC58544" s="109"/>
    </row>
    <row r="58545" spans="19:29" x14ac:dyDescent="0.25">
      <c r="S58545" s="108"/>
      <c r="U58545" s="108"/>
      <c r="W58545" s="108"/>
      <c r="Y58545" s="108"/>
      <c r="AA58545" s="108"/>
      <c r="AC58545" s="108"/>
    </row>
    <row r="58546" spans="19:29" x14ac:dyDescent="0.25">
      <c r="S58546" s="108"/>
      <c r="U58546" s="108"/>
      <c r="W58546" s="108"/>
      <c r="Y58546" s="108"/>
      <c r="AA58546" s="108"/>
      <c r="AC58546" s="108"/>
    </row>
    <row r="58547" spans="19:29" x14ac:dyDescent="0.25">
      <c r="S58547" s="108"/>
      <c r="U58547" s="108"/>
      <c r="W58547" s="108"/>
      <c r="Y58547" s="108"/>
      <c r="AA58547" s="108"/>
      <c r="AC58547" s="108"/>
    </row>
    <row r="58548" spans="19:29" x14ac:dyDescent="0.25">
      <c r="S58548" s="110"/>
      <c r="U58548" s="110"/>
      <c r="W58548" s="110"/>
      <c r="Y58548" s="110"/>
      <c r="AA58548" s="110"/>
      <c r="AC58548" s="110"/>
    </row>
    <row r="58549" spans="19:29" x14ac:dyDescent="0.25">
      <c r="S58549" s="110"/>
      <c r="U58549" s="110"/>
      <c r="W58549" s="110"/>
      <c r="Y58549" s="110"/>
      <c r="AA58549" s="110"/>
      <c r="AC58549" s="110"/>
    </row>
    <row r="58550" spans="19:29" x14ac:dyDescent="0.25">
      <c r="S58550" s="110"/>
      <c r="U58550" s="110"/>
      <c r="W58550" s="110"/>
      <c r="Y58550" s="110"/>
      <c r="AA58550" s="110"/>
      <c r="AC58550" s="110"/>
    </row>
    <row r="58551" spans="19:29" x14ac:dyDescent="0.25">
      <c r="S58551" s="110"/>
      <c r="U58551" s="110"/>
      <c r="W58551" s="110"/>
      <c r="Y58551" s="110"/>
      <c r="AA58551" s="110"/>
      <c r="AC58551" s="110"/>
    </row>
    <row r="58552" spans="19:29" x14ac:dyDescent="0.25">
      <c r="S58552" s="111"/>
      <c r="U58552" s="111"/>
      <c r="W58552" s="111"/>
      <c r="Y58552" s="111"/>
      <c r="AA58552" s="111"/>
      <c r="AC58552" s="111"/>
    </row>
    <row r="58553" spans="19:29" x14ac:dyDescent="0.25">
      <c r="S58553" s="107"/>
      <c r="U58553" s="107"/>
      <c r="W58553" s="107"/>
      <c r="Y58553" s="107"/>
      <c r="AA58553" s="107"/>
      <c r="AC58553" s="107"/>
    </row>
    <row r="58554" spans="19:29" x14ac:dyDescent="0.25">
      <c r="S58554" s="108"/>
      <c r="U58554" s="108"/>
      <c r="W58554" s="108"/>
      <c r="Y58554" s="108"/>
      <c r="AA58554" s="108"/>
      <c r="AC58554" s="108"/>
    </row>
    <row r="58555" spans="19:29" x14ac:dyDescent="0.25">
      <c r="S58555" s="108"/>
      <c r="U58555" s="108"/>
      <c r="W58555" s="108"/>
      <c r="Y58555" s="108"/>
      <c r="AA58555" s="108"/>
      <c r="AC58555" s="108"/>
    </row>
    <row r="58556" spans="19:29" x14ac:dyDescent="0.25">
      <c r="S58556" s="109"/>
      <c r="U58556" s="109"/>
      <c r="W58556" s="109"/>
      <c r="Y58556" s="109"/>
      <c r="AA58556" s="109"/>
      <c r="AC58556" s="109"/>
    </row>
    <row r="58557" spans="19:29" x14ac:dyDescent="0.25">
      <c r="S58557" s="108"/>
      <c r="U58557" s="108"/>
      <c r="W58557" s="108"/>
      <c r="Y58557" s="108"/>
      <c r="AA58557" s="108"/>
      <c r="AC58557" s="108"/>
    </row>
    <row r="58558" spans="19:29" x14ac:dyDescent="0.25">
      <c r="S58558" s="108"/>
      <c r="U58558" s="108"/>
      <c r="W58558" s="108"/>
      <c r="Y58558" s="108"/>
      <c r="AA58558" s="108"/>
      <c r="AC58558" s="108"/>
    </row>
    <row r="58559" spans="19:29" x14ac:dyDescent="0.25">
      <c r="S58559" s="109"/>
      <c r="U58559" s="109"/>
      <c r="W58559" s="109"/>
      <c r="Y58559" s="109"/>
      <c r="AA58559" s="109"/>
      <c r="AC58559" s="109"/>
    </row>
    <row r="58560" spans="19:29" x14ac:dyDescent="0.25">
      <c r="S58560" s="108"/>
      <c r="U58560" s="108"/>
      <c r="W58560" s="108"/>
      <c r="Y58560" s="108"/>
      <c r="AA58560" s="108"/>
      <c r="AC58560" s="108"/>
    </row>
    <row r="58561" spans="19:29" x14ac:dyDescent="0.25">
      <c r="S58561" s="109"/>
      <c r="U58561" s="109"/>
      <c r="W58561" s="109"/>
      <c r="Y58561" s="109"/>
      <c r="AA58561" s="109"/>
      <c r="AC58561" s="109"/>
    </row>
    <row r="58562" spans="19:29" x14ac:dyDescent="0.25">
      <c r="S58562" s="108"/>
      <c r="U58562" s="108"/>
      <c r="W58562" s="108"/>
      <c r="Y58562" s="108"/>
      <c r="AA58562" s="108"/>
      <c r="AC58562" s="108"/>
    </row>
    <row r="58563" spans="19:29" x14ac:dyDescent="0.25">
      <c r="S58563" s="108"/>
      <c r="U58563" s="108"/>
      <c r="W58563" s="108"/>
      <c r="Y58563" s="108"/>
      <c r="AA58563" s="108"/>
      <c r="AC58563" s="108"/>
    </row>
    <row r="58564" spans="19:29" x14ac:dyDescent="0.25">
      <c r="S58564" s="108"/>
      <c r="U58564" s="108"/>
      <c r="W58564" s="108"/>
      <c r="Y58564" s="108"/>
      <c r="AA58564" s="108"/>
      <c r="AC58564" s="108"/>
    </row>
    <row r="58565" spans="19:29" x14ac:dyDescent="0.25">
      <c r="S58565" s="110"/>
      <c r="U58565" s="110"/>
      <c r="W58565" s="110"/>
      <c r="Y58565" s="110"/>
      <c r="AA58565" s="110"/>
      <c r="AC58565" s="110"/>
    </row>
    <row r="58566" spans="19:29" x14ac:dyDescent="0.25">
      <c r="S58566" s="110"/>
      <c r="U58566" s="110"/>
      <c r="W58566" s="110"/>
      <c r="Y58566" s="110"/>
      <c r="AA58566" s="110"/>
      <c r="AC58566" s="110"/>
    </row>
    <row r="58567" spans="19:29" x14ac:dyDescent="0.25">
      <c r="S58567" s="110"/>
      <c r="U58567" s="110"/>
      <c r="W58567" s="110"/>
      <c r="Y58567" s="110"/>
      <c r="AA58567" s="110"/>
      <c r="AC58567" s="110"/>
    </row>
    <row r="58568" spans="19:29" x14ac:dyDescent="0.25">
      <c r="S58568" s="110"/>
      <c r="U58568" s="110"/>
      <c r="W58568" s="110"/>
      <c r="Y58568" s="110"/>
      <c r="AA58568" s="110"/>
      <c r="AC58568" s="110"/>
    </row>
    <row r="58569" spans="19:29" x14ac:dyDescent="0.25">
      <c r="S58569" s="111"/>
      <c r="U58569" s="111"/>
      <c r="W58569" s="111"/>
      <c r="Y58569" s="111"/>
      <c r="AA58569" s="111"/>
      <c r="AC58569" s="111"/>
    </row>
    <row r="58570" spans="19:29" x14ac:dyDescent="0.25">
      <c r="S58570" s="107"/>
      <c r="U58570" s="107"/>
      <c r="W58570" s="107"/>
      <c r="Y58570" s="107"/>
      <c r="AA58570" s="107"/>
      <c r="AC58570" s="107"/>
    </row>
    <row r="58571" spans="19:29" x14ac:dyDescent="0.25">
      <c r="S58571" s="108"/>
      <c r="U58571" s="108"/>
      <c r="W58571" s="108"/>
      <c r="Y58571" s="108"/>
      <c r="AA58571" s="108"/>
      <c r="AC58571" s="108"/>
    </row>
    <row r="58572" spans="19:29" x14ac:dyDescent="0.25">
      <c r="S58572" s="108"/>
      <c r="U58572" s="108"/>
      <c r="W58572" s="108"/>
      <c r="Y58572" s="108"/>
      <c r="AA58572" s="108"/>
      <c r="AC58572" s="108"/>
    </row>
    <row r="58573" spans="19:29" x14ac:dyDescent="0.25">
      <c r="S58573" s="109"/>
      <c r="U58573" s="109"/>
      <c r="W58573" s="109"/>
      <c r="Y58573" s="109"/>
      <c r="AA58573" s="109"/>
      <c r="AC58573" s="109"/>
    </row>
    <row r="58574" spans="19:29" x14ac:dyDescent="0.25">
      <c r="S58574" s="108"/>
      <c r="U58574" s="108"/>
      <c r="W58574" s="108"/>
      <c r="Y58574" s="108"/>
      <c r="AA58574" s="108"/>
      <c r="AC58574" s="108"/>
    </row>
    <row r="58575" spans="19:29" x14ac:dyDescent="0.25">
      <c r="S58575" s="108"/>
      <c r="U58575" s="108"/>
      <c r="W58575" s="108"/>
      <c r="Y58575" s="108"/>
      <c r="AA58575" s="108"/>
      <c r="AC58575" s="108"/>
    </row>
    <row r="58576" spans="19:29" x14ac:dyDescent="0.25">
      <c r="S58576" s="109"/>
      <c r="U58576" s="109"/>
      <c r="W58576" s="109"/>
      <c r="Y58576" s="109"/>
      <c r="AA58576" s="109"/>
      <c r="AC58576" s="109"/>
    </row>
    <row r="58577" spans="19:29" x14ac:dyDescent="0.25">
      <c r="S58577" s="108"/>
      <c r="U58577" s="108"/>
      <c r="W58577" s="108"/>
      <c r="Y58577" s="108"/>
      <c r="AA58577" s="108"/>
      <c r="AC58577" s="108"/>
    </row>
    <row r="58578" spans="19:29" x14ac:dyDescent="0.25">
      <c r="S58578" s="109"/>
      <c r="U58578" s="109"/>
      <c r="W58578" s="109"/>
      <c r="Y58578" s="109"/>
      <c r="AA58578" s="109"/>
      <c r="AC58578" s="109"/>
    </row>
    <row r="58579" spans="19:29" x14ac:dyDescent="0.25">
      <c r="S58579" s="108"/>
      <c r="U58579" s="108"/>
      <c r="W58579" s="108"/>
      <c r="Y58579" s="108"/>
      <c r="AA58579" s="108"/>
      <c r="AC58579" s="108"/>
    </row>
    <row r="58580" spans="19:29" x14ac:dyDescent="0.25">
      <c r="S58580" s="108"/>
      <c r="U58580" s="108"/>
      <c r="W58580" s="108"/>
      <c r="Y58580" s="108"/>
      <c r="AA58580" s="108"/>
      <c r="AC58580" s="108"/>
    </row>
    <row r="58581" spans="19:29" x14ac:dyDescent="0.25">
      <c r="S58581" s="108"/>
      <c r="U58581" s="108"/>
      <c r="W58581" s="108"/>
      <c r="Y58581" s="108"/>
      <c r="AA58581" s="108"/>
      <c r="AC58581" s="108"/>
    </row>
    <row r="58582" spans="19:29" x14ac:dyDescent="0.25">
      <c r="S58582" s="110"/>
      <c r="U58582" s="110"/>
      <c r="W58582" s="110"/>
      <c r="Y58582" s="110"/>
      <c r="AA58582" s="110"/>
      <c r="AC58582" s="110"/>
    </row>
    <row r="58583" spans="19:29" x14ac:dyDescent="0.25">
      <c r="S58583" s="110"/>
      <c r="U58583" s="110"/>
      <c r="W58583" s="110"/>
      <c r="Y58583" s="110"/>
      <c r="AA58583" s="110"/>
      <c r="AC58583" s="110"/>
    </row>
    <row r="58584" spans="19:29" x14ac:dyDescent="0.25">
      <c r="S58584" s="110"/>
      <c r="U58584" s="110"/>
      <c r="W58584" s="110"/>
      <c r="Y58584" s="110"/>
      <c r="AA58584" s="110"/>
      <c r="AC58584" s="110"/>
    </row>
    <row r="58585" spans="19:29" x14ac:dyDescent="0.25">
      <c r="S58585" s="110"/>
      <c r="U58585" s="110"/>
      <c r="W58585" s="110"/>
      <c r="Y58585" s="110"/>
      <c r="AA58585" s="110"/>
      <c r="AC58585" s="110"/>
    </row>
    <row r="58586" spans="19:29" x14ac:dyDescent="0.25">
      <c r="S58586" s="111"/>
      <c r="U58586" s="111"/>
      <c r="W58586" s="111"/>
      <c r="Y58586" s="111"/>
      <c r="AA58586" s="111"/>
      <c r="AC58586" s="111"/>
    </row>
    <row r="58587" spans="19:29" x14ac:dyDescent="0.25">
      <c r="S58587" s="107"/>
      <c r="U58587" s="107"/>
      <c r="W58587" s="107"/>
      <c r="Y58587" s="107"/>
      <c r="AA58587" s="107"/>
      <c r="AC58587" s="107"/>
    </row>
    <row r="58588" spans="19:29" x14ac:dyDescent="0.25">
      <c r="S58588" s="108"/>
      <c r="U58588" s="108"/>
      <c r="W58588" s="108"/>
      <c r="Y58588" s="108"/>
      <c r="AA58588" s="108"/>
      <c r="AC58588" s="108"/>
    </row>
    <row r="58589" spans="19:29" x14ac:dyDescent="0.25">
      <c r="S58589" s="108"/>
      <c r="U58589" s="108"/>
      <c r="W58589" s="108"/>
      <c r="Y58589" s="108"/>
      <c r="AA58589" s="108"/>
      <c r="AC58589" s="108"/>
    </row>
    <row r="58590" spans="19:29" x14ac:dyDescent="0.25">
      <c r="S58590" s="109"/>
      <c r="U58590" s="109"/>
      <c r="W58590" s="109"/>
      <c r="Y58590" s="109"/>
      <c r="AA58590" s="109"/>
      <c r="AC58590" s="109"/>
    </row>
    <row r="58591" spans="19:29" x14ac:dyDescent="0.25">
      <c r="S58591" s="108"/>
      <c r="U58591" s="108"/>
      <c r="W58591" s="108"/>
      <c r="Y58591" s="108"/>
      <c r="AA58591" s="108"/>
      <c r="AC58591" s="108"/>
    </row>
    <row r="58592" spans="19:29" x14ac:dyDescent="0.25">
      <c r="S58592" s="108"/>
      <c r="U58592" s="108"/>
      <c r="W58592" s="108"/>
      <c r="Y58592" s="108"/>
      <c r="AA58592" s="108"/>
      <c r="AC58592" s="108"/>
    </row>
    <row r="58593" spans="19:29" x14ac:dyDescent="0.25">
      <c r="S58593" s="109"/>
      <c r="U58593" s="109"/>
      <c r="W58593" s="109"/>
      <c r="Y58593" s="109"/>
      <c r="AA58593" s="109"/>
      <c r="AC58593" s="109"/>
    </row>
    <row r="58594" spans="19:29" x14ac:dyDescent="0.25">
      <c r="S58594" s="108"/>
      <c r="U58594" s="108"/>
      <c r="W58594" s="108"/>
      <c r="Y58594" s="108"/>
      <c r="AA58594" s="108"/>
      <c r="AC58594" s="108"/>
    </row>
    <row r="58595" spans="19:29" x14ac:dyDescent="0.25">
      <c r="S58595" s="109"/>
      <c r="U58595" s="109"/>
      <c r="W58595" s="109"/>
      <c r="Y58595" s="109"/>
      <c r="AA58595" s="109"/>
      <c r="AC58595" s="109"/>
    </row>
    <row r="58596" spans="19:29" x14ac:dyDescent="0.25">
      <c r="S58596" s="108"/>
      <c r="U58596" s="108"/>
      <c r="W58596" s="108"/>
      <c r="Y58596" s="108"/>
      <c r="AA58596" s="108"/>
      <c r="AC58596" s="108"/>
    </row>
    <row r="58597" spans="19:29" x14ac:dyDescent="0.25">
      <c r="S58597" s="108"/>
      <c r="U58597" s="108"/>
      <c r="W58597" s="108"/>
      <c r="Y58597" s="108"/>
      <c r="AA58597" s="108"/>
      <c r="AC58597" s="108"/>
    </row>
    <row r="58598" spans="19:29" x14ac:dyDescent="0.25">
      <c r="S58598" s="108"/>
      <c r="U58598" s="108"/>
      <c r="W58598" s="108"/>
      <c r="Y58598" s="108"/>
      <c r="AA58598" s="108"/>
      <c r="AC58598" s="108"/>
    </row>
    <row r="58599" spans="19:29" x14ac:dyDescent="0.25">
      <c r="S58599" s="110"/>
      <c r="U58599" s="110"/>
      <c r="W58599" s="110"/>
      <c r="Y58599" s="110"/>
      <c r="AA58599" s="110"/>
      <c r="AC58599" s="110"/>
    </row>
    <row r="58600" spans="19:29" x14ac:dyDescent="0.25">
      <c r="S58600" s="110"/>
      <c r="U58600" s="110"/>
      <c r="W58600" s="110"/>
      <c r="Y58600" s="110"/>
      <c r="AA58600" s="110"/>
      <c r="AC58600" s="110"/>
    </row>
    <row r="58601" spans="19:29" x14ac:dyDescent="0.25">
      <c r="S58601" s="110"/>
      <c r="U58601" s="110"/>
      <c r="W58601" s="110"/>
      <c r="Y58601" s="110"/>
      <c r="AA58601" s="110"/>
      <c r="AC58601" s="110"/>
    </row>
    <row r="58602" spans="19:29" x14ac:dyDescent="0.25">
      <c r="S58602" s="110"/>
      <c r="U58602" s="110"/>
      <c r="W58602" s="110"/>
      <c r="Y58602" s="110"/>
      <c r="AA58602" s="110"/>
      <c r="AC58602" s="110"/>
    </row>
    <row r="58603" spans="19:29" x14ac:dyDescent="0.25">
      <c r="S58603" s="111"/>
      <c r="U58603" s="111"/>
      <c r="W58603" s="111"/>
      <c r="Y58603" s="111"/>
      <c r="AA58603" s="111"/>
      <c r="AC58603" s="111"/>
    </row>
    <row r="58604" spans="19:29" x14ac:dyDescent="0.25">
      <c r="S58604" s="107"/>
      <c r="U58604" s="107"/>
      <c r="W58604" s="107"/>
      <c r="Y58604" s="107"/>
      <c r="AA58604" s="107"/>
      <c r="AC58604" s="107"/>
    </row>
    <row r="58605" spans="19:29" x14ac:dyDescent="0.25">
      <c r="S58605" s="108"/>
      <c r="U58605" s="108"/>
      <c r="W58605" s="108"/>
      <c r="Y58605" s="108"/>
      <c r="AA58605" s="108"/>
      <c r="AC58605" s="108"/>
    </row>
    <row r="58606" spans="19:29" x14ac:dyDescent="0.25">
      <c r="S58606" s="108"/>
      <c r="U58606" s="108"/>
      <c r="W58606" s="108"/>
      <c r="Y58606" s="108"/>
      <c r="AA58606" s="108"/>
      <c r="AC58606" s="108"/>
    </row>
    <row r="58607" spans="19:29" x14ac:dyDescent="0.25">
      <c r="S58607" s="109"/>
      <c r="U58607" s="109"/>
      <c r="W58607" s="109"/>
      <c r="Y58607" s="109"/>
      <c r="AA58607" s="109"/>
      <c r="AC58607" s="109"/>
    </row>
    <row r="58608" spans="19:29" x14ac:dyDescent="0.25">
      <c r="S58608" s="108"/>
      <c r="U58608" s="108"/>
      <c r="W58608" s="108"/>
      <c r="Y58608" s="108"/>
      <c r="AA58608" s="108"/>
      <c r="AC58608" s="108"/>
    </row>
    <row r="58609" spans="19:29" x14ac:dyDescent="0.25">
      <c r="S58609" s="108"/>
      <c r="U58609" s="108"/>
      <c r="W58609" s="108"/>
      <c r="Y58609" s="108"/>
      <c r="AA58609" s="108"/>
      <c r="AC58609" s="108"/>
    </row>
    <row r="58610" spans="19:29" x14ac:dyDescent="0.25">
      <c r="S58610" s="109"/>
      <c r="U58610" s="109"/>
      <c r="W58610" s="109"/>
      <c r="Y58610" s="109"/>
      <c r="AA58610" s="109"/>
      <c r="AC58610" s="109"/>
    </row>
    <row r="58611" spans="19:29" x14ac:dyDescent="0.25">
      <c r="S58611" s="108"/>
      <c r="U58611" s="108"/>
      <c r="W58611" s="108"/>
      <c r="Y58611" s="108"/>
      <c r="AA58611" s="108"/>
      <c r="AC58611" s="108"/>
    </row>
    <row r="58612" spans="19:29" x14ac:dyDescent="0.25">
      <c r="S58612" s="109"/>
      <c r="U58612" s="109"/>
      <c r="W58612" s="109"/>
      <c r="Y58612" s="109"/>
      <c r="AA58612" s="109"/>
      <c r="AC58612" s="109"/>
    </row>
    <row r="58613" spans="19:29" x14ac:dyDescent="0.25">
      <c r="S58613" s="108"/>
      <c r="U58613" s="108"/>
      <c r="W58613" s="108"/>
      <c r="Y58613" s="108"/>
      <c r="AA58613" s="108"/>
      <c r="AC58613" s="108"/>
    </row>
    <row r="58614" spans="19:29" x14ac:dyDescent="0.25">
      <c r="S58614" s="108"/>
      <c r="U58614" s="108"/>
      <c r="W58614" s="108"/>
      <c r="Y58614" s="108"/>
      <c r="AA58614" s="108"/>
      <c r="AC58614" s="108"/>
    </row>
    <row r="58615" spans="19:29" x14ac:dyDescent="0.25">
      <c r="S58615" s="108"/>
      <c r="U58615" s="108"/>
      <c r="W58615" s="108"/>
      <c r="Y58615" s="108"/>
      <c r="AA58615" s="108"/>
      <c r="AC58615" s="108"/>
    </row>
    <row r="58616" spans="19:29" x14ac:dyDescent="0.25">
      <c r="S58616" s="110"/>
      <c r="U58616" s="110"/>
      <c r="W58616" s="110"/>
      <c r="Y58616" s="110"/>
      <c r="AA58616" s="110"/>
      <c r="AC58616" s="110"/>
    </row>
    <row r="58617" spans="19:29" x14ac:dyDescent="0.25">
      <c r="S58617" s="110"/>
      <c r="U58617" s="110"/>
      <c r="W58617" s="110"/>
      <c r="Y58617" s="110"/>
      <c r="AA58617" s="110"/>
      <c r="AC58617" s="110"/>
    </row>
    <row r="58618" spans="19:29" x14ac:dyDescent="0.25">
      <c r="S58618" s="110"/>
      <c r="U58618" s="110"/>
      <c r="W58618" s="110"/>
      <c r="Y58618" s="110"/>
      <c r="AA58618" s="110"/>
      <c r="AC58618" s="110"/>
    </row>
    <row r="58619" spans="19:29" x14ac:dyDescent="0.25">
      <c r="S58619" s="110"/>
      <c r="U58619" s="110"/>
      <c r="W58619" s="110"/>
      <c r="Y58619" s="110"/>
      <c r="AA58619" s="110"/>
      <c r="AC58619" s="110"/>
    </row>
    <row r="58620" spans="19:29" x14ac:dyDescent="0.25">
      <c r="S58620" s="111"/>
      <c r="U58620" s="111"/>
      <c r="W58620" s="111"/>
      <c r="Y58620" s="111"/>
      <c r="AA58620" s="111"/>
      <c r="AC58620" s="111"/>
    </row>
    <row r="58621" spans="19:29" x14ac:dyDescent="0.25">
      <c r="S58621" s="107"/>
      <c r="U58621" s="107"/>
      <c r="W58621" s="107"/>
      <c r="Y58621" s="107"/>
      <c r="AA58621" s="107"/>
      <c r="AC58621" s="107"/>
    </row>
    <row r="58622" spans="19:29" x14ac:dyDescent="0.25">
      <c r="S58622" s="108"/>
      <c r="U58622" s="108"/>
      <c r="W58622" s="108"/>
      <c r="Y58622" s="108"/>
      <c r="AA58622" s="108"/>
      <c r="AC58622" s="108"/>
    </row>
    <row r="58623" spans="19:29" x14ac:dyDescent="0.25">
      <c r="S58623" s="108"/>
      <c r="U58623" s="108"/>
      <c r="W58623" s="108"/>
      <c r="Y58623" s="108"/>
      <c r="AA58623" s="108"/>
      <c r="AC58623" s="108"/>
    </row>
    <row r="58624" spans="19:29" x14ac:dyDescent="0.25">
      <c r="S58624" s="109"/>
      <c r="U58624" s="109"/>
      <c r="W58624" s="109"/>
      <c r="Y58624" s="109"/>
      <c r="AA58624" s="109"/>
      <c r="AC58624" s="109"/>
    </row>
    <row r="58625" spans="19:29" x14ac:dyDescent="0.25">
      <c r="S58625" s="108"/>
      <c r="U58625" s="108"/>
      <c r="W58625" s="108"/>
      <c r="Y58625" s="108"/>
      <c r="AA58625" s="108"/>
      <c r="AC58625" s="108"/>
    </row>
    <row r="58626" spans="19:29" x14ac:dyDescent="0.25">
      <c r="S58626" s="108"/>
      <c r="U58626" s="108"/>
      <c r="W58626" s="108"/>
      <c r="Y58626" s="108"/>
      <c r="AA58626" s="108"/>
      <c r="AC58626" s="108"/>
    </row>
    <row r="58627" spans="19:29" x14ac:dyDescent="0.25">
      <c r="S58627" s="109"/>
      <c r="U58627" s="109"/>
      <c r="W58627" s="109"/>
      <c r="Y58627" s="109"/>
      <c r="AA58627" s="109"/>
      <c r="AC58627" s="109"/>
    </row>
    <row r="58628" spans="19:29" x14ac:dyDescent="0.25">
      <c r="S58628" s="108"/>
      <c r="U58628" s="108"/>
      <c r="W58628" s="108"/>
      <c r="Y58628" s="108"/>
      <c r="AA58628" s="108"/>
      <c r="AC58628" s="108"/>
    </row>
    <row r="58629" spans="19:29" x14ac:dyDescent="0.25">
      <c r="S58629" s="109"/>
      <c r="U58629" s="109"/>
      <c r="W58629" s="109"/>
      <c r="Y58629" s="109"/>
      <c r="AA58629" s="109"/>
      <c r="AC58629" s="109"/>
    </row>
    <row r="58630" spans="19:29" x14ac:dyDescent="0.25">
      <c r="S58630" s="108"/>
      <c r="U58630" s="108"/>
      <c r="W58630" s="108"/>
      <c r="Y58630" s="108"/>
      <c r="AA58630" s="108"/>
      <c r="AC58630" s="108"/>
    </row>
    <row r="58631" spans="19:29" x14ac:dyDescent="0.25">
      <c r="S58631" s="108"/>
      <c r="U58631" s="108"/>
      <c r="W58631" s="108"/>
      <c r="Y58631" s="108"/>
      <c r="AA58631" s="108"/>
      <c r="AC58631" s="108"/>
    </row>
    <row r="58632" spans="19:29" x14ac:dyDescent="0.25">
      <c r="S58632" s="108"/>
      <c r="U58632" s="108"/>
      <c r="W58632" s="108"/>
      <c r="Y58632" s="108"/>
      <c r="AA58632" s="108"/>
      <c r="AC58632" s="108"/>
    </row>
    <row r="58633" spans="19:29" x14ac:dyDescent="0.25">
      <c r="S58633" s="110"/>
      <c r="U58633" s="110"/>
      <c r="W58633" s="110"/>
      <c r="Y58633" s="110"/>
      <c r="AA58633" s="110"/>
      <c r="AC58633" s="110"/>
    </row>
    <row r="58634" spans="19:29" x14ac:dyDescent="0.25">
      <c r="S58634" s="110"/>
      <c r="U58634" s="110"/>
      <c r="W58634" s="110"/>
      <c r="Y58634" s="110"/>
      <c r="AA58634" s="110"/>
      <c r="AC58634" s="110"/>
    </row>
    <row r="58635" spans="19:29" x14ac:dyDescent="0.25">
      <c r="S58635" s="110"/>
      <c r="U58635" s="110"/>
      <c r="W58635" s="110"/>
      <c r="Y58635" s="110"/>
      <c r="AA58635" s="110"/>
      <c r="AC58635" s="110"/>
    </row>
    <row r="58636" spans="19:29" x14ac:dyDescent="0.25">
      <c r="S58636" s="110"/>
      <c r="U58636" s="110"/>
      <c r="W58636" s="110"/>
      <c r="Y58636" s="110"/>
      <c r="AA58636" s="110"/>
      <c r="AC58636" s="110"/>
    </row>
    <row r="58637" spans="19:29" x14ac:dyDescent="0.25">
      <c r="S58637" s="111"/>
      <c r="U58637" s="111"/>
      <c r="W58637" s="111"/>
      <c r="Y58637" s="111"/>
      <c r="AA58637" s="111"/>
      <c r="AC58637" s="111"/>
    </row>
    <row r="58638" spans="19:29" x14ac:dyDescent="0.25">
      <c r="S58638" s="107"/>
      <c r="U58638" s="107"/>
      <c r="W58638" s="107"/>
      <c r="Y58638" s="107"/>
      <c r="AA58638" s="107"/>
      <c r="AC58638" s="107"/>
    </row>
    <row r="58639" spans="19:29" x14ac:dyDescent="0.25">
      <c r="S58639" s="108"/>
      <c r="U58639" s="108"/>
      <c r="W58639" s="108"/>
      <c r="Y58639" s="108"/>
      <c r="AA58639" s="108"/>
      <c r="AC58639" s="108"/>
    </row>
    <row r="58640" spans="19:29" x14ac:dyDescent="0.25">
      <c r="S58640" s="108"/>
      <c r="U58640" s="108"/>
      <c r="W58640" s="108"/>
      <c r="Y58640" s="108"/>
      <c r="AA58640" s="108"/>
      <c r="AC58640" s="108"/>
    </row>
    <row r="58641" spans="19:29" x14ac:dyDescent="0.25">
      <c r="S58641" s="109"/>
      <c r="U58641" s="109"/>
      <c r="W58641" s="109"/>
      <c r="Y58641" s="109"/>
      <c r="AA58641" s="109"/>
      <c r="AC58641" s="109"/>
    </row>
    <row r="58642" spans="19:29" x14ac:dyDescent="0.25">
      <c r="S58642" s="108"/>
      <c r="U58642" s="108"/>
      <c r="W58642" s="108"/>
      <c r="Y58642" s="108"/>
      <c r="AA58642" s="108"/>
      <c r="AC58642" s="108"/>
    </row>
    <row r="58643" spans="19:29" x14ac:dyDescent="0.25">
      <c r="S58643" s="108"/>
      <c r="U58643" s="108"/>
      <c r="W58643" s="108"/>
      <c r="Y58643" s="108"/>
      <c r="AA58643" s="108"/>
      <c r="AC58643" s="108"/>
    </row>
    <row r="58644" spans="19:29" x14ac:dyDescent="0.25">
      <c r="S58644" s="109"/>
      <c r="U58644" s="109"/>
      <c r="W58644" s="109"/>
      <c r="Y58644" s="109"/>
      <c r="AA58644" s="109"/>
      <c r="AC58644" s="109"/>
    </row>
    <row r="58645" spans="19:29" x14ac:dyDescent="0.25">
      <c r="S58645" s="108"/>
      <c r="U58645" s="108"/>
      <c r="W58645" s="108"/>
      <c r="Y58645" s="108"/>
      <c r="AA58645" s="108"/>
      <c r="AC58645" s="108"/>
    </row>
    <row r="58646" spans="19:29" x14ac:dyDescent="0.25">
      <c r="S58646" s="109"/>
      <c r="U58646" s="109"/>
      <c r="W58646" s="109"/>
      <c r="Y58646" s="109"/>
      <c r="AA58646" s="109"/>
      <c r="AC58646" s="109"/>
    </row>
    <row r="58647" spans="19:29" x14ac:dyDescent="0.25">
      <c r="S58647" s="108"/>
      <c r="U58647" s="108"/>
      <c r="W58647" s="108"/>
      <c r="Y58647" s="108"/>
      <c r="AA58647" s="108"/>
      <c r="AC58647" s="108"/>
    </row>
    <row r="58648" spans="19:29" x14ac:dyDescent="0.25">
      <c r="S58648" s="108"/>
      <c r="U58648" s="108"/>
      <c r="W58648" s="108"/>
      <c r="Y58648" s="108"/>
      <c r="AA58648" s="108"/>
      <c r="AC58648" s="108"/>
    </row>
    <row r="58649" spans="19:29" x14ac:dyDescent="0.25">
      <c r="S58649" s="108"/>
      <c r="U58649" s="108"/>
      <c r="W58649" s="108"/>
      <c r="Y58649" s="108"/>
      <c r="AA58649" s="108"/>
      <c r="AC58649" s="108"/>
    </row>
    <row r="58650" spans="19:29" x14ac:dyDescent="0.25">
      <c r="S58650" s="110"/>
      <c r="U58650" s="110"/>
      <c r="W58650" s="110"/>
      <c r="Y58650" s="110"/>
      <c r="AA58650" s="110"/>
      <c r="AC58650" s="110"/>
    </row>
    <row r="58651" spans="19:29" x14ac:dyDescent="0.25">
      <c r="S58651" s="110"/>
      <c r="U58651" s="110"/>
      <c r="W58651" s="110"/>
      <c r="Y58651" s="110"/>
      <c r="AA58651" s="110"/>
      <c r="AC58651" s="110"/>
    </row>
    <row r="58652" spans="19:29" x14ac:dyDescent="0.25">
      <c r="S58652" s="110"/>
      <c r="U58652" s="110"/>
      <c r="W58652" s="110"/>
      <c r="Y58652" s="110"/>
      <c r="AA58652" s="110"/>
      <c r="AC58652" s="110"/>
    </row>
    <row r="58653" spans="19:29" x14ac:dyDescent="0.25">
      <c r="S58653" s="110"/>
      <c r="U58653" s="110"/>
      <c r="W58653" s="110"/>
      <c r="Y58653" s="110"/>
      <c r="AA58653" s="110"/>
      <c r="AC58653" s="110"/>
    </row>
    <row r="58654" spans="19:29" x14ac:dyDescent="0.25">
      <c r="S58654" s="111"/>
      <c r="U58654" s="111"/>
      <c r="W58654" s="111"/>
      <c r="Y58654" s="111"/>
      <c r="AA58654" s="111"/>
      <c r="AC58654" s="111"/>
    </row>
    <row r="58655" spans="19:29" x14ac:dyDescent="0.25">
      <c r="S58655" s="107"/>
      <c r="U58655" s="107"/>
      <c r="W58655" s="107"/>
      <c r="Y58655" s="107"/>
      <c r="AA58655" s="107"/>
      <c r="AC58655" s="107"/>
    </row>
    <row r="58656" spans="19:29" x14ac:dyDescent="0.25">
      <c r="S58656" s="108"/>
      <c r="U58656" s="108"/>
      <c r="W58656" s="108"/>
      <c r="Y58656" s="108"/>
      <c r="AA58656" s="108"/>
      <c r="AC58656" s="108"/>
    </row>
    <row r="58657" spans="19:29" x14ac:dyDescent="0.25">
      <c r="S58657" s="108"/>
      <c r="U58657" s="108"/>
      <c r="W58657" s="108"/>
      <c r="Y58657" s="108"/>
      <c r="AA58657" s="108"/>
      <c r="AC58657" s="108"/>
    </row>
    <row r="58658" spans="19:29" x14ac:dyDescent="0.25">
      <c r="S58658" s="109"/>
      <c r="U58658" s="109"/>
      <c r="W58658" s="109"/>
      <c r="Y58658" s="109"/>
      <c r="AA58658" s="109"/>
      <c r="AC58658" s="109"/>
    </row>
    <row r="58659" spans="19:29" x14ac:dyDescent="0.25">
      <c r="S58659" s="108"/>
      <c r="U58659" s="108"/>
      <c r="W58659" s="108"/>
      <c r="Y58659" s="108"/>
      <c r="AA58659" s="108"/>
      <c r="AC58659" s="108"/>
    </row>
    <row r="58660" spans="19:29" x14ac:dyDescent="0.25">
      <c r="S58660" s="108"/>
      <c r="U58660" s="108"/>
      <c r="W58660" s="108"/>
      <c r="Y58660" s="108"/>
      <c r="AA58660" s="108"/>
      <c r="AC58660" s="108"/>
    </row>
    <row r="58661" spans="19:29" x14ac:dyDescent="0.25">
      <c r="S58661" s="109"/>
      <c r="U58661" s="109"/>
      <c r="W58661" s="109"/>
      <c r="Y58661" s="109"/>
      <c r="AA58661" s="109"/>
      <c r="AC58661" s="109"/>
    </row>
    <row r="58662" spans="19:29" x14ac:dyDescent="0.25">
      <c r="S58662" s="108"/>
      <c r="U58662" s="108"/>
      <c r="W58662" s="108"/>
      <c r="Y58662" s="108"/>
      <c r="AA58662" s="108"/>
      <c r="AC58662" s="108"/>
    </row>
    <row r="58663" spans="19:29" x14ac:dyDescent="0.25">
      <c r="S58663" s="109"/>
      <c r="U58663" s="109"/>
      <c r="W58663" s="109"/>
      <c r="Y58663" s="109"/>
      <c r="AA58663" s="109"/>
      <c r="AC58663" s="109"/>
    </row>
    <row r="58664" spans="19:29" x14ac:dyDescent="0.25">
      <c r="S58664" s="108"/>
      <c r="U58664" s="108"/>
      <c r="W58664" s="108"/>
      <c r="Y58664" s="108"/>
      <c r="AA58664" s="108"/>
      <c r="AC58664" s="108"/>
    </row>
    <row r="58665" spans="19:29" x14ac:dyDescent="0.25">
      <c r="S58665" s="108"/>
      <c r="U58665" s="108"/>
      <c r="W58665" s="108"/>
      <c r="Y58665" s="108"/>
      <c r="AA58665" s="108"/>
      <c r="AC58665" s="108"/>
    </row>
    <row r="58666" spans="19:29" x14ac:dyDescent="0.25">
      <c r="S58666" s="108"/>
      <c r="U58666" s="108"/>
      <c r="W58666" s="108"/>
      <c r="Y58666" s="108"/>
      <c r="AA58666" s="108"/>
      <c r="AC58666" s="108"/>
    </row>
    <row r="58667" spans="19:29" x14ac:dyDescent="0.25">
      <c r="S58667" s="110"/>
      <c r="U58667" s="110"/>
      <c r="W58667" s="110"/>
      <c r="Y58667" s="110"/>
      <c r="AA58667" s="110"/>
      <c r="AC58667" s="110"/>
    </row>
    <row r="58668" spans="19:29" x14ac:dyDescent="0.25">
      <c r="S58668" s="110"/>
      <c r="U58668" s="110"/>
      <c r="W58668" s="110"/>
      <c r="Y58668" s="110"/>
      <c r="AA58668" s="110"/>
      <c r="AC58668" s="110"/>
    </row>
    <row r="58669" spans="19:29" x14ac:dyDescent="0.25">
      <c r="S58669" s="110"/>
      <c r="U58669" s="110"/>
      <c r="W58669" s="110"/>
      <c r="Y58669" s="110"/>
      <c r="AA58669" s="110"/>
      <c r="AC58669" s="110"/>
    </row>
    <row r="58670" spans="19:29" x14ac:dyDescent="0.25">
      <c r="S58670" s="110"/>
      <c r="U58670" s="110"/>
      <c r="W58670" s="110"/>
      <c r="Y58670" s="110"/>
      <c r="AA58670" s="110"/>
      <c r="AC58670" s="110"/>
    </row>
    <row r="58671" spans="19:29" x14ac:dyDescent="0.25">
      <c r="S58671" s="111"/>
      <c r="U58671" s="111"/>
      <c r="W58671" s="111"/>
      <c r="Y58671" s="111"/>
      <c r="AA58671" s="111"/>
      <c r="AC58671" s="111"/>
    </row>
    <row r="58672" spans="19:29" x14ac:dyDescent="0.25">
      <c r="S58672" s="107"/>
      <c r="U58672" s="107"/>
      <c r="W58672" s="107"/>
      <c r="Y58672" s="107"/>
      <c r="AA58672" s="107"/>
      <c r="AC58672" s="107"/>
    </row>
    <row r="58673" spans="19:29" x14ac:dyDescent="0.25">
      <c r="S58673" s="108"/>
      <c r="U58673" s="108"/>
      <c r="W58673" s="108"/>
      <c r="Y58673" s="108"/>
      <c r="AA58673" s="108"/>
      <c r="AC58673" s="108"/>
    </row>
    <row r="58674" spans="19:29" x14ac:dyDescent="0.25">
      <c r="S58674" s="108"/>
      <c r="U58674" s="108"/>
      <c r="W58674" s="108"/>
      <c r="Y58674" s="108"/>
      <c r="AA58674" s="108"/>
      <c r="AC58674" s="108"/>
    </row>
    <row r="58675" spans="19:29" x14ac:dyDescent="0.25">
      <c r="S58675" s="109"/>
      <c r="U58675" s="109"/>
      <c r="W58675" s="109"/>
      <c r="Y58675" s="109"/>
      <c r="AA58675" s="109"/>
      <c r="AC58675" s="109"/>
    </row>
    <row r="58676" spans="19:29" x14ac:dyDescent="0.25">
      <c r="S58676" s="108"/>
      <c r="U58676" s="108"/>
      <c r="W58676" s="108"/>
      <c r="Y58676" s="108"/>
      <c r="AA58676" s="108"/>
      <c r="AC58676" s="108"/>
    </row>
    <row r="58677" spans="19:29" x14ac:dyDescent="0.25">
      <c r="S58677" s="108"/>
      <c r="U58677" s="108"/>
      <c r="W58677" s="108"/>
      <c r="Y58677" s="108"/>
      <c r="AA58677" s="108"/>
      <c r="AC58677" s="108"/>
    </row>
    <row r="58678" spans="19:29" x14ac:dyDescent="0.25">
      <c r="S58678" s="109"/>
      <c r="U58678" s="109"/>
      <c r="W58678" s="109"/>
      <c r="Y58678" s="109"/>
      <c r="AA58678" s="109"/>
      <c r="AC58678" s="109"/>
    </row>
    <row r="58679" spans="19:29" x14ac:dyDescent="0.25">
      <c r="S58679" s="108"/>
      <c r="U58679" s="108"/>
      <c r="W58679" s="108"/>
      <c r="Y58679" s="108"/>
      <c r="AA58679" s="108"/>
      <c r="AC58679" s="108"/>
    </row>
    <row r="58680" spans="19:29" x14ac:dyDescent="0.25">
      <c r="S58680" s="109"/>
      <c r="U58680" s="109"/>
      <c r="W58680" s="109"/>
      <c r="Y58680" s="109"/>
      <c r="AA58680" s="109"/>
      <c r="AC58680" s="109"/>
    </row>
    <row r="58681" spans="19:29" x14ac:dyDescent="0.25">
      <c r="S58681" s="108"/>
      <c r="U58681" s="108"/>
      <c r="W58681" s="108"/>
      <c r="Y58681" s="108"/>
      <c r="AA58681" s="108"/>
      <c r="AC58681" s="108"/>
    </row>
    <row r="58682" spans="19:29" x14ac:dyDescent="0.25">
      <c r="S58682" s="108"/>
      <c r="U58682" s="108"/>
      <c r="W58682" s="108"/>
      <c r="Y58682" s="108"/>
      <c r="AA58682" s="108"/>
      <c r="AC58682" s="108"/>
    </row>
    <row r="58683" spans="19:29" x14ac:dyDescent="0.25">
      <c r="S58683" s="108"/>
      <c r="U58683" s="108"/>
      <c r="W58683" s="108"/>
      <c r="Y58683" s="108"/>
      <c r="AA58683" s="108"/>
      <c r="AC58683" s="108"/>
    </row>
    <row r="58684" spans="19:29" x14ac:dyDescent="0.25">
      <c r="S58684" s="110"/>
      <c r="U58684" s="110"/>
      <c r="W58684" s="110"/>
      <c r="Y58684" s="110"/>
      <c r="AA58684" s="110"/>
      <c r="AC58684" s="110"/>
    </row>
    <row r="58685" spans="19:29" x14ac:dyDescent="0.25">
      <c r="S58685" s="110"/>
      <c r="U58685" s="110"/>
      <c r="W58685" s="110"/>
      <c r="Y58685" s="110"/>
      <c r="AA58685" s="110"/>
      <c r="AC58685" s="110"/>
    </row>
    <row r="58686" spans="19:29" x14ac:dyDescent="0.25">
      <c r="S58686" s="110"/>
      <c r="U58686" s="110"/>
      <c r="W58686" s="110"/>
      <c r="Y58686" s="110"/>
      <c r="AA58686" s="110"/>
      <c r="AC58686" s="110"/>
    </row>
    <row r="58687" spans="19:29" x14ac:dyDescent="0.25">
      <c r="S58687" s="110"/>
      <c r="U58687" s="110"/>
      <c r="W58687" s="110"/>
      <c r="Y58687" s="110"/>
      <c r="AA58687" s="110"/>
      <c r="AC58687" s="110"/>
    </row>
    <row r="58688" spans="19:29" x14ac:dyDescent="0.25">
      <c r="S58688" s="111"/>
      <c r="U58688" s="111"/>
      <c r="W58688" s="111"/>
      <c r="Y58688" s="111"/>
      <c r="AA58688" s="111"/>
      <c r="AC58688" s="111"/>
    </row>
    <row r="58689" spans="19:29" x14ac:dyDescent="0.25">
      <c r="S58689" s="107"/>
      <c r="U58689" s="107"/>
      <c r="W58689" s="107"/>
      <c r="Y58689" s="107"/>
      <c r="AA58689" s="107"/>
      <c r="AC58689" s="107"/>
    </row>
    <row r="58690" spans="19:29" x14ac:dyDescent="0.25">
      <c r="S58690" s="108"/>
      <c r="U58690" s="108"/>
      <c r="W58690" s="108"/>
      <c r="Y58690" s="108"/>
      <c r="AA58690" s="108"/>
      <c r="AC58690" s="108"/>
    </row>
    <row r="58691" spans="19:29" x14ac:dyDescent="0.25">
      <c r="S58691" s="108"/>
      <c r="U58691" s="108"/>
      <c r="W58691" s="108"/>
      <c r="Y58691" s="108"/>
      <c r="AA58691" s="108"/>
      <c r="AC58691" s="108"/>
    </row>
    <row r="58692" spans="19:29" x14ac:dyDescent="0.25">
      <c r="S58692" s="109"/>
      <c r="U58692" s="109"/>
      <c r="W58692" s="109"/>
      <c r="Y58692" s="109"/>
      <c r="AA58692" s="109"/>
      <c r="AC58692" s="109"/>
    </row>
    <row r="58693" spans="19:29" x14ac:dyDescent="0.25">
      <c r="S58693" s="108"/>
      <c r="U58693" s="108"/>
      <c r="W58693" s="108"/>
      <c r="Y58693" s="108"/>
      <c r="AA58693" s="108"/>
      <c r="AC58693" s="108"/>
    </row>
    <row r="58694" spans="19:29" x14ac:dyDescent="0.25">
      <c r="S58694" s="108"/>
      <c r="U58694" s="108"/>
      <c r="W58694" s="108"/>
      <c r="Y58694" s="108"/>
      <c r="AA58694" s="108"/>
      <c r="AC58694" s="108"/>
    </row>
    <row r="58695" spans="19:29" x14ac:dyDescent="0.25">
      <c r="S58695" s="109"/>
      <c r="U58695" s="109"/>
      <c r="W58695" s="109"/>
      <c r="Y58695" s="109"/>
      <c r="AA58695" s="109"/>
      <c r="AC58695" s="109"/>
    </row>
    <row r="58696" spans="19:29" x14ac:dyDescent="0.25">
      <c r="S58696" s="108"/>
      <c r="U58696" s="108"/>
      <c r="W58696" s="108"/>
      <c r="Y58696" s="108"/>
      <c r="AA58696" s="108"/>
      <c r="AC58696" s="108"/>
    </row>
    <row r="58697" spans="19:29" x14ac:dyDescent="0.25">
      <c r="S58697" s="109"/>
      <c r="U58697" s="109"/>
      <c r="W58697" s="109"/>
      <c r="Y58697" s="109"/>
      <c r="AA58697" s="109"/>
      <c r="AC58697" s="109"/>
    </row>
    <row r="58698" spans="19:29" x14ac:dyDescent="0.25">
      <c r="S58698" s="108"/>
      <c r="U58698" s="108"/>
      <c r="W58698" s="108"/>
      <c r="Y58698" s="108"/>
      <c r="AA58698" s="108"/>
      <c r="AC58698" s="108"/>
    </row>
    <row r="58699" spans="19:29" x14ac:dyDescent="0.25">
      <c r="S58699" s="108"/>
      <c r="U58699" s="108"/>
      <c r="W58699" s="108"/>
      <c r="Y58699" s="108"/>
      <c r="AA58699" s="108"/>
      <c r="AC58699" s="108"/>
    </row>
    <row r="58700" spans="19:29" x14ac:dyDescent="0.25">
      <c r="S58700" s="108"/>
      <c r="U58700" s="108"/>
      <c r="W58700" s="108"/>
      <c r="Y58700" s="108"/>
      <c r="AA58700" s="108"/>
      <c r="AC58700" s="108"/>
    </row>
    <row r="58701" spans="19:29" x14ac:dyDescent="0.25">
      <c r="S58701" s="110"/>
      <c r="U58701" s="110"/>
      <c r="W58701" s="110"/>
      <c r="Y58701" s="110"/>
      <c r="AA58701" s="110"/>
      <c r="AC58701" s="110"/>
    </row>
    <row r="58702" spans="19:29" x14ac:dyDescent="0.25">
      <c r="S58702" s="110"/>
      <c r="U58702" s="110"/>
      <c r="W58702" s="110"/>
      <c r="Y58702" s="110"/>
      <c r="AA58702" s="110"/>
      <c r="AC58702" s="110"/>
    </row>
    <row r="58703" spans="19:29" x14ac:dyDescent="0.25">
      <c r="S58703" s="110"/>
      <c r="U58703" s="110"/>
      <c r="W58703" s="110"/>
      <c r="Y58703" s="110"/>
      <c r="AA58703" s="110"/>
      <c r="AC58703" s="110"/>
    </row>
    <row r="58704" spans="19:29" x14ac:dyDescent="0.25">
      <c r="S58704" s="110"/>
      <c r="U58704" s="110"/>
      <c r="W58704" s="110"/>
      <c r="Y58704" s="110"/>
      <c r="AA58704" s="110"/>
      <c r="AC58704" s="110"/>
    </row>
    <row r="58705" spans="19:29" x14ac:dyDescent="0.25">
      <c r="S58705" s="111"/>
      <c r="U58705" s="111"/>
      <c r="W58705" s="111"/>
      <c r="Y58705" s="111"/>
      <c r="AA58705" s="111"/>
      <c r="AC58705" s="111"/>
    </row>
    <row r="58706" spans="19:29" x14ac:dyDescent="0.25">
      <c r="S58706" s="107"/>
      <c r="U58706" s="107"/>
      <c r="W58706" s="107"/>
      <c r="Y58706" s="107"/>
      <c r="AA58706" s="107"/>
      <c r="AC58706" s="107"/>
    </row>
    <row r="58707" spans="19:29" x14ac:dyDescent="0.25">
      <c r="S58707" s="108"/>
      <c r="U58707" s="108"/>
      <c r="W58707" s="108"/>
      <c r="Y58707" s="108"/>
      <c r="AA58707" s="108"/>
      <c r="AC58707" s="108"/>
    </row>
    <row r="58708" spans="19:29" x14ac:dyDescent="0.25">
      <c r="S58708" s="108"/>
      <c r="U58708" s="108"/>
      <c r="W58708" s="108"/>
      <c r="Y58708" s="108"/>
      <c r="AA58708" s="108"/>
      <c r="AC58708" s="108"/>
    </row>
    <row r="58709" spans="19:29" x14ac:dyDescent="0.25">
      <c r="S58709" s="109"/>
      <c r="U58709" s="109"/>
      <c r="W58709" s="109"/>
      <c r="Y58709" s="109"/>
      <c r="AA58709" s="109"/>
      <c r="AC58709" s="109"/>
    </row>
    <row r="58710" spans="19:29" x14ac:dyDescent="0.25">
      <c r="S58710" s="108"/>
      <c r="U58710" s="108"/>
      <c r="W58710" s="108"/>
      <c r="Y58710" s="108"/>
      <c r="AA58710" s="108"/>
      <c r="AC58710" s="108"/>
    </row>
    <row r="58711" spans="19:29" x14ac:dyDescent="0.25">
      <c r="S58711" s="108"/>
      <c r="U58711" s="108"/>
      <c r="W58711" s="108"/>
      <c r="Y58711" s="108"/>
      <c r="AA58711" s="108"/>
      <c r="AC58711" s="108"/>
    </row>
    <row r="58712" spans="19:29" x14ac:dyDescent="0.25">
      <c r="S58712" s="109"/>
      <c r="U58712" s="109"/>
      <c r="W58712" s="109"/>
      <c r="Y58712" s="109"/>
      <c r="AA58712" s="109"/>
      <c r="AC58712" s="109"/>
    </row>
    <row r="58713" spans="19:29" x14ac:dyDescent="0.25">
      <c r="S58713" s="108"/>
      <c r="U58713" s="108"/>
      <c r="W58713" s="108"/>
      <c r="Y58713" s="108"/>
      <c r="AA58713" s="108"/>
      <c r="AC58713" s="108"/>
    </row>
    <row r="58714" spans="19:29" x14ac:dyDescent="0.25">
      <c r="S58714" s="109"/>
      <c r="U58714" s="109"/>
      <c r="W58714" s="109"/>
      <c r="Y58714" s="109"/>
      <c r="AA58714" s="109"/>
      <c r="AC58714" s="109"/>
    </row>
    <row r="58715" spans="19:29" x14ac:dyDescent="0.25">
      <c r="S58715" s="108"/>
      <c r="U58715" s="108"/>
      <c r="W58715" s="108"/>
      <c r="Y58715" s="108"/>
      <c r="AA58715" s="108"/>
      <c r="AC58715" s="108"/>
    </row>
    <row r="58716" spans="19:29" x14ac:dyDescent="0.25">
      <c r="S58716" s="108"/>
      <c r="U58716" s="108"/>
      <c r="W58716" s="108"/>
      <c r="Y58716" s="108"/>
      <c r="AA58716" s="108"/>
      <c r="AC58716" s="108"/>
    </row>
    <row r="58717" spans="19:29" x14ac:dyDescent="0.25">
      <c r="S58717" s="108"/>
      <c r="U58717" s="108"/>
      <c r="W58717" s="108"/>
      <c r="Y58717" s="108"/>
      <c r="AA58717" s="108"/>
      <c r="AC58717" s="108"/>
    </row>
    <row r="58718" spans="19:29" x14ac:dyDescent="0.25">
      <c r="S58718" s="110"/>
      <c r="U58718" s="110"/>
      <c r="W58718" s="110"/>
      <c r="Y58718" s="110"/>
      <c r="AA58718" s="110"/>
      <c r="AC58718" s="110"/>
    </row>
    <row r="58719" spans="19:29" x14ac:dyDescent="0.25">
      <c r="S58719" s="110"/>
      <c r="U58719" s="110"/>
      <c r="W58719" s="110"/>
      <c r="Y58719" s="110"/>
      <c r="AA58719" s="110"/>
      <c r="AC58719" s="110"/>
    </row>
    <row r="58720" spans="19:29" x14ac:dyDescent="0.25">
      <c r="S58720" s="110"/>
      <c r="U58720" s="110"/>
      <c r="W58720" s="110"/>
      <c r="Y58720" s="110"/>
      <c r="AA58720" s="110"/>
      <c r="AC58720" s="110"/>
    </row>
    <row r="58721" spans="19:29" x14ac:dyDescent="0.25">
      <c r="S58721" s="110"/>
      <c r="U58721" s="110"/>
      <c r="W58721" s="110"/>
      <c r="Y58721" s="110"/>
      <c r="AA58721" s="110"/>
      <c r="AC58721" s="110"/>
    </row>
    <row r="58722" spans="19:29" x14ac:dyDescent="0.25">
      <c r="S58722" s="111"/>
      <c r="U58722" s="111"/>
      <c r="W58722" s="111"/>
      <c r="Y58722" s="111"/>
      <c r="AA58722" s="111"/>
      <c r="AC58722" s="111"/>
    </row>
    <row r="58723" spans="19:29" x14ac:dyDescent="0.25">
      <c r="S58723" s="107"/>
      <c r="U58723" s="107"/>
      <c r="W58723" s="107"/>
      <c r="Y58723" s="107"/>
      <c r="AA58723" s="107"/>
      <c r="AC58723" s="107"/>
    </row>
    <row r="58724" spans="19:29" x14ac:dyDescent="0.25">
      <c r="S58724" s="108"/>
      <c r="U58724" s="108"/>
      <c r="W58724" s="108"/>
      <c r="Y58724" s="108"/>
      <c r="AA58724" s="108"/>
      <c r="AC58724" s="108"/>
    </row>
    <row r="58725" spans="19:29" x14ac:dyDescent="0.25">
      <c r="S58725" s="108"/>
      <c r="U58725" s="108"/>
      <c r="W58725" s="108"/>
      <c r="Y58725" s="108"/>
      <c r="AA58725" s="108"/>
      <c r="AC58725" s="108"/>
    </row>
    <row r="58726" spans="19:29" x14ac:dyDescent="0.25">
      <c r="S58726" s="109"/>
      <c r="U58726" s="109"/>
      <c r="W58726" s="109"/>
      <c r="Y58726" s="109"/>
      <c r="AA58726" s="109"/>
      <c r="AC58726" s="109"/>
    </row>
    <row r="58727" spans="19:29" x14ac:dyDescent="0.25">
      <c r="S58727" s="108"/>
      <c r="U58727" s="108"/>
      <c r="W58727" s="108"/>
      <c r="Y58727" s="108"/>
      <c r="AA58727" s="108"/>
      <c r="AC58727" s="108"/>
    </row>
    <row r="58728" spans="19:29" x14ac:dyDescent="0.25">
      <c r="S58728" s="108"/>
      <c r="U58728" s="108"/>
      <c r="W58728" s="108"/>
      <c r="Y58728" s="108"/>
      <c r="AA58728" s="108"/>
      <c r="AC58728" s="108"/>
    </row>
    <row r="58729" spans="19:29" x14ac:dyDescent="0.25">
      <c r="S58729" s="109"/>
      <c r="U58729" s="109"/>
      <c r="W58729" s="109"/>
      <c r="Y58729" s="109"/>
      <c r="AA58729" s="109"/>
      <c r="AC58729" s="109"/>
    </row>
    <row r="58730" spans="19:29" x14ac:dyDescent="0.25">
      <c r="S58730" s="108"/>
      <c r="U58730" s="108"/>
      <c r="W58730" s="108"/>
      <c r="Y58730" s="108"/>
      <c r="AA58730" s="108"/>
      <c r="AC58730" s="108"/>
    </row>
    <row r="58731" spans="19:29" x14ac:dyDescent="0.25">
      <c r="S58731" s="109"/>
      <c r="U58731" s="109"/>
      <c r="W58731" s="109"/>
      <c r="Y58731" s="109"/>
      <c r="AA58731" s="109"/>
      <c r="AC58731" s="109"/>
    </row>
    <row r="58732" spans="19:29" x14ac:dyDescent="0.25">
      <c r="S58732" s="108"/>
      <c r="U58732" s="108"/>
      <c r="W58732" s="108"/>
      <c r="Y58732" s="108"/>
      <c r="AA58732" s="108"/>
      <c r="AC58732" s="108"/>
    </row>
    <row r="58733" spans="19:29" x14ac:dyDescent="0.25">
      <c r="S58733" s="108"/>
      <c r="U58733" s="108"/>
      <c r="W58733" s="108"/>
      <c r="Y58733" s="108"/>
      <c r="AA58733" s="108"/>
      <c r="AC58733" s="108"/>
    </row>
    <row r="58734" spans="19:29" x14ac:dyDescent="0.25">
      <c r="S58734" s="108"/>
      <c r="U58734" s="108"/>
      <c r="W58734" s="108"/>
      <c r="Y58734" s="108"/>
      <c r="AA58734" s="108"/>
      <c r="AC58734" s="108"/>
    </row>
    <row r="58735" spans="19:29" x14ac:dyDescent="0.25">
      <c r="S58735" s="110"/>
      <c r="U58735" s="110"/>
      <c r="W58735" s="110"/>
      <c r="Y58735" s="110"/>
      <c r="AA58735" s="110"/>
      <c r="AC58735" s="110"/>
    </row>
    <row r="58736" spans="19:29" x14ac:dyDescent="0.25">
      <c r="S58736" s="110"/>
      <c r="U58736" s="110"/>
      <c r="W58736" s="110"/>
      <c r="Y58736" s="110"/>
      <c r="AA58736" s="110"/>
      <c r="AC58736" s="110"/>
    </row>
    <row r="58737" spans="19:29" x14ac:dyDescent="0.25">
      <c r="S58737" s="110"/>
      <c r="U58737" s="110"/>
      <c r="W58737" s="110"/>
      <c r="Y58737" s="110"/>
      <c r="AA58737" s="110"/>
      <c r="AC58737" s="110"/>
    </row>
    <row r="58738" spans="19:29" x14ac:dyDescent="0.25">
      <c r="S58738" s="110"/>
      <c r="U58738" s="110"/>
      <c r="W58738" s="110"/>
      <c r="Y58738" s="110"/>
      <c r="AA58738" s="110"/>
      <c r="AC58738" s="110"/>
    </row>
    <row r="58739" spans="19:29" x14ac:dyDescent="0.25">
      <c r="S58739" s="111"/>
      <c r="U58739" s="111"/>
      <c r="W58739" s="111"/>
      <c r="Y58739" s="111"/>
      <c r="AA58739" s="111"/>
      <c r="AC58739" s="111"/>
    </row>
    <row r="58740" spans="19:29" x14ac:dyDescent="0.25">
      <c r="S58740" s="107"/>
      <c r="U58740" s="107"/>
      <c r="W58740" s="107"/>
      <c r="Y58740" s="107"/>
      <c r="AA58740" s="107"/>
      <c r="AC58740" s="107"/>
    </row>
    <row r="58741" spans="19:29" x14ac:dyDescent="0.25">
      <c r="S58741" s="108"/>
      <c r="U58741" s="108"/>
      <c r="W58741" s="108"/>
      <c r="Y58741" s="108"/>
      <c r="AA58741" s="108"/>
      <c r="AC58741" s="108"/>
    </row>
    <row r="58742" spans="19:29" x14ac:dyDescent="0.25">
      <c r="S58742" s="108"/>
      <c r="U58742" s="108"/>
      <c r="W58742" s="108"/>
      <c r="Y58742" s="108"/>
      <c r="AA58742" s="108"/>
      <c r="AC58742" s="108"/>
    </row>
    <row r="58743" spans="19:29" x14ac:dyDescent="0.25">
      <c r="S58743" s="109"/>
      <c r="U58743" s="109"/>
      <c r="W58743" s="109"/>
      <c r="Y58743" s="109"/>
      <c r="AA58743" s="109"/>
      <c r="AC58743" s="109"/>
    </row>
    <row r="58744" spans="19:29" x14ac:dyDescent="0.25">
      <c r="S58744" s="108"/>
      <c r="U58744" s="108"/>
      <c r="W58744" s="108"/>
      <c r="Y58744" s="108"/>
      <c r="AA58744" s="108"/>
      <c r="AC58744" s="108"/>
    </row>
    <row r="58745" spans="19:29" x14ac:dyDescent="0.25">
      <c r="S58745" s="108"/>
      <c r="U58745" s="108"/>
      <c r="W58745" s="108"/>
      <c r="Y58745" s="108"/>
      <c r="AA58745" s="108"/>
      <c r="AC58745" s="108"/>
    </row>
    <row r="58746" spans="19:29" x14ac:dyDescent="0.25">
      <c r="S58746" s="109"/>
      <c r="U58746" s="109"/>
      <c r="W58746" s="109"/>
      <c r="Y58746" s="109"/>
      <c r="AA58746" s="109"/>
      <c r="AC58746" s="109"/>
    </row>
    <row r="58747" spans="19:29" x14ac:dyDescent="0.25">
      <c r="S58747" s="108"/>
      <c r="U58747" s="108"/>
      <c r="W58747" s="108"/>
      <c r="Y58747" s="108"/>
      <c r="AA58747" s="108"/>
      <c r="AC58747" s="108"/>
    </row>
    <row r="58748" spans="19:29" x14ac:dyDescent="0.25">
      <c r="S58748" s="109"/>
      <c r="U58748" s="109"/>
      <c r="W58748" s="109"/>
      <c r="Y58748" s="109"/>
      <c r="AA58748" s="109"/>
      <c r="AC58748" s="109"/>
    </row>
    <row r="58749" spans="19:29" x14ac:dyDescent="0.25">
      <c r="S58749" s="108"/>
      <c r="U58749" s="108"/>
      <c r="W58749" s="108"/>
      <c r="Y58749" s="108"/>
      <c r="AA58749" s="108"/>
      <c r="AC58749" s="108"/>
    </row>
    <row r="58750" spans="19:29" x14ac:dyDescent="0.25">
      <c r="S58750" s="108"/>
      <c r="U58750" s="108"/>
      <c r="W58750" s="108"/>
      <c r="Y58750" s="108"/>
      <c r="AA58750" s="108"/>
      <c r="AC58750" s="108"/>
    </row>
    <row r="58751" spans="19:29" x14ac:dyDescent="0.25">
      <c r="S58751" s="108"/>
      <c r="U58751" s="108"/>
      <c r="W58751" s="108"/>
      <c r="Y58751" s="108"/>
      <c r="AA58751" s="108"/>
      <c r="AC58751" s="108"/>
    </row>
    <row r="58752" spans="19:29" x14ac:dyDescent="0.25">
      <c r="S58752" s="110"/>
      <c r="U58752" s="110"/>
      <c r="W58752" s="110"/>
      <c r="Y58752" s="110"/>
      <c r="AA58752" s="110"/>
      <c r="AC58752" s="110"/>
    </row>
    <row r="58753" spans="19:29" x14ac:dyDescent="0.25">
      <c r="S58753" s="110"/>
      <c r="U58753" s="110"/>
      <c r="W58753" s="110"/>
      <c r="Y58753" s="110"/>
      <c r="AA58753" s="110"/>
      <c r="AC58753" s="110"/>
    </row>
    <row r="58754" spans="19:29" x14ac:dyDescent="0.25">
      <c r="S58754" s="110"/>
      <c r="U58754" s="110"/>
      <c r="W58754" s="110"/>
      <c r="Y58754" s="110"/>
      <c r="AA58754" s="110"/>
      <c r="AC58754" s="110"/>
    </row>
    <row r="58755" spans="19:29" x14ac:dyDescent="0.25">
      <c r="S58755" s="110"/>
      <c r="U58755" s="110"/>
      <c r="W58755" s="110"/>
      <c r="Y58755" s="110"/>
      <c r="AA58755" s="110"/>
      <c r="AC58755" s="110"/>
    </row>
    <row r="58756" spans="19:29" x14ac:dyDescent="0.25">
      <c r="S58756" s="111"/>
      <c r="U58756" s="111"/>
      <c r="W58756" s="111"/>
      <c r="Y58756" s="111"/>
      <c r="AA58756" s="111"/>
      <c r="AC58756" s="111"/>
    </row>
    <row r="58757" spans="19:29" x14ac:dyDescent="0.25">
      <c r="S58757" s="107"/>
      <c r="U58757" s="107"/>
      <c r="W58757" s="107"/>
      <c r="Y58757" s="107"/>
      <c r="AA58757" s="107"/>
      <c r="AC58757" s="107"/>
    </row>
    <row r="58758" spans="19:29" x14ac:dyDescent="0.25">
      <c r="S58758" s="108"/>
      <c r="U58758" s="108"/>
      <c r="W58758" s="108"/>
      <c r="Y58758" s="108"/>
      <c r="AA58758" s="108"/>
      <c r="AC58758" s="108"/>
    </row>
    <row r="58759" spans="19:29" x14ac:dyDescent="0.25">
      <c r="S58759" s="108"/>
      <c r="U58759" s="108"/>
      <c r="W58759" s="108"/>
      <c r="Y58759" s="108"/>
      <c r="AA58759" s="108"/>
      <c r="AC58759" s="108"/>
    </row>
    <row r="58760" spans="19:29" x14ac:dyDescent="0.25">
      <c r="S58760" s="109"/>
      <c r="U58760" s="109"/>
      <c r="W58760" s="109"/>
      <c r="Y58760" s="109"/>
      <c r="AA58760" s="109"/>
      <c r="AC58760" s="109"/>
    </row>
    <row r="58761" spans="19:29" x14ac:dyDescent="0.25">
      <c r="S58761" s="108"/>
      <c r="U58761" s="108"/>
      <c r="W58761" s="108"/>
      <c r="Y58761" s="108"/>
      <c r="AA58761" s="108"/>
      <c r="AC58761" s="108"/>
    </row>
    <row r="58762" spans="19:29" x14ac:dyDescent="0.25">
      <c r="S58762" s="108"/>
      <c r="U58762" s="108"/>
      <c r="W58762" s="108"/>
      <c r="Y58762" s="108"/>
      <c r="AA58762" s="108"/>
      <c r="AC58762" s="108"/>
    </row>
    <row r="58763" spans="19:29" x14ac:dyDescent="0.25">
      <c r="S58763" s="109"/>
      <c r="U58763" s="109"/>
      <c r="W58763" s="109"/>
      <c r="Y58763" s="109"/>
      <c r="AA58763" s="109"/>
      <c r="AC58763" s="109"/>
    </row>
    <row r="58764" spans="19:29" x14ac:dyDescent="0.25">
      <c r="S58764" s="108"/>
      <c r="U58764" s="108"/>
      <c r="W58764" s="108"/>
      <c r="Y58764" s="108"/>
      <c r="AA58764" s="108"/>
      <c r="AC58764" s="108"/>
    </row>
    <row r="58765" spans="19:29" x14ac:dyDescent="0.25">
      <c r="S58765" s="109"/>
      <c r="U58765" s="109"/>
      <c r="W58765" s="109"/>
      <c r="Y58765" s="109"/>
      <c r="AA58765" s="109"/>
      <c r="AC58765" s="109"/>
    </row>
    <row r="58766" spans="19:29" x14ac:dyDescent="0.25">
      <c r="S58766" s="108"/>
      <c r="U58766" s="108"/>
      <c r="W58766" s="108"/>
      <c r="Y58766" s="108"/>
      <c r="AA58766" s="108"/>
      <c r="AC58766" s="108"/>
    </row>
    <row r="58767" spans="19:29" x14ac:dyDescent="0.25">
      <c r="S58767" s="108"/>
      <c r="U58767" s="108"/>
      <c r="W58767" s="108"/>
      <c r="Y58767" s="108"/>
      <c r="AA58767" s="108"/>
      <c r="AC58767" s="108"/>
    </row>
    <row r="58768" spans="19:29" x14ac:dyDescent="0.25">
      <c r="S58768" s="108"/>
      <c r="U58768" s="108"/>
      <c r="W58768" s="108"/>
      <c r="Y58768" s="108"/>
      <c r="AA58768" s="108"/>
      <c r="AC58768" s="108"/>
    </row>
    <row r="58769" spans="19:29" x14ac:dyDescent="0.25">
      <c r="S58769" s="110"/>
      <c r="U58769" s="110"/>
      <c r="W58769" s="110"/>
      <c r="Y58769" s="110"/>
      <c r="AA58769" s="110"/>
      <c r="AC58769" s="110"/>
    </row>
    <row r="58770" spans="19:29" x14ac:dyDescent="0.25">
      <c r="S58770" s="110"/>
      <c r="U58770" s="110"/>
      <c r="W58770" s="110"/>
      <c r="Y58770" s="110"/>
      <c r="AA58770" s="110"/>
      <c r="AC58770" s="110"/>
    </row>
    <row r="58771" spans="19:29" x14ac:dyDescent="0.25">
      <c r="S58771" s="110"/>
      <c r="U58771" s="110"/>
      <c r="W58771" s="110"/>
      <c r="Y58771" s="110"/>
      <c r="AA58771" s="110"/>
      <c r="AC58771" s="110"/>
    </row>
    <row r="58772" spans="19:29" x14ac:dyDescent="0.25">
      <c r="S58772" s="110"/>
      <c r="U58772" s="110"/>
      <c r="W58772" s="110"/>
      <c r="Y58772" s="110"/>
      <c r="AA58772" s="110"/>
      <c r="AC58772" s="110"/>
    </row>
    <row r="58773" spans="19:29" x14ac:dyDescent="0.25">
      <c r="S58773" s="111"/>
      <c r="U58773" s="111"/>
      <c r="W58773" s="111"/>
      <c r="Y58773" s="111"/>
      <c r="AA58773" s="111"/>
      <c r="AC58773" s="111"/>
    </row>
    <row r="58774" spans="19:29" x14ac:dyDescent="0.25">
      <c r="S58774" s="107"/>
      <c r="U58774" s="107"/>
      <c r="W58774" s="107"/>
      <c r="Y58774" s="107"/>
      <c r="AA58774" s="107"/>
      <c r="AC58774" s="107"/>
    </row>
    <row r="58775" spans="19:29" x14ac:dyDescent="0.25">
      <c r="S58775" s="108"/>
      <c r="U58775" s="108"/>
      <c r="W58775" s="108"/>
      <c r="Y58775" s="108"/>
      <c r="AA58775" s="108"/>
      <c r="AC58775" s="108"/>
    </row>
    <row r="58776" spans="19:29" x14ac:dyDescent="0.25">
      <c r="S58776" s="108"/>
      <c r="U58776" s="108"/>
      <c r="W58776" s="108"/>
      <c r="Y58776" s="108"/>
      <c r="AA58776" s="108"/>
      <c r="AC58776" s="108"/>
    </row>
    <row r="58777" spans="19:29" x14ac:dyDescent="0.25">
      <c r="S58777" s="109"/>
      <c r="U58777" s="109"/>
      <c r="W58777" s="109"/>
      <c r="Y58777" s="109"/>
      <c r="AA58777" s="109"/>
      <c r="AC58777" s="109"/>
    </row>
    <row r="58778" spans="19:29" x14ac:dyDescent="0.25">
      <c r="S58778" s="108"/>
      <c r="U58778" s="108"/>
      <c r="W58778" s="108"/>
      <c r="Y58778" s="108"/>
      <c r="AA58778" s="108"/>
      <c r="AC58778" s="108"/>
    </row>
    <row r="58779" spans="19:29" x14ac:dyDescent="0.25">
      <c r="S58779" s="108"/>
      <c r="U58779" s="108"/>
      <c r="W58779" s="108"/>
      <c r="Y58779" s="108"/>
      <c r="AA58779" s="108"/>
      <c r="AC58779" s="108"/>
    </row>
    <row r="58780" spans="19:29" x14ac:dyDescent="0.25">
      <c r="S58780" s="109"/>
      <c r="U58780" s="109"/>
      <c r="W58780" s="109"/>
      <c r="Y58780" s="109"/>
      <c r="AA58780" s="109"/>
      <c r="AC58780" s="109"/>
    </row>
    <row r="58781" spans="19:29" x14ac:dyDescent="0.25">
      <c r="S58781" s="108"/>
      <c r="U58781" s="108"/>
      <c r="W58781" s="108"/>
      <c r="Y58781" s="108"/>
      <c r="AA58781" s="108"/>
      <c r="AC58781" s="108"/>
    </row>
    <row r="58782" spans="19:29" x14ac:dyDescent="0.25">
      <c r="S58782" s="109"/>
      <c r="U58782" s="109"/>
      <c r="W58782" s="109"/>
      <c r="Y58782" s="109"/>
      <c r="AA58782" s="109"/>
      <c r="AC58782" s="109"/>
    </row>
    <row r="58783" spans="19:29" x14ac:dyDescent="0.25">
      <c r="S58783" s="108"/>
      <c r="U58783" s="108"/>
      <c r="W58783" s="108"/>
      <c r="Y58783" s="108"/>
      <c r="AA58783" s="108"/>
      <c r="AC58783" s="108"/>
    </row>
    <row r="58784" spans="19:29" x14ac:dyDescent="0.25">
      <c r="S58784" s="108"/>
      <c r="U58784" s="108"/>
      <c r="W58784" s="108"/>
      <c r="Y58784" s="108"/>
      <c r="AA58784" s="108"/>
      <c r="AC58784" s="108"/>
    </row>
    <row r="58785" spans="19:29" x14ac:dyDescent="0.25">
      <c r="S58785" s="108"/>
      <c r="U58785" s="108"/>
      <c r="W58785" s="108"/>
      <c r="Y58785" s="108"/>
      <c r="AA58785" s="108"/>
      <c r="AC58785" s="108"/>
    </row>
    <row r="58786" spans="19:29" x14ac:dyDescent="0.25">
      <c r="S58786" s="110"/>
      <c r="U58786" s="110"/>
      <c r="W58786" s="110"/>
      <c r="Y58786" s="110"/>
      <c r="AA58786" s="110"/>
      <c r="AC58786" s="110"/>
    </row>
    <row r="58787" spans="19:29" x14ac:dyDescent="0.25">
      <c r="S58787" s="110"/>
      <c r="U58787" s="110"/>
      <c r="W58787" s="110"/>
      <c r="Y58787" s="110"/>
      <c r="AA58787" s="110"/>
      <c r="AC58787" s="110"/>
    </row>
    <row r="58788" spans="19:29" x14ac:dyDescent="0.25">
      <c r="S58788" s="110"/>
      <c r="U58788" s="110"/>
      <c r="W58788" s="110"/>
      <c r="Y58788" s="110"/>
      <c r="AA58788" s="110"/>
      <c r="AC58788" s="110"/>
    </row>
    <row r="58789" spans="19:29" x14ac:dyDescent="0.25">
      <c r="S58789" s="110"/>
      <c r="U58789" s="110"/>
      <c r="W58789" s="110"/>
      <c r="Y58789" s="110"/>
      <c r="AA58789" s="110"/>
      <c r="AC58789" s="110"/>
    </row>
    <row r="58790" spans="19:29" x14ac:dyDescent="0.25">
      <c r="S58790" s="111"/>
      <c r="U58790" s="111"/>
      <c r="W58790" s="111"/>
      <c r="Y58790" s="111"/>
      <c r="AA58790" s="111"/>
      <c r="AC58790" s="111"/>
    </row>
    <row r="58791" spans="19:29" x14ac:dyDescent="0.25">
      <c r="S58791" s="107"/>
      <c r="U58791" s="107"/>
      <c r="W58791" s="107"/>
      <c r="Y58791" s="107"/>
      <c r="AA58791" s="107"/>
      <c r="AC58791" s="107"/>
    </row>
    <row r="58792" spans="19:29" x14ac:dyDescent="0.25">
      <c r="S58792" s="108"/>
      <c r="U58792" s="108"/>
      <c r="W58792" s="108"/>
      <c r="Y58792" s="108"/>
      <c r="AA58792" s="108"/>
      <c r="AC58792" s="108"/>
    </row>
    <row r="58793" spans="19:29" x14ac:dyDescent="0.25">
      <c r="S58793" s="108"/>
      <c r="U58793" s="108"/>
      <c r="W58793" s="108"/>
      <c r="Y58793" s="108"/>
      <c r="AA58793" s="108"/>
      <c r="AC58793" s="108"/>
    </row>
    <row r="58794" spans="19:29" x14ac:dyDescent="0.25">
      <c r="S58794" s="109"/>
      <c r="U58794" s="109"/>
      <c r="W58794" s="109"/>
      <c r="Y58794" s="109"/>
      <c r="AA58794" s="109"/>
      <c r="AC58794" s="109"/>
    </row>
    <row r="58795" spans="19:29" x14ac:dyDescent="0.25">
      <c r="S58795" s="108"/>
      <c r="U58795" s="108"/>
      <c r="W58795" s="108"/>
      <c r="Y58795" s="108"/>
      <c r="AA58795" s="108"/>
      <c r="AC58795" s="108"/>
    </row>
    <row r="58796" spans="19:29" x14ac:dyDescent="0.25">
      <c r="S58796" s="108"/>
      <c r="U58796" s="108"/>
      <c r="W58796" s="108"/>
      <c r="Y58796" s="108"/>
      <c r="AA58796" s="108"/>
      <c r="AC58796" s="108"/>
    </row>
    <row r="58797" spans="19:29" x14ac:dyDescent="0.25">
      <c r="S58797" s="109"/>
      <c r="U58797" s="109"/>
      <c r="W58797" s="109"/>
      <c r="Y58797" s="109"/>
      <c r="AA58797" s="109"/>
      <c r="AC58797" s="109"/>
    </row>
    <row r="58798" spans="19:29" x14ac:dyDescent="0.25">
      <c r="S58798" s="108"/>
      <c r="U58798" s="108"/>
      <c r="W58798" s="108"/>
      <c r="Y58798" s="108"/>
      <c r="AA58798" s="108"/>
      <c r="AC58798" s="108"/>
    </row>
    <row r="58799" spans="19:29" x14ac:dyDescent="0.25">
      <c r="S58799" s="109"/>
      <c r="U58799" s="109"/>
      <c r="W58799" s="109"/>
      <c r="Y58799" s="109"/>
      <c r="AA58799" s="109"/>
      <c r="AC58799" s="109"/>
    </row>
    <row r="58800" spans="19:29" x14ac:dyDescent="0.25">
      <c r="S58800" s="108"/>
      <c r="U58800" s="108"/>
      <c r="W58800" s="108"/>
      <c r="Y58800" s="108"/>
      <c r="AA58800" s="108"/>
      <c r="AC58800" s="108"/>
    </row>
    <row r="58801" spans="19:29" x14ac:dyDescent="0.25">
      <c r="S58801" s="108"/>
      <c r="U58801" s="108"/>
      <c r="W58801" s="108"/>
      <c r="Y58801" s="108"/>
      <c r="AA58801" s="108"/>
      <c r="AC58801" s="108"/>
    </row>
    <row r="58802" spans="19:29" x14ac:dyDescent="0.25">
      <c r="S58802" s="108"/>
      <c r="U58802" s="108"/>
      <c r="W58802" s="108"/>
      <c r="Y58802" s="108"/>
      <c r="AA58802" s="108"/>
      <c r="AC58802" s="108"/>
    </row>
    <row r="58803" spans="19:29" x14ac:dyDescent="0.25">
      <c r="S58803" s="110"/>
      <c r="U58803" s="110"/>
      <c r="W58803" s="110"/>
      <c r="Y58803" s="110"/>
      <c r="AA58803" s="110"/>
      <c r="AC58803" s="110"/>
    </row>
    <row r="58804" spans="19:29" x14ac:dyDescent="0.25">
      <c r="S58804" s="110"/>
      <c r="U58804" s="110"/>
      <c r="W58804" s="110"/>
      <c r="Y58804" s="110"/>
      <c r="AA58804" s="110"/>
      <c r="AC58804" s="110"/>
    </row>
    <row r="58805" spans="19:29" x14ac:dyDescent="0.25">
      <c r="S58805" s="110"/>
      <c r="U58805" s="110"/>
      <c r="W58805" s="110"/>
      <c r="Y58805" s="110"/>
      <c r="AA58805" s="110"/>
      <c r="AC58805" s="110"/>
    </row>
    <row r="58806" spans="19:29" x14ac:dyDescent="0.25">
      <c r="S58806" s="110"/>
      <c r="U58806" s="110"/>
      <c r="W58806" s="110"/>
      <c r="Y58806" s="110"/>
      <c r="AA58806" s="110"/>
      <c r="AC58806" s="110"/>
    </row>
    <row r="58807" spans="19:29" x14ac:dyDescent="0.25">
      <c r="S58807" s="111"/>
      <c r="U58807" s="111"/>
      <c r="W58807" s="111"/>
      <c r="Y58807" s="111"/>
      <c r="AA58807" s="111"/>
      <c r="AC58807" s="111"/>
    </row>
    <row r="58808" spans="19:29" x14ac:dyDescent="0.25">
      <c r="S58808" s="107"/>
      <c r="U58808" s="107"/>
      <c r="W58808" s="107"/>
      <c r="Y58808" s="107"/>
      <c r="AA58808" s="107"/>
      <c r="AC58808" s="107"/>
    </row>
    <row r="58809" spans="19:29" x14ac:dyDescent="0.25">
      <c r="S58809" s="108"/>
      <c r="U58809" s="108"/>
      <c r="W58809" s="108"/>
      <c r="Y58809" s="108"/>
      <c r="AA58809" s="108"/>
      <c r="AC58809" s="108"/>
    </row>
    <row r="58810" spans="19:29" x14ac:dyDescent="0.25">
      <c r="S58810" s="108"/>
      <c r="U58810" s="108"/>
      <c r="W58810" s="108"/>
      <c r="Y58810" s="108"/>
      <c r="AA58810" s="108"/>
      <c r="AC58810" s="108"/>
    </row>
    <row r="58811" spans="19:29" x14ac:dyDescent="0.25">
      <c r="S58811" s="109"/>
      <c r="U58811" s="109"/>
      <c r="W58811" s="109"/>
      <c r="Y58811" s="109"/>
      <c r="AA58811" s="109"/>
      <c r="AC58811" s="109"/>
    </row>
    <row r="58812" spans="19:29" x14ac:dyDescent="0.25">
      <c r="S58812" s="108"/>
      <c r="U58812" s="108"/>
      <c r="W58812" s="108"/>
      <c r="Y58812" s="108"/>
      <c r="AA58812" s="108"/>
      <c r="AC58812" s="108"/>
    </row>
    <row r="58813" spans="19:29" x14ac:dyDescent="0.25">
      <c r="S58813" s="108"/>
      <c r="U58813" s="108"/>
      <c r="W58813" s="108"/>
      <c r="Y58813" s="108"/>
      <c r="AA58813" s="108"/>
      <c r="AC58813" s="108"/>
    </row>
    <row r="58814" spans="19:29" x14ac:dyDescent="0.25">
      <c r="S58814" s="109"/>
      <c r="U58814" s="109"/>
      <c r="W58814" s="109"/>
      <c r="Y58814" s="109"/>
      <c r="AA58814" s="109"/>
      <c r="AC58814" s="109"/>
    </row>
    <row r="58815" spans="19:29" x14ac:dyDescent="0.25">
      <c r="S58815" s="108"/>
      <c r="U58815" s="108"/>
      <c r="W58815" s="108"/>
      <c r="Y58815" s="108"/>
      <c r="AA58815" s="108"/>
      <c r="AC58815" s="108"/>
    </row>
    <row r="58816" spans="19:29" x14ac:dyDescent="0.25">
      <c r="S58816" s="109"/>
      <c r="U58816" s="109"/>
      <c r="W58816" s="109"/>
      <c r="Y58816" s="109"/>
      <c r="AA58816" s="109"/>
      <c r="AC58816" s="109"/>
    </row>
    <row r="58817" spans="19:29" x14ac:dyDescent="0.25">
      <c r="S58817" s="108"/>
      <c r="U58817" s="108"/>
      <c r="W58817" s="108"/>
      <c r="Y58817" s="108"/>
      <c r="AA58817" s="108"/>
      <c r="AC58817" s="108"/>
    </row>
    <row r="58818" spans="19:29" x14ac:dyDescent="0.25">
      <c r="S58818" s="108"/>
      <c r="U58818" s="108"/>
      <c r="W58818" s="108"/>
      <c r="Y58818" s="108"/>
      <c r="AA58818" s="108"/>
      <c r="AC58818" s="108"/>
    </row>
    <row r="58819" spans="19:29" x14ac:dyDescent="0.25">
      <c r="S58819" s="108"/>
      <c r="U58819" s="108"/>
      <c r="W58819" s="108"/>
      <c r="Y58819" s="108"/>
      <c r="AA58819" s="108"/>
      <c r="AC58819" s="108"/>
    </row>
    <row r="58820" spans="19:29" x14ac:dyDescent="0.25">
      <c r="S58820" s="110"/>
      <c r="U58820" s="110"/>
      <c r="W58820" s="110"/>
      <c r="Y58820" s="110"/>
      <c r="AA58820" s="110"/>
      <c r="AC58820" s="110"/>
    </row>
    <row r="58821" spans="19:29" x14ac:dyDescent="0.25">
      <c r="S58821" s="110"/>
      <c r="U58821" s="110"/>
      <c r="W58821" s="110"/>
      <c r="Y58821" s="110"/>
      <c r="AA58821" s="110"/>
      <c r="AC58821" s="110"/>
    </row>
    <row r="58822" spans="19:29" x14ac:dyDescent="0.25">
      <c r="S58822" s="110"/>
      <c r="U58822" s="110"/>
      <c r="W58822" s="110"/>
      <c r="Y58822" s="110"/>
      <c r="AA58822" s="110"/>
      <c r="AC58822" s="110"/>
    </row>
    <row r="58823" spans="19:29" x14ac:dyDescent="0.25">
      <c r="S58823" s="110"/>
      <c r="U58823" s="110"/>
      <c r="W58823" s="110"/>
      <c r="Y58823" s="110"/>
      <c r="AA58823" s="110"/>
      <c r="AC58823" s="110"/>
    </row>
    <row r="58824" spans="19:29" x14ac:dyDescent="0.25">
      <c r="S58824" s="111"/>
      <c r="U58824" s="111"/>
      <c r="W58824" s="111"/>
      <c r="Y58824" s="111"/>
      <c r="AA58824" s="111"/>
      <c r="AC58824" s="111"/>
    </row>
    <row r="58825" spans="19:29" x14ac:dyDescent="0.25">
      <c r="S58825" s="107"/>
      <c r="U58825" s="107"/>
      <c r="W58825" s="107"/>
      <c r="Y58825" s="107"/>
      <c r="AA58825" s="107"/>
      <c r="AC58825" s="107"/>
    </row>
    <row r="58826" spans="19:29" x14ac:dyDescent="0.25">
      <c r="S58826" s="108"/>
      <c r="U58826" s="108"/>
      <c r="W58826" s="108"/>
      <c r="Y58826" s="108"/>
      <c r="AA58826" s="108"/>
      <c r="AC58826" s="108"/>
    </row>
    <row r="58827" spans="19:29" x14ac:dyDescent="0.25">
      <c r="S58827" s="108"/>
      <c r="U58827" s="108"/>
      <c r="W58827" s="108"/>
      <c r="Y58827" s="108"/>
      <c r="AA58827" s="108"/>
      <c r="AC58827" s="108"/>
    </row>
    <row r="58828" spans="19:29" x14ac:dyDescent="0.25">
      <c r="S58828" s="109"/>
      <c r="U58828" s="109"/>
      <c r="W58828" s="109"/>
      <c r="Y58828" s="109"/>
      <c r="AA58828" s="109"/>
      <c r="AC58828" s="109"/>
    </row>
    <row r="58829" spans="19:29" x14ac:dyDescent="0.25">
      <c r="S58829" s="108"/>
      <c r="U58829" s="108"/>
      <c r="W58829" s="108"/>
      <c r="Y58829" s="108"/>
      <c r="AA58829" s="108"/>
      <c r="AC58829" s="108"/>
    </row>
    <row r="58830" spans="19:29" x14ac:dyDescent="0.25">
      <c r="S58830" s="108"/>
      <c r="U58830" s="108"/>
      <c r="W58830" s="108"/>
      <c r="Y58830" s="108"/>
      <c r="AA58830" s="108"/>
      <c r="AC58830" s="108"/>
    </row>
    <row r="58831" spans="19:29" x14ac:dyDescent="0.25">
      <c r="S58831" s="109"/>
      <c r="U58831" s="109"/>
      <c r="W58831" s="109"/>
      <c r="Y58831" s="109"/>
      <c r="AA58831" s="109"/>
      <c r="AC58831" s="109"/>
    </row>
    <row r="58832" spans="19:29" x14ac:dyDescent="0.25">
      <c r="S58832" s="108"/>
      <c r="U58832" s="108"/>
      <c r="W58832" s="108"/>
      <c r="Y58832" s="108"/>
      <c r="AA58832" s="108"/>
      <c r="AC58832" s="108"/>
    </row>
    <row r="58833" spans="19:29" x14ac:dyDescent="0.25">
      <c r="S58833" s="109"/>
      <c r="U58833" s="109"/>
      <c r="W58833" s="109"/>
      <c r="Y58833" s="109"/>
      <c r="AA58833" s="109"/>
      <c r="AC58833" s="109"/>
    </row>
    <row r="58834" spans="19:29" x14ac:dyDescent="0.25">
      <c r="S58834" s="108"/>
      <c r="U58834" s="108"/>
      <c r="W58834" s="108"/>
      <c r="Y58834" s="108"/>
      <c r="AA58834" s="108"/>
      <c r="AC58834" s="108"/>
    </row>
    <row r="58835" spans="19:29" x14ac:dyDescent="0.25">
      <c r="S58835" s="108"/>
      <c r="U58835" s="108"/>
      <c r="W58835" s="108"/>
      <c r="Y58835" s="108"/>
      <c r="AA58835" s="108"/>
      <c r="AC58835" s="108"/>
    </row>
    <row r="58836" spans="19:29" x14ac:dyDescent="0.25">
      <c r="S58836" s="108"/>
      <c r="U58836" s="108"/>
      <c r="W58836" s="108"/>
      <c r="Y58836" s="108"/>
      <c r="AA58836" s="108"/>
      <c r="AC58836" s="108"/>
    </row>
    <row r="58837" spans="19:29" x14ac:dyDescent="0.25">
      <c r="S58837" s="110"/>
      <c r="U58837" s="110"/>
      <c r="W58837" s="110"/>
      <c r="Y58837" s="110"/>
      <c r="AA58837" s="110"/>
      <c r="AC58837" s="110"/>
    </row>
    <row r="58838" spans="19:29" x14ac:dyDescent="0.25">
      <c r="S58838" s="110"/>
      <c r="U58838" s="110"/>
      <c r="W58838" s="110"/>
      <c r="Y58838" s="110"/>
      <c r="AA58838" s="110"/>
      <c r="AC58838" s="110"/>
    </row>
    <row r="58839" spans="19:29" x14ac:dyDescent="0.25">
      <c r="S58839" s="110"/>
      <c r="U58839" s="110"/>
      <c r="W58839" s="110"/>
      <c r="Y58839" s="110"/>
      <c r="AA58839" s="110"/>
      <c r="AC58839" s="110"/>
    </row>
    <row r="58840" spans="19:29" x14ac:dyDescent="0.25">
      <c r="S58840" s="110"/>
      <c r="U58840" s="110"/>
      <c r="W58840" s="110"/>
      <c r="Y58840" s="110"/>
      <c r="AA58840" s="110"/>
      <c r="AC58840" s="110"/>
    </row>
    <row r="58841" spans="19:29" x14ac:dyDescent="0.25">
      <c r="S58841" s="111"/>
      <c r="U58841" s="111"/>
      <c r="W58841" s="111"/>
      <c r="Y58841" s="111"/>
      <c r="AA58841" s="111"/>
      <c r="AC58841" s="111"/>
    </row>
    <row r="58842" spans="19:29" x14ac:dyDescent="0.25">
      <c r="S58842" s="107"/>
      <c r="U58842" s="107"/>
      <c r="W58842" s="107"/>
      <c r="Y58842" s="107"/>
      <c r="AA58842" s="107"/>
      <c r="AC58842" s="107"/>
    </row>
    <row r="58843" spans="19:29" x14ac:dyDescent="0.25">
      <c r="S58843" s="108"/>
      <c r="U58843" s="108"/>
      <c r="W58843" s="108"/>
      <c r="Y58843" s="108"/>
      <c r="AA58843" s="108"/>
      <c r="AC58843" s="108"/>
    </row>
    <row r="58844" spans="19:29" x14ac:dyDescent="0.25">
      <c r="S58844" s="108"/>
      <c r="U58844" s="108"/>
      <c r="W58844" s="108"/>
      <c r="Y58844" s="108"/>
      <c r="AA58844" s="108"/>
      <c r="AC58844" s="108"/>
    </row>
    <row r="58845" spans="19:29" x14ac:dyDescent="0.25">
      <c r="S58845" s="109"/>
      <c r="U58845" s="109"/>
      <c r="W58845" s="109"/>
      <c r="Y58845" s="109"/>
      <c r="AA58845" s="109"/>
      <c r="AC58845" s="109"/>
    </row>
    <row r="58846" spans="19:29" x14ac:dyDescent="0.25">
      <c r="S58846" s="108"/>
      <c r="U58846" s="108"/>
      <c r="W58846" s="108"/>
      <c r="Y58846" s="108"/>
      <c r="AA58846" s="108"/>
      <c r="AC58846" s="108"/>
    </row>
    <row r="58847" spans="19:29" x14ac:dyDescent="0.25">
      <c r="S58847" s="108"/>
      <c r="U58847" s="108"/>
      <c r="W58847" s="108"/>
      <c r="Y58847" s="108"/>
      <c r="AA58847" s="108"/>
      <c r="AC58847" s="108"/>
    </row>
    <row r="58848" spans="19:29" x14ac:dyDescent="0.25">
      <c r="S58848" s="109"/>
      <c r="U58848" s="109"/>
      <c r="W58848" s="109"/>
      <c r="Y58848" s="109"/>
      <c r="AA58848" s="109"/>
      <c r="AC58848" s="109"/>
    </row>
    <row r="58849" spans="19:29" x14ac:dyDescent="0.25">
      <c r="S58849" s="108"/>
      <c r="U58849" s="108"/>
      <c r="W58849" s="108"/>
      <c r="Y58849" s="108"/>
      <c r="AA58849" s="108"/>
      <c r="AC58849" s="108"/>
    </row>
    <row r="58850" spans="19:29" x14ac:dyDescent="0.25">
      <c r="S58850" s="109"/>
      <c r="U58850" s="109"/>
      <c r="W58850" s="109"/>
      <c r="Y58850" s="109"/>
      <c r="AA58850" s="109"/>
      <c r="AC58850" s="109"/>
    </row>
    <row r="58851" spans="19:29" x14ac:dyDescent="0.25">
      <c r="S58851" s="108"/>
      <c r="U58851" s="108"/>
      <c r="W58851" s="108"/>
      <c r="Y58851" s="108"/>
      <c r="AA58851" s="108"/>
      <c r="AC58851" s="108"/>
    </row>
    <row r="58852" spans="19:29" x14ac:dyDescent="0.25">
      <c r="S58852" s="108"/>
      <c r="U58852" s="108"/>
      <c r="W58852" s="108"/>
      <c r="Y58852" s="108"/>
      <c r="AA58852" s="108"/>
      <c r="AC58852" s="108"/>
    </row>
    <row r="58853" spans="19:29" x14ac:dyDescent="0.25">
      <c r="S58853" s="108"/>
      <c r="U58853" s="108"/>
      <c r="W58853" s="108"/>
      <c r="Y58853" s="108"/>
      <c r="AA58853" s="108"/>
      <c r="AC58853" s="108"/>
    </row>
    <row r="58854" spans="19:29" x14ac:dyDescent="0.25">
      <c r="S58854" s="110"/>
      <c r="U58854" s="110"/>
      <c r="W58854" s="110"/>
      <c r="Y58854" s="110"/>
      <c r="AA58854" s="110"/>
      <c r="AC58854" s="110"/>
    </row>
    <row r="58855" spans="19:29" x14ac:dyDescent="0.25">
      <c r="S58855" s="110"/>
      <c r="U58855" s="110"/>
      <c r="W58855" s="110"/>
      <c r="Y58855" s="110"/>
      <c r="AA58855" s="110"/>
      <c r="AC58855" s="110"/>
    </row>
    <row r="58856" spans="19:29" x14ac:dyDescent="0.25">
      <c r="S58856" s="110"/>
      <c r="U58856" s="110"/>
      <c r="W58856" s="110"/>
      <c r="Y58856" s="110"/>
      <c r="AA58856" s="110"/>
      <c r="AC58856" s="110"/>
    </row>
    <row r="58857" spans="19:29" x14ac:dyDescent="0.25">
      <c r="S58857" s="110"/>
      <c r="U58857" s="110"/>
      <c r="W58857" s="110"/>
      <c r="Y58857" s="110"/>
      <c r="AA58857" s="110"/>
      <c r="AC58857" s="110"/>
    </row>
    <row r="58858" spans="19:29" x14ac:dyDescent="0.25">
      <c r="S58858" s="111"/>
      <c r="U58858" s="111"/>
      <c r="W58858" s="111"/>
      <c r="Y58858" s="111"/>
      <c r="AA58858" s="111"/>
      <c r="AC58858" s="111"/>
    </row>
    <row r="58859" spans="19:29" x14ac:dyDescent="0.25">
      <c r="S58859" s="107"/>
      <c r="U58859" s="107"/>
      <c r="W58859" s="107"/>
      <c r="Y58859" s="107"/>
      <c r="AA58859" s="107"/>
      <c r="AC58859" s="107"/>
    </row>
    <row r="58860" spans="19:29" x14ac:dyDescent="0.25">
      <c r="S58860" s="108"/>
      <c r="U58860" s="108"/>
      <c r="W58860" s="108"/>
      <c r="Y58860" s="108"/>
      <c r="AA58860" s="108"/>
      <c r="AC58860" s="108"/>
    </row>
    <row r="58861" spans="19:29" x14ac:dyDescent="0.25">
      <c r="S58861" s="108"/>
      <c r="U58861" s="108"/>
      <c r="W58861" s="108"/>
      <c r="Y58861" s="108"/>
      <c r="AA58861" s="108"/>
      <c r="AC58861" s="108"/>
    </row>
    <row r="58862" spans="19:29" x14ac:dyDescent="0.25">
      <c r="S58862" s="109"/>
      <c r="U58862" s="109"/>
      <c r="W58862" s="109"/>
      <c r="Y58862" s="109"/>
      <c r="AA58862" s="109"/>
      <c r="AC58862" s="109"/>
    </row>
    <row r="58863" spans="19:29" x14ac:dyDescent="0.25">
      <c r="S58863" s="108"/>
      <c r="U58863" s="108"/>
      <c r="W58863" s="108"/>
      <c r="Y58863" s="108"/>
      <c r="AA58863" s="108"/>
      <c r="AC58863" s="108"/>
    </row>
    <row r="58864" spans="19:29" x14ac:dyDescent="0.25">
      <c r="S58864" s="108"/>
      <c r="U58864" s="108"/>
      <c r="W58864" s="108"/>
      <c r="Y58864" s="108"/>
      <c r="AA58864" s="108"/>
      <c r="AC58864" s="108"/>
    </row>
    <row r="58865" spans="19:29" x14ac:dyDescent="0.25">
      <c r="S58865" s="109"/>
      <c r="U58865" s="109"/>
      <c r="W58865" s="109"/>
      <c r="Y58865" s="109"/>
      <c r="AA58865" s="109"/>
      <c r="AC58865" s="109"/>
    </row>
    <row r="58866" spans="19:29" x14ac:dyDescent="0.25">
      <c r="S58866" s="108"/>
      <c r="U58866" s="108"/>
      <c r="W58866" s="108"/>
      <c r="Y58866" s="108"/>
      <c r="AA58866" s="108"/>
      <c r="AC58866" s="108"/>
    </row>
    <row r="58867" spans="19:29" x14ac:dyDescent="0.25">
      <c r="S58867" s="109"/>
      <c r="U58867" s="109"/>
      <c r="W58867" s="109"/>
      <c r="Y58867" s="109"/>
      <c r="AA58867" s="109"/>
      <c r="AC58867" s="109"/>
    </row>
    <row r="58868" spans="19:29" x14ac:dyDescent="0.25">
      <c r="S58868" s="108"/>
      <c r="U58868" s="108"/>
      <c r="W58868" s="108"/>
      <c r="Y58868" s="108"/>
      <c r="AA58868" s="108"/>
      <c r="AC58868" s="108"/>
    </row>
    <row r="58869" spans="19:29" x14ac:dyDescent="0.25">
      <c r="S58869" s="108"/>
      <c r="U58869" s="108"/>
      <c r="W58869" s="108"/>
      <c r="Y58869" s="108"/>
      <c r="AA58869" s="108"/>
      <c r="AC58869" s="108"/>
    </row>
    <row r="58870" spans="19:29" x14ac:dyDescent="0.25">
      <c r="S58870" s="108"/>
      <c r="U58870" s="108"/>
      <c r="W58870" s="108"/>
      <c r="Y58870" s="108"/>
      <c r="AA58870" s="108"/>
      <c r="AC58870" s="108"/>
    </row>
    <row r="58871" spans="19:29" x14ac:dyDescent="0.25">
      <c r="S58871" s="110"/>
      <c r="U58871" s="110"/>
      <c r="W58871" s="110"/>
      <c r="Y58871" s="110"/>
      <c r="AA58871" s="110"/>
      <c r="AC58871" s="110"/>
    </row>
    <row r="58872" spans="19:29" x14ac:dyDescent="0.25">
      <c r="S58872" s="110"/>
      <c r="U58872" s="110"/>
      <c r="W58872" s="110"/>
      <c r="Y58872" s="110"/>
      <c r="AA58872" s="110"/>
      <c r="AC58872" s="110"/>
    </row>
    <row r="58873" spans="19:29" x14ac:dyDescent="0.25">
      <c r="S58873" s="110"/>
      <c r="U58873" s="110"/>
      <c r="W58873" s="110"/>
      <c r="Y58873" s="110"/>
      <c r="AA58873" s="110"/>
      <c r="AC58873" s="110"/>
    </row>
    <row r="58874" spans="19:29" x14ac:dyDescent="0.25">
      <c r="S58874" s="110"/>
      <c r="U58874" s="110"/>
      <c r="W58874" s="110"/>
      <c r="Y58874" s="110"/>
      <c r="AA58874" s="110"/>
      <c r="AC58874" s="110"/>
    </row>
    <row r="58875" spans="19:29" x14ac:dyDescent="0.25">
      <c r="S58875" s="111"/>
      <c r="U58875" s="111"/>
      <c r="W58875" s="111"/>
      <c r="Y58875" s="111"/>
      <c r="AA58875" s="111"/>
      <c r="AC58875" s="111"/>
    </row>
    <row r="58876" spans="19:29" x14ac:dyDescent="0.25">
      <c r="S58876" s="107"/>
      <c r="U58876" s="107"/>
      <c r="W58876" s="107"/>
      <c r="Y58876" s="107"/>
      <c r="AA58876" s="107"/>
      <c r="AC58876" s="107"/>
    </row>
    <row r="58877" spans="19:29" x14ac:dyDescent="0.25">
      <c r="S58877" s="108"/>
      <c r="U58877" s="108"/>
      <c r="W58877" s="108"/>
      <c r="Y58877" s="108"/>
      <c r="AA58877" s="108"/>
      <c r="AC58877" s="108"/>
    </row>
    <row r="58878" spans="19:29" x14ac:dyDescent="0.25">
      <c r="S58878" s="108"/>
      <c r="U58878" s="108"/>
      <c r="W58878" s="108"/>
      <c r="Y58878" s="108"/>
      <c r="AA58878" s="108"/>
      <c r="AC58878" s="108"/>
    </row>
    <row r="58879" spans="19:29" x14ac:dyDescent="0.25">
      <c r="S58879" s="109"/>
      <c r="U58879" s="109"/>
      <c r="W58879" s="109"/>
      <c r="Y58879" s="109"/>
      <c r="AA58879" s="109"/>
      <c r="AC58879" s="109"/>
    </row>
    <row r="58880" spans="19:29" x14ac:dyDescent="0.25">
      <c r="S58880" s="108"/>
      <c r="U58880" s="108"/>
      <c r="W58880" s="108"/>
      <c r="Y58880" s="108"/>
      <c r="AA58880" s="108"/>
      <c r="AC58880" s="108"/>
    </row>
    <row r="58881" spans="19:29" x14ac:dyDescent="0.25">
      <c r="S58881" s="108"/>
      <c r="U58881" s="108"/>
      <c r="W58881" s="108"/>
      <c r="Y58881" s="108"/>
      <c r="AA58881" s="108"/>
      <c r="AC58881" s="108"/>
    </row>
    <row r="58882" spans="19:29" x14ac:dyDescent="0.25">
      <c r="S58882" s="109"/>
      <c r="U58882" s="109"/>
      <c r="W58882" s="109"/>
      <c r="Y58882" s="109"/>
      <c r="AA58882" s="109"/>
      <c r="AC58882" s="109"/>
    </row>
    <row r="58883" spans="19:29" x14ac:dyDescent="0.25">
      <c r="S58883" s="108"/>
      <c r="U58883" s="108"/>
      <c r="W58883" s="108"/>
      <c r="Y58883" s="108"/>
      <c r="AA58883" s="108"/>
      <c r="AC58883" s="108"/>
    </row>
    <row r="58884" spans="19:29" x14ac:dyDescent="0.25">
      <c r="S58884" s="109"/>
      <c r="U58884" s="109"/>
      <c r="W58884" s="109"/>
      <c r="Y58884" s="109"/>
      <c r="AA58884" s="109"/>
      <c r="AC58884" s="109"/>
    </row>
    <row r="58885" spans="19:29" x14ac:dyDescent="0.25">
      <c r="S58885" s="108"/>
      <c r="U58885" s="108"/>
      <c r="W58885" s="108"/>
      <c r="Y58885" s="108"/>
      <c r="AA58885" s="108"/>
      <c r="AC58885" s="108"/>
    </row>
    <row r="58886" spans="19:29" x14ac:dyDescent="0.25">
      <c r="S58886" s="108"/>
      <c r="U58886" s="108"/>
      <c r="W58886" s="108"/>
      <c r="Y58886" s="108"/>
      <c r="AA58886" s="108"/>
      <c r="AC58886" s="108"/>
    </row>
    <row r="58887" spans="19:29" x14ac:dyDescent="0.25">
      <c r="S58887" s="108"/>
      <c r="U58887" s="108"/>
      <c r="W58887" s="108"/>
      <c r="Y58887" s="108"/>
      <c r="AA58887" s="108"/>
      <c r="AC58887" s="108"/>
    </row>
    <row r="58888" spans="19:29" x14ac:dyDescent="0.25">
      <c r="S58888" s="110"/>
      <c r="U58888" s="110"/>
      <c r="W58888" s="110"/>
      <c r="Y58888" s="110"/>
      <c r="AA58888" s="110"/>
      <c r="AC58888" s="110"/>
    </row>
    <row r="58889" spans="19:29" x14ac:dyDescent="0.25">
      <c r="S58889" s="110"/>
      <c r="U58889" s="110"/>
      <c r="W58889" s="110"/>
      <c r="Y58889" s="110"/>
      <c r="AA58889" s="110"/>
      <c r="AC58889" s="110"/>
    </row>
    <row r="58890" spans="19:29" x14ac:dyDescent="0.25">
      <c r="S58890" s="110"/>
      <c r="U58890" s="110"/>
      <c r="W58890" s="110"/>
      <c r="Y58890" s="110"/>
      <c r="AA58890" s="110"/>
      <c r="AC58890" s="110"/>
    </row>
    <row r="58891" spans="19:29" x14ac:dyDescent="0.25">
      <c r="S58891" s="110"/>
      <c r="U58891" s="110"/>
      <c r="W58891" s="110"/>
      <c r="Y58891" s="110"/>
      <c r="AA58891" s="110"/>
      <c r="AC58891" s="110"/>
    </row>
    <row r="58892" spans="19:29" x14ac:dyDescent="0.25">
      <c r="S58892" s="111"/>
      <c r="U58892" s="111"/>
      <c r="W58892" s="111"/>
      <c r="Y58892" s="111"/>
      <c r="AA58892" s="111"/>
      <c r="AC58892" s="111"/>
    </row>
    <row r="58893" spans="19:29" x14ac:dyDescent="0.25">
      <c r="S58893" s="107"/>
      <c r="U58893" s="107"/>
      <c r="W58893" s="107"/>
      <c r="Y58893" s="107"/>
      <c r="AA58893" s="107"/>
      <c r="AC58893" s="107"/>
    </row>
    <row r="58894" spans="19:29" x14ac:dyDescent="0.25">
      <c r="S58894" s="108"/>
      <c r="U58894" s="108"/>
      <c r="W58894" s="108"/>
      <c r="Y58894" s="108"/>
      <c r="AA58894" s="108"/>
      <c r="AC58894" s="108"/>
    </row>
    <row r="58895" spans="19:29" x14ac:dyDescent="0.25">
      <c r="S58895" s="108"/>
      <c r="U58895" s="108"/>
      <c r="W58895" s="108"/>
      <c r="Y58895" s="108"/>
      <c r="AA58895" s="108"/>
      <c r="AC58895" s="108"/>
    </row>
    <row r="58896" spans="19:29" x14ac:dyDescent="0.25">
      <c r="S58896" s="109"/>
      <c r="U58896" s="109"/>
      <c r="W58896" s="109"/>
      <c r="Y58896" s="109"/>
      <c r="AA58896" s="109"/>
      <c r="AC58896" s="109"/>
    </row>
    <row r="58897" spans="19:29" x14ac:dyDescent="0.25">
      <c r="S58897" s="108"/>
      <c r="U58897" s="108"/>
      <c r="W58897" s="108"/>
      <c r="Y58897" s="108"/>
      <c r="AA58897" s="108"/>
      <c r="AC58897" s="108"/>
    </row>
    <row r="58898" spans="19:29" x14ac:dyDescent="0.25">
      <c r="S58898" s="108"/>
      <c r="U58898" s="108"/>
      <c r="W58898" s="108"/>
      <c r="Y58898" s="108"/>
      <c r="AA58898" s="108"/>
      <c r="AC58898" s="108"/>
    </row>
    <row r="58899" spans="19:29" x14ac:dyDescent="0.25">
      <c r="S58899" s="109"/>
      <c r="U58899" s="109"/>
      <c r="W58899" s="109"/>
      <c r="Y58899" s="109"/>
      <c r="AA58899" s="109"/>
      <c r="AC58899" s="109"/>
    </row>
    <row r="58900" spans="19:29" x14ac:dyDescent="0.25">
      <c r="S58900" s="108"/>
      <c r="U58900" s="108"/>
      <c r="W58900" s="108"/>
      <c r="Y58900" s="108"/>
      <c r="AA58900" s="108"/>
      <c r="AC58900" s="108"/>
    </row>
    <row r="58901" spans="19:29" x14ac:dyDescent="0.25">
      <c r="S58901" s="109"/>
      <c r="U58901" s="109"/>
      <c r="W58901" s="109"/>
      <c r="Y58901" s="109"/>
      <c r="AA58901" s="109"/>
      <c r="AC58901" s="109"/>
    </row>
    <row r="58902" spans="19:29" x14ac:dyDescent="0.25">
      <c r="S58902" s="108"/>
      <c r="U58902" s="108"/>
      <c r="W58902" s="108"/>
      <c r="Y58902" s="108"/>
      <c r="AA58902" s="108"/>
      <c r="AC58902" s="108"/>
    </row>
    <row r="58903" spans="19:29" x14ac:dyDescent="0.25">
      <c r="S58903" s="108"/>
      <c r="U58903" s="108"/>
      <c r="W58903" s="108"/>
      <c r="Y58903" s="108"/>
      <c r="AA58903" s="108"/>
      <c r="AC58903" s="108"/>
    </row>
    <row r="58904" spans="19:29" x14ac:dyDescent="0.25">
      <c r="S58904" s="108"/>
      <c r="U58904" s="108"/>
      <c r="W58904" s="108"/>
      <c r="Y58904" s="108"/>
      <c r="AA58904" s="108"/>
      <c r="AC58904" s="108"/>
    </row>
    <row r="58905" spans="19:29" x14ac:dyDescent="0.25">
      <c r="S58905" s="110"/>
      <c r="U58905" s="110"/>
      <c r="W58905" s="110"/>
      <c r="Y58905" s="110"/>
      <c r="AA58905" s="110"/>
      <c r="AC58905" s="110"/>
    </row>
    <row r="58906" spans="19:29" x14ac:dyDescent="0.25">
      <c r="S58906" s="110"/>
      <c r="U58906" s="110"/>
      <c r="W58906" s="110"/>
      <c r="Y58906" s="110"/>
      <c r="AA58906" s="110"/>
      <c r="AC58906" s="110"/>
    </row>
    <row r="58907" spans="19:29" x14ac:dyDescent="0.25">
      <c r="S58907" s="110"/>
      <c r="U58907" s="110"/>
      <c r="W58907" s="110"/>
      <c r="Y58907" s="110"/>
      <c r="AA58907" s="110"/>
      <c r="AC58907" s="110"/>
    </row>
    <row r="58908" spans="19:29" x14ac:dyDescent="0.25">
      <c r="S58908" s="110"/>
      <c r="U58908" s="110"/>
      <c r="W58908" s="110"/>
      <c r="Y58908" s="110"/>
      <c r="AA58908" s="110"/>
      <c r="AC58908" s="110"/>
    </row>
    <row r="58909" spans="19:29" x14ac:dyDescent="0.25">
      <c r="S58909" s="111"/>
      <c r="U58909" s="111"/>
      <c r="W58909" s="111"/>
      <c r="Y58909" s="111"/>
      <c r="AA58909" s="111"/>
      <c r="AC58909" s="111"/>
    </row>
    <row r="58910" spans="19:29" x14ac:dyDescent="0.25">
      <c r="S58910" s="107"/>
      <c r="U58910" s="107"/>
      <c r="W58910" s="107"/>
      <c r="Y58910" s="107"/>
      <c r="AA58910" s="107"/>
      <c r="AC58910" s="107"/>
    </row>
    <row r="58911" spans="19:29" x14ac:dyDescent="0.25">
      <c r="S58911" s="108"/>
      <c r="U58911" s="108"/>
      <c r="W58911" s="108"/>
      <c r="Y58911" s="108"/>
      <c r="AA58911" s="108"/>
      <c r="AC58911" s="108"/>
    </row>
    <row r="58912" spans="19:29" x14ac:dyDescent="0.25">
      <c r="S58912" s="108"/>
      <c r="U58912" s="108"/>
      <c r="W58912" s="108"/>
      <c r="Y58912" s="108"/>
      <c r="AA58912" s="108"/>
      <c r="AC58912" s="108"/>
    </row>
    <row r="58913" spans="19:29" x14ac:dyDescent="0.25">
      <c r="S58913" s="109"/>
      <c r="U58913" s="109"/>
      <c r="W58913" s="109"/>
      <c r="Y58913" s="109"/>
      <c r="AA58913" s="109"/>
      <c r="AC58913" s="109"/>
    </row>
    <row r="58914" spans="19:29" x14ac:dyDescent="0.25">
      <c r="S58914" s="108"/>
      <c r="U58914" s="108"/>
      <c r="W58914" s="108"/>
      <c r="Y58914" s="108"/>
      <c r="AA58914" s="108"/>
      <c r="AC58914" s="108"/>
    </row>
    <row r="58915" spans="19:29" x14ac:dyDescent="0.25">
      <c r="S58915" s="108"/>
      <c r="U58915" s="108"/>
      <c r="W58915" s="108"/>
      <c r="Y58915" s="108"/>
      <c r="AA58915" s="108"/>
      <c r="AC58915" s="108"/>
    </row>
    <row r="58916" spans="19:29" x14ac:dyDescent="0.25">
      <c r="S58916" s="109"/>
      <c r="U58916" s="109"/>
      <c r="W58916" s="109"/>
      <c r="Y58916" s="109"/>
      <c r="AA58916" s="109"/>
      <c r="AC58916" s="109"/>
    </row>
    <row r="58917" spans="19:29" x14ac:dyDescent="0.25">
      <c r="S58917" s="108"/>
      <c r="U58917" s="108"/>
      <c r="W58917" s="108"/>
      <c r="Y58917" s="108"/>
      <c r="AA58917" s="108"/>
      <c r="AC58917" s="108"/>
    </row>
    <row r="58918" spans="19:29" x14ac:dyDescent="0.25">
      <c r="S58918" s="109"/>
      <c r="U58918" s="109"/>
      <c r="W58918" s="109"/>
      <c r="Y58918" s="109"/>
      <c r="AA58918" s="109"/>
      <c r="AC58918" s="109"/>
    </row>
    <row r="58919" spans="19:29" x14ac:dyDescent="0.25">
      <c r="S58919" s="108"/>
      <c r="U58919" s="108"/>
      <c r="W58919" s="108"/>
      <c r="Y58919" s="108"/>
      <c r="AA58919" s="108"/>
      <c r="AC58919" s="108"/>
    </row>
    <row r="58920" spans="19:29" x14ac:dyDescent="0.25">
      <c r="S58920" s="108"/>
      <c r="U58920" s="108"/>
      <c r="W58920" s="108"/>
      <c r="Y58920" s="108"/>
      <c r="AA58920" s="108"/>
      <c r="AC58920" s="108"/>
    </row>
    <row r="58921" spans="19:29" x14ac:dyDescent="0.25">
      <c r="S58921" s="108"/>
      <c r="U58921" s="108"/>
      <c r="W58921" s="108"/>
      <c r="Y58921" s="108"/>
      <c r="AA58921" s="108"/>
      <c r="AC58921" s="108"/>
    </row>
    <row r="58922" spans="19:29" x14ac:dyDescent="0.25">
      <c r="S58922" s="110"/>
      <c r="U58922" s="110"/>
      <c r="W58922" s="110"/>
      <c r="Y58922" s="110"/>
      <c r="AA58922" s="110"/>
      <c r="AC58922" s="110"/>
    </row>
    <row r="58923" spans="19:29" x14ac:dyDescent="0.25">
      <c r="S58923" s="110"/>
      <c r="U58923" s="110"/>
      <c r="W58923" s="110"/>
      <c r="Y58923" s="110"/>
      <c r="AA58923" s="110"/>
      <c r="AC58923" s="110"/>
    </row>
    <row r="58924" spans="19:29" x14ac:dyDescent="0.25">
      <c r="S58924" s="110"/>
      <c r="U58924" s="110"/>
      <c r="W58924" s="110"/>
      <c r="Y58924" s="110"/>
      <c r="AA58924" s="110"/>
      <c r="AC58924" s="110"/>
    </row>
    <row r="58925" spans="19:29" x14ac:dyDescent="0.25">
      <c r="S58925" s="110"/>
      <c r="U58925" s="110"/>
      <c r="W58925" s="110"/>
      <c r="Y58925" s="110"/>
      <c r="AA58925" s="110"/>
      <c r="AC58925" s="110"/>
    </row>
    <row r="58926" spans="19:29" x14ac:dyDescent="0.25">
      <c r="S58926" s="111"/>
      <c r="U58926" s="111"/>
      <c r="W58926" s="111"/>
      <c r="Y58926" s="111"/>
      <c r="AA58926" s="111"/>
      <c r="AC58926" s="111"/>
    </row>
    <row r="58927" spans="19:29" x14ac:dyDescent="0.25">
      <c r="S58927" s="107"/>
      <c r="U58927" s="107"/>
      <c r="W58927" s="107"/>
      <c r="Y58927" s="107"/>
      <c r="AA58927" s="107"/>
      <c r="AC58927" s="107"/>
    </row>
    <row r="58928" spans="19:29" x14ac:dyDescent="0.25">
      <c r="S58928" s="108"/>
      <c r="U58928" s="108"/>
      <c r="W58928" s="108"/>
      <c r="Y58928" s="108"/>
      <c r="AA58928" s="108"/>
      <c r="AC58928" s="108"/>
    </row>
    <row r="58929" spans="19:29" x14ac:dyDescent="0.25">
      <c r="S58929" s="108"/>
      <c r="U58929" s="108"/>
      <c r="W58929" s="108"/>
      <c r="Y58929" s="108"/>
      <c r="AA58929" s="108"/>
      <c r="AC58929" s="108"/>
    </row>
    <row r="58930" spans="19:29" x14ac:dyDescent="0.25">
      <c r="S58930" s="109"/>
      <c r="U58930" s="109"/>
      <c r="W58930" s="109"/>
      <c r="Y58930" s="109"/>
      <c r="AA58930" s="109"/>
      <c r="AC58930" s="109"/>
    </row>
    <row r="58931" spans="19:29" x14ac:dyDescent="0.25">
      <c r="S58931" s="108"/>
      <c r="U58931" s="108"/>
      <c r="W58931" s="108"/>
      <c r="Y58931" s="108"/>
      <c r="AA58931" s="108"/>
      <c r="AC58931" s="108"/>
    </row>
    <row r="58932" spans="19:29" x14ac:dyDescent="0.25">
      <c r="S58932" s="108"/>
      <c r="U58932" s="108"/>
      <c r="W58932" s="108"/>
      <c r="Y58932" s="108"/>
      <c r="AA58932" s="108"/>
      <c r="AC58932" s="108"/>
    </row>
    <row r="58933" spans="19:29" x14ac:dyDescent="0.25">
      <c r="S58933" s="109"/>
      <c r="U58933" s="109"/>
      <c r="W58933" s="109"/>
      <c r="Y58933" s="109"/>
      <c r="AA58933" s="109"/>
      <c r="AC58933" s="109"/>
    </row>
    <row r="58934" spans="19:29" x14ac:dyDescent="0.25">
      <c r="S58934" s="108"/>
      <c r="U58934" s="108"/>
      <c r="W58934" s="108"/>
      <c r="Y58934" s="108"/>
      <c r="AA58934" s="108"/>
      <c r="AC58934" s="108"/>
    </row>
    <row r="58935" spans="19:29" x14ac:dyDescent="0.25">
      <c r="S58935" s="109"/>
      <c r="U58935" s="109"/>
      <c r="W58935" s="109"/>
      <c r="Y58935" s="109"/>
      <c r="AA58935" s="109"/>
      <c r="AC58935" s="109"/>
    </row>
    <row r="58936" spans="19:29" x14ac:dyDescent="0.25">
      <c r="S58936" s="108"/>
      <c r="U58936" s="108"/>
      <c r="W58936" s="108"/>
      <c r="Y58936" s="108"/>
      <c r="AA58936" s="108"/>
      <c r="AC58936" s="108"/>
    </row>
    <row r="58937" spans="19:29" x14ac:dyDescent="0.25">
      <c r="S58937" s="108"/>
      <c r="U58937" s="108"/>
      <c r="W58937" s="108"/>
      <c r="Y58937" s="108"/>
      <c r="AA58937" s="108"/>
      <c r="AC58937" s="108"/>
    </row>
    <row r="58938" spans="19:29" x14ac:dyDescent="0.25">
      <c r="S58938" s="108"/>
      <c r="U58938" s="108"/>
      <c r="W58938" s="108"/>
      <c r="Y58938" s="108"/>
      <c r="AA58938" s="108"/>
      <c r="AC58938" s="108"/>
    </row>
    <row r="58939" spans="19:29" x14ac:dyDescent="0.25">
      <c r="S58939" s="110"/>
      <c r="U58939" s="110"/>
      <c r="W58939" s="110"/>
      <c r="Y58939" s="110"/>
      <c r="AA58939" s="110"/>
      <c r="AC58939" s="110"/>
    </row>
    <row r="58940" spans="19:29" x14ac:dyDescent="0.25">
      <c r="S58940" s="110"/>
      <c r="U58940" s="110"/>
      <c r="W58940" s="110"/>
      <c r="Y58940" s="110"/>
      <c r="AA58940" s="110"/>
      <c r="AC58940" s="110"/>
    </row>
    <row r="58941" spans="19:29" x14ac:dyDescent="0.25">
      <c r="S58941" s="110"/>
      <c r="U58941" s="110"/>
      <c r="W58941" s="110"/>
      <c r="Y58941" s="110"/>
      <c r="AA58941" s="110"/>
      <c r="AC58941" s="110"/>
    </row>
    <row r="58942" spans="19:29" x14ac:dyDescent="0.25">
      <c r="S58942" s="110"/>
      <c r="U58942" s="110"/>
      <c r="W58942" s="110"/>
      <c r="Y58942" s="110"/>
      <c r="AA58942" s="110"/>
      <c r="AC58942" s="110"/>
    </row>
    <row r="58943" spans="19:29" x14ac:dyDescent="0.25">
      <c r="S58943" s="111"/>
      <c r="U58943" s="111"/>
      <c r="W58943" s="111"/>
      <c r="Y58943" s="111"/>
      <c r="AA58943" s="111"/>
      <c r="AC58943" s="111"/>
    </row>
    <row r="58944" spans="19:29" x14ac:dyDescent="0.25">
      <c r="S58944" s="107"/>
      <c r="U58944" s="107"/>
      <c r="W58944" s="107"/>
      <c r="Y58944" s="107"/>
      <c r="AA58944" s="107"/>
      <c r="AC58944" s="107"/>
    </row>
    <row r="58945" spans="19:29" x14ac:dyDescent="0.25">
      <c r="S58945" s="108"/>
      <c r="U58945" s="108"/>
      <c r="W58945" s="108"/>
      <c r="Y58945" s="108"/>
      <c r="AA58945" s="108"/>
      <c r="AC58945" s="108"/>
    </row>
    <row r="58946" spans="19:29" x14ac:dyDescent="0.25">
      <c r="S58946" s="108"/>
      <c r="U58946" s="108"/>
      <c r="W58946" s="108"/>
      <c r="Y58946" s="108"/>
      <c r="AA58946" s="108"/>
      <c r="AC58946" s="108"/>
    </row>
    <row r="58947" spans="19:29" x14ac:dyDescent="0.25">
      <c r="S58947" s="109"/>
      <c r="U58947" s="109"/>
      <c r="W58947" s="109"/>
      <c r="Y58947" s="109"/>
      <c r="AA58947" s="109"/>
      <c r="AC58947" s="109"/>
    </row>
    <row r="58948" spans="19:29" x14ac:dyDescent="0.25">
      <c r="S58948" s="108"/>
      <c r="U58948" s="108"/>
      <c r="W58948" s="108"/>
      <c r="Y58948" s="108"/>
      <c r="AA58948" s="108"/>
      <c r="AC58948" s="108"/>
    </row>
    <row r="58949" spans="19:29" x14ac:dyDescent="0.25">
      <c r="S58949" s="108"/>
      <c r="U58949" s="108"/>
      <c r="W58949" s="108"/>
      <c r="Y58949" s="108"/>
      <c r="AA58949" s="108"/>
      <c r="AC58949" s="108"/>
    </row>
    <row r="58950" spans="19:29" x14ac:dyDescent="0.25">
      <c r="S58950" s="109"/>
      <c r="U58950" s="109"/>
      <c r="W58950" s="109"/>
      <c r="Y58950" s="109"/>
      <c r="AA58950" s="109"/>
      <c r="AC58950" s="109"/>
    </row>
    <row r="58951" spans="19:29" x14ac:dyDescent="0.25">
      <c r="S58951" s="108"/>
      <c r="U58951" s="108"/>
      <c r="W58951" s="108"/>
      <c r="Y58951" s="108"/>
      <c r="AA58951" s="108"/>
      <c r="AC58951" s="108"/>
    </row>
    <row r="58952" spans="19:29" x14ac:dyDescent="0.25">
      <c r="S58952" s="109"/>
      <c r="U58952" s="109"/>
      <c r="W58952" s="109"/>
      <c r="Y58952" s="109"/>
      <c r="AA58952" s="109"/>
      <c r="AC58952" s="109"/>
    </row>
    <row r="58953" spans="19:29" x14ac:dyDescent="0.25">
      <c r="S58953" s="108"/>
      <c r="U58953" s="108"/>
      <c r="W58953" s="108"/>
      <c r="Y58953" s="108"/>
      <c r="AA58953" s="108"/>
      <c r="AC58953" s="108"/>
    </row>
    <row r="58954" spans="19:29" x14ac:dyDescent="0.25">
      <c r="S58954" s="108"/>
      <c r="U58954" s="108"/>
      <c r="W58954" s="108"/>
      <c r="Y58954" s="108"/>
      <c r="AA58954" s="108"/>
      <c r="AC58954" s="108"/>
    </row>
    <row r="58955" spans="19:29" x14ac:dyDescent="0.25">
      <c r="S58955" s="108"/>
      <c r="U58955" s="108"/>
      <c r="W58955" s="108"/>
      <c r="Y58955" s="108"/>
      <c r="AA58955" s="108"/>
      <c r="AC58955" s="108"/>
    </row>
    <row r="58956" spans="19:29" x14ac:dyDescent="0.25">
      <c r="S58956" s="110"/>
      <c r="U58956" s="110"/>
      <c r="W58956" s="110"/>
      <c r="Y58956" s="110"/>
      <c r="AA58956" s="110"/>
      <c r="AC58956" s="110"/>
    </row>
    <row r="58957" spans="19:29" x14ac:dyDescent="0.25">
      <c r="S58957" s="110"/>
      <c r="U58957" s="110"/>
      <c r="W58957" s="110"/>
      <c r="Y58957" s="110"/>
      <c r="AA58957" s="110"/>
      <c r="AC58957" s="110"/>
    </row>
    <row r="58958" spans="19:29" x14ac:dyDescent="0.25">
      <c r="S58958" s="110"/>
      <c r="U58958" s="110"/>
      <c r="W58958" s="110"/>
      <c r="Y58958" s="110"/>
      <c r="AA58958" s="110"/>
      <c r="AC58958" s="110"/>
    </row>
    <row r="58959" spans="19:29" x14ac:dyDescent="0.25">
      <c r="S58959" s="110"/>
      <c r="U58959" s="110"/>
      <c r="W58959" s="110"/>
      <c r="Y58959" s="110"/>
      <c r="AA58959" s="110"/>
      <c r="AC58959" s="110"/>
    </row>
    <row r="58960" spans="19:29" x14ac:dyDescent="0.25">
      <c r="S58960" s="111"/>
      <c r="U58960" s="111"/>
      <c r="W58960" s="111"/>
      <c r="Y58960" s="111"/>
      <c r="AA58960" s="111"/>
      <c r="AC58960" s="111"/>
    </row>
    <row r="58961" spans="19:29" x14ac:dyDescent="0.25">
      <c r="S58961" s="107"/>
      <c r="U58961" s="107"/>
      <c r="W58961" s="107"/>
      <c r="Y58961" s="107"/>
      <c r="AA58961" s="107"/>
      <c r="AC58961" s="107"/>
    </row>
    <row r="58962" spans="19:29" x14ac:dyDescent="0.25">
      <c r="S58962" s="108"/>
      <c r="U58962" s="108"/>
      <c r="W58962" s="108"/>
      <c r="Y58962" s="108"/>
      <c r="AA58962" s="108"/>
      <c r="AC58962" s="108"/>
    </row>
    <row r="58963" spans="19:29" x14ac:dyDescent="0.25">
      <c r="S58963" s="108"/>
      <c r="U58963" s="108"/>
      <c r="W58963" s="108"/>
      <c r="Y58963" s="108"/>
      <c r="AA58963" s="108"/>
      <c r="AC58963" s="108"/>
    </row>
    <row r="58964" spans="19:29" x14ac:dyDescent="0.25">
      <c r="S58964" s="109"/>
      <c r="U58964" s="109"/>
      <c r="W58964" s="109"/>
      <c r="Y58964" s="109"/>
      <c r="AA58964" s="109"/>
      <c r="AC58964" s="109"/>
    </row>
    <row r="58965" spans="19:29" x14ac:dyDescent="0.25">
      <c r="S58965" s="108"/>
      <c r="U58965" s="108"/>
      <c r="W58965" s="108"/>
      <c r="Y58965" s="108"/>
      <c r="AA58965" s="108"/>
      <c r="AC58965" s="108"/>
    </row>
    <row r="58966" spans="19:29" x14ac:dyDescent="0.25">
      <c r="S58966" s="108"/>
      <c r="U58966" s="108"/>
      <c r="W58966" s="108"/>
      <c r="Y58966" s="108"/>
      <c r="AA58966" s="108"/>
      <c r="AC58966" s="108"/>
    </row>
    <row r="58967" spans="19:29" x14ac:dyDescent="0.25">
      <c r="S58967" s="109"/>
      <c r="U58967" s="109"/>
      <c r="W58967" s="109"/>
      <c r="Y58967" s="109"/>
      <c r="AA58967" s="109"/>
      <c r="AC58967" s="109"/>
    </row>
    <row r="58968" spans="19:29" x14ac:dyDescent="0.25">
      <c r="S58968" s="108"/>
      <c r="U58968" s="108"/>
      <c r="W58968" s="108"/>
      <c r="Y58968" s="108"/>
      <c r="AA58968" s="108"/>
      <c r="AC58968" s="108"/>
    </row>
    <row r="58969" spans="19:29" x14ac:dyDescent="0.25">
      <c r="S58969" s="109"/>
      <c r="U58969" s="109"/>
      <c r="W58969" s="109"/>
      <c r="Y58969" s="109"/>
      <c r="AA58969" s="109"/>
      <c r="AC58969" s="109"/>
    </row>
    <row r="58970" spans="19:29" x14ac:dyDescent="0.25">
      <c r="S58970" s="108"/>
      <c r="U58970" s="108"/>
      <c r="W58970" s="108"/>
      <c r="Y58970" s="108"/>
      <c r="AA58970" s="108"/>
      <c r="AC58970" s="108"/>
    </row>
    <row r="58971" spans="19:29" x14ac:dyDescent="0.25">
      <c r="S58971" s="108"/>
      <c r="U58971" s="108"/>
      <c r="W58971" s="108"/>
      <c r="Y58971" s="108"/>
      <c r="AA58971" s="108"/>
      <c r="AC58971" s="108"/>
    </row>
    <row r="58972" spans="19:29" x14ac:dyDescent="0.25">
      <c r="S58972" s="108"/>
      <c r="U58972" s="108"/>
      <c r="W58972" s="108"/>
      <c r="Y58972" s="108"/>
      <c r="AA58972" s="108"/>
      <c r="AC58972" s="108"/>
    </row>
    <row r="58973" spans="19:29" x14ac:dyDescent="0.25">
      <c r="S58973" s="110"/>
      <c r="U58973" s="110"/>
      <c r="W58973" s="110"/>
      <c r="Y58973" s="110"/>
      <c r="AA58973" s="110"/>
      <c r="AC58973" s="110"/>
    </row>
    <row r="58974" spans="19:29" x14ac:dyDescent="0.25">
      <c r="S58974" s="110"/>
      <c r="U58974" s="110"/>
      <c r="W58974" s="110"/>
      <c r="Y58974" s="110"/>
      <c r="AA58974" s="110"/>
      <c r="AC58974" s="110"/>
    </row>
    <row r="58975" spans="19:29" x14ac:dyDescent="0.25">
      <c r="S58975" s="110"/>
      <c r="U58975" s="110"/>
      <c r="W58975" s="110"/>
      <c r="Y58975" s="110"/>
      <c r="AA58975" s="110"/>
      <c r="AC58975" s="110"/>
    </row>
    <row r="58976" spans="19:29" x14ac:dyDescent="0.25">
      <c r="S58976" s="110"/>
      <c r="U58976" s="110"/>
      <c r="W58976" s="110"/>
      <c r="Y58976" s="110"/>
      <c r="AA58976" s="110"/>
      <c r="AC58976" s="110"/>
    </row>
    <row r="58977" spans="19:29" x14ac:dyDescent="0.25">
      <c r="S58977" s="111"/>
      <c r="U58977" s="111"/>
      <c r="W58977" s="111"/>
      <c r="Y58977" s="111"/>
      <c r="AA58977" s="111"/>
      <c r="AC58977" s="111"/>
    </row>
    <row r="58978" spans="19:29" x14ac:dyDescent="0.25">
      <c r="S58978" s="107"/>
      <c r="U58978" s="107"/>
      <c r="W58978" s="107"/>
      <c r="Y58978" s="107"/>
      <c r="AA58978" s="107"/>
      <c r="AC58978" s="107"/>
    </row>
    <row r="58979" spans="19:29" x14ac:dyDescent="0.25">
      <c r="S58979" s="108"/>
      <c r="U58979" s="108"/>
      <c r="W58979" s="108"/>
      <c r="Y58979" s="108"/>
      <c r="AA58979" s="108"/>
      <c r="AC58979" s="108"/>
    </row>
    <row r="58980" spans="19:29" x14ac:dyDescent="0.25">
      <c r="S58980" s="108"/>
      <c r="U58980" s="108"/>
      <c r="W58980" s="108"/>
      <c r="Y58980" s="108"/>
      <c r="AA58980" s="108"/>
      <c r="AC58980" s="108"/>
    </row>
    <row r="58981" spans="19:29" x14ac:dyDescent="0.25">
      <c r="S58981" s="109"/>
      <c r="U58981" s="109"/>
      <c r="W58981" s="109"/>
      <c r="Y58981" s="109"/>
      <c r="AA58981" s="109"/>
      <c r="AC58981" s="109"/>
    </row>
    <row r="58982" spans="19:29" x14ac:dyDescent="0.25">
      <c r="S58982" s="108"/>
      <c r="U58982" s="108"/>
      <c r="W58982" s="108"/>
      <c r="Y58982" s="108"/>
      <c r="AA58982" s="108"/>
      <c r="AC58982" s="108"/>
    </row>
    <row r="58983" spans="19:29" x14ac:dyDescent="0.25">
      <c r="S58983" s="108"/>
      <c r="U58983" s="108"/>
      <c r="W58983" s="108"/>
      <c r="Y58983" s="108"/>
      <c r="AA58983" s="108"/>
      <c r="AC58983" s="108"/>
    </row>
    <row r="58984" spans="19:29" x14ac:dyDescent="0.25">
      <c r="S58984" s="109"/>
      <c r="U58984" s="109"/>
      <c r="W58984" s="109"/>
      <c r="Y58984" s="109"/>
      <c r="AA58984" s="109"/>
      <c r="AC58984" s="109"/>
    </row>
    <row r="58985" spans="19:29" x14ac:dyDescent="0.25">
      <c r="S58985" s="108"/>
      <c r="U58985" s="108"/>
      <c r="W58985" s="108"/>
      <c r="Y58985" s="108"/>
      <c r="AA58985" s="108"/>
      <c r="AC58985" s="108"/>
    </row>
    <row r="58986" spans="19:29" x14ac:dyDescent="0.25">
      <c r="S58986" s="109"/>
      <c r="U58986" s="109"/>
      <c r="W58986" s="109"/>
      <c r="Y58986" s="109"/>
      <c r="AA58986" s="109"/>
      <c r="AC58986" s="109"/>
    </row>
    <row r="58987" spans="19:29" x14ac:dyDescent="0.25">
      <c r="S58987" s="108"/>
      <c r="U58987" s="108"/>
      <c r="W58987" s="108"/>
      <c r="Y58987" s="108"/>
      <c r="AA58987" s="108"/>
      <c r="AC58987" s="108"/>
    </row>
    <row r="58988" spans="19:29" x14ac:dyDescent="0.25">
      <c r="S58988" s="108"/>
      <c r="U58988" s="108"/>
      <c r="W58988" s="108"/>
      <c r="Y58988" s="108"/>
      <c r="AA58988" s="108"/>
      <c r="AC58988" s="108"/>
    </row>
    <row r="58989" spans="19:29" x14ac:dyDescent="0.25">
      <c r="S58989" s="108"/>
      <c r="U58989" s="108"/>
      <c r="W58989" s="108"/>
      <c r="Y58989" s="108"/>
      <c r="AA58989" s="108"/>
      <c r="AC58989" s="108"/>
    </row>
    <row r="58990" spans="19:29" x14ac:dyDescent="0.25">
      <c r="S58990" s="110"/>
      <c r="U58990" s="110"/>
      <c r="W58990" s="110"/>
      <c r="Y58990" s="110"/>
      <c r="AA58990" s="110"/>
      <c r="AC58990" s="110"/>
    </row>
    <row r="58991" spans="19:29" x14ac:dyDescent="0.25">
      <c r="S58991" s="110"/>
      <c r="U58991" s="110"/>
      <c r="W58991" s="110"/>
      <c r="Y58991" s="110"/>
      <c r="AA58991" s="110"/>
      <c r="AC58991" s="110"/>
    </row>
    <row r="58992" spans="19:29" x14ac:dyDescent="0.25">
      <c r="S58992" s="110"/>
      <c r="U58992" s="110"/>
      <c r="W58992" s="110"/>
      <c r="Y58992" s="110"/>
      <c r="AA58992" s="110"/>
      <c r="AC58992" s="110"/>
    </row>
    <row r="58993" spans="19:29" x14ac:dyDescent="0.25">
      <c r="S58993" s="110"/>
      <c r="U58993" s="110"/>
      <c r="W58993" s="110"/>
      <c r="Y58993" s="110"/>
      <c r="AA58993" s="110"/>
      <c r="AC58993" s="110"/>
    </row>
    <row r="58994" spans="19:29" x14ac:dyDescent="0.25">
      <c r="S58994" s="111"/>
      <c r="U58994" s="111"/>
      <c r="W58994" s="111"/>
      <c r="Y58994" s="111"/>
      <c r="AA58994" s="111"/>
      <c r="AC58994" s="111"/>
    </row>
    <row r="58995" spans="19:29" x14ac:dyDescent="0.25">
      <c r="S58995" s="107"/>
      <c r="U58995" s="107"/>
      <c r="W58995" s="107"/>
      <c r="Y58995" s="107"/>
      <c r="AA58995" s="107"/>
      <c r="AC58995" s="107"/>
    </row>
    <row r="58996" spans="19:29" x14ac:dyDescent="0.25">
      <c r="S58996" s="108"/>
      <c r="U58996" s="108"/>
      <c r="W58996" s="108"/>
      <c r="Y58996" s="108"/>
      <c r="AA58996" s="108"/>
      <c r="AC58996" s="108"/>
    </row>
    <row r="58997" spans="19:29" x14ac:dyDescent="0.25">
      <c r="S58997" s="108"/>
      <c r="U58997" s="108"/>
      <c r="W58997" s="108"/>
      <c r="Y58997" s="108"/>
      <c r="AA58997" s="108"/>
      <c r="AC58997" s="108"/>
    </row>
    <row r="58998" spans="19:29" x14ac:dyDescent="0.25">
      <c r="S58998" s="109"/>
      <c r="U58998" s="109"/>
      <c r="W58998" s="109"/>
      <c r="Y58998" s="109"/>
      <c r="AA58998" s="109"/>
      <c r="AC58998" s="109"/>
    </row>
    <row r="58999" spans="19:29" x14ac:dyDescent="0.25">
      <c r="S58999" s="108"/>
      <c r="U58999" s="108"/>
      <c r="W58999" s="108"/>
      <c r="Y58999" s="108"/>
      <c r="AA58999" s="108"/>
      <c r="AC58999" s="108"/>
    </row>
    <row r="59000" spans="19:29" x14ac:dyDescent="0.25">
      <c r="S59000" s="108"/>
      <c r="U59000" s="108"/>
      <c r="W59000" s="108"/>
      <c r="Y59000" s="108"/>
      <c r="AA59000" s="108"/>
      <c r="AC59000" s="108"/>
    </row>
    <row r="59001" spans="19:29" x14ac:dyDescent="0.25">
      <c r="S59001" s="109"/>
      <c r="U59001" s="109"/>
      <c r="W59001" s="109"/>
      <c r="Y59001" s="109"/>
      <c r="AA59001" s="109"/>
      <c r="AC59001" s="109"/>
    </row>
    <row r="59002" spans="19:29" x14ac:dyDescent="0.25">
      <c r="S59002" s="108"/>
      <c r="U59002" s="108"/>
      <c r="W59002" s="108"/>
      <c r="Y59002" s="108"/>
      <c r="AA59002" s="108"/>
      <c r="AC59002" s="108"/>
    </row>
    <row r="59003" spans="19:29" x14ac:dyDescent="0.25">
      <c r="S59003" s="109"/>
      <c r="U59003" s="109"/>
      <c r="W59003" s="109"/>
      <c r="Y59003" s="109"/>
      <c r="AA59003" s="109"/>
      <c r="AC59003" s="109"/>
    </row>
    <row r="59004" spans="19:29" x14ac:dyDescent="0.25">
      <c r="S59004" s="108"/>
      <c r="U59004" s="108"/>
      <c r="W59004" s="108"/>
      <c r="Y59004" s="108"/>
      <c r="AA59004" s="108"/>
      <c r="AC59004" s="108"/>
    </row>
    <row r="59005" spans="19:29" x14ac:dyDescent="0.25">
      <c r="S59005" s="108"/>
      <c r="U59005" s="108"/>
      <c r="W59005" s="108"/>
      <c r="Y59005" s="108"/>
      <c r="AA59005" s="108"/>
      <c r="AC59005" s="108"/>
    </row>
    <row r="59006" spans="19:29" x14ac:dyDescent="0.25">
      <c r="S59006" s="108"/>
      <c r="U59006" s="108"/>
      <c r="W59006" s="108"/>
      <c r="Y59006" s="108"/>
      <c r="AA59006" s="108"/>
      <c r="AC59006" s="108"/>
    </row>
    <row r="59007" spans="19:29" x14ac:dyDescent="0.25">
      <c r="S59007" s="110"/>
      <c r="U59007" s="110"/>
      <c r="W59007" s="110"/>
      <c r="Y59007" s="110"/>
      <c r="AA59007" s="110"/>
      <c r="AC59007" s="110"/>
    </row>
    <row r="59008" spans="19:29" x14ac:dyDescent="0.25">
      <c r="S59008" s="110"/>
      <c r="U59008" s="110"/>
      <c r="W59008" s="110"/>
      <c r="Y59008" s="110"/>
      <c r="AA59008" s="110"/>
      <c r="AC59008" s="110"/>
    </row>
    <row r="59009" spans="19:29" x14ac:dyDescent="0.25">
      <c r="S59009" s="110"/>
      <c r="U59009" s="110"/>
      <c r="W59009" s="110"/>
      <c r="Y59009" s="110"/>
      <c r="AA59009" s="110"/>
      <c r="AC59009" s="110"/>
    </row>
    <row r="59010" spans="19:29" x14ac:dyDescent="0.25">
      <c r="S59010" s="110"/>
      <c r="U59010" s="110"/>
      <c r="W59010" s="110"/>
      <c r="Y59010" s="110"/>
      <c r="AA59010" s="110"/>
      <c r="AC59010" s="110"/>
    </row>
    <row r="59011" spans="19:29" x14ac:dyDescent="0.25">
      <c r="S59011" s="111"/>
      <c r="U59011" s="111"/>
      <c r="W59011" s="111"/>
      <c r="Y59011" s="111"/>
      <c r="AA59011" s="111"/>
      <c r="AC59011" s="111"/>
    </row>
    <row r="59012" spans="19:29" x14ac:dyDescent="0.25">
      <c r="S59012" s="107"/>
      <c r="U59012" s="107"/>
      <c r="W59012" s="107"/>
      <c r="Y59012" s="107"/>
      <c r="AA59012" s="107"/>
      <c r="AC59012" s="107"/>
    </row>
    <row r="59013" spans="19:29" x14ac:dyDescent="0.25">
      <c r="S59013" s="108"/>
      <c r="U59013" s="108"/>
      <c r="W59013" s="108"/>
      <c r="Y59013" s="108"/>
      <c r="AA59013" s="108"/>
      <c r="AC59013" s="108"/>
    </row>
    <row r="59014" spans="19:29" x14ac:dyDescent="0.25">
      <c r="S59014" s="108"/>
      <c r="U59014" s="108"/>
      <c r="W59014" s="108"/>
      <c r="Y59014" s="108"/>
      <c r="AA59014" s="108"/>
      <c r="AC59014" s="108"/>
    </row>
    <row r="59015" spans="19:29" x14ac:dyDescent="0.25">
      <c r="S59015" s="109"/>
      <c r="U59015" s="109"/>
      <c r="W59015" s="109"/>
      <c r="Y59015" s="109"/>
      <c r="AA59015" s="109"/>
      <c r="AC59015" s="109"/>
    </row>
    <row r="59016" spans="19:29" x14ac:dyDescent="0.25">
      <c r="S59016" s="108"/>
      <c r="U59016" s="108"/>
      <c r="W59016" s="108"/>
      <c r="Y59016" s="108"/>
      <c r="AA59016" s="108"/>
      <c r="AC59016" s="108"/>
    </row>
    <row r="59017" spans="19:29" x14ac:dyDescent="0.25">
      <c r="S59017" s="108"/>
      <c r="U59017" s="108"/>
      <c r="W59017" s="108"/>
      <c r="Y59017" s="108"/>
      <c r="AA59017" s="108"/>
      <c r="AC59017" s="108"/>
    </row>
    <row r="59018" spans="19:29" x14ac:dyDescent="0.25">
      <c r="S59018" s="109"/>
      <c r="U59018" s="109"/>
      <c r="W59018" s="109"/>
      <c r="Y59018" s="109"/>
      <c r="AA59018" s="109"/>
      <c r="AC59018" s="109"/>
    </row>
    <row r="59019" spans="19:29" x14ac:dyDescent="0.25">
      <c r="S59019" s="108"/>
      <c r="U59019" s="108"/>
      <c r="W59019" s="108"/>
      <c r="Y59019" s="108"/>
      <c r="AA59019" s="108"/>
      <c r="AC59019" s="108"/>
    </row>
    <row r="59020" spans="19:29" x14ac:dyDescent="0.25">
      <c r="S59020" s="109"/>
      <c r="U59020" s="109"/>
      <c r="W59020" s="109"/>
      <c r="Y59020" s="109"/>
      <c r="AA59020" s="109"/>
      <c r="AC59020" s="109"/>
    </row>
    <row r="59021" spans="19:29" x14ac:dyDescent="0.25">
      <c r="S59021" s="108"/>
      <c r="U59021" s="108"/>
      <c r="W59021" s="108"/>
      <c r="Y59021" s="108"/>
      <c r="AA59021" s="108"/>
      <c r="AC59021" s="108"/>
    </row>
    <row r="59022" spans="19:29" x14ac:dyDescent="0.25">
      <c r="S59022" s="108"/>
      <c r="U59022" s="108"/>
      <c r="W59022" s="108"/>
      <c r="Y59022" s="108"/>
      <c r="AA59022" s="108"/>
      <c r="AC59022" s="108"/>
    </row>
    <row r="59023" spans="19:29" x14ac:dyDescent="0.25">
      <c r="S59023" s="108"/>
      <c r="U59023" s="108"/>
      <c r="W59023" s="108"/>
      <c r="Y59023" s="108"/>
      <c r="AA59023" s="108"/>
      <c r="AC59023" s="108"/>
    </row>
    <row r="59024" spans="19:29" x14ac:dyDescent="0.25">
      <c r="S59024" s="110"/>
      <c r="U59024" s="110"/>
      <c r="W59024" s="110"/>
      <c r="Y59024" s="110"/>
      <c r="AA59024" s="110"/>
      <c r="AC59024" s="110"/>
    </row>
    <row r="59025" spans="19:29" x14ac:dyDescent="0.25">
      <c r="S59025" s="110"/>
      <c r="U59025" s="110"/>
      <c r="W59025" s="110"/>
      <c r="Y59025" s="110"/>
      <c r="AA59025" s="110"/>
      <c r="AC59025" s="110"/>
    </row>
    <row r="59026" spans="19:29" x14ac:dyDescent="0.25">
      <c r="S59026" s="110"/>
      <c r="U59026" s="110"/>
      <c r="W59026" s="110"/>
      <c r="Y59026" s="110"/>
      <c r="AA59026" s="110"/>
      <c r="AC59026" s="110"/>
    </row>
    <row r="59027" spans="19:29" x14ac:dyDescent="0.25">
      <c r="S59027" s="110"/>
      <c r="U59027" s="110"/>
      <c r="W59027" s="110"/>
      <c r="Y59027" s="110"/>
      <c r="AA59027" s="110"/>
      <c r="AC59027" s="110"/>
    </row>
    <row r="59028" spans="19:29" x14ac:dyDescent="0.25">
      <c r="S59028" s="111"/>
      <c r="U59028" s="111"/>
      <c r="W59028" s="111"/>
      <c r="Y59028" s="111"/>
      <c r="AA59028" s="111"/>
      <c r="AC59028" s="111"/>
    </row>
    <row r="59029" spans="19:29" x14ac:dyDescent="0.25">
      <c r="S59029" s="107"/>
      <c r="U59029" s="107"/>
      <c r="W59029" s="107"/>
      <c r="Y59029" s="107"/>
      <c r="AA59029" s="107"/>
      <c r="AC59029" s="107"/>
    </row>
    <row r="59030" spans="19:29" x14ac:dyDescent="0.25">
      <c r="S59030" s="108"/>
      <c r="U59030" s="108"/>
      <c r="W59030" s="108"/>
      <c r="Y59030" s="108"/>
      <c r="AA59030" s="108"/>
      <c r="AC59030" s="108"/>
    </row>
    <row r="59031" spans="19:29" x14ac:dyDescent="0.25">
      <c r="S59031" s="108"/>
      <c r="U59031" s="108"/>
      <c r="W59031" s="108"/>
      <c r="Y59031" s="108"/>
      <c r="AA59031" s="108"/>
      <c r="AC59031" s="108"/>
    </row>
    <row r="59032" spans="19:29" x14ac:dyDescent="0.25">
      <c r="S59032" s="109"/>
      <c r="U59032" s="109"/>
      <c r="W59032" s="109"/>
      <c r="Y59032" s="109"/>
      <c r="AA59032" s="109"/>
      <c r="AC59032" s="109"/>
    </row>
    <row r="59033" spans="19:29" x14ac:dyDescent="0.25">
      <c r="S59033" s="108"/>
      <c r="U59033" s="108"/>
      <c r="W59033" s="108"/>
      <c r="Y59033" s="108"/>
      <c r="AA59033" s="108"/>
      <c r="AC59033" s="108"/>
    </row>
    <row r="59034" spans="19:29" x14ac:dyDescent="0.25">
      <c r="S59034" s="108"/>
      <c r="U59034" s="108"/>
      <c r="W59034" s="108"/>
      <c r="Y59034" s="108"/>
      <c r="AA59034" s="108"/>
      <c r="AC59034" s="108"/>
    </row>
    <row r="59035" spans="19:29" x14ac:dyDescent="0.25">
      <c r="S59035" s="109"/>
      <c r="U59035" s="109"/>
      <c r="W59035" s="109"/>
      <c r="Y59035" s="109"/>
      <c r="AA59035" s="109"/>
      <c r="AC59035" s="109"/>
    </row>
    <row r="59036" spans="19:29" x14ac:dyDescent="0.25">
      <c r="S59036" s="108"/>
      <c r="U59036" s="108"/>
      <c r="W59036" s="108"/>
      <c r="Y59036" s="108"/>
      <c r="AA59036" s="108"/>
      <c r="AC59036" s="108"/>
    </row>
    <row r="59037" spans="19:29" x14ac:dyDescent="0.25">
      <c r="S59037" s="109"/>
      <c r="U59037" s="109"/>
      <c r="W59037" s="109"/>
      <c r="Y59037" s="109"/>
      <c r="AA59037" s="109"/>
      <c r="AC59037" s="109"/>
    </row>
    <row r="59038" spans="19:29" x14ac:dyDescent="0.25">
      <c r="S59038" s="108"/>
      <c r="U59038" s="108"/>
      <c r="W59038" s="108"/>
      <c r="Y59038" s="108"/>
      <c r="AA59038" s="108"/>
      <c r="AC59038" s="108"/>
    </row>
    <row r="59039" spans="19:29" x14ac:dyDescent="0.25">
      <c r="S59039" s="108"/>
      <c r="U59039" s="108"/>
      <c r="W59039" s="108"/>
      <c r="Y59039" s="108"/>
      <c r="AA59039" s="108"/>
      <c r="AC59039" s="108"/>
    </row>
    <row r="59040" spans="19:29" x14ac:dyDescent="0.25">
      <c r="S59040" s="108"/>
      <c r="U59040" s="108"/>
      <c r="W59040" s="108"/>
      <c r="Y59040" s="108"/>
      <c r="AA59040" s="108"/>
      <c r="AC59040" s="108"/>
    </row>
    <row r="59041" spans="19:29" x14ac:dyDescent="0.25">
      <c r="S59041" s="110"/>
      <c r="U59041" s="110"/>
      <c r="W59041" s="110"/>
      <c r="Y59041" s="110"/>
      <c r="AA59041" s="110"/>
      <c r="AC59041" s="110"/>
    </row>
    <row r="59042" spans="19:29" x14ac:dyDescent="0.25">
      <c r="S59042" s="110"/>
      <c r="U59042" s="110"/>
      <c r="W59042" s="110"/>
      <c r="Y59042" s="110"/>
      <c r="AA59042" s="110"/>
      <c r="AC59042" s="110"/>
    </row>
    <row r="59043" spans="19:29" x14ac:dyDescent="0.25">
      <c r="S59043" s="110"/>
      <c r="U59043" s="110"/>
      <c r="W59043" s="110"/>
      <c r="Y59043" s="110"/>
      <c r="AA59043" s="110"/>
      <c r="AC59043" s="110"/>
    </row>
    <row r="59044" spans="19:29" x14ac:dyDescent="0.25">
      <c r="S59044" s="110"/>
      <c r="U59044" s="110"/>
      <c r="W59044" s="110"/>
      <c r="Y59044" s="110"/>
      <c r="AA59044" s="110"/>
      <c r="AC59044" s="110"/>
    </row>
    <row r="59045" spans="19:29" x14ac:dyDescent="0.25">
      <c r="S59045" s="111"/>
      <c r="U59045" s="111"/>
      <c r="W59045" s="111"/>
      <c r="Y59045" s="111"/>
      <c r="AA59045" s="111"/>
      <c r="AC59045" s="111"/>
    </row>
    <row r="59046" spans="19:29" x14ac:dyDescent="0.25">
      <c r="S59046" s="107"/>
      <c r="U59046" s="107"/>
      <c r="W59046" s="107"/>
      <c r="Y59046" s="107"/>
      <c r="AA59046" s="107"/>
      <c r="AC59046" s="107"/>
    </row>
    <row r="59047" spans="19:29" x14ac:dyDescent="0.25">
      <c r="S59047" s="108"/>
      <c r="U59047" s="108"/>
      <c r="W59047" s="108"/>
      <c r="Y59047" s="108"/>
      <c r="AA59047" s="108"/>
      <c r="AC59047" s="108"/>
    </row>
    <row r="59048" spans="19:29" x14ac:dyDescent="0.25">
      <c r="S59048" s="108"/>
      <c r="U59048" s="108"/>
      <c r="W59048" s="108"/>
      <c r="Y59048" s="108"/>
      <c r="AA59048" s="108"/>
      <c r="AC59048" s="108"/>
    </row>
    <row r="59049" spans="19:29" x14ac:dyDescent="0.25">
      <c r="S59049" s="109"/>
      <c r="U59049" s="109"/>
      <c r="W59049" s="109"/>
      <c r="Y59049" s="109"/>
      <c r="AA59049" s="109"/>
      <c r="AC59049" s="109"/>
    </row>
    <row r="59050" spans="19:29" x14ac:dyDescent="0.25">
      <c r="S59050" s="108"/>
      <c r="U59050" s="108"/>
      <c r="W59050" s="108"/>
      <c r="Y59050" s="108"/>
      <c r="AA59050" s="108"/>
      <c r="AC59050" s="108"/>
    </row>
    <row r="59051" spans="19:29" x14ac:dyDescent="0.25">
      <c r="S59051" s="108"/>
      <c r="U59051" s="108"/>
      <c r="W59051" s="108"/>
      <c r="Y59051" s="108"/>
      <c r="AA59051" s="108"/>
      <c r="AC59051" s="108"/>
    </row>
    <row r="59052" spans="19:29" x14ac:dyDescent="0.25">
      <c r="S59052" s="109"/>
      <c r="U59052" s="109"/>
      <c r="W59052" s="109"/>
      <c r="Y59052" s="109"/>
      <c r="AA59052" s="109"/>
      <c r="AC59052" s="109"/>
    </row>
    <row r="59053" spans="19:29" x14ac:dyDescent="0.25">
      <c r="S59053" s="108"/>
      <c r="U59053" s="108"/>
      <c r="W59053" s="108"/>
      <c r="Y59053" s="108"/>
      <c r="AA59053" s="108"/>
      <c r="AC59053" s="108"/>
    </row>
    <row r="59054" spans="19:29" x14ac:dyDescent="0.25">
      <c r="S59054" s="109"/>
      <c r="U59054" s="109"/>
      <c r="W59054" s="109"/>
      <c r="Y59054" s="109"/>
      <c r="AA59054" s="109"/>
      <c r="AC59054" s="109"/>
    </row>
    <row r="59055" spans="19:29" x14ac:dyDescent="0.25">
      <c r="S59055" s="108"/>
      <c r="U59055" s="108"/>
      <c r="W59055" s="108"/>
      <c r="Y59055" s="108"/>
      <c r="AA59055" s="108"/>
      <c r="AC59055" s="108"/>
    </row>
    <row r="59056" spans="19:29" x14ac:dyDescent="0.25">
      <c r="S59056" s="108"/>
      <c r="U59056" s="108"/>
      <c r="W59056" s="108"/>
      <c r="Y59056" s="108"/>
      <c r="AA59056" s="108"/>
      <c r="AC59056" s="108"/>
    </row>
    <row r="59057" spans="19:29" x14ac:dyDescent="0.25">
      <c r="S59057" s="108"/>
      <c r="U59057" s="108"/>
      <c r="W59057" s="108"/>
      <c r="Y59057" s="108"/>
      <c r="AA59057" s="108"/>
      <c r="AC59057" s="108"/>
    </row>
    <row r="59058" spans="19:29" x14ac:dyDescent="0.25">
      <c r="S59058" s="110"/>
      <c r="U59058" s="110"/>
      <c r="W59058" s="110"/>
      <c r="Y59058" s="110"/>
      <c r="AA59058" s="110"/>
      <c r="AC59058" s="110"/>
    </row>
    <row r="59059" spans="19:29" x14ac:dyDescent="0.25">
      <c r="S59059" s="110"/>
      <c r="U59059" s="110"/>
      <c r="W59059" s="110"/>
      <c r="Y59059" s="110"/>
      <c r="AA59059" s="110"/>
      <c r="AC59059" s="110"/>
    </row>
    <row r="59060" spans="19:29" x14ac:dyDescent="0.25">
      <c r="S59060" s="110"/>
      <c r="U59060" s="110"/>
      <c r="W59060" s="110"/>
      <c r="Y59060" s="110"/>
      <c r="AA59060" s="110"/>
      <c r="AC59060" s="110"/>
    </row>
    <row r="59061" spans="19:29" x14ac:dyDescent="0.25">
      <c r="S59061" s="110"/>
      <c r="U59061" s="110"/>
      <c r="W59061" s="110"/>
      <c r="Y59061" s="110"/>
      <c r="AA59061" s="110"/>
      <c r="AC59061" s="110"/>
    </row>
    <row r="59062" spans="19:29" x14ac:dyDescent="0.25">
      <c r="S59062" s="111"/>
      <c r="U59062" s="111"/>
      <c r="W59062" s="111"/>
      <c r="Y59062" s="111"/>
      <c r="AA59062" s="111"/>
      <c r="AC59062" s="111"/>
    </row>
    <row r="59063" spans="19:29" x14ac:dyDescent="0.25">
      <c r="S59063" s="107"/>
      <c r="U59063" s="107"/>
      <c r="W59063" s="107"/>
      <c r="Y59063" s="107"/>
      <c r="AA59063" s="107"/>
      <c r="AC59063" s="107"/>
    </row>
    <row r="59064" spans="19:29" x14ac:dyDescent="0.25">
      <c r="S59064" s="108"/>
      <c r="U59064" s="108"/>
      <c r="W59064" s="108"/>
      <c r="Y59064" s="108"/>
      <c r="AA59064" s="108"/>
      <c r="AC59064" s="108"/>
    </row>
    <row r="59065" spans="19:29" x14ac:dyDescent="0.25">
      <c r="S59065" s="108"/>
      <c r="U59065" s="108"/>
      <c r="W59065" s="108"/>
      <c r="Y59065" s="108"/>
      <c r="AA59065" s="108"/>
      <c r="AC59065" s="108"/>
    </row>
    <row r="59066" spans="19:29" x14ac:dyDescent="0.25">
      <c r="S59066" s="109"/>
      <c r="U59066" s="109"/>
      <c r="W59066" s="109"/>
      <c r="Y59066" s="109"/>
      <c r="AA59066" s="109"/>
      <c r="AC59066" s="109"/>
    </row>
    <row r="59067" spans="19:29" x14ac:dyDescent="0.25">
      <c r="S59067" s="108"/>
      <c r="U59067" s="108"/>
      <c r="W59067" s="108"/>
      <c r="Y59067" s="108"/>
      <c r="AA59067" s="108"/>
      <c r="AC59067" s="108"/>
    </row>
    <row r="59068" spans="19:29" x14ac:dyDescent="0.25">
      <c r="S59068" s="108"/>
      <c r="U59068" s="108"/>
      <c r="W59068" s="108"/>
      <c r="Y59068" s="108"/>
      <c r="AA59068" s="108"/>
      <c r="AC59068" s="108"/>
    </row>
    <row r="59069" spans="19:29" x14ac:dyDescent="0.25">
      <c r="S59069" s="109"/>
      <c r="U59069" s="109"/>
      <c r="W59069" s="109"/>
      <c r="Y59069" s="109"/>
      <c r="AA59069" s="109"/>
      <c r="AC59069" s="109"/>
    </row>
    <row r="59070" spans="19:29" x14ac:dyDescent="0.25">
      <c r="S59070" s="108"/>
      <c r="U59070" s="108"/>
      <c r="W59070" s="108"/>
      <c r="Y59070" s="108"/>
      <c r="AA59070" s="108"/>
      <c r="AC59070" s="108"/>
    </row>
    <row r="59071" spans="19:29" x14ac:dyDescent="0.25">
      <c r="S59071" s="109"/>
      <c r="U59071" s="109"/>
      <c r="W59071" s="109"/>
      <c r="Y59071" s="109"/>
      <c r="AA59071" s="109"/>
      <c r="AC59071" s="109"/>
    </row>
    <row r="59072" spans="19:29" x14ac:dyDescent="0.25">
      <c r="S59072" s="108"/>
      <c r="U59072" s="108"/>
      <c r="W59072" s="108"/>
      <c r="Y59072" s="108"/>
      <c r="AA59072" s="108"/>
      <c r="AC59072" s="108"/>
    </row>
    <row r="59073" spans="19:29" x14ac:dyDescent="0.25">
      <c r="S59073" s="108"/>
      <c r="U59073" s="108"/>
      <c r="W59073" s="108"/>
      <c r="Y59073" s="108"/>
      <c r="AA59073" s="108"/>
      <c r="AC59073" s="108"/>
    </row>
    <row r="59074" spans="19:29" x14ac:dyDescent="0.25">
      <c r="S59074" s="108"/>
      <c r="U59074" s="108"/>
      <c r="W59074" s="108"/>
      <c r="Y59074" s="108"/>
      <c r="AA59074" s="108"/>
      <c r="AC59074" s="108"/>
    </row>
    <row r="59075" spans="19:29" x14ac:dyDescent="0.25">
      <c r="S59075" s="110"/>
      <c r="U59075" s="110"/>
      <c r="W59075" s="110"/>
      <c r="Y59075" s="110"/>
      <c r="AA59075" s="110"/>
      <c r="AC59075" s="110"/>
    </row>
    <row r="59076" spans="19:29" x14ac:dyDescent="0.25">
      <c r="S59076" s="110"/>
      <c r="U59076" s="110"/>
      <c r="W59076" s="110"/>
      <c r="Y59076" s="110"/>
      <c r="AA59076" s="110"/>
      <c r="AC59076" s="110"/>
    </row>
    <row r="59077" spans="19:29" x14ac:dyDescent="0.25">
      <c r="S59077" s="110"/>
      <c r="U59077" s="110"/>
      <c r="W59077" s="110"/>
      <c r="Y59077" s="110"/>
      <c r="AA59077" s="110"/>
      <c r="AC59077" s="110"/>
    </row>
    <row r="59078" spans="19:29" x14ac:dyDescent="0.25">
      <c r="S59078" s="110"/>
      <c r="U59078" s="110"/>
      <c r="W59078" s="110"/>
      <c r="Y59078" s="110"/>
      <c r="AA59078" s="110"/>
      <c r="AC59078" s="110"/>
    </row>
    <row r="59079" spans="19:29" x14ac:dyDescent="0.25">
      <c r="S59079" s="111"/>
      <c r="U59079" s="111"/>
      <c r="W59079" s="111"/>
      <c r="Y59079" s="111"/>
      <c r="AA59079" s="111"/>
      <c r="AC59079" s="111"/>
    </row>
    <row r="59080" spans="19:29" x14ac:dyDescent="0.25">
      <c r="S59080" s="107"/>
      <c r="U59080" s="107"/>
      <c r="W59080" s="107"/>
      <c r="Y59080" s="107"/>
      <c r="AA59080" s="107"/>
      <c r="AC59080" s="107"/>
    </row>
    <row r="59081" spans="19:29" x14ac:dyDescent="0.25">
      <c r="S59081" s="108"/>
      <c r="U59081" s="108"/>
      <c r="W59081" s="108"/>
      <c r="Y59081" s="108"/>
      <c r="AA59081" s="108"/>
      <c r="AC59081" s="108"/>
    </row>
    <row r="59082" spans="19:29" x14ac:dyDescent="0.25">
      <c r="S59082" s="108"/>
      <c r="U59082" s="108"/>
      <c r="W59082" s="108"/>
      <c r="Y59082" s="108"/>
      <c r="AA59082" s="108"/>
      <c r="AC59082" s="108"/>
    </row>
    <row r="59083" spans="19:29" x14ac:dyDescent="0.25">
      <c r="S59083" s="109"/>
      <c r="U59083" s="109"/>
      <c r="W59083" s="109"/>
      <c r="Y59083" s="109"/>
      <c r="AA59083" s="109"/>
      <c r="AC59083" s="109"/>
    </row>
    <row r="59084" spans="19:29" x14ac:dyDescent="0.25">
      <c r="S59084" s="108"/>
      <c r="U59084" s="108"/>
      <c r="W59084" s="108"/>
      <c r="Y59084" s="108"/>
      <c r="AA59084" s="108"/>
      <c r="AC59084" s="108"/>
    </row>
    <row r="59085" spans="19:29" x14ac:dyDescent="0.25">
      <c r="S59085" s="108"/>
      <c r="U59085" s="108"/>
      <c r="W59085" s="108"/>
      <c r="Y59085" s="108"/>
      <c r="AA59085" s="108"/>
      <c r="AC59085" s="108"/>
    </row>
    <row r="59086" spans="19:29" x14ac:dyDescent="0.25">
      <c r="S59086" s="109"/>
      <c r="U59086" s="109"/>
      <c r="W59086" s="109"/>
      <c r="Y59086" s="109"/>
      <c r="AA59086" s="109"/>
      <c r="AC59086" s="109"/>
    </row>
    <row r="59087" spans="19:29" x14ac:dyDescent="0.25">
      <c r="S59087" s="108"/>
      <c r="U59087" s="108"/>
      <c r="W59087" s="108"/>
      <c r="Y59087" s="108"/>
      <c r="AA59087" s="108"/>
      <c r="AC59087" s="108"/>
    </row>
    <row r="59088" spans="19:29" x14ac:dyDescent="0.25">
      <c r="S59088" s="109"/>
      <c r="U59088" s="109"/>
      <c r="W59088" s="109"/>
      <c r="Y59088" s="109"/>
      <c r="AA59088" s="109"/>
      <c r="AC59088" s="109"/>
    </row>
    <row r="59089" spans="19:29" x14ac:dyDescent="0.25">
      <c r="S59089" s="108"/>
      <c r="U59089" s="108"/>
      <c r="W59089" s="108"/>
      <c r="Y59089" s="108"/>
      <c r="AA59089" s="108"/>
      <c r="AC59089" s="108"/>
    </row>
    <row r="59090" spans="19:29" x14ac:dyDescent="0.25">
      <c r="S59090" s="108"/>
      <c r="U59090" s="108"/>
      <c r="W59090" s="108"/>
      <c r="Y59090" s="108"/>
      <c r="AA59090" s="108"/>
      <c r="AC59090" s="108"/>
    </row>
    <row r="59091" spans="19:29" x14ac:dyDescent="0.25">
      <c r="S59091" s="108"/>
      <c r="U59091" s="108"/>
      <c r="W59091" s="108"/>
      <c r="Y59091" s="108"/>
      <c r="AA59091" s="108"/>
      <c r="AC59091" s="108"/>
    </row>
    <row r="59092" spans="19:29" x14ac:dyDescent="0.25">
      <c r="S59092" s="110"/>
      <c r="U59092" s="110"/>
      <c r="W59092" s="110"/>
      <c r="Y59092" s="110"/>
      <c r="AA59092" s="110"/>
      <c r="AC59092" s="110"/>
    </row>
    <row r="59093" spans="19:29" x14ac:dyDescent="0.25">
      <c r="S59093" s="110"/>
      <c r="U59093" s="110"/>
      <c r="W59093" s="110"/>
      <c r="Y59093" s="110"/>
      <c r="AA59093" s="110"/>
      <c r="AC59093" s="110"/>
    </row>
    <row r="59094" spans="19:29" x14ac:dyDescent="0.25">
      <c r="S59094" s="110"/>
      <c r="U59094" s="110"/>
      <c r="W59094" s="110"/>
      <c r="Y59094" s="110"/>
      <c r="AA59094" s="110"/>
      <c r="AC59094" s="110"/>
    </row>
    <row r="59095" spans="19:29" x14ac:dyDescent="0.25">
      <c r="S59095" s="110"/>
      <c r="U59095" s="110"/>
      <c r="W59095" s="110"/>
      <c r="Y59095" s="110"/>
      <c r="AA59095" s="110"/>
      <c r="AC59095" s="110"/>
    </row>
    <row r="59096" spans="19:29" x14ac:dyDescent="0.25">
      <c r="S59096" s="111"/>
      <c r="U59096" s="111"/>
      <c r="W59096" s="111"/>
      <c r="Y59096" s="111"/>
      <c r="AA59096" s="111"/>
      <c r="AC59096" s="111"/>
    </row>
    <row r="59097" spans="19:29" x14ac:dyDescent="0.25">
      <c r="S59097" s="107"/>
      <c r="U59097" s="107"/>
      <c r="W59097" s="107"/>
      <c r="Y59097" s="107"/>
      <c r="AA59097" s="107"/>
      <c r="AC59097" s="107"/>
    </row>
    <row r="59098" spans="19:29" x14ac:dyDescent="0.25">
      <c r="S59098" s="108"/>
      <c r="U59098" s="108"/>
      <c r="W59098" s="108"/>
      <c r="Y59098" s="108"/>
      <c r="AA59098" s="108"/>
      <c r="AC59098" s="108"/>
    </row>
    <row r="59099" spans="19:29" x14ac:dyDescent="0.25">
      <c r="S59099" s="108"/>
      <c r="U59099" s="108"/>
      <c r="W59099" s="108"/>
      <c r="Y59099" s="108"/>
      <c r="AA59099" s="108"/>
      <c r="AC59099" s="108"/>
    </row>
    <row r="59100" spans="19:29" x14ac:dyDescent="0.25">
      <c r="S59100" s="109"/>
      <c r="U59100" s="109"/>
      <c r="W59100" s="109"/>
      <c r="Y59100" s="109"/>
      <c r="AA59100" s="109"/>
      <c r="AC59100" s="109"/>
    </row>
    <row r="59101" spans="19:29" x14ac:dyDescent="0.25">
      <c r="S59101" s="108"/>
      <c r="U59101" s="108"/>
      <c r="W59101" s="108"/>
      <c r="Y59101" s="108"/>
      <c r="AA59101" s="108"/>
      <c r="AC59101" s="108"/>
    </row>
    <row r="59102" spans="19:29" x14ac:dyDescent="0.25">
      <c r="S59102" s="108"/>
      <c r="U59102" s="108"/>
      <c r="W59102" s="108"/>
      <c r="Y59102" s="108"/>
      <c r="AA59102" s="108"/>
      <c r="AC59102" s="108"/>
    </row>
    <row r="59103" spans="19:29" x14ac:dyDescent="0.25">
      <c r="S59103" s="109"/>
      <c r="U59103" s="109"/>
      <c r="W59103" s="109"/>
      <c r="Y59103" s="109"/>
      <c r="AA59103" s="109"/>
      <c r="AC59103" s="109"/>
    </row>
    <row r="59104" spans="19:29" x14ac:dyDescent="0.25">
      <c r="S59104" s="108"/>
      <c r="U59104" s="108"/>
      <c r="W59104" s="108"/>
      <c r="Y59104" s="108"/>
      <c r="AA59104" s="108"/>
      <c r="AC59104" s="108"/>
    </row>
    <row r="59105" spans="19:29" x14ac:dyDescent="0.25">
      <c r="S59105" s="109"/>
      <c r="U59105" s="109"/>
      <c r="W59105" s="109"/>
      <c r="Y59105" s="109"/>
      <c r="AA59105" s="109"/>
      <c r="AC59105" s="109"/>
    </row>
    <row r="59106" spans="19:29" x14ac:dyDescent="0.25">
      <c r="S59106" s="108"/>
      <c r="U59106" s="108"/>
      <c r="W59106" s="108"/>
      <c r="Y59106" s="108"/>
      <c r="AA59106" s="108"/>
      <c r="AC59106" s="108"/>
    </row>
    <row r="59107" spans="19:29" x14ac:dyDescent="0.25">
      <c r="S59107" s="108"/>
      <c r="U59107" s="108"/>
      <c r="W59107" s="108"/>
      <c r="Y59107" s="108"/>
      <c r="AA59107" s="108"/>
      <c r="AC59107" s="108"/>
    </row>
    <row r="59108" spans="19:29" x14ac:dyDescent="0.25">
      <c r="S59108" s="108"/>
      <c r="U59108" s="108"/>
      <c r="W59108" s="108"/>
      <c r="Y59108" s="108"/>
      <c r="AA59108" s="108"/>
      <c r="AC59108" s="108"/>
    </row>
    <row r="59109" spans="19:29" x14ac:dyDescent="0.25">
      <c r="S59109" s="110"/>
      <c r="U59109" s="110"/>
      <c r="W59109" s="110"/>
      <c r="Y59109" s="110"/>
      <c r="AA59109" s="110"/>
      <c r="AC59109" s="110"/>
    </row>
    <row r="59110" spans="19:29" x14ac:dyDescent="0.25">
      <c r="S59110" s="110"/>
      <c r="U59110" s="110"/>
      <c r="W59110" s="110"/>
      <c r="Y59110" s="110"/>
      <c r="AA59110" s="110"/>
      <c r="AC59110" s="110"/>
    </row>
    <row r="59111" spans="19:29" x14ac:dyDescent="0.25">
      <c r="S59111" s="110"/>
      <c r="U59111" s="110"/>
      <c r="W59111" s="110"/>
      <c r="Y59111" s="110"/>
      <c r="AA59111" s="110"/>
      <c r="AC59111" s="110"/>
    </row>
    <row r="59112" spans="19:29" x14ac:dyDescent="0.25">
      <c r="S59112" s="110"/>
      <c r="U59112" s="110"/>
      <c r="W59112" s="110"/>
      <c r="Y59112" s="110"/>
      <c r="AA59112" s="110"/>
      <c r="AC59112" s="110"/>
    </row>
    <row r="59113" spans="19:29" x14ac:dyDescent="0.25">
      <c r="S59113" s="111"/>
      <c r="U59113" s="111"/>
      <c r="W59113" s="111"/>
      <c r="Y59113" s="111"/>
      <c r="AA59113" s="111"/>
      <c r="AC59113" s="111"/>
    </row>
    <row r="59114" spans="19:29" x14ac:dyDescent="0.25">
      <c r="S59114" s="107"/>
      <c r="U59114" s="107"/>
      <c r="W59114" s="107"/>
      <c r="Y59114" s="107"/>
      <c r="AA59114" s="107"/>
      <c r="AC59114" s="107"/>
    </row>
    <row r="59115" spans="19:29" x14ac:dyDescent="0.25">
      <c r="S59115" s="108"/>
      <c r="U59115" s="108"/>
      <c r="W59115" s="108"/>
      <c r="Y59115" s="108"/>
      <c r="AA59115" s="108"/>
      <c r="AC59115" s="108"/>
    </row>
    <row r="59116" spans="19:29" x14ac:dyDescent="0.25">
      <c r="S59116" s="108"/>
      <c r="U59116" s="108"/>
      <c r="W59116" s="108"/>
      <c r="Y59116" s="108"/>
      <c r="AA59116" s="108"/>
      <c r="AC59116" s="108"/>
    </row>
    <row r="59117" spans="19:29" x14ac:dyDescent="0.25">
      <c r="S59117" s="109"/>
      <c r="U59117" s="109"/>
      <c r="W59117" s="109"/>
      <c r="Y59117" s="109"/>
      <c r="AA59117" s="109"/>
      <c r="AC59117" s="109"/>
    </row>
    <row r="59118" spans="19:29" x14ac:dyDescent="0.25">
      <c r="S59118" s="108"/>
      <c r="U59118" s="108"/>
      <c r="W59118" s="108"/>
      <c r="Y59118" s="108"/>
      <c r="AA59118" s="108"/>
      <c r="AC59118" s="108"/>
    </row>
    <row r="59119" spans="19:29" x14ac:dyDescent="0.25">
      <c r="S59119" s="108"/>
      <c r="U59119" s="108"/>
      <c r="W59119" s="108"/>
      <c r="Y59119" s="108"/>
      <c r="AA59119" s="108"/>
      <c r="AC59119" s="108"/>
    </row>
    <row r="59120" spans="19:29" x14ac:dyDescent="0.25">
      <c r="S59120" s="109"/>
      <c r="U59120" s="109"/>
      <c r="W59120" s="109"/>
      <c r="Y59120" s="109"/>
      <c r="AA59120" s="109"/>
      <c r="AC59120" s="109"/>
    </row>
    <row r="59121" spans="19:29" x14ac:dyDescent="0.25">
      <c r="S59121" s="108"/>
      <c r="U59121" s="108"/>
      <c r="W59121" s="108"/>
      <c r="Y59121" s="108"/>
      <c r="AA59121" s="108"/>
      <c r="AC59121" s="108"/>
    </row>
    <row r="59122" spans="19:29" x14ac:dyDescent="0.25">
      <c r="S59122" s="109"/>
      <c r="U59122" s="109"/>
      <c r="W59122" s="109"/>
      <c r="Y59122" s="109"/>
      <c r="AA59122" s="109"/>
      <c r="AC59122" s="109"/>
    </row>
    <row r="59123" spans="19:29" x14ac:dyDescent="0.25">
      <c r="S59123" s="108"/>
      <c r="U59123" s="108"/>
      <c r="W59123" s="108"/>
      <c r="Y59123" s="108"/>
      <c r="AA59123" s="108"/>
      <c r="AC59123" s="108"/>
    </row>
    <row r="59124" spans="19:29" x14ac:dyDescent="0.25">
      <c r="S59124" s="108"/>
      <c r="U59124" s="108"/>
      <c r="W59124" s="108"/>
      <c r="Y59124" s="108"/>
      <c r="AA59124" s="108"/>
      <c r="AC59124" s="108"/>
    </row>
    <row r="59125" spans="19:29" x14ac:dyDescent="0.25">
      <c r="S59125" s="108"/>
      <c r="U59125" s="108"/>
      <c r="W59125" s="108"/>
      <c r="Y59125" s="108"/>
      <c r="AA59125" s="108"/>
      <c r="AC59125" s="108"/>
    </row>
    <row r="59126" spans="19:29" x14ac:dyDescent="0.25">
      <c r="S59126" s="110"/>
      <c r="U59126" s="110"/>
      <c r="W59126" s="110"/>
      <c r="Y59126" s="110"/>
      <c r="AA59126" s="110"/>
      <c r="AC59126" s="110"/>
    </row>
    <row r="59127" spans="19:29" x14ac:dyDescent="0.25">
      <c r="S59127" s="110"/>
      <c r="U59127" s="110"/>
      <c r="W59127" s="110"/>
      <c r="Y59127" s="110"/>
      <c r="AA59127" s="110"/>
      <c r="AC59127" s="110"/>
    </row>
    <row r="59128" spans="19:29" x14ac:dyDescent="0.25">
      <c r="S59128" s="110"/>
      <c r="U59128" s="110"/>
      <c r="W59128" s="110"/>
      <c r="Y59128" s="110"/>
      <c r="AA59128" s="110"/>
      <c r="AC59128" s="110"/>
    </row>
    <row r="59129" spans="19:29" x14ac:dyDescent="0.25">
      <c r="S59129" s="110"/>
      <c r="U59129" s="110"/>
      <c r="W59129" s="110"/>
      <c r="Y59129" s="110"/>
      <c r="AA59129" s="110"/>
      <c r="AC59129" s="110"/>
    </row>
    <row r="59130" spans="19:29" x14ac:dyDescent="0.25">
      <c r="S59130" s="111"/>
      <c r="U59130" s="111"/>
      <c r="W59130" s="111"/>
      <c r="Y59130" s="111"/>
      <c r="AA59130" s="111"/>
      <c r="AC59130" s="111"/>
    </row>
    <row r="59131" spans="19:29" x14ac:dyDescent="0.25">
      <c r="S59131" s="107"/>
      <c r="U59131" s="107"/>
      <c r="W59131" s="107"/>
      <c r="Y59131" s="107"/>
      <c r="AA59131" s="107"/>
      <c r="AC59131" s="107"/>
    </row>
    <row r="59132" spans="19:29" x14ac:dyDescent="0.25">
      <c r="S59132" s="108"/>
      <c r="U59132" s="108"/>
      <c r="W59132" s="108"/>
      <c r="Y59132" s="108"/>
      <c r="AA59132" s="108"/>
      <c r="AC59132" s="108"/>
    </row>
    <row r="59133" spans="19:29" x14ac:dyDescent="0.25">
      <c r="S59133" s="108"/>
      <c r="U59133" s="108"/>
      <c r="W59133" s="108"/>
      <c r="Y59133" s="108"/>
      <c r="AA59133" s="108"/>
      <c r="AC59133" s="108"/>
    </row>
    <row r="59134" spans="19:29" x14ac:dyDescent="0.25">
      <c r="S59134" s="109"/>
      <c r="U59134" s="109"/>
      <c r="W59134" s="109"/>
      <c r="Y59134" s="109"/>
      <c r="AA59134" s="109"/>
      <c r="AC59134" s="109"/>
    </row>
    <row r="59135" spans="19:29" x14ac:dyDescent="0.25">
      <c r="S59135" s="108"/>
      <c r="U59135" s="108"/>
      <c r="W59135" s="108"/>
      <c r="Y59135" s="108"/>
      <c r="AA59135" s="108"/>
      <c r="AC59135" s="108"/>
    </row>
    <row r="59136" spans="19:29" x14ac:dyDescent="0.25">
      <c r="S59136" s="108"/>
      <c r="U59136" s="108"/>
      <c r="W59136" s="108"/>
      <c r="Y59136" s="108"/>
      <c r="AA59136" s="108"/>
      <c r="AC59136" s="108"/>
    </row>
    <row r="59137" spans="19:29" x14ac:dyDescent="0.25">
      <c r="S59137" s="109"/>
      <c r="U59137" s="109"/>
      <c r="W59137" s="109"/>
      <c r="Y59137" s="109"/>
      <c r="AA59137" s="109"/>
      <c r="AC59137" s="109"/>
    </row>
    <row r="59138" spans="19:29" x14ac:dyDescent="0.25">
      <c r="S59138" s="108"/>
      <c r="U59138" s="108"/>
      <c r="W59138" s="108"/>
      <c r="Y59138" s="108"/>
      <c r="AA59138" s="108"/>
      <c r="AC59138" s="108"/>
    </row>
    <row r="59139" spans="19:29" x14ac:dyDescent="0.25">
      <c r="S59139" s="109"/>
      <c r="U59139" s="109"/>
      <c r="W59139" s="109"/>
      <c r="Y59139" s="109"/>
      <c r="AA59139" s="109"/>
      <c r="AC59139" s="109"/>
    </row>
    <row r="59140" spans="19:29" x14ac:dyDescent="0.25">
      <c r="S59140" s="108"/>
      <c r="U59140" s="108"/>
      <c r="W59140" s="108"/>
      <c r="Y59140" s="108"/>
      <c r="AA59140" s="108"/>
      <c r="AC59140" s="108"/>
    </row>
    <row r="59141" spans="19:29" x14ac:dyDescent="0.25">
      <c r="S59141" s="108"/>
      <c r="U59141" s="108"/>
      <c r="W59141" s="108"/>
      <c r="Y59141" s="108"/>
      <c r="AA59141" s="108"/>
      <c r="AC59141" s="108"/>
    </row>
    <row r="59142" spans="19:29" x14ac:dyDescent="0.25">
      <c r="S59142" s="108"/>
      <c r="U59142" s="108"/>
      <c r="W59142" s="108"/>
      <c r="Y59142" s="108"/>
      <c r="AA59142" s="108"/>
      <c r="AC59142" s="108"/>
    </row>
    <row r="59143" spans="19:29" x14ac:dyDescent="0.25">
      <c r="S59143" s="110"/>
      <c r="U59143" s="110"/>
      <c r="W59143" s="110"/>
      <c r="Y59143" s="110"/>
      <c r="AA59143" s="110"/>
      <c r="AC59143" s="110"/>
    </row>
    <row r="59144" spans="19:29" x14ac:dyDescent="0.25">
      <c r="S59144" s="110"/>
      <c r="U59144" s="110"/>
      <c r="W59144" s="110"/>
      <c r="Y59144" s="110"/>
      <c r="AA59144" s="110"/>
      <c r="AC59144" s="110"/>
    </row>
    <row r="59145" spans="19:29" x14ac:dyDescent="0.25">
      <c r="S59145" s="110"/>
      <c r="U59145" s="110"/>
      <c r="W59145" s="110"/>
      <c r="Y59145" s="110"/>
      <c r="AA59145" s="110"/>
      <c r="AC59145" s="110"/>
    </row>
    <row r="59146" spans="19:29" x14ac:dyDescent="0.25">
      <c r="S59146" s="110"/>
      <c r="U59146" s="110"/>
      <c r="W59146" s="110"/>
      <c r="Y59146" s="110"/>
      <c r="AA59146" s="110"/>
      <c r="AC59146" s="110"/>
    </row>
    <row r="59147" spans="19:29" x14ac:dyDescent="0.25">
      <c r="S59147" s="111"/>
      <c r="U59147" s="111"/>
      <c r="W59147" s="111"/>
      <c r="Y59147" s="111"/>
      <c r="AA59147" s="111"/>
      <c r="AC59147" s="111"/>
    </row>
    <row r="59148" spans="19:29" x14ac:dyDescent="0.25">
      <c r="S59148" s="107"/>
      <c r="U59148" s="107"/>
      <c r="W59148" s="107"/>
      <c r="Y59148" s="107"/>
      <c r="AA59148" s="107"/>
      <c r="AC59148" s="107"/>
    </row>
    <row r="59149" spans="19:29" x14ac:dyDescent="0.25">
      <c r="S59149" s="108"/>
      <c r="U59149" s="108"/>
      <c r="W59149" s="108"/>
      <c r="Y59149" s="108"/>
      <c r="AA59149" s="108"/>
      <c r="AC59149" s="108"/>
    </row>
    <row r="59150" spans="19:29" x14ac:dyDescent="0.25">
      <c r="S59150" s="108"/>
      <c r="U59150" s="108"/>
      <c r="W59150" s="108"/>
      <c r="Y59150" s="108"/>
      <c r="AA59150" s="108"/>
      <c r="AC59150" s="108"/>
    </row>
    <row r="59151" spans="19:29" x14ac:dyDescent="0.25">
      <c r="S59151" s="109"/>
      <c r="U59151" s="109"/>
      <c r="W59151" s="109"/>
      <c r="Y59151" s="109"/>
      <c r="AA59151" s="109"/>
      <c r="AC59151" s="109"/>
    </row>
    <row r="59152" spans="19:29" x14ac:dyDescent="0.25">
      <c r="S59152" s="108"/>
      <c r="U59152" s="108"/>
      <c r="W59152" s="108"/>
      <c r="Y59152" s="108"/>
      <c r="AA59152" s="108"/>
      <c r="AC59152" s="108"/>
    </row>
    <row r="59153" spans="19:29" x14ac:dyDescent="0.25">
      <c r="S59153" s="108"/>
      <c r="U59153" s="108"/>
      <c r="W59153" s="108"/>
      <c r="Y59153" s="108"/>
      <c r="AA59153" s="108"/>
      <c r="AC59153" s="108"/>
    </row>
    <row r="59154" spans="19:29" x14ac:dyDescent="0.25">
      <c r="S59154" s="109"/>
      <c r="U59154" s="109"/>
      <c r="W59154" s="109"/>
      <c r="Y59154" s="109"/>
      <c r="AA59154" s="109"/>
      <c r="AC59154" s="109"/>
    </row>
    <row r="59155" spans="19:29" x14ac:dyDescent="0.25">
      <c r="S59155" s="108"/>
      <c r="U59155" s="108"/>
      <c r="W59155" s="108"/>
      <c r="Y59155" s="108"/>
      <c r="AA59155" s="108"/>
      <c r="AC59155" s="108"/>
    </row>
    <row r="59156" spans="19:29" x14ac:dyDescent="0.25">
      <c r="S59156" s="109"/>
      <c r="U59156" s="109"/>
      <c r="W59156" s="109"/>
      <c r="Y59156" s="109"/>
      <c r="AA59156" s="109"/>
      <c r="AC59156" s="109"/>
    </row>
    <row r="59157" spans="19:29" x14ac:dyDescent="0.25">
      <c r="S59157" s="108"/>
      <c r="U59157" s="108"/>
      <c r="W59157" s="108"/>
      <c r="Y59157" s="108"/>
      <c r="AA59157" s="108"/>
      <c r="AC59157" s="108"/>
    </row>
    <row r="59158" spans="19:29" x14ac:dyDescent="0.25">
      <c r="S59158" s="108"/>
      <c r="U59158" s="108"/>
      <c r="W59158" s="108"/>
      <c r="Y59158" s="108"/>
      <c r="AA59158" s="108"/>
      <c r="AC59158" s="108"/>
    </row>
    <row r="59159" spans="19:29" x14ac:dyDescent="0.25">
      <c r="S59159" s="108"/>
      <c r="U59159" s="108"/>
      <c r="W59159" s="108"/>
      <c r="Y59159" s="108"/>
      <c r="AA59159" s="108"/>
      <c r="AC59159" s="108"/>
    </row>
    <row r="59160" spans="19:29" x14ac:dyDescent="0.25">
      <c r="S59160" s="110"/>
      <c r="U59160" s="110"/>
      <c r="W59160" s="110"/>
      <c r="Y59160" s="110"/>
      <c r="AA59160" s="110"/>
      <c r="AC59160" s="110"/>
    </row>
    <row r="59161" spans="19:29" x14ac:dyDescent="0.25">
      <c r="S59161" s="110"/>
      <c r="U59161" s="110"/>
      <c r="W59161" s="110"/>
      <c r="Y59161" s="110"/>
      <c r="AA59161" s="110"/>
      <c r="AC59161" s="110"/>
    </row>
    <row r="59162" spans="19:29" x14ac:dyDescent="0.25">
      <c r="S59162" s="110"/>
      <c r="U59162" s="110"/>
      <c r="W59162" s="110"/>
      <c r="Y59162" s="110"/>
      <c r="AA59162" s="110"/>
      <c r="AC59162" s="110"/>
    </row>
    <row r="59163" spans="19:29" x14ac:dyDescent="0.25">
      <c r="S59163" s="110"/>
      <c r="U59163" s="110"/>
      <c r="W59163" s="110"/>
      <c r="Y59163" s="110"/>
      <c r="AA59163" s="110"/>
      <c r="AC59163" s="110"/>
    </row>
    <row r="59164" spans="19:29" x14ac:dyDescent="0.25">
      <c r="S59164" s="111"/>
      <c r="U59164" s="111"/>
      <c r="W59164" s="111"/>
      <c r="Y59164" s="111"/>
      <c r="AA59164" s="111"/>
      <c r="AC59164" s="111"/>
    </row>
    <row r="59165" spans="19:29" x14ac:dyDescent="0.25">
      <c r="S59165" s="107"/>
      <c r="U59165" s="107"/>
      <c r="W59165" s="107"/>
      <c r="Y59165" s="107"/>
      <c r="AA59165" s="107"/>
      <c r="AC59165" s="107"/>
    </row>
    <row r="59166" spans="19:29" x14ac:dyDescent="0.25">
      <c r="S59166" s="108"/>
      <c r="U59166" s="108"/>
      <c r="W59166" s="108"/>
      <c r="Y59166" s="108"/>
      <c r="AA59166" s="108"/>
      <c r="AC59166" s="108"/>
    </row>
    <row r="59167" spans="19:29" x14ac:dyDescent="0.25">
      <c r="S59167" s="108"/>
      <c r="U59167" s="108"/>
      <c r="W59167" s="108"/>
      <c r="Y59167" s="108"/>
      <c r="AA59167" s="108"/>
      <c r="AC59167" s="108"/>
    </row>
    <row r="59168" spans="19:29" x14ac:dyDescent="0.25">
      <c r="S59168" s="109"/>
      <c r="U59168" s="109"/>
      <c r="W59168" s="109"/>
      <c r="Y59168" s="109"/>
      <c r="AA59168" s="109"/>
      <c r="AC59168" s="109"/>
    </row>
    <row r="59169" spans="19:29" x14ac:dyDescent="0.25">
      <c r="S59169" s="108"/>
      <c r="U59169" s="108"/>
      <c r="W59169" s="108"/>
      <c r="Y59169" s="108"/>
      <c r="AA59169" s="108"/>
      <c r="AC59169" s="108"/>
    </row>
    <row r="59170" spans="19:29" x14ac:dyDescent="0.25">
      <c r="S59170" s="108"/>
      <c r="U59170" s="108"/>
      <c r="W59170" s="108"/>
      <c r="Y59170" s="108"/>
      <c r="AA59170" s="108"/>
      <c r="AC59170" s="108"/>
    </row>
    <row r="59171" spans="19:29" x14ac:dyDescent="0.25">
      <c r="S59171" s="109"/>
      <c r="U59171" s="109"/>
      <c r="W59171" s="109"/>
      <c r="Y59171" s="109"/>
      <c r="AA59171" s="109"/>
      <c r="AC59171" s="109"/>
    </row>
    <row r="59172" spans="19:29" x14ac:dyDescent="0.25">
      <c r="S59172" s="108"/>
      <c r="U59172" s="108"/>
      <c r="W59172" s="108"/>
      <c r="Y59172" s="108"/>
      <c r="AA59172" s="108"/>
      <c r="AC59172" s="108"/>
    </row>
    <row r="59173" spans="19:29" x14ac:dyDescent="0.25">
      <c r="S59173" s="109"/>
      <c r="U59173" s="109"/>
      <c r="W59173" s="109"/>
      <c r="Y59173" s="109"/>
      <c r="AA59173" s="109"/>
      <c r="AC59173" s="109"/>
    </row>
    <row r="59174" spans="19:29" x14ac:dyDescent="0.25">
      <c r="S59174" s="108"/>
      <c r="U59174" s="108"/>
      <c r="W59174" s="108"/>
      <c r="Y59174" s="108"/>
      <c r="AA59174" s="108"/>
      <c r="AC59174" s="108"/>
    </row>
    <row r="59175" spans="19:29" x14ac:dyDescent="0.25">
      <c r="S59175" s="108"/>
      <c r="U59175" s="108"/>
      <c r="W59175" s="108"/>
      <c r="Y59175" s="108"/>
      <c r="AA59175" s="108"/>
      <c r="AC59175" s="108"/>
    </row>
    <row r="59176" spans="19:29" x14ac:dyDescent="0.25">
      <c r="S59176" s="108"/>
      <c r="U59176" s="108"/>
      <c r="W59176" s="108"/>
      <c r="Y59176" s="108"/>
      <c r="AA59176" s="108"/>
      <c r="AC59176" s="108"/>
    </row>
    <row r="59177" spans="19:29" x14ac:dyDescent="0.25">
      <c r="S59177" s="110"/>
      <c r="U59177" s="110"/>
      <c r="W59177" s="110"/>
      <c r="Y59177" s="110"/>
      <c r="AA59177" s="110"/>
      <c r="AC59177" s="110"/>
    </row>
    <row r="59178" spans="19:29" x14ac:dyDescent="0.25">
      <c r="S59178" s="110"/>
      <c r="U59178" s="110"/>
      <c r="W59178" s="110"/>
      <c r="Y59178" s="110"/>
      <c r="AA59178" s="110"/>
      <c r="AC59178" s="110"/>
    </row>
    <row r="59179" spans="19:29" x14ac:dyDescent="0.25">
      <c r="S59179" s="110"/>
      <c r="U59179" s="110"/>
      <c r="W59179" s="110"/>
      <c r="Y59179" s="110"/>
      <c r="AA59179" s="110"/>
      <c r="AC59179" s="110"/>
    </row>
    <row r="59180" spans="19:29" x14ac:dyDescent="0.25">
      <c r="S59180" s="110"/>
      <c r="U59180" s="110"/>
      <c r="W59180" s="110"/>
      <c r="Y59180" s="110"/>
      <c r="AA59180" s="110"/>
      <c r="AC59180" s="110"/>
    </row>
    <row r="59181" spans="19:29" x14ac:dyDescent="0.25">
      <c r="S59181" s="111"/>
      <c r="U59181" s="111"/>
      <c r="W59181" s="111"/>
      <c r="Y59181" s="111"/>
      <c r="AA59181" s="111"/>
      <c r="AC59181" s="111"/>
    </row>
    <row r="59182" spans="19:29" x14ac:dyDescent="0.25">
      <c r="S59182" s="107"/>
      <c r="U59182" s="107"/>
      <c r="W59182" s="107"/>
      <c r="Y59182" s="107"/>
      <c r="AA59182" s="107"/>
      <c r="AC59182" s="107"/>
    </row>
    <row r="59183" spans="19:29" x14ac:dyDescent="0.25">
      <c r="S59183" s="108"/>
      <c r="U59183" s="108"/>
      <c r="W59183" s="108"/>
      <c r="Y59183" s="108"/>
      <c r="AA59183" s="108"/>
      <c r="AC59183" s="108"/>
    </row>
    <row r="59184" spans="19:29" x14ac:dyDescent="0.25">
      <c r="S59184" s="108"/>
      <c r="U59184" s="108"/>
      <c r="W59184" s="108"/>
      <c r="Y59184" s="108"/>
      <c r="AA59184" s="108"/>
      <c r="AC59184" s="108"/>
    </row>
    <row r="59185" spans="19:29" x14ac:dyDescent="0.25">
      <c r="S59185" s="109"/>
      <c r="U59185" s="109"/>
      <c r="W59185" s="109"/>
      <c r="Y59185" s="109"/>
      <c r="AA59185" s="109"/>
      <c r="AC59185" s="109"/>
    </row>
    <row r="59186" spans="19:29" x14ac:dyDescent="0.25">
      <c r="S59186" s="108"/>
      <c r="U59186" s="108"/>
      <c r="W59186" s="108"/>
      <c r="Y59186" s="108"/>
      <c r="AA59186" s="108"/>
      <c r="AC59186" s="108"/>
    </row>
    <row r="59187" spans="19:29" x14ac:dyDescent="0.25">
      <c r="S59187" s="108"/>
      <c r="U59187" s="108"/>
      <c r="W59187" s="108"/>
      <c r="Y59187" s="108"/>
      <c r="AA59187" s="108"/>
      <c r="AC59187" s="108"/>
    </row>
    <row r="59188" spans="19:29" x14ac:dyDescent="0.25">
      <c r="S59188" s="109"/>
      <c r="U59188" s="109"/>
      <c r="W59188" s="109"/>
      <c r="Y59188" s="109"/>
      <c r="AA59188" s="109"/>
      <c r="AC59188" s="109"/>
    </row>
    <row r="59189" spans="19:29" x14ac:dyDescent="0.25">
      <c r="S59189" s="108"/>
      <c r="U59189" s="108"/>
      <c r="W59189" s="108"/>
      <c r="Y59189" s="108"/>
      <c r="AA59189" s="108"/>
      <c r="AC59189" s="108"/>
    </row>
    <row r="59190" spans="19:29" x14ac:dyDescent="0.25">
      <c r="S59190" s="109"/>
      <c r="U59190" s="109"/>
      <c r="W59190" s="109"/>
      <c r="Y59190" s="109"/>
      <c r="AA59190" s="109"/>
      <c r="AC59190" s="109"/>
    </row>
    <row r="59191" spans="19:29" x14ac:dyDescent="0.25">
      <c r="S59191" s="108"/>
      <c r="U59191" s="108"/>
      <c r="W59191" s="108"/>
      <c r="Y59191" s="108"/>
      <c r="AA59191" s="108"/>
      <c r="AC59191" s="108"/>
    </row>
    <row r="59192" spans="19:29" x14ac:dyDescent="0.25">
      <c r="S59192" s="108"/>
      <c r="U59192" s="108"/>
      <c r="W59192" s="108"/>
      <c r="Y59192" s="108"/>
      <c r="AA59192" s="108"/>
      <c r="AC59192" s="108"/>
    </row>
    <row r="59193" spans="19:29" x14ac:dyDescent="0.25">
      <c r="S59193" s="108"/>
      <c r="U59193" s="108"/>
      <c r="W59193" s="108"/>
      <c r="Y59193" s="108"/>
      <c r="AA59193" s="108"/>
      <c r="AC59193" s="108"/>
    </row>
    <row r="59194" spans="19:29" x14ac:dyDescent="0.25">
      <c r="S59194" s="110"/>
      <c r="U59194" s="110"/>
      <c r="W59194" s="110"/>
      <c r="Y59194" s="110"/>
      <c r="AA59194" s="110"/>
      <c r="AC59194" s="110"/>
    </row>
    <row r="59195" spans="19:29" x14ac:dyDescent="0.25">
      <c r="S59195" s="110"/>
      <c r="U59195" s="110"/>
      <c r="W59195" s="110"/>
      <c r="Y59195" s="110"/>
      <c r="AA59195" s="110"/>
      <c r="AC59195" s="110"/>
    </row>
    <row r="59196" spans="19:29" x14ac:dyDescent="0.25">
      <c r="S59196" s="110"/>
      <c r="U59196" s="110"/>
      <c r="W59196" s="110"/>
      <c r="Y59196" s="110"/>
      <c r="AA59196" s="110"/>
      <c r="AC59196" s="110"/>
    </row>
    <row r="59197" spans="19:29" x14ac:dyDescent="0.25">
      <c r="S59197" s="110"/>
      <c r="U59197" s="110"/>
      <c r="W59197" s="110"/>
      <c r="Y59197" s="110"/>
      <c r="AA59197" s="110"/>
      <c r="AC59197" s="110"/>
    </row>
    <row r="59198" spans="19:29" x14ac:dyDescent="0.25">
      <c r="S59198" s="111"/>
      <c r="U59198" s="111"/>
      <c r="W59198" s="111"/>
      <c r="Y59198" s="111"/>
      <c r="AA59198" s="111"/>
      <c r="AC59198" s="111"/>
    </row>
    <row r="59199" spans="19:29" x14ac:dyDescent="0.25">
      <c r="S59199" s="107"/>
      <c r="U59199" s="107"/>
      <c r="W59199" s="107"/>
      <c r="Y59199" s="107"/>
      <c r="AA59199" s="107"/>
      <c r="AC59199" s="107"/>
    </row>
    <row r="59200" spans="19:29" x14ac:dyDescent="0.25">
      <c r="S59200" s="108"/>
      <c r="U59200" s="108"/>
      <c r="W59200" s="108"/>
      <c r="Y59200" s="108"/>
      <c r="AA59200" s="108"/>
      <c r="AC59200" s="108"/>
    </row>
    <row r="59201" spans="19:29" x14ac:dyDescent="0.25">
      <c r="S59201" s="108"/>
      <c r="U59201" s="108"/>
      <c r="W59201" s="108"/>
      <c r="Y59201" s="108"/>
      <c r="AA59201" s="108"/>
      <c r="AC59201" s="108"/>
    </row>
    <row r="59202" spans="19:29" x14ac:dyDescent="0.25">
      <c r="S59202" s="109"/>
      <c r="U59202" s="109"/>
      <c r="W59202" s="109"/>
      <c r="Y59202" s="109"/>
      <c r="AA59202" s="109"/>
      <c r="AC59202" s="109"/>
    </row>
    <row r="59203" spans="19:29" x14ac:dyDescent="0.25">
      <c r="S59203" s="108"/>
      <c r="U59203" s="108"/>
      <c r="W59203" s="108"/>
      <c r="Y59203" s="108"/>
      <c r="AA59203" s="108"/>
      <c r="AC59203" s="108"/>
    </row>
    <row r="59204" spans="19:29" x14ac:dyDescent="0.25">
      <c r="S59204" s="108"/>
      <c r="U59204" s="108"/>
      <c r="W59204" s="108"/>
      <c r="Y59204" s="108"/>
      <c r="AA59204" s="108"/>
      <c r="AC59204" s="108"/>
    </row>
    <row r="59205" spans="19:29" x14ac:dyDescent="0.25">
      <c r="S59205" s="109"/>
      <c r="U59205" s="109"/>
      <c r="W59205" s="109"/>
      <c r="Y59205" s="109"/>
      <c r="AA59205" s="109"/>
      <c r="AC59205" s="109"/>
    </row>
    <row r="59206" spans="19:29" x14ac:dyDescent="0.25">
      <c r="S59206" s="108"/>
      <c r="U59206" s="108"/>
      <c r="W59206" s="108"/>
      <c r="Y59206" s="108"/>
      <c r="AA59206" s="108"/>
      <c r="AC59206" s="108"/>
    </row>
    <row r="59207" spans="19:29" x14ac:dyDescent="0.25">
      <c r="S59207" s="109"/>
      <c r="U59207" s="109"/>
      <c r="W59207" s="109"/>
      <c r="Y59207" s="109"/>
      <c r="AA59207" s="109"/>
      <c r="AC59207" s="109"/>
    </row>
    <row r="59208" spans="19:29" x14ac:dyDescent="0.25">
      <c r="S59208" s="108"/>
      <c r="U59208" s="108"/>
      <c r="W59208" s="108"/>
      <c r="Y59208" s="108"/>
      <c r="AA59208" s="108"/>
      <c r="AC59208" s="108"/>
    </row>
    <row r="59209" spans="19:29" x14ac:dyDescent="0.25">
      <c r="S59209" s="108"/>
      <c r="U59209" s="108"/>
      <c r="W59209" s="108"/>
      <c r="Y59209" s="108"/>
      <c r="AA59209" s="108"/>
      <c r="AC59209" s="108"/>
    </row>
    <row r="59210" spans="19:29" x14ac:dyDescent="0.25">
      <c r="S59210" s="108"/>
      <c r="U59210" s="108"/>
      <c r="W59210" s="108"/>
      <c r="Y59210" s="108"/>
      <c r="AA59210" s="108"/>
      <c r="AC59210" s="108"/>
    </row>
    <row r="59211" spans="19:29" x14ac:dyDescent="0.25">
      <c r="S59211" s="110"/>
      <c r="U59211" s="110"/>
      <c r="W59211" s="110"/>
      <c r="Y59211" s="110"/>
      <c r="AA59211" s="110"/>
      <c r="AC59211" s="110"/>
    </row>
    <row r="59212" spans="19:29" x14ac:dyDescent="0.25">
      <c r="S59212" s="110"/>
      <c r="U59212" s="110"/>
      <c r="W59212" s="110"/>
      <c r="Y59212" s="110"/>
      <c r="AA59212" s="110"/>
      <c r="AC59212" s="110"/>
    </row>
    <row r="59213" spans="19:29" x14ac:dyDescent="0.25">
      <c r="S59213" s="110"/>
      <c r="U59213" s="110"/>
      <c r="W59213" s="110"/>
      <c r="Y59213" s="110"/>
      <c r="AA59213" s="110"/>
      <c r="AC59213" s="110"/>
    </row>
    <row r="59214" spans="19:29" x14ac:dyDescent="0.25">
      <c r="S59214" s="110"/>
      <c r="U59214" s="110"/>
      <c r="W59214" s="110"/>
      <c r="Y59214" s="110"/>
      <c r="AA59214" s="110"/>
      <c r="AC59214" s="110"/>
    </row>
    <row r="59215" spans="19:29" x14ac:dyDescent="0.25">
      <c r="S59215" s="111"/>
      <c r="U59215" s="111"/>
      <c r="W59215" s="111"/>
      <c r="Y59215" s="111"/>
      <c r="AA59215" s="111"/>
      <c r="AC59215" s="111"/>
    </row>
    <row r="59216" spans="19:29" x14ac:dyDescent="0.25">
      <c r="S59216" s="107"/>
      <c r="U59216" s="107"/>
      <c r="W59216" s="107"/>
      <c r="Y59216" s="107"/>
      <c r="AA59216" s="107"/>
      <c r="AC59216" s="107"/>
    </row>
    <row r="59217" spans="19:29" x14ac:dyDescent="0.25">
      <c r="S59217" s="108"/>
      <c r="U59217" s="108"/>
      <c r="W59217" s="108"/>
      <c r="Y59217" s="108"/>
      <c r="AA59217" s="108"/>
      <c r="AC59217" s="108"/>
    </row>
    <row r="59218" spans="19:29" x14ac:dyDescent="0.25">
      <c r="S59218" s="108"/>
      <c r="U59218" s="108"/>
      <c r="W59218" s="108"/>
      <c r="Y59218" s="108"/>
      <c r="AA59218" s="108"/>
      <c r="AC59218" s="108"/>
    </row>
    <row r="59219" spans="19:29" x14ac:dyDescent="0.25">
      <c r="S59219" s="109"/>
      <c r="U59219" s="109"/>
      <c r="W59219" s="109"/>
      <c r="Y59219" s="109"/>
      <c r="AA59219" s="109"/>
      <c r="AC59219" s="109"/>
    </row>
    <row r="59220" spans="19:29" x14ac:dyDescent="0.25">
      <c r="S59220" s="108"/>
      <c r="U59220" s="108"/>
      <c r="W59220" s="108"/>
      <c r="Y59220" s="108"/>
      <c r="AA59220" s="108"/>
      <c r="AC59220" s="108"/>
    </row>
    <row r="59221" spans="19:29" x14ac:dyDescent="0.25">
      <c r="S59221" s="108"/>
      <c r="U59221" s="108"/>
      <c r="W59221" s="108"/>
      <c r="Y59221" s="108"/>
      <c r="AA59221" s="108"/>
      <c r="AC59221" s="108"/>
    </row>
    <row r="59222" spans="19:29" x14ac:dyDescent="0.25">
      <c r="S59222" s="109"/>
      <c r="U59222" s="109"/>
      <c r="W59222" s="109"/>
      <c r="Y59222" s="109"/>
      <c r="AA59222" s="109"/>
      <c r="AC59222" s="109"/>
    </row>
    <row r="59223" spans="19:29" x14ac:dyDescent="0.25">
      <c r="S59223" s="108"/>
      <c r="U59223" s="108"/>
      <c r="W59223" s="108"/>
      <c r="Y59223" s="108"/>
      <c r="AA59223" s="108"/>
      <c r="AC59223" s="108"/>
    </row>
    <row r="59224" spans="19:29" x14ac:dyDescent="0.25">
      <c r="S59224" s="109"/>
      <c r="U59224" s="109"/>
      <c r="W59224" s="109"/>
      <c r="Y59224" s="109"/>
      <c r="AA59224" s="109"/>
      <c r="AC59224" s="109"/>
    </row>
    <row r="59225" spans="19:29" x14ac:dyDescent="0.25">
      <c r="S59225" s="108"/>
      <c r="U59225" s="108"/>
      <c r="W59225" s="108"/>
      <c r="Y59225" s="108"/>
      <c r="AA59225" s="108"/>
      <c r="AC59225" s="108"/>
    </row>
    <row r="59226" spans="19:29" x14ac:dyDescent="0.25">
      <c r="S59226" s="108"/>
      <c r="U59226" s="108"/>
      <c r="W59226" s="108"/>
      <c r="Y59226" s="108"/>
      <c r="AA59226" s="108"/>
      <c r="AC59226" s="108"/>
    </row>
    <row r="59227" spans="19:29" x14ac:dyDescent="0.25">
      <c r="S59227" s="108"/>
      <c r="U59227" s="108"/>
      <c r="W59227" s="108"/>
      <c r="Y59227" s="108"/>
      <c r="AA59227" s="108"/>
      <c r="AC59227" s="108"/>
    </row>
    <row r="59228" spans="19:29" x14ac:dyDescent="0.25">
      <c r="S59228" s="110"/>
      <c r="U59228" s="110"/>
      <c r="W59228" s="110"/>
      <c r="Y59228" s="110"/>
      <c r="AA59228" s="110"/>
      <c r="AC59228" s="110"/>
    </row>
    <row r="59229" spans="19:29" x14ac:dyDescent="0.25">
      <c r="S59229" s="110"/>
      <c r="U59229" s="110"/>
      <c r="W59229" s="110"/>
      <c r="Y59229" s="110"/>
      <c r="AA59229" s="110"/>
      <c r="AC59229" s="110"/>
    </row>
    <row r="59230" spans="19:29" x14ac:dyDescent="0.25">
      <c r="S59230" s="110"/>
      <c r="U59230" s="110"/>
      <c r="W59230" s="110"/>
      <c r="Y59230" s="110"/>
      <c r="AA59230" s="110"/>
      <c r="AC59230" s="110"/>
    </row>
    <row r="59231" spans="19:29" x14ac:dyDescent="0.25">
      <c r="S59231" s="110"/>
      <c r="U59231" s="110"/>
      <c r="W59231" s="110"/>
      <c r="Y59231" s="110"/>
      <c r="AA59231" s="110"/>
      <c r="AC59231" s="110"/>
    </row>
    <row r="59232" spans="19:29" x14ac:dyDescent="0.25">
      <c r="S59232" s="111"/>
      <c r="U59232" s="111"/>
      <c r="W59232" s="111"/>
      <c r="Y59232" s="111"/>
      <c r="AA59232" s="111"/>
      <c r="AC59232" s="111"/>
    </row>
    <row r="59233" spans="19:29" x14ac:dyDescent="0.25">
      <c r="S59233" s="107"/>
      <c r="U59233" s="107"/>
      <c r="W59233" s="107"/>
      <c r="Y59233" s="107"/>
      <c r="AA59233" s="107"/>
      <c r="AC59233" s="107"/>
    </row>
    <row r="59234" spans="19:29" x14ac:dyDescent="0.25">
      <c r="S59234" s="108"/>
      <c r="U59234" s="108"/>
      <c r="W59234" s="108"/>
      <c r="Y59234" s="108"/>
      <c r="AA59234" s="108"/>
      <c r="AC59234" s="108"/>
    </row>
    <row r="59235" spans="19:29" x14ac:dyDescent="0.25">
      <c r="S59235" s="108"/>
      <c r="U59235" s="108"/>
      <c r="W59235" s="108"/>
      <c r="Y59235" s="108"/>
      <c r="AA59235" s="108"/>
      <c r="AC59235" s="108"/>
    </row>
    <row r="59236" spans="19:29" x14ac:dyDescent="0.25">
      <c r="S59236" s="109"/>
      <c r="U59236" s="109"/>
      <c r="W59236" s="109"/>
      <c r="Y59236" s="109"/>
      <c r="AA59236" s="109"/>
      <c r="AC59236" s="109"/>
    </row>
    <row r="59237" spans="19:29" x14ac:dyDescent="0.25">
      <c r="S59237" s="108"/>
      <c r="U59237" s="108"/>
      <c r="W59237" s="108"/>
      <c r="Y59237" s="108"/>
      <c r="AA59237" s="108"/>
      <c r="AC59237" s="108"/>
    </row>
    <row r="59238" spans="19:29" x14ac:dyDescent="0.25">
      <c r="S59238" s="108"/>
      <c r="U59238" s="108"/>
      <c r="W59238" s="108"/>
      <c r="Y59238" s="108"/>
      <c r="AA59238" s="108"/>
      <c r="AC59238" s="108"/>
    </row>
    <row r="59239" spans="19:29" x14ac:dyDescent="0.25">
      <c r="S59239" s="109"/>
      <c r="U59239" s="109"/>
      <c r="W59239" s="109"/>
      <c r="Y59239" s="109"/>
      <c r="AA59239" s="109"/>
      <c r="AC59239" s="109"/>
    </row>
    <row r="59240" spans="19:29" x14ac:dyDescent="0.25">
      <c r="S59240" s="108"/>
      <c r="U59240" s="108"/>
      <c r="W59240" s="108"/>
      <c r="Y59240" s="108"/>
      <c r="AA59240" s="108"/>
      <c r="AC59240" s="108"/>
    </row>
    <row r="59241" spans="19:29" x14ac:dyDescent="0.25">
      <c r="S59241" s="109"/>
      <c r="U59241" s="109"/>
      <c r="W59241" s="109"/>
      <c r="Y59241" s="109"/>
      <c r="AA59241" s="109"/>
      <c r="AC59241" s="109"/>
    </row>
    <row r="59242" spans="19:29" x14ac:dyDescent="0.25">
      <c r="S59242" s="108"/>
      <c r="U59242" s="108"/>
      <c r="W59242" s="108"/>
      <c r="Y59242" s="108"/>
      <c r="AA59242" s="108"/>
      <c r="AC59242" s="108"/>
    </row>
    <row r="59243" spans="19:29" x14ac:dyDescent="0.25">
      <c r="S59243" s="108"/>
      <c r="U59243" s="108"/>
      <c r="W59243" s="108"/>
      <c r="Y59243" s="108"/>
      <c r="AA59243" s="108"/>
      <c r="AC59243" s="108"/>
    </row>
    <row r="59244" spans="19:29" x14ac:dyDescent="0.25">
      <c r="S59244" s="108"/>
      <c r="U59244" s="108"/>
      <c r="W59244" s="108"/>
      <c r="Y59244" s="108"/>
      <c r="AA59244" s="108"/>
      <c r="AC59244" s="108"/>
    </row>
    <row r="59245" spans="19:29" x14ac:dyDescent="0.25">
      <c r="S59245" s="110"/>
      <c r="U59245" s="110"/>
      <c r="W59245" s="110"/>
      <c r="Y59245" s="110"/>
      <c r="AA59245" s="110"/>
      <c r="AC59245" s="110"/>
    </row>
    <row r="59246" spans="19:29" x14ac:dyDescent="0.25">
      <c r="S59246" s="110"/>
      <c r="U59246" s="110"/>
      <c r="W59246" s="110"/>
      <c r="Y59246" s="110"/>
      <c r="AA59246" s="110"/>
      <c r="AC59246" s="110"/>
    </row>
    <row r="59247" spans="19:29" x14ac:dyDescent="0.25">
      <c r="S59247" s="110"/>
      <c r="U59247" s="110"/>
      <c r="W59247" s="110"/>
      <c r="Y59247" s="110"/>
      <c r="AA59247" s="110"/>
      <c r="AC59247" s="110"/>
    </row>
    <row r="59248" spans="19:29" x14ac:dyDescent="0.25">
      <c r="S59248" s="110"/>
      <c r="U59248" s="110"/>
      <c r="W59248" s="110"/>
      <c r="Y59248" s="110"/>
      <c r="AA59248" s="110"/>
      <c r="AC59248" s="110"/>
    </row>
    <row r="59249" spans="19:29" x14ac:dyDescent="0.25">
      <c r="S59249" s="111"/>
      <c r="U59249" s="111"/>
      <c r="W59249" s="111"/>
      <c r="Y59249" s="111"/>
      <c r="AA59249" s="111"/>
      <c r="AC59249" s="111"/>
    </row>
    <row r="59250" spans="19:29" x14ac:dyDescent="0.25">
      <c r="S59250" s="107"/>
      <c r="U59250" s="107"/>
      <c r="W59250" s="107"/>
      <c r="Y59250" s="107"/>
      <c r="AA59250" s="107"/>
      <c r="AC59250" s="107"/>
    </row>
    <row r="59251" spans="19:29" x14ac:dyDescent="0.25">
      <c r="S59251" s="108"/>
      <c r="U59251" s="108"/>
      <c r="W59251" s="108"/>
      <c r="Y59251" s="108"/>
      <c r="AA59251" s="108"/>
      <c r="AC59251" s="108"/>
    </row>
    <row r="59252" spans="19:29" x14ac:dyDescent="0.25">
      <c r="S59252" s="108"/>
      <c r="U59252" s="108"/>
      <c r="W59252" s="108"/>
      <c r="Y59252" s="108"/>
      <c r="AA59252" s="108"/>
      <c r="AC59252" s="108"/>
    </row>
    <row r="59253" spans="19:29" x14ac:dyDescent="0.25">
      <c r="S59253" s="109"/>
      <c r="U59253" s="109"/>
      <c r="W59253" s="109"/>
      <c r="Y59253" s="109"/>
      <c r="AA59253" s="109"/>
      <c r="AC59253" s="109"/>
    </row>
    <row r="59254" spans="19:29" x14ac:dyDescent="0.25">
      <c r="S59254" s="108"/>
      <c r="U59254" s="108"/>
      <c r="W59254" s="108"/>
      <c r="Y59254" s="108"/>
      <c r="AA59254" s="108"/>
      <c r="AC59254" s="108"/>
    </row>
    <row r="59255" spans="19:29" x14ac:dyDescent="0.25">
      <c r="S59255" s="108"/>
      <c r="U59255" s="108"/>
      <c r="W59255" s="108"/>
      <c r="Y59255" s="108"/>
      <c r="AA59255" s="108"/>
      <c r="AC59255" s="108"/>
    </row>
    <row r="59256" spans="19:29" x14ac:dyDescent="0.25">
      <c r="S59256" s="109"/>
      <c r="U59256" s="109"/>
      <c r="W59256" s="109"/>
      <c r="Y59256" s="109"/>
      <c r="AA59256" s="109"/>
      <c r="AC59256" s="109"/>
    </row>
    <row r="59257" spans="19:29" x14ac:dyDescent="0.25">
      <c r="S59257" s="108"/>
      <c r="U59257" s="108"/>
      <c r="W59257" s="108"/>
      <c r="Y59257" s="108"/>
      <c r="AA59257" s="108"/>
      <c r="AC59257" s="108"/>
    </row>
    <row r="59258" spans="19:29" x14ac:dyDescent="0.25">
      <c r="S59258" s="109"/>
      <c r="U59258" s="109"/>
      <c r="W59258" s="109"/>
      <c r="Y59258" s="109"/>
      <c r="AA59258" s="109"/>
      <c r="AC59258" s="109"/>
    </row>
    <row r="59259" spans="19:29" x14ac:dyDescent="0.25">
      <c r="S59259" s="108"/>
      <c r="U59259" s="108"/>
      <c r="W59259" s="108"/>
      <c r="Y59259" s="108"/>
      <c r="AA59259" s="108"/>
      <c r="AC59259" s="108"/>
    </row>
    <row r="59260" spans="19:29" x14ac:dyDescent="0.25">
      <c r="S59260" s="108"/>
      <c r="U59260" s="108"/>
      <c r="W59260" s="108"/>
      <c r="Y59260" s="108"/>
      <c r="AA59260" s="108"/>
      <c r="AC59260" s="108"/>
    </row>
    <row r="59261" spans="19:29" x14ac:dyDescent="0.25">
      <c r="S59261" s="108"/>
      <c r="U59261" s="108"/>
      <c r="W59261" s="108"/>
      <c r="Y59261" s="108"/>
      <c r="AA59261" s="108"/>
      <c r="AC59261" s="108"/>
    </row>
    <row r="59262" spans="19:29" x14ac:dyDescent="0.25">
      <c r="S59262" s="110"/>
      <c r="U59262" s="110"/>
      <c r="W59262" s="110"/>
      <c r="Y59262" s="110"/>
      <c r="AA59262" s="110"/>
      <c r="AC59262" s="110"/>
    </row>
    <row r="59263" spans="19:29" x14ac:dyDescent="0.25">
      <c r="S59263" s="110"/>
      <c r="U59263" s="110"/>
      <c r="W59263" s="110"/>
      <c r="Y59263" s="110"/>
      <c r="AA59263" s="110"/>
      <c r="AC59263" s="110"/>
    </row>
    <row r="59264" spans="19:29" x14ac:dyDescent="0.25">
      <c r="S59264" s="110"/>
      <c r="U59264" s="110"/>
      <c r="W59264" s="110"/>
      <c r="Y59264" s="110"/>
      <c r="AA59264" s="110"/>
      <c r="AC59264" s="110"/>
    </row>
    <row r="59265" spans="19:29" x14ac:dyDescent="0.25">
      <c r="S59265" s="110"/>
      <c r="U59265" s="110"/>
      <c r="W59265" s="110"/>
      <c r="Y59265" s="110"/>
      <c r="AA59265" s="110"/>
      <c r="AC59265" s="110"/>
    </row>
    <row r="59266" spans="19:29" x14ac:dyDescent="0.25">
      <c r="S59266" s="111"/>
      <c r="U59266" s="111"/>
      <c r="W59266" s="111"/>
      <c r="Y59266" s="111"/>
      <c r="AA59266" s="111"/>
      <c r="AC59266" s="111"/>
    </row>
    <row r="59267" spans="19:29" x14ac:dyDescent="0.25">
      <c r="S59267" s="107"/>
      <c r="U59267" s="107"/>
      <c r="W59267" s="107"/>
      <c r="Y59267" s="107"/>
      <c r="AA59267" s="107"/>
      <c r="AC59267" s="107"/>
    </row>
    <row r="59268" spans="19:29" x14ac:dyDescent="0.25">
      <c r="S59268" s="108"/>
      <c r="U59268" s="108"/>
      <c r="W59268" s="108"/>
      <c r="Y59268" s="108"/>
      <c r="AA59268" s="108"/>
      <c r="AC59268" s="108"/>
    </row>
    <row r="59269" spans="19:29" x14ac:dyDescent="0.25">
      <c r="S59269" s="108"/>
      <c r="U59269" s="108"/>
      <c r="W59269" s="108"/>
      <c r="Y59269" s="108"/>
      <c r="AA59269" s="108"/>
      <c r="AC59269" s="108"/>
    </row>
    <row r="59270" spans="19:29" x14ac:dyDescent="0.25">
      <c r="S59270" s="109"/>
      <c r="U59270" s="109"/>
      <c r="W59270" s="109"/>
      <c r="Y59270" s="109"/>
      <c r="AA59270" s="109"/>
      <c r="AC59270" s="109"/>
    </row>
    <row r="59271" spans="19:29" x14ac:dyDescent="0.25">
      <c r="S59271" s="108"/>
      <c r="U59271" s="108"/>
      <c r="W59271" s="108"/>
      <c r="Y59271" s="108"/>
      <c r="AA59271" s="108"/>
      <c r="AC59271" s="108"/>
    </row>
    <row r="59272" spans="19:29" x14ac:dyDescent="0.25">
      <c r="S59272" s="108"/>
      <c r="U59272" s="108"/>
      <c r="W59272" s="108"/>
      <c r="Y59272" s="108"/>
      <c r="AA59272" s="108"/>
      <c r="AC59272" s="108"/>
    </row>
    <row r="59273" spans="19:29" x14ac:dyDescent="0.25">
      <c r="S59273" s="109"/>
      <c r="U59273" s="109"/>
      <c r="W59273" s="109"/>
      <c r="Y59273" s="109"/>
      <c r="AA59273" s="109"/>
      <c r="AC59273" s="109"/>
    </row>
    <row r="59274" spans="19:29" x14ac:dyDescent="0.25">
      <c r="S59274" s="108"/>
      <c r="U59274" s="108"/>
      <c r="W59274" s="108"/>
      <c r="Y59274" s="108"/>
      <c r="AA59274" s="108"/>
      <c r="AC59274" s="108"/>
    </row>
    <row r="59275" spans="19:29" x14ac:dyDescent="0.25">
      <c r="S59275" s="109"/>
      <c r="U59275" s="109"/>
      <c r="W59275" s="109"/>
      <c r="Y59275" s="109"/>
      <c r="AA59275" s="109"/>
      <c r="AC59275" s="109"/>
    </row>
    <row r="59276" spans="19:29" x14ac:dyDescent="0.25">
      <c r="S59276" s="108"/>
      <c r="U59276" s="108"/>
      <c r="W59276" s="108"/>
      <c r="Y59276" s="108"/>
      <c r="AA59276" s="108"/>
      <c r="AC59276" s="108"/>
    </row>
    <row r="59277" spans="19:29" x14ac:dyDescent="0.25">
      <c r="S59277" s="108"/>
      <c r="U59277" s="108"/>
      <c r="W59277" s="108"/>
      <c r="Y59277" s="108"/>
      <c r="AA59277" s="108"/>
      <c r="AC59277" s="108"/>
    </row>
    <row r="59278" spans="19:29" x14ac:dyDescent="0.25">
      <c r="S59278" s="108"/>
      <c r="U59278" s="108"/>
      <c r="W59278" s="108"/>
      <c r="Y59278" s="108"/>
      <c r="AA59278" s="108"/>
      <c r="AC59278" s="108"/>
    </row>
    <row r="59279" spans="19:29" x14ac:dyDescent="0.25">
      <c r="S59279" s="110"/>
      <c r="U59279" s="110"/>
      <c r="W59279" s="110"/>
      <c r="Y59279" s="110"/>
      <c r="AA59279" s="110"/>
      <c r="AC59279" s="110"/>
    </row>
    <row r="59280" spans="19:29" x14ac:dyDescent="0.25">
      <c r="S59280" s="110"/>
      <c r="U59280" s="110"/>
      <c r="W59280" s="110"/>
      <c r="Y59280" s="110"/>
      <c r="AA59280" s="110"/>
      <c r="AC59280" s="110"/>
    </row>
    <row r="59281" spans="19:29" x14ac:dyDescent="0.25">
      <c r="S59281" s="110"/>
      <c r="U59281" s="110"/>
      <c r="W59281" s="110"/>
      <c r="Y59281" s="110"/>
      <c r="AA59281" s="110"/>
      <c r="AC59281" s="110"/>
    </row>
    <row r="59282" spans="19:29" x14ac:dyDescent="0.25">
      <c r="S59282" s="110"/>
      <c r="U59282" s="110"/>
      <c r="W59282" s="110"/>
      <c r="Y59282" s="110"/>
      <c r="AA59282" s="110"/>
      <c r="AC59282" s="110"/>
    </row>
    <row r="59283" spans="19:29" x14ac:dyDescent="0.25">
      <c r="S59283" s="111"/>
      <c r="U59283" s="111"/>
      <c r="W59283" s="111"/>
      <c r="Y59283" s="111"/>
      <c r="AA59283" s="111"/>
      <c r="AC59283" s="111"/>
    </row>
    <row r="59284" spans="19:29" x14ac:dyDescent="0.25">
      <c r="S59284" s="107"/>
      <c r="U59284" s="107"/>
      <c r="W59284" s="107"/>
      <c r="Y59284" s="107"/>
      <c r="AA59284" s="107"/>
      <c r="AC59284" s="107"/>
    </row>
    <row r="59285" spans="19:29" x14ac:dyDescent="0.25">
      <c r="S59285" s="108"/>
      <c r="U59285" s="108"/>
      <c r="W59285" s="108"/>
      <c r="Y59285" s="108"/>
      <c r="AA59285" s="108"/>
      <c r="AC59285" s="108"/>
    </row>
    <row r="59286" spans="19:29" x14ac:dyDescent="0.25">
      <c r="S59286" s="108"/>
      <c r="U59286" s="108"/>
      <c r="W59286" s="108"/>
      <c r="Y59286" s="108"/>
      <c r="AA59286" s="108"/>
      <c r="AC59286" s="108"/>
    </row>
    <row r="59287" spans="19:29" x14ac:dyDescent="0.25">
      <c r="S59287" s="109"/>
      <c r="U59287" s="109"/>
      <c r="W59287" s="109"/>
      <c r="Y59287" s="109"/>
      <c r="AA59287" s="109"/>
      <c r="AC59287" s="109"/>
    </row>
    <row r="59288" spans="19:29" x14ac:dyDescent="0.25">
      <c r="S59288" s="108"/>
      <c r="U59288" s="108"/>
      <c r="W59288" s="108"/>
      <c r="Y59288" s="108"/>
      <c r="AA59288" s="108"/>
      <c r="AC59288" s="108"/>
    </row>
    <row r="59289" spans="19:29" x14ac:dyDescent="0.25">
      <c r="S59289" s="108"/>
      <c r="U59289" s="108"/>
      <c r="W59289" s="108"/>
      <c r="Y59289" s="108"/>
      <c r="AA59289" s="108"/>
      <c r="AC59289" s="108"/>
    </row>
    <row r="59290" spans="19:29" x14ac:dyDescent="0.25">
      <c r="S59290" s="109"/>
      <c r="U59290" s="109"/>
      <c r="W59290" s="109"/>
      <c r="Y59290" s="109"/>
      <c r="AA59290" s="109"/>
      <c r="AC59290" s="109"/>
    </row>
    <row r="59291" spans="19:29" x14ac:dyDescent="0.25">
      <c r="S59291" s="108"/>
      <c r="U59291" s="108"/>
      <c r="W59291" s="108"/>
      <c r="Y59291" s="108"/>
      <c r="AA59291" s="108"/>
      <c r="AC59291" s="108"/>
    </row>
    <row r="59292" spans="19:29" x14ac:dyDescent="0.25">
      <c r="S59292" s="109"/>
      <c r="U59292" s="109"/>
      <c r="W59292" s="109"/>
      <c r="Y59292" s="109"/>
      <c r="AA59292" s="109"/>
      <c r="AC59292" s="109"/>
    </row>
    <row r="59293" spans="19:29" x14ac:dyDescent="0.25">
      <c r="S59293" s="108"/>
      <c r="U59293" s="108"/>
      <c r="W59293" s="108"/>
      <c r="Y59293" s="108"/>
      <c r="AA59293" s="108"/>
      <c r="AC59293" s="108"/>
    </row>
    <row r="59294" spans="19:29" x14ac:dyDescent="0.25">
      <c r="S59294" s="108"/>
      <c r="U59294" s="108"/>
      <c r="W59294" s="108"/>
      <c r="Y59294" s="108"/>
      <c r="AA59294" s="108"/>
      <c r="AC59294" s="108"/>
    </row>
    <row r="59295" spans="19:29" x14ac:dyDescent="0.25">
      <c r="S59295" s="108"/>
      <c r="U59295" s="108"/>
      <c r="W59295" s="108"/>
      <c r="Y59295" s="108"/>
      <c r="AA59295" s="108"/>
      <c r="AC59295" s="108"/>
    </row>
    <row r="59296" spans="19:29" x14ac:dyDescent="0.25">
      <c r="S59296" s="110"/>
      <c r="U59296" s="110"/>
      <c r="W59296" s="110"/>
      <c r="Y59296" s="110"/>
      <c r="AA59296" s="110"/>
      <c r="AC59296" s="110"/>
    </row>
    <row r="59297" spans="19:29" x14ac:dyDescent="0.25">
      <c r="S59297" s="110"/>
      <c r="U59297" s="110"/>
      <c r="W59297" s="110"/>
      <c r="Y59297" s="110"/>
      <c r="AA59297" s="110"/>
      <c r="AC59297" s="110"/>
    </row>
    <row r="59298" spans="19:29" x14ac:dyDescent="0.25">
      <c r="S59298" s="110"/>
      <c r="U59298" s="110"/>
      <c r="W59298" s="110"/>
      <c r="Y59298" s="110"/>
      <c r="AA59298" s="110"/>
      <c r="AC59298" s="110"/>
    </row>
    <row r="59299" spans="19:29" x14ac:dyDescent="0.25">
      <c r="S59299" s="110"/>
      <c r="U59299" s="110"/>
      <c r="W59299" s="110"/>
      <c r="Y59299" s="110"/>
      <c r="AA59299" s="110"/>
      <c r="AC59299" s="110"/>
    </row>
    <row r="59300" spans="19:29" x14ac:dyDescent="0.25">
      <c r="S59300" s="111"/>
      <c r="U59300" s="111"/>
      <c r="W59300" s="111"/>
      <c r="Y59300" s="111"/>
      <c r="AA59300" s="111"/>
      <c r="AC59300" s="111"/>
    </row>
    <row r="59301" spans="19:29" x14ac:dyDescent="0.25">
      <c r="S59301" s="107"/>
      <c r="U59301" s="107"/>
      <c r="W59301" s="107"/>
      <c r="Y59301" s="107"/>
      <c r="AA59301" s="107"/>
      <c r="AC59301" s="107"/>
    </row>
    <row r="59302" spans="19:29" x14ac:dyDescent="0.25">
      <c r="S59302" s="108"/>
      <c r="U59302" s="108"/>
      <c r="W59302" s="108"/>
      <c r="Y59302" s="108"/>
      <c r="AA59302" s="108"/>
      <c r="AC59302" s="108"/>
    </row>
    <row r="59303" spans="19:29" x14ac:dyDescent="0.25">
      <c r="S59303" s="108"/>
      <c r="U59303" s="108"/>
      <c r="W59303" s="108"/>
      <c r="Y59303" s="108"/>
      <c r="AA59303" s="108"/>
      <c r="AC59303" s="108"/>
    </row>
    <row r="59304" spans="19:29" x14ac:dyDescent="0.25">
      <c r="S59304" s="109"/>
      <c r="U59304" s="109"/>
      <c r="W59304" s="109"/>
      <c r="Y59304" s="109"/>
      <c r="AA59304" s="109"/>
      <c r="AC59304" s="109"/>
    </row>
    <row r="59305" spans="19:29" x14ac:dyDescent="0.25">
      <c r="S59305" s="108"/>
      <c r="U59305" s="108"/>
      <c r="W59305" s="108"/>
      <c r="Y59305" s="108"/>
      <c r="AA59305" s="108"/>
      <c r="AC59305" s="108"/>
    </row>
    <row r="59306" spans="19:29" x14ac:dyDescent="0.25">
      <c r="S59306" s="108"/>
      <c r="U59306" s="108"/>
      <c r="W59306" s="108"/>
      <c r="Y59306" s="108"/>
      <c r="AA59306" s="108"/>
      <c r="AC59306" s="108"/>
    </row>
    <row r="59307" spans="19:29" x14ac:dyDescent="0.25">
      <c r="S59307" s="109"/>
      <c r="U59307" s="109"/>
      <c r="W59307" s="109"/>
      <c r="Y59307" s="109"/>
      <c r="AA59307" s="109"/>
      <c r="AC59307" s="109"/>
    </row>
    <row r="59308" spans="19:29" x14ac:dyDescent="0.25">
      <c r="S59308" s="108"/>
      <c r="U59308" s="108"/>
      <c r="W59308" s="108"/>
      <c r="Y59308" s="108"/>
      <c r="AA59308" s="108"/>
      <c r="AC59308" s="108"/>
    </row>
    <row r="59309" spans="19:29" x14ac:dyDescent="0.25">
      <c r="S59309" s="109"/>
      <c r="U59309" s="109"/>
      <c r="W59309" s="109"/>
      <c r="Y59309" s="109"/>
      <c r="AA59309" s="109"/>
      <c r="AC59309" s="109"/>
    </row>
    <row r="59310" spans="19:29" x14ac:dyDescent="0.25">
      <c r="S59310" s="108"/>
      <c r="U59310" s="108"/>
      <c r="W59310" s="108"/>
      <c r="Y59310" s="108"/>
      <c r="AA59310" s="108"/>
      <c r="AC59310" s="108"/>
    </row>
    <row r="59311" spans="19:29" x14ac:dyDescent="0.25">
      <c r="S59311" s="108"/>
      <c r="U59311" s="108"/>
      <c r="W59311" s="108"/>
      <c r="Y59311" s="108"/>
      <c r="AA59311" s="108"/>
      <c r="AC59311" s="108"/>
    </row>
    <row r="59312" spans="19:29" x14ac:dyDescent="0.25">
      <c r="S59312" s="108"/>
      <c r="U59312" s="108"/>
      <c r="W59312" s="108"/>
      <c r="Y59312" s="108"/>
      <c r="AA59312" s="108"/>
      <c r="AC59312" s="108"/>
    </row>
    <row r="59313" spans="19:29" x14ac:dyDescent="0.25">
      <c r="S59313" s="110"/>
      <c r="U59313" s="110"/>
      <c r="W59313" s="110"/>
      <c r="Y59313" s="110"/>
      <c r="AA59313" s="110"/>
      <c r="AC59313" s="110"/>
    </row>
    <row r="59314" spans="19:29" x14ac:dyDescent="0.25">
      <c r="S59314" s="110"/>
      <c r="U59314" s="110"/>
      <c r="W59314" s="110"/>
      <c r="Y59314" s="110"/>
      <c r="AA59314" s="110"/>
      <c r="AC59314" s="110"/>
    </row>
    <row r="59315" spans="19:29" x14ac:dyDescent="0.25">
      <c r="S59315" s="110"/>
      <c r="U59315" s="110"/>
      <c r="W59315" s="110"/>
      <c r="Y59315" s="110"/>
      <c r="AA59315" s="110"/>
      <c r="AC59315" s="110"/>
    </row>
    <row r="59316" spans="19:29" x14ac:dyDescent="0.25">
      <c r="S59316" s="110"/>
      <c r="U59316" s="110"/>
      <c r="W59316" s="110"/>
      <c r="Y59316" s="110"/>
      <c r="AA59316" s="110"/>
      <c r="AC59316" s="110"/>
    </row>
    <row r="59317" spans="19:29" x14ac:dyDescent="0.25">
      <c r="S59317" s="111"/>
      <c r="U59317" s="111"/>
      <c r="W59317" s="111"/>
      <c r="Y59317" s="111"/>
      <c r="AA59317" s="111"/>
      <c r="AC59317" s="111"/>
    </row>
    <row r="59318" spans="19:29" x14ac:dyDescent="0.25">
      <c r="S59318" s="107"/>
      <c r="U59318" s="107"/>
      <c r="W59318" s="107"/>
      <c r="Y59318" s="107"/>
      <c r="AA59318" s="107"/>
      <c r="AC59318" s="107"/>
    </row>
    <row r="59319" spans="19:29" x14ac:dyDescent="0.25">
      <c r="S59319" s="108"/>
      <c r="U59319" s="108"/>
      <c r="W59319" s="108"/>
      <c r="Y59319" s="108"/>
      <c r="AA59319" s="108"/>
      <c r="AC59319" s="108"/>
    </row>
    <row r="59320" spans="19:29" x14ac:dyDescent="0.25">
      <c r="S59320" s="108"/>
      <c r="U59320" s="108"/>
      <c r="W59320" s="108"/>
      <c r="Y59320" s="108"/>
      <c r="AA59320" s="108"/>
      <c r="AC59320" s="108"/>
    </row>
    <row r="59321" spans="19:29" x14ac:dyDescent="0.25">
      <c r="S59321" s="109"/>
      <c r="U59321" s="109"/>
      <c r="W59321" s="109"/>
      <c r="Y59321" s="109"/>
      <c r="AA59321" s="109"/>
      <c r="AC59321" s="109"/>
    </row>
    <row r="59322" spans="19:29" x14ac:dyDescent="0.25">
      <c r="S59322" s="108"/>
      <c r="U59322" s="108"/>
      <c r="W59322" s="108"/>
      <c r="Y59322" s="108"/>
      <c r="AA59322" s="108"/>
      <c r="AC59322" s="108"/>
    </row>
    <row r="59323" spans="19:29" x14ac:dyDescent="0.25">
      <c r="S59323" s="108"/>
      <c r="U59323" s="108"/>
      <c r="W59323" s="108"/>
      <c r="Y59323" s="108"/>
      <c r="AA59323" s="108"/>
      <c r="AC59323" s="108"/>
    </row>
    <row r="59324" spans="19:29" x14ac:dyDescent="0.25">
      <c r="S59324" s="109"/>
      <c r="U59324" s="109"/>
      <c r="W59324" s="109"/>
      <c r="Y59324" s="109"/>
      <c r="AA59324" s="109"/>
      <c r="AC59324" s="109"/>
    </row>
    <row r="59325" spans="19:29" x14ac:dyDescent="0.25">
      <c r="S59325" s="108"/>
      <c r="U59325" s="108"/>
      <c r="W59325" s="108"/>
      <c r="Y59325" s="108"/>
      <c r="AA59325" s="108"/>
      <c r="AC59325" s="108"/>
    </row>
    <row r="59326" spans="19:29" x14ac:dyDescent="0.25">
      <c r="S59326" s="109"/>
      <c r="U59326" s="109"/>
      <c r="W59326" s="109"/>
      <c r="Y59326" s="109"/>
      <c r="AA59326" s="109"/>
      <c r="AC59326" s="109"/>
    </row>
    <row r="59327" spans="19:29" x14ac:dyDescent="0.25">
      <c r="S59327" s="108"/>
      <c r="U59327" s="108"/>
      <c r="W59327" s="108"/>
      <c r="Y59327" s="108"/>
      <c r="AA59327" s="108"/>
      <c r="AC59327" s="108"/>
    </row>
    <row r="59328" spans="19:29" x14ac:dyDescent="0.25">
      <c r="S59328" s="108"/>
      <c r="U59328" s="108"/>
      <c r="W59328" s="108"/>
      <c r="Y59328" s="108"/>
      <c r="AA59328" s="108"/>
      <c r="AC59328" s="108"/>
    </row>
    <row r="59329" spans="19:29" x14ac:dyDescent="0.25">
      <c r="S59329" s="108"/>
      <c r="U59329" s="108"/>
      <c r="W59329" s="108"/>
      <c r="Y59329" s="108"/>
      <c r="AA59329" s="108"/>
      <c r="AC59329" s="108"/>
    </row>
    <row r="59330" spans="19:29" x14ac:dyDescent="0.25">
      <c r="S59330" s="110"/>
      <c r="U59330" s="110"/>
      <c r="W59330" s="110"/>
      <c r="Y59330" s="110"/>
      <c r="AA59330" s="110"/>
      <c r="AC59330" s="110"/>
    </row>
    <row r="59331" spans="19:29" x14ac:dyDescent="0.25">
      <c r="S59331" s="110"/>
      <c r="U59331" s="110"/>
      <c r="W59331" s="110"/>
      <c r="Y59331" s="110"/>
      <c r="AA59331" s="110"/>
      <c r="AC59331" s="110"/>
    </row>
    <row r="59332" spans="19:29" x14ac:dyDescent="0.25">
      <c r="S59332" s="110"/>
      <c r="U59332" s="110"/>
      <c r="W59332" s="110"/>
      <c r="Y59332" s="110"/>
      <c r="AA59332" s="110"/>
      <c r="AC59332" s="110"/>
    </row>
    <row r="59333" spans="19:29" x14ac:dyDescent="0.25">
      <c r="S59333" s="110"/>
      <c r="U59333" s="110"/>
      <c r="W59333" s="110"/>
      <c r="Y59333" s="110"/>
      <c r="AA59333" s="110"/>
      <c r="AC59333" s="110"/>
    </row>
    <row r="59334" spans="19:29" x14ac:dyDescent="0.25">
      <c r="S59334" s="111"/>
      <c r="U59334" s="111"/>
      <c r="W59334" s="111"/>
      <c r="Y59334" s="111"/>
      <c r="AA59334" s="111"/>
      <c r="AC59334" s="111"/>
    </row>
    <row r="59335" spans="19:29" x14ac:dyDescent="0.25">
      <c r="S59335" s="107"/>
      <c r="U59335" s="107"/>
      <c r="W59335" s="107"/>
      <c r="Y59335" s="107"/>
      <c r="AA59335" s="107"/>
      <c r="AC59335" s="107"/>
    </row>
    <row r="59336" spans="19:29" x14ac:dyDescent="0.25">
      <c r="S59336" s="108"/>
      <c r="U59336" s="108"/>
      <c r="W59336" s="108"/>
      <c r="Y59336" s="108"/>
      <c r="AA59336" s="108"/>
      <c r="AC59336" s="108"/>
    </row>
    <row r="59337" spans="19:29" x14ac:dyDescent="0.25">
      <c r="S59337" s="108"/>
      <c r="U59337" s="108"/>
      <c r="W59337" s="108"/>
      <c r="Y59337" s="108"/>
      <c r="AA59337" s="108"/>
      <c r="AC59337" s="108"/>
    </row>
    <row r="59338" spans="19:29" x14ac:dyDescent="0.25">
      <c r="S59338" s="109"/>
      <c r="U59338" s="109"/>
      <c r="W59338" s="109"/>
      <c r="Y59338" s="109"/>
      <c r="AA59338" s="109"/>
      <c r="AC59338" s="109"/>
    </row>
    <row r="59339" spans="19:29" x14ac:dyDescent="0.25">
      <c r="S59339" s="108"/>
      <c r="U59339" s="108"/>
      <c r="W59339" s="108"/>
      <c r="Y59339" s="108"/>
      <c r="AA59339" s="108"/>
      <c r="AC59339" s="108"/>
    </row>
    <row r="59340" spans="19:29" x14ac:dyDescent="0.25">
      <c r="S59340" s="108"/>
      <c r="U59340" s="108"/>
      <c r="W59340" s="108"/>
      <c r="Y59340" s="108"/>
      <c r="AA59340" s="108"/>
      <c r="AC59340" s="108"/>
    </row>
    <row r="59341" spans="19:29" x14ac:dyDescent="0.25">
      <c r="S59341" s="109"/>
      <c r="U59341" s="109"/>
      <c r="W59341" s="109"/>
      <c r="Y59341" s="109"/>
      <c r="AA59341" s="109"/>
      <c r="AC59341" s="109"/>
    </row>
    <row r="59342" spans="19:29" x14ac:dyDescent="0.25">
      <c r="S59342" s="108"/>
      <c r="U59342" s="108"/>
      <c r="W59342" s="108"/>
      <c r="Y59342" s="108"/>
      <c r="AA59342" s="108"/>
      <c r="AC59342" s="108"/>
    </row>
    <row r="59343" spans="19:29" x14ac:dyDescent="0.25">
      <c r="S59343" s="109"/>
      <c r="U59343" s="109"/>
      <c r="W59343" s="109"/>
      <c r="Y59343" s="109"/>
      <c r="AA59343" s="109"/>
      <c r="AC59343" s="109"/>
    </row>
    <row r="59344" spans="19:29" x14ac:dyDescent="0.25">
      <c r="S59344" s="108"/>
      <c r="U59344" s="108"/>
      <c r="W59344" s="108"/>
      <c r="Y59344" s="108"/>
      <c r="AA59344" s="108"/>
      <c r="AC59344" s="108"/>
    </row>
    <row r="59345" spans="19:29" x14ac:dyDescent="0.25">
      <c r="S59345" s="108"/>
      <c r="U59345" s="108"/>
      <c r="W59345" s="108"/>
      <c r="Y59345" s="108"/>
      <c r="AA59345" s="108"/>
      <c r="AC59345" s="108"/>
    </row>
    <row r="59346" spans="19:29" x14ac:dyDescent="0.25">
      <c r="S59346" s="108"/>
      <c r="U59346" s="108"/>
      <c r="W59346" s="108"/>
      <c r="Y59346" s="108"/>
      <c r="AA59346" s="108"/>
      <c r="AC59346" s="108"/>
    </row>
    <row r="59347" spans="19:29" x14ac:dyDescent="0.25">
      <c r="S59347" s="110"/>
      <c r="U59347" s="110"/>
      <c r="W59347" s="110"/>
      <c r="Y59347" s="110"/>
      <c r="AA59347" s="110"/>
      <c r="AC59347" s="110"/>
    </row>
    <row r="59348" spans="19:29" x14ac:dyDescent="0.25">
      <c r="S59348" s="110"/>
      <c r="U59348" s="110"/>
      <c r="W59348" s="110"/>
      <c r="Y59348" s="110"/>
      <c r="AA59348" s="110"/>
      <c r="AC59348" s="110"/>
    </row>
    <row r="59349" spans="19:29" x14ac:dyDescent="0.25">
      <c r="S59349" s="110"/>
      <c r="U59349" s="110"/>
      <c r="W59349" s="110"/>
      <c r="Y59349" s="110"/>
      <c r="AA59349" s="110"/>
      <c r="AC59349" s="110"/>
    </row>
    <row r="59350" spans="19:29" x14ac:dyDescent="0.25">
      <c r="S59350" s="110"/>
      <c r="U59350" s="110"/>
      <c r="W59350" s="110"/>
      <c r="Y59350" s="110"/>
      <c r="AA59350" s="110"/>
      <c r="AC59350" s="110"/>
    </row>
    <row r="59351" spans="19:29" x14ac:dyDescent="0.25">
      <c r="S59351" s="111"/>
      <c r="U59351" s="111"/>
      <c r="W59351" s="111"/>
      <c r="Y59351" s="111"/>
      <c r="AA59351" s="111"/>
      <c r="AC59351" s="111"/>
    </row>
    <row r="59352" spans="19:29" x14ac:dyDescent="0.25">
      <c r="S59352" s="107"/>
      <c r="U59352" s="107"/>
      <c r="W59352" s="107"/>
      <c r="Y59352" s="107"/>
      <c r="AA59352" s="107"/>
      <c r="AC59352" s="107"/>
    </row>
    <row r="59353" spans="19:29" x14ac:dyDescent="0.25">
      <c r="S59353" s="108"/>
      <c r="U59353" s="108"/>
      <c r="W59353" s="108"/>
      <c r="Y59353" s="108"/>
      <c r="AA59353" s="108"/>
      <c r="AC59353" s="108"/>
    </row>
    <row r="59354" spans="19:29" x14ac:dyDescent="0.25">
      <c r="S59354" s="108"/>
      <c r="U59354" s="108"/>
      <c r="W59354" s="108"/>
      <c r="Y59354" s="108"/>
      <c r="AA59354" s="108"/>
      <c r="AC59354" s="108"/>
    </row>
    <row r="59355" spans="19:29" x14ac:dyDescent="0.25">
      <c r="S59355" s="109"/>
      <c r="U59355" s="109"/>
      <c r="W59355" s="109"/>
      <c r="Y59355" s="109"/>
      <c r="AA59355" s="109"/>
      <c r="AC59355" s="109"/>
    </row>
    <row r="59356" spans="19:29" x14ac:dyDescent="0.25">
      <c r="S59356" s="108"/>
      <c r="U59356" s="108"/>
      <c r="W59356" s="108"/>
      <c r="Y59356" s="108"/>
      <c r="AA59356" s="108"/>
      <c r="AC59356" s="108"/>
    </row>
    <row r="59357" spans="19:29" x14ac:dyDescent="0.25">
      <c r="S59357" s="108"/>
      <c r="U59357" s="108"/>
      <c r="W59357" s="108"/>
      <c r="Y59357" s="108"/>
      <c r="AA59357" s="108"/>
      <c r="AC59357" s="108"/>
    </row>
    <row r="59358" spans="19:29" x14ac:dyDescent="0.25">
      <c r="S59358" s="109"/>
      <c r="U59358" s="109"/>
      <c r="W59358" s="109"/>
      <c r="Y59358" s="109"/>
      <c r="AA59358" s="109"/>
      <c r="AC59358" s="109"/>
    </row>
    <row r="59359" spans="19:29" x14ac:dyDescent="0.25">
      <c r="S59359" s="108"/>
      <c r="U59359" s="108"/>
      <c r="W59359" s="108"/>
      <c r="Y59359" s="108"/>
      <c r="AA59359" s="108"/>
      <c r="AC59359" s="108"/>
    </row>
    <row r="59360" spans="19:29" x14ac:dyDescent="0.25">
      <c r="S59360" s="109"/>
      <c r="U59360" s="109"/>
      <c r="W59360" s="109"/>
      <c r="Y59360" s="109"/>
      <c r="AA59360" s="109"/>
      <c r="AC59360" s="109"/>
    </row>
    <row r="59361" spans="19:29" x14ac:dyDescent="0.25">
      <c r="S59361" s="108"/>
      <c r="U59361" s="108"/>
      <c r="W59361" s="108"/>
      <c r="Y59361" s="108"/>
      <c r="AA59361" s="108"/>
      <c r="AC59361" s="108"/>
    </row>
    <row r="59362" spans="19:29" x14ac:dyDescent="0.25">
      <c r="S59362" s="108"/>
      <c r="U59362" s="108"/>
      <c r="W59362" s="108"/>
      <c r="Y59362" s="108"/>
      <c r="AA59362" s="108"/>
      <c r="AC59362" s="108"/>
    </row>
    <row r="59363" spans="19:29" x14ac:dyDescent="0.25">
      <c r="S59363" s="108"/>
      <c r="U59363" s="108"/>
      <c r="W59363" s="108"/>
      <c r="Y59363" s="108"/>
      <c r="AA59363" s="108"/>
      <c r="AC59363" s="108"/>
    </row>
    <row r="59364" spans="19:29" x14ac:dyDescent="0.25">
      <c r="S59364" s="110"/>
      <c r="U59364" s="110"/>
      <c r="W59364" s="110"/>
      <c r="Y59364" s="110"/>
      <c r="AA59364" s="110"/>
      <c r="AC59364" s="110"/>
    </row>
    <row r="59365" spans="19:29" x14ac:dyDescent="0.25">
      <c r="S59365" s="110"/>
      <c r="U59365" s="110"/>
      <c r="W59365" s="110"/>
      <c r="Y59365" s="110"/>
      <c r="AA59365" s="110"/>
      <c r="AC59365" s="110"/>
    </row>
    <row r="59366" spans="19:29" x14ac:dyDescent="0.25">
      <c r="S59366" s="110"/>
      <c r="U59366" s="110"/>
      <c r="W59366" s="110"/>
      <c r="Y59366" s="110"/>
      <c r="AA59366" s="110"/>
      <c r="AC59366" s="110"/>
    </row>
    <row r="59367" spans="19:29" x14ac:dyDescent="0.25">
      <c r="S59367" s="110"/>
      <c r="U59367" s="110"/>
      <c r="W59367" s="110"/>
      <c r="Y59367" s="110"/>
      <c r="AA59367" s="110"/>
      <c r="AC59367" s="110"/>
    </row>
    <row r="59368" spans="19:29" x14ac:dyDescent="0.25">
      <c r="S59368" s="111"/>
      <c r="U59368" s="111"/>
      <c r="W59368" s="111"/>
      <c r="Y59368" s="111"/>
      <c r="AA59368" s="111"/>
      <c r="AC59368" s="111"/>
    </row>
    <row r="59369" spans="19:29" x14ac:dyDescent="0.25">
      <c r="S59369" s="107"/>
      <c r="U59369" s="107"/>
      <c r="W59369" s="107"/>
      <c r="Y59369" s="107"/>
      <c r="AA59369" s="107"/>
      <c r="AC59369" s="107"/>
    </row>
    <row r="59370" spans="19:29" x14ac:dyDescent="0.25">
      <c r="S59370" s="108"/>
      <c r="U59370" s="108"/>
      <c r="W59370" s="108"/>
      <c r="Y59370" s="108"/>
      <c r="AA59370" s="108"/>
      <c r="AC59370" s="108"/>
    </row>
    <row r="59371" spans="19:29" x14ac:dyDescent="0.25">
      <c r="S59371" s="108"/>
      <c r="U59371" s="108"/>
      <c r="W59371" s="108"/>
      <c r="Y59371" s="108"/>
      <c r="AA59371" s="108"/>
      <c r="AC59371" s="108"/>
    </row>
    <row r="59372" spans="19:29" x14ac:dyDescent="0.25">
      <c r="S59372" s="109"/>
      <c r="U59372" s="109"/>
      <c r="W59372" s="109"/>
      <c r="Y59372" s="109"/>
      <c r="AA59372" s="109"/>
      <c r="AC59372" s="109"/>
    </row>
    <row r="59373" spans="19:29" x14ac:dyDescent="0.25">
      <c r="S59373" s="108"/>
      <c r="U59373" s="108"/>
      <c r="W59373" s="108"/>
      <c r="Y59373" s="108"/>
      <c r="AA59373" s="108"/>
      <c r="AC59373" s="108"/>
    </row>
    <row r="59374" spans="19:29" x14ac:dyDescent="0.25">
      <c r="S59374" s="108"/>
      <c r="U59374" s="108"/>
      <c r="W59374" s="108"/>
      <c r="Y59374" s="108"/>
      <c r="AA59374" s="108"/>
      <c r="AC59374" s="108"/>
    </row>
    <row r="59375" spans="19:29" x14ac:dyDescent="0.25">
      <c r="S59375" s="109"/>
      <c r="U59375" s="109"/>
      <c r="W59375" s="109"/>
      <c r="Y59375" s="109"/>
      <c r="AA59375" s="109"/>
      <c r="AC59375" s="109"/>
    </row>
    <row r="59376" spans="19:29" x14ac:dyDescent="0.25">
      <c r="S59376" s="108"/>
      <c r="U59376" s="108"/>
      <c r="W59376" s="108"/>
      <c r="Y59376" s="108"/>
      <c r="AA59376" s="108"/>
      <c r="AC59376" s="108"/>
    </row>
    <row r="59377" spans="19:29" x14ac:dyDescent="0.25">
      <c r="S59377" s="109"/>
      <c r="U59377" s="109"/>
      <c r="W59377" s="109"/>
      <c r="Y59377" s="109"/>
      <c r="AA59377" s="109"/>
      <c r="AC59377" s="109"/>
    </row>
    <row r="59378" spans="19:29" x14ac:dyDescent="0.25">
      <c r="S59378" s="108"/>
      <c r="U59378" s="108"/>
      <c r="W59378" s="108"/>
      <c r="Y59378" s="108"/>
      <c r="AA59378" s="108"/>
      <c r="AC59378" s="108"/>
    </row>
    <row r="59379" spans="19:29" x14ac:dyDescent="0.25">
      <c r="S59379" s="108"/>
      <c r="U59379" s="108"/>
      <c r="W59379" s="108"/>
      <c r="Y59379" s="108"/>
      <c r="AA59379" s="108"/>
      <c r="AC59379" s="108"/>
    </row>
    <row r="59380" spans="19:29" x14ac:dyDescent="0.25">
      <c r="S59380" s="108"/>
      <c r="U59380" s="108"/>
      <c r="W59380" s="108"/>
      <c r="Y59380" s="108"/>
      <c r="AA59380" s="108"/>
      <c r="AC59380" s="108"/>
    </row>
    <row r="59381" spans="19:29" x14ac:dyDescent="0.25">
      <c r="S59381" s="110"/>
      <c r="U59381" s="110"/>
      <c r="W59381" s="110"/>
      <c r="Y59381" s="110"/>
      <c r="AA59381" s="110"/>
      <c r="AC59381" s="110"/>
    </row>
    <row r="59382" spans="19:29" x14ac:dyDescent="0.25">
      <c r="S59382" s="110"/>
      <c r="U59382" s="110"/>
      <c r="W59382" s="110"/>
      <c r="Y59382" s="110"/>
      <c r="AA59382" s="110"/>
      <c r="AC59382" s="110"/>
    </row>
    <row r="59383" spans="19:29" x14ac:dyDescent="0.25">
      <c r="S59383" s="110"/>
      <c r="U59383" s="110"/>
      <c r="W59383" s="110"/>
      <c r="Y59383" s="110"/>
      <c r="AA59383" s="110"/>
      <c r="AC59383" s="110"/>
    </row>
    <row r="59384" spans="19:29" x14ac:dyDescent="0.25">
      <c r="S59384" s="110"/>
      <c r="U59384" s="110"/>
      <c r="W59384" s="110"/>
      <c r="Y59384" s="110"/>
      <c r="AA59384" s="110"/>
      <c r="AC59384" s="110"/>
    </row>
    <row r="59385" spans="19:29" x14ac:dyDescent="0.25">
      <c r="S59385" s="111"/>
      <c r="U59385" s="111"/>
      <c r="W59385" s="111"/>
      <c r="Y59385" s="111"/>
      <c r="AA59385" s="111"/>
      <c r="AC59385" s="111"/>
    </row>
    <row r="59386" spans="19:29" x14ac:dyDescent="0.25">
      <c r="S59386" s="107"/>
      <c r="U59386" s="107"/>
      <c r="W59386" s="107"/>
      <c r="Y59386" s="107"/>
      <c r="AA59386" s="107"/>
      <c r="AC59386" s="107"/>
    </row>
    <row r="59387" spans="19:29" x14ac:dyDescent="0.25">
      <c r="S59387" s="108"/>
      <c r="U59387" s="108"/>
      <c r="W59387" s="108"/>
      <c r="Y59387" s="108"/>
      <c r="AA59387" s="108"/>
      <c r="AC59387" s="108"/>
    </row>
    <row r="59388" spans="19:29" x14ac:dyDescent="0.25">
      <c r="S59388" s="108"/>
      <c r="U59388" s="108"/>
      <c r="W59388" s="108"/>
      <c r="Y59388" s="108"/>
      <c r="AA59388" s="108"/>
      <c r="AC59388" s="108"/>
    </row>
    <row r="59389" spans="19:29" x14ac:dyDescent="0.25">
      <c r="S59389" s="109"/>
      <c r="U59389" s="109"/>
      <c r="W59389" s="109"/>
      <c r="Y59389" s="109"/>
      <c r="AA59389" s="109"/>
      <c r="AC59389" s="109"/>
    </row>
    <row r="59390" spans="19:29" x14ac:dyDescent="0.25">
      <c r="S59390" s="108"/>
      <c r="U59390" s="108"/>
      <c r="W59390" s="108"/>
      <c r="Y59390" s="108"/>
      <c r="AA59390" s="108"/>
      <c r="AC59390" s="108"/>
    </row>
    <row r="59391" spans="19:29" x14ac:dyDescent="0.25">
      <c r="S59391" s="108"/>
      <c r="U59391" s="108"/>
      <c r="W59391" s="108"/>
      <c r="Y59391" s="108"/>
      <c r="AA59391" s="108"/>
      <c r="AC59391" s="108"/>
    </row>
    <row r="59392" spans="19:29" x14ac:dyDescent="0.25">
      <c r="S59392" s="109"/>
      <c r="U59392" s="109"/>
      <c r="W59392" s="109"/>
      <c r="Y59392" s="109"/>
      <c r="AA59392" s="109"/>
      <c r="AC59392" s="109"/>
    </row>
    <row r="59393" spans="19:29" x14ac:dyDescent="0.25">
      <c r="S59393" s="108"/>
      <c r="U59393" s="108"/>
      <c r="W59393" s="108"/>
      <c r="Y59393" s="108"/>
      <c r="AA59393" s="108"/>
      <c r="AC59393" s="108"/>
    </row>
    <row r="59394" spans="19:29" x14ac:dyDescent="0.25">
      <c r="S59394" s="109"/>
      <c r="U59394" s="109"/>
      <c r="W59394" s="109"/>
      <c r="Y59394" s="109"/>
      <c r="AA59394" s="109"/>
      <c r="AC59394" s="109"/>
    </row>
    <row r="59395" spans="19:29" x14ac:dyDescent="0.25">
      <c r="S59395" s="108"/>
      <c r="U59395" s="108"/>
      <c r="W59395" s="108"/>
      <c r="Y59395" s="108"/>
      <c r="AA59395" s="108"/>
      <c r="AC59395" s="108"/>
    </row>
    <row r="59396" spans="19:29" x14ac:dyDescent="0.25">
      <c r="S59396" s="108"/>
      <c r="U59396" s="108"/>
      <c r="W59396" s="108"/>
      <c r="Y59396" s="108"/>
      <c r="AA59396" s="108"/>
      <c r="AC59396" s="108"/>
    </row>
    <row r="59397" spans="19:29" x14ac:dyDescent="0.25">
      <c r="S59397" s="108"/>
      <c r="U59397" s="108"/>
      <c r="W59397" s="108"/>
      <c r="Y59397" s="108"/>
      <c r="AA59397" s="108"/>
      <c r="AC59397" s="108"/>
    </row>
    <row r="59398" spans="19:29" x14ac:dyDescent="0.25">
      <c r="S59398" s="110"/>
      <c r="U59398" s="110"/>
      <c r="W59398" s="110"/>
      <c r="Y59398" s="110"/>
      <c r="AA59398" s="110"/>
      <c r="AC59398" s="110"/>
    </row>
    <row r="59399" spans="19:29" x14ac:dyDescent="0.25">
      <c r="S59399" s="110"/>
      <c r="U59399" s="110"/>
      <c r="W59399" s="110"/>
      <c r="Y59399" s="110"/>
      <c r="AA59399" s="110"/>
      <c r="AC59399" s="110"/>
    </row>
    <row r="59400" spans="19:29" x14ac:dyDescent="0.25">
      <c r="S59400" s="110"/>
      <c r="U59400" s="110"/>
      <c r="W59400" s="110"/>
      <c r="Y59400" s="110"/>
      <c r="AA59400" s="110"/>
      <c r="AC59400" s="110"/>
    </row>
    <row r="59401" spans="19:29" x14ac:dyDescent="0.25">
      <c r="S59401" s="110"/>
      <c r="U59401" s="110"/>
      <c r="W59401" s="110"/>
      <c r="Y59401" s="110"/>
      <c r="AA59401" s="110"/>
      <c r="AC59401" s="110"/>
    </row>
    <row r="59402" spans="19:29" x14ac:dyDescent="0.25">
      <c r="S59402" s="111"/>
      <c r="U59402" s="111"/>
      <c r="W59402" s="111"/>
      <c r="Y59402" s="111"/>
      <c r="AA59402" s="111"/>
      <c r="AC59402" s="111"/>
    </row>
    <row r="59403" spans="19:29" x14ac:dyDescent="0.25">
      <c r="S59403" s="107"/>
      <c r="U59403" s="107"/>
      <c r="W59403" s="107"/>
      <c r="Y59403" s="107"/>
      <c r="AA59403" s="107"/>
      <c r="AC59403" s="107"/>
    </row>
    <row r="59404" spans="19:29" x14ac:dyDescent="0.25">
      <c r="S59404" s="108"/>
      <c r="U59404" s="108"/>
      <c r="W59404" s="108"/>
      <c r="Y59404" s="108"/>
      <c r="AA59404" s="108"/>
      <c r="AC59404" s="108"/>
    </row>
    <row r="59405" spans="19:29" x14ac:dyDescent="0.25">
      <c r="S59405" s="108"/>
      <c r="U59405" s="108"/>
      <c r="W59405" s="108"/>
      <c r="Y59405" s="108"/>
      <c r="AA59405" s="108"/>
      <c r="AC59405" s="108"/>
    </row>
    <row r="59406" spans="19:29" x14ac:dyDescent="0.25">
      <c r="S59406" s="109"/>
      <c r="U59406" s="109"/>
      <c r="W59406" s="109"/>
      <c r="Y59406" s="109"/>
      <c r="AA59406" s="109"/>
      <c r="AC59406" s="109"/>
    </row>
    <row r="59407" spans="19:29" x14ac:dyDescent="0.25">
      <c r="S59407" s="108"/>
      <c r="U59407" s="108"/>
      <c r="W59407" s="108"/>
      <c r="Y59407" s="108"/>
      <c r="AA59407" s="108"/>
      <c r="AC59407" s="108"/>
    </row>
    <row r="59408" spans="19:29" x14ac:dyDescent="0.25">
      <c r="S59408" s="108"/>
      <c r="U59408" s="108"/>
      <c r="W59408" s="108"/>
      <c r="Y59408" s="108"/>
      <c r="AA59408" s="108"/>
      <c r="AC59408" s="108"/>
    </row>
    <row r="59409" spans="19:29" x14ac:dyDescent="0.25">
      <c r="S59409" s="109"/>
      <c r="U59409" s="109"/>
      <c r="W59409" s="109"/>
      <c r="Y59409" s="109"/>
      <c r="AA59409" s="109"/>
      <c r="AC59409" s="109"/>
    </row>
    <row r="59410" spans="19:29" x14ac:dyDescent="0.25">
      <c r="S59410" s="108"/>
      <c r="U59410" s="108"/>
      <c r="W59410" s="108"/>
      <c r="Y59410" s="108"/>
      <c r="AA59410" s="108"/>
      <c r="AC59410" s="108"/>
    </row>
    <row r="59411" spans="19:29" x14ac:dyDescent="0.25">
      <c r="S59411" s="109"/>
      <c r="U59411" s="109"/>
      <c r="W59411" s="109"/>
      <c r="Y59411" s="109"/>
      <c r="AA59411" s="109"/>
      <c r="AC59411" s="109"/>
    </row>
    <row r="59412" spans="19:29" x14ac:dyDescent="0.25">
      <c r="S59412" s="108"/>
      <c r="U59412" s="108"/>
      <c r="W59412" s="108"/>
      <c r="Y59412" s="108"/>
      <c r="AA59412" s="108"/>
      <c r="AC59412" s="108"/>
    </row>
    <row r="59413" spans="19:29" x14ac:dyDescent="0.25">
      <c r="S59413" s="108"/>
      <c r="U59413" s="108"/>
      <c r="W59413" s="108"/>
      <c r="Y59413" s="108"/>
      <c r="AA59413" s="108"/>
      <c r="AC59413" s="108"/>
    </row>
    <row r="59414" spans="19:29" x14ac:dyDescent="0.25">
      <c r="S59414" s="108"/>
      <c r="U59414" s="108"/>
      <c r="W59414" s="108"/>
      <c r="Y59414" s="108"/>
      <c r="AA59414" s="108"/>
      <c r="AC59414" s="108"/>
    </row>
    <row r="59415" spans="19:29" x14ac:dyDescent="0.25">
      <c r="S59415" s="110"/>
      <c r="U59415" s="110"/>
      <c r="W59415" s="110"/>
      <c r="Y59415" s="110"/>
      <c r="AA59415" s="110"/>
      <c r="AC59415" s="110"/>
    </row>
    <row r="59416" spans="19:29" x14ac:dyDescent="0.25">
      <c r="S59416" s="110"/>
      <c r="U59416" s="110"/>
      <c r="W59416" s="110"/>
      <c r="Y59416" s="110"/>
      <c r="AA59416" s="110"/>
      <c r="AC59416" s="110"/>
    </row>
    <row r="59417" spans="19:29" x14ac:dyDescent="0.25">
      <c r="S59417" s="110"/>
      <c r="U59417" s="110"/>
      <c r="W59417" s="110"/>
      <c r="Y59417" s="110"/>
      <c r="AA59417" s="110"/>
      <c r="AC59417" s="110"/>
    </row>
    <row r="59418" spans="19:29" x14ac:dyDescent="0.25">
      <c r="S59418" s="110"/>
      <c r="U59418" s="110"/>
      <c r="W59418" s="110"/>
      <c r="Y59418" s="110"/>
      <c r="AA59418" s="110"/>
      <c r="AC59418" s="110"/>
    </row>
    <row r="59419" spans="19:29" x14ac:dyDescent="0.25">
      <c r="S59419" s="111"/>
      <c r="U59419" s="111"/>
      <c r="W59419" s="111"/>
      <c r="Y59419" s="111"/>
      <c r="AA59419" s="111"/>
      <c r="AC59419" s="111"/>
    </row>
    <row r="59420" spans="19:29" x14ac:dyDescent="0.25">
      <c r="S59420" s="107"/>
      <c r="U59420" s="107"/>
      <c r="W59420" s="107"/>
      <c r="Y59420" s="107"/>
      <c r="AA59420" s="107"/>
      <c r="AC59420" s="107"/>
    </row>
    <row r="59421" spans="19:29" x14ac:dyDescent="0.25">
      <c r="S59421" s="108"/>
      <c r="U59421" s="108"/>
      <c r="W59421" s="108"/>
      <c r="Y59421" s="108"/>
      <c r="AA59421" s="108"/>
      <c r="AC59421" s="108"/>
    </row>
    <row r="59422" spans="19:29" x14ac:dyDescent="0.25">
      <c r="S59422" s="108"/>
      <c r="U59422" s="108"/>
      <c r="W59422" s="108"/>
      <c r="Y59422" s="108"/>
      <c r="AA59422" s="108"/>
      <c r="AC59422" s="108"/>
    </row>
    <row r="59423" spans="19:29" x14ac:dyDescent="0.25">
      <c r="S59423" s="109"/>
      <c r="U59423" s="109"/>
      <c r="W59423" s="109"/>
      <c r="Y59423" s="109"/>
      <c r="AA59423" s="109"/>
      <c r="AC59423" s="109"/>
    </row>
    <row r="59424" spans="19:29" x14ac:dyDescent="0.25">
      <c r="S59424" s="108"/>
      <c r="U59424" s="108"/>
      <c r="W59424" s="108"/>
      <c r="Y59424" s="108"/>
      <c r="AA59424" s="108"/>
      <c r="AC59424" s="108"/>
    </row>
    <row r="59425" spans="19:29" x14ac:dyDescent="0.25">
      <c r="S59425" s="108"/>
      <c r="U59425" s="108"/>
      <c r="W59425" s="108"/>
      <c r="Y59425" s="108"/>
      <c r="AA59425" s="108"/>
      <c r="AC59425" s="108"/>
    </row>
    <row r="59426" spans="19:29" x14ac:dyDescent="0.25">
      <c r="S59426" s="109"/>
      <c r="U59426" s="109"/>
      <c r="W59426" s="109"/>
      <c r="Y59426" s="109"/>
      <c r="AA59426" s="109"/>
      <c r="AC59426" s="109"/>
    </row>
    <row r="59427" spans="19:29" x14ac:dyDescent="0.25">
      <c r="S59427" s="108"/>
      <c r="U59427" s="108"/>
      <c r="W59427" s="108"/>
      <c r="Y59427" s="108"/>
      <c r="AA59427" s="108"/>
      <c r="AC59427" s="108"/>
    </row>
    <row r="59428" spans="19:29" x14ac:dyDescent="0.25">
      <c r="S59428" s="109"/>
      <c r="U59428" s="109"/>
      <c r="W59428" s="109"/>
      <c r="Y59428" s="109"/>
      <c r="AA59428" s="109"/>
      <c r="AC59428" s="109"/>
    </row>
    <row r="59429" spans="19:29" x14ac:dyDescent="0.25">
      <c r="S59429" s="108"/>
      <c r="U59429" s="108"/>
      <c r="W59429" s="108"/>
      <c r="Y59429" s="108"/>
      <c r="AA59429" s="108"/>
      <c r="AC59429" s="108"/>
    </row>
    <row r="59430" spans="19:29" x14ac:dyDescent="0.25">
      <c r="S59430" s="108"/>
      <c r="U59430" s="108"/>
      <c r="W59430" s="108"/>
      <c r="Y59430" s="108"/>
      <c r="AA59430" s="108"/>
      <c r="AC59430" s="108"/>
    </row>
    <row r="59431" spans="19:29" x14ac:dyDescent="0.25">
      <c r="S59431" s="108"/>
      <c r="U59431" s="108"/>
      <c r="W59431" s="108"/>
      <c r="Y59431" s="108"/>
      <c r="AA59431" s="108"/>
      <c r="AC59431" s="108"/>
    </row>
    <row r="59432" spans="19:29" x14ac:dyDescent="0.25">
      <c r="S59432" s="110"/>
      <c r="U59432" s="110"/>
      <c r="W59432" s="110"/>
      <c r="Y59432" s="110"/>
      <c r="AA59432" s="110"/>
      <c r="AC59432" s="110"/>
    </row>
    <row r="59433" spans="19:29" x14ac:dyDescent="0.25">
      <c r="S59433" s="110"/>
      <c r="U59433" s="110"/>
      <c r="W59433" s="110"/>
      <c r="Y59433" s="110"/>
      <c r="AA59433" s="110"/>
      <c r="AC59433" s="110"/>
    </row>
    <row r="59434" spans="19:29" x14ac:dyDescent="0.25">
      <c r="S59434" s="110"/>
      <c r="U59434" s="110"/>
      <c r="W59434" s="110"/>
      <c r="Y59434" s="110"/>
      <c r="AA59434" s="110"/>
      <c r="AC59434" s="110"/>
    </row>
    <row r="59435" spans="19:29" x14ac:dyDescent="0.25">
      <c r="S59435" s="110"/>
      <c r="U59435" s="110"/>
      <c r="W59435" s="110"/>
      <c r="Y59435" s="110"/>
      <c r="AA59435" s="110"/>
      <c r="AC59435" s="110"/>
    </row>
    <row r="59436" spans="19:29" x14ac:dyDescent="0.25">
      <c r="S59436" s="111"/>
      <c r="U59436" s="111"/>
      <c r="W59436" s="111"/>
      <c r="Y59436" s="111"/>
      <c r="AA59436" s="111"/>
      <c r="AC59436" s="111"/>
    </row>
    <row r="59437" spans="19:29" x14ac:dyDescent="0.25">
      <c r="S59437" s="107"/>
      <c r="U59437" s="107"/>
      <c r="W59437" s="107"/>
      <c r="Y59437" s="107"/>
      <c r="AA59437" s="107"/>
      <c r="AC59437" s="107"/>
    </row>
    <row r="59438" spans="19:29" x14ac:dyDescent="0.25">
      <c r="S59438" s="108"/>
      <c r="U59438" s="108"/>
      <c r="W59438" s="108"/>
      <c r="Y59438" s="108"/>
      <c r="AA59438" s="108"/>
      <c r="AC59438" s="108"/>
    </row>
    <row r="59439" spans="19:29" x14ac:dyDescent="0.25">
      <c r="S59439" s="108"/>
      <c r="U59439" s="108"/>
      <c r="W59439" s="108"/>
      <c r="Y59439" s="108"/>
      <c r="AA59439" s="108"/>
      <c r="AC59439" s="108"/>
    </row>
    <row r="59440" spans="19:29" x14ac:dyDescent="0.25">
      <c r="S59440" s="109"/>
      <c r="U59440" s="109"/>
      <c r="W59440" s="109"/>
      <c r="Y59440" s="109"/>
      <c r="AA59440" s="109"/>
      <c r="AC59440" s="109"/>
    </row>
    <row r="59441" spans="19:29" x14ac:dyDescent="0.25">
      <c r="S59441" s="108"/>
      <c r="U59441" s="108"/>
      <c r="W59441" s="108"/>
      <c r="Y59441" s="108"/>
      <c r="AA59441" s="108"/>
      <c r="AC59441" s="108"/>
    </row>
    <row r="59442" spans="19:29" x14ac:dyDescent="0.25">
      <c r="S59442" s="108"/>
      <c r="U59442" s="108"/>
      <c r="W59442" s="108"/>
      <c r="Y59442" s="108"/>
      <c r="AA59442" s="108"/>
      <c r="AC59442" s="108"/>
    </row>
    <row r="59443" spans="19:29" x14ac:dyDescent="0.25">
      <c r="S59443" s="109"/>
      <c r="U59443" s="109"/>
      <c r="W59443" s="109"/>
      <c r="Y59443" s="109"/>
      <c r="AA59443" s="109"/>
      <c r="AC59443" s="109"/>
    </row>
    <row r="59444" spans="19:29" x14ac:dyDescent="0.25">
      <c r="S59444" s="108"/>
      <c r="U59444" s="108"/>
      <c r="W59444" s="108"/>
      <c r="Y59444" s="108"/>
      <c r="AA59444" s="108"/>
      <c r="AC59444" s="108"/>
    </row>
    <row r="59445" spans="19:29" x14ac:dyDescent="0.25">
      <c r="S59445" s="109"/>
      <c r="U59445" s="109"/>
      <c r="W59445" s="109"/>
      <c r="Y59445" s="109"/>
      <c r="AA59445" s="109"/>
      <c r="AC59445" s="109"/>
    </row>
    <row r="59446" spans="19:29" x14ac:dyDescent="0.25">
      <c r="S59446" s="108"/>
      <c r="U59446" s="108"/>
      <c r="W59446" s="108"/>
      <c r="Y59446" s="108"/>
      <c r="AA59446" s="108"/>
      <c r="AC59446" s="108"/>
    </row>
    <row r="59447" spans="19:29" x14ac:dyDescent="0.25">
      <c r="S59447" s="108"/>
      <c r="U59447" s="108"/>
      <c r="W59447" s="108"/>
      <c r="Y59447" s="108"/>
      <c r="AA59447" s="108"/>
      <c r="AC59447" s="108"/>
    </row>
    <row r="59448" spans="19:29" x14ac:dyDescent="0.25">
      <c r="S59448" s="108"/>
      <c r="U59448" s="108"/>
      <c r="W59448" s="108"/>
      <c r="Y59448" s="108"/>
      <c r="AA59448" s="108"/>
      <c r="AC59448" s="108"/>
    </row>
    <row r="59449" spans="19:29" x14ac:dyDescent="0.25">
      <c r="S59449" s="110"/>
      <c r="U59449" s="110"/>
      <c r="W59449" s="110"/>
      <c r="Y59449" s="110"/>
      <c r="AA59449" s="110"/>
      <c r="AC59449" s="110"/>
    </row>
    <row r="59450" spans="19:29" x14ac:dyDescent="0.25">
      <c r="S59450" s="110"/>
      <c r="U59450" s="110"/>
      <c r="W59450" s="110"/>
      <c r="Y59450" s="110"/>
      <c r="AA59450" s="110"/>
      <c r="AC59450" s="110"/>
    </row>
    <row r="59451" spans="19:29" x14ac:dyDescent="0.25">
      <c r="S59451" s="110"/>
      <c r="U59451" s="110"/>
      <c r="W59451" s="110"/>
      <c r="Y59451" s="110"/>
      <c r="AA59451" s="110"/>
      <c r="AC59451" s="110"/>
    </row>
    <row r="59452" spans="19:29" x14ac:dyDescent="0.25">
      <c r="S59452" s="110"/>
      <c r="U59452" s="110"/>
      <c r="W59452" s="110"/>
      <c r="Y59452" s="110"/>
      <c r="AA59452" s="110"/>
      <c r="AC59452" s="110"/>
    </row>
    <row r="59453" spans="19:29" x14ac:dyDescent="0.25">
      <c r="S59453" s="111"/>
      <c r="U59453" s="111"/>
      <c r="W59453" s="111"/>
      <c r="Y59453" s="111"/>
      <c r="AA59453" s="111"/>
      <c r="AC59453" s="111"/>
    </row>
    <row r="59454" spans="19:29" x14ac:dyDescent="0.25">
      <c r="S59454" s="107"/>
      <c r="U59454" s="107"/>
      <c r="W59454" s="107"/>
      <c r="Y59454" s="107"/>
      <c r="AA59454" s="107"/>
      <c r="AC59454" s="107"/>
    </row>
    <row r="59455" spans="19:29" x14ac:dyDescent="0.25">
      <c r="S59455" s="108"/>
      <c r="U59455" s="108"/>
      <c r="W59455" s="108"/>
      <c r="Y59455" s="108"/>
      <c r="AA59455" s="108"/>
      <c r="AC59455" s="108"/>
    </row>
    <row r="59456" spans="19:29" x14ac:dyDescent="0.25">
      <c r="S59456" s="108"/>
      <c r="U59456" s="108"/>
      <c r="W59456" s="108"/>
      <c r="Y59456" s="108"/>
      <c r="AA59456" s="108"/>
      <c r="AC59456" s="108"/>
    </row>
    <row r="59457" spans="19:29" x14ac:dyDescent="0.25">
      <c r="S59457" s="109"/>
      <c r="U59457" s="109"/>
      <c r="W59457" s="109"/>
      <c r="Y59457" s="109"/>
      <c r="AA59457" s="109"/>
      <c r="AC59457" s="109"/>
    </row>
    <row r="59458" spans="19:29" x14ac:dyDescent="0.25">
      <c r="S59458" s="108"/>
      <c r="U59458" s="108"/>
      <c r="W59458" s="108"/>
      <c r="Y59458" s="108"/>
      <c r="AA59458" s="108"/>
      <c r="AC59458" s="108"/>
    </row>
    <row r="59459" spans="19:29" x14ac:dyDescent="0.25">
      <c r="S59459" s="108"/>
      <c r="U59459" s="108"/>
      <c r="W59459" s="108"/>
      <c r="Y59459" s="108"/>
      <c r="AA59459" s="108"/>
      <c r="AC59459" s="108"/>
    </row>
    <row r="59460" spans="19:29" x14ac:dyDescent="0.25">
      <c r="S59460" s="109"/>
      <c r="U59460" s="109"/>
      <c r="W59460" s="109"/>
      <c r="Y59460" s="109"/>
      <c r="AA59460" s="109"/>
      <c r="AC59460" s="109"/>
    </row>
    <row r="59461" spans="19:29" x14ac:dyDescent="0.25">
      <c r="S59461" s="108"/>
      <c r="U59461" s="108"/>
      <c r="W59461" s="108"/>
      <c r="Y59461" s="108"/>
      <c r="AA59461" s="108"/>
      <c r="AC59461" s="108"/>
    </row>
    <row r="59462" spans="19:29" x14ac:dyDescent="0.25">
      <c r="S59462" s="109"/>
      <c r="U59462" s="109"/>
      <c r="W59462" s="109"/>
      <c r="Y59462" s="109"/>
      <c r="AA59462" s="109"/>
      <c r="AC59462" s="109"/>
    </row>
    <row r="59463" spans="19:29" x14ac:dyDescent="0.25">
      <c r="S59463" s="108"/>
      <c r="U59463" s="108"/>
      <c r="W59463" s="108"/>
      <c r="Y59463" s="108"/>
      <c r="AA59463" s="108"/>
      <c r="AC59463" s="108"/>
    </row>
    <row r="59464" spans="19:29" x14ac:dyDescent="0.25">
      <c r="S59464" s="108"/>
      <c r="U59464" s="108"/>
      <c r="W59464" s="108"/>
      <c r="Y59464" s="108"/>
      <c r="AA59464" s="108"/>
      <c r="AC59464" s="108"/>
    </row>
    <row r="59465" spans="19:29" x14ac:dyDescent="0.25">
      <c r="S59465" s="108"/>
      <c r="U59465" s="108"/>
      <c r="W59465" s="108"/>
      <c r="Y59465" s="108"/>
      <c r="AA59465" s="108"/>
      <c r="AC59465" s="108"/>
    </row>
    <row r="59466" spans="19:29" x14ac:dyDescent="0.25">
      <c r="S59466" s="110"/>
      <c r="U59466" s="110"/>
      <c r="W59466" s="110"/>
      <c r="Y59466" s="110"/>
      <c r="AA59466" s="110"/>
      <c r="AC59466" s="110"/>
    </row>
    <row r="59467" spans="19:29" x14ac:dyDescent="0.25">
      <c r="S59467" s="110"/>
      <c r="U59467" s="110"/>
      <c r="W59467" s="110"/>
      <c r="Y59467" s="110"/>
      <c r="AA59467" s="110"/>
      <c r="AC59467" s="110"/>
    </row>
    <row r="59468" spans="19:29" x14ac:dyDescent="0.25">
      <c r="S59468" s="110"/>
      <c r="U59468" s="110"/>
      <c r="W59468" s="110"/>
      <c r="Y59468" s="110"/>
      <c r="AA59468" s="110"/>
      <c r="AC59468" s="110"/>
    </row>
    <row r="59469" spans="19:29" x14ac:dyDescent="0.25">
      <c r="S59469" s="110"/>
      <c r="U59469" s="110"/>
      <c r="W59469" s="110"/>
      <c r="Y59469" s="110"/>
      <c r="AA59469" s="110"/>
      <c r="AC59469" s="110"/>
    </row>
    <row r="59470" spans="19:29" x14ac:dyDescent="0.25">
      <c r="S59470" s="111"/>
      <c r="U59470" s="111"/>
      <c r="W59470" s="111"/>
      <c r="Y59470" s="111"/>
      <c r="AA59470" s="111"/>
      <c r="AC59470" s="111"/>
    </row>
    <row r="59471" spans="19:29" x14ac:dyDescent="0.25">
      <c r="S59471" s="107"/>
      <c r="U59471" s="107"/>
      <c r="W59471" s="107"/>
      <c r="Y59471" s="107"/>
      <c r="AA59471" s="107"/>
      <c r="AC59471" s="107"/>
    </row>
    <row r="59472" spans="19:29" x14ac:dyDescent="0.25">
      <c r="S59472" s="108"/>
      <c r="U59472" s="108"/>
      <c r="W59472" s="108"/>
      <c r="Y59472" s="108"/>
      <c r="AA59472" s="108"/>
      <c r="AC59472" s="108"/>
    </row>
    <row r="59473" spans="19:29" x14ac:dyDescent="0.25">
      <c r="S59473" s="108"/>
      <c r="U59473" s="108"/>
      <c r="W59473" s="108"/>
      <c r="Y59473" s="108"/>
      <c r="AA59473" s="108"/>
      <c r="AC59473" s="108"/>
    </row>
    <row r="59474" spans="19:29" x14ac:dyDescent="0.25">
      <c r="S59474" s="109"/>
      <c r="U59474" s="109"/>
      <c r="W59474" s="109"/>
      <c r="Y59474" s="109"/>
      <c r="AA59474" s="109"/>
      <c r="AC59474" s="109"/>
    </row>
    <row r="59475" spans="19:29" x14ac:dyDescent="0.25">
      <c r="S59475" s="108"/>
      <c r="U59475" s="108"/>
      <c r="W59475" s="108"/>
      <c r="Y59475" s="108"/>
      <c r="AA59475" s="108"/>
      <c r="AC59475" s="108"/>
    </row>
    <row r="59476" spans="19:29" x14ac:dyDescent="0.25">
      <c r="S59476" s="108"/>
      <c r="U59476" s="108"/>
      <c r="W59476" s="108"/>
      <c r="Y59476" s="108"/>
      <c r="AA59476" s="108"/>
      <c r="AC59476" s="108"/>
    </row>
    <row r="59477" spans="19:29" x14ac:dyDescent="0.25">
      <c r="S59477" s="109"/>
      <c r="U59477" s="109"/>
      <c r="W59477" s="109"/>
      <c r="Y59477" s="109"/>
      <c r="AA59477" s="109"/>
      <c r="AC59477" s="109"/>
    </row>
    <row r="59478" spans="19:29" x14ac:dyDescent="0.25">
      <c r="S59478" s="108"/>
      <c r="U59478" s="108"/>
      <c r="W59478" s="108"/>
      <c r="Y59478" s="108"/>
      <c r="AA59478" s="108"/>
      <c r="AC59478" s="108"/>
    </row>
    <row r="59479" spans="19:29" x14ac:dyDescent="0.25">
      <c r="S59479" s="109"/>
      <c r="U59479" s="109"/>
      <c r="W59479" s="109"/>
      <c r="Y59479" s="109"/>
      <c r="AA59479" s="109"/>
      <c r="AC59479" s="109"/>
    </row>
    <row r="59480" spans="19:29" x14ac:dyDescent="0.25">
      <c r="S59480" s="108"/>
      <c r="U59480" s="108"/>
      <c r="W59480" s="108"/>
      <c r="Y59480" s="108"/>
      <c r="AA59480" s="108"/>
      <c r="AC59480" s="108"/>
    </row>
    <row r="59481" spans="19:29" x14ac:dyDescent="0.25">
      <c r="S59481" s="108"/>
      <c r="U59481" s="108"/>
      <c r="W59481" s="108"/>
      <c r="Y59481" s="108"/>
      <c r="AA59481" s="108"/>
      <c r="AC59481" s="108"/>
    </row>
    <row r="59482" spans="19:29" x14ac:dyDescent="0.25">
      <c r="S59482" s="108"/>
      <c r="U59482" s="108"/>
      <c r="W59482" s="108"/>
      <c r="Y59482" s="108"/>
      <c r="AA59482" s="108"/>
      <c r="AC59482" s="108"/>
    </row>
    <row r="59483" spans="19:29" x14ac:dyDescent="0.25">
      <c r="S59483" s="110"/>
      <c r="U59483" s="110"/>
      <c r="W59483" s="110"/>
      <c r="Y59483" s="110"/>
      <c r="AA59483" s="110"/>
      <c r="AC59483" s="110"/>
    </row>
    <row r="59484" spans="19:29" x14ac:dyDescent="0.25">
      <c r="S59484" s="110"/>
      <c r="U59484" s="110"/>
      <c r="W59484" s="110"/>
      <c r="Y59484" s="110"/>
      <c r="AA59484" s="110"/>
      <c r="AC59484" s="110"/>
    </row>
    <row r="59485" spans="19:29" x14ac:dyDescent="0.25">
      <c r="S59485" s="110"/>
      <c r="U59485" s="110"/>
      <c r="W59485" s="110"/>
      <c r="Y59485" s="110"/>
      <c r="AA59485" s="110"/>
      <c r="AC59485" s="110"/>
    </row>
    <row r="59486" spans="19:29" x14ac:dyDescent="0.25">
      <c r="S59486" s="110"/>
      <c r="U59486" s="110"/>
      <c r="W59486" s="110"/>
      <c r="Y59486" s="110"/>
      <c r="AA59486" s="110"/>
      <c r="AC59486" s="110"/>
    </row>
    <row r="59487" spans="19:29" x14ac:dyDescent="0.25">
      <c r="S59487" s="111"/>
      <c r="U59487" s="111"/>
      <c r="W59487" s="111"/>
      <c r="Y59487" s="111"/>
      <c r="AA59487" s="111"/>
      <c r="AC59487" s="111"/>
    </row>
    <row r="59488" spans="19:29" x14ac:dyDescent="0.25">
      <c r="S59488" s="107"/>
      <c r="U59488" s="107"/>
      <c r="W59488" s="107"/>
      <c r="Y59488" s="107"/>
      <c r="AA59488" s="107"/>
      <c r="AC59488" s="107"/>
    </row>
    <row r="59489" spans="19:29" x14ac:dyDescent="0.25">
      <c r="S59489" s="108"/>
      <c r="U59489" s="108"/>
      <c r="W59489" s="108"/>
      <c r="Y59489" s="108"/>
      <c r="AA59489" s="108"/>
      <c r="AC59489" s="108"/>
    </row>
    <row r="59490" spans="19:29" x14ac:dyDescent="0.25">
      <c r="S59490" s="108"/>
      <c r="U59490" s="108"/>
      <c r="W59490" s="108"/>
      <c r="Y59490" s="108"/>
      <c r="AA59490" s="108"/>
      <c r="AC59490" s="108"/>
    </row>
    <row r="59491" spans="19:29" x14ac:dyDescent="0.25">
      <c r="S59491" s="109"/>
      <c r="U59491" s="109"/>
      <c r="W59491" s="109"/>
      <c r="Y59491" s="109"/>
      <c r="AA59491" s="109"/>
      <c r="AC59491" s="109"/>
    </row>
    <row r="59492" spans="19:29" x14ac:dyDescent="0.25">
      <c r="S59492" s="108"/>
      <c r="U59492" s="108"/>
      <c r="W59492" s="108"/>
      <c r="Y59492" s="108"/>
      <c r="AA59492" s="108"/>
      <c r="AC59492" s="108"/>
    </row>
    <row r="59493" spans="19:29" x14ac:dyDescent="0.25">
      <c r="S59493" s="108"/>
      <c r="U59493" s="108"/>
      <c r="W59493" s="108"/>
      <c r="Y59493" s="108"/>
      <c r="AA59493" s="108"/>
      <c r="AC59493" s="108"/>
    </row>
    <row r="59494" spans="19:29" x14ac:dyDescent="0.25">
      <c r="S59494" s="109"/>
      <c r="U59494" s="109"/>
      <c r="W59494" s="109"/>
      <c r="Y59494" s="109"/>
      <c r="AA59494" s="109"/>
      <c r="AC59494" s="109"/>
    </row>
    <row r="59495" spans="19:29" x14ac:dyDescent="0.25">
      <c r="S59495" s="108"/>
      <c r="U59495" s="108"/>
      <c r="W59495" s="108"/>
      <c r="Y59495" s="108"/>
      <c r="AA59495" s="108"/>
      <c r="AC59495" s="108"/>
    </row>
    <row r="59496" spans="19:29" x14ac:dyDescent="0.25">
      <c r="S59496" s="109"/>
      <c r="U59496" s="109"/>
      <c r="W59496" s="109"/>
      <c r="Y59496" s="109"/>
      <c r="AA59496" s="109"/>
      <c r="AC59496" s="109"/>
    </row>
    <row r="59497" spans="19:29" x14ac:dyDescent="0.25">
      <c r="S59497" s="108"/>
      <c r="U59497" s="108"/>
      <c r="W59497" s="108"/>
      <c r="Y59497" s="108"/>
      <c r="AA59497" s="108"/>
      <c r="AC59497" s="108"/>
    </row>
    <row r="59498" spans="19:29" x14ac:dyDescent="0.25">
      <c r="S59498" s="108"/>
      <c r="U59498" s="108"/>
      <c r="W59498" s="108"/>
      <c r="Y59498" s="108"/>
      <c r="AA59498" s="108"/>
      <c r="AC59498" s="108"/>
    </row>
    <row r="59499" spans="19:29" x14ac:dyDescent="0.25">
      <c r="S59499" s="108"/>
      <c r="U59499" s="108"/>
      <c r="W59499" s="108"/>
      <c r="Y59499" s="108"/>
      <c r="AA59499" s="108"/>
      <c r="AC59499" s="108"/>
    </row>
    <row r="59500" spans="19:29" x14ac:dyDescent="0.25">
      <c r="S59500" s="110"/>
      <c r="U59500" s="110"/>
      <c r="W59500" s="110"/>
      <c r="Y59500" s="110"/>
      <c r="AA59500" s="110"/>
      <c r="AC59500" s="110"/>
    </row>
    <row r="59501" spans="19:29" x14ac:dyDescent="0.25">
      <c r="S59501" s="110"/>
      <c r="U59501" s="110"/>
      <c r="W59501" s="110"/>
      <c r="Y59501" s="110"/>
      <c r="AA59501" s="110"/>
      <c r="AC59501" s="110"/>
    </row>
    <row r="59502" spans="19:29" x14ac:dyDescent="0.25">
      <c r="S59502" s="110"/>
      <c r="U59502" s="110"/>
      <c r="W59502" s="110"/>
      <c r="Y59502" s="110"/>
      <c r="AA59502" s="110"/>
      <c r="AC59502" s="110"/>
    </row>
    <row r="59503" spans="19:29" x14ac:dyDescent="0.25">
      <c r="S59503" s="110"/>
      <c r="U59503" s="110"/>
      <c r="W59503" s="110"/>
      <c r="Y59503" s="110"/>
      <c r="AA59503" s="110"/>
      <c r="AC59503" s="110"/>
    </row>
    <row r="59504" spans="19:29" x14ac:dyDescent="0.25">
      <c r="S59504" s="111"/>
      <c r="U59504" s="111"/>
      <c r="W59504" s="111"/>
      <c r="Y59504" s="111"/>
      <c r="AA59504" s="111"/>
      <c r="AC59504" s="111"/>
    </row>
    <row r="59505" spans="19:29" x14ac:dyDescent="0.25">
      <c r="S59505" s="107"/>
      <c r="U59505" s="107"/>
      <c r="W59505" s="107"/>
      <c r="Y59505" s="107"/>
      <c r="AA59505" s="107"/>
      <c r="AC59505" s="107"/>
    </row>
    <row r="59506" spans="19:29" x14ac:dyDescent="0.25">
      <c r="S59506" s="108"/>
      <c r="U59506" s="108"/>
      <c r="W59506" s="108"/>
      <c r="Y59506" s="108"/>
      <c r="AA59506" s="108"/>
      <c r="AC59506" s="108"/>
    </row>
    <row r="59507" spans="19:29" x14ac:dyDescent="0.25">
      <c r="S59507" s="108"/>
      <c r="U59507" s="108"/>
      <c r="W59507" s="108"/>
      <c r="Y59507" s="108"/>
      <c r="AA59507" s="108"/>
      <c r="AC59507" s="108"/>
    </row>
    <row r="59508" spans="19:29" x14ac:dyDescent="0.25">
      <c r="S59508" s="109"/>
      <c r="U59508" s="109"/>
      <c r="W59508" s="109"/>
      <c r="Y59508" s="109"/>
      <c r="AA59508" s="109"/>
      <c r="AC59508" s="109"/>
    </row>
    <row r="59509" spans="19:29" x14ac:dyDescent="0.25">
      <c r="S59509" s="108"/>
      <c r="U59509" s="108"/>
      <c r="W59509" s="108"/>
      <c r="Y59509" s="108"/>
      <c r="AA59509" s="108"/>
      <c r="AC59509" s="108"/>
    </row>
    <row r="59510" spans="19:29" x14ac:dyDescent="0.25">
      <c r="S59510" s="108"/>
      <c r="U59510" s="108"/>
      <c r="W59510" s="108"/>
      <c r="Y59510" s="108"/>
      <c r="AA59510" s="108"/>
      <c r="AC59510" s="108"/>
    </row>
    <row r="59511" spans="19:29" x14ac:dyDescent="0.25">
      <c r="S59511" s="109"/>
      <c r="U59511" s="109"/>
      <c r="W59511" s="109"/>
      <c r="Y59511" s="109"/>
      <c r="AA59511" s="109"/>
      <c r="AC59511" s="109"/>
    </row>
    <row r="59512" spans="19:29" x14ac:dyDescent="0.25">
      <c r="S59512" s="108"/>
      <c r="U59512" s="108"/>
      <c r="W59512" s="108"/>
      <c r="Y59512" s="108"/>
      <c r="AA59512" s="108"/>
      <c r="AC59512" s="108"/>
    </row>
    <row r="59513" spans="19:29" x14ac:dyDescent="0.25">
      <c r="S59513" s="109"/>
      <c r="U59513" s="109"/>
      <c r="W59513" s="109"/>
      <c r="Y59513" s="109"/>
      <c r="AA59513" s="109"/>
      <c r="AC59513" s="109"/>
    </row>
    <row r="59514" spans="19:29" x14ac:dyDescent="0.25">
      <c r="S59514" s="108"/>
      <c r="U59514" s="108"/>
      <c r="W59514" s="108"/>
      <c r="Y59514" s="108"/>
      <c r="AA59514" s="108"/>
      <c r="AC59514" s="108"/>
    </row>
    <row r="59515" spans="19:29" x14ac:dyDescent="0.25">
      <c r="S59515" s="108"/>
      <c r="U59515" s="108"/>
      <c r="W59515" s="108"/>
      <c r="Y59515" s="108"/>
      <c r="AA59515" s="108"/>
      <c r="AC59515" s="108"/>
    </row>
    <row r="59516" spans="19:29" x14ac:dyDescent="0.25">
      <c r="S59516" s="108"/>
      <c r="U59516" s="108"/>
      <c r="W59516" s="108"/>
      <c r="Y59516" s="108"/>
      <c r="AA59516" s="108"/>
      <c r="AC59516" s="108"/>
    </row>
    <row r="59517" spans="19:29" x14ac:dyDescent="0.25">
      <c r="S59517" s="110"/>
      <c r="U59517" s="110"/>
      <c r="W59517" s="110"/>
      <c r="Y59517" s="110"/>
      <c r="AA59517" s="110"/>
      <c r="AC59517" s="110"/>
    </row>
    <row r="59518" spans="19:29" x14ac:dyDescent="0.25">
      <c r="S59518" s="110"/>
      <c r="U59518" s="110"/>
      <c r="W59518" s="110"/>
      <c r="Y59518" s="110"/>
      <c r="AA59518" s="110"/>
      <c r="AC59518" s="110"/>
    </row>
    <row r="59519" spans="19:29" x14ac:dyDescent="0.25">
      <c r="S59519" s="110"/>
      <c r="U59519" s="110"/>
      <c r="W59519" s="110"/>
      <c r="Y59519" s="110"/>
      <c r="AA59519" s="110"/>
      <c r="AC59519" s="110"/>
    </row>
    <row r="59520" spans="19:29" x14ac:dyDescent="0.25">
      <c r="S59520" s="110"/>
      <c r="U59520" s="110"/>
      <c r="W59520" s="110"/>
      <c r="Y59520" s="110"/>
      <c r="AA59520" s="110"/>
      <c r="AC59520" s="110"/>
    </row>
    <row r="59521" spans="19:29" x14ac:dyDescent="0.25">
      <c r="S59521" s="111"/>
      <c r="U59521" s="111"/>
      <c r="W59521" s="111"/>
      <c r="Y59521" s="111"/>
      <c r="AA59521" s="111"/>
      <c r="AC59521" s="111"/>
    </row>
    <row r="59522" spans="19:29" x14ac:dyDescent="0.25">
      <c r="S59522" s="107"/>
      <c r="U59522" s="107"/>
      <c r="W59522" s="107"/>
      <c r="Y59522" s="107"/>
      <c r="AA59522" s="107"/>
      <c r="AC59522" s="107"/>
    </row>
    <row r="59523" spans="19:29" x14ac:dyDescent="0.25">
      <c r="S59523" s="108"/>
      <c r="U59523" s="108"/>
      <c r="W59523" s="108"/>
      <c r="Y59523" s="108"/>
      <c r="AA59523" s="108"/>
      <c r="AC59523" s="108"/>
    </row>
    <row r="59524" spans="19:29" x14ac:dyDescent="0.25">
      <c r="S59524" s="108"/>
      <c r="U59524" s="108"/>
      <c r="W59524" s="108"/>
      <c r="Y59524" s="108"/>
      <c r="AA59524" s="108"/>
      <c r="AC59524" s="108"/>
    </row>
    <row r="59525" spans="19:29" x14ac:dyDescent="0.25">
      <c r="S59525" s="109"/>
      <c r="U59525" s="109"/>
      <c r="W59525" s="109"/>
      <c r="Y59525" s="109"/>
      <c r="AA59525" s="109"/>
      <c r="AC59525" s="109"/>
    </row>
    <row r="59526" spans="19:29" x14ac:dyDescent="0.25">
      <c r="S59526" s="108"/>
      <c r="U59526" s="108"/>
      <c r="W59526" s="108"/>
      <c r="Y59526" s="108"/>
      <c r="AA59526" s="108"/>
      <c r="AC59526" s="108"/>
    </row>
    <row r="59527" spans="19:29" x14ac:dyDescent="0.25">
      <c r="S59527" s="108"/>
      <c r="U59527" s="108"/>
      <c r="W59527" s="108"/>
      <c r="Y59527" s="108"/>
      <c r="AA59527" s="108"/>
      <c r="AC59527" s="108"/>
    </row>
    <row r="59528" spans="19:29" x14ac:dyDescent="0.25">
      <c r="S59528" s="109"/>
      <c r="U59528" s="109"/>
      <c r="W59528" s="109"/>
      <c r="Y59528" s="109"/>
      <c r="AA59528" s="109"/>
      <c r="AC59528" s="109"/>
    </row>
    <row r="59529" spans="19:29" x14ac:dyDescent="0.25">
      <c r="S59529" s="108"/>
      <c r="U59529" s="108"/>
      <c r="W59529" s="108"/>
      <c r="Y59529" s="108"/>
      <c r="AA59529" s="108"/>
      <c r="AC59529" s="108"/>
    </row>
    <row r="59530" spans="19:29" x14ac:dyDescent="0.25">
      <c r="S59530" s="109"/>
      <c r="U59530" s="109"/>
      <c r="W59530" s="109"/>
      <c r="Y59530" s="109"/>
      <c r="AA59530" s="109"/>
      <c r="AC59530" s="109"/>
    </row>
    <row r="59531" spans="19:29" x14ac:dyDescent="0.25">
      <c r="S59531" s="108"/>
      <c r="U59531" s="108"/>
      <c r="W59531" s="108"/>
      <c r="Y59531" s="108"/>
      <c r="AA59531" s="108"/>
      <c r="AC59531" s="108"/>
    </row>
    <row r="59532" spans="19:29" x14ac:dyDescent="0.25">
      <c r="S59532" s="108"/>
      <c r="U59532" s="108"/>
      <c r="W59532" s="108"/>
      <c r="Y59532" s="108"/>
      <c r="AA59532" s="108"/>
      <c r="AC59532" s="108"/>
    </row>
    <row r="59533" spans="19:29" x14ac:dyDescent="0.25">
      <c r="S59533" s="108"/>
      <c r="U59533" s="108"/>
      <c r="W59533" s="108"/>
      <c r="Y59533" s="108"/>
      <c r="AA59533" s="108"/>
      <c r="AC59533" s="108"/>
    </row>
    <row r="59534" spans="19:29" x14ac:dyDescent="0.25">
      <c r="S59534" s="110"/>
      <c r="U59534" s="110"/>
      <c r="W59534" s="110"/>
      <c r="Y59534" s="110"/>
      <c r="AA59534" s="110"/>
      <c r="AC59534" s="110"/>
    </row>
    <row r="59535" spans="19:29" x14ac:dyDescent="0.25">
      <c r="S59535" s="110"/>
      <c r="U59535" s="110"/>
      <c r="W59535" s="110"/>
      <c r="Y59535" s="110"/>
      <c r="AA59535" s="110"/>
      <c r="AC59535" s="110"/>
    </row>
    <row r="59536" spans="19:29" x14ac:dyDescent="0.25">
      <c r="S59536" s="110"/>
      <c r="U59536" s="110"/>
      <c r="W59536" s="110"/>
      <c r="Y59536" s="110"/>
      <c r="AA59536" s="110"/>
      <c r="AC59536" s="110"/>
    </row>
    <row r="59537" spans="19:29" x14ac:dyDescent="0.25">
      <c r="S59537" s="110"/>
      <c r="U59537" s="110"/>
      <c r="W59537" s="110"/>
      <c r="Y59537" s="110"/>
      <c r="AA59537" s="110"/>
      <c r="AC59537" s="110"/>
    </row>
    <row r="59538" spans="19:29" x14ac:dyDescent="0.25">
      <c r="S59538" s="111"/>
      <c r="U59538" s="111"/>
      <c r="W59538" s="111"/>
      <c r="Y59538" s="111"/>
      <c r="AA59538" s="111"/>
      <c r="AC59538" s="111"/>
    </row>
    <row r="59539" spans="19:29" x14ac:dyDescent="0.25">
      <c r="S59539" s="107"/>
      <c r="U59539" s="107"/>
      <c r="W59539" s="107"/>
      <c r="Y59539" s="107"/>
      <c r="AA59539" s="107"/>
      <c r="AC59539" s="107"/>
    </row>
    <row r="59540" spans="19:29" x14ac:dyDescent="0.25">
      <c r="S59540" s="108"/>
      <c r="U59540" s="108"/>
      <c r="W59540" s="108"/>
      <c r="Y59540" s="108"/>
      <c r="AA59540" s="108"/>
      <c r="AC59540" s="108"/>
    </row>
    <row r="59541" spans="19:29" x14ac:dyDescent="0.25">
      <c r="S59541" s="108"/>
      <c r="U59541" s="108"/>
      <c r="W59541" s="108"/>
      <c r="Y59541" s="108"/>
      <c r="AA59541" s="108"/>
      <c r="AC59541" s="108"/>
    </row>
    <row r="59542" spans="19:29" x14ac:dyDescent="0.25">
      <c r="S59542" s="109"/>
      <c r="U59542" s="109"/>
      <c r="W59542" s="109"/>
      <c r="Y59542" s="109"/>
      <c r="AA59542" s="109"/>
      <c r="AC59542" s="109"/>
    </row>
    <row r="59543" spans="19:29" x14ac:dyDescent="0.25">
      <c r="S59543" s="108"/>
      <c r="U59543" s="108"/>
      <c r="W59543" s="108"/>
      <c r="Y59543" s="108"/>
      <c r="AA59543" s="108"/>
      <c r="AC59543" s="108"/>
    </row>
    <row r="59544" spans="19:29" x14ac:dyDescent="0.25">
      <c r="S59544" s="108"/>
      <c r="U59544" s="108"/>
      <c r="W59544" s="108"/>
      <c r="Y59544" s="108"/>
      <c r="AA59544" s="108"/>
      <c r="AC59544" s="108"/>
    </row>
    <row r="59545" spans="19:29" x14ac:dyDescent="0.25">
      <c r="S59545" s="109"/>
      <c r="U59545" s="109"/>
      <c r="W59545" s="109"/>
      <c r="Y59545" s="109"/>
      <c r="AA59545" s="109"/>
      <c r="AC59545" s="109"/>
    </row>
    <row r="59546" spans="19:29" x14ac:dyDescent="0.25">
      <c r="S59546" s="108"/>
      <c r="U59546" s="108"/>
      <c r="W59546" s="108"/>
      <c r="Y59546" s="108"/>
      <c r="AA59546" s="108"/>
      <c r="AC59546" s="108"/>
    </row>
    <row r="59547" spans="19:29" x14ac:dyDescent="0.25">
      <c r="S59547" s="109"/>
      <c r="U59547" s="109"/>
      <c r="W59547" s="109"/>
      <c r="Y59547" s="109"/>
      <c r="AA59547" s="109"/>
      <c r="AC59547" s="109"/>
    </row>
    <row r="59548" spans="19:29" x14ac:dyDescent="0.25">
      <c r="S59548" s="108"/>
      <c r="U59548" s="108"/>
      <c r="W59548" s="108"/>
      <c r="Y59548" s="108"/>
      <c r="AA59548" s="108"/>
      <c r="AC59548" s="108"/>
    </row>
    <row r="59549" spans="19:29" x14ac:dyDescent="0.25">
      <c r="S59549" s="108"/>
      <c r="U59549" s="108"/>
      <c r="W59549" s="108"/>
      <c r="Y59549" s="108"/>
      <c r="AA59549" s="108"/>
      <c r="AC59549" s="108"/>
    </row>
    <row r="59550" spans="19:29" x14ac:dyDescent="0.25">
      <c r="S59550" s="108"/>
      <c r="U59550" s="108"/>
      <c r="W59550" s="108"/>
      <c r="Y59550" s="108"/>
      <c r="AA59550" s="108"/>
      <c r="AC59550" s="108"/>
    </row>
    <row r="59551" spans="19:29" x14ac:dyDescent="0.25">
      <c r="S59551" s="110"/>
      <c r="U59551" s="110"/>
      <c r="W59551" s="110"/>
      <c r="Y59551" s="110"/>
      <c r="AA59551" s="110"/>
      <c r="AC59551" s="110"/>
    </row>
    <row r="59552" spans="19:29" x14ac:dyDescent="0.25">
      <c r="S59552" s="110"/>
      <c r="U59552" s="110"/>
      <c r="W59552" s="110"/>
      <c r="Y59552" s="110"/>
      <c r="AA59552" s="110"/>
      <c r="AC59552" s="110"/>
    </row>
    <row r="59553" spans="19:29" x14ac:dyDescent="0.25">
      <c r="S59553" s="110"/>
      <c r="U59553" s="110"/>
      <c r="W59553" s="110"/>
      <c r="Y59553" s="110"/>
      <c r="AA59553" s="110"/>
      <c r="AC59553" s="110"/>
    </row>
    <row r="59554" spans="19:29" x14ac:dyDescent="0.25">
      <c r="S59554" s="110"/>
      <c r="U59554" s="110"/>
      <c r="W59554" s="110"/>
      <c r="Y59554" s="110"/>
      <c r="AA59554" s="110"/>
      <c r="AC59554" s="110"/>
    </row>
    <row r="59555" spans="19:29" x14ac:dyDescent="0.25">
      <c r="S59555" s="111"/>
      <c r="U59555" s="111"/>
      <c r="W59555" s="111"/>
      <c r="Y59555" s="111"/>
      <c r="AA59555" s="111"/>
      <c r="AC59555" s="111"/>
    </row>
    <row r="59556" spans="19:29" x14ac:dyDescent="0.25">
      <c r="S59556" s="107"/>
      <c r="U59556" s="107"/>
      <c r="W59556" s="107"/>
      <c r="Y59556" s="107"/>
      <c r="AA59556" s="107"/>
      <c r="AC59556" s="107"/>
    </row>
    <row r="59557" spans="19:29" x14ac:dyDescent="0.25">
      <c r="S59557" s="108"/>
      <c r="U59557" s="108"/>
      <c r="W59557" s="108"/>
      <c r="Y59557" s="108"/>
      <c r="AA59557" s="108"/>
      <c r="AC59557" s="108"/>
    </row>
    <row r="59558" spans="19:29" x14ac:dyDescent="0.25">
      <c r="S59558" s="108"/>
      <c r="U59558" s="108"/>
      <c r="W59558" s="108"/>
      <c r="Y59558" s="108"/>
      <c r="AA59558" s="108"/>
      <c r="AC59558" s="108"/>
    </row>
    <row r="59559" spans="19:29" x14ac:dyDescent="0.25">
      <c r="S59559" s="109"/>
      <c r="U59559" s="109"/>
      <c r="W59559" s="109"/>
      <c r="Y59559" s="109"/>
      <c r="AA59559" s="109"/>
      <c r="AC59559" s="109"/>
    </row>
    <row r="59560" spans="19:29" x14ac:dyDescent="0.25">
      <c r="S59560" s="108"/>
      <c r="U59560" s="108"/>
      <c r="W59560" s="108"/>
      <c r="Y59560" s="108"/>
      <c r="AA59560" s="108"/>
      <c r="AC59560" s="108"/>
    </row>
    <row r="59561" spans="19:29" x14ac:dyDescent="0.25">
      <c r="S59561" s="108"/>
      <c r="U59561" s="108"/>
      <c r="W59561" s="108"/>
      <c r="Y59561" s="108"/>
      <c r="AA59561" s="108"/>
      <c r="AC59561" s="108"/>
    </row>
    <row r="59562" spans="19:29" x14ac:dyDescent="0.25">
      <c r="S59562" s="109"/>
      <c r="U59562" s="109"/>
      <c r="W59562" s="109"/>
      <c r="Y59562" s="109"/>
      <c r="AA59562" s="109"/>
      <c r="AC59562" s="109"/>
    </row>
    <row r="59563" spans="19:29" x14ac:dyDescent="0.25">
      <c r="S59563" s="108"/>
      <c r="U59563" s="108"/>
      <c r="W59563" s="108"/>
      <c r="Y59563" s="108"/>
      <c r="AA59563" s="108"/>
      <c r="AC59563" s="108"/>
    </row>
    <row r="59564" spans="19:29" x14ac:dyDescent="0.25">
      <c r="S59564" s="109"/>
      <c r="U59564" s="109"/>
      <c r="W59564" s="109"/>
      <c r="Y59564" s="109"/>
      <c r="AA59564" s="109"/>
      <c r="AC59564" s="109"/>
    </row>
    <row r="59565" spans="19:29" x14ac:dyDescent="0.25">
      <c r="S59565" s="108"/>
      <c r="U59565" s="108"/>
      <c r="W59565" s="108"/>
      <c r="Y59565" s="108"/>
      <c r="AA59565" s="108"/>
      <c r="AC59565" s="108"/>
    </row>
    <row r="59566" spans="19:29" x14ac:dyDescent="0.25">
      <c r="S59566" s="108"/>
      <c r="U59566" s="108"/>
      <c r="W59566" s="108"/>
      <c r="Y59566" s="108"/>
      <c r="AA59566" s="108"/>
      <c r="AC59566" s="108"/>
    </row>
    <row r="59567" spans="19:29" x14ac:dyDescent="0.25">
      <c r="S59567" s="108"/>
      <c r="U59567" s="108"/>
      <c r="W59567" s="108"/>
      <c r="Y59567" s="108"/>
      <c r="AA59567" s="108"/>
      <c r="AC59567" s="108"/>
    </row>
    <row r="59568" spans="19:29" x14ac:dyDescent="0.25">
      <c r="S59568" s="110"/>
      <c r="U59568" s="110"/>
      <c r="W59568" s="110"/>
      <c r="Y59568" s="110"/>
      <c r="AA59568" s="110"/>
      <c r="AC59568" s="110"/>
    </row>
    <row r="59569" spans="19:29" x14ac:dyDescent="0.25">
      <c r="S59569" s="110"/>
      <c r="U59569" s="110"/>
      <c r="W59569" s="110"/>
      <c r="Y59569" s="110"/>
      <c r="AA59569" s="110"/>
      <c r="AC59569" s="110"/>
    </row>
    <row r="59570" spans="19:29" x14ac:dyDescent="0.25">
      <c r="S59570" s="110"/>
      <c r="U59570" s="110"/>
      <c r="W59570" s="110"/>
      <c r="Y59570" s="110"/>
      <c r="AA59570" s="110"/>
      <c r="AC59570" s="110"/>
    </row>
    <row r="59571" spans="19:29" x14ac:dyDescent="0.25">
      <c r="S59571" s="110"/>
      <c r="U59571" s="110"/>
      <c r="W59571" s="110"/>
      <c r="Y59571" s="110"/>
      <c r="AA59571" s="110"/>
      <c r="AC59571" s="110"/>
    </row>
    <row r="59572" spans="19:29" x14ac:dyDescent="0.25">
      <c r="S59572" s="111"/>
      <c r="U59572" s="111"/>
      <c r="W59572" s="111"/>
      <c r="Y59572" s="111"/>
      <c r="AA59572" s="111"/>
      <c r="AC59572" s="111"/>
    </row>
    <row r="59573" spans="19:29" x14ac:dyDescent="0.25">
      <c r="S59573" s="107"/>
      <c r="U59573" s="107"/>
      <c r="W59573" s="107"/>
      <c r="Y59573" s="107"/>
      <c r="AA59573" s="107"/>
      <c r="AC59573" s="107"/>
    </row>
    <row r="59574" spans="19:29" x14ac:dyDescent="0.25">
      <c r="S59574" s="108"/>
      <c r="U59574" s="108"/>
      <c r="W59574" s="108"/>
      <c r="Y59574" s="108"/>
      <c r="AA59574" s="108"/>
      <c r="AC59574" s="108"/>
    </row>
    <row r="59575" spans="19:29" x14ac:dyDescent="0.25">
      <c r="S59575" s="108"/>
      <c r="U59575" s="108"/>
      <c r="W59575" s="108"/>
      <c r="Y59575" s="108"/>
      <c r="AA59575" s="108"/>
      <c r="AC59575" s="108"/>
    </row>
    <row r="59576" spans="19:29" x14ac:dyDescent="0.25">
      <c r="S59576" s="109"/>
      <c r="U59576" s="109"/>
      <c r="W59576" s="109"/>
      <c r="Y59576" s="109"/>
      <c r="AA59576" s="109"/>
      <c r="AC59576" s="109"/>
    </row>
    <row r="59577" spans="19:29" x14ac:dyDescent="0.25">
      <c r="S59577" s="108"/>
      <c r="U59577" s="108"/>
      <c r="W59577" s="108"/>
      <c r="Y59577" s="108"/>
      <c r="AA59577" s="108"/>
      <c r="AC59577" s="108"/>
    </row>
    <row r="59578" spans="19:29" x14ac:dyDescent="0.25">
      <c r="S59578" s="108"/>
      <c r="U59578" s="108"/>
      <c r="W59578" s="108"/>
      <c r="Y59578" s="108"/>
      <c r="AA59578" s="108"/>
      <c r="AC59578" s="108"/>
    </row>
    <row r="59579" spans="19:29" x14ac:dyDescent="0.25">
      <c r="S59579" s="109"/>
      <c r="U59579" s="109"/>
      <c r="W59579" s="109"/>
      <c r="Y59579" s="109"/>
      <c r="AA59579" s="109"/>
      <c r="AC59579" s="109"/>
    </row>
    <row r="59580" spans="19:29" x14ac:dyDescent="0.25">
      <c r="S59580" s="108"/>
      <c r="U59580" s="108"/>
      <c r="W59580" s="108"/>
      <c r="Y59580" s="108"/>
      <c r="AA59580" s="108"/>
      <c r="AC59580" s="108"/>
    </row>
    <row r="59581" spans="19:29" x14ac:dyDescent="0.25">
      <c r="S59581" s="109"/>
      <c r="U59581" s="109"/>
      <c r="W59581" s="109"/>
      <c r="Y59581" s="109"/>
      <c r="AA59581" s="109"/>
      <c r="AC59581" s="109"/>
    </row>
    <row r="59582" spans="19:29" x14ac:dyDescent="0.25">
      <c r="S59582" s="108"/>
      <c r="U59582" s="108"/>
      <c r="W59582" s="108"/>
      <c r="Y59582" s="108"/>
      <c r="AA59582" s="108"/>
      <c r="AC59582" s="108"/>
    </row>
    <row r="59583" spans="19:29" x14ac:dyDescent="0.25">
      <c r="S59583" s="108"/>
      <c r="U59583" s="108"/>
      <c r="W59583" s="108"/>
      <c r="Y59583" s="108"/>
      <c r="AA59583" s="108"/>
      <c r="AC59583" s="108"/>
    </row>
    <row r="59584" spans="19:29" x14ac:dyDescent="0.25">
      <c r="S59584" s="108"/>
      <c r="U59584" s="108"/>
      <c r="W59584" s="108"/>
      <c r="Y59584" s="108"/>
      <c r="AA59584" s="108"/>
      <c r="AC59584" s="108"/>
    </row>
    <row r="59585" spans="19:29" x14ac:dyDescent="0.25">
      <c r="S59585" s="110"/>
      <c r="U59585" s="110"/>
      <c r="W59585" s="110"/>
      <c r="Y59585" s="110"/>
      <c r="AA59585" s="110"/>
      <c r="AC59585" s="110"/>
    </row>
    <row r="59586" spans="19:29" x14ac:dyDescent="0.25">
      <c r="S59586" s="110"/>
      <c r="U59586" s="110"/>
      <c r="W59586" s="110"/>
      <c r="Y59586" s="110"/>
      <c r="AA59586" s="110"/>
      <c r="AC59586" s="110"/>
    </row>
    <row r="59587" spans="19:29" x14ac:dyDescent="0.25">
      <c r="S59587" s="110"/>
      <c r="U59587" s="110"/>
      <c r="W59587" s="110"/>
      <c r="Y59587" s="110"/>
      <c r="AA59587" s="110"/>
      <c r="AC59587" s="110"/>
    </row>
    <row r="59588" spans="19:29" x14ac:dyDescent="0.25">
      <c r="S59588" s="110"/>
      <c r="U59588" s="110"/>
      <c r="W59588" s="110"/>
      <c r="Y59588" s="110"/>
      <c r="AA59588" s="110"/>
      <c r="AC59588" s="110"/>
    </row>
    <row r="59589" spans="19:29" x14ac:dyDescent="0.25">
      <c r="S59589" s="111"/>
      <c r="U59589" s="111"/>
      <c r="W59589" s="111"/>
      <c r="Y59589" s="111"/>
      <c r="AA59589" s="111"/>
      <c r="AC59589" s="111"/>
    </row>
    <row r="59590" spans="19:29" x14ac:dyDescent="0.25">
      <c r="S59590" s="107"/>
      <c r="U59590" s="107"/>
      <c r="W59590" s="107"/>
      <c r="Y59590" s="107"/>
      <c r="AA59590" s="107"/>
      <c r="AC59590" s="107"/>
    </row>
    <row r="59591" spans="19:29" x14ac:dyDescent="0.25">
      <c r="S59591" s="108"/>
      <c r="U59591" s="108"/>
      <c r="W59591" s="108"/>
      <c r="Y59591" s="108"/>
      <c r="AA59591" s="108"/>
      <c r="AC59591" s="108"/>
    </row>
    <row r="59592" spans="19:29" x14ac:dyDescent="0.25">
      <c r="S59592" s="108"/>
      <c r="U59592" s="108"/>
      <c r="W59592" s="108"/>
      <c r="Y59592" s="108"/>
      <c r="AA59592" s="108"/>
      <c r="AC59592" s="108"/>
    </row>
    <row r="59593" spans="19:29" x14ac:dyDescent="0.25">
      <c r="S59593" s="109"/>
      <c r="U59593" s="109"/>
      <c r="W59593" s="109"/>
      <c r="Y59593" s="109"/>
      <c r="AA59593" s="109"/>
      <c r="AC59593" s="109"/>
    </row>
    <row r="59594" spans="19:29" x14ac:dyDescent="0.25">
      <c r="S59594" s="108"/>
      <c r="U59594" s="108"/>
      <c r="W59594" s="108"/>
      <c r="Y59594" s="108"/>
      <c r="AA59594" s="108"/>
      <c r="AC59594" s="108"/>
    </row>
    <row r="59595" spans="19:29" x14ac:dyDescent="0.25">
      <c r="S59595" s="108"/>
      <c r="U59595" s="108"/>
      <c r="W59595" s="108"/>
      <c r="Y59595" s="108"/>
      <c r="AA59595" s="108"/>
      <c r="AC59595" s="108"/>
    </row>
    <row r="59596" spans="19:29" x14ac:dyDescent="0.25">
      <c r="S59596" s="109"/>
      <c r="U59596" s="109"/>
      <c r="W59596" s="109"/>
      <c r="Y59596" s="109"/>
      <c r="AA59596" s="109"/>
      <c r="AC59596" s="109"/>
    </row>
    <row r="59597" spans="19:29" x14ac:dyDescent="0.25">
      <c r="S59597" s="108"/>
      <c r="U59597" s="108"/>
      <c r="W59597" s="108"/>
      <c r="Y59597" s="108"/>
      <c r="AA59597" s="108"/>
      <c r="AC59597" s="108"/>
    </row>
    <row r="59598" spans="19:29" x14ac:dyDescent="0.25">
      <c r="S59598" s="109"/>
      <c r="U59598" s="109"/>
      <c r="W59598" s="109"/>
      <c r="Y59598" s="109"/>
      <c r="AA59598" s="109"/>
      <c r="AC59598" s="109"/>
    </row>
    <row r="59599" spans="19:29" x14ac:dyDescent="0.25">
      <c r="S59599" s="108"/>
      <c r="U59599" s="108"/>
      <c r="W59599" s="108"/>
      <c r="Y59599" s="108"/>
      <c r="AA59599" s="108"/>
      <c r="AC59599" s="108"/>
    </row>
    <row r="59600" spans="19:29" x14ac:dyDescent="0.25">
      <c r="S59600" s="108"/>
      <c r="U59600" s="108"/>
      <c r="W59600" s="108"/>
      <c r="Y59600" s="108"/>
      <c r="AA59600" s="108"/>
      <c r="AC59600" s="108"/>
    </row>
    <row r="59601" spans="19:29" x14ac:dyDescent="0.25">
      <c r="S59601" s="108"/>
      <c r="U59601" s="108"/>
      <c r="W59601" s="108"/>
      <c r="Y59601" s="108"/>
      <c r="AA59601" s="108"/>
      <c r="AC59601" s="108"/>
    </row>
    <row r="59602" spans="19:29" x14ac:dyDescent="0.25">
      <c r="S59602" s="110"/>
      <c r="U59602" s="110"/>
      <c r="W59602" s="110"/>
      <c r="Y59602" s="110"/>
      <c r="AA59602" s="110"/>
      <c r="AC59602" s="110"/>
    </row>
    <row r="59603" spans="19:29" x14ac:dyDescent="0.25">
      <c r="S59603" s="110"/>
      <c r="U59603" s="110"/>
      <c r="W59603" s="110"/>
      <c r="Y59603" s="110"/>
      <c r="AA59603" s="110"/>
      <c r="AC59603" s="110"/>
    </row>
    <row r="59604" spans="19:29" x14ac:dyDescent="0.25">
      <c r="S59604" s="110"/>
      <c r="U59604" s="110"/>
      <c r="W59604" s="110"/>
      <c r="Y59604" s="110"/>
      <c r="AA59604" s="110"/>
      <c r="AC59604" s="110"/>
    </row>
    <row r="59605" spans="19:29" x14ac:dyDescent="0.25">
      <c r="S59605" s="110"/>
      <c r="U59605" s="110"/>
      <c r="W59605" s="110"/>
      <c r="Y59605" s="110"/>
      <c r="AA59605" s="110"/>
      <c r="AC59605" s="110"/>
    </row>
    <row r="59606" spans="19:29" x14ac:dyDescent="0.25">
      <c r="S59606" s="111"/>
      <c r="U59606" s="111"/>
      <c r="W59606" s="111"/>
      <c r="Y59606" s="111"/>
      <c r="AA59606" s="111"/>
      <c r="AC59606" s="111"/>
    </row>
    <row r="59607" spans="19:29" x14ac:dyDescent="0.25">
      <c r="S59607" s="107"/>
      <c r="U59607" s="107"/>
      <c r="W59607" s="107"/>
      <c r="Y59607" s="107"/>
      <c r="AA59607" s="107"/>
      <c r="AC59607" s="107"/>
    </row>
    <row r="59608" spans="19:29" x14ac:dyDescent="0.25">
      <c r="S59608" s="108"/>
      <c r="U59608" s="108"/>
      <c r="W59608" s="108"/>
      <c r="Y59608" s="108"/>
      <c r="AA59608" s="108"/>
      <c r="AC59608" s="108"/>
    </row>
    <row r="59609" spans="19:29" x14ac:dyDescent="0.25">
      <c r="S59609" s="108"/>
      <c r="U59609" s="108"/>
      <c r="W59609" s="108"/>
      <c r="Y59609" s="108"/>
      <c r="AA59609" s="108"/>
      <c r="AC59609" s="108"/>
    </row>
    <row r="59610" spans="19:29" x14ac:dyDescent="0.25">
      <c r="S59610" s="109"/>
      <c r="U59610" s="109"/>
      <c r="W59610" s="109"/>
      <c r="Y59610" s="109"/>
      <c r="AA59610" s="109"/>
      <c r="AC59610" s="109"/>
    </row>
    <row r="59611" spans="19:29" x14ac:dyDescent="0.25">
      <c r="S59611" s="108"/>
      <c r="U59611" s="108"/>
      <c r="W59611" s="108"/>
      <c r="Y59611" s="108"/>
      <c r="AA59611" s="108"/>
      <c r="AC59611" s="108"/>
    </row>
    <row r="59612" spans="19:29" x14ac:dyDescent="0.25">
      <c r="S59612" s="108"/>
      <c r="U59612" s="108"/>
      <c r="W59612" s="108"/>
      <c r="Y59612" s="108"/>
      <c r="AA59612" s="108"/>
      <c r="AC59612" s="108"/>
    </row>
    <row r="59613" spans="19:29" x14ac:dyDescent="0.25">
      <c r="S59613" s="109"/>
      <c r="U59613" s="109"/>
      <c r="W59613" s="109"/>
      <c r="Y59613" s="109"/>
      <c r="AA59613" s="109"/>
      <c r="AC59613" s="109"/>
    </row>
    <row r="59614" spans="19:29" x14ac:dyDescent="0.25">
      <c r="S59614" s="108"/>
      <c r="U59614" s="108"/>
      <c r="W59614" s="108"/>
      <c r="Y59614" s="108"/>
      <c r="AA59614" s="108"/>
      <c r="AC59614" s="108"/>
    </row>
    <row r="59615" spans="19:29" x14ac:dyDescent="0.25">
      <c r="S59615" s="109"/>
      <c r="U59615" s="109"/>
      <c r="W59615" s="109"/>
      <c r="Y59615" s="109"/>
      <c r="AA59615" s="109"/>
      <c r="AC59615" s="109"/>
    </row>
    <row r="59616" spans="19:29" x14ac:dyDescent="0.25">
      <c r="S59616" s="108"/>
      <c r="U59616" s="108"/>
      <c r="W59616" s="108"/>
      <c r="Y59616" s="108"/>
      <c r="AA59616" s="108"/>
      <c r="AC59616" s="108"/>
    </row>
    <row r="59617" spans="19:29" x14ac:dyDescent="0.25">
      <c r="S59617" s="108"/>
      <c r="U59617" s="108"/>
      <c r="W59617" s="108"/>
      <c r="Y59617" s="108"/>
      <c r="AA59617" s="108"/>
      <c r="AC59617" s="108"/>
    </row>
    <row r="59618" spans="19:29" x14ac:dyDescent="0.25">
      <c r="S59618" s="108"/>
      <c r="U59618" s="108"/>
      <c r="W59618" s="108"/>
      <c r="Y59618" s="108"/>
      <c r="AA59618" s="108"/>
      <c r="AC59618" s="108"/>
    </row>
    <row r="59619" spans="19:29" x14ac:dyDescent="0.25">
      <c r="S59619" s="110"/>
      <c r="U59619" s="110"/>
      <c r="W59619" s="110"/>
      <c r="Y59619" s="110"/>
      <c r="AA59619" s="110"/>
      <c r="AC59619" s="110"/>
    </row>
    <row r="59620" spans="19:29" x14ac:dyDescent="0.25">
      <c r="S59620" s="110"/>
      <c r="U59620" s="110"/>
      <c r="W59620" s="110"/>
      <c r="Y59620" s="110"/>
      <c r="AA59620" s="110"/>
      <c r="AC59620" s="110"/>
    </row>
    <row r="59621" spans="19:29" x14ac:dyDescent="0.25">
      <c r="S59621" s="110"/>
      <c r="U59621" s="110"/>
      <c r="W59621" s="110"/>
      <c r="Y59621" s="110"/>
      <c r="AA59621" s="110"/>
      <c r="AC59621" s="110"/>
    </row>
    <row r="59622" spans="19:29" x14ac:dyDescent="0.25">
      <c r="S59622" s="110"/>
      <c r="U59622" s="110"/>
      <c r="W59622" s="110"/>
      <c r="Y59622" s="110"/>
      <c r="AA59622" s="110"/>
      <c r="AC59622" s="110"/>
    </row>
    <row r="59623" spans="19:29" x14ac:dyDescent="0.25">
      <c r="S59623" s="111"/>
      <c r="U59623" s="111"/>
      <c r="W59623" s="111"/>
      <c r="Y59623" s="111"/>
      <c r="AA59623" s="111"/>
      <c r="AC59623" s="111"/>
    </row>
    <row r="59624" spans="19:29" x14ac:dyDescent="0.25">
      <c r="S59624" s="107"/>
      <c r="U59624" s="107"/>
      <c r="W59624" s="107"/>
      <c r="Y59624" s="107"/>
      <c r="AA59624" s="107"/>
      <c r="AC59624" s="107"/>
    </row>
    <row r="59625" spans="19:29" x14ac:dyDescent="0.25">
      <c r="S59625" s="108"/>
      <c r="U59625" s="108"/>
      <c r="W59625" s="108"/>
      <c r="Y59625" s="108"/>
      <c r="AA59625" s="108"/>
      <c r="AC59625" s="108"/>
    </row>
    <row r="59626" spans="19:29" x14ac:dyDescent="0.25">
      <c r="S59626" s="108"/>
      <c r="U59626" s="108"/>
      <c r="W59626" s="108"/>
      <c r="Y59626" s="108"/>
      <c r="AA59626" s="108"/>
      <c r="AC59626" s="108"/>
    </row>
    <row r="59627" spans="19:29" x14ac:dyDescent="0.25">
      <c r="S59627" s="109"/>
      <c r="U59627" s="109"/>
      <c r="W59627" s="109"/>
      <c r="Y59627" s="109"/>
      <c r="AA59627" s="109"/>
      <c r="AC59627" s="109"/>
    </row>
    <row r="59628" spans="19:29" x14ac:dyDescent="0.25">
      <c r="S59628" s="108"/>
      <c r="U59628" s="108"/>
      <c r="W59628" s="108"/>
      <c r="Y59628" s="108"/>
      <c r="AA59628" s="108"/>
      <c r="AC59628" s="108"/>
    </row>
    <row r="59629" spans="19:29" x14ac:dyDescent="0.25">
      <c r="S59629" s="108"/>
      <c r="U59629" s="108"/>
      <c r="W59629" s="108"/>
      <c r="Y59629" s="108"/>
      <c r="AA59629" s="108"/>
      <c r="AC59629" s="108"/>
    </row>
    <row r="59630" spans="19:29" x14ac:dyDescent="0.25">
      <c r="S59630" s="109"/>
      <c r="U59630" s="109"/>
      <c r="W59630" s="109"/>
      <c r="Y59630" s="109"/>
      <c r="AA59630" s="109"/>
      <c r="AC59630" s="109"/>
    </row>
    <row r="59631" spans="19:29" x14ac:dyDescent="0.25">
      <c r="S59631" s="108"/>
      <c r="U59631" s="108"/>
      <c r="W59631" s="108"/>
      <c r="Y59631" s="108"/>
      <c r="AA59631" s="108"/>
      <c r="AC59631" s="108"/>
    </row>
    <row r="59632" spans="19:29" x14ac:dyDescent="0.25">
      <c r="S59632" s="109"/>
      <c r="U59632" s="109"/>
      <c r="W59632" s="109"/>
      <c r="Y59632" s="109"/>
      <c r="AA59632" s="109"/>
      <c r="AC59632" s="109"/>
    </row>
    <row r="59633" spans="19:29" x14ac:dyDescent="0.25">
      <c r="S59633" s="108"/>
      <c r="U59633" s="108"/>
      <c r="W59633" s="108"/>
      <c r="Y59633" s="108"/>
      <c r="AA59633" s="108"/>
      <c r="AC59633" s="108"/>
    </row>
    <row r="59634" spans="19:29" x14ac:dyDescent="0.25">
      <c r="S59634" s="108"/>
      <c r="U59634" s="108"/>
      <c r="W59634" s="108"/>
      <c r="Y59634" s="108"/>
      <c r="AA59634" s="108"/>
      <c r="AC59634" s="108"/>
    </row>
    <row r="59635" spans="19:29" x14ac:dyDescent="0.25">
      <c r="S59635" s="108"/>
      <c r="U59635" s="108"/>
      <c r="W59635" s="108"/>
      <c r="Y59635" s="108"/>
      <c r="AA59635" s="108"/>
      <c r="AC59635" s="108"/>
    </row>
    <row r="59636" spans="19:29" x14ac:dyDescent="0.25">
      <c r="S59636" s="110"/>
      <c r="U59636" s="110"/>
      <c r="W59636" s="110"/>
      <c r="Y59636" s="110"/>
      <c r="AA59636" s="110"/>
      <c r="AC59636" s="110"/>
    </row>
    <row r="59637" spans="19:29" x14ac:dyDescent="0.25">
      <c r="S59637" s="110"/>
      <c r="U59637" s="110"/>
      <c r="W59637" s="110"/>
      <c r="Y59637" s="110"/>
      <c r="AA59637" s="110"/>
      <c r="AC59637" s="110"/>
    </row>
    <row r="59638" spans="19:29" x14ac:dyDescent="0.25">
      <c r="S59638" s="110"/>
      <c r="U59638" s="110"/>
      <c r="W59638" s="110"/>
      <c r="Y59638" s="110"/>
      <c r="AA59638" s="110"/>
      <c r="AC59638" s="110"/>
    </row>
    <row r="59639" spans="19:29" x14ac:dyDescent="0.25">
      <c r="S59639" s="110"/>
      <c r="U59639" s="110"/>
      <c r="W59639" s="110"/>
      <c r="Y59639" s="110"/>
      <c r="AA59639" s="110"/>
      <c r="AC59639" s="110"/>
    </row>
    <row r="59640" spans="19:29" x14ac:dyDescent="0.25">
      <c r="S59640" s="111"/>
      <c r="U59640" s="111"/>
      <c r="W59640" s="111"/>
      <c r="Y59640" s="111"/>
      <c r="AA59640" s="111"/>
      <c r="AC59640" s="111"/>
    </row>
    <row r="59641" spans="19:29" x14ac:dyDescent="0.25">
      <c r="S59641" s="107"/>
      <c r="U59641" s="107"/>
      <c r="W59641" s="107"/>
      <c r="Y59641" s="107"/>
      <c r="AA59641" s="107"/>
      <c r="AC59641" s="107"/>
    </row>
    <row r="59642" spans="19:29" x14ac:dyDescent="0.25">
      <c r="S59642" s="108"/>
      <c r="U59642" s="108"/>
      <c r="W59642" s="108"/>
      <c r="Y59642" s="108"/>
      <c r="AA59642" s="108"/>
      <c r="AC59642" s="108"/>
    </row>
    <row r="59643" spans="19:29" x14ac:dyDescent="0.25">
      <c r="S59643" s="108"/>
      <c r="U59643" s="108"/>
      <c r="W59643" s="108"/>
      <c r="Y59643" s="108"/>
      <c r="AA59643" s="108"/>
      <c r="AC59643" s="108"/>
    </row>
    <row r="59644" spans="19:29" x14ac:dyDescent="0.25">
      <c r="S59644" s="109"/>
      <c r="U59644" s="109"/>
      <c r="W59644" s="109"/>
      <c r="Y59644" s="109"/>
      <c r="AA59644" s="109"/>
      <c r="AC59644" s="109"/>
    </row>
    <row r="59645" spans="19:29" x14ac:dyDescent="0.25">
      <c r="S59645" s="108"/>
      <c r="U59645" s="108"/>
      <c r="W59645" s="108"/>
      <c r="Y59645" s="108"/>
      <c r="AA59645" s="108"/>
      <c r="AC59645" s="108"/>
    </row>
    <row r="59646" spans="19:29" x14ac:dyDescent="0.25">
      <c r="S59646" s="108"/>
      <c r="U59646" s="108"/>
      <c r="W59646" s="108"/>
      <c r="Y59646" s="108"/>
      <c r="AA59646" s="108"/>
      <c r="AC59646" s="108"/>
    </row>
    <row r="59647" spans="19:29" x14ac:dyDescent="0.25">
      <c r="S59647" s="109"/>
      <c r="U59647" s="109"/>
      <c r="W59647" s="109"/>
      <c r="Y59647" s="109"/>
      <c r="AA59647" s="109"/>
      <c r="AC59647" s="109"/>
    </row>
    <row r="59648" spans="19:29" x14ac:dyDescent="0.25">
      <c r="S59648" s="108"/>
      <c r="U59648" s="108"/>
      <c r="W59648" s="108"/>
      <c r="Y59648" s="108"/>
      <c r="AA59648" s="108"/>
      <c r="AC59648" s="108"/>
    </row>
    <row r="59649" spans="19:29" x14ac:dyDescent="0.25">
      <c r="S59649" s="109"/>
      <c r="U59649" s="109"/>
      <c r="W59649" s="109"/>
      <c r="Y59649" s="109"/>
      <c r="AA59649" s="109"/>
      <c r="AC59649" s="109"/>
    </row>
    <row r="59650" spans="19:29" x14ac:dyDescent="0.25">
      <c r="S59650" s="108"/>
      <c r="U59650" s="108"/>
      <c r="W59650" s="108"/>
      <c r="Y59650" s="108"/>
      <c r="AA59650" s="108"/>
      <c r="AC59650" s="108"/>
    </row>
    <row r="59651" spans="19:29" x14ac:dyDescent="0.25">
      <c r="S59651" s="108"/>
      <c r="U59651" s="108"/>
      <c r="W59651" s="108"/>
      <c r="Y59651" s="108"/>
      <c r="AA59651" s="108"/>
      <c r="AC59651" s="108"/>
    </row>
    <row r="59652" spans="19:29" x14ac:dyDescent="0.25">
      <c r="S59652" s="108"/>
      <c r="U59652" s="108"/>
      <c r="W59652" s="108"/>
      <c r="Y59652" s="108"/>
      <c r="AA59652" s="108"/>
      <c r="AC59652" s="108"/>
    </row>
    <row r="59653" spans="19:29" x14ac:dyDescent="0.25">
      <c r="S59653" s="110"/>
      <c r="U59653" s="110"/>
      <c r="W59653" s="110"/>
      <c r="Y59653" s="110"/>
      <c r="AA59653" s="110"/>
      <c r="AC59653" s="110"/>
    </row>
    <row r="59654" spans="19:29" x14ac:dyDescent="0.25">
      <c r="S59654" s="110"/>
      <c r="U59654" s="110"/>
      <c r="W59654" s="110"/>
      <c r="Y59654" s="110"/>
      <c r="AA59654" s="110"/>
      <c r="AC59654" s="110"/>
    </row>
    <row r="59655" spans="19:29" x14ac:dyDescent="0.25">
      <c r="S59655" s="110"/>
      <c r="U59655" s="110"/>
      <c r="W59655" s="110"/>
      <c r="Y59655" s="110"/>
      <c r="AA59655" s="110"/>
      <c r="AC59655" s="110"/>
    </row>
    <row r="59656" spans="19:29" x14ac:dyDescent="0.25">
      <c r="S59656" s="110"/>
      <c r="U59656" s="110"/>
      <c r="W59656" s="110"/>
      <c r="Y59656" s="110"/>
      <c r="AA59656" s="110"/>
      <c r="AC59656" s="110"/>
    </row>
    <row r="59657" spans="19:29" x14ac:dyDescent="0.25">
      <c r="S59657" s="111"/>
      <c r="U59657" s="111"/>
      <c r="W59657" s="111"/>
      <c r="Y59657" s="111"/>
      <c r="AA59657" s="111"/>
      <c r="AC59657" s="111"/>
    </row>
    <row r="59658" spans="19:29" x14ac:dyDescent="0.25">
      <c r="S59658" s="107"/>
      <c r="U59658" s="107"/>
      <c r="W59658" s="107"/>
      <c r="Y59658" s="107"/>
      <c r="AA59658" s="107"/>
      <c r="AC59658" s="107"/>
    </row>
    <row r="59659" spans="19:29" x14ac:dyDescent="0.25">
      <c r="S59659" s="108"/>
      <c r="U59659" s="108"/>
      <c r="W59659" s="108"/>
      <c r="Y59659" s="108"/>
      <c r="AA59659" s="108"/>
      <c r="AC59659" s="108"/>
    </row>
    <row r="59660" spans="19:29" x14ac:dyDescent="0.25">
      <c r="S59660" s="108"/>
      <c r="U59660" s="108"/>
      <c r="W59660" s="108"/>
      <c r="Y59660" s="108"/>
      <c r="AA59660" s="108"/>
      <c r="AC59660" s="108"/>
    </row>
    <row r="59661" spans="19:29" x14ac:dyDescent="0.25">
      <c r="S59661" s="109"/>
      <c r="U59661" s="109"/>
      <c r="W59661" s="109"/>
      <c r="Y59661" s="109"/>
      <c r="AA59661" s="109"/>
      <c r="AC59661" s="109"/>
    </row>
    <row r="59662" spans="19:29" x14ac:dyDescent="0.25">
      <c r="S59662" s="108"/>
      <c r="U59662" s="108"/>
      <c r="W59662" s="108"/>
      <c r="Y59662" s="108"/>
      <c r="AA59662" s="108"/>
      <c r="AC59662" s="108"/>
    </row>
    <row r="59663" spans="19:29" x14ac:dyDescent="0.25">
      <c r="S59663" s="108"/>
      <c r="U59663" s="108"/>
      <c r="W59663" s="108"/>
      <c r="Y59663" s="108"/>
      <c r="AA59663" s="108"/>
      <c r="AC59663" s="108"/>
    </row>
    <row r="59664" spans="19:29" x14ac:dyDescent="0.25">
      <c r="S59664" s="109"/>
      <c r="U59664" s="109"/>
      <c r="W59664" s="109"/>
      <c r="Y59664" s="109"/>
      <c r="AA59664" s="109"/>
      <c r="AC59664" s="109"/>
    </row>
    <row r="59665" spans="19:29" x14ac:dyDescent="0.25">
      <c r="S59665" s="108"/>
      <c r="U59665" s="108"/>
      <c r="W59665" s="108"/>
      <c r="Y59665" s="108"/>
      <c r="AA59665" s="108"/>
      <c r="AC59665" s="108"/>
    </row>
    <row r="59666" spans="19:29" x14ac:dyDescent="0.25">
      <c r="S59666" s="109"/>
      <c r="U59666" s="109"/>
      <c r="W59666" s="109"/>
      <c r="Y59666" s="109"/>
      <c r="AA59666" s="109"/>
      <c r="AC59666" s="109"/>
    </row>
    <row r="59667" spans="19:29" x14ac:dyDescent="0.25">
      <c r="S59667" s="108"/>
      <c r="U59667" s="108"/>
      <c r="W59667" s="108"/>
      <c r="Y59667" s="108"/>
      <c r="AA59667" s="108"/>
      <c r="AC59667" s="108"/>
    </row>
    <row r="59668" spans="19:29" x14ac:dyDescent="0.25">
      <c r="S59668" s="108"/>
      <c r="U59668" s="108"/>
      <c r="W59668" s="108"/>
      <c r="Y59668" s="108"/>
      <c r="AA59668" s="108"/>
      <c r="AC59668" s="108"/>
    </row>
    <row r="59669" spans="19:29" x14ac:dyDescent="0.25">
      <c r="S59669" s="108"/>
      <c r="U59669" s="108"/>
      <c r="W59669" s="108"/>
      <c r="Y59669" s="108"/>
      <c r="AA59669" s="108"/>
      <c r="AC59669" s="108"/>
    </row>
    <row r="59670" spans="19:29" x14ac:dyDescent="0.25">
      <c r="S59670" s="110"/>
      <c r="U59670" s="110"/>
      <c r="W59670" s="110"/>
      <c r="Y59670" s="110"/>
      <c r="AA59670" s="110"/>
      <c r="AC59670" s="110"/>
    </row>
    <row r="59671" spans="19:29" x14ac:dyDescent="0.25">
      <c r="S59671" s="110"/>
      <c r="U59671" s="110"/>
      <c r="W59671" s="110"/>
      <c r="Y59671" s="110"/>
      <c r="AA59671" s="110"/>
      <c r="AC59671" s="110"/>
    </row>
    <row r="59672" spans="19:29" x14ac:dyDescent="0.25">
      <c r="S59672" s="110"/>
      <c r="U59672" s="110"/>
      <c r="W59672" s="110"/>
      <c r="Y59672" s="110"/>
      <c r="AA59672" s="110"/>
      <c r="AC59672" s="110"/>
    </row>
    <row r="59673" spans="19:29" x14ac:dyDescent="0.25">
      <c r="S59673" s="110"/>
      <c r="U59673" s="110"/>
      <c r="W59673" s="110"/>
      <c r="Y59673" s="110"/>
      <c r="AA59673" s="110"/>
      <c r="AC59673" s="110"/>
    </row>
    <row r="59674" spans="19:29" x14ac:dyDescent="0.25">
      <c r="S59674" s="111"/>
      <c r="U59674" s="111"/>
      <c r="W59674" s="111"/>
      <c r="Y59674" s="111"/>
      <c r="AA59674" s="111"/>
      <c r="AC59674" s="111"/>
    </row>
    <row r="59675" spans="19:29" x14ac:dyDescent="0.25">
      <c r="S59675" s="107"/>
      <c r="U59675" s="107"/>
      <c r="W59675" s="107"/>
      <c r="Y59675" s="107"/>
      <c r="AA59675" s="107"/>
      <c r="AC59675" s="107"/>
    </row>
    <row r="59676" spans="19:29" x14ac:dyDescent="0.25">
      <c r="S59676" s="108"/>
      <c r="U59676" s="108"/>
      <c r="W59676" s="108"/>
      <c r="Y59676" s="108"/>
      <c r="AA59676" s="108"/>
      <c r="AC59676" s="108"/>
    </row>
    <row r="59677" spans="19:29" x14ac:dyDescent="0.25">
      <c r="S59677" s="108"/>
      <c r="U59677" s="108"/>
      <c r="W59677" s="108"/>
      <c r="Y59677" s="108"/>
      <c r="AA59677" s="108"/>
      <c r="AC59677" s="108"/>
    </row>
    <row r="59678" spans="19:29" x14ac:dyDescent="0.25">
      <c r="S59678" s="109"/>
      <c r="U59678" s="109"/>
      <c r="W59678" s="109"/>
      <c r="Y59678" s="109"/>
      <c r="AA59678" s="109"/>
      <c r="AC59678" s="109"/>
    </row>
    <row r="59679" spans="19:29" x14ac:dyDescent="0.25">
      <c r="S59679" s="108"/>
      <c r="U59679" s="108"/>
      <c r="W59679" s="108"/>
      <c r="Y59679" s="108"/>
      <c r="AA59679" s="108"/>
      <c r="AC59679" s="108"/>
    </row>
    <row r="59680" spans="19:29" x14ac:dyDescent="0.25">
      <c r="S59680" s="108"/>
      <c r="U59680" s="108"/>
      <c r="W59680" s="108"/>
      <c r="Y59680" s="108"/>
      <c r="AA59680" s="108"/>
      <c r="AC59680" s="108"/>
    </row>
    <row r="59681" spans="19:29" x14ac:dyDescent="0.25">
      <c r="S59681" s="109"/>
      <c r="U59681" s="109"/>
      <c r="W59681" s="109"/>
      <c r="Y59681" s="109"/>
      <c r="AA59681" s="109"/>
      <c r="AC59681" s="109"/>
    </row>
    <row r="59682" spans="19:29" x14ac:dyDescent="0.25">
      <c r="S59682" s="108"/>
      <c r="U59682" s="108"/>
      <c r="W59682" s="108"/>
      <c r="Y59682" s="108"/>
      <c r="AA59682" s="108"/>
      <c r="AC59682" s="108"/>
    </row>
    <row r="59683" spans="19:29" x14ac:dyDescent="0.25">
      <c r="S59683" s="109"/>
      <c r="U59683" s="109"/>
      <c r="W59683" s="109"/>
      <c r="Y59683" s="109"/>
      <c r="AA59683" s="109"/>
      <c r="AC59683" s="109"/>
    </row>
    <row r="59684" spans="19:29" x14ac:dyDescent="0.25">
      <c r="S59684" s="108"/>
      <c r="U59684" s="108"/>
      <c r="W59684" s="108"/>
      <c r="Y59684" s="108"/>
      <c r="AA59684" s="108"/>
      <c r="AC59684" s="108"/>
    </row>
    <row r="59685" spans="19:29" x14ac:dyDescent="0.25">
      <c r="S59685" s="108"/>
      <c r="U59685" s="108"/>
      <c r="W59685" s="108"/>
      <c r="Y59685" s="108"/>
      <c r="AA59685" s="108"/>
      <c r="AC59685" s="108"/>
    </row>
    <row r="59686" spans="19:29" x14ac:dyDescent="0.25">
      <c r="S59686" s="108"/>
      <c r="U59686" s="108"/>
      <c r="W59686" s="108"/>
      <c r="Y59686" s="108"/>
      <c r="AA59686" s="108"/>
      <c r="AC59686" s="108"/>
    </row>
    <row r="59687" spans="19:29" x14ac:dyDescent="0.25">
      <c r="S59687" s="110"/>
      <c r="U59687" s="110"/>
      <c r="W59687" s="110"/>
      <c r="Y59687" s="110"/>
      <c r="AA59687" s="110"/>
      <c r="AC59687" s="110"/>
    </row>
    <row r="59688" spans="19:29" x14ac:dyDescent="0.25">
      <c r="S59688" s="110"/>
      <c r="U59688" s="110"/>
      <c r="W59688" s="110"/>
      <c r="Y59688" s="110"/>
      <c r="AA59688" s="110"/>
      <c r="AC59688" s="110"/>
    </row>
    <row r="59689" spans="19:29" x14ac:dyDescent="0.25">
      <c r="S59689" s="110"/>
      <c r="U59689" s="110"/>
      <c r="W59689" s="110"/>
      <c r="Y59689" s="110"/>
      <c r="AA59689" s="110"/>
      <c r="AC59689" s="110"/>
    </row>
    <row r="59690" spans="19:29" x14ac:dyDescent="0.25">
      <c r="S59690" s="110"/>
      <c r="U59690" s="110"/>
      <c r="W59690" s="110"/>
      <c r="Y59690" s="110"/>
      <c r="AA59690" s="110"/>
      <c r="AC59690" s="110"/>
    </row>
    <row r="59691" spans="19:29" x14ac:dyDescent="0.25">
      <c r="S59691" s="111"/>
      <c r="U59691" s="111"/>
      <c r="W59691" s="111"/>
      <c r="Y59691" s="111"/>
      <c r="AA59691" s="111"/>
      <c r="AC59691" s="111"/>
    </row>
    <row r="59692" spans="19:29" x14ac:dyDescent="0.25">
      <c r="S59692" s="107"/>
      <c r="U59692" s="107"/>
      <c r="W59692" s="107"/>
      <c r="Y59692" s="107"/>
      <c r="AA59692" s="107"/>
      <c r="AC59692" s="107"/>
    </row>
    <row r="59693" spans="19:29" x14ac:dyDescent="0.25">
      <c r="S59693" s="108"/>
      <c r="U59693" s="108"/>
      <c r="W59693" s="108"/>
      <c r="Y59693" s="108"/>
      <c r="AA59693" s="108"/>
      <c r="AC59693" s="108"/>
    </row>
    <row r="59694" spans="19:29" x14ac:dyDescent="0.25">
      <c r="S59694" s="108"/>
      <c r="U59694" s="108"/>
      <c r="W59694" s="108"/>
      <c r="Y59694" s="108"/>
      <c r="AA59694" s="108"/>
      <c r="AC59694" s="108"/>
    </row>
    <row r="59695" spans="19:29" x14ac:dyDescent="0.25">
      <c r="S59695" s="109"/>
      <c r="U59695" s="109"/>
      <c r="W59695" s="109"/>
      <c r="Y59695" s="109"/>
      <c r="AA59695" s="109"/>
      <c r="AC59695" s="109"/>
    </row>
    <row r="59696" spans="19:29" x14ac:dyDescent="0.25">
      <c r="S59696" s="108"/>
      <c r="U59696" s="108"/>
      <c r="W59696" s="108"/>
      <c r="Y59696" s="108"/>
      <c r="AA59696" s="108"/>
      <c r="AC59696" s="108"/>
    </row>
    <row r="59697" spans="19:29" x14ac:dyDescent="0.25">
      <c r="S59697" s="108"/>
      <c r="U59697" s="108"/>
      <c r="W59697" s="108"/>
      <c r="Y59697" s="108"/>
      <c r="AA59697" s="108"/>
      <c r="AC59697" s="108"/>
    </row>
    <row r="59698" spans="19:29" x14ac:dyDescent="0.25">
      <c r="S59698" s="109"/>
      <c r="U59698" s="109"/>
      <c r="W59698" s="109"/>
      <c r="Y59698" s="109"/>
      <c r="AA59698" s="109"/>
      <c r="AC59698" s="109"/>
    </row>
    <row r="59699" spans="19:29" x14ac:dyDescent="0.25">
      <c r="S59699" s="108"/>
      <c r="U59699" s="108"/>
      <c r="W59699" s="108"/>
      <c r="Y59699" s="108"/>
      <c r="AA59699" s="108"/>
      <c r="AC59699" s="108"/>
    </row>
    <row r="59700" spans="19:29" x14ac:dyDescent="0.25">
      <c r="S59700" s="109"/>
      <c r="U59700" s="109"/>
      <c r="W59700" s="109"/>
      <c r="Y59700" s="109"/>
      <c r="AA59700" s="109"/>
      <c r="AC59700" s="109"/>
    </row>
    <row r="59701" spans="19:29" x14ac:dyDescent="0.25">
      <c r="S59701" s="108"/>
      <c r="U59701" s="108"/>
      <c r="W59701" s="108"/>
      <c r="Y59701" s="108"/>
      <c r="AA59701" s="108"/>
      <c r="AC59701" s="108"/>
    </row>
    <row r="59702" spans="19:29" x14ac:dyDescent="0.25">
      <c r="S59702" s="108"/>
      <c r="U59702" s="108"/>
      <c r="W59702" s="108"/>
      <c r="Y59702" s="108"/>
      <c r="AA59702" s="108"/>
      <c r="AC59702" s="108"/>
    </row>
    <row r="59703" spans="19:29" x14ac:dyDescent="0.25">
      <c r="S59703" s="108"/>
      <c r="U59703" s="108"/>
      <c r="W59703" s="108"/>
      <c r="Y59703" s="108"/>
      <c r="AA59703" s="108"/>
      <c r="AC59703" s="108"/>
    </row>
    <row r="59704" spans="19:29" x14ac:dyDescent="0.25">
      <c r="S59704" s="110"/>
      <c r="U59704" s="110"/>
      <c r="W59704" s="110"/>
      <c r="Y59704" s="110"/>
      <c r="AA59704" s="110"/>
      <c r="AC59704" s="110"/>
    </row>
    <row r="59705" spans="19:29" x14ac:dyDescent="0.25">
      <c r="S59705" s="110"/>
      <c r="U59705" s="110"/>
      <c r="W59705" s="110"/>
      <c r="Y59705" s="110"/>
      <c r="AA59705" s="110"/>
      <c r="AC59705" s="110"/>
    </row>
    <row r="59706" spans="19:29" x14ac:dyDescent="0.25">
      <c r="S59706" s="110"/>
      <c r="U59706" s="110"/>
      <c r="W59706" s="110"/>
      <c r="Y59706" s="110"/>
      <c r="AA59706" s="110"/>
      <c r="AC59706" s="110"/>
    </row>
    <row r="59707" spans="19:29" x14ac:dyDescent="0.25">
      <c r="S59707" s="110"/>
      <c r="U59707" s="110"/>
      <c r="W59707" s="110"/>
      <c r="Y59707" s="110"/>
      <c r="AA59707" s="110"/>
      <c r="AC59707" s="110"/>
    </row>
    <row r="59708" spans="19:29" x14ac:dyDescent="0.25">
      <c r="S59708" s="111"/>
      <c r="U59708" s="111"/>
      <c r="W59708" s="111"/>
      <c r="Y59708" s="111"/>
      <c r="AA59708" s="111"/>
      <c r="AC59708" s="111"/>
    </row>
    <row r="59709" spans="19:29" x14ac:dyDescent="0.25">
      <c r="S59709" s="107"/>
      <c r="U59709" s="107"/>
      <c r="W59709" s="107"/>
      <c r="Y59709" s="107"/>
      <c r="AA59709" s="107"/>
      <c r="AC59709" s="107"/>
    </row>
    <row r="59710" spans="19:29" x14ac:dyDescent="0.25">
      <c r="S59710" s="108"/>
      <c r="U59710" s="108"/>
      <c r="W59710" s="108"/>
      <c r="Y59710" s="108"/>
      <c r="AA59710" s="108"/>
      <c r="AC59710" s="108"/>
    </row>
    <row r="59711" spans="19:29" x14ac:dyDescent="0.25">
      <c r="S59711" s="108"/>
      <c r="U59711" s="108"/>
      <c r="W59711" s="108"/>
      <c r="Y59711" s="108"/>
      <c r="AA59711" s="108"/>
      <c r="AC59711" s="108"/>
    </row>
    <row r="59712" spans="19:29" x14ac:dyDescent="0.25">
      <c r="S59712" s="109"/>
      <c r="U59712" s="109"/>
      <c r="W59712" s="109"/>
      <c r="Y59712" s="109"/>
      <c r="AA59712" s="109"/>
      <c r="AC59712" s="109"/>
    </row>
    <row r="59713" spans="19:29" x14ac:dyDescent="0.25">
      <c r="S59713" s="108"/>
      <c r="U59713" s="108"/>
      <c r="W59713" s="108"/>
      <c r="Y59713" s="108"/>
      <c r="AA59713" s="108"/>
      <c r="AC59713" s="108"/>
    </row>
    <row r="59714" spans="19:29" x14ac:dyDescent="0.25">
      <c r="S59714" s="108"/>
      <c r="U59714" s="108"/>
      <c r="W59714" s="108"/>
      <c r="Y59714" s="108"/>
      <c r="AA59714" s="108"/>
      <c r="AC59714" s="108"/>
    </row>
    <row r="59715" spans="19:29" x14ac:dyDescent="0.25">
      <c r="S59715" s="109"/>
      <c r="U59715" s="109"/>
      <c r="W59715" s="109"/>
      <c r="Y59715" s="109"/>
      <c r="AA59715" s="109"/>
      <c r="AC59715" s="109"/>
    </row>
    <row r="59716" spans="19:29" x14ac:dyDescent="0.25">
      <c r="S59716" s="108"/>
      <c r="U59716" s="108"/>
      <c r="W59716" s="108"/>
      <c r="Y59716" s="108"/>
      <c r="AA59716" s="108"/>
      <c r="AC59716" s="108"/>
    </row>
    <row r="59717" spans="19:29" x14ac:dyDescent="0.25">
      <c r="S59717" s="109"/>
      <c r="U59717" s="109"/>
      <c r="W59717" s="109"/>
      <c r="Y59717" s="109"/>
      <c r="AA59717" s="109"/>
      <c r="AC59717" s="109"/>
    </row>
    <row r="59718" spans="19:29" x14ac:dyDescent="0.25">
      <c r="S59718" s="108"/>
      <c r="U59718" s="108"/>
      <c r="W59718" s="108"/>
      <c r="Y59718" s="108"/>
      <c r="AA59718" s="108"/>
      <c r="AC59718" s="108"/>
    </row>
    <row r="59719" spans="19:29" x14ac:dyDescent="0.25">
      <c r="S59719" s="108"/>
      <c r="U59719" s="108"/>
      <c r="W59719" s="108"/>
      <c r="Y59719" s="108"/>
      <c r="AA59719" s="108"/>
      <c r="AC59719" s="108"/>
    </row>
    <row r="59720" spans="19:29" x14ac:dyDescent="0.25">
      <c r="S59720" s="108"/>
      <c r="U59720" s="108"/>
      <c r="W59720" s="108"/>
      <c r="Y59720" s="108"/>
      <c r="AA59720" s="108"/>
      <c r="AC59720" s="108"/>
    </row>
    <row r="59721" spans="19:29" x14ac:dyDescent="0.25">
      <c r="S59721" s="110"/>
      <c r="U59721" s="110"/>
      <c r="W59721" s="110"/>
      <c r="Y59721" s="110"/>
      <c r="AA59721" s="110"/>
      <c r="AC59721" s="110"/>
    </row>
    <row r="59722" spans="19:29" x14ac:dyDescent="0.25">
      <c r="S59722" s="110"/>
      <c r="U59722" s="110"/>
      <c r="W59722" s="110"/>
      <c r="Y59722" s="110"/>
      <c r="AA59722" s="110"/>
      <c r="AC59722" s="110"/>
    </row>
    <row r="59723" spans="19:29" x14ac:dyDescent="0.25">
      <c r="S59723" s="110"/>
      <c r="U59723" s="110"/>
      <c r="W59723" s="110"/>
      <c r="Y59723" s="110"/>
      <c r="AA59723" s="110"/>
      <c r="AC59723" s="110"/>
    </row>
    <row r="59724" spans="19:29" x14ac:dyDescent="0.25">
      <c r="S59724" s="110"/>
      <c r="U59724" s="110"/>
      <c r="W59724" s="110"/>
      <c r="Y59724" s="110"/>
      <c r="AA59724" s="110"/>
      <c r="AC59724" s="110"/>
    </row>
    <row r="59725" spans="19:29" x14ac:dyDescent="0.25">
      <c r="S59725" s="111"/>
      <c r="U59725" s="111"/>
      <c r="W59725" s="111"/>
      <c r="Y59725" s="111"/>
      <c r="AA59725" s="111"/>
      <c r="AC59725" s="111"/>
    </row>
    <row r="59726" spans="19:29" x14ac:dyDescent="0.25">
      <c r="S59726" s="107"/>
      <c r="U59726" s="107"/>
      <c r="W59726" s="107"/>
      <c r="Y59726" s="107"/>
      <c r="AA59726" s="107"/>
      <c r="AC59726" s="107"/>
    </row>
    <row r="59727" spans="19:29" x14ac:dyDescent="0.25">
      <c r="S59727" s="108"/>
      <c r="U59727" s="108"/>
      <c r="W59727" s="108"/>
      <c r="Y59727" s="108"/>
      <c r="AA59727" s="108"/>
      <c r="AC59727" s="108"/>
    </row>
    <row r="59728" spans="19:29" x14ac:dyDescent="0.25">
      <c r="S59728" s="108"/>
      <c r="U59728" s="108"/>
      <c r="W59728" s="108"/>
      <c r="Y59728" s="108"/>
      <c r="AA59728" s="108"/>
      <c r="AC59728" s="108"/>
    </row>
    <row r="59729" spans="19:29" x14ac:dyDescent="0.25">
      <c r="S59729" s="109"/>
      <c r="U59729" s="109"/>
      <c r="W59729" s="109"/>
      <c r="Y59729" s="109"/>
      <c r="AA59729" s="109"/>
      <c r="AC59729" s="109"/>
    </row>
    <row r="59730" spans="19:29" x14ac:dyDescent="0.25">
      <c r="S59730" s="108"/>
      <c r="U59730" s="108"/>
      <c r="W59730" s="108"/>
      <c r="Y59730" s="108"/>
      <c r="AA59730" s="108"/>
      <c r="AC59730" s="108"/>
    </row>
    <row r="59731" spans="19:29" x14ac:dyDescent="0.25">
      <c r="S59731" s="108"/>
      <c r="U59731" s="108"/>
      <c r="W59731" s="108"/>
      <c r="Y59731" s="108"/>
      <c r="AA59731" s="108"/>
      <c r="AC59731" s="108"/>
    </row>
    <row r="59732" spans="19:29" x14ac:dyDescent="0.25">
      <c r="S59732" s="109"/>
      <c r="U59732" s="109"/>
      <c r="W59732" s="109"/>
      <c r="Y59732" s="109"/>
      <c r="AA59732" s="109"/>
      <c r="AC59732" s="109"/>
    </row>
    <row r="59733" spans="19:29" x14ac:dyDescent="0.25">
      <c r="S59733" s="108"/>
      <c r="U59733" s="108"/>
      <c r="W59733" s="108"/>
      <c r="Y59733" s="108"/>
      <c r="AA59733" s="108"/>
      <c r="AC59733" s="108"/>
    </row>
    <row r="59734" spans="19:29" x14ac:dyDescent="0.25">
      <c r="S59734" s="109"/>
      <c r="U59734" s="109"/>
      <c r="W59734" s="109"/>
      <c r="Y59734" s="109"/>
      <c r="AA59734" s="109"/>
      <c r="AC59734" s="109"/>
    </row>
    <row r="59735" spans="19:29" x14ac:dyDescent="0.25">
      <c r="S59735" s="108"/>
      <c r="U59735" s="108"/>
      <c r="W59735" s="108"/>
      <c r="Y59735" s="108"/>
      <c r="AA59735" s="108"/>
      <c r="AC59735" s="108"/>
    </row>
    <row r="59736" spans="19:29" x14ac:dyDescent="0.25">
      <c r="S59736" s="108"/>
      <c r="U59736" s="108"/>
      <c r="W59736" s="108"/>
      <c r="Y59736" s="108"/>
      <c r="AA59736" s="108"/>
      <c r="AC59736" s="108"/>
    </row>
    <row r="59737" spans="19:29" x14ac:dyDescent="0.25">
      <c r="S59737" s="108"/>
      <c r="U59737" s="108"/>
      <c r="W59737" s="108"/>
      <c r="Y59737" s="108"/>
      <c r="AA59737" s="108"/>
      <c r="AC59737" s="108"/>
    </row>
    <row r="59738" spans="19:29" x14ac:dyDescent="0.25">
      <c r="S59738" s="110"/>
      <c r="U59738" s="110"/>
      <c r="W59738" s="110"/>
      <c r="Y59738" s="110"/>
      <c r="AA59738" s="110"/>
      <c r="AC59738" s="110"/>
    </row>
    <row r="59739" spans="19:29" x14ac:dyDescent="0.25">
      <c r="S59739" s="110"/>
      <c r="U59739" s="110"/>
      <c r="W59739" s="110"/>
      <c r="Y59739" s="110"/>
      <c r="AA59739" s="110"/>
      <c r="AC59739" s="110"/>
    </row>
    <row r="59740" spans="19:29" x14ac:dyDescent="0.25">
      <c r="S59740" s="110"/>
      <c r="U59740" s="110"/>
      <c r="W59740" s="110"/>
      <c r="Y59740" s="110"/>
      <c r="AA59740" s="110"/>
      <c r="AC59740" s="110"/>
    </row>
    <row r="59741" spans="19:29" x14ac:dyDescent="0.25">
      <c r="S59741" s="110"/>
      <c r="U59741" s="110"/>
      <c r="W59741" s="110"/>
      <c r="Y59741" s="110"/>
      <c r="AA59741" s="110"/>
      <c r="AC59741" s="110"/>
    </row>
    <row r="59742" spans="19:29" x14ac:dyDescent="0.25">
      <c r="S59742" s="111"/>
      <c r="U59742" s="111"/>
      <c r="W59742" s="111"/>
      <c r="Y59742" s="111"/>
      <c r="AA59742" s="111"/>
      <c r="AC59742" s="111"/>
    </row>
    <row r="59743" spans="19:29" x14ac:dyDescent="0.25">
      <c r="S59743" s="107"/>
      <c r="U59743" s="107"/>
      <c r="W59743" s="107"/>
      <c r="Y59743" s="107"/>
      <c r="AA59743" s="107"/>
      <c r="AC59743" s="107"/>
    </row>
    <row r="59744" spans="19:29" x14ac:dyDescent="0.25">
      <c r="S59744" s="108"/>
      <c r="U59744" s="108"/>
      <c r="W59744" s="108"/>
      <c r="Y59744" s="108"/>
      <c r="AA59744" s="108"/>
      <c r="AC59744" s="108"/>
    </row>
    <row r="59745" spans="19:29" x14ac:dyDescent="0.25">
      <c r="S59745" s="108"/>
      <c r="U59745" s="108"/>
      <c r="W59745" s="108"/>
      <c r="Y59745" s="108"/>
      <c r="AA59745" s="108"/>
      <c r="AC59745" s="108"/>
    </row>
    <row r="59746" spans="19:29" x14ac:dyDescent="0.25">
      <c r="S59746" s="109"/>
      <c r="U59746" s="109"/>
      <c r="W59746" s="109"/>
      <c r="Y59746" s="109"/>
      <c r="AA59746" s="109"/>
      <c r="AC59746" s="109"/>
    </row>
    <row r="59747" spans="19:29" x14ac:dyDescent="0.25">
      <c r="S59747" s="108"/>
      <c r="U59747" s="108"/>
      <c r="W59747" s="108"/>
      <c r="Y59747" s="108"/>
      <c r="AA59747" s="108"/>
      <c r="AC59747" s="108"/>
    </row>
    <row r="59748" spans="19:29" x14ac:dyDescent="0.25">
      <c r="S59748" s="108"/>
      <c r="U59748" s="108"/>
      <c r="W59748" s="108"/>
      <c r="Y59748" s="108"/>
      <c r="AA59748" s="108"/>
      <c r="AC59748" s="108"/>
    </row>
    <row r="59749" spans="19:29" x14ac:dyDescent="0.25">
      <c r="S59749" s="109"/>
      <c r="U59749" s="109"/>
      <c r="W59749" s="109"/>
      <c r="Y59749" s="109"/>
      <c r="AA59749" s="109"/>
      <c r="AC59749" s="109"/>
    </row>
    <row r="59750" spans="19:29" x14ac:dyDescent="0.25">
      <c r="S59750" s="108"/>
      <c r="U59750" s="108"/>
      <c r="W59750" s="108"/>
      <c r="Y59750" s="108"/>
      <c r="AA59750" s="108"/>
      <c r="AC59750" s="108"/>
    </row>
    <row r="59751" spans="19:29" x14ac:dyDescent="0.25">
      <c r="S59751" s="109"/>
      <c r="U59751" s="109"/>
      <c r="W59751" s="109"/>
      <c r="Y59751" s="109"/>
      <c r="AA59751" s="109"/>
      <c r="AC59751" s="109"/>
    </row>
    <row r="59752" spans="19:29" x14ac:dyDescent="0.25">
      <c r="S59752" s="108"/>
      <c r="U59752" s="108"/>
      <c r="W59752" s="108"/>
      <c r="Y59752" s="108"/>
      <c r="AA59752" s="108"/>
      <c r="AC59752" s="108"/>
    </row>
    <row r="59753" spans="19:29" x14ac:dyDescent="0.25">
      <c r="S59753" s="108"/>
      <c r="U59753" s="108"/>
      <c r="W59753" s="108"/>
      <c r="Y59753" s="108"/>
      <c r="AA59753" s="108"/>
      <c r="AC59753" s="108"/>
    </row>
    <row r="59754" spans="19:29" x14ac:dyDescent="0.25">
      <c r="S59754" s="108"/>
      <c r="U59754" s="108"/>
      <c r="W59754" s="108"/>
      <c r="Y59754" s="108"/>
      <c r="AA59754" s="108"/>
      <c r="AC59754" s="108"/>
    </row>
    <row r="59755" spans="19:29" x14ac:dyDescent="0.25">
      <c r="S59755" s="110"/>
      <c r="U59755" s="110"/>
      <c r="W59755" s="110"/>
      <c r="Y59755" s="110"/>
      <c r="AA59755" s="110"/>
      <c r="AC59755" s="110"/>
    </row>
    <row r="59756" spans="19:29" x14ac:dyDescent="0.25">
      <c r="S59756" s="110"/>
      <c r="U59756" s="110"/>
      <c r="W59756" s="110"/>
      <c r="Y59756" s="110"/>
      <c r="AA59756" s="110"/>
      <c r="AC59756" s="110"/>
    </row>
    <row r="59757" spans="19:29" x14ac:dyDescent="0.25">
      <c r="S59757" s="110"/>
      <c r="U59757" s="110"/>
      <c r="W59757" s="110"/>
      <c r="Y59757" s="110"/>
      <c r="AA59757" s="110"/>
      <c r="AC59757" s="110"/>
    </row>
    <row r="59758" spans="19:29" x14ac:dyDescent="0.25">
      <c r="S59758" s="110"/>
      <c r="U59758" s="110"/>
      <c r="W59758" s="110"/>
      <c r="Y59758" s="110"/>
      <c r="AA59758" s="110"/>
      <c r="AC59758" s="110"/>
    </row>
    <row r="59759" spans="19:29" x14ac:dyDescent="0.25">
      <c r="S59759" s="111"/>
      <c r="U59759" s="111"/>
      <c r="W59759" s="111"/>
      <c r="Y59759" s="111"/>
      <c r="AA59759" s="111"/>
      <c r="AC59759" s="111"/>
    </row>
    <row r="59760" spans="19:29" x14ac:dyDescent="0.25">
      <c r="S59760" s="107"/>
      <c r="U59760" s="107"/>
      <c r="W59760" s="107"/>
      <c r="Y59760" s="107"/>
      <c r="AA59760" s="107"/>
      <c r="AC59760" s="107"/>
    </row>
    <row r="59761" spans="19:29" x14ac:dyDescent="0.25">
      <c r="S59761" s="108"/>
      <c r="U59761" s="108"/>
      <c r="W59761" s="108"/>
      <c r="Y59761" s="108"/>
      <c r="AA59761" s="108"/>
      <c r="AC59761" s="108"/>
    </row>
    <row r="59762" spans="19:29" x14ac:dyDescent="0.25">
      <c r="S59762" s="108"/>
      <c r="U59762" s="108"/>
      <c r="W59762" s="108"/>
      <c r="Y59762" s="108"/>
      <c r="AA59762" s="108"/>
      <c r="AC59762" s="108"/>
    </row>
    <row r="59763" spans="19:29" x14ac:dyDescent="0.25">
      <c r="S59763" s="109"/>
      <c r="U59763" s="109"/>
      <c r="W59763" s="109"/>
      <c r="Y59763" s="109"/>
      <c r="AA59763" s="109"/>
      <c r="AC59763" s="109"/>
    </row>
    <row r="59764" spans="19:29" x14ac:dyDescent="0.25">
      <c r="S59764" s="108"/>
      <c r="U59764" s="108"/>
      <c r="W59764" s="108"/>
      <c r="Y59764" s="108"/>
      <c r="AA59764" s="108"/>
      <c r="AC59764" s="108"/>
    </row>
    <row r="59765" spans="19:29" x14ac:dyDescent="0.25">
      <c r="S59765" s="108"/>
      <c r="U59765" s="108"/>
      <c r="W59765" s="108"/>
      <c r="Y59765" s="108"/>
      <c r="AA59765" s="108"/>
      <c r="AC59765" s="108"/>
    </row>
    <row r="59766" spans="19:29" x14ac:dyDescent="0.25">
      <c r="S59766" s="109"/>
      <c r="U59766" s="109"/>
      <c r="W59766" s="109"/>
      <c r="Y59766" s="109"/>
      <c r="AA59766" s="109"/>
      <c r="AC59766" s="109"/>
    </row>
    <row r="59767" spans="19:29" x14ac:dyDescent="0.25">
      <c r="S59767" s="108"/>
      <c r="U59767" s="108"/>
      <c r="W59767" s="108"/>
      <c r="Y59767" s="108"/>
      <c r="AA59767" s="108"/>
      <c r="AC59767" s="108"/>
    </row>
    <row r="59768" spans="19:29" x14ac:dyDescent="0.25">
      <c r="S59768" s="109"/>
      <c r="U59768" s="109"/>
      <c r="W59768" s="109"/>
      <c r="Y59768" s="109"/>
      <c r="AA59768" s="109"/>
      <c r="AC59768" s="109"/>
    </row>
    <row r="59769" spans="19:29" x14ac:dyDescent="0.25">
      <c r="S59769" s="108"/>
      <c r="U59769" s="108"/>
      <c r="W59769" s="108"/>
      <c r="Y59769" s="108"/>
      <c r="AA59769" s="108"/>
      <c r="AC59769" s="108"/>
    </row>
    <row r="59770" spans="19:29" x14ac:dyDescent="0.25">
      <c r="S59770" s="108"/>
      <c r="U59770" s="108"/>
      <c r="W59770" s="108"/>
      <c r="Y59770" s="108"/>
      <c r="AA59770" s="108"/>
      <c r="AC59770" s="108"/>
    </row>
    <row r="59771" spans="19:29" x14ac:dyDescent="0.25">
      <c r="S59771" s="108"/>
      <c r="U59771" s="108"/>
      <c r="W59771" s="108"/>
      <c r="Y59771" s="108"/>
      <c r="AA59771" s="108"/>
      <c r="AC59771" s="108"/>
    </row>
    <row r="59772" spans="19:29" x14ac:dyDescent="0.25">
      <c r="S59772" s="110"/>
      <c r="U59772" s="110"/>
      <c r="W59772" s="110"/>
      <c r="Y59772" s="110"/>
      <c r="AA59772" s="110"/>
      <c r="AC59772" s="110"/>
    </row>
    <row r="59773" spans="19:29" x14ac:dyDescent="0.25">
      <c r="S59773" s="110"/>
      <c r="U59773" s="110"/>
      <c r="W59773" s="110"/>
      <c r="Y59773" s="110"/>
      <c r="AA59773" s="110"/>
      <c r="AC59773" s="110"/>
    </row>
    <row r="59774" spans="19:29" x14ac:dyDescent="0.25">
      <c r="S59774" s="110"/>
      <c r="U59774" s="110"/>
      <c r="W59774" s="110"/>
      <c r="Y59774" s="110"/>
      <c r="AA59774" s="110"/>
      <c r="AC59774" s="110"/>
    </row>
    <row r="59775" spans="19:29" x14ac:dyDescent="0.25">
      <c r="S59775" s="110"/>
      <c r="U59775" s="110"/>
      <c r="W59775" s="110"/>
      <c r="Y59775" s="110"/>
      <c r="AA59775" s="110"/>
      <c r="AC59775" s="110"/>
    </row>
    <row r="59776" spans="19:29" x14ac:dyDescent="0.25">
      <c r="S59776" s="111"/>
      <c r="U59776" s="111"/>
      <c r="W59776" s="111"/>
      <c r="Y59776" s="111"/>
      <c r="AA59776" s="111"/>
      <c r="AC59776" s="111"/>
    </row>
    <row r="59777" spans="19:29" x14ac:dyDescent="0.25">
      <c r="S59777" s="107"/>
      <c r="U59777" s="107"/>
      <c r="W59777" s="107"/>
      <c r="Y59777" s="107"/>
      <c r="AA59777" s="107"/>
      <c r="AC59777" s="107"/>
    </row>
    <row r="59778" spans="19:29" x14ac:dyDescent="0.25">
      <c r="S59778" s="108"/>
      <c r="U59778" s="108"/>
      <c r="W59778" s="108"/>
      <c r="Y59778" s="108"/>
      <c r="AA59778" s="108"/>
      <c r="AC59778" s="108"/>
    </row>
    <row r="59779" spans="19:29" x14ac:dyDescent="0.25">
      <c r="S59779" s="108"/>
      <c r="U59779" s="108"/>
      <c r="W59779" s="108"/>
      <c r="Y59779" s="108"/>
      <c r="AA59779" s="108"/>
      <c r="AC59779" s="108"/>
    </row>
    <row r="59780" spans="19:29" x14ac:dyDescent="0.25">
      <c r="S59780" s="109"/>
      <c r="U59780" s="109"/>
      <c r="W59780" s="109"/>
      <c r="Y59780" s="109"/>
      <c r="AA59780" s="109"/>
      <c r="AC59780" s="109"/>
    </row>
    <row r="59781" spans="19:29" x14ac:dyDescent="0.25">
      <c r="S59781" s="108"/>
      <c r="U59781" s="108"/>
      <c r="W59781" s="108"/>
      <c r="Y59781" s="108"/>
      <c r="AA59781" s="108"/>
      <c r="AC59781" s="108"/>
    </row>
    <row r="59782" spans="19:29" x14ac:dyDescent="0.25">
      <c r="S59782" s="108"/>
      <c r="U59782" s="108"/>
      <c r="W59782" s="108"/>
      <c r="Y59782" s="108"/>
      <c r="AA59782" s="108"/>
      <c r="AC59782" s="108"/>
    </row>
    <row r="59783" spans="19:29" x14ac:dyDescent="0.25">
      <c r="S59783" s="109"/>
      <c r="U59783" s="109"/>
      <c r="W59783" s="109"/>
      <c r="Y59783" s="109"/>
      <c r="AA59783" s="109"/>
      <c r="AC59783" s="109"/>
    </row>
    <row r="59784" spans="19:29" x14ac:dyDescent="0.25">
      <c r="S59784" s="108"/>
      <c r="U59784" s="108"/>
      <c r="W59784" s="108"/>
      <c r="Y59784" s="108"/>
      <c r="AA59784" s="108"/>
      <c r="AC59784" s="108"/>
    </row>
    <row r="59785" spans="19:29" x14ac:dyDescent="0.25">
      <c r="S59785" s="109"/>
      <c r="U59785" s="109"/>
      <c r="W59785" s="109"/>
      <c r="Y59785" s="109"/>
      <c r="AA59785" s="109"/>
      <c r="AC59785" s="109"/>
    </row>
    <row r="59786" spans="19:29" x14ac:dyDescent="0.25">
      <c r="S59786" s="108"/>
      <c r="U59786" s="108"/>
      <c r="W59786" s="108"/>
      <c r="Y59786" s="108"/>
      <c r="AA59786" s="108"/>
      <c r="AC59786" s="108"/>
    </row>
    <row r="59787" spans="19:29" x14ac:dyDescent="0.25">
      <c r="S59787" s="108"/>
      <c r="U59787" s="108"/>
      <c r="W59787" s="108"/>
      <c r="Y59787" s="108"/>
      <c r="AA59787" s="108"/>
      <c r="AC59787" s="108"/>
    </row>
    <row r="59788" spans="19:29" x14ac:dyDescent="0.25">
      <c r="S59788" s="108"/>
      <c r="U59788" s="108"/>
      <c r="W59788" s="108"/>
      <c r="Y59788" s="108"/>
      <c r="AA59788" s="108"/>
      <c r="AC59788" s="108"/>
    </row>
    <row r="59789" spans="19:29" x14ac:dyDescent="0.25">
      <c r="S59789" s="110"/>
      <c r="U59789" s="110"/>
      <c r="W59789" s="110"/>
      <c r="Y59789" s="110"/>
      <c r="AA59789" s="110"/>
      <c r="AC59789" s="110"/>
    </row>
    <row r="59790" spans="19:29" x14ac:dyDescent="0.25">
      <c r="S59790" s="110"/>
      <c r="U59790" s="110"/>
      <c r="W59790" s="110"/>
      <c r="Y59790" s="110"/>
      <c r="AA59790" s="110"/>
      <c r="AC59790" s="110"/>
    </row>
    <row r="59791" spans="19:29" x14ac:dyDescent="0.25">
      <c r="S59791" s="110"/>
      <c r="U59791" s="110"/>
      <c r="W59791" s="110"/>
      <c r="Y59791" s="110"/>
      <c r="AA59791" s="110"/>
      <c r="AC59791" s="110"/>
    </row>
    <row r="59792" spans="19:29" x14ac:dyDescent="0.25">
      <c r="S59792" s="110"/>
      <c r="U59792" s="110"/>
      <c r="W59792" s="110"/>
      <c r="Y59792" s="110"/>
      <c r="AA59792" s="110"/>
      <c r="AC59792" s="110"/>
    </row>
    <row r="59793" spans="19:29" x14ac:dyDescent="0.25">
      <c r="S59793" s="111"/>
      <c r="U59793" s="111"/>
      <c r="W59793" s="111"/>
      <c r="Y59793" s="111"/>
      <c r="AA59793" s="111"/>
      <c r="AC59793" s="111"/>
    </row>
    <row r="59794" spans="19:29" x14ac:dyDescent="0.25">
      <c r="S59794" s="107"/>
      <c r="U59794" s="107"/>
      <c r="W59794" s="107"/>
      <c r="Y59794" s="107"/>
      <c r="AA59794" s="107"/>
      <c r="AC59794" s="107"/>
    </row>
    <row r="59795" spans="19:29" x14ac:dyDescent="0.25">
      <c r="S59795" s="108"/>
      <c r="U59795" s="108"/>
      <c r="W59795" s="108"/>
      <c r="Y59795" s="108"/>
      <c r="AA59795" s="108"/>
      <c r="AC59795" s="108"/>
    </row>
    <row r="59796" spans="19:29" x14ac:dyDescent="0.25">
      <c r="S59796" s="108"/>
      <c r="U59796" s="108"/>
      <c r="W59796" s="108"/>
      <c r="Y59796" s="108"/>
      <c r="AA59796" s="108"/>
      <c r="AC59796" s="108"/>
    </row>
    <row r="59797" spans="19:29" x14ac:dyDescent="0.25">
      <c r="S59797" s="109"/>
      <c r="U59797" s="109"/>
      <c r="W59797" s="109"/>
      <c r="Y59797" s="109"/>
      <c r="AA59797" s="109"/>
      <c r="AC59797" s="109"/>
    </row>
    <row r="59798" spans="19:29" x14ac:dyDescent="0.25">
      <c r="S59798" s="108"/>
      <c r="U59798" s="108"/>
      <c r="W59798" s="108"/>
      <c r="Y59798" s="108"/>
      <c r="AA59798" s="108"/>
      <c r="AC59798" s="108"/>
    </row>
    <row r="59799" spans="19:29" x14ac:dyDescent="0.25">
      <c r="S59799" s="108"/>
      <c r="U59799" s="108"/>
      <c r="W59799" s="108"/>
      <c r="Y59799" s="108"/>
      <c r="AA59799" s="108"/>
      <c r="AC59799" s="108"/>
    </row>
    <row r="59800" spans="19:29" x14ac:dyDescent="0.25">
      <c r="S59800" s="109"/>
      <c r="U59800" s="109"/>
      <c r="W59800" s="109"/>
      <c r="Y59800" s="109"/>
      <c r="AA59800" s="109"/>
      <c r="AC59800" s="109"/>
    </row>
    <row r="59801" spans="19:29" x14ac:dyDescent="0.25">
      <c r="S59801" s="108"/>
      <c r="U59801" s="108"/>
      <c r="W59801" s="108"/>
      <c r="Y59801" s="108"/>
      <c r="AA59801" s="108"/>
      <c r="AC59801" s="108"/>
    </row>
    <row r="59802" spans="19:29" x14ac:dyDescent="0.25">
      <c r="S59802" s="109"/>
      <c r="U59802" s="109"/>
      <c r="W59802" s="109"/>
      <c r="Y59802" s="109"/>
      <c r="AA59802" s="109"/>
      <c r="AC59802" s="109"/>
    </row>
    <row r="59803" spans="19:29" x14ac:dyDescent="0.25">
      <c r="S59803" s="108"/>
      <c r="U59803" s="108"/>
      <c r="W59803" s="108"/>
      <c r="Y59803" s="108"/>
      <c r="AA59803" s="108"/>
      <c r="AC59803" s="108"/>
    </row>
    <row r="59804" spans="19:29" x14ac:dyDescent="0.25">
      <c r="S59804" s="108"/>
      <c r="U59804" s="108"/>
      <c r="W59804" s="108"/>
      <c r="Y59804" s="108"/>
      <c r="AA59804" s="108"/>
      <c r="AC59804" s="108"/>
    </row>
    <row r="59805" spans="19:29" x14ac:dyDescent="0.25">
      <c r="S59805" s="108"/>
      <c r="U59805" s="108"/>
      <c r="W59805" s="108"/>
      <c r="Y59805" s="108"/>
      <c r="AA59805" s="108"/>
      <c r="AC59805" s="108"/>
    </row>
    <row r="59806" spans="19:29" x14ac:dyDescent="0.25">
      <c r="S59806" s="110"/>
      <c r="U59806" s="110"/>
      <c r="W59806" s="110"/>
      <c r="Y59806" s="110"/>
      <c r="AA59806" s="110"/>
      <c r="AC59806" s="110"/>
    </row>
    <row r="59807" spans="19:29" x14ac:dyDescent="0.25">
      <c r="S59807" s="110"/>
      <c r="U59807" s="110"/>
      <c r="W59807" s="110"/>
      <c r="Y59807" s="110"/>
      <c r="AA59807" s="110"/>
      <c r="AC59807" s="110"/>
    </row>
    <row r="59808" spans="19:29" x14ac:dyDescent="0.25">
      <c r="S59808" s="110"/>
      <c r="U59808" s="110"/>
      <c r="W59808" s="110"/>
      <c r="Y59808" s="110"/>
      <c r="AA59808" s="110"/>
      <c r="AC59808" s="110"/>
    </row>
    <row r="59809" spans="19:29" x14ac:dyDescent="0.25">
      <c r="S59809" s="110"/>
      <c r="U59809" s="110"/>
      <c r="W59809" s="110"/>
      <c r="Y59809" s="110"/>
      <c r="AA59809" s="110"/>
      <c r="AC59809" s="110"/>
    </row>
    <row r="59810" spans="19:29" x14ac:dyDescent="0.25">
      <c r="S59810" s="111"/>
      <c r="U59810" s="111"/>
      <c r="W59810" s="111"/>
      <c r="Y59810" s="111"/>
      <c r="AA59810" s="111"/>
      <c r="AC59810" s="111"/>
    </row>
    <row r="59811" spans="19:29" x14ac:dyDescent="0.25">
      <c r="S59811" s="107"/>
      <c r="U59811" s="107"/>
      <c r="W59811" s="107"/>
      <c r="Y59811" s="107"/>
      <c r="AA59811" s="107"/>
      <c r="AC59811" s="107"/>
    </row>
    <row r="59812" spans="19:29" x14ac:dyDescent="0.25">
      <c r="S59812" s="108"/>
      <c r="U59812" s="108"/>
      <c r="W59812" s="108"/>
      <c r="Y59812" s="108"/>
      <c r="AA59812" s="108"/>
      <c r="AC59812" s="108"/>
    </row>
    <row r="59813" spans="19:29" x14ac:dyDescent="0.25">
      <c r="S59813" s="108"/>
      <c r="U59813" s="108"/>
      <c r="W59813" s="108"/>
      <c r="Y59813" s="108"/>
      <c r="AA59813" s="108"/>
      <c r="AC59813" s="108"/>
    </row>
    <row r="59814" spans="19:29" x14ac:dyDescent="0.25">
      <c r="S59814" s="109"/>
      <c r="U59814" s="109"/>
      <c r="W59814" s="109"/>
      <c r="Y59814" s="109"/>
      <c r="AA59814" s="109"/>
      <c r="AC59814" s="109"/>
    </row>
    <row r="59815" spans="19:29" x14ac:dyDescent="0.25">
      <c r="S59815" s="108"/>
      <c r="U59815" s="108"/>
      <c r="W59815" s="108"/>
      <c r="Y59815" s="108"/>
      <c r="AA59815" s="108"/>
      <c r="AC59815" s="108"/>
    </row>
    <row r="59816" spans="19:29" x14ac:dyDescent="0.25">
      <c r="S59816" s="108"/>
      <c r="U59816" s="108"/>
      <c r="W59816" s="108"/>
      <c r="Y59816" s="108"/>
      <c r="AA59816" s="108"/>
      <c r="AC59816" s="108"/>
    </row>
    <row r="59817" spans="19:29" x14ac:dyDescent="0.25">
      <c r="S59817" s="109"/>
      <c r="U59817" s="109"/>
      <c r="W59817" s="109"/>
      <c r="Y59817" s="109"/>
      <c r="AA59817" s="109"/>
      <c r="AC59817" s="109"/>
    </row>
    <row r="59818" spans="19:29" x14ac:dyDescent="0.25">
      <c r="S59818" s="108"/>
      <c r="U59818" s="108"/>
      <c r="W59818" s="108"/>
      <c r="Y59818" s="108"/>
      <c r="AA59818" s="108"/>
      <c r="AC59818" s="108"/>
    </row>
    <row r="59819" spans="19:29" x14ac:dyDescent="0.25">
      <c r="S59819" s="109"/>
      <c r="U59819" s="109"/>
      <c r="W59819" s="109"/>
      <c r="Y59819" s="109"/>
      <c r="AA59819" s="109"/>
      <c r="AC59819" s="109"/>
    </row>
    <row r="59820" spans="19:29" x14ac:dyDescent="0.25">
      <c r="S59820" s="108"/>
      <c r="U59820" s="108"/>
      <c r="W59820" s="108"/>
      <c r="Y59820" s="108"/>
      <c r="AA59820" s="108"/>
      <c r="AC59820" s="108"/>
    </row>
    <row r="59821" spans="19:29" x14ac:dyDescent="0.25">
      <c r="S59821" s="108"/>
      <c r="U59821" s="108"/>
      <c r="W59821" s="108"/>
      <c r="Y59821" s="108"/>
      <c r="AA59821" s="108"/>
      <c r="AC59821" s="108"/>
    </row>
    <row r="59822" spans="19:29" x14ac:dyDescent="0.25">
      <c r="S59822" s="108"/>
      <c r="U59822" s="108"/>
      <c r="W59822" s="108"/>
      <c r="Y59822" s="108"/>
      <c r="AA59822" s="108"/>
      <c r="AC59822" s="108"/>
    </row>
    <row r="59823" spans="19:29" x14ac:dyDescent="0.25">
      <c r="S59823" s="110"/>
      <c r="U59823" s="110"/>
      <c r="W59823" s="110"/>
      <c r="Y59823" s="110"/>
      <c r="AA59823" s="110"/>
      <c r="AC59823" s="110"/>
    </row>
    <row r="59824" spans="19:29" x14ac:dyDescent="0.25">
      <c r="S59824" s="110"/>
      <c r="U59824" s="110"/>
      <c r="W59824" s="110"/>
      <c r="Y59824" s="110"/>
      <c r="AA59824" s="110"/>
      <c r="AC59824" s="110"/>
    </row>
    <row r="59825" spans="19:29" x14ac:dyDescent="0.25">
      <c r="S59825" s="110"/>
      <c r="U59825" s="110"/>
      <c r="W59825" s="110"/>
      <c r="Y59825" s="110"/>
      <c r="AA59825" s="110"/>
      <c r="AC59825" s="110"/>
    </row>
    <row r="59826" spans="19:29" x14ac:dyDescent="0.25">
      <c r="S59826" s="110"/>
      <c r="U59826" s="110"/>
      <c r="W59826" s="110"/>
      <c r="Y59826" s="110"/>
      <c r="AA59826" s="110"/>
      <c r="AC59826" s="110"/>
    </row>
    <row r="59827" spans="19:29" x14ac:dyDescent="0.25">
      <c r="S59827" s="111"/>
      <c r="U59827" s="111"/>
      <c r="W59827" s="111"/>
      <c r="Y59827" s="111"/>
      <c r="AA59827" s="111"/>
      <c r="AC59827" s="111"/>
    </row>
    <row r="59828" spans="19:29" x14ac:dyDescent="0.25">
      <c r="S59828" s="107"/>
      <c r="U59828" s="107"/>
      <c r="W59828" s="107"/>
      <c r="Y59828" s="107"/>
      <c r="AA59828" s="107"/>
      <c r="AC59828" s="107"/>
    </row>
    <row r="59829" spans="19:29" x14ac:dyDescent="0.25">
      <c r="S59829" s="108"/>
      <c r="U59829" s="108"/>
      <c r="W59829" s="108"/>
      <c r="Y59829" s="108"/>
      <c r="AA59829" s="108"/>
      <c r="AC59829" s="108"/>
    </row>
    <row r="59830" spans="19:29" x14ac:dyDescent="0.25">
      <c r="S59830" s="108"/>
      <c r="U59830" s="108"/>
      <c r="W59830" s="108"/>
      <c r="Y59830" s="108"/>
      <c r="AA59830" s="108"/>
      <c r="AC59830" s="108"/>
    </row>
    <row r="59831" spans="19:29" x14ac:dyDescent="0.25">
      <c r="S59831" s="109"/>
      <c r="U59831" s="109"/>
      <c r="W59831" s="109"/>
      <c r="Y59831" s="109"/>
      <c r="AA59831" s="109"/>
      <c r="AC59831" s="109"/>
    </row>
    <row r="59832" spans="19:29" x14ac:dyDescent="0.25">
      <c r="S59832" s="108"/>
      <c r="U59832" s="108"/>
      <c r="W59832" s="108"/>
      <c r="Y59832" s="108"/>
      <c r="AA59832" s="108"/>
      <c r="AC59832" s="108"/>
    </row>
    <row r="59833" spans="19:29" x14ac:dyDescent="0.25">
      <c r="S59833" s="108"/>
      <c r="U59833" s="108"/>
      <c r="W59833" s="108"/>
      <c r="Y59833" s="108"/>
      <c r="AA59833" s="108"/>
      <c r="AC59833" s="108"/>
    </row>
    <row r="59834" spans="19:29" x14ac:dyDescent="0.25">
      <c r="S59834" s="109"/>
      <c r="U59834" s="109"/>
      <c r="W59834" s="109"/>
      <c r="Y59834" s="109"/>
      <c r="AA59834" s="109"/>
      <c r="AC59834" s="109"/>
    </row>
    <row r="59835" spans="19:29" x14ac:dyDescent="0.25">
      <c r="S59835" s="108"/>
      <c r="U59835" s="108"/>
      <c r="W59835" s="108"/>
      <c r="Y59835" s="108"/>
      <c r="AA59835" s="108"/>
      <c r="AC59835" s="108"/>
    </row>
    <row r="59836" spans="19:29" x14ac:dyDescent="0.25">
      <c r="S59836" s="109"/>
      <c r="U59836" s="109"/>
      <c r="W59836" s="109"/>
      <c r="Y59836" s="109"/>
      <c r="AA59836" s="109"/>
      <c r="AC59836" s="109"/>
    </row>
    <row r="59837" spans="19:29" x14ac:dyDescent="0.25">
      <c r="S59837" s="108"/>
      <c r="U59837" s="108"/>
      <c r="W59837" s="108"/>
      <c r="Y59837" s="108"/>
      <c r="AA59837" s="108"/>
      <c r="AC59837" s="108"/>
    </row>
    <row r="59838" spans="19:29" x14ac:dyDescent="0.25">
      <c r="S59838" s="108"/>
      <c r="U59838" s="108"/>
      <c r="W59838" s="108"/>
      <c r="Y59838" s="108"/>
      <c r="AA59838" s="108"/>
      <c r="AC59838" s="108"/>
    </row>
    <row r="59839" spans="19:29" x14ac:dyDescent="0.25">
      <c r="S59839" s="108"/>
      <c r="U59839" s="108"/>
      <c r="W59839" s="108"/>
      <c r="Y59839" s="108"/>
      <c r="AA59839" s="108"/>
      <c r="AC59839" s="108"/>
    </row>
    <row r="59840" spans="19:29" x14ac:dyDescent="0.25">
      <c r="S59840" s="110"/>
      <c r="U59840" s="110"/>
      <c r="W59840" s="110"/>
      <c r="Y59840" s="110"/>
      <c r="AA59840" s="110"/>
      <c r="AC59840" s="110"/>
    </row>
    <row r="59841" spans="19:29" x14ac:dyDescent="0.25">
      <c r="S59841" s="110"/>
      <c r="U59841" s="110"/>
      <c r="W59841" s="110"/>
      <c r="Y59841" s="110"/>
      <c r="AA59841" s="110"/>
      <c r="AC59841" s="110"/>
    </row>
    <row r="59842" spans="19:29" x14ac:dyDescent="0.25">
      <c r="S59842" s="110"/>
      <c r="U59842" s="110"/>
      <c r="W59842" s="110"/>
      <c r="Y59842" s="110"/>
      <c r="AA59842" s="110"/>
      <c r="AC59842" s="110"/>
    </row>
    <row r="59843" spans="19:29" x14ac:dyDescent="0.25">
      <c r="S59843" s="110"/>
      <c r="U59843" s="110"/>
      <c r="W59843" s="110"/>
      <c r="Y59843" s="110"/>
      <c r="AA59843" s="110"/>
      <c r="AC59843" s="110"/>
    </row>
    <row r="59844" spans="19:29" x14ac:dyDescent="0.25">
      <c r="S59844" s="111"/>
      <c r="U59844" s="111"/>
      <c r="W59844" s="111"/>
      <c r="Y59844" s="111"/>
      <c r="AA59844" s="111"/>
      <c r="AC59844" s="111"/>
    </row>
    <row r="59845" spans="19:29" x14ac:dyDescent="0.25">
      <c r="S59845" s="107"/>
      <c r="U59845" s="107"/>
      <c r="W59845" s="107"/>
      <c r="Y59845" s="107"/>
      <c r="AA59845" s="107"/>
      <c r="AC59845" s="107"/>
    </row>
    <row r="59846" spans="19:29" x14ac:dyDescent="0.25">
      <c r="S59846" s="108"/>
      <c r="U59846" s="108"/>
      <c r="W59846" s="108"/>
      <c r="Y59846" s="108"/>
      <c r="AA59846" s="108"/>
      <c r="AC59846" s="108"/>
    </row>
    <row r="59847" spans="19:29" x14ac:dyDescent="0.25">
      <c r="S59847" s="108"/>
      <c r="U59847" s="108"/>
      <c r="W59847" s="108"/>
      <c r="Y59847" s="108"/>
      <c r="AA59847" s="108"/>
      <c r="AC59847" s="108"/>
    </row>
    <row r="59848" spans="19:29" x14ac:dyDescent="0.25">
      <c r="S59848" s="109"/>
      <c r="U59848" s="109"/>
      <c r="W59848" s="109"/>
      <c r="Y59848" s="109"/>
      <c r="AA59848" s="109"/>
      <c r="AC59848" s="109"/>
    </row>
    <row r="59849" spans="19:29" x14ac:dyDescent="0.25">
      <c r="S59849" s="108"/>
      <c r="U59849" s="108"/>
      <c r="W59849" s="108"/>
      <c r="Y59849" s="108"/>
      <c r="AA59849" s="108"/>
      <c r="AC59849" s="108"/>
    </row>
    <row r="59850" spans="19:29" x14ac:dyDescent="0.25">
      <c r="S59850" s="108"/>
      <c r="U59850" s="108"/>
      <c r="W59850" s="108"/>
      <c r="Y59850" s="108"/>
      <c r="AA59850" s="108"/>
      <c r="AC59850" s="108"/>
    </row>
    <row r="59851" spans="19:29" x14ac:dyDescent="0.25">
      <c r="S59851" s="109"/>
      <c r="U59851" s="109"/>
      <c r="W59851" s="109"/>
      <c r="Y59851" s="109"/>
      <c r="AA59851" s="109"/>
      <c r="AC59851" s="109"/>
    </row>
    <row r="59852" spans="19:29" x14ac:dyDescent="0.25">
      <c r="S59852" s="108"/>
      <c r="U59852" s="108"/>
      <c r="W59852" s="108"/>
      <c r="Y59852" s="108"/>
      <c r="AA59852" s="108"/>
      <c r="AC59852" s="108"/>
    </row>
    <row r="59853" spans="19:29" x14ac:dyDescent="0.25">
      <c r="S59853" s="109"/>
      <c r="U59853" s="109"/>
      <c r="W59853" s="109"/>
      <c r="Y59853" s="109"/>
      <c r="AA59853" s="109"/>
      <c r="AC59853" s="109"/>
    </row>
    <row r="59854" spans="19:29" x14ac:dyDescent="0.25">
      <c r="S59854" s="108"/>
      <c r="U59854" s="108"/>
      <c r="W59854" s="108"/>
      <c r="Y59854" s="108"/>
      <c r="AA59854" s="108"/>
      <c r="AC59854" s="108"/>
    </row>
    <row r="59855" spans="19:29" x14ac:dyDescent="0.25">
      <c r="S59855" s="108"/>
      <c r="U59855" s="108"/>
      <c r="W59855" s="108"/>
      <c r="Y59855" s="108"/>
      <c r="AA59855" s="108"/>
      <c r="AC59855" s="108"/>
    </row>
    <row r="59856" spans="19:29" x14ac:dyDescent="0.25">
      <c r="S59856" s="108"/>
      <c r="U59856" s="108"/>
      <c r="W59856" s="108"/>
      <c r="Y59856" s="108"/>
      <c r="AA59856" s="108"/>
      <c r="AC59856" s="108"/>
    </row>
    <row r="59857" spans="19:29" x14ac:dyDescent="0.25">
      <c r="S59857" s="110"/>
      <c r="U59857" s="110"/>
      <c r="W59857" s="110"/>
      <c r="Y59857" s="110"/>
      <c r="AA59857" s="110"/>
      <c r="AC59857" s="110"/>
    </row>
    <row r="59858" spans="19:29" x14ac:dyDescent="0.25">
      <c r="S59858" s="110"/>
      <c r="U59858" s="110"/>
      <c r="W59858" s="110"/>
      <c r="Y59858" s="110"/>
      <c r="AA59858" s="110"/>
      <c r="AC59858" s="110"/>
    </row>
    <row r="59859" spans="19:29" x14ac:dyDescent="0.25">
      <c r="S59859" s="110"/>
      <c r="U59859" s="110"/>
      <c r="W59859" s="110"/>
      <c r="Y59859" s="110"/>
      <c r="AA59859" s="110"/>
      <c r="AC59859" s="110"/>
    </row>
    <row r="59860" spans="19:29" x14ac:dyDescent="0.25">
      <c r="S59860" s="110"/>
      <c r="U59860" s="110"/>
      <c r="W59860" s="110"/>
      <c r="Y59860" s="110"/>
      <c r="AA59860" s="110"/>
      <c r="AC59860" s="110"/>
    </row>
    <row r="59861" spans="19:29" x14ac:dyDescent="0.25">
      <c r="S59861" s="111"/>
      <c r="U59861" s="111"/>
      <c r="W59861" s="111"/>
      <c r="Y59861" s="111"/>
      <c r="AA59861" s="111"/>
      <c r="AC59861" s="111"/>
    </row>
    <row r="59862" spans="19:29" x14ac:dyDescent="0.25">
      <c r="S59862" s="107"/>
      <c r="U59862" s="107"/>
      <c r="W59862" s="107"/>
      <c r="Y59862" s="107"/>
      <c r="AA59862" s="107"/>
      <c r="AC59862" s="107"/>
    </row>
    <row r="59863" spans="19:29" x14ac:dyDescent="0.25">
      <c r="S59863" s="108"/>
      <c r="U59863" s="108"/>
      <c r="W59863" s="108"/>
      <c r="Y59863" s="108"/>
      <c r="AA59863" s="108"/>
      <c r="AC59863" s="108"/>
    </row>
    <row r="59864" spans="19:29" x14ac:dyDescent="0.25">
      <c r="S59864" s="108"/>
      <c r="U59864" s="108"/>
      <c r="W59864" s="108"/>
      <c r="Y59864" s="108"/>
      <c r="AA59864" s="108"/>
      <c r="AC59864" s="108"/>
    </row>
    <row r="59865" spans="19:29" x14ac:dyDescent="0.25">
      <c r="S59865" s="109"/>
      <c r="U59865" s="109"/>
      <c r="W59865" s="109"/>
      <c r="Y59865" s="109"/>
      <c r="AA59865" s="109"/>
      <c r="AC59865" s="109"/>
    </row>
    <row r="59866" spans="19:29" x14ac:dyDescent="0.25">
      <c r="S59866" s="108"/>
      <c r="U59866" s="108"/>
      <c r="W59866" s="108"/>
      <c r="Y59866" s="108"/>
      <c r="AA59866" s="108"/>
      <c r="AC59866" s="108"/>
    </row>
    <row r="59867" spans="19:29" x14ac:dyDescent="0.25">
      <c r="S59867" s="108"/>
      <c r="U59867" s="108"/>
      <c r="W59867" s="108"/>
      <c r="Y59867" s="108"/>
      <c r="AA59867" s="108"/>
      <c r="AC59867" s="108"/>
    </row>
    <row r="59868" spans="19:29" x14ac:dyDescent="0.25">
      <c r="S59868" s="109"/>
      <c r="U59868" s="109"/>
      <c r="W59868" s="109"/>
      <c r="Y59868" s="109"/>
      <c r="AA59868" s="109"/>
      <c r="AC59868" s="109"/>
    </row>
    <row r="59869" spans="19:29" x14ac:dyDescent="0.25">
      <c r="S59869" s="108"/>
      <c r="U59869" s="108"/>
      <c r="W59869" s="108"/>
      <c r="Y59869" s="108"/>
      <c r="AA59869" s="108"/>
      <c r="AC59869" s="108"/>
    </row>
    <row r="59870" spans="19:29" x14ac:dyDescent="0.25">
      <c r="S59870" s="109"/>
      <c r="U59870" s="109"/>
      <c r="W59870" s="109"/>
      <c r="Y59870" s="109"/>
      <c r="AA59870" s="109"/>
      <c r="AC59870" s="109"/>
    </row>
    <row r="59871" spans="19:29" x14ac:dyDescent="0.25">
      <c r="S59871" s="108"/>
      <c r="U59871" s="108"/>
      <c r="W59871" s="108"/>
      <c r="Y59871" s="108"/>
      <c r="AA59871" s="108"/>
      <c r="AC59871" s="108"/>
    </row>
    <row r="59872" spans="19:29" x14ac:dyDescent="0.25">
      <c r="S59872" s="108"/>
      <c r="U59872" s="108"/>
      <c r="W59872" s="108"/>
      <c r="Y59872" s="108"/>
      <c r="AA59872" s="108"/>
      <c r="AC59872" s="108"/>
    </row>
    <row r="59873" spans="19:29" x14ac:dyDescent="0.25">
      <c r="S59873" s="108"/>
      <c r="U59873" s="108"/>
      <c r="W59873" s="108"/>
      <c r="Y59873" s="108"/>
      <c r="AA59873" s="108"/>
      <c r="AC59873" s="108"/>
    </row>
    <row r="59874" spans="19:29" x14ac:dyDescent="0.25">
      <c r="S59874" s="110"/>
      <c r="U59874" s="110"/>
      <c r="W59874" s="110"/>
      <c r="Y59874" s="110"/>
      <c r="AA59874" s="110"/>
      <c r="AC59874" s="110"/>
    </row>
    <row r="59875" spans="19:29" x14ac:dyDescent="0.25">
      <c r="S59875" s="110"/>
      <c r="U59875" s="110"/>
      <c r="W59875" s="110"/>
      <c r="Y59875" s="110"/>
      <c r="AA59875" s="110"/>
      <c r="AC59875" s="110"/>
    </row>
    <row r="59876" spans="19:29" x14ac:dyDescent="0.25">
      <c r="S59876" s="110"/>
      <c r="U59876" s="110"/>
      <c r="W59876" s="110"/>
      <c r="Y59876" s="110"/>
      <c r="AA59876" s="110"/>
      <c r="AC59876" s="110"/>
    </row>
    <row r="59877" spans="19:29" x14ac:dyDescent="0.25">
      <c r="S59877" s="110"/>
      <c r="U59877" s="110"/>
      <c r="W59877" s="110"/>
      <c r="Y59877" s="110"/>
      <c r="AA59877" s="110"/>
      <c r="AC59877" s="110"/>
    </row>
    <row r="59878" spans="19:29" x14ac:dyDescent="0.25">
      <c r="S59878" s="111"/>
      <c r="U59878" s="111"/>
      <c r="W59878" s="111"/>
      <c r="Y59878" s="111"/>
      <c r="AA59878" s="111"/>
      <c r="AC59878" s="111"/>
    </row>
    <row r="59879" spans="19:29" x14ac:dyDescent="0.25">
      <c r="S59879" s="107"/>
      <c r="U59879" s="107"/>
      <c r="W59879" s="107"/>
      <c r="Y59879" s="107"/>
      <c r="AA59879" s="107"/>
      <c r="AC59879" s="107"/>
    </row>
    <row r="59880" spans="19:29" x14ac:dyDescent="0.25">
      <c r="S59880" s="108"/>
      <c r="U59880" s="108"/>
      <c r="W59880" s="108"/>
      <c r="Y59880" s="108"/>
      <c r="AA59880" s="108"/>
      <c r="AC59880" s="108"/>
    </row>
    <row r="59881" spans="19:29" x14ac:dyDescent="0.25">
      <c r="S59881" s="108"/>
      <c r="U59881" s="108"/>
      <c r="W59881" s="108"/>
      <c r="Y59881" s="108"/>
      <c r="AA59881" s="108"/>
      <c r="AC59881" s="108"/>
    </row>
    <row r="59882" spans="19:29" x14ac:dyDescent="0.25">
      <c r="S59882" s="109"/>
      <c r="U59882" s="109"/>
      <c r="W59882" s="109"/>
      <c r="Y59882" s="109"/>
      <c r="AA59882" s="109"/>
      <c r="AC59882" s="109"/>
    </row>
    <row r="59883" spans="19:29" x14ac:dyDescent="0.25">
      <c r="S59883" s="108"/>
      <c r="U59883" s="108"/>
      <c r="W59883" s="108"/>
      <c r="Y59883" s="108"/>
      <c r="AA59883" s="108"/>
      <c r="AC59883" s="108"/>
    </row>
    <row r="59884" spans="19:29" x14ac:dyDescent="0.25">
      <c r="S59884" s="108"/>
      <c r="U59884" s="108"/>
      <c r="W59884" s="108"/>
      <c r="Y59884" s="108"/>
      <c r="AA59884" s="108"/>
      <c r="AC59884" s="108"/>
    </row>
    <row r="59885" spans="19:29" x14ac:dyDescent="0.25">
      <c r="S59885" s="109"/>
      <c r="U59885" s="109"/>
      <c r="W59885" s="109"/>
      <c r="Y59885" s="109"/>
      <c r="AA59885" s="109"/>
      <c r="AC59885" s="109"/>
    </row>
    <row r="59886" spans="19:29" x14ac:dyDescent="0.25">
      <c r="S59886" s="108"/>
      <c r="U59886" s="108"/>
      <c r="W59886" s="108"/>
      <c r="Y59886" s="108"/>
      <c r="AA59886" s="108"/>
      <c r="AC59886" s="108"/>
    </row>
    <row r="59887" spans="19:29" x14ac:dyDescent="0.25">
      <c r="S59887" s="109"/>
      <c r="U59887" s="109"/>
      <c r="W59887" s="109"/>
      <c r="Y59887" s="109"/>
      <c r="AA59887" s="109"/>
      <c r="AC59887" s="109"/>
    </row>
    <row r="59888" spans="19:29" x14ac:dyDescent="0.25">
      <c r="S59888" s="108"/>
      <c r="U59888" s="108"/>
      <c r="W59888" s="108"/>
      <c r="Y59888" s="108"/>
      <c r="AA59888" s="108"/>
      <c r="AC59888" s="108"/>
    </row>
    <row r="59889" spans="19:29" x14ac:dyDescent="0.25">
      <c r="S59889" s="108"/>
      <c r="U59889" s="108"/>
      <c r="W59889" s="108"/>
      <c r="Y59889" s="108"/>
      <c r="AA59889" s="108"/>
      <c r="AC59889" s="108"/>
    </row>
    <row r="59890" spans="19:29" x14ac:dyDescent="0.25">
      <c r="S59890" s="108"/>
      <c r="U59890" s="108"/>
      <c r="W59890" s="108"/>
      <c r="Y59890" s="108"/>
      <c r="AA59890" s="108"/>
      <c r="AC59890" s="108"/>
    </row>
    <row r="59891" spans="19:29" x14ac:dyDescent="0.25">
      <c r="S59891" s="110"/>
      <c r="U59891" s="110"/>
      <c r="W59891" s="110"/>
      <c r="Y59891" s="110"/>
      <c r="AA59891" s="110"/>
      <c r="AC59891" s="110"/>
    </row>
    <row r="59892" spans="19:29" x14ac:dyDescent="0.25">
      <c r="S59892" s="110"/>
      <c r="U59892" s="110"/>
      <c r="W59892" s="110"/>
      <c r="Y59892" s="110"/>
      <c r="AA59892" s="110"/>
      <c r="AC59892" s="110"/>
    </row>
    <row r="59893" spans="19:29" x14ac:dyDescent="0.25">
      <c r="S59893" s="110"/>
      <c r="U59893" s="110"/>
      <c r="W59893" s="110"/>
      <c r="Y59893" s="110"/>
      <c r="AA59893" s="110"/>
      <c r="AC59893" s="110"/>
    </row>
    <row r="59894" spans="19:29" x14ac:dyDescent="0.25">
      <c r="S59894" s="110"/>
      <c r="U59894" s="110"/>
      <c r="W59894" s="110"/>
      <c r="Y59894" s="110"/>
      <c r="AA59894" s="110"/>
      <c r="AC59894" s="110"/>
    </row>
    <row r="59895" spans="19:29" x14ac:dyDescent="0.25">
      <c r="S59895" s="111"/>
      <c r="U59895" s="111"/>
      <c r="W59895" s="111"/>
      <c r="Y59895" s="111"/>
      <c r="AA59895" s="111"/>
      <c r="AC59895" s="111"/>
    </row>
    <row r="59896" spans="19:29" x14ac:dyDescent="0.25">
      <c r="S59896" s="107"/>
      <c r="U59896" s="107"/>
      <c r="W59896" s="107"/>
      <c r="Y59896" s="107"/>
      <c r="AA59896" s="107"/>
      <c r="AC59896" s="107"/>
    </row>
    <row r="59897" spans="19:29" x14ac:dyDescent="0.25">
      <c r="S59897" s="108"/>
      <c r="U59897" s="108"/>
      <c r="W59897" s="108"/>
      <c r="Y59897" s="108"/>
      <c r="AA59897" s="108"/>
      <c r="AC59897" s="108"/>
    </row>
    <row r="59898" spans="19:29" x14ac:dyDescent="0.25">
      <c r="S59898" s="108"/>
      <c r="U59898" s="108"/>
      <c r="W59898" s="108"/>
      <c r="Y59898" s="108"/>
      <c r="AA59898" s="108"/>
      <c r="AC59898" s="108"/>
    </row>
    <row r="59899" spans="19:29" x14ac:dyDescent="0.25">
      <c r="S59899" s="109"/>
      <c r="U59899" s="109"/>
      <c r="W59899" s="109"/>
      <c r="Y59899" s="109"/>
      <c r="AA59899" s="109"/>
      <c r="AC59899" s="109"/>
    </row>
    <row r="59900" spans="19:29" x14ac:dyDescent="0.25">
      <c r="S59900" s="108"/>
      <c r="U59900" s="108"/>
      <c r="W59900" s="108"/>
      <c r="Y59900" s="108"/>
      <c r="AA59900" s="108"/>
      <c r="AC59900" s="108"/>
    </row>
    <row r="59901" spans="19:29" x14ac:dyDescent="0.25">
      <c r="S59901" s="108"/>
      <c r="U59901" s="108"/>
      <c r="W59901" s="108"/>
      <c r="Y59901" s="108"/>
      <c r="AA59901" s="108"/>
      <c r="AC59901" s="108"/>
    </row>
    <row r="59902" spans="19:29" x14ac:dyDescent="0.25">
      <c r="S59902" s="109"/>
      <c r="U59902" s="109"/>
      <c r="W59902" s="109"/>
      <c r="Y59902" s="109"/>
      <c r="AA59902" s="109"/>
      <c r="AC59902" s="109"/>
    </row>
    <row r="59903" spans="19:29" x14ac:dyDescent="0.25">
      <c r="S59903" s="108"/>
      <c r="U59903" s="108"/>
      <c r="W59903" s="108"/>
      <c r="Y59903" s="108"/>
      <c r="AA59903" s="108"/>
      <c r="AC59903" s="108"/>
    </row>
    <row r="59904" spans="19:29" x14ac:dyDescent="0.25">
      <c r="S59904" s="109"/>
      <c r="U59904" s="109"/>
      <c r="W59904" s="109"/>
      <c r="Y59904" s="109"/>
      <c r="AA59904" s="109"/>
      <c r="AC59904" s="109"/>
    </row>
    <row r="59905" spans="19:29" x14ac:dyDescent="0.25">
      <c r="S59905" s="108"/>
      <c r="U59905" s="108"/>
      <c r="W59905" s="108"/>
      <c r="Y59905" s="108"/>
      <c r="AA59905" s="108"/>
      <c r="AC59905" s="108"/>
    </row>
    <row r="59906" spans="19:29" x14ac:dyDescent="0.25">
      <c r="S59906" s="108"/>
      <c r="U59906" s="108"/>
      <c r="W59906" s="108"/>
      <c r="Y59906" s="108"/>
      <c r="AA59906" s="108"/>
      <c r="AC59906" s="108"/>
    </row>
    <row r="59907" spans="19:29" x14ac:dyDescent="0.25">
      <c r="S59907" s="108"/>
      <c r="U59907" s="108"/>
      <c r="W59907" s="108"/>
      <c r="Y59907" s="108"/>
      <c r="AA59907" s="108"/>
      <c r="AC59907" s="108"/>
    </row>
    <row r="59908" spans="19:29" x14ac:dyDescent="0.25">
      <c r="S59908" s="110"/>
      <c r="U59908" s="110"/>
      <c r="W59908" s="110"/>
      <c r="Y59908" s="110"/>
      <c r="AA59908" s="110"/>
      <c r="AC59908" s="110"/>
    </row>
    <row r="59909" spans="19:29" x14ac:dyDescent="0.25">
      <c r="S59909" s="110"/>
      <c r="U59909" s="110"/>
      <c r="W59909" s="110"/>
      <c r="Y59909" s="110"/>
      <c r="AA59909" s="110"/>
      <c r="AC59909" s="110"/>
    </row>
    <row r="59910" spans="19:29" x14ac:dyDescent="0.25">
      <c r="S59910" s="110"/>
      <c r="U59910" s="110"/>
      <c r="W59910" s="110"/>
      <c r="Y59910" s="110"/>
      <c r="AA59910" s="110"/>
      <c r="AC59910" s="110"/>
    </row>
    <row r="59911" spans="19:29" x14ac:dyDescent="0.25">
      <c r="S59911" s="110"/>
      <c r="U59911" s="110"/>
      <c r="W59911" s="110"/>
      <c r="Y59911" s="110"/>
      <c r="AA59911" s="110"/>
      <c r="AC59911" s="110"/>
    </row>
    <row r="59912" spans="19:29" x14ac:dyDescent="0.25">
      <c r="S59912" s="111"/>
      <c r="U59912" s="111"/>
      <c r="W59912" s="111"/>
      <c r="Y59912" s="111"/>
      <c r="AA59912" s="111"/>
      <c r="AC59912" s="111"/>
    </row>
    <row r="59913" spans="19:29" x14ac:dyDescent="0.25">
      <c r="S59913" s="107"/>
      <c r="U59913" s="107"/>
      <c r="W59913" s="107"/>
      <c r="Y59913" s="107"/>
      <c r="AA59913" s="107"/>
      <c r="AC59913" s="107"/>
    </row>
    <row r="59914" spans="19:29" x14ac:dyDescent="0.25">
      <c r="S59914" s="108"/>
      <c r="U59914" s="108"/>
      <c r="W59914" s="108"/>
      <c r="Y59914" s="108"/>
      <c r="AA59914" s="108"/>
      <c r="AC59914" s="108"/>
    </row>
    <row r="59915" spans="19:29" x14ac:dyDescent="0.25">
      <c r="S59915" s="108"/>
      <c r="U59915" s="108"/>
      <c r="W59915" s="108"/>
      <c r="Y59915" s="108"/>
      <c r="AA59915" s="108"/>
      <c r="AC59915" s="108"/>
    </row>
    <row r="59916" spans="19:29" x14ac:dyDescent="0.25">
      <c r="S59916" s="109"/>
      <c r="U59916" s="109"/>
      <c r="W59916" s="109"/>
      <c r="Y59916" s="109"/>
      <c r="AA59916" s="109"/>
      <c r="AC59916" s="109"/>
    </row>
    <row r="59917" spans="19:29" x14ac:dyDescent="0.25">
      <c r="S59917" s="108"/>
      <c r="U59917" s="108"/>
      <c r="W59917" s="108"/>
      <c r="Y59917" s="108"/>
      <c r="AA59917" s="108"/>
      <c r="AC59917" s="108"/>
    </row>
    <row r="59918" spans="19:29" x14ac:dyDescent="0.25">
      <c r="S59918" s="108"/>
      <c r="U59918" s="108"/>
      <c r="W59918" s="108"/>
      <c r="Y59918" s="108"/>
      <c r="AA59918" s="108"/>
      <c r="AC59918" s="108"/>
    </row>
    <row r="59919" spans="19:29" x14ac:dyDescent="0.25">
      <c r="S59919" s="109"/>
      <c r="U59919" s="109"/>
      <c r="W59919" s="109"/>
      <c r="Y59919" s="109"/>
      <c r="AA59919" s="109"/>
      <c r="AC59919" s="109"/>
    </row>
    <row r="59920" spans="19:29" x14ac:dyDescent="0.25">
      <c r="S59920" s="108"/>
      <c r="U59920" s="108"/>
      <c r="W59920" s="108"/>
      <c r="Y59920" s="108"/>
      <c r="AA59920" s="108"/>
      <c r="AC59920" s="108"/>
    </row>
    <row r="59921" spans="19:29" x14ac:dyDescent="0.25">
      <c r="S59921" s="109"/>
      <c r="U59921" s="109"/>
      <c r="W59921" s="109"/>
      <c r="Y59921" s="109"/>
      <c r="AA59921" s="109"/>
      <c r="AC59921" s="109"/>
    </row>
    <row r="59922" spans="19:29" x14ac:dyDescent="0.25">
      <c r="S59922" s="108"/>
      <c r="U59922" s="108"/>
      <c r="W59922" s="108"/>
      <c r="Y59922" s="108"/>
      <c r="AA59922" s="108"/>
      <c r="AC59922" s="108"/>
    </row>
    <row r="59923" spans="19:29" x14ac:dyDescent="0.25">
      <c r="S59923" s="108"/>
      <c r="U59923" s="108"/>
      <c r="W59923" s="108"/>
      <c r="Y59923" s="108"/>
      <c r="AA59923" s="108"/>
      <c r="AC59923" s="108"/>
    </row>
    <row r="59924" spans="19:29" x14ac:dyDescent="0.25">
      <c r="S59924" s="108"/>
      <c r="U59924" s="108"/>
      <c r="W59924" s="108"/>
      <c r="Y59924" s="108"/>
      <c r="AA59924" s="108"/>
      <c r="AC59924" s="108"/>
    </row>
    <row r="59925" spans="19:29" x14ac:dyDescent="0.25">
      <c r="S59925" s="110"/>
      <c r="U59925" s="110"/>
      <c r="W59925" s="110"/>
      <c r="Y59925" s="110"/>
      <c r="AA59925" s="110"/>
      <c r="AC59925" s="110"/>
    </row>
    <row r="59926" spans="19:29" x14ac:dyDescent="0.25">
      <c r="S59926" s="110"/>
      <c r="U59926" s="110"/>
      <c r="W59926" s="110"/>
      <c r="Y59926" s="110"/>
      <c r="AA59926" s="110"/>
      <c r="AC59926" s="110"/>
    </row>
    <row r="59927" spans="19:29" x14ac:dyDescent="0.25">
      <c r="S59927" s="110"/>
      <c r="U59927" s="110"/>
      <c r="W59927" s="110"/>
      <c r="Y59927" s="110"/>
      <c r="AA59927" s="110"/>
      <c r="AC59927" s="110"/>
    </row>
    <row r="59928" spans="19:29" x14ac:dyDescent="0.25">
      <c r="S59928" s="110"/>
      <c r="U59928" s="110"/>
      <c r="W59928" s="110"/>
      <c r="Y59928" s="110"/>
      <c r="AA59928" s="110"/>
      <c r="AC59928" s="110"/>
    </row>
    <row r="59929" spans="19:29" x14ac:dyDescent="0.25">
      <c r="S59929" s="111"/>
      <c r="U59929" s="111"/>
      <c r="W59929" s="111"/>
      <c r="Y59929" s="111"/>
      <c r="AA59929" s="111"/>
      <c r="AC59929" s="111"/>
    </row>
    <row r="59930" spans="19:29" x14ac:dyDescent="0.25">
      <c r="S59930" s="107"/>
      <c r="U59930" s="107"/>
      <c r="W59930" s="107"/>
      <c r="Y59930" s="107"/>
      <c r="AA59930" s="107"/>
      <c r="AC59930" s="107"/>
    </row>
    <row r="59931" spans="19:29" x14ac:dyDescent="0.25">
      <c r="S59931" s="108"/>
      <c r="U59931" s="108"/>
      <c r="W59931" s="108"/>
      <c r="Y59931" s="108"/>
      <c r="AA59931" s="108"/>
      <c r="AC59931" s="108"/>
    </row>
    <row r="59932" spans="19:29" x14ac:dyDescent="0.25">
      <c r="S59932" s="108"/>
      <c r="U59932" s="108"/>
      <c r="W59932" s="108"/>
      <c r="Y59932" s="108"/>
      <c r="AA59932" s="108"/>
      <c r="AC59932" s="108"/>
    </row>
    <row r="59933" spans="19:29" x14ac:dyDescent="0.25">
      <c r="S59933" s="109"/>
      <c r="U59933" s="109"/>
      <c r="W59933" s="109"/>
      <c r="Y59933" s="109"/>
      <c r="AA59933" s="109"/>
      <c r="AC59933" s="109"/>
    </row>
    <row r="59934" spans="19:29" x14ac:dyDescent="0.25">
      <c r="S59934" s="108"/>
      <c r="U59934" s="108"/>
      <c r="W59934" s="108"/>
      <c r="Y59934" s="108"/>
      <c r="AA59934" s="108"/>
      <c r="AC59934" s="108"/>
    </row>
    <row r="59935" spans="19:29" x14ac:dyDescent="0.25">
      <c r="S59935" s="108"/>
      <c r="U59935" s="108"/>
      <c r="W59935" s="108"/>
      <c r="Y59935" s="108"/>
      <c r="AA59935" s="108"/>
      <c r="AC59935" s="108"/>
    </row>
    <row r="59936" spans="19:29" x14ac:dyDescent="0.25">
      <c r="S59936" s="109"/>
      <c r="U59936" s="109"/>
      <c r="W59936" s="109"/>
      <c r="Y59936" s="109"/>
      <c r="AA59936" s="109"/>
      <c r="AC59936" s="109"/>
    </row>
    <row r="59937" spans="19:29" x14ac:dyDescent="0.25">
      <c r="S59937" s="108"/>
      <c r="U59937" s="108"/>
      <c r="W59937" s="108"/>
      <c r="Y59937" s="108"/>
      <c r="AA59937" s="108"/>
      <c r="AC59937" s="108"/>
    </row>
    <row r="59938" spans="19:29" x14ac:dyDescent="0.25">
      <c r="S59938" s="109"/>
      <c r="U59938" s="109"/>
      <c r="W59938" s="109"/>
      <c r="Y59938" s="109"/>
      <c r="AA59938" s="109"/>
      <c r="AC59938" s="109"/>
    </row>
    <row r="59939" spans="19:29" x14ac:dyDescent="0.25">
      <c r="S59939" s="108"/>
      <c r="U59939" s="108"/>
      <c r="W59939" s="108"/>
      <c r="Y59939" s="108"/>
      <c r="AA59939" s="108"/>
      <c r="AC59939" s="108"/>
    </row>
    <row r="59940" spans="19:29" x14ac:dyDescent="0.25">
      <c r="S59940" s="108"/>
      <c r="U59940" s="108"/>
      <c r="W59940" s="108"/>
      <c r="Y59940" s="108"/>
      <c r="AA59940" s="108"/>
      <c r="AC59940" s="108"/>
    </row>
    <row r="59941" spans="19:29" x14ac:dyDescent="0.25">
      <c r="S59941" s="108"/>
      <c r="U59941" s="108"/>
      <c r="W59941" s="108"/>
      <c r="Y59941" s="108"/>
      <c r="AA59941" s="108"/>
      <c r="AC59941" s="108"/>
    </row>
    <row r="59942" spans="19:29" x14ac:dyDescent="0.25">
      <c r="S59942" s="110"/>
      <c r="U59942" s="110"/>
      <c r="W59942" s="110"/>
      <c r="Y59942" s="110"/>
      <c r="AA59942" s="110"/>
      <c r="AC59942" s="110"/>
    </row>
    <row r="59943" spans="19:29" x14ac:dyDescent="0.25">
      <c r="S59943" s="110"/>
      <c r="U59943" s="110"/>
      <c r="W59943" s="110"/>
      <c r="Y59943" s="110"/>
      <c r="AA59943" s="110"/>
      <c r="AC59943" s="110"/>
    </row>
    <row r="59944" spans="19:29" x14ac:dyDescent="0.25">
      <c r="S59944" s="110"/>
      <c r="U59944" s="110"/>
      <c r="W59944" s="110"/>
      <c r="Y59944" s="110"/>
      <c r="AA59944" s="110"/>
      <c r="AC59944" s="110"/>
    </row>
    <row r="59945" spans="19:29" x14ac:dyDescent="0.25">
      <c r="S59945" s="110"/>
      <c r="U59945" s="110"/>
      <c r="W59945" s="110"/>
      <c r="Y59945" s="110"/>
      <c r="AA59945" s="110"/>
      <c r="AC59945" s="110"/>
    </row>
    <row r="59946" spans="19:29" x14ac:dyDescent="0.25">
      <c r="S59946" s="111"/>
      <c r="U59946" s="111"/>
      <c r="W59946" s="111"/>
      <c r="Y59946" s="111"/>
      <c r="AA59946" s="111"/>
      <c r="AC59946" s="111"/>
    </row>
    <row r="59947" spans="19:29" x14ac:dyDescent="0.25">
      <c r="S59947" s="107"/>
      <c r="U59947" s="107"/>
      <c r="W59947" s="107"/>
      <c r="Y59947" s="107"/>
      <c r="AA59947" s="107"/>
      <c r="AC59947" s="107"/>
    </row>
    <row r="59948" spans="19:29" x14ac:dyDescent="0.25">
      <c r="S59948" s="108"/>
      <c r="U59948" s="108"/>
      <c r="W59948" s="108"/>
      <c r="Y59948" s="108"/>
      <c r="AA59948" s="108"/>
      <c r="AC59948" s="108"/>
    </row>
    <row r="59949" spans="19:29" x14ac:dyDescent="0.25">
      <c r="S59949" s="108"/>
      <c r="U59949" s="108"/>
      <c r="W59949" s="108"/>
      <c r="Y59949" s="108"/>
      <c r="AA59949" s="108"/>
      <c r="AC59949" s="108"/>
    </row>
    <row r="59950" spans="19:29" x14ac:dyDescent="0.25">
      <c r="S59950" s="109"/>
      <c r="U59950" s="109"/>
      <c r="W59950" s="109"/>
      <c r="Y59950" s="109"/>
      <c r="AA59950" s="109"/>
      <c r="AC59950" s="109"/>
    </row>
    <row r="59951" spans="19:29" x14ac:dyDescent="0.25">
      <c r="S59951" s="108"/>
      <c r="U59951" s="108"/>
      <c r="W59951" s="108"/>
      <c r="Y59951" s="108"/>
      <c r="AA59951" s="108"/>
      <c r="AC59951" s="108"/>
    </row>
    <row r="59952" spans="19:29" x14ac:dyDescent="0.25">
      <c r="S59952" s="108"/>
      <c r="U59952" s="108"/>
      <c r="W59952" s="108"/>
      <c r="Y59952" s="108"/>
      <c r="AA59952" s="108"/>
      <c r="AC59952" s="108"/>
    </row>
    <row r="59953" spans="19:29" x14ac:dyDescent="0.25">
      <c r="S59953" s="109"/>
      <c r="U59953" s="109"/>
      <c r="W59953" s="109"/>
      <c r="Y59953" s="109"/>
      <c r="AA59953" s="109"/>
      <c r="AC59953" s="109"/>
    </row>
    <row r="59954" spans="19:29" x14ac:dyDescent="0.25">
      <c r="S59954" s="108"/>
      <c r="U59954" s="108"/>
      <c r="W59954" s="108"/>
      <c r="Y59954" s="108"/>
      <c r="AA59954" s="108"/>
      <c r="AC59954" s="108"/>
    </row>
    <row r="59955" spans="19:29" x14ac:dyDescent="0.25">
      <c r="S59955" s="109"/>
      <c r="U59955" s="109"/>
      <c r="W59955" s="109"/>
      <c r="Y59955" s="109"/>
      <c r="AA59955" s="109"/>
      <c r="AC59955" s="109"/>
    </row>
    <row r="59956" spans="19:29" x14ac:dyDescent="0.25">
      <c r="S59956" s="108"/>
      <c r="U59956" s="108"/>
      <c r="W59956" s="108"/>
      <c r="Y59956" s="108"/>
      <c r="AA59956" s="108"/>
      <c r="AC59956" s="108"/>
    </row>
    <row r="59957" spans="19:29" x14ac:dyDescent="0.25">
      <c r="S59957" s="108"/>
      <c r="U59957" s="108"/>
      <c r="W59957" s="108"/>
      <c r="Y59957" s="108"/>
      <c r="AA59957" s="108"/>
      <c r="AC59957" s="108"/>
    </row>
    <row r="59958" spans="19:29" x14ac:dyDescent="0.25">
      <c r="S59958" s="108"/>
      <c r="U59958" s="108"/>
      <c r="W59958" s="108"/>
      <c r="Y59958" s="108"/>
      <c r="AA59958" s="108"/>
      <c r="AC59958" s="108"/>
    </row>
    <row r="59959" spans="19:29" x14ac:dyDescent="0.25">
      <c r="S59959" s="110"/>
      <c r="U59959" s="110"/>
      <c r="W59959" s="110"/>
      <c r="Y59959" s="110"/>
      <c r="AA59959" s="110"/>
      <c r="AC59959" s="110"/>
    </row>
    <row r="59960" spans="19:29" x14ac:dyDescent="0.25">
      <c r="S59960" s="110"/>
      <c r="U59960" s="110"/>
      <c r="W59960" s="110"/>
      <c r="Y59960" s="110"/>
      <c r="AA59960" s="110"/>
      <c r="AC59960" s="110"/>
    </row>
    <row r="59961" spans="19:29" x14ac:dyDescent="0.25">
      <c r="S59961" s="110"/>
      <c r="U59961" s="110"/>
      <c r="W59961" s="110"/>
      <c r="Y59961" s="110"/>
      <c r="AA59961" s="110"/>
      <c r="AC59961" s="110"/>
    </row>
    <row r="59962" spans="19:29" x14ac:dyDescent="0.25">
      <c r="S59962" s="110"/>
      <c r="U59962" s="110"/>
      <c r="W59962" s="110"/>
      <c r="Y59962" s="110"/>
      <c r="AA59962" s="110"/>
      <c r="AC59962" s="110"/>
    </row>
    <row r="59963" spans="19:29" x14ac:dyDescent="0.25">
      <c r="S59963" s="111"/>
      <c r="U59963" s="111"/>
      <c r="W59963" s="111"/>
      <c r="Y59963" s="111"/>
      <c r="AA59963" s="111"/>
      <c r="AC59963" s="111"/>
    </row>
    <row r="59964" spans="19:29" x14ac:dyDescent="0.25">
      <c r="S59964" s="107"/>
      <c r="U59964" s="107"/>
      <c r="W59964" s="107"/>
      <c r="Y59964" s="107"/>
      <c r="AA59964" s="107"/>
      <c r="AC59964" s="107"/>
    </row>
    <row r="59965" spans="19:29" x14ac:dyDescent="0.25">
      <c r="S59965" s="108"/>
      <c r="U59965" s="108"/>
      <c r="W59965" s="108"/>
      <c r="Y59965" s="108"/>
      <c r="AA59965" s="108"/>
      <c r="AC59965" s="108"/>
    </row>
    <row r="59966" spans="19:29" x14ac:dyDescent="0.25">
      <c r="S59966" s="108"/>
      <c r="U59966" s="108"/>
      <c r="W59966" s="108"/>
      <c r="Y59966" s="108"/>
      <c r="AA59966" s="108"/>
      <c r="AC59966" s="108"/>
    </row>
    <row r="59967" spans="19:29" x14ac:dyDescent="0.25">
      <c r="S59967" s="109"/>
      <c r="U59967" s="109"/>
      <c r="W59967" s="109"/>
      <c r="Y59967" s="109"/>
      <c r="AA59967" s="109"/>
      <c r="AC59967" s="109"/>
    </row>
    <row r="59968" spans="19:29" x14ac:dyDescent="0.25">
      <c r="S59968" s="108"/>
      <c r="U59968" s="108"/>
      <c r="W59968" s="108"/>
      <c r="Y59968" s="108"/>
      <c r="AA59968" s="108"/>
      <c r="AC59968" s="108"/>
    </row>
    <row r="59969" spans="19:29" x14ac:dyDescent="0.25">
      <c r="S59969" s="108"/>
      <c r="U59969" s="108"/>
      <c r="W59969" s="108"/>
      <c r="Y59969" s="108"/>
      <c r="AA59969" s="108"/>
      <c r="AC59969" s="108"/>
    </row>
    <row r="59970" spans="19:29" x14ac:dyDescent="0.25">
      <c r="S59970" s="109"/>
      <c r="U59970" s="109"/>
      <c r="W59970" s="109"/>
      <c r="Y59970" s="109"/>
      <c r="AA59970" s="109"/>
      <c r="AC59970" s="109"/>
    </row>
    <row r="59971" spans="19:29" x14ac:dyDescent="0.25">
      <c r="S59971" s="108"/>
      <c r="U59971" s="108"/>
      <c r="W59971" s="108"/>
      <c r="Y59971" s="108"/>
      <c r="AA59971" s="108"/>
      <c r="AC59971" s="108"/>
    </row>
    <row r="59972" spans="19:29" x14ac:dyDescent="0.25">
      <c r="S59972" s="109"/>
      <c r="U59972" s="109"/>
      <c r="W59972" s="109"/>
      <c r="Y59972" s="109"/>
      <c r="AA59972" s="109"/>
      <c r="AC59972" s="109"/>
    </row>
    <row r="59973" spans="19:29" x14ac:dyDescent="0.25">
      <c r="S59973" s="108"/>
      <c r="U59973" s="108"/>
      <c r="W59973" s="108"/>
      <c r="Y59973" s="108"/>
      <c r="AA59973" s="108"/>
      <c r="AC59973" s="108"/>
    </row>
    <row r="59974" spans="19:29" x14ac:dyDescent="0.25">
      <c r="S59974" s="108"/>
      <c r="U59974" s="108"/>
      <c r="W59974" s="108"/>
      <c r="Y59974" s="108"/>
      <c r="AA59974" s="108"/>
      <c r="AC59974" s="108"/>
    </row>
    <row r="59975" spans="19:29" x14ac:dyDescent="0.25">
      <c r="S59975" s="108"/>
      <c r="U59975" s="108"/>
      <c r="W59975" s="108"/>
      <c r="Y59975" s="108"/>
      <c r="AA59975" s="108"/>
      <c r="AC59975" s="108"/>
    </row>
    <row r="59976" spans="19:29" x14ac:dyDescent="0.25">
      <c r="S59976" s="110"/>
      <c r="U59976" s="110"/>
      <c r="W59976" s="110"/>
      <c r="Y59976" s="110"/>
      <c r="AA59976" s="110"/>
      <c r="AC59976" s="110"/>
    </row>
    <row r="59977" spans="19:29" x14ac:dyDescent="0.25">
      <c r="S59977" s="110"/>
      <c r="U59977" s="110"/>
      <c r="W59977" s="110"/>
      <c r="Y59977" s="110"/>
      <c r="AA59977" s="110"/>
      <c r="AC59977" s="110"/>
    </row>
    <row r="59978" spans="19:29" x14ac:dyDescent="0.25">
      <c r="S59978" s="110"/>
      <c r="U59978" s="110"/>
      <c r="W59978" s="110"/>
      <c r="Y59978" s="110"/>
      <c r="AA59978" s="110"/>
      <c r="AC59978" s="110"/>
    </row>
    <row r="59979" spans="19:29" x14ac:dyDescent="0.25">
      <c r="S59979" s="110"/>
      <c r="U59979" s="110"/>
      <c r="W59979" s="110"/>
      <c r="Y59979" s="110"/>
      <c r="AA59979" s="110"/>
      <c r="AC59979" s="110"/>
    </row>
    <row r="59980" spans="19:29" x14ac:dyDescent="0.25">
      <c r="S59980" s="111"/>
      <c r="U59980" s="111"/>
      <c r="W59980" s="111"/>
      <c r="Y59980" s="111"/>
      <c r="AA59980" s="111"/>
      <c r="AC59980" s="111"/>
    </row>
    <row r="59981" spans="19:29" x14ac:dyDescent="0.25">
      <c r="S59981" s="107"/>
      <c r="U59981" s="107"/>
      <c r="W59981" s="107"/>
      <c r="Y59981" s="107"/>
      <c r="AA59981" s="107"/>
      <c r="AC59981" s="107"/>
    </row>
    <row r="59982" spans="19:29" x14ac:dyDescent="0.25">
      <c r="S59982" s="108"/>
      <c r="U59982" s="108"/>
      <c r="W59982" s="108"/>
      <c r="Y59982" s="108"/>
      <c r="AA59982" s="108"/>
      <c r="AC59982" s="108"/>
    </row>
    <row r="59983" spans="19:29" x14ac:dyDescent="0.25">
      <c r="S59983" s="108"/>
      <c r="U59983" s="108"/>
      <c r="W59983" s="108"/>
      <c r="Y59983" s="108"/>
      <c r="AA59983" s="108"/>
      <c r="AC59983" s="108"/>
    </row>
    <row r="59984" spans="19:29" x14ac:dyDescent="0.25">
      <c r="S59984" s="109"/>
      <c r="U59984" s="109"/>
      <c r="W59984" s="109"/>
      <c r="Y59984" s="109"/>
      <c r="AA59984" s="109"/>
      <c r="AC59984" s="109"/>
    </row>
    <row r="59985" spans="19:29" x14ac:dyDescent="0.25">
      <c r="S59985" s="108"/>
      <c r="U59985" s="108"/>
      <c r="W59985" s="108"/>
      <c r="Y59985" s="108"/>
      <c r="AA59985" s="108"/>
      <c r="AC59985" s="108"/>
    </row>
    <row r="59986" spans="19:29" x14ac:dyDescent="0.25">
      <c r="S59986" s="108"/>
      <c r="U59986" s="108"/>
      <c r="W59986" s="108"/>
      <c r="Y59986" s="108"/>
      <c r="AA59986" s="108"/>
      <c r="AC59986" s="108"/>
    </row>
    <row r="59987" spans="19:29" x14ac:dyDescent="0.25">
      <c r="S59987" s="109"/>
      <c r="U59987" s="109"/>
      <c r="W59987" s="109"/>
      <c r="Y59987" s="109"/>
      <c r="AA59987" s="109"/>
      <c r="AC59987" s="109"/>
    </row>
    <row r="59988" spans="19:29" x14ac:dyDescent="0.25">
      <c r="S59988" s="108"/>
      <c r="U59988" s="108"/>
      <c r="W59988" s="108"/>
      <c r="Y59988" s="108"/>
      <c r="AA59988" s="108"/>
      <c r="AC59988" s="108"/>
    </row>
    <row r="59989" spans="19:29" x14ac:dyDescent="0.25">
      <c r="S59989" s="109"/>
      <c r="U59989" s="109"/>
      <c r="W59989" s="109"/>
      <c r="Y59989" s="109"/>
      <c r="AA59989" s="109"/>
      <c r="AC59989" s="109"/>
    </row>
    <row r="59990" spans="19:29" x14ac:dyDescent="0.25">
      <c r="S59990" s="108"/>
      <c r="U59990" s="108"/>
      <c r="W59990" s="108"/>
      <c r="Y59990" s="108"/>
      <c r="AA59990" s="108"/>
      <c r="AC59990" s="108"/>
    </row>
    <row r="59991" spans="19:29" x14ac:dyDescent="0.25">
      <c r="S59991" s="108"/>
      <c r="U59991" s="108"/>
      <c r="W59991" s="108"/>
      <c r="Y59991" s="108"/>
      <c r="AA59991" s="108"/>
      <c r="AC59991" s="108"/>
    </row>
    <row r="59992" spans="19:29" x14ac:dyDescent="0.25">
      <c r="S59992" s="108"/>
      <c r="U59992" s="108"/>
      <c r="W59992" s="108"/>
      <c r="Y59992" s="108"/>
      <c r="AA59992" s="108"/>
      <c r="AC59992" s="108"/>
    </row>
    <row r="59993" spans="19:29" x14ac:dyDescent="0.25">
      <c r="S59993" s="110"/>
      <c r="U59993" s="110"/>
      <c r="W59993" s="110"/>
      <c r="Y59993" s="110"/>
      <c r="AA59993" s="110"/>
      <c r="AC59993" s="110"/>
    </row>
    <row r="59994" spans="19:29" x14ac:dyDescent="0.25">
      <c r="S59994" s="110"/>
      <c r="U59994" s="110"/>
      <c r="W59994" s="110"/>
      <c r="Y59994" s="110"/>
      <c r="AA59994" s="110"/>
      <c r="AC59994" s="110"/>
    </row>
    <row r="59995" spans="19:29" x14ac:dyDescent="0.25">
      <c r="S59995" s="110"/>
      <c r="U59995" s="110"/>
      <c r="W59995" s="110"/>
      <c r="Y59995" s="110"/>
      <c r="AA59995" s="110"/>
      <c r="AC59995" s="110"/>
    </row>
    <row r="59996" spans="19:29" x14ac:dyDescent="0.25">
      <c r="S59996" s="110"/>
      <c r="U59996" s="110"/>
      <c r="W59996" s="110"/>
      <c r="Y59996" s="110"/>
      <c r="AA59996" s="110"/>
      <c r="AC59996" s="110"/>
    </row>
    <row r="59997" spans="19:29" x14ac:dyDescent="0.25">
      <c r="S59997" s="111"/>
      <c r="U59997" s="111"/>
      <c r="W59997" s="111"/>
      <c r="Y59997" s="111"/>
      <c r="AA59997" s="111"/>
      <c r="AC59997" s="111"/>
    </row>
    <row r="59998" spans="19:29" x14ac:dyDescent="0.25">
      <c r="S59998" s="107"/>
      <c r="U59998" s="107"/>
      <c r="W59998" s="107"/>
      <c r="Y59998" s="107"/>
      <c r="AA59998" s="107"/>
      <c r="AC59998" s="107"/>
    </row>
    <row r="59999" spans="19:29" x14ac:dyDescent="0.25">
      <c r="S59999" s="108"/>
      <c r="U59999" s="108"/>
      <c r="W59999" s="108"/>
      <c r="Y59999" s="108"/>
      <c r="AA59999" s="108"/>
      <c r="AC59999" s="108"/>
    </row>
    <row r="60000" spans="19:29" x14ac:dyDescent="0.25">
      <c r="S60000" s="108"/>
      <c r="U60000" s="108"/>
      <c r="W60000" s="108"/>
      <c r="Y60000" s="108"/>
      <c r="AA60000" s="108"/>
      <c r="AC60000" s="108"/>
    </row>
    <row r="60001" spans="19:29" x14ac:dyDescent="0.25">
      <c r="S60001" s="109"/>
      <c r="U60001" s="109"/>
      <c r="W60001" s="109"/>
      <c r="Y60001" s="109"/>
      <c r="AA60001" s="109"/>
      <c r="AC60001" s="109"/>
    </row>
    <row r="60002" spans="19:29" x14ac:dyDescent="0.25">
      <c r="S60002" s="108"/>
      <c r="U60002" s="108"/>
      <c r="W60002" s="108"/>
      <c r="Y60002" s="108"/>
      <c r="AA60002" s="108"/>
      <c r="AC60002" s="108"/>
    </row>
    <row r="60003" spans="19:29" x14ac:dyDescent="0.25">
      <c r="S60003" s="108"/>
      <c r="U60003" s="108"/>
      <c r="W60003" s="108"/>
      <c r="Y60003" s="108"/>
      <c r="AA60003" s="108"/>
      <c r="AC60003" s="108"/>
    </row>
    <row r="60004" spans="19:29" x14ac:dyDescent="0.25">
      <c r="S60004" s="109"/>
      <c r="U60004" s="109"/>
      <c r="W60004" s="109"/>
      <c r="Y60004" s="109"/>
      <c r="AA60004" s="109"/>
      <c r="AC60004" s="109"/>
    </row>
    <row r="60005" spans="19:29" x14ac:dyDescent="0.25">
      <c r="S60005" s="108"/>
      <c r="U60005" s="108"/>
      <c r="W60005" s="108"/>
      <c r="Y60005" s="108"/>
      <c r="AA60005" s="108"/>
      <c r="AC60005" s="108"/>
    </row>
    <row r="60006" spans="19:29" x14ac:dyDescent="0.25">
      <c r="S60006" s="109"/>
      <c r="U60006" s="109"/>
      <c r="W60006" s="109"/>
      <c r="Y60006" s="109"/>
      <c r="AA60006" s="109"/>
      <c r="AC60006" s="109"/>
    </row>
    <row r="60007" spans="19:29" x14ac:dyDescent="0.25">
      <c r="S60007" s="108"/>
      <c r="U60007" s="108"/>
      <c r="W60007" s="108"/>
      <c r="Y60007" s="108"/>
      <c r="AA60007" s="108"/>
      <c r="AC60007" s="108"/>
    </row>
    <row r="60008" spans="19:29" x14ac:dyDescent="0.25">
      <c r="S60008" s="108"/>
      <c r="U60008" s="108"/>
      <c r="W60008" s="108"/>
      <c r="Y60008" s="108"/>
      <c r="AA60008" s="108"/>
      <c r="AC60008" s="108"/>
    </row>
    <row r="60009" spans="19:29" x14ac:dyDescent="0.25">
      <c r="S60009" s="108"/>
      <c r="U60009" s="108"/>
      <c r="W60009" s="108"/>
      <c r="Y60009" s="108"/>
      <c r="AA60009" s="108"/>
      <c r="AC60009" s="108"/>
    </row>
    <row r="60010" spans="19:29" x14ac:dyDescent="0.25">
      <c r="S60010" s="110"/>
      <c r="U60010" s="110"/>
      <c r="W60010" s="110"/>
      <c r="Y60010" s="110"/>
      <c r="AA60010" s="110"/>
      <c r="AC60010" s="110"/>
    </row>
    <row r="60011" spans="19:29" x14ac:dyDescent="0.25">
      <c r="S60011" s="110"/>
      <c r="U60011" s="110"/>
      <c r="W60011" s="110"/>
      <c r="Y60011" s="110"/>
      <c r="AA60011" s="110"/>
      <c r="AC60011" s="110"/>
    </row>
    <row r="60012" spans="19:29" x14ac:dyDescent="0.25">
      <c r="S60012" s="110"/>
      <c r="U60012" s="110"/>
      <c r="W60012" s="110"/>
      <c r="Y60012" s="110"/>
      <c r="AA60012" s="110"/>
      <c r="AC60012" s="110"/>
    </row>
    <row r="60013" spans="19:29" x14ac:dyDescent="0.25">
      <c r="S60013" s="110"/>
      <c r="U60013" s="110"/>
      <c r="W60013" s="110"/>
      <c r="Y60013" s="110"/>
      <c r="AA60013" s="110"/>
      <c r="AC60013" s="110"/>
    </row>
    <row r="60014" spans="19:29" x14ac:dyDescent="0.25">
      <c r="S60014" s="111"/>
      <c r="U60014" s="111"/>
      <c r="W60014" s="111"/>
      <c r="Y60014" s="111"/>
      <c r="AA60014" s="111"/>
      <c r="AC60014" s="111"/>
    </row>
    <row r="60015" spans="19:29" x14ac:dyDescent="0.25">
      <c r="S60015" s="107"/>
      <c r="U60015" s="107"/>
      <c r="W60015" s="107"/>
      <c r="Y60015" s="107"/>
      <c r="AA60015" s="107"/>
      <c r="AC60015" s="107"/>
    </row>
    <row r="60016" spans="19:29" x14ac:dyDescent="0.25">
      <c r="S60016" s="108"/>
      <c r="U60016" s="108"/>
      <c r="W60016" s="108"/>
      <c r="Y60016" s="108"/>
      <c r="AA60016" s="108"/>
      <c r="AC60016" s="108"/>
    </row>
    <row r="60017" spans="19:29" x14ac:dyDescent="0.25">
      <c r="S60017" s="108"/>
      <c r="U60017" s="108"/>
      <c r="W60017" s="108"/>
      <c r="Y60017" s="108"/>
      <c r="AA60017" s="108"/>
      <c r="AC60017" s="108"/>
    </row>
    <row r="60018" spans="19:29" x14ac:dyDescent="0.25">
      <c r="S60018" s="109"/>
      <c r="U60018" s="109"/>
      <c r="W60018" s="109"/>
      <c r="Y60018" s="109"/>
      <c r="AA60018" s="109"/>
      <c r="AC60018" s="109"/>
    </row>
    <row r="60019" spans="19:29" x14ac:dyDescent="0.25">
      <c r="S60019" s="108"/>
      <c r="U60019" s="108"/>
      <c r="W60019" s="108"/>
      <c r="Y60019" s="108"/>
      <c r="AA60019" s="108"/>
      <c r="AC60019" s="108"/>
    </row>
    <row r="60020" spans="19:29" x14ac:dyDescent="0.25">
      <c r="S60020" s="108"/>
      <c r="U60020" s="108"/>
      <c r="W60020" s="108"/>
      <c r="Y60020" s="108"/>
      <c r="AA60020" s="108"/>
      <c r="AC60020" s="108"/>
    </row>
    <row r="60021" spans="19:29" x14ac:dyDescent="0.25">
      <c r="S60021" s="109"/>
      <c r="U60021" s="109"/>
      <c r="W60021" s="109"/>
      <c r="Y60021" s="109"/>
      <c r="AA60021" s="109"/>
      <c r="AC60021" s="109"/>
    </row>
    <row r="60022" spans="19:29" x14ac:dyDescent="0.25">
      <c r="S60022" s="108"/>
      <c r="U60022" s="108"/>
      <c r="W60022" s="108"/>
      <c r="Y60022" s="108"/>
      <c r="AA60022" s="108"/>
      <c r="AC60022" s="108"/>
    </row>
    <row r="60023" spans="19:29" x14ac:dyDescent="0.25">
      <c r="S60023" s="109"/>
      <c r="U60023" s="109"/>
      <c r="W60023" s="109"/>
      <c r="Y60023" s="109"/>
      <c r="AA60023" s="109"/>
      <c r="AC60023" s="109"/>
    </row>
    <row r="60024" spans="19:29" x14ac:dyDescent="0.25">
      <c r="S60024" s="108"/>
      <c r="U60024" s="108"/>
      <c r="W60024" s="108"/>
      <c r="Y60024" s="108"/>
      <c r="AA60024" s="108"/>
      <c r="AC60024" s="108"/>
    </row>
    <row r="60025" spans="19:29" x14ac:dyDescent="0.25">
      <c r="S60025" s="108"/>
      <c r="U60025" s="108"/>
      <c r="W60025" s="108"/>
      <c r="Y60025" s="108"/>
      <c r="AA60025" s="108"/>
      <c r="AC60025" s="108"/>
    </row>
    <row r="60026" spans="19:29" x14ac:dyDescent="0.25">
      <c r="S60026" s="108"/>
      <c r="U60026" s="108"/>
      <c r="W60026" s="108"/>
      <c r="Y60026" s="108"/>
      <c r="AA60026" s="108"/>
      <c r="AC60026" s="108"/>
    </row>
    <row r="60027" spans="19:29" x14ac:dyDescent="0.25">
      <c r="S60027" s="110"/>
      <c r="U60027" s="110"/>
      <c r="W60027" s="110"/>
      <c r="Y60027" s="110"/>
      <c r="AA60027" s="110"/>
      <c r="AC60027" s="110"/>
    </row>
    <row r="60028" spans="19:29" x14ac:dyDescent="0.25">
      <c r="S60028" s="110"/>
      <c r="U60028" s="110"/>
      <c r="W60028" s="110"/>
      <c r="Y60028" s="110"/>
      <c r="AA60028" s="110"/>
      <c r="AC60028" s="110"/>
    </row>
    <row r="60029" spans="19:29" x14ac:dyDescent="0.25">
      <c r="S60029" s="110"/>
      <c r="U60029" s="110"/>
      <c r="W60029" s="110"/>
      <c r="Y60029" s="110"/>
      <c r="AA60029" s="110"/>
      <c r="AC60029" s="110"/>
    </row>
    <row r="60030" spans="19:29" x14ac:dyDescent="0.25">
      <c r="S60030" s="110"/>
      <c r="U60030" s="110"/>
      <c r="W60030" s="110"/>
      <c r="Y60030" s="110"/>
      <c r="AA60030" s="110"/>
      <c r="AC60030" s="110"/>
    </row>
    <row r="60031" spans="19:29" x14ac:dyDescent="0.25">
      <c r="S60031" s="111"/>
      <c r="U60031" s="111"/>
      <c r="W60031" s="111"/>
      <c r="Y60031" s="111"/>
      <c r="AA60031" s="111"/>
      <c r="AC60031" s="111"/>
    </row>
    <row r="60032" spans="19:29" x14ac:dyDescent="0.25">
      <c r="S60032" s="107"/>
      <c r="U60032" s="107"/>
      <c r="W60032" s="107"/>
      <c r="Y60032" s="107"/>
      <c r="AA60032" s="107"/>
      <c r="AC60032" s="107"/>
    </row>
    <row r="60033" spans="19:29" x14ac:dyDescent="0.25">
      <c r="S60033" s="108"/>
      <c r="U60033" s="108"/>
      <c r="W60033" s="108"/>
      <c r="Y60033" s="108"/>
      <c r="AA60033" s="108"/>
      <c r="AC60033" s="108"/>
    </row>
    <row r="60034" spans="19:29" x14ac:dyDescent="0.25">
      <c r="S60034" s="108"/>
      <c r="U60034" s="108"/>
      <c r="W60034" s="108"/>
      <c r="Y60034" s="108"/>
      <c r="AA60034" s="108"/>
      <c r="AC60034" s="108"/>
    </row>
    <row r="60035" spans="19:29" x14ac:dyDescent="0.25">
      <c r="S60035" s="109"/>
      <c r="U60035" s="109"/>
      <c r="W60035" s="109"/>
      <c r="Y60035" s="109"/>
      <c r="AA60035" s="109"/>
      <c r="AC60035" s="109"/>
    </row>
    <row r="60036" spans="19:29" x14ac:dyDescent="0.25">
      <c r="S60036" s="108"/>
      <c r="U60036" s="108"/>
      <c r="W60036" s="108"/>
      <c r="Y60036" s="108"/>
      <c r="AA60036" s="108"/>
      <c r="AC60036" s="108"/>
    </row>
    <row r="60037" spans="19:29" x14ac:dyDescent="0.25">
      <c r="S60037" s="108"/>
      <c r="U60037" s="108"/>
      <c r="W60037" s="108"/>
      <c r="Y60037" s="108"/>
      <c r="AA60037" s="108"/>
      <c r="AC60037" s="108"/>
    </row>
    <row r="60038" spans="19:29" x14ac:dyDescent="0.25">
      <c r="S60038" s="109"/>
      <c r="U60038" s="109"/>
      <c r="W60038" s="109"/>
      <c r="Y60038" s="109"/>
      <c r="AA60038" s="109"/>
      <c r="AC60038" s="109"/>
    </row>
    <row r="60039" spans="19:29" x14ac:dyDescent="0.25">
      <c r="S60039" s="108"/>
      <c r="U60039" s="108"/>
      <c r="W60039" s="108"/>
      <c r="Y60039" s="108"/>
      <c r="AA60039" s="108"/>
      <c r="AC60039" s="108"/>
    </row>
    <row r="60040" spans="19:29" x14ac:dyDescent="0.25">
      <c r="S60040" s="109"/>
      <c r="U60040" s="109"/>
      <c r="W60040" s="109"/>
      <c r="Y60040" s="109"/>
      <c r="AA60040" s="109"/>
      <c r="AC60040" s="109"/>
    </row>
    <row r="60041" spans="19:29" x14ac:dyDescent="0.25">
      <c r="S60041" s="108"/>
      <c r="U60041" s="108"/>
      <c r="W60041" s="108"/>
      <c r="Y60041" s="108"/>
      <c r="AA60041" s="108"/>
      <c r="AC60041" s="108"/>
    </row>
    <row r="60042" spans="19:29" x14ac:dyDescent="0.25">
      <c r="S60042" s="108"/>
      <c r="U60042" s="108"/>
      <c r="W60042" s="108"/>
      <c r="Y60042" s="108"/>
      <c r="AA60042" s="108"/>
      <c r="AC60042" s="108"/>
    </row>
    <row r="60043" spans="19:29" x14ac:dyDescent="0.25">
      <c r="S60043" s="108"/>
      <c r="U60043" s="108"/>
      <c r="W60043" s="108"/>
      <c r="Y60043" s="108"/>
      <c r="AA60043" s="108"/>
      <c r="AC60043" s="108"/>
    </row>
    <row r="60044" spans="19:29" x14ac:dyDescent="0.25">
      <c r="S60044" s="110"/>
      <c r="U60044" s="110"/>
      <c r="W60044" s="110"/>
      <c r="Y60044" s="110"/>
      <c r="AA60044" s="110"/>
      <c r="AC60044" s="110"/>
    </row>
    <row r="60045" spans="19:29" x14ac:dyDescent="0.25">
      <c r="S60045" s="110"/>
      <c r="U60045" s="110"/>
      <c r="W60045" s="110"/>
      <c r="Y60045" s="110"/>
      <c r="AA60045" s="110"/>
      <c r="AC60045" s="110"/>
    </row>
    <row r="60046" spans="19:29" x14ac:dyDescent="0.25">
      <c r="S60046" s="110"/>
      <c r="U60046" s="110"/>
      <c r="W60046" s="110"/>
      <c r="Y60046" s="110"/>
      <c r="AA60046" s="110"/>
      <c r="AC60046" s="110"/>
    </row>
    <row r="60047" spans="19:29" x14ac:dyDescent="0.25">
      <c r="S60047" s="110"/>
      <c r="U60047" s="110"/>
      <c r="W60047" s="110"/>
      <c r="Y60047" s="110"/>
      <c r="AA60047" s="110"/>
      <c r="AC60047" s="110"/>
    </row>
    <row r="60048" spans="19:29" x14ac:dyDescent="0.25">
      <c r="S60048" s="111"/>
      <c r="U60048" s="111"/>
      <c r="W60048" s="111"/>
      <c r="Y60048" s="111"/>
      <c r="AA60048" s="111"/>
      <c r="AC60048" s="111"/>
    </row>
    <row r="60049" spans="19:29" x14ac:dyDescent="0.25">
      <c r="S60049" s="107"/>
      <c r="U60049" s="107"/>
      <c r="W60049" s="107"/>
      <c r="Y60049" s="107"/>
      <c r="AA60049" s="107"/>
      <c r="AC60049" s="107"/>
    </row>
    <row r="60050" spans="19:29" x14ac:dyDescent="0.25">
      <c r="S60050" s="108"/>
      <c r="U60050" s="108"/>
      <c r="W60050" s="108"/>
      <c r="Y60050" s="108"/>
      <c r="AA60050" s="108"/>
      <c r="AC60050" s="108"/>
    </row>
    <row r="60051" spans="19:29" x14ac:dyDescent="0.25">
      <c r="S60051" s="108"/>
      <c r="U60051" s="108"/>
      <c r="W60051" s="108"/>
      <c r="Y60051" s="108"/>
      <c r="AA60051" s="108"/>
      <c r="AC60051" s="108"/>
    </row>
    <row r="60052" spans="19:29" x14ac:dyDescent="0.25">
      <c r="S60052" s="109"/>
      <c r="U60052" s="109"/>
      <c r="W60052" s="109"/>
      <c r="Y60052" s="109"/>
      <c r="AA60052" s="109"/>
      <c r="AC60052" s="109"/>
    </row>
    <row r="60053" spans="19:29" x14ac:dyDescent="0.25">
      <c r="S60053" s="108"/>
      <c r="U60053" s="108"/>
      <c r="W60053" s="108"/>
      <c r="Y60053" s="108"/>
      <c r="AA60053" s="108"/>
      <c r="AC60053" s="108"/>
    </row>
    <row r="60054" spans="19:29" x14ac:dyDescent="0.25">
      <c r="S60054" s="108"/>
      <c r="U60054" s="108"/>
      <c r="W60054" s="108"/>
      <c r="Y60054" s="108"/>
      <c r="AA60054" s="108"/>
      <c r="AC60054" s="108"/>
    </row>
    <row r="60055" spans="19:29" x14ac:dyDescent="0.25">
      <c r="S60055" s="109"/>
      <c r="U60055" s="109"/>
      <c r="W60055" s="109"/>
      <c r="Y60055" s="109"/>
      <c r="AA60055" s="109"/>
      <c r="AC60055" s="109"/>
    </row>
    <row r="60056" spans="19:29" x14ac:dyDescent="0.25">
      <c r="S60056" s="108"/>
      <c r="U60056" s="108"/>
      <c r="W60056" s="108"/>
      <c r="Y60056" s="108"/>
      <c r="AA60056" s="108"/>
      <c r="AC60056" s="108"/>
    </row>
    <row r="60057" spans="19:29" x14ac:dyDescent="0.25">
      <c r="S60057" s="109"/>
      <c r="U60057" s="109"/>
      <c r="W60057" s="109"/>
      <c r="Y60057" s="109"/>
      <c r="AA60057" s="109"/>
      <c r="AC60057" s="109"/>
    </row>
    <row r="60058" spans="19:29" x14ac:dyDescent="0.25">
      <c r="S60058" s="108"/>
      <c r="U60058" s="108"/>
      <c r="W60058" s="108"/>
      <c r="Y60058" s="108"/>
      <c r="AA60058" s="108"/>
      <c r="AC60058" s="108"/>
    </row>
    <row r="60059" spans="19:29" x14ac:dyDescent="0.25">
      <c r="S60059" s="108"/>
      <c r="U60059" s="108"/>
      <c r="W60059" s="108"/>
      <c r="Y60059" s="108"/>
      <c r="AA60059" s="108"/>
      <c r="AC60059" s="108"/>
    </row>
    <row r="60060" spans="19:29" x14ac:dyDescent="0.25">
      <c r="S60060" s="108"/>
      <c r="U60060" s="108"/>
      <c r="W60060" s="108"/>
      <c r="Y60060" s="108"/>
      <c r="AA60060" s="108"/>
      <c r="AC60060" s="108"/>
    </row>
    <row r="60061" spans="19:29" x14ac:dyDescent="0.25">
      <c r="S60061" s="110"/>
      <c r="U60061" s="110"/>
      <c r="W60061" s="110"/>
      <c r="Y60061" s="110"/>
      <c r="AA60061" s="110"/>
      <c r="AC60061" s="110"/>
    </row>
    <row r="60062" spans="19:29" x14ac:dyDescent="0.25">
      <c r="S60062" s="110"/>
      <c r="U60062" s="110"/>
      <c r="W60062" s="110"/>
      <c r="Y60062" s="110"/>
      <c r="AA60062" s="110"/>
      <c r="AC60062" s="110"/>
    </row>
    <row r="60063" spans="19:29" x14ac:dyDescent="0.25">
      <c r="S60063" s="110"/>
      <c r="U60063" s="110"/>
      <c r="W60063" s="110"/>
      <c r="Y60063" s="110"/>
      <c r="AA60063" s="110"/>
      <c r="AC60063" s="110"/>
    </row>
    <row r="60064" spans="19:29" x14ac:dyDescent="0.25">
      <c r="S60064" s="110"/>
      <c r="U60064" s="110"/>
      <c r="W60064" s="110"/>
      <c r="Y60064" s="110"/>
      <c r="AA60064" s="110"/>
      <c r="AC60064" s="110"/>
    </row>
    <row r="60065" spans="19:29" x14ac:dyDescent="0.25">
      <c r="S60065" s="111"/>
      <c r="U60065" s="111"/>
      <c r="W60065" s="111"/>
      <c r="Y60065" s="111"/>
      <c r="AA60065" s="111"/>
      <c r="AC60065" s="111"/>
    </row>
    <row r="60066" spans="19:29" x14ac:dyDescent="0.25">
      <c r="S60066" s="107"/>
      <c r="U60066" s="107"/>
      <c r="W60066" s="107"/>
      <c r="Y60066" s="107"/>
      <c r="AA60066" s="107"/>
      <c r="AC60066" s="107"/>
    </row>
    <row r="60067" spans="19:29" x14ac:dyDescent="0.25">
      <c r="S60067" s="108"/>
      <c r="U60067" s="108"/>
      <c r="W60067" s="108"/>
      <c r="Y60067" s="108"/>
      <c r="AA60067" s="108"/>
      <c r="AC60067" s="108"/>
    </row>
    <row r="60068" spans="19:29" x14ac:dyDescent="0.25">
      <c r="S60068" s="108"/>
      <c r="U60068" s="108"/>
      <c r="W60068" s="108"/>
      <c r="Y60068" s="108"/>
      <c r="AA60068" s="108"/>
      <c r="AC60068" s="108"/>
    </row>
    <row r="60069" spans="19:29" x14ac:dyDescent="0.25">
      <c r="S60069" s="109"/>
      <c r="U60069" s="109"/>
      <c r="W60069" s="109"/>
      <c r="Y60069" s="109"/>
      <c r="AA60069" s="109"/>
      <c r="AC60069" s="109"/>
    </row>
    <row r="60070" spans="19:29" x14ac:dyDescent="0.25">
      <c r="S60070" s="108"/>
      <c r="U60070" s="108"/>
      <c r="W60070" s="108"/>
      <c r="Y60070" s="108"/>
      <c r="AA60070" s="108"/>
      <c r="AC60070" s="108"/>
    </row>
    <row r="60071" spans="19:29" x14ac:dyDescent="0.25">
      <c r="S60071" s="108"/>
      <c r="U60071" s="108"/>
      <c r="W60071" s="108"/>
      <c r="Y60071" s="108"/>
      <c r="AA60071" s="108"/>
      <c r="AC60071" s="108"/>
    </row>
    <row r="60072" spans="19:29" x14ac:dyDescent="0.25">
      <c r="S60072" s="109"/>
      <c r="U60072" s="109"/>
      <c r="W60072" s="109"/>
      <c r="Y60072" s="109"/>
      <c r="AA60072" s="109"/>
      <c r="AC60072" s="109"/>
    </row>
    <row r="60073" spans="19:29" x14ac:dyDescent="0.25">
      <c r="S60073" s="108"/>
      <c r="U60073" s="108"/>
      <c r="W60073" s="108"/>
      <c r="Y60073" s="108"/>
      <c r="AA60073" s="108"/>
      <c r="AC60073" s="108"/>
    </row>
    <row r="60074" spans="19:29" x14ac:dyDescent="0.25">
      <c r="S60074" s="109"/>
      <c r="U60074" s="109"/>
      <c r="W60074" s="109"/>
      <c r="Y60074" s="109"/>
      <c r="AA60074" s="109"/>
      <c r="AC60074" s="109"/>
    </row>
    <row r="60075" spans="19:29" x14ac:dyDescent="0.25">
      <c r="S60075" s="108"/>
      <c r="U60075" s="108"/>
      <c r="W60075" s="108"/>
      <c r="Y60075" s="108"/>
      <c r="AA60075" s="108"/>
      <c r="AC60075" s="108"/>
    </row>
    <row r="60076" spans="19:29" x14ac:dyDescent="0.25">
      <c r="S60076" s="108"/>
      <c r="U60076" s="108"/>
      <c r="W60076" s="108"/>
      <c r="Y60076" s="108"/>
      <c r="AA60076" s="108"/>
      <c r="AC60076" s="108"/>
    </row>
    <row r="60077" spans="19:29" x14ac:dyDescent="0.25">
      <c r="S60077" s="108"/>
      <c r="U60077" s="108"/>
      <c r="W60077" s="108"/>
      <c r="Y60077" s="108"/>
      <c r="AA60077" s="108"/>
      <c r="AC60077" s="108"/>
    </row>
    <row r="60078" spans="19:29" x14ac:dyDescent="0.25">
      <c r="S60078" s="110"/>
      <c r="U60078" s="110"/>
      <c r="W60078" s="110"/>
      <c r="Y60078" s="110"/>
      <c r="AA60078" s="110"/>
      <c r="AC60078" s="110"/>
    </row>
    <row r="60079" spans="19:29" x14ac:dyDescent="0.25">
      <c r="S60079" s="110"/>
      <c r="U60079" s="110"/>
      <c r="W60079" s="110"/>
      <c r="Y60079" s="110"/>
      <c r="AA60079" s="110"/>
      <c r="AC60079" s="110"/>
    </row>
    <row r="60080" spans="19:29" x14ac:dyDescent="0.25">
      <c r="S60080" s="110"/>
      <c r="U60080" s="110"/>
      <c r="W60080" s="110"/>
      <c r="Y60080" s="110"/>
      <c r="AA60080" s="110"/>
      <c r="AC60080" s="110"/>
    </row>
    <row r="60081" spans="19:29" x14ac:dyDescent="0.25">
      <c r="S60081" s="110"/>
      <c r="U60081" s="110"/>
      <c r="W60081" s="110"/>
      <c r="Y60081" s="110"/>
      <c r="AA60081" s="110"/>
      <c r="AC60081" s="110"/>
    </row>
    <row r="60082" spans="19:29" x14ac:dyDescent="0.25">
      <c r="S60082" s="111"/>
      <c r="U60082" s="111"/>
      <c r="W60082" s="111"/>
      <c r="Y60082" s="111"/>
      <c r="AA60082" s="111"/>
      <c r="AC60082" s="111"/>
    </row>
    <row r="60083" spans="19:29" x14ac:dyDescent="0.25">
      <c r="S60083" s="107"/>
      <c r="U60083" s="107"/>
      <c r="W60083" s="107"/>
      <c r="Y60083" s="107"/>
      <c r="AA60083" s="107"/>
      <c r="AC60083" s="107"/>
    </row>
    <row r="60084" spans="19:29" x14ac:dyDescent="0.25">
      <c r="S60084" s="108"/>
      <c r="U60084" s="108"/>
      <c r="W60084" s="108"/>
      <c r="Y60084" s="108"/>
      <c r="AA60084" s="108"/>
      <c r="AC60084" s="108"/>
    </row>
    <row r="60085" spans="19:29" x14ac:dyDescent="0.25">
      <c r="S60085" s="108"/>
      <c r="U60085" s="108"/>
      <c r="W60085" s="108"/>
      <c r="Y60085" s="108"/>
      <c r="AA60085" s="108"/>
      <c r="AC60085" s="108"/>
    </row>
    <row r="60086" spans="19:29" x14ac:dyDescent="0.25">
      <c r="S60086" s="109"/>
      <c r="U60086" s="109"/>
      <c r="W60086" s="109"/>
      <c r="Y60086" s="109"/>
      <c r="AA60086" s="109"/>
      <c r="AC60086" s="109"/>
    </row>
    <row r="60087" spans="19:29" x14ac:dyDescent="0.25">
      <c r="S60087" s="108"/>
      <c r="U60087" s="108"/>
      <c r="W60087" s="108"/>
      <c r="Y60087" s="108"/>
      <c r="AA60087" s="108"/>
      <c r="AC60087" s="108"/>
    </row>
    <row r="60088" spans="19:29" x14ac:dyDescent="0.25">
      <c r="S60088" s="108"/>
      <c r="U60088" s="108"/>
      <c r="W60088" s="108"/>
      <c r="Y60088" s="108"/>
      <c r="AA60088" s="108"/>
      <c r="AC60088" s="108"/>
    </row>
    <row r="60089" spans="19:29" x14ac:dyDescent="0.25">
      <c r="S60089" s="109"/>
      <c r="U60089" s="109"/>
      <c r="W60089" s="109"/>
      <c r="Y60089" s="109"/>
      <c r="AA60089" s="109"/>
      <c r="AC60089" s="109"/>
    </row>
    <row r="60090" spans="19:29" x14ac:dyDescent="0.25">
      <c r="S60090" s="108"/>
      <c r="U60090" s="108"/>
      <c r="W60090" s="108"/>
      <c r="Y60090" s="108"/>
      <c r="AA60090" s="108"/>
      <c r="AC60090" s="108"/>
    </row>
    <row r="60091" spans="19:29" x14ac:dyDescent="0.25">
      <c r="S60091" s="109"/>
      <c r="U60091" s="109"/>
      <c r="W60091" s="109"/>
      <c r="Y60091" s="109"/>
      <c r="AA60091" s="109"/>
      <c r="AC60091" s="109"/>
    </row>
    <row r="60092" spans="19:29" x14ac:dyDescent="0.25">
      <c r="S60092" s="108"/>
      <c r="U60092" s="108"/>
      <c r="W60092" s="108"/>
      <c r="Y60092" s="108"/>
      <c r="AA60092" s="108"/>
      <c r="AC60092" s="108"/>
    </row>
    <row r="60093" spans="19:29" x14ac:dyDescent="0.25">
      <c r="S60093" s="108"/>
      <c r="U60093" s="108"/>
      <c r="W60093" s="108"/>
      <c r="Y60093" s="108"/>
      <c r="AA60093" s="108"/>
      <c r="AC60093" s="108"/>
    </row>
    <row r="60094" spans="19:29" x14ac:dyDescent="0.25">
      <c r="S60094" s="108"/>
      <c r="U60094" s="108"/>
      <c r="W60094" s="108"/>
      <c r="Y60094" s="108"/>
      <c r="AA60094" s="108"/>
      <c r="AC60094" s="108"/>
    </row>
    <row r="60095" spans="19:29" x14ac:dyDescent="0.25">
      <c r="S60095" s="110"/>
      <c r="U60095" s="110"/>
      <c r="W60095" s="110"/>
      <c r="Y60095" s="110"/>
      <c r="AA60095" s="110"/>
      <c r="AC60095" s="110"/>
    </row>
    <row r="60096" spans="19:29" x14ac:dyDescent="0.25">
      <c r="S60096" s="110"/>
      <c r="U60096" s="110"/>
      <c r="W60096" s="110"/>
      <c r="Y60096" s="110"/>
      <c r="AA60096" s="110"/>
      <c r="AC60096" s="110"/>
    </row>
    <row r="60097" spans="19:29" x14ac:dyDescent="0.25">
      <c r="S60097" s="110"/>
      <c r="U60097" s="110"/>
      <c r="W60097" s="110"/>
      <c r="Y60097" s="110"/>
      <c r="AA60097" s="110"/>
      <c r="AC60097" s="110"/>
    </row>
    <row r="60098" spans="19:29" x14ac:dyDescent="0.25">
      <c r="S60098" s="110"/>
      <c r="U60098" s="110"/>
      <c r="W60098" s="110"/>
      <c r="Y60098" s="110"/>
      <c r="AA60098" s="110"/>
      <c r="AC60098" s="110"/>
    </row>
    <row r="60099" spans="19:29" x14ac:dyDescent="0.25">
      <c r="S60099" s="111"/>
      <c r="U60099" s="111"/>
      <c r="W60099" s="111"/>
      <c r="Y60099" s="111"/>
      <c r="AA60099" s="111"/>
      <c r="AC60099" s="111"/>
    </row>
    <row r="60100" spans="19:29" x14ac:dyDescent="0.25">
      <c r="S60100" s="107"/>
      <c r="U60100" s="107"/>
      <c r="W60100" s="107"/>
      <c r="Y60100" s="107"/>
      <c r="AA60100" s="107"/>
      <c r="AC60100" s="107"/>
    </row>
    <row r="60101" spans="19:29" x14ac:dyDescent="0.25">
      <c r="S60101" s="108"/>
      <c r="U60101" s="108"/>
      <c r="W60101" s="108"/>
      <c r="Y60101" s="108"/>
      <c r="AA60101" s="108"/>
      <c r="AC60101" s="108"/>
    </row>
    <row r="60102" spans="19:29" x14ac:dyDescent="0.25">
      <c r="S60102" s="108"/>
      <c r="U60102" s="108"/>
      <c r="W60102" s="108"/>
      <c r="Y60102" s="108"/>
      <c r="AA60102" s="108"/>
      <c r="AC60102" s="108"/>
    </row>
    <row r="60103" spans="19:29" x14ac:dyDescent="0.25">
      <c r="S60103" s="109"/>
      <c r="U60103" s="109"/>
      <c r="W60103" s="109"/>
      <c r="Y60103" s="109"/>
      <c r="AA60103" s="109"/>
      <c r="AC60103" s="109"/>
    </row>
    <row r="60104" spans="19:29" x14ac:dyDescent="0.25">
      <c r="S60104" s="108"/>
      <c r="U60104" s="108"/>
      <c r="W60104" s="108"/>
      <c r="Y60104" s="108"/>
      <c r="AA60104" s="108"/>
      <c r="AC60104" s="108"/>
    </row>
    <row r="60105" spans="19:29" x14ac:dyDescent="0.25">
      <c r="S60105" s="108"/>
      <c r="U60105" s="108"/>
      <c r="W60105" s="108"/>
      <c r="Y60105" s="108"/>
      <c r="AA60105" s="108"/>
      <c r="AC60105" s="108"/>
    </row>
    <row r="60106" spans="19:29" x14ac:dyDescent="0.25">
      <c r="S60106" s="109"/>
      <c r="U60106" s="109"/>
      <c r="W60106" s="109"/>
      <c r="Y60106" s="109"/>
      <c r="AA60106" s="109"/>
      <c r="AC60106" s="109"/>
    </row>
    <row r="60107" spans="19:29" x14ac:dyDescent="0.25">
      <c r="S60107" s="108"/>
      <c r="U60107" s="108"/>
      <c r="W60107" s="108"/>
      <c r="Y60107" s="108"/>
      <c r="AA60107" s="108"/>
      <c r="AC60107" s="108"/>
    </row>
    <row r="60108" spans="19:29" x14ac:dyDescent="0.25">
      <c r="S60108" s="109"/>
      <c r="U60108" s="109"/>
      <c r="W60108" s="109"/>
      <c r="Y60108" s="109"/>
      <c r="AA60108" s="109"/>
      <c r="AC60108" s="109"/>
    </row>
    <row r="60109" spans="19:29" x14ac:dyDescent="0.25">
      <c r="S60109" s="108"/>
      <c r="U60109" s="108"/>
      <c r="W60109" s="108"/>
      <c r="Y60109" s="108"/>
      <c r="AA60109" s="108"/>
      <c r="AC60109" s="108"/>
    </row>
    <row r="60110" spans="19:29" x14ac:dyDescent="0.25">
      <c r="S60110" s="108"/>
      <c r="U60110" s="108"/>
      <c r="W60110" s="108"/>
      <c r="Y60110" s="108"/>
      <c r="AA60110" s="108"/>
      <c r="AC60110" s="108"/>
    </row>
    <row r="60111" spans="19:29" x14ac:dyDescent="0.25">
      <c r="S60111" s="108"/>
      <c r="U60111" s="108"/>
      <c r="W60111" s="108"/>
      <c r="Y60111" s="108"/>
      <c r="AA60111" s="108"/>
      <c r="AC60111" s="108"/>
    </row>
    <row r="60112" spans="19:29" x14ac:dyDescent="0.25">
      <c r="S60112" s="110"/>
      <c r="U60112" s="110"/>
      <c r="W60112" s="110"/>
      <c r="Y60112" s="110"/>
      <c r="AA60112" s="110"/>
      <c r="AC60112" s="110"/>
    </row>
    <row r="60113" spans="19:29" x14ac:dyDescent="0.25">
      <c r="S60113" s="110"/>
      <c r="U60113" s="110"/>
      <c r="W60113" s="110"/>
      <c r="Y60113" s="110"/>
      <c r="AA60113" s="110"/>
      <c r="AC60113" s="110"/>
    </row>
    <row r="60114" spans="19:29" x14ac:dyDescent="0.25">
      <c r="S60114" s="110"/>
      <c r="U60114" s="110"/>
      <c r="W60114" s="110"/>
      <c r="Y60114" s="110"/>
      <c r="AA60114" s="110"/>
      <c r="AC60114" s="110"/>
    </row>
    <row r="60115" spans="19:29" x14ac:dyDescent="0.25">
      <c r="S60115" s="110"/>
      <c r="U60115" s="110"/>
      <c r="W60115" s="110"/>
      <c r="Y60115" s="110"/>
      <c r="AA60115" s="110"/>
      <c r="AC60115" s="110"/>
    </row>
    <row r="60116" spans="19:29" x14ac:dyDescent="0.25">
      <c r="S60116" s="111"/>
      <c r="U60116" s="111"/>
      <c r="W60116" s="111"/>
      <c r="Y60116" s="111"/>
      <c r="AA60116" s="111"/>
      <c r="AC60116" s="111"/>
    </row>
    <row r="60117" spans="19:29" x14ac:dyDescent="0.25">
      <c r="S60117" s="107"/>
      <c r="U60117" s="107"/>
      <c r="W60117" s="107"/>
      <c r="Y60117" s="107"/>
      <c r="AA60117" s="107"/>
      <c r="AC60117" s="107"/>
    </row>
    <row r="60118" spans="19:29" x14ac:dyDescent="0.25">
      <c r="S60118" s="108"/>
      <c r="U60118" s="108"/>
      <c r="W60118" s="108"/>
      <c r="Y60118" s="108"/>
      <c r="AA60118" s="108"/>
      <c r="AC60118" s="108"/>
    </row>
    <row r="60119" spans="19:29" x14ac:dyDescent="0.25">
      <c r="S60119" s="108"/>
      <c r="U60119" s="108"/>
      <c r="W60119" s="108"/>
      <c r="Y60119" s="108"/>
      <c r="AA60119" s="108"/>
      <c r="AC60119" s="108"/>
    </row>
    <row r="60120" spans="19:29" x14ac:dyDescent="0.25">
      <c r="S60120" s="109"/>
      <c r="U60120" s="109"/>
      <c r="W60120" s="109"/>
      <c r="Y60120" s="109"/>
      <c r="AA60120" s="109"/>
      <c r="AC60120" s="109"/>
    </row>
    <row r="60121" spans="19:29" x14ac:dyDescent="0.25">
      <c r="S60121" s="108"/>
      <c r="U60121" s="108"/>
      <c r="W60121" s="108"/>
      <c r="Y60121" s="108"/>
      <c r="AA60121" s="108"/>
      <c r="AC60121" s="108"/>
    </row>
    <row r="60122" spans="19:29" x14ac:dyDescent="0.25">
      <c r="S60122" s="108"/>
      <c r="U60122" s="108"/>
      <c r="W60122" s="108"/>
      <c r="Y60122" s="108"/>
      <c r="AA60122" s="108"/>
      <c r="AC60122" s="108"/>
    </row>
    <row r="60123" spans="19:29" x14ac:dyDescent="0.25">
      <c r="S60123" s="109"/>
      <c r="U60123" s="109"/>
      <c r="W60123" s="109"/>
      <c r="Y60123" s="109"/>
      <c r="AA60123" s="109"/>
      <c r="AC60123" s="109"/>
    </row>
    <row r="60124" spans="19:29" x14ac:dyDescent="0.25">
      <c r="S60124" s="108"/>
      <c r="U60124" s="108"/>
      <c r="W60124" s="108"/>
      <c r="Y60124" s="108"/>
      <c r="AA60124" s="108"/>
      <c r="AC60124" s="108"/>
    </row>
    <row r="60125" spans="19:29" x14ac:dyDescent="0.25">
      <c r="S60125" s="109"/>
      <c r="U60125" s="109"/>
      <c r="W60125" s="109"/>
      <c r="Y60125" s="109"/>
      <c r="AA60125" s="109"/>
      <c r="AC60125" s="109"/>
    </row>
    <row r="60126" spans="19:29" x14ac:dyDescent="0.25">
      <c r="S60126" s="108"/>
      <c r="U60126" s="108"/>
      <c r="W60126" s="108"/>
      <c r="Y60126" s="108"/>
      <c r="AA60126" s="108"/>
      <c r="AC60126" s="108"/>
    </row>
    <row r="60127" spans="19:29" x14ac:dyDescent="0.25">
      <c r="S60127" s="108"/>
      <c r="U60127" s="108"/>
      <c r="W60127" s="108"/>
      <c r="Y60127" s="108"/>
      <c r="AA60127" s="108"/>
      <c r="AC60127" s="108"/>
    </row>
    <row r="60128" spans="19:29" x14ac:dyDescent="0.25">
      <c r="S60128" s="108"/>
      <c r="U60128" s="108"/>
      <c r="W60128" s="108"/>
      <c r="Y60128" s="108"/>
      <c r="AA60128" s="108"/>
      <c r="AC60128" s="108"/>
    </row>
    <row r="60129" spans="19:29" x14ac:dyDescent="0.25">
      <c r="S60129" s="110"/>
      <c r="U60129" s="110"/>
      <c r="W60129" s="110"/>
      <c r="Y60129" s="110"/>
      <c r="AA60129" s="110"/>
      <c r="AC60129" s="110"/>
    </row>
    <row r="60130" spans="19:29" x14ac:dyDescent="0.25">
      <c r="S60130" s="110"/>
      <c r="U60130" s="110"/>
      <c r="W60130" s="110"/>
      <c r="Y60130" s="110"/>
      <c r="AA60130" s="110"/>
      <c r="AC60130" s="110"/>
    </row>
    <row r="60131" spans="19:29" x14ac:dyDescent="0.25">
      <c r="S60131" s="110"/>
      <c r="U60131" s="110"/>
      <c r="W60131" s="110"/>
      <c r="Y60131" s="110"/>
      <c r="AA60131" s="110"/>
      <c r="AC60131" s="110"/>
    </row>
    <row r="60132" spans="19:29" x14ac:dyDescent="0.25">
      <c r="S60132" s="110"/>
      <c r="U60132" s="110"/>
      <c r="W60132" s="110"/>
      <c r="Y60132" s="110"/>
      <c r="AA60132" s="110"/>
      <c r="AC60132" s="110"/>
    </row>
    <row r="60133" spans="19:29" x14ac:dyDescent="0.25">
      <c r="S60133" s="111"/>
      <c r="U60133" s="111"/>
      <c r="W60133" s="111"/>
      <c r="Y60133" s="111"/>
      <c r="AA60133" s="111"/>
      <c r="AC60133" s="111"/>
    </row>
    <row r="60134" spans="19:29" x14ac:dyDescent="0.25">
      <c r="S60134" s="107"/>
      <c r="U60134" s="107"/>
      <c r="W60134" s="107"/>
      <c r="Y60134" s="107"/>
      <c r="AA60134" s="107"/>
      <c r="AC60134" s="107"/>
    </row>
    <row r="60135" spans="19:29" x14ac:dyDescent="0.25">
      <c r="S60135" s="108"/>
      <c r="U60135" s="108"/>
      <c r="W60135" s="108"/>
      <c r="Y60135" s="108"/>
      <c r="AA60135" s="108"/>
      <c r="AC60135" s="108"/>
    </row>
    <row r="60136" spans="19:29" x14ac:dyDescent="0.25">
      <c r="S60136" s="108"/>
      <c r="U60136" s="108"/>
      <c r="W60136" s="108"/>
      <c r="Y60136" s="108"/>
      <c r="AA60136" s="108"/>
      <c r="AC60136" s="108"/>
    </row>
    <row r="60137" spans="19:29" x14ac:dyDescent="0.25">
      <c r="S60137" s="109"/>
      <c r="U60137" s="109"/>
      <c r="W60137" s="109"/>
      <c r="Y60137" s="109"/>
      <c r="AA60137" s="109"/>
      <c r="AC60137" s="109"/>
    </row>
    <row r="60138" spans="19:29" x14ac:dyDescent="0.25">
      <c r="S60138" s="108"/>
      <c r="U60138" s="108"/>
      <c r="W60138" s="108"/>
      <c r="Y60138" s="108"/>
      <c r="AA60138" s="108"/>
      <c r="AC60138" s="108"/>
    </row>
    <row r="60139" spans="19:29" x14ac:dyDescent="0.25">
      <c r="S60139" s="108"/>
      <c r="U60139" s="108"/>
      <c r="W60139" s="108"/>
      <c r="Y60139" s="108"/>
      <c r="AA60139" s="108"/>
      <c r="AC60139" s="108"/>
    </row>
    <row r="60140" spans="19:29" x14ac:dyDescent="0.25">
      <c r="S60140" s="109"/>
      <c r="U60140" s="109"/>
      <c r="W60140" s="109"/>
      <c r="Y60140" s="109"/>
      <c r="AA60140" s="109"/>
      <c r="AC60140" s="109"/>
    </row>
    <row r="60141" spans="19:29" x14ac:dyDescent="0.25">
      <c r="S60141" s="108"/>
      <c r="U60141" s="108"/>
      <c r="W60141" s="108"/>
      <c r="Y60141" s="108"/>
      <c r="AA60141" s="108"/>
      <c r="AC60141" s="108"/>
    </row>
    <row r="60142" spans="19:29" x14ac:dyDescent="0.25">
      <c r="S60142" s="109"/>
      <c r="U60142" s="109"/>
      <c r="W60142" s="109"/>
      <c r="Y60142" s="109"/>
      <c r="AA60142" s="109"/>
      <c r="AC60142" s="109"/>
    </row>
    <row r="60143" spans="19:29" x14ac:dyDescent="0.25">
      <c r="S60143" s="108"/>
      <c r="U60143" s="108"/>
      <c r="W60143" s="108"/>
      <c r="Y60143" s="108"/>
      <c r="AA60143" s="108"/>
      <c r="AC60143" s="108"/>
    </row>
    <row r="60144" spans="19:29" x14ac:dyDescent="0.25">
      <c r="S60144" s="108"/>
      <c r="U60144" s="108"/>
      <c r="W60144" s="108"/>
      <c r="Y60144" s="108"/>
      <c r="AA60144" s="108"/>
      <c r="AC60144" s="108"/>
    </row>
    <row r="60145" spans="19:29" x14ac:dyDescent="0.25">
      <c r="S60145" s="108"/>
      <c r="U60145" s="108"/>
      <c r="W60145" s="108"/>
      <c r="Y60145" s="108"/>
      <c r="AA60145" s="108"/>
      <c r="AC60145" s="108"/>
    </row>
    <row r="60146" spans="19:29" x14ac:dyDescent="0.25">
      <c r="S60146" s="110"/>
      <c r="U60146" s="110"/>
      <c r="W60146" s="110"/>
      <c r="Y60146" s="110"/>
      <c r="AA60146" s="110"/>
      <c r="AC60146" s="110"/>
    </row>
    <row r="60147" spans="19:29" x14ac:dyDescent="0.25">
      <c r="S60147" s="110"/>
      <c r="U60147" s="110"/>
      <c r="W60147" s="110"/>
      <c r="Y60147" s="110"/>
      <c r="AA60147" s="110"/>
      <c r="AC60147" s="110"/>
    </row>
    <row r="60148" spans="19:29" x14ac:dyDescent="0.25">
      <c r="S60148" s="110"/>
      <c r="U60148" s="110"/>
      <c r="W60148" s="110"/>
      <c r="Y60148" s="110"/>
      <c r="AA60148" s="110"/>
      <c r="AC60148" s="110"/>
    </row>
    <row r="60149" spans="19:29" x14ac:dyDescent="0.25">
      <c r="S60149" s="110"/>
      <c r="U60149" s="110"/>
      <c r="W60149" s="110"/>
      <c r="Y60149" s="110"/>
      <c r="AA60149" s="110"/>
      <c r="AC60149" s="110"/>
    </row>
    <row r="60150" spans="19:29" x14ac:dyDescent="0.25">
      <c r="S60150" s="111"/>
      <c r="U60150" s="111"/>
      <c r="W60150" s="111"/>
      <c r="Y60150" s="111"/>
      <c r="AA60150" s="111"/>
      <c r="AC60150" s="111"/>
    </row>
    <row r="60151" spans="19:29" x14ac:dyDescent="0.25">
      <c r="S60151" s="107"/>
      <c r="U60151" s="107"/>
      <c r="W60151" s="107"/>
      <c r="Y60151" s="107"/>
      <c r="AA60151" s="107"/>
      <c r="AC60151" s="107"/>
    </row>
    <row r="60152" spans="19:29" x14ac:dyDescent="0.25">
      <c r="S60152" s="108"/>
      <c r="U60152" s="108"/>
      <c r="W60152" s="108"/>
      <c r="Y60152" s="108"/>
      <c r="AA60152" s="108"/>
      <c r="AC60152" s="108"/>
    </row>
    <row r="60153" spans="19:29" x14ac:dyDescent="0.25">
      <c r="S60153" s="108"/>
      <c r="U60153" s="108"/>
      <c r="W60153" s="108"/>
      <c r="Y60153" s="108"/>
      <c r="AA60153" s="108"/>
      <c r="AC60153" s="108"/>
    </row>
    <row r="60154" spans="19:29" x14ac:dyDescent="0.25">
      <c r="S60154" s="109"/>
      <c r="U60154" s="109"/>
      <c r="W60154" s="109"/>
      <c r="Y60154" s="109"/>
      <c r="AA60154" s="109"/>
      <c r="AC60154" s="109"/>
    </row>
    <row r="60155" spans="19:29" x14ac:dyDescent="0.25">
      <c r="S60155" s="108"/>
      <c r="U60155" s="108"/>
      <c r="W60155" s="108"/>
      <c r="Y60155" s="108"/>
      <c r="AA60155" s="108"/>
      <c r="AC60155" s="108"/>
    </row>
    <row r="60156" spans="19:29" x14ac:dyDescent="0.25">
      <c r="S60156" s="108"/>
      <c r="U60156" s="108"/>
      <c r="W60156" s="108"/>
      <c r="Y60156" s="108"/>
      <c r="AA60156" s="108"/>
      <c r="AC60156" s="108"/>
    </row>
    <row r="60157" spans="19:29" x14ac:dyDescent="0.25">
      <c r="S60157" s="109"/>
      <c r="U60157" s="109"/>
      <c r="W60157" s="109"/>
      <c r="Y60157" s="109"/>
      <c r="AA60157" s="109"/>
      <c r="AC60157" s="109"/>
    </row>
    <row r="60158" spans="19:29" x14ac:dyDescent="0.25">
      <c r="S60158" s="108"/>
      <c r="U60158" s="108"/>
      <c r="W60158" s="108"/>
      <c r="Y60158" s="108"/>
      <c r="AA60158" s="108"/>
      <c r="AC60158" s="108"/>
    </row>
    <row r="60159" spans="19:29" x14ac:dyDescent="0.25">
      <c r="S60159" s="109"/>
      <c r="U60159" s="109"/>
      <c r="W60159" s="109"/>
      <c r="Y60159" s="109"/>
      <c r="AA60159" s="109"/>
      <c r="AC60159" s="109"/>
    </row>
    <row r="60160" spans="19:29" x14ac:dyDescent="0.25">
      <c r="S60160" s="108"/>
      <c r="U60160" s="108"/>
      <c r="W60160" s="108"/>
      <c r="Y60160" s="108"/>
      <c r="AA60160" s="108"/>
      <c r="AC60160" s="108"/>
    </row>
    <row r="60161" spans="19:29" x14ac:dyDescent="0.25">
      <c r="S60161" s="108"/>
      <c r="U60161" s="108"/>
      <c r="W60161" s="108"/>
      <c r="Y60161" s="108"/>
      <c r="AA60161" s="108"/>
      <c r="AC60161" s="108"/>
    </row>
    <row r="60162" spans="19:29" x14ac:dyDescent="0.25">
      <c r="S60162" s="108"/>
      <c r="U60162" s="108"/>
      <c r="W60162" s="108"/>
      <c r="Y60162" s="108"/>
      <c r="AA60162" s="108"/>
      <c r="AC60162" s="108"/>
    </row>
    <row r="60163" spans="19:29" x14ac:dyDescent="0.25">
      <c r="S60163" s="110"/>
      <c r="U60163" s="110"/>
      <c r="W60163" s="110"/>
      <c r="Y60163" s="110"/>
      <c r="AA60163" s="110"/>
      <c r="AC60163" s="110"/>
    </row>
    <row r="60164" spans="19:29" x14ac:dyDescent="0.25">
      <c r="S60164" s="110"/>
      <c r="U60164" s="110"/>
      <c r="W60164" s="110"/>
      <c r="Y60164" s="110"/>
      <c r="AA60164" s="110"/>
      <c r="AC60164" s="110"/>
    </row>
    <row r="60165" spans="19:29" x14ac:dyDescent="0.25">
      <c r="S60165" s="110"/>
      <c r="U60165" s="110"/>
      <c r="W60165" s="110"/>
      <c r="Y60165" s="110"/>
      <c r="AA60165" s="110"/>
      <c r="AC60165" s="110"/>
    </row>
    <row r="60166" spans="19:29" x14ac:dyDescent="0.25">
      <c r="S60166" s="110"/>
      <c r="U60166" s="110"/>
      <c r="W60166" s="110"/>
      <c r="Y60166" s="110"/>
      <c r="AA60166" s="110"/>
      <c r="AC60166" s="110"/>
    </row>
    <row r="60167" spans="19:29" x14ac:dyDescent="0.25">
      <c r="S60167" s="111"/>
      <c r="U60167" s="111"/>
      <c r="W60167" s="111"/>
      <c r="Y60167" s="111"/>
      <c r="AA60167" s="111"/>
      <c r="AC60167" s="111"/>
    </row>
    <row r="60168" spans="19:29" x14ac:dyDescent="0.25">
      <c r="S60168" s="107"/>
      <c r="U60168" s="107"/>
      <c r="W60168" s="107"/>
      <c r="Y60168" s="107"/>
      <c r="AA60168" s="107"/>
      <c r="AC60168" s="107"/>
    </row>
    <row r="60169" spans="19:29" x14ac:dyDescent="0.25">
      <c r="S60169" s="108"/>
      <c r="U60169" s="108"/>
      <c r="W60169" s="108"/>
      <c r="Y60169" s="108"/>
      <c r="AA60169" s="108"/>
      <c r="AC60169" s="108"/>
    </row>
    <row r="60170" spans="19:29" x14ac:dyDescent="0.25">
      <c r="S60170" s="108"/>
      <c r="U60170" s="108"/>
      <c r="W60170" s="108"/>
      <c r="Y60170" s="108"/>
      <c r="AA60170" s="108"/>
      <c r="AC60170" s="108"/>
    </row>
    <row r="60171" spans="19:29" x14ac:dyDescent="0.25">
      <c r="S60171" s="109"/>
      <c r="U60171" s="109"/>
      <c r="W60171" s="109"/>
      <c r="Y60171" s="109"/>
      <c r="AA60171" s="109"/>
      <c r="AC60171" s="109"/>
    </row>
    <row r="60172" spans="19:29" x14ac:dyDescent="0.25">
      <c r="S60172" s="108"/>
      <c r="U60172" s="108"/>
      <c r="W60172" s="108"/>
      <c r="Y60172" s="108"/>
      <c r="AA60172" s="108"/>
      <c r="AC60172" s="108"/>
    </row>
    <row r="60173" spans="19:29" x14ac:dyDescent="0.25">
      <c r="S60173" s="108"/>
      <c r="U60173" s="108"/>
      <c r="W60173" s="108"/>
      <c r="Y60173" s="108"/>
      <c r="AA60173" s="108"/>
      <c r="AC60173" s="108"/>
    </row>
    <row r="60174" spans="19:29" x14ac:dyDescent="0.25">
      <c r="S60174" s="109"/>
      <c r="U60174" s="109"/>
      <c r="W60174" s="109"/>
      <c r="Y60174" s="109"/>
      <c r="AA60174" s="109"/>
      <c r="AC60174" s="109"/>
    </row>
    <row r="60175" spans="19:29" x14ac:dyDescent="0.25">
      <c r="S60175" s="108"/>
      <c r="U60175" s="108"/>
      <c r="W60175" s="108"/>
      <c r="Y60175" s="108"/>
      <c r="AA60175" s="108"/>
      <c r="AC60175" s="108"/>
    </row>
    <row r="60176" spans="19:29" x14ac:dyDescent="0.25">
      <c r="S60176" s="109"/>
      <c r="U60176" s="109"/>
      <c r="W60176" s="109"/>
      <c r="Y60176" s="109"/>
      <c r="AA60176" s="109"/>
      <c r="AC60176" s="109"/>
    </row>
    <row r="60177" spans="19:29" x14ac:dyDescent="0.25">
      <c r="S60177" s="108"/>
      <c r="U60177" s="108"/>
      <c r="W60177" s="108"/>
      <c r="Y60177" s="108"/>
      <c r="AA60177" s="108"/>
      <c r="AC60177" s="108"/>
    </row>
    <row r="60178" spans="19:29" x14ac:dyDescent="0.25">
      <c r="S60178" s="108"/>
      <c r="U60178" s="108"/>
      <c r="W60178" s="108"/>
      <c r="Y60178" s="108"/>
      <c r="AA60178" s="108"/>
      <c r="AC60178" s="108"/>
    </row>
    <row r="60179" spans="19:29" x14ac:dyDescent="0.25">
      <c r="S60179" s="108"/>
      <c r="U60179" s="108"/>
      <c r="W60179" s="108"/>
      <c r="Y60179" s="108"/>
      <c r="AA60179" s="108"/>
      <c r="AC60179" s="108"/>
    </row>
    <row r="60180" spans="19:29" x14ac:dyDescent="0.25">
      <c r="S60180" s="110"/>
      <c r="U60180" s="110"/>
      <c r="W60180" s="110"/>
      <c r="Y60180" s="110"/>
      <c r="AA60180" s="110"/>
      <c r="AC60180" s="110"/>
    </row>
    <row r="60181" spans="19:29" x14ac:dyDescent="0.25">
      <c r="S60181" s="110"/>
      <c r="U60181" s="110"/>
      <c r="W60181" s="110"/>
      <c r="Y60181" s="110"/>
      <c r="AA60181" s="110"/>
      <c r="AC60181" s="110"/>
    </row>
    <row r="60182" spans="19:29" x14ac:dyDescent="0.25">
      <c r="S60182" s="110"/>
      <c r="U60182" s="110"/>
      <c r="W60182" s="110"/>
      <c r="Y60182" s="110"/>
      <c r="AA60182" s="110"/>
      <c r="AC60182" s="110"/>
    </row>
    <row r="60183" spans="19:29" x14ac:dyDescent="0.25">
      <c r="S60183" s="110"/>
      <c r="U60183" s="110"/>
      <c r="W60183" s="110"/>
      <c r="Y60183" s="110"/>
      <c r="AA60183" s="110"/>
      <c r="AC60183" s="110"/>
    </row>
    <row r="60184" spans="19:29" x14ac:dyDescent="0.25">
      <c r="S60184" s="111"/>
      <c r="U60184" s="111"/>
      <c r="W60184" s="111"/>
      <c r="Y60184" s="111"/>
      <c r="AA60184" s="111"/>
      <c r="AC60184" s="111"/>
    </row>
    <row r="60185" spans="19:29" x14ac:dyDescent="0.25">
      <c r="S60185" s="107"/>
      <c r="U60185" s="107"/>
      <c r="W60185" s="107"/>
      <c r="Y60185" s="107"/>
      <c r="AA60185" s="107"/>
      <c r="AC60185" s="107"/>
    </row>
    <row r="60186" spans="19:29" x14ac:dyDescent="0.25">
      <c r="S60186" s="108"/>
      <c r="U60186" s="108"/>
      <c r="W60186" s="108"/>
      <c r="Y60186" s="108"/>
      <c r="AA60186" s="108"/>
      <c r="AC60186" s="108"/>
    </row>
    <row r="60187" spans="19:29" x14ac:dyDescent="0.25">
      <c r="S60187" s="108"/>
      <c r="U60187" s="108"/>
      <c r="W60187" s="108"/>
      <c r="Y60187" s="108"/>
      <c r="AA60187" s="108"/>
      <c r="AC60187" s="108"/>
    </row>
    <row r="60188" spans="19:29" x14ac:dyDescent="0.25">
      <c r="S60188" s="109"/>
      <c r="U60188" s="109"/>
      <c r="W60188" s="109"/>
      <c r="Y60188" s="109"/>
      <c r="AA60188" s="109"/>
      <c r="AC60188" s="109"/>
    </row>
    <row r="60189" spans="19:29" x14ac:dyDescent="0.25">
      <c r="S60189" s="108"/>
      <c r="U60189" s="108"/>
      <c r="W60189" s="108"/>
      <c r="Y60189" s="108"/>
      <c r="AA60189" s="108"/>
      <c r="AC60189" s="108"/>
    </row>
    <row r="60190" spans="19:29" x14ac:dyDescent="0.25">
      <c r="S60190" s="108"/>
      <c r="U60190" s="108"/>
      <c r="W60190" s="108"/>
      <c r="Y60190" s="108"/>
      <c r="AA60190" s="108"/>
      <c r="AC60190" s="108"/>
    </row>
    <row r="60191" spans="19:29" x14ac:dyDescent="0.25">
      <c r="S60191" s="109"/>
      <c r="U60191" s="109"/>
      <c r="W60191" s="109"/>
      <c r="Y60191" s="109"/>
      <c r="AA60191" s="109"/>
      <c r="AC60191" s="109"/>
    </row>
    <row r="60192" spans="19:29" x14ac:dyDescent="0.25">
      <c r="S60192" s="108"/>
      <c r="U60192" s="108"/>
      <c r="W60192" s="108"/>
      <c r="Y60192" s="108"/>
      <c r="AA60192" s="108"/>
      <c r="AC60192" s="108"/>
    </row>
    <row r="60193" spans="19:29" x14ac:dyDescent="0.25">
      <c r="S60193" s="109"/>
      <c r="U60193" s="109"/>
      <c r="W60193" s="109"/>
      <c r="Y60193" s="109"/>
      <c r="AA60193" s="109"/>
      <c r="AC60193" s="109"/>
    </row>
    <row r="60194" spans="19:29" x14ac:dyDescent="0.25">
      <c r="S60194" s="108"/>
      <c r="U60194" s="108"/>
      <c r="W60194" s="108"/>
      <c r="Y60194" s="108"/>
      <c r="AA60194" s="108"/>
      <c r="AC60194" s="108"/>
    </row>
    <row r="60195" spans="19:29" x14ac:dyDescent="0.25">
      <c r="S60195" s="108"/>
      <c r="U60195" s="108"/>
      <c r="W60195" s="108"/>
      <c r="Y60195" s="108"/>
      <c r="AA60195" s="108"/>
      <c r="AC60195" s="108"/>
    </row>
    <row r="60196" spans="19:29" x14ac:dyDescent="0.25">
      <c r="S60196" s="108"/>
      <c r="U60196" s="108"/>
      <c r="W60196" s="108"/>
      <c r="Y60196" s="108"/>
      <c r="AA60196" s="108"/>
      <c r="AC60196" s="108"/>
    </row>
    <row r="60197" spans="19:29" x14ac:dyDescent="0.25">
      <c r="S60197" s="110"/>
      <c r="U60197" s="110"/>
      <c r="W60197" s="110"/>
      <c r="Y60197" s="110"/>
      <c r="AA60197" s="110"/>
      <c r="AC60197" s="110"/>
    </row>
    <row r="60198" spans="19:29" x14ac:dyDescent="0.25">
      <c r="S60198" s="110"/>
      <c r="U60198" s="110"/>
      <c r="W60198" s="110"/>
      <c r="Y60198" s="110"/>
      <c r="AA60198" s="110"/>
      <c r="AC60198" s="110"/>
    </row>
    <row r="60199" spans="19:29" x14ac:dyDescent="0.25">
      <c r="S60199" s="110"/>
      <c r="U60199" s="110"/>
      <c r="W60199" s="110"/>
      <c r="Y60199" s="110"/>
      <c r="AA60199" s="110"/>
      <c r="AC60199" s="110"/>
    </row>
    <row r="60200" spans="19:29" x14ac:dyDescent="0.25">
      <c r="S60200" s="110"/>
      <c r="U60200" s="110"/>
      <c r="W60200" s="110"/>
      <c r="Y60200" s="110"/>
      <c r="AA60200" s="110"/>
      <c r="AC60200" s="110"/>
    </row>
    <row r="60201" spans="19:29" x14ac:dyDescent="0.25">
      <c r="S60201" s="111"/>
      <c r="U60201" s="111"/>
      <c r="W60201" s="111"/>
      <c r="Y60201" s="111"/>
      <c r="AA60201" s="111"/>
      <c r="AC60201" s="111"/>
    </row>
    <row r="60202" spans="19:29" x14ac:dyDescent="0.25">
      <c r="S60202" s="107"/>
      <c r="U60202" s="107"/>
      <c r="W60202" s="107"/>
      <c r="Y60202" s="107"/>
      <c r="AA60202" s="107"/>
      <c r="AC60202" s="107"/>
    </row>
    <row r="60203" spans="19:29" x14ac:dyDescent="0.25">
      <c r="S60203" s="108"/>
      <c r="U60203" s="108"/>
      <c r="W60203" s="108"/>
      <c r="Y60203" s="108"/>
      <c r="AA60203" s="108"/>
      <c r="AC60203" s="108"/>
    </row>
    <row r="60204" spans="19:29" x14ac:dyDescent="0.25">
      <c r="S60204" s="108"/>
      <c r="U60204" s="108"/>
      <c r="W60204" s="108"/>
      <c r="Y60204" s="108"/>
      <c r="AA60204" s="108"/>
      <c r="AC60204" s="108"/>
    </row>
    <row r="60205" spans="19:29" x14ac:dyDescent="0.25">
      <c r="S60205" s="109"/>
      <c r="U60205" s="109"/>
      <c r="W60205" s="109"/>
      <c r="Y60205" s="109"/>
      <c r="AA60205" s="109"/>
      <c r="AC60205" s="109"/>
    </row>
    <row r="60206" spans="19:29" x14ac:dyDescent="0.25">
      <c r="S60206" s="108"/>
      <c r="U60206" s="108"/>
      <c r="W60206" s="108"/>
      <c r="Y60206" s="108"/>
      <c r="AA60206" s="108"/>
      <c r="AC60206" s="108"/>
    </row>
    <row r="60207" spans="19:29" x14ac:dyDescent="0.25">
      <c r="S60207" s="108"/>
      <c r="U60207" s="108"/>
      <c r="W60207" s="108"/>
      <c r="Y60207" s="108"/>
      <c r="AA60207" s="108"/>
      <c r="AC60207" s="108"/>
    </row>
    <row r="60208" spans="19:29" x14ac:dyDescent="0.25">
      <c r="S60208" s="109"/>
      <c r="U60208" s="109"/>
      <c r="W60208" s="109"/>
      <c r="Y60208" s="109"/>
      <c r="AA60208" s="109"/>
      <c r="AC60208" s="109"/>
    </row>
    <row r="60209" spans="19:29" x14ac:dyDescent="0.25">
      <c r="S60209" s="108"/>
      <c r="U60209" s="108"/>
      <c r="W60209" s="108"/>
      <c r="Y60209" s="108"/>
      <c r="AA60209" s="108"/>
      <c r="AC60209" s="108"/>
    </row>
    <row r="60210" spans="19:29" x14ac:dyDescent="0.25">
      <c r="S60210" s="109"/>
      <c r="U60210" s="109"/>
      <c r="W60210" s="109"/>
      <c r="Y60210" s="109"/>
      <c r="AA60210" s="109"/>
      <c r="AC60210" s="109"/>
    </row>
    <row r="60211" spans="19:29" x14ac:dyDescent="0.25">
      <c r="S60211" s="108"/>
      <c r="U60211" s="108"/>
      <c r="W60211" s="108"/>
      <c r="Y60211" s="108"/>
      <c r="AA60211" s="108"/>
      <c r="AC60211" s="108"/>
    </row>
    <row r="60212" spans="19:29" x14ac:dyDescent="0.25">
      <c r="S60212" s="108"/>
      <c r="U60212" s="108"/>
      <c r="W60212" s="108"/>
      <c r="Y60212" s="108"/>
      <c r="AA60212" s="108"/>
      <c r="AC60212" s="108"/>
    </row>
    <row r="60213" spans="19:29" x14ac:dyDescent="0.25">
      <c r="S60213" s="108"/>
      <c r="U60213" s="108"/>
      <c r="W60213" s="108"/>
      <c r="Y60213" s="108"/>
      <c r="AA60213" s="108"/>
      <c r="AC60213" s="108"/>
    </row>
    <row r="60214" spans="19:29" x14ac:dyDescent="0.25">
      <c r="S60214" s="110"/>
      <c r="U60214" s="110"/>
      <c r="W60214" s="110"/>
      <c r="Y60214" s="110"/>
      <c r="AA60214" s="110"/>
      <c r="AC60214" s="110"/>
    </row>
    <row r="60215" spans="19:29" x14ac:dyDescent="0.25">
      <c r="S60215" s="110"/>
      <c r="U60215" s="110"/>
      <c r="W60215" s="110"/>
      <c r="Y60215" s="110"/>
      <c r="AA60215" s="110"/>
      <c r="AC60215" s="110"/>
    </row>
    <row r="60216" spans="19:29" x14ac:dyDescent="0.25">
      <c r="S60216" s="110"/>
      <c r="U60216" s="110"/>
      <c r="W60216" s="110"/>
      <c r="Y60216" s="110"/>
      <c r="AA60216" s="110"/>
      <c r="AC60216" s="110"/>
    </row>
    <row r="60217" spans="19:29" x14ac:dyDescent="0.25">
      <c r="S60217" s="110"/>
      <c r="U60217" s="110"/>
      <c r="W60217" s="110"/>
      <c r="Y60217" s="110"/>
      <c r="AA60217" s="110"/>
      <c r="AC60217" s="110"/>
    </row>
    <row r="60218" spans="19:29" x14ac:dyDescent="0.25">
      <c r="S60218" s="111"/>
      <c r="U60218" s="111"/>
      <c r="W60218" s="111"/>
      <c r="Y60218" s="111"/>
      <c r="AA60218" s="111"/>
      <c r="AC60218" s="111"/>
    </row>
    <row r="60219" spans="19:29" x14ac:dyDescent="0.25">
      <c r="S60219" s="107"/>
      <c r="U60219" s="107"/>
      <c r="W60219" s="107"/>
      <c r="Y60219" s="107"/>
      <c r="AA60219" s="107"/>
      <c r="AC60219" s="107"/>
    </row>
    <row r="60220" spans="19:29" x14ac:dyDescent="0.25">
      <c r="S60220" s="108"/>
      <c r="U60220" s="108"/>
      <c r="W60220" s="108"/>
      <c r="Y60220" s="108"/>
      <c r="AA60220" s="108"/>
      <c r="AC60220" s="108"/>
    </row>
    <row r="60221" spans="19:29" x14ac:dyDescent="0.25">
      <c r="S60221" s="108"/>
      <c r="U60221" s="108"/>
      <c r="W60221" s="108"/>
      <c r="Y60221" s="108"/>
      <c r="AA60221" s="108"/>
      <c r="AC60221" s="108"/>
    </row>
    <row r="60222" spans="19:29" x14ac:dyDescent="0.25">
      <c r="S60222" s="109"/>
      <c r="U60222" s="109"/>
      <c r="W60222" s="109"/>
      <c r="Y60222" s="109"/>
      <c r="AA60222" s="109"/>
      <c r="AC60222" s="109"/>
    </row>
    <row r="60223" spans="19:29" x14ac:dyDescent="0.25">
      <c r="S60223" s="108"/>
      <c r="U60223" s="108"/>
      <c r="W60223" s="108"/>
      <c r="Y60223" s="108"/>
      <c r="AA60223" s="108"/>
      <c r="AC60223" s="108"/>
    </row>
    <row r="60224" spans="19:29" x14ac:dyDescent="0.25">
      <c r="S60224" s="108"/>
      <c r="U60224" s="108"/>
      <c r="W60224" s="108"/>
      <c r="Y60224" s="108"/>
      <c r="AA60224" s="108"/>
      <c r="AC60224" s="108"/>
    </row>
    <row r="60225" spans="19:29" x14ac:dyDescent="0.25">
      <c r="S60225" s="109"/>
      <c r="U60225" s="109"/>
      <c r="W60225" s="109"/>
      <c r="Y60225" s="109"/>
      <c r="AA60225" s="109"/>
      <c r="AC60225" s="109"/>
    </row>
    <row r="60226" spans="19:29" x14ac:dyDescent="0.25">
      <c r="S60226" s="108"/>
      <c r="U60226" s="108"/>
      <c r="W60226" s="108"/>
      <c r="Y60226" s="108"/>
      <c r="AA60226" s="108"/>
      <c r="AC60226" s="108"/>
    </row>
    <row r="60227" spans="19:29" x14ac:dyDescent="0.25">
      <c r="S60227" s="109"/>
      <c r="U60227" s="109"/>
      <c r="W60227" s="109"/>
      <c r="Y60227" s="109"/>
      <c r="AA60227" s="109"/>
      <c r="AC60227" s="109"/>
    </row>
    <row r="60228" spans="19:29" x14ac:dyDescent="0.25">
      <c r="S60228" s="108"/>
      <c r="U60228" s="108"/>
      <c r="W60228" s="108"/>
      <c r="Y60228" s="108"/>
      <c r="AA60228" s="108"/>
      <c r="AC60228" s="108"/>
    </row>
    <row r="60229" spans="19:29" x14ac:dyDescent="0.25">
      <c r="S60229" s="108"/>
      <c r="U60229" s="108"/>
      <c r="W60229" s="108"/>
      <c r="Y60229" s="108"/>
      <c r="AA60229" s="108"/>
      <c r="AC60229" s="108"/>
    </row>
    <row r="60230" spans="19:29" x14ac:dyDescent="0.25">
      <c r="S60230" s="108"/>
      <c r="U60230" s="108"/>
      <c r="W60230" s="108"/>
      <c r="Y60230" s="108"/>
      <c r="AA60230" s="108"/>
      <c r="AC60230" s="108"/>
    </row>
    <row r="60231" spans="19:29" x14ac:dyDescent="0.25">
      <c r="S60231" s="110"/>
      <c r="U60231" s="110"/>
      <c r="W60231" s="110"/>
      <c r="Y60231" s="110"/>
      <c r="AA60231" s="110"/>
      <c r="AC60231" s="110"/>
    </row>
    <row r="60232" spans="19:29" x14ac:dyDescent="0.25">
      <c r="S60232" s="110"/>
      <c r="U60232" s="110"/>
      <c r="W60232" s="110"/>
      <c r="Y60232" s="110"/>
      <c r="AA60232" s="110"/>
      <c r="AC60232" s="110"/>
    </row>
    <row r="60233" spans="19:29" x14ac:dyDescent="0.25">
      <c r="S60233" s="110"/>
      <c r="U60233" s="110"/>
      <c r="W60233" s="110"/>
      <c r="Y60233" s="110"/>
      <c r="AA60233" s="110"/>
      <c r="AC60233" s="110"/>
    </row>
    <row r="60234" spans="19:29" x14ac:dyDescent="0.25">
      <c r="S60234" s="110"/>
      <c r="U60234" s="110"/>
      <c r="W60234" s="110"/>
      <c r="Y60234" s="110"/>
      <c r="AA60234" s="110"/>
      <c r="AC60234" s="110"/>
    </row>
    <row r="60235" spans="19:29" x14ac:dyDescent="0.25">
      <c r="S60235" s="111"/>
      <c r="U60235" s="111"/>
      <c r="W60235" s="111"/>
      <c r="Y60235" s="111"/>
      <c r="AA60235" s="111"/>
      <c r="AC60235" s="111"/>
    </row>
    <row r="60236" spans="19:29" x14ac:dyDescent="0.25">
      <c r="S60236" s="107"/>
      <c r="U60236" s="107"/>
      <c r="W60236" s="107"/>
      <c r="Y60236" s="107"/>
      <c r="AA60236" s="107"/>
      <c r="AC60236" s="107"/>
    </row>
    <row r="60237" spans="19:29" x14ac:dyDescent="0.25">
      <c r="S60237" s="108"/>
      <c r="U60237" s="108"/>
      <c r="W60237" s="108"/>
      <c r="Y60237" s="108"/>
      <c r="AA60237" s="108"/>
      <c r="AC60237" s="108"/>
    </row>
    <row r="60238" spans="19:29" x14ac:dyDescent="0.25">
      <c r="S60238" s="108"/>
      <c r="U60238" s="108"/>
      <c r="W60238" s="108"/>
      <c r="Y60238" s="108"/>
      <c r="AA60238" s="108"/>
      <c r="AC60238" s="108"/>
    </row>
    <row r="60239" spans="19:29" x14ac:dyDescent="0.25">
      <c r="S60239" s="109"/>
      <c r="U60239" s="109"/>
      <c r="W60239" s="109"/>
      <c r="Y60239" s="109"/>
      <c r="AA60239" s="109"/>
      <c r="AC60239" s="109"/>
    </row>
    <row r="60240" spans="19:29" x14ac:dyDescent="0.25">
      <c r="S60240" s="108"/>
      <c r="U60240" s="108"/>
      <c r="W60240" s="108"/>
      <c r="Y60240" s="108"/>
      <c r="AA60240" s="108"/>
      <c r="AC60240" s="108"/>
    </row>
    <row r="60241" spans="19:29" x14ac:dyDescent="0.25">
      <c r="S60241" s="108"/>
      <c r="U60241" s="108"/>
      <c r="W60241" s="108"/>
      <c r="Y60241" s="108"/>
      <c r="AA60241" s="108"/>
      <c r="AC60241" s="108"/>
    </row>
    <row r="60242" spans="19:29" x14ac:dyDescent="0.25">
      <c r="S60242" s="109"/>
      <c r="U60242" s="109"/>
      <c r="W60242" s="109"/>
      <c r="Y60242" s="109"/>
      <c r="AA60242" s="109"/>
      <c r="AC60242" s="109"/>
    </row>
    <row r="60243" spans="19:29" x14ac:dyDescent="0.25">
      <c r="S60243" s="108"/>
      <c r="U60243" s="108"/>
      <c r="W60243" s="108"/>
      <c r="Y60243" s="108"/>
      <c r="AA60243" s="108"/>
      <c r="AC60243" s="108"/>
    </row>
    <row r="60244" spans="19:29" x14ac:dyDescent="0.25">
      <c r="S60244" s="109"/>
      <c r="U60244" s="109"/>
      <c r="W60244" s="109"/>
      <c r="Y60244" s="109"/>
      <c r="AA60244" s="109"/>
      <c r="AC60244" s="109"/>
    </row>
    <row r="60245" spans="19:29" x14ac:dyDescent="0.25">
      <c r="S60245" s="108"/>
      <c r="U60245" s="108"/>
      <c r="W60245" s="108"/>
      <c r="Y60245" s="108"/>
      <c r="AA60245" s="108"/>
      <c r="AC60245" s="108"/>
    </row>
    <row r="60246" spans="19:29" x14ac:dyDescent="0.25">
      <c r="S60246" s="108"/>
      <c r="U60246" s="108"/>
      <c r="W60246" s="108"/>
      <c r="Y60246" s="108"/>
      <c r="AA60246" s="108"/>
      <c r="AC60246" s="108"/>
    </row>
    <row r="60247" spans="19:29" x14ac:dyDescent="0.25">
      <c r="S60247" s="108"/>
      <c r="U60247" s="108"/>
      <c r="W60247" s="108"/>
      <c r="Y60247" s="108"/>
      <c r="AA60247" s="108"/>
      <c r="AC60247" s="108"/>
    </row>
    <row r="60248" spans="19:29" x14ac:dyDescent="0.25">
      <c r="S60248" s="110"/>
      <c r="U60248" s="110"/>
      <c r="W60248" s="110"/>
      <c r="Y60248" s="110"/>
      <c r="AA60248" s="110"/>
      <c r="AC60248" s="110"/>
    </row>
    <row r="60249" spans="19:29" x14ac:dyDescent="0.25">
      <c r="S60249" s="110"/>
      <c r="U60249" s="110"/>
      <c r="W60249" s="110"/>
      <c r="Y60249" s="110"/>
      <c r="AA60249" s="110"/>
      <c r="AC60249" s="110"/>
    </row>
    <row r="60250" spans="19:29" x14ac:dyDescent="0.25">
      <c r="S60250" s="110"/>
      <c r="U60250" s="110"/>
      <c r="W60250" s="110"/>
      <c r="Y60250" s="110"/>
      <c r="AA60250" s="110"/>
      <c r="AC60250" s="110"/>
    </row>
    <row r="60251" spans="19:29" x14ac:dyDescent="0.25">
      <c r="S60251" s="110"/>
      <c r="U60251" s="110"/>
      <c r="W60251" s="110"/>
      <c r="Y60251" s="110"/>
      <c r="AA60251" s="110"/>
      <c r="AC60251" s="110"/>
    </row>
    <row r="60252" spans="19:29" x14ac:dyDescent="0.25">
      <c r="S60252" s="111"/>
      <c r="U60252" s="111"/>
      <c r="W60252" s="111"/>
      <c r="Y60252" s="111"/>
      <c r="AA60252" s="111"/>
      <c r="AC60252" s="111"/>
    </row>
    <row r="60253" spans="19:29" x14ac:dyDescent="0.25">
      <c r="S60253" s="107"/>
      <c r="U60253" s="107"/>
      <c r="W60253" s="107"/>
      <c r="Y60253" s="107"/>
      <c r="AA60253" s="107"/>
      <c r="AC60253" s="107"/>
    </row>
    <row r="60254" spans="19:29" x14ac:dyDescent="0.25">
      <c r="S60254" s="108"/>
      <c r="U60254" s="108"/>
      <c r="W60254" s="108"/>
      <c r="Y60254" s="108"/>
      <c r="AA60254" s="108"/>
      <c r="AC60254" s="108"/>
    </row>
    <row r="60255" spans="19:29" x14ac:dyDescent="0.25">
      <c r="S60255" s="108"/>
      <c r="U60255" s="108"/>
      <c r="W60255" s="108"/>
      <c r="Y60255" s="108"/>
      <c r="AA60255" s="108"/>
      <c r="AC60255" s="108"/>
    </row>
    <row r="60256" spans="19:29" x14ac:dyDescent="0.25">
      <c r="S60256" s="109"/>
      <c r="U60256" s="109"/>
      <c r="W60256" s="109"/>
      <c r="Y60256" s="109"/>
      <c r="AA60256" s="109"/>
      <c r="AC60256" s="109"/>
    </row>
    <row r="60257" spans="19:29" x14ac:dyDescent="0.25">
      <c r="S60257" s="108"/>
      <c r="U60257" s="108"/>
      <c r="W60257" s="108"/>
      <c r="Y60257" s="108"/>
      <c r="AA60257" s="108"/>
      <c r="AC60257" s="108"/>
    </row>
    <row r="60258" spans="19:29" x14ac:dyDescent="0.25">
      <c r="S60258" s="108"/>
      <c r="U60258" s="108"/>
      <c r="W60258" s="108"/>
      <c r="Y60258" s="108"/>
      <c r="AA60258" s="108"/>
      <c r="AC60258" s="108"/>
    </row>
    <row r="60259" spans="19:29" x14ac:dyDescent="0.25">
      <c r="S60259" s="109"/>
      <c r="U60259" s="109"/>
      <c r="W60259" s="109"/>
      <c r="Y60259" s="109"/>
      <c r="AA60259" s="109"/>
      <c r="AC60259" s="109"/>
    </row>
    <row r="60260" spans="19:29" x14ac:dyDescent="0.25">
      <c r="S60260" s="108"/>
      <c r="U60260" s="108"/>
      <c r="W60260" s="108"/>
      <c r="Y60260" s="108"/>
      <c r="AA60260" s="108"/>
      <c r="AC60260" s="108"/>
    </row>
    <row r="60261" spans="19:29" x14ac:dyDescent="0.25">
      <c r="S60261" s="109"/>
      <c r="U60261" s="109"/>
      <c r="W60261" s="109"/>
      <c r="Y60261" s="109"/>
      <c r="AA60261" s="109"/>
      <c r="AC60261" s="109"/>
    </row>
    <row r="60262" spans="19:29" x14ac:dyDescent="0.25">
      <c r="S60262" s="108"/>
      <c r="U60262" s="108"/>
      <c r="W60262" s="108"/>
      <c r="Y60262" s="108"/>
      <c r="AA60262" s="108"/>
      <c r="AC60262" s="108"/>
    </row>
    <row r="60263" spans="19:29" x14ac:dyDescent="0.25">
      <c r="S60263" s="108"/>
      <c r="U60263" s="108"/>
      <c r="W60263" s="108"/>
      <c r="Y60263" s="108"/>
      <c r="AA60263" s="108"/>
      <c r="AC60263" s="108"/>
    </row>
    <row r="60264" spans="19:29" x14ac:dyDescent="0.25">
      <c r="S60264" s="108"/>
      <c r="U60264" s="108"/>
      <c r="W60264" s="108"/>
      <c r="Y60264" s="108"/>
      <c r="AA60264" s="108"/>
      <c r="AC60264" s="108"/>
    </row>
    <row r="60265" spans="19:29" x14ac:dyDescent="0.25">
      <c r="S60265" s="110"/>
      <c r="U60265" s="110"/>
      <c r="W60265" s="110"/>
      <c r="Y60265" s="110"/>
      <c r="AA60265" s="110"/>
      <c r="AC60265" s="110"/>
    </row>
    <row r="60266" spans="19:29" x14ac:dyDescent="0.25">
      <c r="S60266" s="110"/>
      <c r="U60266" s="110"/>
      <c r="W60266" s="110"/>
      <c r="Y60266" s="110"/>
      <c r="AA60266" s="110"/>
      <c r="AC60266" s="110"/>
    </row>
    <row r="60267" spans="19:29" x14ac:dyDescent="0.25">
      <c r="S60267" s="110"/>
      <c r="U60267" s="110"/>
      <c r="W60267" s="110"/>
      <c r="Y60267" s="110"/>
      <c r="AA60267" s="110"/>
      <c r="AC60267" s="110"/>
    </row>
    <row r="60268" spans="19:29" x14ac:dyDescent="0.25">
      <c r="S60268" s="110"/>
      <c r="U60268" s="110"/>
      <c r="W60268" s="110"/>
      <c r="Y60268" s="110"/>
      <c r="AA60268" s="110"/>
      <c r="AC60268" s="110"/>
    </row>
    <row r="60269" spans="19:29" x14ac:dyDescent="0.25">
      <c r="S60269" s="111"/>
      <c r="U60269" s="111"/>
      <c r="W60269" s="111"/>
      <c r="Y60269" s="111"/>
      <c r="AA60269" s="111"/>
      <c r="AC60269" s="111"/>
    </row>
    <row r="60270" spans="19:29" x14ac:dyDescent="0.25">
      <c r="S60270" s="107"/>
      <c r="U60270" s="107"/>
      <c r="W60270" s="107"/>
      <c r="Y60270" s="107"/>
      <c r="AA60270" s="107"/>
      <c r="AC60270" s="107"/>
    </row>
    <row r="60271" spans="19:29" x14ac:dyDescent="0.25">
      <c r="S60271" s="108"/>
      <c r="U60271" s="108"/>
      <c r="W60271" s="108"/>
      <c r="Y60271" s="108"/>
      <c r="AA60271" s="108"/>
      <c r="AC60271" s="108"/>
    </row>
    <row r="60272" spans="19:29" x14ac:dyDescent="0.25">
      <c r="S60272" s="108"/>
      <c r="U60272" s="108"/>
      <c r="W60272" s="108"/>
      <c r="Y60272" s="108"/>
      <c r="AA60272" s="108"/>
      <c r="AC60272" s="108"/>
    </row>
    <row r="60273" spans="19:29" x14ac:dyDescent="0.25">
      <c r="S60273" s="109"/>
      <c r="U60273" s="109"/>
      <c r="W60273" s="109"/>
      <c r="Y60273" s="109"/>
      <c r="AA60273" s="109"/>
      <c r="AC60273" s="109"/>
    </row>
    <row r="60274" spans="19:29" x14ac:dyDescent="0.25">
      <c r="S60274" s="108"/>
      <c r="U60274" s="108"/>
      <c r="W60274" s="108"/>
      <c r="Y60274" s="108"/>
      <c r="AA60274" s="108"/>
      <c r="AC60274" s="108"/>
    </row>
    <row r="60275" spans="19:29" x14ac:dyDescent="0.25">
      <c r="S60275" s="108"/>
      <c r="U60275" s="108"/>
      <c r="W60275" s="108"/>
      <c r="Y60275" s="108"/>
      <c r="AA60275" s="108"/>
      <c r="AC60275" s="108"/>
    </row>
    <row r="60276" spans="19:29" x14ac:dyDescent="0.25">
      <c r="S60276" s="109"/>
      <c r="U60276" s="109"/>
      <c r="W60276" s="109"/>
      <c r="Y60276" s="109"/>
      <c r="AA60276" s="109"/>
      <c r="AC60276" s="109"/>
    </row>
    <row r="60277" spans="19:29" x14ac:dyDescent="0.25">
      <c r="S60277" s="108"/>
      <c r="U60277" s="108"/>
      <c r="W60277" s="108"/>
      <c r="Y60277" s="108"/>
      <c r="AA60277" s="108"/>
      <c r="AC60277" s="108"/>
    </row>
    <row r="60278" spans="19:29" x14ac:dyDescent="0.25">
      <c r="S60278" s="109"/>
      <c r="U60278" s="109"/>
      <c r="W60278" s="109"/>
      <c r="Y60278" s="109"/>
      <c r="AA60278" s="109"/>
      <c r="AC60278" s="109"/>
    </row>
    <row r="60279" spans="19:29" x14ac:dyDescent="0.25">
      <c r="S60279" s="108"/>
      <c r="U60279" s="108"/>
      <c r="W60279" s="108"/>
      <c r="Y60279" s="108"/>
      <c r="AA60279" s="108"/>
      <c r="AC60279" s="108"/>
    </row>
    <row r="60280" spans="19:29" x14ac:dyDescent="0.25">
      <c r="S60280" s="108"/>
      <c r="U60280" s="108"/>
      <c r="W60280" s="108"/>
      <c r="Y60280" s="108"/>
      <c r="AA60280" s="108"/>
      <c r="AC60280" s="108"/>
    </row>
    <row r="60281" spans="19:29" x14ac:dyDescent="0.25">
      <c r="S60281" s="108"/>
      <c r="U60281" s="108"/>
      <c r="W60281" s="108"/>
      <c r="Y60281" s="108"/>
      <c r="AA60281" s="108"/>
      <c r="AC60281" s="108"/>
    </row>
    <row r="60282" spans="19:29" x14ac:dyDescent="0.25">
      <c r="S60282" s="110"/>
      <c r="U60282" s="110"/>
      <c r="W60282" s="110"/>
      <c r="Y60282" s="110"/>
      <c r="AA60282" s="110"/>
      <c r="AC60282" s="110"/>
    </row>
    <row r="60283" spans="19:29" x14ac:dyDescent="0.25">
      <c r="S60283" s="110"/>
      <c r="U60283" s="110"/>
      <c r="W60283" s="110"/>
      <c r="Y60283" s="110"/>
      <c r="AA60283" s="110"/>
      <c r="AC60283" s="110"/>
    </row>
    <row r="60284" spans="19:29" x14ac:dyDescent="0.25">
      <c r="S60284" s="110"/>
      <c r="U60284" s="110"/>
      <c r="W60284" s="110"/>
      <c r="Y60284" s="110"/>
      <c r="AA60284" s="110"/>
      <c r="AC60284" s="110"/>
    </row>
    <row r="60285" spans="19:29" x14ac:dyDescent="0.25">
      <c r="S60285" s="110"/>
      <c r="U60285" s="110"/>
      <c r="W60285" s="110"/>
      <c r="Y60285" s="110"/>
      <c r="AA60285" s="110"/>
      <c r="AC60285" s="110"/>
    </row>
    <row r="60286" spans="19:29" x14ac:dyDescent="0.25">
      <c r="S60286" s="111"/>
      <c r="U60286" s="111"/>
      <c r="W60286" s="111"/>
      <c r="Y60286" s="111"/>
      <c r="AA60286" s="111"/>
      <c r="AC60286" s="111"/>
    </row>
    <row r="60287" spans="19:29" x14ac:dyDescent="0.25">
      <c r="S60287" s="107"/>
      <c r="U60287" s="107"/>
      <c r="W60287" s="107"/>
      <c r="Y60287" s="107"/>
      <c r="AA60287" s="107"/>
      <c r="AC60287" s="107"/>
    </row>
    <row r="60288" spans="19:29" x14ac:dyDescent="0.25">
      <c r="S60288" s="108"/>
      <c r="U60288" s="108"/>
      <c r="W60288" s="108"/>
      <c r="Y60288" s="108"/>
      <c r="AA60288" s="108"/>
      <c r="AC60288" s="108"/>
    </row>
    <row r="60289" spans="19:29" x14ac:dyDescent="0.25">
      <c r="S60289" s="108"/>
      <c r="U60289" s="108"/>
      <c r="W60289" s="108"/>
      <c r="Y60289" s="108"/>
      <c r="AA60289" s="108"/>
      <c r="AC60289" s="108"/>
    </row>
    <row r="60290" spans="19:29" x14ac:dyDescent="0.25">
      <c r="S60290" s="109"/>
      <c r="U60290" s="109"/>
      <c r="W60290" s="109"/>
      <c r="Y60290" s="109"/>
      <c r="AA60290" s="109"/>
      <c r="AC60290" s="109"/>
    </row>
    <row r="60291" spans="19:29" x14ac:dyDescent="0.25">
      <c r="S60291" s="108"/>
      <c r="U60291" s="108"/>
      <c r="W60291" s="108"/>
      <c r="Y60291" s="108"/>
      <c r="AA60291" s="108"/>
      <c r="AC60291" s="108"/>
    </row>
    <row r="60292" spans="19:29" x14ac:dyDescent="0.25">
      <c r="S60292" s="108"/>
      <c r="U60292" s="108"/>
      <c r="W60292" s="108"/>
      <c r="Y60292" s="108"/>
      <c r="AA60292" s="108"/>
      <c r="AC60292" s="108"/>
    </row>
    <row r="60293" spans="19:29" x14ac:dyDescent="0.25">
      <c r="S60293" s="109"/>
      <c r="U60293" s="109"/>
      <c r="W60293" s="109"/>
      <c r="Y60293" s="109"/>
      <c r="AA60293" s="109"/>
      <c r="AC60293" s="109"/>
    </row>
    <row r="60294" spans="19:29" x14ac:dyDescent="0.25">
      <c r="S60294" s="108"/>
      <c r="U60294" s="108"/>
      <c r="W60294" s="108"/>
      <c r="Y60294" s="108"/>
      <c r="AA60294" s="108"/>
      <c r="AC60294" s="108"/>
    </row>
    <row r="60295" spans="19:29" x14ac:dyDescent="0.25">
      <c r="S60295" s="109"/>
      <c r="U60295" s="109"/>
      <c r="W60295" s="109"/>
      <c r="Y60295" s="109"/>
      <c r="AA60295" s="109"/>
      <c r="AC60295" s="109"/>
    </row>
    <row r="60296" spans="19:29" x14ac:dyDescent="0.25">
      <c r="S60296" s="108"/>
      <c r="U60296" s="108"/>
      <c r="W60296" s="108"/>
      <c r="Y60296" s="108"/>
      <c r="AA60296" s="108"/>
      <c r="AC60296" s="108"/>
    </row>
    <row r="60297" spans="19:29" x14ac:dyDescent="0.25">
      <c r="S60297" s="108"/>
      <c r="U60297" s="108"/>
      <c r="W60297" s="108"/>
      <c r="Y60297" s="108"/>
      <c r="AA60297" s="108"/>
      <c r="AC60297" s="108"/>
    </row>
    <row r="60298" spans="19:29" x14ac:dyDescent="0.25">
      <c r="S60298" s="108"/>
      <c r="U60298" s="108"/>
      <c r="W60298" s="108"/>
      <c r="Y60298" s="108"/>
      <c r="AA60298" s="108"/>
      <c r="AC60298" s="108"/>
    </row>
    <row r="60299" spans="19:29" x14ac:dyDescent="0.25">
      <c r="S60299" s="110"/>
      <c r="U60299" s="110"/>
      <c r="W60299" s="110"/>
      <c r="Y60299" s="110"/>
      <c r="AA60299" s="110"/>
      <c r="AC60299" s="110"/>
    </row>
    <row r="60300" spans="19:29" x14ac:dyDescent="0.25">
      <c r="S60300" s="110"/>
      <c r="U60300" s="110"/>
      <c r="W60300" s="110"/>
      <c r="Y60300" s="110"/>
      <c r="AA60300" s="110"/>
      <c r="AC60300" s="110"/>
    </row>
    <row r="60301" spans="19:29" x14ac:dyDescent="0.25">
      <c r="S60301" s="110"/>
      <c r="U60301" s="110"/>
      <c r="W60301" s="110"/>
      <c r="Y60301" s="110"/>
      <c r="AA60301" s="110"/>
      <c r="AC60301" s="110"/>
    </row>
    <row r="60302" spans="19:29" x14ac:dyDescent="0.25">
      <c r="S60302" s="110"/>
      <c r="U60302" s="110"/>
      <c r="W60302" s="110"/>
      <c r="Y60302" s="110"/>
      <c r="AA60302" s="110"/>
      <c r="AC60302" s="110"/>
    </row>
    <row r="60303" spans="19:29" x14ac:dyDescent="0.25">
      <c r="S60303" s="111"/>
      <c r="U60303" s="111"/>
      <c r="W60303" s="111"/>
      <c r="Y60303" s="111"/>
      <c r="AA60303" s="111"/>
      <c r="AC60303" s="111"/>
    </row>
    <row r="60304" spans="19:29" x14ac:dyDescent="0.25">
      <c r="S60304" s="107"/>
      <c r="U60304" s="107"/>
      <c r="W60304" s="107"/>
      <c r="Y60304" s="107"/>
      <c r="AA60304" s="107"/>
      <c r="AC60304" s="107"/>
    </row>
    <row r="60305" spans="19:29" x14ac:dyDescent="0.25">
      <c r="S60305" s="108"/>
      <c r="U60305" s="108"/>
      <c r="W60305" s="108"/>
      <c r="Y60305" s="108"/>
      <c r="AA60305" s="108"/>
      <c r="AC60305" s="108"/>
    </row>
    <row r="60306" spans="19:29" x14ac:dyDescent="0.25">
      <c r="S60306" s="108"/>
      <c r="U60306" s="108"/>
      <c r="W60306" s="108"/>
      <c r="Y60306" s="108"/>
      <c r="AA60306" s="108"/>
      <c r="AC60306" s="108"/>
    </row>
    <row r="60307" spans="19:29" x14ac:dyDescent="0.25">
      <c r="S60307" s="109"/>
      <c r="U60307" s="109"/>
      <c r="W60307" s="109"/>
      <c r="Y60307" s="109"/>
      <c r="AA60307" s="109"/>
      <c r="AC60307" s="109"/>
    </row>
    <row r="60308" spans="19:29" x14ac:dyDescent="0.25">
      <c r="S60308" s="108"/>
      <c r="U60308" s="108"/>
      <c r="W60308" s="108"/>
      <c r="Y60308" s="108"/>
      <c r="AA60308" s="108"/>
      <c r="AC60308" s="108"/>
    </row>
    <row r="60309" spans="19:29" x14ac:dyDescent="0.25">
      <c r="S60309" s="108"/>
      <c r="U60309" s="108"/>
      <c r="W60309" s="108"/>
      <c r="Y60309" s="108"/>
      <c r="AA60309" s="108"/>
      <c r="AC60309" s="108"/>
    </row>
    <row r="60310" spans="19:29" x14ac:dyDescent="0.25">
      <c r="S60310" s="109"/>
      <c r="U60310" s="109"/>
      <c r="W60310" s="109"/>
      <c r="Y60310" s="109"/>
      <c r="AA60310" s="109"/>
      <c r="AC60310" s="109"/>
    </row>
    <row r="60311" spans="19:29" x14ac:dyDescent="0.25">
      <c r="S60311" s="108"/>
      <c r="U60311" s="108"/>
      <c r="W60311" s="108"/>
      <c r="Y60311" s="108"/>
      <c r="AA60311" s="108"/>
      <c r="AC60311" s="108"/>
    </row>
    <row r="60312" spans="19:29" x14ac:dyDescent="0.25">
      <c r="S60312" s="109"/>
      <c r="U60312" s="109"/>
      <c r="W60312" s="109"/>
      <c r="Y60312" s="109"/>
      <c r="AA60312" s="109"/>
      <c r="AC60312" s="109"/>
    </row>
    <row r="60313" spans="19:29" x14ac:dyDescent="0.25">
      <c r="S60313" s="108"/>
      <c r="U60313" s="108"/>
      <c r="W60313" s="108"/>
      <c r="Y60313" s="108"/>
      <c r="AA60313" s="108"/>
      <c r="AC60313" s="108"/>
    </row>
    <row r="60314" spans="19:29" x14ac:dyDescent="0.25">
      <c r="S60314" s="108"/>
      <c r="U60314" s="108"/>
      <c r="W60314" s="108"/>
      <c r="Y60314" s="108"/>
      <c r="AA60314" s="108"/>
      <c r="AC60314" s="108"/>
    </row>
    <row r="60315" spans="19:29" x14ac:dyDescent="0.25">
      <c r="S60315" s="108"/>
      <c r="U60315" s="108"/>
      <c r="W60315" s="108"/>
      <c r="Y60315" s="108"/>
      <c r="AA60315" s="108"/>
      <c r="AC60315" s="108"/>
    </row>
    <row r="60316" spans="19:29" x14ac:dyDescent="0.25">
      <c r="S60316" s="110"/>
      <c r="U60316" s="110"/>
      <c r="W60316" s="110"/>
      <c r="Y60316" s="110"/>
      <c r="AA60316" s="110"/>
      <c r="AC60316" s="110"/>
    </row>
    <row r="60317" spans="19:29" x14ac:dyDescent="0.25">
      <c r="S60317" s="110"/>
      <c r="U60317" s="110"/>
      <c r="W60317" s="110"/>
      <c r="Y60317" s="110"/>
      <c r="AA60317" s="110"/>
      <c r="AC60317" s="110"/>
    </row>
    <row r="60318" spans="19:29" x14ac:dyDescent="0.25">
      <c r="S60318" s="110"/>
      <c r="U60318" s="110"/>
      <c r="W60318" s="110"/>
      <c r="Y60318" s="110"/>
      <c r="AA60318" s="110"/>
      <c r="AC60318" s="110"/>
    </row>
    <row r="60319" spans="19:29" x14ac:dyDescent="0.25">
      <c r="S60319" s="110"/>
      <c r="U60319" s="110"/>
      <c r="W60319" s="110"/>
      <c r="Y60319" s="110"/>
      <c r="AA60319" s="110"/>
      <c r="AC60319" s="110"/>
    </row>
    <row r="60320" spans="19:29" x14ac:dyDescent="0.25">
      <c r="S60320" s="111"/>
      <c r="U60320" s="111"/>
      <c r="W60320" s="111"/>
      <c r="Y60320" s="111"/>
      <c r="AA60320" s="111"/>
      <c r="AC60320" s="111"/>
    </row>
    <row r="60321" spans="19:29" x14ac:dyDescent="0.25">
      <c r="S60321" s="107"/>
      <c r="U60321" s="107"/>
      <c r="W60321" s="107"/>
      <c r="Y60321" s="107"/>
      <c r="AA60321" s="107"/>
      <c r="AC60321" s="107"/>
    </row>
    <row r="60322" spans="19:29" x14ac:dyDescent="0.25">
      <c r="S60322" s="108"/>
      <c r="U60322" s="108"/>
      <c r="W60322" s="108"/>
      <c r="Y60322" s="108"/>
      <c r="AA60322" s="108"/>
      <c r="AC60322" s="108"/>
    </row>
    <row r="60323" spans="19:29" x14ac:dyDescent="0.25">
      <c r="S60323" s="108"/>
      <c r="U60323" s="108"/>
      <c r="W60323" s="108"/>
      <c r="Y60323" s="108"/>
      <c r="AA60323" s="108"/>
      <c r="AC60323" s="108"/>
    </row>
    <row r="60324" spans="19:29" x14ac:dyDescent="0.25">
      <c r="S60324" s="109"/>
      <c r="U60324" s="109"/>
      <c r="W60324" s="109"/>
      <c r="Y60324" s="109"/>
      <c r="AA60324" s="109"/>
      <c r="AC60324" s="109"/>
    </row>
    <row r="60325" spans="19:29" x14ac:dyDescent="0.25">
      <c r="S60325" s="108"/>
      <c r="U60325" s="108"/>
      <c r="W60325" s="108"/>
      <c r="Y60325" s="108"/>
      <c r="AA60325" s="108"/>
      <c r="AC60325" s="108"/>
    </row>
    <row r="60326" spans="19:29" x14ac:dyDescent="0.25">
      <c r="S60326" s="108"/>
      <c r="U60326" s="108"/>
      <c r="W60326" s="108"/>
      <c r="Y60326" s="108"/>
      <c r="AA60326" s="108"/>
      <c r="AC60326" s="108"/>
    </row>
    <row r="60327" spans="19:29" x14ac:dyDescent="0.25">
      <c r="S60327" s="109"/>
      <c r="U60327" s="109"/>
      <c r="W60327" s="109"/>
      <c r="Y60327" s="109"/>
      <c r="AA60327" s="109"/>
      <c r="AC60327" s="109"/>
    </row>
    <row r="60328" spans="19:29" x14ac:dyDescent="0.25">
      <c r="S60328" s="108"/>
      <c r="U60328" s="108"/>
      <c r="W60328" s="108"/>
      <c r="Y60328" s="108"/>
      <c r="AA60328" s="108"/>
      <c r="AC60328" s="108"/>
    </row>
    <row r="60329" spans="19:29" x14ac:dyDescent="0.25">
      <c r="S60329" s="109"/>
      <c r="U60329" s="109"/>
      <c r="W60329" s="109"/>
      <c r="Y60329" s="109"/>
      <c r="AA60329" s="109"/>
      <c r="AC60329" s="109"/>
    </row>
    <row r="60330" spans="19:29" x14ac:dyDescent="0.25">
      <c r="S60330" s="108"/>
      <c r="U60330" s="108"/>
      <c r="W60330" s="108"/>
      <c r="Y60330" s="108"/>
      <c r="AA60330" s="108"/>
      <c r="AC60330" s="108"/>
    </row>
    <row r="60331" spans="19:29" x14ac:dyDescent="0.25">
      <c r="S60331" s="108"/>
      <c r="U60331" s="108"/>
      <c r="W60331" s="108"/>
      <c r="Y60331" s="108"/>
      <c r="AA60331" s="108"/>
      <c r="AC60331" s="108"/>
    </row>
    <row r="60332" spans="19:29" x14ac:dyDescent="0.25">
      <c r="S60332" s="108"/>
      <c r="U60332" s="108"/>
      <c r="W60332" s="108"/>
      <c r="Y60332" s="108"/>
      <c r="AA60332" s="108"/>
      <c r="AC60332" s="108"/>
    </row>
    <row r="60333" spans="19:29" x14ac:dyDescent="0.25">
      <c r="S60333" s="110"/>
      <c r="U60333" s="110"/>
      <c r="W60333" s="110"/>
      <c r="Y60333" s="110"/>
      <c r="AA60333" s="110"/>
      <c r="AC60333" s="110"/>
    </row>
    <row r="60334" spans="19:29" x14ac:dyDescent="0.25">
      <c r="S60334" s="110"/>
      <c r="U60334" s="110"/>
      <c r="W60334" s="110"/>
      <c r="Y60334" s="110"/>
      <c r="AA60334" s="110"/>
      <c r="AC60334" s="110"/>
    </row>
    <row r="60335" spans="19:29" x14ac:dyDescent="0.25">
      <c r="S60335" s="110"/>
      <c r="U60335" s="110"/>
      <c r="W60335" s="110"/>
      <c r="Y60335" s="110"/>
      <c r="AA60335" s="110"/>
      <c r="AC60335" s="110"/>
    </row>
    <row r="60336" spans="19:29" x14ac:dyDescent="0.25">
      <c r="S60336" s="110"/>
      <c r="U60336" s="110"/>
      <c r="W60336" s="110"/>
      <c r="Y60336" s="110"/>
      <c r="AA60336" s="110"/>
      <c r="AC60336" s="110"/>
    </row>
    <row r="60337" spans="19:29" x14ac:dyDescent="0.25">
      <c r="S60337" s="111"/>
      <c r="U60337" s="111"/>
      <c r="W60337" s="111"/>
      <c r="Y60337" s="111"/>
      <c r="AA60337" s="111"/>
      <c r="AC60337" s="111"/>
    </row>
    <row r="60338" spans="19:29" x14ac:dyDescent="0.25">
      <c r="S60338" s="107"/>
      <c r="U60338" s="107"/>
      <c r="W60338" s="107"/>
      <c r="Y60338" s="107"/>
      <c r="AA60338" s="107"/>
      <c r="AC60338" s="107"/>
    </row>
    <row r="60339" spans="19:29" x14ac:dyDescent="0.25">
      <c r="S60339" s="108"/>
      <c r="U60339" s="108"/>
      <c r="W60339" s="108"/>
      <c r="Y60339" s="108"/>
      <c r="AA60339" s="108"/>
      <c r="AC60339" s="108"/>
    </row>
    <row r="60340" spans="19:29" x14ac:dyDescent="0.25">
      <c r="S60340" s="108"/>
      <c r="U60340" s="108"/>
      <c r="W60340" s="108"/>
      <c r="Y60340" s="108"/>
      <c r="AA60340" s="108"/>
      <c r="AC60340" s="108"/>
    </row>
    <row r="60341" spans="19:29" x14ac:dyDescent="0.25">
      <c r="S60341" s="109"/>
      <c r="U60341" s="109"/>
      <c r="W60341" s="109"/>
      <c r="Y60341" s="109"/>
      <c r="AA60341" s="109"/>
      <c r="AC60341" s="109"/>
    </row>
    <row r="60342" spans="19:29" x14ac:dyDescent="0.25">
      <c r="S60342" s="108"/>
      <c r="U60342" s="108"/>
      <c r="W60342" s="108"/>
      <c r="Y60342" s="108"/>
      <c r="AA60342" s="108"/>
      <c r="AC60342" s="108"/>
    </row>
    <row r="60343" spans="19:29" x14ac:dyDescent="0.25">
      <c r="S60343" s="108"/>
      <c r="U60343" s="108"/>
      <c r="W60343" s="108"/>
      <c r="Y60343" s="108"/>
      <c r="AA60343" s="108"/>
      <c r="AC60343" s="108"/>
    </row>
    <row r="60344" spans="19:29" x14ac:dyDescent="0.25">
      <c r="S60344" s="109"/>
      <c r="U60344" s="109"/>
      <c r="W60344" s="109"/>
      <c r="Y60344" s="109"/>
      <c r="AA60344" s="109"/>
      <c r="AC60344" s="109"/>
    </row>
    <row r="60345" spans="19:29" x14ac:dyDescent="0.25">
      <c r="S60345" s="108"/>
      <c r="U60345" s="108"/>
      <c r="W60345" s="108"/>
      <c r="Y60345" s="108"/>
      <c r="AA60345" s="108"/>
      <c r="AC60345" s="108"/>
    </row>
    <row r="60346" spans="19:29" x14ac:dyDescent="0.25">
      <c r="S60346" s="109"/>
      <c r="U60346" s="109"/>
      <c r="W60346" s="109"/>
      <c r="Y60346" s="109"/>
      <c r="AA60346" s="109"/>
      <c r="AC60346" s="109"/>
    </row>
    <row r="60347" spans="19:29" x14ac:dyDescent="0.25">
      <c r="S60347" s="108"/>
      <c r="U60347" s="108"/>
      <c r="W60347" s="108"/>
      <c r="Y60347" s="108"/>
      <c r="AA60347" s="108"/>
      <c r="AC60347" s="108"/>
    </row>
    <row r="60348" spans="19:29" x14ac:dyDescent="0.25">
      <c r="S60348" s="108"/>
      <c r="U60348" s="108"/>
      <c r="W60348" s="108"/>
      <c r="Y60348" s="108"/>
      <c r="AA60348" s="108"/>
      <c r="AC60348" s="108"/>
    </row>
    <row r="60349" spans="19:29" x14ac:dyDescent="0.25">
      <c r="S60349" s="108"/>
      <c r="U60349" s="108"/>
      <c r="W60349" s="108"/>
      <c r="Y60349" s="108"/>
      <c r="AA60349" s="108"/>
      <c r="AC60349" s="108"/>
    </row>
    <row r="60350" spans="19:29" x14ac:dyDescent="0.25">
      <c r="S60350" s="110"/>
      <c r="U60350" s="110"/>
      <c r="W60350" s="110"/>
      <c r="Y60350" s="110"/>
      <c r="AA60350" s="110"/>
      <c r="AC60350" s="110"/>
    </row>
    <row r="60351" spans="19:29" x14ac:dyDescent="0.25">
      <c r="S60351" s="110"/>
      <c r="U60351" s="110"/>
      <c r="W60351" s="110"/>
      <c r="Y60351" s="110"/>
      <c r="AA60351" s="110"/>
      <c r="AC60351" s="110"/>
    </row>
    <row r="60352" spans="19:29" x14ac:dyDescent="0.25">
      <c r="S60352" s="110"/>
      <c r="U60352" s="110"/>
      <c r="W60352" s="110"/>
      <c r="Y60352" s="110"/>
      <c r="AA60352" s="110"/>
      <c r="AC60352" s="110"/>
    </row>
    <row r="60353" spans="19:29" x14ac:dyDescent="0.25">
      <c r="S60353" s="110"/>
      <c r="U60353" s="110"/>
      <c r="W60353" s="110"/>
      <c r="Y60353" s="110"/>
      <c r="AA60353" s="110"/>
      <c r="AC60353" s="110"/>
    </row>
    <row r="60354" spans="19:29" x14ac:dyDescent="0.25">
      <c r="S60354" s="111"/>
      <c r="U60354" s="111"/>
      <c r="W60354" s="111"/>
      <c r="Y60354" s="111"/>
      <c r="AA60354" s="111"/>
      <c r="AC60354" s="111"/>
    </row>
    <row r="60355" spans="19:29" x14ac:dyDescent="0.25">
      <c r="S60355" s="107"/>
      <c r="U60355" s="107"/>
      <c r="W60355" s="107"/>
      <c r="Y60355" s="107"/>
      <c r="AA60355" s="107"/>
      <c r="AC60355" s="107"/>
    </row>
    <row r="60356" spans="19:29" x14ac:dyDescent="0.25">
      <c r="S60356" s="108"/>
      <c r="U60356" s="108"/>
      <c r="W60356" s="108"/>
      <c r="Y60356" s="108"/>
      <c r="AA60356" s="108"/>
      <c r="AC60356" s="108"/>
    </row>
    <row r="60357" spans="19:29" x14ac:dyDescent="0.25">
      <c r="S60357" s="108"/>
      <c r="U60357" s="108"/>
      <c r="W60357" s="108"/>
      <c r="Y60357" s="108"/>
      <c r="AA60357" s="108"/>
      <c r="AC60357" s="108"/>
    </row>
    <row r="60358" spans="19:29" x14ac:dyDescent="0.25">
      <c r="S60358" s="109"/>
      <c r="U60358" s="109"/>
      <c r="W60358" s="109"/>
      <c r="Y60358" s="109"/>
      <c r="AA60358" s="109"/>
      <c r="AC60358" s="109"/>
    </row>
    <row r="60359" spans="19:29" x14ac:dyDescent="0.25">
      <c r="S60359" s="108"/>
      <c r="U60359" s="108"/>
      <c r="W60359" s="108"/>
      <c r="Y60359" s="108"/>
      <c r="AA60359" s="108"/>
      <c r="AC60359" s="108"/>
    </row>
    <row r="60360" spans="19:29" x14ac:dyDescent="0.25">
      <c r="S60360" s="108"/>
      <c r="U60360" s="108"/>
      <c r="W60360" s="108"/>
      <c r="Y60360" s="108"/>
      <c r="AA60360" s="108"/>
      <c r="AC60360" s="108"/>
    </row>
    <row r="60361" spans="19:29" x14ac:dyDescent="0.25">
      <c r="S60361" s="109"/>
      <c r="U60361" s="109"/>
      <c r="W60361" s="109"/>
      <c r="Y60361" s="109"/>
      <c r="AA60361" s="109"/>
      <c r="AC60361" s="109"/>
    </row>
    <row r="60362" spans="19:29" x14ac:dyDescent="0.25">
      <c r="S60362" s="108"/>
      <c r="U60362" s="108"/>
      <c r="W60362" s="108"/>
      <c r="Y60362" s="108"/>
      <c r="AA60362" s="108"/>
      <c r="AC60362" s="108"/>
    </row>
    <row r="60363" spans="19:29" x14ac:dyDescent="0.25">
      <c r="S60363" s="109"/>
      <c r="U60363" s="109"/>
      <c r="W60363" s="109"/>
      <c r="Y60363" s="109"/>
      <c r="AA60363" s="109"/>
      <c r="AC60363" s="109"/>
    </row>
    <row r="60364" spans="19:29" x14ac:dyDescent="0.25">
      <c r="S60364" s="108"/>
      <c r="U60364" s="108"/>
      <c r="W60364" s="108"/>
      <c r="Y60364" s="108"/>
      <c r="AA60364" s="108"/>
      <c r="AC60364" s="108"/>
    </row>
    <row r="60365" spans="19:29" x14ac:dyDescent="0.25">
      <c r="S60365" s="108"/>
      <c r="U60365" s="108"/>
      <c r="W60365" s="108"/>
      <c r="Y60365" s="108"/>
      <c r="AA60365" s="108"/>
      <c r="AC60365" s="108"/>
    </row>
    <row r="60366" spans="19:29" x14ac:dyDescent="0.25">
      <c r="S60366" s="108"/>
      <c r="U60366" s="108"/>
      <c r="W60366" s="108"/>
      <c r="Y60366" s="108"/>
      <c r="AA60366" s="108"/>
      <c r="AC60366" s="108"/>
    </row>
    <row r="60367" spans="19:29" x14ac:dyDescent="0.25">
      <c r="S60367" s="110"/>
      <c r="U60367" s="110"/>
      <c r="W60367" s="110"/>
      <c r="Y60367" s="110"/>
      <c r="AA60367" s="110"/>
      <c r="AC60367" s="110"/>
    </row>
    <row r="60368" spans="19:29" x14ac:dyDescent="0.25">
      <c r="S60368" s="110"/>
      <c r="U60368" s="110"/>
      <c r="W60368" s="110"/>
      <c r="Y60368" s="110"/>
      <c r="AA60368" s="110"/>
      <c r="AC60368" s="110"/>
    </row>
    <row r="60369" spans="19:29" x14ac:dyDescent="0.25">
      <c r="S60369" s="110"/>
      <c r="U60369" s="110"/>
      <c r="W60369" s="110"/>
      <c r="Y60369" s="110"/>
      <c r="AA60369" s="110"/>
      <c r="AC60369" s="110"/>
    </row>
    <row r="60370" spans="19:29" x14ac:dyDescent="0.25">
      <c r="S60370" s="110"/>
      <c r="U60370" s="110"/>
      <c r="W60370" s="110"/>
      <c r="Y60370" s="110"/>
      <c r="AA60370" s="110"/>
      <c r="AC60370" s="110"/>
    </row>
    <row r="60371" spans="19:29" x14ac:dyDescent="0.25">
      <c r="S60371" s="111"/>
      <c r="U60371" s="111"/>
      <c r="W60371" s="111"/>
      <c r="Y60371" s="111"/>
      <c r="AA60371" s="111"/>
      <c r="AC60371" s="111"/>
    </row>
    <row r="60372" spans="19:29" x14ac:dyDescent="0.25">
      <c r="S60372" s="107"/>
      <c r="U60372" s="107"/>
      <c r="W60372" s="107"/>
      <c r="Y60372" s="107"/>
      <c r="AA60372" s="107"/>
      <c r="AC60372" s="107"/>
    </row>
    <row r="60373" spans="19:29" x14ac:dyDescent="0.25">
      <c r="S60373" s="108"/>
      <c r="U60373" s="108"/>
      <c r="W60373" s="108"/>
      <c r="Y60373" s="108"/>
      <c r="AA60373" s="108"/>
      <c r="AC60373" s="108"/>
    </row>
    <row r="60374" spans="19:29" x14ac:dyDescent="0.25">
      <c r="S60374" s="108"/>
      <c r="U60374" s="108"/>
      <c r="W60374" s="108"/>
      <c r="Y60374" s="108"/>
      <c r="AA60374" s="108"/>
      <c r="AC60374" s="108"/>
    </row>
    <row r="60375" spans="19:29" x14ac:dyDescent="0.25">
      <c r="S60375" s="109"/>
      <c r="U60375" s="109"/>
      <c r="W60375" s="109"/>
      <c r="Y60375" s="109"/>
      <c r="AA60375" s="109"/>
      <c r="AC60375" s="109"/>
    </row>
    <row r="60376" spans="19:29" x14ac:dyDescent="0.25">
      <c r="S60376" s="108"/>
      <c r="U60376" s="108"/>
      <c r="W60376" s="108"/>
      <c r="Y60376" s="108"/>
      <c r="AA60376" s="108"/>
      <c r="AC60376" s="108"/>
    </row>
    <row r="60377" spans="19:29" x14ac:dyDescent="0.25">
      <c r="S60377" s="108"/>
      <c r="U60377" s="108"/>
      <c r="W60377" s="108"/>
      <c r="Y60377" s="108"/>
      <c r="AA60377" s="108"/>
      <c r="AC60377" s="108"/>
    </row>
    <row r="60378" spans="19:29" x14ac:dyDescent="0.25">
      <c r="S60378" s="109"/>
      <c r="U60378" s="109"/>
      <c r="W60378" s="109"/>
      <c r="Y60378" s="109"/>
      <c r="AA60378" s="109"/>
      <c r="AC60378" s="109"/>
    </row>
    <row r="60379" spans="19:29" x14ac:dyDescent="0.25">
      <c r="S60379" s="108"/>
      <c r="U60379" s="108"/>
      <c r="W60379" s="108"/>
      <c r="Y60379" s="108"/>
      <c r="AA60379" s="108"/>
      <c r="AC60379" s="108"/>
    </row>
    <row r="60380" spans="19:29" x14ac:dyDescent="0.25">
      <c r="S60380" s="109"/>
      <c r="U60380" s="109"/>
      <c r="W60380" s="109"/>
      <c r="Y60380" s="109"/>
      <c r="AA60380" s="109"/>
      <c r="AC60380" s="109"/>
    </row>
    <row r="60381" spans="19:29" x14ac:dyDescent="0.25">
      <c r="S60381" s="108"/>
      <c r="U60381" s="108"/>
      <c r="W60381" s="108"/>
      <c r="Y60381" s="108"/>
      <c r="AA60381" s="108"/>
      <c r="AC60381" s="108"/>
    </row>
    <row r="60382" spans="19:29" x14ac:dyDescent="0.25">
      <c r="S60382" s="108"/>
      <c r="U60382" s="108"/>
      <c r="W60382" s="108"/>
      <c r="Y60382" s="108"/>
      <c r="AA60382" s="108"/>
      <c r="AC60382" s="108"/>
    </row>
    <row r="60383" spans="19:29" x14ac:dyDescent="0.25">
      <c r="S60383" s="108"/>
      <c r="U60383" s="108"/>
      <c r="W60383" s="108"/>
      <c r="Y60383" s="108"/>
      <c r="AA60383" s="108"/>
      <c r="AC60383" s="108"/>
    </row>
    <row r="60384" spans="19:29" x14ac:dyDescent="0.25">
      <c r="S60384" s="110"/>
      <c r="U60384" s="110"/>
      <c r="W60384" s="110"/>
      <c r="Y60384" s="110"/>
      <c r="AA60384" s="110"/>
      <c r="AC60384" s="110"/>
    </row>
    <row r="60385" spans="19:29" x14ac:dyDescent="0.25">
      <c r="S60385" s="110"/>
      <c r="U60385" s="110"/>
      <c r="W60385" s="110"/>
      <c r="Y60385" s="110"/>
      <c r="AA60385" s="110"/>
      <c r="AC60385" s="110"/>
    </row>
    <row r="60386" spans="19:29" x14ac:dyDescent="0.25">
      <c r="S60386" s="110"/>
      <c r="U60386" s="110"/>
      <c r="W60386" s="110"/>
      <c r="Y60386" s="110"/>
      <c r="AA60386" s="110"/>
      <c r="AC60386" s="110"/>
    </row>
    <row r="60387" spans="19:29" x14ac:dyDescent="0.25">
      <c r="S60387" s="110"/>
      <c r="U60387" s="110"/>
      <c r="W60387" s="110"/>
      <c r="Y60387" s="110"/>
      <c r="AA60387" s="110"/>
      <c r="AC60387" s="110"/>
    </row>
    <row r="60388" spans="19:29" x14ac:dyDescent="0.25">
      <c r="S60388" s="111"/>
      <c r="U60388" s="111"/>
      <c r="W60388" s="111"/>
      <c r="Y60388" s="111"/>
      <c r="AA60388" s="111"/>
      <c r="AC60388" s="111"/>
    </row>
    <row r="60389" spans="19:29" x14ac:dyDescent="0.25">
      <c r="S60389" s="107"/>
      <c r="U60389" s="107"/>
      <c r="W60389" s="107"/>
      <c r="Y60389" s="107"/>
      <c r="AA60389" s="107"/>
      <c r="AC60389" s="107"/>
    </row>
    <row r="60390" spans="19:29" x14ac:dyDescent="0.25">
      <c r="S60390" s="108"/>
      <c r="U60390" s="108"/>
      <c r="W60390" s="108"/>
      <c r="Y60390" s="108"/>
      <c r="AA60390" s="108"/>
      <c r="AC60390" s="108"/>
    </row>
    <row r="60391" spans="19:29" x14ac:dyDescent="0.25">
      <c r="S60391" s="108"/>
      <c r="U60391" s="108"/>
      <c r="W60391" s="108"/>
      <c r="Y60391" s="108"/>
      <c r="AA60391" s="108"/>
      <c r="AC60391" s="108"/>
    </row>
    <row r="60392" spans="19:29" x14ac:dyDescent="0.25">
      <c r="S60392" s="109"/>
      <c r="U60392" s="109"/>
      <c r="W60392" s="109"/>
      <c r="Y60392" s="109"/>
      <c r="AA60392" s="109"/>
      <c r="AC60392" s="109"/>
    </row>
    <row r="60393" spans="19:29" x14ac:dyDescent="0.25">
      <c r="S60393" s="108"/>
      <c r="U60393" s="108"/>
      <c r="W60393" s="108"/>
      <c r="Y60393" s="108"/>
      <c r="AA60393" s="108"/>
      <c r="AC60393" s="108"/>
    </row>
    <row r="60394" spans="19:29" x14ac:dyDescent="0.25">
      <c r="S60394" s="108"/>
      <c r="U60394" s="108"/>
      <c r="W60394" s="108"/>
      <c r="Y60394" s="108"/>
      <c r="AA60394" s="108"/>
      <c r="AC60394" s="108"/>
    </row>
    <row r="60395" spans="19:29" x14ac:dyDescent="0.25">
      <c r="S60395" s="109"/>
      <c r="U60395" s="109"/>
      <c r="W60395" s="109"/>
      <c r="Y60395" s="109"/>
      <c r="AA60395" s="109"/>
      <c r="AC60395" s="109"/>
    </row>
    <row r="60396" spans="19:29" x14ac:dyDescent="0.25">
      <c r="S60396" s="108"/>
      <c r="U60396" s="108"/>
      <c r="W60396" s="108"/>
      <c r="Y60396" s="108"/>
      <c r="AA60396" s="108"/>
      <c r="AC60396" s="108"/>
    </row>
    <row r="60397" spans="19:29" x14ac:dyDescent="0.25">
      <c r="S60397" s="109"/>
      <c r="U60397" s="109"/>
      <c r="W60397" s="109"/>
      <c r="Y60397" s="109"/>
      <c r="AA60397" s="109"/>
      <c r="AC60397" s="109"/>
    </row>
    <row r="60398" spans="19:29" x14ac:dyDescent="0.25">
      <c r="S60398" s="108"/>
      <c r="U60398" s="108"/>
      <c r="W60398" s="108"/>
      <c r="Y60398" s="108"/>
      <c r="AA60398" s="108"/>
      <c r="AC60398" s="108"/>
    </row>
    <row r="60399" spans="19:29" x14ac:dyDescent="0.25">
      <c r="S60399" s="108"/>
      <c r="U60399" s="108"/>
      <c r="W60399" s="108"/>
      <c r="Y60399" s="108"/>
      <c r="AA60399" s="108"/>
      <c r="AC60399" s="108"/>
    </row>
    <row r="60400" spans="19:29" x14ac:dyDescent="0.25">
      <c r="S60400" s="108"/>
      <c r="U60400" s="108"/>
      <c r="W60400" s="108"/>
      <c r="Y60400" s="108"/>
      <c r="AA60400" s="108"/>
      <c r="AC60400" s="108"/>
    </row>
    <row r="60401" spans="19:29" x14ac:dyDescent="0.25">
      <c r="S60401" s="110"/>
      <c r="U60401" s="110"/>
      <c r="W60401" s="110"/>
      <c r="Y60401" s="110"/>
      <c r="AA60401" s="110"/>
      <c r="AC60401" s="110"/>
    </row>
    <row r="60402" spans="19:29" x14ac:dyDescent="0.25">
      <c r="S60402" s="110"/>
      <c r="U60402" s="110"/>
      <c r="W60402" s="110"/>
      <c r="Y60402" s="110"/>
      <c r="AA60402" s="110"/>
      <c r="AC60402" s="110"/>
    </row>
    <row r="60403" spans="19:29" x14ac:dyDescent="0.25">
      <c r="S60403" s="110"/>
      <c r="U60403" s="110"/>
      <c r="W60403" s="110"/>
      <c r="Y60403" s="110"/>
      <c r="AA60403" s="110"/>
      <c r="AC60403" s="110"/>
    </row>
    <row r="60404" spans="19:29" x14ac:dyDescent="0.25">
      <c r="S60404" s="110"/>
      <c r="U60404" s="110"/>
      <c r="W60404" s="110"/>
      <c r="Y60404" s="110"/>
      <c r="AA60404" s="110"/>
      <c r="AC60404" s="110"/>
    </row>
    <row r="60405" spans="19:29" x14ac:dyDescent="0.25">
      <c r="S60405" s="111"/>
      <c r="U60405" s="111"/>
      <c r="W60405" s="111"/>
      <c r="Y60405" s="111"/>
      <c r="AA60405" s="111"/>
      <c r="AC60405" s="111"/>
    </row>
    <row r="60406" spans="19:29" x14ac:dyDescent="0.25">
      <c r="S60406" s="107"/>
      <c r="U60406" s="107"/>
      <c r="W60406" s="107"/>
      <c r="Y60406" s="107"/>
      <c r="AA60406" s="107"/>
      <c r="AC60406" s="107"/>
    </row>
    <row r="60407" spans="19:29" x14ac:dyDescent="0.25">
      <c r="S60407" s="108"/>
      <c r="U60407" s="108"/>
      <c r="W60407" s="108"/>
      <c r="Y60407" s="108"/>
      <c r="AA60407" s="108"/>
      <c r="AC60407" s="108"/>
    </row>
    <row r="60408" spans="19:29" x14ac:dyDescent="0.25">
      <c r="S60408" s="108"/>
      <c r="U60408" s="108"/>
      <c r="W60408" s="108"/>
      <c r="Y60408" s="108"/>
      <c r="AA60408" s="108"/>
      <c r="AC60408" s="108"/>
    </row>
    <row r="60409" spans="19:29" x14ac:dyDescent="0.25">
      <c r="S60409" s="109"/>
      <c r="U60409" s="109"/>
      <c r="W60409" s="109"/>
      <c r="Y60409" s="109"/>
      <c r="AA60409" s="109"/>
      <c r="AC60409" s="109"/>
    </row>
    <row r="60410" spans="19:29" x14ac:dyDescent="0.25">
      <c r="S60410" s="108"/>
      <c r="U60410" s="108"/>
      <c r="W60410" s="108"/>
      <c r="Y60410" s="108"/>
      <c r="AA60410" s="108"/>
      <c r="AC60410" s="108"/>
    </row>
    <row r="60411" spans="19:29" x14ac:dyDescent="0.25">
      <c r="S60411" s="108"/>
      <c r="U60411" s="108"/>
      <c r="W60411" s="108"/>
      <c r="Y60411" s="108"/>
      <c r="AA60411" s="108"/>
      <c r="AC60411" s="108"/>
    </row>
    <row r="60412" spans="19:29" x14ac:dyDescent="0.25">
      <c r="S60412" s="109"/>
      <c r="U60412" s="109"/>
      <c r="W60412" s="109"/>
      <c r="Y60412" s="109"/>
      <c r="AA60412" s="109"/>
      <c r="AC60412" s="109"/>
    </row>
    <row r="60413" spans="19:29" x14ac:dyDescent="0.25">
      <c r="S60413" s="108"/>
      <c r="U60413" s="108"/>
      <c r="W60413" s="108"/>
      <c r="Y60413" s="108"/>
      <c r="AA60413" s="108"/>
      <c r="AC60413" s="108"/>
    </row>
    <row r="60414" spans="19:29" x14ac:dyDescent="0.25">
      <c r="S60414" s="109"/>
      <c r="U60414" s="109"/>
      <c r="W60414" s="109"/>
      <c r="Y60414" s="109"/>
      <c r="AA60414" s="109"/>
      <c r="AC60414" s="109"/>
    </row>
    <row r="60415" spans="19:29" x14ac:dyDescent="0.25">
      <c r="S60415" s="108"/>
      <c r="U60415" s="108"/>
      <c r="W60415" s="108"/>
      <c r="Y60415" s="108"/>
      <c r="AA60415" s="108"/>
      <c r="AC60415" s="108"/>
    </row>
    <row r="60416" spans="19:29" x14ac:dyDescent="0.25">
      <c r="S60416" s="108"/>
      <c r="U60416" s="108"/>
      <c r="W60416" s="108"/>
      <c r="Y60416" s="108"/>
      <c r="AA60416" s="108"/>
      <c r="AC60416" s="108"/>
    </row>
    <row r="60417" spans="19:29" x14ac:dyDescent="0.25">
      <c r="S60417" s="108"/>
      <c r="U60417" s="108"/>
      <c r="W60417" s="108"/>
      <c r="Y60417" s="108"/>
      <c r="AA60417" s="108"/>
      <c r="AC60417" s="108"/>
    </row>
    <row r="60418" spans="19:29" x14ac:dyDescent="0.25">
      <c r="S60418" s="110"/>
      <c r="U60418" s="110"/>
      <c r="W60418" s="110"/>
      <c r="Y60418" s="110"/>
      <c r="AA60418" s="110"/>
      <c r="AC60418" s="110"/>
    </row>
    <row r="60419" spans="19:29" x14ac:dyDescent="0.25">
      <c r="S60419" s="110"/>
      <c r="U60419" s="110"/>
      <c r="W60419" s="110"/>
      <c r="Y60419" s="110"/>
      <c r="AA60419" s="110"/>
      <c r="AC60419" s="110"/>
    </row>
    <row r="60420" spans="19:29" x14ac:dyDescent="0.25">
      <c r="S60420" s="110"/>
      <c r="U60420" s="110"/>
      <c r="W60420" s="110"/>
      <c r="Y60420" s="110"/>
      <c r="AA60420" s="110"/>
      <c r="AC60420" s="110"/>
    </row>
    <row r="60421" spans="19:29" x14ac:dyDescent="0.25">
      <c r="S60421" s="110"/>
      <c r="U60421" s="110"/>
      <c r="W60421" s="110"/>
      <c r="Y60421" s="110"/>
      <c r="AA60421" s="110"/>
      <c r="AC60421" s="110"/>
    </row>
    <row r="60422" spans="19:29" x14ac:dyDescent="0.25">
      <c r="S60422" s="111"/>
      <c r="U60422" s="111"/>
      <c r="W60422" s="111"/>
      <c r="Y60422" s="111"/>
      <c r="AA60422" s="111"/>
      <c r="AC60422" s="111"/>
    </row>
    <row r="60423" spans="19:29" x14ac:dyDescent="0.25">
      <c r="S60423" s="107"/>
      <c r="U60423" s="107"/>
      <c r="W60423" s="107"/>
      <c r="Y60423" s="107"/>
      <c r="AA60423" s="107"/>
      <c r="AC60423" s="107"/>
    </row>
    <row r="60424" spans="19:29" x14ac:dyDescent="0.25">
      <c r="S60424" s="108"/>
      <c r="U60424" s="108"/>
      <c r="W60424" s="108"/>
      <c r="Y60424" s="108"/>
      <c r="AA60424" s="108"/>
      <c r="AC60424" s="108"/>
    </row>
    <row r="60425" spans="19:29" x14ac:dyDescent="0.25">
      <c r="S60425" s="108"/>
      <c r="U60425" s="108"/>
      <c r="W60425" s="108"/>
      <c r="Y60425" s="108"/>
      <c r="AA60425" s="108"/>
      <c r="AC60425" s="108"/>
    </row>
    <row r="60426" spans="19:29" x14ac:dyDescent="0.25">
      <c r="S60426" s="109"/>
      <c r="U60426" s="109"/>
      <c r="W60426" s="109"/>
      <c r="Y60426" s="109"/>
      <c r="AA60426" s="109"/>
      <c r="AC60426" s="109"/>
    </row>
    <row r="60427" spans="19:29" x14ac:dyDescent="0.25">
      <c r="S60427" s="108"/>
      <c r="U60427" s="108"/>
      <c r="W60427" s="108"/>
      <c r="Y60427" s="108"/>
      <c r="AA60427" s="108"/>
      <c r="AC60427" s="108"/>
    </row>
    <row r="60428" spans="19:29" x14ac:dyDescent="0.25">
      <c r="S60428" s="108"/>
      <c r="U60428" s="108"/>
      <c r="W60428" s="108"/>
      <c r="Y60428" s="108"/>
      <c r="AA60428" s="108"/>
      <c r="AC60428" s="108"/>
    </row>
    <row r="60429" spans="19:29" x14ac:dyDescent="0.25">
      <c r="S60429" s="109"/>
      <c r="U60429" s="109"/>
      <c r="W60429" s="109"/>
      <c r="Y60429" s="109"/>
      <c r="AA60429" s="109"/>
      <c r="AC60429" s="109"/>
    </row>
    <row r="60430" spans="19:29" x14ac:dyDescent="0.25">
      <c r="S60430" s="108"/>
      <c r="U60430" s="108"/>
      <c r="W60430" s="108"/>
      <c r="Y60430" s="108"/>
      <c r="AA60430" s="108"/>
      <c r="AC60430" s="108"/>
    </row>
    <row r="60431" spans="19:29" x14ac:dyDescent="0.25">
      <c r="S60431" s="109"/>
      <c r="U60431" s="109"/>
      <c r="W60431" s="109"/>
      <c r="Y60431" s="109"/>
      <c r="AA60431" s="109"/>
      <c r="AC60431" s="109"/>
    </row>
    <row r="60432" spans="19:29" x14ac:dyDescent="0.25">
      <c r="S60432" s="108"/>
      <c r="U60432" s="108"/>
      <c r="W60432" s="108"/>
      <c r="Y60432" s="108"/>
      <c r="AA60432" s="108"/>
      <c r="AC60432" s="108"/>
    </row>
    <row r="60433" spans="19:29" x14ac:dyDescent="0.25">
      <c r="S60433" s="108"/>
      <c r="U60433" s="108"/>
      <c r="W60433" s="108"/>
      <c r="Y60433" s="108"/>
      <c r="AA60433" s="108"/>
      <c r="AC60433" s="108"/>
    </row>
    <row r="60434" spans="19:29" x14ac:dyDescent="0.25">
      <c r="S60434" s="108"/>
      <c r="U60434" s="108"/>
      <c r="W60434" s="108"/>
      <c r="Y60434" s="108"/>
      <c r="AA60434" s="108"/>
      <c r="AC60434" s="108"/>
    </row>
    <row r="60435" spans="19:29" x14ac:dyDescent="0.25">
      <c r="S60435" s="110"/>
      <c r="U60435" s="110"/>
      <c r="W60435" s="110"/>
      <c r="Y60435" s="110"/>
      <c r="AA60435" s="110"/>
      <c r="AC60435" s="110"/>
    </row>
    <row r="60436" spans="19:29" x14ac:dyDescent="0.25">
      <c r="S60436" s="110"/>
      <c r="U60436" s="110"/>
      <c r="W60436" s="110"/>
      <c r="Y60436" s="110"/>
      <c r="AA60436" s="110"/>
      <c r="AC60436" s="110"/>
    </row>
    <row r="60437" spans="19:29" x14ac:dyDescent="0.25">
      <c r="S60437" s="110"/>
      <c r="U60437" s="110"/>
      <c r="W60437" s="110"/>
      <c r="Y60437" s="110"/>
      <c r="AA60437" s="110"/>
      <c r="AC60437" s="110"/>
    </row>
    <row r="60438" spans="19:29" x14ac:dyDescent="0.25">
      <c r="S60438" s="110"/>
      <c r="U60438" s="110"/>
      <c r="W60438" s="110"/>
      <c r="Y60438" s="110"/>
      <c r="AA60438" s="110"/>
      <c r="AC60438" s="110"/>
    </row>
    <row r="60439" spans="19:29" x14ac:dyDescent="0.25">
      <c r="S60439" s="111"/>
      <c r="U60439" s="111"/>
      <c r="W60439" s="111"/>
      <c r="Y60439" s="111"/>
      <c r="AA60439" s="111"/>
      <c r="AC60439" s="111"/>
    </row>
    <row r="60440" spans="19:29" x14ac:dyDescent="0.25">
      <c r="S60440" s="107"/>
      <c r="U60440" s="107"/>
      <c r="W60440" s="107"/>
      <c r="Y60440" s="107"/>
      <c r="AA60440" s="107"/>
      <c r="AC60440" s="107"/>
    </row>
    <row r="60441" spans="19:29" x14ac:dyDescent="0.25">
      <c r="S60441" s="108"/>
      <c r="U60441" s="108"/>
      <c r="W60441" s="108"/>
      <c r="Y60441" s="108"/>
      <c r="AA60441" s="108"/>
      <c r="AC60441" s="108"/>
    </row>
    <row r="60442" spans="19:29" x14ac:dyDescent="0.25">
      <c r="S60442" s="108"/>
      <c r="U60442" s="108"/>
      <c r="W60442" s="108"/>
      <c r="Y60442" s="108"/>
      <c r="AA60442" s="108"/>
      <c r="AC60442" s="108"/>
    </row>
    <row r="60443" spans="19:29" x14ac:dyDescent="0.25">
      <c r="S60443" s="109"/>
      <c r="U60443" s="109"/>
      <c r="W60443" s="109"/>
      <c r="Y60443" s="109"/>
      <c r="AA60443" s="109"/>
      <c r="AC60443" s="109"/>
    </row>
    <row r="60444" spans="19:29" x14ac:dyDescent="0.25">
      <c r="S60444" s="108"/>
      <c r="U60444" s="108"/>
      <c r="W60444" s="108"/>
      <c r="Y60444" s="108"/>
      <c r="AA60444" s="108"/>
      <c r="AC60444" s="108"/>
    </row>
    <row r="60445" spans="19:29" x14ac:dyDescent="0.25">
      <c r="S60445" s="108"/>
      <c r="U60445" s="108"/>
      <c r="W60445" s="108"/>
      <c r="Y60445" s="108"/>
      <c r="AA60445" s="108"/>
      <c r="AC60445" s="108"/>
    </row>
    <row r="60446" spans="19:29" x14ac:dyDescent="0.25">
      <c r="S60446" s="109"/>
      <c r="U60446" s="109"/>
      <c r="W60446" s="109"/>
      <c r="Y60446" s="109"/>
      <c r="AA60446" s="109"/>
      <c r="AC60446" s="109"/>
    </row>
    <row r="60447" spans="19:29" x14ac:dyDescent="0.25">
      <c r="S60447" s="108"/>
      <c r="U60447" s="108"/>
      <c r="W60447" s="108"/>
      <c r="Y60447" s="108"/>
      <c r="AA60447" s="108"/>
      <c r="AC60447" s="108"/>
    </row>
    <row r="60448" spans="19:29" x14ac:dyDescent="0.25">
      <c r="S60448" s="109"/>
      <c r="U60448" s="109"/>
      <c r="W60448" s="109"/>
      <c r="Y60448" s="109"/>
      <c r="AA60448" s="109"/>
      <c r="AC60448" s="109"/>
    </row>
    <row r="60449" spans="19:29" x14ac:dyDescent="0.25">
      <c r="S60449" s="108"/>
      <c r="U60449" s="108"/>
      <c r="W60449" s="108"/>
      <c r="Y60449" s="108"/>
      <c r="AA60449" s="108"/>
      <c r="AC60449" s="108"/>
    </row>
    <row r="60450" spans="19:29" x14ac:dyDescent="0.25">
      <c r="S60450" s="108"/>
      <c r="U60450" s="108"/>
      <c r="W60450" s="108"/>
      <c r="Y60450" s="108"/>
      <c r="AA60450" s="108"/>
      <c r="AC60450" s="108"/>
    </row>
    <row r="60451" spans="19:29" x14ac:dyDescent="0.25">
      <c r="S60451" s="108"/>
      <c r="U60451" s="108"/>
      <c r="W60451" s="108"/>
      <c r="Y60451" s="108"/>
      <c r="AA60451" s="108"/>
      <c r="AC60451" s="108"/>
    </row>
    <row r="60452" spans="19:29" x14ac:dyDescent="0.25">
      <c r="S60452" s="110"/>
      <c r="U60452" s="110"/>
      <c r="W60452" s="110"/>
      <c r="Y60452" s="110"/>
      <c r="AA60452" s="110"/>
      <c r="AC60452" s="110"/>
    </row>
    <row r="60453" spans="19:29" x14ac:dyDescent="0.25">
      <c r="S60453" s="110"/>
      <c r="U60453" s="110"/>
      <c r="W60453" s="110"/>
      <c r="Y60453" s="110"/>
      <c r="AA60453" s="110"/>
      <c r="AC60453" s="110"/>
    </row>
    <row r="60454" spans="19:29" x14ac:dyDescent="0.25">
      <c r="S60454" s="110"/>
      <c r="U60454" s="110"/>
      <c r="W60454" s="110"/>
      <c r="Y60454" s="110"/>
      <c r="AA60454" s="110"/>
      <c r="AC60454" s="110"/>
    </row>
    <row r="60455" spans="19:29" x14ac:dyDescent="0.25">
      <c r="S60455" s="110"/>
      <c r="U60455" s="110"/>
      <c r="W60455" s="110"/>
      <c r="Y60455" s="110"/>
      <c r="AA60455" s="110"/>
      <c r="AC60455" s="110"/>
    </row>
    <row r="60456" spans="19:29" x14ac:dyDescent="0.25">
      <c r="S60456" s="111"/>
      <c r="U60456" s="111"/>
      <c r="W60456" s="111"/>
      <c r="Y60456" s="111"/>
      <c r="AA60456" s="111"/>
      <c r="AC60456" s="111"/>
    </row>
    <row r="60457" spans="19:29" x14ac:dyDescent="0.25">
      <c r="S60457" s="107"/>
      <c r="U60457" s="107"/>
      <c r="W60457" s="107"/>
      <c r="Y60457" s="107"/>
      <c r="AA60457" s="107"/>
      <c r="AC60457" s="107"/>
    </row>
    <row r="60458" spans="19:29" x14ac:dyDescent="0.25">
      <c r="S60458" s="108"/>
      <c r="U60458" s="108"/>
      <c r="W60458" s="108"/>
      <c r="Y60458" s="108"/>
      <c r="AA60458" s="108"/>
      <c r="AC60458" s="108"/>
    </row>
    <row r="60459" spans="19:29" x14ac:dyDescent="0.25">
      <c r="S60459" s="108"/>
      <c r="U60459" s="108"/>
      <c r="W60459" s="108"/>
      <c r="Y60459" s="108"/>
      <c r="AA60459" s="108"/>
      <c r="AC60459" s="108"/>
    </row>
    <row r="60460" spans="19:29" x14ac:dyDescent="0.25">
      <c r="S60460" s="109"/>
      <c r="U60460" s="109"/>
      <c r="W60460" s="109"/>
      <c r="Y60460" s="109"/>
      <c r="AA60460" s="109"/>
      <c r="AC60460" s="109"/>
    </row>
    <row r="60461" spans="19:29" x14ac:dyDescent="0.25">
      <c r="S60461" s="108"/>
      <c r="U60461" s="108"/>
      <c r="W60461" s="108"/>
      <c r="Y60461" s="108"/>
      <c r="AA60461" s="108"/>
      <c r="AC60461" s="108"/>
    </row>
    <row r="60462" spans="19:29" x14ac:dyDescent="0.25">
      <c r="S60462" s="108"/>
      <c r="U60462" s="108"/>
      <c r="W60462" s="108"/>
      <c r="Y60462" s="108"/>
      <c r="AA60462" s="108"/>
      <c r="AC60462" s="108"/>
    </row>
    <row r="60463" spans="19:29" x14ac:dyDescent="0.25">
      <c r="S60463" s="109"/>
      <c r="U60463" s="109"/>
      <c r="W60463" s="109"/>
      <c r="Y60463" s="109"/>
      <c r="AA60463" s="109"/>
      <c r="AC60463" s="109"/>
    </row>
    <row r="60464" spans="19:29" x14ac:dyDescent="0.25">
      <c r="S60464" s="108"/>
      <c r="U60464" s="108"/>
      <c r="W60464" s="108"/>
      <c r="Y60464" s="108"/>
      <c r="AA60464" s="108"/>
      <c r="AC60464" s="108"/>
    </row>
    <row r="60465" spans="19:29" x14ac:dyDescent="0.25">
      <c r="S60465" s="109"/>
      <c r="U60465" s="109"/>
      <c r="W60465" s="109"/>
      <c r="Y60465" s="109"/>
      <c r="AA60465" s="109"/>
      <c r="AC60465" s="109"/>
    </row>
    <row r="60466" spans="19:29" x14ac:dyDescent="0.25">
      <c r="S60466" s="108"/>
      <c r="U60466" s="108"/>
      <c r="W60466" s="108"/>
      <c r="Y60466" s="108"/>
      <c r="AA60466" s="108"/>
      <c r="AC60466" s="108"/>
    </row>
    <row r="60467" spans="19:29" x14ac:dyDescent="0.25">
      <c r="S60467" s="108"/>
      <c r="U60467" s="108"/>
      <c r="W60467" s="108"/>
      <c r="Y60467" s="108"/>
      <c r="AA60467" s="108"/>
      <c r="AC60467" s="108"/>
    </row>
    <row r="60468" spans="19:29" x14ac:dyDescent="0.25">
      <c r="S60468" s="108"/>
      <c r="U60468" s="108"/>
      <c r="W60468" s="108"/>
      <c r="Y60468" s="108"/>
      <c r="AA60468" s="108"/>
      <c r="AC60468" s="108"/>
    </row>
    <row r="60469" spans="19:29" x14ac:dyDescent="0.25">
      <c r="S60469" s="110"/>
      <c r="U60469" s="110"/>
      <c r="W60469" s="110"/>
      <c r="Y60469" s="110"/>
      <c r="AA60469" s="110"/>
      <c r="AC60469" s="110"/>
    </row>
    <row r="60470" spans="19:29" x14ac:dyDescent="0.25">
      <c r="S60470" s="110"/>
      <c r="U60470" s="110"/>
      <c r="W60470" s="110"/>
      <c r="Y60470" s="110"/>
      <c r="AA60470" s="110"/>
      <c r="AC60470" s="110"/>
    </row>
    <row r="60471" spans="19:29" x14ac:dyDescent="0.25">
      <c r="S60471" s="110"/>
      <c r="U60471" s="110"/>
      <c r="W60471" s="110"/>
      <c r="Y60471" s="110"/>
      <c r="AA60471" s="110"/>
      <c r="AC60471" s="110"/>
    </row>
    <row r="60472" spans="19:29" x14ac:dyDescent="0.25">
      <c r="S60472" s="110"/>
      <c r="U60472" s="110"/>
      <c r="W60472" s="110"/>
      <c r="Y60472" s="110"/>
      <c r="AA60472" s="110"/>
      <c r="AC60472" s="110"/>
    </row>
    <row r="60473" spans="19:29" x14ac:dyDescent="0.25">
      <c r="S60473" s="111"/>
      <c r="U60473" s="111"/>
      <c r="W60473" s="111"/>
      <c r="Y60473" s="111"/>
      <c r="AA60473" s="111"/>
      <c r="AC60473" s="111"/>
    </row>
    <row r="60474" spans="19:29" x14ac:dyDescent="0.25">
      <c r="S60474" s="107"/>
      <c r="U60474" s="107"/>
      <c r="W60474" s="107"/>
      <c r="Y60474" s="107"/>
      <c r="AA60474" s="107"/>
      <c r="AC60474" s="107"/>
    </row>
    <row r="60475" spans="19:29" x14ac:dyDescent="0.25">
      <c r="S60475" s="108"/>
      <c r="U60475" s="108"/>
      <c r="W60475" s="108"/>
      <c r="Y60475" s="108"/>
      <c r="AA60475" s="108"/>
      <c r="AC60475" s="108"/>
    </row>
    <row r="60476" spans="19:29" x14ac:dyDescent="0.25">
      <c r="S60476" s="108"/>
      <c r="U60476" s="108"/>
      <c r="W60476" s="108"/>
      <c r="Y60476" s="108"/>
      <c r="AA60476" s="108"/>
      <c r="AC60476" s="108"/>
    </row>
    <row r="60477" spans="19:29" x14ac:dyDescent="0.25">
      <c r="S60477" s="109"/>
      <c r="U60477" s="109"/>
      <c r="W60477" s="109"/>
      <c r="Y60477" s="109"/>
      <c r="AA60477" s="109"/>
      <c r="AC60477" s="109"/>
    </row>
    <row r="60478" spans="19:29" x14ac:dyDescent="0.25">
      <c r="S60478" s="108"/>
      <c r="U60478" s="108"/>
      <c r="W60478" s="108"/>
      <c r="Y60478" s="108"/>
      <c r="AA60478" s="108"/>
      <c r="AC60478" s="108"/>
    </row>
    <row r="60479" spans="19:29" x14ac:dyDescent="0.25">
      <c r="S60479" s="108"/>
      <c r="U60479" s="108"/>
      <c r="W60479" s="108"/>
      <c r="Y60479" s="108"/>
      <c r="AA60479" s="108"/>
      <c r="AC60479" s="108"/>
    </row>
    <row r="60480" spans="19:29" x14ac:dyDescent="0.25">
      <c r="S60480" s="109"/>
      <c r="U60480" s="109"/>
      <c r="W60480" s="109"/>
      <c r="Y60480" s="109"/>
      <c r="AA60480" s="109"/>
      <c r="AC60480" s="109"/>
    </row>
    <row r="60481" spans="19:29" x14ac:dyDescent="0.25">
      <c r="S60481" s="108"/>
      <c r="U60481" s="108"/>
      <c r="W60481" s="108"/>
      <c r="Y60481" s="108"/>
      <c r="AA60481" s="108"/>
      <c r="AC60481" s="108"/>
    </row>
    <row r="60482" spans="19:29" x14ac:dyDescent="0.25">
      <c r="S60482" s="109"/>
      <c r="U60482" s="109"/>
      <c r="W60482" s="109"/>
      <c r="Y60482" s="109"/>
      <c r="AA60482" s="109"/>
      <c r="AC60482" s="109"/>
    </row>
    <row r="60483" spans="19:29" x14ac:dyDescent="0.25">
      <c r="S60483" s="108"/>
      <c r="U60483" s="108"/>
      <c r="W60483" s="108"/>
      <c r="Y60483" s="108"/>
      <c r="AA60483" s="108"/>
      <c r="AC60483" s="108"/>
    </row>
    <row r="60484" spans="19:29" x14ac:dyDescent="0.25">
      <c r="S60484" s="108"/>
      <c r="U60484" s="108"/>
      <c r="W60484" s="108"/>
      <c r="Y60484" s="108"/>
      <c r="AA60484" s="108"/>
      <c r="AC60484" s="108"/>
    </row>
    <row r="60485" spans="19:29" x14ac:dyDescent="0.25">
      <c r="S60485" s="108"/>
      <c r="U60485" s="108"/>
      <c r="W60485" s="108"/>
      <c r="Y60485" s="108"/>
      <c r="AA60485" s="108"/>
      <c r="AC60485" s="108"/>
    </row>
    <row r="60486" spans="19:29" x14ac:dyDescent="0.25">
      <c r="S60486" s="110"/>
      <c r="U60486" s="110"/>
      <c r="W60486" s="110"/>
      <c r="Y60486" s="110"/>
      <c r="AA60486" s="110"/>
      <c r="AC60486" s="110"/>
    </row>
    <row r="60487" spans="19:29" x14ac:dyDescent="0.25">
      <c r="S60487" s="110"/>
      <c r="U60487" s="110"/>
      <c r="W60487" s="110"/>
      <c r="Y60487" s="110"/>
      <c r="AA60487" s="110"/>
      <c r="AC60487" s="110"/>
    </row>
    <row r="60488" spans="19:29" x14ac:dyDescent="0.25">
      <c r="S60488" s="110"/>
      <c r="U60488" s="110"/>
      <c r="W60488" s="110"/>
      <c r="Y60488" s="110"/>
      <c r="AA60488" s="110"/>
      <c r="AC60488" s="110"/>
    </row>
    <row r="60489" spans="19:29" x14ac:dyDescent="0.25">
      <c r="S60489" s="110"/>
      <c r="U60489" s="110"/>
      <c r="W60489" s="110"/>
      <c r="Y60489" s="110"/>
      <c r="AA60489" s="110"/>
      <c r="AC60489" s="110"/>
    </row>
    <row r="60490" spans="19:29" x14ac:dyDescent="0.25">
      <c r="S60490" s="111"/>
      <c r="U60490" s="111"/>
      <c r="W60490" s="111"/>
      <c r="Y60490" s="111"/>
      <c r="AA60490" s="111"/>
      <c r="AC60490" s="111"/>
    </row>
    <row r="60491" spans="19:29" x14ac:dyDescent="0.25">
      <c r="S60491" s="107"/>
      <c r="U60491" s="107"/>
      <c r="W60491" s="107"/>
      <c r="Y60491" s="107"/>
      <c r="AA60491" s="107"/>
      <c r="AC60491" s="107"/>
    </row>
    <row r="60492" spans="19:29" x14ac:dyDescent="0.25">
      <c r="S60492" s="108"/>
      <c r="U60492" s="108"/>
      <c r="W60492" s="108"/>
      <c r="Y60492" s="108"/>
      <c r="AA60492" s="108"/>
      <c r="AC60492" s="108"/>
    </row>
    <row r="60493" spans="19:29" x14ac:dyDescent="0.25">
      <c r="S60493" s="108"/>
      <c r="U60493" s="108"/>
      <c r="W60493" s="108"/>
      <c r="Y60493" s="108"/>
      <c r="AA60493" s="108"/>
      <c r="AC60493" s="108"/>
    </row>
    <row r="60494" spans="19:29" x14ac:dyDescent="0.25">
      <c r="S60494" s="109"/>
      <c r="U60494" s="109"/>
      <c r="W60494" s="109"/>
      <c r="Y60494" s="109"/>
      <c r="AA60494" s="109"/>
      <c r="AC60494" s="109"/>
    </row>
    <row r="60495" spans="19:29" x14ac:dyDescent="0.25">
      <c r="S60495" s="108"/>
      <c r="U60495" s="108"/>
      <c r="W60495" s="108"/>
      <c r="Y60495" s="108"/>
      <c r="AA60495" s="108"/>
      <c r="AC60495" s="108"/>
    </row>
    <row r="60496" spans="19:29" x14ac:dyDescent="0.25">
      <c r="S60496" s="108"/>
      <c r="U60496" s="108"/>
      <c r="W60496" s="108"/>
      <c r="Y60496" s="108"/>
      <c r="AA60496" s="108"/>
      <c r="AC60496" s="108"/>
    </row>
    <row r="60497" spans="19:29" x14ac:dyDescent="0.25">
      <c r="S60497" s="109"/>
      <c r="U60497" s="109"/>
      <c r="W60497" s="109"/>
      <c r="Y60497" s="109"/>
      <c r="AA60497" s="109"/>
      <c r="AC60497" s="109"/>
    </row>
    <row r="60498" spans="19:29" x14ac:dyDescent="0.25">
      <c r="S60498" s="108"/>
      <c r="U60498" s="108"/>
      <c r="W60498" s="108"/>
      <c r="Y60498" s="108"/>
      <c r="AA60498" s="108"/>
      <c r="AC60498" s="108"/>
    </row>
    <row r="60499" spans="19:29" x14ac:dyDescent="0.25">
      <c r="S60499" s="109"/>
      <c r="U60499" s="109"/>
      <c r="W60499" s="109"/>
      <c r="Y60499" s="109"/>
      <c r="AA60499" s="109"/>
      <c r="AC60499" s="109"/>
    </row>
    <row r="60500" spans="19:29" x14ac:dyDescent="0.25">
      <c r="S60500" s="108"/>
      <c r="U60500" s="108"/>
      <c r="W60500" s="108"/>
      <c r="Y60500" s="108"/>
      <c r="AA60500" s="108"/>
      <c r="AC60500" s="108"/>
    </row>
    <row r="60501" spans="19:29" x14ac:dyDescent="0.25">
      <c r="S60501" s="108"/>
      <c r="U60501" s="108"/>
      <c r="W60501" s="108"/>
      <c r="Y60501" s="108"/>
      <c r="AA60501" s="108"/>
      <c r="AC60501" s="108"/>
    </row>
    <row r="60502" spans="19:29" x14ac:dyDescent="0.25">
      <c r="S60502" s="108"/>
      <c r="U60502" s="108"/>
      <c r="W60502" s="108"/>
      <c r="Y60502" s="108"/>
      <c r="AA60502" s="108"/>
      <c r="AC60502" s="108"/>
    </row>
    <row r="60503" spans="19:29" x14ac:dyDescent="0.25">
      <c r="S60503" s="110"/>
      <c r="U60503" s="110"/>
      <c r="W60503" s="110"/>
      <c r="Y60503" s="110"/>
      <c r="AA60503" s="110"/>
      <c r="AC60503" s="110"/>
    </row>
    <row r="60504" spans="19:29" x14ac:dyDescent="0.25">
      <c r="S60504" s="110"/>
      <c r="U60504" s="110"/>
      <c r="W60504" s="110"/>
      <c r="Y60504" s="110"/>
      <c r="AA60504" s="110"/>
      <c r="AC60504" s="110"/>
    </row>
    <row r="60505" spans="19:29" x14ac:dyDescent="0.25">
      <c r="S60505" s="110"/>
      <c r="U60505" s="110"/>
      <c r="W60505" s="110"/>
      <c r="Y60505" s="110"/>
      <c r="AA60505" s="110"/>
      <c r="AC60505" s="110"/>
    </row>
    <row r="60506" spans="19:29" x14ac:dyDescent="0.25">
      <c r="S60506" s="110"/>
      <c r="U60506" s="110"/>
      <c r="W60506" s="110"/>
      <c r="Y60506" s="110"/>
      <c r="AA60506" s="110"/>
      <c r="AC60506" s="110"/>
    </row>
    <row r="60507" spans="19:29" x14ac:dyDescent="0.25">
      <c r="S60507" s="111"/>
      <c r="U60507" s="111"/>
      <c r="W60507" s="111"/>
      <c r="Y60507" s="111"/>
      <c r="AA60507" s="111"/>
      <c r="AC60507" s="111"/>
    </row>
    <row r="60508" spans="19:29" x14ac:dyDescent="0.25">
      <c r="S60508" s="107"/>
      <c r="U60508" s="107"/>
      <c r="W60508" s="107"/>
      <c r="Y60508" s="107"/>
      <c r="AA60508" s="107"/>
      <c r="AC60508" s="107"/>
    </row>
    <row r="60509" spans="19:29" x14ac:dyDescent="0.25">
      <c r="S60509" s="108"/>
      <c r="U60509" s="108"/>
      <c r="W60509" s="108"/>
      <c r="Y60509" s="108"/>
      <c r="AA60509" s="108"/>
      <c r="AC60509" s="108"/>
    </row>
    <row r="60510" spans="19:29" x14ac:dyDescent="0.25">
      <c r="S60510" s="108"/>
      <c r="U60510" s="108"/>
      <c r="W60510" s="108"/>
      <c r="Y60510" s="108"/>
      <c r="AA60510" s="108"/>
      <c r="AC60510" s="108"/>
    </row>
    <row r="60511" spans="19:29" x14ac:dyDescent="0.25">
      <c r="S60511" s="109"/>
      <c r="U60511" s="109"/>
      <c r="W60511" s="109"/>
      <c r="Y60511" s="109"/>
      <c r="AA60511" s="109"/>
      <c r="AC60511" s="109"/>
    </row>
    <row r="60512" spans="19:29" x14ac:dyDescent="0.25">
      <c r="S60512" s="108"/>
      <c r="U60512" s="108"/>
      <c r="W60512" s="108"/>
      <c r="Y60512" s="108"/>
      <c r="AA60512" s="108"/>
      <c r="AC60512" s="108"/>
    </row>
    <row r="60513" spans="19:29" x14ac:dyDescent="0.25">
      <c r="S60513" s="108"/>
      <c r="U60513" s="108"/>
      <c r="W60513" s="108"/>
      <c r="Y60513" s="108"/>
      <c r="AA60513" s="108"/>
      <c r="AC60513" s="108"/>
    </row>
    <row r="60514" spans="19:29" x14ac:dyDescent="0.25">
      <c r="S60514" s="109"/>
      <c r="U60514" s="109"/>
      <c r="W60514" s="109"/>
      <c r="Y60514" s="109"/>
      <c r="AA60514" s="109"/>
      <c r="AC60514" s="109"/>
    </row>
    <row r="60515" spans="19:29" x14ac:dyDescent="0.25">
      <c r="S60515" s="108"/>
      <c r="U60515" s="108"/>
      <c r="W60515" s="108"/>
      <c r="Y60515" s="108"/>
      <c r="AA60515" s="108"/>
      <c r="AC60515" s="108"/>
    </row>
    <row r="60516" spans="19:29" x14ac:dyDescent="0.25">
      <c r="S60516" s="109"/>
      <c r="U60516" s="109"/>
      <c r="W60516" s="109"/>
      <c r="Y60516" s="109"/>
      <c r="AA60516" s="109"/>
      <c r="AC60516" s="109"/>
    </row>
    <row r="60517" spans="19:29" x14ac:dyDescent="0.25">
      <c r="S60517" s="108"/>
      <c r="U60517" s="108"/>
      <c r="W60517" s="108"/>
      <c r="Y60517" s="108"/>
      <c r="AA60517" s="108"/>
      <c r="AC60517" s="108"/>
    </row>
    <row r="60518" spans="19:29" x14ac:dyDescent="0.25">
      <c r="S60518" s="108"/>
      <c r="U60518" s="108"/>
      <c r="W60518" s="108"/>
      <c r="Y60518" s="108"/>
      <c r="AA60518" s="108"/>
      <c r="AC60518" s="108"/>
    </row>
    <row r="60519" spans="19:29" x14ac:dyDescent="0.25">
      <c r="S60519" s="108"/>
      <c r="U60519" s="108"/>
      <c r="W60519" s="108"/>
      <c r="Y60519" s="108"/>
      <c r="AA60519" s="108"/>
      <c r="AC60519" s="108"/>
    </row>
    <row r="60520" spans="19:29" x14ac:dyDescent="0.25">
      <c r="S60520" s="110"/>
      <c r="U60520" s="110"/>
      <c r="W60520" s="110"/>
      <c r="Y60520" s="110"/>
      <c r="AA60520" s="110"/>
      <c r="AC60520" s="110"/>
    </row>
    <row r="60521" spans="19:29" x14ac:dyDescent="0.25">
      <c r="S60521" s="110"/>
      <c r="U60521" s="110"/>
      <c r="W60521" s="110"/>
      <c r="Y60521" s="110"/>
      <c r="AA60521" s="110"/>
      <c r="AC60521" s="110"/>
    </row>
    <row r="60522" spans="19:29" x14ac:dyDescent="0.25">
      <c r="S60522" s="110"/>
      <c r="U60522" s="110"/>
      <c r="W60522" s="110"/>
      <c r="Y60522" s="110"/>
      <c r="AA60522" s="110"/>
      <c r="AC60522" s="110"/>
    </row>
    <row r="60523" spans="19:29" x14ac:dyDescent="0.25">
      <c r="S60523" s="110"/>
      <c r="U60523" s="110"/>
      <c r="W60523" s="110"/>
      <c r="Y60523" s="110"/>
      <c r="AA60523" s="110"/>
      <c r="AC60523" s="110"/>
    </row>
    <row r="60524" spans="19:29" x14ac:dyDescent="0.25">
      <c r="S60524" s="111"/>
      <c r="U60524" s="111"/>
      <c r="W60524" s="111"/>
      <c r="Y60524" s="111"/>
      <c r="AA60524" s="111"/>
      <c r="AC60524" s="111"/>
    </row>
    <row r="60525" spans="19:29" x14ac:dyDescent="0.25">
      <c r="S60525" s="107"/>
      <c r="U60525" s="107"/>
      <c r="W60525" s="107"/>
      <c r="Y60525" s="107"/>
      <c r="AA60525" s="107"/>
      <c r="AC60525" s="107"/>
    </row>
    <row r="60526" spans="19:29" x14ac:dyDescent="0.25">
      <c r="S60526" s="108"/>
      <c r="U60526" s="108"/>
      <c r="W60526" s="108"/>
      <c r="Y60526" s="108"/>
      <c r="AA60526" s="108"/>
      <c r="AC60526" s="108"/>
    </row>
    <row r="60527" spans="19:29" x14ac:dyDescent="0.25">
      <c r="S60527" s="108"/>
      <c r="U60527" s="108"/>
      <c r="W60527" s="108"/>
      <c r="Y60527" s="108"/>
      <c r="AA60527" s="108"/>
      <c r="AC60527" s="108"/>
    </row>
    <row r="60528" spans="19:29" x14ac:dyDescent="0.25">
      <c r="S60528" s="109"/>
      <c r="U60528" s="109"/>
      <c r="W60528" s="109"/>
      <c r="Y60528" s="109"/>
      <c r="AA60528" s="109"/>
      <c r="AC60528" s="109"/>
    </row>
    <row r="60529" spans="19:29" x14ac:dyDescent="0.25">
      <c r="S60529" s="108"/>
      <c r="U60529" s="108"/>
      <c r="W60529" s="108"/>
      <c r="Y60529" s="108"/>
      <c r="AA60529" s="108"/>
      <c r="AC60529" s="108"/>
    </row>
    <row r="60530" spans="19:29" x14ac:dyDescent="0.25">
      <c r="S60530" s="108"/>
      <c r="U60530" s="108"/>
      <c r="W60530" s="108"/>
      <c r="Y60530" s="108"/>
      <c r="AA60530" s="108"/>
      <c r="AC60530" s="108"/>
    </row>
    <row r="60531" spans="19:29" x14ac:dyDescent="0.25">
      <c r="S60531" s="109"/>
      <c r="U60531" s="109"/>
      <c r="W60531" s="109"/>
      <c r="Y60531" s="109"/>
      <c r="AA60531" s="109"/>
      <c r="AC60531" s="109"/>
    </row>
    <row r="60532" spans="19:29" x14ac:dyDescent="0.25">
      <c r="S60532" s="108"/>
      <c r="U60532" s="108"/>
      <c r="W60532" s="108"/>
      <c r="Y60532" s="108"/>
      <c r="AA60532" s="108"/>
      <c r="AC60532" s="108"/>
    </row>
    <row r="60533" spans="19:29" x14ac:dyDescent="0.25">
      <c r="S60533" s="109"/>
      <c r="U60533" s="109"/>
      <c r="W60533" s="109"/>
      <c r="Y60533" s="109"/>
      <c r="AA60533" s="109"/>
      <c r="AC60533" s="109"/>
    </row>
    <row r="60534" spans="19:29" x14ac:dyDescent="0.25">
      <c r="S60534" s="108"/>
      <c r="U60534" s="108"/>
      <c r="W60534" s="108"/>
      <c r="Y60534" s="108"/>
      <c r="AA60534" s="108"/>
      <c r="AC60534" s="108"/>
    </row>
    <row r="60535" spans="19:29" x14ac:dyDescent="0.25">
      <c r="S60535" s="108"/>
      <c r="U60535" s="108"/>
      <c r="W60535" s="108"/>
      <c r="Y60535" s="108"/>
      <c r="AA60535" s="108"/>
      <c r="AC60535" s="108"/>
    </row>
    <row r="60536" spans="19:29" x14ac:dyDescent="0.25">
      <c r="S60536" s="108"/>
      <c r="U60536" s="108"/>
      <c r="W60536" s="108"/>
      <c r="Y60536" s="108"/>
      <c r="AA60536" s="108"/>
      <c r="AC60536" s="108"/>
    </row>
    <row r="60537" spans="19:29" x14ac:dyDescent="0.25">
      <c r="S60537" s="110"/>
      <c r="U60537" s="110"/>
      <c r="W60537" s="110"/>
      <c r="Y60537" s="110"/>
      <c r="AA60537" s="110"/>
      <c r="AC60537" s="110"/>
    </row>
    <row r="60538" spans="19:29" x14ac:dyDescent="0.25">
      <c r="S60538" s="110"/>
      <c r="U60538" s="110"/>
      <c r="W60538" s="110"/>
      <c r="Y60538" s="110"/>
      <c r="AA60538" s="110"/>
      <c r="AC60538" s="110"/>
    </row>
    <row r="60539" spans="19:29" x14ac:dyDescent="0.25">
      <c r="S60539" s="110"/>
      <c r="U60539" s="110"/>
      <c r="W60539" s="110"/>
      <c r="Y60539" s="110"/>
      <c r="AA60539" s="110"/>
      <c r="AC60539" s="110"/>
    </row>
    <row r="60540" spans="19:29" x14ac:dyDescent="0.25">
      <c r="S60540" s="110"/>
      <c r="U60540" s="110"/>
      <c r="W60540" s="110"/>
      <c r="Y60540" s="110"/>
      <c r="AA60540" s="110"/>
      <c r="AC60540" s="110"/>
    </row>
    <row r="60541" spans="19:29" x14ac:dyDescent="0.25">
      <c r="S60541" s="111"/>
      <c r="U60541" s="111"/>
      <c r="W60541" s="111"/>
      <c r="Y60541" s="111"/>
      <c r="AA60541" s="111"/>
      <c r="AC60541" s="111"/>
    </row>
    <row r="60542" spans="19:29" x14ac:dyDescent="0.25">
      <c r="S60542" s="107"/>
      <c r="U60542" s="107"/>
      <c r="W60542" s="107"/>
      <c r="Y60542" s="107"/>
      <c r="AA60542" s="107"/>
      <c r="AC60542" s="107"/>
    </row>
    <row r="60543" spans="19:29" x14ac:dyDescent="0.25">
      <c r="S60543" s="108"/>
      <c r="U60543" s="108"/>
      <c r="W60543" s="108"/>
      <c r="Y60543" s="108"/>
      <c r="AA60543" s="108"/>
      <c r="AC60543" s="108"/>
    </row>
    <row r="60544" spans="19:29" x14ac:dyDescent="0.25">
      <c r="S60544" s="108"/>
      <c r="U60544" s="108"/>
      <c r="W60544" s="108"/>
      <c r="Y60544" s="108"/>
      <c r="AA60544" s="108"/>
      <c r="AC60544" s="108"/>
    </row>
    <row r="60545" spans="19:29" x14ac:dyDescent="0.25">
      <c r="S60545" s="109"/>
      <c r="U60545" s="109"/>
      <c r="W60545" s="109"/>
      <c r="Y60545" s="109"/>
      <c r="AA60545" s="109"/>
      <c r="AC60545" s="109"/>
    </row>
    <row r="60546" spans="19:29" x14ac:dyDescent="0.25">
      <c r="S60546" s="108"/>
      <c r="U60546" s="108"/>
      <c r="W60546" s="108"/>
      <c r="Y60546" s="108"/>
      <c r="AA60546" s="108"/>
      <c r="AC60546" s="108"/>
    </row>
    <row r="60547" spans="19:29" x14ac:dyDescent="0.25">
      <c r="S60547" s="108"/>
      <c r="U60547" s="108"/>
      <c r="W60547" s="108"/>
      <c r="Y60547" s="108"/>
      <c r="AA60547" s="108"/>
      <c r="AC60547" s="108"/>
    </row>
    <row r="60548" spans="19:29" x14ac:dyDescent="0.25">
      <c r="S60548" s="109"/>
      <c r="U60548" s="109"/>
      <c r="W60548" s="109"/>
      <c r="Y60548" s="109"/>
      <c r="AA60548" s="109"/>
      <c r="AC60548" s="109"/>
    </row>
    <row r="60549" spans="19:29" x14ac:dyDescent="0.25">
      <c r="S60549" s="108"/>
      <c r="U60549" s="108"/>
      <c r="W60549" s="108"/>
      <c r="Y60549" s="108"/>
      <c r="AA60549" s="108"/>
      <c r="AC60549" s="108"/>
    </row>
    <row r="60550" spans="19:29" x14ac:dyDescent="0.25">
      <c r="S60550" s="109"/>
      <c r="U60550" s="109"/>
      <c r="W60550" s="109"/>
      <c r="Y60550" s="109"/>
      <c r="AA60550" s="109"/>
      <c r="AC60550" s="109"/>
    </row>
    <row r="60551" spans="19:29" x14ac:dyDescent="0.25">
      <c r="S60551" s="108"/>
      <c r="U60551" s="108"/>
      <c r="W60551" s="108"/>
      <c r="Y60551" s="108"/>
      <c r="AA60551" s="108"/>
      <c r="AC60551" s="108"/>
    </row>
    <row r="60552" spans="19:29" x14ac:dyDescent="0.25">
      <c r="S60552" s="108"/>
      <c r="U60552" s="108"/>
      <c r="W60552" s="108"/>
      <c r="Y60552" s="108"/>
      <c r="AA60552" s="108"/>
      <c r="AC60552" s="108"/>
    </row>
    <row r="60553" spans="19:29" x14ac:dyDescent="0.25">
      <c r="S60553" s="108"/>
      <c r="U60553" s="108"/>
      <c r="W60553" s="108"/>
      <c r="Y60553" s="108"/>
      <c r="AA60553" s="108"/>
      <c r="AC60553" s="108"/>
    </row>
    <row r="60554" spans="19:29" x14ac:dyDescent="0.25">
      <c r="S60554" s="110"/>
      <c r="U60554" s="110"/>
      <c r="W60554" s="110"/>
      <c r="Y60554" s="110"/>
      <c r="AA60554" s="110"/>
      <c r="AC60554" s="110"/>
    </row>
    <row r="60555" spans="19:29" x14ac:dyDescent="0.25">
      <c r="S60555" s="110"/>
      <c r="U60555" s="110"/>
      <c r="W60555" s="110"/>
      <c r="Y60555" s="110"/>
      <c r="AA60555" s="110"/>
      <c r="AC60555" s="110"/>
    </row>
    <row r="60556" spans="19:29" x14ac:dyDescent="0.25">
      <c r="S60556" s="110"/>
      <c r="U60556" s="110"/>
      <c r="W60556" s="110"/>
      <c r="Y60556" s="110"/>
      <c r="AA60556" s="110"/>
      <c r="AC60556" s="110"/>
    </row>
    <row r="60557" spans="19:29" x14ac:dyDescent="0.25">
      <c r="S60557" s="110"/>
      <c r="U60557" s="110"/>
      <c r="W60557" s="110"/>
      <c r="Y60557" s="110"/>
      <c r="AA60557" s="110"/>
      <c r="AC60557" s="110"/>
    </row>
    <row r="60558" spans="19:29" x14ac:dyDescent="0.25">
      <c r="S60558" s="111"/>
      <c r="U60558" s="111"/>
      <c r="W60558" s="111"/>
      <c r="Y60558" s="111"/>
      <c r="AA60558" s="111"/>
      <c r="AC60558" s="111"/>
    </row>
    <row r="60559" spans="19:29" x14ac:dyDescent="0.25">
      <c r="S60559" s="107"/>
      <c r="U60559" s="107"/>
      <c r="W60559" s="107"/>
      <c r="Y60559" s="107"/>
      <c r="AA60559" s="107"/>
      <c r="AC60559" s="107"/>
    </row>
    <row r="60560" spans="19:29" x14ac:dyDescent="0.25">
      <c r="S60560" s="108"/>
      <c r="U60560" s="108"/>
      <c r="W60560" s="108"/>
      <c r="Y60560" s="108"/>
      <c r="AA60560" s="108"/>
      <c r="AC60560" s="108"/>
    </row>
    <row r="60561" spans="19:29" x14ac:dyDescent="0.25">
      <c r="S60561" s="108"/>
      <c r="U60561" s="108"/>
      <c r="W60561" s="108"/>
      <c r="Y60561" s="108"/>
      <c r="AA60561" s="108"/>
      <c r="AC60561" s="108"/>
    </row>
    <row r="60562" spans="19:29" x14ac:dyDescent="0.25">
      <c r="S60562" s="109"/>
      <c r="U60562" s="109"/>
      <c r="W60562" s="109"/>
      <c r="Y60562" s="109"/>
      <c r="AA60562" s="109"/>
      <c r="AC60562" s="109"/>
    </row>
    <row r="60563" spans="19:29" x14ac:dyDescent="0.25">
      <c r="S60563" s="108"/>
      <c r="U60563" s="108"/>
      <c r="W60563" s="108"/>
      <c r="Y60563" s="108"/>
      <c r="AA60563" s="108"/>
      <c r="AC60563" s="108"/>
    </row>
    <row r="60564" spans="19:29" x14ac:dyDescent="0.25">
      <c r="S60564" s="108"/>
      <c r="U60564" s="108"/>
      <c r="W60564" s="108"/>
      <c r="Y60564" s="108"/>
      <c r="AA60564" s="108"/>
      <c r="AC60564" s="108"/>
    </row>
    <row r="60565" spans="19:29" x14ac:dyDescent="0.25">
      <c r="S60565" s="109"/>
      <c r="U60565" s="109"/>
      <c r="W60565" s="109"/>
      <c r="Y60565" s="109"/>
      <c r="AA60565" s="109"/>
      <c r="AC60565" s="109"/>
    </row>
    <row r="60566" spans="19:29" x14ac:dyDescent="0.25">
      <c r="S60566" s="108"/>
      <c r="U60566" s="108"/>
      <c r="W60566" s="108"/>
      <c r="Y60566" s="108"/>
      <c r="AA60566" s="108"/>
      <c r="AC60566" s="108"/>
    </row>
    <row r="60567" spans="19:29" x14ac:dyDescent="0.25">
      <c r="S60567" s="109"/>
      <c r="U60567" s="109"/>
      <c r="W60567" s="109"/>
      <c r="Y60567" s="109"/>
      <c r="AA60567" s="109"/>
      <c r="AC60567" s="109"/>
    </row>
    <row r="60568" spans="19:29" x14ac:dyDescent="0.25">
      <c r="S60568" s="108"/>
      <c r="U60568" s="108"/>
      <c r="W60568" s="108"/>
      <c r="Y60568" s="108"/>
      <c r="AA60568" s="108"/>
      <c r="AC60568" s="108"/>
    </row>
    <row r="60569" spans="19:29" x14ac:dyDescent="0.25">
      <c r="S60569" s="108"/>
      <c r="U60569" s="108"/>
      <c r="W60569" s="108"/>
      <c r="Y60569" s="108"/>
      <c r="AA60569" s="108"/>
      <c r="AC60569" s="108"/>
    </row>
    <row r="60570" spans="19:29" x14ac:dyDescent="0.25">
      <c r="S60570" s="108"/>
      <c r="U60570" s="108"/>
      <c r="W60570" s="108"/>
      <c r="Y60570" s="108"/>
      <c r="AA60570" s="108"/>
      <c r="AC60570" s="108"/>
    </row>
    <row r="60571" spans="19:29" x14ac:dyDescent="0.25">
      <c r="S60571" s="110"/>
      <c r="U60571" s="110"/>
      <c r="W60571" s="110"/>
      <c r="Y60571" s="110"/>
      <c r="AA60571" s="110"/>
      <c r="AC60571" s="110"/>
    </row>
    <row r="60572" spans="19:29" x14ac:dyDescent="0.25">
      <c r="S60572" s="110"/>
      <c r="U60572" s="110"/>
      <c r="W60572" s="110"/>
      <c r="Y60572" s="110"/>
      <c r="AA60572" s="110"/>
      <c r="AC60572" s="110"/>
    </row>
    <row r="60573" spans="19:29" x14ac:dyDescent="0.25">
      <c r="S60573" s="110"/>
      <c r="U60573" s="110"/>
      <c r="W60573" s="110"/>
      <c r="Y60573" s="110"/>
      <c r="AA60573" s="110"/>
      <c r="AC60573" s="110"/>
    </row>
    <row r="60574" spans="19:29" x14ac:dyDescent="0.25">
      <c r="S60574" s="110"/>
      <c r="U60574" s="110"/>
      <c r="W60574" s="110"/>
      <c r="Y60574" s="110"/>
      <c r="AA60574" s="110"/>
      <c r="AC60574" s="110"/>
    </row>
    <row r="60575" spans="19:29" x14ac:dyDescent="0.25">
      <c r="S60575" s="111"/>
      <c r="U60575" s="111"/>
      <c r="W60575" s="111"/>
      <c r="Y60575" s="111"/>
      <c r="AA60575" s="111"/>
      <c r="AC60575" s="111"/>
    </row>
    <row r="60576" spans="19:29" x14ac:dyDescent="0.25">
      <c r="S60576" s="107"/>
      <c r="U60576" s="107"/>
      <c r="W60576" s="107"/>
      <c r="Y60576" s="107"/>
      <c r="AA60576" s="107"/>
      <c r="AC60576" s="107"/>
    </row>
    <row r="60577" spans="19:29" x14ac:dyDescent="0.25">
      <c r="S60577" s="108"/>
      <c r="U60577" s="108"/>
      <c r="W60577" s="108"/>
      <c r="Y60577" s="108"/>
      <c r="AA60577" s="108"/>
      <c r="AC60577" s="108"/>
    </row>
    <row r="60578" spans="19:29" x14ac:dyDescent="0.25">
      <c r="S60578" s="108"/>
      <c r="U60578" s="108"/>
      <c r="W60578" s="108"/>
      <c r="Y60578" s="108"/>
      <c r="AA60578" s="108"/>
      <c r="AC60578" s="108"/>
    </row>
    <row r="60579" spans="19:29" x14ac:dyDescent="0.25">
      <c r="S60579" s="109"/>
      <c r="U60579" s="109"/>
      <c r="W60579" s="109"/>
      <c r="Y60579" s="109"/>
      <c r="AA60579" s="109"/>
      <c r="AC60579" s="109"/>
    </row>
    <row r="60580" spans="19:29" x14ac:dyDescent="0.25">
      <c r="S60580" s="108"/>
      <c r="U60580" s="108"/>
      <c r="W60580" s="108"/>
      <c r="Y60580" s="108"/>
      <c r="AA60580" s="108"/>
      <c r="AC60580" s="108"/>
    </row>
    <row r="60581" spans="19:29" x14ac:dyDescent="0.25">
      <c r="S60581" s="108"/>
      <c r="U60581" s="108"/>
      <c r="W60581" s="108"/>
      <c r="Y60581" s="108"/>
      <c r="AA60581" s="108"/>
      <c r="AC60581" s="108"/>
    </row>
    <row r="60582" spans="19:29" x14ac:dyDescent="0.25">
      <c r="S60582" s="109"/>
      <c r="U60582" s="109"/>
      <c r="W60582" s="109"/>
      <c r="Y60582" s="109"/>
      <c r="AA60582" s="109"/>
      <c r="AC60582" s="109"/>
    </row>
    <row r="60583" spans="19:29" x14ac:dyDescent="0.25">
      <c r="S60583" s="108"/>
      <c r="U60583" s="108"/>
      <c r="W60583" s="108"/>
      <c r="Y60583" s="108"/>
      <c r="AA60583" s="108"/>
      <c r="AC60583" s="108"/>
    </row>
    <row r="60584" spans="19:29" x14ac:dyDescent="0.25">
      <c r="S60584" s="109"/>
      <c r="U60584" s="109"/>
      <c r="W60584" s="109"/>
      <c r="Y60584" s="109"/>
      <c r="AA60584" s="109"/>
      <c r="AC60584" s="109"/>
    </row>
    <row r="60585" spans="19:29" x14ac:dyDescent="0.25">
      <c r="S60585" s="108"/>
      <c r="U60585" s="108"/>
      <c r="W60585" s="108"/>
      <c r="Y60585" s="108"/>
      <c r="AA60585" s="108"/>
      <c r="AC60585" s="108"/>
    </row>
    <row r="60586" spans="19:29" x14ac:dyDescent="0.25">
      <c r="S60586" s="108"/>
      <c r="U60586" s="108"/>
      <c r="W60586" s="108"/>
      <c r="Y60586" s="108"/>
      <c r="AA60586" s="108"/>
      <c r="AC60586" s="108"/>
    </row>
    <row r="60587" spans="19:29" x14ac:dyDescent="0.25">
      <c r="S60587" s="108"/>
      <c r="U60587" s="108"/>
      <c r="W60587" s="108"/>
      <c r="Y60587" s="108"/>
      <c r="AA60587" s="108"/>
      <c r="AC60587" s="108"/>
    </row>
    <row r="60588" spans="19:29" x14ac:dyDescent="0.25">
      <c r="S60588" s="110"/>
      <c r="U60588" s="110"/>
      <c r="W60588" s="110"/>
      <c r="Y60588" s="110"/>
      <c r="AA60588" s="110"/>
      <c r="AC60588" s="110"/>
    </row>
    <row r="60589" spans="19:29" x14ac:dyDescent="0.25">
      <c r="S60589" s="110"/>
      <c r="U60589" s="110"/>
      <c r="W60589" s="110"/>
      <c r="Y60589" s="110"/>
      <c r="AA60589" s="110"/>
      <c r="AC60589" s="110"/>
    </row>
    <row r="60590" spans="19:29" x14ac:dyDescent="0.25">
      <c r="S60590" s="110"/>
      <c r="U60590" s="110"/>
      <c r="W60590" s="110"/>
      <c r="Y60590" s="110"/>
      <c r="AA60590" s="110"/>
      <c r="AC60590" s="110"/>
    </row>
    <row r="60591" spans="19:29" x14ac:dyDescent="0.25">
      <c r="S60591" s="110"/>
      <c r="U60591" s="110"/>
      <c r="W60591" s="110"/>
      <c r="Y60591" s="110"/>
      <c r="AA60591" s="110"/>
      <c r="AC60591" s="110"/>
    </row>
    <row r="60592" spans="19:29" x14ac:dyDescent="0.25">
      <c r="S60592" s="111"/>
      <c r="U60592" s="111"/>
      <c r="W60592" s="111"/>
      <c r="Y60592" s="111"/>
      <c r="AA60592" s="111"/>
      <c r="AC60592" s="111"/>
    </row>
    <row r="60593" spans="19:29" x14ac:dyDescent="0.25">
      <c r="S60593" s="107"/>
      <c r="U60593" s="107"/>
      <c r="W60593" s="107"/>
      <c r="Y60593" s="107"/>
      <c r="AA60593" s="107"/>
      <c r="AC60593" s="107"/>
    </row>
    <row r="60594" spans="19:29" x14ac:dyDescent="0.25">
      <c r="S60594" s="108"/>
      <c r="U60594" s="108"/>
      <c r="W60594" s="108"/>
      <c r="Y60594" s="108"/>
      <c r="AA60594" s="108"/>
      <c r="AC60594" s="108"/>
    </row>
    <row r="60595" spans="19:29" x14ac:dyDescent="0.25">
      <c r="S60595" s="108"/>
      <c r="U60595" s="108"/>
      <c r="W60595" s="108"/>
      <c r="Y60595" s="108"/>
      <c r="AA60595" s="108"/>
      <c r="AC60595" s="108"/>
    </row>
    <row r="60596" spans="19:29" x14ac:dyDescent="0.25">
      <c r="S60596" s="109"/>
      <c r="U60596" s="109"/>
      <c r="W60596" s="109"/>
      <c r="Y60596" s="109"/>
      <c r="AA60596" s="109"/>
      <c r="AC60596" s="109"/>
    </row>
    <row r="60597" spans="19:29" x14ac:dyDescent="0.25">
      <c r="S60597" s="108"/>
      <c r="U60597" s="108"/>
      <c r="W60597" s="108"/>
      <c r="Y60597" s="108"/>
      <c r="AA60597" s="108"/>
      <c r="AC60597" s="108"/>
    </row>
    <row r="60598" spans="19:29" x14ac:dyDescent="0.25">
      <c r="S60598" s="108"/>
      <c r="U60598" s="108"/>
      <c r="W60598" s="108"/>
      <c r="Y60598" s="108"/>
      <c r="AA60598" s="108"/>
      <c r="AC60598" s="108"/>
    </row>
    <row r="60599" spans="19:29" x14ac:dyDescent="0.25">
      <c r="S60599" s="109"/>
      <c r="U60599" s="109"/>
      <c r="W60599" s="109"/>
      <c r="Y60599" s="109"/>
      <c r="AA60599" s="109"/>
      <c r="AC60599" s="109"/>
    </row>
    <row r="60600" spans="19:29" x14ac:dyDescent="0.25">
      <c r="S60600" s="108"/>
      <c r="U60600" s="108"/>
      <c r="W60600" s="108"/>
      <c r="Y60600" s="108"/>
      <c r="AA60600" s="108"/>
      <c r="AC60600" s="108"/>
    </row>
    <row r="60601" spans="19:29" x14ac:dyDescent="0.25">
      <c r="S60601" s="109"/>
      <c r="U60601" s="109"/>
      <c r="W60601" s="109"/>
      <c r="Y60601" s="109"/>
      <c r="AA60601" s="109"/>
      <c r="AC60601" s="109"/>
    </row>
    <row r="60602" spans="19:29" x14ac:dyDescent="0.25">
      <c r="S60602" s="108"/>
      <c r="U60602" s="108"/>
      <c r="W60602" s="108"/>
      <c r="Y60602" s="108"/>
      <c r="AA60602" s="108"/>
      <c r="AC60602" s="108"/>
    </row>
    <row r="60603" spans="19:29" x14ac:dyDescent="0.25">
      <c r="S60603" s="108"/>
      <c r="U60603" s="108"/>
      <c r="W60603" s="108"/>
      <c r="Y60603" s="108"/>
      <c r="AA60603" s="108"/>
      <c r="AC60603" s="108"/>
    </row>
    <row r="60604" spans="19:29" x14ac:dyDescent="0.25">
      <c r="S60604" s="108"/>
      <c r="U60604" s="108"/>
      <c r="W60604" s="108"/>
      <c r="Y60604" s="108"/>
      <c r="AA60604" s="108"/>
      <c r="AC60604" s="108"/>
    </row>
    <row r="60605" spans="19:29" x14ac:dyDescent="0.25">
      <c r="S60605" s="110"/>
      <c r="U60605" s="110"/>
      <c r="W60605" s="110"/>
      <c r="Y60605" s="110"/>
      <c r="AA60605" s="110"/>
      <c r="AC60605" s="110"/>
    </row>
    <row r="60606" spans="19:29" x14ac:dyDescent="0.25">
      <c r="S60606" s="110"/>
      <c r="U60606" s="110"/>
      <c r="W60606" s="110"/>
      <c r="Y60606" s="110"/>
      <c r="AA60606" s="110"/>
      <c r="AC60606" s="110"/>
    </row>
    <row r="60607" spans="19:29" x14ac:dyDescent="0.25">
      <c r="S60607" s="110"/>
      <c r="U60607" s="110"/>
      <c r="W60607" s="110"/>
      <c r="Y60607" s="110"/>
      <c r="AA60607" s="110"/>
      <c r="AC60607" s="110"/>
    </row>
    <row r="60608" spans="19:29" x14ac:dyDescent="0.25">
      <c r="S60608" s="110"/>
      <c r="U60608" s="110"/>
      <c r="W60608" s="110"/>
      <c r="Y60608" s="110"/>
      <c r="AA60608" s="110"/>
      <c r="AC60608" s="110"/>
    </row>
    <row r="60609" spans="19:29" x14ac:dyDescent="0.25">
      <c r="S60609" s="111"/>
      <c r="U60609" s="111"/>
      <c r="W60609" s="111"/>
      <c r="Y60609" s="111"/>
      <c r="AA60609" s="111"/>
      <c r="AC60609" s="111"/>
    </row>
    <row r="60610" spans="19:29" x14ac:dyDescent="0.25">
      <c r="S60610" s="107"/>
      <c r="U60610" s="107"/>
      <c r="W60610" s="107"/>
      <c r="Y60610" s="107"/>
      <c r="AA60610" s="107"/>
      <c r="AC60610" s="107"/>
    </row>
    <row r="60611" spans="19:29" x14ac:dyDescent="0.25">
      <c r="S60611" s="108"/>
      <c r="U60611" s="108"/>
      <c r="W60611" s="108"/>
      <c r="Y60611" s="108"/>
      <c r="AA60611" s="108"/>
      <c r="AC60611" s="108"/>
    </row>
    <row r="60612" spans="19:29" x14ac:dyDescent="0.25">
      <c r="S60612" s="108"/>
      <c r="U60612" s="108"/>
      <c r="W60612" s="108"/>
      <c r="Y60612" s="108"/>
      <c r="AA60612" s="108"/>
      <c r="AC60612" s="108"/>
    </row>
    <row r="60613" spans="19:29" x14ac:dyDescent="0.25">
      <c r="S60613" s="109"/>
      <c r="U60613" s="109"/>
      <c r="W60613" s="109"/>
      <c r="Y60613" s="109"/>
      <c r="AA60613" s="109"/>
      <c r="AC60613" s="109"/>
    </row>
    <row r="60614" spans="19:29" x14ac:dyDescent="0.25">
      <c r="S60614" s="108"/>
      <c r="U60614" s="108"/>
      <c r="W60614" s="108"/>
      <c r="Y60614" s="108"/>
      <c r="AA60614" s="108"/>
      <c r="AC60614" s="108"/>
    </row>
    <row r="60615" spans="19:29" x14ac:dyDescent="0.25">
      <c r="S60615" s="108"/>
      <c r="U60615" s="108"/>
      <c r="W60615" s="108"/>
      <c r="Y60615" s="108"/>
      <c r="AA60615" s="108"/>
      <c r="AC60615" s="108"/>
    </row>
    <row r="60616" spans="19:29" x14ac:dyDescent="0.25">
      <c r="S60616" s="109"/>
      <c r="U60616" s="109"/>
      <c r="W60616" s="109"/>
      <c r="Y60616" s="109"/>
      <c r="AA60616" s="109"/>
      <c r="AC60616" s="109"/>
    </row>
    <row r="60617" spans="19:29" x14ac:dyDescent="0.25">
      <c r="S60617" s="108"/>
      <c r="U60617" s="108"/>
      <c r="W60617" s="108"/>
      <c r="Y60617" s="108"/>
      <c r="AA60617" s="108"/>
      <c r="AC60617" s="108"/>
    </row>
    <row r="60618" spans="19:29" x14ac:dyDescent="0.25">
      <c r="S60618" s="109"/>
      <c r="U60618" s="109"/>
      <c r="W60618" s="109"/>
      <c r="Y60618" s="109"/>
      <c r="AA60618" s="109"/>
      <c r="AC60618" s="109"/>
    </row>
    <row r="60619" spans="19:29" x14ac:dyDescent="0.25">
      <c r="S60619" s="108"/>
      <c r="U60619" s="108"/>
      <c r="W60619" s="108"/>
      <c r="Y60619" s="108"/>
      <c r="AA60619" s="108"/>
      <c r="AC60619" s="108"/>
    </row>
    <row r="60620" spans="19:29" x14ac:dyDescent="0.25">
      <c r="S60620" s="108"/>
      <c r="U60620" s="108"/>
      <c r="W60620" s="108"/>
      <c r="Y60620" s="108"/>
      <c r="AA60620" s="108"/>
      <c r="AC60620" s="108"/>
    </row>
    <row r="60621" spans="19:29" x14ac:dyDescent="0.25">
      <c r="S60621" s="108"/>
      <c r="U60621" s="108"/>
      <c r="W60621" s="108"/>
      <c r="Y60621" s="108"/>
      <c r="AA60621" s="108"/>
      <c r="AC60621" s="108"/>
    </row>
    <row r="60622" spans="19:29" x14ac:dyDescent="0.25">
      <c r="S60622" s="110"/>
      <c r="U60622" s="110"/>
      <c r="W60622" s="110"/>
      <c r="Y60622" s="110"/>
      <c r="AA60622" s="110"/>
      <c r="AC60622" s="110"/>
    </row>
    <row r="60623" spans="19:29" x14ac:dyDescent="0.25">
      <c r="S60623" s="110"/>
      <c r="U60623" s="110"/>
      <c r="W60623" s="110"/>
      <c r="Y60623" s="110"/>
      <c r="AA60623" s="110"/>
      <c r="AC60623" s="110"/>
    </row>
    <row r="60624" spans="19:29" x14ac:dyDescent="0.25">
      <c r="S60624" s="110"/>
      <c r="U60624" s="110"/>
      <c r="W60624" s="110"/>
      <c r="Y60624" s="110"/>
      <c r="AA60624" s="110"/>
      <c r="AC60624" s="110"/>
    </row>
    <row r="60625" spans="19:29" x14ac:dyDescent="0.25">
      <c r="S60625" s="110"/>
      <c r="U60625" s="110"/>
      <c r="W60625" s="110"/>
      <c r="Y60625" s="110"/>
      <c r="AA60625" s="110"/>
      <c r="AC60625" s="110"/>
    </row>
    <row r="60626" spans="19:29" x14ac:dyDescent="0.25">
      <c r="S60626" s="111"/>
      <c r="U60626" s="111"/>
      <c r="W60626" s="111"/>
      <c r="Y60626" s="111"/>
      <c r="AA60626" s="111"/>
      <c r="AC60626" s="111"/>
    </row>
    <row r="60627" spans="19:29" x14ac:dyDescent="0.25">
      <c r="S60627" s="107"/>
      <c r="U60627" s="107"/>
      <c r="W60627" s="107"/>
      <c r="Y60627" s="107"/>
      <c r="AA60627" s="107"/>
      <c r="AC60627" s="107"/>
    </row>
    <row r="60628" spans="19:29" x14ac:dyDescent="0.25">
      <c r="S60628" s="108"/>
      <c r="U60628" s="108"/>
      <c r="W60628" s="108"/>
      <c r="Y60628" s="108"/>
      <c r="AA60628" s="108"/>
      <c r="AC60628" s="108"/>
    </row>
    <row r="60629" spans="19:29" x14ac:dyDescent="0.25">
      <c r="S60629" s="108"/>
      <c r="U60629" s="108"/>
      <c r="W60629" s="108"/>
      <c r="Y60629" s="108"/>
      <c r="AA60629" s="108"/>
      <c r="AC60629" s="108"/>
    </row>
    <row r="60630" spans="19:29" x14ac:dyDescent="0.25">
      <c r="S60630" s="109"/>
      <c r="U60630" s="109"/>
      <c r="W60630" s="109"/>
      <c r="Y60630" s="109"/>
      <c r="AA60630" s="109"/>
      <c r="AC60630" s="109"/>
    </row>
    <row r="60631" spans="19:29" x14ac:dyDescent="0.25">
      <c r="S60631" s="108"/>
      <c r="U60631" s="108"/>
      <c r="W60631" s="108"/>
      <c r="Y60631" s="108"/>
      <c r="AA60631" s="108"/>
      <c r="AC60631" s="108"/>
    </row>
    <row r="60632" spans="19:29" x14ac:dyDescent="0.25">
      <c r="S60632" s="108"/>
      <c r="U60632" s="108"/>
      <c r="W60632" s="108"/>
      <c r="Y60632" s="108"/>
      <c r="AA60632" s="108"/>
      <c r="AC60632" s="108"/>
    </row>
    <row r="60633" spans="19:29" x14ac:dyDescent="0.25">
      <c r="S60633" s="109"/>
      <c r="U60633" s="109"/>
      <c r="W60633" s="109"/>
      <c r="Y60633" s="109"/>
      <c r="AA60633" s="109"/>
      <c r="AC60633" s="109"/>
    </row>
    <row r="60634" spans="19:29" x14ac:dyDescent="0.25">
      <c r="S60634" s="108"/>
      <c r="U60634" s="108"/>
      <c r="W60634" s="108"/>
      <c r="Y60634" s="108"/>
      <c r="AA60634" s="108"/>
      <c r="AC60634" s="108"/>
    </row>
    <row r="60635" spans="19:29" x14ac:dyDescent="0.25">
      <c r="S60635" s="109"/>
      <c r="U60635" s="109"/>
      <c r="W60635" s="109"/>
      <c r="Y60635" s="109"/>
      <c r="AA60635" s="109"/>
      <c r="AC60635" s="109"/>
    </row>
    <row r="60636" spans="19:29" x14ac:dyDescent="0.25">
      <c r="S60636" s="108"/>
      <c r="U60636" s="108"/>
      <c r="W60636" s="108"/>
      <c r="Y60636" s="108"/>
      <c r="AA60636" s="108"/>
      <c r="AC60636" s="108"/>
    </row>
    <row r="60637" spans="19:29" x14ac:dyDescent="0.25">
      <c r="S60637" s="108"/>
      <c r="U60637" s="108"/>
      <c r="W60637" s="108"/>
      <c r="Y60637" s="108"/>
      <c r="AA60637" s="108"/>
      <c r="AC60637" s="108"/>
    </row>
    <row r="60638" spans="19:29" x14ac:dyDescent="0.25">
      <c r="S60638" s="108"/>
      <c r="U60638" s="108"/>
      <c r="W60638" s="108"/>
      <c r="Y60638" s="108"/>
      <c r="AA60638" s="108"/>
      <c r="AC60638" s="108"/>
    </row>
    <row r="60639" spans="19:29" x14ac:dyDescent="0.25">
      <c r="S60639" s="110"/>
      <c r="U60639" s="110"/>
      <c r="W60639" s="110"/>
      <c r="Y60639" s="110"/>
      <c r="AA60639" s="110"/>
      <c r="AC60639" s="110"/>
    </row>
    <row r="60640" spans="19:29" x14ac:dyDescent="0.25">
      <c r="S60640" s="110"/>
      <c r="U60640" s="110"/>
      <c r="W60640" s="110"/>
      <c r="Y60640" s="110"/>
      <c r="AA60640" s="110"/>
      <c r="AC60640" s="110"/>
    </row>
    <row r="60641" spans="19:29" x14ac:dyDescent="0.25">
      <c r="S60641" s="110"/>
      <c r="U60641" s="110"/>
      <c r="W60641" s="110"/>
      <c r="Y60641" s="110"/>
      <c r="AA60641" s="110"/>
      <c r="AC60641" s="110"/>
    </row>
    <row r="60642" spans="19:29" x14ac:dyDescent="0.25">
      <c r="S60642" s="110"/>
      <c r="U60642" s="110"/>
      <c r="W60642" s="110"/>
      <c r="Y60642" s="110"/>
      <c r="AA60642" s="110"/>
      <c r="AC60642" s="110"/>
    </row>
    <row r="60643" spans="19:29" x14ac:dyDescent="0.25">
      <c r="S60643" s="111"/>
      <c r="U60643" s="111"/>
      <c r="W60643" s="111"/>
      <c r="Y60643" s="111"/>
      <c r="AA60643" s="111"/>
      <c r="AC60643" s="111"/>
    </row>
    <row r="60644" spans="19:29" x14ac:dyDescent="0.25">
      <c r="S60644" s="107"/>
      <c r="U60644" s="107"/>
      <c r="W60644" s="107"/>
      <c r="Y60644" s="107"/>
      <c r="AA60644" s="107"/>
      <c r="AC60644" s="107"/>
    </row>
    <row r="60645" spans="19:29" x14ac:dyDescent="0.25">
      <c r="S60645" s="108"/>
      <c r="U60645" s="108"/>
      <c r="W60645" s="108"/>
      <c r="Y60645" s="108"/>
      <c r="AA60645" s="108"/>
      <c r="AC60645" s="108"/>
    </row>
    <row r="60646" spans="19:29" x14ac:dyDescent="0.25">
      <c r="S60646" s="108"/>
      <c r="U60646" s="108"/>
      <c r="W60646" s="108"/>
      <c r="Y60646" s="108"/>
      <c r="AA60646" s="108"/>
      <c r="AC60646" s="108"/>
    </row>
    <row r="60647" spans="19:29" x14ac:dyDescent="0.25">
      <c r="S60647" s="109"/>
      <c r="U60647" s="109"/>
      <c r="W60647" s="109"/>
      <c r="Y60647" s="109"/>
      <c r="AA60647" s="109"/>
      <c r="AC60647" s="109"/>
    </row>
    <row r="60648" spans="19:29" x14ac:dyDescent="0.25">
      <c r="S60648" s="108"/>
      <c r="U60648" s="108"/>
      <c r="W60648" s="108"/>
      <c r="Y60648" s="108"/>
      <c r="AA60648" s="108"/>
      <c r="AC60648" s="108"/>
    </row>
    <row r="60649" spans="19:29" x14ac:dyDescent="0.25">
      <c r="S60649" s="108"/>
      <c r="U60649" s="108"/>
      <c r="W60649" s="108"/>
      <c r="Y60649" s="108"/>
      <c r="AA60649" s="108"/>
      <c r="AC60649" s="108"/>
    </row>
    <row r="60650" spans="19:29" x14ac:dyDescent="0.25">
      <c r="S60650" s="109"/>
      <c r="U60650" s="109"/>
      <c r="W60650" s="109"/>
      <c r="Y60650" s="109"/>
      <c r="AA60650" s="109"/>
      <c r="AC60650" s="109"/>
    </row>
    <row r="60651" spans="19:29" x14ac:dyDescent="0.25">
      <c r="S60651" s="108"/>
      <c r="U60651" s="108"/>
      <c r="W60651" s="108"/>
      <c r="Y60651" s="108"/>
      <c r="AA60651" s="108"/>
      <c r="AC60651" s="108"/>
    </row>
    <row r="60652" spans="19:29" x14ac:dyDescent="0.25">
      <c r="S60652" s="109"/>
      <c r="U60652" s="109"/>
      <c r="W60652" s="109"/>
      <c r="Y60652" s="109"/>
      <c r="AA60652" s="109"/>
      <c r="AC60652" s="109"/>
    </row>
    <row r="60653" spans="19:29" x14ac:dyDescent="0.25">
      <c r="S60653" s="108"/>
      <c r="U60653" s="108"/>
      <c r="W60653" s="108"/>
      <c r="Y60653" s="108"/>
      <c r="AA60653" s="108"/>
      <c r="AC60653" s="108"/>
    </row>
    <row r="60654" spans="19:29" x14ac:dyDescent="0.25">
      <c r="S60654" s="108"/>
      <c r="U60654" s="108"/>
      <c r="W60654" s="108"/>
      <c r="Y60654" s="108"/>
      <c r="AA60654" s="108"/>
      <c r="AC60654" s="108"/>
    </row>
    <row r="60655" spans="19:29" x14ac:dyDescent="0.25">
      <c r="S60655" s="108"/>
      <c r="U60655" s="108"/>
      <c r="W60655" s="108"/>
      <c r="Y60655" s="108"/>
      <c r="AA60655" s="108"/>
      <c r="AC60655" s="108"/>
    </row>
    <row r="60656" spans="19:29" x14ac:dyDescent="0.25">
      <c r="S60656" s="110"/>
      <c r="U60656" s="110"/>
      <c r="W60656" s="110"/>
      <c r="Y60656" s="110"/>
      <c r="AA60656" s="110"/>
      <c r="AC60656" s="110"/>
    </row>
    <row r="60657" spans="19:29" x14ac:dyDescent="0.25">
      <c r="S60657" s="110"/>
      <c r="U60657" s="110"/>
      <c r="W60657" s="110"/>
      <c r="Y60657" s="110"/>
      <c r="AA60657" s="110"/>
      <c r="AC60657" s="110"/>
    </row>
    <row r="60658" spans="19:29" x14ac:dyDescent="0.25">
      <c r="S60658" s="110"/>
      <c r="U60658" s="110"/>
      <c r="W60658" s="110"/>
      <c r="Y60658" s="110"/>
      <c r="AA60658" s="110"/>
      <c r="AC60658" s="110"/>
    </row>
    <row r="60659" spans="19:29" x14ac:dyDescent="0.25">
      <c r="S60659" s="110"/>
      <c r="U60659" s="110"/>
      <c r="W60659" s="110"/>
      <c r="Y60659" s="110"/>
      <c r="AA60659" s="110"/>
      <c r="AC60659" s="110"/>
    </row>
    <row r="60660" spans="19:29" x14ac:dyDescent="0.25">
      <c r="S60660" s="111"/>
      <c r="U60660" s="111"/>
      <c r="W60660" s="111"/>
      <c r="Y60660" s="111"/>
      <c r="AA60660" s="111"/>
      <c r="AC60660" s="111"/>
    </row>
    <row r="60661" spans="19:29" x14ac:dyDescent="0.25">
      <c r="S60661" s="107"/>
      <c r="U60661" s="107"/>
      <c r="W60661" s="107"/>
      <c r="Y60661" s="107"/>
      <c r="AA60661" s="107"/>
      <c r="AC60661" s="107"/>
    </row>
    <row r="60662" spans="19:29" x14ac:dyDescent="0.25">
      <c r="S60662" s="108"/>
      <c r="U60662" s="108"/>
      <c r="W60662" s="108"/>
      <c r="Y60662" s="108"/>
      <c r="AA60662" s="108"/>
      <c r="AC60662" s="108"/>
    </row>
    <row r="60663" spans="19:29" x14ac:dyDescent="0.25">
      <c r="S60663" s="108"/>
      <c r="U60663" s="108"/>
      <c r="W60663" s="108"/>
      <c r="Y60663" s="108"/>
      <c r="AA60663" s="108"/>
      <c r="AC60663" s="108"/>
    </row>
    <row r="60664" spans="19:29" x14ac:dyDescent="0.25">
      <c r="S60664" s="109"/>
      <c r="U60664" s="109"/>
      <c r="W60664" s="109"/>
      <c r="Y60664" s="109"/>
      <c r="AA60664" s="109"/>
      <c r="AC60664" s="109"/>
    </row>
    <row r="60665" spans="19:29" x14ac:dyDescent="0.25">
      <c r="S60665" s="108"/>
      <c r="U60665" s="108"/>
      <c r="W60665" s="108"/>
      <c r="Y60665" s="108"/>
      <c r="AA60665" s="108"/>
      <c r="AC60665" s="108"/>
    </row>
    <row r="60666" spans="19:29" x14ac:dyDescent="0.25">
      <c r="S60666" s="108"/>
      <c r="U60666" s="108"/>
      <c r="W60666" s="108"/>
      <c r="Y60666" s="108"/>
      <c r="AA60666" s="108"/>
      <c r="AC60666" s="108"/>
    </row>
    <row r="60667" spans="19:29" x14ac:dyDescent="0.25">
      <c r="S60667" s="109"/>
      <c r="U60667" s="109"/>
      <c r="W60667" s="109"/>
      <c r="Y60667" s="109"/>
      <c r="AA60667" s="109"/>
      <c r="AC60667" s="109"/>
    </row>
    <row r="60668" spans="19:29" x14ac:dyDescent="0.25">
      <c r="S60668" s="108"/>
      <c r="U60668" s="108"/>
      <c r="W60668" s="108"/>
      <c r="Y60668" s="108"/>
      <c r="AA60668" s="108"/>
      <c r="AC60668" s="108"/>
    </row>
    <row r="60669" spans="19:29" x14ac:dyDescent="0.25">
      <c r="S60669" s="109"/>
      <c r="U60669" s="109"/>
      <c r="W60669" s="109"/>
      <c r="Y60669" s="109"/>
      <c r="AA60669" s="109"/>
      <c r="AC60669" s="109"/>
    </row>
    <row r="60670" spans="19:29" x14ac:dyDescent="0.25">
      <c r="S60670" s="108"/>
      <c r="U60670" s="108"/>
      <c r="W60670" s="108"/>
      <c r="Y60670" s="108"/>
      <c r="AA60670" s="108"/>
      <c r="AC60670" s="108"/>
    </row>
    <row r="60671" spans="19:29" x14ac:dyDescent="0.25">
      <c r="S60671" s="108"/>
      <c r="U60671" s="108"/>
      <c r="W60671" s="108"/>
      <c r="Y60671" s="108"/>
      <c r="AA60671" s="108"/>
      <c r="AC60671" s="108"/>
    </row>
    <row r="60672" spans="19:29" x14ac:dyDescent="0.25">
      <c r="S60672" s="108"/>
      <c r="U60672" s="108"/>
      <c r="W60672" s="108"/>
      <c r="Y60672" s="108"/>
      <c r="AA60672" s="108"/>
      <c r="AC60672" s="108"/>
    </row>
    <row r="60673" spans="19:29" x14ac:dyDescent="0.25">
      <c r="S60673" s="110"/>
      <c r="U60673" s="110"/>
      <c r="W60673" s="110"/>
      <c r="Y60673" s="110"/>
      <c r="AA60673" s="110"/>
      <c r="AC60673" s="110"/>
    </row>
    <row r="60674" spans="19:29" x14ac:dyDescent="0.25">
      <c r="S60674" s="110"/>
      <c r="U60674" s="110"/>
      <c r="W60674" s="110"/>
      <c r="Y60674" s="110"/>
      <c r="AA60674" s="110"/>
      <c r="AC60674" s="110"/>
    </row>
    <row r="60675" spans="19:29" x14ac:dyDescent="0.25">
      <c r="S60675" s="110"/>
      <c r="U60675" s="110"/>
      <c r="W60675" s="110"/>
      <c r="Y60675" s="110"/>
      <c r="AA60675" s="110"/>
      <c r="AC60675" s="110"/>
    </row>
    <row r="60676" spans="19:29" x14ac:dyDescent="0.25">
      <c r="S60676" s="110"/>
      <c r="U60676" s="110"/>
      <c r="W60676" s="110"/>
      <c r="Y60676" s="110"/>
      <c r="AA60676" s="110"/>
      <c r="AC60676" s="110"/>
    </row>
    <row r="60677" spans="19:29" x14ac:dyDescent="0.25">
      <c r="S60677" s="111"/>
      <c r="U60677" s="111"/>
      <c r="W60677" s="111"/>
      <c r="Y60677" s="111"/>
      <c r="AA60677" s="111"/>
      <c r="AC60677" s="111"/>
    </row>
    <row r="60678" spans="19:29" x14ac:dyDescent="0.25">
      <c r="S60678" s="107"/>
      <c r="U60678" s="107"/>
      <c r="W60678" s="107"/>
      <c r="Y60678" s="107"/>
      <c r="AA60678" s="107"/>
      <c r="AC60678" s="107"/>
    </row>
    <row r="60679" spans="19:29" x14ac:dyDescent="0.25">
      <c r="S60679" s="108"/>
      <c r="U60679" s="108"/>
      <c r="W60679" s="108"/>
      <c r="Y60679" s="108"/>
      <c r="AA60679" s="108"/>
      <c r="AC60679" s="108"/>
    </row>
    <row r="60680" spans="19:29" x14ac:dyDescent="0.25">
      <c r="S60680" s="108"/>
      <c r="U60680" s="108"/>
      <c r="W60680" s="108"/>
      <c r="Y60680" s="108"/>
      <c r="AA60680" s="108"/>
      <c r="AC60680" s="108"/>
    </row>
    <row r="60681" spans="19:29" x14ac:dyDescent="0.25">
      <c r="S60681" s="109"/>
      <c r="U60681" s="109"/>
      <c r="W60681" s="109"/>
      <c r="Y60681" s="109"/>
      <c r="AA60681" s="109"/>
      <c r="AC60681" s="109"/>
    </row>
    <row r="60682" spans="19:29" x14ac:dyDescent="0.25">
      <c r="S60682" s="108"/>
      <c r="U60682" s="108"/>
      <c r="W60682" s="108"/>
      <c r="Y60682" s="108"/>
      <c r="AA60682" s="108"/>
      <c r="AC60682" s="108"/>
    </row>
    <row r="60683" spans="19:29" x14ac:dyDescent="0.25">
      <c r="S60683" s="108"/>
      <c r="U60683" s="108"/>
      <c r="W60683" s="108"/>
      <c r="Y60683" s="108"/>
      <c r="AA60683" s="108"/>
      <c r="AC60683" s="108"/>
    </row>
    <row r="60684" spans="19:29" x14ac:dyDescent="0.25">
      <c r="S60684" s="109"/>
      <c r="U60684" s="109"/>
      <c r="W60684" s="109"/>
      <c r="Y60684" s="109"/>
      <c r="AA60684" s="109"/>
      <c r="AC60684" s="109"/>
    </row>
    <row r="60685" spans="19:29" x14ac:dyDescent="0.25">
      <c r="S60685" s="108"/>
      <c r="U60685" s="108"/>
      <c r="W60685" s="108"/>
      <c r="Y60685" s="108"/>
      <c r="AA60685" s="108"/>
      <c r="AC60685" s="108"/>
    </row>
    <row r="60686" spans="19:29" x14ac:dyDescent="0.25">
      <c r="S60686" s="109"/>
      <c r="U60686" s="109"/>
      <c r="W60686" s="109"/>
      <c r="Y60686" s="109"/>
      <c r="AA60686" s="109"/>
      <c r="AC60686" s="109"/>
    </row>
    <row r="60687" spans="19:29" x14ac:dyDescent="0.25">
      <c r="S60687" s="108"/>
      <c r="U60687" s="108"/>
      <c r="W60687" s="108"/>
      <c r="Y60687" s="108"/>
      <c r="AA60687" s="108"/>
      <c r="AC60687" s="108"/>
    </row>
    <row r="60688" spans="19:29" x14ac:dyDescent="0.25">
      <c r="S60688" s="108"/>
      <c r="U60688" s="108"/>
      <c r="W60688" s="108"/>
      <c r="Y60688" s="108"/>
      <c r="AA60688" s="108"/>
      <c r="AC60688" s="108"/>
    </row>
    <row r="60689" spans="19:29" x14ac:dyDescent="0.25">
      <c r="S60689" s="108"/>
      <c r="U60689" s="108"/>
      <c r="W60689" s="108"/>
      <c r="Y60689" s="108"/>
      <c r="AA60689" s="108"/>
      <c r="AC60689" s="108"/>
    </row>
    <row r="60690" spans="19:29" x14ac:dyDescent="0.25">
      <c r="S60690" s="110"/>
      <c r="U60690" s="110"/>
      <c r="W60690" s="110"/>
      <c r="Y60690" s="110"/>
      <c r="AA60690" s="110"/>
      <c r="AC60690" s="110"/>
    </row>
    <row r="60691" spans="19:29" x14ac:dyDescent="0.25">
      <c r="S60691" s="110"/>
      <c r="U60691" s="110"/>
      <c r="W60691" s="110"/>
      <c r="Y60691" s="110"/>
      <c r="AA60691" s="110"/>
      <c r="AC60691" s="110"/>
    </row>
    <row r="60692" spans="19:29" x14ac:dyDescent="0.25">
      <c r="S60692" s="110"/>
      <c r="U60692" s="110"/>
      <c r="W60692" s="110"/>
      <c r="Y60692" s="110"/>
      <c r="AA60692" s="110"/>
      <c r="AC60692" s="110"/>
    </row>
    <row r="60693" spans="19:29" x14ac:dyDescent="0.25">
      <c r="S60693" s="110"/>
      <c r="U60693" s="110"/>
      <c r="W60693" s="110"/>
      <c r="Y60693" s="110"/>
      <c r="AA60693" s="110"/>
      <c r="AC60693" s="110"/>
    </row>
    <row r="60694" spans="19:29" x14ac:dyDescent="0.25">
      <c r="S60694" s="111"/>
      <c r="U60694" s="111"/>
      <c r="W60694" s="111"/>
      <c r="Y60694" s="111"/>
      <c r="AA60694" s="111"/>
      <c r="AC60694" s="111"/>
    </row>
    <row r="60695" spans="19:29" x14ac:dyDescent="0.25">
      <c r="S60695" s="107"/>
      <c r="U60695" s="107"/>
      <c r="W60695" s="107"/>
      <c r="Y60695" s="107"/>
      <c r="AA60695" s="107"/>
      <c r="AC60695" s="107"/>
    </row>
    <row r="60696" spans="19:29" x14ac:dyDescent="0.25">
      <c r="S60696" s="108"/>
      <c r="U60696" s="108"/>
      <c r="W60696" s="108"/>
      <c r="Y60696" s="108"/>
      <c r="AA60696" s="108"/>
      <c r="AC60696" s="108"/>
    </row>
    <row r="60697" spans="19:29" x14ac:dyDescent="0.25">
      <c r="S60697" s="108"/>
      <c r="U60697" s="108"/>
      <c r="W60697" s="108"/>
      <c r="Y60697" s="108"/>
      <c r="AA60697" s="108"/>
      <c r="AC60697" s="108"/>
    </row>
    <row r="60698" spans="19:29" x14ac:dyDescent="0.25">
      <c r="S60698" s="109"/>
      <c r="U60698" s="109"/>
      <c r="W60698" s="109"/>
      <c r="Y60698" s="109"/>
      <c r="AA60698" s="109"/>
      <c r="AC60698" s="109"/>
    </row>
    <row r="60699" spans="19:29" x14ac:dyDescent="0.25">
      <c r="S60699" s="108"/>
      <c r="U60699" s="108"/>
      <c r="W60699" s="108"/>
      <c r="Y60699" s="108"/>
      <c r="AA60699" s="108"/>
      <c r="AC60699" s="108"/>
    </row>
    <row r="60700" spans="19:29" x14ac:dyDescent="0.25">
      <c r="S60700" s="108"/>
      <c r="U60700" s="108"/>
      <c r="W60700" s="108"/>
      <c r="Y60700" s="108"/>
      <c r="AA60700" s="108"/>
      <c r="AC60700" s="108"/>
    </row>
    <row r="60701" spans="19:29" x14ac:dyDescent="0.25">
      <c r="S60701" s="109"/>
      <c r="U60701" s="109"/>
      <c r="W60701" s="109"/>
      <c r="Y60701" s="109"/>
      <c r="AA60701" s="109"/>
      <c r="AC60701" s="109"/>
    </row>
    <row r="60702" spans="19:29" x14ac:dyDescent="0.25">
      <c r="S60702" s="108"/>
      <c r="U60702" s="108"/>
      <c r="W60702" s="108"/>
      <c r="Y60702" s="108"/>
      <c r="AA60702" s="108"/>
      <c r="AC60702" s="108"/>
    </row>
    <row r="60703" spans="19:29" x14ac:dyDescent="0.25">
      <c r="S60703" s="109"/>
      <c r="U60703" s="109"/>
      <c r="W60703" s="109"/>
      <c r="Y60703" s="109"/>
      <c r="AA60703" s="109"/>
      <c r="AC60703" s="109"/>
    </row>
    <row r="60704" spans="19:29" x14ac:dyDescent="0.25">
      <c r="S60704" s="108"/>
      <c r="U60704" s="108"/>
      <c r="W60704" s="108"/>
      <c r="Y60704" s="108"/>
      <c r="AA60704" s="108"/>
      <c r="AC60704" s="108"/>
    </row>
    <row r="60705" spans="19:29" x14ac:dyDescent="0.25">
      <c r="S60705" s="108"/>
      <c r="U60705" s="108"/>
      <c r="W60705" s="108"/>
      <c r="Y60705" s="108"/>
      <c r="AA60705" s="108"/>
      <c r="AC60705" s="108"/>
    </row>
    <row r="60706" spans="19:29" x14ac:dyDescent="0.25">
      <c r="S60706" s="108"/>
      <c r="U60706" s="108"/>
      <c r="W60706" s="108"/>
      <c r="Y60706" s="108"/>
      <c r="AA60706" s="108"/>
      <c r="AC60706" s="108"/>
    </row>
    <row r="60707" spans="19:29" x14ac:dyDescent="0.25">
      <c r="S60707" s="110"/>
      <c r="U60707" s="110"/>
      <c r="W60707" s="110"/>
      <c r="Y60707" s="110"/>
      <c r="AA60707" s="110"/>
      <c r="AC60707" s="110"/>
    </row>
    <row r="60708" spans="19:29" x14ac:dyDescent="0.25">
      <c r="S60708" s="110"/>
      <c r="U60708" s="110"/>
      <c r="W60708" s="110"/>
      <c r="Y60708" s="110"/>
      <c r="AA60708" s="110"/>
      <c r="AC60708" s="110"/>
    </row>
    <row r="60709" spans="19:29" x14ac:dyDescent="0.25">
      <c r="S60709" s="110"/>
      <c r="U60709" s="110"/>
      <c r="W60709" s="110"/>
      <c r="Y60709" s="110"/>
      <c r="AA60709" s="110"/>
      <c r="AC60709" s="110"/>
    </row>
    <row r="60710" spans="19:29" x14ac:dyDescent="0.25">
      <c r="S60710" s="110"/>
      <c r="U60710" s="110"/>
      <c r="W60710" s="110"/>
      <c r="Y60710" s="110"/>
      <c r="AA60710" s="110"/>
      <c r="AC60710" s="110"/>
    </row>
    <row r="60711" spans="19:29" x14ac:dyDescent="0.25">
      <c r="S60711" s="111"/>
      <c r="U60711" s="111"/>
      <c r="W60711" s="111"/>
      <c r="Y60711" s="111"/>
      <c r="AA60711" s="111"/>
      <c r="AC60711" s="111"/>
    </row>
    <row r="60712" spans="19:29" x14ac:dyDescent="0.25">
      <c r="S60712" s="107"/>
      <c r="U60712" s="107"/>
      <c r="W60712" s="107"/>
      <c r="Y60712" s="107"/>
      <c r="AA60712" s="107"/>
      <c r="AC60712" s="107"/>
    </row>
    <row r="60713" spans="19:29" x14ac:dyDescent="0.25">
      <c r="S60713" s="108"/>
      <c r="U60713" s="108"/>
      <c r="W60713" s="108"/>
      <c r="Y60713" s="108"/>
      <c r="AA60713" s="108"/>
      <c r="AC60713" s="108"/>
    </row>
    <row r="60714" spans="19:29" x14ac:dyDescent="0.25">
      <c r="S60714" s="108"/>
      <c r="U60714" s="108"/>
      <c r="W60714" s="108"/>
      <c r="Y60714" s="108"/>
      <c r="AA60714" s="108"/>
      <c r="AC60714" s="108"/>
    </row>
    <row r="60715" spans="19:29" x14ac:dyDescent="0.25">
      <c r="S60715" s="109"/>
      <c r="U60715" s="109"/>
      <c r="W60715" s="109"/>
      <c r="Y60715" s="109"/>
      <c r="AA60715" s="109"/>
      <c r="AC60715" s="109"/>
    </row>
    <row r="60716" spans="19:29" x14ac:dyDescent="0.25">
      <c r="S60716" s="108"/>
      <c r="U60716" s="108"/>
      <c r="W60716" s="108"/>
      <c r="Y60716" s="108"/>
      <c r="AA60716" s="108"/>
      <c r="AC60716" s="108"/>
    </row>
    <row r="60717" spans="19:29" x14ac:dyDescent="0.25">
      <c r="S60717" s="108"/>
      <c r="U60717" s="108"/>
      <c r="W60717" s="108"/>
      <c r="Y60717" s="108"/>
      <c r="AA60717" s="108"/>
      <c r="AC60717" s="108"/>
    </row>
    <row r="60718" spans="19:29" x14ac:dyDescent="0.25">
      <c r="S60718" s="109"/>
      <c r="U60718" s="109"/>
      <c r="W60718" s="109"/>
      <c r="Y60718" s="109"/>
      <c r="AA60718" s="109"/>
      <c r="AC60718" s="109"/>
    </row>
    <row r="60719" spans="19:29" x14ac:dyDescent="0.25">
      <c r="S60719" s="108"/>
      <c r="U60719" s="108"/>
      <c r="W60719" s="108"/>
      <c r="Y60719" s="108"/>
      <c r="AA60719" s="108"/>
      <c r="AC60719" s="108"/>
    </row>
    <row r="60720" spans="19:29" x14ac:dyDescent="0.25">
      <c r="S60720" s="109"/>
      <c r="U60720" s="109"/>
      <c r="W60720" s="109"/>
      <c r="Y60720" s="109"/>
      <c r="AA60720" s="109"/>
      <c r="AC60720" s="109"/>
    </row>
    <row r="60721" spans="19:29" x14ac:dyDescent="0.25">
      <c r="S60721" s="108"/>
      <c r="U60721" s="108"/>
      <c r="W60721" s="108"/>
      <c r="Y60721" s="108"/>
      <c r="AA60721" s="108"/>
      <c r="AC60721" s="108"/>
    </row>
    <row r="60722" spans="19:29" x14ac:dyDescent="0.25">
      <c r="S60722" s="108"/>
      <c r="U60722" s="108"/>
      <c r="W60722" s="108"/>
      <c r="Y60722" s="108"/>
      <c r="AA60722" s="108"/>
      <c r="AC60722" s="108"/>
    </row>
    <row r="60723" spans="19:29" x14ac:dyDescent="0.25">
      <c r="S60723" s="108"/>
      <c r="U60723" s="108"/>
      <c r="W60723" s="108"/>
      <c r="Y60723" s="108"/>
      <c r="AA60723" s="108"/>
      <c r="AC60723" s="108"/>
    </row>
    <row r="60724" spans="19:29" x14ac:dyDescent="0.25">
      <c r="S60724" s="110"/>
      <c r="U60724" s="110"/>
      <c r="W60724" s="110"/>
      <c r="Y60724" s="110"/>
      <c r="AA60724" s="110"/>
      <c r="AC60724" s="110"/>
    </row>
    <row r="60725" spans="19:29" x14ac:dyDescent="0.25">
      <c r="S60725" s="110"/>
      <c r="U60725" s="110"/>
      <c r="W60725" s="110"/>
      <c r="Y60725" s="110"/>
      <c r="AA60725" s="110"/>
      <c r="AC60725" s="110"/>
    </row>
    <row r="60726" spans="19:29" x14ac:dyDescent="0.25">
      <c r="S60726" s="110"/>
      <c r="U60726" s="110"/>
      <c r="W60726" s="110"/>
      <c r="Y60726" s="110"/>
      <c r="AA60726" s="110"/>
      <c r="AC60726" s="110"/>
    </row>
    <row r="60727" spans="19:29" x14ac:dyDescent="0.25">
      <c r="S60727" s="110"/>
      <c r="U60727" s="110"/>
      <c r="W60727" s="110"/>
      <c r="Y60727" s="110"/>
      <c r="AA60727" s="110"/>
      <c r="AC60727" s="110"/>
    </row>
    <row r="60728" spans="19:29" x14ac:dyDescent="0.25">
      <c r="S60728" s="111"/>
      <c r="U60728" s="111"/>
      <c r="W60728" s="111"/>
      <c r="Y60728" s="111"/>
      <c r="AA60728" s="111"/>
      <c r="AC60728" s="111"/>
    </row>
    <row r="60729" spans="19:29" x14ac:dyDescent="0.25">
      <c r="S60729" s="107"/>
      <c r="U60729" s="107"/>
      <c r="W60729" s="107"/>
      <c r="Y60729" s="107"/>
      <c r="AA60729" s="107"/>
      <c r="AC60729" s="107"/>
    </row>
    <row r="60730" spans="19:29" x14ac:dyDescent="0.25">
      <c r="S60730" s="108"/>
      <c r="U60730" s="108"/>
      <c r="W60730" s="108"/>
      <c r="Y60730" s="108"/>
      <c r="AA60730" s="108"/>
      <c r="AC60730" s="108"/>
    </row>
    <row r="60731" spans="19:29" x14ac:dyDescent="0.25">
      <c r="S60731" s="108"/>
      <c r="U60731" s="108"/>
      <c r="W60731" s="108"/>
      <c r="Y60731" s="108"/>
      <c r="AA60731" s="108"/>
      <c r="AC60731" s="108"/>
    </row>
    <row r="60732" spans="19:29" x14ac:dyDescent="0.25">
      <c r="S60732" s="109"/>
      <c r="U60732" s="109"/>
      <c r="W60732" s="109"/>
      <c r="Y60732" s="109"/>
      <c r="AA60732" s="109"/>
      <c r="AC60732" s="109"/>
    </row>
    <row r="60733" spans="19:29" x14ac:dyDescent="0.25">
      <c r="S60733" s="108"/>
      <c r="U60733" s="108"/>
      <c r="W60733" s="108"/>
      <c r="Y60733" s="108"/>
      <c r="AA60733" s="108"/>
      <c r="AC60733" s="108"/>
    </row>
    <row r="60734" spans="19:29" x14ac:dyDescent="0.25">
      <c r="S60734" s="108"/>
      <c r="U60734" s="108"/>
      <c r="W60734" s="108"/>
      <c r="Y60734" s="108"/>
      <c r="AA60734" s="108"/>
      <c r="AC60734" s="108"/>
    </row>
    <row r="60735" spans="19:29" x14ac:dyDescent="0.25">
      <c r="S60735" s="109"/>
      <c r="U60735" s="109"/>
      <c r="W60735" s="109"/>
      <c r="Y60735" s="109"/>
      <c r="AA60735" s="109"/>
      <c r="AC60735" s="109"/>
    </row>
    <row r="60736" spans="19:29" x14ac:dyDescent="0.25">
      <c r="S60736" s="108"/>
      <c r="U60736" s="108"/>
      <c r="W60736" s="108"/>
      <c r="Y60736" s="108"/>
      <c r="AA60736" s="108"/>
      <c r="AC60736" s="108"/>
    </row>
    <row r="60737" spans="19:29" x14ac:dyDescent="0.25">
      <c r="S60737" s="109"/>
      <c r="U60737" s="109"/>
      <c r="W60737" s="109"/>
      <c r="Y60737" s="109"/>
      <c r="AA60737" s="109"/>
      <c r="AC60737" s="109"/>
    </row>
    <row r="60738" spans="19:29" x14ac:dyDescent="0.25">
      <c r="S60738" s="108"/>
      <c r="U60738" s="108"/>
      <c r="W60738" s="108"/>
      <c r="Y60738" s="108"/>
      <c r="AA60738" s="108"/>
      <c r="AC60738" s="108"/>
    </row>
    <row r="60739" spans="19:29" x14ac:dyDescent="0.25">
      <c r="S60739" s="108"/>
      <c r="U60739" s="108"/>
      <c r="W60739" s="108"/>
      <c r="Y60739" s="108"/>
      <c r="AA60739" s="108"/>
      <c r="AC60739" s="108"/>
    </row>
    <row r="60740" spans="19:29" x14ac:dyDescent="0.25">
      <c r="S60740" s="108"/>
      <c r="U60740" s="108"/>
      <c r="W60740" s="108"/>
      <c r="Y60740" s="108"/>
      <c r="AA60740" s="108"/>
      <c r="AC60740" s="108"/>
    </row>
    <row r="60741" spans="19:29" x14ac:dyDescent="0.25">
      <c r="S60741" s="110"/>
      <c r="U60741" s="110"/>
      <c r="W60741" s="110"/>
      <c r="Y60741" s="110"/>
      <c r="AA60741" s="110"/>
      <c r="AC60741" s="110"/>
    </row>
    <row r="60742" spans="19:29" x14ac:dyDescent="0.25">
      <c r="S60742" s="110"/>
      <c r="U60742" s="110"/>
      <c r="W60742" s="110"/>
      <c r="Y60742" s="110"/>
      <c r="AA60742" s="110"/>
      <c r="AC60742" s="110"/>
    </row>
    <row r="60743" spans="19:29" x14ac:dyDescent="0.25">
      <c r="S60743" s="110"/>
      <c r="U60743" s="110"/>
      <c r="W60743" s="110"/>
      <c r="Y60743" s="110"/>
      <c r="AA60743" s="110"/>
      <c r="AC60743" s="110"/>
    </row>
    <row r="60744" spans="19:29" x14ac:dyDescent="0.25">
      <c r="S60744" s="110"/>
      <c r="U60744" s="110"/>
      <c r="W60744" s="110"/>
      <c r="Y60744" s="110"/>
      <c r="AA60744" s="110"/>
      <c r="AC60744" s="110"/>
    </row>
    <row r="60745" spans="19:29" x14ac:dyDescent="0.25">
      <c r="S60745" s="111"/>
      <c r="U60745" s="111"/>
      <c r="W60745" s="111"/>
      <c r="Y60745" s="111"/>
      <c r="AA60745" s="111"/>
      <c r="AC60745" s="111"/>
    </row>
    <row r="60746" spans="19:29" x14ac:dyDescent="0.25">
      <c r="S60746" s="107"/>
      <c r="U60746" s="107"/>
      <c r="W60746" s="107"/>
      <c r="Y60746" s="107"/>
      <c r="AA60746" s="107"/>
      <c r="AC60746" s="107"/>
    </row>
    <row r="60747" spans="19:29" x14ac:dyDescent="0.25">
      <c r="S60747" s="108"/>
      <c r="U60747" s="108"/>
      <c r="W60747" s="108"/>
      <c r="Y60747" s="108"/>
      <c r="AA60747" s="108"/>
      <c r="AC60747" s="108"/>
    </row>
    <row r="60748" spans="19:29" x14ac:dyDescent="0.25">
      <c r="S60748" s="108"/>
      <c r="U60748" s="108"/>
      <c r="W60748" s="108"/>
      <c r="Y60748" s="108"/>
      <c r="AA60748" s="108"/>
      <c r="AC60748" s="108"/>
    </row>
    <row r="60749" spans="19:29" x14ac:dyDescent="0.25">
      <c r="S60749" s="109"/>
      <c r="U60749" s="109"/>
      <c r="W60749" s="109"/>
      <c r="Y60749" s="109"/>
      <c r="AA60749" s="109"/>
      <c r="AC60749" s="109"/>
    </row>
    <row r="60750" spans="19:29" x14ac:dyDescent="0.25">
      <c r="S60750" s="108"/>
      <c r="U60750" s="108"/>
      <c r="W60750" s="108"/>
      <c r="Y60750" s="108"/>
      <c r="AA60750" s="108"/>
      <c r="AC60750" s="108"/>
    </row>
    <row r="60751" spans="19:29" x14ac:dyDescent="0.25">
      <c r="S60751" s="108"/>
      <c r="U60751" s="108"/>
      <c r="W60751" s="108"/>
      <c r="Y60751" s="108"/>
      <c r="AA60751" s="108"/>
      <c r="AC60751" s="108"/>
    </row>
    <row r="60752" spans="19:29" x14ac:dyDescent="0.25">
      <c r="S60752" s="109"/>
      <c r="U60752" s="109"/>
      <c r="W60752" s="109"/>
      <c r="Y60752" s="109"/>
      <c r="AA60752" s="109"/>
      <c r="AC60752" s="109"/>
    </row>
    <row r="60753" spans="19:29" x14ac:dyDescent="0.25">
      <c r="S60753" s="108"/>
      <c r="U60753" s="108"/>
      <c r="W60753" s="108"/>
      <c r="Y60753" s="108"/>
      <c r="AA60753" s="108"/>
      <c r="AC60753" s="108"/>
    </row>
    <row r="60754" spans="19:29" x14ac:dyDescent="0.25">
      <c r="S60754" s="109"/>
      <c r="U60754" s="109"/>
      <c r="W60754" s="109"/>
      <c r="Y60754" s="109"/>
      <c r="AA60754" s="109"/>
      <c r="AC60754" s="109"/>
    </row>
    <row r="60755" spans="19:29" x14ac:dyDescent="0.25">
      <c r="S60755" s="108"/>
      <c r="U60755" s="108"/>
      <c r="W60755" s="108"/>
      <c r="Y60755" s="108"/>
      <c r="AA60755" s="108"/>
      <c r="AC60755" s="108"/>
    </row>
    <row r="60756" spans="19:29" x14ac:dyDescent="0.25">
      <c r="S60756" s="108"/>
      <c r="U60756" s="108"/>
      <c r="W60756" s="108"/>
      <c r="Y60756" s="108"/>
      <c r="AA60756" s="108"/>
      <c r="AC60756" s="108"/>
    </row>
    <row r="60757" spans="19:29" x14ac:dyDescent="0.25">
      <c r="S60757" s="108"/>
      <c r="U60757" s="108"/>
      <c r="W60757" s="108"/>
      <c r="Y60757" s="108"/>
      <c r="AA60757" s="108"/>
      <c r="AC60757" s="108"/>
    </row>
    <row r="60758" spans="19:29" x14ac:dyDescent="0.25">
      <c r="S60758" s="110"/>
      <c r="U60758" s="110"/>
      <c r="W60758" s="110"/>
      <c r="Y60758" s="110"/>
      <c r="AA60758" s="110"/>
      <c r="AC60758" s="110"/>
    </row>
    <row r="60759" spans="19:29" x14ac:dyDescent="0.25">
      <c r="S60759" s="110"/>
      <c r="U60759" s="110"/>
      <c r="W60759" s="110"/>
      <c r="Y60759" s="110"/>
      <c r="AA60759" s="110"/>
      <c r="AC60759" s="110"/>
    </row>
    <row r="60760" spans="19:29" x14ac:dyDescent="0.25">
      <c r="S60760" s="110"/>
      <c r="U60760" s="110"/>
      <c r="W60760" s="110"/>
      <c r="Y60760" s="110"/>
      <c r="AA60760" s="110"/>
      <c r="AC60760" s="110"/>
    </row>
    <row r="60761" spans="19:29" x14ac:dyDescent="0.25">
      <c r="S60761" s="110"/>
      <c r="U60761" s="110"/>
      <c r="W60761" s="110"/>
      <c r="Y60761" s="110"/>
      <c r="AA60761" s="110"/>
      <c r="AC60761" s="110"/>
    </row>
    <row r="60762" spans="19:29" x14ac:dyDescent="0.25">
      <c r="S60762" s="111"/>
      <c r="U60762" s="111"/>
      <c r="W60762" s="111"/>
      <c r="Y60762" s="111"/>
      <c r="AA60762" s="111"/>
      <c r="AC60762" s="111"/>
    </row>
    <row r="60763" spans="19:29" x14ac:dyDescent="0.25">
      <c r="S60763" s="107"/>
      <c r="U60763" s="107"/>
      <c r="W60763" s="107"/>
      <c r="Y60763" s="107"/>
      <c r="AA60763" s="107"/>
      <c r="AC60763" s="107"/>
    </row>
    <row r="60764" spans="19:29" x14ac:dyDescent="0.25">
      <c r="S60764" s="108"/>
      <c r="U60764" s="108"/>
      <c r="W60764" s="108"/>
      <c r="Y60764" s="108"/>
      <c r="AA60764" s="108"/>
      <c r="AC60764" s="108"/>
    </row>
    <row r="60765" spans="19:29" x14ac:dyDescent="0.25">
      <c r="S60765" s="108"/>
      <c r="U60765" s="108"/>
      <c r="W60765" s="108"/>
      <c r="Y60765" s="108"/>
      <c r="AA60765" s="108"/>
      <c r="AC60765" s="108"/>
    </row>
    <row r="60766" spans="19:29" x14ac:dyDescent="0.25">
      <c r="S60766" s="109"/>
      <c r="U60766" s="109"/>
      <c r="W60766" s="109"/>
      <c r="Y60766" s="109"/>
      <c r="AA60766" s="109"/>
      <c r="AC60766" s="109"/>
    </row>
    <row r="60767" spans="19:29" x14ac:dyDescent="0.25">
      <c r="S60767" s="108"/>
      <c r="U60767" s="108"/>
      <c r="W60767" s="108"/>
      <c r="Y60767" s="108"/>
      <c r="AA60767" s="108"/>
      <c r="AC60767" s="108"/>
    </row>
    <row r="60768" spans="19:29" x14ac:dyDescent="0.25">
      <c r="S60768" s="108"/>
      <c r="U60768" s="108"/>
      <c r="W60768" s="108"/>
      <c r="Y60768" s="108"/>
      <c r="AA60768" s="108"/>
      <c r="AC60768" s="108"/>
    </row>
    <row r="60769" spans="19:29" x14ac:dyDescent="0.25">
      <c r="S60769" s="109"/>
      <c r="U60769" s="109"/>
      <c r="W60769" s="109"/>
      <c r="Y60769" s="109"/>
      <c r="AA60769" s="109"/>
      <c r="AC60769" s="109"/>
    </row>
    <row r="60770" spans="19:29" x14ac:dyDescent="0.25">
      <c r="S60770" s="108"/>
      <c r="U60770" s="108"/>
      <c r="W60770" s="108"/>
      <c r="Y60770" s="108"/>
      <c r="AA60770" s="108"/>
      <c r="AC60770" s="108"/>
    </row>
    <row r="60771" spans="19:29" x14ac:dyDescent="0.25">
      <c r="S60771" s="109"/>
      <c r="U60771" s="109"/>
      <c r="W60771" s="109"/>
      <c r="Y60771" s="109"/>
      <c r="AA60771" s="109"/>
      <c r="AC60771" s="109"/>
    </row>
    <row r="60772" spans="19:29" x14ac:dyDescent="0.25">
      <c r="S60772" s="108"/>
      <c r="U60772" s="108"/>
      <c r="W60772" s="108"/>
      <c r="Y60772" s="108"/>
      <c r="AA60772" s="108"/>
      <c r="AC60772" s="108"/>
    </row>
    <row r="60773" spans="19:29" x14ac:dyDescent="0.25">
      <c r="S60773" s="108"/>
      <c r="U60773" s="108"/>
      <c r="W60773" s="108"/>
      <c r="Y60773" s="108"/>
      <c r="AA60773" s="108"/>
      <c r="AC60773" s="108"/>
    </row>
    <row r="60774" spans="19:29" x14ac:dyDescent="0.25">
      <c r="S60774" s="108"/>
      <c r="U60774" s="108"/>
      <c r="W60774" s="108"/>
      <c r="Y60774" s="108"/>
      <c r="AA60774" s="108"/>
      <c r="AC60774" s="108"/>
    </row>
    <row r="60775" spans="19:29" x14ac:dyDescent="0.25">
      <c r="S60775" s="110"/>
      <c r="U60775" s="110"/>
      <c r="W60775" s="110"/>
      <c r="Y60775" s="110"/>
      <c r="AA60775" s="110"/>
      <c r="AC60775" s="110"/>
    </row>
    <row r="60776" spans="19:29" x14ac:dyDescent="0.25">
      <c r="S60776" s="110"/>
      <c r="U60776" s="110"/>
      <c r="W60776" s="110"/>
      <c r="Y60776" s="110"/>
      <c r="AA60776" s="110"/>
      <c r="AC60776" s="110"/>
    </row>
    <row r="60777" spans="19:29" x14ac:dyDescent="0.25">
      <c r="S60777" s="110"/>
      <c r="U60777" s="110"/>
      <c r="W60777" s="110"/>
      <c r="Y60777" s="110"/>
      <c r="AA60777" s="110"/>
      <c r="AC60777" s="110"/>
    </row>
    <row r="60778" spans="19:29" x14ac:dyDescent="0.25">
      <c r="S60778" s="110"/>
      <c r="U60778" s="110"/>
      <c r="W60778" s="110"/>
      <c r="Y60778" s="110"/>
      <c r="AA60778" s="110"/>
      <c r="AC60778" s="110"/>
    </row>
    <row r="60779" spans="19:29" x14ac:dyDescent="0.25">
      <c r="S60779" s="111"/>
      <c r="U60779" s="111"/>
      <c r="W60779" s="111"/>
      <c r="Y60779" s="111"/>
      <c r="AA60779" s="111"/>
      <c r="AC60779" s="111"/>
    </row>
    <row r="60780" spans="19:29" x14ac:dyDescent="0.25">
      <c r="S60780" s="107"/>
      <c r="U60780" s="107"/>
      <c r="W60780" s="107"/>
      <c r="Y60780" s="107"/>
      <c r="AA60780" s="107"/>
      <c r="AC60780" s="107"/>
    </row>
    <row r="60781" spans="19:29" x14ac:dyDescent="0.25">
      <c r="S60781" s="108"/>
      <c r="U60781" s="108"/>
      <c r="W60781" s="108"/>
      <c r="Y60781" s="108"/>
      <c r="AA60781" s="108"/>
      <c r="AC60781" s="108"/>
    </row>
    <row r="60782" spans="19:29" x14ac:dyDescent="0.25">
      <c r="S60782" s="108"/>
      <c r="U60782" s="108"/>
      <c r="W60782" s="108"/>
      <c r="Y60782" s="108"/>
      <c r="AA60782" s="108"/>
      <c r="AC60782" s="108"/>
    </row>
    <row r="60783" spans="19:29" x14ac:dyDescent="0.25">
      <c r="S60783" s="109"/>
      <c r="U60783" s="109"/>
      <c r="W60783" s="109"/>
      <c r="Y60783" s="109"/>
      <c r="AA60783" s="109"/>
      <c r="AC60783" s="109"/>
    </row>
    <row r="60784" spans="19:29" x14ac:dyDescent="0.25">
      <c r="S60784" s="108"/>
      <c r="U60784" s="108"/>
      <c r="W60784" s="108"/>
      <c r="Y60784" s="108"/>
      <c r="AA60784" s="108"/>
      <c r="AC60784" s="108"/>
    </row>
    <row r="60785" spans="19:29" x14ac:dyDescent="0.25">
      <c r="S60785" s="108"/>
      <c r="U60785" s="108"/>
      <c r="W60785" s="108"/>
      <c r="Y60785" s="108"/>
      <c r="AA60785" s="108"/>
      <c r="AC60785" s="108"/>
    </row>
    <row r="60786" spans="19:29" x14ac:dyDescent="0.25">
      <c r="S60786" s="109"/>
      <c r="U60786" s="109"/>
      <c r="W60786" s="109"/>
      <c r="Y60786" s="109"/>
      <c r="AA60786" s="109"/>
      <c r="AC60786" s="109"/>
    </row>
    <row r="60787" spans="19:29" x14ac:dyDescent="0.25">
      <c r="S60787" s="108"/>
      <c r="U60787" s="108"/>
      <c r="W60787" s="108"/>
      <c r="Y60787" s="108"/>
      <c r="AA60787" s="108"/>
      <c r="AC60787" s="108"/>
    </row>
    <row r="60788" spans="19:29" x14ac:dyDescent="0.25">
      <c r="S60788" s="109"/>
      <c r="U60788" s="109"/>
      <c r="W60788" s="109"/>
      <c r="Y60788" s="109"/>
      <c r="AA60788" s="109"/>
      <c r="AC60788" s="109"/>
    </row>
    <row r="60789" spans="19:29" x14ac:dyDescent="0.25">
      <c r="S60789" s="108"/>
      <c r="U60789" s="108"/>
      <c r="W60789" s="108"/>
      <c r="Y60789" s="108"/>
      <c r="AA60789" s="108"/>
      <c r="AC60789" s="108"/>
    </row>
    <row r="60790" spans="19:29" x14ac:dyDescent="0.25">
      <c r="S60790" s="108"/>
      <c r="U60790" s="108"/>
      <c r="W60790" s="108"/>
      <c r="Y60790" s="108"/>
      <c r="AA60790" s="108"/>
      <c r="AC60790" s="108"/>
    </row>
    <row r="60791" spans="19:29" x14ac:dyDescent="0.25">
      <c r="S60791" s="108"/>
      <c r="U60791" s="108"/>
      <c r="W60791" s="108"/>
      <c r="Y60791" s="108"/>
      <c r="AA60791" s="108"/>
      <c r="AC60791" s="108"/>
    </row>
    <row r="60792" spans="19:29" x14ac:dyDescent="0.25">
      <c r="S60792" s="110"/>
      <c r="U60792" s="110"/>
      <c r="W60792" s="110"/>
      <c r="Y60792" s="110"/>
      <c r="AA60792" s="110"/>
      <c r="AC60792" s="110"/>
    </row>
    <row r="60793" spans="19:29" x14ac:dyDescent="0.25">
      <c r="S60793" s="110"/>
      <c r="U60793" s="110"/>
      <c r="W60793" s="110"/>
      <c r="Y60793" s="110"/>
      <c r="AA60793" s="110"/>
      <c r="AC60793" s="110"/>
    </row>
    <row r="60794" spans="19:29" x14ac:dyDescent="0.25">
      <c r="S60794" s="110"/>
      <c r="U60794" s="110"/>
      <c r="W60794" s="110"/>
      <c r="Y60794" s="110"/>
      <c r="AA60794" s="110"/>
      <c r="AC60794" s="110"/>
    </row>
    <row r="60795" spans="19:29" x14ac:dyDescent="0.25">
      <c r="S60795" s="110"/>
      <c r="U60795" s="110"/>
      <c r="W60795" s="110"/>
      <c r="Y60795" s="110"/>
      <c r="AA60795" s="110"/>
      <c r="AC60795" s="110"/>
    </row>
    <row r="60796" spans="19:29" x14ac:dyDescent="0.25">
      <c r="S60796" s="111"/>
      <c r="U60796" s="111"/>
      <c r="W60796" s="111"/>
      <c r="Y60796" s="111"/>
      <c r="AA60796" s="111"/>
      <c r="AC60796" s="111"/>
    </row>
    <row r="60797" spans="19:29" x14ac:dyDescent="0.25">
      <c r="S60797" s="107"/>
      <c r="U60797" s="107"/>
      <c r="W60797" s="107"/>
      <c r="Y60797" s="107"/>
      <c r="AA60797" s="107"/>
      <c r="AC60797" s="107"/>
    </row>
    <row r="60798" spans="19:29" x14ac:dyDescent="0.25">
      <c r="S60798" s="108"/>
      <c r="U60798" s="108"/>
      <c r="W60798" s="108"/>
      <c r="Y60798" s="108"/>
      <c r="AA60798" s="108"/>
      <c r="AC60798" s="108"/>
    </row>
    <row r="60799" spans="19:29" x14ac:dyDescent="0.25">
      <c r="S60799" s="108"/>
      <c r="U60799" s="108"/>
      <c r="W60799" s="108"/>
      <c r="Y60799" s="108"/>
      <c r="AA60799" s="108"/>
      <c r="AC60799" s="108"/>
    </row>
    <row r="60800" spans="19:29" x14ac:dyDescent="0.25">
      <c r="S60800" s="109"/>
      <c r="U60800" s="109"/>
      <c r="W60800" s="109"/>
      <c r="Y60800" s="109"/>
      <c r="AA60800" s="109"/>
      <c r="AC60800" s="109"/>
    </row>
    <row r="60801" spans="19:29" x14ac:dyDescent="0.25">
      <c r="S60801" s="108"/>
      <c r="U60801" s="108"/>
      <c r="W60801" s="108"/>
      <c r="Y60801" s="108"/>
      <c r="AA60801" s="108"/>
      <c r="AC60801" s="108"/>
    </row>
    <row r="60802" spans="19:29" x14ac:dyDescent="0.25">
      <c r="S60802" s="108"/>
      <c r="U60802" s="108"/>
      <c r="W60802" s="108"/>
      <c r="Y60802" s="108"/>
      <c r="AA60802" s="108"/>
      <c r="AC60802" s="108"/>
    </row>
    <row r="60803" spans="19:29" x14ac:dyDescent="0.25">
      <c r="S60803" s="109"/>
      <c r="U60803" s="109"/>
      <c r="W60803" s="109"/>
      <c r="Y60803" s="109"/>
      <c r="AA60803" s="109"/>
      <c r="AC60803" s="109"/>
    </row>
    <row r="60804" spans="19:29" x14ac:dyDescent="0.25">
      <c r="S60804" s="108"/>
      <c r="U60804" s="108"/>
      <c r="W60804" s="108"/>
      <c r="Y60804" s="108"/>
      <c r="AA60804" s="108"/>
      <c r="AC60804" s="108"/>
    </row>
    <row r="60805" spans="19:29" x14ac:dyDescent="0.25">
      <c r="S60805" s="109"/>
      <c r="U60805" s="109"/>
      <c r="W60805" s="109"/>
      <c r="Y60805" s="109"/>
      <c r="AA60805" s="109"/>
      <c r="AC60805" s="109"/>
    </row>
    <row r="60806" spans="19:29" x14ac:dyDescent="0.25">
      <c r="S60806" s="108"/>
      <c r="U60806" s="108"/>
      <c r="W60806" s="108"/>
      <c r="Y60806" s="108"/>
      <c r="AA60806" s="108"/>
      <c r="AC60806" s="108"/>
    </row>
    <row r="60807" spans="19:29" x14ac:dyDescent="0.25">
      <c r="S60807" s="108"/>
      <c r="U60807" s="108"/>
      <c r="W60807" s="108"/>
      <c r="Y60807" s="108"/>
      <c r="AA60807" s="108"/>
      <c r="AC60807" s="108"/>
    </row>
    <row r="60808" spans="19:29" x14ac:dyDescent="0.25">
      <c r="S60808" s="108"/>
      <c r="U60808" s="108"/>
      <c r="W60808" s="108"/>
      <c r="Y60808" s="108"/>
      <c r="AA60808" s="108"/>
      <c r="AC60808" s="108"/>
    </row>
    <row r="60809" spans="19:29" x14ac:dyDescent="0.25">
      <c r="S60809" s="110"/>
      <c r="U60809" s="110"/>
      <c r="W60809" s="110"/>
      <c r="Y60809" s="110"/>
      <c r="AA60809" s="110"/>
      <c r="AC60809" s="110"/>
    </row>
    <row r="60810" spans="19:29" x14ac:dyDescent="0.25">
      <c r="S60810" s="110"/>
      <c r="U60810" s="110"/>
      <c r="W60810" s="110"/>
      <c r="Y60810" s="110"/>
      <c r="AA60810" s="110"/>
      <c r="AC60810" s="110"/>
    </row>
    <row r="60811" spans="19:29" x14ac:dyDescent="0.25">
      <c r="S60811" s="110"/>
      <c r="U60811" s="110"/>
      <c r="W60811" s="110"/>
      <c r="Y60811" s="110"/>
      <c r="AA60811" s="110"/>
      <c r="AC60811" s="110"/>
    </row>
    <row r="60812" spans="19:29" x14ac:dyDescent="0.25">
      <c r="S60812" s="110"/>
      <c r="U60812" s="110"/>
      <c r="W60812" s="110"/>
      <c r="Y60812" s="110"/>
      <c r="AA60812" s="110"/>
      <c r="AC60812" s="110"/>
    </row>
    <row r="60813" spans="19:29" x14ac:dyDescent="0.25">
      <c r="S60813" s="111"/>
      <c r="U60813" s="111"/>
      <c r="W60813" s="111"/>
      <c r="Y60813" s="111"/>
      <c r="AA60813" s="111"/>
      <c r="AC60813" s="111"/>
    </row>
    <row r="60814" spans="19:29" x14ac:dyDescent="0.25">
      <c r="S60814" s="107"/>
      <c r="U60814" s="107"/>
      <c r="W60814" s="107"/>
      <c r="Y60814" s="107"/>
      <c r="AA60814" s="107"/>
      <c r="AC60814" s="107"/>
    </row>
    <row r="60815" spans="19:29" x14ac:dyDescent="0.25">
      <c r="S60815" s="108"/>
      <c r="U60815" s="108"/>
      <c r="W60815" s="108"/>
      <c r="Y60815" s="108"/>
      <c r="AA60815" s="108"/>
      <c r="AC60815" s="108"/>
    </row>
    <row r="60816" spans="19:29" x14ac:dyDescent="0.25">
      <c r="S60816" s="108"/>
      <c r="U60816" s="108"/>
      <c r="W60816" s="108"/>
      <c r="Y60816" s="108"/>
      <c r="AA60816" s="108"/>
      <c r="AC60816" s="108"/>
    </row>
    <row r="60817" spans="19:29" x14ac:dyDescent="0.25">
      <c r="S60817" s="109"/>
      <c r="U60817" s="109"/>
      <c r="W60817" s="109"/>
      <c r="Y60817" s="109"/>
      <c r="AA60817" s="109"/>
      <c r="AC60817" s="109"/>
    </row>
    <row r="60818" spans="19:29" x14ac:dyDescent="0.25">
      <c r="S60818" s="108"/>
      <c r="U60818" s="108"/>
      <c r="W60818" s="108"/>
      <c r="Y60818" s="108"/>
      <c r="AA60818" s="108"/>
      <c r="AC60818" s="108"/>
    </row>
    <row r="60819" spans="19:29" x14ac:dyDescent="0.25">
      <c r="S60819" s="108"/>
      <c r="U60819" s="108"/>
      <c r="W60819" s="108"/>
      <c r="Y60819" s="108"/>
      <c r="AA60819" s="108"/>
      <c r="AC60819" s="108"/>
    </row>
    <row r="60820" spans="19:29" x14ac:dyDescent="0.25">
      <c r="S60820" s="109"/>
      <c r="U60820" s="109"/>
      <c r="W60820" s="109"/>
      <c r="Y60820" s="109"/>
      <c r="AA60820" s="109"/>
      <c r="AC60820" s="109"/>
    </row>
    <row r="60821" spans="19:29" x14ac:dyDescent="0.25">
      <c r="S60821" s="108"/>
      <c r="U60821" s="108"/>
      <c r="W60821" s="108"/>
      <c r="Y60821" s="108"/>
      <c r="AA60821" s="108"/>
      <c r="AC60821" s="108"/>
    </row>
    <row r="60822" spans="19:29" x14ac:dyDescent="0.25">
      <c r="S60822" s="109"/>
      <c r="U60822" s="109"/>
      <c r="W60822" s="109"/>
      <c r="Y60822" s="109"/>
      <c r="AA60822" s="109"/>
      <c r="AC60822" s="109"/>
    </row>
    <row r="60823" spans="19:29" x14ac:dyDescent="0.25">
      <c r="S60823" s="108"/>
      <c r="U60823" s="108"/>
      <c r="W60823" s="108"/>
      <c r="Y60823" s="108"/>
      <c r="AA60823" s="108"/>
      <c r="AC60823" s="108"/>
    </row>
    <row r="60824" spans="19:29" x14ac:dyDescent="0.25">
      <c r="S60824" s="108"/>
      <c r="U60824" s="108"/>
      <c r="W60824" s="108"/>
      <c r="Y60824" s="108"/>
      <c r="AA60824" s="108"/>
      <c r="AC60824" s="108"/>
    </row>
    <row r="60825" spans="19:29" x14ac:dyDescent="0.25">
      <c r="S60825" s="108"/>
      <c r="U60825" s="108"/>
      <c r="W60825" s="108"/>
      <c r="Y60825" s="108"/>
      <c r="AA60825" s="108"/>
      <c r="AC60825" s="108"/>
    </row>
    <row r="60826" spans="19:29" x14ac:dyDescent="0.25">
      <c r="S60826" s="110"/>
      <c r="U60826" s="110"/>
      <c r="W60826" s="110"/>
      <c r="Y60826" s="110"/>
      <c r="AA60826" s="110"/>
      <c r="AC60826" s="110"/>
    </row>
    <row r="60827" spans="19:29" x14ac:dyDescent="0.25">
      <c r="S60827" s="110"/>
      <c r="U60827" s="110"/>
      <c r="W60827" s="110"/>
      <c r="Y60827" s="110"/>
      <c r="AA60827" s="110"/>
      <c r="AC60827" s="110"/>
    </row>
    <row r="60828" spans="19:29" x14ac:dyDescent="0.25">
      <c r="S60828" s="110"/>
      <c r="U60828" s="110"/>
      <c r="W60828" s="110"/>
      <c r="Y60828" s="110"/>
      <c r="AA60828" s="110"/>
      <c r="AC60828" s="110"/>
    </row>
    <row r="60829" spans="19:29" x14ac:dyDescent="0.25">
      <c r="S60829" s="110"/>
      <c r="U60829" s="110"/>
      <c r="W60829" s="110"/>
      <c r="Y60829" s="110"/>
      <c r="AA60829" s="110"/>
      <c r="AC60829" s="110"/>
    </row>
    <row r="60830" spans="19:29" x14ac:dyDescent="0.25">
      <c r="S60830" s="111"/>
      <c r="U60830" s="111"/>
      <c r="W60830" s="111"/>
      <c r="Y60830" s="111"/>
      <c r="AA60830" s="111"/>
      <c r="AC60830" s="111"/>
    </row>
    <row r="60831" spans="19:29" x14ac:dyDescent="0.25">
      <c r="S60831" s="107"/>
      <c r="U60831" s="107"/>
      <c r="W60831" s="107"/>
      <c r="Y60831" s="107"/>
      <c r="AA60831" s="107"/>
      <c r="AC60831" s="107"/>
    </row>
    <row r="60832" spans="19:29" x14ac:dyDescent="0.25">
      <c r="S60832" s="108"/>
      <c r="U60832" s="108"/>
      <c r="W60832" s="108"/>
      <c r="Y60832" s="108"/>
      <c r="AA60832" s="108"/>
      <c r="AC60832" s="108"/>
    </row>
    <row r="60833" spans="19:29" x14ac:dyDescent="0.25">
      <c r="S60833" s="108"/>
      <c r="U60833" s="108"/>
      <c r="W60833" s="108"/>
      <c r="Y60833" s="108"/>
      <c r="AA60833" s="108"/>
      <c r="AC60833" s="108"/>
    </row>
    <row r="60834" spans="19:29" x14ac:dyDescent="0.25">
      <c r="S60834" s="109"/>
      <c r="U60834" s="109"/>
      <c r="W60834" s="109"/>
      <c r="Y60834" s="109"/>
      <c r="AA60834" s="109"/>
      <c r="AC60834" s="109"/>
    </row>
    <row r="60835" spans="19:29" x14ac:dyDescent="0.25">
      <c r="S60835" s="108"/>
      <c r="U60835" s="108"/>
      <c r="W60835" s="108"/>
      <c r="Y60835" s="108"/>
      <c r="AA60835" s="108"/>
      <c r="AC60835" s="108"/>
    </row>
    <row r="60836" spans="19:29" x14ac:dyDescent="0.25">
      <c r="S60836" s="108"/>
      <c r="U60836" s="108"/>
      <c r="W60836" s="108"/>
      <c r="Y60836" s="108"/>
      <c r="AA60836" s="108"/>
      <c r="AC60836" s="108"/>
    </row>
    <row r="60837" spans="19:29" x14ac:dyDescent="0.25">
      <c r="S60837" s="109"/>
      <c r="U60837" s="109"/>
      <c r="W60837" s="109"/>
      <c r="Y60837" s="109"/>
      <c r="AA60837" s="109"/>
      <c r="AC60837" s="109"/>
    </row>
    <row r="60838" spans="19:29" x14ac:dyDescent="0.25">
      <c r="S60838" s="108"/>
      <c r="U60838" s="108"/>
      <c r="W60838" s="108"/>
      <c r="Y60838" s="108"/>
      <c r="AA60838" s="108"/>
      <c r="AC60838" s="108"/>
    </row>
    <row r="60839" spans="19:29" x14ac:dyDescent="0.25">
      <c r="S60839" s="109"/>
      <c r="U60839" s="109"/>
      <c r="W60839" s="109"/>
      <c r="Y60839" s="109"/>
      <c r="AA60839" s="109"/>
      <c r="AC60839" s="109"/>
    </row>
    <row r="60840" spans="19:29" x14ac:dyDescent="0.25">
      <c r="S60840" s="108"/>
      <c r="U60840" s="108"/>
      <c r="W60840" s="108"/>
      <c r="Y60840" s="108"/>
      <c r="AA60840" s="108"/>
      <c r="AC60840" s="108"/>
    </row>
    <row r="60841" spans="19:29" x14ac:dyDescent="0.25">
      <c r="S60841" s="108"/>
      <c r="U60841" s="108"/>
      <c r="W60841" s="108"/>
      <c r="Y60841" s="108"/>
      <c r="AA60841" s="108"/>
      <c r="AC60841" s="108"/>
    </row>
    <row r="60842" spans="19:29" x14ac:dyDescent="0.25">
      <c r="S60842" s="108"/>
      <c r="U60842" s="108"/>
      <c r="W60842" s="108"/>
      <c r="Y60842" s="108"/>
      <c r="AA60842" s="108"/>
      <c r="AC60842" s="108"/>
    </row>
    <row r="60843" spans="19:29" x14ac:dyDescent="0.25">
      <c r="S60843" s="110"/>
      <c r="U60843" s="110"/>
      <c r="W60843" s="110"/>
      <c r="Y60843" s="110"/>
      <c r="AA60843" s="110"/>
      <c r="AC60843" s="110"/>
    </row>
    <row r="60844" spans="19:29" x14ac:dyDescent="0.25">
      <c r="S60844" s="110"/>
      <c r="U60844" s="110"/>
      <c r="W60844" s="110"/>
      <c r="Y60844" s="110"/>
      <c r="AA60844" s="110"/>
      <c r="AC60844" s="110"/>
    </row>
    <row r="60845" spans="19:29" x14ac:dyDescent="0.25">
      <c r="S60845" s="110"/>
      <c r="U60845" s="110"/>
      <c r="W60845" s="110"/>
      <c r="Y60845" s="110"/>
      <c r="AA60845" s="110"/>
      <c r="AC60845" s="110"/>
    </row>
    <row r="60846" spans="19:29" x14ac:dyDescent="0.25">
      <c r="S60846" s="110"/>
      <c r="U60846" s="110"/>
      <c r="W60846" s="110"/>
      <c r="Y60846" s="110"/>
      <c r="AA60846" s="110"/>
      <c r="AC60846" s="110"/>
    </row>
    <row r="60847" spans="19:29" x14ac:dyDescent="0.25">
      <c r="S60847" s="111"/>
      <c r="U60847" s="111"/>
      <c r="W60847" s="111"/>
      <c r="Y60847" s="111"/>
      <c r="AA60847" s="111"/>
      <c r="AC60847" s="111"/>
    </row>
    <row r="60848" spans="19:29" x14ac:dyDescent="0.25">
      <c r="S60848" s="107"/>
      <c r="U60848" s="107"/>
      <c r="W60848" s="107"/>
      <c r="Y60848" s="107"/>
      <c r="AA60848" s="107"/>
      <c r="AC60848" s="107"/>
    </row>
    <row r="60849" spans="19:29" x14ac:dyDescent="0.25">
      <c r="S60849" s="108"/>
      <c r="U60849" s="108"/>
      <c r="W60849" s="108"/>
      <c r="Y60849" s="108"/>
      <c r="AA60849" s="108"/>
      <c r="AC60849" s="108"/>
    </row>
    <row r="60850" spans="19:29" x14ac:dyDescent="0.25">
      <c r="S60850" s="108"/>
      <c r="U60850" s="108"/>
      <c r="W60850" s="108"/>
      <c r="Y60850" s="108"/>
      <c r="AA60850" s="108"/>
      <c r="AC60850" s="108"/>
    </row>
    <row r="60851" spans="19:29" x14ac:dyDescent="0.25">
      <c r="S60851" s="109"/>
      <c r="U60851" s="109"/>
      <c r="W60851" s="109"/>
      <c r="Y60851" s="109"/>
      <c r="AA60851" s="109"/>
      <c r="AC60851" s="109"/>
    </row>
    <row r="60852" spans="19:29" x14ac:dyDescent="0.25">
      <c r="S60852" s="108"/>
      <c r="U60852" s="108"/>
      <c r="W60852" s="108"/>
      <c r="Y60852" s="108"/>
      <c r="AA60852" s="108"/>
      <c r="AC60852" s="108"/>
    </row>
    <row r="60853" spans="19:29" x14ac:dyDescent="0.25">
      <c r="S60853" s="108"/>
      <c r="U60853" s="108"/>
      <c r="W60853" s="108"/>
      <c r="Y60853" s="108"/>
      <c r="AA60853" s="108"/>
      <c r="AC60853" s="108"/>
    </row>
    <row r="60854" spans="19:29" x14ac:dyDescent="0.25">
      <c r="S60854" s="109"/>
      <c r="U60854" s="109"/>
      <c r="W60854" s="109"/>
      <c r="Y60854" s="109"/>
      <c r="AA60854" s="109"/>
      <c r="AC60854" s="109"/>
    </row>
    <row r="60855" spans="19:29" x14ac:dyDescent="0.25">
      <c r="S60855" s="108"/>
      <c r="U60855" s="108"/>
      <c r="W60855" s="108"/>
      <c r="Y60855" s="108"/>
      <c r="AA60855" s="108"/>
      <c r="AC60855" s="108"/>
    </row>
    <row r="60856" spans="19:29" x14ac:dyDescent="0.25">
      <c r="S60856" s="109"/>
      <c r="U60856" s="109"/>
      <c r="W60856" s="109"/>
      <c r="Y60856" s="109"/>
      <c r="AA60856" s="109"/>
      <c r="AC60856" s="109"/>
    </row>
    <row r="60857" spans="19:29" x14ac:dyDescent="0.25">
      <c r="S60857" s="108"/>
      <c r="U60857" s="108"/>
      <c r="W60857" s="108"/>
      <c r="Y60857" s="108"/>
      <c r="AA60857" s="108"/>
      <c r="AC60857" s="108"/>
    </row>
    <row r="60858" spans="19:29" x14ac:dyDescent="0.25">
      <c r="S60858" s="108"/>
      <c r="U60858" s="108"/>
      <c r="W60858" s="108"/>
      <c r="Y60858" s="108"/>
      <c r="AA60858" s="108"/>
      <c r="AC60858" s="108"/>
    </row>
    <row r="60859" spans="19:29" x14ac:dyDescent="0.25">
      <c r="S60859" s="108"/>
      <c r="U60859" s="108"/>
      <c r="W60859" s="108"/>
      <c r="Y60859" s="108"/>
      <c r="AA60859" s="108"/>
      <c r="AC60859" s="108"/>
    </row>
    <row r="60860" spans="19:29" x14ac:dyDescent="0.25">
      <c r="S60860" s="110"/>
      <c r="U60860" s="110"/>
      <c r="W60860" s="110"/>
      <c r="Y60860" s="110"/>
      <c r="AA60860" s="110"/>
      <c r="AC60860" s="110"/>
    </row>
    <row r="60861" spans="19:29" x14ac:dyDescent="0.25">
      <c r="S60861" s="110"/>
      <c r="U60861" s="110"/>
      <c r="W60861" s="110"/>
      <c r="Y60861" s="110"/>
      <c r="AA60861" s="110"/>
      <c r="AC60861" s="110"/>
    </row>
    <row r="60862" spans="19:29" x14ac:dyDescent="0.25">
      <c r="S60862" s="110"/>
      <c r="U60862" s="110"/>
      <c r="W60862" s="110"/>
      <c r="Y60862" s="110"/>
      <c r="AA60862" s="110"/>
      <c r="AC60862" s="110"/>
    </row>
    <row r="60863" spans="19:29" x14ac:dyDescent="0.25">
      <c r="S60863" s="110"/>
      <c r="U60863" s="110"/>
      <c r="W60863" s="110"/>
      <c r="Y60863" s="110"/>
      <c r="AA60863" s="110"/>
      <c r="AC60863" s="110"/>
    </row>
    <row r="60864" spans="19:29" x14ac:dyDescent="0.25">
      <c r="S60864" s="111"/>
      <c r="U60864" s="111"/>
      <c r="W60864" s="111"/>
      <c r="Y60864" s="111"/>
      <c r="AA60864" s="111"/>
      <c r="AC60864" s="111"/>
    </row>
    <row r="60865" spans="19:29" x14ac:dyDescent="0.25">
      <c r="S60865" s="107"/>
      <c r="U60865" s="107"/>
      <c r="W60865" s="107"/>
      <c r="Y60865" s="107"/>
      <c r="AA60865" s="107"/>
      <c r="AC60865" s="107"/>
    </row>
    <row r="60866" spans="19:29" x14ac:dyDescent="0.25">
      <c r="S60866" s="108"/>
      <c r="U60866" s="108"/>
      <c r="W60866" s="108"/>
      <c r="Y60866" s="108"/>
      <c r="AA60866" s="108"/>
      <c r="AC60866" s="108"/>
    </row>
    <row r="60867" spans="19:29" x14ac:dyDescent="0.25">
      <c r="S60867" s="108"/>
      <c r="U60867" s="108"/>
      <c r="W60867" s="108"/>
      <c r="Y60867" s="108"/>
      <c r="AA60867" s="108"/>
      <c r="AC60867" s="108"/>
    </row>
    <row r="60868" spans="19:29" x14ac:dyDescent="0.25">
      <c r="S60868" s="109"/>
      <c r="U60868" s="109"/>
      <c r="W60868" s="109"/>
      <c r="Y60868" s="109"/>
      <c r="AA60868" s="109"/>
      <c r="AC60868" s="109"/>
    </row>
    <row r="60869" spans="19:29" x14ac:dyDescent="0.25">
      <c r="S60869" s="108"/>
      <c r="U60869" s="108"/>
      <c r="W60869" s="108"/>
      <c r="Y60869" s="108"/>
      <c r="AA60869" s="108"/>
      <c r="AC60869" s="108"/>
    </row>
    <row r="60870" spans="19:29" x14ac:dyDescent="0.25">
      <c r="S60870" s="108"/>
      <c r="U60870" s="108"/>
      <c r="W60870" s="108"/>
      <c r="Y60870" s="108"/>
      <c r="AA60870" s="108"/>
      <c r="AC60870" s="108"/>
    </row>
    <row r="60871" spans="19:29" x14ac:dyDescent="0.25">
      <c r="S60871" s="109"/>
      <c r="U60871" s="109"/>
      <c r="W60871" s="109"/>
      <c r="Y60871" s="109"/>
      <c r="AA60871" s="109"/>
      <c r="AC60871" s="109"/>
    </row>
    <row r="60872" spans="19:29" x14ac:dyDescent="0.25">
      <c r="S60872" s="108"/>
      <c r="U60872" s="108"/>
      <c r="W60872" s="108"/>
      <c r="Y60872" s="108"/>
      <c r="AA60872" s="108"/>
      <c r="AC60872" s="108"/>
    </row>
    <row r="60873" spans="19:29" x14ac:dyDescent="0.25">
      <c r="S60873" s="109"/>
      <c r="U60873" s="109"/>
      <c r="W60873" s="109"/>
      <c r="Y60873" s="109"/>
      <c r="AA60873" s="109"/>
      <c r="AC60873" s="109"/>
    </row>
    <row r="60874" spans="19:29" x14ac:dyDescent="0.25">
      <c r="S60874" s="108"/>
      <c r="U60874" s="108"/>
      <c r="W60874" s="108"/>
      <c r="Y60874" s="108"/>
      <c r="AA60874" s="108"/>
      <c r="AC60874" s="108"/>
    </row>
    <row r="60875" spans="19:29" x14ac:dyDescent="0.25">
      <c r="S60875" s="108"/>
      <c r="U60875" s="108"/>
      <c r="W60875" s="108"/>
      <c r="Y60875" s="108"/>
      <c r="AA60875" s="108"/>
      <c r="AC60875" s="108"/>
    </row>
    <row r="60876" spans="19:29" x14ac:dyDescent="0.25">
      <c r="S60876" s="108"/>
      <c r="U60876" s="108"/>
      <c r="W60876" s="108"/>
      <c r="Y60876" s="108"/>
      <c r="AA60876" s="108"/>
      <c r="AC60876" s="108"/>
    </row>
    <row r="60877" spans="19:29" x14ac:dyDescent="0.25">
      <c r="S60877" s="110"/>
      <c r="U60877" s="110"/>
      <c r="W60877" s="110"/>
      <c r="Y60877" s="110"/>
      <c r="AA60877" s="110"/>
      <c r="AC60877" s="110"/>
    </row>
    <row r="60878" spans="19:29" x14ac:dyDescent="0.25">
      <c r="S60878" s="110"/>
      <c r="U60878" s="110"/>
      <c r="W60878" s="110"/>
      <c r="Y60878" s="110"/>
      <c r="AA60878" s="110"/>
      <c r="AC60878" s="110"/>
    </row>
    <row r="60879" spans="19:29" x14ac:dyDescent="0.25">
      <c r="S60879" s="110"/>
      <c r="U60879" s="110"/>
      <c r="W60879" s="110"/>
      <c r="Y60879" s="110"/>
      <c r="AA60879" s="110"/>
      <c r="AC60879" s="110"/>
    </row>
    <row r="60880" spans="19:29" x14ac:dyDescent="0.25">
      <c r="S60880" s="110"/>
      <c r="U60880" s="110"/>
      <c r="W60880" s="110"/>
      <c r="Y60880" s="110"/>
      <c r="AA60880" s="110"/>
      <c r="AC60880" s="110"/>
    </row>
    <row r="60881" spans="19:29" x14ac:dyDescent="0.25">
      <c r="S60881" s="111"/>
      <c r="U60881" s="111"/>
      <c r="W60881" s="111"/>
      <c r="Y60881" s="111"/>
      <c r="AA60881" s="111"/>
      <c r="AC60881" s="111"/>
    </row>
    <row r="60882" spans="19:29" x14ac:dyDescent="0.25">
      <c r="S60882" s="107"/>
      <c r="U60882" s="107"/>
      <c r="W60882" s="107"/>
      <c r="Y60882" s="107"/>
      <c r="AA60882" s="107"/>
      <c r="AC60882" s="107"/>
    </row>
    <row r="60883" spans="19:29" x14ac:dyDescent="0.25">
      <c r="S60883" s="108"/>
      <c r="U60883" s="108"/>
      <c r="W60883" s="108"/>
      <c r="Y60883" s="108"/>
      <c r="AA60883" s="108"/>
      <c r="AC60883" s="108"/>
    </row>
    <row r="60884" spans="19:29" x14ac:dyDescent="0.25">
      <c r="S60884" s="108"/>
      <c r="U60884" s="108"/>
      <c r="W60884" s="108"/>
      <c r="Y60884" s="108"/>
      <c r="AA60884" s="108"/>
      <c r="AC60884" s="108"/>
    </row>
    <row r="60885" spans="19:29" x14ac:dyDescent="0.25">
      <c r="S60885" s="109"/>
      <c r="U60885" s="109"/>
      <c r="W60885" s="109"/>
      <c r="Y60885" s="109"/>
      <c r="AA60885" s="109"/>
      <c r="AC60885" s="109"/>
    </row>
    <row r="60886" spans="19:29" x14ac:dyDescent="0.25">
      <c r="S60886" s="108"/>
      <c r="U60886" s="108"/>
      <c r="W60886" s="108"/>
      <c r="Y60886" s="108"/>
      <c r="AA60886" s="108"/>
      <c r="AC60886" s="108"/>
    </row>
    <row r="60887" spans="19:29" x14ac:dyDescent="0.25">
      <c r="S60887" s="108"/>
      <c r="U60887" s="108"/>
      <c r="W60887" s="108"/>
      <c r="Y60887" s="108"/>
      <c r="AA60887" s="108"/>
      <c r="AC60887" s="108"/>
    </row>
    <row r="60888" spans="19:29" x14ac:dyDescent="0.25">
      <c r="S60888" s="109"/>
      <c r="U60888" s="109"/>
      <c r="W60888" s="109"/>
      <c r="Y60888" s="109"/>
      <c r="AA60888" s="109"/>
      <c r="AC60888" s="109"/>
    </row>
    <row r="60889" spans="19:29" x14ac:dyDescent="0.25">
      <c r="S60889" s="108"/>
      <c r="U60889" s="108"/>
      <c r="W60889" s="108"/>
      <c r="Y60889" s="108"/>
      <c r="AA60889" s="108"/>
      <c r="AC60889" s="108"/>
    </row>
    <row r="60890" spans="19:29" x14ac:dyDescent="0.25">
      <c r="S60890" s="109"/>
      <c r="U60890" s="109"/>
      <c r="W60890" s="109"/>
      <c r="Y60890" s="109"/>
      <c r="AA60890" s="109"/>
      <c r="AC60890" s="109"/>
    </row>
    <row r="60891" spans="19:29" x14ac:dyDescent="0.25">
      <c r="S60891" s="108"/>
      <c r="U60891" s="108"/>
      <c r="W60891" s="108"/>
      <c r="Y60891" s="108"/>
      <c r="AA60891" s="108"/>
      <c r="AC60891" s="108"/>
    </row>
    <row r="60892" spans="19:29" x14ac:dyDescent="0.25">
      <c r="S60892" s="108"/>
      <c r="U60892" s="108"/>
      <c r="W60892" s="108"/>
      <c r="Y60892" s="108"/>
      <c r="AA60892" s="108"/>
      <c r="AC60892" s="108"/>
    </row>
    <row r="60893" spans="19:29" x14ac:dyDescent="0.25">
      <c r="S60893" s="108"/>
      <c r="U60893" s="108"/>
      <c r="W60893" s="108"/>
      <c r="Y60893" s="108"/>
      <c r="AA60893" s="108"/>
      <c r="AC60893" s="108"/>
    </row>
    <row r="60894" spans="19:29" x14ac:dyDescent="0.25">
      <c r="S60894" s="110"/>
      <c r="U60894" s="110"/>
      <c r="W60894" s="110"/>
      <c r="Y60894" s="110"/>
      <c r="AA60894" s="110"/>
      <c r="AC60894" s="110"/>
    </row>
    <row r="60895" spans="19:29" x14ac:dyDescent="0.25">
      <c r="S60895" s="110"/>
      <c r="U60895" s="110"/>
      <c r="W60895" s="110"/>
      <c r="Y60895" s="110"/>
      <c r="AA60895" s="110"/>
      <c r="AC60895" s="110"/>
    </row>
    <row r="60896" spans="19:29" x14ac:dyDescent="0.25">
      <c r="S60896" s="110"/>
      <c r="U60896" s="110"/>
      <c r="W60896" s="110"/>
      <c r="Y60896" s="110"/>
      <c r="AA60896" s="110"/>
      <c r="AC60896" s="110"/>
    </row>
    <row r="60897" spans="19:29" x14ac:dyDescent="0.25">
      <c r="S60897" s="110"/>
      <c r="U60897" s="110"/>
      <c r="W60897" s="110"/>
      <c r="Y60897" s="110"/>
      <c r="AA60897" s="110"/>
      <c r="AC60897" s="110"/>
    </row>
    <row r="60898" spans="19:29" x14ac:dyDescent="0.25">
      <c r="S60898" s="111"/>
      <c r="U60898" s="111"/>
      <c r="W60898" s="111"/>
      <c r="Y60898" s="111"/>
      <c r="AA60898" s="111"/>
      <c r="AC60898" s="111"/>
    </row>
    <row r="60899" spans="19:29" x14ac:dyDescent="0.25">
      <c r="S60899" s="107"/>
      <c r="U60899" s="107"/>
      <c r="W60899" s="107"/>
      <c r="Y60899" s="107"/>
      <c r="AA60899" s="107"/>
      <c r="AC60899" s="107"/>
    </row>
    <row r="60900" spans="19:29" x14ac:dyDescent="0.25">
      <c r="S60900" s="108"/>
      <c r="U60900" s="108"/>
      <c r="W60900" s="108"/>
      <c r="Y60900" s="108"/>
      <c r="AA60900" s="108"/>
      <c r="AC60900" s="108"/>
    </row>
    <row r="60901" spans="19:29" x14ac:dyDescent="0.25">
      <c r="S60901" s="108"/>
      <c r="U60901" s="108"/>
      <c r="W60901" s="108"/>
      <c r="Y60901" s="108"/>
      <c r="AA60901" s="108"/>
      <c r="AC60901" s="108"/>
    </row>
    <row r="60902" spans="19:29" x14ac:dyDescent="0.25">
      <c r="S60902" s="109"/>
      <c r="U60902" s="109"/>
      <c r="W60902" s="109"/>
      <c r="Y60902" s="109"/>
      <c r="AA60902" s="109"/>
      <c r="AC60902" s="109"/>
    </row>
    <row r="60903" spans="19:29" x14ac:dyDescent="0.25">
      <c r="S60903" s="108"/>
      <c r="U60903" s="108"/>
      <c r="W60903" s="108"/>
      <c r="Y60903" s="108"/>
      <c r="AA60903" s="108"/>
      <c r="AC60903" s="108"/>
    </row>
    <row r="60904" spans="19:29" x14ac:dyDescent="0.25">
      <c r="S60904" s="108"/>
      <c r="U60904" s="108"/>
      <c r="W60904" s="108"/>
      <c r="Y60904" s="108"/>
      <c r="AA60904" s="108"/>
      <c r="AC60904" s="108"/>
    </row>
    <row r="60905" spans="19:29" x14ac:dyDescent="0.25">
      <c r="S60905" s="109"/>
      <c r="U60905" s="109"/>
      <c r="W60905" s="109"/>
      <c r="Y60905" s="109"/>
      <c r="AA60905" s="109"/>
      <c r="AC60905" s="109"/>
    </row>
    <row r="60906" spans="19:29" x14ac:dyDescent="0.25">
      <c r="S60906" s="108"/>
      <c r="U60906" s="108"/>
      <c r="W60906" s="108"/>
      <c r="Y60906" s="108"/>
      <c r="AA60906" s="108"/>
      <c r="AC60906" s="108"/>
    </row>
    <row r="60907" spans="19:29" x14ac:dyDescent="0.25">
      <c r="S60907" s="109"/>
      <c r="U60907" s="109"/>
      <c r="W60907" s="109"/>
      <c r="Y60907" s="109"/>
      <c r="AA60907" s="109"/>
      <c r="AC60907" s="109"/>
    </row>
    <row r="60908" spans="19:29" x14ac:dyDescent="0.25">
      <c r="S60908" s="108"/>
      <c r="U60908" s="108"/>
      <c r="W60908" s="108"/>
      <c r="Y60908" s="108"/>
      <c r="AA60908" s="108"/>
      <c r="AC60908" s="108"/>
    </row>
    <row r="60909" spans="19:29" x14ac:dyDescent="0.25">
      <c r="S60909" s="108"/>
      <c r="U60909" s="108"/>
      <c r="W60909" s="108"/>
      <c r="Y60909" s="108"/>
      <c r="AA60909" s="108"/>
      <c r="AC60909" s="108"/>
    </row>
    <row r="60910" spans="19:29" x14ac:dyDescent="0.25">
      <c r="S60910" s="108"/>
      <c r="U60910" s="108"/>
      <c r="W60910" s="108"/>
      <c r="Y60910" s="108"/>
      <c r="AA60910" s="108"/>
      <c r="AC60910" s="108"/>
    </row>
    <row r="60911" spans="19:29" x14ac:dyDescent="0.25">
      <c r="S60911" s="110"/>
      <c r="U60911" s="110"/>
      <c r="W60911" s="110"/>
      <c r="Y60911" s="110"/>
      <c r="AA60911" s="110"/>
      <c r="AC60911" s="110"/>
    </row>
    <row r="60912" spans="19:29" x14ac:dyDescent="0.25">
      <c r="S60912" s="110"/>
      <c r="U60912" s="110"/>
      <c r="W60912" s="110"/>
      <c r="Y60912" s="110"/>
      <c r="AA60912" s="110"/>
      <c r="AC60912" s="110"/>
    </row>
    <row r="60913" spans="19:29" x14ac:dyDescent="0.25">
      <c r="S60913" s="110"/>
      <c r="U60913" s="110"/>
      <c r="W60913" s="110"/>
      <c r="Y60913" s="110"/>
      <c r="AA60913" s="110"/>
      <c r="AC60913" s="110"/>
    </row>
    <row r="60914" spans="19:29" x14ac:dyDescent="0.25">
      <c r="S60914" s="110"/>
      <c r="U60914" s="110"/>
      <c r="W60914" s="110"/>
      <c r="Y60914" s="110"/>
      <c r="AA60914" s="110"/>
      <c r="AC60914" s="110"/>
    </row>
    <row r="60915" spans="19:29" x14ac:dyDescent="0.25">
      <c r="S60915" s="111"/>
      <c r="U60915" s="111"/>
      <c r="W60915" s="111"/>
      <c r="Y60915" s="111"/>
      <c r="AA60915" s="111"/>
      <c r="AC60915" s="111"/>
    </row>
    <row r="60916" spans="19:29" x14ac:dyDescent="0.25">
      <c r="S60916" s="107"/>
      <c r="U60916" s="107"/>
      <c r="W60916" s="107"/>
      <c r="Y60916" s="107"/>
      <c r="AA60916" s="107"/>
      <c r="AC60916" s="107"/>
    </row>
    <row r="60917" spans="19:29" x14ac:dyDescent="0.25">
      <c r="S60917" s="108"/>
      <c r="U60917" s="108"/>
      <c r="W60917" s="108"/>
      <c r="Y60917" s="108"/>
      <c r="AA60917" s="108"/>
      <c r="AC60917" s="108"/>
    </row>
    <row r="60918" spans="19:29" x14ac:dyDescent="0.25">
      <c r="S60918" s="108"/>
      <c r="U60918" s="108"/>
      <c r="W60918" s="108"/>
      <c r="Y60918" s="108"/>
      <c r="AA60918" s="108"/>
      <c r="AC60918" s="108"/>
    </row>
    <row r="60919" spans="19:29" x14ac:dyDescent="0.25">
      <c r="S60919" s="109"/>
      <c r="U60919" s="109"/>
      <c r="W60919" s="109"/>
      <c r="Y60919" s="109"/>
      <c r="AA60919" s="109"/>
      <c r="AC60919" s="109"/>
    </row>
    <row r="60920" spans="19:29" x14ac:dyDescent="0.25">
      <c r="S60920" s="108"/>
      <c r="U60920" s="108"/>
      <c r="W60920" s="108"/>
      <c r="Y60920" s="108"/>
      <c r="AA60920" s="108"/>
      <c r="AC60920" s="108"/>
    </row>
    <row r="60921" spans="19:29" x14ac:dyDescent="0.25">
      <c r="S60921" s="108"/>
      <c r="U60921" s="108"/>
      <c r="W60921" s="108"/>
      <c r="Y60921" s="108"/>
      <c r="AA60921" s="108"/>
      <c r="AC60921" s="108"/>
    </row>
    <row r="60922" spans="19:29" x14ac:dyDescent="0.25">
      <c r="S60922" s="109"/>
      <c r="U60922" s="109"/>
      <c r="W60922" s="109"/>
      <c r="Y60922" s="109"/>
      <c r="AA60922" s="109"/>
      <c r="AC60922" s="109"/>
    </row>
    <row r="60923" spans="19:29" x14ac:dyDescent="0.25">
      <c r="S60923" s="108"/>
      <c r="U60923" s="108"/>
      <c r="W60923" s="108"/>
      <c r="Y60923" s="108"/>
      <c r="AA60923" s="108"/>
      <c r="AC60923" s="108"/>
    </row>
    <row r="60924" spans="19:29" x14ac:dyDescent="0.25">
      <c r="S60924" s="109"/>
      <c r="U60924" s="109"/>
      <c r="W60924" s="109"/>
      <c r="Y60924" s="109"/>
      <c r="AA60924" s="109"/>
      <c r="AC60924" s="109"/>
    </row>
    <row r="60925" spans="19:29" x14ac:dyDescent="0.25">
      <c r="S60925" s="108"/>
      <c r="U60925" s="108"/>
      <c r="W60925" s="108"/>
      <c r="Y60925" s="108"/>
      <c r="AA60925" s="108"/>
      <c r="AC60925" s="108"/>
    </row>
    <row r="60926" spans="19:29" x14ac:dyDescent="0.25">
      <c r="S60926" s="108"/>
      <c r="U60926" s="108"/>
      <c r="W60926" s="108"/>
      <c r="Y60926" s="108"/>
      <c r="AA60926" s="108"/>
      <c r="AC60926" s="108"/>
    </row>
    <row r="60927" spans="19:29" x14ac:dyDescent="0.25">
      <c r="S60927" s="108"/>
      <c r="U60927" s="108"/>
      <c r="W60927" s="108"/>
      <c r="Y60927" s="108"/>
      <c r="AA60927" s="108"/>
      <c r="AC60927" s="108"/>
    </row>
    <row r="60928" spans="19:29" x14ac:dyDescent="0.25">
      <c r="S60928" s="110"/>
      <c r="U60928" s="110"/>
      <c r="W60928" s="110"/>
      <c r="Y60928" s="110"/>
      <c r="AA60928" s="110"/>
      <c r="AC60928" s="110"/>
    </row>
    <row r="60929" spans="19:29" x14ac:dyDescent="0.25">
      <c r="S60929" s="110"/>
      <c r="U60929" s="110"/>
      <c r="W60929" s="110"/>
      <c r="Y60929" s="110"/>
      <c r="AA60929" s="110"/>
      <c r="AC60929" s="110"/>
    </row>
    <row r="60930" spans="19:29" x14ac:dyDescent="0.25">
      <c r="S60930" s="110"/>
      <c r="U60930" s="110"/>
      <c r="W60930" s="110"/>
      <c r="Y60930" s="110"/>
      <c r="AA60930" s="110"/>
      <c r="AC60930" s="110"/>
    </row>
    <row r="60931" spans="19:29" x14ac:dyDescent="0.25">
      <c r="S60931" s="110"/>
      <c r="U60931" s="110"/>
      <c r="W60931" s="110"/>
      <c r="Y60931" s="110"/>
      <c r="AA60931" s="110"/>
      <c r="AC60931" s="110"/>
    </row>
    <row r="60932" spans="19:29" x14ac:dyDescent="0.25">
      <c r="S60932" s="111"/>
      <c r="U60932" s="111"/>
      <c r="W60932" s="111"/>
      <c r="Y60932" s="111"/>
      <c r="AA60932" s="111"/>
      <c r="AC60932" s="111"/>
    </row>
    <row r="60933" spans="19:29" x14ac:dyDescent="0.25">
      <c r="S60933" s="107"/>
      <c r="U60933" s="107"/>
      <c r="W60933" s="107"/>
      <c r="Y60933" s="107"/>
      <c r="AA60933" s="107"/>
      <c r="AC60933" s="107"/>
    </row>
    <row r="60934" spans="19:29" x14ac:dyDescent="0.25">
      <c r="S60934" s="108"/>
      <c r="U60934" s="108"/>
      <c r="W60934" s="108"/>
      <c r="Y60934" s="108"/>
      <c r="AA60934" s="108"/>
      <c r="AC60934" s="108"/>
    </row>
    <row r="60935" spans="19:29" x14ac:dyDescent="0.25">
      <c r="S60935" s="108"/>
      <c r="U60935" s="108"/>
      <c r="W60935" s="108"/>
      <c r="Y60935" s="108"/>
      <c r="AA60935" s="108"/>
      <c r="AC60935" s="108"/>
    </row>
    <row r="60936" spans="19:29" x14ac:dyDescent="0.25">
      <c r="S60936" s="109"/>
      <c r="U60936" s="109"/>
      <c r="W60936" s="109"/>
      <c r="Y60936" s="109"/>
      <c r="AA60936" s="109"/>
      <c r="AC60936" s="109"/>
    </row>
    <row r="60937" spans="19:29" x14ac:dyDescent="0.25">
      <c r="S60937" s="108"/>
      <c r="U60937" s="108"/>
      <c r="W60937" s="108"/>
      <c r="Y60937" s="108"/>
      <c r="AA60937" s="108"/>
      <c r="AC60937" s="108"/>
    </row>
    <row r="60938" spans="19:29" x14ac:dyDescent="0.25">
      <c r="S60938" s="108"/>
      <c r="U60938" s="108"/>
      <c r="W60938" s="108"/>
      <c r="Y60938" s="108"/>
      <c r="AA60938" s="108"/>
      <c r="AC60938" s="108"/>
    </row>
    <row r="60939" spans="19:29" x14ac:dyDescent="0.25">
      <c r="S60939" s="109"/>
      <c r="U60939" s="109"/>
      <c r="W60939" s="109"/>
      <c r="Y60939" s="109"/>
      <c r="AA60939" s="109"/>
      <c r="AC60939" s="109"/>
    </row>
    <row r="60940" spans="19:29" x14ac:dyDescent="0.25">
      <c r="S60940" s="108"/>
      <c r="U60940" s="108"/>
      <c r="W60940" s="108"/>
      <c r="Y60940" s="108"/>
      <c r="AA60940" s="108"/>
      <c r="AC60940" s="108"/>
    </row>
    <row r="60941" spans="19:29" x14ac:dyDescent="0.25">
      <c r="S60941" s="109"/>
      <c r="U60941" s="109"/>
      <c r="W60941" s="109"/>
      <c r="Y60941" s="109"/>
      <c r="AA60941" s="109"/>
      <c r="AC60941" s="109"/>
    </row>
    <row r="60942" spans="19:29" x14ac:dyDescent="0.25">
      <c r="S60942" s="108"/>
      <c r="U60942" s="108"/>
      <c r="W60942" s="108"/>
      <c r="Y60942" s="108"/>
      <c r="AA60942" s="108"/>
      <c r="AC60942" s="108"/>
    </row>
    <row r="60943" spans="19:29" x14ac:dyDescent="0.25">
      <c r="S60943" s="108"/>
      <c r="U60943" s="108"/>
      <c r="W60943" s="108"/>
      <c r="Y60943" s="108"/>
      <c r="AA60943" s="108"/>
      <c r="AC60943" s="108"/>
    </row>
    <row r="60944" spans="19:29" x14ac:dyDescent="0.25">
      <c r="S60944" s="108"/>
      <c r="U60944" s="108"/>
      <c r="W60944" s="108"/>
      <c r="Y60944" s="108"/>
      <c r="AA60944" s="108"/>
      <c r="AC60944" s="108"/>
    </row>
    <row r="60945" spans="19:29" x14ac:dyDescent="0.25">
      <c r="S60945" s="110"/>
      <c r="U60945" s="110"/>
      <c r="W60945" s="110"/>
      <c r="Y60945" s="110"/>
      <c r="AA60945" s="110"/>
      <c r="AC60945" s="110"/>
    </row>
    <row r="60946" spans="19:29" x14ac:dyDescent="0.25">
      <c r="S60946" s="110"/>
      <c r="U60946" s="110"/>
      <c r="W60946" s="110"/>
      <c r="Y60946" s="110"/>
      <c r="AA60946" s="110"/>
      <c r="AC60946" s="110"/>
    </row>
    <row r="60947" spans="19:29" x14ac:dyDescent="0.25">
      <c r="S60947" s="110"/>
      <c r="U60947" s="110"/>
      <c r="W60947" s="110"/>
      <c r="Y60947" s="110"/>
      <c r="AA60947" s="110"/>
      <c r="AC60947" s="110"/>
    </row>
    <row r="60948" spans="19:29" x14ac:dyDescent="0.25">
      <c r="S60948" s="110"/>
      <c r="U60948" s="110"/>
      <c r="W60948" s="110"/>
      <c r="Y60948" s="110"/>
      <c r="AA60948" s="110"/>
      <c r="AC60948" s="110"/>
    </row>
    <row r="60949" spans="19:29" x14ac:dyDescent="0.25">
      <c r="S60949" s="111"/>
      <c r="U60949" s="111"/>
      <c r="W60949" s="111"/>
      <c r="Y60949" s="111"/>
      <c r="AA60949" s="111"/>
      <c r="AC60949" s="111"/>
    </row>
    <row r="60950" spans="19:29" x14ac:dyDescent="0.25">
      <c r="S60950" s="107"/>
      <c r="U60950" s="107"/>
      <c r="W60950" s="107"/>
      <c r="Y60950" s="107"/>
      <c r="AA60950" s="107"/>
      <c r="AC60950" s="107"/>
    </row>
    <row r="60951" spans="19:29" x14ac:dyDescent="0.25">
      <c r="S60951" s="108"/>
      <c r="U60951" s="108"/>
      <c r="W60951" s="108"/>
      <c r="Y60951" s="108"/>
      <c r="AA60951" s="108"/>
      <c r="AC60951" s="108"/>
    </row>
    <row r="60952" spans="19:29" x14ac:dyDescent="0.25">
      <c r="S60952" s="108"/>
      <c r="U60952" s="108"/>
      <c r="W60952" s="108"/>
      <c r="Y60952" s="108"/>
      <c r="AA60952" s="108"/>
      <c r="AC60952" s="108"/>
    </row>
    <row r="60953" spans="19:29" x14ac:dyDescent="0.25">
      <c r="S60953" s="109"/>
      <c r="U60953" s="109"/>
      <c r="W60953" s="109"/>
      <c r="Y60953" s="109"/>
      <c r="AA60953" s="109"/>
      <c r="AC60953" s="109"/>
    </row>
    <row r="60954" spans="19:29" x14ac:dyDescent="0.25">
      <c r="S60954" s="108"/>
      <c r="U60954" s="108"/>
      <c r="W60954" s="108"/>
      <c r="Y60954" s="108"/>
      <c r="AA60954" s="108"/>
      <c r="AC60954" s="108"/>
    </row>
    <row r="60955" spans="19:29" x14ac:dyDescent="0.25">
      <c r="S60955" s="108"/>
      <c r="U60955" s="108"/>
      <c r="W60955" s="108"/>
      <c r="Y60955" s="108"/>
      <c r="AA60955" s="108"/>
      <c r="AC60955" s="108"/>
    </row>
    <row r="60956" spans="19:29" x14ac:dyDescent="0.25">
      <c r="S60956" s="109"/>
      <c r="U60956" s="109"/>
      <c r="W60956" s="109"/>
      <c r="Y60956" s="109"/>
      <c r="AA60956" s="109"/>
      <c r="AC60956" s="109"/>
    </row>
    <row r="60957" spans="19:29" x14ac:dyDescent="0.25">
      <c r="S60957" s="108"/>
      <c r="U60957" s="108"/>
      <c r="W60957" s="108"/>
      <c r="Y60957" s="108"/>
      <c r="AA60957" s="108"/>
      <c r="AC60957" s="108"/>
    </row>
    <row r="60958" spans="19:29" x14ac:dyDescent="0.25">
      <c r="S60958" s="109"/>
      <c r="U60958" s="109"/>
      <c r="W60958" s="109"/>
      <c r="Y60958" s="109"/>
      <c r="AA60958" s="109"/>
      <c r="AC60958" s="109"/>
    </row>
    <row r="60959" spans="19:29" x14ac:dyDescent="0.25">
      <c r="S60959" s="108"/>
      <c r="U60959" s="108"/>
      <c r="W60959" s="108"/>
      <c r="Y60959" s="108"/>
      <c r="AA60959" s="108"/>
      <c r="AC60959" s="108"/>
    </row>
    <row r="60960" spans="19:29" x14ac:dyDescent="0.25">
      <c r="S60960" s="108"/>
      <c r="U60960" s="108"/>
      <c r="W60960" s="108"/>
      <c r="Y60960" s="108"/>
      <c r="AA60960" s="108"/>
      <c r="AC60960" s="108"/>
    </row>
    <row r="60961" spans="19:29" x14ac:dyDescent="0.25">
      <c r="S60961" s="108"/>
      <c r="U60961" s="108"/>
      <c r="W60961" s="108"/>
      <c r="Y60961" s="108"/>
      <c r="AA60961" s="108"/>
      <c r="AC60961" s="108"/>
    </row>
    <row r="60962" spans="19:29" x14ac:dyDescent="0.25">
      <c r="S60962" s="110"/>
      <c r="U60962" s="110"/>
      <c r="W60962" s="110"/>
      <c r="Y60962" s="110"/>
      <c r="AA60962" s="110"/>
      <c r="AC60962" s="110"/>
    </row>
    <row r="60963" spans="19:29" x14ac:dyDescent="0.25">
      <c r="S60963" s="110"/>
      <c r="U60963" s="110"/>
      <c r="W60963" s="110"/>
      <c r="Y60963" s="110"/>
      <c r="AA60963" s="110"/>
      <c r="AC60963" s="110"/>
    </row>
    <row r="60964" spans="19:29" x14ac:dyDescent="0.25">
      <c r="S60964" s="110"/>
      <c r="U60964" s="110"/>
      <c r="W60964" s="110"/>
      <c r="Y60964" s="110"/>
      <c r="AA60964" s="110"/>
      <c r="AC60964" s="110"/>
    </row>
    <row r="60965" spans="19:29" x14ac:dyDescent="0.25">
      <c r="S60965" s="110"/>
      <c r="U60965" s="110"/>
      <c r="W60965" s="110"/>
      <c r="Y60965" s="110"/>
      <c r="AA60965" s="110"/>
      <c r="AC60965" s="110"/>
    </row>
    <row r="60966" spans="19:29" x14ac:dyDescent="0.25">
      <c r="S60966" s="111"/>
      <c r="U60966" s="111"/>
      <c r="W60966" s="111"/>
      <c r="Y60966" s="111"/>
      <c r="AA60966" s="111"/>
      <c r="AC60966" s="111"/>
    </row>
    <row r="60967" spans="19:29" x14ac:dyDescent="0.25">
      <c r="S60967" s="107"/>
      <c r="U60967" s="107"/>
      <c r="W60967" s="107"/>
      <c r="Y60967" s="107"/>
      <c r="AA60967" s="107"/>
      <c r="AC60967" s="107"/>
    </row>
    <row r="60968" spans="19:29" x14ac:dyDescent="0.25">
      <c r="S60968" s="108"/>
      <c r="U60968" s="108"/>
      <c r="W60968" s="108"/>
      <c r="Y60968" s="108"/>
      <c r="AA60968" s="108"/>
      <c r="AC60968" s="108"/>
    </row>
    <row r="60969" spans="19:29" x14ac:dyDescent="0.25">
      <c r="S60969" s="108"/>
      <c r="U60969" s="108"/>
      <c r="W60969" s="108"/>
      <c r="Y60969" s="108"/>
      <c r="AA60969" s="108"/>
      <c r="AC60969" s="108"/>
    </row>
    <row r="60970" spans="19:29" x14ac:dyDescent="0.25">
      <c r="S60970" s="109"/>
      <c r="U60970" s="109"/>
      <c r="W60970" s="109"/>
      <c r="Y60970" s="109"/>
      <c r="AA60970" s="109"/>
      <c r="AC60970" s="109"/>
    </row>
    <row r="60971" spans="19:29" x14ac:dyDescent="0.25">
      <c r="S60971" s="108"/>
      <c r="U60971" s="108"/>
      <c r="W60971" s="108"/>
      <c r="Y60971" s="108"/>
      <c r="AA60971" s="108"/>
      <c r="AC60971" s="108"/>
    </row>
    <row r="60972" spans="19:29" x14ac:dyDescent="0.25">
      <c r="S60972" s="108"/>
      <c r="U60972" s="108"/>
      <c r="W60972" s="108"/>
      <c r="Y60972" s="108"/>
      <c r="AA60972" s="108"/>
      <c r="AC60972" s="108"/>
    </row>
    <row r="60973" spans="19:29" x14ac:dyDescent="0.25">
      <c r="S60973" s="109"/>
      <c r="U60973" s="109"/>
      <c r="W60973" s="109"/>
      <c r="Y60973" s="109"/>
      <c r="AA60973" s="109"/>
      <c r="AC60973" s="109"/>
    </row>
    <row r="60974" spans="19:29" x14ac:dyDescent="0.25">
      <c r="S60974" s="108"/>
      <c r="U60974" s="108"/>
      <c r="W60974" s="108"/>
      <c r="Y60974" s="108"/>
      <c r="AA60974" s="108"/>
      <c r="AC60974" s="108"/>
    </row>
    <row r="60975" spans="19:29" x14ac:dyDescent="0.25">
      <c r="S60975" s="109"/>
      <c r="U60975" s="109"/>
      <c r="W60975" s="109"/>
      <c r="Y60975" s="109"/>
      <c r="AA60975" s="109"/>
      <c r="AC60975" s="109"/>
    </row>
    <row r="60976" spans="19:29" x14ac:dyDescent="0.25">
      <c r="S60976" s="108"/>
      <c r="U60976" s="108"/>
      <c r="W60976" s="108"/>
      <c r="Y60976" s="108"/>
      <c r="AA60976" s="108"/>
      <c r="AC60976" s="108"/>
    </row>
    <row r="60977" spans="19:29" x14ac:dyDescent="0.25">
      <c r="S60977" s="108"/>
      <c r="U60977" s="108"/>
      <c r="W60977" s="108"/>
      <c r="Y60977" s="108"/>
      <c r="AA60977" s="108"/>
      <c r="AC60977" s="108"/>
    </row>
    <row r="60978" spans="19:29" x14ac:dyDescent="0.25">
      <c r="S60978" s="108"/>
      <c r="U60978" s="108"/>
      <c r="W60978" s="108"/>
      <c r="Y60978" s="108"/>
      <c r="AA60978" s="108"/>
      <c r="AC60978" s="108"/>
    </row>
    <row r="60979" spans="19:29" x14ac:dyDescent="0.25">
      <c r="S60979" s="110"/>
      <c r="U60979" s="110"/>
      <c r="W60979" s="110"/>
      <c r="Y60979" s="110"/>
      <c r="AA60979" s="110"/>
      <c r="AC60979" s="110"/>
    </row>
    <row r="60980" spans="19:29" x14ac:dyDescent="0.25">
      <c r="S60980" s="110"/>
      <c r="U60980" s="110"/>
      <c r="W60980" s="110"/>
      <c r="Y60980" s="110"/>
      <c r="AA60980" s="110"/>
      <c r="AC60980" s="110"/>
    </row>
    <row r="60981" spans="19:29" x14ac:dyDescent="0.25">
      <c r="S60981" s="110"/>
      <c r="U60981" s="110"/>
      <c r="W60981" s="110"/>
      <c r="Y60981" s="110"/>
      <c r="AA60981" s="110"/>
      <c r="AC60981" s="110"/>
    </row>
    <row r="60982" spans="19:29" x14ac:dyDescent="0.25">
      <c r="S60982" s="110"/>
      <c r="U60982" s="110"/>
      <c r="W60982" s="110"/>
      <c r="Y60982" s="110"/>
      <c r="AA60982" s="110"/>
      <c r="AC60982" s="110"/>
    </row>
    <row r="60983" spans="19:29" x14ac:dyDescent="0.25">
      <c r="S60983" s="111"/>
      <c r="U60983" s="111"/>
      <c r="W60983" s="111"/>
      <c r="Y60983" s="111"/>
      <c r="AA60983" s="111"/>
      <c r="AC60983" s="111"/>
    </row>
    <row r="60984" spans="19:29" x14ac:dyDescent="0.25">
      <c r="S60984" s="107"/>
      <c r="U60984" s="107"/>
      <c r="W60984" s="107"/>
      <c r="Y60984" s="107"/>
      <c r="AA60984" s="107"/>
      <c r="AC60984" s="107"/>
    </row>
    <row r="60985" spans="19:29" x14ac:dyDescent="0.25">
      <c r="S60985" s="108"/>
      <c r="U60985" s="108"/>
      <c r="W60985" s="108"/>
      <c r="Y60985" s="108"/>
      <c r="AA60985" s="108"/>
      <c r="AC60985" s="108"/>
    </row>
    <row r="60986" spans="19:29" x14ac:dyDescent="0.25">
      <c r="S60986" s="108"/>
      <c r="U60986" s="108"/>
      <c r="W60986" s="108"/>
      <c r="Y60986" s="108"/>
      <c r="AA60986" s="108"/>
      <c r="AC60986" s="108"/>
    </row>
    <row r="60987" spans="19:29" x14ac:dyDescent="0.25">
      <c r="S60987" s="109"/>
      <c r="U60987" s="109"/>
      <c r="W60987" s="109"/>
      <c r="Y60987" s="109"/>
      <c r="AA60987" s="109"/>
      <c r="AC60987" s="109"/>
    </row>
    <row r="60988" spans="19:29" x14ac:dyDescent="0.25">
      <c r="S60988" s="108"/>
      <c r="U60988" s="108"/>
      <c r="W60988" s="108"/>
      <c r="Y60988" s="108"/>
      <c r="AA60988" s="108"/>
      <c r="AC60988" s="108"/>
    </row>
    <row r="60989" spans="19:29" x14ac:dyDescent="0.25">
      <c r="S60989" s="108"/>
      <c r="U60989" s="108"/>
      <c r="W60989" s="108"/>
      <c r="Y60989" s="108"/>
      <c r="AA60989" s="108"/>
      <c r="AC60989" s="108"/>
    </row>
    <row r="60990" spans="19:29" x14ac:dyDescent="0.25">
      <c r="S60990" s="109"/>
      <c r="U60990" s="109"/>
      <c r="W60990" s="109"/>
      <c r="Y60990" s="109"/>
      <c r="AA60990" s="109"/>
      <c r="AC60990" s="109"/>
    </row>
    <row r="60991" spans="19:29" x14ac:dyDescent="0.25">
      <c r="S60991" s="108"/>
      <c r="U60991" s="108"/>
      <c r="W60991" s="108"/>
      <c r="Y60991" s="108"/>
      <c r="AA60991" s="108"/>
      <c r="AC60991" s="108"/>
    </row>
    <row r="60992" spans="19:29" x14ac:dyDescent="0.25">
      <c r="S60992" s="109"/>
      <c r="U60992" s="109"/>
      <c r="W60992" s="109"/>
      <c r="Y60992" s="109"/>
      <c r="AA60992" s="109"/>
      <c r="AC60992" s="109"/>
    </row>
    <row r="60993" spans="19:29" x14ac:dyDescent="0.25">
      <c r="S60993" s="108"/>
      <c r="U60993" s="108"/>
      <c r="W60993" s="108"/>
      <c r="Y60993" s="108"/>
      <c r="AA60993" s="108"/>
      <c r="AC60993" s="108"/>
    </row>
    <row r="60994" spans="19:29" x14ac:dyDescent="0.25">
      <c r="S60994" s="108"/>
      <c r="U60994" s="108"/>
      <c r="W60994" s="108"/>
      <c r="Y60994" s="108"/>
      <c r="AA60994" s="108"/>
      <c r="AC60994" s="108"/>
    </row>
    <row r="60995" spans="19:29" x14ac:dyDescent="0.25">
      <c r="S60995" s="108"/>
      <c r="U60995" s="108"/>
      <c r="W60995" s="108"/>
      <c r="Y60995" s="108"/>
      <c r="AA60995" s="108"/>
      <c r="AC60995" s="108"/>
    </row>
    <row r="60996" spans="19:29" x14ac:dyDescent="0.25">
      <c r="S60996" s="110"/>
      <c r="U60996" s="110"/>
      <c r="W60996" s="110"/>
      <c r="Y60996" s="110"/>
      <c r="AA60996" s="110"/>
      <c r="AC60996" s="110"/>
    </row>
    <row r="60997" spans="19:29" x14ac:dyDescent="0.25">
      <c r="S60997" s="110"/>
      <c r="U60997" s="110"/>
      <c r="W60997" s="110"/>
      <c r="Y60997" s="110"/>
      <c r="AA60997" s="110"/>
      <c r="AC60997" s="110"/>
    </row>
    <row r="60998" spans="19:29" x14ac:dyDescent="0.25">
      <c r="S60998" s="110"/>
      <c r="U60998" s="110"/>
      <c r="W60998" s="110"/>
      <c r="Y60998" s="110"/>
      <c r="AA60998" s="110"/>
      <c r="AC60998" s="110"/>
    </row>
    <row r="60999" spans="19:29" x14ac:dyDescent="0.25">
      <c r="S60999" s="110"/>
      <c r="U60999" s="110"/>
      <c r="W60999" s="110"/>
      <c r="Y60999" s="110"/>
      <c r="AA60999" s="110"/>
      <c r="AC60999" s="110"/>
    </row>
    <row r="61000" spans="19:29" x14ac:dyDescent="0.25">
      <c r="S61000" s="111"/>
      <c r="U61000" s="111"/>
      <c r="W61000" s="111"/>
      <c r="Y61000" s="111"/>
      <c r="AA61000" s="111"/>
      <c r="AC61000" s="111"/>
    </row>
    <row r="61001" spans="19:29" x14ac:dyDescent="0.25">
      <c r="S61001" s="107"/>
      <c r="U61001" s="107"/>
      <c r="W61001" s="107"/>
      <c r="Y61001" s="107"/>
      <c r="AA61001" s="107"/>
      <c r="AC61001" s="107"/>
    </row>
    <row r="61002" spans="19:29" x14ac:dyDescent="0.25">
      <c r="S61002" s="108"/>
      <c r="U61002" s="108"/>
      <c r="W61002" s="108"/>
      <c r="Y61002" s="108"/>
      <c r="AA61002" s="108"/>
      <c r="AC61002" s="108"/>
    </row>
    <row r="61003" spans="19:29" x14ac:dyDescent="0.25">
      <c r="S61003" s="108"/>
      <c r="U61003" s="108"/>
      <c r="W61003" s="108"/>
      <c r="Y61003" s="108"/>
      <c r="AA61003" s="108"/>
      <c r="AC61003" s="108"/>
    </row>
    <row r="61004" spans="19:29" x14ac:dyDescent="0.25">
      <c r="S61004" s="109"/>
      <c r="U61004" s="109"/>
      <c r="W61004" s="109"/>
      <c r="Y61004" s="109"/>
      <c r="AA61004" s="109"/>
      <c r="AC61004" s="109"/>
    </row>
    <row r="61005" spans="19:29" x14ac:dyDescent="0.25">
      <c r="S61005" s="108"/>
      <c r="U61005" s="108"/>
      <c r="W61005" s="108"/>
      <c r="Y61005" s="108"/>
      <c r="AA61005" s="108"/>
      <c r="AC61005" s="108"/>
    </row>
    <row r="61006" spans="19:29" x14ac:dyDescent="0.25">
      <c r="S61006" s="108"/>
      <c r="U61006" s="108"/>
      <c r="W61006" s="108"/>
      <c r="Y61006" s="108"/>
      <c r="AA61006" s="108"/>
      <c r="AC61006" s="108"/>
    </row>
    <row r="61007" spans="19:29" x14ac:dyDescent="0.25">
      <c r="S61007" s="109"/>
      <c r="U61007" s="109"/>
      <c r="W61007" s="109"/>
      <c r="Y61007" s="109"/>
      <c r="AA61007" s="109"/>
      <c r="AC61007" s="109"/>
    </row>
    <row r="61008" spans="19:29" x14ac:dyDescent="0.25">
      <c r="S61008" s="108"/>
      <c r="U61008" s="108"/>
      <c r="W61008" s="108"/>
      <c r="Y61008" s="108"/>
      <c r="AA61008" s="108"/>
      <c r="AC61008" s="108"/>
    </row>
    <row r="61009" spans="19:29" x14ac:dyDescent="0.25">
      <c r="S61009" s="109"/>
      <c r="U61009" s="109"/>
      <c r="W61009" s="109"/>
      <c r="Y61009" s="109"/>
      <c r="AA61009" s="109"/>
      <c r="AC61009" s="109"/>
    </row>
    <row r="61010" spans="19:29" x14ac:dyDescent="0.25">
      <c r="S61010" s="108"/>
      <c r="U61010" s="108"/>
      <c r="W61010" s="108"/>
      <c r="Y61010" s="108"/>
      <c r="AA61010" s="108"/>
      <c r="AC61010" s="108"/>
    </row>
    <row r="61011" spans="19:29" x14ac:dyDescent="0.25">
      <c r="S61011" s="108"/>
      <c r="U61011" s="108"/>
      <c r="W61011" s="108"/>
      <c r="Y61011" s="108"/>
      <c r="AA61011" s="108"/>
      <c r="AC61011" s="108"/>
    </row>
    <row r="61012" spans="19:29" x14ac:dyDescent="0.25">
      <c r="S61012" s="108"/>
      <c r="U61012" s="108"/>
      <c r="W61012" s="108"/>
      <c r="Y61012" s="108"/>
      <c r="AA61012" s="108"/>
      <c r="AC61012" s="108"/>
    </row>
    <row r="61013" spans="19:29" x14ac:dyDescent="0.25">
      <c r="S61013" s="110"/>
      <c r="U61013" s="110"/>
      <c r="W61013" s="110"/>
      <c r="Y61013" s="110"/>
      <c r="AA61013" s="110"/>
      <c r="AC61013" s="110"/>
    </row>
    <row r="61014" spans="19:29" x14ac:dyDescent="0.25">
      <c r="S61014" s="110"/>
      <c r="U61014" s="110"/>
      <c r="W61014" s="110"/>
      <c r="Y61014" s="110"/>
      <c r="AA61014" s="110"/>
      <c r="AC61014" s="110"/>
    </row>
    <row r="61015" spans="19:29" x14ac:dyDescent="0.25">
      <c r="S61015" s="110"/>
      <c r="U61015" s="110"/>
      <c r="W61015" s="110"/>
      <c r="Y61015" s="110"/>
      <c r="AA61015" s="110"/>
      <c r="AC61015" s="110"/>
    </row>
    <row r="61016" spans="19:29" x14ac:dyDescent="0.25">
      <c r="S61016" s="110"/>
      <c r="U61016" s="110"/>
      <c r="W61016" s="110"/>
      <c r="Y61016" s="110"/>
      <c r="AA61016" s="110"/>
      <c r="AC61016" s="110"/>
    </row>
    <row r="61017" spans="19:29" x14ac:dyDescent="0.25">
      <c r="S61017" s="111"/>
      <c r="U61017" s="111"/>
      <c r="W61017" s="111"/>
      <c r="Y61017" s="111"/>
      <c r="AA61017" s="111"/>
      <c r="AC61017" s="111"/>
    </row>
    <row r="61018" spans="19:29" x14ac:dyDescent="0.25">
      <c r="S61018" s="107"/>
      <c r="U61018" s="107"/>
      <c r="W61018" s="107"/>
      <c r="Y61018" s="107"/>
      <c r="AA61018" s="107"/>
      <c r="AC61018" s="107"/>
    </row>
    <row r="61019" spans="19:29" x14ac:dyDescent="0.25">
      <c r="S61019" s="108"/>
      <c r="U61019" s="108"/>
      <c r="W61019" s="108"/>
      <c r="Y61019" s="108"/>
      <c r="AA61019" s="108"/>
      <c r="AC61019" s="108"/>
    </row>
    <row r="61020" spans="19:29" x14ac:dyDescent="0.25">
      <c r="S61020" s="108"/>
      <c r="U61020" s="108"/>
      <c r="W61020" s="108"/>
      <c r="Y61020" s="108"/>
      <c r="AA61020" s="108"/>
      <c r="AC61020" s="108"/>
    </row>
    <row r="61021" spans="19:29" x14ac:dyDescent="0.25">
      <c r="S61021" s="109"/>
      <c r="U61021" s="109"/>
      <c r="W61021" s="109"/>
      <c r="Y61021" s="109"/>
      <c r="AA61021" s="109"/>
      <c r="AC61021" s="109"/>
    </row>
    <row r="61022" spans="19:29" x14ac:dyDescent="0.25">
      <c r="S61022" s="108"/>
      <c r="U61022" s="108"/>
      <c r="W61022" s="108"/>
      <c r="Y61022" s="108"/>
      <c r="AA61022" s="108"/>
      <c r="AC61022" s="108"/>
    </row>
    <row r="61023" spans="19:29" x14ac:dyDescent="0.25">
      <c r="S61023" s="108"/>
      <c r="U61023" s="108"/>
      <c r="W61023" s="108"/>
      <c r="Y61023" s="108"/>
      <c r="AA61023" s="108"/>
      <c r="AC61023" s="108"/>
    </row>
    <row r="61024" spans="19:29" x14ac:dyDescent="0.25">
      <c r="S61024" s="109"/>
      <c r="U61024" s="109"/>
      <c r="W61024" s="109"/>
      <c r="Y61024" s="109"/>
      <c r="AA61024" s="109"/>
      <c r="AC61024" s="109"/>
    </row>
    <row r="61025" spans="19:29" x14ac:dyDescent="0.25">
      <c r="S61025" s="108"/>
      <c r="U61025" s="108"/>
      <c r="W61025" s="108"/>
      <c r="Y61025" s="108"/>
      <c r="AA61025" s="108"/>
      <c r="AC61025" s="108"/>
    </row>
    <row r="61026" spans="19:29" x14ac:dyDescent="0.25">
      <c r="S61026" s="109"/>
      <c r="U61026" s="109"/>
      <c r="W61026" s="109"/>
      <c r="Y61026" s="109"/>
      <c r="AA61026" s="109"/>
      <c r="AC61026" s="109"/>
    </row>
    <row r="61027" spans="19:29" x14ac:dyDescent="0.25">
      <c r="S61027" s="108"/>
      <c r="U61027" s="108"/>
      <c r="W61027" s="108"/>
      <c r="Y61027" s="108"/>
      <c r="AA61027" s="108"/>
      <c r="AC61027" s="108"/>
    </row>
    <row r="61028" spans="19:29" x14ac:dyDescent="0.25">
      <c r="S61028" s="108"/>
      <c r="U61028" s="108"/>
      <c r="W61028" s="108"/>
      <c r="Y61028" s="108"/>
      <c r="AA61028" s="108"/>
      <c r="AC61028" s="108"/>
    </row>
    <row r="61029" spans="19:29" x14ac:dyDescent="0.25">
      <c r="S61029" s="108"/>
      <c r="U61029" s="108"/>
      <c r="W61029" s="108"/>
      <c r="Y61029" s="108"/>
      <c r="AA61029" s="108"/>
      <c r="AC61029" s="108"/>
    </row>
    <row r="61030" spans="19:29" x14ac:dyDescent="0.25">
      <c r="S61030" s="110"/>
      <c r="U61030" s="110"/>
      <c r="W61030" s="110"/>
      <c r="Y61030" s="110"/>
      <c r="AA61030" s="110"/>
      <c r="AC61030" s="110"/>
    </row>
    <row r="61031" spans="19:29" x14ac:dyDescent="0.25">
      <c r="S61031" s="110"/>
      <c r="U61031" s="110"/>
      <c r="W61031" s="110"/>
      <c r="Y61031" s="110"/>
      <c r="AA61031" s="110"/>
      <c r="AC61031" s="110"/>
    </row>
    <row r="61032" spans="19:29" x14ac:dyDescent="0.25">
      <c r="S61032" s="110"/>
      <c r="U61032" s="110"/>
      <c r="W61032" s="110"/>
      <c r="Y61032" s="110"/>
      <c r="AA61032" s="110"/>
      <c r="AC61032" s="110"/>
    </row>
    <row r="61033" spans="19:29" x14ac:dyDescent="0.25">
      <c r="S61033" s="110"/>
      <c r="U61033" s="110"/>
      <c r="W61033" s="110"/>
      <c r="Y61033" s="110"/>
      <c r="AA61033" s="110"/>
      <c r="AC61033" s="110"/>
    </row>
    <row r="61034" spans="19:29" x14ac:dyDescent="0.25">
      <c r="S61034" s="111"/>
      <c r="U61034" s="111"/>
      <c r="W61034" s="111"/>
      <c r="Y61034" s="111"/>
      <c r="AA61034" s="111"/>
      <c r="AC61034" s="111"/>
    </row>
    <row r="61035" spans="19:29" x14ac:dyDescent="0.25">
      <c r="S61035" s="107"/>
      <c r="U61035" s="107"/>
      <c r="W61035" s="107"/>
      <c r="Y61035" s="107"/>
      <c r="AA61035" s="107"/>
      <c r="AC61035" s="107"/>
    </row>
    <row r="61036" spans="19:29" x14ac:dyDescent="0.25">
      <c r="S61036" s="108"/>
      <c r="U61036" s="108"/>
      <c r="W61036" s="108"/>
      <c r="Y61036" s="108"/>
      <c r="AA61036" s="108"/>
      <c r="AC61036" s="108"/>
    </row>
    <row r="61037" spans="19:29" x14ac:dyDescent="0.25">
      <c r="S61037" s="108"/>
      <c r="U61037" s="108"/>
      <c r="W61037" s="108"/>
      <c r="Y61037" s="108"/>
      <c r="AA61037" s="108"/>
      <c r="AC61037" s="108"/>
    </row>
    <row r="61038" spans="19:29" x14ac:dyDescent="0.25">
      <c r="S61038" s="109"/>
      <c r="U61038" s="109"/>
      <c r="W61038" s="109"/>
      <c r="Y61038" s="109"/>
      <c r="AA61038" s="109"/>
      <c r="AC61038" s="109"/>
    </row>
    <row r="61039" spans="19:29" x14ac:dyDescent="0.25">
      <c r="S61039" s="108"/>
      <c r="U61039" s="108"/>
      <c r="W61039" s="108"/>
      <c r="Y61039" s="108"/>
      <c r="AA61039" s="108"/>
      <c r="AC61039" s="108"/>
    </row>
    <row r="61040" spans="19:29" x14ac:dyDescent="0.25">
      <c r="S61040" s="108"/>
      <c r="U61040" s="108"/>
      <c r="W61040" s="108"/>
      <c r="Y61040" s="108"/>
      <c r="AA61040" s="108"/>
      <c r="AC61040" s="108"/>
    </row>
    <row r="61041" spans="19:29" x14ac:dyDescent="0.25">
      <c r="S61041" s="109"/>
      <c r="U61041" s="109"/>
      <c r="W61041" s="109"/>
      <c r="Y61041" s="109"/>
      <c r="AA61041" s="109"/>
      <c r="AC61041" s="109"/>
    </row>
    <row r="61042" spans="19:29" x14ac:dyDescent="0.25">
      <c r="S61042" s="108"/>
      <c r="U61042" s="108"/>
      <c r="W61042" s="108"/>
      <c r="Y61042" s="108"/>
      <c r="AA61042" s="108"/>
      <c r="AC61042" s="108"/>
    </row>
    <row r="61043" spans="19:29" x14ac:dyDescent="0.25">
      <c r="S61043" s="109"/>
      <c r="U61043" s="109"/>
      <c r="W61043" s="109"/>
      <c r="Y61043" s="109"/>
      <c r="AA61043" s="109"/>
      <c r="AC61043" s="109"/>
    </row>
    <row r="61044" spans="19:29" x14ac:dyDescent="0.25">
      <c r="S61044" s="108"/>
      <c r="U61044" s="108"/>
      <c r="W61044" s="108"/>
      <c r="Y61044" s="108"/>
      <c r="AA61044" s="108"/>
      <c r="AC61044" s="108"/>
    </row>
    <row r="61045" spans="19:29" x14ac:dyDescent="0.25">
      <c r="S61045" s="108"/>
      <c r="U61045" s="108"/>
      <c r="W61045" s="108"/>
      <c r="Y61045" s="108"/>
      <c r="AA61045" s="108"/>
      <c r="AC61045" s="108"/>
    </row>
    <row r="61046" spans="19:29" x14ac:dyDescent="0.25">
      <c r="S61046" s="108"/>
      <c r="U61046" s="108"/>
      <c r="W61046" s="108"/>
      <c r="Y61046" s="108"/>
      <c r="AA61046" s="108"/>
      <c r="AC61046" s="108"/>
    </row>
    <row r="61047" spans="19:29" x14ac:dyDescent="0.25">
      <c r="S61047" s="110"/>
      <c r="U61047" s="110"/>
      <c r="W61047" s="110"/>
      <c r="Y61047" s="110"/>
      <c r="AA61047" s="110"/>
      <c r="AC61047" s="110"/>
    </row>
    <row r="61048" spans="19:29" x14ac:dyDescent="0.25">
      <c r="S61048" s="110"/>
      <c r="U61048" s="110"/>
      <c r="W61048" s="110"/>
      <c r="Y61048" s="110"/>
      <c r="AA61048" s="110"/>
      <c r="AC61048" s="110"/>
    </row>
    <row r="61049" spans="19:29" x14ac:dyDescent="0.25">
      <c r="S61049" s="110"/>
      <c r="U61049" s="110"/>
      <c r="W61049" s="110"/>
      <c r="Y61049" s="110"/>
      <c r="AA61049" s="110"/>
      <c r="AC61049" s="110"/>
    </row>
    <row r="61050" spans="19:29" x14ac:dyDescent="0.25">
      <c r="S61050" s="110"/>
      <c r="U61050" s="110"/>
      <c r="W61050" s="110"/>
      <c r="Y61050" s="110"/>
      <c r="AA61050" s="110"/>
      <c r="AC61050" s="110"/>
    </row>
    <row r="61051" spans="19:29" x14ac:dyDescent="0.25">
      <c r="S61051" s="111"/>
      <c r="U61051" s="111"/>
      <c r="W61051" s="111"/>
      <c r="Y61051" s="111"/>
      <c r="AA61051" s="111"/>
      <c r="AC61051" s="111"/>
    </row>
    <row r="61052" spans="19:29" x14ac:dyDescent="0.25">
      <c r="S61052" s="107"/>
      <c r="U61052" s="107"/>
      <c r="W61052" s="107"/>
      <c r="Y61052" s="107"/>
      <c r="AA61052" s="107"/>
      <c r="AC61052" s="107"/>
    </row>
    <row r="61053" spans="19:29" x14ac:dyDescent="0.25">
      <c r="S61053" s="108"/>
      <c r="U61053" s="108"/>
      <c r="W61053" s="108"/>
      <c r="Y61053" s="108"/>
      <c r="AA61053" s="108"/>
      <c r="AC61053" s="108"/>
    </row>
    <row r="61054" spans="19:29" x14ac:dyDescent="0.25">
      <c r="S61054" s="108"/>
      <c r="U61054" s="108"/>
      <c r="W61054" s="108"/>
      <c r="Y61054" s="108"/>
      <c r="AA61054" s="108"/>
      <c r="AC61054" s="108"/>
    </row>
    <row r="61055" spans="19:29" x14ac:dyDescent="0.25">
      <c r="S61055" s="109"/>
      <c r="U61055" s="109"/>
      <c r="W61055" s="109"/>
      <c r="Y61055" s="109"/>
      <c r="AA61055" s="109"/>
      <c r="AC61055" s="109"/>
    </row>
    <row r="61056" spans="19:29" x14ac:dyDescent="0.25">
      <c r="S61056" s="108"/>
      <c r="U61056" s="108"/>
      <c r="W61056" s="108"/>
      <c r="Y61056" s="108"/>
      <c r="AA61056" s="108"/>
      <c r="AC61056" s="108"/>
    </row>
    <row r="61057" spans="19:29" x14ac:dyDescent="0.25">
      <c r="S61057" s="108"/>
      <c r="U61057" s="108"/>
      <c r="W61057" s="108"/>
      <c r="Y61057" s="108"/>
      <c r="AA61057" s="108"/>
      <c r="AC61057" s="108"/>
    </row>
    <row r="61058" spans="19:29" x14ac:dyDescent="0.25">
      <c r="S61058" s="109"/>
      <c r="U61058" s="109"/>
      <c r="W61058" s="109"/>
      <c r="Y61058" s="109"/>
      <c r="AA61058" s="109"/>
      <c r="AC61058" s="109"/>
    </row>
    <row r="61059" spans="19:29" x14ac:dyDescent="0.25">
      <c r="S61059" s="108"/>
      <c r="U61059" s="108"/>
      <c r="W61059" s="108"/>
      <c r="Y61059" s="108"/>
      <c r="AA61059" s="108"/>
      <c r="AC61059" s="108"/>
    </row>
    <row r="61060" spans="19:29" x14ac:dyDescent="0.25">
      <c r="S61060" s="109"/>
      <c r="U61060" s="109"/>
      <c r="W61060" s="109"/>
      <c r="Y61060" s="109"/>
      <c r="AA61060" s="109"/>
      <c r="AC61060" s="109"/>
    </row>
    <row r="61061" spans="19:29" x14ac:dyDescent="0.25">
      <c r="S61061" s="108"/>
      <c r="U61061" s="108"/>
      <c r="W61061" s="108"/>
      <c r="Y61061" s="108"/>
      <c r="AA61061" s="108"/>
      <c r="AC61061" s="108"/>
    </row>
    <row r="61062" spans="19:29" x14ac:dyDescent="0.25">
      <c r="S61062" s="108"/>
      <c r="U61062" s="108"/>
      <c r="W61062" s="108"/>
      <c r="Y61062" s="108"/>
      <c r="AA61062" s="108"/>
      <c r="AC61062" s="108"/>
    </row>
    <row r="61063" spans="19:29" x14ac:dyDescent="0.25">
      <c r="S61063" s="108"/>
      <c r="U61063" s="108"/>
      <c r="W61063" s="108"/>
      <c r="Y61063" s="108"/>
      <c r="AA61063" s="108"/>
      <c r="AC61063" s="108"/>
    </row>
    <row r="61064" spans="19:29" x14ac:dyDescent="0.25">
      <c r="S61064" s="110"/>
      <c r="U61064" s="110"/>
      <c r="W61064" s="110"/>
      <c r="Y61064" s="110"/>
      <c r="AA61064" s="110"/>
      <c r="AC61064" s="110"/>
    </row>
    <row r="61065" spans="19:29" x14ac:dyDescent="0.25">
      <c r="S61065" s="110"/>
      <c r="U61065" s="110"/>
      <c r="W61065" s="110"/>
      <c r="Y61065" s="110"/>
      <c r="AA61065" s="110"/>
      <c r="AC61065" s="110"/>
    </row>
    <row r="61066" spans="19:29" x14ac:dyDescent="0.25">
      <c r="S61066" s="110"/>
      <c r="U61066" s="110"/>
      <c r="W61066" s="110"/>
      <c r="Y61066" s="110"/>
      <c r="AA61066" s="110"/>
      <c r="AC61066" s="110"/>
    </row>
    <row r="61067" spans="19:29" x14ac:dyDescent="0.25">
      <c r="S61067" s="110"/>
      <c r="U61067" s="110"/>
      <c r="W61067" s="110"/>
      <c r="Y61067" s="110"/>
      <c r="AA61067" s="110"/>
      <c r="AC61067" s="110"/>
    </row>
    <row r="61068" spans="19:29" x14ac:dyDescent="0.25">
      <c r="S61068" s="111"/>
      <c r="U61068" s="111"/>
      <c r="W61068" s="111"/>
      <c r="Y61068" s="111"/>
      <c r="AA61068" s="111"/>
      <c r="AC61068" s="111"/>
    </row>
    <row r="61069" spans="19:29" x14ac:dyDescent="0.25">
      <c r="S61069" s="107"/>
      <c r="U61069" s="107"/>
      <c r="W61069" s="107"/>
      <c r="Y61069" s="107"/>
      <c r="AA61069" s="107"/>
      <c r="AC61069" s="107"/>
    </row>
    <row r="61070" spans="19:29" x14ac:dyDescent="0.25">
      <c r="S61070" s="108"/>
      <c r="U61070" s="108"/>
      <c r="W61070" s="108"/>
      <c r="Y61070" s="108"/>
      <c r="AA61070" s="108"/>
      <c r="AC61070" s="108"/>
    </row>
    <row r="61071" spans="19:29" x14ac:dyDescent="0.25">
      <c r="S61071" s="108"/>
      <c r="U61071" s="108"/>
      <c r="W61071" s="108"/>
      <c r="Y61071" s="108"/>
      <c r="AA61071" s="108"/>
      <c r="AC61071" s="108"/>
    </row>
    <row r="61072" spans="19:29" x14ac:dyDescent="0.25">
      <c r="S61072" s="109"/>
      <c r="U61072" s="109"/>
      <c r="W61072" s="109"/>
      <c r="Y61072" s="109"/>
      <c r="AA61072" s="109"/>
      <c r="AC61072" s="109"/>
    </row>
    <row r="61073" spans="19:29" x14ac:dyDescent="0.25">
      <c r="S61073" s="108"/>
      <c r="U61073" s="108"/>
      <c r="W61073" s="108"/>
      <c r="Y61073" s="108"/>
      <c r="AA61073" s="108"/>
      <c r="AC61073" s="108"/>
    </row>
    <row r="61074" spans="19:29" x14ac:dyDescent="0.25">
      <c r="S61074" s="108"/>
      <c r="U61074" s="108"/>
      <c r="W61074" s="108"/>
      <c r="Y61074" s="108"/>
      <c r="AA61074" s="108"/>
      <c r="AC61074" s="108"/>
    </row>
    <row r="61075" spans="19:29" x14ac:dyDescent="0.25">
      <c r="S61075" s="109"/>
      <c r="U61075" s="109"/>
      <c r="W61075" s="109"/>
      <c r="Y61075" s="109"/>
      <c r="AA61075" s="109"/>
      <c r="AC61075" s="109"/>
    </row>
    <row r="61076" spans="19:29" x14ac:dyDescent="0.25">
      <c r="S61076" s="108"/>
      <c r="U61076" s="108"/>
      <c r="W61076" s="108"/>
      <c r="Y61076" s="108"/>
      <c r="AA61076" s="108"/>
      <c r="AC61076" s="108"/>
    </row>
    <row r="61077" spans="19:29" x14ac:dyDescent="0.25">
      <c r="S61077" s="109"/>
      <c r="U61077" s="109"/>
      <c r="W61077" s="109"/>
      <c r="Y61077" s="109"/>
      <c r="AA61077" s="109"/>
      <c r="AC61077" s="109"/>
    </row>
    <row r="61078" spans="19:29" x14ac:dyDescent="0.25">
      <c r="S61078" s="108"/>
      <c r="U61078" s="108"/>
      <c r="W61078" s="108"/>
      <c r="Y61078" s="108"/>
      <c r="AA61078" s="108"/>
      <c r="AC61078" s="108"/>
    </row>
    <row r="61079" spans="19:29" x14ac:dyDescent="0.25">
      <c r="S61079" s="108"/>
      <c r="U61079" s="108"/>
      <c r="W61079" s="108"/>
      <c r="Y61079" s="108"/>
      <c r="AA61079" s="108"/>
      <c r="AC61079" s="108"/>
    </row>
    <row r="61080" spans="19:29" x14ac:dyDescent="0.25">
      <c r="S61080" s="108"/>
      <c r="U61080" s="108"/>
      <c r="W61080" s="108"/>
      <c r="Y61080" s="108"/>
      <c r="AA61080" s="108"/>
      <c r="AC61080" s="108"/>
    </row>
    <row r="61081" spans="19:29" x14ac:dyDescent="0.25">
      <c r="S61081" s="110"/>
      <c r="U61081" s="110"/>
      <c r="W61081" s="110"/>
      <c r="Y61081" s="110"/>
      <c r="AA61081" s="110"/>
      <c r="AC61081" s="110"/>
    </row>
    <row r="61082" spans="19:29" x14ac:dyDescent="0.25">
      <c r="S61082" s="110"/>
      <c r="U61082" s="110"/>
      <c r="W61082" s="110"/>
      <c r="Y61082" s="110"/>
      <c r="AA61082" s="110"/>
      <c r="AC61082" s="110"/>
    </row>
    <row r="61083" spans="19:29" x14ac:dyDescent="0.25">
      <c r="S61083" s="110"/>
      <c r="U61083" s="110"/>
      <c r="W61083" s="110"/>
      <c r="Y61083" s="110"/>
      <c r="AA61083" s="110"/>
      <c r="AC61083" s="110"/>
    </row>
    <row r="61084" spans="19:29" x14ac:dyDescent="0.25">
      <c r="S61084" s="110"/>
      <c r="U61084" s="110"/>
      <c r="W61084" s="110"/>
      <c r="Y61084" s="110"/>
      <c r="AA61084" s="110"/>
      <c r="AC61084" s="110"/>
    </row>
    <row r="61085" spans="19:29" x14ac:dyDescent="0.25">
      <c r="S61085" s="111"/>
      <c r="U61085" s="111"/>
      <c r="W61085" s="111"/>
      <c r="Y61085" s="111"/>
      <c r="AA61085" s="111"/>
      <c r="AC61085" s="111"/>
    </row>
    <row r="61086" spans="19:29" x14ac:dyDescent="0.25">
      <c r="S61086" s="107"/>
      <c r="U61086" s="107"/>
      <c r="W61086" s="107"/>
      <c r="Y61086" s="107"/>
      <c r="AA61086" s="107"/>
      <c r="AC61086" s="107"/>
    </row>
    <row r="61087" spans="19:29" x14ac:dyDescent="0.25">
      <c r="S61087" s="108"/>
      <c r="U61087" s="108"/>
      <c r="W61087" s="108"/>
      <c r="Y61087" s="108"/>
      <c r="AA61087" s="108"/>
      <c r="AC61087" s="108"/>
    </row>
    <row r="61088" spans="19:29" x14ac:dyDescent="0.25">
      <c r="S61088" s="108"/>
      <c r="U61088" s="108"/>
      <c r="W61088" s="108"/>
      <c r="Y61088" s="108"/>
      <c r="AA61088" s="108"/>
      <c r="AC61088" s="108"/>
    </row>
    <row r="61089" spans="19:29" x14ac:dyDescent="0.25">
      <c r="S61089" s="109"/>
      <c r="U61089" s="109"/>
      <c r="W61089" s="109"/>
      <c r="Y61089" s="109"/>
      <c r="AA61089" s="109"/>
      <c r="AC61089" s="109"/>
    </row>
    <row r="61090" spans="19:29" x14ac:dyDescent="0.25">
      <c r="S61090" s="108"/>
      <c r="U61090" s="108"/>
      <c r="W61090" s="108"/>
      <c r="Y61090" s="108"/>
      <c r="AA61090" s="108"/>
      <c r="AC61090" s="108"/>
    </row>
    <row r="61091" spans="19:29" x14ac:dyDescent="0.25">
      <c r="S61091" s="108"/>
      <c r="U61091" s="108"/>
      <c r="W61091" s="108"/>
      <c r="Y61091" s="108"/>
      <c r="AA61091" s="108"/>
      <c r="AC61091" s="108"/>
    </row>
    <row r="61092" spans="19:29" x14ac:dyDescent="0.25">
      <c r="S61092" s="109"/>
      <c r="U61092" s="109"/>
      <c r="W61092" s="109"/>
      <c r="Y61092" s="109"/>
      <c r="AA61092" s="109"/>
      <c r="AC61092" s="109"/>
    </row>
    <row r="61093" spans="19:29" x14ac:dyDescent="0.25">
      <c r="S61093" s="108"/>
      <c r="U61093" s="108"/>
      <c r="W61093" s="108"/>
      <c r="Y61093" s="108"/>
      <c r="AA61093" s="108"/>
      <c r="AC61093" s="108"/>
    </row>
    <row r="61094" spans="19:29" x14ac:dyDescent="0.25">
      <c r="S61094" s="109"/>
      <c r="U61094" s="109"/>
      <c r="W61094" s="109"/>
      <c r="Y61094" s="109"/>
      <c r="AA61094" s="109"/>
      <c r="AC61094" s="109"/>
    </row>
    <row r="61095" spans="19:29" x14ac:dyDescent="0.25">
      <c r="S61095" s="108"/>
      <c r="U61095" s="108"/>
      <c r="W61095" s="108"/>
      <c r="Y61095" s="108"/>
      <c r="AA61095" s="108"/>
      <c r="AC61095" s="108"/>
    </row>
    <row r="61096" spans="19:29" x14ac:dyDescent="0.25">
      <c r="S61096" s="108"/>
      <c r="U61096" s="108"/>
      <c r="W61096" s="108"/>
      <c r="Y61096" s="108"/>
      <c r="AA61096" s="108"/>
      <c r="AC61096" s="108"/>
    </row>
    <row r="61097" spans="19:29" x14ac:dyDescent="0.25">
      <c r="S61097" s="108"/>
      <c r="U61097" s="108"/>
      <c r="W61097" s="108"/>
      <c r="Y61097" s="108"/>
      <c r="AA61097" s="108"/>
      <c r="AC61097" s="108"/>
    </row>
    <row r="61098" spans="19:29" x14ac:dyDescent="0.25">
      <c r="S61098" s="110"/>
      <c r="U61098" s="110"/>
      <c r="W61098" s="110"/>
      <c r="Y61098" s="110"/>
      <c r="AA61098" s="110"/>
      <c r="AC61098" s="110"/>
    </row>
    <row r="61099" spans="19:29" x14ac:dyDescent="0.25">
      <c r="S61099" s="110"/>
      <c r="U61099" s="110"/>
      <c r="W61099" s="110"/>
      <c r="Y61099" s="110"/>
      <c r="AA61099" s="110"/>
      <c r="AC61099" s="110"/>
    </row>
    <row r="61100" spans="19:29" x14ac:dyDescent="0.25">
      <c r="S61100" s="110"/>
      <c r="U61100" s="110"/>
      <c r="W61100" s="110"/>
      <c r="Y61100" s="110"/>
      <c r="AA61100" s="110"/>
      <c r="AC61100" s="110"/>
    </row>
    <row r="61101" spans="19:29" x14ac:dyDescent="0.25">
      <c r="S61101" s="110"/>
      <c r="U61101" s="110"/>
      <c r="W61101" s="110"/>
      <c r="Y61101" s="110"/>
      <c r="AA61101" s="110"/>
      <c r="AC61101" s="110"/>
    </row>
    <row r="61102" spans="19:29" x14ac:dyDescent="0.25">
      <c r="S61102" s="111"/>
      <c r="U61102" s="111"/>
      <c r="W61102" s="111"/>
      <c r="Y61102" s="111"/>
      <c r="AA61102" s="111"/>
      <c r="AC61102" s="111"/>
    </row>
    <row r="61103" spans="19:29" x14ac:dyDescent="0.25">
      <c r="S61103" s="107"/>
      <c r="U61103" s="107"/>
      <c r="W61103" s="107"/>
      <c r="Y61103" s="107"/>
      <c r="AA61103" s="107"/>
      <c r="AC61103" s="107"/>
    </row>
    <row r="61104" spans="19:29" x14ac:dyDescent="0.25">
      <c r="S61104" s="108"/>
      <c r="U61104" s="108"/>
      <c r="W61104" s="108"/>
      <c r="Y61104" s="108"/>
      <c r="AA61104" s="108"/>
      <c r="AC61104" s="108"/>
    </row>
    <row r="61105" spans="19:29" x14ac:dyDescent="0.25">
      <c r="S61105" s="108"/>
      <c r="U61105" s="108"/>
      <c r="W61105" s="108"/>
      <c r="Y61105" s="108"/>
      <c r="AA61105" s="108"/>
      <c r="AC61105" s="108"/>
    </row>
    <row r="61106" spans="19:29" x14ac:dyDescent="0.25">
      <c r="S61106" s="109"/>
      <c r="U61106" s="109"/>
      <c r="W61106" s="109"/>
      <c r="Y61106" s="109"/>
      <c r="AA61106" s="109"/>
      <c r="AC61106" s="109"/>
    </row>
    <row r="61107" spans="19:29" x14ac:dyDescent="0.25">
      <c r="S61107" s="108"/>
      <c r="U61107" s="108"/>
      <c r="W61107" s="108"/>
      <c r="Y61107" s="108"/>
      <c r="AA61107" s="108"/>
      <c r="AC61107" s="108"/>
    </row>
    <row r="61108" spans="19:29" x14ac:dyDescent="0.25">
      <c r="S61108" s="108"/>
      <c r="U61108" s="108"/>
      <c r="W61108" s="108"/>
      <c r="Y61108" s="108"/>
      <c r="AA61108" s="108"/>
      <c r="AC61108" s="108"/>
    </row>
    <row r="61109" spans="19:29" x14ac:dyDescent="0.25">
      <c r="S61109" s="109"/>
      <c r="U61109" s="109"/>
      <c r="W61109" s="109"/>
      <c r="Y61109" s="109"/>
      <c r="AA61109" s="109"/>
      <c r="AC61109" s="109"/>
    </row>
    <row r="61110" spans="19:29" x14ac:dyDescent="0.25">
      <c r="S61110" s="108"/>
      <c r="U61110" s="108"/>
      <c r="W61110" s="108"/>
      <c r="Y61110" s="108"/>
      <c r="AA61110" s="108"/>
      <c r="AC61110" s="108"/>
    </row>
    <row r="61111" spans="19:29" x14ac:dyDescent="0.25">
      <c r="S61111" s="109"/>
      <c r="U61111" s="109"/>
      <c r="W61111" s="109"/>
      <c r="Y61111" s="109"/>
      <c r="AA61111" s="109"/>
      <c r="AC61111" s="109"/>
    </row>
    <row r="61112" spans="19:29" x14ac:dyDescent="0.25">
      <c r="S61112" s="108"/>
      <c r="U61112" s="108"/>
      <c r="W61112" s="108"/>
      <c r="Y61112" s="108"/>
      <c r="AA61112" s="108"/>
      <c r="AC61112" s="108"/>
    </row>
    <row r="61113" spans="19:29" x14ac:dyDescent="0.25">
      <c r="S61113" s="108"/>
      <c r="U61113" s="108"/>
      <c r="W61113" s="108"/>
      <c r="Y61113" s="108"/>
      <c r="AA61113" s="108"/>
      <c r="AC61113" s="108"/>
    </row>
    <row r="61114" spans="19:29" x14ac:dyDescent="0.25">
      <c r="S61114" s="108"/>
      <c r="U61114" s="108"/>
      <c r="W61114" s="108"/>
      <c r="Y61114" s="108"/>
      <c r="AA61114" s="108"/>
      <c r="AC61114" s="108"/>
    </row>
    <row r="61115" spans="19:29" x14ac:dyDescent="0.25">
      <c r="S61115" s="110"/>
      <c r="U61115" s="110"/>
      <c r="W61115" s="110"/>
      <c r="Y61115" s="110"/>
      <c r="AA61115" s="110"/>
      <c r="AC61115" s="110"/>
    </row>
    <row r="61116" spans="19:29" x14ac:dyDescent="0.25">
      <c r="S61116" s="110"/>
      <c r="U61116" s="110"/>
      <c r="W61116" s="110"/>
      <c r="Y61116" s="110"/>
      <c r="AA61116" s="110"/>
      <c r="AC61116" s="110"/>
    </row>
    <row r="61117" spans="19:29" x14ac:dyDescent="0.25">
      <c r="S61117" s="110"/>
      <c r="U61117" s="110"/>
      <c r="W61117" s="110"/>
      <c r="Y61117" s="110"/>
      <c r="AA61117" s="110"/>
      <c r="AC61117" s="110"/>
    </row>
    <row r="61118" spans="19:29" x14ac:dyDescent="0.25">
      <c r="S61118" s="110"/>
      <c r="U61118" s="110"/>
      <c r="W61118" s="110"/>
      <c r="Y61118" s="110"/>
      <c r="AA61118" s="110"/>
      <c r="AC61118" s="110"/>
    </row>
    <row r="61119" spans="19:29" x14ac:dyDescent="0.25">
      <c r="S61119" s="111"/>
      <c r="U61119" s="111"/>
      <c r="W61119" s="111"/>
      <c r="Y61119" s="111"/>
      <c r="AA61119" s="111"/>
      <c r="AC61119" s="111"/>
    </row>
    <row r="61120" spans="19:29" x14ac:dyDescent="0.25">
      <c r="S61120" s="107"/>
      <c r="U61120" s="107"/>
      <c r="W61120" s="107"/>
      <c r="Y61120" s="107"/>
      <c r="AA61120" s="107"/>
      <c r="AC61120" s="107"/>
    </row>
    <row r="61121" spans="19:29" x14ac:dyDescent="0.25">
      <c r="S61121" s="108"/>
      <c r="U61121" s="108"/>
      <c r="W61121" s="108"/>
      <c r="Y61121" s="108"/>
      <c r="AA61121" s="108"/>
      <c r="AC61121" s="108"/>
    </row>
    <row r="61122" spans="19:29" x14ac:dyDescent="0.25">
      <c r="S61122" s="108"/>
      <c r="U61122" s="108"/>
      <c r="W61122" s="108"/>
      <c r="Y61122" s="108"/>
      <c r="AA61122" s="108"/>
      <c r="AC61122" s="108"/>
    </row>
    <row r="61123" spans="19:29" x14ac:dyDescent="0.25">
      <c r="S61123" s="109"/>
      <c r="U61123" s="109"/>
      <c r="W61123" s="109"/>
      <c r="Y61123" s="109"/>
      <c r="AA61123" s="109"/>
      <c r="AC61123" s="109"/>
    </row>
    <row r="61124" spans="19:29" x14ac:dyDescent="0.25">
      <c r="S61124" s="108"/>
      <c r="U61124" s="108"/>
      <c r="W61124" s="108"/>
      <c r="Y61124" s="108"/>
      <c r="AA61124" s="108"/>
      <c r="AC61124" s="108"/>
    </row>
    <row r="61125" spans="19:29" x14ac:dyDescent="0.25">
      <c r="S61125" s="108"/>
      <c r="U61125" s="108"/>
      <c r="W61125" s="108"/>
      <c r="Y61125" s="108"/>
      <c r="AA61125" s="108"/>
      <c r="AC61125" s="108"/>
    </row>
    <row r="61126" spans="19:29" x14ac:dyDescent="0.25">
      <c r="S61126" s="109"/>
      <c r="U61126" s="109"/>
      <c r="W61126" s="109"/>
      <c r="Y61126" s="109"/>
      <c r="AA61126" s="109"/>
      <c r="AC61126" s="109"/>
    </row>
    <row r="61127" spans="19:29" x14ac:dyDescent="0.25">
      <c r="S61127" s="108"/>
      <c r="U61127" s="108"/>
      <c r="W61127" s="108"/>
      <c r="Y61127" s="108"/>
      <c r="AA61127" s="108"/>
      <c r="AC61127" s="108"/>
    </row>
    <row r="61128" spans="19:29" x14ac:dyDescent="0.25">
      <c r="S61128" s="109"/>
      <c r="U61128" s="109"/>
      <c r="W61128" s="109"/>
      <c r="Y61128" s="109"/>
      <c r="AA61128" s="109"/>
      <c r="AC61128" s="109"/>
    </row>
    <row r="61129" spans="19:29" x14ac:dyDescent="0.25">
      <c r="S61129" s="108"/>
      <c r="U61129" s="108"/>
      <c r="W61129" s="108"/>
      <c r="Y61129" s="108"/>
      <c r="AA61129" s="108"/>
      <c r="AC61129" s="108"/>
    </row>
    <row r="61130" spans="19:29" x14ac:dyDescent="0.25">
      <c r="S61130" s="108"/>
      <c r="U61130" s="108"/>
      <c r="W61130" s="108"/>
      <c r="Y61130" s="108"/>
      <c r="AA61130" s="108"/>
      <c r="AC61130" s="108"/>
    </row>
    <row r="61131" spans="19:29" x14ac:dyDescent="0.25">
      <c r="S61131" s="108"/>
      <c r="U61131" s="108"/>
      <c r="W61131" s="108"/>
      <c r="Y61131" s="108"/>
      <c r="AA61131" s="108"/>
      <c r="AC61131" s="108"/>
    </row>
    <row r="61132" spans="19:29" x14ac:dyDescent="0.25">
      <c r="S61132" s="110"/>
      <c r="U61132" s="110"/>
      <c r="W61132" s="110"/>
      <c r="Y61132" s="110"/>
      <c r="AA61132" s="110"/>
      <c r="AC61132" s="110"/>
    </row>
    <row r="61133" spans="19:29" x14ac:dyDescent="0.25">
      <c r="S61133" s="110"/>
      <c r="U61133" s="110"/>
      <c r="W61133" s="110"/>
      <c r="Y61133" s="110"/>
      <c r="AA61133" s="110"/>
      <c r="AC61133" s="110"/>
    </row>
    <row r="61134" spans="19:29" x14ac:dyDescent="0.25">
      <c r="S61134" s="110"/>
      <c r="U61134" s="110"/>
      <c r="W61134" s="110"/>
      <c r="Y61134" s="110"/>
      <c r="AA61134" s="110"/>
      <c r="AC61134" s="110"/>
    </row>
    <row r="61135" spans="19:29" x14ac:dyDescent="0.25">
      <c r="S61135" s="110"/>
      <c r="U61135" s="110"/>
      <c r="W61135" s="110"/>
      <c r="Y61135" s="110"/>
      <c r="AA61135" s="110"/>
      <c r="AC61135" s="110"/>
    </row>
    <row r="61136" spans="19:29" x14ac:dyDescent="0.25">
      <c r="S61136" s="111"/>
      <c r="U61136" s="111"/>
      <c r="W61136" s="111"/>
      <c r="Y61136" s="111"/>
      <c r="AA61136" s="111"/>
      <c r="AC61136" s="111"/>
    </row>
    <row r="61137" spans="19:29" x14ac:dyDescent="0.25">
      <c r="S61137" s="107"/>
      <c r="U61137" s="107"/>
      <c r="W61137" s="107"/>
      <c r="Y61137" s="107"/>
      <c r="AA61137" s="107"/>
      <c r="AC61137" s="107"/>
    </row>
    <row r="61138" spans="19:29" x14ac:dyDescent="0.25">
      <c r="S61138" s="108"/>
      <c r="U61138" s="108"/>
      <c r="W61138" s="108"/>
      <c r="Y61138" s="108"/>
      <c r="AA61138" s="108"/>
      <c r="AC61138" s="108"/>
    </row>
    <row r="61139" spans="19:29" x14ac:dyDescent="0.25">
      <c r="S61139" s="108"/>
      <c r="U61139" s="108"/>
      <c r="W61139" s="108"/>
      <c r="Y61139" s="108"/>
      <c r="AA61139" s="108"/>
      <c r="AC61139" s="108"/>
    </row>
    <row r="61140" spans="19:29" x14ac:dyDescent="0.25">
      <c r="S61140" s="109"/>
      <c r="U61140" s="109"/>
      <c r="W61140" s="109"/>
      <c r="Y61140" s="109"/>
      <c r="AA61140" s="109"/>
      <c r="AC61140" s="109"/>
    </row>
    <row r="61141" spans="19:29" x14ac:dyDescent="0.25">
      <c r="S61141" s="108"/>
      <c r="U61141" s="108"/>
      <c r="W61141" s="108"/>
      <c r="Y61141" s="108"/>
      <c r="AA61141" s="108"/>
      <c r="AC61141" s="108"/>
    </row>
    <row r="61142" spans="19:29" x14ac:dyDescent="0.25">
      <c r="S61142" s="108"/>
      <c r="U61142" s="108"/>
      <c r="W61142" s="108"/>
      <c r="Y61142" s="108"/>
      <c r="AA61142" s="108"/>
      <c r="AC61142" s="108"/>
    </row>
    <row r="61143" spans="19:29" x14ac:dyDescent="0.25">
      <c r="S61143" s="109"/>
      <c r="U61143" s="109"/>
      <c r="W61143" s="109"/>
      <c r="Y61143" s="109"/>
      <c r="AA61143" s="109"/>
      <c r="AC61143" s="109"/>
    </row>
    <row r="61144" spans="19:29" x14ac:dyDescent="0.25">
      <c r="S61144" s="108"/>
      <c r="U61144" s="108"/>
      <c r="W61144" s="108"/>
      <c r="Y61144" s="108"/>
      <c r="AA61144" s="108"/>
      <c r="AC61144" s="108"/>
    </row>
    <row r="61145" spans="19:29" x14ac:dyDescent="0.25">
      <c r="S61145" s="109"/>
      <c r="U61145" s="109"/>
      <c r="W61145" s="109"/>
      <c r="Y61145" s="109"/>
      <c r="AA61145" s="109"/>
      <c r="AC61145" s="109"/>
    </row>
    <row r="61146" spans="19:29" x14ac:dyDescent="0.25">
      <c r="S61146" s="108"/>
      <c r="U61146" s="108"/>
      <c r="W61146" s="108"/>
      <c r="Y61146" s="108"/>
      <c r="AA61146" s="108"/>
      <c r="AC61146" s="108"/>
    </row>
    <row r="61147" spans="19:29" x14ac:dyDescent="0.25">
      <c r="S61147" s="108"/>
      <c r="U61147" s="108"/>
      <c r="W61147" s="108"/>
      <c r="Y61147" s="108"/>
      <c r="AA61147" s="108"/>
      <c r="AC61147" s="108"/>
    </row>
    <row r="61148" spans="19:29" x14ac:dyDescent="0.25">
      <c r="S61148" s="108"/>
      <c r="U61148" s="108"/>
      <c r="W61148" s="108"/>
      <c r="Y61148" s="108"/>
      <c r="AA61148" s="108"/>
      <c r="AC61148" s="108"/>
    </row>
    <row r="61149" spans="19:29" x14ac:dyDescent="0.25">
      <c r="S61149" s="110"/>
      <c r="U61149" s="110"/>
      <c r="W61149" s="110"/>
      <c r="Y61149" s="110"/>
      <c r="AA61149" s="110"/>
      <c r="AC61149" s="110"/>
    </row>
    <row r="61150" spans="19:29" x14ac:dyDescent="0.25">
      <c r="S61150" s="110"/>
      <c r="U61150" s="110"/>
      <c r="W61150" s="110"/>
      <c r="Y61150" s="110"/>
      <c r="AA61150" s="110"/>
      <c r="AC61150" s="110"/>
    </row>
    <row r="61151" spans="19:29" x14ac:dyDescent="0.25">
      <c r="S61151" s="110"/>
      <c r="U61151" s="110"/>
      <c r="W61151" s="110"/>
      <c r="Y61151" s="110"/>
      <c r="AA61151" s="110"/>
      <c r="AC61151" s="110"/>
    </row>
    <row r="61152" spans="19:29" x14ac:dyDescent="0.25">
      <c r="S61152" s="110"/>
      <c r="U61152" s="110"/>
      <c r="W61152" s="110"/>
      <c r="Y61152" s="110"/>
      <c r="AA61152" s="110"/>
      <c r="AC61152" s="110"/>
    </row>
    <row r="61153" spans="19:29" x14ac:dyDescent="0.25">
      <c r="S61153" s="111"/>
      <c r="U61153" s="111"/>
      <c r="W61153" s="111"/>
      <c r="Y61153" s="111"/>
      <c r="AA61153" s="111"/>
      <c r="AC61153" s="111"/>
    </row>
    <row r="61154" spans="19:29" x14ac:dyDescent="0.25">
      <c r="S61154" s="107"/>
      <c r="U61154" s="107"/>
      <c r="W61154" s="107"/>
      <c r="Y61154" s="107"/>
      <c r="AA61154" s="107"/>
      <c r="AC61154" s="107"/>
    </row>
    <row r="61155" spans="19:29" x14ac:dyDescent="0.25">
      <c r="S61155" s="108"/>
      <c r="U61155" s="108"/>
      <c r="W61155" s="108"/>
      <c r="Y61155" s="108"/>
      <c r="AA61155" s="108"/>
      <c r="AC61155" s="108"/>
    </row>
    <row r="61156" spans="19:29" x14ac:dyDescent="0.25">
      <c r="S61156" s="108"/>
      <c r="U61156" s="108"/>
      <c r="W61156" s="108"/>
      <c r="Y61156" s="108"/>
      <c r="AA61156" s="108"/>
      <c r="AC61156" s="108"/>
    </row>
    <row r="61157" spans="19:29" x14ac:dyDescent="0.25">
      <c r="S61157" s="109"/>
      <c r="U61157" s="109"/>
      <c r="W61157" s="109"/>
      <c r="Y61157" s="109"/>
      <c r="AA61157" s="109"/>
      <c r="AC61157" s="109"/>
    </row>
    <row r="61158" spans="19:29" x14ac:dyDescent="0.25">
      <c r="S61158" s="108"/>
      <c r="U61158" s="108"/>
      <c r="W61158" s="108"/>
      <c r="Y61158" s="108"/>
      <c r="AA61158" s="108"/>
      <c r="AC61158" s="108"/>
    </row>
    <row r="61159" spans="19:29" x14ac:dyDescent="0.25">
      <c r="S61159" s="108"/>
      <c r="U61159" s="108"/>
      <c r="W61159" s="108"/>
      <c r="Y61159" s="108"/>
      <c r="AA61159" s="108"/>
      <c r="AC61159" s="108"/>
    </row>
    <row r="61160" spans="19:29" x14ac:dyDescent="0.25">
      <c r="S61160" s="109"/>
      <c r="U61160" s="109"/>
      <c r="W61160" s="109"/>
      <c r="Y61160" s="109"/>
      <c r="AA61160" s="109"/>
      <c r="AC61160" s="109"/>
    </row>
    <row r="61161" spans="19:29" x14ac:dyDescent="0.25">
      <c r="S61161" s="108"/>
      <c r="U61161" s="108"/>
      <c r="W61161" s="108"/>
      <c r="Y61161" s="108"/>
      <c r="AA61161" s="108"/>
      <c r="AC61161" s="108"/>
    </row>
    <row r="61162" spans="19:29" x14ac:dyDescent="0.25">
      <c r="S61162" s="109"/>
      <c r="U61162" s="109"/>
      <c r="W61162" s="109"/>
      <c r="Y61162" s="109"/>
      <c r="AA61162" s="109"/>
      <c r="AC61162" s="109"/>
    </row>
    <row r="61163" spans="19:29" x14ac:dyDescent="0.25">
      <c r="S61163" s="108"/>
      <c r="U61163" s="108"/>
      <c r="W61163" s="108"/>
      <c r="Y61163" s="108"/>
      <c r="AA61163" s="108"/>
      <c r="AC61163" s="108"/>
    </row>
    <row r="61164" spans="19:29" x14ac:dyDescent="0.25">
      <c r="S61164" s="108"/>
      <c r="U61164" s="108"/>
      <c r="W61164" s="108"/>
      <c r="Y61164" s="108"/>
      <c r="AA61164" s="108"/>
      <c r="AC61164" s="108"/>
    </row>
    <row r="61165" spans="19:29" x14ac:dyDescent="0.25">
      <c r="S61165" s="108"/>
      <c r="U61165" s="108"/>
      <c r="W61165" s="108"/>
      <c r="Y61165" s="108"/>
      <c r="AA61165" s="108"/>
      <c r="AC61165" s="108"/>
    </row>
    <row r="61166" spans="19:29" x14ac:dyDescent="0.25">
      <c r="S61166" s="110"/>
      <c r="U61166" s="110"/>
      <c r="W61166" s="110"/>
      <c r="Y61166" s="110"/>
      <c r="AA61166" s="110"/>
      <c r="AC61166" s="110"/>
    </row>
    <row r="61167" spans="19:29" x14ac:dyDescent="0.25">
      <c r="S61167" s="110"/>
      <c r="U61167" s="110"/>
      <c r="W61167" s="110"/>
      <c r="Y61167" s="110"/>
      <c r="AA61167" s="110"/>
      <c r="AC61167" s="110"/>
    </row>
    <row r="61168" spans="19:29" x14ac:dyDescent="0.25">
      <c r="S61168" s="110"/>
      <c r="U61168" s="110"/>
      <c r="W61168" s="110"/>
      <c r="Y61168" s="110"/>
      <c r="AA61168" s="110"/>
      <c r="AC61168" s="110"/>
    </row>
    <row r="61169" spans="19:29" x14ac:dyDescent="0.25">
      <c r="S61169" s="110"/>
      <c r="U61169" s="110"/>
      <c r="W61169" s="110"/>
      <c r="Y61169" s="110"/>
      <c r="AA61169" s="110"/>
      <c r="AC61169" s="110"/>
    </row>
    <row r="61170" spans="19:29" x14ac:dyDescent="0.25">
      <c r="S61170" s="111"/>
      <c r="U61170" s="111"/>
      <c r="W61170" s="111"/>
      <c r="Y61170" s="111"/>
      <c r="AA61170" s="111"/>
      <c r="AC61170" s="111"/>
    </row>
    <row r="61171" spans="19:29" x14ac:dyDescent="0.25">
      <c r="S61171" s="107"/>
      <c r="U61171" s="107"/>
      <c r="W61171" s="107"/>
      <c r="Y61171" s="107"/>
      <c r="AA61171" s="107"/>
      <c r="AC61171" s="107"/>
    </row>
    <row r="61172" spans="19:29" x14ac:dyDescent="0.25">
      <c r="S61172" s="108"/>
      <c r="U61172" s="108"/>
      <c r="W61172" s="108"/>
      <c r="Y61172" s="108"/>
      <c r="AA61172" s="108"/>
      <c r="AC61172" s="108"/>
    </row>
    <row r="61173" spans="19:29" x14ac:dyDescent="0.25">
      <c r="S61173" s="108"/>
      <c r="U61173" s="108"/>
      <c r="W61173" s="108"/>
      <c r="Y61173" s="108"/>
      <c r="AA61173" s="108"/>
      <c r="AC61173" s="108"/>
    </row>
    <row r="61174" spans="19:29" x14ac:dyDescent="0.25">
      <c r="S61174" s="109"/>
      <c r="U61174" s="109"/>
      <c r="W61174" s="109"/>
      <c r="Y61174" s="109"/>
      <c r="AA61174" s="109"/>
      <c r="AC61174" s="109"/>
    </row>
    <row r="61175" spans="19:29" x14ac:dyDescent="0.25">
      <c r="S61175" s="108"/>
      <c r="U61175" s="108"/>
      <c r="W61175" s="108"/>
      <c r="Y61175" s="108"/>
      <c r="AA61175" s="108"/>
      <c r="AC61175" s="108"/>
    </row>
    <row r="61176" spans="19:29" x14ac:dyDescent="0.25">
      <c r="S61176" s="108"/>
      <c r="U61176" s="108"/>
      <c r="W61176" s="108"/>
      <c r="Y61176" s="108"/>
      <c r="AA61176" s="108"/>
      <c r="AC61176" s="108"/>
    </row>
    <row r="61177" spans="19:29" x14ac:dyDescent="0.25">
      <c r="S61177" s="109"/>
      <c r="U61177" s="109"/>
      <c r="W61177" s="109"/>
      <c r="Y61177" s="109"/>
      <c r="AA61177" s="109"/>
      <c r="AC61177" s="109"/>
    </row>
    <row r="61178" spans="19:29" x14ac:dyDescent="0.25">
      <c r="S61178" s="108"/>
      <c r="U61178" s="108"/>
      <c r="W61178" s="108"/>
      <c r="Y61178" s="108"/>
      <c r="AA61178" s="108"/>
      <c r="AC61178" s="108"/>
    </row>
    <row r="61179" spans="19:29" x14ac:dyDescent="0.25">
      <c r="S61179" s="109"/>
      <c r="U61179" s="109"/>
      <c r="W61179" s="109"/>
      <c r="Y61179" s="109"/>
      <c r="AA61179" s="109"/>
      <c r="AC61179" s="109"/>
    </row>
    <row r="61180" spans="19:29" x14ac:dyDescent="0.25">
      <c r="S61180" s="108"/>
      <c r="U61180" s="108"/>
      <c r="W61180" s="108"/>
      <c r="Y61180" s="108"/>
      <c r="AA61180" s="108"/>
      <c r="AC61180" s="108"/>
    </row>
    <row r="61181" spans="19:29" x14ac:dyDescent="0.25">
      <c r="S61181" s="108"/>
      <c r="U61181" s="108"/>
      <c r="W61181" s="108"/>
      <c r="Y61181" s="108"/>
      <c r="AA61181" s="108"/>
      <c r="AC61181" s="108"/>
    </row>
    <row r="61182" spans="19:29" x14ac:dyDescent="0.25">
      <c r="S61182" s="108"/>
      <c r="U61182" s="108"/>
      <c r="W61182" s="108"/>
      <c r="Y61182" s="108"/>
      <c r="AA61182" s="108"/>
      <c r="AC61182" s="108"/>
    </row>
    <row r="61183" spans="19:29" x14ac:dyDescent="0.25">
      <c r="S61183" s="110"/>
      <c r="U61183" s="110"/>
      <c r="W61183" s="110"/>
      <c r="Y61183" s="110"/>
      <c r="AA61183" s="110"/>
      <c r="AC61183" s="110"/>
    </row>
    <row r="61184" spans="19:29" x14ac:dyDescent="0.25">
      <c r="S61184" s="110"/>
      <c r="U61184" s="110"/>
      <c r="W61184" s="110"/>
      <c r="Y61184" s="110"/>
      <c r="AA61184" s="110"/>
      <c r="AC61184" s="110"/>
    </row>
    <row r="61185" spans="19:29" x14ac:dyDescent="0.25">
      <c r="S61185" s="110"/>
      <c r="U61185" s="110"/>
      <c r="W61185" s="110"/>
      <c r="Y61185" s="110"/>
      <c r="AA61185" s="110"/>
      <c r="AC61185" s="110"/>
    </row>
    <row r="61186" spans="19:29" x14ac:dyDescent="0.25">
      <c r="S61186" s="110"/>
      <c r="U61186" s="110"/>
      <c r="W61186" s="110"/>
      <c r="Y61186" s="110"/>
      <c r="AA61186" s="110"/>
      <c r="AC61186" s="110"/>
    </row>
    <row r="61187" spans="19:29" x14ac:dyDescent="0.25">
      <c r="S61187" s="111"/>
      <c r="U61187" s="111"/>
      <c r="W61187" s="111"/>
      <c r="Y61187" s="111"/>
      <c r="AA61187" s="111"/>
      <c r="AC61187" s="111"/>
    </row>
    <row r="61188" spans="19:29" x14ac:dyDescent="0.25">
      <c r="S61188" s="107"/>
      <c r="U61188" s="107"/>
      <c r="W61188" s="107"/>
      <c r="Y61188" s="107"/>
      <c r="AA61188" s="107"/>
      <c r="AC61188" s="107"/>
    </row>
    <row r="61189" spans="19:29" x14ac:dyDescent="0.25">
      <c r="S61189" s="108"/>
      <c r="U61189" s="108"/>
      <c r="W61189" s="108"/>
      <c r="Y61189" s="108"/>
      <c r="AA61189" s="108"/>
      <c r="AC61189" s="108"/>
    </row>
    <row r="61190" spans="19:29" x14ac:dyDescent="0.25">
      <c r="S61190" s="108"/>
      <c r="U61190" s="108"/>
      <c r="W61190" s="108"/>
      <c r="Y61190" s="108"/>
      <c r="AA61190" s="108"/>
      <c r="AC61190" s="108"/>
    </row>
    <row r="61191" spans="19:29" x14ac:dyDescent="0.25">
      <c r="S61191" s="109"/>
      <c r="U61191" s="109"/>
      <c r="W61191" s="109"/>
      <c r="Y61191" s="109"/>
      <c r="AA61191" s="109"/>
      <c r="AC61191" s="109"/>
    </row>
    <row r="61192" spans="19:29" x14ac:dyDescent="0.25">
      <c r="S61192" s="108"/>
      <c r="U61192" s="108"/>
      <c r="W61192" s="108"/>
      <c r="Y61192" s="108"/>
      <c r="AA61192" s="108"/>
      <c r="AC61192" s="108"/>
    </row>
    <row r="61193" spans="19:29" x14ac:dyDescent="0.25">
      <c r="S61193" s="108"/>
      <c r="U61193" s="108"/>
      <c r="W61193" s="108"/>
      <c r="Y61193" s="108"/>
      <c r="AA61193" s="108"/>
      <c r="AC61193" s="108"/>
    </row>
    <row r="61194" spans="19:29" x14ac:dyDescent="0.25">
      <c r="S61194" s="109"/>
      <c r="U61194" s="109"/>
      <c r="W61194" s="109"/>
      <c r="Y61194" s="109"/>
      <c r="AA61194" s="109"/>
      <c r="AC61194" s="109"/>
    </row>
    <row r="61195" spans="19:29" x14ac:dyDescent="0.25">
      <c r="S61195" s="108"/>
      <c r="U61195" s="108"/>
      <c r="W61195" s="108"/>
      <c r="Y61195" s="108"/>
      <c r="AA61195" s="108"/>
      <c r="AC61195" s="108"/>
    </row>
    <row r="61196" spans="19:29" x14ac:dyDescent="0.25">
      <c r="S61196" s="109"/>
      <c r="U61196" s="109"/>
      <c r="W61196" s="109"/>
      <c r="Y61196" s="109"/>
      <c r="AA61196" s="109"/>
      <c r="AC61196" s="109"/>
    </row>
    <row r="61197" spans="19:29" x14ac:dyDescent="0.25">
      <c r="S61197" s="108"/>
      <c r="U61197" s="108"/>
      <c r="W61197" s="108"/>
      <c r="Y61197" s="108"/>
      <c r="AA61197" s="108"/>
      <c r="AC61197" s="108"/>
    </row>
    <row r="61198" spans="19:29" x14ac:dyDescent="0.25">
      <c r="S61198" s="108"/>
      <c r="U61198" s="108"/>
      <c r="W61198" s="108"/>
      <c r="Y61198" s="108"/>
      <c r="AA61198" s="108"/>
      <c r="AC61198" s="108"/>
    </row>
    <row r="61199" spans="19:29" x14ac:dyDescent="0.25">
      <c r="S61199" s="108"/>
      <c r="U61199" s="108"/>
      <c r="W61199" s="108"/>
      <c r="Y61199" s="108"/>
      <c r="AA61199" s="108"/>
      <c r="AC61199" s="108"/>
    </row>
    <row r="61200" spans="19:29" x14ac:dyDescent="0.25">
      <c r="S61200" s="110"/>
      <c r="U61200" s="110"/>
      <c r="W61200" s="110"/>
      <c r="Y61200" s="110"/>
      <c r="AA61200" s="110"/>
      <c r="AC61200" s="110"/>
    </row>
    <row r="61201" spans="19:29" x14ac:dyDescent="0.25">
      <c r="S61201" s="110"/>
      <c r="U61201" s="110"/>
      <c r="W61201" s="110"/>
      <c r="Y61201" s="110"/>
      <c r="AA61201" s="110"/>
      <c r="AC61201" s="110"/>
    </row>
    <row r="61202" spans="19:29" x14ac:dyDescent="0.25">
      <c r="S61202" s="110"/>
      <c r="U61202" s="110"/>
      <c r="W61202" s="110"/>
      <c r="Y61202" s="110"/>
      <c r="AA61202" s="110"/>
      <c r="AC61202" s="110"/>
    </row>
    <row r="61203" spans="19:29" x14ac:dyDescent="0.25">
      <c r="S61203" s="110"/>
      <c r="U61203" s="110"/>
      <c r="W61203" s="110"/>
      <c r="Y61203" s="110"/>
      <c r="AA61203" s="110"/>
      <c r="AC61203" s="110"/>
    </row>
    <row r="61204" spans="19:29" x14ac:dyDescent="0.25">
      <c r="S61204" s="111"/>
      <c r="U61204" s="111"/>
      <c r="W61204" s="111"/>
      <c r="Y61204" s="111"/>
      <c r="AA61204" s="111"/>
      <c r="AC61204" s="111"/>
    </row>
    <row r="61205" spans="19:29" x14ac:dyDescent="0.25">
      <c r="S61205" s="107"/>
      <c r="U61205" s="107"/>
      <c r="W61205" s="107"/>
      <c r="Y61205" s="107"/>
      <c r="AA61205" s="107"/>
      <c r="AC61205" s="107"/>
    </row>
    <row r="61206" spans="19:29" x14ac:dyDescent="0.25">
      <c r="S61206" s="108"/>
      <c r="U61206" s="108"/>
      <c r="W61206" s="108"/>
      <c r="Y61206" s="108"/>
      <c r="AA61206" s="108"/>
      <c r="AC61206" s="108"/>
    </row>
    <row r="61207" spans="19:29" x14ac:dyDescent="0.25">
      <c r="S61207" s="108"/>
      <c r="U61207" s="108"/>
      <c r="W61207" s="108"/>
      <c r="Y61207" s="108"/>
      <c r="AA61207" s="108"/>
      <c r="AC61207" s="108"/>
    </row>
    <row r="61208" spans="19:29" x14ac:dyDescent="0.25">
      <c r="S61208" s="109"/>
      <c r="U61208" s="109"/>
      <c r="W61208" s="109"/>
      <c r="Y61208" s="109"/>
      <c r="AA61208" s="109"/>
      <c r="AC61208" s="109"/>
    </row>
    <row r="61209" spans="19:29" x14ac:dyDescent="0.25">
      <c r="S61209" s="108"/>
      <c r="U61209" s="108"/>
      <c r="W61209" s="108"/>
      <c r="Y61209" s="108"/>
      <c r="AA61209" s="108"/>
      <c r="AC61209" s="108"/>
    </row>
    <row r="61210" spans="19:29" x14ac:dyDescent="0.25">
      <c r="S61210" s="108"/>
      <c r="U61210" s="108"/>
      <c r="W61210" s="108"/>
      <c r="Y61210" s="108"/>
      <c r="AA61210" s="108"/>
      <c r="AC61210" s="108"/>
    </row>
    <row r="61211" spans="19:29" x14ac:dyDescent="0.25">
      <c r="S61211" s="109"/>
      <c r="U61211" s="109"/>
      <c r="W61211" s="109"/>
      <c r="Y61211" s="109"/>
      <c r="AA61211" s="109"/>
      <c r="AC61211" s="109"/>
    </row>
    <row r="61212" spans="19:29" x14ac:dyDescent="0.25">
      <c r="S61212" s="108"/>
      <c r="U61212" s="108"/>
      <c r="W61212" s="108"/>
      <c r="Y61212" s="108"/>
      <c r="AA61212" s="108"/>
      <c r="AC61212" s="108"/>
    </row>
    <row r="61213" spans="19:29" x14ac:dyDescent="0.25">
      <c r="S61213" s="109"/>
      <c r="U61213" s="109"/>
      <c r="W61213" s="109"/>
      <c r="Y61213" s="109"/>
      <c r="AA61213" s="109"/>
      <c r="AC61213" s="109"/>
    </row>
    <row r="61214" spans="19:29" x14ac:dyDescent="0.25">
      <c r="S61214" s="108"/>
      <c r="U61214" s="108"/>
      <c r="W61214" s="108"/>
      <c r="Y61214" s="108"/>
      <c r="AA61214" s="108"/>
      <c r="AC61214" s="108"/>
    </row>
    <row r="61215" spans="19:29" x14ac:dyDescent="0.25">
      <c r="S61215" s="108"/>
      <c r="U61215" s="108"/>
      <c r="W61215" s="108"/>
      <c r="Y61215" s="108"/>
      <c r="AA61215" s="108"/>
      <c r="AC61215" s="108"/>
    </row>
    <row r="61216" spans="19:29" x14ac:dyDescent="0.25">
      <c r="S61216" s="108"/>
      <c r="U61216" s="108"/>
      <c r="W61216" s="108"/>
      <c r="Y61216" s="108"/>
      <c r="AA61216" s="108"/>
      <c r="AC61216" s="108"/>
    </row>
    <row r="61217" spans="19:29" x14ac:dyDescent="0.25">
      <c r="S61217" s="110"/>
      <c r="U61217" s="110"/>
      <c r="W61217" s="110"/>
      <c r="Y61217" s="110"/>
      <c r="AA61217" s="110"/>
      <c r="AC61217" s="110"/>
    </row>
    <row r="61218" spans="19:29" x14ac:dyDescent="0.25">
      <c r="S61218" s="110"/>
      <c r="U61218" s="110"/>
      <c r="W61218" s="110"/>
      <c r="Y61218" s="110"/>
      <c r="AA61218" s="110"/>
      <c r="AC61218" s="110"/>
    </row>
    <row r="61219" spans="19:29" x14ac:dyDescent="0.25">
      <c r="S61219" s="110"/>
      <c r="U61219" s="110"/>
      <c r="W61219" s="110"/>
      <c r="Y61219" s="110"/>
      <c r="AA61219" s="110"/>
      <c r="AC61219" s="110"/>
    </row>
    <row r="61220" spans="19:29" x14ac:dyDescent="0.25">
      <c r="S61220" s="110"/>
      <c r="U61220" s="110"/>
      <c r="W61220" s="110"/>
      <c r="Y61220" s="110"/>
      <c r="AA61220" s="110"/>
      <c r="AC61220" s="110"/>
    </row>
    <row r="61221" spans="19:29" x14ac:dyDescent="0.25">
      <c r="S61221" s="111"/>
      <c r="U61221" s="111"/>
      <c r="W61221" s="111"/>
      <c r="Y61221" s="111"/>
      <c r="AA61221" s="111"/>
      <c r="AC61221" s="111"/>
    </row>
    <row r="61222" spans="19:29" x14ac:dyDescent="0.25">
      <c r="S61222" s="107"/>
      <c r="U61222" s="107"/>
      <c r="W61222" s="107"/>
      <c r="Y61222" s="107"/>
      <c r="AA61222" s="107"/>
      <c r="AC61222" s="107"/>
    </row>
    <row r="61223" spans="19:29" x14ac:dyDescent="0.25">
      <c r="S61223" s="108"/>
      <c r="U61223" s="108"/>
      <c r="W61223" s="108"/>
      <c r="Y61223" s="108"/>
      <c r="AA61223" s="108"/>
      <c r="AC61223" s="108"/>
    </row>
    <row r="61224" spans="19:29" x14ac:dyDescent="0.25">
      <c r="S61224" s="108"/>
      <c r="U61224" s="108"/>
      <c r="W61224" s="108"/>
      <c r="Y61224" s="108"/>
      <c r="AA61224" s="108"/>
      <c r="AC61224" s="108"/>
    </row>
    <row r="61225" spans="19:29" x14ac:dyDescent="0.25">
      <c r="S61225" s="109"/>
      <c r="U61225" s="109"/>
      <c r="W61225" s="109"/>
      <c r="Y61225" s="109"/>
      <c r="AA61225" s="109"/>
      <c r="AC61225" s="109"/>
    </row>
    <row r="61226" spans="19:29" x14ac:dyDescent="0.25">
      <c r="S61226" s="108"/>
      <c r="U61226" s="108"/>
      <c r="W61226" s="108"/>
      <c r="Y61226" s="108"/>
      <c r="AA61226" s="108"/>
      <c r="AC61226" s="108"/>
    </row>
    <row r="61227" spans="19:29" x14ac:dyDescent="0.25">
      <c r="S61227" s="108"/>
      <c r="U61227" s="108"/>
      <c r="W61227" s="108"/>
      <c r="Y61227" s="108"/>
      <c r="AA61227" s="108"/>
      <c r="AC61227" s="108"/>
    </row>
    <row r="61228" spans="19:29" x14ac:dyDescent="0.25">
      <c r="S61228" s="109"/>
      <c r="U61228" s="109"/>
      <c r="W61228" s="109"/>
      <c r="Y61228" s="109"/>
      <c r="AA61228" s="109"/>
      <c r="AC61228" s="109"/>
    </row>
    <row r="61229" spans="19:29" x14ac:dyDescent="0.25">
      <c r="S61229" s="108"/>
      <c r="U61229" s="108"/>
      <c r="W61229" s="108"/>
      <c r="Y61229" s="108"/>
      <c r="AA61229" s="108"/>
      <c r="AC61229" s="108"/>
    </row>
    <row r="61230" spans="19:29" x14ac:dyDescent="0.25">
      <c r="S61230" s="109"/>
      <c r="U61230" s="109"/>
      <c r="W61230" s="109"/>
      <c r="Y61230" s="109"/>
      <c r="AA61230" s="109"/>
      <c r="AC61230" s="109"/>
    </row>
    <row r="61231" spans="19:29" x14ac:dyDescent="0.25">
      <c r="S61231" s="108"/>
      <c r="U61231" s="108"/>
      <c r="W61231" s="108"/>
      <c r="Y61231" s="108"/>
      <c r="AA61231" s="108"/>
      <c r="AC61231" s="108"/>
    </row>
    <row r="61232" spans="19:29" x14ac:dyDescent="0.25">
      <c r="S61232" s="108"/>
      <c r="U61232" s="108"/>
      <c r="W61232" s="108"/>
      <c r="Y61232" s="108"/>
      <c r="AA61232" s="108"/>
      <c r="AC61232" s="108"/>
    </row>
    <row r="61233" spans="19:29" x14ac:dyDescent="0.25">
      <c r="S61233" s="108"/>
      <c r="U61233" s="108"/>
      <c r="W61233" s="108"/>
      <c r="Y61233" s="108"/>
      <c r="AA61233" s="108"/>
      <c r="AC61233" s="108"/>
    </row>
    <row r="61234" spans="19:29" x14ac:dyDescent="0.25">
      <c r="S61234" s="110"/>
      <c r="U61234" s="110"/>
      <c r="W61234" s="110"/>
      <c r="Y61234" s="110"/>
      <c r="AA61234" s="110"/>
      <c r="AC61234" s="110"/>
    </row>
    <row r="61235" spans="19:29" x14ac:dyDescent="0.25">
      <c r="S61235" s="110"/>
      <c r="U61235" s="110"/>
      <c r="W61235" s="110"/>
      <c r="Y61235" s="110"/>
      <c r="AA61235" s="110"/>
      <c r="AC61235" s="110"/>
    </row>
    <row r="61236" spans="19:29" x14ac:dyDescent="0.25">
      <c r="S61236" s="110"/>
      <c r="U61236" s="110"/>
      <c r="W61236" s="110"/>
      <c r="Y61236" s="110"/>
      <c r="AA61236" s="110"/>
      <c r="AC61236" s="110"/>
    </row>
    <row r="61237" spans="19:29" x14ac:dyDescent="0.25">
      <c r="S61237" s="110"/>
      <c r="U61237" s="110"/>
      <c r="W61237" s="110"/>
      <c r="Y61237" s="110"/>
      <c r="AA61237" s="110"/>
      <c r="AC61237" s="110"/>
    </row>
    <row r="61238" spans="19:29" x14ac:dyDescent="0.25">
      <c r="S61238" s="111"/>
      <c r="U61238" s="111"/>
      <c r="W61238" s="111"/>
      <c r="Y61238" s="111"/>
      <c r="AA61238" s="111"/>
      <c r="AC61238" s="111"/>
    </row>
    <row r="61239" spans="19:29" x14ac:dyDescent="0.25">
      <c r="S61239" s="107"/>
      <c r="U61239" s="107"/>
      <c r="W61239" s="107"/>
      <c r="Y61239" s="107"/>
      <c r="AA61239" s="107"/>
      <c r="AC61239" s="107"/>
    </row>
    <row r="61240" spans="19:29" x14ac:dyDescent="0.25">
      <c r="S61240" s="108"/>
      <c r="U61240" s="108"/>
      <c r="W61240" s="108"/>
      <c r="Y61240" s="108"/>
      <c r="AA61240" s="108"/>
      <c r="AC61240" s="108"/>
    </row>
    <row r="61241" spans="19:29" x14ac:dyDescent="0.25">
      <c r="S61241" s="108"/>
      <c r="U61241" s="108"/>
      <c r="W61241" s="108"/>
      <c r="Y61241" s="108"/>
      <c r="AA61241" s="108"/>
      <c r="AC61241" s="108"/>
    </row>
    <row r="61242" spans="19:29" x14ac:dyDescent="0.25">
      <c r="S61242" s="109"/>
      <c r="U61242" s="109"/>
      <c r="W61242" s="109"/>
      <c r="Y61242" s="109"/>
      <c r="AA61242" s="109"/>
      <c r="AC61242" s="109"/>
    </row>
    <row r="61243" spans="19:29" x14ac:dyDescent="0.25">
      <c r="S61243" s="108"/>
      <c r="U61243" s="108"/>
      <c r="W61243" s="108"/>
      <c r="Y61243" s="108"/>
      <c r="AA61243" s="108"/>
      <c r="AC61243" s="108"/>
    </row>
    <row r="61244" spans="19:29" x14ac:dyDescent="0.25">
      <c r="S61244" s="108"/>
      <c r="U61244" s="108"/>
      <c r="W61244" s="108"/>
      <c r="Y61244" s="108"/>
      <c r="AA61244" s="108"/>
      <c r="AC61244" s="108"/>
    </row>
    <row r="61245" spans="19:29" x14ac:dyDescent="0.25">
      <c r="S61245" s="109"/>
      <c r="U61245" s="109"/>
      <c r="W61245" s="109"/>
      <c r="Y61245" s="109"/>
      <c r="AA61245" s="109"/>
      <c r="AC61245" s="109"/>
    </row>
    <row r="61246" spans="19:29" x14ac:dyDescent="0.25">
      <c r="S61246" s="108"/>
      <c r="U61246" s="108"/>
      <c r="W61246" s="108"/>
      <c r="Y61246" s="108"/>
      <c r="AA61246" s="108"/>
      <c r="AC61246" s="108"/>
    </row>
    <row r="61247" spans="19:29" x14ac:dyDescent="0.25">
      <c r="S61247" s="109"/>
      <c r="U61247" s="109"/>
      <c r="W61247" s="109"/>
      <c r="Y61247" s="109"/>
      <c r="AA61247" s="109"/>
      <c r="AC61247" s="109"/>
    </row>
    <row r="61248" spans="19:29" x14ac:dyDescent="0.25">
      <c r="S61248" s="108"/>
      <c r="U61248" s="108"/>
      <c r="W61248" s="108"/>
      <c r="Y61248" s="108"/>
      <c r="AA61248" s="108"/>
      <c r="AC61248" s="108"/>
    </row>
    <row r="61249" spans="19:29" x14ac:dyDescent="0.25">
      <c r="S61249" s="108"/>
      <c r="U61249" s="108"/>
      <c r="W61249" s="108"/>
      <c r="Y61249" s="108"/>
      <c r="AA61249" s="108"/>
      <c r="AC61249" s="108"/>
    </row>
    <row r="61250" spans="19:29" x14ac:dyDescent="0.25">
      <c r="S61250" s="108"/>
      <c r="U61250" s="108"/>
      <c r="W61250" s="108"/>
      <c r="Y61250" s="108"/>
      <c r="AA61250" s="108"/>
      <c r="AC61250" s="108"/>
    </row>
    <row r="61251" spans="19:29" x14ac:dyDescent="0.25">
      <c r="S61251" s="110"/>
      <c r="U61251" s="110"/>
      <c r="W61251" s="110"/>
      <c r="Y61251" s="110"/>
      <c r="AA61251" s="110"/>
      <c r="AC61251" s="110"/>
    </row>
    <row r="61252" spans="19:29" x14ac:dyDescent="0.25">
      <c r="S61252" s="110"/>
      <c r="U61252" s="110"/>
      <c r="W61252" s="110"/>
      <c r="Y61252" s="110"/>
      <c r="AA61252" s="110"/>
      <c r="AC61252" s="110"/>
    </row>
    <row r="61253" spans="19:29" x14ac:dyDescent="0.25">
      <c r="S61253" s="110"/>
      <c r="U61253" s="110"/>
      <c r="W61253" s="110"/>
      <c r="Y61253" s="110"/>
      <c r="AA61253" s="110"/>
      <c r="AC61253" s="110"/>
    </row>
    <row r="61254" spans="19:29" x14ac:dyDescent="0.25">
      <c r="S61254" s="110"/>
      <c r="U61254" s="110"/>
      <c r="W61254" s="110"/>
      <c r="Y61254" s="110"/>
      <c r="AA61254" s="110"/>
      <c r="AC61254" s="110"/>
    </row>
    <row r="61255" spans="19:29" x14ac:dyDescent="0.25">
      <c r="S61255" s="111"/>
      <c r="U61255" s="111"/>
      <c r="W61255" s="111"/>
      <c r="Y61255" s="111"/>
      <c r="AA61255" s="111"/>
      <c r="AC61255" s="111"/>
    </row>
    <row r="61256" spans="19:29" x14ac:dyDescent="0.25">
      <c r="S61256" s="107"/>
      <c r="U61256" s="107"/>
      <c r="W61256" s="107"/>
      <c r="Y61256" s="107"/>
      <c r="AA61256" s="107"/>
      <c r="AC61256" s="107"/>
    </row>
    <row r="61257" spans="19:29" x14ac:dyDescent="0.25">
      <c r="S61257" s="108"/>
      <c r="U61257" s="108"/>
      <c r="W61257" s="108"/>
      <c r="Y61257" s="108"/>
      <c r="AA61257" s="108"/>
      <c r="AC61257" s="108"/>
    </row>
    <row r="61258" spans="19:29" x14ac:dyDescent="0.25">
      <c r="S61258" s="108"/>
      <c r="U61258" s="108"/>
      <c r="W61258" s="108"/>
      <c r="Y61258" s="108"/>
      <c r="AA61258" s="108"/>
      <c r="AC61258" s="108"/>
    </row>
    <row r="61259" spans="19:29" x14ac:dyDescent="0.25">
      <c r="S61259" s="109"/>
      <c r="U61259" s="109"/>
      <c r="W61259" s="109"/>
      <c r="Y61259" s="109"/>
      <c r="AA61259" s="109"/>
      <c r="AC61259" s="109"/>
    </row>
    <row r="61260" spans="19:29" x14ac:dyDescent="0.25">
      <c r="S61260" s="108"/>
      <c r="U61260" s="108"/>
      <c r="W61260" s="108"/>
      <c r="Y61260" s="108"/>
      <c r="AA61260" s="108"/>
      <c r="AC61260" s="108"/>
    </row>
    <row r="61261" spans="19:29" x14ac:dyDescent="0.25">
      <c r="S61261" s="108"/>
      <c r="U61261" s="108"/>
      <c r="W61261" s="108"/>
      <c r="Y61261" s="108"/>
      <c r="AA61261" s="108"/>
      <c r="AC61261" s="108"/>
    </row>
    <row r="61262" spans="19:29" x14ac:dyDescent="0.25">
      <c r="S61262" s="109"/>
      <c r="U61262" s="109"/>
      <c r="W61262" s="109"/>
      <c r="Y61262" s="109"/>
      <c r="AA61262" s="109"/>
      <c r="AC61262" s="109"/>
    </row>
    <row r="61263" spans="19:29" x14ac:dyDescent="0.25">
      <c r="S61263" s="108"/>
      <c r="U61263" s="108"/>
      <c r="W61263" s="108"/>
      <c r="Y61263" s="108"/>
      <c r="AA61263" s="108"/>
      <c r="AC61263" s="108"/>
    </row>
    <row r="61264" spans="19:29" x14ac:dyDescent="0.25">
      <c r="S61264" s="109"/>
      <c r="U61264" s="109"/>
      <c r="W61264" s="109"/>
      <c r="Y61264" s="109"/>
      <c r="AA61264" s="109"/>
      <c r="AC61264" s="109"/>
    </row>
    <row r="61265" spans="19:29" x14ac:dyDescent="0.25">
      <c r="S61265" s="108"/>
      <c r="U61265" s="108"/>
      <c r="W61265" s="108"/>
      <c r="Y61265" s="108"/>
      <c r="AA61265" s="108"/>
      <c r="AC61265" s="108"/>
    </row>
    <row r="61266" spans="19:29" x14ac:dyDescent="0.25">
      <c r="S61266" s="108"/>
      <c r="U61266" s="108"/>
      <c r="W61266" s="108"/>
      <c r="Y61266" s="108"/>
      <c r="AA61266" s="108"/>
      <c r="AC61266" s="108"/>
    </row>
    <row r="61267" spans="19:29" x14ac:dyDescent="0.25">
      <c r="S61267" s="108"/>
      <c r="U61267" s="108"/>
      <c r="W61267" s="108"/>
      <c r="Y61267" s="108"/>
      <c r="AA61267" s="108"/>
      <c r="AC61267" s="108"/>
    </row>
    <row r="61268" spans="19:29" x14ac:dyDescent="0.25">
      <c r="S61268" s="110"/>
      <c r="U61268" s="110"/>
      <c r="W61268" s="110"/>
      <c r="Y61268" s="110"/>
      <c r="AA61268" s="110"/>
      <c r="AC61268" s="110"/>
    </row>
    <row r="61269" spans="19:29" x14ac:dyDescent="0.25">
      <c r="S61269" s="110"/>
      <c r="U61269" s="110"/>
      <c r="W61269" s="110"/>
      <c r="Y61269" s="110"/>
      <c r="AA61269" s="110"/>
      <c r="AC61269" s="110"/>
    </row>
    <row r="61270" spans="19:29" x14ac:dyDescent="0.25">
      <c r="S61270" s="110"/>
      <c r="U61270" s="110"/>
      <c r="W61270" s="110"/>
      <c r="Y61270" s="110"/>
      <c r="AA61270" s="110"/>
      <c r="AC61270" s="110"/>
    </row>
    <row r="61271" spans="19:29" x14ac:dyDescent="0.25">
      <c r="S61271" s="110"/>
      <c r="U61271" s="110"/>
      <c r="W61271" s="110"/>
      <c r="Y61271" s="110"/>
      <c r="AA61271" s="110"/>
      <c r="AC61271" s="110"/>
    </row>
    <row r="61272" spans="19:29" x14ac:dyDescent="0.25">
      <c r="S61272" s="111"/>
      <c r="U61272" s="111"/>
      <c r="W61272" s="111"/>
      <c r="Y61272" s="111"/>
      <c r="AA61272" s="111"/>
      <c r="AC61272" s="111"/>
    </row>
    <row r="61273" spans="19:29" x14ac:dyDescent="0.25">
      <c r="S61273" s="107"/>
      <c r="U61273" s="107"/>
      <c r="W61273" s="107"/>
      <c r="Y61273" s="107"/>
      <c r="AA61273" s="107"/>
      <c r="AC61273" s="107"/>
    </row>
    <row r="61274" spans="19:29" x14ac:dyDescent="0.25">
      <c r="S61274" s="108"/>
      <c r="U61274" s="108"/>
      <c r="W61274" s="108"/>
      <c r="Y61274" s="108"/>
      <c r="AA61274" s="108"/>
      <c r="AC61274" s="108"/>
    </row>
    <row r="61275" spans="19:29" x14ac:dyDescent="0.25">
      <c r="S61275" s="108"/>
      <c r="U61275" s="108"/>
      <c r="W61275" s="108"/>
      <c r="Y61275" s="108"/>
      <c r="AA61275" s="108"/>
      <c r="AC61275" s="108"/>
    </row>
    <row r="61276" spans="19:29" x14ac:dyDescent="0.25">
      <c r="S61276" s="109"/>
      <c r="U61276" s="109"/>
      <c r="W61276" s="109"/>
      <c r="Y61276" s="109"/>
      <c r="AA61276" s="109"/>
      <c r="AC61276" s="109"/>
    </row>
    <row r="61277" spans="19:29" x14ac:dyDescent="0.25">
      <c r="S61277" s="108"/>
      <c r="U61277" s="108"/>
      <c r="W61277" s="108"/>
      <c r="Y61277" s="108"/>
      <c r="AA61277" s="108"/>
      <c r="AC61277" s="108"/>
    </row>
    <row r="61278" spans="19:29" x14ac:dyDescent="0.25">
      <c r="S61278" s="108"/>
      <c r="U61278" s="108"/>
      <c r="W61278" s="108"/>
      <c r="Y61278" s="108"/>
      <c r="AA61278" s="108"/>
      <c r="AC61278" s="108"/>
    </row>
    <row r="61279" spans="19:29" x14ac:dyDescent="0.25">
      <c r="S61279" s="109"/>
      <c r="U61279" s="109"/>
      <c r="W61279" s="109"/>
      <c r="Y61279" s="109"/>
      <c r="AA61279" s="109"/>
      <c r="AC61279" s="109"/>
    </row>
    <row r="61280" spans="19:29" x14ac:dyDescent="0.25">
      <c r="S61280" s="108"/>
      <c r="U61280" s="108"/>
      <c r="W61280" s="108"/>
      <c r="Y61280" s="108"/>
      <c r="AA61280" s="108"/>
      <c r="AC61280" s="108"/>
    </row>
    <row r="61281" spans="19:29" x14ac:dyDescent="0.25">
      <c r="S61281" s="109"/>
      <c r="U61281" s="109"/>
      <c r="W61281" s="109"/>
      <c r="Y61281" s="109"/>
      <c r="AA61281" s="109"/>
      <c r="AC61281" s="109"/>
    </row>
    <row r="61282" spans="19:29" x14ac:dyDescent="0.25">
      <c r="S61282" s="108"/>
      <c r="U61282" s="108"/>
      <c r="W61282" s="108"/>
      <c r="Y61282" s="108"/>
      <c r="AA61282" s="108"/>
      <c r="AC61282" s="108"/>
    </row>
    <row r="61283" spans="19:29" x14ac:dyDescent="0.25">
      <c r="S61283" s="108"/>
      <c r="U61283" s="108"/>
      <c r="W61283" s="108"/>
      <c r="Y61283" s="108"/>
      <c r="AA61283" s="108"/>
      <c r="AC61283" s="108"/>
    </row>
    <row r="61284" spans="19:29" x14ac:dyDescent="0.25">
      <c r="S61284" s="108"/>
      <c r="U61284" s="108"/>
      <c r="W61284" s="108"/>
      <c r="Y61284" s="108"/>
      <c r="AA61284" s="108"/>
      <c r="AC61284" s="108"/>
    </row>
    <row r="61285" spans="19:29" x14ac:dyDescent="0.25">
      <c r="S61285" s="110"/>
      <c r="U61285" s="110"/>
      <c r="W61285" s="110"/>
      <c r="Y61285" s="110"/>
      <c r="AA61285" s="110"/>
      <c r="AC61285" s="110"/>
    </row>
    <row r="61286" spans="19:29" x14ac:dyDescent="0.25">
      <c r="S61286" s="110"/>
      <c r="U61286" s="110"/>
      <c r="W61286" s="110"/>
      <c r="Y61286" s="110"/>
      <c r="AA61286" s="110"/>
      <c r="AC61286" s="110"/>
    </row>
    <row r="61287" spans="19:29" x14ac:dyDescent="0.25">
      <c r="S61287" s="110"/>
      <c r="U61287" s="110"/>
      <c r="W61287" s="110"/>
      <c r="Y61287" s="110"/>
      <c r="AA61287" s="110"/>
      <c r="AC61287" s="110"/>
    </row>
    <row r="61288" spans="19:29" x14ac:dyDescent="0.25">
      <c r="S61288" s="110"/>
      <c r="U61288" s="110"/>
      <c r="W61288" s="110"/>
      <c r="Y61288" s="110"/>
      <c r="AA61288" s="110"/>
      <c r="AC61288" s="110"/>
    </row>
    <row r="61289" spans="19:29" x14ac:dyDescent="0.25">
      <c r="S61289" s="111"/>
      <c r="U61289" s="111"/>
      <c r="W61289" s="111"/>
      <c r="Y61289" s="111"/>
      <c r="AA61289" s="111"/>
      <c r="AC61289" s="111"/>
    </row>
    <row r="61290" spans="19:29" x14ac:dyDescent="0.25">
      <c r="S61290" s="107"/>
      <c r="U61290" s="107"/>
      <c r="W61290" s="107"/>
      <c r="Y61290" s="107"/>
      <c r="AA61290" s="107"/>
      <c r="AC61290" s="107"/>
    </row>
    <row r="61291" spans="19:29" x14ac:dyDescent="0.25">
      <c r="S61291" s="108"/>
      <c r="U61291" s="108"/>
      <c r="W61291" s="108"/>
      <c r="Y61291" s="108"/>
      <c r="AA61291" s="108"/>
      <c r="AC61291" s="108"/>
    </row>
    <row r="61292" spans="19:29" x14ac:dyDescent="0.25">
      <c r="S61292" s="108"/>
      <c r="U61292" s="108"/>
      <c r="W61292" s="108"/>
      <c r="Y61292" s="108"/>
      <c r="AA61292" s="108"/>
      <c r="AC61292" s="108"/>
    </row>
    <row r="61293" spans="19:29" x14ac:dyDescent="0.25">
      <c r="S61293" s="109"/>
      <c r="U61293" s="109"/>
      <c r="W61293" s="109"/>
      <c r="Y61293" s="109"/>
      <c r="AA61293" s="109"/>
      <c r="AC61293" s="109"/>
    </row>
    <row r="61294" spans="19:29" x14ac:dyDescent="0.25">
      <c r="S61294" s="108"/>
      <c r="U61294" s="108"/>
      <c r="W61294" s="108"/>
      <c r="Y61294" s="108"/>
      <c r="AA61294" s="108"/>
      <c r="AC61294" s="108"/>
    </row>
    <row r="61295" spans="19:29" x14ac:dyDescent="0.25">
      <c r="S61295" s="108"/>
      <c r="U61295" s="108"/>
      <c r="W61295" s="108"/>
      <c r="Y61295" s="108"/>
      <c r="AA61295" s="108"/>
      <c r="AC61295" s="108"/>
    </row>
    <row r="61296" spans="19:29" x14ac:dyDescent="0.25">
      <c r="S61296" s="109"/>
      <c r="U61296" s="109"/>
      <c r="W61296" s="109"/>
      <c r="Y61296" s="109"/>
      <c r="AA61296" s="109"/>
      <c r="AC61296" s="109"/>
    </row>
    <row r="61297" spans="19:29" x14ac:dyDescent="0.25">
      <c r="S61297" s="108"/>
      <c r="U61297" s="108"/>
      <c r="W61297" s="108"/>
      <c r="Y61297" s="108"/>
      <c r="AA61297" s="108"/>
      <c r="AC61297" s="108"/>
    </row>
    <row r="61298" spans="19:29" x14ac:dyDescent="0.25">
      <c r="S61298" s="109"/>
      <c r="U61298" s="109"/>
      <c r="W61298" s="109"/>
      <c r="Y61298" s="109"/>
      <c r="AA61298" s="109"/>
      <c r="AC61298" s="109"/>
    </row>
    <row r="61299" spans="19:29" x14ac:dyDescent="0.25">
      <c r="S61299" s="108"/>
      <c r="U61299" s="108"/>
      <c r="W61299" s="108"/>
      <c r="Y61299" s="108"/>
      <c r="AA61299" s="108"/>
      <c r="AC61299" s="108"/>
    </row>
    <row r="61300" spans="19:29" x14ac:dyDescent="0.25">
      <c r="S61300" s="108"/>
      <c r="U61300" s="108"/>
      <c r="W61300" s="108"/>
      <c r="Y61300" s="108"/>
      <c r="AA61300" s="108"/>
      <c r="AC61300" s="108"/>
    </row>
    <row r="61301" spans="19:29" x14ac:dyDescent="0.25">
      <c r="S61301" s="108"/>
      <c r="U61301" s="108"/>
      <c r="W61301" s="108"/>
      <c r="Y61301" s="108"/>
      <c r="AA61301" s="108"/>
      <c r="AC61301" s="108"/>
    </row>
    <row r="61302" spans="19:29" x14ac:dyDescent="0.25">
      <c r="S61302" s="110"/>
      <c r="U61302" s="110"/>
      <c r="W61302" s="110"/>
      <c r="Y61302" s="110"/>
      <c r="AA61302" s="110"/>
      <c r="AC61302" s="110"/>
    </row>
    <row r="61303" spans="19:29" x14ac:dyDescent="0.25">
      <c r="S61303" s="110"/>
      <c r="U61303" s="110"/>
      <c r="W61303" s="110"/>
      <c r="Y61303" s="110"/>
      <c r="AA61303" s="110"/>
      <c r="AC61303" s="110"/>
    </row>
    <row r="61304" spans="19:29" x14ac:dyDescent="0.25">
      <c r="S61304" s="110"/>
      <c r="U61304" s="110"/>
      <c r="W61304" s="110"/>
      <c r="Y61304" s="110"/>
      <c r="AA61304" s="110"/>
      <c r="AC61304" s="110"/>
    </row>
    <row r="61305" spans="19:29" x14ac:dyDescent="0.25">
      <c r="S61305" s="110"/>
      <c r="U61305" s="110"/>
      <c r="W61305" s="110"/>
      <c r="Y61305" s="110"/>
      <c r="AA61305" s="110"/>
      <c r="AC61305" s="110"/>
    </row>
    <row r="61306" spans="19:29" x14ac:dyDescent="0.25">
      <c r="S61306" s="111"/>
      <c r="U61306" s="111"/>
      <c r="W61306" s="111"/>
      <c r="Y61306" s="111"/>
      <c r="AA61306" s="111"/>
      <c r="AC61306" s="111"/>
    </row>
    <row r="61307" spans="19:29" x14ac:dyDescent="0.25">
      <c r="S61307" s="107"/>
      <c r="U61307" s="107"/>
      <c r="W61307" s="107"/>
      <c r="Y61307" s="107"/>
      <c r="AA61307" s="107"/>
      <c r="AC61307" s="107"/>
    </row>
    <row r="61308" spans="19:29" x14ac:dyDescent="0.25">
      <c r="S61308" s="108"/>
      <c r="U61308" s="108"/>
      <c r="W61308" s="108"/>
      <c r="Y61308" s="108"/>
      <c r="AA61308" s="108"/>
      <c r="AC61308" s="108"/>
    </row>
    <row r="61309" spans="19:29" x14ac:dyDescent="0.25">
      <c r="S61309" s="108"/>
      <c r="U61309" s="108"/>
      <c r="W61309" s="108"/>
      <c r="Y61309" s="108"/>
      <c r="AA61309" s="108"/>
      <c r="AC61309" s="108"/>
    </row>
    <row r="61310" spans="19:29" x14ac:dyDescent="0.25">
      <c r="S61310" s="109"/>
      <c r="U61310" s="109"/>
      <c r="W61310" s="109"/>
      <c r="Y61310" s="109"/>
      <c r="AA61310" s="109"/>
      <c r="AC61310" s="109"/>
    </row>
    <row r="61311" spans="19:29" x14ac:dyDescent="0.25">
      <c r="S61311" s="108"/>
      <c r="U61311" s="108"/>
      <c r="W61311" s="108"/>
      <c r="Y61311" s="108"/>
      <c r="AA61311" s="108"/>
      <c r="AC61311" s="108"/>
    </row>
    <row r="61312" spans="19:29" x14ac:dyDescent="0.25">
      <c r="S61312" s="108"/>
      <c r="U61312" s="108"/>
      <c r="W61312" s="108"/>
      <c r="Y61312" s="108"/>
      <c r="AA61312" s="108"/>
      <c r="AC61312" s="108"/>
    </row>
    <row r="61313" spans="19:29" x14ac:dyDescent="0.25">
      <c r="S61313" s="109"/>
      <c r="U61313" s="109"/>
      <c r="W61313" s="109"/>
      <c r="Y61313" s="109"/>
      <c r="AA61313" s="109"/>
      <c r="AC61313" s="109"/>
    </row>
    <row r="61314" spans="19:29" x14ac:dyDescent="0.25">
      <c r="S61314" s="108"/>
      <c r="U61314" s="108"/>
      <c r="W61314" s="108"/>
      <c r="Y61314" s="108"/>
      <c r="AA61314" s="108"/>
      <c r="AC61314" s="108"/>
    </row>
    <row r="61315" spans="19:29" x14ac:dyDescent="0.25">
      <c r="S61315" s="109"/>
      <c r="U61315" s="109"/>
      <c r="W61315" s="109"/>
      <c r="Y61315" s="109"/>
      <c r="AA61315" s="109"/>
      <c r="AC61315" s="109"/>
    </row>
    <row r="61316" spans="19:29" x14ac:dyDescent="0.25">
      <c r="S61316" s="108"/>
      <c r="U61316" s="108"/>
      <c r="W61316" s="108"/>
      <c r="Y61316" s="108"/>
      <c r="AA61316" s="108"/>
      <c r="AC61316" s="108"/>
    </row>
    <row r="61317" spans="19:29" x14ac:dyDescent="0.25">
      <c r="S61317" s="108"/>
      <c r="U61317" s="108"/>
      <c r="W61317" s="108"/>
      <c r="Y61317" s="108"/>
      <c r="AA61317" s="108"/>
      <c r="AC61317" s="108"/>
    </row>
    <row r="61318" spans="19:29" x14ac:dyDescent="0.25">
      <c r="S61318" s="108"/>
      <c r="U61318" s="108"/>
      <c r="W61318" s="108"/>
      <c r="Y61318" s="108"/>
      <c r="AA61318" s="108"/>
      <c r="AC61318" s="108"/>
    </row>
    <row r="61319" spans="19:29" x14ac:dyDescent="0.25">
      <c r="S61319" s="110"/>
      <c r="U61319" s="110"/>
      <c r="W61319" s="110"/>
      <c r="Y61319" s="110"/>
      <c r="AA61319" s="110"/>
      <c r="AC61319" s="110"/>
    </row>
    <row r="61320" spans="19:29" x14ac:dyDescent="0.25">
      <c r="S61320" s="110"/>
      <c r="U61320" s="110"/>
      <c r="W61320" s="110"/>
      <c r="Y61320" s="110"/>
      <c r="AA61320" s="110"/>
      <c r="AC61320" s="110"/>
    </row>
    <row r="61321" spans="19:29" x14ac:dyDescent="0.25">
      <c r="S61321" s="110"/>
      <c r="U61321" s="110"/>
      <c r="W61321" s="110"/>
      <c r="Y61321" s="110"/>
      <c r="AA61321" s="110"/>
      <c r="AC61321" s="110"/>
    </row>
    <row r="61322" spans="19:29" x14ac:dyDescent="0.25">
      <c r="S61322" s="110"/>
      <c r="U61322" s="110"/>
      <c r="W61322" s="110"/>
      <c r="Y61322" s="110"/>
      <c r="AA61322" s="110"/>
      <c r="AC61322" s="110"/>
    </row>
    <row r="61323" spans="19:29" x14ac:dyDescent="0.25">
      <c r="S61323" s="111"/>
      <c r="U61323" s="111"/>
      <c r="W61323" s="111"/>
      <c r="Y61323" s="111"/>
      <c r="AA61323" s="111"/>
      <c r="AC61323" s="111"/>
    </row>
    <row r="61324" spans="19:29" x14ac:dyDescent="0.25">
      <c r="S61324" s="107"/>
      <c r="U61324" s="107"/>
      <c r="W61324" s="107"/>
      <c r="Y61324" s="107"/>
      <c r="AA61324" s="107"/>
      <c r="AC61324" s="107"/>
    </row>
    <row r="61325" spans="19:29" x14ac:dyDescent="0.25">
      <c r="S61325" s="108"/>
      <c r="U61325" s="108"/>
      <c r="W61325" s="108"/>
      <c r="Y61325" s="108"/>
      <c r="AA61325" s="108"/>
      <c r="AC61325" s="108"/>
    </row>
    <row r="61326" spans="19:29" x14ac:dyDescent="0.25">
      <c r="S61326" s="108"/>
      <c r="U61326" s="108"/>
      <c r="W61326" s="108"/>
      <c r="Y61326" s="108"/>
      <c r="AA61326" s="108"/>
      <c r="AC61326" s="108"/>
    </row>
    <row r="61327" spans="19:29" x14ac:dyDescent="0.25">
      <c r="S61327" s="109"/>
      <c r="U61327" s="109"/>
      <c r="W61327" s="109"/>
      <c r="Y61327" s="109"/>
      <c r="AA61327" s="109"/>
      <c r="AC61327" s="109"/>
    </row>
    <row r="61328" spans="19:29" x14ac:dyDescent="0.25">
      <c r="S61328" s="108"/>
      <c r="U61328" s="108"/>
      <c r="W61328" s="108"/>
      <c r="Y61328" s="108"/>
      <c r="AA61328" s="108"/>
      <c r="AC61328" s="108"/>
    </row>
    <row r="61329" spans="19:29" x14ac:dyDescent="0.25">
      <c r="S61329" s="108"/>
      <c r="U61329" s="108"/>
      <c r="W61329" s="108"/>
      <c r="Y61329" s="108"/>
      <c r="AA61329" s="108"/>
      <c r="AC61329" s="108"/>
    </row>
    <row r="61330" spans="19:29" x14ac:dyDescent="0.25">
      <c r="S61330" s="109"/>
      <c r="U61330" s="109"/>
      <c r="W61330" s="109"/>
      <c r="Y61330" s="109"/>
      <c r="AA61330" s="109"/>
      <c r="AC61330" s="109"/>
    </row>
    <row r="61331" spans="19:29" x14ac:dyDescent="0.25">
      <c r="S61331" s="108"/>
      <c r="U61331" s="108"/>
      <c r="W61331" s="108"/>
      <c r="Y61331" s="108"/>
      <c r="AA61331" s="108"/>
      <c r="AC61331" s="108"/>
    </row>
    <row r="61332" spans="19:29" x14ac:dyDescent="0.25">
      <c r="S61332" s="109"/>
      <c r="U61332" s="109"/>
      <c r="W61332" s="109"/>
      <c r="Y61332" s="109"/>
      <c r="AA61332" s="109"/>
      <c r="AC61332" s="109"/>
    </row>
    <row r="61333" spans="19:29" x14ac:dyDescent="0.25">
      <c r="S61333" s="108"/>
      <c r="U61333" s="108"/>
      <c r="W61333" s="108"/>
      <c r="Y61333" s="108"/>
      <c r="AA61333" s="108"/>
      <c r="AC61333" s="108"/>
    </row>
    <row r="61334" spans="19:29" x14ac:dyDescent="0.25">
      <c r="S61334" s="108"/>
      <c r="U61334" s="108"/>
      <c r="W61334" s="108"/>
      <c r="Y61334" s="108"/>
      <c r="AA61334" s="108"/>
      <c r="AC61334" s="108"/>
    </row>
    <row r="61335" spans="19:29" x14ac:dyDescent="0.25">
      <c r="S61335" s="108"/>
      <c r="U61335" s="108"/>
      <c r="W61335" s="108"/>
      <c r="Y61335" s="108"/>
      <c r="AA61335" s="108"/>
      <c r="AC61335" s="108"/>
    </row>
    <row r="61336" spans="19:29" x14ac:dyDescent="0.25">
      <c r="S61336" s="110"/>
      <c r="U61336" s="110"/>
      <c r="W61336" s="110"/>
      <c r="Y61336" s="110"/>
      <c r="AA61336" s="110"/>
      <c r="AC61336" s="110"/>
    </row>
    <row r="61337" spans="19:29" x14ac:dyDescent="0.25">
      <c r="S61337" s="110"/>
      <c r="U61337" s="110"/>
      <c r="W61337" s="110"/>
      <c r="Y61337" s="110"/>
      <c r="AA61337" s="110"/>
      <c r="AC61337" s="110"/>
    </row>
    <row r="61338" spans="19:29" x14ac:dyDescent="0.25">
      <c r="S61338" s="110"/>
      <c r="U61338" s="110"/>
      <c r="W61338" s="110"/>
      <c r="Y61338" s="110"/>
      <c r="AA61338" s="110"/>
      <c r="AC61338" s="110"/>
    </row>
    <row r="61339" spans="19:29" x14ac:dyDescent="0.25">
      <c r="S61339" s="110"/>
      <c r="U61339" s="110"/>
      <c r="W61339" s="110"/>
      <c r="Y61339" s="110"/>
      <c r="AA61339" s="110"/>
      <c r="AC61339" s="110"/>
    </row>
    <row r="61340" spans="19:29" x14ac:dyDescent="0.25">
      <c r="S61340" s="111"/>
      <c r="U61340" s="111"/>
      <c r="W61340" s="111"/>
      <c r="Y61340" s="111"/>
      <c r="AA61340" s="111"/>
      <c r="AC61340" s="111"/>
    </row>
    <row r="61341" spans="19:29" x14ac:dyDescent="0.25">
      <c r="S61341" s="107"/>
      <c r="U61341" s="107"/>
      <c r="W61341" s="107"/>
      <c r="Y61341" s="107"/>
      <c r="AA61341" s="107"/>
      <c r="AC61341" s="107"/>
    </row>
    <row r="61342" spans="19:29" x14ac:dyDescent="0.25">
      <c r="S61342" s="108"/>
      <c r="U61342" s="108"/>
      <c r="W61342" s="108"/>
      <c r="Y61342" s="108"/>
      <c r="AA61342" s="108"/>
      <c r="AC61342" s="108"/>
    </row>
    <row r="61343" spans="19:29" x14ac:dyDescent="0.25">
      <c r="S61343" s="108"/>
      <c r="U61343" s="108"/>
      <c r="W61343" s="108"/>
      <c r="Y61343" s="108"/>
      <c r="AA61343" s="108"/>
      <c r="AC61343" s="108"/>
    </row>
    <row r="61344" spans="19:29" x14ac:dyDescent="0.25">
      <c r="S61344" s="109"/>
      <c r="U61344" s="109"/>
      <c r="W61344" s="109"/>
      <c r="Y61344" s="109"/>
      <c r="AA61344" s="109"/>
      <c r="AC61344" s="109"/>
    </row>
    <row r="61345" spans="19:29" x14ac:dyDescent="0.25">
      <c r="S61345" s="108"/>
      <c r="U61345" s="108"/>
      <c r="W61345" s="108"/>
      <c r="Y61345" s="108"/>
      <c r="AA61345" s="108"/>
      <c r="AC61345" s="108"/>
    </row>
    <row r="61346" spans="19:29" x14ac:dyDescent="0.25">
      <c r="S61346" s="108"/>
      <c r="U61346" s="108"/>
      <c r="W61346" s="108"/>
      <c r="Y61346" s="108"/>
      <c r="AA61346" s="108"/>
      <c r="AC61346" s="108"/>
    </row>
    <row r="61347" spans="19:29" x14ac:dyDescent="0.25">
      <c r="S61347" s="109"/>
      <c r="U61347" s="109"/>
      <c r="W61347" s="109"/>
      <c r="Y61347" s="109"/>
      <c r="AA61347" s="109"/>
      <c r="AC61347" s="109"/>
    </row>
    <row r="61348" spans="19:29" x14ac:dyDescent="0.25">
      <c r="S61348" s="108"/>
      <c r="U61348" s="108"/>
      <c r="W61348" s="108"/>
      <c r="Y61348" s="108"/>
      <c r="AA61348" s="108"/>
      <c r="AC61348" s="108"/>
    </row>
    <row r="61349" spans="19:29" x14ac:dyDescent="0.25">
      <c r="S61349" s="109"/>
      <c r="U61349" s="109"/>
      <c r="W61349" s="109"/>
      <c r="Y61349" s="109"/>
      <c r="AA61349" s="109"/>
      <c r="AC61349" s="109"/>
    </row>
    <row r="61350" spans="19:29" x14ac:dyDescent="0.25">
      <c r="S61350" s="108"/>
      <c r="U61350" s="108"/>
      <c r="W61350" s="108"/>
      <c r="Y61350" s="108"/>
      <c r="AA61350" s="108"/>
      <c r="AC61350" s="108"/>
    </row>
    <row r="61351" spans="19:29" x14ac:dyDescent="0.25">
      <c r="S61351" s="108"/>
      <c r="U61351" s="108"/>
      <c r="W61351" s="108"/>
      <c r="Y61351" s="108"/>
      <c r="AA61351" s="108"/>
      <c r="AC61351" s="108"/>
    </row>
    <row r="61352" spans="19:29" x14ac:dyDescent="0.25">
      <c r="S61352" s="108"/>
      <c r="U61352" s="108"/>
      <c r="W61352" s="108"/>
      <c r="Y61352" s="108"/>
      <c r="AA61352" s="108"/>
      <c r="AC61352" s="108"/>
    </row>
    <row r="61353" spans="19:29" x14ac:dyDescent="0.25">
      <c r="S61353" s="110"/>
      <c r="U61353" s="110"/>
      <c r="W61353" s="110"/>
      <c r="Y61353" s="110"/>
      <c r="AA61353" s="110"/>
      <c r="AC61353" s="110"/>
    </row>
    <row r="61354" spans="19:29" x14ac:dyDescent="0.25">
      <c r="S61354" s="110"/>
      <c r="U61354" s="110"/>
      <c r="W61354" s="110"/>
      <c r="Y61354" s="110"/>
      <c r="AA61354" s="110"/>
      <c r="AC61354" s="110"/>
    </row>
    <row r="61355" spans="19:29" x14ac:dyDescent="0.25">
      <c r="S61355" s="110"/>
      <c r="U61355" s="110"/>
      <c r="W61355" s="110"/>
      <c r="Y61355" s="110"/>
      <c r="AA61355" s="110"/>
      <c r="AC61355" s="110"/>
    </row>
    <row r="61356" spans="19:29" x14ac:dyDescent="0.25">
      <c r="S61356" s="110"/>
      <c r="U61356" s="110"/>
      <c r="W61356" s="110"/>
      <c r="Y61356" s="110"/>
      <c r="AA61356" s="110"/>
      <c r="AC61356" s="110"/>
    </row>
    <row r="61357" spans="19:29" x14ac:dyDescent="0.25">
      <c r="S61357" s="111"/>
      <c r="U61357" s="111"/>
      <c r="W61357" s="111"/>
      <c r="Y61357" s="111"/>
      <c r="AA61357" s="111"/>
      <c r="AC61357" s="111"/>
    </row>
    <row r="61358" spans="19:29" x14ac:dyDescent="0.25">
      <c r="S61358" s="107"/>
      <c r="U61358" s="107"/>
      <c r="W61358" s="107"/>
      <c r="Y61358" s="107"/>
      <c r="AA61358" s="107"/>
      <c r="AC61358" s="107"/>
    </row>
    <row r="61359" spans="19:29" x14ac:dyDescent="0.25">
      <c r="S61359" s="108"/>
      <c r="U61359" s="108"/>
      <c r="W61359" s="108"/>
      <c r="Y61359" s="108"/>
      <c r="AA61359" s="108"/>
      <c r="AC61359" s="108"/>
    </row>
    <row r="61360" spans="19:29" x14ac:dyDescent="0.25">
      <c r="S61360" s="108"/>
      <c r="U61360" s="108"/>
      <c r="W61360" s="108"/>
      <c r="Y61360" s="108"/>
      <c r="AA61360" s="108"/>
      <c r="AC61360" s="108"/>
    </row>
    <row r="61361" spans="19:29" x14ac:dyDescent="0.25">
      <c r="S61361" s="109"/>
      <c r="U61361" s="109"/>
      <c r="W61361" s="109"/>
      <c r="Y61361" s="109"/>
      <c r="AA61361" s="109"/>
      <c r="AC61361" s="109"/>
    </row>
    <row r="61362" spans="19:29" x14ac:dyDescent="0.25">
      <c r="S61362" s="108"/>
      <c r="U61362" s="108"/>
      <c r="W61362" s="108"/>
      <c r="Y61362" s="108"/>
      <c r="AA61362" s="108"/>
      <c r="AC61362" s="108"/>
    </row>
    <row r="61363" spans="19:29" x14ac:dyDescent="0.25">
      <c r="S61363" s="108"/>
      <c r="U61363" s="108"/>
      <c r="W61363" s="108"/>
      <c r="Y61363" s="108"/>
      <c r="AA61363" s="108"/>
      <c r="AC61363" s="108"/>
    </row>
    <row r="61364" spans="19:29" x14ac:dyDescent="0.25">
      <c r="S61364" s="109"/>
      <c r="U61364" s="109"/>
      <c r="W61364" s="109"/>
      <c r="Y61364" s="109"/>
      <c r="AA61364" s="109"/>
      <c r="AC61364" s="109"/>
    </row>
    <row r="61365" spans="19:29" x14ac:dyDescent="0.25">
      <c r="S61365" s="108"/>
      <c r="U61365" s="108"/>
      <c r="W61365" s="108"/>
      <c r="Y61365" s="108"/>
      <c r="AA61365" s="108"/>
      <c r="AC61365" s="108"/>
    </row>
    <row r="61366" spans="19:29" x14ac:dyDescent="0.25">
      <c r="S61366" s="109"/>
      <c r="U61366" s="109"/>
      <c r="W61366" s="109"/>
      <c r="Y61366" s="109"/>
      <c r="AA61366" s="109"/>
      <c r="AC61366" s="109"/>
    </row>
    <row r="61367" spans="19:29" x14ac:dyDescent="0.25">
      <c r="S61367" s="108"/>
      <c r="U61367" s="108"/>
      <c r="W61367" s="108"/>
      <c r="Y61367" s="108"/>
      <c r="AA61367" s="108"/>
      <c r="AC61367" s="108"/>
    </row>
    <row r="61368" spans="19:29" x14ac:dyDescent="0.25">
      <c r="S61368" s="108"/>
      <c r="U61368" s="108"/>
      <c r="W61368" s="108"/>
      <c r="Y61368" s="108"/>
      <c r="AA61368" s="108"/>
      <c r="AC61368" s="108"/>
    </row>
    <row r="61369" spans="19:29" x14ac:dyDescent="0.25">
      <c r="S61369" s="108"/>
      <c r="U61369" s="108"/>
      <c r="W61369" s="108"/>
      <c r="Y61369" s="108"/>
      <c r="AA61369" s="108"/>
      <c r="AC61369" s="108"/>
    </row>
    <row r="61370" spans="19:29" x14ac:dyDescent="0.25">
      <c r="S61370" s="110"/>
      <c r="U61370" s="110"/>
      <c r="W61370" s="110"/>
      <c r="Y61370" s="110"/>
      <c r="AA61370" s="110"/>
      <c r="AC61370" s="110"/>
    </row>
    <row r="61371" spans="19:29" x14ac:dyDescent="0.25">
      <c r="S61371" s="110"/>
      <c r="U61371" s="110"/>
      <c r="W61371" s="110"/>
      <c r="Y61371" s="110"/>
      <c r="AA61371" s="110"/>
      <c r="AC61371" s="110"/>
    </row>
    <row r="61372" spans="19:29" x14ac:dyDescent="0.25">
      <c r="S61372" s="110"/>
      <c r="U61372" s="110"/>
      <c r="W61372" s="110"/>
      <c r="Y61372" s="110"/>
      <c r="AA61372" s="110"/>
      <c r="AC61372" s="110"/>
    </row>
    <row r="61373" spans="19:29" x14ac:dyDescent="0.25">
      <c r="S61373" s="110"/>
      <c r="U61373" s="110"/>
      <c r="W61373" s="110"/>
      <c r="Y61373" s="110"/>
      <c r="AA61373" s="110"/>
      <c r="AC61373" s="110"/>
    </row>
    <row r="61374" spans="19:29" x14ac:dyDescent="0.25">
      <c r="S61374" s="111"/>
      <c r="U61374" s="111"/>
      <c r="W61374" s="111"/>
      <c r="Y61374" s="111"/>
      <c r="AA61374" s="111"/>
      <c r="AC61374" s="111"/>
    </row>
    <row r="61375" spans="19:29" x14ac:dyDescent="0.25">
      <c r="S61375" s="107"/>
      <c r="U61375" s="107"/>
      <c r="W61375" s="107"/>
      <c r="Y61375" s="107"/>
      <c r="AA61375" s="107"/>
      <c r="AC61375" s="107"/>
    </row>
    <row r="61376" spans="19:29" x14ac:dyDescent="0.25">
      <c r="S61376" s="108"/>
      <c r="U61376" s="108"/>
      <c r="W61376" s="108"/>
      <c r="Y61376" s="108"/>
      <c r="AA61376" s="108"/>
      <c r="AC61376" s="108"/>
    </row>
    <row r="61377" spans="19:29" x14ac:dyDescent="0.25">
      <c r="S61377" s="108"/>
      <c r="U61377" s="108"/>
      <c r="W61377" s="108"/>
      <c r="Y61377" s="108"/>
      <c r="AA61377" s="108"/>
      <c r="AC61377" s="108"/>
    </row>
    <row r="61378" spans="19:29" x14ac:dyDescent="0.25">
      <c r="S61378" s="109"/>
      <c r="U61378" s="109"/>
      <c r="W61378" s="109"/>
      <c r="Y61378" s="109"/>
      <c r="AA61378" s="109"/>
      <c r="AC61378" s="109"/>
    </row>
    <row r="61379" spans="19:29" x14ac:dyDescent="0.25">
      <c r="S61379" s="108"/>
      <c r="U61379" s="108"/>
      <c r="W61379" s="108"/>
      <c r="Y61379" s="108"/>
      <c r="AA61379" s="108"/>
      <c r="AC61379" s="108"/>
    </row>
    <row r="61380" spans="19:29" x14ac:dyDescent="0.25">
      <c r="S61380" s="108"/>
      <c r="U61380" s="108"/>
      <c r="W61380" s="108"/>
      <c r="Y61380" s="108"/>
      <c r="AA61380" s="108"/>
      <c r="AC61380" s="108"/>
    </row>
    <row r="61381" spans="19:29" x14ac:dyDescent="0.25">
      <c r="S61381" s="109"/>
      <c r="U61381" s="109"/>
      <c r="W61381" s="109"/>
      <c r="Y61381" s="109"/>
      <c r="AA61381" s="109"/>
      <c r="AC61381" s="109"/>
    </row>
    <row r="61382" spans="19:29" x14ac:dyDescent="0.25">
      <c r="S61382" s="108"/>
      <c r="U61382" s="108"/>
      <c r="W61382" s="108"/>
      <c r="Y61382" s="108"/>
      <c r="AA61382" s="108"/>
      <c r="AC61382" s="108"/>
    </row>
    <row r="61383" spans="19:29" x14ac:dyDescent="0.25">
      <c r="S61383" s="109"/>
      <c r="U61383" s="109"/>
      <c r="W61383" s="109"/>
      <c r="Y61383" s="109"/>
      <c r="AA61383" s="109"/>
      <c r="AC61383" s="109"/>
    </row>
    <row r="61384" spans="19:29" x14ac:dyDescent="0.25">
      <c r="S61384" s="108"/>
      <c r="U61384" s="108"/>
      <c r="W61384" s="108"/>
      <c r="Y61384" s="108"/>
      <c r="AA61384" s="108"/>
      <c r="AC61384" s="108"/>
    </row>
    <row r="61385" spans="19:29" x14ac:dyDescent="0.25">
      <c r="S61385" s="108"/>
      <c r="U61385" s="108"/>
      <c r="W61385" s="108"/>
      <c r="Y61385" s="108"/>
      <c r="AA61385" s="108"/>
      <c r="AC61385" s="108"/>
    </row>
    <row r="61386" spans="19:29" x14ac:dyDescent="0.25">
      <c r="S61386" s="108"/>
      <c r="U61386" s="108"/>
      <c r="W61386" s="108"/>
      <c r="Y61386" s="108"/>
      <c r="AA61386" s="108"/>
      <c r="AC61386" s="108"/>
    </row>
    <row r="61387" spans="19:29" x14ac:dyDescent="0.25">
      <c r="S61387" s="110"/>
      <c r="U61387" s="110"/>
      <c r="W61387" s="110"/>
      <c r="Y61387" s="110"/>
      <c r="AA61387" s="110"/>
      <c r="AC61387" s="110"/>
    </row>
    <row r="61388" spans="19:29" x14ac:dyDescent="0.25">
      <c r="S61388" s="110"/>
      <c r="U61388" s="110"/>
      <c r="W61388" s="110"/>
      <c r="Y61388" s="110"/>
      <c r="AA61388" s="110"/>
      <c r="AC61388" s="110"/>
    </row>
    <row r="61389" spans="19:29" x14ac:dyDescent="0.25">
      <c r="S61389" s="110"/>
      <c r="U61389" s="110"/>
      <c r="W61389" s="110"/>
      <c r="Y61389" s="110"/>
      <c r="AA61389" s="110"/>
      <c r="AC61389" s="110"/>
    </row>
    <row r="61390" spans="19:29" x14ac:dyDescent="0.25">
      <c r="S61390" s="110"/>
      <c r="U61390" s="110"/>
      <c r="W61390" s="110"/>
      <c r="Y61390" s="110"/>
      <c r="AA61390" s="110"/>
      <c r="AC61390" s="110"/>
    </row>
    <row r="61391" spans="19:29" x14ac:dyDescent="0.25">
      <c r="S61391" s="111"/>
      <c r="U61391" s="111"/>
      <c r="W61391" s="111"/>
      <c r="Y61391" s="111"/>
      <c r="AA61391" s="111"/>
      <c r="AC61391" s="111"/>
    </row>
    <row r="61392" spans="19:29" x14ac:dyDescent="0.25">
      <c r="S61392" s="107"/>
      <c r="U61392" s="107"/>
      <c r="W61392" s="107"/>
      <c r="Y61392" s="107"/>
      <c r="AA61392" s="107"/>
      <c r="AC61392" s="107"/>
    </row>
    <row r="61393" spans="19:29" x14ac:dyDescent="0.25">
      <c r="S61393" s="108"/>
      <c r="U61393" s="108"/>
      <c r="W61393" s="108"/>
      <c r="Y61393" s="108"/>
      <c r="AA61393" s="108"/>
      <c r="AC61393" s="108"/>
    </row>
    <row r="61394" spans="19:29" x14ac:dyDescent="0.25">
      <c r="S61394" s="108"/>
      <c r="U61394" s="108"/>
      <c r="W61394" s="108"/>
      <c r="Y61394" s="108"/>
      <c r="AA61394" s="108"/>
      <c r="AC61394" s="108"/>
    </row>
    <row r="61395" spans="19:29" x14ac:dyDescent="0.25">
      <c r="S61395" s="109"/>
      <c r="U61395" s="109"/>
      <c r="W61395" s="109"/>
      <c r="Y61395" s="109"/>
      <c r="AA61395" s="109"/>
      <c r="AC61395" s="109"/>
    </row>
    <row r="61396" spans="19:29" x14ac:dyDescent="0.25">
      <c r="S61396" s="108"/>
      <c r="U61396" s="108"/>
      <c r="W61396" s="108"/>
      <c r="Y61396" s="108"/>
      <c r="AA61396" s="108"/>
      <c r="AC61396" s="108"/>
    </row>
    <row r="61397" spans="19:29" x14ac:dyDescent="0.25">
      <c r="S61397" s="108"/>
      <c r="U61397" s="108"/>
      <c r="W61397" s="108"/>
      <c r="Y61397" s="108"/>
      <c r="AA61397" s="108"/>
      <c r="AC61397" s="108"/>
    </row>
    <row r="61398" spans="19:29" x14ac:dyDescent="0.25">
      <c r="S61398" s="109"/>
      <c r="U61398" s="109"/>
      <c r="W61398" s="109"/>
      <c r="Y61398" s="109"/>
      <c r="AA61398" s="109"/>
      <c r="AC61398" s="109"/>
    </row>
    <row r="61399" spans="19:29" x14ac:dyDescent="0.25">
      <c r="S61399" s="108"/>
      <c r="U61399" s="108"/>
      <c r="W61399" s="108"/>
      <c r="Y61399" s="108"/>
      <c r="AA61399" s="108"/>
      <c r="AC61399" s="108"/>
    </row>
    <row r="61400" spans="19:29" x14ac:dyDescent="0.25">
      <c r="S61400" s="109"/>
      <c r="U61400" s="109"/>
      <c r="W61400" s="109"/>
      <c r="Y61400" s="109"/>
      <c r="AA61400" s="109"/>
      <c r="AC61400" s="109"/>
    </row>
    <row r="61401" spans="19:29" x14ac:dyDescent="0.25">
      <c r="S61401" s="108"/>
      <c r="U61401" s="108"/>
      <c r="W61401" s="108"/>
      <c r="Y61401" s="108"/>
      <c r="AA61401" s="108"/>
      <c r="AC61401" s="108"/>
    </row>
    <row r="61402" spans="19:29" x14ac:dyDescent="0.25">
      <c r="S61402" s="108"/>
      <c r="U61402" s="108"/>
      <c r="W61402" s="108"/>
      <c r="Y61402" s="108"/>
      <c r="AA61402" s="108"/>
      <c r="AC61402" s="108"/>
    </row>
    <row r="61403" spans="19:29" x14ac:dyDescent="0.25">
      <c r="S61403" s="108"/>
      <c r="U61403" s="108"/>
      <c r="W61403" s="108"/>
      <c r="Y61403" s="108"/>
      <c r="AA61403" s="108"/>
      <c r="AC61403" s="108"/>
    </row>
    <row r="61404" spans="19:29" x14ac:dyDescent="0.25">
      <c r="S61404" s="110"/>
      <c r="U61404" s="110"/>
      <c r="W61404" s="110"/>
      <c r="Y61404" s="110"/>
      <c r="AA61404" s="110"/>
      <c r="AC61404" s="110"/>
    </row>
    <row r="61405" spans="19:29" x14ac:dyDescent="0.25">
      <c r="S61405" s="110"/>
      <c r="U61405" s="110"/>
      <c r="W61405" s="110"/>
      <c r="Y61405" s="110"/>
      <c r="AA61405" s="110"/>
      <c r="AC61405" s="110"/>
    </row>
    <row r="61406" spans="19:29" x14ac:dyDescent="0.25">
      <c r="S61406" s="110"/>
      <c r="U61406" s="110"/>
      <c r="W61406" s="110"/>
      <c r="Y61406" s="110"/>
      <c r="AA61406" s="110"/>
      <c r="AC61406" s="110"/>
    </row>
    <row r="61407" spans="19:29" x14ac:dyDescent="0.25">
      <c r="S61407" s="110"/>
      <c r="U61407" s="110"/>
      <c r="W61407" s="110"/>
      <c r="Y61407" s="110"/>
      <c r="AA61407" s="110"/>
      <c r="AC61407" s="110"/>
    </row>
    <row r="61408" spans="19:29" x14ac:dyDescent="0.25">
      <c r="S61408" s="111"/>
      <c r="U61408" s="111"/>
      <c r="W61408" s="111"/>
      <c r="Y61408" s="111"/>
      <c r="AA61408" s="111"/>
      <c r="AC61408" s="111"/>
    </row>
    <row r="61409" spans="19:29" x14ac:dyDescent="0.25">
      <c r="S61409" s="107"/>
      <c r="U61409" s="107"/>
      <c r="W61409" s="107"/>
      <c r="Y61409" s="107"/>
      <c r="AA61409" s="107"/>
      <c r="AC61409" s="107"/>
    </row>
    <row r="61410" spans="19:29" x14ac:dyDescent="0.25">
      <c r="S61410" s="108"/>
      <c r="U61410" s="108"/>
      <c r="W61410" s="108"/>
      <c r="Y61410" s="108"/>
      <c r="AA61410" s="108"/>
      <c r="AC61410" s="108"/>
    </row>
    <row r="61411" spans="19:29" x14ac:dyDescent="0.25">
      <c r="S61411" s="108"/>
      <c r="U61411" s="108"/>
      <c r="W61411" s="108"/>
      <c r="Y61411" s="108"/>
      <c r="AA61411" s="108"/>
      <c r="AC61411" s="108"/>
    </row>
    <row r="61412" spans="19:29" x14ac:dyDescent="0.25">
      <c r="S61412" s="109"/>
      <c r="U61412" s="109"/>
      <c r="W61412" s="109"/>
      <c r="Y61412" s="109"/>
      <c r="AA61412" s="109"/>
      <c r="AC61412" s="109"/>
    </row>
    <row r="61413" spans="19:29" x14ac:dyDescent="0.25">
      <c r="S61413" s="108"/>
      <c r="U61413" s="108"/>
      <c r="W61413" s="108"/>
      <c r="Y61413" s="108"/>
      <c r="AA61413" s="108"/>
      <c r="AC61413" s="108"/>
    </row>
    <row r="61414" spans="19:29" x14ac:dyDescent="0.25">
      <c r="S61414" s="108"/>
      <c r="U61414" s="108"/>
      <c r="W61414" s="108"/>
      <c r="Y61414" s="108"/>
      <c r="AA61414" s="108"/>
      <c r="AC61414" s="108"/>
    </row>
    <row r="61415" spans="19:29" x14ac:dyDescent="0.25">
      <c r="S61415" s="109"/>
      <c r="U61415" s="109"/>
      <c r="W61415" s="109"/>
      <c r="Y61415" s="109"/>
      <c r="AA61415" s="109"/>
      <c r="AC61415" s="109"/>
    </row>
    <row r="61416" spans="19:29" x14ac:dyDescent="0.25">
      <c r="S61416" s="108"/>
      <c r="U61416" s="108"/>
      <c r="W61416" s="108"/>
      <c r="Y61416" s="108"/>
      <c r="AA61416" s="108"/>
      <c r="AC61416" s="108"/>
    </row>
    <row r="61417" spans="19:29" x14ac:dyDescent="0.25">
      <c r="S61417" s="109"/>
      <c r="U61417" s="109"/>
      <c r="W61417" s="109"/>
      <c r="Y61417" s="109"/>
      <c r="AA61417" s="109"/>
      <c r="AC61417" s="109"/>
    </row>
    <row r="61418" spans="19:29" x14ac:dyDescent="0.25">
      <c r="S61418" s="108"/>
      <c r="U61418" s="108"/>
      <c r="W61418" s="108"/>
      <c r="Y61418" s="108"/>
      <c r="AA61418" s="108"/>
      <c r="AC61418" s="108"/>
    </row>
    <row r="61419" spans="19:29" x14ac:dyDescent="0.25">
      <c r="S61419" s="108"/>
      <c r="U61419" s="108"/>
      <c r="W61419" s="108"/>
      <c r="Y61419" s="108"/>
      <c r="AA61419" s="108"/>
      <c r="AC61419" s="108"/>
    </row>
    <row r="61420" spans="19:29" x14ac:dyDescent="0.25">
      <c r="S61420" s="108"/>
      <c r="U61420" s="108"/>
      <c r="W61420" s="108"/>
      <c r="Y61420" s="108"/>
      <c r="AA61420" s="108"/>
      <c r="AC61420" s="108"/>
    </row>
    <row r="61421" spans="19:29" x14ac:dyDescent="0.25">
      <c r="S61421" s="110"/>
      <c r="U61421" s="110"/>
      <c r="W61421" s="110"/>
      <c r="Y61421" s="110"/>
      <c r="AA61421" s="110"/>
      <c r="AC61421" s="110"/>
    </row>
    <row r="61422" spans="19:29" x14ac:dyDescent="0.25">
      <c r="S61422" s="110"/>
      <c r="U61422" s="110"/>
      <c r="W61422" s="110"/>
      <c r="Y61422" s="110"/>
      <c r="AA61422" s="110"/>
      <c r="AC61422" s="110"/>
    </row>
    <row r="61423" spans="19:29" x14ac:dyDescent="0.25">
      <c r="S61423" s="110"/>
      <c r="U61423" s="110"/>
      <c r="W61423" s="110"/>
      <c r="Y61423" s="110"/>
      <c r="AA61423" s="110"/>
      <c r="AC61423" s="110"/>
    </row>
    <row r="61424" spans="19:29" x14ac:dyDescent="0.25">
      <c r="S61424" s="110"/>
      <c r="U61424" s="110"/>
      <c r="W61424" s="110"/>
      <c r="Y61424" s="110"/>
      <c r="AA61424" s="110"/>
      <c r="AC61424" s="110"/>
    </row>
    <row r="61425" spans="19:29" x14ac:dyDescent="0.25">
      <c r="S61425" s="111"/>
      <c r="U61425" s="111"/>
      <c r="W61425" s="111"/>
      <c r="Y61425" s="111"/>
      <c r="AA61425" s="111"/>
      <c r="AC61425" s="111"/>
    </row>
    <row r="61426" spans="19:29" x14ac:dyDescent="0.25">
      <c r="S61426" s="107"/>
      <c r="U61426" s="107"/>
      <c r="W61426" s="107"/>
      <c r="Y61426" s="107"/>
      <c r="AA61426" s="107"/>
      <c r="AC61426" s="107"/>
    </row>
    <row r="61427" spans="19:29" x14ac:dyDescent="0.25">
      <c r="S61427" s="108"/>
      <c r="U61427" s="108"/>
      <c r="W61427" s="108"/>
      <c r="Y61427" s="108"/>
      <c r="AA61427" s="108"/>
      <c r="AC61427" s="108"/>
    </row>
    <row r="61428" spans="19:29" x14ac:dyDescent="0.25">
      <c r="S61428" s="108"/>
      <c r="U61428" s="108"/>
      <c r="W61428" s="108"/>
      <c r="Y61428" s="108"/>
      <c r="AA61428" s="108"/>
      <c r="AC61428" s="108"/>
    </row>
    <row r="61429" spans="19:29" x14ac:dyDescent="0.25">
      <c r="S61429" s="109"/>
      <c r="U61429" s="109"/>
      <c r="W61429" s="109"/>
      <c r="Y61429" s="109"/>
      <c r="AA61429" s="109"/>
      <c r="AC61429" s="109"/>
    </row>
    <row r="61430" spans="19:29" x14ac:dyDescent="0.25">
      <c r="S61430" s="108"/>
      <c r="U61430" s="108"/>
      <c r="W61430" s="108"/>
      <c r="Y61430" s="108"/>
      <c r="AA61430" s="108"/>
      <c r="AC61430" s="108"/>
    </row>
    <row r="61431" spans="19:29" x14ac:dyDescent="0.25">
      <c r="S61431" s="108"/>
      <c r="U61431" s="108"/>
      <c r="W61431" s="108"/>
      <c r="Y61431" s="108"/>
      <c r="AA61431" s="108"/>
      <c r="AC61431" s="108"/>
    </row>
    <row r="61432" spans="19:29" x14ac:dyDescent="0.25">
      <c r="S61432" s="109"/>
      <c r="U61432" s="109"/>
      <c r="W61432" s="109"/>
      <c r="Y61432" s="109"/>
      <c r="AA61432" s="109"/>
      <c r="AC61432" s="109"/>
    </row>
    <row r="61433" spans="19:29" x14ac:dyDescent="0.25">
      <c r="S61433" s="108"/>
      <c r="U61433" s="108"/>
      <c r="W61433" s="108"/>
      <c r="Y61433" s="108"/>
      <c r="AA61433" s="108"/>
      <c r="AC61433" s="108"/>
    </row>
    <row r="61434" spans="19:29" x14ac:dyDescent="0.25">
      <c r="S61434" s="109"/>
      <c r="U61434" s="109"/>
      <c r="W61434" s="109"/>
      <c r="Y61434" s="109"/>
      <c r="AA61434" s="109"/>
      <c r="AC61434" s="109"/>
    </row>
    <row r="61435" spans="19:29" x14ac:dyDescent="0.25">
      <c r="S61435" s="108"/>
      <c r="U61435" s="108"/>
      <c r="W61435" s="108"/>
      <c r="Y61435" s="108"/>
      <c r="AA61435" s="108"/>
      <c r="AC61435" s="108"/>
    </row>
    <row r="61436" spans="19:29" x14ac:dyDescent="0.25">
      <c r="S61436" s="108"/>
      <c r="U61436" s="108"/>
      <c r="W61436" s="108"/>
      <c r="Y61436" s="108"/>
      <c r="AA61436" s="108"/>
      <c r="AC61436" s="108"/>
    </row>
    <row r="61437" spans="19:29" x14ac:dyDescent="0.25">
      <c r="S61437" s="108"/>
      <c r="U61437" s="108"/>
      <c r="W61437" s="108"/>
      <c r="Y61437" s="108"/>
      <c r="AA61437" s="108"/>
      <c r="AC61437" s="108"/>
    </row>
    <row r="61438" spans="19:29" x14ac:dyDescent="0.25">
      <c r="S61438" s="110"/>
      <c r="U61438" s="110"/>
      <c r="W61438" s="110"/>
      <c r="Y61438" s="110"/>
      <c r="AA61438" s="110"/>
      <c r="AC61438" s="110"/>
    </row>
    <row r="61439" spans="19:29" x14ac:dyDescent="0.25">
      <c r="S61439" s="110"/>
      <c r="U61439" s="110"/>
      <c r="W61439" s="110"/>
      <c r="Y61439" s="110"/>
      <c r="AA61439" s="110"/>
      <c r="AC61439" s="110"/>
    </row>
    <row r="61440" spans="19:29" x14ac:dyDescent="0.25">
      <c r="S61440" s="110"/>
      <c r="U61440" s="110"/>
      <c r="W61440" s="110"/>
      <c r="Y61440" s="110"/>
      <c r="AA61440" s="110"/>
      <c r="AC61440" s="110"/>
    </row>
    <row r="61441" spans="19:29" x14ac:dyDescent="0.25">
      <c r="S61441" s="110"/>
      <c r="U61441" s="110"/>
      <c r="W61441" s="110"/>
      <c r="Y61441" s="110"/>
      <c r="AA61441" s="110"/>
      <c r="AC61441" s="110"/>
    </row>
    <row r="61442" spans="19:29" x14ac:dyDescent="0.25">
      <c r="S61442" s="111"/>
      <c r="U61442" s="111"/>
      <c r="W61442" s="111"/>
      <c r="Y61442" s="111"/>
      <c r="AA61442" s="111"/>
      <c r="AC61442" s="111"/>
    </row>
    <row r="61443" spans="19:29" x14ac:dyDescent="0.25">
      <c r="S61443" s="107"/>
      <c r="U61443" s="107"/>
      <c r="W61443" s="107"/>
      <c r="Y61443" s="107"/>
      <c r="AA61443" s="107"/>
      <c r="AC61443" s="107"/>
    </row>
    <row r="61444" spans="19:29" x14ac:dyDescent="0.25">
      <c r="S61444" s="108"/>
      <c r="U61444" s="108"/>
      <c r="W61444" s="108"/>
      <c r="Y61444" s="108"/>
      <c r="AA61444" s="108"/>
      <c r="AC61444" s="108"/>
    </row>
    <row r="61445" spans="19:29" x14ac:dyDescent="0.25">
      <c r="S61445" s="108"/>
      <c r="U61445" s="108"/>
      <c r="W61445" s="108"/>
      <c r="Y61445" s="108"/>
      <c r="AA61445" s="108"/>
      <c r="AC61445" s="108"/>
    </row>
    <row r="61446" spans="19:29" x14ac:dyDescent="0.25">
      <c r="S61446" s="109"/>
      <c r="U61446" s="109"/>
      <c r="W61446" s="109"/>
      <c r="Y61446" s="109"/>
      <c r="AA61446" s="109"/>
      <c r="AC61446" s="109"/>
    </row>
    <row r="61447" spans="19:29" x14ac:dyDescent="0.25">
      <c r="S61447" s="108"/>
      <c r="U61447" s="108"/>
      <c r="W61447" s="108"/>
      <c r="Y61447" s="108"/>
      <c r="AA61447" s="108"/>
      <c r="AC61447" s="108"/>
    </row>
    <row r="61448" spans="19:29" x14ac:dyDescent="0.25">
      <c r="S61448" s="108"/>
      <c r="U61448" s="108"/>
      <c r="W61448" s="108"/>
      <c r="Y61448" s="108"/>
      <c r="AA61448" s="108"/>
      <c r="AC61448" s="108"/>
    </row>
    <row r="61449" spans="19:29" x14ac:dyDescent="0.25">
      <c r="S61449" s="109"/>
      <c r="U61449" s="109"/>
      <c r="W61449" s="109"/>
      <c r="Y61449" s="109"/>
      <c r="AA61449" s="109"/>
      <c r="AC61449" s="109"/>
    </row>
    <row r="61450" spans="19:29" x14ac:dyDescent="0.25">
      <c r="S61450" s="108"/>
      <c r="U61450" s="108"/>
      <c r="W61450" s="108"/>
      <c r="Y61450" s="108"/>
      <c r="AA61450" s="108"/>
      <c r="AC61450" s="108"/>
    </row>
    <row r="61451" spans="19:29" x14ac:dyDescent="0.25">
      <c r="S61451" s="109"/>
      <c r="U61451" s="109"/>
      <c r="W61451" s="109"/>
      <c r="Y61451" s="109"/>
      <c r="AA61451" s="109"/>
      <c r="AC61451" s="109"/>
    </row>
    <row r="61452" spans="19:29" x14ac:dyDescent="0.25">
      <c r="S61452" s="108"/>
      <c r="U61452" s="108"/>
      <c r="W61452" s="108"/>
      <c r="Y61452" s="108"/>
      <c r="AA61452" s="108"/>
      <c r="AC61452" s="108"/>
    </row>
    <row r="61453" spans="19:29" x14ac:dyDescent="0.25">
      <c r="S61453" s="108"/>
      <c r="U61453" s="108"/>
      <c r="W61453" s="108"/>
      <c r="Y61453" s="108"/>
      <c r="AA61453" s="108"/>
      <c r="AC61453" s="108"/>
    </row>
    <row r="61454" spans="19:29" x14ac:dyDescent="0.25">
      <c r="S61454" s="108"/>
      <c r="U61454" s="108"/>
      <c r="W61454" s="108"/>
      <c r="Y61454" s="108"/>
      <c r="AA61454" s="108"/>
      <c r="AC61454" s="108"/>
    </row>
    <row r="61455" spans="19:29" x14ac:dyDescent="0.25">
      <c r="S61455" s="110"/>
      <c r="U61455" s="110"/>
      <c r="W61455" s="110"/>
      <c r="Y61455" s="110"/>
      <c r="AA61455" s="110"/>
      <c r="AC61455" s="110"/>
    </row>
    <row r="61456" spans="19:29" x14ac:dyDescent="0.25">
      <c r="S61456" s="110"/>
      <c r="U61456" s="110"/>
      <c r="W61456" s="110"/>
      <c r="Y61456" s="110"/>
      <c r="AA61456" s="110"/>
      <c r="AC61456" s="110"/>
    </row>
    <row r="61457" spans="19:29" x14ac:dyDescent="0.25">
      <c r="S61457" s="110"/>
      <c r="U61457" s="110"/>
      <c r="W61457" s="110"/>
      <c r="Y61457" s="110"/>
      <c r="AA61457" s="110"/>
      <c r="AC61457" s="110"/>
    </row>
    <row r="61458" spans="19:29" x14ac:dyDescent="0.25">
      <c r="S61458" s="110"/>
      <c r="U61458" s="110"/>
      <c r="W61458" s="110"/>
      <c r="Y61458" s="110"/>
      <c r="AA61458" s="110"/>
      <c r="AC61458" s="110"/>
    </row>
    <row r="61459" spans="19:29" x14ac:dyDescent="0.25">
      <c r="S61459" s="111"/>
      <c r="U61459" s="111"/>
      <c r="W61459" s="111"/>
      <c r="Y61459" s="111"/>
      <c r="AA61459" s="111"/>
      <c r="AC61459" s="111"/>
    </row>
    <row r="61460" spans="19:29" x14ac:dyDescent="0.25">
      <c r="S61460" s="107"/>
      <c r="U61460" s="107"/>
      <c r="W61460" s="107"/>
      <c r="Y61460" s="107"/>
      <c r="AA61460" s="107"/>
      <c r="AC61460" s="107"/>
    </row>
    <row r="61461" spans="19:29" x14ac:dyDescent="0.25">
      <c r="S61461" s="108"/>
      <c r="U61461" s="108"/>
      <c r="W61461" s="108"/>
      <c r="Y61461" s="108"/>
      <c r="AA61461" s="108"/>
      <c r="AC61461" s="108"/>
    </row>
    <row r="61462" spans="19:29" x14ac:dyDescent="0.25">
      <c r="S61462" s="108"/>
      <c r="U61462" s="108"/>
      <c r="W61462" s="108"/>
      <c r="Y61462" s="108"/>
      <c r="AA61462" s="108"/>
      <c r="AC61462" s="108"/>
    </row>
    <row r="61463" spans="19:29" x14ac:dyDescent="0.25">
      <c r="S61463" s="109"/>
      <c r="U61463" s="109"/>
      <c r="W61463" s="109"/>
      <c r="Y61463" s="109"/>
      <c r="AA61463" s="109"/>
      <c r="AC61463" s="109"/>
    </row>
    <row r="61464" spans="19:29" x14ac:dyDescent="0.25">
      <c r="S61464" s="108"/>
      <c r="U61464" s="108"/>
      <c r="W61464" s="108"/>
      <c r="Y61464" s="108"/>
      <c r="AA61464" s="108"/>
      <c r="AC61464" s="108"/>
    </row>
    <row r="61465" spans="19:29" x14ac:dyDescent="0.25">
      <c r="S61465" s="108"/>
      <c r="U61465" s="108"/>
      <c r="W61465" s="108"/>
      <c r="Y61465" s="108"/>
      <c r="AA61465" s="108"/>
      <c r="AC61465" s="108"/>
    </row>
    <row r="61466" spans="19:29" x14ac:dyDescent="0.25">
      <c r="S61466" s="109"/>
      <c r="U61466" s="109"/>
      <c r="W61466" s="109"/>
      <c r="Y61466" s="109"/>
      <c r="AA61466" s="109"/>
      <c r="AC61466" s="109"/>
    </row>
    <row r="61467" spans="19:29" x14ac:dyDescent="0.25">
      <c r="S61467" s="108"/>
      <c r="U61467" s="108"/>
      <c r="W61467" s="108"/>
      <c r="Y61467" s="108"/>
      <c r="AA61467" s="108"/>
      <c r="AC61467" s="108"/>
    </row>
    <row r="61468" spans="19:29" x14ac:dyDescent="0.25">
      <c r="S61468" s="109"/>
      <c r="U61468" s="109"/>
      <c r="W61468" s="109"/>
      <c r="Y61468" s="109"/>
      <c r="AA61468" s="109"/>
      <c r="AC61468" s="109"/>
    </row>
    <row r="61469" spans="19:29" x14ac:dyDescent="0.25">
      <c r="S61469" s="108"/>
      <c r="U61469" s="108"/>
      <c r="W61469" s="108"/>
      <c r="Y61469" s="108"/>
      <c r="AA61469" s="108"/>
      <c r="AC61469" s="108"/>
    </row>
    <row r="61470" spans="19:29" x14ac:dyDescent="0.25">
      <c r="S61470" s="108"/>
      <c r="U61470" s="108"/>
      <c r="W61470" s="108"/>
      <c r="Y61470" s="108"/>
      <c r="AA61470" s="108"/>
      <c r="AC61470" s="108"/>
    </row>
    <row r="61471" spans="19:29" x14ac:dyDescent="0.25">
      <c r="S61471" s="108"/>
      <c r="U61471" s="108"/>
      <c r="W61471" s="108"/>
      <c r="Y61471" s="108"/>
      <c r="AA61471" s="108"/>
      <c r="AC61471" s="108"/>
    </row>
    <row r="61472" spans="19:29" x14ac:dyDescent="0.25">
      <c r="S61472" s="110"/>
      <c r="U61472" s="110"/>
      <c r="W61472" s="110"/>
      <c r="Y61472" s="110"/>
      <c r="AA61472" s="110"/>
      <c r="AC61472" s="110"/>
    </row>
    <row r="61473" spans="19:29" x14ac:dyDescent="0.25">
      <c r="S61473" s="110"/>
      <c r="U61473" s="110"/>
      <c r="W61473" s="110"/>
      <c r="Y61473" s="110"/>
      <c r="AA61473" s="110"/>
      <c r="AC61473" s="110"/>
    </row>
    <row r="61474" spans="19:29" x14ac:dyDescent="0.25">
      <c r="S61474" s="110"/>
      <c r="U61474" s="110"/>
      <c r="W61474" s="110"/>
      <c r="Y61474" s="110"/>
      <c r="AA61474" s="110"/>
      <c r="AC61474" s="110"/>
    </row>
    <row r="61475" spans="19:29" x14ac:dyDescent="0.25">
      <c r="S61475" s="110"/>
      <c r="U61475" s="110"/>
      <c r="W61475" s="110"/>
      <c r="Y61475" s="110"/>
      <c r="AA61475" s="110"/>
      <c r="AC61475" s="110"/>
    </row>
    <row r="61476" spans="19:29" x14ac:dyDescent="0.25">
      <c r="S61476" s="111"/>
      <c r="U61476" s="111"/>
      <c r="W61476" s="111"/>
      <c r="Y61476" s="111"/>
      <c r="AA61476" s="111"/>
      <c r="AC61476" s="111"/>
    </row>
    <row r="61477" spans="19:29" x14ac:dyDescent="0.25">
      <c r="S61477" s="107"/>
      <c r="U61477" s="107"/>
      <c r="W61477" s="107"/>
      <c r="Y61477" s="107"/>
      <c r="AA61477" s="107"/>
      <c r="AC61477" s="107"/>
    </row>
    <row r="61478" spans="19:29" x14ac:dyDescent="0.25">
      <c r="S61478" s="108"/>
      <c r="U61478" s="108"/>
      <c r="W61478" s="108"/>
      <c r="Y61478" s="108"/>
      <c r="AA61478" s="108"/>
      <c r="AC61478" s="108"/>
    </row>
    <row r="61479" spans="19:29" x14ac:dyDescent="0.25">
      <c r="S61479" s="108"/>
      <c r="U61479" s="108"/>
      <c r="W61479" s="108"/>
      <c r="Y61479" s="108"/>
      <c r="AA61479" s="108"/>
      <c r="AC61479" s="108"/>
    </row>
    <row r="61480" spans="19:29" x14ac:dyDescent="0.25">
      <c r="S61480" s="109"/>
      <c r="U61480" s="109"/>
      <c r="W61480" s="109"/>
      <c r="Y61480" s="109"/>
      <c r="AA61480" s="109"/>
      <c r="AC61480" s="109"/>
    </row>
    <row r="61481" spans="19:29" x14ac:dyDescent="0.25">
      <c r="S61481" s="108"/>
      <c r="U61481" s="108"/>
      <c r="W61481" s="108"/>
      <c r="Y61481" s="108"/>
      <c r="AA61481" s="108"/>
      <c r="AC61481" s="108"/>
    </row>
    <row r="61482" spans="19:29" x14ac:dyDescent="0.25">
      <c r="S61482" s="108"/>
      <c r="U61482" s="108"/>
      <c r="W61482" s="108"/>
      <c r="Y61482" s="108"/>
      <c r="AA61482" s="108"/>
      <c r="AC61482" s="108"/>
    </row>
    <row r="61483" spans="19:29" x14ac:dyDescent="0.25">
      <c r="S61483" s="109"/>
      <c r="U61483" s="109"/>
      <c r="W61483" s="109"/>
      <c r="Y61483" s="109"/>
      <c r="AA61483" s="109"/>
      <c r="AC61483" s="109"/>
    </row>
    <row r="61484" spans="19:29" x14ac:dyDescent="0.25">
      <c r="S61484" s="108"/>
      <c r="U61484" s="108"/>
      <c r="W61484" s="108"/>
      <c r="Y61484" s="108"/>
      <c r="AA61484" s="108"/>
      <c r="AC61484" s="108"/>
    </row>
    <row r="61485" spans="19:29" x14ac:dyDescent="0.25">
      <c r="S61485" s="109"/>
      <c r="U61485" s="109"/>
      <c r="W61485" s="109"/>
      <c r="Y61485" s="109"/>
      <c r="AA61485" s="109"/>
      <c r="AC61485" s="109"/>
    </row>
    <row r="61486" spans="19:29" x14ac:dyDescent="0.25">
      <c r="S61486" s="108"/>
      <c r="U61486" s="108"/>
      <c r="W61486" s="108"/>
      <c r="Y61486" s="108"/>
      <c r="AA61486" s="108"/>
      <c r="AC61486" s="108"/>
    </row>
    <row r="61487" spans="19:29" x14ac:dyDescent="0.25">
      <c r="S61487" s="108"/>
      <c r="U61487" s="108"/>
      <c r="W61487" s="108"/>
      <c r="Y61487" s="108"/>
      <c r="AA61487" s="108"/>
      <c r="AC61487" s="108"/>
    </row>
    <row r="61488" spans="19:29" x14ac:dyDescent="0.25">
      <c r="S61488" s="108"/>
      <c r="U61488" s="108"/>
      <c r="W61488" s="108"/>
      <c r="Y61488" s="108"/>
      <c r="AA61488" s="108"/>
      <c r="AC61488" s="108"/>
    </row>
    <row r="61489" spans="19:29" x14ac:dyDescent="0.25">
      <c r="S61489" s="110"/>
      <c r="U61489" s="110"/>
      <c r="W61489" s="110"/>
      <c r="Y61489" s="110"/>
      <c r="AA61489" s="110"/>
      <c r="AC61489" s="110"/>
    </row>
    <row r="61490" spans="19:29" x14ac:dyDescent="0.25">
      <c r="S61490" s="110"/>
      <c r="U61490" s="110"/>
      <c r="W61490" s="110"/>
      <c r="Y61490" s="110"/>
      <c r="AA61490" s="110"/>
      <c r="AC61490" s="110"/>
    </row>
    <row r="61491" spans="19:29" x14ac:dyDescent="0.25">
      <c r="S61491" s="110"/>
      <c r="U61491" s="110"/>
      <c r="W61491" s="110"/>
      <c r="Y61491" s="110"/>
      <c r="AA61491" s="110"/>
      <c r="AC61491" s="110"/>
    </row>
    <row r="61492" spans="19:29" x14ac:dyDescent="0.25">
      <c r="S61492" s="110"/>
      <c r="U61492" s="110"/>
      <c r="W61492" s="110"/>
      <c r="Y61492" s="110"/>
      <c r="AA61492" s="110"/>
      <c r="AC61492" s="110"/>
    </row>
    <row r="61493" spans="19:29" x14ac:dyDescent="0.25">
      <c r="S61493" s="111"/>
      <c r="U61493" s="111"/>
      <c r="W61493" s="111"/>
      <c r="Y61493" s="111"/>
      <c r="AA61493" s="111"/>
      <c r="AC61493" s="111"/>
    </row>
    <row r="61494" spans="19:29" x14ac:dyDescent="0.25">
      <c r="S61494" s="107"/>
      <c r="U61494" s="107"/>
      <c r="W61494" s="107"/>
      <c r="Y61494" s="107"/>
      <c r="AA61494" s="107"/>
      <c r="AC61494" s="107"/>
    </row>
    <row r="61495" spans="19:29" x14ac:dyDescent="0.25">
      <c r="S61495" s="108"/>
      <c r="U61495" s="108"/>
      <c r="W61495" s="108"/>
      <c r="Y61495" s="108"/>
      <c r="AA61495" s="108"/>
      <c r="AC61495" s="108"/>
    </row>
    <row r="61496" spans="19:29" x14ac:dyDescent="0.25">
      <c r="S61496" s="108"/>
      <c r="U61496" s="108"/>
      <c r="W61496" s="108"/>
      <c r="Y61496" s="108"/>
      <c r="AA61496" s="108"/>
      <c r="AC61496" s="108"/>
    </row>
    <row r="61497" spans="19:29" x14ac:dyDescent="0.25">
      <c r="S61497" s="109"/>
      <c r="U61497" s="109"/>
      <c r="W61497" s="109"/>
      <c r="Y61497" s="109"/>
      <c r="AA61497" s="109"/>
      <c r="AC61497" s="109"/>
    </row>
    <row r="61498" spans="19:29" x14ac:dyDescent="0.25">
      <c r="S61498" s="108"/>
      <c r="U61498" s="108"/>
      <c r="W61498" s="108"/>
      <c r="Y61498" s="108"/>
      <c r="AA61498" s="108"/>
      <c r="AC61498" s="108"/>
    </row>
    <row r="61499" spans="19:29" x14ac:dyDescent="0.25">
      <c r="S61499" s="108"/>
      <c r="U61499" s="108"/>
      <c r="W61499" s="108"/>
      <c r="Y61499" s="108"/>
      <c r="AA61499" s="108"/>
      <c r="AC61499" s="108"/>
    </row>
    <row r="61500" spans="19:29" x14ac:dyDescent="0.25">
      <c r="S61500" s="109"/>
      <c r="U61500" s="109"/>
      <c r="W61500" s="109"/>
      <c r="Y61500" s="109"/>
      <c r="AA61500" s="109"/>
      <c r="AC61500" s="109"/>
    </row>
    <row r="61501" spans="19:29" x14ac:dyDescent="0.25">
      <c r="S61501" s="108"/>
      <c r="U61501" s="108"/>
      <c r="W61501" s="108"/>
      <c r="Y61501" s="108"/>
      <c r="AA61501" s="108"/>
      <c r="AC61501" s="108"/>
    </row>
    <row r="61502" spans="19:29" x14ac:dyDescent="0.25">
      <c r="S61502" s="109"/>
      <c r="U61502" s="109"/>
      <c r="W61502" s="109"/>
      <c r="Y61502" s="109"/>
      <c r="AA61502" s="109"/>
      <c r="AC61502" s="109"/>
    </row>
    <row r="61503" spans="19:29" x14ac:dyDescent="0.25">
      <c r="S61503" s="108"/>
      <c r="U61503" s="108"/>
      <c r="W61503" s="108"/>
      <c r="Y61503" s="108"/>
      <c r="AA61503" s="108"/>
      <c r="AC61503" s="108"/>
    </row>
    <row r="61504" spans="19:29" x14ac:dyDescent="0.25">
      <c r="S61504" s="108"/>
      <c r="U61504" s="108"/>
      <c r="W61504" s="108"/>
      <c r="Y61504" s="108"/>
      <c r="AA61504" s="108"/>
      <c r="AC61504" s="108"/>
    </row>
    <row r="61505" spans="19:29" x14ac:dyDescent="0.25">
      <c r="S61505" s="108"/>
      <c r="U61505" s="108"/>
      <c r="W61505" s="108"/>
      <c r="Y61505" s="108"/>
      <c r="AA61505" s="108"/>
      <c r="AC61505" s="108"/>
    </row>
    <row r="61506" spans="19:29" x14ac:dyDescent="0.25">
      <c r="S61506" s="110"/>
      <c r="U61506" s="110"/>
      <c r="W61506" s="110"/>
      <c r="Y61506" s="110"/>
      <c r="AA61506" s="110"/>
      <c r="AC61506" s="110"/>
    </row>
    <row r="61507" spans="19:29" x14ac:dyDescent="0.25">
      <c r="S61507" s="110"/>
      <c r="U61507" s="110"/>
      <c r="W61507" s="110"/>
      <c r="Y61507" s="110"/>
      <c r="AA61507" s="110"/>
      <c r="AC61507" s="110"/>
    </row>
    <row r="61508" spans="19:29" x14ac:dyDescent="0.25">
      <c r="S61508" s="110"/>
      <c r="U61508" s="110"/>
      <c r="W61508" s="110"/>
      <c r="Y61508" s="110"/>
      <c r="AA61508" s="110"/>
      <c r="AC61508" s="110"/>
    </row>
    <row r="61509" spans="19:29" x14ac:dyDescent="0.25">
      <c r="S61509" s="110"/>
      <c r="U61509" s="110"/>
      <c r="W61509" s="110"/>
      <c r="Y61509" s="110"/>
      <c r="AA61509" s="110"/>
      <c r="AC61509" s="110"/>
    </row>
    <row r="61510" spans="19:29" x14ac:dyDescent="0.25">
      <c r="S61510" s="111"/>
      <c r="U61510" s="111"/>
      <c r="W61510" s="111"/>
      <c r="Y61510" s="111"/>
      <c r="AA61510" s="111"/>
      <c r="AC61510" s="111"/>
    </row>
    <row r="61511" spans="19:29" x14ac:dyDescent="0.25">
      <c r="S61511" s="107"/>
      <c r="U61511" s="107"/>
      <c r="W61511" s="107"/>
      <c r="Y61511" s="107"/>
      <c r="AA61511" s="107"/>
      <c r="AC61511" s="107"/>
    </row>
    <row r="61512" spans="19:29" x14ac:dyDescent="0.25">
      <c r="S61512" s="108"/>
      <c r="U61512" s="108"/>
      <c r="W61512" s="108"/>
      <c r="Y61512" s="108"/>
      <c r="AA61512" s="108"/>
      <c r="AC61512" s="108"/>
    </row>
    <row r="61513" spans="19:29" x14ac:dyDescent="0.25">
      <c r="S61513" s="108"/>
      <c r="U61513" s="108"/>
      <c r="W61513" s="108"/>
      <c r="Y61513" s="108"/>
      <c r="AA61513" s="108"/>
      <c r="AC61513" s="108"/>
    </row>
    <row r="61514" spans="19:29" x14ac:dyDescent="0.25">
      <c r="S61514" s="109"/>
      <c r="U61514" s="109"/>
      <c r="W61514" s="109"/>
      <c r="Y61514" s="109"/>
      <c r="AA61514" s="109"/>
      <c r="AC61514" s="109"/>
    </row>
    <row r="61515" spans="19:29" x14ac:dyDescent="0.25">
      <c r="S61515" s="108"/>
      <c r="U61515" s="108"/>
      <c r="W61515" s="108"/>
      <c r="Y61515" s="108"/>
      <c r="AA61515" s="108"/>
      <c r="AC61515" s="108"/>
    </row>
    <row r="61516" spans="19:29" x14ac:dyDescent="0.25">
      <c r="S61516" s="108"/>
      <c r="U61516" s="108"/>
      <c r="W61516" s="108"/>
      <c r="Y61516" s="108"/>
      <c r="AA61516" s="108"/>
      <c r="AC61516" s="108"/>
    </row>
    <row r="61517" spans="19:29" x14ac:dyDescent="0.25">
      <c r="S61517" s="109"/>
      <c r="U61517" s="109"/>
      <c r="W61517" s="109"/>
      <c r="Y61517" s="109"/>
      <c r="AA61517" s="109"/>
      <c r="AC61517" s="109"/>
    </row>
    <row r="61518" spans="19:29" x14ac:dyDescent="0.25">
      <c r="S61518" s="108"/>
      <c r="U61518" s="108"/>
      <c r="W61518" s="108"/>
      <c r="Y61518" s="108"/>
      <c r="AA61518" s="108"/>
      <c r="AC61518" s="108"/>
    </row>
    <row r="61519" spans="19:29" x14ac:dyDescent="0.25">
      <c r="S61519" s="109"/>
      <c r="U61519" s="109"/>
      <c r="W61519" s="109"/>
      <c r="Y61519" s="109"/>
      <c r="AA61519" s="109"/>
      <c r="AC61519" s="109"/>
    </row>
    <row r="61520" spans="19:29" x14ac:dyDescent="0.25">
      <c r="S61520" s="108"/>
      <c r="U61520" s="108"/>
      <c r="W61520" s="108"/>
      <c r="Y61520" s="108"/>
      <c r="AA61520" s="108"/>
      <c r="AC61520" s="108"/>
    </row>
    <row r="61521" spans="19:29" x14ac:dyDescent="0.25">
      <c r="S61521" s="108"/>
      <c r="U61521" s="108"/>
      <c r="W61521" s="108"/>
      <c r="Y61521" s="108"/>
      <c r="AA61521" s="108"/>
      <c r="AC61521" s="108"/>
    </row>
    <row r="61522" spans="19:29" x14ac:dyDescent="0.25">
      <c r="S61522" s="108"/>
      <c r="U61522" s="108"/>
      <c r="W61522" s="108"/>
      <c r="Y61522" s="108"/>
      <c r="AA61522" s="108"/>
      <c r="AC61522" s="108"/>
    </row>
    <row r="61523" spans="19:29" x14ac:dyDescent="0.25">
      <c r="S61523" s="110"/>
      <c r="U61523" s="110"/>
      <c r="W61523" s="110"/>
      <c r="Y61523" s="110"/>
      <c r="AA61523" s="110"/>
      <c r="AC61523" s="110"/>
    </row>
    <row r="61524" spans="19:29" x14ac:dyDescent="0.25">
      <c r="S61524" s="110"/>
      <c r="U61524" s="110"/>
      <c r="W61524" s="110"/>
      <c r="Y61524" s="110"/>
      <c r="AA61524" s="110"/>
      <c r="AC61524" s="110"/>
    </row>
    <row r="61525" spans="19:29" x14ac:dyDescent="0.25">
      <c r="S61525" s="110"/>
      <c r="U61525" s="110"/>
      <c r="W61525" s="110"/>
      <c r="Y61525" s="110"/>
      <c r="AA61525" s="110"/>
      <c r="AC61525" s="110"/>
    </row>
    <row r="61526" spans="19:29" x14ac:dyDescent="0.25">
      <c r="S61526" s="110"/>
      <c r="U61526" s="110"/>
      <c r="W61526" s="110"/>
      <c r="Y61526" s="110"/>
      <c r="AA61526" s="110"/>
      <c r="AC61526" s="110"/>
    </row>
    <row r="61527" spans="19:29" x14ac:dyDescent="0.25">
      <c r="S61527" s="111"/>
      <c r="U61527" s="111"/>
      <c r="W61527" s="111"/>
      <c r="Y61527" s="111"/>
      <c r="AA61527" s="111"/>
      <c r="AC61527" s="111"/>
    </row>
    <row r="61528" spans="19:29" x14ac:dyDescent="0.25">
      <c r="S61528" s="107"/>
      <c r="U61528" s="107"/>
      <c r="W61528" s="107"/>
      <c r="Y61528" s="107"/>
      <c r="AA61528" s="107"/>
      <c r="AC61528" s="107"/>
    </row>
    <row r="61529" spans="19:29" x14ac:dyDescent="0.25">
      <c r="S61529" s="108"/>
      <c r="U61529" s="108"/>
      <c r="W61529" s="108"/>
      <c r="Y61529" s="108"/>
      <c r="AA61529" s="108"/>
      <c r="AC61529" s="108"/>
    </row>
    <row r="61530" spans="19:29" x14ac:dyDescent="0.25">
      <c r="S61530" s="108"/>
      <c r="U61530" s="108"/>
      <c r="W61530" s="108"/>
      <c r="Y61530" s="108"/>
      <c r="AA61530" s="108"/>
      <c r="AC61530" s="108"/>
    </row>
    <row r="61531" spans="19:29" x14ac:dyDescent="0.25">
      <c r="S61531" s="109"/>
      <c r="U61531" s="109"/>
      <c r="W61531" s="109"/>
      <c r="Y61531" s="109"/>
      <c r="AA61531" s="109"/>
      <c r="AC61531" s="109"/>
    </row>
    <row r="61532" spans="19:29" x14ac:dyDescent="0.25">
      <c r="S61532" s="108"/>
      <c r="U61532" s="108"/>
      <c r="W61532" s="108"/>
      <c r="Y61532" s="108"/>
      <c r="AA61532" s="108"/>
      <c r="AC61532" s="108"/>
    </row>
    <row r="61533" spans="19:29" x14ac:dyDescent="0.25">
      <c r="S61533" s="108"/>
      <c r="U61533" s="108"/>
      <c r="W61533" s="108"/>
      <c r="Y61533" s="108"/>
      <c r="AA61533" s="108"/>
      <c r="AC61533" s="108"/>
    </row>
    <row r="61534" spans="19:29" x14ac:dyDescent="0.25">
      <c r="S61534" s="109"/>
      <c r="U61534" s="109"/>
      <c r="W61534" s="109"/>
      <c r="Y61534" s="109"/>
      <c r="AA61534" s="109"/>
      <c r="AC61534" s="109"/>
    </row>
    <row r="61535" spans="19:29" x14ac:dyDescent="0.25">
      <c r="S61535" s="108"/>
      <c r="U61535" s="108"/>
      <c r="W61535" s="108"/>
      <c r="Y61535" s="108"/>
      <c r="AA61535" s="108"/>
      <c r="AC61535" s="108"/>
    </row>
    <row r="61536" spans="19:29" x14ac:dyDescent="0.25">
      <c r="S61536" s="109"/>
      <c r="U61536" s="109"/>
      <c r="W61536" s="109"/>
      <c r="Y61536" s="109"/>
      <c r="AA61536" s="109"/>
      <c r="AC61536" s="109"/>
    </row>
    <row r="61537" spans="19:29" x14ac:dyDescent="0.25">
      <c r="S61537" s="108"/>
      <c r="U61537" s="108"/>
      <c r="W61537" s="108"/>
      <c r="Y61537" s="108"/>
      <c r="AA61537" s="108"/>
      <c r="AC61537" s="108"/>
    </row>
    <row r="61538" spans="19:29" x14ac:dyDescent="0.25">
      <c r="S61538" s="108"/>
      <c r="U61538" s="108"/>
      <c r="W61538" s="108"/>
      <c r="Y61538" s="108"/>
      <c r="AA61538" s="108"/>
      <c r="AC61538" s="108"/>
    </row>
    <row r="61539" spans="19:29" x14ac:dyDescent="0.25">
      <c r="S61539" s="108"/>
      <c r="U61539" s="108"/>
      <c r="W61539" s="108"/>
      <c r="Y61539" s="108"/>
      <c r="AA61539" s="108"/>
      <c r="AC61539" s="108"/>
    </row>
    <row r="61540" spans="19:29" x14ac:dyDescent="0.25">
      <c r="S61540" s="110"/>
      <c r="U61540" s="110"/>
      <c r="W61540" s="110"/>
      <c r="Y61540" s="110"/>
      <c r="AA61540" s="110"/>
      <c r="AC61540" s="110"/>
    </row>
    <row r="61541" spans="19:29" x14ac:dyDescent="0.25">
      <c r="S61541" s="110"/>
      <c r="U61541" s="110"/>
      <c r="W61541" s="110"/>
      <c r="Y61541" s="110"/>
      <c r="AA61541" s="110"/>
      <c r="AC61541" s="110"/>
    </row>
    <row r="61542" spans="19:29" x14ac:dyDescent="0.25">
      <c r="S61542" s="110"/>
      <c r="U61542" s="110"/>
      <c r="W61542" s="110"/>
      <c r="Y61542" s="110"/>
      <c r="AA61542" s="110"/>
      <c r="AC61542" s="110"/>
    </row>
    <row r="61543" spans="19:29" x14ac:dyDescent="0.25">
      <c r="S61543" s="110"/>
      <c r="U61543" s="110"/>
      <c r="W61543" s="110"/>
      <c r="Y61543" s="110"/>
      <c r="AA61543" s="110"/>
      <c r="AC61543" s="110"/>
    </row>
    <row r="61544" spans="19:29" x14ac:dyDescent="0.25">
      <c r="S61544" s="111"/>
      <c r="U61544" s="111"/>
      <c r="W61544" s="111"/>
      <c r="Y61544" s="111"/>
      <c r="AA61544" s="111"/>
      <c r="AC61544" s="111"/>
    </row>
    <row r="61545" spans="19:29" x14ac:dyDescent="0.25">
      <c r="S61545" s="107"/>
      <c r="U61545" s="107"/>
      <c r="W61545" s="107"/>
      <c r="Y61545" s="107"/>
      <c r="AA61545" s="107"/>
      <c r="AC61545" s="107"/>
    </row>
    <row r="61546" spans="19:29" x14ac:dyDescent="0.25">
      <c r="S61546" s="108"/>
      <c r="U61546" s="108"/>
      <c r="W61546" s="108"/>
      <c r="Y61546" s="108"/>
      <c r="AA61546" s="108"/>
      <c r="AC61546" s="108"/>
    </row>
    <row r="61547" spans="19:29" x14ac:dyDescent="0.25">
      <c r="S61547" s="108"/>
      <c r="U61547" s="108"/>
      <c r="W61547" s="108"/>
      <c r="Y61547" s="108"/>
      <c r="AA61547" s="108"/>
      <c r="AC61547" s="108"/>
    </row>
    <row r="61548" spans="19:29" x14ac:dyDescent="0.25">
      <c r="S61548" s="109"/>
      <c r="U61548" s="109"/>
      <c r="W61548" s="109"/>
      <c r="Y61548" s="109"/>
      <c r="AA61548" s="109"/>
      <c r="AC61548" s="109"/>
    </row>
    <row r="61549" spans="19:29" x14ac:dyDescent="0.25">
      <c r="S61549" s="108"/>
      <c r="U61549" s="108"/>
      <c r="W61549" s="108"/>
      <c r="Y61549" s="108"/>
      <c r="AA61549" s="108"/>
      <c r="AC61549" s="108"/>
    </row>
    <row r="61550" spans="19:29" x14ac:dyDescent="0.25">
      <c r="S61550" s="108"/>
      <c r="U61550" s="108"/>
      <c r="W61550" s="108"/>
      <c r="Y61550" s="108"/>
      <c r="AA61550" s="108"/>
      <c r="AC61550" s="108"/>
    </row>
    <row r="61551" spans="19:29" x14ac:dyDescent="0.25">
      <c r="S61551" s="109"/>
      <c r="U61551" s="109"/>
      <c r="W61551" s="109"/>
      <c r="Y61551" s="109"/>
      <c r="AA61551" s="109"/>
      <c r="AC61551" s="109"/>
    </row>
    <row r="61552" spans="19:29" x14ac:dyDescent="0.25">
      <c r="S61552" s="108"/>
      <c r="U61552" s="108"/>
      <c r="W61552" s="108"/>
      <c r="Y61552" s="108"/>
      <c r="AA61552" s="108"/>
      <c r="AC61552" s="108"/>
    </row>
    <row r="61553" spans="19:29" x14ac:dyDescent="0.25">
      <c r="S61553" s="109"/>
      <c r="U61553" s="109"/>
      <c r="W61553" s="109"/>
      <c r="Y61553" s="109"/>
      <c r="AA61553" s="109"/>
      <c r="AC61553" s="109"/>
    </row>
    <row r="61554" spans="19:29" x14ac:dyDescent="0.25">
      <c r="S61554" s="108"/>
      <c r="U61554" s="108"/>
      <c r="W61554" s="108"/>
      <c r="Y61554" s="108"/>
      <c r="AA61554" s="108"/>
      <c r="AC61554" s="108"/>
    </row>
    <row r="61555" spans="19:29" x14ac:dyDescent="0.25">
      <c r="S61555" s="108"/>
      <c r="U61555" s="108"/>
      <c r="W61555" s="108"/>
      <c r="Y61555" s="108"/>
      <c r="AA61555" s="108"/>
      <c r="AC61555" s="108"/>
    </row>
    <row r="61556" spans="19:29" x14ac:dyDescent="0.25">
      <c r="S61556" s="108"/>
      <c r="U61556" s="108"/>
      <c r="W61556" s="108"/>
      <c r="Y61556" s="108"/>
      <c r="AA61556" s="108"/>
      <c r="AC61556" s="108"/>
    </row>
    <row r="61557" spans="19:29" x14ac:dyDescent="0.25">
      <c r="S61557" s="110"/>
      <c r="U61557" s="110"/>
      <c r="W61557" s="110"/>
      <c r="Y61557" s="110"/>
      <c r="AA61557" s="110"/>
      <c r="AC61557" s="110"/>
    </row>
    <row r="61558" spans="19:29" x14ac:dyDescent="0.25">
      <c r="S61558" s="110"/>
      <c r="U61558" s="110"/>
      <c r="W61558" s="110"/>
      <c r="Y61558" s="110"/>
      <c r="AA61558" s="110"/>
      <c r="AC61558" s="110"/>
    </row>
    <row r="61559" spans="19:29" x14ac:dyDescent="0.25">
      <c r="S61559" s="110"/>
      <c r="U61559" s="110"/>
      <c r="W61559" s="110"/>
      <c r="Y61559" s="110"/>
      <c r="AA61559" s="110"/>
      <c r="AC61559" s="110"/>
    </row>
    <row r="61560" spans="19:29" x14ac:dyDescent="0.25">
      <c r="S61560" s="110"/>
      <c r="U61560" s="110"/>
      <c r="W61560" s="110"/>
      <c r="Y61560" s="110"/>
      <c r="AA61560" s="110"/>
      <c r="AC61560" s="110"/>
    </row>
    <row r="61561" spans="19:29" x14ac:dyDescent="0.25">
      <c r="S61561" s="111"/>
      <c r="U61561" s="111"/>
      <c r="W61561" s="111"/>
      <c r="Y61561" s="111"/>
      <c r="AA61561" s="111"/>
      <c r="AC61561" s="111"/>
    </row>
    <row r="61562" spans="19:29" x14ac:dyDescent="0.25">
      <c r="S61562" s="107"/>
      <c r="U61562" s="107"/>
      <c r="W61562" s="107"/>
      <c r="Y61562" s="107"/>
      <c r="AA61562" s="107"/>
      <c r="AC61562" s="107"/>
    </row>
    <row r="61563" spans="19:29" x14ac:dyDescent="0.25">
      <c r="S61563" s="108"/>
      <c r="U61563" s="108"/>
      <c r="W61563" s="108"/>
      <c r="Y61563" s="108"/>
      <c r="AA61563" s="108"/>
      <c r="AC61563" s="108"/>
    </row>
    <row r="61564" spans="19:29" x14ac:dyDescent="0.25">
      <c r="S61564" s="108"/>
      <c r="U61564" s="108"/>
      <c r="W61564" s="108"/>
      <c r="Y61564" s="108"/>
      <c r="AA61564" s="108"/>
      <c r="AC61564" s="108"/>
    </row>
    <row r="61565" spans="19:29" x14ac:dyDescent="0.25">
      <c r="S61565" s="109"/>
      <c r="U61565" s="109"/>
      <c r="W61565" s="109"/>
      <c r="Y61565" s="109"/>
      <c r="AA61565" s="109"/>
      <c r="AC61565" s="109"/>
    </row>
    <row r="61566" spans="19:29" x14ac:dyDescent="0.25">
      <c r="S61566" s="108"/>
      <c r="U61566" s="108"/>
      <c r="W61566" s="108"/>
      <c r="Y61566" s="108"/>
      <c r="AA61566" s="108"/>
      <c r="AC61566" s="108"/>
    </row>
    <row r="61567" spans="19:29" x14ac:dyDescent="0.25">
      <c r="S61567" s="108"/>
      <c r="U61567" s="108"/>
      <c r="W61567" s="108"/>
      <c r="Y61567" s="108"/>
      <c r="AA61567" s="108"/>
      <c r="AC61567" s="108"/>
    </row>
    <row r="61568" spans="19:29" x14ac:dyDescent="0.25">
      <c r="S61568" s="109"/>
      <c r="U61568" s="109"/>
      <c r="W61568" s="109"/>
      <c r="Y61568" s="109"/>
      <c r="AA61568" s="109"/>
      <c r="AC61568" s="109"/>
    </row>
    <row r="61569" spans="19:29" x14ac:dyDescent="0.25">
      <c r="S61569" s="108"/>
      <c r="U61569" s="108"/>
      <c r="W61569" s="108"/>
      <c r="Y61569" s="108"/>
      <c r="AA61569" s="108"/>
      <c r="AC61569" s="108"/>
    </row>
    <row r="61570" spans="19:29" x14ac:dyDescent="0.25">
      <c r="S61570" s="109"/>
      <c r="U61570" s="109"/>
      <c r="W61570" s="109"/>
      <c r="Y61570" s="109"/>
      <c r="AA61570" s="109"/>
      <c r="AC61570" s="109"/>
    </row>
    <row r="61571" spans="19:29" x14ac:dyDescent="0.25">
      <c r="S61571" s="108"/>
      <c r="U61571" s="108"/>
      <c r="W61571" s="108"/>
      <c r="Y61571" s="108"/>
      <c r="AA61571" s="108"/>
      <c r="AC61571" s="108"/>
    </row>
    <row r="61572" spans="19:29" x14ac:dyDescent="0.25">
      <c r="S61572" s="108"/>
      <c r="U61572" s="108"/>
      <c r="W61572" s="108"/>
      <c r="Y61572" s="108"/>
      <c r="AA61572" s="108"/>
      <c r="AC61572" s="108"/>
    </row>
    <row r="61573" spans="19:29" x14ac:dyDescent="0.25">
      <c r="S61573" s="108"/>
      <c r="U61573" s="108"/>
      <c r="W61573" s="108"/>
      <c r="Y61573" s="108"/>
      <c r="AA61573" s="108"/>
      <c r="AC61573" s="108"/>
    </row>
    <row r="61574" spans="19:29" x14ac:dyDescent="0.25">
      <c r="S61574" s="110"/>
      <c r="U61574" s="110"/>
      <c r="W61574" s="110"/>
      <c r="Y61574" s="110"/>
      <c r="AA61574" s="110"/>
      <c r="AC61574" s="110"/>
    </row>
    <row r="61575" spans="19:29" x14ac:dyDescent="0.25">
      <c r="S61575" s="110"/>
      <c r="U61575" s="110"/>
      <c r="W61575" s="110"/>
      <c r="Y61575" s="110"/>
      <c r="AA61575" s="110"/>
      <c r="AC61575" s="110"/>
    </row>
    <row r="61576" spans="19:29" x14ac:dyDescent="0.25">
      <c r="S61576" s="110"/>
      <c r="U61576" s="110"/>
      <c r="W61576" s="110"/>
      <c r="Y61576" s="110"/>
      <c r="AA61576" s="110"/>
      <c r="AC61576" s="110"/>
    </row>
    <row r="61577" spans="19:29" x14ac:dyDescent="0.25">
      <c r="S61577" s="110"/>
      <c r="U61577" s="110"/>
      <c r="W61577" s="110"/>
      <c r="Y61577" s="110"/>
      <c r="AA61577" s="110"/>
      <c r="AC61577" s="110"/>
    </row>
    <row r="61578" spans="19:29" x14ac:dyDescent="0.25">
      <c r="S61578" s="111"/>
      <c r="U61578" s="111"/>
      <c r="W61578" s="111"/>
      <c r="Y61578" s="111"/>
      <c r="AA61578" s="111"/>
      <c r="AC61578" s="111"/>
    </row>
    <row r="61579" spans="19:29" x14ac:dyDescent="0.25">
      <c r="S61579" s="107"/>
      <c r="U61579" s="107"/>
      <c r="W61579" s="107"/>
      <c r="Y61579" s="107"/>
      <c r="AA61579" s="107"/>
      <c r="AC61579" s="107"/>
    </row>
    <row r="61580" spans="19:29" x14ac:dyDescent="0.25">
      <c r="S61580" s="108"/>
      <c r="U61580" s="108"/>
      <c r="W61580" s="108"/>
      <c r="Y61580" s="108"/>
      <c r="AA61580" s="108"/>
      <c r="AC61580" s="108"/>
    </row>
    <row r="61581" spans="19:29" x14ac:dyDescent="0.25">
      <c r="S61581" s="108"/>
      <c r="U61581" s="108"/>
      <c r="W61581" s="108"/>
      <c r="Y61581" s="108"/>
      <c r="AA61581" s="108"/>
      <c r="AC61581" s="108"/>
    </row>
    <row r="61582" spans="19:29" x14ac:dyDescent="0.25">
      <c r="S61582" s="109"/>
      <c r="U61582" s="109"/>
      <c r="W61582" s="109"/>
      <c r="Y61582" s="109"/>
      <c r="AA61582" s="109"/>
      <c r="AC61582" s="109"/>
    </row>
    <row r="61583" spans="19:29" x14ac:dyDescent="0.25">
      <c r="S61583" s="108"/>
      <c r="U61583" s="108"/>
      <c r="W61583" s="108"/>
      <c r="Y61583" s="108"/>
      <c r="AA61583" s="108"/>
      <c r="AC61583" s="108"/>
    </row>
    <row r="61584" spans="19:29" x14ac:dyDescent="0.25">
      <c r="S61584" s="108"/>
      <c r="U61584" s="108"/>
      <c r="W61584" s="108"/>
      <c r="Y61584" s="108"/>
      <c r="AA61584" s="108"/>
      <c r="AC61584" s="108"/>
    </row>
    <row r="61585" spans="19:29" x14ac:dyDescent="0.25">
      <c r="S61585" s="109"/>
      <c r="U61585" s="109"/>
      <c r="W61585" s="109"/>
      <c r="Y61585" s="109"/>
      <c r="AA61585" s="109"/>
      <c r="AC61585" s="109"/>
    </row>
    <row r="61586" spans="19:29" x14ac:dyDescent="0.25">
      <c r="S61586" s="108"/>
      <c r="U61586" s="108"/>
      <c r="W61586" s="108"/>
      <c r="Y61586" s="108"/>
      <c r="AA61586" s="108"/>
      <c r="AC61586" s="108"/>
    </row>
    <row r="61587" spans="19:29" x14ac:dyDescent="0.25">
      <c r="S61587" s="109"/>
      <c r="U61587" s="109"/>
      <c r="W61587" s="109"/>
      <c r="Y61587" s="109"/>
      <c r="AA61587" s="109"/>
      <c r="AC61587" s="109"/>
    </row>
    <row r="61588" spans="19:29" x14ac:dyDescent="0.25">
      <c r="S61588" s="108"/>
      <c r="U61588" s="108"/>
      <c r="W61588" s="108"/>
      <c r="Y61588" s="108"/>
      <c r="AA61588" s="108"/>
      <c r="AC61588" s="108"/>
    </row>
    <row r="61589" spans="19:29" x14ac:dyDescent="0.25">
      <c r="S61589" s="108"/>
      <c r="U61589" s="108"/>
      <c r="W61589" s="108"/>
      <c r="Y61589" s="108"/>
      <c r="AA61589" s="108"/>
      <c r="AC61589" s="108"/>
    </row>
    <row r="61590" spans="19:29" x14ac:dyDescent="0.25">
      <c r="S61590" s="108"/>
      <c r="U61590" s="108"/>
      <c r="W61590" s="108"/>
      <c r="Y61590" s="108"/>
      <c r="AA61590" s="108"/>
      <c r="AC61590" s="108"/>
    </row>
    <row r="61591" spans="19:29" x14ac:dyDescent="0.25">
      <c r="S61591" s="110"/>
      <c r="U61591" s="110"/>
      <c r="W61591" s="110"/>
      <c r="Y61591" s="110"/>
      <c r="AA61591" s="110"/>
      <c r="AC61591" s="110"/>
    </row>
    <row r="61592" spans="19:29" x14ac:dyDescent="0.25">
      <c r="S61592" s="110"/>
      <c r="U61592" s="110"/>
      <c r="W61592" s="110"/>
      <c r="Y61592" s="110"/>
      <c r="AA61592" s="110"/>
      <c r="AC61592" s="110"/>
    </row>
    <row r="61593" spans="19:29" x14ac:dyDescent="0.25">
      <c r="S61593" s="110"/>
      <c r="U61593" s="110"/>
      <c r="W61593" s="110"/>
      <c r="Y61593" s="110"/>
      <c r="AA61593" s="110"/>
      <c r="AC61593" s="110"/>
    </row>
    <row r="61594" spans="19:29" x14ac:dyDescent="0.25">
      <c r="S61594" s="110"/>
      <c r="U61594" s="110"/>
      <c r="W61594" s="110"/>
      <c r="Y61594" s="110"/>
      <c r="AA61594" s="110"/>
      <c r="AC61594" s="110"/>
    </row>
    <row r="61595" spans="19:29" x14ac:dyDescent="0.25">
      <c r="S61595" s="111"/>
      <c r="U61595" s="111"/>
      <c r="W61595" s="111"/>
      <c r="Y61595" s="111"/>
      <c r="AA61595" s="111"/>
      <c r="AC61595" s="111"/>
    </row>
    <row r="61596" spans="19:29" x14ac:dyDescent="0.25">
      <c r="S61596" s="107"/>
      <c r="U61596" s="107"/>
      <c r="W61596" s="107"/>
      <c r="Y61596" s="107"/>
      <c r="AA61596" s="107"/>
      <c r="AC61596" s="107"/>
    </row>
    <row r="61597" spans="19:29" x14ac:dyDescent="0.25">
      <c r="S61597" s="108"/>
      <c r="U61597" s="108"/>
      <c r="W61597" s="108"/>
      <c r="Y61597" s="108"/>
      <c r="AA61597" s="108"/>
      <c r="AC61597" s="108"/>
    </row>
    <row r="61598" spans="19:29" x14ac:dyDescent="0.25">
      <c r="S61598" s="108"/>
      <c r="U61598" s="108"/>
      <c r="W61598" s="108"/>
      <c r="Y61598" s="108"/>
      <c r="AA61598" s="108"/>
      <c r="AC61598" s="108"/>
    </row>
    <row r="61599" spans="19:29" x14ac:dyDescent="0.25">
      <c r="S61599" s="109"/>
      <c r="U61599" s="109"/>
      <c r="W61599" s="109"/>
      <c r="Y61599" s="109"/>
      <c r="AA61599" s="109"/>
      <c r="AC61599" s="109"/>
    </row>
    <row r="61600" spans="19:29" x14ac:dyDescent="0.25">
      <c r="S61600" s="108"/>
      <c r="U61600" s="108"/>
      <c r="W61600" s="108"/>
      <c r="Y61600" s="108"/>
      <c r="AA61600" s="108"/>
      <c r="AC61600" s="108"/>
    </row>
    <row r="61601" spans="19:29" x14ac:dyDescent="0.25">
      <c r="S61601" s="108"/>
      <c r="U61601" s="108"/>
      <c r="W61601" s="108"/>
      <c r="Y61601" s="108"/>
      <c r="AA61601" s="108"/>
      <c r="AC61601" s="108"/>
    </row>
    <row r="61602" spans="19:29" x14ac:dyDescent="0.25">
      <c r="S61602" s="109"/>
      <c r="U61602" s="109"/>
      <c r="W61602" s="109"/>
      <c r="Y61602" s="109"/>
      <c r="AA61602" s="109"/>
      <c r="AC61602" s="109"/>
    </row>
    <row r="61603" spans="19:29" x14ac:dyDescent="0.25">
      <c r="S61603" s="108"/>
      <c r="U61603" s="108"/>
      <c r="W61603" s="108"/>
      <c r="Y61603" s="108"/>
      <c r="AA61603" s="108"/>
      <c r="AC61603" s="108"/>
    </row>
    <row r="61604" spans="19:29" x14ac:dyDescent="0.25">
      <c r="S61604" s="109"/>
      <c r="U61604" s="109"/>
      <c r="W61604" s="109"/>
      <c r="Y61604" s="109"/>
      <c r="AA61604" s="109"/>
      <c r="AC61604" s="109"/>
    </row>
    <row r="61605" spans="19:29" x14ac:dyDescent="0.25">
      <c r="S61605" s="108"/>
      <c r="U61605" s="108"/>
      <c r="W61605" s="108"/>
      <c r="Y61605" s="108"/>
      <c r="AA61605" s="108"/>
      <c r="AC61605" s="108"/>
    </row>
    <row r="61606" spans="19:29" x14ac:dyDescent="0.25">
      <c r="S61606" s="108"/>
      <c r="U61606" s="108"/>
      <c r="W61606" s="108"/>
      <c r="Y61606" s="108"/>
      <c r="AA61606" s="108"/>
      <c r="AC61606" s="108"/>
    </row>
    <row r="61607" spans="19:29" x14ac:dyDescent="0.25">
      <c r="S61607" s="108"/>
      <c r="U61607" s="108"/>
      <c r="W61607" s="108"/>
      <c r="Y61607" s="108"/>
      <c r="AA61607" s="108"/>
      <c r="AC61607" s="108"/>
    </row>
    <row r="61608" spans="19:29" x14ac:dyDescent="0.25">
      <c r="S61608" s="110"/>
      <c r="U61608" s="110"/>
      <c r="W61608" s="110"/>
      <c r="Y61608" s="110"/>
      <c r="AA61608" s="110"/>
      <c r="AC61608" s="110"/>
    </row>
    <row r="61609" spans="19:29" x14ac:dyDescent="0.25">
      <c r="S61609" s="110"/>
      <c r="U61609" s="110"/>
      <c r="W61609" s="110"/>
      <c r="Y61609" s="110"/>
      <c r="AA61609" s="110"/>
      <c r="AC61609" s="110"/>
    </row>
    <row r="61610" spans="19:29" x14ac:dyDescent="0.25">
      <c r="S61610" s="110"/>
      <c r="U61610" s="110"/>
      <c r="W61610" s="110"/>
      <c r="Y61610" s="110"/>
      <c r="AA61610" s="110"/>
      <c r="AC61610" s="110"/>
    </row>
    <row r="61611" spans="19:29" x14ac:dyDescent="0.25">
      <c r="S61611" s="110"/>
      <c r="U61611" s="110"/>
      <c r="W61611" s="110"/>
      <c r="Y61611" s="110"/>
      <c r="AA61611" s="110"/>
      <c r="AC61611" s="110"/>
    </row>
    <row r="61612" spans="19:29" x14ac:dyDescent="0.25">
      <c r="S61612" s="111"/>
      <c r="U61612" s="111"/>
      <c r="W61612" s="111"/>
      <c r="Y61612" s="111"/>
      <c r="AA61612" s="111"/>
      <c r="AC61612" s="111"/>
    </row>
    <row r="61613" spans="19:29" x14ac:dyDescent="0.25">
      <c r="S61613" s="107"/>
      <c r="U61613" s="107"/>
      <c r="W61613" s="107"/>
      <c r="Y61613" s="107"/>
      <c r="AA61613" s="107"/>
      <c r="AC61613" s="107"/>
    </row>
    <row r="61614" spans="19:29" x14ac:dyDescent="0.25">
      <c r="S61614" s="108"/>
      <c r="U61614" s="108"/>
      <c r="W61614" s="108"/>
      <c r="Y61614" s="108"/>
      <c r="AA61614" s="108"/>
      <c r="AC61614" s="108"/>
    </row>
    <row r="61615" spans="19:29" x14ac:dyDescent="0.25">
      <c r="S61615" s="108"/>
      <c r="U61615" s="108"/>
      <c r="W61615" s="108"/>
      <c r="Y61615" s="108"/>
      <c r="AA61615" s="108"/>
      <c r="AC61615" s="108"/>
    </row>
    <row r="61616" spans="19:29" x14ac:dyDescent="0.25">
      <c r="S61616" s="109"/>
      <c r="U61616" s="109"/>
      <c r="W61616" s="109"/>
      <c r="Y61616" s="109"/>
      <c r="AA61616" s="109"/>
      <c r="AC61616" s="109"/>
    </row>
    <row r="61617" spans="19:29" x14ac:dyDescent="0.25">
      <c r="S61617" s="108"/>
      <c r="U61617" s="108"/>
      <c r="W61617" s="108"/>
      <c r="Y61617" s="108"/>
      <c r="AA61617" s="108"/>
      <c r="AC61617" s="108"/>
    </row>
    <row r="61618" spans="19:29" x14ac:dyDescent="0.25">
      <c r="S61618" s="108"/>
      <c r="U61618" s="108"/>
      <c r="W61618" s="108"/>
      <c r="Y61618" s="108"/>
      <c r="AA61618" s="108"/>
      <c r="AC61618" s="108"/>
    </row>
    <row r="61619" spans="19:29" x14ac:dyDescent="0.25">
      <c r="S61619" s="109"/>
      <c r="U61619" s="109"/>
      <c r="W61619" s="109"/>
      <c r="Y61619" s="109"/>
      <c r="AA61619" s="109"/>
      <c r="AC61619" s="109"/>
    </row>
    <row r="61620" spans="19:29" x14ac:dyDescent="0.25">
      <c r="S61620" s="108"/>
      <c r="U61620" s="108"/>
      <c r="W61620" s="108"/>
      <c r="Y61620" s="108"/>
      <c r="AA61620" s="108"/>
      <c r="AC61620" s="108"/>
    </row>
    <row r="61621" spans="19:29" x14ac:dyDescent="0.25">
      <c r="S61621" s="109"/>
      <c r="U61621" s="109"/>
      <c r="W61621" s="109"/>
      <c r="Y61621" s="109"/>
      <c r="AA61621" s="109"/>
      <c r="AC61621" s="109"/>
    </row>
    <row r="61622" spans="19:29" x14ac:dyDescent="0.25">
      <c r="S61622" s="108"/>
      <c r="U61622" s="108"/>
      <c r="W61622" s="108"/>
      <c r="Y61622" s="108"/>
      <c r="AA61622" s="108"/>
      <c r="AC61622" s="108"/>
    </row>
    <row r="61623" spans="19:29" x14ac:dyDescent="0.25">
      <c r="S61623" s="108"/>
      <c r="U61623" s="108"/>
      <c r="W61623" s="108"/>
      <c r="Y61623" s="108"/>
      <c r="AA61623" s="108"/>
      <c r="AC61623" s="108"/>
    </row>
    <row r="61624" spans="19:29" x14ac:dyDescent="0.25">
      <c r="S61624" s="108"/>
      <c r="U61624" s="108"/>
      <c r="W61624" s="108"/>
      <c r="Y61624" s="108"/>
      <c r="AA61624" s="108"/>
      <c r="AC61624" s="108"/>
    </row>
    <row r="61625" spans="19:29" x14ac:dyDescent="0.25">
      <c r="S61625" s="110"/>
      <c r="U61625" s="110"/>
      <c r="W61625" s="110"/>
      <c r="Y61625" s="110"/>
      <c r="AA61625" s="110"/>
      <c r="AC61625" s="110"/>
    </row>
    <row r="61626" spans="19:29" x14ac:dyDescent="0.25">
      <c r="S61626" s="110"/>
      <c r="U61626" s="110"/>
      <c r="W61626" s="110"/>
      <c r="Y61626" s="110"/>
      <c r="AA61626" s="110"/>
      <c r="AC61626" s="110"/>
    </row>
    <row r="61627" spans="19:29" x14ac:dyDescent="0.25">
      <c r="S61627" s="110"/>
      <c r="U61627" s="110"/>
      <c r="W61627" s="110"/>
      <c r="Y61627" s="110"/>
      <c r="AA61627" s="110"/>
      <c r="AC61627" s="110"/>
    </row>
    <row r="61628" spans="19:29" x14ac:dyDescent="0.25">
      <c r="S61628" s="110"/>
      <c r="U61628" s="110"/>
      <c r="W61628" s="110"/>
      <c r="Y61628" s="110"/>
      <c r="AA61628" s="110"/>
      <c r="AC61628" s="110"/>
    </row>
    <row r="61629" spans="19:29" x14ac:dyDescent="0.25">
      <c r="S61629" s="111"/>
      <c r="U61629" s="111"/>
      <c r="W61629" s="111"/>
      <c r="Y61629" s="111"/>
      <c r="AA61629" s="111"/>
      <c r="AC61629" s="111"/>
    </row>
    <row r="61630" spans="19:29" x14ac:dyDescent="0.25">
      <c r="S61630" s="107"/>
      <c r="U61630" s="107"/>
      <c r="W61630" s="107"/>
      <c r="Y61630" s="107"/>
      <c r="AA61630" s="107"/>
      <c r="AC61630" s="107"/>
    </row>
    <row r="61631" spans="19:29" x14ac:dyDescent="0.25">
      <c r="S61631" s="108"/>
      <c r="U61631" s="108"/>
      <c r="W61631" s="108"/>
      <c r="Y61631" s="108"/>
      <c r="AA61631" s="108"/>
      <c r="AC61631" s="108"/>
    </row>
    <row r="61632" spans="19:29" x14ac:dyDescent="0.25">
      <c r="S61632" s="108"/>
      <c r="U61632" s="108"/>
      <c r="W61632" s="108"/>
      <c r="Y61632" s="108"/>
      <c r="AA61632" s="108"/>
      <c r="AC61632" s="108"/>
    </row>
    <row r="61633" spans="19:29" x14ac:dyDescent="0.25">
      <c r="S61633" s="109"/>
      <c r="U61633" s="109"/>
      <c r="W61633" s="109"/>
      <c r="Y61633" s="109"/>
      <c r="AA61633" s="109"/>
      <c r="AC61633" s="109"/>
    </row>
    <row r="61634" spans="19:29" x14ac:dyDescent="0.25">
      <c r="S61634" s="108"/>
      <c r="U61634" s="108"/>
      <c r="W61634" s="108"/>
      <c r="Y61634" s="108"/>
      <c r="AA61634" s="108"/>
      <c r="AC61634" s="108"/>
    </row>
    <row r="61635" spans="19:29" x14ac:dyDescent="0.25">
      <c r="S61635" s="108"/>
      <c r="U61635" s="108"/>
      <c r="W61635" s="108"/>
      <c r="Y61635" s="108"/>
      <c r="AA61635" s="108"/>
      <c r="AC61635" s="108"/>
    </row>
    <row r="61636" spans="19:29" x14ac:dyDescent="0.25">
      <c r="S61636" s="109"/>
      <c r="U61636" s="109"/>
      <c r="W61636" s="109"/>
      <c r="Y61636" s="109"/>
      <c r="AA61636" s="109"/>
      <c r="AC61636" s="109"/>
    </row>
    <row r="61637" spans="19:29" x14ac:dyDescent="0.25">
      <c r="S61637" s="108"/>
      <c r="U61637" s="108"/>
      <c r="W61637" s="108"/>
      <c r="Y61637" s="108"/>
      <c r="AA61637" s="108"/>
      <c r="AC61637" s="108"/>
    </row>
    <row r="61638" spans="19:29" x14ac:dyDescent="0.25">
      <c r="S61638" s="109"/>
      <c r="U61638" s="109"/>
      <c r="W61638" s="109"/>
      <c r="Y61638" s="109"/>
      <c r="AA61638" s="109"/>
      <c r="AC61638" s="109"/>
    </row>
    <row r="61639" spans="19:29" x14ac:dyDescent="0.25">
      <c r="S61639" s="108"/>
      <c r="U61639" s="108"/>
      <c r="W61639" s="108"/>
      <c r="Y61639" s="108"/>
      <c r="AA61639" s="108"/>
      <c r="AC61639" s="108"/>
    </row>
    <row r="61640" spans="19:29" x14ac:dyDescent="0.25">
      <c r="S61640" s="108"/>
      <c r="U61640" s="108"/>
      <c r="W61640" s="108"/>
      <c r="Y61640" s="108"/>
      <c r="AA61640" s="108"/>
      <c r="AC61640" s="108"/>
    </row>
    <row r="61641" spans="19:29" x14ac:dyDescent="0.25">
      <c r="S61641" s="108"/>
      <c r="U61641" s="108"/>
      <c r="W61641" s="108"/>
      <c r="Y61641" s="108"/>
      <c r="AA61641" s="108"/>
      <c r="AC61641" s="108"/>
    </row>
    <row r="61642" spans="19:29" x14ac:dyDescent="0.25">
      <c r="S61642" s="110"/>
      <c r="U61642" s="110"/>
      <c r="W61642" s="110"/>
      <c r="Y61642" s="110"/>
      <c r="AA61642" s="110"/>
      <c r="AC61642" s="110"/>
    </row>
    <row r="61643" spans="19:29" x14ac:dyDescent="0.25">
      <c r="S61643" s="110"/>
      <c r="U61643" s="110"/>
      <c r="W61643" s="110"/>
      <c r="Y61643" s="110"/>
      <c r="AA61643" s="110"/>
      <c r="AC61643" s="110"/>
    </row>
    <row r="61644" spans="19:29" x14ac:dyDescent="0.25">
      <c r="S61644" s="110"/>
      <c r="U61644" s="110"/>
      <c r="W61644" s="110"/>
      <c r="Y61644" s="110"/>
      <c r="AA61644" s="110"/>
      <c r="AC61644" s="110"/>
    </row>
    <row r="61645" spans="19:29" x14ac:dyDescent="0.25">
      <c r="S61645" s="110"/>
      <c r="U61645" s="110"/>
      <c r="W61645" s="110"/>
      <c r="Y61645" s="110"/>
      <c r="AA61645" s="110"/>
      <c r="AC61645" s="110"/>
    </row>
    <row r="61646" spans="19:29" x14ac:dyDescent="0.25">
      <c r="S61646" s="111"/>
      <c r="U61646" s="111"/>
      <c r="W61646" s="111"/>
      <c r="Y61646" s="111"/>
      <c r="AA61646" s="111"/>
      <c r="AC61646" s="111"/>
    </row>
    <row r="61647" spans="19:29" x14ac:dyDescent="0.25">
      <c r="S61647" s="107"/>
      <c r="U61647" s="107"/>
      <c r="W61647" s="107"/>
      <c r="Y61647" s="107"/>
      <c r="AA61647" s="107"/>
      <c r="AC61647" s="107"/>
    </row>
    <row r="61648" spans="19:29" x14ac:dyDescent="0.25">
      <c r="S61648" s="108"/>
      <c r="U61648" s="108"/>
      <c r="W61648" s="108"/>
      <c r="Y61648" s="108"/>
      <c r="AA61648" s="108"/>
      <c r="AC61648" s="108"/>
    </row>
    <row r="61649" spans="19:29" x14ac:dyDescent="0.25">
      <c r="S61649" s="108"/>
      <c r="U61649" s="108"/>
      <c r="W61649" s="108"/>
      <c r="Y61649" s="108"/>
      <c r="AA61649" s="108"/>
      <c r="AC61649" s="108"/>
    </row>
    <row r="61650" spans="19:29" x14ac:dyDescent="0.25">
      <c r="S61650" s="109"/>
      <c r="U61650" s="109"/>
      <c r="W61650" s="109"/>
      <c r="Y61650" s="109"/>
      <c r="AA61650" s="109"/>
      <c r="AC61650" s="109"/>
    </row>
    <row r="61651" spans="19:29" x14ac:dyDescent="0.25">
      <c r="S61651" s="108"/>
      <c r="U61651" s="108"/>
      <c r="W61651" s="108"/>
      <c r="Y61651" s="108"/>
      <c r="AA61651" s="108"/>
      <c r="AC61651" s="108"/>
    </row>
    <row r="61652" spans="19:29" x14ac:dyDescent="0.25">
      <c r="S61652" s="108"/>
      <c r="U61652" s="108"/>
      <c r="W61652" s="108"/>
      <c r="Y61652" s="108"/>
      <c r="AA61652" s="108"/>
      <c r="AC61652" s="108"/>
    </row>
    <row r="61653" spans="19:29" x14ac:dyDescent="0.25">
      <c r="S61653" s="109"/>
      <c r="U61653" s="109"/>
      <c r="W61653" s="109"/>
      <c r="Y61653" s="109"/>
      <c r="AA61653" s="109"/>
      <c r="AC61653" s="109"/>
    </row>
    <row r="61654" spans="19:29" x14ac:dyDescent="0.25">
      <c r="S61654" s="108"/>
      <c r="U61654" s="108"/>
      <c r="W61654" s="108"/>
      <c r="Y61654" s="108"/>
      <c r="AA61654" s="108"/>
      <c r="AC61654" s="108"/>
    </row>
    <row r="61655" spans="19:29" x14ac:dyDescent="0.25">
      <c r="S61655" s="109"/>
      <c r="U61655" s="109"/>
      <c r="W61655" s="109"/>
      <c r="Y61655" s="109"/>
      <c r="AA61655" s="109"/>
      <c r="AC61655" s="109"/>
    </row>
    <row r="61656" spans="19:29" x14ac:dyDescent="0.25">
      <c r="S61656" s="108"/>
      <c r="U61656" s="108"/>
      <c r="W61656" s="108"/>
      <c r="Y61656" s="108"/>
      <c r="AA61656" s="108"/>
      <c r="AC61656" s="108"/>
    </row>
    <row r="61657" spans="19:29" x14ac:dyDescent="0.25">
      <c r="S61657" s="108"/>
      <c r="U61657" s="108"/>
      <c r="W61657" s="108"/>
      <c r="Y61657" s="108"/>
      <c r="AA61657" s="108"/>
      <c r="AC61657" s="108"/>
    </row>
    <row r="61658" spans="19:29" x14ac:dyDescent="0.25">
      <c r="S61658" s="108"/>
      <c r="U61658" s="108"/>
      <c r="W61658" s="108"/>
      <c r="Y61658" s="108"/>
      <c r="AA61658" s="108"/>
      <c r="AC61658" s="108"/>
    </row>
    <row r="61659" spans="19:29" x14ac:dyDescent="0.25">
      <c r="S61659" s="110"/>
      <c r="U61659" s="110"/>
      <c r="W61659" s="110"/>
      <c r="Y61659" s="110"/>
      <c r="AA61659" s="110"/>
      <c r="AC61659" s="110"/>
    </row>
    <row r="61660" spans="19:29" x14ac:dyDescent="0.25">
      <c r="S61660" s="110"/>
      <c r="U61660" s="110"/>
      <c r="W61660" s="110"/>
      <c r="Y61660" s="110"/>
      <c r="AA61660" s="110"/>
      <c r="AC61660" s="110"/>
    </row>
    <row r="61661" spans="19:29" x14ac:dyDescent="0.25">
      <c r="S61661" s="110"/>
      <c r="U61661" s="110"/>
      <c r="W61661" s="110"/>
      <c r="Y61661" s="110"/>
      <c r="AA61661" s="110"/>
      <c r="AC61661" s="110"/>
    </row>
    <row r="61662" spans="19:29" x14ac:dyDescent="0.25">
      <c r="S61662" s="110"/>
      <c r="U61662" s="110"/>
      <c r="W61662" s="110"/>
      <c r="Y61662" s="110"/>
      <c r="AA61662" s="110"/>
      <c r="AC61662" s="110"/>
    </row>
    <row r="61663" spans="19:29" x14ac:dyDescent="0.25">
      <c r="S61663" s="111"/>
      <c r="U61663" s="111"/>
      <c r="W61663" s="111"/>
      <c r="Y61663" s="111"/>
      <c r="AA61663" s="111"/>
      <c r="AC61663" s="111"/>
    </row>
    <row r="61664" spans="19:29" x14ac:dyDescent="0.25">
      <c r="S61664" s="107"/>
      <c r="U61664" s="107"/>
      <c r="W61664" s="107"/>
      <c r="Y61664" s="107"/>
      <c r="AA61664" s="107"/>
      <c r="AC61664" s="107"/>
    </row>
    <row r="61665" spans="19:29" x14ac:dyDescent="0.25">
      <c r="S61665" s="108"/>
      <c r="U61665" s="108"/>
      <c r="W61665" s="108"/>
      <c r="Y61665" s="108"/>
      <c r="AA61665" s="108"/>
      <c r="AC61665" s="108"/>
    </row>
    <row r="61666" spans="19:29" x14ac:dyDescent="0.25">
      <c r="S61666" s="108"/>
      <c r="U61666" s="108"/>
      <c r="W61666" s="108"/>
      <c r="Y61666" s="108"/>
      <c r="AA61666" s="108"/>
      <c r="AC61666" s="108"/>
    </row>
    <row r="61667" spans="19:29" x14ac:dyDescent="0.25">
      <c r="S61667" s="109"/>
      <c r="U61667" s="109"/>
      <c r="W61667" s="109"/>
      <c r="Y61667" s="109"/>
      <c r="AA61667" s="109"/>
      <c r="AC61667" s="109"/>
    </row>
    <row r="61668" spans="19:29" x14ac:dyDescent="0.25">
      <c r="S61668" s="108"/>
      <c r="U61668" s="108"/>
      <c r="W61668" s="108"/>
      <c r="Y61668" s="108"/>
      <c r="AA61668" s="108"/>
      <c r="AC61668" s="108"/>
    </row>
    <row r="61669" spans="19:29" x14ac:dyDescent="0.25">
      <c r="S61669" s="108"/>
      <c r="U61669" s="108"/>
      <c r="W61669" s="108"/>
      <c r="Y61669" s="108"/>
      <c r="AA61669" s="108"/>
      <c r="AC61669" s="108"/>
    </row>
    <row r="61670" spans="19:29" x14ac:dyDescent="0.25">
      <c r="S61670" s="109"/>
      <c r="U61670" s="109"/>
      <c r="W61670" s="109"/>
      <c r="Y61670" s="109"/>
      <c r="AA61670" s="109"/>
      <c r="AC61670" s="109"/>
    </row>
    <row r="61671" spans="19:29" x14ac:dyDescent="0.25">
      <c r="S61671" s="108"/>
      <c r="U61671" s="108"/>
      <c r="W61671" s="108"/>
      <c r="Y61671" s="108"/>
      <c r="AA61671" s="108"/>
      <c r="AC61671" s="108"/>
    </row>
    <row r="61672" spans="19:29" x14ac:dyDescent="0.25">
      <c r="S61672" s="109"/>
      <c r="U61672" s="109"/>
      <c r="W61672" s="109"/>
      <c r="Y61672" s="109"/>
      <c r="AA61672" s="109"/>
      <c r="AC61672" s="109"/>
    </row>
    <row r="61673" spans="19:29" x14ac:dyDescent="0.25">
      <c r="S61673" s="108"/>
      <c r="U61673" s="108"/>
      <c r="W61673" s="108"/>
      <c r="Y61673" s="108"/>
      <c r="AA61673" s="108"/>
      <c r="AC61673" s="108"/>
    </row>
    <row r="61674" spans="19:29" x14ac:dyDescent="0.25">
      <c r="S61674" s="108"/>
      <c r="U61674" s="108"/>
      <c r="W61674" s="108"/>
      <c r="Y61674" s="108"/>
      <c r="AA61674" s="108"/>
      <c r="AC61674" s="108"/>
    </row>
    <row r="61675" spans="19:29" x14ac:dyDescent="0.25">
      <c r="S61675" s="108"/>
      <c r="U61675" s="108"/>
      <c r="W61675" s="108"/>
      <c r="Y61675" s="108"/>
      <c r="AA61675" s="108"/>
      <c r="AC61675" s="108"/>
    </row>
    <row r="61676" spans="19:29" x14ac:dyDescent="0.25">
      <c r="S61676" s="110"/>
      <c r="U61676" s="110"/>
      <c r="W61676" s="110"/>
      <c r="Y61676" s="110"/>
      <c r="AA61676" s="110"/>
      <c r="AC61676" s="110"/>
    </row>
    <row r="61677" spans="19:29" x14ac:dyDescent="0.25">
      <c r="S61677" s="110"/>
      <c r="U61677" s="110"/>
      <c r="W61677" s="110"/>
      <c r="Y61677" s="110"/>
      <c r="AA61677" s="110"/>
      <c r="AC61677" s="110"/>
    </row>
    <row r="61678" spans="19:29" x14ac:dyDescent="0.25">
      <c r="S61678" s="110"/>
      <c r="U61678" s="110"/>
      <c r="W61678" s="110"/>
      <c r="Y61678" s="110"/>
      <c r="AA61678" s="110"/>
      <c r="AC61678" s="110"/>
    </row>
    <row r="61679" spans="19:29" x14ac:dyDescent="0.25">
      <c r="S61679" s="110"/>
      <c r="U61679" s="110"/>
      <c r="W61679" s="110"/>
      <c r="Y61679" s="110"/>
      <c r="AA61679" s="110"/>
      <c r="AC61679" s="110"/>
    </row>
    <row r="61680" spans="19:29" x14ac:dyDescent="0.25">
      <c r="S61680" s="111"/>
      <c r="U61680" s="111"/>
      <c r="W61680" s="111"/>
      <c r="Y61680" s="111"/>
      <c r="AA61680" s="111"/>
      <c r="AC61680" s="111"/>
    </row>
    <row r="61681" spans="19:29" x14ac:dyDescent="0.25">
      <c r="S61681" s="107"/>
      <c r="U61681" s="107"/>
      <c r="W61681" s="107"/>
      <c r="Y61681" s="107"/>
      <c r="AA61681" s="107"/>
      <c r="AC61681" s="107"/>
    </row>
    <row r="61682" spans="19:29" x14ac:dyDescent="0.25">
      <c r="S61682" s="108"/>
      <c r="U61682" s="108"/>
      <c r="W61682" s="108"/>
      <c r="Y61682" s="108"/>
      <c r="AA61682" s="108"/>
      <c r="AC61682" s="108"/>
    </row>
    <row r="61683" spans="19:29" x14ac:dyDescent="0.25">
      <c r="S61683" s="108"/>
      <c r="U61683" s="108"/>
      <c r="W61683" s="108"/>
      <c r="Y61683" s="108"/>
      <c r="AA61683" s="108"/>
      <c r="AC61683" s="108"/>
    </row>
    <row r="61684" spans="19:29" x14ac:dyDescent="0.25">
      <c r="S61684" s="109"/>
      <c r="U61684" s="109"/>
      <c r="W61684" s="109"/>
      <c r="Y61684" s="109"/>
      <c r="AA61684" s="109"/>
      <c r="AC61684" s="109"/>
    </row>
    <row r="61685" spans="19:29" x14ac:dyDescent="0.25">
      <c r="S61685" s="108"/>
      <c r="U61685" s="108"/>
      <c r="W61685" s="108"/>
      <c r="Y61685" s="108"/>
      <c r="AA61685" s="108"/>
      <c r="AC61685" s="108"/>
    </row>
    <row r="61686" spans="19:29" x14ac:dyDescent="0.25">
      <c r="S61686" s="108"/>
      <c r="U61686" s="108"/>
      <c r="W61686" s="108"/>
      <c r="Y61686" s="108"/>
      <c r="AA61686" s="108"/>
      <c r="AC61686" s="108"/>
    </row>
    <row r="61687" spans="19:29" x14ac:dyDescent="0.25">
      <c r="S61687" s="109"/>
      <c r="U61687" s="109"/>
      <c r="W61687" s="109"/>
      <c r="Y61687" s="109"/>
      <c r="AA61687" s="109"/>
      <c r="AC61687" s="109"/>
    </row>
    <row r="61688" spans="19:29" x14ac:dyDescent="0.25">
      <c r="S61688" s="108"/>
      <c r="U61688" s="108"/>
      <c r="W61688" s="108"/>
      <c r="Y61688" s="108"/>
      <c r="AA61688" s="108"/>
      <c r="AC61688" s="108"/>
    </row>
    <row r="61689" spans="19:29" x14ac:dyDescent="0.25">
      <c r="S61689" s="109"/>
      <c r="U61689" s="109"/>
      <c r="W61689" s="109"/>
      <c r="Y61689" s="109"/>
      <c r="AA61689" s="109"/>
      <c r="AC61689" s="109"/>
    </row>
    <row r="61690" spans="19:29" x14ac:dyDescent="0.25">
      <c r="S61690" s="108"/>
      <c r="U61690" s="108"/>
      <c r="W61690" s="108"/>
      <c r="Y61690" s="108"/>
      <c r="AA61690" s="108"/>
      <c r="AC61690" s="108"/>
    </row>
    <row r="61691" spans="19:29" x14ac:dyDescent="0.25">
      <c r="S61691" s="108"/>
      <c r="U61691" s="108"/>
      <c r="W61691" s="108"/>
      <c r="Y61691" s="108"/>
      <c r="AA61691" s="108"/>
      <c r="AC61691" s="108"/>
    </row>
    <row r="61692" spans="19:29" x14ac:dyDescent="0.25">
      <c r="S61692" s="108"/>
      <c r="U61692" s="108"/>
      <c r="W61692" s="108"/>
      <c r="Y61692" s="108"/>
      <c r="AA61692" s="108"/>
      <c r="AC61692" s="108"/>
    </row>
    <row r="61693" spans="19:29" x14ac:dyDescent="0.25">
      <c r="S61693" s="110"/>
      <c r="U61693" s="110"/>
      <c r="W61693" s="110"/>
      <c r="Y61693" s="110"/>
      <c r="AA61693" s="110"/>
      <c r="AC61693" s="110"/>
    </row>
    <row r="61694" spans="19:29" x14ac:dyDescent="0.25">
      <c r="S61694" s="110"/>
      <c r="U61694" s="110"/>
      <c r="W61694" s="110"/>
      <c r="Y61694" s="110"/>
      <c r="AA61694" s="110"/>
      <c r="AC61694" s="110"/>
    </row>
    <row r="61695" spans="19:29" x14ac:dyDescent="0.25">
      <c r="S61695" s="110"/>
      <c r="U61695" s="110"/>
      <c r="W61695" s="110"/>
      <c r="Y61695" s="110"/>
      <c r="AA61695" s="110"/>
      <c r="AC61695" s="110"/>
    </row>
    <row r="61696" spans="19:29" x14ac:dyDescent="0.25">
      <c r="S61696" s="110"/>
      <c r="U61696" s="110"/>
      <c r="W61696" s="110"/>
      <c r="Y61696" s="110"/>
      <c r="AA61696" s="110"/>
      <c r="AC61696" s="110"/>
    </row>
    <row r="61697" spans="19:29" x14ac:dyDescent="0.25">
      <c r="S61697" s="111"/>
      <c r="U61697" s="111"/>
      <c r="W61697" s="111"/>
      <c r="Y61697" s="111"/>
      <c r="AA61697" s="111"/>
      <c r="AC61697" s="111"/>
    </row>
    <row r="61698" spans="19:29" x14ac:dyDescent="0.25">
      <c r="S61698" s="107"/>
      <c r="U61698" s="107"/>
      <c r="W61698" s="107"/>
      <c r="Y61698" s="107"/>
      <c r="AA61698" s="107"/>
      <c r="AC61698" s="107"/>
    </row>
    <row r="61699" spans="19:29" x14ac:dyDescent="0.25">
      <c r="S61699" s="108"/>
      <c r="U61699" s="108"/>
      <c r="W61699" s="108"/>
      <c r="Y61699" s="108"/>
      <c r="AA61699" s="108"/>
      <c r="AC61699" s="108"/>
    </row>
    <row r="61700" spans="19:29" x14ac:dyDescent="0.25">
      <c r="S61700" s="108"/>
      <c r="U61700" s="108"/>
      <c r="W61700" s="108"/>
      <c r="Y61700" s="108"/>
      <c r="AA61700" s="108"/>
      <c r="AC61700" s="108"/>
    </row>
    <row r="61701" spans="19:29" x14ac:dyDescent="0.25">
      <c r="S61701" s="109"/>
      <c r="U61701" s="109"/>
      <c r="W61701" s="109"/>
      <c r="Y61701" s="109"/>
      <c r="AA61701" s="109"/>
      <c r="AC61701" s="109"/>
    </row>
    <row r="61702" spans="19:29" x14ac:dyDescent="0.25">
      <c r="S61702" s="108"/>
      <c r="U61702" s="108"/>
      <c r="W61702" s="108"/>
      <c r="Y61702" s="108"/>
      <c r="AA61702" s="108"/>
      <c r="AC61702" s="108"/>
    </row>
    <row r="61703" spans="19:29" x14ac:dyDescent="0.25">
      <c r="S61703" s="108"/>
      <c r="U61703" s="108"/>
      <c r="W61703" s="108"/>
      <c r="Y61703" s="108"/>
      <c r="AA61703" s="108"/>
      <c r="AC61703" s="108"/>
    </row>
    <row r="61704" spans="19:29" x14ac:dyDescent="0.25">
      <c r="S61704" s="109"/>
      <c r="U61704" s="109"/>
      <c r="W61704" s="109"/>
      <c r="Y61704" s="109"/>
      <c r="AA61704" s="109"/>
      <c r="AC61704" s="109"/>
    </row>
    <row r="61705" spans="19:29" x14ac:dyDescent="0.25">
      <c r="S61705" s="108"/>
      <c r="U61705" s="108"/>
      <c r="W61705" s="108"/>
      <c r="Y61705" s="108"/>
      <c r="AA61705" s="108"/>
      <c r="AC61705" s="108"/>
    </row>
    <row r="61706" spans="19:29" x14ac:dyDescent="0.25">
      <c r="S61706" s="109"/>
      <c r="U61706" s="109"/>
      <c r="W61706" s="109"/>
      <c r="Y61706" s="109"/>
      <c r="AA61706" s="109"/>
      <c r="AC61706" s="109"/>
    </row>
    <row r="61707" spans="19:29" x14ac:dyDescent="0.25">
      <c r="S61707" s="108"/>
      <c r="U61707" s="108"/>
      <c r="W61707" s="108"/>
      <c r="Y61707" s="108"/>
      <c r="AA61707" s="108"/>
      <c r="AC61707" s="108"/>
    </row>
    <row r="61708" spans="19:29" x14ac:dyDescent="0.25">
      <c r="S61708" s="108"/>
      <c r="U61708" s="108"/>
      <c r="W61708" s="108"/>
      <c r="Y61708" s="108"/>
      <c r="AA61708" s="108"/>
      <c r="AC61708" s="108"/>
    </row>
    <row r="61709" spans="19:29" x14ac:dyDescent="0.25">
      <c r="S61709" s="108"/>
      <c r="U61709" s="108"/>
      <c r="W61709" s="108"/>
      <c r="Y61709" s="108"/>
      <c r="AA61709" s="108"/>
      <c r="AC61709" s="108"/>
    </row>
    <row r="61710" spans="19:29" x14ac:dyDescent="0.25">
      <c r="S61710" s="110"/>
      <c r="U61710" s="110"/>
      <c r="W61710" s="110"/>
      <c r="Y61710" s="110"/>
      <c r="AA61710" s="110"/>
      <c r="AC61710" s="110"/>
    </row>
    <row r="61711" spans="19:29" x14ac:dyDescent="0.25">
      <c r="S61711" s="110"/>
      <c r="U61711" s="110"/>
      <c r="W61711" s="110"/>
      <c r="Y61711" s="110"/>
      <c r="AA61711" s="110"/>
      <c r="AC61711" s="110"/>
    </row>
    <row r="61712" spans="19:29" x14ac:dyDescent="0.25">
      <c r="S61712" s="110"/>
      <c r="U61712" s="110"/>
      <c r="W61712" s="110"/>
      <c r="Y61712" s="110"/>
      <c r="AA61712" s="110"/>
      <c r="AC61712" s="110"/>
    </row>
    <row r="61713" spans="19:29" x14ac:dyDescent="0.25">
      <c r="S61713" s="110"/>
      <c r="U61713" s="110"/>
      <c r="W61713" s="110"/>
      <c r="Y61713" s="110"/>
      <c r="AA61713" s="110"/>
      <c r="AC61713" s="110"/>
    </row>
    <row r="61714" spans="19:29" x14ac:dyDescent="0.25">
      <c r="S61714" s="111"/>
      <c r="U61714" s="111"/>
      <c r="W61714" s="111"/>
      <c r="Y61714" s="111"/>
      <c r="AA61714" s="111"/>
      <c r="AC61714" s="111"/>
    </row>
    <row r="61715" spans="19:29" x14ac:dyDescent="0.25">
      <c r="S61715" s="107"/>
      <c r="U61715" s="107"/>
      <c r="W61715" s="107"/>
      <c r="Y61715" s="107"/>
      <c r="AA61715" s="107"/>
      <c r="AC61715" s="107"/>
    </row>
    <row r="61716" spans="19:29" x14ac:dyDescent="0.25">
      <c r="S61716" s="108"/>
      <c r="U61716" s="108"/>
      <c r="W61716" s="108"/>
      <c r="Y61716" s="108"/>
      <c r="AA61716" s="108"/>
      <c r="AC61716" s="108"/>
    </row>
    <row r="61717" spans="19:29" x14ac:dyDescent="0.25">
      <c r="S61717" s="108"/>
      <c r="U61717" s="108"/>
      <c r="W61717" s="108"/>
      <c r="Y61717" s="108"/>
      <c r="AA61717" s="108"/>
      <c r="AC61717" s="108"/>
    </row>
    <row r="61718" spans="19:29" x14ac:dyDescent="0.25">
      <c r="S61718" s="109"/>
      <c r="U61718" s="109"/>
      <c r="W61718" s="109"/>
      <c r="Y61718" s="109"/>
      <c r="AA61718" s="109"/>
      <c r="AC61718" s="109"/>
    </row>
    <row r="61719" spans="19:29" x14ac:dyDescent="0.25">
      <c r="S61719" s="108"/>
      <c r="U61719" s="108"/>
      <c r="W61719" s="108"/>
      <c r="Y61719" s="108"/>
      <c r="AA61719" s="108"/>
      <c r="AC61719" s="108"/>
    </row>
    <row r="61720" spans="19:29" x14ac:dyDescent="0.25">
      <c r="S61720" s="108"/>
      <c r="U61720" s="108"/>
      <c r="W61720" s="108"/>
      <c r="Y61720" s="108"/>
      <c r="AA61720" s="108"/>
      <c r="AC61720" s="108"/>
    </row>
    <row r="61721" spans="19:29" x14ac:dyDescent="0.25">
      <c r="S61721" s="109"/>
      <c r="U61721" s="109"/>
      <c r="W61721" s="109"/>
      <c r="Y61721" s="109"/>
      <c r="AA61721" s="109"/>
      <c r="AC61721" s="109"/>
    </row>
    <row r="61722" spans="19:29" x14ac:dyDescent="0.25">
      <c r="S61722" s="108"/>
      <c r="U61722" s="108"/>
      <c r="W61722" s="108"/>
      <c r="Y61722" s="108"/>
      <c r="AA61722" s="108"/>
      <c r="AC61722" s="108"/>
    </row>
    <row r="61723" spans="19:29" x14ac:dyDescent="0.25">
      <c r="S61723" s="109"/>
      <c r="U61723" s="109"/>
      <c r="W61723" s="109"/>
      <c r="Y61723" s="109"/>
      <c r="AA61723" s="109"/>
      <c r="AC61723" s="109"/>
    </row>
    <row r="61724" spans="19:29" x14ac:dyDescent="0.25">
      <c r="S61724" s="108"/>
      <c r="U61724" s="108"/>
      <c r="W61724" s="108"/>
      <c r="Y61724" s="108"/>
      <c r="AA61724" s="108"/>
      <c r="AC61724" s="108"/>
    </row>
    <row r="61725" spans="19:29" x14ac:dyDescent="0.25">
      <c r="S61725" s="108"/>
      <c r="U61725" s="108"/>
      <c r="W61725" s="108"/>
      <c r="Y61725" s="108"/>
      <c r="AA61725" s="108"/>
      <c r="AC61725" s="108"/>
    </row>
    <row r="61726" spans="19:29" x14ac:dyDescent="0.25">
      <c r="S61726" s="108"/>
      <c r="U61726" s="108"/>
      <c r="W61726" s="108"/>
      <c r="Y61726" s="108"/>
      <c r="AA61726" s="108"/>
      <c r="AC61726" s="108"/>
    </row>
    <row r="61727" spans="19:29" x14ac:dyDescent="0.25">
      <c r="S61727" s="110"/>
      <c r="U61727" s="110"/>
      <c r="W61727" s="110"/>
      <c r="Y61727" s="110"/>
      <c r="AA61727" s="110"/>
      <c r="AC61727" s="110"/>
    </row>
    <row r="61728" spans="19:29" x14ac:dyDescent="0.25">
      <c r="S61728" s="110"/>
      <c r="U61728" s="110"/>
      <c r="W61728" s="110"/>
      <c r="Y61728" s="110"/>
      <c r="AA61728" s="110"/>
      <c r="AC61728" s="110"/>
    </row>
    <row r="61729" spans="19:29" x14ac:dyDescent="0.25">
      <c r="S61729" s="110"/>
      <c r="U61729" s="110"/>
      <c r="W61729" s="110"/>
      <c r="Y61729" s="110"/>
      <c r="AA61729" s="110"/>
      <c r="AC61729" s="110"/>
    </row>
    <row r="61730" spans="19:29" x14ac:dyDescent="0.25">
      <c r="S61730" s="110"/>
      <c r="U61730" s="110"/>
      <c r="W61730" s="110"/>
      <c r="Y61730" s="110"/>
      <c r="AA61730" s="110"/>
      <c r="AC61730" s="110"/>
    </row>
    <row r="61731" spans="19:29" x14ac:dyDescent="0.25">
      <c r="S61731" s="111"/>
      <c r="U61731" s="111"/>
      <c r="W61731" s="111"/>
      <c r="Y61731" s="111"/>
      <c r="AA61731" s="111"/>
      <c r="AC61731" s="111"/>
    </row>
    <row r="61732" spans="19:29" x14ac:dyDescent="0.25">
      <c r="S61732" s="107"/>
      <c r="U61732" s="107"/>
      <c r="W61732" s="107"/>
      <c r="Y61732" s="107"/>
      <c r="AA61732" s="107"/>
      <c r="AC61732" s="107"/>
    </row>
    <row r="61733" spans="19:29" x14ac:dyDescent="0.25">
      <c r="S61733" s="108"/>
      <c r="U61733" s="108"/>
      <c r="W61733" s="108"/>
      <c r="Y61733" s="108"/>
      <c r="AA61733" s="108"/>
      <c r="AC61733" s="108"/>
    </row>
    <row r="61734" spans="19:29" x14ac:dyDescent="0.25">
      <c r="S61734" s="108"/>
      <c r="U61734" s="108"/>
      <c r="W61734" s="108"/>
      <c r="Y61734" s="108"/>
      <c r="AA61734" s="108"/>
      <c r="AC61734" s="108"/>
    </row>
    <row r="61735" spans="19:29" x14ac:dyDescent="0.25">
      <c r="S61735" s="109"/>
      <c r="U61735" s="109"/>
      <c r="W61735" s="109"/>
      <c r="Y61735" s="109"/>
      <c r="AA61735" s="109"/>
      <c r="AC61735" s="109"/>
    </row>
    <row r="61736" spans="19:29" x14ac:dyDescent="0.25">
      <c r="S61736" s="108"/>
      <c r="U61736" s="108"/>
      <c r="W61736" s="108"/>
      <c r="Y61736" s="108"/>
      <c r="AA61736" s="108"/>
      <c r="AC61736" s="108"/>
    </row>
    <row r="61737" spans="19:29" x14ac:dyDescent="0.25">
      <c r="S61737" s="108"/>
      <c r="U61737" s="108"/>
      <c r="W61737" s="108"/>
      <c r="Y61737" s="108"/>
      <c r="AA61737" s="108"/>
      <c r="AC61737" s="108"/>
    </row>
    <row r="61738" spans="19:29" x14ac:dyDescent="0.25">
      <c r="S61738" s="109"/>
      <c r="U61738" s="109"/>
      <c r="W61738" s="109"/>
      <c r="Y61738" s="109"/>
      <c r="AA61738" s="109"/>
      <c r="AC61738" s="109"/>
    </row>
    <row r="61739" spans="19:29" x14ac:dyDescent="0.25">
      <c r="S61739" s="108"/>
      <c r="U61739" s="108"/>
      <c r="W61739" s="108"/>
      <c r="Y61739" s="108"/>
      <c r="AA61739" s="108"/>
      <c r="AC61739" s="108"/>
    </row>
    <row r="61740" spans="19:29" x14ac:dyDescent="0.25">
      <c r="S61740" s="109"/>
      <c r="U61740" s="109"/>
      <c r="W61740" s="109"/>
      <c r="Y61740" s="109"/>
      <c r="AA61740" s="109"/>
      <c r="AC61740" s="109"/>
    </row>
    <row r="61741" spans="19:29" x14ac:dyDescent="0.25">
      <c r="S61741" s="108"/>
      <c r="U61741" s="108"/>
      <c r="W61741" s="108"/>
      <c r="Y61741" s="108"/>
      <c r="AA61741" s="108"/>
      <c r="AC61741" s="108"/>
    </row>
    <row r="61742" spans="19:29" x14ac:dyDescent="0.25">
      <c r="S61742" s="108"/>
      <c r="U61742" s="108"/>
      <c r="W61742" s="108"/>
      <c r="Y61742" s="108"/>
      <c r="AA61742" s="108"/>
      <c r="AC61742" s="108"/>
    </row>
    <row r="61743" spans="19:29" x14ac:dyDescent="0.25">
      <c r="S61743" s="108"/>
      <c r="U61743" s="108"/>
      <c r="W61743" s="108"/>
      <c r="Y61743" s="108"/>
      <c r="AA61743" s="108"/>
      <c r="AC61743" s="108"/>
    </row>
    <row r="61744" spans="19:29" x14ac:dyDescent="0.25">
      <c r="S61744" s="110"/>
      <c r="U61744" s="110"/>
      <c r="W61744" s="110"/>
      <c r="Y61744" s="110"/>
      <c r="AA61744" s="110"/>
      <c r="AC61744" s="110"/>
    </row>
    <row r="61745" spans="19:29" x14ac:dyDescent="0.25">
      <c r="S61745" s="110"/>
      <c r="U61745" s="110"/>
      <c r="W61745" s="110"/>
      <c r="Y61745" s="110"/>
      <c r="AA61745" s="110"/>
      <c r="AC61745" s="110"/>
    </row>
    <row r="61746" spans="19:29" x14ac:dyDescent="0.25">
      <c r="S61746" s="110"/>
      <c r="U61746" s="110"/>
      <c r="W61746" s="110"/>
      <c r="Y61746" s="110"/>
      <c r="AA61746" s="110"/>
      <c r="AC61746" s="110"/>
    </row>
    <row r="61747" spans="19:29" x14ac:dyDescent="0.25">
      <c r="S61747" s="110"/>
      <c r="U61747" s="110"/>
      <c r="W61747" s="110"/>
      <c r="Y61747" s="110"/>
      <c r="AA61747" s="110"/>
      <c r="AC61747" s="110"/>
    </row>
    <row r="61748" spans="19:29" x14ac:dyDescent="0.25">
      <c r="S61748" s="111"/>
      <c r="U61748" s="111"/>
      <c r="W61748" s="111"/>
      <c r="Y61748" s="111"/>
      <c r="AA61748" s="111"/>
      <c r="AC61748" s="111"/>
    </row>
    <row r="61749" spans="19:29" x14ac:dyDescent="0.25">
      <c r="S61749" s="107"/>
      <c r="U61749" s="107"/>
      <c r="W61749" s="107"/>
      <c r="Y61749" s="107"/>
      <c r="AA61749" s="107"/>
      <c r="AC61749" s="107"/>
    </row>
    <row r="61750" spans="19:29" x14ac:dyDescent="0.25">
      <c r="S61750" s="108"/>
      <c r="U61750" s="108"/>
      <c r="W61750" s="108"/>
      <c r="Y61750" s="108"/>
      <c r="AA61750" s="108"/>
      <c r="AC61750" s="108"/>
    </row>
    <row r="61751" spans="19:29" x14ac:dyDescent="0.25">
      <c r="S61751" s="108"/>
      <c r="U61751" s="108"/>
      <c r="W61751" s="108"/>
      <c r="Y61751" s="108"/>
      <c r="AA61751" s="108"/>
      <c r="AC61751" s="108"/>
    </row>
    <row r="61752" spans="19:29" x14ac:dyDescent="0.25">
      <c r="S61752" s="109"/>
      <c r="U61752" s="109"/>
      <c r="W61752" s="109"/>
      <c r="Y61752" s="109"/>
      <c r="AA61752" s="109"/>
      <c r="AC61752" s="109"/>
    </row>
    <row r="61753" spans="19:29" x14ac:dyDescent="0.25">
      <c r="S61753" s="108"/>
      <c r="U61753" s="108"/>
      <c r="W61753" s="108"/>
      <c r="Y61753" s="108"/>
      <c r="AA61753" s="108"/>
      <c r="AC61753" s="108"/>
    </row>
    <row r="61754" spans="19:29" x14ac:dyDescent="0.25">
      <c r="S61754" s="108"/>
      <c r="U61754" s="108"/>
      <c r="W61754" s="108"/>
      <c r="Y61754" s="108"/>
      <c r="AA61754" s="108"/>
      <c r="AC61754" s="108"/>
    </row>
    <row r="61755" spans="19:29" x14ac:dyDescent="0.25">
      <c r="S61755" s="109"/>
      <c r="U61755" s="109"/>
      <c r="W61755" s="109"/>
      <c r="Y61755" s="109"/>
      <c r="AA61755" s="109"/>
      <c r="AC61755" s="109"/>
    </row>
    <row r="61756" spans="19:29" x14ac:dyDescent="0.25">
      <c r="S61756" s="108"/>
      <c r="U61756" s="108"/>
      <c r="W61756" s="108"/>
      <c r="Y61756" s="108"/>
      <c r="AA61756" s="108"/>
      <c r="AC61756" s="108"/>
    </row>
    <row r="61757" spans="19:29" x14ac:dyDescent="0.25">
      <c r="S61757" s="109"/>
      <c r="U61757" s="109"/>
      <c r="W61757" s="109"/>
      <c r="Y61757" s="109"/>
      <c r="AA61757" s="109"/>
      <c r="AC61757" s="109"/>
    </row>
    <row r="61758" spans="19:29" x14ac:dyDescent="0.25">
      <c r="S61758" s="108"/>
      <c r="U61758" s="108"/>
      <c r="W61758" s="108"/>
      <c r="Y61758" s="108"/>
      <c r="AA61758" s="108"/>
      <c r="AC61758" s="108"/>
    </row>
    <row r="61759" spans="19:29" x14ac:dyDescent="0.25">
      <c r="S61759" s="108"/>
      <c r="U61759" s="108"/>
      <c r="W61759" s="108"/>
      <c r="Y61759" s="108"/>
      <c r="AA61759" s="108"/>
      <c r="AC61759" s="108"/>
    </row>
    <row r="61760" spans="19:29" x14ac:dyDescent="0.25">
      <c r="S61760" s="108"/>
      <c r="U61760" s="108"/>
      <c r="W61760" s="108"/>
      <c r="Y61760" s="108"/>
      <c r="AA61760" s="108"/>
      <c r="AC61760" s="108"/>
    </row>
    <row r="61761" spans="19:29" x14ac:dyDescent="0.25">
      <c r="S61761" s="110"/>
      <c r="U61761" s="110"/>
      <c r="W61761" s="110"/>
      <c r="Y61761" s="110"/>
      <c r="AA61761" s="110"/>
      <c r="AC61761" s="110"/>
    </row>
    <row r="61762" spans="19:29" x14ac:dyDescent="0.25">
      <c r="S61762" s="110"/>
      <c r="U61762" s="110"/>
      <c r="W61762" s="110"/>
      <c r="Y61762" s="110"/>
      <c r="AA61762" s="110"/>
      <c r="AC61762" s="110"/>
    </row>
    <row r="61763" spans="19:29" x14ac:dyDescent="0.25">
      <c r="S61763" s="110"/>
      <c r="U61763" s="110"/>
      <c r="W61763" s="110"/>
      <c r="Y61763" s="110"/>
      <c r="AA61763" s="110"/>
      <c r="AC61763" s="110"/>
    </row>
    <row r="61764" spans="19:29" x14ac:dyDescent="0.25">
      <c r="S61764" s="110"/>
      <c r="U61764" s="110"/>
      <c r="W61764" s="110"/>
      <c r="Y61764" s="110"/>
      <c r="AA61764" s="110"/>
      <c r="AC61764" s="110"/>
    </row>
    <row r="61765" spans="19:29" x14ac:dyDescent="0.25">
      <c r="S61765" s="111"/>
      <c r="U61765" s="111"/>
      <c r="W61765" s="111"/>
      <c r="Y61765" s="111"/>
      <c r="AA61765" s="111"/>
      <c r="AC61765" s="111"/>
    </row>
    <row r="61766" spans="19:29" x14ac:dyDescent="0.25">
      <c r="S61766" s="107"/>
      <c r="U61766" s="107"/>
      <c r="W61766" s="107"/>
      <c r="Y61766" s="107"/>
      <c r="AA61766" s="107"/>
      <c r="AC61766" s="107"/>
    </row>
    <row r="61767" spans="19:29" x14ac:dyDescent="0.25">
      <c r="S61767" s="108"/>
      <c r="U61767" s="108"/>
      <c r="W61767" s="108"/>
      <c r="Y61767" s="108"/>
      <c r="AA61767" s="108"/>
      <c r="AC61767" s="108"/>
    </row>
    <row r="61768" spans="19:29" x14ac:dyDescent="0.25">
      <c r="S61768" s="108"/>
      <c r="U61768" s="108"/>
      <c r="W61768" s="108"/>
      <c r="Y61768" s="108"/>
      <c r="AA61768" s="108"/>
      <c r="AC61768" s="108"/>
    </row>
    <row r="61769" spans="19:29" x14ac:dyDescent="0.25">
      <c r="S61769" s="109"/>
      <c r="U61769" s="109"/>
      <c r="W61769" s="109"/>
      <c r="Y61769" s="109"/>
      <c r="AA61769" s="109"/>
      <c r="AC61769" s="109"/>
    </row>
    <row r="61770" spans="19:29" x14ac:dyDescent="0.25">
      <c r="S61770" s="108"/>
      <c r="U61770" s="108"/>
      <c r="W61770" s="108"/>
      <c r="Y61770" s="108"/>
      <c r="AA61770" s="108"/>
      <c r="AC61770" s="108"/>
    </row>
    <row r="61771" spans="19:29" x14ac:dyDescent="0.25">
      <c r="S61771" s="108"/>
      <c r="U61771" s="108"/>
      <c r="W61771" s="108"/>
      <c r="Y61771" s="108"/>
      <c r="AA61771" s="108"/>
      <c r="AC61771" s="108"/>
    </row>
    <row r="61772" spans="19:29" x14ac:dyDescent="0.25">
      <c r="S61772" s="109"/>
      <c r="U61772" s="109"/>
      <c r="W61772" s="109"/>
      <c r="Y61772" s="109"/>
      <c r="AA61772" s="109"/>
      <c r="AC61772" s="109"/>
    </row>
    <row r="61773" spans="19:29" x14ac:dyDescent="0.25">
      <c r="S61773" s="108"/>
      <c r="U61773" s="108"/>
      <c r="W61773" s="108"/>
      <c r="Y61773" s="108"/>
      <c r="AA61773" s="108"/>
      <c r="AC61773" s="108"/>
    </row>
    <row r="61774" spans="19:29" x14ac:dyDescent="0.25">
      <c r="S61774" s="109"/>
      <c r="U61774" s="109"/>
      <c r="W61774" s="109"/>
      <c r="Y61774" s="109"/>
      <c r="AA61774" s="109"/>
      <c r="AC61774" s="109"/>
    </row>
    <row r="61775" spans="19:29" x14ac:dyDescent="0.25">
      <c r="S61775" s="108"/>
      <c r="U61775" s="108"/>
      <c r="W61775" s="108"/>
      <c r="Y61775" s="108"/>
      <c r="AA61775" s="108"/>
      <c r="AC61775" s="108"/>
    </row>
    <row r="61776" spans="19:29" x14ac:dyDescent="0.25">
      <c r="S61776" s="108"/>
      <c r="U61776" s="108"/>
      <c r="W61776" s="108"/>
      <c r="Y61776" s="108"/>
      <c r="AA61776" s="108"/>
      <c r="AC61776" s="108"/>
    </row>
    <row r="61777" spans="19:29" x14ac:dyDescent="0.25">
      <c r="S61777" s="108"/>
      <c r="U61777" s="108"/>
      <c r="W61777" s="108"/>
      <c r="Y61777" s="108"/>
      <c r="AA61777" s="108"/>
      <c r="AC61777" s="108"/>
    </row>
    <row r="61778" spans="19:29" x14ac:dyDescent="0.25">
      <c r="S61778" s="110"/>
      <c r="U61778" s="110"/>
      <c r="W61778" s="110"/>
      <c r="Y61778" s="110"/>
      <c r="AA61778" s="110"/>
      <c r="AC61778" s="110"/>
    </row>
    <row r="61779" spans="19:29" x14ac:dyDescent="0.25">
      <c r="S61779" s="110"/>
      <c r="U61779" s="110"/>
      <c r="W61779" s="110"/>
      <c r="Y61779" s="110"/>
      <c r="AA61779" s="110"/>
      <c r="AC61779" s="110"/>
    </row>
    <row r="61780" spans="19:29" x14ac:dyDescent="0.25">
      <c r="S61780" s="110"/>
      <c r="U61780" s="110"/>
      <c r="W61780" s="110"/>
      <c r="Y61780" s="110"/>
      <c r="AA61780" s="110"/>
      <c r="AC61780" s="110"/>
    </row>
    <row r="61781" spans="19:29" x14ac:dyDescent="0.25">
      <c r="S61781" s="110"/>
      <c r="U61781" s="110"/>
      <c r="W61781" s="110"/>
      <c r="Y61781" s="110"/>
      <c r="AA61781" s="110"/>
      <c r="AC61781" s="110"/>
    </row>
    <row r="61782" spans="19:29" x14ac:dyDescent="0.25">
      <c r="S61782" s="111"/>
      <c r="U61782" s="111"/>
      <c r="W61782" s="111"/>
      <c r="Y61782" s="111"/>
      <c r="AA61782" s="111"/>
      <c r="AC61782" s="111"/>
    </row>
    <row r="61783" spans="19:29" x14ac:dyDescent="0.25">
      <c r="S61783" s="107"/>
      <c r="U61783" s="107"/>
      <c r="W61783" s="107"/>
      <c r="Y61783" s="107"/>
      <c r="AA61783" s="107"/>
      <c r="AC61783" s="107"/>
    </row>
    <row r="61784" spans="19:29" x14ac:dyDescent="0.25">
      <c r="S61784" s="108"/>
      <c r="U61784" s="108"/>
      <c r="W61784" s="108"/>
      <c r="Y61784" s="108"/>
      <c r="AA61784" s="108"/>
      <c r="AC61784" s="108"/>
    </row>
    <row r="61785" spans="19:29" x14ac:dyDescent="0.25">
      <c r="S61785" s="108"/>
      <c r="U61785" s="108"/>
      <c r="W61785" s="108"/>
      <c r="Y61785" s="108"/>
      <c r="AA61785" s="108"/>
      <c r="AC61785" s="108"/>
    </row>
    <row r="61786" spans="19:29" x14ac:dyDescent="0.25">
      <c r="S61786" s="109"/>
      <c r="U61786" s="109"/>
      <c r="W61786" s="109"/>
      <c r="Y61786" s="109"/>
      <c r="AA61786" s="109"/>
      <c r="AC61786" s="109"/>
    </row>
    <row r="61787" spans="19:29" x14ac:dyDescent="0.25">
      <c r="S61787" s="108"/>
      <c r="U61787" s="108"/>
      <c r="W61787" s="108"/>
      <c r="Y61787" s="108"/>
      <c r="AA61787" s="108"/>
      <c r="AC61787" s="108"/>
    </row>
    <row r="61788" spans="19:29" x14ac:dyDescent="0.25">
      <c r="S61788" s="108"/>
      <c r="U61788" s="108"/>
      <c r="W61788" s="108"/>
      <c r="Y61788" s="108"/>
      <c r="AA61788" s="108"/>
      <c r="AC61788" s="108"/>
    </row>
    <row r="61789" spans="19:29" x14ac:dyDescent="0.25">
      <c r="S61789" s="109"/>
      <c r="U61789" s="109"/>
      <c r="W61789" s="109"/>
      <c r="Y61789" s="109"/>
      <c r="AA61789" s="109"/>
      <c r="AC61789" s="109"/>
    </row>
    <row r="61790" spans="19:29" x14ac:dyDescent="0.25">
      <c r="S61790" s="108"/>
      <c r="U61790" s="108"/>
      <c r="W61790" s="108"/>
      <c r="Y61790" s="108"/>
      <c r="AA61790" s="108"/>
      <c r="AC61790" s="108"/>
    </row>
    <row r="61791" spans="19:29" x14ac:dyDescent="0.25">
      <c r="S61791" s="109"/>
      <c r="U61791" s="109"/>
      <c r="W61791" s="109"/>
      <c r="Y61791" s="109"/>
      <c r="AA61791" s="109"/>
      <c r="AC61791" s="109"/>
    </row>
    <row r="61792" spans="19:29" x14ac:dyDescent="0.25">
      <c r="S61792" s="108"/>
      <c r="U61792" s="108"/>
      <c r="W61792" s="108"/>
      <c r="Y61792" s="108"/>
      <c r="AA61792" s="108"/>
      <c r="AC61792" s="108"/>
    </row>
    <row r="61793" spans="19:29" x14ac:dyDescent="0.25">
      <c r="S61793" s="108"/>
      <c r="U61793" s="108"/>
      <c r="W61793" s="108"/>
      <c r="Y61793" s="108"/>
      <c r="AA61793" s="108"/>
      <c r="AC61793" s="108"/>
    </row>
    <row r="61794" spans="19:29" x14ac:dyDescent="0.25">
      <c r="S61794" s="108"/>
      <c r="U61794" s="108"/>
      <c r="W61794" s="108"/>
      <c r="Y61794" s="108"/>
      <c r="AA61794" s="108"/>
      <c r="AC61794" s="108"/>
    </row>
    <row r="61795" spans="19:29" x14ac:dyDescent="0.25">
      <c r="S61795" s="110"/>
      <c r="U61795" s="110"/>
      <c r="W61795" s="110"/>
      <c r="Y61795" s="110"/>
      <c r="AA61795" s="110"/>
      <c r="AC61795" s="110"/>
    </row>
    <row r="61796" spans="19:29" x14ac:dyDescent="0.25">
      <c r="S61796" s="110"/>
      <c r="U61796" s="110"/>
      <c r="W61796" s="110"/>
      <c r="Y61796" s="110"/>
      <c r="AA61796" s="110"/>
      <c r="AC61796" s="110"/>
    </row>
    <row r="61797" spans="19:29" x14ac:dyDescent="0.25">
      <c r="S61797" s="110"/>
      <c r="U61797" s="110"/>
      <c r="W61797" s="110"/>
      <c r="Y61797" s="110"/>
      <c r="AA61797" s="110"/>
      <c r="AC61797" s="110"/>
    </row>
    <row r="61798" spans="19:29" x14ac:dyDescent="0.25">
      <c r="S61798" s="110"/>
      <c r="U61798" s="110"/>
      <c r="W61798" s="110"/>
      <c r="Y61798" s="110"/>
      <c r="AA61798" s="110"/>
      <c r="AC61798" s="110"/>
    </row>
    <row r="61799" spans="19:29" x14ac:dyDescent="0.25">
      <c r="S61799" s="111"/>
      <c r="U61799" s="111"/>
      <c r="W61799" s="111"/>
      <c r="Y61799" s="111"/>
      <c r="AA61799" s="111"/>
      <c r="AC61799" s="111"/>
    </row>
    <row r="61800" spans="19:29" x14ac:dyDescent="0.25">
      <c r="S61800" s="107"/>
      <c r="U61800" s="107"/>
      <c r="W61800" s="107"/>
      <c r="Y61800" s="107"/>
      <c r="AA61800" s="107"/>
      <c r="AC61800" s="107"/>
    </row>
    <row r="61801" spans="19:29" x14ac:dyDescent="0.25">
      <c r="S61801" s="108"/>
      <c r="U61801" s="108"/>
      <c r="W61801" s="108"/>
      <c r="Y61801" s="108"/>
      <c r="AA61801" s="108"/>
      <c r="AC61801" s="108"/>
    </row>
    <row r="61802" spans="19:29" x14ac:dyDescent="0.25">
      <c r="S61802" s="108"/>
      <c r="U61802" s="108"/>
      <c r="W61802" s="108"/>
      <c r="Y61802" s="108"/>
      <c r="AA61802" s="108"/>
      <c r="AC61802" s="108"/>
    </row>
    <row r="61803" spans="19:29" x14ac:dyDescent="0.25">
      <c r="S61803" s="109"/>
      <c r="U61803" s="109"/>
      <c r="W61803" s="109"/>
      <c r="Y61803" s="109"/>
      <c r="AA61803" s="109"/>
      <c r="AC61803" s="109"/>
    </row>
    <row r="61804" spans="19:29" x14ac:dyDescent="0.25">
      <c r="S61804" s="108"/>
      <c r="U61804" s="108"/>
      <c r="W61804" s="108"/>
      <c r="Y61804" s="108"/>
      <c r="AA61804" s="108"/>
      <c r="AC61804" s="108"/>
    </row>
    <row r="61805" spans="19:29" x14ac:dyDescent="0.25">
      <c r="S61805" s="108"/>
      <c r="U61805" s="108"/>
      <c r="W61805" s="108"/>
      <c r="Y61805" s="108"/>
      <c r="AA61805" s="108"/>
      <c r="AC61805" s="108"/>
    </row>
    <row r="61806" spans="19:29" x14ac:dyDescent="0.25">
      <c r="S61806" s="109"/>
      <c r="U61806" s="109"/>
      <c r="W61806" s="109"/>
      <c r="Y61806" s="109"/>
      <c r="AA61806" s="109"/>
      <c r="AC61806" s="109"/>
    </row>
    <row r="61807" spans="19:29" x14ac:dyDescent="0.25">
      <c r="S61807" s="108"/>
      <c r="U61807" s="108"/>
      <c r="W61807" s="108"/>
      <c r="Y61807" s="108"/>
      <c r="AA61807" s="108"/>
      <c r="AC61807" s="108"/>
    </row>
    <row r="61808" spans="19:29" x14ac:dyDescent="0.25">
      <c r="S61808" s="109"/>
      <c r="U61808" s="109"/>
      <c r="W61808" s="109"/>
      <c r="Y61808" s="109"/>
      <c r="AA61808" s="109"/>
      <c r="AC61808" s="109"/>
    </row>
    <row r="61809" spans="19:29" x14ac:dyDescent="0.25">
      <c r="S61809" s="108"/>
      <c r="U61809" s="108"/>
      <c r="W61809" s="108"/>
      <c r="Y61809" s="108"/>
      <c r="AA61809" s="108"/>
      <c r="AC61809" s="108"/>
    </row>
    <row r="61810" spans="19:29" x14ac:dyDescent="0.25">
      <c r="S61810" s="108"/>
      <c r="U61810" s="108"/>
      <c r="W61810" s="108"/>
      <c r="Y61810" s="108"/>
      <c r="AA61810" s="108"/>
      <c r="AC61810" s="108"/>
    </row>
    <row r="61811" spans="19:29" x14ac:dyDescent="0.25">
      <c r="S61811" s="108"/>
      <c r="U61811" s="108"/>
      <c r="W61811" s="108"/>
      <c r="Y61811" s="108"/>
      <c r="AA61811" s="108"/>
      <c r="AC61811" s="108"/>
    </row>
    <row r="61812" spans="19:29" x14ac:dyDescent="0.25">
      <c r="S61812" s="110"/>
      <c r="U61812" s="110"/>
      <c r="W61812" s="110"/>
      <c r="Y61812" s="110"/>
      <c r="AA61812" s="110"/>
      <c r="AC61812" s="110"/>
    </row>
    <row r="61813" spans="19:29" x14ac:dyDescent="0.25">
      <c r="S61813" s="110"/>
      <c r="U61813" s="110"/>
      <c r="W61813" s="110"/>
      <c r="Y61813" s="110"/>
      <c r="AA61813" s="110"/>
      <c r="AC61813" s="110"/>
    </row>
    <row r="61814" spans="19:29" x14ac:dyDescent="0.25">
      <c r="S61814" s="110"/>
      <c r="U61814" s="110"/>
      <c r="W61814" s="110"/>
      <c r="Y61814" s="110"/>
      <c r="AA61814" s="110"/>
      <c r="AC61814" s="110"/>
    </row>
    <row r="61815" spans="19:29" x14ac:dyDescent="0.25">
      <c r="S61815" s="110"/>
      <c r="U61815" s="110"/>
      <c r="W61815" s="110"/>
      <c r="Y61815" s="110"/>
      <c r="AA61815" s="110"/>
      <c r="AC61815" s="110"/>
    </row>
    <row r="61816" spans="19:29" x14ac:dyDescent="0.25">
      <c r="S61816" s="111"/>
      <c r="U61816" s="111"/>
      <c r="W61816" s="111"/>
      <c r="Y61816" s="111"/>
      <c r="AA61816" s="111"/>
      <c r="AC61816" s="111"/>
    </row>
    <row r="61817" spans="19:29" x14ac:dyDescent="0.25">
      <c r="S61817" s="107"/>
      <c r="U61817" s="107"/>
      <c r="W61817" s="107"/>
      <c r="Y61817" s="107"/>
      <c r="AA61817" s="107"/>
      <c r="AC61817" s="107"/>
    </row>
    <row r="61818" spans="19:29" x14ac:dyDescent="0.25">
      <c r="S61818" s="108"/>
      <c r="U61818" s="108"/>
      <c r="W61818" s="108"/>
      <c r="Y61818" s="108"/>
      <c r="AA61818" s="108"/>
      <c r="AC61818" s="108"/>
    </row>
    <row r="61819" spans="19:29" x14ac:dyDescent="0.25">
      <c r="S61819" s="108"/>
      <c r="U61819" s="108"/>
      <c r="W61819" s="108"/>
      <c r="Y61819" s="108"/>
      <c r="AA61819" s="108"/>
      <c r="AC61819" s="108"/>
    </row>
    <row r="61820" spans="19:29" x14ac:dyDescent="0.25">
      <c r="S61820" s="109"/>
      <c r="U61820" s="109"/>
      <c r="W61820" s="109"/>
      <c r="Y61820" s="109"/>
      <c r="AA61820" s="109"/>
      <c r="AC61820" s="109"/>
    </row>
    <row r="61821" spans="19:29" x14ac:dyDescent="0.25">
      <c r="S61821" s="108"/>
      <c r="U61821" s="108"/>
      <c r="W61821" s="108"/>
      <c r="Y61821" s="108"/>
      <c r="AA61821" s="108"/>
      <c r="AC61821" s="108"/>
    </row>
    <row r="61822" spans="19:29" x14ac:dyDescent="0.25">
      <c r="S61822" s="108"/>
      <c r="U61822" s="108"/>
      <c r="W61822" s="108"/>
      <c r="Y61822" s="108"/>
      <c r="AA61822" s="108"/>
      <c r="AC61822" s="108"/>
    </row>
    <row r="61823" spans="19:29" x14ac:dyDescent="0.25">
      <c r="S61823" s="109"/>
      <c r="U61823" s="109"/>
      <c r="W61823" s="109"/>
      <c r="Y61823" s="109"/>
      <c r="AA61823" s="109"/>
      <c r="AC61823" s="109"/>
    </row>
    <row r="61824" spans="19:29" x14ac:dyDescent="0.25">
      <c r="S61824" s="108"/>
      <c r="U61824" s="108"/>
      <c r="W61824" s="108"/>
      <c r="Y61824" s="108"/>
      <c r="AA61824" s="108"/>
      <c r="AC61824" s="108"/>
    </row>
    <row r="61825" spans="19:29" x14ac:dyDescent="0.25">
      <c r="S61825" s="109"/>
      <c r="U61825" s="109"/>
      <c r="W61825" s="109"/>
      <c r="Y61825" s="109"/>
      <c r="AA61825" s="109"/>
      <c r="AC61825" s="109"/>
    </row>
    <row r="61826" spans="19:29" x14ac:dyDescent="0.25">
      <c r="S61826" s="108"/>
      <c r="U61826" s="108"/>
      <c r="W61826" s="108"/>
      <c r="Y61826" s="108"/>
      <c r="AA61826" s="108"/>
      <c r="AC61826" s="108"/>
    </row>
    <row r="61827" spans="19:29" x14ac:dyDescent="0.25">
      <c r="S61827" s="108"/>
      <c r="U61827" s="108"/>
      <c r="W61827" s="108"/>
      <c r="Y61827" s="108"/>
      <c r="AA61827" s="108"/>
      <c r="AC61827" s="108"/>
    </row>
    <row r="61828" spans="19:29" x14ac:dyDescent="0.25">
      <c r="S61828" s="108"/>
      <c r="U61828" s="108"/>
      <c r="W61828" s="108"/>
      <c r="Y61828" s="108"/>
      <c r="AA61828" s="108"/>
      <c r="AC61828" s="108"/>
    </row>
    <row r="61829" spans="19:29" x14ac:dyDescent="0.25">
      <c r="S61829" s="110"/>
      <c r="U61829" s="110"/>
      <c r="W61829" s="110"/>
      <c r="Y61829" s="110"/>
      <c r="AA61829" s="110"/>
      <c r="AC61829" s="110"/>
    </row>
    <row r="61830" spans="19:29" x14ac:dyDescent="0.25">
      <c r="S61830" s="110"/>
      <c r="U61830" s="110"/>
      <c r="W61830" s="110"/>
      <c r="Y61830" s="110"/>
      <c r="AA61830" s="110"/>
      <c r="AC61830" s="110"/>
    </row>
    <row r="61831" spans="19:29" x14ac:dyDescent="0.25">
      <c r="S61831" s="110"/>
      <c r="U61831" s="110"/>
      <c r="W61831" s="110"/>
      <c r="Y61831" s="110"/>
      <c r="AA61831" s="110"/>
      <c r="AC61831" s="110"/>
    </row>
    <row r="61832" spans="19:29" x14ac:dyDescent="0.25">
      <c r="S61832" s="110"/>
      <c r="U61832" s="110"/>
      <c r="W61832" s="110"/>
      <c r="Y61832" s="110"/>
      <c r="AA61832" s="110"/>
      <c r="AC61832" s="110"/>
    </row>
    <row r="61833" spans="19:29" x14ac:dyDescent="0.25">
      <c r="S61833" s="111"/>
      <c r="U61833" s="111"/>
      <c r="W61833" s="111"/>
      <c r="Y61833" s="111"/>
      <c r="AA61833" s="111"/>
      <c r="AC61833" s="111"/>
    </row>
    <row r="61834" spans="19:29" x14ac:dyDescent="0.25">
      <c r="S61834" s="107"/>
      <c r="U61834" s="107"/>
      <c r="W61834" s="107"/>
      <c r="Y61834" s="107"/>
      <c r="AA61834" s="107"/>
      <c r="AC61834" s="107"/>
    </row>
    <row r="61835" spans="19:29" x14ac:dyDescent="0.25">
      <c r="S61835" s="108"/>
      <c r="U61835" s="108"/>
      <c r="W61835" s="108"/>
      <c r="Y61835" s="108"/>
      <c r="AA61835" s="108"/>
      <c r="AC61835" s="108"/>
    </row>
    <row r="61836" spans="19:29" x14ac:dyDescent="0.25">
      <c r="S61836" s="108"/>
      <c r="U61836" s="108"/>
      <c r="W61836" s="108"/>
      <c r="Y61836" s="108"/>
      <c r="AA61836" s="108"/>
      <c r="AC61836" s="108"/>
    </row>
    <row r="61837" spans="19:29" x14ac:dyDescent="0.25">
      <c r="S61837" s="109"/>
      <c r="U61837" s="109"/>
      <c r="W61837" s="109"/>
      <c r="Y61837" s="109"/>
      <c r="AA61837" s="109"/>
      <c r="AC61837" s="109"/>
    </row>
    <row r="61838" spans="19:29" x14ac:dyDescent="0.25">
      <c r="S61838" s="108"/>
      <c r="U61838" s="108"/>
      <c r="W61838" s="108"/>
      <c r="Y61838" s="108"/>
      <c r="AA61838" s="108"/>
      <c r="AC61838" s="108"/>
    </row>
    <row r="61839" spans="19:29" x14ac:dyDescent="0.25">
      <c r="S61839" s="108"/>
      <c r="U61839" s="108"/>
      <c r="W61839" s="108"/>
      <c r="Y61839" s="108"/>
      <c r="AA61839" s="108"/>
      <c r="AC61839" s="108"/>
    </row>
    <row r="61840" spans="19:29" x14ac:dyDescent="0.25">
      <c r="S61840" s="109"/>
      <c r="U61840" s="109"/>
      <c r="W61840" s="109"/>
      <c r="Y61840" s="109"/>
      <c r="AA61840" s="109"/>
      <c r="AC61840" s="109"/>
    </row>
    <row r="61841" spans="19:29" x14ac:dyDescent="0.25">
      <c r="S61841" s="108"/>
      <c r="U61841" s="108"/>
      <c r="W61841" s="108"/>
      <c r="Y61841" s="108"/>
      <c r="AA61841" s="108"/>
      <c r="AC61841" s="108"/>
    </row>
    <row r="61842" spans="19:29" x14ac:dyDescent="0.25">
      <c r="S61842" s="109"/>
      <c r="U61842" s="109"/>
      <c r="W61842" s="109"/>
      <c r="Y61842" s="109"/>
      <c r="AA61842" s="109"/>
      <c r="AC61842" s="109"/>
    </row>
    <row r="61843" spans="19:29" x14ac:dyDescent="0.25">
      <c r="S61843" s="108"/>
      <c r="U61843" s="108"/>
      <c r="W61843" s="108"/>
      <c r="Y61843" s="108"/>
      <c r="AA61843" s="108"/>
      <c r="AC61843" s="108"/>
    </row>
    <row r="61844" spans="19:29" x14ac:dyDescent="0.25">
      <c r="S61844" s="108"/>
      <c r="U61844" s="108"/>
      <c r="W61844" s="108"/>
      <c r="Y61844" s="108"/>
      <c r="AA61844" s="108"/>
      <c r="AC61844" s="108"/>
    </row>
    <row r="61845" spans="19:29" x14ac:dyDescent="0.25">
      <c r="S61845" s="108"/>
      <c r="U61845" s="108"/>
      <c r="W61845" s="108"/>
      <c r="Y61845" s="108"/>
      <c r="AA61845" s="108"/>
      <c r="AC61845" s="108"/>
    </row>
    <row r="61846" spans="19:29" x14ac:dyDescent="0.25">
      <c r="S61846" s="110"/>
      <c r="U61846" s="110"/>
      <c r="W61846" s="110"/>
      <c r="Y61846" s="110"/>
      <c r="AA61846" s="110"/>
      <c r="AC61846" s="110"/>
    </row>
    <row r="61847" spans="19:29" x14ac:dyDescent="0.25">
      <c r="S61847" s="110"/>
      <c r="U61847" s="110"/>
      <c r="W61847" s="110"/>
      <c r="Y61847" s="110"/>
      <c r="AA61847" s="110"/>
      <c r="AC61847" s="110"/>
    </row>
    <row r="61848" spans="19:29" x14ac:dyDescent="0.25">
      <c r="S61848" s="110"/>
      <c r="U61848" s="110"/>
      <c r="W61848" s="110"/>
      <c r="Y61848" s="110"/>
      <c r="AA61848" s="110"/>
      <c r="AC61848" s="110"/>
    </row>
    <row r="61849" spans="19:29" x14ac:dyDescent="0.25">
      <c r="S61849" s="110"/>
      <c r="U61849" s="110"/>
      <c r="W61849" s="110"/>
      <c r="Y61849" s="110"/>
      <c r="AA61849" s="110"/>
      <c r="AC61849" s="110"/>
    </row>
    <row r="61850" spans="19:29" x14ac:dyDescent="0.25">
      <c r="S61850" s="111"/>
      <c r="U61850" s="111"/>
      <c r="W61850" s="111"/>
      <c r="Y61850" s="111"/>
      <c r="AA61850" s="111"/>
      <c r="AC61850" s="111"/>
    </row>
    <row r="61851" spans="19:29" x14ac:dyDescent="0.25">
      <c r="S61851" s="107"/>
      <c r="U61851" s="107"/>
      <c r="W61851" s="107"/>
      <c r="Y61851" s="107"/>
      <c r="AA61851" s="107"/>
      <c r="AC61851" s="107"/>
    </row>
    <row r="61852" spans="19:29" x14ac:dyDescent="0.25">
      <c r="S61852" s="108"/>
      <c r="U61852" s="108"/>
      <c r="W61852" s="108"/>
      <c r="Y61852" s="108"/>
      <c r="AA61852" s="108"/>
      <c r="AC61852" s="108"/>
    </row>
    <row r="61853" spans="19:29" x14ac:dyDescent="0.25">
      <c r="S61853" s="108"/>
      <c r="U61853" s="108"/>
      <c r="W61853" s="108"/>
      <c r="Y61853" s="108"/>
      <c r="AA61853" s="108"/>
      <c r="AC61853" s="108"/>
    </row>
    <row r="61854" spans="19:29" x14ac:dyDescent="0.25">
      <c r="S61854" s="109"/>
      <c r="U61854" s="109"/>
      <c r="W61854" s="109"/>
      <c r="Y61854" s="109"/>
      <c r="AA61854" s="109"/>
      <c r="AC61854" s="109"/>
    </row>
    <row r="61855" spans="19:29" x14ac:dyDescent="0.25">
      <c r="S61855" s="108"/>
      <c r="U61855" s="108"/>
      <c r="W61855" s="108"/>
      <c r="Y61855" s="108"/>
      <c r="AA61855" s="108"/>
      <c r="AC61855" s="108"/>
    </row>
    <row r="61856" spans="19:29" x14ac:dyDescent="0.25">
      <c r="S61856" s="108"/>
      <c r="U61856" s="108"/>
      <c r="W61856" s="108"/>
      <c r="Y61856" s="108"/>
      <c r="AA61856" s="108"/>
      <c r="AC61856" s="108"/>
    </row>
    <row r="61857" spans="19:29" x14ac:dyDescent="0.25">
      <c r="S61857" s="109"/>
      <c r="U61857" s="109"/>
      <c r="W61857" s="109"/>
      <c r="Y61857" s="109"/>
      <c r="AA61857" s="109"/>
      <c r="AC61857" s="109"/>
    </row>
    <row r="61858" spans="19:29" x14ac:dyDescent="0.25">
      <c r="S61858" s="108"/>
      <c r="U61858" s="108"/>
      <c r="W61858" s="108"/>
      <c r="Y61858" s="108"/>
      <c r="AA61858" s="108"/>
      <c r="AC61858" s="108"/>
    </row>
    <row r="61859" spans="19:29" x14ac:dyDescent="0.25">
      <c r="S61859" s="109"/>
      <c r="U61859" s="109"/>
      <c r="W61859" s="109"/>
      <c r="Y61859" s="109"/>
      <c r="AA61859" s="109"/>
      <c r="AC61859" s="109"/>
    </row>
    <row r="61860" spans="19:29" x14ac:dyDescent="0.25">
      <c r="S61860" s="108"/>
      <c r="U61860" s="108"/>
      <c r="W61860" s="108"/>
      <c r="Y61860" s="108"/>
      <c r="AA61860" s="108"/>
      <c r="AC61860" s="108"/>
    </row>
    <row r="61861" spans="19:29" x14ac:dyDescent="0.25">
      <c r="S61861" s="108"/>
      <c r="U61861" s="108"/>
      <c r="W61861" s="108"/>
      <c r="Y61861" s="108"/>
      <c r="AA61861" s="108"/>
      <c r="AC61861" s="108"/>
    </row>
    <row r="61862" spans="19:29" x14ac:dyDescent="0.25">
      <c r="S61862" s="108"/>
      <c r="U61862" s="108"/>
      <c r="W61862" s="108"/>
      <c r="Y61862" s="108"/>
      <c r="AA61862" s="108"/>
      <c r="AC61862" s="108"/>
    </row>
    <row r="61863" spans="19:29" x14ac:dyDescent="0.25">
      <c r="S61863" s="110"/>
      <c r="U61863" s="110"/>
      <c r="W61863" s="110"/>
      <c r="Y61863" s="110"/>
      <c r="AA61863" s="110"/>
      <c r="AC61863" s="110"/>
    </row>
    <row r="61864" spans="19:29" x14ac:dyDescent="0.25">
      <c r="S61864" s="110"/>
      <c r="U61864" s="110"/>
      <c r="W61864" s="110"/>
      <c r="Y61864" s="110"/>
      <c r="AA61864" s="110"/>
      <c r="AC61864" s="110"/>
    </row>
    <row r="61865" spans="19:29" x14ac:dyDescent="0.25">
      <c r="S61865" s="110"/>
      <c r="U61865" s="110"/>
      <c r="W61865" s="110"/>
      <c r="Y61865" s="110"/>
      <c r="AA61865" s="110"/>
      <c r="AC61865" s="110"/>
    </row>
    <row r="61866" spans="19:29" x14ac:dyDescent="0.25">
      <c r="S61866" s="110"/>
      <c r="U61866" s="110"/>
      <c r="W61866" s="110"/>
      <c r="Y61866" s="110"/>
      <c r="AA61866" s="110"/>
      <c r="AC61866" s="110"/>
    </row>
    <row r="61867" spans="19:29" x14ac:dyDescent="0.25">
      <c r="S61867" s="111"/>
      <c r="U61867" s="111"/>
      <c r="W61867" s="111"/>
      <c r="Y61867" s="111"/>
      <c r="AA61867" s="111"/>
      <c r="AC61867" s="111"/>
    </row>
    <row r="61868" spans="19:29" x14ac:dyDescent="0.25">
      <c r="S61868" s="107"/>
      <c r="U61868" s="107"/>
      <c r="W61868" s="107"/>
      <c r="Y61868" s="107"/>
      <c r="AA61868" s="107"/>
      <c r="AC61868" s="107"/>
    </row>
    <row r="61869" spans="19:29" x14ac:dyDescent="0.25">
      <c r="S61869" s="108"/>
      <c r="U61869" s="108"/>
      <c r="W61869" s="108"/>
      <c r="Y61869" s="108"/>
      <c r="AA61869" s="108"/>
      <c r="AC61869" s="108"/>
    </row>
    <row r="61870" spans="19:29" x14ac:dyDescent="0.25">
      <c r="S61870" s="108"/>
      <c r="U61870" s="108"/>
      <c r="W61870" s="108"/>
      <c r="Y61870" s="108"/>
      <c r="AA61870" s="108"/>
      <c r="AC61870" s="108"/>
    </row>
    <row r="61871" spans="19:29" x14ac:dyDescent="0.25">
      <c r="S61871" s="109"/>
      <c r="U61871" s="109"/>
      <c r="W61871" s="109"/>
      <c r="Y61871" s="109"/>
      <c r="AA61871" s="109"/>
      <c r="AC61871" s="109"/>
    </row>
    <row r="61872" spans="19:29" x14ac:dyDescent="0.25">
      <c r="S61872" s="108"/>
      <c r="U61872" s="108"/>
      <c r="W61872" s="108"/>
      <c r="Y61872" s="108"/>
      <c r="AA61872" s="108"/>
      <c r="AC61872" s="108"/>
    </row>
    <row r="61873" spans="19:29" x14ac:dyDescent="0.25">
      <c r="S61873" s="108"/>
      <c r="U61873" s="108"/>
      <c r="W61873" s="108"/>
      <c r="Y61873" s="108"/>
      <c r="AA61873" s="108"/>
      <c r="AC61873" s="108"/>
    </row>
    <row r="61874" spans="19:29" x14ac:dyDescent="0.25">
      <c r="S61874" s="109"/>
      <c r="U61874" s="109"/>
      <c r="W61874" s="109"/>
      <c r="Y61874" s="109"/>
      <c r="AA61874" s="109"/>
      <c r="AC61874" s="109"/>
    </row>
    <row r="61875" spans="19:29" x14ac:dyDescent="0.25">
      <c r="S61875" s="108"/>
      <c r="U61875" s="108"/>
      <c r="W61875" s="108"/>
      <c r="Y61875" s="108"/>
      <c r="AA61875" s="108"/>
      <c r="AC61875" s="108"/>
    </row>
    <row r="61876" spans="19:29" x14ac:dyDescent="0.25">
      <c r="S61876" s="109"/>
      <c r="U61876" s="109"/>
      <c r="W61876" s="109"/>
      <c r="Y61876" s="109"/>
      <c r="AA61876" s="109"/>
      <c r="AC61876" s="109"/>
    </row>
    <row r="61877" spans="19:29" x14ac:dyDescent="0.25">
      <c r="S61877" s="108"/>
      <c r="U61877" s="108"/>
      <c r="W61877" s="108"/>
      <c r="Y61877" s="108"/>
      <c r="AA61877" s="108"/>
      <c r="AC61877" s="108"/>
    </row>
    <row r="61878" spans="19:29" x14ac:dyDescent="0.25">
      <c r="S61878" s="108"/>
      <c r="U61878" s="108"/>
      <c r="W61878" s="108"/>
      <c r="Y61878" s="108"/>
      <c r="AA61878" s="108"/>
      <c r="AC61878" s="108"/>
    </row>
    <row r="61879" spans="19:29" x14ac:dyDescent="0.25">
      <c r="S61879" s="108"/>
      <c r="U61879" s="108"/>
      <c r="W61879" s="108"/>
      <c r="Y61879" s="108"/>
      <c r="AA61879" s="108"/>
      <c r="AC61879" s="108"/>
    </row>
    <row r="61880" spans="19:29" x14ac:dyDescent="0.25">
      <c r="S61880" s="110"/>
      <c r="U61880" s="110"/>
      <c r="W61880" s="110"/>
      <c r="Y61880" s="110"/>
      <c r="AA61880" s="110"/>
      <c r="AC61880" s="110"/>
    </row>
    <row r="61881" spans="19:29" x14ac:dyDescent="0.25">
      <c r="S61881" s="110"/>
      <c r="U61881" s="110"/>
      <c r="W61881" s="110"/>
      <c r="Y61881" s="110"/>
      <c r="AA61881" s="110"/>
      <c r="AC61881" s="110"/>
    </row>
    <row r="61882" spans="19:29" x14ac:dyDescent="0.25">
      <c r="S61882" s="110"/>
      <c r="U61882" s="110"/>
      <c r="W61882" s="110"/>
      <c r="Y61882" s="110"/>
      <c r="AA61882" s="110"/>
      <c r="AC61882" s="110"/>
    </row>
    <row r="61883" spans="19:29" x14ac:dyDescent="0.25">
      <c r="S61883" s="110"/>
      <c r="U61883" s="110"/>
      <c r="W61883" s="110"/>
      <c r="Y61883" s="110"/>
      <c r="AA61883" s="110"/>
      <c r="AC61883" s="110"/>
    </row>
    <row r="61884" spans="19:29" x14ac:dyDescent="0.25">
      <c r="S61884" s="111"/>
      <c r="U61884" s="111"/>
      <c r="W61884" s="111"/>
      <c r="Y61884" s="111"/>
      <c r="AA61884" s="111"/>
      <c r="AC61884" s="111"/>
    </row>
    <row r="61885" spans="19:29" x14ac:dyDescent="0.25">
      <c r="S61885" s="107"/>
      <c r="U61885" s="107"/>
      <c r="W61885" s="107"/>
      <c r="Y61885" s="107"/>
      <c r="AA61885" s="107"/>
      <c r="AC61885" s="107"/>
    </row>
    <row r="61886" spans="19:29" x14ac:dyDescent="0.25">
      <c r="S61886" s="108"/>
      <c r="U61886" s="108"/>
      <c r="W61886" s="108"/>
      <c r="Y61886" s="108"/>
      <c r="AA61886" s="108"/>
      <c r="AC61886" s="108"/>
    </row>
    <row r="61887" spans="19:29" x14ac:dyDescent="0.25">
      <c r="S61887" s="108"/>
      <c r="U61887" s="108"/>
      <c r="W61887" s="108"/>
      <c r="Y61887" s="108"/>
      <c r="AA61887" s="108"/>
      <c r="AC61887" s="108"/>
    </row>
    <row r="61888" spans="19:29" x14ac:dyDescent="0.25">
      <c r="S61888" s="109"/>
      <c r="U61888" s="109"/>
      <c r="W61888" s="109"/>
      <c r="Y61888" s="109"/>
      <c r="AA61888" s="109"/>
      <c r="AC61888" s="109"/>
    </row>
    <row r="61889" spans="19:29" x14ac:dyDescent="0.25">
      <c r="S61889" s="108"/>
      <c r="U61889" s="108"/>
      <c r="W61889" s="108"/>
      <c r="Y61889" s="108"/>
      <c r="AA61889" s="108"/>
      <c r="AC61889" s="108"/>
    </row>
    <row r="61890" spans="19:29" x14ac:dyDescent="0.25">
      <c r="S61890" s="108"/>
      <c r="U61890" s="108"/>
      <c r="W61890" s="108"/>
      <c r="Y61890" s="108"/>
      <c r="AA61890" s="108"/>
      <c r="AC61890" s="108"/>
    </row>
    <row r="61891" spans="19:29" x14ac:dyDescent="0.25">
      <c r="S61891" s="109"/>
      <c r="U61891" s="109"/>
      <c r="W61891" s="109"/>
      <c r="Y61891" s="109"/>
      <c r="AA61891" s="109"/>
      <c r="AC61891" s="109"/>
    </row>
    <row r="61892" spans="19:29" x14ac:dyDescent="0.25">
      <c r="S61892" s="108"/>
      <c r="U61892" s="108"/>
      <c r="W61892" s="108"/>
      <c r="Y61892" s="108"/>
      <c r="AA61892" s="108"/>
      <c r="AC61892" s="108"/>
    </row>
    <row r="61893" spans="19:29" x14ac:dyDescent="0.25">
      <c r="S61893" s="109"/>
      <c r="U61893" s="109"/>
      <c r="W61893" s="109"/>
      <c r="Y61893" s="109"/>
      <c r="AA61893" s="109"/>
      <c r="AC61893" s="109"/>
    </row>
    <row r="61894" spans="19:29" x14ac:dyDescent="0.25">
      <c r="S61894" s="108"/>
      <c r="U61894" s="108"/>
      <c r="W61894" s="108"/>
      <c r="Y61894" s="108"/>
      <c r="AA61894" s="108"/>
      <c r="AC61894" s="108"/>
    </row>
    <row r="61895" spans="19:29" x14ac:dyDescent="0.25">
      <c r="S61895" s="108"/>
      <c r="U61895" s="108"/>
      <c r="W61895" s="108"/>
      <c r="Y61895" s="108"/>
      <c r="AA61895" s="108"/>
      <c r="AC61895" s="108"/>
    </row>
    <row r="61896" spans="19:29" x14ac:dyDescent="0.25">
      <c r="S61896" s="108"/>
      <c r="U61896" s="108"/>
      <c r="W61896" s="108"/>
      <c r="Y61896" s="108"/>
      <c r="AA61896" s="108"/>
      <c r="AC61896" s="108"/>
    </row>
    <row r="61897" spans="19:29" x14ac:dyDescent="0.25">
      <c r="S61897" s="110"/>
      <c r="U61897" s="110"/>
      <c r="W61897" s="110"/>
      <c r="Y61897" s="110"/>
      <c r="AA61897" s="110"/>
      <c r="AC61897" s="110"/>
    </row>
    <row r="61898" spans="19:29" x14ac:dyDescent="0.25">
      <c r="S61898" s="110"/>
      <c r="U61898" s="110"/>
      <c r="W61898" s="110"/>
      <c r="Y61898" s="110"/>
      <c r="AA61898" s="110"/>
      <c r="AC61898" s="110"/>
    </row>
    <row r="61899" spans="19:29" x14ac:dyDescent="0.25">
      <c r="S61899" s="110"/>
      <c r="U61899" s="110"/>
      <c r="W61899" s="110"/>
      <c r="Y61899" s="110"/>
      <c r="AA61899" s="110"/>
      <c r="AC61899" s="110"/>
    </row>
    <row r="61900" spans="19:29" x14ac:dyDescent="0.25">
      <c r="S61900" s="110"/>
      <c r="U61900" s="110"/>
      <c r="W61900" s="110"/>
      <c r="Y61900" s="110"/>
      <c r="AA61900" s="110"/>
      <c r="AC61900" s="110"/>
    </row>
    <row r="61901" spans="19:29" x14ac:dyDescent="0.25">
      <c r="S61901" s="111"/>
      <c r="U61901" s="111"/>
      <c r="W61901" s="111"/>
      <c r="Y61901" s="111"/>
      <c r="AA61901" s="111"/>
      <c r="AC61901" s="111"/>
    </row>
    <row r="61902" spans="19:29" x14ac:dyDescent="0.25">
      <c r="S61902" s="107"/>
      <c r="U61902" s="107"/>
      <c r="W61902" s="107"/>
      <c r="Y61902" s="107"/>
      <c r="AA61902" s="107"/>
      <c r="AC61902" s="107"/>
    </row>
    <row r="61903" spans="19:29" x14ac:dyDescent="0.25">
      <c r="S61903" s="108"/>
      <c r="U61903" s="108"/>
      <c r="W61903" s="108"/>
      <c r="Y61903" s="108"/>
      <c r="AA61903" s="108"/>
      <c r="AC61903" s="108"/>
    </row>
    <row r="61904" spans="19:29" x14ac:dyDescent="0.25">
      <c r="S61904" s="108"/>
      <c r="U61904" s="108"/>
      <c r="W61904" s="108"/>
      <c r="Y61904" s="108"/>
      <c r="AA61904" s="108"/>
      <c r="AC61904" s="108"/>
    </row>
    <row r="61905" spans="19:29" x14ac:dyDescent="0.25">
      <c r="S61905" s="109"/>
      <c r="U61905" s="109"/>
      <c r="W61905" s="109"/>
      <c r="Y61905" s="109"/>
      <c r="AA61905" s="109"/>
      <c r="AC61905" s="109"/>
    </row>
    <row r="61906" spans="19:29" x14ac:dyDescent="0.25">
      <c r="S61906" s="108"/>
      <c r="U61906" s="108"/>
      <c r="W61906" s="108"/>
      <c r="Y61906" s="108"/>
      <c r="AA61906" s="108"/>
      <c r="AC61906" s="108"/>
    </row>
    <row r="61907" spans="19:29" x14ac:dyDescent="0.25">
      <c r="S61907" s="108"/>
      <c r="U61907" s="108"/>
      <c r="W61907" s="108"/>
      <c r="Y61907" s="108"/>
      <c r="AA61907" s="108"/>
      <c r="AC61907" s="108"/>
    </row>
    <row r="61908" spans="19:29" x14ac:dyDescent="0.25">
      <c r="S61908" s="109"/>
      <c r="U61908" s="109"/>
      <c r="W61908" s="109"/>
      <c r="Y61908" s="109"/>
      <c r="AA61908" s="109"/>
      <c r="AC61908" s="109"/>
    </row>
    <row r="61909" spans="19:29" x14ac:dyDescent="0.25">
      <c r="S61909" s="108"/>
      <c r="U61909" s="108"/>
      <c r="W61909" s="108"/>
      <c r="Y61909" s="108"/>
      <c r="AA61909" s="108"/>
      <c r="AC61909" s="108"/>
    </row>
    <row r="61910" spans="19:29" x14ac:dyDescent="0.25">
      <c r="S61910" s="109"/>
      <c r="U61910" s="109"/>
      <c r="W61910" s="109"/>
      <c r="Y61910" s="109"/>
      <c r="AA61910" s="109"/>
      <c r="AC61910" s="109"/>
    </row>
    <row r="61911" spans="19:29" x14ac:dyDescent="0.25">
      <c r="S61911" s="108"/>
      <c r="U61911" s="108"/>
      <c r="W61911" s="108"/>
      <c r="Y61911" s="108"/>
      <c r="AA61911" s="108"/>
      <c r="AC61911" s="108"/>
    </row>
    <row r="61912" spans="19:29" x14ac:dyDescent="0.25">
      <c r="S61912" s="108"/>
      <c r="U61912" s="108"/>
      <c r="W61912" s="108"/>
      <c r="Y61912" s="108"/>
      <c r="AA61912" s="108"/>
      <c r="AC61912" s="108"/>
    </row>
    <row r="61913" spans="19:29" x14ac:dyDescent="0.25">
      <c r="S61913" s="108"/>
      <c r="U61913" s="108"/>
      <c r="W61913" s="108"/>
      <c r="Y61913" s="108"/>
      <c r="AA61913" s="108"/>
      <c r="AC61913" s="108"/>
    </row>
    <row r="61914" spans="19:29" x14ac:dyDescent="0.25">
      <c r="S61914" s="110"/>
      <c r="U61914" s="110"/>
      <c r="W61914" s="110"/>
      <c r="Y61914" s="110"/>
      <c r="AA61914" s="110"/>
      <c r="AC61914" s="110"/>
    </row>
    <row r="61915" spans="19:29" x14ac:dyDescent="0.25">
      <c r="S61915" s="110"/>
      <c r="U61915" s="110"/>
      <c r="W61915" s="110"/>
      <c r="Y61915" s="110"/>
      <c r="AA61915" s="110"/>
      <c r="AC61915" s="110"/>
    </row>
    <row r="61916" spans="19:29" x14ac:dyDescent="0.25">
      <c r="S61916" s="110"/>
      <c r="U61916" s="110"/>
      <c r="W61916" s="110"/>
      <c r="Y61916" s="110"/>
      <c r="AA61916" s="110"/>
      <c r="AC61916" s="110"/>
    </row>
    <row r="61917" spans="19:29" x14ac:dyDescent="0.25">
      <c r="S61917" s="110"/>
      <c r="U61917" s="110"/>
      <c r="W61917" s="110"/>
      <c r="Y61917" s="110"/>
      <c r="AA61917" s="110"/>
      <c r="AC61917" s="110"/>
    </row>
    <row r="61918" spans="19:29" x14ac:dyDescent="0.25">
      <c r="S61918" s="111"/>
      <c r="U61918" s="111"/>
      <c r="W61918" s="111"/>
      <c r="Y61918" s="111"/>
      <c r="AA61918" s="111"/>
      <c r="AC61918" s="111"/>
    </row>
    <row r="61919" spans="19:29" x14ac:dyDescent="0.25">
      <c r="S61919" s="107"/>
      <c r="U61919" s="107"/>
      <c r="W61919" s="107"/>
      <c r="Y61919" s="107"/>
      <c r="AA61919" s="107"/>
      <c r="AC61919" s="107"/>
    </row>
    <row r="61920" spans="19:29" x14ac:dyDescent="0.25">
      <c r="S61920" s="108"/>
      <c r="U61920" s="108"/>
      <c r="W61920" s="108"/>
      <c r="Y61920" s="108"/>
      <c r="AA61920" s="108"/>
      <c r="AC61920" s="108"/>
    </row>
    <row r="61921" spans="19:29" x14ac:dyDescent="0.25">
      <c r="S61921" s="108"/>
      <c r="U61921" s="108"/>
      <c r="W61921" s="108"/>
      <c r="Y61921" s="108"/>
      <c r="AA61921" s="108"/>
      <c r="AC61921" s="108"/>
    </row>
    <row r="61922" spans="19:29" x14ac:dyDescent="0.25">
      <c r="S61922" s="109"/>
      <c r="U61922" s="109"/>
      <c r="W61922" s="109"/>
      <c r="Y61922" s="109"/>
      <c r="AA61922" s="109"/>
      <c r="AC61922" s="109"/>
    </row>
    <row r="61923" spans="19:29" x14ac:dyDescent="0.25">
      <c r="S61923" s="108"/>
      <c r="U61923" s="108"/>
      <c r="W61923" s="108"/>
      <c r="Y61923" s="108"/>
      <c r="AA61923" s="108"/>
      <c r="AC61923" s="108"/>
    </row>
    <row r="61924" spans="19:29" x14ac:dyDescent="0.25">
      <c r="S61924" s="108"/>
      <c r="U61924" s="108"/>
      <c r="W61924" s="108"/>
      <c r="Y61924" s="108"/>
      <c r="AA61924" s="108"/>
      <c r="AC61924" s="108"/>
    </row>
    <row r="61925" spans="19:29" x14ac:dyDescent="0.25">
      <c r="S61925" s="109"/>
      <c r="U61925" s="109"/>
      <c r="W61925" s="109"/>
      <c r="Y61925" s="109"/>
      <c r="AA61925" s="109"/>
      <c r="AC61925" s="109"/>
    </row>
    <row r="61926" spans="19:29" x14ac:dyDescent="0.25">
      <c r="S61926" s="108"/>
      <c r="U61926" s="108"/>
      <c r="W61926" s="108"/>
      <c r="Y61926" s="108"/>
      <c r="AA61926" s="108"/>
      <c r="AC61926" s="108"/>
    </row>
    <row r="61927" spans="19:29" x14ac:dyDescent="0.25">
      <c r="S61927" s="109"/>
      <c r="U61927" s="109"/>
      <c r="W61927" s="109"/>
      <c r="Y61927" s="109"/>
      <c r="AA61927" s="109"/>
      <c r="AC61927" s="109"/>
    </row>
    <row r="61928" spans="19:29" x14ac:dyDescent="0.25">
      <c r="S61928" s="108"/>
      <c r="U61928" s="108"/>
      <c r="W61928" s="108"/>
      <c r="Y61928" s="108"/>
      <c r="AA61928" s="108"/>
      <c r="AC61928" s="108"/>
    </row>
    <row r="61929" spans="19:29" x14ac:dyDescent="0.25">
      <c r="S61929" s="108"/>
      <c r="U61929" s="108"/>
      <c r="W61929" s="108"/>
      <c r="Y61929" s="108"/>
      <c r="AA61929" s="108"/>
      <c r="AC61929" s="108"/>
    </row>
    <row r="61930" spans="19:29" x14ac:dyDescent="0.25">
      <c r="S61930" s="108"/>
      <c r="U61930" s="108"/>
      <c r="W61930" s="108"/>
      <c r="Y61930" s="108"/>
      <c r="AA61930" s="108"/>
      <c r="AC61930" s="108"/>
    </row>
    <row r="61931" spans="19:29" x14ac:dyDescent="0.25">
      <c r="S61931" s="110"/>
      <c r="U61931" s="110"/>
      <c r="W61931" s="110"/>
      <c r="Y61931" s="110"/>
      <c r="AA61931" s="110"/>
      <c r="AC61931" s="110"/>
    </row>
    <row r="61932" spans="19:29" x14ac:dyDescent="0.25">
      <c r="S61932" s="110"/>
      <c r="U61932" s="110"/>
      <c r="W61932" s="110"/>
      <c r="Y61932" s="110"/>
      <c r="AA61932" s="110"/>
      <c r="AC61932" s="110"/>
    </row>
    <row r="61933" spans="19:29" x14ac:dyDescent="0.25">
      <c r="S61933" s="110"/>
      <c r="U61933" s="110"/>
      <c r="W61933" s="110"/>
      <c r="Y61933" s="110"/>
      <c r="AA61933" s="110"/>
      <c r="AC61933" s="110"/>
    </row>
    <row r="61934" spans="19:29" x14ac:dyDescent="0.25">
      <c r="S61934" s="110"/>
      <c r="U61934" s="110"/>
      <c r="W61934" s="110"/>
      <c r="Y61934" s="110"/>
      <c r="AA61934" s="110"/>
      <c r="AC61934" s="110"/>
    </row>
    <row r="61935" spans="19:29" x14ac:dyDescent="0.25">
      <c r="S61935" s="111"/>
      <c r="U61935" s="111"/>
      <c r="W61935" s="111"/>
      <c r="Y61935" s="111"/>
      <c r="AA61935" s="111"/>
      <c r="AC61935" s="111"/>
    </row>
    <row r="61936" spans="19:29" x14ac:dyDescent="0.25">
      <c r="S61936" s="107"/>
      <c r="U61936" s="107"/>
      <c r="W61936" s="107"/>
      <c r="Y61936" s="107"/>
      <c r="AA61936" s="107"/>
      <c r="AC61936" s="107"/>
    </row>
    <row r="61937" spans="19:29" x14ac:dyDescent="0.25">
      <c r="S61937" s="108"/>
      <c r="U61937" s="108"/>
      <c r="W61937" s="108"/>
      <c r="Y61937" s="108"/>
      <c r="AA61937" s="108"/>
      <c r="AC61937" s="108"/>
    </row>
    <row r="61938" spans="19:29" x14ac:dyDescent="0.25">
      <c r="S61938" s="108"/>
      <c r="U61938" s="108"/>
      <c r="W61938" s="108"/>
      <c r="Y61938" s="108"/>
      <c r="AA61938" s="108"/>
      <c r="AC61938" s="108"/>
    </row>
    <row r="61939" spans="19:29" x14ac:dyDescent="0.25">
      <c r="S61939" s="109"/>
      <c r="U61939" s="109"/>
      <c r="W61939" s="109"/>
      <c r="Y61939" s="109"/>
      <c r="AA61939" s="109"/>
      <c r="AC61939" s="109"/>
    </row>
    <row r="61940" spans="19:29" x14ac:dyDescent="0.25">
      <c r="S61940" s="108"/>
      <c r="U61940" s="108"/>
      <c r="W61940" s="108"/>
      <c r="Y61940" s="108"/>
      <c r="AA61940" s="108"/>
      <c r="AC61940" s="108"/>
    </row>
    <row r="61941" spans="19:29" x14ac:dyDescent="0.25">
      <c r="S61941" s="108"/>
      <c r="U61941" s="108"/>
      <c r="W61941" s="108"/>
      <c r="Y61941" s="108"/>
      <c r="AA61941" s="108"/>
      <c r="AC61941" s="108"/>
    </row>
    <row r="61942" spans="19:29" x14ac:dyDescent="0.25">
      <c r="S61942" s="109"/>
      <c r="U61942" s="109"/>
      <c r="W61942" s="109"/>
      <c r="Y61942" s="109"/>
      <c r="AA61942" s="109"/>
      <c r="AC61942" s="109"/>
    </row>
    <row r="61943" spans="19:29" x14ac:dyDescent="0.25">
      <c r="S61943" s="108"/>
      <c r="U61943" s="108"/>
      <c r="W61943" s="108"/>
      <c r="Y61943" s="108"/>
      <c r="AA61943" s="108"/>
      <c r="AC61943" s="108"/>
    </row>
    <row r="61944" spans="19:29" x14ac:dyDescent="0.25">
      <c r="S61944" s="109"/>
      <c r="U61944" s="109"/>
      <c r="W61944" s="109"/>
      <c r="Y61944" s="109"/>
      <c r="AA61944" s="109"/>
      <c r="AC61944" s="109"/>
    </row>
    <row r="61945" spans="19:29" x14ac:dyDescent="0.25">
      <c r="S61945" s="108"/>
      <c r="U61945" s="108"/>
      <c r="W61945" s="108"/>
      <c r="Y61945" s="108"/>
      <c r="AA61945" s="108"/>
      <c r="AC61945" s="108"/>
    </row>
    <row r="61946" spans="19:29" x14ac:dyDescent="0.25">
      <c r="S61946" s="108"/>
      <c r="U61946" s="108"/>
      <c r="W61946" s="108"/>
      <c r="Y61946" s="108"/>
      <c r="AA61946" s="108"/>
      <c r="AC61946" s="108"/>
    </row>
    <row r="61947" spans="19:29" x14ac:dyDescent="0.25">
      <c r="S61947" s="108"/>
      <c r="U61947" s="108"/>
      <c r="W61947" s="108"/>
      <c r="Y61947" s="108"/>
      <c r="AA61947" s="108"/>
      <c r="AC61947" s="108"/>
    </row>
    <row r="61948" spans="19:29" x14ac:dyDescent="0.25">
      <c r="S61948" s="110"/>
      <c r="U61948" s="110"/>
      <c r="W61948" s="110"/>
      <c r="Y61948" s="110"/>
      <c r="AA61948" s="110"/>
      <c r="AC61948" s="110"/>
    </row>
    <row r="61949" spans="19:29" x14ac:dyDescent="0.25">
      <c r="S61949" s="110"/>
      <c r="U61949" s="110"/>
      <c r="W61949" s="110"/>
      <c r="Y61949" s="110"/>
      <c r="AA61949" s="110"/>
      <c r="AC61949" s="110"/>
    </row>
    <row r="61950" spans="19:29" x14ac:dyDescent="0.25">
      <c r="S61950" s="110"/>
      <c r="U61950" s="110"/>
      <c r="W61950" s="110"/>
      <c r="Y61950" s="110"/>
      <c r="AA61950" s="110"/>
      <c r="AC61950" s="110"/>
    </row>
    <row r="61951" spans="19:29" x14ac:dyDescent="0.25">
      <c r="S61951" s="110"/>
      <c r="U61951" s="110"/>
      <c r="W61951" s="110"/>
      <c r="Y61951" s="110"/>
      <c r="AA61951" s="110"/>
      <c r="AC61951" s="110"/>
    </row>
    <row r="61952" spans="19:29" x14ac:dyDescent="0.25">
      <c r="S61952" s="111"/>
      <c r="U61952" s="111"/>
      <c r="W61952" s="111"/>
      <c r="Y61952" s="111"/>
      <c r="AA61952" s="111"/>
      <c r="AC61952" s="111"/>
    </row>
    <row r="61953" spans="19:29" x14ac:dyDescent="0.25">
      <c r="S61953" s="107"/>
      <c r="U61953" s="107"/>
      <c r="W61953" s="107"/>
      <c r="Y61953" s="107"/>
      <c r="AA61953" s="107"/>
      <c r="AC61953" s="107"/>
    </row>
    <row r="61954" spans="19:29" x14ac:dyDescent="0.25">
      <c r="S61954" s="108"/>
      <c r="U61954" s="108"/>
      <c r="W61954" s="108"/>
      <c r="Y61954" s="108"/>
      <c r="AA61954" s="108"/>
      <c r="AC61954" s="108"/>
    </row>
    <row r="61955" spans="19:29" x14ac:dyDescent="0.25">
      <c r="S61955" s="108"/>
      <c r="U61955" s="108"/>
      <c r="W61955" s="108"/>
      <c r="Y61955" s="108"/>
      <c r="AA61955" s="108"/>
      <c r="AC61955" s="108"/>
    </row>
    <row r="61956" spans="19:29" x14ac:dyDescent="0.25">
      <c r="S61956" s="109"/>
      <c r="U61956" s="109"/>
      <c r="W61956" s="109"/>
      <c r="Y61956" s="109"/>
      <c r="AA61956" s="109"/>
      <c r="AC61956" s="109"/>
    </row>
    <row r="61957" spans="19:29" x14ac:dyDescent="0.25">
      <c r="S61957" s="108"/>
      <c r="U61957" s="108"/>
      <c r="W61957" s="108"/>
      <c r="Y61957" s="108"/>
      <c r="AA61957" s="108"/>
      <c r="AC61957" s="108"/>
    </row>
    <row r="61958" spans="19:29" x14ac:dyDescent="0.25">
      <c r="S61958" s="108"/>
      <c r="U61958" s="108"/>
      <c r="W61958" s="108"/>
      <c r="Y61958" s="108"/>
      <c r="AA61958" s="108"/>
      <c r="AC61958" s="108"/>
    </row>
    <row r="61959" spans="19:29" x14ac:dyDescent="0.25">
      <c r="S61959" s="109"/>
      <c r="U61959" s="109"/>
      <c r="W61959" s="109"/>
      <c r="Y61959" s="109"/>
      <c r="AA61959" s="109"/>
      <c r="AC61959" s="109"/>
    </row>
    <row r="61960" spans="19:29" x14ac:dyDescent="0.25">
      <c r="S61960" s="108"/>
      <c r="U61960" s="108"/>
      <c r="W61960" s="108"/>
      <c r="Y61960" s="108"/>
      <c r="AA61960" s="108"/>
      <c r="AC61960" s="108"/>
    </row>
    <row r="61961" spans="19:29" x14ac:dyDescent="0.25">
      <c r="S61961" s="109"/>
      <c r="U61961" s="109"/>
      <c r="W61961" s="109"/>
      <c r="Y61961" s="109"/>
      <c r="AA61961" s="109"/>
      <c r="AC61961" s="109"/>
    </row>
    <row r="61962" spans="19:29" x14ac:dyDescent="0.25">
      <c r="S61962" s="108"/>
      <c r="U61962" s="108"/>
      <c r="W61962" s="108"/>
      <c r="Y61962" s="108"/>
      <c r="AA61962" s="108"/>
      <c r="AC61962" s="108"/>
    </row>
    <row r="61963" spans="19:29" x14ac:dyDescent="0.25">
      <c r="S61963" s="108"/>
      <c r="U61963" s="108"/>
      <c r="W61963" s="108"/>
      <c r="Y61963" s="108"/>
      <c r="AA61963" s="108"/>
      <c r="AC61963" s="108"/>
    </row>
    <row r="61964" spans="19:29" x14ac:dyDescent="0.25">
      <c r="S61964" s="108"/>
      <c r="U61964" s="108"/>
      <c r="W61964" s="108"/>
      <c r="Y61964" s="108"/>
      <c r="AA61964" s="108"/>
      <c r="AC61964" s="108"/>
    </row>
    <row r="61965" spans="19:29" x14ac:dyDescent="0.25">
      <c r="S61965" s="110"/>
      <c r="U61965" s="110"/>
      <c r="W61965" s="110"/>
      <c r="Y61965" s="110"/>
      <c r="AA61965" s="110"/>
      <c r="AC61965" s="110"/>
    </row>
    <row r="61966" spans="19:29" x14ac:dyDescent="0.25">
      <c r="S61966" s="110"/>
      <c r="U61966" s="110"/>
      <c r="W61966" s="110"/>
      <c r="Y61966" s="110"/>
      <c r="AA61966" s="110"/>
      <c r="AC61966" s="110"/>
    </row>
    <row r="61967" spans="19:29" x14ac:dyDescent="0.25">
      <c r="S61967" s="110"/>
      <c r="U61967" s="110"/>
      <c r="W61967" s="110"/>
      <c r="Y61967" s="110"/>
      <c r="AA61967" s="110"/>
      <c r="AC61967" s="110"/>
    </row>
    <row r="61968" spans="19:29" x14ac:dyDescent="0.25">
      <c r="S61968" s="110"/>
      <c r="U61968" s="110"/>
      <c r="W61968" s="110"/>
      <c r="Y61968" s="110"/>
      <c r="AA61968" s="110"/>
      <c r="AC61968" s="110"/>
    </row>
    <row r="61969" spans="19:29" x14ac:dyDescent="0.25">
      <c r="S61969" s="111"/>
      <c r="U61969" s="111"/>
      <c r="W61969" s="111"/>
      <c r="Y61969" s="111"/>
      <c r="AA61969" s="111"/>
      <c r="AC61969" s="111"/>
    </row>
    <row r="61970" spans="19:29" x14ac:dyDescent="0.25">
      <c r="S61970" s="107"/>
      <c r="U61970" s="107"/>
      <c r="W61970" s="107"/>
      <c r="Y61970" s="107"/>
      <c r="AA61970" s="107"/>
      <c r="AC61970" s="107"/>
    </row>
    <row r="61971" spans="19:29" x14ac:dyDescent="0.25">
      <c r="S61971" s="108"/>
      <c r="U61971" s="108"/>
      <c r="W61971" s="108"/>
      <c r="Y61971" s="108"/>
      <c r="AA61971" s="108"/>
      <c r="AC61971" s="108"/>
    </row>
    <row r="61972" spans="19:29" x14ac:dyDescent="0.25">
      <c r="S61972" s="108"/>
      <c r="U61972" s="108"/>
      <c r="W61972" s="108"/>
      <c r="Y61972" s="108"/>
      <c r="AA61972" s="108"/>
      <c r="AC61972" s="108"/>
    </row>
    <row r="61973" spans="19:29" x14ac:dyDescent="0.25">
      <c r="S61973" s="109"/>
      <c r="U61973" s="109"/>
      <c r="W61973" s="109"/>
      <c r="Y61973" s="109"/>
      <c r="AA61973" s="109"/>
      <c r="AC61973" s="109"/>
    </row>
    <row r="61974" spans="19:29" x14ac:dyDescent="0.25">
      <c r="S61974" s="108"/>
      <c r="U61974" s="108"/>
      <c r="W61974" s="108"/>
      <c r="Y61974" s="108"/>
      <c r="AA61974" s="108"/>
      <c r="AC61974" s="108"/>
    </row>
    <row r="61975" spans="19:29" x14ac:dyDescent="0.25">
      <c r="S61975" s="108"/>
      <c r="U61975" s="108"/>
      <c r="W61975" s="108"/>
      <c r="Y61975" s="108"/>
      <c r="AA61975" s="108"/>
      <c r="AC61975" s="108"/>
    </row>
    <row r="61976" spans="19:29" x14ac:dyDescent="0.25">
      <c r="S61976" s="109"/>
      <c r="U61976" s="109"/>
      <c r="W61976" s="109"/>
      <c r="Y61976" s="109"/>
      <c r="AA61976" s="109"/>
      <c r="AC61976" s="109"/>
    </row>
    <row r="61977" spans="19:29" x14ac:dyDescent="0.25">
      <c r="S61977" s="108"/>
      <c r="U61977" s="108"/>
      <c r="W61977" s="108"/>
      <c r="Y61977" s="108"/>
      <c r="AA61977" s="108"/>
      <c r="AC61977" s="108"/>
    </row>
    <row r="61978" spans="19:29" x14ac:dyDescent="0.25">
      <c r="S61978" s="109"/>
      <c r="U61978" s="109"/>
      <c r="W61978" s="109"/>
      <c r="Y61978" s="109"/>
      <c r="AA61978" s="109"/>
      <c r="AC61978" s="109"/>
    </row>
    <row r="61979" spans="19:29" x14ac:dyDescent="0.25">
      <c r="S61979" s="108"/>
      <c r="U61979" s="108"/>
      <c r="W61979" s="108"/>
      <c r="Y61979" s="108"/>
      <c r="AA61979" s="108"/>
      <c r="AC61979" s="108"/>
    </row>
    <row r="61980" spans="19:29" x14ac:dyDescent="0.25">
      <c r="S61980" s="108"/>
      <c r="U61980" s="108"/>
      <c r="W61980" s="108"/>
      <c r="Y61980" s="108"/>
      <c r="AA61980" s="108"/>
      <c r="AC61980" s="108"/>
    </row>
    <row r="61981" spans="19:29" x14ac:dyDescent="0.25">
      <c r="S61981" s="108"/>
      <c r="U61981" s="108"/>
      <c r="W61981" s="108"/>
      <c r="Y61981" s="108"/>
      <c r="AA61981" s="108"/>
      <c r="AC61981" s="108"/>
    </row>
    <row r="61982" spans="19:29" x14ac:dyDescent="0.25">
      <c r="S61982" s="110"/>
      <c r="U61982" s="110"/>
      <c r="W61982" s="110"/>
      <c r="Y61982" s="110"/>
      <c r="AA61982" s="110"/>
      <c r="AC61982" s="110"/>
    </row>
    <row r="61983" spans="19:29" x14ac:dyDescent="0.25">
      <c r="S61983" s="110"/>
      <c r="U61983" s="110"/>
      <c r="W61983" s="110"/>
      <c r="Y61983" s="110"/>
      <c r="AA61983" s="110"/>
      <c r="AC61983" s="110"/>
    </row>
    <row r="61984" spans="19:29" x14ac:dyDescent="0.25">
      <c r="S61984" s="110"/>
      <c r="U61984" s="110"/>
      <c r="W61984" s="110"/>
      <c r="Y61984" s="110"/>
      <c r="AA61984" s="110"/>
      <c r="AC61984" s="110"/>
    </row>
    <row r="61985" spans="19:29" x14ac:dyDescent="0.25">
      <c r="S61985" s="110"/>
      <c r="U61985" s="110"/>
      <c r="W61985" s="110"/>
      <c r="Y61985" s="110"/>
      <c r="AA61985" s="110"/>
      <c r="AC61985" s="110"/>
    </row>
    <row r="61986" spans="19:29" x14ac:dyDescent="0.25">
      <c r="S61986" s="111"/>
      <c r="U61986" s="111"/>
      <c r="W61986" s="111"/>
      <c r="Y61986" s="111"/>
      <c r="AA61986" s="111"/>
      <c r="AC61986" s="111"/>
    </row>
    <row r="61987" spans="19:29" x14ac:dyDescent="0.25">
      <c r="S61987" s="107"/>
      <c r="U61987" s="107"/>
      <c r="W61987" s="107"/>
      <c r="Y61987" s="107"/>
      <c r="AA61987" s="107"/>
      <c r="AC61987" s="107"/>
    </row>
    <row r="61988" spans="19:29" x14ac:dyDescent="0.25">
      <c r="S61988" s="108"/>
      <c r="U61988" s="108"/>
      <c r="W61988" s="108"/>
      <c r="Y61988" s="108"/>
      <c r="AA61988" s="108"/>
      <c r="AC61988" s="108"/>
    </row>
    <row r="61989" spans="19:29" x14ac:dyDescent="0.25">
      <c r="S61989" s="108"/>
      <c r="U61989" s="108"/>
      <c r="W61989" s="108"/>
      <c r="Y61989" s="108"/>
      <c r="AA61989" s="108"/>
      <c r="AC61989" s="108"/>
    </row>
    <row r="61990" spans="19:29" x14ac:dyDescent="0.25">
      <c r="S61990" s="109"/>
      <c r="U61990" s="109"/>
      <c r="W61990" s="109"/>
      <c r="Y61990" s="109"/>
      <c r="AA61990" s="109"/>
      <c r="AC61990" s="109"/>
    </row>
    <row r="61991" spans="19:29" x14ac:dyDescent="0.25">
      <c r="S61991" s="108"/>
      <c r="U61991" s="108"/>
      <c r="W61991" s="108"/>
      <c r="Y61991" s="108"/>
      <c r="AA61991" s="108"/>
      <c r="AC61991" s="108"/>
    </row>
    <row r="61992" spans="19:29" x14ac:dyDescent="0.25">
      <c r="S61992" s="108"/>
      <c r="U61992" s="108"/>
      <c r="W61992" s="108"/>
      <c r="Y61992" s="108"/>
      <c r="AA61992" s="108"/>
      <c r="AC61992" s="108"/>
    </row>
    <row r="61993" spans="19:29" x14ac:dyDescent="0.25">
      <c r="S61993" s="109"/>
      <c r="U61993" s="109"/>
      <c r="W61993" s="109"/>
      <c r="Y61993" s="109"/>
      <c r="AA61993" s="109"/>
      <c r="AC61993" s="109"/>
    </row>
    <row r="61994" spans="19:29" x14ac:dyDescent="0.25">
      <c r="S61994" s="108"/>
      <c r="U61994" s="108"/>
      <c r="W61994" s="108"/>
      <c r="Y61994" s="108"/>
      <c r="AA61994" s="108"/>
      <c r="AC61994" s="108"/>
    </row>
    <row r="61995" spans="19:29" x14ac:dyDescent="0.25">
      <c r="S61995" s="109"/>
      <c r="U61995" s="109"/>
      <c r="W61995" s="109"/>
      <c r="Y61995" s="109"/>
      <c r="AA61995" s="109"/>
      <c r="AC61995" s="109"/>
    </row>
    <row r="61996" spans="19:29" x14ac:dyDescent="0.25">
      <c r="S61996" s="108"/>
      <c r="U61996" s="108"/>
      <c r="W61996" s="108"/>
      <c r="Y61996" s="108"/>
      <c r="AA61996" s="108"/>
      <c r="AC61996" s="108"/>
    </row>
    <row r="61997" spans="19:29" x14ac:dyDescent="0.25">
      <c r="S61997" s="108"/>
      <c r="U61997" s="108"/>
      <c r="W61997" s="108"/>
      <c r="Y61997" s="108"/>
      <c r="AA61997" s="108"/>
      <c r="AC61997" s="108"/>
    </row>
    <row r="61998" spans="19:29" x14ac:dyDescent="0.25">
      <c r="S61998" s="108"/>
      <c r="U61998" s="108"/>
      <c r="W61998" s="108"/>
      <c r="Y61998" s="108"/>
      <c r="AA61998" s="108"/>
      <c r="AC61998" s="108"/>
    </row>
    <row r="61999" spans="19:29" x14ac:dyDescent="0.25">
      <c r="S61999" s="110"/>
      <c r="U61999" s="110"/>
      <c r="W61999" s="110"/>
      <c r="Y61999" s="110"/>
      <c r="AA61999" s="110"/>
      <c r="AC61999" s="110"/>
    </row>
    <row r="62000" spans="19:29" x14ac:dyDescent="0.25">
      <c r="S62000" s="110"/>
      <c r="U62000" s="110"/>
      <c r="W62000" s="110"/>
      <c r="Y62000" s="110"/>
      <c r="AA62000" s="110"/>
      <c r="AC62000" s="110"/>
    </row>
    <row r="62001" spans="19:29" x14ac:dyDescent="0.25">
      <c r="S62001" s="110"/>
      <c r="U62001" s="110"/>
      <c r="W62001" s="110"/>
      <c r="Y62001" s="110"/>
      <c r="AA62001" s="110"/>
      <c r="AC62001" s="110"/>
    </row>
    <row r="62002" spans="19:29" x14ac:dyDescent="0.25">
      <c r="S62002" s="110"/>
      <c r="U62002" s="110"/>
      <c r="W62002" s="110"/>
      <c r="Y62002" s="110"/>
      <c r="AA62002" s="110"/>
      <c r="AC62002" s="110"/>
    </row>
    <row r="62003" spans="19:29" x14ac:dyDescent="0.25">
      <c r="S62003" s="111"/>
      <c r="U62003" s="111"/>
      <c r="W62003" s="111"/>
      <c r="Y62003" s="111"/>
      <c r="AA62003" s="111"/>
      <c r="AC62003" s="111"/>
    </row>
    <row r="62004" spans="19:29" x14ac:dyDescent="0.25">
      <c r="S62004" s="107"/>
      <c r="U62004" s="107"/>
      <c r="W62004" s="107"/>
      <c r="Y62004" s="107"/>
      <c r="AA62004" s="107"/>
      <c r="AC62004" s="107"/>
    </row>
    <row r="62005" spans="19:29" x14ac:dyDescent="0.25">
      <c r="S62005" s="108"/>
      <c r="U62005" s="108"/>
      <c r="W62005" s="108"/>
      <c r="Y62005" s="108"/>
      <c r="AA62005" s="108"/>
      <c r="AC62005" s="108"/>
    </row>
    <row r="62006" spans="19:29" x14ac:dyDescent="0.25">
      <c r="S62006" s="108"/>
      <c r="U62006" s="108"/>
      <c r="W62006" s="108"/>
      <c r="Y62006" s="108"/>
      <c r="AA62006" s="108"/>
      <c r="AC62006" s="108"/>
    </row>
    <row r="62007" spans="19:29" x14ac:dyDescent="0.25">
      <c r="S62007" s="109"/>
      <c r="U62007" s="109"/>
      <c r="W62007" s="109"/>
      <c r="Y62007" s="109"/>
      <c r="AA62007" s="109"/>
      <c r="AC62007" s="109"/>
    </row>
    <row r="62008" spans="19:29" x14ac:dyDescent="0.25">
      <c r="S62008" s="108"/>
      <c r="U62008" s="108"/>
      <c r="W62008" s="108"/>
      <c r="Y62008" s="108"/>
      <c r="AA62008" s="108"/>
      <c r="AC62008" s="108"/>
    </row>
    <row r="62009" spans="19:29" x14ac:dyDescent="0.25">
      <c r="S62009" s="108"/>
      <c r="U62009" s="108"/>
      <c r="W62009" s="108"/>
      <c r="Y62009" s="108"/>
      <c r="AA62009" s="108"/>
      <c r="AC62009" s="108"/>
    </row>
    <row r="62010" spans="19:29" x14ac:dyDescent="0.25">
      <c r="S62010" s="109"/>
      <c r="U62010" s="109"/>
      <c r="W62010" s="109"/>
      <c r="Y62010" s="109"/>
      <c r="AA62010" s="109"/>
      <c r="AC62010" s="109"/>
    </row>
    <row r="62011" spans="19:29" x14ac:dyDescent="0.25">
      <c r="S62011" s="108"/>
      <c r="U62011" s="108"/>
      <c r="W62011" s="108"/>
      <c r="Y62011" s="108"/>
      <c r="AA62011" s="108"/>
      <c r="AC62011" s="108"/>
    </row>
    <row r="62012" spans="19:29" x14ac:dyDescent="0.25">
      <c r="S62012" s="109"/>
      <c r="U62012" s="109"/>
      <c r="W62012" s="109"/>
      <c r="Y62012" s="109"/>
      <c r="AA62012" s="109"/>
      <c r="AC62012" s="109"/>
    </row>
    <row r="62013" spans="19:29" x14ac:dyDescent="0.25">
      <c r="S62013" s="108"/>
      <c r="U62013" s="108"/>
      <c r="W62013" s="108"/>
      <c r="Y62013" s="108"/>
      <c r="AA62013" s="108"/>
      <c r="AC62013" s="108"/>
    </row>
    <row r="62014" spans="19:29" x14ac:dyDescent="0.25">
      <c r="S62014" s="108"/>
      <c r="U62014" s="108"/>
      <c r="W62014" s="108"/>
      <c r="Y62014" s="108"/>
      <c r="AA62014" s="108"/>
      <c r="AC62014" s="108"/>
    </row>
    <row r="62015" spans="19:29" x14ac:dyDescent="0.25">
      <c r="S62015" s="108"/>
      <c r="U62015" s="108"/>
      <c r="W62015" s="108"/>
      <c r="Y62015" s="108"/>
      <c r="AA62015" s="108"/>
      <c r="AC62015" s="108"/>
    </row>
    <row r="62016" spans="19:29" x14ac:dyDescent="0.25">
      <c r="S62016" s="110"/>
      <c r="U62016" s="110"/>
      <c r="W62016" s="110"/>
      <c r="Y62016" s="110"/>
      <c r="AA62016" s="110"/>
      <c r="AC62016" s="110"/>
    </row>
    <row r="62017" spans="19:29" x14ac:dyDescent="0.25">
      <c r="S62017" s="110"/>
      <c r="U62017" s="110"/>
      <c r="W62017" s="110"/>
      <c r="Y62017" s="110"/>
      <c r="AA62017" s="110"/>
      <c r="AC62017" s="110"/>
    </row>
    <row r="62018" spans="19:29" x14ac:dyDescent="0.25">
      <c r="S62018" s="110"/>
      <c r="U62018" s="110"/>
      <c r="W62018" s="110"/>
      <c r="Y62018" s="110"/>
      <c r="AA62018" s="110"/>
      <c r="AC62018" s="110"/>
    </row>
    <row r="62019" spans="19:29" x14ac:dyDescent="0.25">
      <c r="S62019" s="110"/>
      <c r="U62019" s="110"/>
      <c r="W62019" s="110"/>
      <c r="Y62019" s="110"/>
      <c r="AA62019" s="110"/>
      <c r="AC62019" s="110"/>
    </row>
    <row r="62020" spans="19:29" x14ac:dyDescent="0.25">
      <c r="S62020" s="111"/>
      <c r="U62020" s="111"/>
      <c r="W62020" s="111"/>
      <c r="Y62020" s="111"/>
      <c r="AA62020" s="111"/>
      <c r="AC62020" s="111"/>
    </row>
    <row r="62021" spans="19:29" x14ac:dyDescent="0.25">
      <c r="S62021" s="107"/>
      <c r="U62021" s="107"/>
      <c r="W62021" s="107"/>
      <c r="Y62021" s="107"/>
      <c r="AA62021" s="107"/>
      <c r="AC62021" s="107"/>
    </row>
    <row r="62022" spans="19:29" x14ac:dyDescent="0.25">
      <c r="S62022" s="108"/>
      <c r="U62022" s="108"/>
      <c r="W62022" s="108"/>
      <c r="Y62022" s="108"/>
      <c r="AA62022" s="108"/>
      <c r="AC62022" s="108"/>
    </row>
    <row r="62023" spans="19:29" x14ac:dyDescent="0.25">
      <c r="S62023" s="108"/>
      <c r="U62023" s="108"/>
      <c r="W62023" s="108"/>
      <c r="Y62023" s="108"/>
      <c r="AA62023" s="108"/>
      <c r="AC62023" s="108"/>
    </row>
    <row r="62024" spans="19:29" x14ac:dyDescent="0.25">
      <c r="S62024" s="109"/>
      <c r="U62024" s="109"/>
      <c r="W62024" s="109"/>
      <c r="Y62024" s="109"/>
      <c r="AA62024" s="109"/>
      <c r="AC62024" s="109"/>
    </row>
    <row r="62025" spans="19:29" x14ac:dyDescent="0.25">
      <c r="S62025" s="108"/>
      <c r="U62025" s="108"/>
      <c r="W62025" s="108"/>
      <c r="Y62025" s="108"/>
      <c r="AA62025" s="108"/>
      <c r="AC62025" s="108"/>
    </row>
    <row r="62026" spans="19:29" x14ac:dyDescent="0.25">
      <c r="S62026" s="108"/>
      <c r="U62026" s="108"/>
      <c r="W62026" s="108"/>
      <c r="Y62026" s="108"/>
      <c r="AA62026" s="108"/>
      <c r="AC62026" s="108"/>
    </row>
    <row r="62027" spans="19:29" x14ac:dyDescent="0.25">
      <c r="S62027" s="109"/>
      <c r="U62027" s="109"/>
      <c r="W62027" s="109"/>
      <c r="Y62027" s="109"/>
      <c r="AA62027" s="109"/>
      <c r="AC62027" s="109"/>
    </row>
    <row r="62028" spans="19:29" x14ac:dyDescent="0.25">
      <c r="S62028" s="108"/>
      <c r="U62028" s="108"/>
      <c r="W62028" s="108"/>
      <c r="Y62028" s="108"/>
      <c r="AA62028" s="108"/>
      <c r="AC62028" s="108"/>
    </row>
    <row r="62029" spans="19:29" x14ac:dyDescent="0.25">
      <c r="S62029" s="109"/>
      <c r="U62029" s="109"/>
      <c r="W62029" s="109"/>
      <c r="Y62029" s="109"/>
      <c r="AA62029" s="109"/>
      <c r="AC62029" s="109"/>
    </row>
    <row r="62030" spans="19:29" x14ac:dyDescent="0.25">
      <c r="S62030" s="108"/>
      <c r="U62030" s="108"/>
      <c r="W62030" s="108"/>
      <c r="Y62030" s="108"/>
      <c r="AA62030" s="108"/>
      <c r="AC62030" s="108"/>
    </row>
    <row r="62031" spans="19:29" x14ac:dyDescent="0.25">
      <c r="S62031" s="108"/>
      <c r="U62031" s="108"/>
      <c r="W62031" s="108"/>
      <c r="Y62031" s="108"/>
      <c r="AA62031" s="108"/>
      <c r="AC62031" s="108"/>
    </row>
    <row r="62032" spans="19:29" x14ac:dyDescent="0.25">
      <c r="S62032" s="108"/>
      <c r="U62032" s="108"/>
      <c r="W62032" s="108"/>
      <c r="Y62032" s="108"/>
      <c r="AA62032" s="108"/>
      <c r="AC62032" s="108"/>
    </row>
    <row r="62033" spans="19:29" x14ac:dyDescent="0.25">
      <c r="S62033" s="110"/>
      <c r="U62033" s="110"/>
      <c r="W62033" s="110"/>
      <c r="Y62033" s="110"/>
      <c r="AA62033" s="110"/>
      <c r="AC62033" s="110"/>
    </row>
    <row r="62034" spans="19:29" x14ac:dyDescent="0.25">
      <c r="S62034" s="110"/>
      <c r="U62034" s="110"/>
      <c r="W62034" s="110"/>
      <c r="Y62034" s="110"/>
      <c r="AA62034" s="110"/>
      <c r="AC62034" s="110"/>
    </row>
    <row r="62035" spans="19:29" x14ac:dyDescent="0.25">
      <c r="S62035" s="110"/>
      <c r="U62035" s="110"/>
      <c r="W62035" s="110"/>
      <c r="Y62035" s="110"/>
      <c r="AA62035" s="110"/>
      <c r="AC62035" s="110"/>
    </row>
    <row r="62036" spans="19:29" x14ac:dyDescent="0.25">
      <c r="S62036" s="110"/>
      <c r="U62036" s="110"/>
      <c r="W62036" s="110"/>
      <c r="Y62036" s="110"/>
      <c r="AA62036" s="110"/>
      <c r="AC62036" s="110"/>
    </row>
    <row r="62037" spans="19:29" x14ac:dyDescent="0.25">
      <c r="S62037" s="111"/>
      <c r="U62037" s="111"/>
      <c r="W62037" s="111"/>
      <c r="Y62037" s="111"/>
      <c r="AA62037" s="111"/>
      <c r="AC62037" s="111"/>
    </row>
    <row r="62038" spans="19:29" x14ac:dyDescent="0.25">
      <c r="S62038" s="107"/>
      <c r="U62038" s="107"/>
      <c r="W62038" s="107"/>
      <c r="Y62038" s="107"/>
      <c r="AA62038" s="107"/>
      <c r="AC62038" s="107"/>
    </row>
    <row r="62039" spans="19:29" x14ac:dyDescent="0.25">
      <c r="S62039" s="108"/>
      <c r="U62039" s="108"/>
      <c r="W62039" s="108"/>
      <c r="Y62039" s="108"/>
      <c r="AA62039" s="108"/>
      <c r="AC62039" s="108"/>
    </row>
    <row r="62040" spans="19:29" x14ac:dyDescent="0.25">
      <c r="S62040" s="108"/>
      <c r="U62040" s="108"/>
      <c r="W62040" s="108"/>
      <c r="Y62040" s="108"/>
      <c r="AA62040" s="108"/>
      <c r="AC62040" s="108"/>
    </row>
    <row r="62041" spans="19:29" x14ac:dyDescent="0.25">
      <c r="S62041" s="109"/>
      <c r="U62041" s="109"/>
      <c r="W62041" s="109"/>
      <c r="Y62041" s="109"/>
      <c r="AA62041" s="109"/>
      <c r="AC62041" s="109"/>
    </row>
    <row r="62042" spans="19:29" x14ac:dyDescent="0.25">
      <c r="S62042" s="108"/>
      <c r="U62042" s="108"/>
      <c r="W62042" s="108"/>
      <c r="Y62042" s="108"/>
      <c r="AA62042" s="108"/>
      <c r="AC62042" s="108"/>
    </row>
    <row r="62043" spans="19:29" x14ac:dyDescent="0.25">
      <c r="S62043" s="108"/>
      <c r="U62043" s="108"/>
      <c r="W62043" s="108"/>
      <c r="Y62043" s="108"/>
      <c r="AA62043" s="108"/>
      <c r="AC62043" s="108"/>
    </row>
    <row r="62044" spans="19:29" x14ac:dyDescent="0.25">
      <c r="S62044" s="109"/>
      <c r="U62044" s="109"/>
      <c r="W62044" s="109"/>
      <c r="Y62044" s="109"/>
      <c r="AA62044" s="109"/>
      <c r="AC62044" s="109"/>
    </row>
    <row r="62045" spans="19:29" x14ac:dyDescent="0.25">
      <c r="S62045" s="108"/>
      <c r="U62045" s="108"/>
      <c r="W62045" s="108"/>
      <c r="Y62045" s="108"/>
      <c r="AA62045" s="108"/>
      <c r="AC62045" s="108"/>
    </row>
    <row r="62046" spans="19:29" x14ac:dyDescent="0.25">
      <c r="S62046" s="109"/>
      <c r="U62046" s="109"/>
      <c r="W62046" s="109"/>
      <c r="Y62046" s="109"/>
      <c r="AA62046" s="109"/>
      <c r="AC62046" s="109"/>
    </row>
    <row r="62047" spans="19:29" x14ac:dyDescent="0.25">
      <c r="S62047" s="108"/>
      <c r="U62047" s="108"/>
      <c r="W62047" s="108"/>
      <c r="Y62047" s="108"/>
      <c r="AA62047" s="108"/>
      <c r="AC62047" s="108"/>
    </row>
    <row r="62048" spans="19:29" x14ac:dyDescent="0.25">
      <c r="S62048" s="108"/>
      <c r="U62048" s="108"/>
      <c r="W62048" s="108"/>
      <c r="Y62048" s="108"/>
      <c r="AA62048" s="108"/>
      <c r="AC62048" s="108"/>
    </row>
    <row r="62049" spans="19:29" x14ac:dyDescent="0.25">
      <c r="S62049" s="108"/>
      <c r="U62049" s="108"/>
      <c r="W62049" s="108"/>
      <c r="Y62049" s="108"/>
      <c r="AA62049" s="108"/>
      <c r="AC62049" s="108"/>
    </row>
    <row r="62050" spans="19:29" x14ac:dyDescent="0.25">
      <c r="S62050" s="110"/>
      <c r="U62050" s="110"/>
      <c r="W62050" s="110"/>
      <c r="Y62050" s="110"/>
      <c r="AA62050" s="110"/>
      <c r="AC62050" s="110"/>
    </row>
    <row r="62051" spans="19:29" x14ac:dyDescent="0.25">
      <c r="S62051" s="110"/>
      <c r="U62051" s="110"/>
      <c r="W62051" s="110"/>
      <c r="Y62051" s="110"/>
      <c r="AA62051" s="110"/>
      <c r="AC62051" s="110"/>
    </row>
    <row r="62052" spans="19:29" x14ac:dyDescent="0.25">
      <c r="S62052" s="110"/>
      <c r="U62052" s="110"/>
      <c r="W62052" s="110"/>
      <c r="Y62052" s="110"/>
      <c r="AA62052" s="110"/>
      <c r="AC62052" s="110"/>
    </row>
    <row r="62053" spans="19:29" x14ac:dyDescent="0.25">
      <c r="S62053" s="110"/>
      <c r="U62053" s="110"/>
      <c r="W62053" s="110"/>
      <c r="Y62053" s="110"/>
      <c r="AA62053" s="110"/>
      <c r="AC62053" s="110"/>
    </row>
    <row r="62054" spans="19:29" x14ac:dyDescent="0.25">
      <c r="S62054" s="111"/>
      <c r="U62054" s="111"/>
      <c r="W62054" s="111"/>
      <c r="Y62054" s="111"/>
      <c r="AA62054" s="111"/>
      <c r="AC62054" s="111"/>
    </row>
    <row r="62055" spans="19:29" x14ac:dyDescent="0.25">
      <c r="S62055" s="107"/>
      <c r="U62055" s="107"/>
      <c r="W62055" s="107"/>
      <c r="Y62055" s="107"/>
      <c r="AA62055" s="107"/>
      <c r="AC62055" s="107"/>
    </row>
    <row r="62056" spans="19:29" x14ac:dyDescent="0.25">
      <c r="S62056" s="108"/>
      <c r="U62056" s="108"/>
      <c r="W62056" s="108"/>
      <c r="Y62056" s="108"/>
      <c r="AA62056" s="108"/>
      <c r="AC62056" s="108"/>
    </row>
    <row r="62057" spans="19:29" x14ac:dyDescent="0.25">
      <c r="S62057" s="108"/>
      <c r="U62057" s="108"/>
      <c r="W62057" s="108"/>
      <c r="Y62057" s="108"/>
      <c r="AA62057" s="108"/>
      <c r="AC62057" s="108"/>
    </row>
    <row r="62058" spans="19:29" x14ac:dyDescent="0.25">
      <c r="S62058" s="109"/>
      <c r="U62058" s="109"/>
      <c r="W62058" s="109"/>
      <c r="Y62058" s="109"/>
      <c r="AA62058" s="109"/>
      <c r="AC62058" s="109"/>
    </row>
    <row r="62059" spans="19:29" x14ac:dyDescent="0.25">
      <c r="S62059" s="108"/>
      <c r="U62059" s="108"/>
      <c r="W62059" s="108"/>
      <c r="Y62059" s="108"/>
      <c r="AA62059" s="108"/>
      <c r="AC62059" s="108"/>
    </row>
    <row r="62060" spans="19:29" x14ac:dyDescent="0.25">
      <c r="S62060" s="108"/>
      <c r="U62060" s="108"/>
      <c r="W62060" s="108"/>
      <c r="Y62060" s="108"/>
      <c r="AA62060" s="108"/>
      <c r="AC62060" s="108"/>
    </row>
    <row r="62061" spans="19:29" x14ac:dyDescent="0.25">
      <c r="S62061" s="109"/>
      <c r="U62061" s="109"/>
      <c r="W62061" s="109"/>
      <c r="Y62061" s="109"/>
      <c r="AA62061" s="109"/>
      <c r="AC62061" s="109"/>
    </row>
    <row r="62062" spans="19:29" x14ac:dyDescent="0.25">
      <c r="S62062" s="108"/>
      <c r="U62062" s="108"/>
      <c r="W62062" s="108"/>
      <c r="Y62062" s="108"/>
      <c r="AA62062" s="108"/>
      <c r="AC62062" s="108"/>
    </row>
    <row r="62063" spans="19:29" x14ac:dyDescent="0.25">
      <c r="S62063" s="109"/>
      <c r="U62063" s="109"/>
      <c r="W62063" s="109"/>
      <c r="Y62063" s="109"/>
      <c r="AA62063" s="109"/>
      <c r="AC62063" s="109"/>
    </row>
    <row r="62064" spans="19:29" x14ac:dyDescent="0.25">
      <c r="S62064" s="108"/>
      <c r="U62064" s="108"/>
      <c r="W62064" s="108"/>
      <c r="Y62064" s="108"/>
      <c r="AA62064" s="108"/>
      <c r="AC62064" s="108"/>
    </row>
    <row r="62065" spans="19:29" x14ac:dyDescent="0.25">
      <c r="S62065" s="108"/>
      <c r="U62065" s="108"/>
      <c r="W62065" s="108"/>
      <c r="Y62065" s="108"/>
      <c r="AA62065" s="108"/>
      <c r="AC62065" s="108"/>
    </row>
    <row r="62066" spans="19:29" x14ac:dyDescent="0.25">
      <c r="S62066" s="108"/>
      <c r="U62066" s="108"/>
      <c r="W62066" s="108"/>
      <c r="Y62066" s="108"/>
      <c r="AA62066" s="108"/>
      <c r="AC62066" s="108"/>
    </row>
    <row r="62067" spans="19:29" x14ac:dyDescent="0.25">
      <c r="S62067" s="110"/>
      <c r="U62067" s="110"/>
      <c r="W62067" s="110"/>
      <c r="Y62067" s="110"/>
      <c r="AA62067" s="110"/>
      <c r="AC62067" s="110"/>
    </row>
    <row r="62068" spans="19:29" x14ac:dyDescent="0.25">
      <c r="S62068" s="110"/>
      <c r="U62068" s="110"/>
      <c r="W62068" s="110"/>
      <c r="Y62068" s="110"/>
      <c r="AA62068" s="110"/>
      <c r="AC62068" s="110"/>
    </row>
    <row r="62069" spans="19:29" x14ac:dyDescent="0.25">
      <c r="S62069" s="110"/>
      <c r="U62069" s="110"/>
      <c r="W62069" s="110"/>
      <c r="Y62069" s="110"/>
      <c r="AA62069" s="110"/>
      <c r="AC62069" s="110"/>
    </row>
    <row r="62070" spans="19:29" x14ac:dyDescent="0.25">
      <c r="S62070" s="110"/>
      <c r="U62070" s="110"/>
      <c r="W62070" s="110"/>
      <c r="Y62070" s="110"/>
      <c r="AA62070" s="110"/>
      <c r="AC62070" s="110"/>
    </row>
    <row r="62071" spans="19:29" x14ac:dyDescent="0.25">
      <c r="S62071" s="111"/>
      <c r="U62071" s="111"/>
      <c r="W62071" s="111"/>
      <c r="Y62071" s="111"/>
      <c r="AA62071" s="111"/>
      <c r="AC62071" s="111"/>
    </row>
    <row r="62072" spans="19:29" x14ac:dyDescent="0.25">
      <c r="S62072" s="107"/>
      <c r="U62072" s="107"/>
      <c r="W62072" s="107"/>
      <c r="Y62072" s="107"/>
      <c r="AA62072" s="107"/>
      <c r="AC62072" s="107"/>
    </row>
    <row r="62073" spans="19:29" x14ac:dyDescent="0.25">
      <c r="S62073" s="108"/>
      <c r="U62073" s="108"/>
      <c r="W62073" s="108"/>
      <c r="Y62073" s="108"/>
      <c r="AA62073" s="108"/>
      <c r="AC62073" s="108"/>
    </row>
    <row r="62074" spans="19:29" x14ac:dyDescent="0.25">
      <c r="S62074" s="108"/>
      <c r="U62074" s="108"/>
      <c r="W62074" s="108"/>
      <c r="Y62074" s="108"/>
      <c r="AA62074" s="108"/>
      <c r="AC62074" s="108"/>
    </row>
    <row r="62075" spans="19:29" x14ac:dyDescent="0.25">
      <c r="S62075" s="109"/>
      <c r="U62075" s="109"/>
      <c r="W62075" s="109"/>
      <c r="Y62075" s="109"/>
      <c r="AA62075" s="109"/>
      <c r="AC62075" s="109"/>
    </row>
    <row r="62076" spans="19:29" x14ac:dyDescent="0.25">
      <c r="S62076" s="108"/>
      <c r="U62076" s="108"/>
      <c r="W62076" s="108"/>
      <c r="Y62076" s="108"/>
      <c r="AA62076" s="108"/>
      <c r="AC62076" s="108"/>
    </row>
    <row r="62077" spans="19:29" x14ac:dyDescent="0.25">
      <c r="S62077" s="108"/>
      <c r="U62077" s="108"/>
      <c r="W62077" s="108"/>
      <c r="Y62077" s="108"/>
      <c r="AA62077" s="108"/>
      <c r="AC62077" s="108"/>
    </row>
    <row r="62078" spans="19:29" x14ac:dyDescent="0.25">
      <c r="S62078" s="109"/>
      <c r="U62078" s="109"/>
      <c r="W62078" s="109"/>
      <c r="Y62078" s="109"/>
      <c r="AA62078" s="109"/>
      <c r="AC62078" s="109"/>
    </row>
    <row r="62079" spans="19:29" x14ac:dyDescent="0.25">
      <c r="S62079" s="108"/>
      <c r="U62079" s="108"/>
      <c r="W62079" s="108"/>
      <c r="Y62079" s="108"/>
      <c r="AA62079" s="108"/>
      <c r="AC62079" s="108"/>
    </row>
    <row r="62080" spans="19:29" x14ac:dyDescent="0.25">
      <c r="S62080" s="109"/>
      <c r="U62080" s="109"/>
      <c r="W62080" s="109"/>
      <c r="Y62080" s="109"/>
      <c r="AA62080" s="109"/>
      <c r="AC62080" s="109"/>
    </row>
    <row r="62081" spans="19:29" x14ac:dyDescent="0.25">
      <c r="S62081" s="108"/>
      <c r="U62081" s="108"/>
      <c r="W62081" s="108"/>
      <c r="Y62081" s="108"/>
      <c r="AA62081" s="108"/>
      <c r="AC62081" s="108"/>
    </row>
    <row r="62082" spans="19:29" x14ac:dyDescent="0.25">
      <c r="S62082" s="108"/>
      <c r="U62082" s="108"/>
      <c r="W62082" s="108"/>
      <c r="Y62082" s="108"/>
      <c r="AA62082" s="108"/>
      <c r="AC62082" s="108"/>
    </row>
    <row r="62083" spans="19:29" x14ac:dyDescent="0.25">
      <c r="S62083" s="108"/>
      <c r="U62083" s="108"/>
      <c r="W62083" s="108"/>
      <c r="Y62083" s="108"/>
      <c r="AA62083" s="108"/>
      <c r="AC62083" s="108"/>
    </row>
    <row r="62084" spans="19:29" x14ac:dyDescent="0.25">
      <c r="S62084" s="110"/>
      <c r="U62084" s="110"/>
      <c r="W62084" s="110"/>
      <c r="Y62084" s="110"/>
      <c r="AA62084" s="110"/>
      <c r="AC62084" s="110"/>
    </row>
    <row r="62085" spans="19:29" x14ac:dyDescent="0.25">
      <c r="S62085" s="110"/>
      <c r="U62085" s="110"/>
      <c r="W62085" s="110"/>
      <c r="Y62085" s="110"/>
      <c r="AA62085" s="110"/>
      <c r="AC62085" s="110"/>
    </row>
    <row r="62086" spans="19:29" x14ac:dyDescent="0.25">
      <c r="S62086" s="110"/>
      <c r="U62086" s="110"/>
      <c r="W62086" s="110"/>
      <c r="Y62086" s="110"/>
      <c r="AA62086" s="110"/>
      <c r="AC62086" s="110"/>
    </row>
    <row r="62087" spans="19:29" x14ac:dyDescent="0.25">
      <c r="S62087" s="110"/>
      <c r="U62087" s="110"/>
      <c r="W62087" s="110"/>
      <c r="Y62087" s="110"/>
      <c r="AA62087" s="110"/>
      <c r="AC62087" s="110"/>
    </row>
    <row r="62088" spans="19:29" x14ac:dyDescent="0.25">
      <c r="S62088" s="111"/>
      <c r="U62088" s="111"/>
      <c r="W62088" s="111"/>
      <c r="Y62088" s="111"/>
      <c r="AA62088" s="111"/>
      <c r="AC62088" s="111"/>
    </row>
    <row r="62089" spans="19:29" x14ac:dyDescent="0.25">
      <c r="S62089" s="107"/>
      <c r="U62089" s="107"/>
      <c r="W62089" s="107"/>
      <c r="Y62089" s="107"/>
      <c r="AA62089" s="107"/>
      <c r="AC62089" s="107"/>
    </row>
    <row r="62090" spans="19:29" x14ac:dyDescent="0.25">
      <c r="S62090" s="108"/>
      <c r="U62090" s="108"/>
      <c r="W62090" s="108"/>
      <c r="Y62090" s="108"/>
      <c r="AA62090" s="108"/>
      <c r="AC62090" s="108"/>
    </row>
    <row r="62091" spans="19:29" x14ac:dyDescent="0.25">
      <c r="S62091" s="108"/>
      <c r="U62091" s="108"/>
      <c r="W62091" s="108"/>
      <c r="Y62091" s="108"/>
      <c r="AA62091" s="108"/>
      <c r="AC62091" s="108"/>
    </row>
    <row r="62092" spans="19:29" x14ac:dyDescent="0.25">
      <c r="S62092" s="109"/>
      <c r="U62092" s="109"/>
      <c r="W62092" s="109"/>
      <c r="Y62092" s="109"/>
      <c r="AA62092" s="109"/>
      <c r="AC62092" s="109"/>
    </row>
    <row r="62093" spans="19:29" x14ac:dyDescent="0.25">
      <c r="S62093" s="108"/>
      <c r="U62093" s="108"/>
      <c r="W62093" s="108"/>
      <c r="Y62093" s="108"/>
      <c r="AA62093" s="108"/>
      <c r="AC62093" s="108"/>
    </row>
    <row r="62094" spans="19:29" x14ac:dyDescent="0.25">
      <c r="S62094" s="108"/>
      <c r="U62094" s="108"/>
      <c r="W62094" s="108"/>
      <c r="Y62094" s="108"/>
      <c r="AA62094" s="108"/>
      <c r="AC62094" s="108"/>
    </row>
    <row r="62095" spans="19:29" x14ac:dyDescent="0.25">
      <c r="S62095" s="109"/>
      <c r="U62095" s="109"/>
      <c r="W62095" s="109"/>
      <c r="Y62095" s="109"/>
      <c r="AA62095" s="109"/>
      <c r="AC62095" s="109"/>
    </row>
    <row r="62096" spans="19:29" x14ac:dyDescent="0.25">
      <c r="S62096" s="108"/>
      <c r="U62096" s="108"/>
      <c r="W62096" s="108"/>
      <c r="Y62096" s="108"/>
      <c r="AA62096" s="108"/>
      <c r="AC62096" s="108"/>
    </row>
    <row r="62097" spans="19:29" x14ac:dyDescent="0.25">
      <c r="S62097" s="109"/>
      <c r="U62097" s="109"/>
      <c r="W62097" s="109"/>
      <c r="Y62097" s="109"/>
      <c r="AA62097" s="109"/>
      <c r="AC62097" s="109"/>
    </row>
    <row r="62098" spans="19:29" x14ac:dyDescent="0.25">
      <c r="S62098" s="108"/>
      <c r="U62098" s="108"/>
      <c r="W62098" s="108"/>
      <c r="Y62098" s="108"/>
      <c r="AA62098" s="108"/>
      <c r="AC62098" s="108"/>
    </row>
    <row r="62099" spans="19:29" x14ac:dyDescent="0.25">
      <c r="S62099" s="108"/>
      <c r="U62099" s="108"/>
      <c r="W62099" s="108"/>
      <c r="Y62099" s="108"/>
      <c r="AA62099" s="108"/>
      <c r="AC62099" s="108"/>
    </row>
    <row r="62100" spans="19:29" x14ac:dyDescent="0.25">
      <c r="S62100" s="108"/>
      <c r="U62100" s="108"/>
      <c r="W62100" s="108"/>
      <c r="Y62100" s="108"/>
      <c r="AA62100" s="108"/>
      <c r="AC62100" s="108"/>
    </row>
    <row r="62101" spans="19:29" x14ac:dyDescent="0.25">
      <c r="S62101" s="110"/>
      <c r="U62101" s="110"/>
      <c r="W62101" s="110"/>
      <c r="Y62101" s="110"/>
      <c r="AA62101" s="110"/>
      <c r="AC62101" s="110"/>
    </row>
    <row r="62102" spans="19:29" x14ac:dyDescent="0.25">
      <c r="S62102" s="110"/>
      <c r="U62102" s="110"/>
      <c r="W62102" s="110"/>
      <c r="Y62102" s="110"/>
      <c r="AA62102" s="110"/>
      <c r="AC62102" s="110"/>
    </row>
    <row r="62103" spans="19:29" x14ac:dyDescent="0.25">
      <c r="S62103" s="110"/>
      <c r="U62103" s="110"/>
      <c r="W62103" s="110"/>
      <c r="Y62103" s="110"/>
      <c r="AA62103" s="110"/>
      <c r="AC62103" s="110"/>
    </row>
    <row r="62104" spans="19:29" x14ac:dyDescent="0.25">
      <c r="S62104" s="110"/>
      <c r="U62104" s="110"/>
      <c r="W62104" s="110"/>
      <c r="Y62104" s="110"/>
      <c r="AA62104" s="110"/>
      <c r="AC62104" s="110"/>
    </row>
    <row r="62105" spans="19:29" x14ac:dyDescent="0.25">
      <c r="S62105" s="111"/>
      <c r="U62105" s="111"/>
      <c r="W62105" s="111"/>
      <c r="Y62105" s="111"/>
      <c r="AA62105" s="111"/>
      <c r="AC62105" s="111"/>
    </row>
    <row r="62106" spans="19:29" x14ac:dyDescent="0.25">
      <c r="S62106" s="107"/>
      <c r="U62106" s="107"/>
      <c r="W62106" s="107"/>
      <c r="Y62106" s="107"/>
      <c r="AA62106" s="107"/>
      <c r="AC62106" s="107"/>
    </row>
    <row r="62107" spans="19:29" x14ac:dyDescent="0.25">
      <c r="S62107" s="108"/>
      <c r="U62107" s="108"/>
      <c r="W62107" s="108"/>
      <c r="Y62107" s="108"/>
      <c r="AA62107" s="108"/>
      <c r="AC62107" s="108"/>
    </row>
    <row r="62108" spans="19:29" x14ac:dyDescent="0.25">
      <c r="S62108" s="108"/>
      <c r="U62108" s="108"/>
      <c r="W62108" s="108"/>
      <c r="Y62108" s="108"/>
      <c r="AA62108" s="108"/>
      <c r="AC62108" s="108"/>
    </row>
    <row r="62109" spans="19:29" x14ac:dyDescent="0.25">
      <c r="S62109" s="109"/>
      <c r="U62109" s="109"/>
      <c r="W62109" s="109"/>
      <c r="Y62109" s="109"/>
      <c r="AA62109" s="109"/>
      <c r="AC62109" s="109"/>
    </row>
    <row r="62110" spans="19:29" x14ac:dyDescent="0.25">
      <c r="S62110" s="108"/>
      <c r="U62110" s="108"/>
      <c r="W62110" s="108"/>
      <c r="Y62110" s="108"/>
      <c r="AA62110" s="108"/>
      <c r="AC62110" s="108"/>
    </row>
    <row r="62111" spans="19:29" x14ac:dyDescent="0.25">
      <c r="S62111" s="108"/>
      <c r="U62111" s="108"/>
      <c r="W62111" s="108"/>
      <c r="Y62111" s="108"/>
      <c r="AA62111" s="108"/>
      <c r="AC62111" s="108"/>
    </row>
    <row r="62112" spans="19:29" x14ac:dyDescent="0.25">
      <c r="S62112" s="109"/>
      <c r="U62112" s="109"/>
      <c r="W62112" s="109"/>
      <c r="Y62112" s="109"/>
      <c r="AA62112" s="109"/>
      <c r="AC62112" s="109"/>
    </row>
    <row r="62113" spans="19:29" x14ac:dyDescent="0.25">
      <c r="S62113" s="108"/>
      <c r="U62113" s="108"/>
      <c r="W62113" s="108"/>
      <c r="Y62113" s="108"/>
      <c r="AA62113" s="108"/>
      <c r="AC62113" s="108"/>
    </row>
    <row r="62114" spans="19:29" x14ac:dyDescent="0.25">
      <c r="S62114" s="109"/>
      <c r="U62114" s="109"/>
      <c r="W62114" s="109"/>
      <c r="Y62114" s="109"/>
      <c r="AA62114" s="109"/>
      <c r="AC62114" s="109"/>
    </row>
    <row r="62115" spans="19:29" x14ac:dyDescent="0.25">
      <c r="S62115" s="108"/>
      <c r="U62115" s="108"/>
      <c r="W62115" s="108"/>
      <c r="Y62115" s="108"/>
      <c r="AA62115" s="108"/>
      <c r="AC62115" s="108"/>
    </row>
    <row r="62116" spans="19:29" x14ac:dyDescent="0.25">
      <c r="S62116" s="108"/>
      <c r="U62116" s="108"/>
      <c r="W62116" s="108"/>
      <c r="Y62116" s="108"/>
      <c r="AA62116" s="108"/>
      <c r="AC62116" s="108"/>
    </row>
    <row r="62117" spans="19:29" x14ac:dyDescent="0.25">
      <c r="S62117" s="108"/>
      <c r="U62117" s="108"/>
      <c r="W62117" s="108"/>
      <c r="Y62117" s="108"/>
      <c r="AA62117" s="108"/>
      <c r="AC62117" s="108"/>
    </row>
    <row r="62118" spans="19:29" x14ac:dyDescent="0.25">
      <c r="S62118" s="110"/>
      <c r="U62118" s="110"/>
      <c r="W62118" s="110"/>
      <c r="Y62118" s="110"/>
      <c r="AA62118" s="110"/>
      <c r="AC62118" s="110"/>
    </row>
    <row r="62119" spans="19:29" x14ac:dyDescent="0.25">
      <c r="S62119" s="110"/>
      <c r="U62119" s="110"/>
      <c r="W62119" s="110"/>
      <c r="Y62119" s="110"/>
      <c r="AA62119" s="110"/>
      <c r="AC62119" s="110"/>
    </row>
    <row r="62120" spans="19:29" x14ac:dyDescent="0.25">
      <c r="S62120" s="110"/>
      <c r="U62120" s="110"/>
      <c r="W62120" s="110"/>
      <c r="Y62120" s="110"/>
      <c r="AA62120" s="110"/>
      <c r="AC62120" s="110"/>
    </row>
    <row r="62121" spans="19:29" x14ac:dyDescent="0.25">
      <c r="S62121" s="110"/>
      <c r="U62121" s="110"/>
      <c r="W62121" s="110"/>
      <c r="Y62121" s="110"/>
      <c r="AA62121" s="110"/>
      <c r="AC62121" s="110"/>
    </row>
    <row r="62122" spans="19:29" x14ac:dyDescent="0.25">
      <c r="S62122" s="111"/>
      <c r="U62122" s="111"/>
      <c r="W62122" s="111"/>
      <c r="Y62122" s="111"/>
      <c r="AA62122" s="111"/>
      <c r="AC62122" s="111"/>
    </row>
    <row r="62123" spans="19:29" x14ac:dyDescent="0.25">
      <c r="S62123" s="107"/>
      <c r="U62123" s="107"/>
      <c r="W62123" s="107"/>
      <c r="Y62123" s="107"/>
      <c r="AA62123" s="107"/>
      <c r="AC62123" s="107"/>
    </row>
    <row r="62124" spans="19:29" x14ac:dyDescent="0.25">
      <c r="S62124" s="108"/>
      <c r="U62124" s="108"/>
      <c r="W62124" s="108"/>
      <c r="Y62124" s="108"/>
      <c r="AA62124" s="108"/>
      <c r="AC62124" s="108"/>
    </row>
    <row r="62125" spans="19:29" x14ac:dyDescent="0.25">
      <c r="S62125" s="108"/>
      <c r="U62125" s="108"/>
      <c r="W62125" s="108"/>
      <c r="Y62125" s="108"/>
      <c r="AA62125" s="108"/>
      <c r="AC62125" s="108"/>
    </row>
    <row r="62126" spans="19:29" x14ac:dyDescent="0.25">
      <c r="S62126" s="109"/>
      <c r="U62126" s="109"/>
      <c r="W62126" s="109"/>
      <c r="Y62126" s="109"/>
      <c r="AA62126" s="109"/>
      <c r="AC62126" s="109"/>
    </row>
    <row r="62127" spans="19:29" x14ac:dyDescent="0.25">
      <c r="S62127" s="108"/>
      <c r="U62127" s="108"/>
      <c r="W62127" s="108"/>
      <c r="Y62127" s="108"/>
      <c r="AA62127" s="108"/>
      <c r="AC62127" s="108"/>
    </row>
    <row r="62128" spans="19:29" x14ac:dyDescent="0.25">
      <c r="S62128" s="108"/>
      <c r="U62128" s="108"/>
      <c r="W62128" s="108"/>
      <c r="Y62128" s="108"/>
      <c r="AA62128" s="108"/>
      <c r="AC62128" s="108"/>
    </row>
    <row r="62129" spans="19:29" x14ac:dyDescent="0.25">
      <c r="S62129" s="109"/>
      <c r="U62129" s="109"/>
      <c r="W62129" s="109"/>
      <c r="Y62129" s="109"/>
      <c r="AA62129" s="109"/>
      <c r="AC62129" s="109"/>
    </row>
    <row r="62130" spans="19:29" x14ac:dyDescent="0.25">
      <c r="S62130" s="108"/>
      <c r="U62130" s="108"/>
      <c r="W62130" s="108"/>
      <c r="Y62130" s="108"/>
      <c r="AA62130" s="108"/>
      <c r="AC62130" s="108"/>
    </row>
    <row r="62131" spans="19:29" x14ac:dyDescent="0.25">
      <c r="S62131" s="109"/>
      <c r="U62131" s="109"/>
      <c r="W62131" s="109"/>
      <c r="Y62131" s="109"/>
      <c r="AA62131" s="109"/>
      <c r="AC62131" s="109"/>
    </row>
    <row r="62132" spans="19:29" x14ac:dyDescent="0.25">
      <c r="S62132" s="108"/>
      <c r="U62132" s="108"/>
      <c r="W62132" s="108"/>
      <c r="Y62132" s="108"/>
      <c r="AA62132" s="108"/>
      <c r="AC62132" s="108"/>
    </row>
    <row r="62133" spans="19:29" x14ac:dyDescent="0.25">
      <c r="S62133" s="108"/>
      <c r="U62133" s="108"/>
      <c r="W62133" s="108"/>
      <c r="Y62133" s="108"/>
      <c r="AA62133" s="108"/>
      <c r="AC62133" s="108"/>
    </row>
    <row r="62134" spans="19:29" x14ac:dyDescent="0.25">
      <c r="S62134" s="108"/>
      <c r="U62134" s="108"/>
      <c r="W62134" s="108"/>
      <c r="Y62134" s="108"/>
      <c r="AA62134" s="108"/>
      <c r="AC62134" s="108"/>
    </row>
    <row r="62135" spans="19:29" x14ac:dyDescent="0.25">
      <c r="S62135" s="110"/>
      <c r="U62135" s="110"/>
      <c r="W62135" s="110"/>
      <c r="Y62135" s="110"/>
      <c r="AA62135" s="110"/>
      <c r="AC62135" s="110"/>
    </row>
    <row r="62136" spans="19:29" x14ac:dyDescent="0.25">
      <c r="S62136" s="110"/>
      <c r="U62136" s="110"/>
      <c r="W62136" s="110"/>
      <c r="Y62136" s="110"/>
      <c r="AA62136" s="110"/>
      <c r="AC62136" s="110"/>
    </row>
    <row r="62137" spans="19:29" x14ac:dyDescent="0.25">
      <c r="S62137" s="110"/>
      <c r="U62137" s="110"/>
      <c r="W62137" s="110"/>
      <c r="Y62137" s="110"/>
      <c r="AA62137" s="110"/>
      <c r="AC62137" s="110"/>
    </row>
    <row r="62138" spans="19:29" x14ac:dyDescent="0.25">
      <c r="S62138" s="110"/>
      <c r="U62138" s="110"/>
      <c r="W62138" s="110"/>
      <c r="Y62138" s="110"/>
      <c r="AA62138" s="110"/>
      <c r="AC62138" s="110"/>
    </row>
    <row r="62139" spans="19:29" x14ac:dyDescent="0.25">
      <c r="S62139" s="111"/>
      <c r="U62139" s="111"/>
      <c r="W62139" s="111"/>
      <c r="Y62139" s="111"/>
      <c r="AA62139" s="111"/>
      <c r="AC62139" s="111"/>
    </row>
    <row r="62140" spans="19:29" x14ac:dyDescent="0.25">
      <c r="S62140" s="107"/>
      <c r="U62140" s="107"/>
      <c r="W62140" s="107"/>
      <c r="Y62140" s="107"/>
      <c r="AA62140" s="107"/>
      <c r="AC62140" s="107"/>
    </row>
    <row r="62141" spans="19:29" x14ac:dyDescent="0.25">
      <c r="S62141" s="108"/>
      <c r="U62141" s="108"/>
      <c r="W62141" s="108"/>
      <c r="Y62141" s="108"/>
      <c r="AA62141" s="108"/>
      <c r="AC62141" s="108"/>
    </row>
    <row r="62142" spans="19:29" x14ac:dyDescent="0.25">
      <c r="S62142" s="108"/>
      <c r="U62142" s="108"/>
      <c r="W62142" s="108"/>
      <c r="Y62142" s="108"/>
      <c r="AA62142" s="108"/>
      <c r="AC62142" s="108"/>
    </row>
    <row r="62143" spans="19:29" x14ac:dyDescent="0.25">
      <c r="S62143" s="109"/>
      <c r="U62143" s="109"/>
      <c r="W62143" s="109"/>
      <c r="Y62143" s="109"/>
      <c r="AA62143" s="109"/>
      <c r="AC62143" s="109"/>
    </row>
    <row r="62144" spans="19:29" x14ac:dyDescent="0.25">
      <c r="S62144" s="108"/>
      <c r="U62144" s="108"/>
      <c r="W62144" s="108"/>
      <c r="Y62144" s="108"/>
      <c r="AA62144" s="108"/>
      <c r="AC62144" s="108"/>
    </row>
    <row r="62145" spans="19:29" x14ac:dyDescent="0.25">
      <c r="S62145" s="108"/>
      <c r="U62145" s="108"/>
      <c r="W62145" s="108"/>
      <c r="Y62145" s="108"/>
      <c r="AA62145" s="108"/>
      <c r="AC62145" s="108"/>
    </row>
    <row r="62146" spans="19:29" x14ac:dyDescent="0.25">
      <c r="S62146" s="109"/>
      <c r="U62146" s="109"/>
      <c r="W62146" s="109"/>
      <c r="Y62146" s="109"/>
      <c r="AA62146" s="109"/>
      <c r="AC62146" s="109"/>
    </row>
    <row r="62147" spans="19:29" x14ac:dyDescent="0.25">
      <c r="S62147" s="108"/>
      <c r="U62147" s="108"/>
      <c r="W62147" s="108"/>
      <c r="Y62147" s="108"/>
      <c r="AA62147" s="108"/>
      <c r="AC62147" s="108"/>
    </row>
    <row r="62148" spans="19:29" x14ac:dyDescent="0.25">
      <c r="S62148" s="109"/>
      <c r="U62148" s="109"/>
      <c r="W62148" s="109"/>
      <c r="Y62148" s="109"/>
      <c r="AA62148" s="109"/>
      <c r="AC62148" s="109"/>
    </row>
    <row r="62149" spans="19:29" x14ac:dyDescent="0.25">
      <c r="S62149" s="108"/>
      <c r="U62149" s="108"/>
      <c r="W62149" s="108"/>
      <c r="Y62149" s="108"/>
      <c r="AA62149" s="108"/>
      <c r="AC62149" s="108"/>
    </row>
    <row r="62150" spans="19:29" x14ac:dyDescent="0.25">
      <c r="S62150" s="108"/>
      <c r="U62150" s="108"/>
      <c r="W62150" s="108"/>
      <c r="Y62150" s="108"/>
      <c r="AA62150" s="108"/>
      <c r="AC62150" s="108"/>
    </row>
    <row r="62151" spans="19:29" x14ac:dyDescent="0.25">
      <c r="S62151" s="108"/>
      <c r="U62151" s="108"/>
      <c r="W62151" s="108"/>
      <c r="Y62151" s="108"/>
      <c r="AA62151" s="108"/>
      <c r="AC62151" s="108"/>
    </row>
    <row r="62152" spans="19:29" x14ac:dyDescent="0.25">
      <c r="S62152" s="110"/>
      <c r="U62152" s="110"/>
      <c r="W62152" s="110"/>
      <c r="Y62152" s="110"/>
      <c r="AA62152" s="110"/>
      <c r="AC62152" s="110"/>
    </row>
    <row r="62153" spans="19:29" x14ac:dyDescent="0.25">
      <c r="S62153" s="110"/>
      <c r="U62153" s="110"/>
      <c r="W62153" s="110"/>
      <c r="Y62153" s="110"/>
      <c r="AA62153" s="110"/>
      <c r="AC62153" s="110"/>
    </row>
    <row r="62154" spans="19:29" x14ac:dyDescent="0.25">
      <c r="S62154" s="110"/>
      <c r="U62154" s="110"/>
      <c r="W62154" s="110"/>
      <c r="Y62154" s="110"/>
      <c r="AA62154" s="110"/>
      <c r="AC62154" s="110"/>
    </row>
    <row r="62155" spans="19:29" x14ac:dyDescent="0.25">
      <c r="S62155" s="110"/>
      <c r="U62155" s="110"/>
      <c r="W62155" s="110"/>
      <c r="Y62155" s="110"/>
      <c r="AA62155" s="110"/>
      <c r="AC62155" s="110"/>
    </row>
    <row r="62156" spans="19:29" x14ac:dyDescent="0.25">
      <c r="S62156" s="111"/>
      <c r="U62156" s="111"/>
      <c r="W62156" s="111"/>
      <c r="Y62156" s="111"/>
      <c r="AA62156" s="111"/>
      <c r="AC62156" s="111"/>
    </row>
    <row r="62157" spans="19:29" x14ac:dyDescent="0.25">
      <c r="S62157" s="107"/>
      <c r="U62157" s="107"/>
      <c r="W62157" s="107"/>
      <c r="Y62157" s="107"/>
      <c r="AA62157" s="107"/>
      <c r="AC62157" s="107"/>
    </row>
    <row r="62158" spans="19:29" x14ac:dyDescent="0.25">
      <c r="S62158" s="108"/>
      <c r="U62158" s="108"/>
      <c r="W62158" s="108"/>
      <c r="Y62158" s="108"/>
      <c r="AA62158" s="108"/>
      <c r="AC62158" s="108"/>
    </row>
    <row r="62159" spans="19:29" x14ac:dyDescent="0.25">
      <c r="S62159" s="108"/>
      <c r="U62159" s="108"/>
      <c r="W62159" s="108"/>
      <c r="Y62159" s="108"/>
      <c r="AA62159" s="108"/>
      <c r="AC62159" s="108"/>
    </row>
    <row r="62160" spans="19:29" x14ac:dyDescent="0.25">
      <c r="S62160" s="109"/>
      <c r="U62160" s="109"/>
      <c r="W62160" s="109"/>
      <c r="Y62160" s="109"/>
      <c r="AA62160" s="109"/>
      <c r="AC62160" s="109"/>
    </row>
    <row r="62161" spans="19:29" x14ac:dyDescent="0.25">
      <c r="S62161" s="108"/>
      <c r="U62161" s="108"/>
      <c r="W62161" s="108"/>
      <c r="Y62161" s="108"/>
      <c r="AA62161" s="108"/>
      <c r="AC62161" s="108"/>
    </row>
    <row r="62162" spans="19:29" x14ac:dyDescent="0.25">
      <c r="S62162" s="108"/>
      <c r="U62162" s="108"/>
      <c r="W62162" s="108"/>
      <c r="Y62162" s="108"/>
      <c r="AA62162" s="108"/>
      <c r="AC62162" s="108"/>
    </row>
    <row r="62163" spans="19:29" x14ac:dyDescent="0.25">
      <c r="S62163" s="109"/>
      <c r="U62163" s="109"/>
      <c r="W62163" s="109"/>
      <c r="Y62163" s="109"/>
      <c r="AA62163" s="109"/>
      <c r="AC62163" s="109"/>
    </row>
    <row r="62164" spans="19:29" x14ac:dyDescent="0.25">
      <c r="S62164" s="108"/>
      <c r="U62164" s="108"/>
      <c r="W62164" s="108"/>
      <c r="Y62164" s="108"/>
      <c r="AA62164" s="108"/>
      <c r="AC62164" s="108"/>
    </row>
    <row r="62165" spans="19:29" x14ac:dyDescent="0.25">
      <c r="S62165" s="109"/>
      <c r="U62165" s="109"/>
      <c r="W62165" s="109"/>
      <c r="Y62165" s="109"/>
      <c r="AA62165" s="109"/>
      <c r="AC62165" s="109"/>
    </row>
    <row r="62166" spans="19:29" x14ac:dyDescent="0.25">
      <c r="S62166" s="108"/>
      <c r="U62166" s="108"/>
      <c r="W62166" s="108"/>
      <c r="Y62166" s="108"/>
      <c r="AA62166" s="108"/>
      <c r="AC62166" s="108"/>
    </row>
    <row r="62167" spans="19:29" x14ac:dyDescent="0.25">
      <c r="S62167" s="108"/>
      <c r="U62167" s="108"/>
      <c r="W62167" s="108"/>
      <c r="Y62167" s="108"/>
      <c r="AA62167" s="108"/>
      <c r="AC62167" s="108"/>
    </row>
    <row r="62168" spans="19:29" x14ac:dyDescent="0.25">
      <c r="S62168" s="108"/>
      <c r="U62168" s="108"/>
      <c r="W62168" s="108"/>
      <c r="Y62168" s="108"/>
      <c r="AA62168" s="108"/>
      <c r="AC62168" s="108"/>
    </row>
    <row r="62169" spans="19:29" x14ac:dyDescent="0.25">
      <c r="S62169" s="110"/>
      <c r="U62169" s="110"/>
      <c r="W62169" s="110"/>
      <c r="Y62169" s="110"/>
      <c r="AA62169" s="110"/>
      <c r="AC62169" s="110"/>
    </row>
    <row r="62170" spans="19:29" x14ac:dyDescent="0.25">
      <c r="S62170" s="110"/>
      <c r="U62170" s="110"/>
      <c r="W62170" s="110"/>
      <c r="Y62170" s="110"/>
      <c r="AA62170" s="110"/>
      <c r="AC62170" s="110"/>
    </row>
    <row r="62171" spans="19:29" x14ac:dyDescent="0.25">
      <c r="S62171" s="110"/>
      <c r="U62171" s="110"/>
      <c r="W62171" s="110"/>
      <c r="Y62171" s="110"/>
      <c r="AA62171" s="110"/>
      <c r="AC62171" s="110"/>
    </row>
    <row r="62172" spans="19:29" x14ac:dyDescent="0.25">
      <c r="S62172" s="110"/>
      <c r="U62172" s="110"/>
      <c r="W62172" s="110"/>
      <c r="Y62172" s="110"/>
      <c r="AA62172" s="110"/>
      <c r="AC62172" s="110"/>
    </row>
    <row r="62173" spans="19:29" x14ac:dyDescent="0.25">
      <c r="S62173" s="111"/>
      <c r="U62173" s="111"/>
      <c r="W62173" s="111"/>
      <c r="Y62173" s="111"/>
      <c r="AA62173" s="111"/>
      <c r="AC62173" s="111"/>
    </row>
    <row r="62174" spans="19:29" x14ac:dyDescent="0.25">
      <c r="S62174" s="107"/>
      <c r="U62174" s="107"/>
      <c r="W62174" s="107"/>
      <c r="Y62174" s="107"/>
      <c r="AA62174" s="107"/>
      <c r="AC62174" s="107"/>
    </row>
    <row r="62175" spans="19:29" x14ac:dyDescent="0.25">
      <c r="S62175" s="108"/>
      <c r="U62175" s="108"/>
      <c r="W62175" s="108"/>
      <c r="Y62175" s="108"/>
      <c r="AA62175" s="108"/>
      <c r="AC62175" s="108"/>
    </row>
    <row r="62176" spans="19:29" x14ac:dyDescent="0.25">
      <c r="S62176" s="108"/>
      <c r="U62176" s="108"/>
      <c r="W62176" s="108"/>
      <c r="Y62176" s="108"/>
      <c r="AA62176" s="108"/>
      <c r="AC62176" s="108"/>
    </row>
    <row r="62177" spans="19:29" x14ac:dyDescent="0.25">
      <c r="S62177" s="109"/>
      <c r="U62177" s="109"/>
      <c r="W62177" s="109"/>
      <c r="Y62177" s="109"/>
      <c r="AA62177" s="109"/>
      <c r="AC62177" s="109"/>
    </row>
    <row r="62178" spans="19:29" x14ac:dyDescent="0.25">
      <c r="S62178" s="108"/>
      <c r="U62178" s="108"/>
      <c r="W62178" s="108"/>
      <c r="Y62178" s="108"/>
      <c r="AA62178" s="108"/>
      <c r="AC62178" s="108"/>
    </row>
    <row r="62179" spans="19:29" x14ac:dyDescent="0.25">
      <c r="S62179" s="108"/>
      <c r="U62179" s="108"/>
      <c r="W62179" s="108"/>
      <c r="Y62179" s="108"/>
      <c r="AA62179" s="108"/>
      <c r="AC62179" s="108"/>
    </row>
    <row r="62180" spans="19:29" x14ac:dyDescent="0.25">
      <c r="S62180" s="109"/>
      <c r="U62180" s="109"/>
      <c r="W62180" s="109"/>
      <c r="Y62180" s="109"/>
      <c r="AA62180" s="109"/>
      <c r="AC62180" s="109"/>
    </row>
    <row r="62181" spans="19:29" x14ac:dyDescent="0.25">
      <c r="S62181" s="108"/>
      <c r="U62181" s="108"/>
      <c r="W62181" s="108"/>
      <c r="Y62181" s="108"/>
      <c r="AA62181" s="108"/>
      <c r="AC62181" s="108"/>
    </row>
    <row r="62182" spans="19:29" x14ac:dyDescent="0.25">
      <c r="S62182" s="109"/>
      <c r="U62182" s="109"/>
      <c r="W62182" s="109"/>
      <c r="Y62182" s="109"/>
      <c r="AA62182" s="109"/>
      <c r="AC62182" s="109"/>
    </row>
    <row r="62183" spans="19:29" x14ac:dyDescent="0.25">
      <c r="S62183" s="108"/>
      <c r="U62183" s="108"/>
      <c r="W62183" s="108"/>
      <c r="Y62183" s="108"/>
      <c r="AA62183" s="108"/>
      <c r="AC62183" s="108"/>
    </row>
    <row r="62184" spans="19:29" x14ac:dyDescent="0.25">
      <c r="S62184" s="108"/>
      <c r="U62184" s="108"/>
      <c r="W62184" s="108"/>
      <c r="Y62184" s="108"/>
      <c r="AA62184" s="108"/>
      <c r="AC62184" s="108"/>
    </row>
    <row r="62185" spans="19:29" x14ac:dyDescent="0.25">
      <c r="S62185" s="108"/>
      <c r="U62185" s="108"/>
      <c r="W62185" s="108"/>
      <c r="Y62185" s="108"/>
      <c r="AA62185" s="108"/>
      <c r="AC62185" s="108"/>
    </row>
    <row r="62186" spans="19:29" x14ac:dyDescent="0.25">
      <c r="S62186" s="110"/>
      <c r="U62186" s="110"/>
      <c r="W62186" s="110"/>
      <c r="Y62186" s="110"/>
      <c r="AA62186" s="110"/>
      <c r="AC62186" s="110"/>
    </row>
    <row r="62187" spans="19:29" x14ac:dyDescent="0.25">
      <c r="S62187" s="110"/>
      <c r="U62187" s="110"/>
      <c r="W62187" s="110"/>
      <c r="Y62187" s="110"/>
      <c r="AA62187" s="110"/>
      <c r="AC62187" s="110"/>
    </row>
    <row r="62188" spans="19:29" x14ac:dyDescent="0.25">
      <c r="S62188" s="110"/>
      <c r="U62188" s="110"/>
      <c r="W62188" s="110"/>
      <c r="Y62188" s="110"/>
      <c r="AA62188" s="110"/>
      <c r="AC62188" s="110"/>
    </row>
    <row r="62189" spans="19:29" x14ac:dyDescent="0.25">
      <c r="S62189" s="110"/>
      <c r="U62189" s="110"/>
      <c r="W62189" s="110"/>
      <c r="Y62189" s="110"/>
      <c r="AA62189" s="110"/>
      <c r="AC62189" s="110"/>
    </row>
    <row r="62190" spans="19:29" x14ac:dyDescent="0.25">
      <c r="S62190" s="111"/>
      <c r="U62190" s="111"/>
      <c r="W62190" s="111"/>
      <c r="Y62190" s="111"/>
      <c r="AA62190" s="111"/>
      <c r="AC62190" s="111"/>
    </row>
    <row r="62191" spans="19:29" x14ac:dyDescent="0.25">
      <c r="S62191" s="107"/>
      <c r="U62191" s="107"/>
      <c r="W62191" s="107"/>
      <c r="Y62191" s="107"/>
      <c r="AA62191" s="107"/>
      <c r="AC62191" s="107"/>
    </row>
    <row r="62192" spans="19:29" x14ac:dyDescent="0.25">
      <c r="S62192" s="108"/>
      <c r="U62192" s="108"/>
      <c r="W62192" s="108"/>
      <c r="Y62192" s="108"/>
      <c r="AA62192" s="108"/>
      <c r="AC62192" s="108"/>
    </row>
    <row r="62193" spans="19:29" x14ac:dyDescent="0.25">
      <c r="S62193" s="108"/>
      <c r="U62193" s="108"/>
      <c r="W62193" s="108"/>
      <c r="Y62193" s="108"/>
      <c r="AA62193" s="108"/>
      <c r="AC62193" s="108"/>
    </row>
    <row r="62194" spans="19:29" x14ac:dyDescent="0.25">
      <c r="S62194" s="109"/>
      <c r="U62194" s="109"/>
      <c r="W62194" s="109"/>
      <c r="Y62194" s="109"/>
      <c r="AA62194" s="109"/>
      <c r="AC62194" s="109"/>
    </row>
    <row r="62195" spans="19:29" x14ac:dyDescent="0.25">
      <c r="S62195" s="108"/>
      <c r="U62195" s="108"/>
      <c r="W62195" s="108"/>
      <c r="Y62195" s="108"/>
      <c r="AA62195" s="108"/>
      <c r="AC62195" s="108"/>
    </row>
    <row r="62196" spans="19:29" x14ac:dyDescent="0.25">
      <c r="S62196" s="108"/>
      <c r="U62196" s="108"/>
      <c r="W62196" s="108"/>
      <c r="Y62196" s="108"/>
      <c r="AA62196" s="108"/>
      <c r="AC62196" s="108"/>
    </row>
    <row r="62197" spans="19:29" x14ac:dyDescent="0.25">
      <c r="S62197" s="109"/>
      <c r="U62197" s="109"/>
      <c r="W62197" s="109"/>
      <c r="Y62197" s="109"/>
      <c r="AA62197" s="109"/>
      <c r="AC62197" s="109"/>
    </row>
    <row r="62198" spans="19:29" x14ac:dyDescent="0.25">
      <c r="S62198" s="108"/>
      <c r="U62198" s="108"/>
      <c r="W62198" s="108"/>
      <c r="Y62198" s="108"/>
      <c r="AA62198" s="108"/>
      <c r="AC62198" s="108"/>
    </row>
    <row r="62199" spans="19:29" x14ac:dyDescent="0.25">
      <c r="S62199" s="109"/>
      <c r="U62199" s="109"/>
      <c r="W62199" s="109"/>
      <c r="Y62199" s="109"/>
      <c r="AA62199" s="109"/>
      <c r="AC62199" s="109"/>
    </row>
    <row r="62200" spans="19:29" x14ac:dyDescent="0.25">
      <c r="S62200" s="108"/>
      <c r="U62200" s="108"/>
      <c r="W62200" s="108"/>
      <c r="Y62200" s="108"/>
      <c r="AA62200" s="108"/>
      <c r="AC62200" s="108"/>
    </row>
    <row r="62201" spans="19:29" x14ac:dyDescent="0.25">
      <c r="S62201" s="108"/>
      <c r="U62201" s="108"/>
      <c r="W62201" s="108"/>
      <c r="Y62201" s="108"/>
      <c r="AA62201" s="108"/>
      <c r="AC62201" s="108"/>
    </row>
    <row r="62202" spans="19:29" x14ac:dyDescent="0.25">
      <c r="S62202" s="108"/>
      <c r="U62202" s="108"/>
      <c r="W62202" s="108"/>
      <c r="Y62202" s="108"/>
      <c r="AA62202" s="108"/>
      <c r="AC62202" s="108"/>
    </row>
    <row r="62203" spans="19:29" x14ac:dyDescent="0.25">
      <c r="S62203" s="110"/>
      <c r="U62203" s="110"/>
      <c r="W62203" s="110"/>
      <c r="Y62203" s="110"/>
      <c r="AA62203" s="110"/>
      <c r="AC62203" s="110"/>
    </row>
    <row r="62204" spans="19:29" x14ac:dyDescent="0.25">
      <c r="S62204" s="110"/>
      <c r="U62204" s="110"/>
      <c r="W62204" s="110"/>
      <c r="Y62204" s="110"/>
      <c r="AA62204" s="110"/>
      <c r="AC62204" s="110"/>
    </row>
    <row r="62205" spans="19:29" x14ac:dyDescent="0.25">
      <c r="S62205" s="110"/>
      <c r="U62205" s="110"/>
      <c r="W62205" s="110"/>
      <c r="Y62205" s="110"/>
      <c r="AA62205" s="110"/>
      <c r="AC62205" s="110"/>
    </row>
    <row r="62206" spans="19:29" x14ac:dyDescent="0.25">
      <c r="S62206" s="110"/>
      <c r="U62206" s="110"/>
      <c r="W62206" s="110"/>
      <c r="Y62206" s="110"/>
      <c r="AA62206" s="110"/>
      <c r="AC62206" s="110"/>
    </row>
    <row r="62207" spans="19:29" x14ac:dyDescent="0.25">
      <c r="S62207" s="111"/>
      <c r="U62207" s="111"/>
      <c r="W62207" s="111"/>
      <c r="Y62207" s="111"/>
      <c r="AA62207" s="111"/>
      <c r="AC62207" s="111"/>
    </row>
    <row r="62208" spans="19:29" x14ac:dyDescent="0.25">
      <c r="S62208" s="107"/>
      <c r="U62208" s="107"/>
      <c r="W62208" s="107"/>
      <c r="Y62208" s="107"/>
      <c r="AA62208" s="107"/>
      <c r="AC62208" s="107"/>
    </row>
    <row r="62209" spans="19:29" x14ac:dyDescent="0.25">
      <c r="S62209" s="108"/>
      <c r="U62209" s="108"/>
      <c r="W62209" s="108"/>
      <c r="Y62209" s="108"/>
      <c r="AA62209" s="108"/>
      <c r="AC62209" s="108"/>
    </row>
    <row r="62210" spans="19:29" x14ac:dyDescent="0.25">
      <c r="S62210" s="108"/>
      <c r="U62210" s="108"/>
      <c r="W62210" s="108"/>
      <c r="Y62210" s="108"/>
      <c r="AA62210" s="108"/>
      <c r="AC62210" s="108"/>
    </row>
    <row r="62211" spans="19:29" x14ac:dyDescent="0.25">
      <c r="S62211" s="109"/>
      <c r="U62211" s="109"/>
      <c r="W62211" s="109"/>
      <c r="Y62211" s="109"/>
      <c r="AA62211" s="109"/>
      <c r="AC62211" s="109"/>
    </row>
    <row r="62212" spans="19:29" x14ac:dyDescent="0.25">
      <c r="S62212" s="108"/>
      <c r="U62212" s="108"/>
      <c r="W62212" s="108"/>
      <c r="Y62212" s="108"/>
      <c r="AA62212" s="108"/>
      <c r="AC62212" s="108"/>
    </row>
    <row r="62213" spans="19:29" x14ac:dyDescent="0.25">
      <c r="S62213" s="108"/>
      <c r="U62213" s="108"/>
      <c r="W62213" s="108"/>
      <c r="Y62213" s="108"/>
      <c r="AA62213" s="108"/>
      <c r="AC62213" s="108"/>
    </row>
    <row r="62214" spans="19:29" x14ac:dyDescent="0.25">
      <c r="S62214" s="109"/>
      <c r="U62214" s="109"/>
      <c r="W62214" s="109"/>
      <c r="Y62214" s="109"/>
      <c r="AA62214" s="109"/>
      <c r="AC62214" s="109"/>
    </row>
    <row r="62215" spans="19:29" x14ac:dyDescent="0.25">
      <c r="S62215" s="108"/>
      <c r="U62215" s="108"/>
      <c r="W62215" s="108"/>
      <c r="Y62215" s="108"/>
      <c r="AA62215" s="108"/>
      <c r="AC62215" s="108"/>
    </row>
    <row r="62216" spans="19:29" x14ac:dyDescent="0.25">
      <c r="S62216" s="109"/>
      <c r="U62216" s="109"/>
      <c r="W62216" s="109"/>
      <c r="Y62216" s="109"/>
      <c r="AA62216" s="109"/>
      <c r="AC62216" s="109"/>
    </row>
    <row r="62217" spans="19:29" x14ac:dyDescent="0.25">
      <c r="S62217" s="108"/>
      <c r="U62217" s="108"/>
      <c r="W62217" s="108"/>
      <c r="Y62217" s="108"/>
      <c r="AA62217" s="108"/>
      <c r="AC62217" s="108"/>
    </row>
    <row r="62218" spans="19:29" x14ac:dyDescent="0.25">
      <c r="S62218" s="108"/>
      <c r="U62218" s="108"/>
      <c r="W62218" s="108"/>
      <c r="Y62218" s="108"/>
      <c r="AA62218" s="108"/>
      <c r="AC62218" s="108"/>
    </row>
    <row r="62219" spans="19:29" x14ac:dyDescent="0.25">
      <c r="S62219" s="108"/>
      <c r="U62219" s="108"/>
      <c r="W62219" s="108"/>
      <c r="Y62219" s="108"/>
      <c r="AA62219" s="108"/>
      <c r="AC62219" s="108"/>
    </row>
    <row r="62220" spans="19:29" x14ac:dyDescent="0.25">
      <c r="S62220" s="110"/>
      <c r="U62220" s="110"/>
      <c r="W62220" s="110"/>
      <c r="Y62220" s="110"/>
      <c r="AA62220" s="110"/>
      <c r="AC62220" s="110"/>
    </row>
    <row r="62221" spans="19:29" x14ac:dyDescent="0.25">
      <c r="S62221" s="110"/>
      <c r="U62221" s="110"/>
      <c r="W62221" s="110"/>
      <c r="Y62221" s="110"/>
      <c r="AA62221" s="110"/>
      <c r="AC62221" s="110"/>
    </row>
    <row r="62222" spans="19:29" x14ac:dyDescent="0.25">
      <c r="S62222" s="110"/>
      <c r="U62222" s="110"/>
      <c r="W62222" s="110"/>
      <c r="Y62222" s="110"/>
      <c r="AA62222" s="110"/>
      <c r="AC62222" s="110"/>
    </row>
    <row r="62223" spans="19:29" x14ac:dyDescent="0.25">
      <c r="S62223" s="110"/>
      <c r="U62223" s="110"/>
      <c r="W62223" s="110"/>
      <c r="Y62223" s="110"/>
      <c r="AA62223" s="110"/>
      <c r="AC62223" s="110"/>
    </row>
    <row r="62224" spans="19:29" x14ac:dyDescent="0.25">
      <c r="S62224" s="111"/>
      <c r="U62224" s="111"/>
      <c r="W62224" s="111"/>
      <c r="Y62224" s="111"/>
      <c r="AA62224" s="111"/>
      <c r="AC62224" s="111"/>
    </row>
    <row r="62225" spans="19:29" x14ac:dyDescent="0.25">
      <c r="S62225" s="107"/>
      <c r="U62225" s="107"/>
      <c r="W62225" s="107"/>
      <c r="Y62225" s="107"/>
      <c r="AA62225" s="107"/>
      <c r="AC62225" s="107"/>
    </row>
    <row r="62226" spans="19:29" x14ac:dyDescent="0.25">
      <c r="S62226" s="108"/>
      <c r="U62226" s="108"/>
      <c r="W62226" s="108"/>
      <c r="Y62226" s="108"/>
      <c r="AA62226" s="108"/>
      <c r="AC62226" s="108"/>
    </row>
    <row r="62227" spans="19:29" x14ac:dyDescent="0.25">
      <c r="S62227" s="108"/>
      <c r="U62227" s="108"/>
      <c r="W62227" s="108"/>
      <c r="Y62227" s="108"/>
      <c r="AA62227" s="108"/>
      <c r="AC62227" s="108"/>
    </row>
    <row r="62228" spans="19:29" x14ac:dyDescent="0.25">
      <c r="S62228" s="109"/>
      <c r="U62228" s="109"/>
      <c r="W62228" s="109"/>
      <c r="Y62228" s="109"/>
      <c r="AA62228" s="109"/>
      <c r="AC62228" s="109"/>
    </row>
    <row r="62229" spans="19:29" x14ac:dyDescent="0.25">
      <c r="S62229" s="108"/>
      <c r="U62229" s="108"/>
      <c r="W62229" s="108"/>
      <c r="Y62229" s="108"/>
      <c r="AA62229" s="108"/>
      <c r="AC62229" s="108"/>
    </row>
    <row r="62230" spans="19:29" x14ac:dyDescent="0.25">
      <c r="S62230" s="108"/>
      <c r="U62230" s="108"/>
      <c r="W62230" s="108"/>
      <c r="Y62230" s="108"/>
      <c r="AA62230" s="108"/>
      <c r="AC62230" s="108"/>
    </row>
    <row r="62231" spans="19:29" x14ac:dyDescent="0.25">
      <c r="S62231" s="109"/>
      <c r="U62231" s="109"/>
      <c r="W62231" s="109"/>
      <c r="Y62231" s="109"/>
      <c r="AA62231" s="109"/>
      <c r="AC62231" s="109"/>
    </row>
    <row r="62232" spans="19:29" x14ac:dyDescent="0.25">
      <c r="S62232" s="108"/>
      <c r="U62232" s="108"/>
      <c r="W62232" s="108"/>
      <c r="Y62232" s="108"/>
      <c r="AA62232" s="108"/>
      <c r="AC62232" s="108"/>
    </row>
    <row r="62233" spans="19:29" x14ac:dyDescent="0.25">
      <c r="S62233" s="109"/>
      <c r="U62233" s="109"/>
      <c r="W62233" s="109"/>
      <c r="Y62233" s="109"/>
      <c r="AA62233" s="109"/>
      <c r="AC62233" s="109"/>
    </row>
    <row r="62234" spans="19:29" x14ac:dyDescent="0.25">
      <c r="S62234" s="108"/>
      <c r="U62234" s="108"/>
      <c r="W62234" s="108"/>
      <c r="Y62234" s="108"/>
      <c r="AA62234" s="108"/>
      <c r="AC62234" s="108"/>
    </row>
    <row r="62235" spans="19:29" x14ac:dyDescent="0.25">
      <c r="S62235" s="108"/>
      <c r="U62235" s="108"/>
      <c r="W62235" s="108"/>
      <c r="Y62235" s="108"/>
      <c r="AA62235" s="108"/>
      <c r="AC62235" s="108"/>
    </row>
    <row r="62236" spans="19:29" x14ac:dyDescent="0.25">
      <c r="S62236" s="108"/>
      <c r="U62236" s="108"/>
      <c r="W62236" s="108"/>
      <c r="Y62236" s="108"/>
      <c r="AA62236" s="108"/>
      <c r="AC62236" s="108"/>
    </row>
    <row r="62237" spans="19:29" x14ac:dyDescent="0.25">
      <c r="S62237" s="110"/>
      <c r="U62237" s="110"/>
      <c r="W62237" s="110"/>
      <c r="Y62237" s="110"/>
      <c r="AA62237" s="110"/>
      <c r="AC62237" s="110"/>
    </row>
    <row r="62238" spans="19:29" x14ac:dyDescent="0.25">
      <c r="S62238" s="110"/>
      <c r="U62238" s="110"/>
      <c r="W62238" s="110"/>
      <c r="Y62238" s="110"/>
      <c r="AA62238" s="110"/>
      <c r="AC62238" s="110"/>
    </row>
    <row r="62239" spans="19:29" x14ac:dyDescent="0.25">
      <c r="S62239" s="110"/>
      <c r="U62239" s="110"/>
      <c r="W62239" s="110"/>
      <c r="Y62239" s="110"/>
      <c r="AA62239" s="110"/>
      <c r="AC62239" s="110"/>
    </row>
    <row r="62240" spans="19:29" x14ac:dyDescent="0.25">
      <c r="S62240" s="110"/>
      <c r="U62240" s="110"/>
      <c r="W62240" s="110"/>
      <c r="Y62240" s="110"/>
      <c r="AA62240" s="110"/>
      <c r="AC62240" s="110"/>
    </row>
    <row r="62241" spans="19:29" x14ac:dyDescent="0.25">
      <c r="S62241" s="111"/>
      <c r="U62241" s="111"/>
      <c r="W62241" s="111"/>
      <c r="Y62241" s="111"/>
      <c r="AA62241" s="111"/>
      <c r="AC62241" s="111"/>
    </row>
    <row r="62242" spans="19:29" x14ac:dyDescent="0.25">
      <c r="S62242" s="107"/>
      <c r="U62242" s="107"/>
      <c r="W62242" s="107"/>
      <c r="Y62242" s="107"/>
      <c r="AA62242" s="107"/>
      <c r="AC62242" s="107"/>
    </row>
    <row r="62243" spans="19:29" x14ac:dyDescent="0.25">
      <c r="S62243" s="108"/>
      <c r="U62243" s="108"/>
      <c r="W62243" s="108"/>
      <c r="Y62243" s="108"/>
      <c r="AA62243" s="108"/>
      <c r="AC62243" s="108"/>
    </row>
    <row r="62244" spans="19:29" x14ac:dyDescent="0.25">
      <c r="S62244" s="108"/>
      <c r="U62244" s="108"/>
      <c r="W62244" s="108"/>
      <c r="Y62244" s="108"/>
      <c r="AA62244" s="108"/>
      <c r="AC62244" s="108"/>
    </row>
    <row r="62245" spans="19:29" x14ac:dyDescent="0.25">
      <c r="S62245" s="109"/>
      <c r="U62245" s="109"/>
      <c r="W62245" s="109"/>
      <c r="Y62245" s="109"/>
      <c r="AA62245" s="109"/>
      <c r="AC62245" s="109"/>
    </row>
    <row r="62246" spans="19:29" x14ac:dyDescent="0.25">
      <c r="S62246" s="108"/>
      <c r="U62246" s="108"/>
      <c r="W62246" s="108"/>
      <c r="Y62246" s="108"/>
      <c r="AA62246" s="108"/>
      <c r="AC62246" s="108"/>
    </row>
    <row r="62247" spans="19:29" x14ac:dyDescent="0.25">
      <c r="S62247" s="108"/>
      <c r="U62247" s="108"/>
      <c r="W62247" s="108"/>
      <c r="Y62247" s="108"/>
      <c r="AA62247" s="108"/>
      <c r="AC62247" s="108"/>
    </row>
    <row r="62248" spans="19:29" x14ac:dyDescent="0.25">
      <c r="S62248" s="109"/>
      <c r="U62248" s="109"/>
      <c r="W62248" s="109"/>
      <c r="Y62248" s="109"/>
      <c r="AA62248" s="109"/>
      <c r="AC62248" s="109"/>
    </row>
    <row r="62249" spans="19:29" x14ac:dyDescent="0.25">
      <c r="S62249" s="108"/>
      <c r="U62249" s="108"/>
      <c r="W62249" s="108"/>
      <c r="Y62249" s="108"/>
      <c r="AA62249" s="108"/>
      <c r="AC62249" s="108"/>
    </row>
    <row r="62250" spans="19:29" x14ac:dyDescent="0.25">
      <c r="S62250" s="109"/>
      <c r="U62250" s="109"/>
      <c r="W62250" s="109"/>
      <c r="Y62250" s="109"/>
      <c r="AA62250" s="109"/>
      <c r="AC62250" s="109"/>
    </row>
    <row r="62251" spans="19:29" x14ac:dyDescent="0.25">
      <c r="S62251" s="108"/>
      <c r="U62251" s="108"/>
      <c r="W62251" s="108"/>
      <c r="Y62251" s="108"/>
      <c r="AA62251" s="108"/>
      <c r="AC62251" s="108"/>
    </row>
    <row r="62252" spans="19:29" x14ac:dyDescent="0.25">
      <c r="S62252" s="108"/>
      <c r="U62252" s="108"/>
      <c r="W62252" s="108"/>
      <c r="Y62252" s="108"/>
      <c r="AA62252" s="108"/>
      <c r="AC62252" s="108"/>
    </row>
    <row r="62253" spans="19:29" x14ac:dyDescent="0.25">
      <c r="S62253" s="108"/>
      <c r="U62253" s="108"/>
      <c r="W62253" s="108"/>
      <c r="Y62253" s="108"/>
      <c r="AA62253" s="108"/>
      <c r="AC62253" s="108"/>
    </row>
    <row r="62254" spans="19:29" x14ac:dyDescent="0.25">
      <c r="S62254" s="110"/>
      <c r="U62254" s="110"/>
      <c r="W62254" s="110"/>
      <c r="Y62254" s="110"/>
      <c r="AA62254" s="110"/>
      <c r="AC62254" s="110"/>
    </row>
    <row r="62255" spans="19:29" x14ac:dyDescent="0.25">
      <c r="S62255" s="110"/>
      <c r="U62255" s="110"/>
      <c r="W62255" s="110"/>
      <c r="Y62255" s="110"/>
      <c r="AA62255" s="110"/>
      <c r="AC62255" s="110"/>
    </row>
    <row r="62256" spans="19:29" x14ac:dyDescent="0.25">
      <c r="S62256" s="110"/>
      <c r="U62256" s="110"/>
      <c r="W62256" s="110"/>
      <c r="Y62256" s="110"/>
      <c r="AA62256" s="110"/>
      <c r="AC62256" s="110"/>
    </row>
    <row r="62257" spans="19:29" x14ac:dyDescent="0.25">
      <c r="S62257" s="110"/>
      <c r="U62257" s="110"/>
      <c r="W62257" s="110"/>
      <c r="Y62257" s="110"/>
      <c r="AA62257" s="110"/>
      <c r="AC62257" s="110"/>
    </row>
    <row r="62258" spans="19:29" x14ac:dyDescent="0.25">
      <c r="S62258" s="111"/>
      <c r="U62258" s="111"/>
      <c r="W62258" s="111"/>
      <c r="Y62258" s="111"/>
      <c r="AA62258" s="111"/>
      <c r="AC62258" s="111"/>
    </row>
    <row r="62259" spans="19:29" x14ac:dyDescent="0.25">
      <c r="S62259" s="107"/>
      <c r="U62259" s="107"/>
      <c r="W62259" s="107"/>
      <c r="Y62259" s="107"/>
      <c r="AA62259" s="107"/>
      <c r="AC62259" s="107"/>
    </row>
    <row r="62260" spans="19:29" x14ac:dyDescent="0.25">
      <c r="S62260" s="108"/>
      <c r="U62260" s="108"/>
      <c r="W62260" s="108"/>
      <c r="Y62260" s="108"/>
      <c r="AA62260" s="108"/>
      <c r="AC62260" s="108"/>
    </row>
    <row r="62261" spans="19:29" x14ac:dyDescent="0.25">
      <c r="S62261" s="108"/>
      <c r="U62261" s="108"/>
      <c r="W62261" s="108"/>
      <c r="Y62261" s="108"/>
      <c r="AA62261" s="108"/>
      <c r="AC62261" s="108"/>
    </row>
    <row r="62262" spans="19:29" x14ac:dyDescent="0.25">
      <c r="S62262" s="109"/>
      <c r="U62262" s="109"/>
      <c r="W62262" s="109"/>
      <c r="Y62262" s="109"/>
      <c r="AA62262" s="109"/>
      <c r="AC62262" s="109"/>
    </row>
    <row r="62263" spans="19:29" x14ac:dyDescent="0.25">
      <c r="S62263" s="108"/>
      <c r="U62263" s="108"/>
      <c r="W62263" s="108"/>
      <c r="Y62263" s="108"/>
      <c r="AA62263" s="108"/>
      <c r="AC62263" s="108"/>
    </row>
    <row r="62264" spans="19:29" x14ac:dyDescent="0.25">
      <c r="S62264" s="108"/>
      <c r="U62264" s="108"/>
      <c r="W62264" s="108"/>
      <c r="Y62264" s="108"/>
      <c r="AA62264" s="108"/>
      <c r="AC62264" s="108"/>
    </row>
    <row r="62265" spans="19:29" x14ac:dyDescent="0.25">
      <c r="S62265" s="109"/>
      <c r="U62265" s="109"/>
      <c r="W62265" s="109"/>
      <c r="Y62265" s="109"/>
      <c r="AA62265" s="109"/>
      <c r="AC62265" s="109"/>
    </row>
    <row r="62266" spans="19:29" x14ac:dyDescent="0.25">
      <c r="S62266" s="108"/>
      <c r="U62266" s="108"/>
      <c r="W62266" s="108"/>
      <c r="Y62266" s="108"/>
      <c r="AA62266" s="108"/>
      <c r="AC62266" s="108"/>
    </row>
    <row r="62267" spans="19:29" x14ac:dyDescent="0.25">
      <c r="S62267" s="109"/>
      <c r="U62267" s="109"/>
      <c r="W62267" s="109"/>
      <c r="Y62267" s="109"/>
      <c r="AA62267" s="109"/>
      <c r="AC62267" s="109"/>
    </row>
    <row r="62268" spans="19:29" x14ac:dyDescent="0.25">
      <c r="S62268" s="108"/>
      <c r="U62268" s="108"/>
      <c r="W62268" s="108"/>
      <c r="Y62268" s="108"/>
      <c r="AA62268" s="108"/>
      <c r="AC62268" s="108"/>
    </row>
    <row r="62269" spans="19:29" x14ac:dyDescent="0.25">
      <c r="S62269" s="108"/>
      <c r="U62269" s="108"/>
      <c r="W62269" s="108"/>
      <c r="Y62269" s="108"/>
      <c r="AA62269" s="108"/>
      <c r="AC62269" s="108"/>
    </row>
    <row r="62270" spans="19:29" x14ac:dyDescent="0.25">
      <c r="S62270" s="108"/>
      <c r="U62270" s="108"/>
      <c r="W62270" s="108"/>
      <c r="Y62270" s="108"/>
      <c r="AA62270" s="108"/>
      <c r="AC62270" s="108"/>
    </row>
    <row r="62271" spans="19:29" x14ac:dyDescent="0.25">
      <c r="S62271" s="110"/>
      <c r="U62271" s="110"/>
      <c r="W62271" s="110"/>
      <c r="Y62271" s="110"/>
      <c r="AA62271" s="110"/>
      <c r="AC62271" s="110"/>
    </row>
    <row r="62272" spans="19:29" x14ac:dyDescent="0.25">
      <c r="S62272" s="110"/>
      <c r="U62272" s="110"/>
      <c r="W62272" s="110"/>
      <c r="Y62272" s="110"/>
      <c r="AA62272" s="110"/>
      <c r="AC62272" s="110"/>
    </row>
    <row r="62273" spans="19:29" x14ac:dyDescent="0.25">
      <c r="S62273" s="110"/>
      <c r="U62273" s="110"/>
      <c r="W62273" s="110"/>
      <c r="Y62273" s="110"/>
      <c r="AA62273" s="110"/>
      <c r="AC62273" s="110"/>
    </row>
    <row r="62274" spans="19:29" x14ac:dyDescent="0.25">
      <c r="S62274" s="110"/>
      <c r="U62274" s="110"/>
      <c r="W62274" s="110"/>
      <c r="Y62274" s="110"/>
      <c r="AA62274" s="110"/>
      <c r="AC62274" s="110"/>
    </row>
    <row r="62275" spans="19:29" x14ac:dyDescent="0.25">
      <c r="S62275" s="111"/>
      <c r="U62275" s="111"/>
      <c r="W62275" s="111"/>
      <c r="Y62275" s="111"/>
      <c r="AA62275" s="111"/>
      <c r="AC62275" s="111"/>
    </row>
    <row r="62276" spans="19:29" x14ac:dyDescent="0.25">
      <c r="S62276" s="107"/>
      <c r="U62276" s="107"/>
      <c r="W62276" s="107"/>
      <c r="Y62276" s="107"/>
      <c r="AA62276" s="107"/>
      <c r="AC62276" s="107"/>
    </row>
    <row r="62277" spans="19:29" x14ac:dyDescent="0.25">
      <c r="S62277" s="108"/>
      <c r="U62277" s="108"/>
      <c r="W62277" s="108"/>
      <c r="Y62277" s="108"/>
      <c r="AA62277" s="108"/>
      <c r="AC62277" s="108"/>
    </row>
    <row r="62278" spans="19:29" x14ac:dyDescent="0.25">
      <c r="S62278" s="108"/>
      <c r="U62278" s="108"/>
      <c r="W62278" s="108"/>
      <c r="Y62278" s="108"/>
      <c r="AA62278" s="108"/>
      <c r="AC62278" s="108"/>
    </row>
    <row r="62279" spans="19:29" x14ac:dyDescent="0.25">
      <c r="S62279" s="109"/>
      <c r="U62279" s="109"/>
      <c r="W62279" s="109"/>
      <c r="Y62279" s="109"/>
      <c r="AA62279" s="109"/>
      <c r="AC62279" s="109"/>
    </row>
    <row r="62280" spans="19:29" x14ac:dyDescent="0.25">
      <c r="S62280" s="108"/>
      <c r="U62280" s="108"/>
      <c r="W62280" s="108"/>
      <c r="Y62280" s="108"/>
      <c r="AA62280" s="108"/>
      <c r="AC62280" s="108"/>
    </row>
    <row r="62281" spans="19:29" x14ac:dyDescent="0.25">
      <c r="S62281" s="108"/>
      <c r="U62281" s="108"/>
      <c r="W62281" s="108"/>
      <c r="Y62281" s="108"/>
      <c r="AA62281" s="108"/>
      <c r="AC62281" s="108"/>
    </row>
    <row r="62282" spans="19:29" x14ac:dyDescent="0.25">
      <c r="S62282" s="109"/>
      <c r="U62282" s="109"/>
      <c r="W62282" s="109"/>
      <c r="Y62282" s="109"/>
      <c r="AA62282" s="109"/>
      <c r="AC62282" s="109"/>
    </row>
    <row r="62283" spans="19:29" x14ac:dyDescent="0.25">
      <c r="S62283" s="108"/>
      <c r="U62283" s="108"/>
      <c r="W62283" s="108"/>
      <c r="Y62283" s="108"/>
      <c r="AA62283" s="108"/>
      <c r="AC62283" s="108"/>
    </row>
    <row r="62284" spans="19:29" x14ac:dyDescent="0.25">
      <c r="S62284" s="109"/>
      <c r="U62284" s="109"/>
      <c r="W62284" s="109"/>
      <c r="Y62284" s="109"/>
      <c r="AA62284" s="109"/>
      <c r="AC62284" s="109"/>
    </row>
    <row r="62285" spans="19:29" x14ac:dyDescent="0.25">
      <c r="S62285" s="108"/>
      <c r="U62285" s="108"/>
      <c r="W62285" s="108"/>
      <c r="Y62285" s="108"/>
      <c r="AA62285" s="108"/>
      <c r="AC62285" s="108"/>
    </row>
    <row r="62286" spans="19:29" x14ac:dyDescent="0.25">
      <c r="S62286" s="108"/>
      <c r="U62286" s="108"/>
      <c r="W62286" s="108"/>
      <c r="Y62286" s="108"/>
      <c r="AA62286" s="108"/>
      <c r="AC62286" s="108"/>
    </row>
    <row r="62287" spans="19:29" x14ac:dyDescent="0.25">
      <c r="S62287" s="108"/>
      <c r="U62287" s="108"/>
      <c r="W62287" s="108"/>
      <c r="Y62287" s="108"/>
      <c r="AA62287" s="108"/>
      <c r="AC62287" s="108"/>
    </row>
    <row r="62288" spans="19:29" x14ac:dyDescent="0.25">
      <c r="S62288" s="110"/>
      <c r="U62288" s="110"/>
      <c r="W62288" s="110"/>
      <c r="Y62288" s="110"/>
      <c r="AA62288" s="110"/>
      <c r="AC62288" s="110"/>
    </row>
    <row r="62289" spans="19:29" x14ac:dyDescent="0.25">
      <c r="S62289" s="110"/>
      <c r="U62289" s="110"/>
      <c r="W62289" s="110"/>
      <c r="Y62289" s="110"/>
      <c r="AA62289" s="110"/>
      <c r="AC62289" s="110"/>
    </row>
    <row r="62290" spans="19:29" x14ac:dyDescent="0.25">
      <c r="S62290" s="110"/>
      <c r="U62290" s="110"/>
      <c r="W62290" s="110"/>
      <c r="Y62290" s="110"/>
      <c r="AA62290" s="110"/>
      <c r="AC62290" s="110"/>
    </row>
    <row r="62291" spans="19:29" x14ac:dyDescent="0.25">
      <c r="S62291" s="110"/>
      <c r="U62291" s="110"/>
      <c r="W62291" s="110"/>
      <c r="Y62291" s="110"/>
      <c r="AA62291" s="110"/>
      <c r="AC62291" s="110"/>
    </row>
    <row r="62292" spans="19:29" x14ac:dyDescent="0.25">
      <c r="S62292" s="111"/>
      <c r="U62292" s="111"/>
      <c r="W62292" s="111"/>
      <c r="Y62292" s="111"/>
      <c r="AA62292" s="111"/>
      <c r="AC62292" s="111"/>
    </row>
    <row r="62293" spans="19:29" x14ac:dyDescent="0.25">
      <c r="S62293" s="107"/>
      <c r="U62293" s="107"/>
      <c r="W62293" s="107"/>
      <c r="Y62293" s="107"/>
      <c r="AA62293" s="107"/>
      <c r="AC62293" s="107"/>
    </row>
    <row r="62294" spans="19:29" x14ac:dyDescent="0.25">
      <c r="S62294" s="108"/>
      <c r="U62294" s="108"/>
      <c r="W62294" s="108"/>
      <c r="Y62294" s="108"/>
      <c r="AA62294" s="108"/>
      <c r="AC62294" s="108"/>
    </row>
    <row r="62295" spans="19:29" x14ac:dyDescent="0.25">
      <c r="S62295" s="108"/>
      <c r="U62295" s="108"/>
      <c r="W62295" s="108"/>
      <c r="Y62295" s="108"/>
      <c r="AA62295" s="108"/>
      <c r="AC62295" s="108"/>
    </row>
    <row r="62296" spans="19:29" x14ac:dyDescent="0.25">
      <c r="S62296" s="109"/>
      <c r="U62296" s="109"/>
      <c r="W62296" s="109"/>
      <c r="Y62296" s="109"/>
      <c r="AA62296" s="109"/>
      <c r="AC62296" s="109"/>
    </row>
    <row r="62297" spans="19:29" x14ac:dyDescent="0.25">
      <c r="S62297" s="108"/>
      <c r="U62297" s="108"/>
      <c r="W62297" s="108"/>
      <c r="Y62297" s="108"/>
      <c r="AA62297" s="108"/>
      <c r="AC62297" s="108"/>
    </row>
    <row r="62298" spans="19:29" x14ac:dyDescent="0.25">
      <c r="S62298" s="108"/>
      <c r="U62298" s="108"/>
      <c r="W62298" s="108"/>
      <c r="Y62298" s="108"/>
      <c r="AA62298" s="108"/>
      <c r="AC62298" s="108"/>
    </row>
    <row r="62299" spans="19:29" x14ac:dyDescent="0.25">
      <c r="S62299" s="109"/>
      <c r="U62299" s="109"/>
      <c r="W62299" s="109"/>
      <c r="Y62299" s="109"/>
      <c r="AA62299" s="109"/>
      <c r="AC62299" s="109"/>
    </row>
    <row r="62300" spans="19:29" x14ac:dyDescent="0.25">
      <c r="S62300" s="108"/>
      <c r="U62300" s="108"/>
      <c r="W62300" s="108"/>
      <c r="Y62300" s="108"/>
      <c r="AA62300" s="108"/>
      <c r="AC62300" s="108"/>
    </row>
    <row r="62301" spans="19:29" x14ac:dyDescent="0.25">
      <c r="S62301" s="109"/>
      <c r="U62301" s="109"/>
      <c r="W62301" s="109"/>
      <c r="Y62301" s="109"/>
      <c r="AA62301" s="109"/>
      <c r="AC62301" s="109"/>
    </row>
    <row r="62302" spans="19:29" x14ac:dyDescent="0.25">
      <c r="S62302" s="108"/>
      <c r="U62302" s="108"/>
      <c r="W62302" s="108"/>
      <c r="Y62302" s="108"/>
      <c r="AA62302" s="108"/>
      <c r="AC62302" s="108"/>
    </row>
    <row r="62303" spans="19:29" x14ac:dyDescent="0.25">
      <c r="S62303" s="108"/>
      <c r="U62303" s="108"/>
      <c r="W62303" s="108"/>
      <c r="Y62303" s="108"/>
      <c r="AA62303" s="108"/>
      <c r="AC62303" s="108"/>
    </row>
    <row r="62304" spans="19:29" x14ac:dyDescent="0.25">
      <c r="S62304" s="108"/>
      <c r="U62304" s="108"/>
      <c r="W62304" s="108"/>
      <c r="Y62304" s="108"/>
      <c r="AA62304" s="108"/>
      <c r="AC62304" s="108"/>
    </row>
    <row r="62305" spans="19:29" x14ac:dyDescent="0.25">
      <c r="S62305" s="110"/>
      <c r="U62305" s="110"/>
      <c r="W62305" s="110"/>
      <c r="Y62305" s="110"/>
      <c r="AA62305" s="110"/>
      <c r="AC62305" s="110"/>
    </row>
    <row r="62306" spans="19:29" x14ac:dyDescent="0.25">
      <c r="S62306" s="110"/>
      <c r="U62306" s="110"/>
      <c r="W62306" s="110"/>
      <c r="Y62306" s="110"/>
      <c r="AA62306" s="110"/>
      <c r="AC62306" s="110"/>
    </row>
    <row r="62307" spans="19:29" x14ac:dyDescent="0.25">
      <c r="S62307" s="110"/>
      <c r="U62307" s="110"/>
      <c r="W62307" s="110"/>
      <c r="Y62307" s="110"/>
      <c r="AA62307" s="110"/>
      <c r="AC62307" s="110"/>
    </row>
    <row r="62308" spans="19:29" x14ac:dyDescent="0.25">
      <c r="S62308" s="110"/>
      <c r="U62308" s="110"/>
      <c r="W62308" s="110"/>
      <c r="Y62308" s="110"/>
      <c r="AA62308" s="110"/>
      <c r="AC62308" s="110"/>
    </row>
    <row r="62309" spans="19:29" x14ac:dyDescent="0.25">
      <c r="S62309" s="111"/>
      <c r="U62309" s="111"/>
      <c r="W62309" s="111"/>
      <c r="Y62309" s="111"/>
      <c r="AA62309" s="111"/>
      <c r="AC62309" s="111"/>
    </row>
    <row r="62310" spans="19:29" x14ac:dyDescent="0.25">
      <c r="S62310" s="107"/>
      <c r="U62310" s="107"/>
      <c r="W62310" s="107"/>
      <c r="Y62310" s="107"/>
      <c r="AA62310" s="107"/>
      <c r="AC62310" s="107"/>
    </row>
    <row r="62311" spans="19:29" x14ac:dyDescent="0.25">
      <c r="S62311" s="108"/>
      <c r="U62311" s="108"/>
      <c r="W62311" s="108"/>
      <c r="Y62311" s="108"/>
      <c r="AA62311" s="108"/>
      <c r="AC62311" s="108"/>
    </row>
    <row r="62312" spans="19:29" x14ac:dyDescent="0.25">
      <c r="S62312" s="108"/>
      <c r="U62312" s="108"/>
      <c r="W62312" s="108"/>
      <c r="Y62312" s="108"/>
      <c r="AA62312" s="108"/>
      <c r="AC62312" s="108"/>
    </row>
    <row r="62313" spans="19:29" x14ac:dyDescent="0.25">
      <c r="S62313" s="109"/>
      <c r="U62313" s="109"/>
      <c r="W62313" s="109"/>
      <c r="Y62313" s="109"/>
      <c r="AA62313" s="109"/>
      <c r="AC62313" s="109"/>
    </row>
    <row r="62314" spans="19:29" x14ac:dyDescent="0.25">
      <c r="S62314" s="108"/>
      <c r="U62314" s="108"/>
      <c r="W62314" s="108"/>
      <c r="Y62314" s="108"/>
      <c r="AA62314" s="108"/>
      <c r="AC62314" s="108"/>
    </row>
    <row r="62315" spans="19:29" x14ac:dyDescent="0.25">
      <c r="S62315" s="108"/>
      <c r="U62315" s="108"/>
      <c r="W62315" s="108"/>
      <c r="Y62315" s="108"/>
      <c r="AA62315" s="108"/>
      <c r="AC62315" s="108"/>
    </row>
    <row r="62316" spans="19:29" x14ac:dyDescent="0.25">
      <c r="S62316" s="109"/>
      <c r="U62316" s="109"/>
      <c r="W62316" s="109"/>
      <c r="Y62316" s="109"/>
      <c r="AA62316" s="109"/>
      <c r="AC62316" s="109"/>
    </row>
    <row r="62317" spans="19:29" x14ac:dyDescent="0.25">
      <c r="S62317" s="108"/>
      <c r="U62317" s="108"/>
      <c r="W62317" s="108"/>
      <c r="Y62317" s="108"/>
      <c r="AA62317" s="108"/>
      <c r="AC62317" s="108"/>
    </row>
    <row r="62318" spans="19:29" x14ac:dyDescent="0.25">
      <c r="S62318" s="109"/>
      <c r="U62318" s="109"/>
      <c r="W62318" s="109"/>
      <c r="Y62318" s="109"/>
      <c r="AA62318" s="109"/>
      <c r="AC62318" s="109"/>
    </row>
    <row r="62319" spans="19:29" x14ac:dyDescent="0.25">
      <c r="S62319" s="108"/>
      <c r="U62319" s="108"/>
      <c r="W62319" s="108"/>
      <c r="Y62319" s="108"/>
      <c r="AA62319" s="108"/>
      <c r="AC62319" s="108"/>
    </row>
    <row r="62320" spans="19:29" x14ac:dyDescent="0.25">
      <c r="S62320" s="108"/>
      <c r="U62320" s="108"/>
      <c r="W62320" s="108"/>
      <c r="Y62320" s="108"/>
      <c r="AA62320" s="108"/>
      <c r="AC62320" s="108"/>
    </row>
    <row r="62321" spans="19:29" x14ac:dyDescent="0.25">
      <c r="S62321" s="108"/>
      <c r="U62321" s="108"/>
      <c r="W62321" s="108"/>
      <c r="Y62321" s="108"/>
      <c r="AA62321" s="108"/>
      <c r="AC62321" s="108"/>
    </row>
    <row r="62322" spans="19:29" x14ac:dyDescent="0.25">
      <c r="S62322" s="110"/>
      <c r="U62322" s="110"/>
      <c r="W62322" s="110"/>
      <c r="Y62322" s="110"/>
      <c r="AA62322" s="110"/>
      <c r="AC62322" s="110"/>
    </row>
    <row r="62323" spans="19:29" x14ac:dyDescent="0.25">
      <c r="S62323" s="110"/>
      <c r="U62323" s="110"/>
      <c r="W62323" s="110"/>
      <c r="Y62323" s="110"/>
      <c r="AA62323" s="110"/>
      <c r="AC62323" s="110"/>
    </row>
    <row r="62324" spans="19:29" x14ac:dyDescent="0.25">
      <c r="S62324" s="110"/>
      <c r="U62324" s="110"/>
      <c r="W62324" s="110"/>
      <c r="Y62324" s="110"/>
      <c r="AA62324" s="110"/>
      <c r="AC62324" s="110"/>
    </row>
    <row r="62325" spans="19:29" x14ac:dyDescent="0.25">
      <c r="S62325" s="110"/>
      <c r="U62325" s="110"/>
      <c r="W62325" s="110"/>
      <c r="Y62325" s="110"/>
      <c r="AA62325" s="110"/>
      <c r="AC62325" s="110"/>
    </row>
    <row r="62326" spans="19:29" x14ac:dyDescent="0.25">
      <c r="S62326" s="111"/>
      <c r="U62326" s="111"/>
      <c r="W62326" s="111"/>
      <c r="Y62326" s="111"/>
      <c r="AA62326" s="111"/>
      <c r="AC62326" s="111"/>
    </row>
    <row r="62327" spans="19:29" x14ac:dyDescent="0.25">
      <c r="S62327" s="107"/>
      <c r="U62327" s="107"/>
      <c r="W62327" s="107"/>
      <c r="Y62327" s="107"/>
      <c r="AA62327" s="107"/>
      <c r="AC62327" s="107"/>
    </row>
    <row r="62328" spans="19:29" x14ac:dyDescent="0.25">
      <c r="S62328" s="108"/>
      <c r="U62328" s="108"/>
      <c r="W62328" s="108"/>
      <c r="Y62328" s="108"/>
      <c r="AA62328" s="108"/>
      <c r="AC62328" s="108"/>
    </row>
    <row r="62329" spans="19:29" x14ac:dyDescent="0.25">
      <c r="S62329" s="108"/>
      <c r="U62329" s="108"/>
      <c r="W62329" s="108"/>
      <c r="Y62329" s="108"/>
      <c r="AA62329" s="108"/>
      <c r="AC62329" s="108"/>
    </row>
    <row r="62330" spans="19:29" x14ac:dyDescent="0.25">
      <c r="S62330" s="109"/>
      <c r="U62330" s="109"/>
      <c r="W62330" s="109"/>
      <c r="Y62330" s="109"/>
      <c r="AA62330" s="109"/>
      <c r="AC62330" s="109"/>
    </row>
    <row r="62331" spans="19:29" x14ac:dyDescent="0.25">
      <c r="S62331" s="108"/>
      <c r="U62331" s="108"/>
      <c r="W62331" s="108"/>
      <c r="Y62331" s="108"/>
      <c r="AA62331" s="108"/>
      <c r="AC62331" s="108"/>
    </row>
    <row r="62332" spans="19:29" x14ac:dyDescent="0.25">
      <c r="S62332" s="108"/>
      <c r="U62332" s="108"/>
      <c r="W62332" s="108"/>
      <c r="Y62332" s="108"/>
      <c r="AA62332" s="108"/>
      <c r="AC62332" s="108"/>
    </row>
    <row r="62333" spans="19:29" x14ac:dyDescent="0.25">
      <c r="S62333" s="109"/>
      <c r="U62333" s="109"/>
      <c r="W62333" s="109"/>
      <c r="Y62333" s="109"/>
      <c r="AA62333" s="109"/>
      <c r="AC62333" s="109"/>
    </row>
    <row r="62334" spans="19:29" x14ac:dyDescent="0.25">
      <c r="S62334" s="108"/>
      <c r="U62334" s="108"/>
      <c r="W62334" s="108"/>
      <c r="Y62334" s="108"/>
      <c r="AA62334" s="108"/>
      <c r="AC62334" s="108"/>
    </row>
    <row r="62335" spans="19:29" x14ac:dyDescent="0.25">
      <c r="S62335" s="109"/>
      <c r="U62335" s="109"/>
      <c r="W62335" s="109"/>
      <c r="Y62335" s="109"/>
      <c r="AA62335" s="109"/>
      <c r="AC62335" s="109"/>
    </row>
    <row r="62336" spans="19:29" x14ac:dyDescent="0.25">
      <c r="S62336" s="108"/>
      <c r="U62336" s="108"/>
      <c r="W62336" s="108"/>
      <c r="Y62336" s="108"/>
      <c r="AA62336" s="108"/>
      <c r="AC62336" s="108"/>
    </row>
    <row r="62337" spans="19:29" x14ac:dyDescent="0.25">
      <c r="S62337" s="108"/>
      <c r="U62337" s="108"/>
      <c r="W62337" s="108"/>
      <c r="Y62337" s="108"/>
      <c r="AA62337" s="108"/>
      <c r="AC62337" s="108"/>
    </row>
    <row r="62338" spans="19:29" x14ac:dyDescent="0.25">
      <c r="S62338" s="108"/>
      <c r="U62338" s="108"/>
      <c r="W62338" s="108"/>
      <c r="Y62338" s="108"/>
      <c r="AA62338" s="108"/>
      <c r="AC62338" s="108"/>
    </row>
    <row r="62339" spans="19:29" x14ac:dyDescent="0.25">
      <c r="S62339" s="110"/>
      <c r="U62339" s="110"/>
      <c r="W62339" s="110"/>
      <c r="Y62339" s="110"/>
      <c r="AA62339" s="110"/>
      <c r="AC62339" s="110"/>
    </row>
    <row r="62340" spans="19:29" x14ac:dyDescent="0.25">
      <c r="S62340" s="110"/>
      <c r="U62340" s="110"/>
      <c r="W62340" s="110"/>
      <c r="Y62340" s="110"/>
      <c r="AA62340" s="110"/>
      <c r="AC62340" s="110"/>
    </row>
    <row r="62341" spans="19:29" x14ac:dyDescent="0.25">
      <c r="S62341" s="110"/>
      <c r="U62341" s="110"/>
      <c r="W62341" s="110"/>
      <c r="Y62341" s="110"/>
      <c r="AA62341" s="110"/>
      <c r="AC62341" s="110"/>
    </row>
    <row r="62342" spans="19:29" x14ac:dyDescent="0.25">
      <c r="S62342" s="110"/>
      <c r="U62342" s="110"/>
      <c r="W62342" s="110"/>
      <c r="Y62342" s="110"/>
      <c r="AA62342" s="110"/>
      <c r="AC62342" s="110"/>
    </row>
    <row r="62343" spans="19:29" x14ac:dyDescent="0.25">
      <c r="S62343" s="111"/>
      <c r="U62343" s="111"/>
      <c r="W62343" s="111"/>
      <c r="Y62343" s="111"/>
      <c r="AA62343" s="111"/>
      <c r="AC62343" s="111"/>
    </row>
    <row r="62344" spans="19:29" x14ac:dyDescent="0.25">
      <c r="S62344" s="107"/>
      <c r="U62344" s="107"/>
      <c r="W62344" s="107"/>
      <c r="Y62344" s="107"/>
      <c r="AA62344" s="107"/>
      <c r="AC62344" s="107"/>
    </row>
    <row r="62345" spans="19:29" x14ac:dyDescent="0.25">
      <c r="S62345" s="108"/>
      <c r="U62345" s="108"/>
      <c r="W62345" s="108"/>
      <c r="Y62345" s="108"/>
      <c r="AA62345" s="108"/>
      <c r="AC62345" s="108"/>
    </row>
    <row r="62346" spans="19:29" x14ac:dyDescent="0.25">
      <c r="S62346" s="108"/>
      <c r="U62346" s="108"/>
      <c r="W62346" s="108"/>
      <c r="Y62346" s="108"/>
      <c r="AA62346" s="108"/>
      <c r="AC62346" s="108"/>
    </row>
    <row r="62347" spans="19:29" x14ac:dyDescent="0.25">
      <c r="S62347" s="109"/>
      <c r="U62347" s="109"/>
      <c r="W62347" s="109"/>
      <c r="Y62347" s="109"/>
      <c r="AA62347" s="109"/>
      <c r="AC62347" s="109"/>
    </row>
    <row r="62348" spans="19:29" x14ac:dyDescent="0.25">
      <c r="S62348" s="108"/>
      <c r="U62348" s="108"/>
      <c r="W62348" s="108"/>
      <c r="Y62348" s="108"/>
      <c r="AA62348" s="108"/>
      <c r="AC62348" s="108"/>
    </row>
    <row r="62349" spans="19:29" x14ac:dyDescent="0.25">
      <c r="S62349" s="108"/>
      <c r="U62349" s="108"/>
      <c r="W62349" s="108"/>
      <c r="Y62349" s="108"/>
      <c r="AA62349" s="108"/>
      <c r="AC62349" s="108"/>
    </row>
    <row r="62350" spans="19:29" x14ac:dyDescent="0.25">
      <c r="S62350" s="109"/>
      <c r="U62350" s="109"/>
      <c r="W62350" s="109"/>
      <c r="Y62350" s="109"/>
      <c r="AA62350" s="109"/>
      <c r="AC62350" s="109"/>
    </row>
    <row r="62351" spans="19:29" x14ac:dyDescent="0.25">
      <c r="S62351" s="108"/>
      <c r="U62351" s="108"/>
      <c r="W62351" s="108"/>
      <c r="Y62351" s="108"/>
      <c r="AA62351" s="108"/>
      <c r="AC62351" s="108"/>
    </row>
    <row r="62352" spans="19:29" x14ac:dyDescent="0.25">
      <c r="S62352" s="109"/>
      <c r="U62352" s="109"/>
      <c r="W62352" s="109"/>
      <c r="Y62352" s="109"/>
      <c r="AA62352" s="109"/>
      <c r="AC62352" s="109"/>
    </row>
    <row r="62353" spans="19:29" x14ac:dyDescent="0.25">
      <c r="S62353" s="108"/>
      <c r="U62353" s="108"/>
      <c r="W62353" s="108"/>
      <c r="Y62353" s="108"/>
      <c r="AA62353" s="108"/>
      <c r="AC62353" s="108"/>
    </row>
    <row r="62354" spans="19:29" x14ac:dyDescent="0.25">
      <c r="S62354" s="108"/>
      <c r="U62354" s="108"/>
      <c r="W62354" s="108"/>
      <c r="Y62354" s="108"/>
      <c r="AA62354" s="108"/>
      <c r="AC62354" s="108"/>
    </row>
    <row r="62355" spans="19:29" x14ac:dyDescent="0.25">
      <c r="S62355" s="108"/>
      <c r="U62355" s="108"/>
      <c r="W62355" s="108"/>
      <c r="Y62355" s="108"/>
      <c r="AA62355" s="108"/>
      <c r="AC62355" s="108"/>
    </row>
    <row r="62356" spans="19:29" x14ac:dyDescent="0.25">
      <c r="S62356" s="110"/>
      <c r="U62356" s="110"/>
      <c r="W62356" s="110"/>
      <c r="Y62356" s="110"/>
      <c r="AA62356" s="110"/>
      <c r="AC62356" s="110"/>
    </row>
    <row r="62357" spans="19:29" x14ac:dyDescent="0.25">
      <c r="S62357" s="110"/>
      <c r="U62357" s="110"/>
      <c r="W62357" s="110"/>
      <c r="Y62357" s="110"/>
      <c r="AA62357" s="110"/>
      <c r="AC62357" s="110"/>
    </row>
    <row r="62358" spans="19:29" x14ac:dyDescent="0.25">
      <c r="S62358" s="110"/>
      <c r="U62358" s="110"/>
      <c r="W62358" s="110"/>
      <c r="Y62358" s="110"/>
      <c r="AA62358" s="110"/>
      <c r="AC62358" s="110"/>
    </row>
    <row r="62359" spans="19:29" x14ac:dyDescent="0.25">
      <c r="S62359" s="110"/>
      <c r="U62359" s="110"/>
      <c r="W62359" s="110"/>
      <c r="Y62359" s="110"/>
      <c r="AA62359" s="110"/>
      <c r="AC62359" s="110"/>
    </row>
    <row r="62360" spans="19:29" x14ac:dyDescent="0.25">
      <c r="S62360" s="111"/>
      <c r="U62360" s="111"/>
      <c r="W62360" s="111"/>
      <c r="Y62360" s="111"/>
      <c r="AA62360" s="111"/>
      <c r="AC62360" s="111"/>
    </row>
    <row r="62361" spans="19:29" x14ac:dyDescent="0.25">
      <c r="S62361" s="107"/>
      <c r="U62361" s="107"/>
      <c r="W62361" s="107"/>
      <c r="Y62361" s="107"/>
      <c r="AA62361" s="107"/>
      <c r="AC62361" s="107"/>
    </row>
    <row r="62362" spans="19:29" x14ac:dyDescent="0.25">
      <c r="S62362" s="108"/>
      <c r="U62362" s="108"/>
      <c r="W62362" s="108"/>
      <c r="Y62362" s="108"/>
      <c r="AA62362" s="108"/>
      <c r="AC62362" s="108"/>
    </row>
    <row r="62363" spans="19:29" x14ac:dyDescent="0.25">
      <c r="S62363" s="108"/>
      <c r="U62363" s="108"/>
      <c r="W62363" s="108"/>
      <c r="Y62363" s="108"/>
      <c r="AA62363" s="108"/>
      <c r="AC62363" s="108"/>
    </row>
    <row r="62364" spans="19:29" x14ac:dyDescent="0.25">
      <c r="S62364" s="109"/>
      <c r="U62364" s="109"/>
      <c r="W62364" s="109"/>
      <c r="Y62364" s="109"/>
      <c r="AA62364" s="109"/>
      <c r="AC62364" s="109"/>
    </row>
    <row r="62365" spans="19:29" x14ac:dyDescent="0.25">
      <c r="S62365" s="108"/>
      <c r="U62365" s="108"/>
      <c r="W62365" s="108"/>
      <c r="Y62365" s="108"/>
      <c r="AA62365" s="108"/>
      <c r="AC62365" s="108"/>
    </row>
    <row r="62366" spans="19:29" x14ac:dyDescent="0.25">
      <c r="S62366" s="108"/>
      <c r="U62366" s="108"/>
      <c r="W62366" s="108"/>
      <c r="Y62366" s="108"/>
      <c r="AA62366" s="108"/>
      <c r="AC62366" s="108"/>
    </row>
    <row r="62367" spans="19:29" x14ac:dyDescent="0.25">
      <c r="S62367" s="109"/>
      <c r="U62367" s="109"/>
      <c r="W62367" s="109"/>
      <c r="Y62367" s="109"/>
      <c r="AA62367" s="109"/>
      <c r="AC62367" s="109"/>
    </row>
    <row r="62368" spans="19:29" x14ac:dyDescent="0.25">
      <c r="S62368" s="108"/>
      <c r="U62368" s="108"/>
      <c r="W62368" s="108"/>
      <c r="Y62368" s="108"/>
      <c r="AA62368" s="108"/>
      <c r="AC62368" s="108"/>
    </row>
    <row r="62369" spans="19:29" x14ac:dyDescent="0.25">
      <c r="S62369" s="109"/>
      <c r="U62369" s="109"/>
      <c r="W62369" s="109"/>
      <c r="Y62369" s="109"/>
      <c r="AA62369" s="109"/>
      <c r="AC62369" s="109"/>
    </row>
    <row r="62370" spans="19:29" x14ac:dyDescent="0.25">
      <c r="S62370" s="108"/>
      <c r="U62370" s="108"/>
      <c r="W62370" s="108"/>
      <c r="Y62370" s="108"/>
      <c r="AA62370" s="108"/>
      <c r="AC62370" s="108"/>
    </row>
    <row r="62371" spans="19:29" x14ac:dyDescent="0.25">
      <c r="S62371" s="108"/>
      <c r="U62371" s="108"/>
      <c r="W62371" s="108"/>
      <c r="Y62371" s="108"/>
      <c r="AA62371" s="108"/>
      <c r="AC62371" s="108"/>
    </row>
    <row r="62372" spans="19:29" x14ac:dyDescent="0.25">
      <c r="S62372" s="108"/>
      <c r="U62372" s="108"/>
      <c r="W62372" s="108"/>
      <c r="Y62372" s="108"/>
      <c r="AA62372" s="108"/>
      <c r="AC62372" s="108"/>
    </row>
    <row r="62373" spans="19:29" x14ac:dyDescent="0.25">
      <c r="S62373" s="110"/>
      <c r="U62373" s="110"/>
      <c r="W62373" s="110"/>
      <c r="Y62373" s="110"/>
      <c r="AA62373" s="110"/>
      <c r="AC62373" s="110"/>
    </row>
    <row r="62374" spans="19:29" x14ac:dyDescent="0.25">
      <c r="S62374" s="110"/>
      <c r="U62374" s="110"/>
      <c r="W62374" s="110"/>
      <c r="Y62374" s="110"/>
      <c r="AA62374" s="110"/>
      <c r="AC62374" s="110"/>
    </row>
    <row r="62375" spans="19:29" x14ac:dyDescent="0.25">
      <c r="S62375" s="110"/>
      <c r="U62375" s="110"/>
      <c r="W62375" s="110"/>
      <c r="Y62375" s="110"/>
      <c r="AA62375" s="110"/>
      <c r="AC62375" s="110"/>
    </row>
    <row r="62376" spans="19:29" x14ac:dyDescent="0.25">
      <c r="S62376" s="110"/>
      <c r="U62376" s="110"/>
      <c r="W62376" s="110"/>
      <c r="Y62376" s="110"/>
      <c r="AA62376" s="110"/>
      <c r="AC62376" s="110"/>
    </row>
    <row r="62377" spans="19:29" x14ac:dyDescent="0.25">
      <c r="S62377" s="111"/>
      <c r="U62377" s="111"/>
      <c r="W62377" s="111"/>
      <c r="Y62377" s="111"/>
      <c r="AA62377" s="111"/>
      <c r="AC62377" s="111"/>
    </row>
    <row r="62378" spans="19:29" x14ac:dyDescent="0.25">
      <c r="S62378" s="107"/>
      <c r="U62378" s="107"/>
      <c r="W62378" s="107"/>
      <c r="Y62378" s="107"/>
      <c r="AA62378" s="107"/>
      <c r="AC62378" s="107"/>
    </row>
    <row r="62379" spans="19:29" x14ac:dyDescent="0.25">
      <c r="S62379" s="108"/>
      <c r="U62379" s="108"/>
      <c r="W62379" s="108"/>
      <c r="Y62379" s="108"/>
      <c r="AA62379" s="108"/>
      <c r="AC62379" s="108"/>
    </row>
    <row r="62380" spans="19:29" x14ac:dyDescent="0.25">
      <c r="S62380" s="108"/>
      <c r="U62380" s="108"/>
      <c r="W62380" s="108"/>
      <c r="Y62380" s="108"/>
      <c r="AA62380" s="108"/>
      <c r="AC62380" s="108"/>
    </row>
    <row r="62381" spans="19:29" x14ac:dyDescent="0.25">
      <c r="S62381" s="109"/>
      <c r="U62381" s="109"/>
      <c r="W62381" s="109"/>
      <c r="Y62381" s="109"/>
      <c r="AA62381" s="109"/>
      <c r="AC62381" s="109"/>
    </row>
    <row r="62382" spans="19:29" x14ac:dyDescent="0.25">
      <c r="S62382" s="108"/>
      <c r="U62382" s="108"/>
      <c r="W62382" s="108"/>
      <c r="Y62382" s="108"/>
      <c r="AA62382" s="108"/>
      <c r="AC62382" s="108"/>
    </row>
    <row r="62383" spans="19:29" x14ac:dyDescent="0.25">
      <c r="S62383" s="108"/>
      <c r="U62383" s="108"/>
      <c r="W62383" s="108"/>
      <c r="Y62383" s="108"/>
      <c r="AA62383" s="108"/>
      <c r="AC62383" s="108"/>
    </row>
    <row r="62384" spans="19:29" x14ac:dyDescent="0.25">
      <c r="S62384" s="109"/>
      <c r="U62384" s="109"/>
      <c r="W62384" s="109"/>
      <c r="Y62384" s="109"/>
      <c r="AA62384" s="109"/>
      <c r="AC62384" s="109"/>
    </row>
    <row r="62385" spans="19:29" x14ac:dyDescent="0.25">
      <c r="S62385" s="108"/>
      <c r="U62385" s="108"/>
      <c r="W62385" s="108"/>
      <c r="Y62385" s="108"/>
      <c r="AA62385" s="108"/>
      <c r="AC62385" s="108"/>
    </row>
    <row r="62386" spans="19:29" x14ac:dyDescent="0.25">
      <c r="S62386" s="109"/>
      <c r="U62386" s="109"/>
      <c r="W62386" s="109"/>
      <c r="Y62386" s="109"/>
      <c r="AA62386" s="109"/>
      <c r="AC62386" s="109"/>
    </row>
    <row r="62387" spans="19:29" x14ac:dyDescent="0.25">
      <c r="S62387" s="108"/>
      <c r="U62387" s="108"/>
      <c r="W62387" s="108"/>
      <c r="Y62387" s="108"/>
      <c r="AA62387" s="108"/>
      <c r="AC62387" s="108"/>
    </row>
    <row r="62388" spans="19:29" x14ac:dyDescent="0.25">
      <c r="S62388" s="108"/>
      <c r="U62388" s="108"/>
      <c r="W62388" s="108"/>
      <c r="Y62388" s="108"/>
      <c r="AA62388" s="108"/>
      <c r="AC62388" s="108"/>
    </row>
    <row r="62389" spans="19:29" x14ac:dyDescent="0.25">
      <c r="S62389" s="108"/>
      <c r="U62389" s="108"/>
      <c r="W62389" s="108"/>
      <c r="Y62389" s="108"/>
      <c r="AA62389" s="108"/>
      <c r="AC62389" s="108"/>
    </row>
    <row r="62390" spans="19:29" x14ac:dyDescent="0.25">
      <c r="S62390" s="110"/>
      <c r="U62390" s="110"/>
      <c r="W62390" s="110"/>
      <c r="Y62390" s="110"/>
      <c r="AA62390" s="110"/>
      <c r="AC62390" s="110"/>
    </row>
    <row r="62391" spans="19:29" x14ac:dyDescent="0.25">
      <c r="S62391" s="110"/>
      <c r="U62391" s="110"/>
      <c r="W62391" s="110"/>
      <c r="Y62391" s="110"/>
      <c r="AA62391" s="110"/>
      <c r="AC62391" s="110"/>
    </row>
    <row r="62392" spans="19:29" x14ac:dyDescent="0.25">
      <c r="S62392" s="110"/>
      <c r="U62392" s="110"/>
      <c r="W62392" s="110"/>
      <c r="Y62392" s="110"/>
      <c r="AA62392" s="110"/>
      <c r="AC62392" s="110"/>
    </row>
    <row r="62393" spans="19:29" x14ac:dyDescent="0.25">
      <c r="S62393" s="110"/>
      <c r="U62393" s="110"/>
      <c r="W62393" s="110"/>
      <c r="Y62393" s="110"/>
      <c r="AA62393" s="110"/>
      <c r="AC62393" s="110"/>
    </row>
    <row r="62394" spans="19:29" x14ac:dyDescent="0.25">
      <c r="S62394" s="111"/>
      <c r="U62394" s="111"/>
      <c r="W62394" s="111"/>
      <c r="Y62394" s="111"/>
      <c r="AA62394" s="111"/>
      <c r="AC62394" s="111"/>
    </row>
    <row r="62395" spans="19:29" x14ac:dyDescent="0.25">
      <c r="S62395" s="107"/>
      <c r="U62395" s="107"/>
      <c r="W62395" s="107"/>
      <c r="Y62395" s="107"/>
      <c r="AA62395" s="107"/>
      <c r="AC62395" s="107"/>
    </row>
    <row r="62396" spans="19:29" x14ac:dyDescent="0.25">
      <c r="S62396" s="108"/>
      <c r="U62396" s="108"/>
      <c r="W62396" s="108"/>
      <c r="Y62396" s="108"/>
      <c r="AA62396" s="108"/>
      <c r="AC62396" s="108"/>
    </row>
    <row r="62397" spans="19:29" x14ac:dyDescent="0.25">
      <c r="S62397" s="108"/>
      <c r="U62397" s="108"/>
      <c r="W62397" s="108"/>
      <c r="Y62397" s="108"/>
      <c r="AA62397" s="108"/>
      <c r="AC62397" s="108"/>
    </row>
    <row r="62398" spans="19:29" x14ac:dyDescent="0.25">
      <c r="S62398" s="109"/>
      <c r="U62398" s="109"/>
      <c r="W62398" s="109"/>
      <c r="Y62398" s="109"/>
      <c r="AA62398" s="109"/>
      <c r="AC62398" s="109"/>
    </row>
    <row r="62399" spans="19:29" x14ac:dyDescent="0.25">
      <c r="S62399" s="108"/>
      <c r="U62399" s="108"/>
      <c r="W62399" s="108"/>
      <c r="Y62399" s="108"/>
      <c r="AA62399" s="108"/>
      <c r="AC62399" s="108"/>
    </row>
    <row r="62400" spans="19:29" x14ac:dyDescent="0.25">
      <c r="S62400" s="108"/>
      <c r="U62400" s="108"/>
      <c r="W62400" s="108"/>
      <c r="Y62400" s="108"/>
      <c r="AA62400" s="108"/>
      <c r="AC62400" s="108"/>
    </row>
    <row r="62401" spans="19:29" x14ac:dyDescent="0.25">
      <c r="S62401" s="109"/>
      <c r="U62401" s="109"/>
      <c r="W62401" s="109"/>
      <c r="Y62401" s="109"/>
      <c r="AA62401" s="109"/>
      <c r="AC62401" s="109"/>
    </row>
    <row r="62402" spans="19:29" x14ac:dyDescent="0.25">
      <c r="S62402" s="108"/>
      <c r="U62402" s="108"/>
      <c r="W62402" s="108"/>
      <c r="Y62402" s="108"/>
      <c r="AA62402" s="108"/>
      <c r="AC62402" s="108"/>
    </row>
    <row r="62403" spans="19:29" x14ac:dyDescent="0.25">
      <c r="S62403" s="109"/>
      <c r="U62403" s="109"/>
      <c r="W62403" s="109"/>
      <c r="Y62403" s="109"/>
      <c r="AA62403" s="109"/>
      <c r="AC62403" s="109"/>
    </row>
    <row r="62404" spans="19:29" x14ac:dyDescent="0.25">
      <c r="S62404" s="108"/>
      <c r="U62404" s="108"/>
      <c r="W62404" s="108"/>
      <c r="Y62404" s="108"/>
      <c r="AA62404" s="108"/>
      <c r="AC62404" s="108"/>
    </row>
    <row r="62405" spans="19:29" x14ac:dyDescent="0.25">
      <c r="S62405" s="108"/>
      <c r="U62405" s="108"/>
      <c r="W62405" s="108"/>
      <c r="Y62405" s="108"/>
      <c r="AA62405" s="108"/>
      <c r="AC62405" s="108"/>
    </row>
    <row r="62406" spans="19:29" x14ac:dyDescent="0.25">
      <c r="S62406" s="108"/>
      <c r="U62406" s="108"/>
      <c r="W62406" s="108"/>
      <c r="Y62406" s="108"/>
      <c r="AA62406" s="108"/>
      <c r="AC62406" s="108"/>
    </row>
    <row r="62407" spans="19:29" x14ac:dyDescent="0.25">
      <c r="S62407" s="110"/>
      <c r="U62407" s="110"/>
      <c r="W62407" s="110"/>
      <c r="Y62407" s="110"/>
      <c r="AA62407" s="110"/>
      <c r="AC62407" s="110"/>
    </row>
    <row r="62408" spans="19:29" x14ac:dyDescent="0.25">
      <c r="S62408" s="110"/>
      <c r="U62408" s="110"/>
      <c r="W62408" s="110"/>
      <c r="Y62408" s="110"/>
      <c r="AA62408" s="110"/>
      <c r="AC62408" s="110"/>
    </row>
    <row r="62409" spans="19:29" x14ac:dyDescent="0.25">
      <c r="S62409" s="110"/>
      <c r="U62409" s="110"/>
      <c r="W62409" s="110"/>
      <c r="Y62409" s="110"/>
      <c r="AA62409" s="110"/>
      <c r="AC62409" s="110"/>
    </row>
    <row r="62410" spans="19:29" x14ac:dyDescent="0.25">
      <c r="S62410" s="110"/>
      <c r="U62410" s="110"/>
      <c r="W62410" s="110"/>
      <c r="Y62410" s="110"/>
      <c r="AA62410" s="110"/>
      <c r="AC62410" s="110"/>
    </row>
    <row r="62411" spans="19:29" x14ac:dyDescent="0.25">
      <c r="S62411" s="111"/>
      <c r="U62411" s="111"/>
      <c r="W62411" s="111"/>
      <c r="Y62411" s="111"/>
      <c r="AA62411" s="111"/>
      <c r="AC62411" s="111"/>
    </row>
    <row r="62412" spans="19:29" x14ac:dyDescent="0.25">
      <c r="S62412" s="107"/>
      <c r="U62412" s="107"/>
      <c r="W62412" s="107"/>
      <c r="Y62412" s="107"/>
      <c r="AA62412" s="107"/>
      <c r="AC62412" s="107"/>
    </row>
    <row r="62413" spans="19:29" x14ac:dyDescent="0.25">
      <c r="S62413" s="108"/>
      <c r="U62413" s="108"/>
      <c r="W62413" s="108"/>
      <c r="Y62413" s="108"/>
      <c r="AA62413" s="108"/>
      <c r="AC62413" s="108"/>
    </row>
    <row r="62414" spans="19:29" x14ac:dyDescent="0.25">
      <c r="S62414" s="108"/>
      <c r="U62414" s="108"/>
      <c r="W62414" s="108"/>
      <c r="Y62414" s="108"/>
      <c r="AA62414" s="108"/>
      <c r="AC62414" s="108"/>
    </row>
    <row r="62415" spans="19:29" x14ac:dyDescent="0.25">
      <c r="S62415" s="109"/>
      <c r="U62415" s="109"/>
      <c r="W62415" s="109"/>
      <c r="Y62415" s="109"/>
      <c r="AA62415" s="109"/>
      <c r="AC62415" s="109"/>
    </row>
    <row r="62416" spans="19:29" x14ac:dyDescent="0.25">
      <c r="S62416" s="108"/>
      <c r="U62416" s="108"/>
      <c r="W62416" s="108"/>
      <c r="Y62416" s="108"/>
      <c r="AA62416" s="108"/>
      <c r="AC62416" s="108"/>
    </row>
    <row r="62417" spans="19:29" x14ac:dyDescent="0.25">
      <c r="S62417" s="108"/>
      <c r="U62417" s="108"/>
      <c r="W62417" s="108"/>
      <c r="Y62417" s="108"/>
      <c r="AA62417" s="108"/>
      <c r="AC62417" s="108"/>
    </row>
    <row r="62418" spans="19:29" x14ac:dyDescent="0.25">
      <c r="S62418" s="109"/>
      <c r="U62418" s="109"/>
      <c r="W62418" s="109"/>
      <c r="Y62418" s="109"/>
      <c r="AA62418" s="109"/>
      <c r="AC62418" s="109"/>
    </row>
    <row r="62419" spans="19:29" x14ac:dyDescent="0.25">
      <c r="S62419" s="108"/>
      <c r="U62419" s="108"/>
      <c r="W62419" s="108"/>
      <c r="Y62419" s="108"/>
      <c r="AA62419" s="108"/>
      <c r="AC62419" s="108"/>
    </row>
    <row r="62420" spans="19:29" x14ac:dyDescent="0.25">
      <c r="S62420" s="109"/>
      <c r="U62420" s="109"/>
      <c r="W62420" s="109"/>
      <c r="Y62420" s="109"/>
      <c r="AA62420" s="109"/>
      <c r="AC62420" s="109"/>
    </row>
    <row r="62421" spans="19:29" x14ac:dyDescent="0.25">
      <c r="S62421" s="108"/>
      <c r="U62421" s="108"/>
      <c r="W62421" s="108"/>
      <c r="Y62421" s="108"/>
      <c r="AA62421" s="108"/>
      <c r="AC62421" s="108"/>
    </row>
    <row r="62422" spans="19:29" x14ac:dyDescent="0.25">
      <c r="S62422" s="108"/>
      <c r="U62422" s="108"/>
      <c r="W62422" s="108"/>
      <c r="Y62422" s="108"/>
      <c r="AA62422" s="108"/>
      <c r="AC62422" s="108"/>
    </row>
    <row r="62423" spans="19:29" x14ac:dyDescent="0.25">
      <c r="S62423" s="108"/>
      <c r="U62423" s="108"/>
      <c r="W62423" s="108"/>
      <c r="Y62423" s="108"/>
      <c r="AA62423" s="108"/>
      <c r="AC62423" s="108"/>
    </row>
    <row r="62424" spans="19:29" x14ac:dyDescent="0.25">
      <c r="S62424" s="110"/>
      <c r="U62424" s="110"/>
      <c r="W62424" s="110"/>
      <c r="Y62424" s="110"/>
      <c r="AA62424" s="110"/>
      <c r="AC62424" s="110"/>
    </row>
    <row r="62425" spans="19:29" x14ac:dyDescent="0.25">
      <c r="S62425" s="110"/>
      <c r="U62425" s="110"/>
      <c r="W62425" s="110"/>
      <c r="Y62425" s="110"/>
      <c r="AA62425" s="110"/>
      <c r="AC62425" s="110"/>
    </row>
    <row r="62426" spans="19:29" x14ac:dyDescent="0.25">
      <c r="S62426" s="110"/>
      <c r="U62426" s="110"/>
      <c r="W62426" s="110"/>
      <c r="Y62426" s="110"/>
      <c r="AA62426" s="110"/>
      <c r="AC62426" s="110"/>
    </row>
    <row r="62427" spans="19:29" x14ac:dyDescent="0.25">
      <c r="S62427" s="110"/>
      <c r="U62427" s="110"/>
      <c r="W62427" s="110"/>
      <c r="Y62427" s="110"/>
      <c r="AA62427" s="110"/>
      <c r="AC62427" s="110"/>
    </row>
    <row r="62428" spans="19:29" x14ac:dyDescent="0.25">
      <c r="S62428" s="111"/>
      <c r="U62428" s="111"/>
      <c r="W62428" s="111"/>
      <c r="Y62428" s="111"/>
      <c r="AA62428" s="111"/>
      <c r="AC62428" s="111"/>
    </row>
    <row r="62429" spans="19:29" x14ac:dyDescent="0.25">
      <c r="S62429" s="107"/>
      <c r="U62429" s="107"/>
      <c r="W62429" s="107"/>
      <c r="Y62429" s="107"/>
      <c r="AA62429" s="107"/>
      <c r="AC62429" s="107"/>
    </row>
    <row r="62430" spans="19:29" x14ac:dyDescent="0.25">
      <c r="S62430" s="108"/>
      <c r="U62430" s="108"/>
      <c r="W62430" s="108"/>
      <c r="Y62430" s="108"/>
      <c r="AA62430" s="108"/>
      <c r="AC62430" s="108"/>
    </row>
    <row r="62431" spans="19:29" x14ac:dyDescent="0.25">
      <c r="S62431" s="108"/>
      <c r="U62431" s="108"/>
      <c r="W62431" s="108"/>
      <c r="Y62431" s="108"/>
      <c r="AA62431" s="108"/>
      <c r="AC62431" s="108"/>
    </row>
    <row r="62432" spans="19:29" x14ac:dyDescent="0.25">
      <c r="S62432" s="109"/>
      <c r="U62432" s="109"/>
      <c r="W62432" s="109"/>
      <c r="Y62432" s="109"/>
      <c r="AA62432" s="109"/>
      <c r="AC62432" s="109"/>
    </row>
    <row r="62433" spans="19:29" x14ac:dyDescent="0.25">
      <c r="S62433" s="108"/>
      <c r="U62433" s="108"/>
      <c r="W62433" s="108"/>
      <c r="Y62433" s="108"/>
      <c r="AA62433" s="108"/>
      <c r="AC62433" s="108"/>
    </row>
    <row r="62434" spans="19:29" x14ac:dyDescent="0.25">
      <c r="S62434" s="108"/>
      <c r="U62434" s="108"/>
      <c r="W62434" s="108"/>
      <c r="Y62434" s="108"/>
      <c r="AA62434" s="108"/>
      <c r="AC62434" s="108"/>
    </row>
    <row r="62435" spans="19:29" x14ac:dyDescent="0.25">
      <c r="S62435" s="109"/>
      <c r="U62435" s="109"/>
      <c r="W62435" s="109"/>
      <c r="Y62435" s="109"/>
      <c r="AA62435" s="109"/>
      <c r="AC62435" s="109"/>
    </row>
    <row r="62436" spans="19:29" x14ac:dyDescent="0.25">
      <c r="S62436" s="108"/>
      <c r="U62436" s="108"/>
      <c r="W62436" s="108"/>
      <c r="Y62436" s="108"/>
      <c r="AA62436" s="108"/>
      <c r="AC62436" s="108"/>
    </row>
    <row r="62437" spans="19:29" x14ac:dyDescent="0.25">
      <c r="S62437" s="109"/>
      <c r="U62437" s="109"/>
      <c r="W62437" s="109"/>
      <c r="Y62437" s="109"/>
      <c r="AA62437" s="109"/>
      <c r="AC62437" s="109"/>
    </row>
    <row r="62438" spans="19:29" x14ac:dyDescent="0.25">
      <c r="S62438" s="108"/>
      <c r="U62438" s="108"/>
      <c r="W62438" s="108"/>
      <c r="Y62438" s="108"/>
      <c r="AA62438" s="108"/>
      <c r="AC62438" s="108"/>
    </row>
    <row r="62439" spans="19:29" x14ac:dyDescent="0.25">
      <c r="S62439" s="108"/>
      <c r="U62439" s="108"/>
      <c r="W62439" s="108"/>
      <c r="Y62439" s="108"/>
      <c r="AA62439" s="108"/>
      <c r="AC62439" s="108"/>
    </row>
    <row r="62440" spans="19:29" x14ac:dyDescent="0.25">
      <c r="S62440" s="108"/>
      <c r="U62440" s="108"/>
      <c r="W62440" s="108"/>
      <c r="Y62440" s="108"/>
      <c r="AA62440" s="108"/>
      <c r="AC62440" s="108"/>
    </row>
    <row r="62441" spans="19:29" x14ac:dyDescent="0.25">
      <c r="S62441" s="110"/>
      <c r="U62441" s="110"/>
      <c r="W62441" s="110"/>
      <c r="Y62441" s="110"/>
      <c r="AA62441" s="110"/>
      <c r="AC62441" s="110"/>
    </row>
    <row r="62442" spans="19:29" x14ac:dyDescent="0.25">
      <c r="S62442" s="110"/>
      <c r="U62442" s="110"/>
      <c r="W62442" s="110"/>
      <c r="Y62442" s="110"/>
      <c r="AA62442" s="110"/>
      <c r="AC62442" s="110"/>
    </row>
    <row r="62443" spans="19:29" x14ac:dyDescent="0.25">
      <c r="S62443" s="110"/>
      <c r="U62443" s="110"/>
      <c r="W62443" s="110"/>
      <c r="Y62443" s="110"/>
      <c r="AA62443" s="110"/>
      <c r="AC62443" s="110"/>
    </row>
    <row r="62444" spans="19:29" x14ac:dyDescent="0.25">
      <c r="S62444" s="110"/>
      <c r="U62444" s="110"/>
      <c r="W62444" s="110"/>
      <c r="Y62444" s="110"/>
      <c r="AA62444" s="110"/>
      <c r="AC62444" s="110"/>
    </row>
    <row r="62445" spans="19:29" x14ac:dyDescent="0.25">
      <c r="S62445" s="111"/>
      <c r="U62445" s="111"/>
      <c r="W62445" s="111"/>
      <c r="Y62445" s="111"/>
      <c r="AA62445" s="111"/>
      <c r="AC62445" s="111"/>
    </row>
    <row r="62446" spans="19:29" x14ac:dyDescent="0.25">
      <c r="S62446" s="107"/>
      <c r="U62446" s="107"/>
      <c r="W62446" s="107"/>
      <c r="Y62446" s="107"/>
      <c r="AA62446" s="107"/>
      <c r="AC62446" s="107"/>
    </row>
    <row r="62447" spans="19:29" x14ac:dyDescent="0.25">
      <c r="S62447" s="108"/>
      <c r="U62447" s="108"/>
      <c r="W62447" s="108"/>
      <c r="Y62447" s="108"/>
      <c r="AA62447" s="108"/>
      <c r="AC62447" s="108"/>
    </row>
    <row r="62448" spans="19:29" x14ac:dyDescent="0.25">
      <c r="S62448" s="108"/>
      <c r="U62448" s="108"/>
      <c r="W62448" s="108"/>
      <c r="Y62448" s="108"/>
      <c r="AA62448" s="108"/>
      <c r="AC62448" s="108"/>
    </row>
    <row r="62449" spans="19:29" x14ac:dyDescent="0.25">
      <c r="S62449" s="109"/>
      <c r="U62449" s="109"/>
      <c r="W62449" s="109"/>
      <c r="Y62449" s="109"/>
      <c r="AA62449" s="109"/>
      <c r="AC62449" s="109"/>
    </row>
    <row r="62450" spans="19:29" x14ac:dyDescent="0.25">
      <c r="S62450" s="108"/>
      <c r="U62450" s="108"/>
      <c r="W62450" s="108"/>
      <c r="Y62450" s="108"/>
      <c r="AA62450" s="108"/>
      <c r="AC62450" s="108"/>
    </row>
    <row r="62451" spans="19:29" x14ac:dyDescent="0.25">
      <c r="S62451" s="108"/>
      <c r="U62451" s="108"/>
      <c r="W62451" s="108"/>
      <c r="Y62451" s="108"/>
      <c r="AA62451" s="108"/>
      <c r="AC62451" s="108"/>
    </row>
    <row r="62452" spans="19:29" x14ac:dyDescent="0.25">
      <c r="S62452" s="109"/>
      <c r="U62452" s="109"/>
      <c r="W62452" s="109"/>
      <c r="Y62452" s="109"/>
      <c r="AA62452" s="109"/>
      <c r="AC62452" s="109"/>
    </row>
    <row r="62453" spans="19:29" x14ac:dyDescent="0.25">
      <c r="S62453" s="108"/>
      <c r="U62453" s="108"/>
      <c r="W62453" s="108"/>
      <c r="Y62453" s="108"/>
      <c r="AA62453" s="108"/>
      <c r="AC62453" s="108"/>
    </row>
    <row r="62454" spans="19:29" x14ac:dyDescent="0.25">
      <c r="S62454" s="109"/>
      <c r="U62454" s="109"/>
      <c r="W62454" s="109"/>
      <c r="Y62454" s="109"/>
      <c r="AA62454" s="109"/>
      <c r="AC62454" s="109"/>
    </row>
    <row r="62455" spans="19:29" x14ac:dyDescent="0.25">
      <c r="S62455" s="108"/>
      <c r="U62455" s="108"/>
      <c r="W62455" s="108"/>
      <c r="Y62455" s="108"/>
      <c r="AA62455" s="108"/>
      <c r="AC62455" s="108"/>
    </row>
    <row r="62456" spans="19:29" x14ac:dyDescent="0.25">
      <c r="S62456" s="108"/>
      <c r="U62456" s="108"/>
      <c r="W62456" s="108"/>
      <c r="Y62456" s="108"/>
      <c r="AA62456" s="108"/>
      <c r="AC62456" s="108"/>
    </row>
    <row r="62457" spans="19:29" x14ac:dyDescent="0.25">
      <c r="S62457" s="108"/>
      <c r="U62457" s="108"/>
      <c r="W62457" s="108"/>
      <c r="Y62457" s="108"/>
      <c r="AA62457" s="108"/>
      <c r="AC62457" s="108"/>
    </row>
    <row r="62458" spans="19:29" x14ac:dyDescent="0.25">
      <c r="S62458" s="110"/>
      <c r="U62458" s="110"/>
      <c r="W62458" s="110"/>
      <c r="Y62458" s="110"/>
      <c r="AA62458" s="110"/>
      <c r="AC62458" s="110"/>
    </row>
    <row r="62459" spans="19:29" x14ac:dyDescent="0.25">
      <c r="S62459" s="110"/>
      <c r="U62459" s="110"/>
      <c r="W62459" s="110"/>
      <c r="Y62459" s="110"/>
      <c r="AA62459" s="110"/>
      <c r="AC62459" s="110"/>
    </row>
    <row r="62460" spans="19:29" x14ac:dyDescent="0.25">
      <c r="S62460" s="110"/>
      <c r="U62460" s="110"/>
      <c r="W62460" s="110"/>
      <c r="Y62460" s="110"/>
      <c r="AA62460" s="110"/>
      <c r="AC62460" s="110"/>
    </row>
    <row r="62461" spans="19:29" x14ac:dyDescent="0.25">
      <c r="S62461" s="110"/>
      <c r="U62461" s="110"/>
      <c r="W62461" s="110"/>
      <c r="Y62461" s="110"/>
      <c r="AA62461" s="110"/>
      <c r="AC62461" s="110"/>
    </row>
    <row r="62462" spans="19:29" x14ac:dyDescent="0.25">
      <c r="S62462" s="111"/>
      <c r="U62462" s="111"/>
      <c r="W62462" s="111"/>
      <c r="Y62462" s="111"/>
      <c r="AA62462" s="111"/>
      <c r="AC62462" s="111"/>
    </row>
    <row r="62463" spans="19:29" x14ac:dyDescent="0.25">
      <c r="S62463" s="107"/>
      <c r="U62463" s="107"/>
      <c r="W62463" s="107"/>
      <c r="Y62463" s="107"/>
      <c r="AA62463" s="107"/>
      <c r="AC62463" s="107"/>
    </row>
    <row r="62464" spans="19:29" x14ac:dyDescent="0.25">
      <c r="S62464" s="108"/>
      <c r="U62464" s="108"/>
      <c r="W62464" s="108"/>
      <c r="Y62464" s="108"/>
      <c r="AA62464" s="108"/>
      <c r="AC62464" s="108"/>
    </row>
    <row r="62465" spans="19:29" x14ac:dyDescent="0.25">
      <c r="S62465" s="108"/>
      <c r="U62465" s="108"/>
      <c r="W62465" s="108"/>
      <c r="Y62465" s="108"/>
      <c r="AA62465" s="108"/>
      <c r="AC62465" s="108"/>
    </row>
    <row r="62466" spans="19:29" x14ac:dyDescent="0.25">
      <c r="S62466" s="109"/>
      <c r="U62466" s="109"/>
      <c r="W62466" s="109"/>
      <c r="Y62466" s="109"/>
      <c r="AA62466" s="109"/>
      <c r="AC62466" s="109"/>
    </row>
    <row r="62467" spans="19:29" x14ac:dyDescent="0.25">
      <c r="S62467" s="108"/>
      <c r="U62467" s="108"/>
      <c r="W62467" s="108"/>
      <c r="Y62467" s="108"/>
      <c r="AA62467" s="108"/>
      <c r="AC62467" s="108"/>
    </row>
    <row r="62468" spans="19:29" x14ac:dyDescent="0.25">
      <c r="S62468" s="108"/>
      <c r="U62468" s="108"/>
      <c r="W62468" s="108"/>
      <c r="Y62468" s="108"/>
      <c r="AA62468" s="108"/>
      <c r="AC62468" s="108"/>
    </row>
    <row r="62469" spans="19:29" x14ac:dyDescent="0.25">
      <c r="S62469" s="109"/>
      <c r="U62469" s="109"/>
      <c r="W62469" s="109"/>
      <c r="Y62469" s="109"/>
      <c r="AA62469" s="109"/>
      <c r="AC62469" s="109"/>
    </row>
    <row r="62470" spans="19:29" x14ac:dyDescent="0.25">
      <c r="S62470" s="108"/>
      <c r="U62470" s="108"/>
      <c r="W62470" s="108"/>
      <c r="Y62470" s="108"/>
      <c r="AA62470" s="108"/>
      <c r="AC62470" s="108"/>
    </row>
    <row r="62471" spans="19:29" x14ac:dyDescent="0.25">
      <c r="S62471" s="109"/>
      <c r="U62471" s="109"/>
      <c r="W62471" s="109"/>
      <c r="Y62471" s="109"/>
      <c r="AA62471" s="109"/>
      <c r="AC62471" s="109"/>
    </row>
    <row r="62472" spans="19:29" x14ac:dyDescent="0.25">
      <c r="S62472" s="108"/>
      <c r="U62472" s="108"/>
      <c r="W62472" s="108"/>
      <c r="Y62472" s="108"/>
      <c r="AA62472" s="108"/>
      <c r="AC62472" s="108"/>
    </row>
    <row r="62473" spans="19:29" x14ac:dyDescent="0.25">
      <c r="S62473" s="108"/>
      <c r="U62473" s="108"/>
      <c r="W62473" s="108"/>
      <c r="Y62473" s="108"/>
      <c r="AA62473" s="108"/>
      <c r="AC62473" s="108"/>
    </row>
    <row r="62474" spans="19:29" x14ac:dyDescent="0.25">
      <c r="S62474" s="108"/>
      <c r="U62474" s="108"/>
      <c r="W62474" s="108"/>
      <c r="Y62474" s="108"/>
      <c r="AA62474" s="108"/>
      <c r="AC62474" s="108"/>
    </row>
    <row r="62475" spans="19:29" x14ac:dyDescent="0.25">
      <c r="S62475" s="110"/>
      <c r="U62475" s="110"/>
      <c r="W62475" s="110"/>
      <c r="Y62475" s="110"/>
      <c r="AA62475" s="110"/>
      <c r="AC62475" s="110"/>
    </row>
    <row r="62476" spans="19:29" x14ac:dyDescent="0.25">
      <c r="S62476" s="110"/>
      <c r="U62476" s="110"/>
      <c r="W62476" s="110"/>
      <c r="Y62476" s="110"/>
      <c r="AA62476" s="110"/>
      <c r="AC62476" s="110"/>
    </row>
    <row r="62477" spans="19:29" x14ac:dyDescent="0.25">
      <c r="S62477" s="110"/>
      <c r="U62477" s="110"/>
      <c r="W62477" s="110"/>
      <c r="Y62477" s="110"/>
      <c r="AA62477" s="110"/>
      <c r="AC62477" s="110"/>
    </row>
    <row r="62478" spans="19:29" x14ac:dyDescent="0.25">
      <c r="S62478" s="110"/>
      <c r="U62478" s="110"/>
      <c r="W62478" s="110"/>
      <c r="Y62478" s="110"/>
      <c r="AA62478" s="110"/>
      <c r="AC62478" s="110"/>
    </row>
    <row r="62479" spans="19:29" x14ac:dyDescent="0.25">
      <c r="S62479" s="111"/>
      <c r="U62479" s="111"/>
      <c r="W62479" s="111"/>
      <c r="Y62479" s="111"/>
      <c r="AA62479" s="111"/>
      <c r="AC62479" s="111"/>
    </row>
    <row r="62480" spans="19:29" x14ac:dyDescent="0.25">
      <c r="S62480" s="107"/>
      <c r="U62480" s="107"/>
      <c r="W62480" s="107"/>
      <c r="Y62480" s="107"/>
      <c r="AA62480" s="107"/>
      <c r="AC62480" s="107"/>
    </row>
    <row r="62481" spans="19:29" x14ac:dyDescent="0.25">
      <c r="S62481" s="108"/>
      <c r="U62481" s="108"/>
      <c r="W62481" s="108"/>
      <c r="Y62481" s="108"/>
      <c r="AA62481" s="108"/>
      <c r="AC62481" s="108"/>
    </row>
    <row r="62482" spans="19:29" x14ac:dyDescent="0.25">
      <c r="S62482" s="108"/>
      <c r="U62482" s="108"/>
      <c r="W62482" s="108"/>
      <c r="Y62482" s="108"/>
      <c r="AA62482" s="108"/>
      <c r="AC62482" s="108"/>
    </row>
    <row r="62483" spans="19:29" x14ac:dyDescent="0.25">
      <c r="S62483" s="109"/>
      <c r="U62483" s="109"/>
      <c r="W62483" s="109"/>
      <c r="Y62483" s="109"/>
      <c r="AA62483" s="109"/>
      <c r="AC62483" s="109"/>
    </row>
    <row r="62484" spans="19:29" x14ac:dyDescent="0.25">
      <c r="S62484" s="108"/>
      <c r="U62484" s="108"/>
      <c r="W62484" s="108"/>
      <c r="Y62484" s="108"/>
      <c r="AA62484" s="108"/>
      <c r="AC62484" s="108"/>
    </row>
    <row r="62485" spans="19:29" x14ac:dyDescent="0.25">
      <c r="S62485" s="108"/>
      <c r="U62485" s="108"/>
      <c r="W62485" s="108"/>
      <c r="Y62485" s="108"/>
      <c r="AA62485" s="108"/>
      <c r="AC62485" s="108"/>
    </row>
    <row r="62486" spans="19:29" x14ac:dyDescent="0.25">
      <c r="S62486" s="109"/>
      <c r="U62486" s="109"/>
      <c r="W62486" s="109"/>
      <c r="Y62486" s="109"/>
      <c r="AA62486" s="109"/>
      <c r="AC62486" s="109"/>
    </row>
    <row r="62487" spans="19:29" x14ac:dyDescent="0.25">
      <c r="S62487" s="108"/>
      <c r="U62487" s="108"/>
      <c r="W62487" s="108"/>
      <c r="Y62487" s="108"/>
      <c r="AA62487" s="108"/>
      <c r="AC62487" s="108"/>
    </row>
    <row r="62488" spans="19:29" x14ac:dyDescent="0.25">
      <c r="S62488" s="109"/>
      <c r="U62488" s="109"/>
      <c r="W62488" s="109"/>
      <c r="Y62488" s="109"/>
      <c r="AA62488" s="109"/>
      <c r="AC62488" s="109"/>
    </row>
    <row r="62489" spans="19:29" x14ac:dyDescent="0.25">
      <c r="S62489" s="108"/>
      <c r="U62489" s="108"/>
      <c r="W62489" s="108"/>
      <c r="Y62489" s="108"/>
      <c r="AA62489" s="108"/>
      <c r="AC62489" s="108"/>
    </row>
    <row r="62490" spans="19:29" x14ac:dyDescent="0.25">
      <c r="S62490" s="108"/>
      <c r="U62490" s="108"/>
      <c r="W62490" s="108"/>
      <c r="Y62490" s="108"/>
      <c r="AA62490" s="108"/>
      <c r="AC62490" s="108"/>
    </row>
    <row r="62491" spans="19:29" x14ac:dyDescent="0.25">
      <c r="S62491" s="108"/>
      <c r="U62491" s="108"/>
      <c r="W62491" s="108"/>
      <c r="Y62491" s="108"/>
      <c r="AA62491" s="108"/>
      <c r="AC62491" s="108"/>
    </row>
    <row r="62492" spans="19:29" x14ac:dyDescent="0.25">
      <c r="S62492" s="110"/>
      <c r="U62492" s="110"/>
      <c r="W62492" s="110"/>
      <c r="Y62492" s="110"/>
      <c r="AA62492" s="110"/>
      <c r="AC62492" s="110"/>
    </row>
    <row r="62493" spans="19:29" x14ac:dyDescent="0.25">
      <c r="S62493" s="110"/>
      <c r="U62493" s="110"/>
      <c r="W62493" s="110"/>
      <c r="Y62493" s="110"/>
      <c r="AA62493" s="110"/>
      <c r="AC62493" s="110"/>
    </row>
    <row r="62494" spans="19:29" x14ac:dyDescent="0.25">
      <c r="S62494" s="110"/>
      <c r="U62494" s="110"/>
      <c r="W62494" s="110"/>
      <c r="Y62494" s="110"/>
      <c r="AA62494" s="110"/>
      <c r="AC62494" s="110"/>
    </row>
    <row r="62495" spans="19:29" x14ac:dyDescent="0.25">
      <c r="S62495" s="110"/>
      <c r="U62495" s="110"/>
      <c r="W62495" s="110"/>
      <c r="Y62495" s="110"/>
      <c r="AA62495" s="110"/>
      <c r="AC62495" s="110"/>
    </row>
    <row r="62496" spans="19:29" x14ac:dyDescent="0.25">
      <c r="S62496" s="111"/>
      <c r="U62496" s="111"/>
      <c r="W62496" s="111"/>
      <c r="Y62496" s="111"/>
      <c r="AA62496" s="111"/>
      <c r="AC62496" s="111"/>
    </row>
    <row r="62497" spans="19:29" x14ac:dyDescent="0.25">
      <c r="S62497" s="107"/>
      <c r="U62497" s="107"/>
      <c r="W62497" s="107"/>
      <c r="Y62497" s="107"/>
      <c r="AA62497" s="107"/>
      <c r="AC62497" s="107"/>
    </row>
    <row r="62498" spans="19:29" x14ac:dyDescent="0.25">
      <c r="S62498" s="108"/>
      <c r="U62498" s="108"/>
      <c r="W62498" s="108"/>
      <c r="Y62498" s="108"/>
      <c r="AA62498" s="108"/>
      <c r="AC62498" s="108"/>
    </row>
    <row r="62499" spans="19:29" x14ac:dyDescent="0.25">
      <c r="S62499" s="108"/>
      <c r="U62499" s="108"/>
      <c r="W62499" s="108"/>
      <c r="Y62499" s="108"/>
      <c r="AA62499" s="108"/>
      <c r="AC62499" s="108"/>
    </row>
    <row r="62500" spans="19:29" x14ac:dyDescent="0.25">
      <c r="S62500" s="109"/>
      <c r="U62500" s="109"/>
      <c r="W62500" s="109"/>
      <c r="Y62500" s="109"/>
      <c r="AA62500" s="109"/>
      <c r="AC62500" s="109"/>
    </row>
    <row r="62501" spans="19:29" x14ac:dyDescent="0.25">
      <c r="S62501" s="108"/>
      <c r="U62501" s="108"/>
      <c r="W62501" s="108"/>
      <c r="Y62501" s="108"/>
      <c r="AA62501" s="108"/>
      <c r="AC62501" s="108"/>
    </row>
    <row r="62502" spans="19:29" x14ac:dyDescent="0.25">
      <c r="S62502" s="108"/>
      <c r="U62502" s="108"/>
      <c r="W62502" s="108"/>
      <c r="Y62502" s="108"/>
      <c r="AA62502" s="108"/>
      <c r="AC62502" s="108"/>
    </row>
    <row r="62503" spans="19:29" x14ac:dyDescent="0.25">
      <c r="S62503" s="109"/>
      <c r="U62503" s="109"/>
      <c r="W62503" s="109"/>
      <c r="Y62503" s="109"/>
      <c r="AA62503" s="109"/>
      <c r="AC62503" s="109"/>
    </row>
    <row r="62504" spans="19:29" x14ac:dyDescent="0.25">
      <c r="S62504" s="108"/>
      <c r="U62504" s="108"/>
      <c r="W62504" s="108"/>
      <c r="Y62504" s="108"/>
      <c r="AA62504" s="108"/>
      <c r="AC62504" s="108"/>
    </row>
    <row r="62505" spans="19:29" x14ac:dyDescent="0.25">
      <c r="S62505" s="109"/>
      <c r="U62505" s="109"/>
      <c r="W62505" s="109"/>
      <c r="Y62505" s="109"/>
      <c r="AA62505" s="109"/>
      <c r="AC62505" s="109"/>
    </row>
    <row r="62506" spans="19:29" x14ac:dyDescent="0.25">
      <c r="S62506" s="108"/>
      <c r="U62506" s="108"/>
      <c r="W62506" s="108"/>
      <c r="Y62506" s="108"/>
      <c r="AA62506" s="108"/>
      <c r="AC62506" s="108"/>
    </row>
    <row r="62507" spans="19:29" x14ac:dyDescent="0.25">
      <c r="S62507" s="108"/>
      <c r="U62507" s="108"/>
      <c r="W62507" s="108"/>
      <c r="Y62507" s="108"/>
      <c r="AA62507" s="108"/>
      <c r="AC62507" s="108"/>
    </row>
    <row r="62508" spans="19:29" x14ac:dyDescent="0.25">
      <c r="S62508" s="108"/>
      <c r="U62508" s="108"/>
      <c r="W62508" s="108"/>
      <c r="Y62508" s="108"/>
      <c r="AA62508" s="108"/>
      <c r="AC62508" s="108"/>
    </row>
    <row r="62509" spans="19:29" x14ac:dyDescent="0.25">
      <c r="S62509" s="110"/>
      <c r="U62509" s="110"/>
      <c r="W62509" s="110"/>
      <c r="Y62509" s="110"/>
      <c r="AA62509" s="110"/>
      <c r="AC62509" s="110"/>
    </row>
    <row r="62510" spans="19:29" x14ac:dyDescent="0.25">
      <c r="S62510" s="110"/>
      <c r="U62510" s="110"/>
      <c r="W62510" s="110"/>
      <c r="Y62510" s="110"/>
      <c r="AA62510" s="110"/>
      <c r="AC62510" s="110"/>
    </row>
    <row r="62511" spans="19:29" x14ac:dyDescent="0.25">
      <c r="S62511" s="110"/>
      <c r="U62511" s="110"/>
      <c r="W62511" s="110"/>
      <c r="Y62511" s="110"/>
      <c r="AA62511" s="110"/>
      <c r="AC62511" s="110"/>
    </row>
    <row r="62512" spans="19:29" x14ac:dyDescent="0.25">
      <c r="S62512" s="110"/>
      <c r="U62512" s="110"/>
      <c r="W62512" s="110"/>
      <c r="Y62512" s="110"/>
      <c r="AA62512" s="110"/>
      <c r="AC62512" s="110"/>
    </row>
    <row r="62513" spans="19:29" x14ac:dyDescent="0.25">
      <c r="S62513" s="111"/>
      <c r="U62513" s="111"/>
      <c r="W62513" s="111"/>
      <c r="Y62513" s="111"/>
      <c r="AA62513" s="111"/>
      <c r="AC62513" s="111"/>
    </row>
    <row r="62514" spans="19:29" x14ac:dyDescent="0.25">
      <c r="S62514" s="107"/>
      <c r="U62514" s="107"/>
      <c r="W62514" s="107"/>
      <c r="Y62514" s="107"/>
      <c r="AA62514" s="107"/>
      <c r="AC62514" s="107"/>
    </row>
    <row r="62515" spans="19:29" x14ac:dyDescent="0.25">
      <c r="S62515" s="108"/>
      <c r="U62515" s="108"/>
      <c r="W62515" s="108"/>
      <c r="Y62515" s="108"/>
      <c r="AA62515" s="108"/>
      <c r="AC62515" s="108"/>
    </row>
    <row r="62516" spans="19:29" x14ac:dyDescent="0.25">
      <c r="S62516" s="108"/>
      <c r="U62516" s="108"/>
      <c r="W62516" s="108"/>
      <c r="Y62516" s="108"/>
      <c r="AA62516" s="108"/>
      <c r="AC62516" s="108"/>
    </row>
    <row r="62517" spans="19:29" x14ac:dyDescent="0.25">
      <c r="S62517" s="109"/>
      <c r="U62517" s="109"/>
      <c r="W62517" s="109"/>
      <c r="Y62517" s="109"/>
      <c r="AA62517" s="109"/>
      <c r="AC62517" s="109"/>
    </row>
    <row r="62518" spans="19:29" x14ac:dyDescent="0.25">
      <c r="S62518" s="108"/>
      <c r="U62518" s="108"/>
      <c r="W62518" s="108"/>
      <c r="Y62518" s="108"/>
      <c r="AA62518" s="108"/>
      <c r="AC62518" s="108"/>
    </row>
    <row r="62519" spans="19:29" x14ac:dyDescent="0.25">
      <c r="S62519" s="108"/>
      <c r="U62519" s="108"/>
      <c r="W62519" s="108"/>
      <c r="Y62519" s="108"/>
      <c r="AA62519" s="108"/>
      <c r="AC62519" s="108"/>
    </row>
    <row r="62520" spans="19:29" x14ac:dyDescent="0.25">
      <c r="S62520" s="109"/>
      <c r="U62520" s="109"/>
      <c r="W62520" s="109"/>
      <c r="Y62520" s="109"/>
      <c r="AA62520" s="109"/>
      <c r="AC62520" s="109"/>
    </row>
    <row r="62521" spans="19:29" x14ac:dyDescent="0.25">
      <c r="S62521" s="108"/>
      <c r="U62521" s="108"/>
      <c r="W62521" s="108"/>
      <c r="Y62521" s="108"/>
      <c r="AA62521" s="108"/>
      <c r="AC62521" s="108"/>
    </row>
    <row r="62522" spans="19:29" x14ac:dyDescent="0.25">
      <c r="S62522" s="109"/>
      <c r="U62522" s="109"/>
      <c r="W62522" s="109"/>
      <c r="Y62522" s="109"/>
      <c r="AA62522" s="109"/>
      <c r="AC62522" s="109"/>
    </row>
    <row r="62523" spans="19:29" x14ac:dyDescent="0.25">
      <c r="S62523" s="108"/>
      <c r="U62523" s="108"/>
      <c r="W62523" s="108"/>
      <c r="Y62523" s="108"/>
      <c r="AA62523" s="108"/>
      <c r="AC62523" s="108"/>
    </row>
    <row r="62524" spans="19:29" x14ac:dyDescent="0.25">
      <c r="S62524" s="108"/>
      <c r="U62524" s="108"/>
      <c r="W62524" s="108"/>
      <c r="Y62524" s="108"/>
      <c r="AA62524" s="108"/>
      <c r="AC62524" s="108"/>
    </row>
    <row r="62525" spans="19:29" x14ac:dyDescent="0.25">
      <c r="S62525" s="108"/>
      <c r="U62525" s="108"/>
      <c r="W62525" s="108"/>
      <c r="Y62525" s="108"/>
      <c r="AA62525" s="108"/>
      <c r="AC62525" s="108"/>
    </row>
    <row r="62526" spans="19:29" x14ac:dyDescent="0.25">
      <c r="S62526" s="110"/>
      <c r="U62526" s="110"/>
      <c r="W62526" s="110"/>
      <c r="Y62526" s="110"/>
      <c r="AA62526" s="110"/>
      <c r="AC62526" s="110"/>
    </row>
    <row r="62527" spans="19:29" x14ac:dyDescent="0.25">
      <c r="S62527" s="110"/>
      <c r="U62527" s="110"/>
      <c r="W62527" s="110"/>
      <c r="Y62527" s="110"/>
      <c r="AA62527" s="110"/>
      <c r="AC62527" s="110"/>
    </row>
    <row r="62528" spans="19:29" x14ac:dyDescent="0.25">
      <c r="S62528" s="110"/>
      <c r="U62528" s="110"/>
      <c r="W62528" s="110"/>
      <c r="Y62528" s="110"/>
      <c r="AA62528" s="110"/>
      <c r="AC62528" s="110"/>
    </row>
    <row r="62529" spans="19:29" x14ac:dyDescent="0.25">
      <c r="S62529" s="110"/>
      <c r="U62529" s="110"/>
      <c r="W62529" s="110"/>
      <c r="Y62529" s="110"/>
      <c r="AA62529" s="110"/>
      <c r="AC62529" s="110"/>
    </row>
    <row r="62530" spans="19:29" x14ac:dyDescent="0.25">
      <c r="S62530" s="111"/>
      <c r="U62530" s="111"/>
      <c r="W62530" s="111"/>
      <c r="Y62530" s="111"/>
      <c r="AA62530" s="111"/>
      <c r="AC62530" s="111"/>
    </row>
    <row r="62531" spans="19:29" x14ac:dyDescent="0.25">
      <c r="S62531" s="107"/>
      <c r="U62531" s="107"/>
      <c r="W62531" s="107"/>
      <c r="Y62531" s="107"/>
      <c r="AA62531" s="107"/>
      <c r="AC62531" s="107"/>
    </row>
    <row r="62532" spans="19:29" x14ac:dyDescent="0.25">
      <c r="S62532" s="108"/>
      <c r="U62532" s="108"/>
      <c r="W62532" s="108"/>
      <c r="Y62532" s="108"/>
      <c r="AA62532" s="108"/>
      <c r="AC62532" s="108"/>
    </row>
    <row r="62533" spans="19:29" x14ac:dyDescent="0.25">
      <c r="S62533" s="108"/>
      <c r="U62533" s="108"/>
      <c r="W62533" s="108"/>
      <c r="Y62533" s="108"/>
      <c r="AA62533" s="108"/>
      <c r="AC62533" s="108"/>
    </row>
    <row r="62534" spans="19:29" x14ac:dyDescent="0.25">
      <c r="S62534" s="109"/>
      <c r="U62534" s="109"/>
      <c r="W62534" s="109"/>
      <c r="Y62534" s="109"/>
      <c r="AA62534" s="109"/>
      <c r="AC62534" s="109"/>
    </row>
    <row r="62535" spans="19:29" x14ac:dyDescent="0.25">
      <c r="S62535" s="108"/>
      <c r="U62535" s="108"/>
      <c r="W62535" s="108"/>
      <c r="Y62535" s="108"/>
      <c r="AA62535" s="108"/>
      <c r="AC62535" s="108"/>
    </row>
    <row r="62536" spans="19:29" x14ac:dyDescent="0.25">
      <c r="S62536" s="108"/>
      <c r="U62536" s="108"/>
      <c r="W62536" s="108"/>
      <c r="Y62536" s="108"/>
      <c r="AA62536" s="108"/>
      <c r="AC62536" s="108"/>
    </row>
    <row r="62537" spans="19:29" x14ac:dyDescent="0.25">
      <c r="S62537" s="109"/>
      <c r="U62537" s="109"/>
      <c r="W62537" s="109"/>
      <c r="Y62537" s="109"/>
      <c r="AA62537" s="109"/>
      <c r="AC62537" s="109"/>
    </row>
    <row r="62538" spans="19:29" x14ac:dyDescent="0.25">
      <c r="S62538" s="108"/>
      <c r="U62538" s="108"/>
      <c r="W62538" s="108"/>
      <c r="Y62538" s="108"/>
      <c r="AA62538" s="108"/>
      <c r="AC62538" s="108"/>
    </row>
    <row r="62539" spans="19:29" x14ac:dyDescent="0.25">
      <c r="S62539" s="109"/>
      <c r="U62539" s="109"/>
      <c r="W62539" s="109"/>
      <c r="Y62539" s="109"/>
      <c r="AA62539" s="109"/>
      <c r="AC62539" s="109"/>
    </row>
    <row r="62540" spans="19:29" x14ac:dyDescent="0.25">
      <c r="S62540" s="108"/>
      <c r="U62540" s="108"/>
      <c r="W62540" s="108"/>
      <c r="Y62540" s="108"/>
      <c r="AA62540" s="108"/>
      <c r="AC62540" s="108"/>
    </row>
    <row r="62541" spans="19:29" x14ac:dyDescent="0.25">
      <c r="S62541" s="108"/>
      <c r="U62541" s="108"/>
      <c r="W62541" s="108"/>
      <c r="Y62541" s="108"/>
      <c r="AA62541" s="108"/>
      <c r="AC62541" s="108"/>
    </row>
    <row r="62542" spans="19:29" x14ac:dyDescent="0.25">
      <c r="S62542" s="108"/>
      <c r="U62542" s="108"/>
      <c r="W62542" s="108"/>
      <c r="Y62542" s="108"/>
      <c r="AA62542" s="108"/>
      <c r="AC62542" s="108"/>
    </row>
    <row r="62543" spans="19:29" x14ac:dyDescent="0.25">
      <c r="S62543" s="110"/>
      <c r="U62543" s="110"/>
      <c r="W62543" s="110"/>
      <c r="Y62543" s="110"/>
      <c r="AA62543" s="110"/>
      <c r="AC62543" s="110"/>
    </row>
    <row r="62544" spans="19:29" x14ac:dyDescent="0.25">
      <c r="S62544" s="110"/>
      <c r="U62544" s="110"/>
      <c r="W62544" s="110"/>
      <c r="Y62544" s="110"/>
      <c r="AA62544" s="110"/>
      <c r="AC62544" s="110"/>
    </row>
    <row r="62545" spans="19:29" x14ac:dyDescent="0.25">
      <c r="S62545" s="110"/>
      <c r="U62545" s="110"/>
      <c r="W62545" s="110"/>
      <c r="Y62545" s="110"/>
      <c r="AA62545" s="110"/>
      <c r="AC62545" s="110"/>
    </row>
    <row r="62546" spans="19:29" x14ac:dyDescent="0.25">
      <c r="S62546" s="110"/>
      <c r="U62546" s="110"/>
      <c r="W62546" s="110"/>
      <c r="Y62546" s="110"/>
      <c r="AA62546" s="110"/>
      <c r="AC62546" s="110"/>
    </row>
    <row r="62547" spans="19:29" x14ac:dyDescent="0.25">
      <c r="S62547" s="111"/>
      <c r="U62547" s="111"/>
      <c r="W62547" s="111"/>
      <c r="Y62547" s="111"/>
      <c r="AA62547" s="111"/>
      <c r="AC62547" s="111"/>
    </row>
    <row r="62548" spans="19:29" x14ac:dyDescent="0.25">
      <c r="S62548" s="107"/>
      <c r="U62548" s="107"/>
      <c r="W62548" s="107"/>
      <c r="Y62548" s="107"/>
      <c r="AA62548" s="107"/>
      <c r="AC62548" s="107"/>
    </row>
    <row r="62549" spans="19:29" x14ac:dyDescent="0.25">
      <c r="S62549" s="108"/>
      <c r="U62549" s="108"/>
      <c r="W62549" s="108"/>
      <c r="Y62549" s="108"/>
      <c r="AA62549" s="108"/>
      <c r="AC62549" s="108"/>
    </row>
    <row r="62550" spans="19:29" x14ac:dyDescent="0.25">
      <c r="S62550" s="108"/>
      <c r="U62550" s="108"/>
      <c r="W62550" s="108"/>
      <c r="Y62550" s="108"/>
      <c r="AA62550" s="108"/>
      <c r="AC62550" s="108"/>
    </row>
    <row r="62551" spans="19:29" x14ac:dyDescent="0.25">
      <c r="S62551" s="109"/>
      <c r="U62551" s="109"/>
      <c r="W62551" s="109"/>
      <c r="Y62551" s="109"/>
      <c r="AA62551" s="109"/>
      <c r="AC62551" s="109"/>
    </row>
    <row r="62552" spans="19:29" x14ac:dyDescent="0.25">
      <c r="S62552" s="108"/>
      <c r="U62552" s="108"/>
      <c r="W62552" s="108"/>
      <c r="Y62552" s="108"/>
      <c r="AA62552" s="108"/>
      <c r="AC62552" s="108"/>
    </row>
    <row r="62553" spans="19:29" x14ac:dyDescent="0.25">
      <c r="S62553" s="108"/>
      <c r="U62553" s="108"/>
      <c r="W62553" s="108"/>
      <c r="Y62553" s="108"/>
      <c r="AA62553" s="108"/>
      <c r="AC62553" s="108"/>
    </row>
    <row r="62554" spans="19:29" x14ac:dyDescent="0.25">
      <c r="S62554" s="109"/>
      <c r="U62554" s="109"/>
      <c r="W62554" s="109"/>
      <c r="Y62554" s="109"/>
      <c r="AA62554" s="109"/>
      <c r="AC62554" s="109"/>
    </row>
    <row r="62555" spans="19:29" x14ac:dyDescent="0.25">
      <c r="S62555" s="108"/>
      <c r="U62555" s="108"/>
      <c r="W62555" s="108"/>
      <c r="Y62555" s="108"/>
      <c r="AA62555" s="108"/>
      <c r="AC62555" s="108"/>
    </row>
    <row r="62556" spans="19:29" x14ac:dyDescent="0.25">
      <c r="S62556" s="109"/>
      <c r="U62556" s="109"/>
      <c r="W62556" s="109"/>
      <c r="Y62556" s="109"/>
      <c r="AA62556" s="109"/>
      <c r="AC62556" s="109"/>
    </row>
    <row r="62557" spans="19:29" x14ac:dyDescent="0.25">
      <c r="S62557" s="108"/>
      <c r="U62557" s="108"/>
      <c r="W62557" s="108"/>
      <c r="Y62557" s="108"/>
      <c r="AA62557" s="108"/>
      <c r="AC62557" s="108"/>
    </row>
    <row r="62558" spans="19:29" x14ac:dyDescent="0.25">
      <c r="S62558" s="108"/>
      <c r="U62558" s="108"/>
      <c r="W62558" s="108"/>
      <c r="Y62558" s="108"/>
      <c r="AA62558" s="108"/>
      <c r="AC62558" s="108"/>
    </row>
    <row r="62559" spans="19:29" x14ac:dyDescent="0.25">
      <c r="S62559" s="108"/>
      <c r="U62559" s="108"/>
      <c r="W62559" s="108"/>
      <c r="Y62559" s="108"/>
      <c r="AA62559" s="108"/>
      <c r="AC62559" s="108"/>
    </row>
    <row r="62560" spans="19:29" x14ac:dyDescent="0.25">
      <c r="S62560" s="110"/>
      <c r="U62560" s="110"/>
      <c r="W62560" s="110"/>
      <c r="Y62560" s="110"/>
      <c r="AA62560" s="110"/>
      <c r="AC62560" s="110"/>
    </row>
    <row r="62561" spans="19:29" x14ac:dyDescent="0.25">
      <c r="S62561" s="110"/>
      <c r="U62561" s="110"/>
      <c r="W62561" s="110"/>
      <c r="Y62561" s="110"/>
      <c r="AA62561" s="110"/>
      <c r="AC62561" s="110"/>
    </row>
    <row r="62562" spans="19:29" x14ac:dyDescent="0.25">
      <c r="S62562" s="110"/>
      <c r="U62562" s="110"/>
      <c r="W62562" s="110"/>
      <c r="Y62562" s="110"/>
      <c r="AA62562" s="110"/>
      <c r="AC62562" s="110"/>
    </row>
    <row r="62563" spans="19:29" x14ac:dyDescent="0.25">
      <c r="S62563" s="110"/>
      <c r="U62563" s="110"/>
      <c r="W62563" s="110"/>
      <c r="Y62563" s="110"/>
      <c r="AA62563" s="110"/>
      <c r="AC62563" s="110"/>
    </row>
    <row r="62564" spans="19:29" x14ac:dyDescent="0.25">
      <c r="S62564" s="111"/>
      <c r="U62564" s="111"/>
      <c r="W62564" s="111"/>
      <c r="Y62564" s="111"/>
      <c r="AA62564" s="111"/>
      <c r="AC62564" s="111"/>
    </row>
    <row r="62565" spans="19:29" x14ac:dyDescent="0.25">
      <c r="S62565" s="107"/>
      <c r="U62565" s="107"/>
      <c r="W62565" s="107"/>
      <c r="Y62565" s="107"/>
      <c r="AA62565" s="107"/>
      <c r="AC62565" s="107"/>
    </row>
    <row r="62566" spans="19:29" x14ac:dyDescent="0.25">
      <c r="S62566" s="108"/>
      <c r="U62566" s="108"/>
      <c r="W62566" s="108"/>
      <c r="Y62566" s="108"/>
      <c r="AA62566" s="108"/>
      <c r="AC62566" s="108"/>
    </row>
    <row r="62567" spans="19:29" x14ac:dyDescent="0.25">
      <c r="S62567" s="108"/>
      <c r="U62567" s="108"/>
      <c r="W62567" s="108"/>
      <c r="Y62567" s="108"/>
      <c r="AA62567" s="108"/>
      <c r="AC62567" s="108"/>
    </row>
    <row r="62568" spans="19:29" x14ac:dyDescent="0.25">
      <c r="S62568" s="109"/>
      <c r="U62568" s="109"/>
      <c r="W62568" s="109"/>
      <c r="Y62568" s="109"/>
      <c r="AA62568" s="109"/>
      <c r="AC62568" s="109"/>
    </row>
    <row r="62569" spans="19:29" x14ac:dyDescent="0.25">
      <c r="S62569" s="108"/>
      <c r="U62569" s="108"/>
      <c r="W62569" s="108"/>
      <c r="Y62569" s="108"/>
      <c r="AA62569" s="108"/>
      <c r="AC62569" s="108"/>
    </row>
    <row r="62570" spans="19:29" x14ac:dyDescent="0.25">
      <c r="S62570" s="108"/>
      <c r="U62570" s="108"/>
      <c r="W62570" s="108"/>
      <c r="Y62570" s="108"/>
      <c r="AA62570" s="108"/>
      <c r="AC62570" s="108"/>
    </row>
    <row r="62571" spans="19:29" x14ac:dyDescent="0.25">
      <c r="S62571" s="109"/>
      <c r="U62571" s="109"/>
      <c r="W62571" s="109"/>
      <c r="Y62571" s="109"/>
      <c r="AA62571" s="109"/>
      <c r="AC62571" s="109"/>
    </row>
    <row r="62572" spans="19:29" x14ac:dyDescent="0.25">
      <c r="S62572" s="108"/>
      <c r="U62572" s="108"/>
      <c r="W62572" s="108"/>
      <c r="Y62572" s="108"/>
      <c r="AA62572" s="108"/>
      <c r="AC62572" s="108"/>
    </row>
    <row r="62573" spans="19:29" x14ac:dyDescent="0.25">
      <c r="S62573" s="109"/>
      <c r="U62573" s="109"/>
      <c r="W62573" s="109"/>
      <c r="Y62573" s="109"/>
      <c r="AA62573" s="109"/>
      <c r="AC62573" s="109"/>
    </row>
    <row r="62574" spans="19:29" x14ac:dyDescent="0.25">
      <c r="S62574" s="108"/>
      <c r="U62574" s="108"/>
      <c r="W62574" s="108"/>
      <c r="Y62574" s="108"/>
      <c r="AA62574" s="108"/>
      <c r="AC62574" s="108"/>
    </row>
    <row r="62575" spans="19:29" x14ac:dyDescent="0.25">
      <c r="S62575" s="108"/>
      <c r="U62575" s="108"/>
      <c r="W62575" s="108"/>
      <c r="Y62575" s="108"/>
      <c r="AA62575" s="108"/>
      <c r="AC62575" s="108"/>
    </row>
    <row r="62576" spans="19:29" x14ac:dyDescent="0.25">
      <c r="S62576" s="108"/>
      <c r="U62576" s="108"/>
      <c r="W62576" s="108"/>
      <c r="Y62576" s="108"/>
      <c r="AA62576" s="108"/>
      <c r="AC62576" s="108"/>
    </row>
    <row r="62577" spans="19:29" x14ac:dyDescent="0.25">
      <c r="S62577" s="110"/>
      <c r="U62577" s="110"/>
      <c r="W62577" s="110"/>
      <c r="Y62577" s="110"/>
      <c r="AA62577" s="110"/>
      <c r="AC62577" s="110"/>
    </row>
    <row r="62578" spans="19:29" x14ac:dyDescent="0.25">
      <c r="S62578" s="110"/>
      <c r="U62578" s="110"/>
      <c r="W62578" s="110"/>
      <c r="Y62578" s="110"/>
      <c r="AA62578" s="110"/>
      <c r="AC62578" s="110"/>
    </row>
    <row r="62579" spans="19:29" x14ac:dyDescent="0.25">
      <c r="S62579" s="110"/>
      <c r="U62579" s="110"/>
      <c r="W62579" s="110"/>
      <c r="Y62579" s="110"/>
      <c r="AA62579" s="110"/>
      <c r="AC62579" s="110"/>
    </row>
    <row r="62580" spans="19:29" x14ac:dyDescent="0.25">
      <c r="S62580" s="110"/>
      <c r="U62580" s="110"/>
      <c r="W62580" s="110"/>
      <c r="Y62580" s="110"/>
      <c r="AA62580" s="110"/>
      <c r="AC62580" s="110"/>
    </row>
    <row r="62581" spans="19:29" x14ac:dyDescent="0.25">
      <c r="S62581" s="111"/>
      <c r="U62581" s="111"/>
      <c r="W62581" s="111"/>
      <c r="Y62581" s="111"/>
      <c r="AA62581" s="111"/>
      <c r="AC62581" s="111"/>
    </row>
    <row r="62582" spans="19:29" x14ac:dyDescent="0.25">
      <c r="S62582" s="107"/>
      <c r="U62582" s="107"/>
      <c r="W62582" s="107"/>
      <c r="Y62582" s="107"/>
      <c r="AA62582" s="107"/>
      <c r="AC62582" s="107"/>
    </row>
    <row r="62583" spans="19:29" x14ac:dyDescent="0.25">
      <c r="S62583" s="108"/>
      <c r="U62583" s="108"/>
      <c r="W62583" s="108"/>
      <c r="Y62583" s="108"/>
      <c r="AA62583" s="108"/>
      <c r="AC62583" s="108"/>
    </row>
    <row r="62584" spans="19:29" x14ac:dyDescent="0.25">
      <c r="S62584" s="108"/>
      <c r="U62584" s="108"/>
      <c r="W62584" s="108"/>
      <c r="Y62584" s="108"/>
      <c r="AA62584" s="108"/>
      <c r="AC62584" s="108"/>
    </row>
    <row r="62585" spans="19:29" x14ac:dyDescent="0.25">
      <c r="S62585" s="109"/>
      <c r="U62585" s="109"/>
      <c r="W62585" s="109"/>
      <c r="Y62585" s="109"/>
      <c r="AA62585" s="109"/>
      <c r="AC62585" s="109"/>
    </row>
    <row r="62586" spans="19:29" x14ac:dyDescent="0.25">
      <c r="S62586" s="108"/>
      <c r="U62586" s="108"/>
      <c r="W62586" s="108"/>
      <c r="Y62586" s="108"/>
      <c r="AA62586" s="108"/>
      <c r="AC62586" s="108"/>
    </row>
    <row r="62587" spans="19:29" x14ac:dyDescent="0.25">
      <c r="S62587" s="108"/>
      <c r="U62587" s="108"/>
      <c r="W62587" s="108"/>
      <c r="Y62587" s="108"/>
      <c r="AA62587" s="108"/>
      <c r="AC62587" s="108"/>
    </row>
    <row r="62588" spans="19:29" x14ac:dyDescent="0.25">
      <c r="S62588" s="109"/>
      <c r="U62588" s="109"/>
      <c r="W62588" s="109"/>
      <c r="Y62588" s="109"/>
      <c r="AA62588" s="109"/>
      <c r="AC62588" s="109"/>
    </row>
    <row r="62589" spans="19:29" x14ac:dyDescent="0.25">
      <c r="S62589" s="108"/>
      <c r="U62589" s="108"/>
      <c r="W62589" s="108"/>
      <c r="Y62589" s="108"/>
      <c r="AA62589" s="108"/>
      <c r="AC62589" s="108"/>
    </row>
    <row r="62590" spans="19:29" x14ac:dyDescent="0.25">
      <c r="S62590" s="109"/>
      <c r="U62590" s="109"/>
      <c r="W62590" s="109"/>
      <c r="Y62590" s="109"/>
      <c r="AA62590" s="109"/>
      <c r="AC62590" s="109"/>
    </row>
    <row r="62591" spans="19:29" x14ac:dyDescent="0.25">
      <c r="S62591" s="108"/>
      <c r="U62591" s="108"/>
      <c r="W62591" s="108"/>
      <c r="Y62591" s="108"/>
      <c r="AA62591" s="108"/>
      <c r="AC62591" s="108"/>
    </row>
    <row r="62592" spans="19:29" x14ac:dyDescent="0.25">
      <c r="S62592" s="108"/>
      <c r="U62592" s="108"/>
      <c r="W62592" s="108"/>
      <c r="Y62592" s="108"/>
      <c r="AA62592" s="108"/>
      <c r="AC62592" s="108"/>
    </row>
    <row r="62593" spans="19:29" x14ac:dyDescent="0.25">
      <c r="S62593" s="108"/>
      <c r="U62593" s="108"/>
      <c r="W62593" s="108"/>
      <c r="Y62593" s="108"/>
      <c r="AA62593" s="108"/>
      <c r="AC62593" s="108"/>
    </row>
    <row r="62594" spans="19:29" x14ac:dyDescent="0.25">
      <c r="S62594" s="110"/>
      <c r="U62594" s="110"/>
      <c r="W62594" s="110"/>
      <c r="Y62594" s="110"/>
      <c r="AA62594" s="110"/>
      <c r="AC62594" s="110"/>
    </row>
    <row r="62595" spans="19:29" x14ac:dyDescent="0.25">
      <c r="S62595" s="110"/>
      <c r="U62595" s="110"/>
      <c r="W62595" s="110"/>
      <c r="Y62595" s="110"/>
      <c r="AA62595" s="110"/>
      <c r="AC62595" s="110"/>
    </row>
    <row r="62596" spans="19:29" x14ac:dyDescent="0.25">
      <c r="S62596" s="110"/>
      <c r="U62596" s="110"/>
      <c r="W62596" s="110"/>
      <c r="Y62596" s="110"/>
      <c r="AA62596" s="110"/>
      <c r="AC62596" s="110"/>
    </row>
    <row r="62597" spans="19:29" x14ac:dyDescent="0.25">
      <c r="S62597" s="110"/>
      <c r="U62597" s="110"/>
      <c r="W62597" s="110"/>
      <c r="Y62597" s="110"/>
      <c r="AA62597" s="110"/>
      <c r="AC62597" s="110"/>
    </row>
    <row r="62598" spans="19:29" x14ac:dyDescent="0.25">
      <c r="S62598" s="111"/>
      <c r="U62598" s="111"/>
      <c r="W62598" s="111"/>
      <c r="Y62598" s="111"/>
      <c r="AA62598" s="111"/>
      <c r="AC62598" s="111"/>
    </row>
    <row r="62599" spans="19:29" x14ac:dyDescent="0.25">
      <c r="S62599" s="107"/>
      <c r="U62599" s="107"/>
      <c r="W62599" s="107"/>
      <c r="Y62599" s="107"/>
      <c r="AA62599" s="107"/>
      <c r="AC62599" s="107"/>
    </row>
    <row r="62600" spans="19:29" x14ac:dyDescent="0.25">
      <c r="S62600" s="108"/>
      <c r="U62600" s="108"/>
      <c r="W62600" s="108"/>
      <c r="Y62600" s="108"/>
      <c r="AA62600" s="108"/>
      <c r="AC62600" s="108"/>
    </row>
    <row r="62601" spans="19:29" x14ac:dyDescent="0.25">
      <c r="S62601" s="108"/>
      <c r="U62601" s="108"/>
      <c r="W62601" s="108"/>
      <c r="Y62601" s="108"/>
      <c r="AA62601" s="108"/>
      <c r="AC62601" s="108"/>
    </row>
    <row r="62602" spans="19:29" x14ac:dyDescent="0.25">
      <c r="S62602" s="109"/>
      <c r="U62602" s="109"/>
      <c r="W62602" s="109"/>
      <c r="Y62602" s="109"/>
      <c r="AA62602" s="109"/>
      <c r="AC62602" s="109"/>
    </row>
    <row r="62603" spans="19:29" x14ac:dyDescent="0.25">
      <c r="S62603" s="108"/>
      <c r="U62603" s="108"/>
      <c r="W62603" s="108"/>
      <c r="Y62603" s="108"/>
      <c r="AA62603" s="108"/>
      <c r="AC62603" s="108"/>
    </row>
    <row r="62604" spans="19:29" x14ac:dyDescent="0.25">
      <c r="S62604" s="108"/>
      <c r="U62604" s="108"/>
      <c r="W62604" s="108"/>
      <c r="Y62604" s="108"/>
      <c r="AA62604" s="108"/>
      <c r="AC62604" s="108"/>
    </row>
    <row r="62605" spans="19:29" x14ac:dyDescent="0.25">
      <c r="S62605" s="109"/>
      <c r="U62605" s="109"/>
      <c r="W62605" s="109"/>
      <c r="Y62605" s="109"/>
      <c r="AA62605" s="109"/>
      <c r="AC62605" s="109"/>
    </row>
    <row r="62606" spans="19:29" x14ac:dyDescent="0.25">
      <c r="S62606" s="108"/>
      <c r="U62606" s="108"/>
      <c r="W62606" s="108"/>
      <c r="Y62606" s="108"/>
      <c r="AA62606" s="108"/>
      <c r="AC62606" s="108"/>
    </row>
    <row r="62607" spans="19:29" x14ac:dyDescent="0.25">
      <c r="S62607" s="109"/>
      <c r="U62607" s="109"/>
      <c r="W62607" s="109"/>
      <c r="Y62607" s="109"/>
      <c r="AA62607" s="109"/>
      <c r="AC62607" s="109"/>
    </row>
    <row r="62608" spans="19:29" x14ac:dyDescent="0.25">
      <c r="S62608" s="108"/>
      <c r="U62608" s="108"/>
      <c r="W62608" s="108"/>
      <c r="Y62608" s="108"/>
      <c r="AA62608" s="108"/>
      <c r="AC62608" s="108"/>
    </row>
    <row r="62609" spans="19:29" x14ac:dyDescent="0.25">
      <c r="S62609" s="108"/>
      <c r="U62609" s="108"/>
      <c r="W62609" s="108"/>
      <c r="Y62609" s="108"/>
      <c r="AA62609" s="108"/>
      <c r="AC62609" s="108"/>
    </row>
    <row r="62610" spans="19:29" x14ac:dyDescent="0.25">
      <c r="S62610" s="108"/>
      <c r="U62610" s="108"/>
      <c r="W62610" s="108"/>
      <c r="Y62610" s="108"/>
      <c r="AA62610" s="108"/>
      <c r="AC62610" s="108"/>
    </row>
    <row r="62611" spans="19:29" x14ac:dyDescent="0.25">
      <c r="S62611" s="110"/>
      <c r="U62611" s="110"/>
      <c r="W62611" s="110"/>
      <c r="Y62611" s="110"/>
      <c r="AA62611" s="110"/>
      <c r="AC62611" s="110"/>
    </row>
    <row r="62612" spans="19:29" x14ac:dyDescent="0.25">
      <c r="S62612" s="110"/>
      <c r="U62612" s="110"/>
      <c r="W62612" s="110"/>
      <c r="Y62612" s="110"/>
      <c r="AA62612" s="110"/>
      <c r="AC62612" s="110"/>
    </row>
    <row r="62613" spans="19:29" x14ac:dyDescent="0.25">
      <c r="S62613" s="110"/>
      <c r="U62613" s="110"/>
      <c r="W62613" s="110"/>
      <c r="Y62613" s="110"/>
      <c r="AA62613" s="110"/>
      <c r="AC62613" s="110"/>
    </row>
    <row r="62614" spans="19:29" x14ac:dyDescent="0.25">
      <c r="S62614" s="110"/>
      <c r="U62614" s="110"/>
      <c r="W62614" s="110"/>
      <c r="Y62614" s="110"/>
      <c r="AA62614" s="110"/>
      <c r="AC62614" s="110"/>
    </row>
    <row r="62615" spans="19:29" x14ac:dyDescent="0.25">
      <c r="S62615" s="111"/>
      <c r="U62615" s="111"/>
      <c r="W62615" s="111"/>
      <c r="Y62615" s="111"/>
      <c r="AA62615" s="111"/>
      <c r="AC62615" s="111"/>
    </row>
    <row r="62616" spans="19:29" x14ac:dyDescent="0.25">
      <c r="S62616" s="107"/>
      <c r="U62616" s="107"/>
      <c r="W62616" s="107"/>
      <c r="Y62616" s="107"/>
      <c r="AA62616" s="107"/>
      <c r="AC62616" s="107"/>
    </row>
    <row r="62617" spans="19:29" x14ac:dyDescent="0.25">
      <c r="S62617" s="108"/>
      <c r="U62617" s="108"/>
      <c r="W62617" s="108"/>
      <c r="Y62617" s="108"/>
      <c r="AA62617" s="108"/>
      <c r="AC62617" s="108"/>
    </row>
    <row r="62618" spans="19:29" x14ac:dyDescent="0.25">
      <c r="S62618" s="108"/>
      <c r="U62618" s="108"/>
      <c r="W62618" s="108"/>
      <c r="Y62618" s="108"/>
      <c r="AA62618" s="108"/>
      <c r="AC62618" s="108"/>
    </row>
    <row r="62619" spans="19:29" x14ac:dyDescent="0.25">
      <c r="S62619" s="109"/>
      <c r="U62619" s="109"/>
      <c r="W62619" s="109"/>
      <c r="Y62619" s="109"/>
      <c r="AA62619" s="109"/>
      <c r="AC62619" s="109"/>
    </row>
    <row r="62620" spans="19:29" x14ac:dyDescent="0.25">
      <c r="S62620" s="108"/>
      <c r="U62620" s="108"/>
      <c r="W62620" s="108"/>
      <c r="Y62620" s="108"/>
      <c r="AA62620" s="108"/>
      <c r="AC62620" s="108"/>
    </row>
    <row r="62621" spans="19:29" x14ac:dyDescent="0.25">
      <c r="S62621" s="108"/>
      <c r="U62621" s="108"/>
      <c r="W62621" s="108"/>
      <c r="Y62621" s="108"/>
      <c r="AA62621" s="108"/>
      <c r="AC62621" s="108"/>
    </row>
    <row r="62622" spans="19:29" x14ac:dyDescent="0.25">
      <c r="S62622" s="109"/>
      <c r="U62622" s="109"/>
      <c r="W62622" s="109"/>
      <c r="Y62622" s="109"/>
      <c r="AA62622" s="109"/>
      <c r="AC62622" s="109"/>
    </row>
    <row r="62623" spans="19:29" x14ac:dyDescent="0.25">
      <c r="S62623" s="108"/>
      <c r="U62623" s="108"/>
      <c r="W62623" s="108"/>
      <c r="Y62623" s="108"/>
      <c r="AA62623" s="108"/>
      <c r="AC62623" s="108"/>
    </row>
    <row r="62624" spans="19:29" x14ac:dyDescent="0.25">
      <c r="S62624" s="109"/>
      <c r="U62624" s="109"/>
      <c r="W62624" s="109"/>
      <c r="Y62624" s="109"/>
      <c r="AA62624" s="109"/>
      <c r="AC62624" s="109"/>
    </row>
    <row r="62625" spans="19:29" x14ac:dyDescent="0.25">
      <c r="S62625" s="108"/>
      <c r="U62625" s="108"/>
      <c r="W62625" s="108"/>
      <c r="Y62625" s="108"/>
      <c r="AA62625" s="108"/>
      <c r="AC62625" s="108"/>
    </row>
    <row r="62626" spans="19:29" x14ac:dyDescent="0.25">
      <c r="S62626" s="108"/>
      <c r="U62626" s="108"/>
      <c r="W62626" s="108"/>
      <c r="Y62626" s="108"/>
      <c r="AA62626" s="108"/>
      <c r="AC62626" s="108"/>
    </row>
    <row r="62627" spans="19:29" x14ac:dyDescent="0.25">
      <c r="S62627" s="108"/>
      <c r="U62627" s="108"/>
      <c r="W62627" s="108"/>
      <c r="Y62627" s="108"/>
      <c r="AA62627" s="108"/>
      <c r="AC62627" s="108"/>
    </row>
    <row r="62628" spans="19:29" x14ac:dyDescent="0.25">
      <c r="S62628" s="110"/>
      <c r="U62628" s="110"/>
      <c r="W62628" s="110"/>
      <c r="Y62628" s="110"/>
      <c r="AA62628" s="110"/>
      <c r="AC62628" s="110"/>
    </row>
    <row r="62629" spans="19:29" x14ac:dyDescent="0.25">
      <c r="S62629" s="110"/>
      <c r="U62629" s="110"/>
      <c r="W62629" s="110"/>
      <c r="Y62629" s="110"/>
      <c r="AA62629" s="110"/>
      <c r="AC62629" s="110"/>
    </row>
    <row r="62630" spans="19:29" x14ac:dyDescent="0.25">
      <c r="S62630" s="110"/>
      <c r="U62630" s="110"/>
      <c r="W62630" s="110"/>
      <c r="Y62630" s="110"/>
      <c r="AA62630" s="110"/>
      <c r="AC62630" s="110"/>
    </row>
    <row r="62631" spans="19:29" x14ac:dyDescent="0.25">
      <c r="S62631" s="110"/>
      <c r="U62631" s="110"/>
      <c r="W62631" s="110"/>
      <c r="Y62631" s="110"/>
      <c r="AA62631" s="110"/>
      <c r="AC62631" s="110"/>
    </row>
    <row r="62632" spans="19:29" x14ac:dyDescent="0.25">
      <c r="S62632" s="111"/>
      <c r="U62632" s="111"/>
      <c r="W62632" s="111"/>
      <c r="Y62632" s="111"/>
      <c r="AA62632" s="111"/>
      <c r="AC62632" s="111"/>
    </row>
    <row r="62633" spans="19:29" x14ac:dyDescent="0.25">
      <c r="S62633" s="107"/>
      <c r="U62633" s="107"/>
      <c r="W62633" s="107"/>
      <c r="Y62633" s="107"/>
      <c r="AA62633" s="107"/>
      <c r="AC62633" s="107"/>
    </row>
    <row r="62634" spans="19:29" x14ac:dyDescent="0.25">
      <c r="S62634" s="108"/>
      <c r="U62634" s="108"/>
      <c r="W62634" s="108"/>
      <c r="Y62634" s="108"/>
      <c r="AA62634" s="108"/>
      <c r="AC62634" s="108"/>
    </row>
    <row r="62635" spans="19:29" x14ac:dyDescent="0.25">
      <c r="S62635" s="108"/>
      <c r="U62635" s="108"/>
      <c r="W62635" s="108"/>
      <c r="Y62635" s="108"/>
      <c r="AA62635" s="108"/>
      <c r="AC62635" s="108"/>
    </row>
    <row r="62636" spans="19:29" x14ac:dyDescent="0.25">
      <c r="S62636" s="109"/>
      <c r="U62636" s="109"/>
      <c r="W62636" s="109"/>
      <c r="Y62636" s="109"/>
      <c r="AA62636" s="109"/>
      <c r="AC62636" s="109"/>
    </row>
    <row r="62637" spans="19:29" x14ac:dyDescent="0.25">
      <c r="S62637" s="108"/>
      <c r="U62637" s="108"/>
      <c r="W62637" s="108"/>
      <c r="Y62637" s="108"/>
      <c r="AA62637" s="108"/>
      <c r="AC62637" s="108"/>
    </row>
    <row r="62638" spans="19:29" x14ac:dyDescent="0.25">
      <c r="S62638" s="108"/>
      <c r="U62638" s="108"/>
      <c r="W62638" s="108"/>
      <c r="Y62638" s="108"/>
      <c r="AA62638" s="108"/>
      <c r="AC62638" s="108"/>
    </row>
    <row r="62639" spans="19:29" x14ac:dyDescent="0.25">
      <c r="S62639" s="109"/>
      <c r="U62639" s="109"/>
      <c r="W62639" s="109"/>
      <c r="Y62639" s="109"/>
      <c r="AA62639" s="109"/>
      <c r="AC62639" s="109"/>
    </row>
    <row r="62640" spans="19:29" x14ac:dyDescent="0.25">
      <c r="S62640" s="108"/>
      <c r="U62640" s="108"/>
      <c r="W62640" s="108"/>
      <c r="Y62640" s="108"/>
      <c r="AA62640" s="108"/>
      <c r="AC62640" s="108"/>
    </row>
    <row r="62641" spans="19:29" x14ac:dyDescent="0.25">
      <c r="S62641" s="109"/>
      <c r="U62641" s="109"/>
      <c r="W62641" s="109"/>
      <c r="Y62641" s="109"/>
      <c r="AA62641" s="109"/>
      <c r="AC62641" s="109"/>
    </row>
    <row r="62642" spans="19:29" x14ac:dyDescent="0.25">
      <c r="S62642" s="108"/>
      <c r="U62642" s="108"/>
      <c r="W62642" s="108"/>
      <c r="Y62642" s="108"/>
      <c r="AA62642" s="108"/>
      <c r="AC62642" s="108"/>
    </row>
    <row r="62643" spans="19:29" x14ac:dyDescent="0.25">
      <c r="S62643" s="108"/>
      <c r="U62643" s="108"/>
      <c r="W62643" s="108"/>
      <c r="Y62643" s="108"/>
      <c r="AA62643" s="108"/>
      <c r="AC62643" s="108"/>
    </row>
    <row r="62644" spans="19:29" x14ac:dyDescent="0.25">
      <c r="S62644" s="108"/>
      <c r="U62644" s="108"/>
      <c r="W62644" s="108"/>
      <c r="Y62644" s="108"/>
      <c r="AA62644" s="108"/>
      <c r="AC62644" s="108"/>
    </row>
    <row r="62645" spans="19:29" x14ac:dyDescent="0.25">
      <c r="S62645" s="110"/>
      <c r="U62645" s="110"/>
      <c r="W62645" s="110"/>
      <c r="Y62645" s="110"/>
      <c r="AA62645" s="110"/>
      <c r="AC62645" s="110"/>
    </row>
    <row r="62646" spans="19:29" x14ac:dyDescent="0.25">
      <c r="S62646" s="110"/>
      <c r="U62646" s="110"/>
      <c r="W62646" s="110"/>
      <c r="Y62646" s="110"/>
      <c r="AA62646" s="110"/>
      <c r="AC62646" s="110"/>
    </row>
    <row r="62647" spans="19:29" x14ac:dyDescent="0.25">
      <c r="S62647" s="110"/>
      <c r="U62647" s="110"/>
      <c r="W62647" s="110"/>
      <c r="Y62647" s="110"/>
      <c r="AA62647" s="110"/>
      <c r="AC62647" s="110"/>
    </row>
    <row r="62648" spans="19:29" x14ac:dyDescent="0.25">
      <c r="S62648" s="110"/>
      <c r="U62648" s="110"/>
      <c r="W62648" s="110"/>
      <c r="Y62648" s="110"/>
      <c r="AA62648" s="110"/>
      <c r="AC62648" s="110"/>
    </row>
    <row r="62649" spans="19:29" x14ac:dyDescent="0.25">
      <c r="S62649" s="111"/>
      <c r="U62649" s="111"/>
      <c r="W62649" s="111"/>
      <c r="Y62649" s="111"/>
      <c r="AA62649" s="111"/>
      <c r="AC62649" s="111"/>
    </row>
    <row r="62650" spans="19:29" x14ac:dyDescent="0.25">
      <c r="S62650" s="107"/>
      <c r="U62650" s="107"/>
      <c r="W62650" s="107"/>
      <c r="Y62650" s="107"/>
      <c r="AA62650" s="107"/>
      <c r="AC62650" s="107"/>
    </row>
    <row r="62651" spans="19:29" x14ac:dyDescent="0.25">
      <c r="S62651" s="108"/>
      <c r="U62651" s="108"/>
      <c r="W62651" s="108"/>
      <c r="Y62651" s="108"/>
      <c r="AA62651" s="108"/>
      <c r="AC62651" s="108"/>
    </row>
    <row r="62652" spans="19:29" x14ac:dyDescent="0.25">
      <c r="S62652" s="108"/>
      <c r="U62652" s="108"/>
      <c r="W62652" s="108"/>
      <c r="Y62652" s="108"/>
      <c r="AA62652" s="108"/>
      <c r="AC62652" s="108"/>
    </row>
    <row r="62653" spans="19:29" x14ac:dyDescent="0.25">
      <c r="S62653" s="109"/>
      <c r="U62653" s="109"/>
      <c r="W62653" s="109"/>
      <c r="Y62653" s="109"/>
      <c r="AA62653" s="109"/>
      <c r="AC62653" s="109"/>
    </row>
    <row r="62654" spans="19:29" x14ac:dyDescent="0.25">
      <c r="S62654" s="108"/>
      <c r="U62654" s="108"/>
      <c r="W62654" s="108"/>
      <c r="Y62654" s="108"/>
      <c r="AA62654" s="108"/>
      <c r="AC62654" s="108"/>
    </row>
    <row r="62655" spans="19:29" x14ac:dyDescent="0.25">
      <c r="S62655" s="108"/>
      <c r="U62655" s="108"/>
      <c r="W62655" s="108"/>
      <c r="Y62655" s="108"/>
      <c r="AA62655" s="108"/>
      <c r="AC62655" s="108"/>
    </row>
    <row r="62656" spans="19:29" x14ac:dyDescent="0.25">
      <c r="S62656" s="109"/>
      <c r="U62656" s="109"/>
      <c r="W62656" s="109"/>
      <c r="Y62656" s="109"/>
      <c r="AA62656" s="109"/>
      <c r="AC62656" s="109"/>
    </row>
    <row r="62657" spans="19:29" x14ac:dyDescent="0.25">
      <c r="S62657" s="108"/>
      <c r="U62657" s="108"/>
      <c r="W62657" s="108"/>
      <c r="Y62657" s="108"/>
      <c r="AA62657" s="108"/>
      <c r="AC62657" s="108"/>
    </row>
    <row r="62658" spans="19:29" x14ac:dyDescent="0.25">
      <c r="S62658" s="109"/>
      <c r="U62658" s="109"/>
      <c r="W62658" s="109"/>
      <c r="Y62658" s="109"/>
      <c r="AA62658" s="109"/>
      <c r="AC62658" s="109"/>
    </row>
    <row r="62659" spans="19:29" x14ac:dyDescent="0.25">
      <c r="S62659" s="108"/>
      <c r="U62659" s="108"/>
      <c r="W62659" s="108"/>
      <c r="Y62659" s="108"/>
      <c r="AA62659" s="108"/>
      <c r="AC62659" s="108"/>
    </row>
    <row r="62660" spans="19:29" x14ac:dyDescent="0.25">
      <c r="S62660" s="108"/>
      <c r="U62660" s="108"/>
      <c r="W62660" s="108"/>
      <c r="Y62660" s="108"/>
      <c r="AA62660" s="108"/>
      <c r="AC62660" s="108"/>
    </row>
    <row r="62661" spans="19:29" x14ac:dyDescent="0.25">
      <c r="S62661" s="108"/>
      <c r="U62661" s="108"/>
      <c r="W62661" s="108"/>
      <c r="Y62661" s="108"/>
      <c r="AA62661" s="108"/>
      <c r="AC62661" s="108"/>
    </row>
    <row r="62662" spans="19:29" x14ac:dyDescent="0.25">
      <c r="S62662" s="110"/>
      <c r="U62662" s="110"/>
      <c r="W62662" s="110"/>
      <c r="Y62662" s="110"/>
      <c r="AA62662" s="110"/>
      <c r="AC62662" s="110"/>
    </row>
    <row r="62663" spans="19:29" x14ac:dyDescent="0.25">
      <c r="S62663" s="110"/>
      <c r="U62663" s="110"/>
      <c r="W62663" s="110"/>
      <c r="Y62663" s="110"/>
      <c r="AA62663" s="110"/>
      <c r="AC62663" s="110"/>
    </row>
    <row r="62664" spans="19:29" x14ac:dyDescent="0.25">
      <c r="S62664" s="110"/>
      <c r="U62664" s="110"/>
      <c r="W62664" s="110"/>
      <c r="Y62664" s="110"/>
      <c r="AA62664" s="110"/>
      <c r="AC62664" s="110"/>
    </row>
    <row r="62665" spans="19:29" x14ac:dyDescent="0.25">
      <c r="S62665" s="110"/>
      <c r="U62665" s="110"/>
      <c r="W62665" s="110"/>
      <c r="Y62665" s="110"/>
      <c r="AA62665" s="110"/>
      <c r="AC62665" s="110"/>
    </row>
    <row r="62666" spans="19:29" x14ac:dyDescent="0.25">
      <c r="S62666" s="111"/>
      <c r="U62666" s="111"/>
      <c r="W62666" s="111"/>
      <c r="Y62666" s="111"/>
      <c r="AA62666" s="111"/>
      <c r="AC62666" s="111"/>
    </row>
    <row r="62667" spans="19:29" x14ac:dyDescent="0.25">
      <c r="S62667" s="107"/>
      <c r="U62667" s="107"/>
      <c r="W62667" s="107"/>
      <c r="Y62667" s="107"/>
      <c r="AA62667" s="107"/>
      <c r="AC62667" s="107"/>
    </row>
    <row r="62668" spans="19:29" x14ac:dyDescent="0.25">
      <c r="S62668" s="108"/>
      <c r="U62668" s="108"/>
      <c r="W62668" s="108"/>
      <c r="Y62668" s="108"/>
      <c r="AA62668" s="108"/>
      <c r="AC62668" s="108"/>
    </row>
    <row r="62669" spans="19:29" x14ac:dyDescent="0.25">
      <c r="S62669" s="108"/>
      <c r="U62669" s="108"/>
      <c r="W62669" s="108"/>
      <c r="Y62669" s="108"/>
      <c r="AA62669" s="108"/>
      <c r="AC62669" s="108"/>
    </row>
    <row r="62670" spans="19:29" x14ac:dyDescent="0.25">
      <c r="S62670" s="109"/>
      <c r="U62670" s="109"/>
      <c r="W62670" s="109"/>
      <c r="Y62670" s="109"/>
      <c r="AA62670" s="109"/>
      <c r="AC62670" s="109"/>
    </row>
    <row r="62671" spans="19:29" x14ac:dyDescent="0.25">
      <c r="S62671" s="108"/>
      <c r="U62671" s="108"/>
      <c r="W62671" s="108"/>
      <c r="Y62671" s="108"/>
      <c r="AA62671" s="108"/>
      <c r="AC62671" s="108"/>
    </row>
    <row r="62672" spans="19:29" x14ac:dyDescent="0.25">
      <c r="S62672" s="108"/>
      <c r="U62672" s="108"/>
      <c r="W62672" s="108"/>
      <c r="Y62672" s="108"/>
      <c r="AA62672" s="108"/>
      <c r="AC62672" s="108"/>
    </row>
    <row r="62673" spans="19:29" x14ac:dyDescent="0.25">
      <c r="S62673" s="109"/>
      <c r="U62673" s="109"/>
      <c r="W62673" s="109"/>
      <c r="Y62673" s="109"/>
      <c r="AA62673" s="109"/>
      <c r="AC62673" s="109"/>
    </row>
    <row r="62674" spans="19:29" x14ac:dyDescent="0.25">
      <c r="S62674" s="108"/>
      <c r="U62674" s="108"/>
      <c r="W62674" s="108"/>
      <c r="Y62674" s="108"/>
      <c r="AA62674" s="108"/>
      <c r="AC62674" s="108"/>
    </row>
    <row r="62675" spans="19:29" x14ac:dyDescent="0.25">
      <c r="S62675" s="109"/>
      <c r="U62675" s="109"/>
      <c r="W62675" s="109"/>
      <c r="Y62675" s="109"/>
      <c r="AA62675" s="109"/>
      <c r="AC62675" s="109"/>
    </row>
    <row r="62676" spans="19:29" x14ac:dyDescent="0.25">
      <c r="S62676" s="108"/>
      <c r="U62676" s="108"/>
      <c r="W62676" s="108"/>
      <c r="Y62676" s="108"/>
      <c r="AA62676" s="108"/>
      <c r="AC62676" s="108"/>
    </row>
    <row r="62677" spans="19:29" x14ac:dyDescent="0.25">
      <c r="S62677" s="108"/>
      <c r="U62677" s="108"/>
      <c r="W62677" s="108"/>
      <c r="Y62677" s="108"/>
      <c r="AA62677" s="108"/>
      <c r="AC62677" s="108"/>
    </row>
    <row r="62678" spans="19:29" x14ac:dyDescent="0.25">
      <c r="S62678" s="108"/>
      <c r="U62678" s="108"/>
      <c r="W62678" s="108"/>
      <c r="Y62678" s="108"/>
      <c r="AA62678" s="108"/>
      <c r="AC62678" s="108"/>
    </row>
    <row r="62679" spans="19:29" x14ac:dyDescent="0.25">
      <c r="S62679" s="110"/>
      <c r="U62679" s="110"/>
      <c r="W62679" s="110"/>
      <c r="Y62679" s="110"/>
      <c r="AA62679" s="110"/>
      <c r="AC62679" s="110"/>
    </row>
    <row r="62680" spans="19:29" x14ac:dyDescent="0.25">
      <c r="S62680" s="110"/>
      <c r="U62680" s="110"/>
      <c r="W62680" s="110"/>
      <c r="Y62680" s="110"/>
      <c r="AA62680" s="110"/>
      <c r="AC62680" s="110"/>
    </row>
    <row r="62681" spans="19:29" x14ac:dyDescent="0.25">
      <c r="S62681" s="110"/>
      <c r="U62681" s="110"/>
      <c r="W62681" s="110"/>
      <c r="Y62681" s="110"/>
      <c r="AA62681" s="110"/>
      <c r="AC62681" s="110"/>
    </row>
    <row r="62682" spans="19:29" x14ac:dyDescent="0.25">
      <c r="S62682" s="110"/>
      <c r="U62682" s="110"/>
      <c r="W62682" s="110"/>
      <c r="Y62682" s="110"/>
      <c r="AA62682" s="110"/>
      <c r="AC62682" s="110"/>
    </row>
    <row r="62683" spans="19:29" x14ac:dyDescent="0.25">
      <c r="S62683" s="111"/>
      <c r="U62683" s="111"/>
      <c r="W62683" s="111"/>
      <c r="Y62683" s="111"/>
      <c r="AA62683" s="111"/>
      <c r="AC62683" s="111"/>
    </row>
    <row r="62684" spans="19:29" x14ac:dyDescent="0.25">
      <c r="S62684" s="107"/>
      <c r="U62684" s="107"/>
      <c r="W62684" s="107"/>
      <c r="Y62684" s="107"/>
      <c r="AA62684" s="107"/>
      <c r="AC62684" s="107"/>
    </row>
    <row r="62685" spans="19:29" x14ac:dyDescent="0.25">
      <c r="S62685" s="108"/>
      <c r="U62685" s="108"/>
      <c r="W62685" s="108"/>
      <c r="Y62685" s="108"/>
      <c r="AA62685" s="108"/>
      <c r="AC62685" s="108"/>
    </row>
    <row r="62686" spans="19:29" x14ac:dyDescent="0.25">
      <c r="S62686" s="108"/>
      <c r="U62686" s="108"/>
      <c r="W62686" s="108"/>
      <c r="Y62686" s="108"/>
      <c r="AA62686" s="108"/>
      <c r="AC62686" s="108"/>
    </row>
    <row r="62687" spans="19:29" x14ac:dyDescent="0.25">
      <c r="S62687" s="109"/>
      <c r="U62687" s="109"/>
      <c r="W62687" s="109"/>
      <c r="Y62687" s="109"/>
      <c r="AA62687" s="109"/>
      <c r="AC62687" s="109"/>
    </row>
    <row r="62688" spans="19:29" x14ac:dyDescent="0.25">
      <c r="S62688" s="108"/>
      <c r="U62688" s="108"/>
      <c r="W62688" s="108"/>
      <c r="Y62688" s="108"/>
      <c r="AA62688" s="108"/>
      <c r="AC62688" s="108"/>
    </row>
    <row r="62689" spans="19:29" x14ac:dyDescent="0.25">
      <c r="S62689" s="108"/>
      <c r="U62689" s="108"/>
      <c r="W62689" s="108"/>
      <c r="Y62689" s="108"/>
      <c r="AA62689" s="108"/>
      <c r="AC62689" s="108"/>
    </row>
    <row r="62690" spans="19:29" x14ac:dyDescent="0.25">
      <c r="S62690" s="109"/>
      <c r="U62690" s="109"/>
      <c r="W62690" s="109"/>
      <c r="Y62690" s="109"/>
      <c r="AA62690" s="109"/>
      <c r="AC62690" s="109"/>
    </row>
    <row r="62691" spans="19:29" x14ac:dyDescent="0.25">
      <c r="S62691" s="108"/>
      <c r="U62691" s="108"/>
      <c r="W62691" s="108"/>
      <c r="Y62691" s="108"/>
      <c r="AA62691" s="108"/>
      <c r="AC62691" s="108"/>
    </row>
    <row r="62692" spans="19:29" x14ac:dyDescent="0.25">
      <c r="S62692" s="109"/>
      <c r="U62692" s="109"/>
      <c r="W62692" s="109"/>
      <c r="Y62692" s="109"/>
      <c r="AA62692" s="109"/>
      <c r="AC62692" s="109"/>
    </row>
    <row r="62693" spans="19:29" x14ac:dyDescent="0.25">
      <c r="S62693" s="108"/>
      <c r="U62693" s="108"/>
      <c r="W62693" s="108"/>
      <c r="Y62693" s="108"/>
      <c r="AA62693" s="108"/>
      <c r="AC62693" s="108"/>
    </row>
    <row r="62694" spans="19:29" x14ac:dyDescent="0.25">
      <c r="S62694" s="108"/>
      <c r="U62694" s="108"/>
      <c r="W62694" s="108"/>
      <c r="Y62694" s="108"/>
      <c r="AA62694" s="108"/>
      <c r="AC62694" s="108"/>
    </row>
    <row r="62695" spans="19:29" x14ac:dyDescent="0.25">
      <c r="S62695" s="108"/>
      <c r="U62695" s="108"/>
      <c r="W62695" s="108"/>
      <c r="Y62695" s="108"/>
      <c r="AA62695" s="108"/>
      <c r="AC62695" s="108"/>
    </row>
    <row r="62696" spans="19:29" x14ac:dyDescent="0.25">
      <c r="S62696" s="110"/>
      <c r="U62696" s="110"/>
      <c r="W62696" s="110"/>
      <c r="Y62696" s="110"/>
      <c r="AA62696" s="110"/>
      <c r="AC62696" s="110"/>
    </row>
    <row r="62697" spans="19:29" x14ac:dyDescent="0.25">
      <c r="S62697" s="110"/>
      <c r="U62697" s="110"/>
      <c r="W62697" s="110"/>
      <c r="Y62697" s="110"/>
      <c r="AA62697" s="110"/>
      <c r="AC62697" s="110"/>
    </row>
    <row r="62698" spans="19:29" x14ac:dyDescent="0.25">
      <c r="S62698" s="110"/>
      <c r="U62698" s="110"/>
      <c r="W62698" s="110"/>
      <c r="Y62698" s="110"/>
      <c r="AA62698" s="110"/>
      <c r="AC62698" s="110"/>
    </row>
    <row r="62699" spans="19:29" x14ac:dyDescent="0.25">
      <c r="S62699" s="110"/>
      <c r="U62699" s="110"/>
      <c r="W62699" s="110"/>
      <c r="Y62699" s="110"/>
      <c r="AA62699" s="110"/>
      <c r="AC62699" s="110"/>
    </row>
    <row r="62700" spans="19:29" x14ac:dyDescent="0.25">
      <c r="S62700" s="111"/>
      <c r="U62700" s="111"/>
      <c r="W62700" s="111"/>
      <c r="Y62700" s="111"/>
      <c r="AA62700" s="111"/>
      <c r="AC62700" s="111"/>
    </row>
    <row r="62701" spans="19:29" x14ac:dyDescent="0.25">
      <c r="S62701" s="107"/>
      <c r="U62701" s="107"/>
      <c r="W62701" s="107"/>
      <c r="Y62701" s="107"/>
      <c r="AA62701" s="107"/>
      <c r="AC62701" s="107"/>
    </row>
    <row r="62702" spans="19:29" x14ac:dyDescent="0.25">
      <c r="S62702" s="108"/>
      <c r="U62702" s="108"/>
      <c r="W62702" s="108"/>
      <c r="Y62702" s="108"/>
      <c r="AA62702" s="108"/>
      <c r="AC62702" s="108"/>
    </row>
    <row r="62703" spans="19:29" x14ac:dyDescent="0.25">
      <c r="S62703" s="108"/>
      <c r="U62703" s="108"/>
      <c r="W62703" s="108"/>
      <c r="Y62703" s="108"/>
      <c r="AA62703" s="108"/>
      <c r="AC62703" s="108"/>
    </row>
    <row r="62704" spans="19:29" x14ac:dyDescent="0.25">
      <c r="S62704" s="109"/>
      <c r="U62704" s="109"/>
      <c r="W62704" s="109"/>
      <c r="Y62704" s="109"/>
      <c r="AA62704" s="109"/>
      <c r="AC62704" s="109"/>
    </row>
    <row r="62705" spans="19:29" x14ac:dyDescent="0.25">
      <c r="S62705" s="108"/>
      <c r="U62705" s="108"/>
      <c r="W62705" s="108"/>
      <c r="Y62705" s="108"/>
      <c r="AA62705" s="108"/>
      <c r="AC62705" s="108"/>
    </row>
    <row r="62706" spans="19:29" x14ac:dyDescent="0.25">
      <c r="S62706" s="108"/>
      <c r="U62706" s="108"/>
      <c r="W62706" s="108"/>
      <c r="Y62706" s="108"/>
      <c r="AA62706" s="108"/>
      <c r="AC62706" s="108"/>
    </row>
    <row r="62707" spans="19:29" x14ac:dyDescent="0.25">
      <c r="S62707" s="109"/>
      <c r="U62707" s="109"/>
      <c r="W62707" s="109"/>
      <c r="Y62707" s="109"/>
      <c r="AA62707" s="109"/>
      <c r="AC62707" s="109"/>
    </row>
    <row r="62708" spans="19:29" x14ac:dyDescent="0.25">
      <c r="S62708" s="108"/>
      <c r="U62708" s="108"/>
      <c r="W62708" s="108"/>
      <c r="Y62708" s="108"/>
      <c r="AA62708" s="108"/>
      <c r="AC62708" s="108"/>
    </row>
    <row r="62709" spans="19:29" x14ac:dyDescent="0.25">
      <c r="S62709" s="109"/>
      <c r="U62709" s="109"/>
      <c r="W62709" s="109"/>
      <c r="Y62709" s="109"/>
      <c r="AA62709" s="109"/>
      <c r="AC62709" s="109"/>
    </row>
    <row r="62710" spans="19:29" x14ac:dyDescent="0.25">
      <c r="S62710" s="108"/>
      <c r="U62710" s="108"/>
      <c r="W62710" s="108"/>
      <c r="Y62710" s="108"/>
      <c r="AA62710" s="108"/>
      <c r="AC62710" s="108"/>
    </row>
    <row r="62711" spans="19:29" x14ac:dyDescent="0.25">
      <c r="S62711" s="108"/>
      <c r="U62711" s="108"/>
      <c r="W62711" s="108"/>
      <c r="Y62711" s="108"/>
      <c r="AA62711" s="108"/>
      <c r="AC62711" s="108"/>
    </row>
    <row r="62712" spans="19:29" x14ac:dyDescent="0.25">
      <c r="S62712" s="108"/>
      <c r="U62712" s="108"/>
      <c r="W62712" s="108"/>
      <c r="Y62712" s="108"/>
      <c r="AA62712" s="108"/>
      <c r="AC62712" s="108"/>
    </row>
    <row r="62713" spans="19:29" x14ac:dyDescent="0.25">
      <c r="S62713" s="110"/>
      <c r="U62713" s="110"/>
      <c r="W62713" s="110"/>
      <c r="Y62713" s="110"/>
      <c r="AA62713" s="110"/>
      <c r="AC62713" s="110"/>
    </row>
    <row r="62714" spans="19:29" x14ac:dyDescent="0.25">
      <c r="S62714" s="110"/>
      <c r="U62714" s="110"/>
      <c r="W62714" s="110"/>
      <c r="Y62714" s="110"/>
      <c r="AA62714" s="110"/>
      <c r="AC62714" s="110"/>
    </row>
    <row r="62715" spans="19:29" x14ac:dyDescent="0.25">
      <c r="S62715" s="110"/>
      <c r="U62715" s="110"/>
      <c r="W62715" s="110"/>
      <c r="Y62715" s="110"/>
      <c r="AA62715" s="110"/>
      <c r="AC62715" s="110"/>
    </row>
    <row r="62716" spans="19:29" x14ac:dyDescent="0.25">
      <c r="S62716" s="110"/>
      <c r="U62716" s="110"/>
      <c r="W62716" s="110"/>
      <c r="Y62716" s="110"/>
      <c r="AA62716" s="110"/>
      <c r="AC62716" s="110"/>
    </row>
    <row r="62717" spans="19:29" x14ac:dyDescent="0.25">
      <c r="S62717" s="111"/>
      <c r="U62717" s="111"/>
      <c r="W62717" s="111"/>
      <c r="Y62717" s="111"/>
      <c r="AA62717" s="111"/>
      <c r="AC62717" s="111"/>
    </row>
    <row r="62718" spans="19:29" x14ac:dyDescent="0.25">
      <c r="S62718" s="107"/>
      <c r="U62718" s="107"/>
      <c r="W62718" s="107"/>
      <c r="Y62718" s="107"/>
      <c r="AA62718" s="107"/>
      <c r="AC62718" s="107"/>
    </row>
    <row r="62719" spans="19:29" x14ac:dyDescent="0.25">
      <c r="S62719" s="108"/>
      <c r="U62719" s="108"/>
      <c r="W62719" s="108"/>
      <c r="Y62719" s="108"/>
      <c r="AA62719" s="108"/>
      <c r="AC62719" s="108"/>
    </row>
    <row r="62720" spans="19:29" x14ac:dyDescent="0.25">
      <c r="S62720" s="108"/>
      <c r="U62720" s="108"/>
      <c r="W62720" s="108"/>
      <c r="Y62720" s="108"/>
      <c r="AA62720" s="108"/>
      <c r="AC62720" s="108"/>
    </row>
    <row r="62721" spans="19:29" x14ac:dyDescent="0.25">
      <c r="S62721" s="109"/>
      <c r="U62721" s="109"/>
      <c r="W62721" s="109"/>
      <c r="Y62721" s="109"/>
      <c r="AA62721" s="109"/>
      <c r="AC62721" s="109"/>
    </row>
    <row r="62722" spans="19:29" x14ac:dyDescent="0.25">
      <c r="S62722" s="108"/>
      <c r="U62722" s="108"/>
      <c r="W62722" s="108"/>
      <c r="Y62722" s="108"/>
      <c r="AA62722" s="108"/>
      <c r="AC62722" s="108"/>
    </row>
    <row r="62723" spans="19:29" x14ac:dyDescent="0.25">
      <c r="S62723" s="108"/>
      <c r="U62723" s="108"/>
      <c r="W62723" s="108"/>
      <c r="Y62723" s="108"/>
      <c r="AA62723" s="108"/>
      <c r="AC62723" s="108"/>
    </row>
    <row r="62724" spans="19:29" x14ac:dyDescent="0.25">
      <c r="S62724" s="109"/>
      <c r="U62724" s="109"/>
      <c r="W62724" s="109"/>
      <c r="Y62724" s="109"/>
      <c r="AA62724" s="109"/>
      <c r="AC62724" s="109"/>
    </row>
    <row r="62725" spans="19:29" x14ac:dyDescent="0.25">
      <c r="S62725" s="108"/>
      <c r="U62725" s="108"/>
      <c r="W62725" s="108"/>
      <c r="Y62725" s="108"/>
      <c r="AA62725" s="108"/>
      <c r="AC62725" s="108"/>
    </row>
    <row r="62726" spans="19:29" x14ac:dyDescent="0.25">
      <c r="S62726" s="109"/>
      <c r="U62726" s="109"/>
      <c r="W62726" s="109"/>
      <c r="Y62726" s="109"/>
      <c r="AA62726" s="109"/>
      <c r="AC62726" s="109"/>
    </row>
    <row r="62727" spans="19:29" x14ac:dyDescent="0.25">
      <c r="S62727" s="108"/>
      <c r="U62727" s="108"/>
      <c r="W62727" s="108"/>
      <c r="Y62727" s="108"/>
      <c r="AA62727" s="108"/>
      <c r="AC62727" s="108"/>
    </row>
    <row r="62728" spans="19:29" x14ac:dyDescent="0.25">
      <c r="S62728" s="108"/>
      <c r="U62728" s="108"/>
      <c r="W62728" s="108"/>
      <c r="Y62728" s="108"/>
      <c r="AA62728" s="108"/>
      <c r="AC62728" s="108"/>
    </row>
    <row r="62729" spans="19:29" x14ac:dyDescent="0.25">
      <c r="S62729" s="108"/>
      <c r="U62729" s="108"/>
      <c r="W62729" s="108"/>
      <c r="Y62729" s="108"/>
      <c r="AA62729" s="108"/>
      <c r="AC62729" s="108"/>
    </row>
    <row r="62730" spans="19:29" x14ac:dyDescent="0.25">
      <c r="S62730" s="110"/>
      <c r="U62730" s="110"/>
      <c r="W62730" s="110"/>
      <c r="Y62730" s="110"/>
      <c r="AA62730" s="110"/>
      <c r="AC62730" s="110"/>
    </row>
    <row r="62731" spans="19:29" x14ac:dyDescent="0.25">
      <c r="S62731" s="110"/>
      <c r="U62731" s="110"/>
      <c r="W62731" s="110"/>
      <c r="Y62731" s="110"/>
      <c r="AA62731" s="110"/>
      <c r="AC62731" s="110"/>
    </row>
    <row r="62732" spans="19:29" x14ac:dyDescent="0.25">
      <c r="S62732" s="110"/>
      <c r="U62732" s="110"/>
      <c r="W62732" s="110"/>
      <c r="Y62732" s="110"/>
      <c r="AA62732" s="110"/>
      <c r="AC62732" s="110"/>
    </row>
    <row r="62733" spans="19:29" x14ac:dyDescent="0.25">
      <c r="S62733" s="110"/>
      <c r="U62733" s="110"/>
      <c r="W62733" s="110"/>
      <c r="Y62733" s="110"/>
      <c r="AA62733" s="110"/>
      <c r="AC62733" s="110"/>
    </row>
    <row r="62734" spans="19:29" x14ac:dyDescent="0.25">
      <c r="S62734" s="111"/>
      <c r="U62734" s="111"/>
      <c r="W62734" s="111"/>
      <c r="Y62734" s="111"/>
      <c r="AA62734" s="111"/>
      <c r="AC62734" s="111"/>
    </row>
    <row r="62735" spans="19:29" x14ac:dyDescent="0.25">
      <c r="S62735" s="107"/>
      <c r="U62735" s="107"/>
      <c r="W62735" s="107"/>
      <c r="Y62735" s="107"/>
      <c r="AA62735" s="107"/>
      <c r="AC62735" s="107"/>
    </row>
    <row r="62736" spans="19:29" x14ac:dyDescent="0.25">
      <c r="S62736" s="108"/>
      <c r="U62736" s="108"/>
      <c r="W62736" s="108"/>
      <c r="Y62736" s="108"/>
      <c r="AA62736" s="108"/>
      <c r="AC62736" s="108"/>
    </row>
    <row r="62737" spans="19:29" x14ac:dyDescent="0.25">
      <c r="S62737" s="108"/>
      <c r="U62737" s="108"/>
      <c r="W62737" s="108"/>
      <c r="Y62737" s="108"/>
      <c r="AA62737" s="108"/>
      <c r="AC62737" s="108"/>
    </row>
    <row r="62738" spans="19:29" x14ac:dyDescent="0.25">
      <c r="S62738" s="109"/>
      <c r="U62738" s="109"/>
      <c r="W62738" s="109"/>
      <c r="Y62738" s="109"/>
      <c r="AA62738" s="109"/>
      <c r="AC62738" s="109"/>
    </row>
    <row r="62739" spans="19:29" x14ac:dyDescent="0.25">
      <c r="S62739" s="108"/>
      <c r="U62739" s="108"/>
      <c r="W62739" s="108"/>
      <c r="Y62739" s="108"/>
      <c r="AA62739" s="108"/>
      <c r="AC62739" s="108"/>
    </row>
    <row r="62740" spans="19:29" x14ac:dyDescent="0.25">
      <c r="S62740" s="108"/>
      <c r="U62740" s="108"/>
      <c r="W62740" s="108"/>
      <c r="Y62740" s="108"/>
      <c r="AA62740" s="108"/>
      <c r="AC62740" s="108"/>
    </row>
    <row r="62741" spans="19:29" x14ac:dyDescent="0.25">
      <c r="S62741" s="109"/>
      <c r="U62741" s="109"/>
      <c r="W62741" s="109"/>
      <c r="Y62741" s="109"/>
      <c r="AA62741" s="109"/>
      <c r="AC62741" s="109"/>
    </row>
    <row r="62742" spans="19:29" x14ac:dyDescent="0.25">
      <c r="S62742" s="108"/>
      <c r="U62742" s="108"/>
      <c r="W62742" s="108"/>
      <c r="Y62742" s="108"/>
      <c r="AA62742" s="108"/>
      <c r="AC62742" s="108"/>
    </row>
    <row r="62743" spans="19:29" x14ac:dyDescent="0.25">
      <c r="S62743" s="109"/>
      <c r="U62743" s="109"/>
      <c r="W62743" s="109"/>
      <c r="Y62743" s="109"/>
      <c r="AA62743" s="109"/>
      <c r="AC62743" s="109"/>
    </row>
    <row r="62744" spans="19:29" x14ac:dyDescent="0.25">
      <c r="S62744" s="108"/>
      <c r="U62744" s="108"/>
      <c r="W62744" s="108"/>
      <c r="Y62744" s="108"/>
      <c r="AA62744" s="108"/>
      <c r="AC62744" s="108"/>
    </row>
    <row r="62745" spans="19:29" x14ac:dyDescent="0.25">
      <c r="S62745" s="108"/>
      <c r="U62745" s="108"/>
      <c r="W62745" s="108"/>
      <c r="Y62745" s="108"/>
      <c r="AA62745" s="108"/>
      <c r="AC62745" s="108"/>
    </row>
    <row r="62746" spans="19:29" x14ac:dyDescent="0.25">
      <c r="S62746" s="108"/>
      <c r="U62746" s="108"/>
      <c r="W62746" s="108"/>
      <c r="Y62746" s="108"/>
      <c r="AA62746" s="108"/>
      <c r="AC62746" s="108"/>
    </row>
    <row r="62747" spans="19:29" x14ac:dyDescent="0.25">
      <c r="S62747" s="110"/>
      <c r="U62747" s="110"/>
      <c r="W62747" s="110"/>
      <c r="Y62747" s="110"/>
      <c r="AA62747" s="110"/>
      <c r="AC62747" s="110"/>
    </row>
    <row r="62748" spans="19:29" x14ac:dyDescent="0.25">
      <c r="S62748" s="110"/>
      <c r="U62748" s="110"/>
      <c r="W62748" s="110"/>
      <c r="Y62748" s="110"/>
      <c r="AA62748" s="110"/>
      <c r="AC62748" s="110"/>
    </row>
    <row r="62749" spans="19:29" x14ac:dyDescent="0.25">
      <c r="S62749" s="110"/>
      <c r="U62749" s="110"/>
      <c r="W62749" s="110"/>
      <c r="Y62749" s="110"/>
      <c r="AA62749" s="110"/>
      <c r="AC62749" s="110"/>
    </row>
    <row r="62750" spans="19:29" x14ac:dyDescent="0.25">
      <c r="S62750" s="110"/>
      <c r="U62750" s="110"/>
      <c r="W62750" s="110"/>
      <c r="Y62750" s="110"/>
      <c r="AA62750" s="110"/>
      <c r="AC62750" s="110"/>
    </row>
    <row r="62751" spans="19:29" x14ac:dyDescent="0.25">
      <c r="S62751" s="111"/>
      <c r="U62751" s="111"/>
      <c r="W62751" s="111"/>
      <c r="Y62751" s="111"/>
      <c r="AA62751" s="111"/>
      <c r="AC62751" s="111"/>
    </row>
    <row r="62752" spans="19:29" x14ac:dyDescent="0.25">
      <c r="S62752" s="107"/>
      <c r="U62752" s="107"/>
      <c r="W62752" s="107"/>
      <c r="Y62752" s="107"/>
      <c r="AA62752" s="107"/>
      <c r="AC62752" s="107"/>
    </row>
    <row r="62753" spans="19:29" x14ac:dyDescent="0.25">
      <c r="S62753" s="108"/>
      <c r="U62753" s="108"/>
      <c r="W62753" s="108"/>
      <c r="Y62753" s="108"/>
      <c r="AA62753" s="108"/>
      <c r="AC62753" s="108"/>
    </row>
    <row r="62754" spans="19:29" x14ac:dyDescent="0.25">
      <c r="S62754" s="108"/>
      <c r="U62754" s="108"/>
      <c r="W62754" s="108"/>
      <c r="Y62754" s="108"/>
      <c r="AA62754" s="108"/>
      <c r="AC62754" s="108"/>
    </row>
    <row r="62755" spans="19:29" x14ac:dyDescent="0.25">
      <c r="S62755" s="109"/>
      <c r="U62755" s="109"/>
      <c r="W62755" s="109"/>
      <c r="Y62755" s="109"/>
      <c r="AA62755" s="109"/>
      <c r="AC62755" s="109"/>
    </row>
    <row r="62756" spans="19:29" x14ac:dyDescent="0.25">
      <c r="S62756" s="108"/>
      <c r="U62756" s="108"/>
      <c r="W62756" s="108"/>
      <c r="Y62756" s="108"/>
      <c r="AA62756" s="108"/>
      <c r="AC62756" s="108"/>
    </row>
    <row r="62757" spans="19:29" x14ac:dyDescent="0.25">
      <c r="S62757" s="108"/>
      <c r="U62757" s="108"/>
      <c r="W62757" s="108"/>
      <c r="Y62757" s="108"/>
      <c r="AA62757" s="108"/>
      <c r="AC62757" s="108"/>
    </row>
    <row r="62758" spans="19:29" x14ac:dyDescent="0.25">
      <c r="S62758" s="109"/>
      <c r="U62758" s="109"/>
      <c r="W62758" s="109"/>
      <c r="Y62758" s="109"/>
      <c r="AA62758" s="109"/>
      <c r="AC62758" s="109"/>
    </row>
    <row r="62759" spans="19:29" x14ac:dyDescent="0.25">
      <c r="S62759" s="108"/>
      <c r="U62759" s="108"/>
      <c r="W62759" s="108"/>
      <c r="Y62759" s="108"/>
      <c r="AA62759" s="108"/>
      <c r="AC62759" s="108"/>
    </row>
    <row r="62760" spans="19:29" x14ac:dyDescent="0.25">
      <c r="S62760" s="109"/>
      <c r="U62760" s="109"/>
      <c r="W62760" s="109"/>
      <c r="Y62760" s="109"/>
      <c r="AA62760" s="109"/>
      <c r="AC62760" s="109"/>
    </row>
    <row r="62761" spans="19:29" x14ac:dyDescent="0.25">
      <c r="S62761" s="108"/>
      <c r="U62761" s="108"/>
      <c r="W62761" s="108"/>
      <c r="Y62761" s="108"/>
      <c r="AA62761" s="108"/>
      <c r="AC62761" s="108"/>
    </row>
    <row r="62762" spans="19:29" x14ac:dyDescent="0.25">
      <c r="S62762" s="108"/>
      <c r="U62762" s="108"/>
      <c r="W62762" s="108"/>
      <c r="Y62762" s="108"/>
      <c r="AA62762" s="108"/>
      <c r="AC62762" s="108"/>
    </row>
    <row r="62763" spans="19:29" x14ac:dyDescent="0.25">
      <c r="S62763" s="108"/>
      <c r="U62763" s="108"/>
      <c r="W62763" s="108"/>
      <c r="Y62763" s="108"/>
      <c r="AA62763" s="108"/>
      <c r="AC62763" s="108"/>
    </row>
    <row r="62764" spans="19:29" x14ac:dyDescent="0.25">
      <c r="S62764" s="110"/>
      <c r="U62764" s="110"/>
      <c r="W62764" s="110"/>
      <c r="Y62764" s="110"/>
      <c r="AA62764" s="110"/>
      <c r="AC62764" s="110"/>
    </row>
    <row r="62765" spans="19:29" x14ac:dyDescent="0.25">
      <c r="S62765" s="110"/>
      <c r="U62765" s="110"/>
      <c r="W62765" s="110"/>
      <c r="Y62765" s="110"/>
      <c r="AA62765" s="110"/>
      <c r="AC62765" s="110"/>
    </row>
    <row r="62766" spans="19:29" x14ac:dyDescent="0.25">
      <c r="S62766" s="110"/>
      <c r="U62766" s="110"/>
      <c r="W62766" s="110"/>
      <c r="Y62766" s="110"/>
      <c r="AA62766" s="110"/>
      <c r="AC62766" s="110"/>
    </row>
    <row r="62767" spans="19:29" x14ac:dyDescent="0.25">
      <c r="S62767" s="110"/>
      <c r="U62767" s="110"/>
      <c r="W62767" s="110"/>
      <c r="Y62767" s="110"/>
      <c r="AA62767" s="110"/>
      <c r="AC62767" s="110"/>
    </row>
    <row r="62768" spans="19:29" x14ac:dyDescent="0.25">
      <c r="S62768" s="111"/>
      <c r="U62768" s="111"/>
      <c r="W62768" s="111"/>
      <c r="Y62768" s="111"/>
      <c r="AA62768" s="111"/>
      <c r="AC62768" s="111"/>
    </row>
    <row r="62769" spans="19:29" x14ac:dyDescent="0.25">
      <c r="S62769" s="107"/>
      <c r="U62769" s="107"/>
      <c r="W62769" s="107"/>
      <c r="Y62769" s="107"/>
      <c r="AA62769" s="107"/>
      <c r="AC62769" s="107"/>
    </row>
    <row r="62770" spans="19:29" x14ac:dyDescent="0.25">
      <c r="S62770" s="108"/>
      <c r="U62770" s="108"/>
      <c r="W62770" s="108"/>
      <c r="Y62770" s="108"/>
      <c r="AA62770" s="108"/>
      <c r="AC62770" s="108"/>
    </row>
    <row r="62771" spans="19:29" x14ac:dyDescent="0.25">
      <c r="S62771" s="108"/>
      <c r="U62771" s="108"/>
      <c r="W62771" s="108"/>
      <c r="Y62771" s="108"/>
      <c r="AA62771" s="108"/>
      <c r="AC62771" s="108"/>
    </row>
    <row r="62772" spans="19:29" x14ac:dyDescent="0.25">
      <c r="S62772" s="109"/>
      <c r="U62772" s="109"/>
      <c r="W62772" s="109"/>
      <c r="Y62772" s="109"/>
      <c r="AA62772" s="109"/>
      <c r="AC62772" s="109"/>
    </row>
    <row r="62773" spans="19:29" x14ac:dyDescent="0.25">
      <c r="S62773" s="108"/>
      <c r="U62773" s="108"/>
      <c r="W62773" s="108"/>
      <c r="Y62773" s="108"/>
      <c r="AA62773" s="108"/>
      <c r="AC62773" s="108"/>
    </row>
    <row r="62774" spans="19:29" x14ac:dyDescent="0.25">
      <c r="S62774" s="108"/>
      <c r="U62774" s="108"/>
      <c r="W62774" s="108"/>
      <c r="Y62774" s="108"/>
      <c r="AA62774" s="108"/>
      <c r="AC62774" s="108"/>
    </row>
    <row r="62775" spans="19:29" x14ac:dyDescent="0.25">
      <c r="S62775" s="109"/>
      <c r="U62775" s="109"/>
      <c r="W62775" s="109"/>
      <c r="Y62775" s="109"/>
      <c r="AA62775" s="109"/>
      <c r="AC62775" s="109"/>
    </row>
    <row r="62776" spans="19:29" x14ac:dyDescent="0.25">
      <c r="S62776" s="108"/>
      <c r="U62776" s="108"/>
      <c r="W62776" s="108"/>
      <c r="Y62776" s="108"/>
      <c r="AA62776" s="108"/>
      <c r="AC62776" s="108"/>
    </row>
    <row r="62777" spans="19:29" x14ac:dyDescent="0.25">
      <c r="S62777" s="109"/>
      <c r="U62777" s="109"/>
      <c r="W62777" s="109"/>
      <c r="Y62777" s="109"/>
      <c r="AA62777" s="109"/>
      <c r="AC62777" s="109"/>
    </row>
    <row r="62778" spans="19:29" x14ac:dyDescent="0.25">
      <c r="S62778" s="108"/>
      <c r="U62778" s="108"/>
      <c r="W62778" s="108"/>
      <c r="Y62778" s="108"/>
      <c r="AA62778" s="108"/>
      <c r="AC62778" s="108"/>
    </row>
    <row r="62779" spans="19:29" x14ac:dyDescent="0.25">
      <c r="S62779" s="108"/>
      <c r="U62779" s="108"/>
      <c r="W62779" s="108"/>
      <c r="Y62779" s="108"/>
      <c r="AA62779" s="108"/>
      <c r="AC62779" s="108"/>
    </row>
    <row r="62780" spans="19:29" x14ac:dyDescent="0.25">
      <c r="S62780" s="108"/>
      <c r="U62780" s="108"/>
      <c r="W62780" s="108"/>
      <c r="Y62780" s="108"/>
      <c r="AA62780" s="108"/>
      <c r="AC62780" s="108"/>
    </row>
    <row r="62781" spans="19:29" x14ac:dyDescent="0.25">
      <c r="S62781" s="110"/>
      <c r="U62781" s="110"/>
      <c r="W62781" s="110"/>
      <c r="Y62781" s="110"/>
      <c r="AA62781" s="110"/>
      <c r="AC62781" s="110"/>
    </row>
    <row r="62782" spans="19:29" x14ac:dyDescent="0.25">
      <c r="S62782" s="110"/>
      <c r="U62782" s="110"/>
      <c r="W62782" s="110"/>
      <c r="Y62782" s="110"/>
      <c r="AA62782" s="110"/>
      <c r="AC62782" s="110"/>
    </row>
    <row r="62783" spans="19:29" x14ac:dyDescent="0.25">
      <c r="S62783" s="110"/>
      <c r="U62783" s="110"/>
      <c r="W62783" s="110"/>
      <c r="Y62783" s="110"/>
      <c r="AA62783" s="110"/>
      <c r="AC62783" s="110"/>
    </row>
    <row r="62784" spans="19:29" x14ac:dyDescent="0.25">
      <c r="S62784" s="110"/>
      <c r="U62784" s="110"/>
      <c r="W62784" s="110"/>
      <c r="Y62784" s="110"/>
      <c r="AA62784" s="110"/>
      <c r="AC62784" s="110"/>
    </row>
    <row r="62785" spans="19:29" x14ac:dyDescent="0.25">
      <c r="S62785" s="111"/>
      <c r="U62785" s="111"/>
      <c r="W62785" s="111"/>
      <c r="Y62785" s="111"/>
      <c r="AA62785" s="111"/>
      <c r="AC62785" s="111"/>
    </row>
    <row r="62786" spans="19:29" x14ac:dyDescent="0.25">
      <c r="S62786" s="107"/>
      <c r="U62786" s="107"/>
      <c r="W62786" s="107"/>
      <c r="Y62786" s="107"/>
      <c r="AA62786" s="107"/>
      <c r="AC62786" s="107"/>
    </row>
    <row r="62787" spans="19:29" x14ac:dyDescent="0.25">
      <c r="S62787" s="108"/>
      <c r="U62787" s="108"/>
      <c r="W62787" s="108"/>
      <c r="Y62787" s="108"/>
      <c r="AA62787" s="108"/>
      <c r="AC62787" s="108"/>
    </row>
    <row r="62788" spans="19:29" x14ac:dyDescent="0.25">
      <c r="S62788" s="108"/>
      <c r="U62788" s="108"/>
      <c r="W62788" s="108"/>
      <c r="Y62788" s="108"/>
      <c r="AA62788" s="108"/>
      <c r="AC62788" s="108"/>
    </row>
    <row r="62789" spans="19:29" x14ac:dyDescent="0.25">
      <c r="S62789" s="109"/>
      <c r="U62789" s="109"/>
      <c r="W62789" s="109"/>
      <c r="Y62789" s="109"/>
      <c r="AA62789" s="109"/>
      <c r="AC62789" s="109"/>
    </row>
    <row r="62790" spans="19:29" x14ac:dyDescent="0.25">
      <c r="S62790" s="108"/>
      <c r="U62790" s="108"/>
      <c r="W62790" s="108"/>
      <c r="Y62790" s="108"/>
      <c r="AA62790" s="108"/>
      <c r="AC62790" s="108"/>
    </row>
    <row r="62791" spans="19:29" x14ac:dyDescent="0.25">
      <c r="S62791" s="108"/>
      <c r="U62791" s="108"/>
      <c r="W62791" s="108"/>
      <c r="Y62791" s="108"/>
      <c r="AA62791" s="108"/>
      <c r="AC62791" s="108"/>
    </row>
    <row r="62792" spans="19:29" x14ac:dyDescent="0.25">
      <c r="S62792" s="109"/>
      <c r="U62792" s="109"/>
      <c r="W62792" s="109"/>
      <c r="Y62792" s="109"/>
      <c r="AA62792" s="109"/>
      <c r="AC62792" s="109"/>
    </row>
    <row r="62793" spans="19:29" x14ac:dyDescent="0.25">
      <c r="S62793" s="108"/>
      <c r="U62793" s="108"/>
      <c r="W62793" s="108"/>
      <c r="Y62793" s="108"/>
      <c r="AA62793" s="108"/>
      <c r="AC62793" s="108"/>
    </row>
    <row r="62794" spans="19:29" x14ac:dyDescent="0.25">
      <c r="S62794" s="109"/>
      <c r="U62794" s="109"/>
      <c r="W62794" s="109"/>
      <c r="Y62794" s="109"/>
      <c r="AA62794" s="109"/>
      <c r="AC62794" s="109"/>
    </row>
    <row r="62795" spans="19:29" x14ac:dyDescent="0.25">
      <c r="S62795" s="108"/>
      <c r="U62795" s="108"/>
      <c r="W62795" s="108"/>
      <c r="Y62795" s="108"/>
      <c r="AA62795" s="108"/>
      <c r="AC62795" s="108"/>
    </row>
    <row r="62796" spans="19:29" x14ac:dyDescent="0.25">
      <c r="S62796" s="108"/>
      <c r="U62796" s="108"/>
      <c r="W62796" s="108"/>
      <c r="Y62796" s="108"/>
      <c r="AA62796" s="108"/>
      <c r="AC62796" s="108"/>
    </row>
    <row r="62797" spans="19:29" x14ac:dyDescent="0.25">
      <c r="S62797" s="108"/>
      <c r="U62797" s="108"/>
      <c r="W62797" s="108"/>
      <c r="Y62797" s="108"/>
      <c r="AA62797" s="108"/>
      <c r="AC62797" s="108"/>
    </row>
    <row r="62798" spans="19:29" x14ac:dyDescent="0.25">
      <c r="S62798" s="110"/>
      <c r="U62798" s="110"/>
      <c r="W62798" s="110"/>
      <c r="Y62798" s="110"/>
      <c r="AA62798" s="110"/>
      <c r="AC62798" s="110"/>
    </row>
    <row r="62799" spans="19:29" x14ac:dyDescent="0.25">
      <c r="S62799" s="110"/>
      <c r="U62799" s="110"/>
      <c r="W62799" s="110"/>
      <c r="Y62799" s="110"/>
      <c r="AA62799" s="110"/>
      <c r="AC62799" s="110"/>
    </row>
    <row r="62800" spans="19:29" x14ac:dyDescent="0.25">
      <c r="S62800" s="110"/>
      <c r="U62800" s="110"/>
      <c r="W62800" s="110"/>
      <c r="Y62800" s="110"/>
      <c r="AA62800" s="110"/>
      <c r="AC62800" s="110"/>
    </row>
    <row r="62801" spans="19:29" x14ac:dyDescent="0.25">
      <c r="S62801" s="110"/>
      <c r="U62801" s="110"/>
      <c r="W62801" s="110"/>
      <c r="Y62801" s="110"/>
      <c r="AA62801" s="110"/>
      <c r="AC62801" s="110"/>
    </row>
    <row r="62802" spans="19:29" x14ac:dyDescent="0.25">
      <c r="S62802" s="111"/>
      <c r="U62802" s="111"/>
      <c r="W62802" s="111"/>
      <c r="Y62802" s="111"/>
      <c r="AA62802" s="111"/>
      <c r="AC62802" s="111"/>
    </row>
    <row r="62803" spans="19:29" x14ac:dyDescent="0.25">
      <c r="S62803" s="107"/>
      <c r="U62803" s="107"/>
      <c r="W62803" s="107"/>
      <c r="Y62803" s="107"/>
      <c r="AA62803" s="107"/>
      <c r="AC62803" s="107"/>
    </row>
    <row r="62804" spans="19:29" x14ac:dyDescent="0.25">
      <c r="S62804" s="108"/>
      <c r="U62804" s="108"/>
      <c r="W62804" s="108"/>
      <c r="Y62804" s="108"/>
      <c r="AA62804" s="108"/>
      <c r="AC62804" s="108"/>
    </row>
    <row r="62805" spans="19:29" x14ac:dyDescent="0.25">
      <c r="S62805" s="108"/>
      <c r="U62805" s="108"/>
      <c r="W62805" s="108"/>
      <c r="Y62805" s="108"/>
      <c r="AA62805" s="108"/>
      <c r="AC62805" s="108"/>
    </row>
    <row r="62806" spans="19:29" x14ac:dyDescent="0.25">
      <c r="S62806" s="109"/>
      <c r="U62806" s="109"/>
      <c r="W62806" s="109"/>
      <c r="Y62806" s="109"/>
      <c r="AA62806" s="109"/>
      <c r="AC62806" s="109"/>
    </row>
    <row r="62807" spans="19:29" x14ac:dyDescent="0.25">
      <c r="S62807" s="108"/>
      <c r="U62807" s="108"/>
      <c r="W62807" s="108"/>
      <c r="Y62807" s="108"/>
      <c r="AA62807" s="108"/>
      <c r="AC62807" s="108"/>
    </row>
    <row r="62808" spans="19:29" x14ac:dyDescent="0.25">
      <c r="S62808" s="108"/>
      <c r="U62808" s="108"/>
      <c r="W62808" s="108"/>
      <c r="Y62808" s="108"/>
      <c r="AA62808" s="108"/>
      <c r="AC62808" s="108"/>
    </row>
    <row r="62809" spans="19:29" x14ac:dyDescent="0.25">
      <c r="S62809" s="109"/>
      <c r="U62809" s="109"/>
      <c r="W62809" s="109"/>
      <c r="Y62809" s="109"/>
      <c r="AA62809" s="109"/>
      <c r="AC62809" s="109"/>
    </row>
    <row r="62810" spans="19:29" x14ac:dyDescent="0.25">
      <c r="S62810" s="108"/>
      <c r="U62810" s="108"/>
      <c r="W62810" s="108"/>
      <c r="Y62810" s="108"/>
      <c r="AA62810" s="108"/>
      <c r="AC62810" s="108"/>
    </row>
    <row r="62811" spans="19:29" x14ac:dyDescent="0.25">
      <c r="S62811" s="109"/>
      <c r="U62811" s="109"/>
      <c r="W62811" s="109"/>
      <c r="Y62811" s="109"/>
      <c r="AA62811" s="109"/>
      <c r="AC62811" s="109"/>
    </row>
    <row r="62812" spans="19:29" x14ac:dyDescent="0.25">
      <c r="S62812" s="108"/>
      <c r="U62812" s="108"/>
      <c r="W62812" s="108"/>
      <c r="Y62812" s="108"/>
      <c r="AA62812" s="108"/>
      <c r="AC62812" s="108"/>
    </row>
    <row r="62813" spans="19:29" x14ac:dyDescent="0.25">
      <c r="S62813" s="108"/>
      <c r="U62813" s="108"/>
      <c r="W62813" s="108"/>
      <c r="Y62813" s="108"/>
      <c r="AA62813" s="108"/>
      <c r="AC62813" s="108"/>
    </row>
    <row r="62814" spans="19:29" x14ac:dyDescent="0.25">
      <c r="S62814" s="108"/>
      <c r="U62814" s="108"/>
      <c r="W62814" s="108"/>
      <c r="Y62814" s="108"/>
      <c r="AA62814" s="108"/>
      <c r="AC62814" s="108"/>
    </row>
    <row r="62815" spans="19:29" x14ac:dyDescent="0.25">
      <c r="S62815" s="110"/>
      <c r="U62815" s="110"/>
      <c r="W62815" s="110"/>
      <c r="Y62815" s="110"/>
      <c r="AA62815" s="110"/>
      <c r="AC62815" s="110"/>
    </row>
    <row r="62816" spans="19:29" x14ac:dyDescent="0.25">
      <c r="S62816" s="110"/>
      <c r="U62816" s="110"/>
      <c r="W62816" s="110"/>
      <c r="Y62816" s="110"/>
      <c r="AA62816" s="110"/>
      <c r="AC62816" s="110"/>
    </row>
    <row r="62817" spans="19:29" x14ac:dyDescent="0.25">
      <c r="S62817" s="110"/>
      <c r="U62817" s="110"/>
      <c r="W62817" s="110"/>
      <c r="Y62817" s="110"/>
      <c r="AA62817" s="110"/>
      <c r="AC62817" s="110"/>
    </row>
    <row r="62818" spans="19:29" x14ac:dyDescent="0.25">
      <c r="S62818" s="110"/>
      <c r="U62818" s="110"/>
      <c r="W62818" s="110"/>
      <c r="Y62818" s="110"/>
      <c r="AA62818" s="110"/>
      <c r="AC62818" s="110"/>
    </row>
    <row r="62819" spans="19:29" x14ac:dyDescent="0.25">
      <c r="S62819" s="111"/>
      <c r="U62819" s="111"/>
      <c r="W62819" s="111"/>
      <c r="Y62819" s="111"/>
      <c r="AA62819" s="111"/>
      <c r="AC62819" s="111"/>
    </row>
    <row r="62820" spans="19:29" x14ac:dyDescent="0.25">
      <c r="S62820" s="107"/>
      <c r="U62820" s="107"/>
      <c r="W62820" s="107"/>
      <c r="Y62820" s="107"/>
      <c r="AA62820" s="107"/>
      <c r="AC62820" s="107"/>
    </row>
    <row r="62821" spans="19:29" x14ac:dyDescent="0.25">
      <c r="S62821" s="108"/>
      <c r="U62821" s="108"/>
      <c r="W62821" s="108"/>
      <c r="Y62821" s="108"/>
      <c r="AA62821" s="108"/>
      <c r="AC62821" s="108"/>
    </row>
    <row r="62822" spans="19:29" x14ac:dyDescent="0.25">
      <c r="S62822" s="108"/>
      <c r="U62822" s="108"/>
      <c r="W62822" s="108"/>
      <c r="Y62822" s="108"/>
      <c r="AA62822" s="108"/>
      <c r="AC62822" s="108"/>
    </row>
    <row r="62823" spans="19:29" x14ac:dyDescent="0.25">
      <c r="S62823" s="109"/>
      <c r="U62823" s="109"/>
      <c r="W62823" s="109"/>
      <c r="Y62823" s="109"/>
      <c r="AA62823" s="109"/>
      <c r="AC62823" s="109"/>
    </row>
    <row r="62824" spans="19:29" x14ac:dyDescent="0.25">
      <c r="S62824" s="108"/>
      <c r="U62824" s="108"/>
      <c r="W62824" s="108"/>
      <c r="Y62824" s="108"/>
      <c r="AA62824" s="108"/>
      <c r="AC62824" s="108"/>
    </row>
    <row r="62825" spans="19:29" x14ac:dyDescent="0.25">
      <c r="S62825" s="108"/>
      <c r="U62825" s="108"/>
      <c r="W62825" s="108"/>
      <c r="Y62825" s="108"/>
      <c r="AA62825" s="108"/>
      <c r="AC62825" s="108"/>
    </row>
    <row r="62826" spans="19:29" x14ac:dyDescent="0.25">
      <c r="S62826" s="109"/>
      <c r="U62826" s="109"/>
      <c r="W62826" s="109"/>
      <c r="Y62826" s="109"/>
      <c r="AA62826" s="109"/>
      <c r="AC62826" s="109"/>
    </row>
    <row r="62827" spans="19:29" x14ac:dyDescent="0.25">
      <c r="S62827" s="108"/>
      <c r="U62827" s="108"/>
      <c r="W62827" s="108"/>
      <c r="Y62827" s="108"/>
      <c r="AA62827" s="108"/>
      <c r="AC62827" s="108"/>
    </row>
    <row r="62828" spans="19:29" x14ac:dyDescent="0.25">
      <c r="S62828" s="109"/>
      <c r="U62828" s="109"/>
      <c r="W62828" s="109"/>
      <c r="Y62828" s="109"/>
      <c r="AA62828" s="109"/>
      <c r="AC62828" s="109"/>
    </row>
    <row r="62829" spans="19:29" x14ac:dyDescent="0.25">
      <c r="S62829" s="108"/>
      <c r="U62829" s="108"/>
      <c r="W62829" s="108"/>
      <c r="Y62829" s="108"/>
      <c r="AA62829" s="108"/>
      <c r="AC62829" s="108"/>
    </row>
    <row r="62830" spans="19:29" x14ac:dyDescent="0.25">
      <c r="S62830" s="108"/>
      <c r="U62830" s="108"/>
      <c r="W62830" s="108"/>
      <c r="Y62830" s="108"/>
      <c r="AA62830" s="108"/>
      <c r="AC62830" s="108"/>
    </row>
    <row r="62831" spans="19:29" x14ac:dyDescent="0.25">
      <c r="S62831" s="108"/>
      <c r="U62831" s="108"/>
      <c r="W62831" s="108"/>
      <c r="Y62831" s="108"/>
      <c r="AA62831" s="108"/>
      <c r="AC62831" s="108"/>
    </row>
    <row r="62832" spans="19:29" x14ac:dyDescent="0.25">
      <c r="S62832" s="110"/>
      <c r="U62832" s="110"/>
      <c r="W62832" s="110"/>
      <c r="Y62832" s="110"/>
      <c r="AA62832" s="110"/>
      <c r="AC62832" s="110"/>
    </row>
    <row r="62833" spans="19:29" x14ac:dyDescent="0.25">
      <c r="S62833" s="110"/>
      <c r="U62833" s="110"/>
      <c r="W62833" s="110"/>
      <c r="Y62833" s="110"/>
      <c r="AA62833" s="110"/>
      <c r="AC62833" s="110"/>
    </row>
    <row r="62834" spans="19:29" x14ac:dyDescent="0.25">
      <c r="S62834" s="110"/>
      <c r="U62834" s="110"/>
      <c r="W62834" s="110"/>
      <c r="Y62834" s="110"/>
      <c r="AA62834" s="110"/>
      <c r="AC62834" s="110"/>
    </row>
    <row r="62835" spans="19:29" x14ac:dyDescent="0.25">
      <c r="S62835" s="110"/>
      <c r="U62835" s="110"/>
      <c r="W62835" s="110"/>
      <c r="Y62835" s="110"/>
      <c r="AA62835" s="110"/>
      <c r="AC62835" s="110"/>
    </row>
    <row r="62836" spans="19:29" x14ac:dyDescent="0.25">
      <c r="S62836" s="111"/>
      <c r="U62836" s="111"/>
      <c r="W62836" s="111"/>
      <c r="Y62836" s="111"/>
      <c r="AA62836" s="111"/>
      <c r="AC62836" s="111"/>
    </row>
    <row r="62837" spans="19:29" x14ac:dyDescent="0.25">
      <c r="S62837" s="107"/>
      <c r="U62837" s="107"/>
      <c r="W62837" s="107"/>
      <c r="Y62837" s="107"/>
      <c r="AA62837" s="107"/>
      <c r="AC62837" s="107"/>
    </row>
    <row r="62838" spans="19:29" x14ac:dyDescent="0.25">
      <c r="S62838" s="108"/>
      <c r="U62838" s="108"/>
      <c r="W62838" s="108"/>
      <c r="Y62838" s="108"/>
      <c r="AA62838" s="108"/>
      <c r="AC62838" s="108"/>
    </row>
    <row r="62839" spans="19:29" x14ac:dyDescent="0.25">
      <c r="S62839" s="108"/>
      <c r="U62839" s="108"/>
      <c r="W62839" s="108"/>
      <c r="Y62839" s="108"/>
      <c r="AA62839" s="108"/>
      <c r="AC62839" s="108"/>
    </row>
    <row r="62840" spans="19:29" x14ac:dyDescent="0.25">
      <c r="S62840" s="109"/>
      <c r="U62840" s="109"/>
      <c r="W62840" s="109"/>
      <c r="Y62840" s="109"/>
      <c r="AA62840" s="109"/>
      <c r="AC62840" s="109"/>
    </row>
    <row r="62841" spans="19:29" x14ac:dyDescent="0.25">
      <c r="S62841" s="108"/>
      <c r="U62841" s="108"/>
      <c r="W62841" s="108"/>
      <c r="Y62841" s="108"/>
      <c r="AA62841" s="108"/>
      <c r="AC62841" s="108"/>
    </row>
    <row r="62842" spans="19:29" x14ac:dyDescent="0.25">
      <c r="S62842" s="108"/>
      <c r="U62842" s="108"/>
      <c r="W62842" s="108"/>
      <c r="Y62842" s="108"/>
      <c r="AA62842" s="108"/>
      <c r="AC62842" s="108"/>
    </row>
    <row r="62843" spans="19:29" x14ac:dyDescent="0.25">
      <c r="S62843" s="109"/>
      <c r="U62843" s="109"/>
      <c r="W62843" s="109"/>
      <c r="Y62843" s="109"/>
      <c r="AA62843" s="109"/>
      <c r="AC62843" s="109"/>
    </row>
    <row r="62844" spans="19:29" x14ac:dyDescent="0.25">
      <c r="S62844" s="108"/>
      <c r="U62844" s="108"/>
      <c r="W62844" s="108"/>
      <c r="Y62844" s="108"/>
      <c r="AA62844" s="108"/>
      <c r="AC62844" s="108"/>
    </row>
    <row r="62845" spans="19:29" x14ac:dyDescent="0.25">
      <c r="S62845" s="109"/>
      <c r="U62845" s="109"/>
      <c r="W62845" s="109"/>
      <c r="Y62845" s="109"/>
      <c r="AA62845" s="109"/>
      <c r="AC62845" s="109"/>
    </row>
    <row r="62846" spans="19:29" x14ac:dyDescent="0.25">
      <c r="S62846" s="108"/>
      <c r="U62846" s="108"/>
      <c r="W62846" s="108"/>
      <c r="Y62846" s="108"/>
      <c r="AA62846" s="108"/>
      <c r="AC62846" s="108"/>
    </row>
    <row r="62847" spans="19:29" x14ac:dyDescent="0.25">
      <c r="S62847" s="108"/>
      <c r="U62847" s="108"/>
      <c r="W62847" s="108"/>
      <c r="Y62847" s="108"/>
      <c r="AA62847" s="108"/>
      <c r="AC62847" s="108"/>
    </row>
    <row r="62848" spans="19:29" x14ac:dyDescent="0.25">
      <c r="S62848" s="108"/>
      <c r="U62848" s="108"/>
      <c r="W62848" s="108"/>
      <c r="Y62848" s="108"/>
      <c r="AA62848" s="108"/>
      <c r="AC62848" s="108"/>
    </row>
    <row r="62849" spans="19:29" x14ac:dyDescent="0.25">
      <c r="S62849" s="110"/>
      <c r="U62849" s="110"/>
      <c r="W62849" s="110"/>
      <c r="Y62849" s="110"/>
      <c r="AA62849" s="110"/>
      <c r="AC62849" s="110"/>
    </row>
    <row r="62850" spans="19:29" x14ac:dyDescent="0.25">
      <c r="S62850" s="110"/>
      <c r="U62850" s="110"/>
      <c r="W62850" s="110"/>
      <c r="Y62850" s="110"/>
      <c r="AA62850" s="110"/>
      <c r="AC62850" s="110"/>
    </row>
    <row r="62851" spans="19:29" x14ac:dyDescent="0.25">
      <c r="S62851" s="110"/>
      <c r="U62851" s="110"/>
      <c r="W62851" s="110"/>
      <c r="Y62851" s="110"/>
      <c r="AA62851" s="110"/>
      <c r="AC62851" s="110"/>
    </row>
    <row r="62852" spans="19:29" x14ac:dyDescent="0.25">
      <c r="S62852" s="110"/>
      <c r="U62852" s="110"/>
      <c r="W62852" s="110"/>
      <c r="Y62852" s="110"/>
      <c r="AA62852" s="110"/>
      <c r="AC62852" s="110"/>
    </row>
    <row r="62853" spans="19:29" x14ac:dyDescent="0.25">
      <c r="S62853" s="111"/>
      <c r="U62853" s="111"/>
      <c r="W62853" s="111"/>
      <c r="Y62853" s="111"/>
      <c r="AA62853" s="111"/>
      <c r="AC62853" s="111"/>
    </row>
    <row r="62854" spans="19:29" x14ac:dyDescent="0.25">
      <c r="S62854" s="107"/>
      <c r="U62854" s="107"/>
      <c r="W62854" s="107"/>
      <c r="Y62854" s="107"/>
      <c r="AA62854" s="107"/>
      <c r="AC62854" s="107"/>
    </row>
    <row r="62855" spans="19:29" x14ac:dyDescent="0.25">
      <c r="S62855" s="108"/>
      <c r="U62855" s="108"/>
      <c r="W62855" s="108"/>
      <c r="Y62855" s="108"/>
      <c r="AA62855" s="108"/>
      <c r="AC62855" s="108"/>
    </row>
    <row r="62856" spans="19:29" x14ac:dyDescent="0.25">
      <c r="S62856" s="108"/>
      <c r="U62856" s="108"/>
      <c r="W62856" s="108"/>
      <c r="Y62856" s="108"/>
      <c r="AA62856" s="108"/>
      <c r="AC62856" s="108"/>
    </row>
    <row r="62857" spans="19:29" x14ac:dyDescent="0.25">
      <c r="S62857" s="109"/>
      <c r="U62857" s="109"/>
      <c r="W62857" s="109"/>
      <c r="Y62857" s="109"/>
      <c r="AA62857" s="109"/>
      <c r="AC62857" s="109"/>
    </row>
    <row r="62858" spans="19:29" x14ac:dyDescent="0.25">
      <c r="S62858" s="108"/>
      <c r="U62858" s="108"/>
      <c r="W62858" s="108"/>
      <c r="Y62858" s="108"/>
      <c r="AA62858" s="108"/>
      <c r="AC62858" s="108"/>
    </row>
    <row r="62859" spans="19:29" x14ac:dyDescent="0.25">
      <c r="S62859" s="108"/>
      <c r="U62859" s="108"/>
      <c r="W62859" s="108"/>
      <c r="Y62859" s="108"/>
      <c r="AA62859" s="108"/>
      <c r="AC62859" s="108"/>
    </row>
    <row r="62860" spans="19:29" x14ac:dyDescent="0.25">
      <c r="S62860" s="109"/>
      <c r="U62860" s="109"/>
      <c r="W62860" s="109"/>
      <c r="Y62860" s="109"/>
      <c r="AA62860" s="109"/>
      <c r="AC62860" s="109"/>
    </row>
    <row r="62861" spans="19:29" x14ac:dyDescent="0.25">
      <c r="S62861" s="108"/>
      <c r="U62861" s="108"/>
      <c r="W62861" s="108"/>
      <c r="Y62861" s="108"/>
      <c r="AA62861" s="108"/>
      <c r="AC62861" s="108"/>
    </row>
    <row r="62862" spans="19:29" x14ac:dyDescent="0.25">
      <c r="S62862" s="109"/>
      <c r="U62862" s="109"/>
      <c r="W62862" s="109"/>
      <c r="Y62862" s="109"/>
      <c r="AA62862" s="109"/>
      <c r="AC62862" s="109"/>
    </row>
    <row r="62863" spans="19:29" x14ac:dyDescent="0.25">
      <c r="S62863" s="108"/>
      <c r="U62863" s="108"/>
      <c r="W62863" s="108"/>
      <c r="Y62863" s="108"/>
      <c r="AA62863" s="108"/>
      <c r="AC62863" s="108"/>
    </row>
    <row r="62864" spans="19:29" x14ac:dyDescent="0.25">
      <c r="S62864" s="108"/>
      <c r="U62864" s="108"/>
      <c r="W62864" s="108"/>
      <c r="Y62864" s="108"/>
      <c r="AA62864" s="108"/>
      <c r="AC62864" s="108"/>
    </row>
    <row r="62865" spans="19:29" x14ac:dyDescent="0.25">
      <c r="S62865" s="108"/>
      <c r="U62865" s="108"/>
      <c r="W62865" s="108"/>
      <c r="Y62865" s="108"/>
      <c r="AA62865" s="108"/>
      <c r="AC62865" s="108"/>
    </row>
    <row r="62866" spans="19:29" x14ac:dyDescent="0.25">
      <c r="S62866" s="110"/>
      <c r="U62866" s="110"/>
      <c r="W62866" s="110"/>
      <c r="Y62866" s="110"/>
      <c r="AA62866" s="110"/>
      <c r="AC62866" s="110"/>
    </row>
    <row r="62867" spans="19:29" x14ac:dyDescent="0.25">
      <c r="S62867" s="110"/>
      <c r="U62867" s="110"/>
      <c r="W62867" s="110"/>
      <c r="Y62867" s="110"/>
      <c r="AA62867" s="110"/>
      <c r="AC62867" s="110"/>
    </row>
    <row r="62868" spans="19:29" x14ac:dyDescent="0.25">
      <c r="S62868" s="110"/>
      <c r="U62868" s="110"/>
      <c r="W62868" s="110"/>
      <c r="Y62868" s="110"/>
      <c r="AA62868" s="110"/>
      <c r="AC62868" s="110"/>
    </row>
    <row r="62869" spans="19:29" x14ac:dyDescent="0.25">
      <c r="S62869" s="110"/>
      <c r="U62869" s="110"/>
      <c r="W62869" s="110"/>
      <c r="Y62869" s="110"/>
      <c r="AA62869" s="110"/>
      <c r="AC62869" s="110"/>
    </row>
    <row r="62870" spans="19:29" x14ac:dyDescent="0.25">
      <c r="S62870" s="111"/>
      <c r="U62870" s="111"/>
      <c r="W62870" s="111"/>
      <c r="Y62870" s="111"/>
      <c r="AA62870" s="111"/>
      <c r="AC62870" s="111"/>
    </row>
    <row r="62871" spans="19:29" x14ac:dyDescent="0.25">
      <c r="S62871" s="107"/>
      <c r="U62871" s="107"/>
      <c r="W62871" s="107"/>
      <c r="Y62871" s="107"/>
      <c r="AA62871" s="107"/>
      <c r="AC62871" s="107"/>
    </row>
    <row r="62872" spans="19:29" x14ac:dyDescent="0.25">
      <c r="S62872" s="108"/>
      <c r="U62872" s="108"/>
      <c r="W62872" s="108"/>
      <c r="Y62872" s="108"/>
      <c r="AA62872" s="108"/>
      <c r="AC62872" s="108"/>
    </row>
    <row r="62873" spans="19:29" x14ac:dyDescent="0.25">
      <c r="S62873" s="108"/>
      <c r="U62873" s="108"/>
      <c r="W62873" s="108"/>
      <c r="Y62873" s="108"/>
      <c r="AA62873" s="108"/>
      <c r="AC62873" s="108"/>
    </row>
    <row r="62874" spans="19:29" x14ac:dyDescent="0.25">
      <c r="S62874" s="109"/>
      <c r="U62874" s="109"/>
      <c r="W62874" s="109"/>
      <c r="Y62874" s="109"/>
      <c r="AA62874" s="109"/>
      <c r="AC62874" s="109"/>
    </row>
    <row r="62875" spans="19:29" x14ac:dyDescent="0.25">
      <c r="S62875" s="108"/>
      <c r="U62875" s="108"/>
      <c r="W62875" s="108"/>
      <c r="Y62875" s="108"/>
      <c r="AA62875" s="108"/>
      <c r="AC62875" s="108"/>
    </row>
    <row r="62876" spans="19:29" x14ac:dyDescent="0.25">
      <c r="S62876" s="108"/>
      <c r="U62876" s="108"/>
      <c r="W62876" s="108"/>
      <c r="Y62876" s="108"/>
      <c r="AA62876" s="108"/>
      <c r="AC62876" s="108"/>
    </row>
    <row r="62877" spans="19:29" x14ac:dyDescent="0.25">
      <c r="S62877" s="109"/>
      <c r="U62877" s="109"/>
      <c r="W62877" s="109"/>
      <c r="Y62877" s="109"/>
      <c r="AA62877" s="109"/>
      <c r="AC62877" s="109"/>
    </row>
    <row r="62878" spans="19:29" x14ac:dyDescent="0.25">
      <c r="S62878" s="108"/>
      <c r="U62878" s="108"/>
      <c r="W62878" s="108"/>
      <c r="Y62878" s="108"/>
      <c r="AA62878" s="108"/>
      <c r="AC62878" s="108"/>
    </row>
    <row r="62879" spans="19:29" x14ac:dyDescent="0.25">
      <c r="S62879" s="109"/>
      <c r="U62879" s="109"/>
      <c r="W62879" s="109"/>
      <c r="Y62879" s="109"/>
      <c r="AA62879" s="109"/>
      <c r="AC62879" s="109"/>
    </row>
    <row r="62880" spans="19:29" x14ac:dyDescent="0.25">
      <c r="S62880" s="108"/>
      <c r="U62880" s="108"/>
      <c r="W62880" s="108"/>
      <c r="Y62880" s="108"/>
      <c r="AA62880" s="108"/>
      <c r="AC62880" s="108"/>
    </row>
    <row r="62881" spans="19:29" x14ac:dyDescent="0.25">
      <c r="S62881" s="108"/>
      <c r="U62881" s="108"/>
      <c r="W62881" s="108"/>
      <c r="Y62881" s="108"/>
      <c r="AA62881" s="108"/>
      <c r="AC62881" s="108"/>
    </row>
    <row r="62882" spans="19:29" x14ac:dyDescent="0.25">
      <c r="S62882" s="108"/>
      <c r="U62882" s="108"/>
      <c r="W62882" s="108"/>
      <c r="Y62882" s="108"/>
      <c r="AA62882" s="108"/>
      <c r="AC62882" s="108"/>
    </row>
    <row r="62883" spans="19:29" x14ac:dyDescent="0.25">
      <c r="S62883" s="110"/>
      <c r="U62883" s="110"/>
      <c r="W62883" s="110"/>
      <c r="Y62883" s="110"/>
      <c r="AA62883" s="110"/>
      <c r="AC62883" s="110"/>
    </row>
    <row r="62884" spans="19:29" x14ac:dyDescent="0.25">
      <c r="S62884" s="110"/>
      <c r="U62884" s="110"/>
      <c r="W62884" s="110"/>
      <c r="Y62884" s="110"/>
      <c r="AA62884" s="110"/>
      <c r="AC62884" s="110"/>
    </row>
    <row r="62885" spans="19:29" x14ac:dyDescent="0.25">
      <c r="S62885" s="110"/>
      <c r="U62885" s="110"/>
      <c r="W62885" s="110"/>
      <c r="Y62885" s="110"/>
      <c r="AA62885" s="110"/>
      <c r="AC62885" s="110"/>
    </row>
    <row r="62886" spans="19:29" x14ac:dyDescent="0.25">
      <c r="S62886" s="110"/>
      <c r="U62886" s="110"/>
      <c r="W62886" s="110"/>
      <c r="Y62886" s="110"/>
      <c r="AA62886" s="110"/>
      <c r="AC62886" s="110"/>
    </row>
    <row r="62887" spans="19:29" x14ac:dyDescent="0.25">
      <c r="S62887" s="111"/>
      <c r="U62887" s="111"/>
      <c r="W62887" s="111"/>
      <c r="Y62887" s="111"/>
      <c r="AA62887" s="111"/>
      <c r="AC62887" s="111"/>
    </row>
    <row r="62888" spans="19:29" x14ac:dyDescent="0.25">
      <c r="S62888" s="107"/>
      <c r="U62888" s="107"/>
      <c r="W62888" s="107"/>
      <c r="Y62888" s="107"/>
      <c r="AA62888" s="107"/>
      <c r="AC62888" s="107"/>
    </row>
    <row r="62889" spans="19:29" x14ac:dyDescent="0.25">
      <c r="S62889" s="108"/>
      <c r="U62889" s="108"/>
      <c r="W62889" s="108"/>
      <c r="Y62889" s="108"/>
      <c r="AA62889" s="108"/>
      <c r="AC62889" s="108"/>
    </row>
    <row r="62890" spans="19:29" x14ac:dyDescent="0.25">
      <c r="S62890" s="108"/>
      <c r="U62890" s="108"/>
      <c r="W62890" s="108"/>
      <c r="Y62890" s="108"/>
      <c r="AA62890" s="108"/>
      <c r="AC62890" s="108"/>
    </row>
    <row r="62891" spans="19:29" x14ac:dyDescent="0.25">
      <c r="S62891" s="109"/>
      <c r="U62891" s="109"/>
      <c r="W62891" s="109"/>
      <c r="Y62891" s="109"/>
      <c r="AA62891" s="109"/>
      <c r="AC62891" s="109"/>
    </row>
    <row r="62892" spans="19:29" x14ac:dyDescent="0.25">
      <c r="S62892" s="108"/>
      <c r="U62892" s="108"/>
      <c r="W62892" s="108"/>
      <c r="Y62892" s="108"/>
      <c r="AA62892" s="108"/>
      <c r="AC62892" s="108"/>
    </row>
    <row r="62893" spans="19:29" x14ac:dyDescent="0.25">
      <c r="S62893" s="108"/>
      <c r="U62893" s="108"/>
      <c r="W62893" s="108"/>
      <c r="Y62893" s="108"/>
      <c r="AA62893" s="108"/>
      <c r="AC62893" s="108"/>
    </row>
    <row r="62894" spans="19:29" x14ac:dyDescent="0.25">
      <c r="S62894" s="109"/>
      <c r="U62894" s="109"/>
      <c r="W62894" s="109"/>
      <c r="Y62894" s="109"/>
      <c r="AA62894" s="109"/>
      <c r="AC62894" s="109"/>
    </row>
    <row r="62895" spans="19:29" x14ac:dyDescent="0.25">
      <c r="S62895" s="108"/>
      <c r="U62895" s="108"/>
      <c r="W62895" s="108"/>
      <c r="Y62895" s="108"/>
      <c r="AA62895" s="108"/>
      <c r="AC62895" s="108"/>
    </row>
    <row r="62896" spans="19:29" x14ac:dyDescent="0.25">
      <c r="S62896" s="109"/>
      <c r="U62896" s="109"/>
      <c r="W62896" s="109"/>
      <c r="Y62896" s="109"/>
      <c r="AA62896" s="109"/>
      <c r="AC62896" s="109"/>
    </row>
    <row r="62897" spans="19:29" x14ac:dyDescent="0.25">
      <c r="S62897" s="108"/>
      <c r="U62897" s="108"/>
      <c r="W62897" s="108"/>
      <c r="Y62897" s="108"/>
      <c r="AA62897" s="108"/>
      <c r="AC62897" s="108"/>
    </row>
    <row r="62898" spans="19:29" x14ac:dyDescent="0.25">
      <c r="S62898" s="108"/>
      <c r="U62898" s="108"/>
      <c r="W62898" s="108"/>
      <c r="Y62898" s="108"/>
      <c r="AA62898" s="108"/>
      <c r="AC62898" s="108"/>
    </row>
    <row r="62899" spans="19:29" x14ac:dyDescent="0.25">
      <c r="S62899" s="108"/>
      <c r="U62899" s="108"/>
      <c r="W62899" s="108"/>
      <c r="Y62899" s="108"/>
      <c r="AA62899" s="108"/>
      <c r="AC62899" s="108"/>
    </row>
    <row r="62900" spans="19:29" x14ac:dyDescent="0.25">
      <c r="S62900" s="110"/>
      <c r="U62900" s="110"/>
      <c r="W62900" s="110"/>
      <c r="Y62900" s="110"/>
      <c r="AA62900" s="110"/>
      <c r="AC62900" s="110"/>
    </row>
    <row r="62901" spans="19:29" x14ac:dyDescent="0.25">
      <c r="S62901" s="110"/>
      <c r="U62901" s="110"/>
      <c r="W62901" s="110"/>
      <c r="Y62901" s="110"/>
      <c r="AA62901" s="110"/>
      <c r="AC62901" s="110"/>
    </row>
    <row r="62902" spans="19:29" x14ac:dyDescent="0.25">
      <c r="S62902" s="110"/>
      <c r="U62902" s="110"/>
      <c r="W62902" s="110"/>
      <c r="Y62902" s="110"/>
      <c r="AA62902" s="110"/>
      <c r="AC62902" s="110"/>
    </row>
    <row r="62903" spans="19:29" x14ac:dyDescent="0.25">
      <c r="S62903" s="110"/>
      <c r="U62903" s="110"/>
      <c r="W62903" s="110"/>
      <c r="Y62903" s="110"/>
      <c r="AA62903" s="110"/>
      <c r="AC62903" s="110"/>
    </row>
    <row r="62904" spans="19:29" x14ac:dyDescent="0.25">
      <c r="S62904" s="111"/>
      <c r="U62904" s="111"/>
      <c r="W62904" s="111"/>
      <c r="Y62904" s="111"/>
      <c r="AA62904" s="111"/>
      <c r="AC62904" s="111"/>
    </row>
    <row r="62905" spans="19:29" x14ac:dyDescent="0.25">
      <c r="S62905" s="107"/>
      <c r="U62905" s="107"/>
      <c r="W62905" s="107"/>
      <c r="Y62905" s="107"/>
      <c r="AA62905" s="107"/>
      <c r="AC62905" s="107"/>
    </row>
    <row r="62906" spans="19:29" x14ac:dyDescent="0.25">
      <c r="S62906" s="108"/>
      <c r="U62906" s="108"/>
      <c r="W62906" s="108"/>
      <c r="Y62906" s="108"/>
      <c r="AA62906" s="108"/>
      <c r="AC62906" s="108"/>
    </row>
    <row r="62907" spans="19:29" x14ac:dyDescent="0.25">
      <c r="S62907" s="108"/>
      <c r="U62907" s="108"/>
      <c r="W62907" s="108"/>
      <c r="Y62907" s="108"/>
      <c r="AA62907" s="108"/>
      <c r="AC62907" s="108"/>
    </row>
    <row r="62908" spans="19:29" x14ac:dyDescent="0.25">
      <c r="S62908" s="109"/>
      <c r="U62908" s="109"/>
      <c r="W62908" s="109"/>
      <c r="Y62908" s="109"/>
      <c r="AA62908" s="109"/>
      <c r="AC62908" s="109"/>
    </row>
    <row r="62909" spans="19:29" x14ac:dyDescent="0.25">
      <c r="S62909" s="108"/>
      <c r="U62909" s="108"/>
      <c r="W62909" s="108"/>
      <c r="Y62909" s="108"/>
      <c r="AA62909" s="108"/>
      <c r="AC62909" s="108"/>
    </row>
    <row r="62910" spans="19:29" x14ac:dyDescent="0.25">
      <c r="S62910" s="108"/>
      <c r="U62910" s="108"/>
      <c r="W62910" s="108"/>
      <c r="Y62910" s="108"/>
      <c r="AA62910" s="108"/>
      <c r="AC62910" s="108"/>
    </row>
    <row r="62911" spans="19:29" x14ac:dyDescent="0.25">
      <c r="S62911" s="109"/>
      <c r="U62911" s="109"/>
      <c r="W62911" s="109"/>
      <c r="Y62911" s="109"/>
      <c r="AA62911" s="109"/>
      <c r="AC62911" s="109"/>
    </row>
    <row r="62912" spans="19:29" x14ac:dyDescent="0.25">
      <c r="S62912" s="108"/>
      <c r="U62912" s="108"/>
      <c r="W62912" s="108"/>
      <c r="Y62912" s="108"/>
      <c r="AA62912" s="108"/>
      <c r="AC62912" s="108"/>
    </row>
    <row r="62913" spans="19:29" x14ac:dyDescent="0.25">
      <c r="S62913" s="109"/>
      <c r="U62913" s="109"/>
      <c r="W62913" s="109"/>
      <c r="Y62913" s="109"/>
      <c r="AA62913" s="109"/>
      <c r="AC62913" s="109"/>
    </row>
    <row r="62914" spans="19:29" x14ac:dyDescent="0.25">
      <c r="S62914" s="108"/>
      <c r="U62914" s="108"/>
      <c r="W62914" s="108"/>
      <c r="Y62914" s="108"/>
      <c r="AA62914" s="108"/>
      <c r="AC62914" s="108"/>
    </row>
    <row r="62915" spans="19:29" x14ac:dyDescent="0.25">
      <c r="S62915" s="108"/>
      <c r="U62915" s="108"/>
      <c r="W62915" s="108"/>
      <c r="Y62915" s="108"/>
      <c r="AA62915" s="108"/>
      <c r="AC62915" s="108"/>
    </row>
    <row r="62916" spans="19:29" x14ac:dyDescent="0.25">
      <c r="S62916" s="108"/>
      <c r="U62916" s="108"/>
      <c r="W62916" s="108"/>
      <c r="Y62916" s="108"/>
      <c r="AA62916" s="108"/>
      <c r="AC62916" s="108"/>
    </row>
    <row r="62917" spans="19:29" x14ac:dyDescent="0.25">
      <c r="S62917" s="110"/>
      <c r="U62917" s="110"/>
      <c r="W62917" s="110"/>
      <c r="Y62917" s="110"/>
      <c r="AA62917" s="110"/>
      <c r="AC62917" s="110"/>
    </row>
    <row r="62918" spans="19:29" x14ac:dyDescent="0.25">
      <c r="S62918" s="110"/>
      <c r="U62918" s="110"/>
      <c r="W62918" s="110"/>
      <c r="Y62918" s="110"/>
      <c r="AA62918" s="110"/>
      <c r="AC62918" s="110"/>
    </row>
    <row r="62919" spans="19:29" x14ac:dyDescent="0.25">
      <c r="S62919" s="110"/>
      <c r="U62919" s="110"/>
      <c r="W62919" s="110"/>
      <c r="Y62919" s="110"/>
      <c r="AA62919" s="110"/>
      <c r="AC62919" s="110"/>
    </row>
    <row r="62920" spans="19:29" x14ac:dyDescent="0.25">
      <c r="S62920" s="110"/>
      <c r="U62920" s="110"/>
      <c r="W62920" s="110"/>
      <c r="Y62920" s="110"/>
      <c r="AA62920" s="110"/>
      <c r="AC62920" s="110"/>
    </row>
    <row r="62921" spans="19:29" x14ac:dyDescent="0.25">
      <c r="S62921" s="111"/>
      <c r="U62921" s="111"/>
      <c r="W62921" s="111"/>
      <c r="Y62921" s="111"/>
      <c r="AA62921" s="111"/>
      <c r="AC62921" s="111"/>
    </row>
    <row r="62922" spans="19:29" x14ac:dyDescent="0.25">
      <c r="S62922" s="107"/>
      <c r="U62922" s="107"/>
      <c r="W62922" s="107"/>
      <c r="Y62922" s="107"/>
      <c r="AA62922" s="107"/>
      <c r="AC62922" s="107"/>
    </row>
    <row r="62923" spans="19:29" x14ac:dyDescent="0.25">
      <c r="S62923" s="108"/>
      <c r="U62923" s="108"/>
      <c r="W62923" s="108"/>
      <c r="Y62923" s="108"/>
      <c r="AA62923" s="108"/>
      <c r="AC62923" s="108"/>
    </row>
    <row r="62924" spans="19:29" x14ac:dyDescent="0.25">
      <c r="S62924" s="108"/>
      <c r="U62924" s="108"/>
      <c r="W62924" s="108"/>
      <c r="Y62924" s="108"/>
      <c r="AA62924" s="108"/>
      <c r="AC62924" s="108"/>
    </row>
    <row r="62925" spans="19:29" x14ac:dyDescent="0.25">
      <c r="S62925" s="109"/>
      <c r="U62925" s="109"/>
      <c r="W62925" s="109"/>
      <c r="Y62925" s="109"/>
      <c r="AA62925" s="109"/>
      <c r="AC62925" s="109"/>
    </row>
    <row r="62926" spans="19:29" x14ac:dyDescent="0.25">
      <c r="S62926" s="108"/>
      <c r="U62926" s="108"/>
      <c r="W62926" s="108"/>
      <c r="Y62926" s="108"/>
      <c r="AA62926" s="108"/>
      <c r="AC62926" s="108"/>
    </row>
    <row r="62927" spans="19:29" x14ac:dyDescent="0.25">
      <c r="S62927" s="108"/>
      <c r="U62927" s="108"/>
      <c r="W62927" s="108"/>
      <c r="Y62927" s="108"/>
      <c r="AA62927" s="108"/>
      <c r="AC62927" s="108"/>
    </row>
    <row r="62928" spans="19:29" x14ac:dyDescent="0.25">
      <c r="S62928" s="109"/>
      <c r="U62928" s="109"/>
      <c r="W62928" s="109"/>
      <c r="Y62928" s="109"/>
      <c r="AA62928" s="109"/>
      <c r="AC62928" s="109"/>
    </row>
    <row r="62929" spans="19:29" x14ac:dyDescent="0.25">
      <c r="S62929" s="108"/>
      <c r="U62929" s="108"/>
      <c r="W62929" s="108"/>
      <c r="Y62929" s="108"/>
      <c r="AA62929" s="108"/>
      <c r="AC62929" s="108"/>
    </row>
    <row r="62930" spans="19:29" x14ac:dyDescent="0.25">
      <c r="S62930" s="109"/>
      <c r="U62930" s="109"/>
      <c r="W62930" s="109"/>
      <c r="Y62930" s="109"/>
      <c r="AA62930" s="109"/>
      <c r="AC62930" s="109"/>
    </row>
    <row r="62931" spans="19:29" x14ac:dyDescent="0.25">
      <c r="S62931" s="108"/>
      <c r="U62931" s="108"/>
      <c r="W62931" s="108"/>
      <c r="Y62931" s="108"/>
      <c r="AA62931" s="108"/>
      <c r="AC62931" s="108"/>
    </row>
    <row r="62932" spans="19:29" x14ac:dyDescent="0.25">
      <c r="S62932" s="108"/>
      <c r="U62932" s="108"/>
      <c r="W62932" s="108"/>
      <c r="Y62932" s="108"/>
      <c r="AA62932" s="108"/>
      <c r="AC62932" s="108"/>
    </row>
    <row r="62933" spans="19:29" x14ac:dyDescent="0.25">
      <c r="S62933" s="108"/>
      <c r="U62933" s="108"/>
      <c r="W62933" s="108"/>
      <c r="Y62933" s="108"/>
      <c r="AA62933" s="108"/>
      <c r="AC62933" s="108"/>
    </row>
    <row r="62934" spans="19:29" x14ac:dyDescent="0.25">
      <c r="S62934" s="110"/>
      <c r="U62934" s="110"/>
      <c r="W62934" s="110"/>
      <c r="Y62934" s="110"/>
      <c r="AA62934" s="110"/>
      <c r="AC62934" s="110"/>
    </row>
    <row r="62935" spans="19:29" x14ac:dyDescent="0.25">
      <c r="S62935" s="110"/>
      <c r="U62935" s="110"/>
      <c r="W62935" s="110"/>
      <c r="Y62935" s="110"/>
      <c r="AA62935" s="110"/>
      <c r="AC62935" s="110"/>
    </row>
    <row r="62936" spans="19:29" x14ac:dyDescent="0.25">
      <c r="S62936" s="110"/>
      <c r="U62936" s="110"/>
      <c r="W62936" s="110"/>
      <c r="Y62936" s="110"/>
      <c r="AA62936" s="110"/>
      <c r="AC62936" s="110"/>
    </row>
    <row r="62937" spans="19:29" x14ac:dyDescent="0.25">
      <c r="S62937" s="110"/>
      <c r="U62937" s="110"/>
      <c r="W62937" s="110"/>
      <c r="Y62937" s="110"/>
      <c r="AA62937" s="110"/>
      <c r="AC62937" s="110"/>
    </row>
    <row r="62938" spans="19:29" x14ac:dyDescent="0.25">
      <c r="S62938" s="111"/>
      <c r="U62938" s="111"/>
      <c r="W62938" s="111"/>
      <c r="Y62938" s="111"/>
      <c r="AA62938" s="111"/>
      <c r="AC62938" s="111"/>
    </row>
    <row r="62939" spans="19:29" x14ac:dyDescent="0.25">
      <c r="S62939" s="107"/>
      <c r="U62939" s="107"/>
      <c r="W62939" s="107"/>
      <c r="Y62939" s="107"/>
      <c r="AA62939" s="107"/>
      <c r="AC62939" s="107"/>
    </row>
    <row r="62940" spans="19:29" x14ac:dyDescent="0.25">
      <c r="S62940" s="108"/>
      <c r="U62940" s="108"/>
      <c r="W62940" s="108"/>
      <c r="Y62940" s="108"/>
      <c r="AA62940" s="108"/>
      <c r="AC62940" s="108"/>
    </row>
    <row r="62941" spans="19:29" x14ac:dyDescent="0.25">
      <c r="S62941" s="108"/>
      <c r="U62941" s="108"/>
      <c r="W62941" s="108"/>
      <c r="Y62941" s="108"/>
      <c r="AA62941" s="108"/>
      <c r="AC62941" s="108"/>
    </row>
    <row r="62942" spans="19:29" x14ac:dyDescent="0.25">
      <c r="S62942" s="109"/>
      <c r="U62942" s="109"/>
      <c r="W62942" s="109"/>
      <c r="Y62942" s="109"/>
      <c r="AA62942" s="109"/>
      <c r="AC62942" s="109"/>
    </row>
    <row r="62943" spans="19:29" x14ac:dyDescent="0.25">
      <c r="S62943" s="108"/>
      <c r="U62943" s="108"/>
      <c r="W62943" s="108"/>
      <c r="Y62943" s="108"/>
      <c r="AA62943" s="108"/>
      <c r="AC62943" s="108"/>
    </row>
    <row r="62944" spans="19:29" x14ac:dyDescent="0.25">
      <c r="S62944" s="108"/>
      <c r="U62944" s="108"/>
      <c r="W62944" s="108"/>
      <c r="Y62944" s="108"/>
      <c r="AA62944" s="108"/>
      <c r="AC62944" s="108"/>
    </row>
    <row r="62945" spans="19:29" x14ac:dyDescent="0.25">
      <c r="S62945" s="109"/>
      <c r="U62945" s="109"/>
      <c r="W62945" s="109"/>
      <c r="Y62945" s="109"/>
      <c r="AA62945" s="109"/>
      <c r="AC62945" s="109"/>
    </row>
    <row r="62946" spans="19:29" x14ac:dyDescent="0.25">
      <c r="S62946" s="108"/>
      <c r="U62946" s="108"/>
      <c r="W62946" s="108"/>
      <c r="Y62946" s="108"/>
      <c r="AA62946" s="108"/>
      <c r="AC62946" s="108"/>
    </row>
    <row r="62947" spans="19:29" x14ac:dyDescent="0.25">
      <c r="S62947" s="109"/>
      <c r="U62947" s="109"/>
      <c r="W62947" s="109"/>
      <c r="Y62947" s="109"/>
      <c r="AA62947" s="109"/>
      <c r="AC62947" s="109"/>
    </row>
    <row r="62948" spans="19:29" x14ac:dyDescent="0.25">
      <c r="S62948" s="108"/>
      <c r="U62948" s="108"/>
      <c r="W62948" s="108"/>
      <c r="Y62948" s="108"/>
      <c r="AA62948" s="108"/>
      <c r="AC62948" s="108"/>
    </row>
    <row r="62949" spans="19:29" x14ac:dyDescent="0.25">
      <c r="S62949" s="108"/>
      <c r="U62949" s="108"/>
      <c r="W62949" s="108"/>
      <c r="Y62949" s="108"/>
      <c r="AA62949" s="108"/>
      <c r="AC62949" s="108"/>
    </row>
    <row r="62950" spans="19:29" x14ac:dyDescent="0.25">
      <c r="S62950" s="108"/>
      <c r="U62950" s="108"/>
      <c r="W62950" s="108"/>
      <c r="Y62950" s="108"/>
      <c r="AA62950" s="108"/>
      <c r="AC62950" s="108"/>
    </row>
    <row r="62951" spans="19:29" x14ac:dyDescent="0.25">
      <c r="S62951" s="110"/>
      <c r="U62951" s="110"/>
      <c r="W62951" s="110"/>
      <c r="Y62951" s="110"/>
      <c r="AA62951" s="110"/>
      <c r="AC62951" s="110"/>
    </row>
    <row r="62952" spans="19:29" x14ac:dyDescent="0.25">
      <c r="S62952" s="110"/>
      <c r="U62952" s="110"/>
      <c r="W62952" s="110"/>
      <c r="Y62952" s="110"/>
      <c r="AA62952" s="110"/>
      <c r="AC62952" s="110"/>
    </row>
    <row r="62953" spans="19:29" x14ac:dyDescent="0.25">
      <c r="S62953" s="110"/>
      <c r="U62953" s="110"/>
      <c r="W62953" s="110"/>
      <c r="Y62953" s="110"/>
      <c r="AA62953" s="110"/>
      <c r="AC62953" s="110"/>
    </row>
    <row r="62954" spans="19:29" x14ac:dyDescent="0.25">
      <c r="S62954" s="110"/>
      <c r="U62954" s="110"/>
      <c r="W62954" s="110"/>
      <c r="Y62954" s="110"/>
      <c r="AA62954" s="110"/>
      <c r="AC62954" s="110"/>
    </row>
    <row r="62955" spans="19:29" x14ac:dyDescent="0.25">
      <c r="S62955" s="111"/>
      <c r="U62955" s="111"/>
      <c r="W62955" s="111"/>
      <c r="Y62955" s="111"/>
      <c r="AA62955" s="111"/>
      <c r="AC62955" s="111"/>
    </row>
    <row r="62956" spans="19:29" x14ac:dyDescent="0.25">
      <c r="S62956" s="107"/>
      <c r="U62956" s="107"/>
      <c r="W62956" s="107"/>
      <c r="Y62956" s="107"/>
      <c r="AA62956" s="107"/>
      <c r="AC62956" s="107"/>
    </row>
    <row r="62957" spans="19:29" x14ac:dyDescent="0.25">
      <c r="S62957" s="108"/>
      <c r="U62957" s="108"/>
      <c r="W62957" s="108"/>
      <c r="Y62957" s="108"/>
      <c r="AA62957" s="108"/>
      <c r="AC62957" s="108"/>
    </row>
    <row r="62958" spans="19:29" x14ac:dyDescent="0.25">
      <c r="S62958" s="108"/>
      <c r="U62958" s="108"/>
      <c r="W62958" s="108"/>
      <c r="Y62958" s="108"/>
      <c r="AA62958" s="108"/>
      <c r="AC62958" s="108"/>
    </row>
    <row r="62959" spans="19:29" x14ac:dyDescent="0.25">
      <c r="S62959" s="109"/>
      <c r="U62959" s="109"/>
      <c r="W62959" s="109"/>
      <c r="Y62959" s="109"/>
      <c r="AA62959" s="109"/>
      <c r="AC62959" s="109"/>
    </row>
    <row r="62960" spans="19:29" x14ac:dyDescent="0.25">
      <c r="S62960" s="108"/>
      <c r="U62960" s="108"/>
      <c r="W62960" s="108"/>
      <c r="Y62960" s="108"/>
      <c r="AA62960" s="108"/>
      <c r="AC62960" s="108"/>
    </row>
    <row r="62961" spans="19:29" x14ac:dyDescent="0.25">
      <c r="S62961" s="108"/>
      <c r="U62961" s="108"/>
      <c r="W62961" s="108"/>
      <c r="Y62961" s="108"/>
      <c r="AA62961" s="108"/>
      <c r="AC62961" s="108"/>
    </row>
    <row r="62962" spans="19:29" x14ac:dyDescent="0.25">
      <c r="S62962" s="109"/>
      <c r="U62962" s="109"/>
      <c r="W62962" s="109"/>
      <c r="Y62962" s="109"/>
      <c r="AA62962" s="109"/>
      <c r="AC62962" s="109"/>
    </row>
    <row r="62963" spans="19:29" x14ac:dyDescent="0.25">
      <c r="S62963" s="108"/>
      <c r="U62963" s="108"/>
      <c r="W62963" s="108"/>
      <c r="Y62963" s="108"/>
      <c r="AA62963" s="108"/>
      <c r="AC62963" s="108"/>
    </row>
    <row r="62964" spans="19:29" x14ac:dyDescent="0.25">
      <c r="S62964" s="109"/>
      <c r="U62964" s="109"/>
      <c r="W62964" s="109"/>
      <c r="Y62964" s="109"/>
      <c r="AA62964" s="109"/>
      <c r="AC62964" s="109"/>
    </row>
    <row r="62965" spans="19:29" x14ac:dyDescent="0.25">
      <c r="S62965" s="108"/>
      <c r="U62965" s="108"/>
      <c r="W62965" s="108"/>
      <c r="Y62965" s="108"/>
      <c r="AA62965" s="108"/>
      <c r="AC62965" s="108"/>
    </row>
    <row r="62966" spans="19:29" x14ac:dyDescent="0.25">
      <c r="S62966" s="108"/>
      <c r="U62966" s="108"/>
      <c r="W62966" s="108"/>
      <c r="Y62966" s="108"/>
      <c r="AA62966" s="108"/>
      <c r="AC62966" s="108"/>
    </row>
    <row r="62967" spans="19:29" x14ac:dyDescent="0.25">
      <c r="S62967" s="108"/>
      <c r="U62967" s="108"/>
      <c r="W62967" s="108"/>
      <c r="Y62967" s="108"/>
      <c r="AA62967" s="108"/>
      <c r="AC62967" s="108"/>
    </row>
    <row r="62968" spans="19:29" x14ac:dyDescent="0.25">
      <c r="S62968" s="110"/>
      <c r="U62968" s="110"/>
      <c r="W62968" s="110"/>
      <c r="Y62968" s="110"/>
      <c r="AA62968" s="110"/>
      <c r="AC62968" s="110"/>
    </row>
    <row r="62969" spans="19:29" x14ac:dyDescent="0.25">
      <c r="S62969" s="110"/>
      <c r="U62969" s="110"/>
      <c r="W62969" s="110"/>
      <c r="Y62969" s="110"/>
      <c r="AA62969" s="110"/>
      <c r="AC62969" s="110"/>
    </row>
    <row r="62970" spans="19:29" x14ac:dyDescent="0.25">
      <c r="S62970" s="110"/>
      <c r="U62970" s="110"/>
      <c r="W62970" s="110"/>
      <c r="Y62970" s="110"/>
      <c r="AA62970" s="110"/>
      <c r="AC62970" s="110"/>
    </row>
    <row r="62971" spans="19:29" x14ac:dyDescent="0.25">
      <c r="S62971" s="110"/>
      <c r="U62971" s="110"/>
      <c r="W62971" s="110"/>
      <c r="Y62971" s="110"/>
      <c r="AA62971" s="110"/>
      <c r="AC62971" s="110"/>
    </row>
    <row r="62972" spans="19:29" x14ac:dyDescent="0.25">
      <c r="S62972" s="111"/>
      <c r="U62972" s="111"/>
      <c r="W62972" s="111"/>
      <c r="Y62972" s="111"/>
      <c r="AA62972" s="111"/>
      <c r="AC62972" s="111"/>
    </row>
    <row r="62973" spans="19:29" x14ac:dyDescent="0.25">
      <c r="S62973" s="107"/>
      <c r="U62973" s="107"/>
      <c r="W62973" s="107"/>
      <c r="Y62973" s="107"/>
      <c r="AA62973" s="107"/>
      <c r="AC62973" s="107"/>
    </row>
    <row r="62974" spans="19:29" x14ac:dyDescent="0.25">
      <c r="S62974" s="108"/>
      <c r="U62974" s="108"/>
      <c r="W62974" s="108"/>
      <c r="Y62974" s="108"/>
      <c r="AA62974" s="108"/>
      <c r="AC62974" s="108"/>
    </row>
    <row r="62975" spans="19:29" x14ac:dyDescent="0.25">
      <c r="S62975" s="108"/>
      <c r="U62975" s="108"/>
      <c r="W62975" s="108"/>
      <c r="Y62975" s="108"/>
      <c r="AA62975" s="108"/>
      <c r="AC62975" s="108"/>
    </row>
    <row r="62976" spans="19:29" x14ac:dyDescent="0.25">
      <c r="S62976" s="109"/>
      <c r="U62976" s="109"/>
      <c r="W62976" s="109"/>
      <c r="Y62976" s="109"/>
      <c r="AA62976" s="109"/>
      <c r="AC62976" s="109"/>
    </row>
    <row r="62977" spans="19:29" x14ac:dyDescent="0.25">
      <c r="S62977" s="108"/>
      <c r="U62977" s="108"/>
      <c r="W62977" s="108"/>
      <c r="Y62977" s="108"/>
      <c r="AA62977" s="108"/>
      <c r="AC62977" s="108"/>
    </row>
    <row r="62978" spans="19:29" x14ac:dyDescent="0.25">
      <c r="S62978" s="108"/>
      <c r="U62978" s="108"/>
      <c r="W62978" s="108"/>
      <c r="Y62978" s="108"/>
      <c r="AA62978" s="108"/>
      <c r="AC62978" s="108"/>
    </row>
    <row r="62979" spans="19:29" x14ac:dyDescent="0.25">
      <c r="S62979" s="109"/>
      <c r="U62979" s="109"/>
      <c r="W62979" s="109"/>
      <c r="Y62979" s="109"/>
      <c r="AA62979" s="109"/>
      <c r="AC62979" s="109"/>
    </row>
    <row r="62980" spans="19:29" x14ac:dyDescent="0.25">
      <c r="S62980" s="108"/>
      <c r="U62980" s="108"/>
      <c r="W62980" s="108"/>
      <c r="Y62980" s="108"/>
      <c r="AA62980" s="108"/>
      <c r="AC62980" s="108"/>
    </row>
    <row r="62981" spans="19:29" x14ac:dyDescent="0.25">
      <c r="S62981" s="109"/>
      <c r="U62981" s="109"/>
      <c r="W62981" s="109"/>
      <c r="Y62981" s="109"/>
      <c r="AA62981" s="109"/>
      <c r="AC62981" s="109"/>
    </row>
    <row r="62982" spans="19:29" x14ac:dyDescent="0.25">
      <c r="S62982" s="108"/>
      <c r="U62982" s="108"/>
      <c r="W62982" s="108"/>
      <c r="Y62982" s="108"/>
      <c r="AA62982" s="108"/>
      <c r="AC62982" s="108"/>
    </row>
    <row r="62983" spans="19:29" x14ac:dyDescent="0.25">
      <c r="S62983" s="108"/>
      <c r="U62983" s="108"/>
      <c r="W62983" s="108"/>
      <c r="Y62983" s="108"/>
      <c r="AA62983" s="108"/>
      <c r="AC62983" s="108"/>
    </row>
    <row r="62984" spans="19:29" x14ac:dyDescent="0.25">
      <c r="S62984" s="108"/>
      <c r="U62984" s="108"/>
      <c r="W62984" s="108"/>
      <c r="Y62984" s="108"/>
      <c r="AA62984" s="108"/>
      <c r="AC62984" s="108"/>
    </row>
    <row r="62985" spans="19:29" x14ac:dyDescent="0.25">
      <c r="S62985" s="110"/>
      <c r="U62985" s="110"/>
      <c r="W62985" s="110"/>
      <c r="Y62985" s="110"/>
      <c r="AA62985" s="110"/>
      <c r="AC62985" s="110"/>
    </row>
    <row r="62986" spans="19:29" x14ac:dyDescent="0.25">
      <c r="S62986" s="110"/>
      <c r="U62986" s="110"/>
      <c r="W62986" s="110"/>
      <c r="Y62986" s="110"/>
      <c r="AA62986" s="110"/>
      <c r="AC62986" s="110"/>
    </row>
    <row r="62987" spans="19:29" x14ac:dyDescent="0.25">
      <c r="S62987" s="110"/>
      <c r="U62987" s="110"/>
      <c r="W62987" s="110"/>
      <c r="Y62987" s="110"/>
      <c r="AA62987" s="110"/>
      <c r="AC62987" s="110"/>
    </row>
    <row r="62988" spans="19:29" x14ac:dyDescent="0.25">
      <c r="S62988" s="110"/>
      <c r="U62988" s="110"/>
      <c r="W62988" s="110"/>
      <c r="Y62988" s="110"/>
      <c r="AA62988" s="110"/>
      <c r="AC62988" s="110"/>
    </row>
    <row r="62989" spans="19:29" x14ac:dyDescent="0.25">
      <c r="S62989" s="111"/>
      <c r="U62989" s="111"/>
      <c r="W62989" s="111"/>
      <c r="Y62989" s="111"/>
      <c r="AA62989" s="111"/>
      <c r="AC62989" s="111"/>
    </row>
    <row r="62990" spans="19:29" x14ac:dyDescent="0.25">
      <c r="S62990" s="107"/>
      <c r="U62990" s="107"/>
      <c r="W62990" s="107"/>
      <c r="Y62990" s="107"/>
      <c r="AA62990" s="107"/>
      <c r="AC62990" s="107"/>
    </row>
    <row r="62991" spans="19:29" x14ac:dyDescent="0.25">
      <c r="S62991" s="108"/>
      <c r="U62991" s="108"/>
      <c r="W62991" s="108"/>
      <c r="Y62991" s="108"/>
      <c r="AA62991" s="108"/>
      <c r="AC62991" s="108"/>
    </row>
    <row r="62992" spans="19:29" x14ac:dyDescent="0.25">
      <c r="S62992" s="108"/>
      <c r="U62992" s="108"/>
      <c r="W62992" s="108"/>
      <c r="Y62992" s="108"/>
      <c r="AA62992" s="108"/>
      <c r="AC62992" s="108"/>
    </row>
    <row r="62993" spans="19:29" x14ac:dyDescent="0.25">
      <c r="S62993" s="109"/>
      <c r="U62993" s="109"/>
      <c r="W62993" s="109"/>
      <c r="Y62993" s="109"/>
      <c r="AA62993" s="109"/>
      <c r="AC62993" s="109"/>
    </row>
    <row r="62994" spans="19:29" x14ac:dyDescent="0.25">
      <c r="S62994" s="108"/>
      <c r="U62994" s="108"/>
      <c r="W62994" s="108"/>
      <c r="Y62994" s="108"/>
      <c r="AA62994" s="108"/>
      <c r="AC62994" s="108"/>
    </row>
    <row r="62995" spans="19:29" x14ac:dyDescent="0.25">
      <c r="S62995" s="108"/>
      <c r="U62995" s="108"/>
      <c r="W62995" s="108"/>
      <c r="Y62995" s="108"/>
      <c r="AA62995" s="108"/>
      <c r="AC62995" s="108"/>
    </row>
    <row r="62996" spans="19:29" x14ac:dyDescent="0.25">
      <c r="S62996" s="109"/>
      <c r="U62996" s="109"/>
      <c r="W62996" s="109"/>
      <c r="Y62996" s="109"/>
      <c r="AA62996" s="109"/>
      <c r="AC62996" s="109"/>
    </row>
    <row r="62997" spans="19:29" x14ac:dyDescent="0.25">
      <c r="S62997" s="108"/>
      <c r="U62997" s="108"/>
      <c r="W62997" s="108"/>
      <c r="Y62997" s="108"/>
      <c r="AA62997" s="108"/>
      <c r="AC62997" s="108"/>
    </row>
    <row r="62998" spans="19:29" x14ac:dyDescent="0.25">
      <c r="S62998" s="109"/>
      <c r="U62998" s="109"/>
      <c r="W62998" s="109"/>
      <c r="Y62998" s="109"/>
      <c r="AA62998" s="109"/>
      <c r="AC62998" s="109"/>
    </row>
    <row r="62999" spans="19:29" x14ac:dyDescent="0.25">
      <c r="S62999" s="108"/>
      <c r="U62999" s="108"/>
      <c r="W62999" s="108"/>
      <c r="Y62999" s="108"/>
      <c r="AA62999" s="108"/>
      <c r="AC62999" s="108"/>
    </row>
    <row r="63000" spans="19:29" x14ac:dyDescent="0.25">
      <c r="S63000" s="108"/>
      <c r="U63000" s="108"/>
      <c r="W63000" s="108"/>
      <c r="Y63000" s="108"/>
      <c r="AA63000" s="108"/>
      <c r="AC63000" s="108"/>
    </row>
    <row r="63001" spans="19:29" x14ac:dyDescent="0.25">
      <c r="S63001" s="108"/>
      <c r="U63001" s="108"/>
      <c r="W63001" s="108"/>
      <c r="Y63001" s="108"/>
      <c r="AA63001" s="108"/>
      <c r="AC63001" s="108"/>
    </row>
    <row r="63002" spans="19:29" x14ac:dyDescent="0.25">
      <c r="S63002" s="110"/>
      <c r="U63002" s="110"/>
      <c r="W63002" s="110"/>
      <c r="Y63002" s="110"/>
      <c r="AA63002" s="110"/>
      <c r="AC63002" s="110"/>
    </row>
    <row r="63003" spans="19:29" x14ac:dyDescent="0.25">
      <c r="S63003" s="110"/>
      <c r="U63003" s="110"/>
      <c r="W63003" s="110"/>
      <c r="Y63003" s="110"/>
      <c r="AA63003" s="110"/>
      <c r="AC63003" s="110"/>
    </row>
    <row r="63004" spans="19:29" x14ac:dyDescent="0.25">
      <c r="S63004" s="110"/>
      <c r="U63004" s="110"/>
      <c r="W63004" s="110"/>
      <c r="Y63004" s="110"/>
      <c r="AA63004" s="110"/>
      <c r="AC63004" s="110"/>
    </row>
    <row r="63005" spans="19:29" x14ac:dyDescent="0.25">
      <c r="S63005" s="110"/>
      <c r="U63005" s="110"/>
      <c r="W63005" s="110"/>
      <c r="Y63005" s="110"/>
      <c r="AA63005" s="110"/>
      <c r="AC63005" s="110"/>
    </row>
    <row r="63006" spans="19:29" x14ac:dyDescent="0.25">
      <c r="S63006" s="111"/>
      <c r="U63006" s="111"/>
      <c r="W63006" s="111"/>
      <c r="Y63006" s="111"/>
      <c r="AA63006" s="111"/>
      <c r="AC63006" s="111"/>
    </row>
    <row r="63007" spans="19:29" x14ac:dyDescent="0.25">
      <c r="S63007" s="107"/>
      <c r="U63007" s="107"/>
      <c r="W63007" s="107"/>
      <c r="Y63007" s="107"/>
      <c r="AA63007" s="107"/>
      <c r="AC63007" s="107"/>
    </row>
    <row r="63008" spans="19:29" x14ac:dyDescent="0.25">
      <c r="S63008" s="108"/>
      <c r="U63008" s="108"/>
      <c r="W63008" s="108"/>
      <c r="Y63008" s="108"/>
      <c r="AA63008" s="108"/>
      <c r="AC63008" s="108"/>
    </row>
    <row r="63009" spans="19:29" x14ac:dyDescent="0.25">
      <c r="S63009" s="108"/>
      <c r="U63009" s="108"/>
      <c r="W63009" s="108"/>
      <c r="Y63009" s="108"/>
      <c r="AA63009" s="108"/>
      <c r="AC63009" s="108"/>
    </row>
    <row r="63010" spans="19:29" x14ac:dyDescent="0.25">
      <c r="S63010" s="109"/>
      <c r="U63010" s="109"/>
      <c r="W63010" s="109"/>
      <c r="Y63010" s="109"/>
      <c r="AA63010" s="109"/>
      <c r="AC63010" s="109"/>
    </row>
    <row r="63011" spans="19:29" x14ac:dyDescent="0.25">
      <c r="S63011" s="108"/>
      <c r="U63011" s="108"/>
      <c r="W63011" s="108"/>
      <c r="Y63011" s="108"/>
      <c r="AA63011" s="108"/>
      <c r="AC63011" s="108"/>
    </row>
    <row r="63012" spans="19:29" x14ac:dyDescent="0.25">
      <c r="S63012" s="108"/>
      <c r="U63012" s="108"/>
      <c r="W63012" s="108"/>
      <c r="Y63012" s="108"/>
      <c r="AA63012" s="108"/>
      <c r="AC63012" s="108"/>
    </row>
    <row r="63013" spans="19:29" x14ac:dyDescent="0.25">
      <c r="S63013" s="109"/>
      <c r="U63013" s="109"/>
      <c r="W63013" s="109"/>
      <c r="Y63013" s="109"/>
      <c r="AA63013" s="109"/>
      <c r="AC63013" s="109"/>
    </row>
    <row r="63014" spans="19:29" x14ac:dyDescent="0.25">
      <c r="S63014" s="108"/>
      <c r="U63014" s="108"/>
      <c r="W63014" s="108"/>
      <c r="Y63014" s="108"/>
      <c r="AA63014" s="108"/>
      <c r="AC63014" s="108"/>
    </row>
    <row r="63015" spans="19:29" x14ac:dyDescent="0.25">
      <c r="S63015" s="109"/>
      <c r="U63015" s="109"/>
      <c r="W63015" s="109"/>
      <c r="Y63015" s="109"/>
      <c r="AA63015" s="109"/>
      <c r="AC63015" s="109"/>
    </row>
    <row r="63016" spans="19:29" x14ac:dyDescent="0.25">
      <c r="S63016" s="108"/>
      <c r="U63016" s="108"/>
      <c r="W63016" s="108"/>
      <c r="Y63016" s="108"/>
      <c r="AA63016" s="108"/>
      <c r="AC63016" s="108"/>
    </row>
    <row r="63017" spans="19:29" x14ac:dyDescent="0.25">
      <c r="S63017" s="108"/>
      <c r="U63017" s="108"/>
      <c r="W63017" s="108"/>
      <c r="Y63017" s="108"/>
      <c r="AA63017" s="108"/>
      <c r="AC63017" s="108"/>
    </row>
    <row r="63018" spans="19:29" x14ac:dyDescent="0.25">
      <c r="S63018" s="108"/>
      <c r="U63018" s="108"/>
      <c r="W63018" s="108"/>
      <c r="Y63018" s="108"/>
      <c r="AA63018" s="108"/>
      <c r="AC63018" s="108"/>
    </row>
    <row r="63019" spans="19:29" x14ac:dyDescent="0.25">
      <c r="S63019" s="110"/>
      <c r="U63019" s="110"/>
      <c r="W63019" s="110"/>
      <c r="Y63019" s="110"/>
      <c r="AA63019" s="110"/>
      <c r="AC63019" s="110"/>
    </row>
    <row r="63020" spans="19:29" x14ac:dyDescent="0.25">
      <c r="S63020" s="110"/>
      <c r="U63020" s="110"/>
      <c r="W63020" s="110"/>
      <c r="Y63020" s="110"/>
      <c r="AA63020" s="110"/>
      <c r="AC63020" s="110"/>
    </row>
    <row r="63021" spans="19:29" x14ac:dyDescent="0.25">
      <c r="S63021" s="110"/>
      <c r="U63021" s="110"/>
      <c r="W63021" s="110"/>
      <c r="Y63021" s="110"/>
      <c r="AA63021" s="110"/>
      <c r="AC63021" s="110"/>
    </row>
    <row r="63022" spans="19:29" x14ac:dyDescent="0.25">
      <c r="S63022" s="110"/>
      <c r="U63022" s="110"/>
      <c r="W63022" s="110"/>
      <c r="Y63022" s="110"/>
      <c r="AA63022" s="110"/>
      <c r="AC63022" s="110"/>
    </row>
    <row r="63023" spans="19:29" x14ac:dyDescent="0.25">
      <c r="S63023" s="111"/>
      <c r="U63023" s="111"/>
      <c r="W63023" s="111"/>
      <c r="Y63023" s="111"/>
      <c r="AA63023" s="111"/>
      <c r="AC63023" s="111"/>
    </row>
    <row r="63024" spans="19:29" x14ac:dyDescent="0.25">
      <c r="S63024" s="107"/>
      <c r="U63024" s="107"/>
      <c r="W63024" s="107"/>
      <c r="Y63024" s="107"/>
      <c r="AA63024" s="107"/>
      <c r="AC63024" s="107"/>
    </row>
    <row r="63025" spans="19:29" x14ac:dyDescent="0.25">
      <c r="S63025" s="108"/>
      <c r="U63025" s="108"/>
      <c r="W63025" s="108"/>
      <c r="Y63025" s="108"/>
      <c r="AA63025" s="108"/>
      <c r="AC63025" s="108"/>
    </row>
    <row r="63026" spans="19:29" x14ac:dyDescent="0.25">
      <c r="S63026" s="108"/>
      <c r="U63026" s="108"/>
      <c r="W63026" s="108"/>
      <c r="Y63026" s="108"/>
      <c r="AA63026" s="108"/>
      <c r="AC63026" s="108"/>
    </row>
    <row r="63027" spans="19:29" x14ac:dyDescent="0.25">
      <c r="S63027" s="109"/>
      <c r="U63027" s="109"/>
      <c r="W63027" s="109"/>
      <c r="Y63027" s="109"/>
      <c r="AA63027" s="109"/>
      <c r="AC63027" s="109"/>
    </row>
    <row r="63028" spans="19:29" x14ac:dyDescent="0.25">
      <c r="S63028" s="108"/>
      <c r="U63028" s="108"/>
      <c r="W63028" s="108"/>
      <c r="Y63028" s="108"/>
      <c r="AA63028" s="108"/>
      <c r="AC63028" s="108"/>
    </row>
    <row r="63029" spans="19:29" x14ac:dyDescent="0.25">
      <c r="S63029" s="108"/>
      <c r="U63029" s="108"/>
      <c r="W63029" s="108"/>
      <c r="Y63029" s="108"/>
      <c r="AA63029" s="108"/>
      <c r="AC63029" s="108"/>
    </row>
    <row r="63030" spans="19:29" x14ac:dyDescent="0.25">
      <c r="S63030" s="109"/>
      <c r="U63030" s="109"/>
      <c r="W63030" s="109"/>
      <c r="Y63030" s="109"/>
      <c r="AA63030" s="109"/>
      <c r="AC63030" s="109"/>
    </row>
    <row r="63031" spans="19:29" x14ac:dyDescent="0.25">
      <c r="S63031" s="108"/>
      <c r="U63031" s="108"/>
      <c r="W63031" s="108"/>
      <c r="Y63031" s="108"/>
      <c r="AA63031" s="108"/>
      <c r="AC63031" s="108"/>
    </row>
    <row r="63032" spans="19:29" x14ac:dyDescent="0.25">
      <c r="S63032" s="109"/>
      <c r="U63032" s="109"/>
      <c r="W63032" s="109"/>
      <c r="Y63032" s="109"/>
      <c r="AA63032" s="109"/>
      <c r="AC63032" s="109"/>
    </row>
    <row r="63033" spans="19:29" x14ac:dyDescent="0.25">
      <c r="S63033" s="108"/>
      <c r="U63033" s="108"/>
      <c r="W63033" s="108"/>
      <c r="Y63033" s="108"/>
      <c r="AA63033" s="108"/>
      <c r="AC63033" s="108"/>
    </row>
    <row r="63034" spans="19:29" x14ac:dyDescent="0.25">
      <c r="S63034" s="108"/>
      <c r="U63034" s="108"/>
      <c r="W63034" s="108"/>
      <c r="Y63034" s="108"/>
      <c r="AA63034" s="108"/>
      <c r="AC63034" s="108"/>
    </row>
    <row r="63035" spans="19:29" x14ac:dyDescent="0.25">
      <c r="S63035" s="108"/>
      <c r="U63035" s="108"/>
      <c r="W63035" s="108"/>
      <c r="Y63035" s="108"/>
      <c r="AA63035" s="108"/>
      <c r="AC63035" s="108"/>
    </row>
    <row r="63036" spans="19:29" x14ac:dyDescent="0.25">
      <c r="S63036" s="110"/>
      <c r="U63036" s="110"/>
      <c r="W63036" s="110"/>
      <c r="Y63036" s="110"/>
      <c r="AA63036" s="110"/>
      <c r="AC63036" s="110"/>
    </row>
    <row r="63037" spans="19:29" x14ac:dyDescent="0.25">
      <c r="S63037" s="110"/>
      <c r="U63037" s="110"/>
      <c r="W63037" s="110"/>
      <c r="Y63037" s="110"/>
      <c r="AA63037" s="110"/>
      <c r="AC63037" s="110"/>
    </row>
    <row r="63038" spans="19:29" x14ac:dyDescent="0.25">
      <c r="S63038" s="110"/>
      <c r="U63038" s="110"/>
      <c r="W63038" s="110"/>
      <c r="Y63038" s="110"/>
      <c r="AA63038" s="110"/>
      <c r="AC63038" s="110"/>
    </row>
    <row r="63039" spans="19:29" x14ac:dyDescent="0.25">
      <c r="S63039" s="110"/>
      <c r="U63039" s="110"/>
      <c r="W63039" s="110"/>
      <c r="Y63039" s="110"/>
      <c r="AA63039" s="110"/>
      <c r="AC63039" s="110"/>
    </row>
    <row r="63040" spans="19:29" x14ac:dyDescent="0.25">
      <c r="S63040" s="111"/>
      <c r="U63040" s="111"/>
      <c r="W63040" s="111"/>
      <c r="Y63040" s="111"/>
      <c r="AA63040" s="111"/>
      <c r="AC63040" s="111"/>
    </row>
    <row r="63041" spans="19:29" x14ac:dyDescent="0.25">
      <c r="S63041" s="107"/>
      <c r="U63041" s="107"/>
      <c r="W63041" s="107"/>
      <c r="Y63041" s="107"/>
      <c r="AA63041" s="107"/>
      <c r="AC63041" s="107"/>
    </row>
    <row r="63042" spans="19:29" x14ac:dyDescent="0.25">
      <c r="S63042" s="108"/>
      <c r="U63042" s="108"/>
      <c r="W63042" s="108"/>
      <c r="Y63042" s="108"/>
      <c r="AA63042" s="108"/>
      <c r="AC63042" s="108"/>
    </row>
    <row r="63043" spans="19:29" x14ac:dyDescent="0.25">
      <c r="S63043" s="108"/>
      <c r="U63043" s="108"/>
      <c r="W63043" s="108"/>
      <c r="Y63043" s="108"/>
      <c r="AA63043" s="108"/>
      <c r="AC63043" s="108"/>
    </row>
    <row r="63044" spans="19:29" x14ac:dyDescent="0.25">
      <c r="S63044" s="109"/>
      <c r="U63044" s="109"/>
      <c r="W63044" s="109"/>
      <c r="Y63044" s="109"/>
      <c r="AA63044" s="109"/>
      <c r="AC63044" s="109"/>
    </row>
    <row r="63045" spans="19:29" x14ac:dyDescent="0.25">
      <c r="S63045" s="108"/>
      <c r="U63045" s="108"/>
      <c r="W63045" s="108"/>
      <c r="Y63045" s="108"/>
      <c r="AA63045" s="108"/>
      <c r="AC63045" s="108"/>
    </row>
    <row r="63046" spans="19:29" x14ac:dyDescent="0.25">
      <c r="S63046" s="108"/>
      <c r="U63046" s="108"/>
      <c r="W63046" s="108"/>
      <c r="Y63046" s="108"/>
      <c r="AA63046" s="108"/>
      <c r="AC63046" s="108"/>
    </row>
    <row r="63047" spans="19:29" x14ac:dyDescent="0.25">
      <c r="S63047" s="109"/>
      <c r="U63047" s="109"/>
      <c r="W63047" s="109"/>
      <c r="Y63047" s="109"/>
      <c r="AA63047" s="109"/>
      <c r="AC63047" s="109"/>
    </row>
    <row r="63048" spans="19:29" x14ac:dyDescent="0.25">
      <c r="S63048" s="108"/>
      <c r="U63048" s="108"/>
      <c r="W63048" s="108"/>
      <c r="Y63048" s="108"/>
      <c r="AA63048" s="108"/>
      <c r="AC63048" s="108"/>
    </row>
    <row r="63049" spans="19:29" x14ac:dyDescent="0.25">
      <c r="S63049" s="109"/>
      <c r="U63049" s="109"/>
      <c r="W63049" s="109"/>
      <c r="Y63049" s="109"/>
      <c r="AA63049" s="109"/>
      <c r="AC63049" s="109"/>
    </row>
    <row r="63050" spans="19:29" x14ac:dyDescent="0.25">
      <c r="S63050" s="108"/>
      <c r="U63050" s="108"/>
      <c r="W63050" s="108"/>
      <c r="Y63050" s="108"/>
      <c r="AA63050" s="108"/>
      <c r="AC63050" s="108"/>
    </row>
    <row r="63051" spans="19:29" x14ac:dyDescent="0.25">
      <c r="S63051" s="108"/>
      <c r="U63051" s="108"/>
      <c r="W63051" s="108"/>
      <c r="Y63051" s="108"/>
      <c r="AA63051" s="108"/>
      <c r="AC63051" s="108"/>
    </row>
    <row r="63052" spans="19:29" x14ac:dyDescent="0.25">
      <c r="S63052" s="108"/>
      <c r="U63052" s="108"/>
      <c r="W63052" s="108"/>
      <c r="Y63052" s="108"/>
      <c r="AA63052" s="108"/>
      <c r="AC63052" s="108"/>
    </row>
    <row r="63053" spans="19:29" x14ac:dyDescent="0.25">
      <c r="S63053" s="110"/>
      <c r="U63053" s="110"/>
      <c r="W63053" s="110"/>
      <c r="Y63053" s="110"/>
      <c r="AA63053" s="110"/>
      <c r="AC63053" s="110"/>
    </row>
    <row r="63054" spans="19:29" x14ac:dyDescent="0.25">
      <c r="S63054" s="110"/>
      <c r="U63054" s="110"/>
      <c r="W63054" s="110"/>
      <c r="Y63054" s="110"/>
      <c r="AA63054" s="110"/>
      <c r="AC63054" s="110"/>
    </row>
    <row r="63055" spans="19:29" x14ac:dyDescent="0.25">
      <c r="S63055" s="110"/>
      <c r="U63055" s="110"/>
      <c r="W63055" s="110"/>
      <c r="Y63055" s="110"/>
      <c r="AA63055" s="110"/>
      <c r="AC63055" s="110"/>
    </row>
    <row r="63056" spans="19:29" x14ac:dyDescent="0.25">
      <c r="S63056" s="110"/>
      <c r="U63056" s="110"/>
      <c r="W63056" s="110"/>
      <c r="Y63056" s="110"/>
      <c r="AA63056" s="110"/>
      <c r="AC63056" s="110"/>
    </row>
    <row r="63057" spans="19:29" x14ac:dyDescent="0.25">
      <c r="S63057" s="111"/>
      <c r="U63057" s="111"/>
      <c r="W63057" s="111"/>
      <c r="Y63057" s="111"/>
      <c r="AA63057" s="111"/>
      <c r="AC63057" s="111"/>
    </row>
    <row r="63058" spans="19:29" x14ac:dyDescent="0.25">
      <c r="S63058" s="107"/>
      <c r="U63058" s="107"/>
      <c r="W63058" s="107"/>
      <c r="Y63058" s="107"/>
      <c r="AA63058" s="107"/>
      <c r="AC63058" s="107"/>
    </row>
    <row r="63059" spans="19:29" x14ac:dyDescent="0.25">
      <c r="S63059" s="108"/>
      <c r="U63059" s="108"/>
      <c r="W63059" s="108"/>
      <c r="Y63059" s="108"/>
      <c r="AA63059" s="108"/>
      <c r="AC63059" s="108"/>
    </row>
    <row r="63060" spans="19:29" x14ac:dyDescent="0.25">
      <c r="S63060" s="108"/>
      <c r="U63060" s="108"/>
      <c r="W63060" s="108"/>
      <c r="Y63060" s="108"/>
      <c r="AA63060" s="108"/>
      <c r="AC63060" s="108"/>
    </row>
    <row r="63061" spans="19:29" x14ac:dyDescent="0.25">
      <c r="S63061" s="109"/>
      <c r="U63061" s="109"/>
      <c r="W63061" s="109"/>
      <c r="Y63061" s="109"/>
      <c r="AA63061" s="109"/>
      <c r="AC63061" s="109"/>
    </row>
    <row r="63062" spans="19:29" x14ac:dyDescent="0.25">
      <c r="S63062" s="108"/>
      <c r="U63062" s="108"/>
      <c r="W63062" s="108"/>
      <c r="Y63062" s="108"/>
      <c r="AA63062" s="108"/>
      <c r="AC63062" s="108"/>
    </row>
    <row r="63063" spans="19:29" x14ac:dyDescent="0.25">
      <c r="S63063" s="108"/>
      <c r="U63063" s="108"/>
      <c r="W63063" s="108"/>
      <c r="Y63063" s="108"/>
      <c r="AA63063" s="108"/>
      <c r="AC63063" s="108"/>
    </row>
    <row r="63064" spans="19:29" x14ac:dyDescent="0.25">
      <c r="S63064" s="109"/>
      <c r="U63064" s="109"/>
      <c r="W63064" s="109"/>
      <c r="Y63064" s="109"/>
      <c r="AA63064" s="109"/>
      <c r="AC63064" s="109"/>
    </row>
    <row r="63065" spans="19:29" x14ac:dyDescent="0.25">
      <c r="S63065" s="108"/>
      <c r="U63065" s="108"/>
      <c r="W63065" s="108"/>
      <c r="Y63065" s="108"/>
      <c r="AA63065" s="108"/>
      <c r="AC63065" s="108"/>
    </row>
    <row r="63066" spans="19:29" x14ac:dyDescent="0.25">
      <c r="S63066" s="109"/>
      <c r="U63066" s="109"/>
      <c r="W63066" s="109"/>
      <c r="Y63066" s="109"/>
      <c r="AA63066" s="109"/>
      <c r="AC63066" s="109"/>
    </row>
    <row r="63067" spans="19:29" x14ac:dyDescent="0.25">
      <c r="S63067" s="108"/>
      <c r="U63067" s="108"/>
      <c r="W63067" s="108"/>
      <c r="Y63067" s="108"/>
      <c r="AA63067" s="108"/>
      <c r="AC63067" s="108"/>
    </row>
    <row r="63068" spans="19:29" x14ac:dyDescent="0.25">
      <c r="S63068" s="108"/>
      <c r="U63068" s="108"/>
      <c r="W63068" s="108"/>
      <c r="Y63068" s="108"/>
      <c r="AA63068" s="108"/>
      <c r="AC63068" s="108"/>
    </row>
    <row r="63069" spans="19:29" x14ac:dyDescent="0.25">
      <c r="S63069" s="108"/>
      <c r="U63069" s="108"/>
      <c r="W63069" s="108"/>
      <c r="Y63069" s="108"/>
      <c r="AA63069" s="108"/>
      <c r="AC63069" s="108"/>
    </row>
    <row r="63070" spans="19:29" x14ac:dyDescent="0.25">
      <c r="S63070" s="110"/>
      <c r="U63070" s="110"/>
      <c r="W63070" s="110"/>
      <c r="Y63070" s="110"/>
      <c r="AA63070" s="110"/>
      <c r="AC63070" s="110"/>
    </row>
    <row r="63071" spans="19:29" x14ac:dyDescent="0.25">
      <c r="S63071" s="110"/>
      <c r="U63071" s="110"/>
      <c r="W63071" s="110"/>
      <c r="Y63071" s="110"/>
      <c r="AA63071" s="110"/>
      <c r="AC63071" s="110"/>
    </row>
    <row r="63072" spans="19:29" x14ac:dyDescent="0.25">
      <c r="S63072" s="110"/>
      <c r="U63072" s="110"/>
      <c r="W63072" s="110"/>
      <c r="Y63072" s="110"/>
      <c r="AA63072" s="110"/>
      <c r="AC63072" s="110"/>
    </row>
    <row r="63073" spans="19:29" x14ac:dyDescent="0.25">
      <c r="S63073" s="110"/>
      <c r="U63073" s="110"/>
      <c r="W63073" s="110"/>
      <c r="Y63073" s="110"/>
      <c r="AA63073" s="110"/>
      <c r="AC63073" s="110"/>
    </row>
    <row r="63074" spans="19:29" x14ac:dyDescent="0.25">
      <c r="S63074" s="111"/>
      <c r="U63074" s="111"/>
      <c r="W63074" s="111"/>
      <c r="Y63074" s="111"/>
      <c r="AA63074" s="111"/>
      <c r="AC63074" s="111"/>
    </row>
    <row r="63075" spans="19:29" x14ac:dyDescent="0.25">
      <c r="S63075" s="107"/>
      <c r="U63075" s="107"/>
      <c r="W63075" s="107"/>
      <c r="Y63075" s="107"/>
      <c r="AA63075" s="107"/>
      <c r="AC63075" s="107"/>
    </row>
    <row r="63076" spans="19:29" x14ac:dyDescent="0.25">
      <c r="S63076" s="108"/>
      <c r="U63076" s="108"/>
      <c r="W63076" s="108"/>
      <c r="Y63076" s="108"/>
      <c r="AA63076" s="108"/>
      <c r="AC63076" s="108"/>
    </row>
    <row r="63077" spans="19:29" x14ac:dyDescent="0.25">
      <c r="S63077" s="108"/>
      <c r="U63077" s="108"/>
      <c r="W63077" s="108"/>
      <c r="Y63077" s="108"/>
      <c r="AA63077" s="108"/>
      <c r="AC63077" s="108"/>
    </row>
    <row r="63078" spans="19:29" x14ac:dyDescent="0.25">
      <c r="S63078" s="109"/>
      <c r="U63078" s="109"/>
      <c r="W63078" s="109"/>
      <c r="Y63078" s="109"/>
      <c r="AA63078" s="109"/>
      <c r="AC63078" s="109"/>
    </row>
    <row r="63079" spans="19:29" x14ac:dyDescent="0.25">
      <c r="S63079" s="108"/>
      <c r="U63079" s="108"/>
      <c r="W63079" s="108"/>
      <c r="Y63079" s="108"/>
      <c r="AA63079" s="108"/>
      <c r="AC63079" s="108"/>
    </row>
    <row r="63080" spans="19:29" x14ac:dyDescent="0.25">
      <c r="S63080" s="108"/>
      <c r="U63080" s="108"/>
      <c r="W63080" s="108"/>
      <c r="Y63080" s="108"/>
      <c r="AA63080" s="108"/>
      <c r="AC63080" s="108"/>
    </row>
    <row r="63081" spans="19:29" x14ac:dyDescent="0.25">
      <c r="S63081" s="109"/>
      <c r="U63081" s="109"/>
      <c r="W63081" s="109"/>
      <c r="Y63081" s="109"/>
      <c r="AA63081" s="109"/>
      <c r="AC63081" s="109"/>
    </row>
    <row r="63082" spans="19:29" x14ac:dyDescent="0.25">
      <c r="S63082" s="108"/>
      <c r="U63082" s="108"/>
      <c r="W63082" s="108"/>
      <c r="Y63082" s="108"/>
      <c r="AA63082" s="108"/>
      <c r="AC63082" s="108"/>
    </row>
    <row r="63083" spans="19:29" x14ac:dyDescent="0.25">
      <c r="S63083" s="109"/>
      <c r="U63083" s="109"/>
      <c r="W63083" s="109"/>
      <c r="Y63083" s="109"/>
      <c r="AA63083" s="109"/>
      <c r="AC63083" s="109"/>
    </row>
    <row r="63084" spans="19:29" x14ac:dyDescent="0.25">
      <c r="S63084" s="108"/>
      <c r="U63084" s="108"/>
      <c r="W63084" s="108"/>
      <c r="Y63084" s="108"/>
      <c r="AA63084" s="108"/>
      <c r="AC63084" s="108"/>
    </row>
    <row r="63085" spans="19:29" x14ac:dyDescent="0.25">
      <c r="S63085" s="108"/>
      <c r="U63085" s="108"/>
      <c r="W63085" s="108"/>
      <c r="Y63085" s="108"/>
      <c r="AA63085" s="108"/>
      <c r="AC63085" s="108"/>
    </row>
    <row r="63086" spans="19:29" x14ac:dyDescent="0.25">
      <c r="S63086" s="108"/>
      <c r="U63086" s="108"/>
      <c r="W63086" s="108"/>
      <c r="Y63086" s="108"/>
      <c r="AA63086" s="108"/>
      <c r="AC63086" s="108"/>
    </row>
    <row r="63087" spans="19:29" x14ac:dyDescent="0.25">
      <c r="S63087" s="110"/>
      <c r="U63087" s="110"/>
      <c r="W63087" s="110"/>
      <c r="Y63087" s="110"/>
      <c r="AA63087" s="110"/>
      <c r="AC63087" s="110"/>
    </row>
    <row r="63088" spans="19:29" x14ac:dyDescent="0.25">
      <c r="S63088" s="110"/>
      <c r="U63088" s="110"/>
      <c r="W63088" s="110"/>
      <c r="Y63088" s="110"/>
      <c r="AA63088" s="110"/>
      <c r="AC63088" s="110"/>
    </row>
    <row r="63089" spans="19:29" x14ac:dyDescent="0.25">
      <c r="S63089" s="110"/>
      <c r="U63089" s="110"/>
      <c r="W63089" s="110"/>
      <c r="Y63089" s="110"/>
      <c r="AA63089" s="110"/>
      <c r="AC63089" s="110"/>
    </row>
    <row r="63090" spans="19:29" x14ac:dyDescent="0.25">
      <c r="S63090" s="110"/>
      <c r="U63090" s="110"/>
      <c r="W63090" s="110"/>
      <c r="Y63090" s="110"/>
      <c r="AA63090" s="110"/>
      <c r="AC63090" s="110"/>
    </row>
    <row r="63091" spans="19:29" x14ac:dyDescent="0.25">
      <c r="S63091" s="111"/>
      <c r="U63091" s="111"/>
      <c r="W63091" s="111"/>
      <c r="Y63091" s="111"/>
      <c r="AA63091" s="111"/>
      <c r="AC63091" s="111"/>
    </row>
    <row r="63092" spans="19:29" x14ac:dyDescent="0.25">
      <c r="S63092" s="107"/>
      <c r="U63092" s="107"/>
      <c r="W63092" s="107"/>
      <c r="Y63092" s="107"/>
      <c r="AA63092" s="107"/>
      <c r="AC63092" s="107"/>
    </row>
    <row r="63093" spans="19:29" x14ac:dyDescent="0.25">
      <c r="S63093" s="108"/>
      <c r="U63093" s="108"/>
      <c r="W63093" s="108"/>
      <c r="Y63093" s="108"/>
      <c r="AA63093" s="108"/>
      <c r="AC63093" s="108"/>
    </row>
    <row r="63094" spans="19:29" x14ac:dyDescent="0.25">
      <c r="S63094" s="108"/>
      <c r="U63094" s="108"/>
      <c r="W63094" s="108"/>
      <c r="Y63094" s="108"/>
      <c r="AA63094" s="108"/>
      <c r="AC63094" s="108"/>
    </row>
    <row r="63095" spans="19:29" x14ac:dyDescent="0.25">
      <c r="S63095" s="109"/>
      <c r="U63095" s="109"/>
      <c r="W63095" s="109"/>
      <c r="Y63095" s="109"/>
      <c r="AA63095" s="109"/>
      <c r="AC63095" s="109"/>
    </row>
    <row r="63096" spans="19:29" x14ac:dyDescent="0.25">
      <c r="S63096" s="108"/>
      <c r="U63096" s="108"/>
      <c r="W63096" s="108"/>
      <c r="Y63096" s="108"/>
      <c r="AA63096" s="108"/>
      <c r="AC63096" s="108"/>
    </row>
    <row r="63097" spans="19:29" x14ac:dyDescent="0.25">
      <c r="S63097" s="108"/>
      <c r="U63097" s="108"/>
      <c r="W63097" s="108"/>
      <c r="Y63097" s="108"/>
      <c r="AA63097" s="108"/>
      <c r="AC63097" s="108"/>
    </row>
    <row r="63098" spans="19:29" x14ac:dyDescent="0.25">
      <c r="S63098" s="109"/>
      <c r="U63098" s="109"/>
      <c r="W63098" s="109"/>
      <c r="Y63098" s="109"/>
      <c r="AA63098" s="109"/>
      <c r="AC63098" s="109"/>
    </row>
    <row r="63099" spans="19:29" x14ac:dyDescent="0.25">
      <c r="S63099" s="108"/>
      <c r="U63099" s="108"/>
      <c r="W63099" s="108"/>
      <c r="Y63099" s="108"/>
      <c r="AA63099" s="108"/>
      <c r="AC63099" s="108"/>
    </row>
    <row r="63100" spans="19:29" x14ac:dyDescent="0.25">
      <c r="S63100" s="109"/>
      <c r="U63100" s="109"/>
      <c r="W63100" s="109"/>
      <c r="Y63100" s="109"/>
      <c r="AA63100" s="109"/>
      <c r="AC63100" s="109"/>
    </row>
    <row r="63101" spans="19:29" x14ac:dyDescent="0.25">
      <c r="S63101" s="108"/>
      <c r="U63101" s="108"/>
      <c r="W63101" s="108"/>
      <c r="Y63101" s="108"/>
      <c r="AA63101" s="108"/>
      <c r="AC63101" s="108"/>
    </row>
    <row r="63102" spans="19:29" x14ac:dyDescent="0.25">
      <c r="S63102" s="108"/>
      <c r="U63102" s="108"/>
      <c r="W63102" s="108"/>
      <c r="Y63102" s="108"/>
      <c r="AA63102" s="108"/>
      <c r="AC63102" s="108"/>
    </row>
    <row r="63103" spans="19:29" x14ac:dyDescent="0.25">
      <c r="S63103" s="108"/>
      <c r="U63103" s="108"/>
      <c r="W63103" s="108"/>
      <c r="Y63103" s="108"/>
      <c r="AA63103" s="108"/>
      <c r="AC63103" s="108"/>
    </row>
    <row r="63104" spans="19:29" x14ac:dyDescent="0.25">
      <c r="S63104" s="110"/>
      <c r="U63104" s="110"/>
      <c r="W63104" s="110"/>
      <c r="Y63104" s="110"/>
      <c r="AA63104" s="110"/>
      <c r="AC63104" s="110"/>
    </row>
    <row r="63105" spans="19:29" x14ac:dyDescent="0.25">
      <c r="S63105" s="110"/>
      <c r="U63105" s="110"/>
      <c r="W63105" s="110"/>
      <c r="Y63105" s="110"/>
      <c r="AA63105" s="110"/>
      <c r="AC63105" s="110"/>
    </row>
    <row r="63106" spans="19:29" x14ac:dyDescent="0.25">
      <c r="S63106" s="110"/>
      <c r="U63106" s="110"/>
      <c r="W63106" s="110"/>
      <c r="Y63106" s="110"/>
      <c r="AA63106" s="110"/>
      <c r="AC63106" s="110"/>
    </row>
    <row r="63107" spans="19:29" x14ac:dyDescent="0.25">
      <c r="S63107" s="110"/>
      <c r="U63107" s="110"/>
      <c r="W63107" s="110"/>
      <c r="Y63107" s="110"/>
      <c r="AA63107" s="110"/>
      <c r="AC63107" s="110"/>
    </row>
    <row r="63108" spans="19:29" x14ac:dyDescent="0.25">
      <c r="S63108" s="111"/>
      <c r="U63108" s="111"/>
      <c r="W63108" s="111"/>
      <c r="Y63108" s="111"/>
      <c r="AA63108" s="111"/>
      <c r="AC63108" s="111"/>
    </row>
    <row r="63109" spans="19:29" x14ac:dyDescent="0.25">
      <c r="S63109" s="107"/>
      <c r="U63109" s="107"/>
      <c r="W63109" s="107"/>
      <c r="Y63109" s="107"/>
      <c r="AA63109" s="107"/>
      <c r="AC63109" s="107"/>
    </row>
    <row r="63110" spans="19:29" x14ac:dyDescent="0.25">
      <c r="S63110" s="108"/>
      <c r="U63110" s="108"/>
      <c r="W63110" s="108"/>
      <c r="Y63110" s="108"/>
      <c r="AA63110" s="108"/>
      <c r="AC63110" s="108"/>
    </row>
    <row r="63111" spans="19:29" x14ac:dyDescent="0.25">
      <c r="S63111" s="108"/>
      <c r="U63111" s="108"/>
      <c r="W63111" s="108"/>
      <c r="Y63111" s="108"/>
      <c r="AA63111" s="108"/>
      <c r="AC63111" s="108"/>
    </row>
    <row r="63112" spans="19:29" x14ac:dyDescent="0.25">
      <c r="S63112" s="109"/>
      <c r="U63112" s="109"/>
      <c r="W63112" s="109"/>
      <c r="Y63112" s="109"/>
      <c r="AA63112" s="109"/>
      <c r="AC63112" s="109"/>
    </row>
    <row r="63113" spans="19:29" x14ac:dyDescent="0.25">
      <c r="S63113" s="108"/>
      <c r="U63113" s="108"/>
      <c r="W63113" s="108"/>
      <c r="Y63113" s="108"/>
      <c r="AA63113" s="108"/>
      <c r="AC63113" s="108"/>
    </row>
    <row r="63114" spans="19:29" x14ac:dyDescent="0.25">
      <c r="S63114" s="108"/>
      <c r="U63114" s="108"/>
      <c r="W63114" s="108"/>
      <c r="Y63114" s="108"/>
      <c r="AA63114" s="108"/>
      <c r="AC63114" s="108"/>
    </row>
    <row r="63115" spans="19:29" x14ac:dyDescent="0.25">
      <c r="S63115" s="109"/>
      <c r="U63115" s="109"/>
      <c r="W63115" s="109"/>
      <c r="Y63115" s="109"/>
      <c r="AA63115" s="109"/>
      <c r="AC63115" s="109"/>
    </row>
    <row r="63116" spans="19:29" x14ac:dyDescent="0.25">
      <c r="S63116" s="108"/>
      <c r="U63116" s="108"/>
      <c r="W63116" s="108"/>
      <c r="Y63116" s="108"/>
      <c r="AA63116" s="108"/>
      <c r="AC63116" s="108"/>
    </row>
    <row r="63117" spans="19:29" x14ac:dyDescent="0.25">
      <c r="S63117" s="109"/>
      <c r="U63117" s="109"/>
      <c r="W63117" s="109"/>
      <c r="Y63117" s="109"/>
      <c r="AA63117" s="109"/>
      <c r="AC63117" s="109"/>
    </row>
    <row r="63118" spans="19:29" x14ac:dyDescent="0.25">
      <c r="S63118" s="108"/>
      <c r="U63118" s="108"/>
      <c r="W63118" s="108"/>
      <c r="Y63118" s="108"/>
      <c r="AA63118" s="108"/>
      <c r="AC63118" s="108"/>
    </row>
    <row r="63119" spans="19:29" x14ac:dyDescent="0.25">
      <c r="S63119" s="108"/>
      <c r="U63119" s="108"/>
      <c r="W63119" s="108"/>
      <c r="Y63119" s="108"/>
      <c r="AA63119" s="108"/>
      <c r="AC63119" s="108"/>
    </row>
    <row r="63120" spans="19:29" x14ac:dyDescent="0.25">
      <c r="S63120" s="108"/>
      <c r="U63120" s="108"/>
      <c r="W63120" s="108"/>
      <c r="Y63120" s="108"/>
      <c r="AA63120" s="108"/>
      <c r="AC63120" s="108"/>
    </row>
    <row r="63121" spans="19:29" x14ac:dyDescent="0.25">
      <c r="S63121" s="110"/>
      <c r="U63121" s="110"/>
      <c r="W63121" s="110"/>
      <c r="Y63121" s="110"/>
      <c r="AA63121" s="110"/>
      <c r="AC63121" s="110"/>
    </row>
    <row r="63122" spans="19:29" x14ac:dyDescent="0.25">
      <c r="S63122" s="110"/>
      <c r="U63122" s="110"/>
      <c r="W63122" s="110"/>
      <c r="Y63122" s="110"/>
      <c r="AA63122" s="110"/>
      <c r="AC63122" s="110"/>
    </row>
    <row r="63123" spans="19:29" x14ac:dyDescent="0.25">
      <c r="S63123" s="110"/>
      <c r="U63123" s="110"/>
      <c r="W63123" s="110"/>
      <c r="Y63123" s="110"/>
      <c r="AA63123" s="110"/>
      <c r="AC63123" s="110"/>
    </row>
    <row r="63124" spans="19:29" x14ac:dyDescent="0.25">
      <c r="S63124" s="110"/>
      <c r="U63124" s="110"/>
      <c r="W63124" s="110"/>
      <c r="Y63124" s="110"/>
      <c r="AA63124" s="110"/>
      <c r="AC63124" s="110"/>
    </row>
    <row r="63125" spans="19:29" x14ac:dyDescent="0.25">
      <c r="S63125" s="111"/>
      <c r="U63125" s="111"/>
      <c r="W63125" s="111"/>
      <c r="Y63125" s="111"/>
      <c r="AA63125" s="111"/>
      <c r="AC63125" s="111"/>
    </row>
    <row r="63126" spans="19:29" x14ac:dyDescent="0.25">
      <c r="S63126" s="107"/>
      <c r="U63126" s="107"/>
      <c r="W63126" s="107"/>
      <c r="Y63126" s="107"/>
      <c r="AA63126" s="107"/>
      <c r="AC63126" s="107"/>
    </row>
    <row r="63127" spans="19:29" x14ac:dyDescent="0.25">
      <c r="S63127" s="108"/>
      <c r="U63127" s="108"/>
      <c r="W63127" s="108"/>
      <c r="Y63127" s="108"/>
      <c r="AA63127" s="108"/>
      <c r="AC63127" s="108"/>
    </row>
    <row r="63128" spans="19:29" x14ac:dyDescent="0.25">
      <c r="S63128" s="108"/>
      <c r="U63128" s="108"/>
      <c r="W63128" s="108"/>
      <c r="Y63128" s="108"/>
      <c r="AA63128" s="108"/>
      <c r="AC63128" s="108"/>
    </row>
    <row r="63129" spans="19:29" x14ac:dyDescent="0.25">
      <c r="S63129" s="109"/>
      <c r="U63129" s="109"/>
      <c r="W63129" s="109"/>
      <c r="Y63129" s="109"/>
      <c r="AA63129" s="109"/>
      <c r="AC63129" s="109"/>
    </row>
    <row r="63130" spans="19:29" x14ac:dyDescent="0.25">
      <c r="S63130" s="108"/>
      <c r="U63130" s="108"/>
      <c r="W63130" s="108"/>
      <c r="Y63130" s="108"/>
      <c r="AA63130" s="108"/>
      <c r="AC63130" s="108"/>
    </row>
    <row r="63131" spans="19:29" x14ac:dyDescent="0.25">
      <c r="S63131" s="108"/>
      <c r="U63131" s="108"/>
      <c r="W63131" s="108"/>
      <c r="Y63131" s="108"/>
      <c r="AA63131" s="108"/>
      <c r="AC63131" s="108"/>
    </row>
    <row r="63132" spans="19:29" x14ac:dyDescent="0.25">
      <c r="S63132" s="109"/>
      <c r="U63132" s="109"/>
      <c r="W63132" s="109"/>
      <c r="Y63132" s="109"/>
      <c r="AA63132" s="109"/>
      <c r="AC63132" s="109"/>
    </row>
    <row r="63133" spans="19:29" x14ac:dyDescent="0.25">
      <c r="S63133" s="108"/>
      <c r="U63133" s="108"/>
      <c r="W63133" s="108"/>
      <c r="Y63133" s="108"/>
      <c r="AA63133" s="108"/>
      <c r="AC63133" s="108"/>
    </row>
    <row r="63134" spans="19:29" x14ac:dyDescent="0.25">
      <c r="S63134" s="109"/>
      <c r="U63134" s="109"/>
      <c r="W63134" s="109"/>
      <c r="Y63134" s="109"/>
      <c r="AA63134" s="109"/>
      <c r="AC63134" s="109"/>
    </row>
    <row r="63135" spans="19:29" x14ac:dyDescent="0.25">
      <c r="S63135" s="108"/>
      <c r="U63135" s="108"/>
      <c r="W63135" s="108"/>
      <c r="Y63135" s="108"/>
      <c r="AA63135" s="108"/>
      <c r="AC63135" s="108"/>
    </row>
    <row r="63136" spans="19:29" x14ac:dyDescent="0.25">
      <c r="S63136" s="108"/>
      <c r="U63136" s="108"/>
      <c r="W63136" s="108"/>
      <c r="Y63136" s="108"/>
      <c r="AA63136" s="108"/>
      <c r="AC63136" s="108"/>
    </row>
    <row r="63137" spans="19:29" x14ac:dyDescent="0.25">
      <c r="S63137" s="108"/>
      <c r="U63137" s="108"/>
      <c r="W63137" s="108"/>
      <c r="Y63137" s="108"/>
      <c r="AA63137" s="108"/>
      <c r="AC63137" s="108"/>
    </row>
    <row r="63138" spans="19:29" x14ac:dyDescent="0.25">
      <c r="S63138" s="110"/>
      <c r="U63138" s="110"/>
      <c r="W63138" s="110"/>
      <c r="Y63138" s="110"/>
      <c r="AA63138" s="110"/>
      <c r="AC63138" s="110"/>
    </row>
    <row r="63139" spans="19:29" x14ac:dyDescent="0.25">
      <c r="S63139" s="110"/>
      <c r="U63139" s="110"/>
      <c r="W63139" s="110"/>
      <c r="Y63139" s="110"/>
      <c r="AA63139" s="110"/>
      <c r="AC63139" s="110"/>
    </row>
    <row r="63140" spans="19:29" x14ac:dyDescent="0.25">
      <c r="S63140" s="110"/>
      <c r="U63140" s="110"/>
      <c r="W63140" s="110"/>
      <c r="Y63140" s="110"/>
      <c r="AA63140" s="110"/>
      <c r="AC63140" s="110"/>
    </row>
    <row r="63141" spans="19:29" x14ac:dyDescent="0.25">
      <c r="S63141" s="110"/>
      <c r="U63141" s="110"/>
      <c r="W63141" s="110"/>
      <c r="Y63141" s="110"/>
      <c r="AA63141" s="110"/>
      <c r="AC63141" s="110"/>
    </row>
    <row r="63142" spans="19:29" x14ac:dyDescent="0.25">
      <c r="S63142" s="111"/>
      <c r="U63142" s="111"/>
      <c r="W63142" s="111"/>
      <c r="Y63142" s="111"/>
      <c r="AA63142" s="111"/>
      <c r="AC63142" s="111"/>
    </row>
    <row r="63143" spans="19:29" x14ac:dyDescent="0.25">
      <c r="S63143" s="107"/>
      <c r="U63143" s="107"/>
      <c r="W63143" s="107"/>
      <c r="Y63143" s="107"/>
      <c r="AA63143" s="107"/>
      <c r="AC63143" s="107"/>
    </row>
    <row r="63144" spans="19:29" x14ac:dyDescent="0.25">
      <c r="S63144" s="108"/>
      <c r="U63144" s="108"/>
      <c r="W63144" s="108"/>
      <c r="Y63144" s="108"/>
      <c r="AA63144" s="108"/>
      <c r="AC63144" s="108"/>
    </row>
    <row r="63145" spans="19:29" x14ac:dyDescent="0.25">
      <c r="S63145" s="108"/>
      <c r="U63145" s="108"/>
      <c r="W63145" s="108"/>
      <c r="Y63145" s="108"/>
      <c r="AA63145" s="108"/>
      <c r="AC63145" s="108"/>
    </row>
    <row r="63146" spans="19:29" x14ac:dyDescent="0.25">
      <c r="S63146" s="109"/>
      <c r="U63146" s="109"/>
      <c r="W63146" s="109"/>
      <c r="Y63146" s="109"/>
      <c r="AA63146" s="109"/>
      <c r="AC63146" s="109"/>
    </row>
    <row r="63147" spans="19:29" x14ac:dyDescent="0.25">
      <c r="S63147" s="108"/>
      <c r="U63147" s="108"/>
      <c r="W63147" s="108"/>
      <c r="Y63147" s="108"/>
      <c r="AA63147" s="108"/>
      <c r="AC63147" s="108"/>
    </row>
    <row r="63148" spans="19:29" x14ac:dyDescent="0.25">
      <c r="S63148" s="108"/>
      <c r="U63148" s="108"/>
      <c r="W63148" s="108"/>
      <c r="Y63148" s="108"/>
      <c r="AA63148" s="108"/>
      <c r="AC63148" s="108"/>
    </row>
    <row r="63149" spans="19:29" x14ac:dyDescent="0.25">
      <c r="S63149" s="109"/>
      <c r="U63149" s="109"/>
      <c r="W63149" s="109"/>
      <c r="Y63149" s="109"/>
      <c r="AA63149" s="109"/>
      <c r="AC63149" s="109"/>
    </row>
    <row r="63150" spans="19:29" x14ac:dyDescent="0.25">
      <c r="S63150" s="108"/>
      <c r="U63150" s="108"/>
      <c r="W63150" s="108"/>
      <c r="Y63150" s="108"/>
      <c r="AA63150" s="108"/>
      <c r="AC63150" s="108"/>
    </row>
    <row r="63151" spans="19:29" x14ac:dyDescent="0.25">
      <c r="S63151" s="109"/>
      <c r="U63151" s="109"/>
      <c r="W63151" s="109"/>
      <c r="Y63151" s="109"/>
      <c r="AA63151" s="109"/>
      <c r="AC63151" s="109"/>
    </row>
    <row r="63152" spans="19:29" x14ac:dyDescent="0.25">
      <c r="S63152" s="108"/>
      <c r="U63152" s="108"/>
      <c r="W63152" s="108"/>
      <c r="Y63152" s="108"/>
      <c r="AA63152" s="108"/>
      <c r="AC63152" s="108"/>
    </row>
    <row r="63153" spans="19:29" x14ac:dyDescent="0.25">
      <c r="S63153" s="108"/>
      <c r="U63153" s="108"/>
      <c r="W63153" s="108"/>
      <c r="Y63153" s="108"/>
      <c r="AA63153" s="108"/>
      <c r="AC63153" s="108"/>
    </row>
    <row r="63154" spans="19:29" x14ac:dyDescent="0.25">
      <c r="S63154" s="108"/>
      <c r="U63154" s="108"/>
      <c r="W63154" s="108"/>
      <c r="Y63154" s="108"/>
      <c r="AA63154" s="108"/>
      <c r="AC63154" s="108"/>
    </row>
    <row r="63155" spans="19:29" x14ac:dyDescent="0.25">
      <c r="S63155" s="110"/>
      <c r="U63155" s="110"/>
      <c r="W63155" s="110"/>
      <c r="Y63155" s="110"/>
      <c r="AA63155" s="110"/>
      <c r="AC63155" s="110"/>
    </row>
    <row r="63156" spans="19:29" x14ac:dyDescent="0.25">
      <c r="S63156" s="110"/>
      <c r="U63156" s="110"/>
      <c r="W63156" s="110"/>
      <c r="Y63156" s="110"/>
      <c r="AA63156" s="110"/>
      <c r="AC63156" s="110"/>
    </row>
    <row r="63157" spans="19:29" x14ac:dyDescent="0.25">
      <c r="S63157" s="110"/>
      <c r="U63157" s="110"/>
      <c r="W63157" s="110"/>
      <c r="Y63157" s="110"/>
      <c r="AA63157" s="110"/>
      <c r="AC63157" s="110"/>
    </row>
    <row r="63158" spans="19:29" x14ac:dyDescent="0.25">
      <c r="S63158" s="110"/>
      <c r="U63158" s="110"/>
      <c r="W63158" s="110"/>
      <c r="Y63158" s="110"/>
      <c r="AA63158" s="110"/>
      <c r="AC63158" s="110"/>
    </row>
    <row r="63159" spans="19:29" x14ac:dyDescent="0.25">
      <c r="S63159" s="111"/>
      <c r="U63159" s="111"/>
      <c r="W63159" s="111"/>
      <c r="Y63159" s="111"/>
      <c r="AA63159" s="111"/>
      <c r="AC63159" s="111"/>
    </row>
    <row r="63160" spans="19:29" x14ac:dyDescent="0.25">
      <c r="S63160" s="107"/>
      <c r="U63160" s="107"/>
      <c r="W63160" s="107"/>
      <c r="Y63160" s="107"/>
      <c r="AA63160" s="107"/>
      <c r="AC63160" s="107"/>
    </row>
    <row r="63161" spans="19:29" x14ac:dyDescent="0.25">
      <c r="S63161" s="108"/>
      <c r="U63161" s="108"/>
      <c r="W63161" s="108"/>
      <c r="Y63161" s="108"/>
      <c r="AA63161" s="108"/>
      <c r="AC63161" s="108"/>
    </row>
    <row r="63162" spans="19:29" x14ac:dyDescent="0.25">
      <c r="S63162" s="108"/>
      <c r="U63162" s="108"/>
      <c r="W63162" s="108"/>
      <c r="Y63162" s="108"/>
      <c r="AA63162" s="108"/>
      <c r="AC63162" s="108"/>
    </row>
    <row r="63163" spans="19:29" x14ac:dyDescent="0.25">
      <c r="S63163" s="109"/>
      <c r="U63163" s="109"/>
      <c r="W63163" s="109"/>
      <c r="Y63163" s="109"/>
      <c r="AA63163" s="109"/>
      <c r="AC63163" s="109"/>
    </row>
    <row r="63164" spans="19:29" x14ac:dyDescent="0.25">
      <c r="S63164" s="108"/>
      <c r="U63164" s="108"/>
      <c r="W63164" s="108"/>
      <c r="Y63164" s="108"/>
      <c r="AA63164" s="108"/>
      <c r="AC63164" s="108"/>
    </row>
    <row r="63165" spans="19:29" x14ac:dyDescent="0.25">
      <c r="S63165" s="108"/>
      <c r="U63165" s="108"/>
      <c r="W63165" s="108"/>
      <c r="Y63165" s="108"/>
      <c r="AA63165" s="108"/>
      <c r="AC63165" s="108"/>
    </row>
    <row r="63166" spans="19:29" x14ac:dyDescent="0.25">
      <c r="S63166" s="109"/>
      <c r="U63166" s="109"/>
      <c r="W63166" s="109"/>
      <c r="Y63166" s="109"/>
      <c r="AA63166" s="109"/>
      <c r="AC63166" s="109"/>
    </row>
    <row r="63167" spans="19:29" x14ac:dyDescent="0.25">
      <c r="S63167" s="108"/>
      <c r="U63167" s="108"/>
      <c r="W63167" s="108"/>
      <c r="Y63167" s="108"/>
      <c r="AA63167" s="108"/>
      <c r="AC63167" s="108"/>
    </row>
    <row r="63168" spans="19:29" x14ac:dyDescent="0.25">
      <c r="S63168" s="109"/>
      <c r="U63168" s="109"/>
      <c r="W63168" s="109"/>
      <c r="Y63168" s="109"/>
      <c r="AA63168" s="109"/>
      <c r="AC63168" s="109"/>
    </row>
    <row r="63169" spans="19:29" x14ac:dyDescent="0.25">
      <c r="S63169" s="108"/>
      <c r="U63169" s="108"/>
      <c r="W63169" s="108"/>
      <c r="Y63169" s="108"/>
      <c r="AA63169" s="108"/>
      <c r="AC63169" s="108"/>
    </row>
    <row r="63170" spans="19:29" x14ac:dyDescent="0.25">
      <c r="S63170" s="108"/>
      <c r="U63170" s="108"/>
      <c r="W63170" s="108"/>
      <c r="Y63170" s="108"/>
      <c r="AA63170" s="108"/>
      <c r="AC63170" s="108"/>
    </row>
    <row r="63171" spans="19:29" x14ac:dyDescent="0.25">
      <c r="S63171" s="108"/>
      <c r="U63171" s="108"/>
      <c r="W63171" s="108"/>
      <c r="Y63171" s="108"/>
      <c r="AA63171" s="108"/>
      <c r="AC63171" s="108"/>
    </row>
    <row r="63172" spans="19:29" x14ac:dyDescent="0.25">
      <c r="S63172" s="110"/>
      <c r="U63172" s="110"/>
      <c r="W63172" s="110"/>
      <c r="Y63172" s="110"/>
      <c r="AA63172" s="110"/>
      <c r="AC63172" s="110"/>
    </row>
    <row r="63173" spans="19:29" x14ac:dyDescent="0.25">
      <c r="S63173" s="110"/>
      <c r="U63173" s="110"/>
      <c r="W63173" s="110"/>
      <c r="Y63173" s="110"/>
      <c r="AA63173" s="110"/>
      <c r="AC63173" s="110"/>
    </row>
    <row r="63174" spans="19:29" x14ac:dyDescent="0.25">
      <c r="S63174" s="110"/>
      <c r="U63174" s="110"/>
      <c r="W63174" s="110"/>
      <c r="Y63174" s="110"/>
      <c r="AA63174" s="110"/>
      <c r="AC63174" s="110"/>
    </row>
    <row r="63175" spans="19:29" x14ac:dyDescent="0.25">
      <c r="S63175" s="110"/>
      <c r="U63175" s="110"/>
      <c r="W63175" s="110"/>
      <c r="Y63175" s="110"/>
      <c r="AA63175" s="110"/>
      <c r="AC63175" s="110"/>
    </row>
    <row r="63176" spans="19:29" x14ac:dyDescent="0.25">
      <c r="S63176" s="111"/>
      <c r="U63176" s="111"/>
      <c r="W63176" s="111"/>
      <c r="Y63176" s="111"/>
      <c r="AA63176" s="111"/>
      <c r="AC63176" s="111"/>
    </row>
    <row r="63177" spans="19:29" x14ac:dyDescent="0.25">
      <c r="S63177" s="107"/>
      <c r="U63177" s="107"/>
      <c r="W63177" s="107"/>
      <c r="Y63177" s="107"/>
      <c r="AA63177" s="107"/>
      <c r="AC63177" s="107"/>
    </row>
    <row r="63178" spans="19:29" x14ac:dyDescent="0.25">
      <c r="S63178" s="108"/>
      <c r="U63178" s="108"/>
      <c r="W63178" s="108"/>
      <c r="Y63178" s="108"/>
      <c r="AA63178" s="108"/>
      <c r="AC63178" s="108"/>
    </row>
    <row r="63179" spans="19:29" x14ac:dyDescent="0.25">
      <c r="S63179" s="108"/>
      <c r="U63179" s="108"/>
      <c r="W63179" s="108"/>
      <c r="Y63179" s="108"/>
      <c r="AA63179" s="108"/>
      <c r="AC63179" s="108"/>
    </row>
    <row r="63180" spans="19:29" x14ac:dyDescent="0.25">
      <c r="S63180" s="109"/>
      <c r="U63180" s="109"/>
      <c r="W63180" s="109"/>
      <c r="Y63180" s="109"/>
      <c r="AA63180" s="109"/>
      <c r="AC63180" s="109"/>
    </row>
    <row r="63181" spans="19:29" x14ac:dyDescent="0.25">
      <c r="S63181" s="108"/>
      <c r="U63181" s="108"/>
      <c r="W63181" s="108"/>
      <c r="Y63181" s="108"/>
      <c r="AA63181" s="108"/>
      <c r="AC63181" s="108"/>
    </row>
    <row r="63182" spans="19:29" x14ac:dyDescent="0.25">
      <c r="S63182" s="108"/>
      <c r="U63182" s="108"/>
      <c r="W63182" s="108"/>
      <c r="Y63182" s="108"/>
      <c r="AA63182" s="108"/>
      <c r="AC63182" s="108"/>
    </row>
    <row r="63183" spans="19:29" x14ac:dyDescent="0.25">
      <c r="S63183" s="109"/>
      <c r="U63183" s="109"/>
      <c r="W63183" s="109"/>
      <c r="Y63183" s="109"/>
      <c r="AA63183" s="109"/>
      <c r="AC63183" s="109"/>
    </row>
    <row r="63184" spans="19:29" x14ac:dyDescent="0.25">
      <c r="S63184" s="108"/>
      <c r="U63184" s="108"/>
      <c r="W63184" s="108"/>
      <c r="Y63184" s="108"/>
      <c r="AA63184" s="108"/>
      <c r="AC63184" s="108"/>
    </row>
    <row r="63185" spans="19:29" x14ac:dyDescent="0.25">
      <c r="S63185" s="109"/>
      <c r="U63185" s="109"/>
      <c r="W63185" s="109"/>
      <c r="Y63185" s="109"/>
      <c r="AA63185" s="109"/>
      <c r="AC63185" s="109"/>
    </row>
    <row r="63186" spans="19:29" x14ac:dyDescent="0.25">
      <c r="S63186" s="108"/>
      <c r="U63186" s="108"/>
      <c r="W63186" s="108"/>
      <c r="Y63186" s="108"/>
      <c r="AA63186" s="108"/>
      <c r="AC63186" s="108"/>
    </row>
    <row r="63187" spans="19:29" x14ac:dyDescent="0.25">
      <c r="S63187" s="108"/>
      <c r="U63187" s="108"/>
      <c r="W63187" s="108"/>
      <c r="Y63187" s="108"/>
      <c r="AA63187" s="108"/>
      <c r="AC63187" s="108"/>
    </row>
    <row r="63188" spans="19:29" x14ac:dyDescent="0.25">
      <c r="S63188" s="108"/>
      <c r="U63188" s="108"/>
      <c r="W63188" s="108"/>
      <c r="Y63188" s="108"/>
      <c r="AA63188" s="108"/>
      <c r="AC63188" s="108"/>
    </row>
    <row r="63189" spans="19:29" x14ac:dyDescent="0.25">
      <c r="S63189" s="110"/>
      <c r="U63189" s="110"/>
      <c r="W63189" s="110"/>
      <c r="Y63189" s="110"/>
      <c r="AA63189" s="110"/>
      <c r="AC63189" s="110"/>
    </row>
    <row r="63190" spans="19:29" x14ac:dyDescent="0.25">
      <c r="S63190" s="110"/>
      <c r="U63190" s="110"/>
      <c r="W63190" s="110"/>
      <c r="Y63190" s="110"/>
      <c r="AA63190" s="110"/>
      <c r="AC63190" s="110"/>
    </row>
    <row r="63191" spans="19:29" x14ac:dyDescent="0.25">
      <c r="S63191" s="110"/>
      <c r="U63191" s="110"/>
      <c r="W63191" s="110"/>
      <c r="Y63191" s="110"/>
      <c r="AA63191" s="110"/>
      <c r="AC63191" s="110"/>
    </row>
    <row r="63192" spans="19:29" x14ac:dyDescent="0.25">
      <c r="S63192" s="110"/>
      <c r="U63192" s="110"/>
      <c r="W63192" s="110"/>
      <c r="Y63192" s="110"/>
      <c r="AA63192" s="110"/>
      <c r="AC63192" s="110"/>
    </row>
    <row r="63193" spans="19:29" x14ac:dyDescent="0.25">
      <c r="S63193" s="111"/>
      <c r="U63193" s="111"/>
      <c r="W63193" s="111"/>
      <c r="Y63193" s="111"/>
      <c r="AA63193" s="111"/>
      <c r="AC63193" s="111"/>
    </row>
    <row r="63194" spans="19:29" x14ac:dyDescent="0.25">
      <c r="S63194" s="107"/>
      <c r="U63194" s="107"/>
      <c r="W63194" s="107"/>
      <c r="Y63194" s="107"/>
      <c r="AA63194" s="107"/>
      <c r="AC63194" s="107"/>
    </row>
    <row r="63195" spans="19:29" x14ac:dyDescent="0.25">
      <c r="S63195" s="108"/>
      <c r="U63195" s="108"/>
      <c r="W63195" s="108"/>
      <c r="Y63195" s="108"/>
      <c r="AA63195" s="108"/>
      <c r="AC63195" s="108"/>
    </row>
    <row r="63196" spans="19:29" x14ac:dyDescent="0.25">
      <c r="S63196" s="108"/>
      <c r="U63196" s="108"/>
      <c r="W63196" s="108"/>
      <c r="Y63196" s="108"/>
      <c r="AA63196" s="108"/>
      <c r="AC63196" s="108"/>
    </row>
    <row r="63197" spans="19:29" x14ac:dyDescent="0.25">
      <c r="S63197" s="109"/>
      <c r="U63197" s="109"/>
      <c r="W63197" s="109"/>
      <c r="Y63197" s="109"/>
      <c r="AA63197" s="109"/>
      <c r="AC63197" s="109"/>
    </row>
    <row r="63198" spans="19:29" x14ac:dyDescent="0.25">
      <c r="S63198" s="108"/>
      <c r="U63198" s="108"/>
      <c r="W63198" s="108"/>
      <c r="Y63198" s="108"/>
      <c r="AA63198" s="108"/>
      <c r="AC63198" s="108"/>
    </row>
    <row r="63199" spans="19:29" x14ac:dyDescent="0.25">
      <c r="S63199" s="108"/>
      <c r="U63199" s="108"/>
      <c r="W63199" s="108"/>
      <c r="Y63199" s="108"/>
      <c r="AA63199" s="108"/>
      <c r="AC63199" s="108"/>
    </row>
    <row r="63200" spans="19:29" x14ac:dyDescent="0.25">
      <c r="S63200" s="109"/>
      <c r="U63200" s="109"/>
      <c r="W63200" s="109"/>
      <c r="Y63200" s="109"/>
      <c r="AA63200" s="109"/>
      <c r="AC63200" s="109"/>
    </row>
    <row r="63201" spans="19:29" x14ac:dyDescent="0.25">
      <c r="S63201" s="108"/>
      <c r="U63201" s="108"/>
      <c r="W63201" s="108"/>
      <c r="Y63201" s="108"/>
      <c r="AA63201" s="108"/>
      <c r="AC63201" s="108"/>
    </row>
    <row r="63202" spans="19:29" x14ac:dyDescent="0.25">
      <c r="S63202" s="109"/>
      <c r="U63202" s="109"/>
      <c r="W63202" s="109"/>
      <c r="Y63202" s="109"/>
      <c r="AA63202" s="109"/>
      <c r="AC63202" s="109"/>
    </row>
    <row r="63203" spans="19:29" x14ac:dyDescent="0.25">
      <c r="S63203" s="108"/>
      <c r="U63203" s="108"/>
      <c r="W63203" s="108"/>
      <c r="Y63203" s="108"/>
      <c r="AA63203" s="108"/>
      <c r="AC63203" s="108"/>
    </row>
    <row r="63204" spans="19:29" x14ac:dyDescent="0.25">
      <c r="S63204" s="108"/>
      <c r="U63204" s="108"/>
      <c r="W63204" s="108"/>
      <c r="Y63204" s="108"/>
      <c r="AA63204" s="108"/>
      <c r="AC63204" s="108"/>
    </row>
    <row r="63205" spans="19:29" x14ac:dyDescent="0.25">
      <c r="S63205" s="108"/>
      <c r="U63205" s="108"/>
      <c r="W63205" s="108"/>
      <c r="Y63205" s="108"/>
      <c r="AA63205" s="108"/>
      <c r="AC63205" s="108"/>
    </row>
    <row r="63206" spans="19:29" x14ac:dyDescent="0.25">
      <c r="S63206" s="110"/>
      <c r="U63206" s="110"/>
      <c r="W63206" s="110"/>
      <c r="Y63206" s="110"/>
      <c r="AA63206" s="110"/>
      <c r="AC63206" s="110"/>
    </row>
    <row r="63207" spans="19:29" x14ac:dyDescent="0.25">
      <c r="S63207" s="110"/>
      <c r="U63207" s="110"/>
      <c r="W63207" s="110"/>
      <c r="Y63207" s="110"/>
      <c r="AA63207" s="110"/>
      <c r="AC63207" s="110"/>
    </row>
    <row r="63208" spans="19:29" x14ac:dyDescent="0.25">
      <c r="S63208" s="110"/>
      <c r="U63208" s="110"/>
      <c r="W63208" s="110"/>
      <c r="Y63208" s="110"/>
      <c r="AA63208" s="110"/>
      <c r="AC63208" s="110"/>
    </row>
    <row r="63209" spans="19:29" x14ac:dyDescent="0.25">
      <c r="S63209" s="110"/>
      <c r="U63209" s="110"/>
      <c r="W63209" s="110"/>
      <c r="Y63209" s="110"/>
      <c r="AA63209" s="110"/>
      <c r="AC63209" s="110"/>
    </row>
    <row r="63210" spans="19:29" x14ac:dyDescent="0.25">
      <c r="S63210" s="111"/>
      <c r="U63210" s="111"/>
      <c r="W63210" s="111"/>
      <c r="Y63210" s="111"/>
      <c r="AA63210" s="111"/>
      <c r="AC63210" s="111"/>
    </row>
    <row r="63211" spans="19:29" x14ac:dyDescent="0.25">
      <c r="S63211" s="107"/>
      <c r="U63211" s="107"/>
      <c r="W63211" s="107"/>
      <c r="Y63211" s="107"/>
      <c r="AA63211" s="107"/>
      <c r="AC63211" s="107"/>
    </row>
    <row r="63212" spans="19:29" x14ac:dyDescent="0.25">
      <c r="S63212" s="108"/>
      <c r="U63212" s="108"/>
      <c r="W63212" s="108"/>
      <c r="Y63212" s="108"/>
      <c r="AA63212" s="108"/>
      <c r="AC63212" s="108"/>
    </row>
    <row r="63213" spans="19:29" x14ac:dyDescent="0.25">
      <c r="S63213" s="108"/>
      <c r="U63213" s="108"/>
      <c r="W63213" s="108"/>
      <c r="Y63213" s="108"/>
      <c r="AA63213" s="108"/>
      <c r="AC63213" s="108"/>
    </row>
    <row r="63214" spans="19:29" x14ac:dyDescent="0.25">
      <c r="S63214" s="109"/>
      <c r="U63214" s="109"/>
      <c r="W63214" s="109"/>
      <c r="Y63214" s="109"/>
      <c r="AA63214" s="109"/>
      <c r="AC63214" s="109"/>
    </row>
    <row r="63215" spans="19:29" x14ac:dyDescent="0.25">
      <c r="S63215" s="108"/>
      <c r="U63215" s="108"/>
      <c r="W63215" s="108"/>
      <c r="Y63215" s="108"/>
      <c r="AA63215" s="108"/>
      <c r="AC63215" s="108"/>
    </row>
    <row r="63216" spans="19:29" x14ac:dyDescent="0.25">
      <c r="S63216" s="108"/>
      <c r="U63216" s="108"/>
      <c r="W63216" s="108"/>
      <c r="Y63216" s="108"/>
      <c r="AA63216" s="108"/>
      <c r="AC63216" s="108"/>
    </row>
    <row r="63217" spans="19:29" x14ac:dyDescent="0.25">
      <c r="S63217" s="109"/>
      <c r="U63217" s="109"/>
      <c r="W63217" s="109"/>
      <c r="Y63217" s="109"/>
      <c r="AA63217" s="109"/>
      <c r="AC63217" s="109"/>
    </row>
    <row r="63218" spans="19:29" x14ac:dyDescent="0.25">
      <c r="S63218" s="108"/>
      <c r="U63218" s="108"/>
      <c r="W63218" s="108"/>
      <c r="Y63218" s="108"/>
      <c r="AA63218" s="108"/>
      <c r="AC63218" s="108"/>
    </row>
    <row r="63219" spans="19:29" x14ac:dyDescent="0.25">
      <c r="S63219" s="109"/>
      <c r="U63219" s="109"/>
      <c r="W63219" s="109"/>
      <c r="Y63219" s="109"/>
      <c r="AA63219" s="109"/>
      <c r="AC63219" s="109"/>
    </row>
    <row r="63220" spans="19:29" x14ac:dyDescent="0.25">
      <c r="S63220" s="108"/>
      <c r="U63220" s="108"/>
      <c r="W63220" s="108"/>
      <c r="Y63220" s="108"/>
      <c r="AA63220" s="108"/>
      <c r="AC63220" s="108"/>
    </row>
    <row r="63221" spans="19:29" x14ac:dyDescent="0.25">
      <c r="S63221" s="108"/>
      <c r="U63221" s="108"/>
      <c r="W63221" s="108"/>
      <c r="Y63221" s="108"/>
      <c r="AA63221" s="108"/>
      <c r="AC63221" s="108"/>
    </row>
    <row r="63222" spans="19:29" x14ac:dyDescent="0.25">
      <c r="S63222" s="108"/>
      <c r="U63222" s="108"/>
      <c r="W63222" s="108"/>
      <c r="Y63222" s="108"/>
      <c r="AA63222" s="108"/>
      <c r="AC63222" s="108"/>
    </row>
    <row r="63223" spans="19:29" x14ac:dyDescent="0.25">
      <c r="S63223" s="110"/>
      <c r="U63223" s="110"/>
      <c r="W63223" s="110"/>
      <c r="Y63223" s="110"/>
      <c r="AA63223" s="110"/>
      <c r="AC63223" s="110"/>
    </row>
    <row r="63224" spans="19:29" x14ac:dyDescent="0.25">
      <c r="S63224" s="110"/>
      <c r="U63224" s="110"/>
      <c r="W63224" s="110"/>
      <c r="Y63224" s="110"/>
      <c r="AA63224" s="110"/>
      <c r="AC63224" s="110"/>
    </row>
    <row r="63225" spans="19:29" x14ac:dyDescent="0.25">
      <c r="S63225" s="110"/>
      <c r="U63225" s="110"/>
      <c r="W63225" s="110"/>
      <c r="Y63225" s="110"/>
      <c r="AA63225" s="110"/>
      <c r="AC63225" s="110"/>
    </row>
    <row r="63226" spans="19:29" x14ac:dyDescent="0.25">
      <c r="S63226" s="110"/>
      <c r="U63226" s="110"/>
      <c r="W63226" s="110"/>
      <c r="Y63226" s="110"/>
      <c r="AA63226" s="110"/>
      <c r="AC63226" s="110"/>
    </row>
    <row r="63227" spans="19:29" x14ac:dyDescent="0.25">
      <c r="S63227" s="111"/>
      <c r="U63227" s="111"/>
      <c r="W63227" s="111"/>
      <c r="Y63227" s="111"/>
      <c r="AA63227" s="111"/>
      <c r="AC63227" s="111"/>
    </row>
    <row r="63228" spans="19:29" x14ac:dyDescent="0.25">
      <c r="S63228" s="107"/>
      <c r="U63228" s="107"/>
      <c r="W63228" s="107"/>
      <c r="Y63228" s="107"/>
      <c r="AA63228" s="107"/>
      <c r="AC63228" s="107"/>
    </row>
    <row r="63229" spans="19:29" x14ac:dyDescent="0.25">
      <c r="S63229" s="108"/>
      <c r="U63229" s="108"/>
      <c r="W63229" s="108"/>
      <c r="Y63229" s="108"/>
      <c r="AA63229" s="108"/>
      <c r="AC63229" s="108"/>
    </row>
    <row r="63230" spans="19:29" x14ac:dyDescent="0.25">
      <c r="S63230" s="108"/>
      <c r="U63230" s="108"/>
      <c r="W63230" s="108"/>
      <c r="Y63230" s="108"/>
      <c r="AA63230" s="108"/>
      <c r="AC63230" s="108"/>
    </row>
    <row r="63231" spans="19:29" x14ac:dyDescent="0.25">
      <c r="S63231" s="109"/>
      <c r="U63231" s="109"/>
      <c r="W63231" s="109"/>
      <c r="Y63231" s="109"/>
      <c r="AA63231" s="109"/>
      <c r="AC63231" s="109"/>
    </row>
    <row r="63232" spans="19:29" x14ac:dyDescent="0.25">
      <c r="S63232" s="108"/>
      <c r="U63232" s="108"/>
      <c r="W63232" s="108"/>
      <c r="Y63232" s="108"/>
      <c r="AA63232" s="108"/>
      <c r="AC63232" s="108"/>
    </row>
    <row r="63233" spans="19:29" x14ac:dyDescent="0.25">
      <c r="S63233" s="108"/>
      <c r="U63233" s="108"/>
      <c r="W63233" s="108"/>
      <c r="Y63233" s="108"/>
      <c r="AA63233" s="108"/>
      <c r="AC63233" s="108"/>
    </row>
    <row r="63234" spans="19:29" x14ac:dyDescent="0.25">
      <c r="S63234" s="109"/>
      <c r="U63234" s="109"/>
      <c r="W63234" s="109"/>
      <c r="Y63234" s="109"/>
      <c r="AA63234" s="109"/>
      <c r="AC63234" s="109"/>
    </row>
    <row r="63235" spans="19:29" x14ac:dyDescent="0.25">
      <c r="S63235" s="108"/>
      <c r="U63235" s="108"/>
      <c r="W63235" s="108"/>
      <c r="Y63235" s="108"/>
      <c r="AA63235" s="108"/>
      <c r="AC63235" s="108"/>
    </row>
    <row r="63236" spans="19:29" x14ac:dyDescent="0.25">
      <c r="S63236" s="109"/>
      <c r="U63236" s="109"/>
      <c r="W63236" s="109"/>
      <c r="Y63236" s="109"/>
      <c r="AA63236" s="109"/>
      <c r="AC63236" s="109"/>
    </row>
    <row r="63237" spans="19:29" x14ac:dyDescent="0.25">
      <c r="S63237" s="108"/>
      <c r="U63237" s="108"/>
      <c r="W63237" s="108"/>
      <c r="Y63237" s="108"/>
      <c r="AA63237" s="108"/>
      <c r="AC63237" s="108"/>
    </row>
    <row r="63238" spans="19:29" x14ac:dyDescent="0.25">
      <c r="S63238" s="108"/>
      <c r="U63238" s="108"/>
      <c r="W63238" s="108"/>
      <c r="Y63238" s="108"/>
      <c r="AA63238" s="108"/>
      <c r="AC63238" s="108"/>
    </row>
    <row r="63239" spans="19:29" x14ac:dyDescent="0.25">
      <c r="S63239" s="108"/>
      <c r="U63239" s="108"/>
      <c r="W63239" s="108"/>
      <c r="Y63239" s="108"/>
      <c r="AA63239" s="108"/>
      <c r="AC63239" s="108"/>
    </row>
    <row r="63240" spans="19:29" x14ac:dyDescent="0.25">
      <c r="S63240" s="110"/>
      <c r="U63240" s="110"/>
      <c r="W63240" s="110"/>
      <c r="Y63240" s="110"/>
      <c r="AA63240" s="110"/>
      <c r="AC63240" s="110"/>
    </row>
    <row r="63241" spans="19:29" x14ac:dyDescent="0.25">
      <c r="S63241" s="110"/>
      <c r="U63241" s="110"/>
      <c r="W63241" s="110"/>
      <c r="Y63241" s="110"/>
      <c r="AA63241" s="110"/>
      <c r="AC63241" s="110"/>
    </row>
    <row r="63242" spans="19:29" x14ac:dyDescent="0.25">
      <c r="S63242" s="110"/>
      <c r="U63242" s="110"/>
      <c r="W63242" s="110"/>
      <c r="Y63242" s="110"/>
      <c r="AA63242" s="110"/>
      <c r="AC63242" s="110"/>
    </row>
    <row r="63243" spans="19:29" x14ac:dyDescent="0.25">
      <c r="S63243" s="110"/>
      <c r="U63243" s="110"/>
      <c r="W63243" s="110"/>
      <c r="Y63243" s="110"/>
      <c r="AA63243" s="110"/>
      <c r="AC63243" s="110"/>
    </row>
    <row r="63244" spans="19:29" x14ac:dyDescent="0.25">
      <c r="S63244" s="111"/>
      <c r="U63244" s="111"/>
      <c r="W63244" s="111"/>
      <c r="Y63244" s="111"/>
      <c r="AA63244" s="111"/>
      <c r="AC63244" s="111"/>
    </row>
    <row r="63245" spans="19:29" x14ac:dyDescent="0.25">
      <c r="S63245" s="107"/>
      <c r="U63245" s="107"/>
      <c r="W63245" s="107"/>
      <c r="Y63245" s="107"/>
      <c r="AA63245" s="107"/>
      <c r="AC63245" s="107"/>
    </row>
    <row r="63246" spans="19:29" x14ac:dyDescent="0.25">
      <c r="S63246" s="108"/>
      <c r="U63246" s="108"/>
      <c r="W63246" s="108"/>
      <c r="Y63246" s="108"/>
      <c r="AA63246" s="108"/>
      <c r="AC63246" s="108"/>
    </row>
    <row r="63247" spans="19:29" x14ac:dyDescent="0.25">
      <c r="S63247" s="108"/>
      <c r="U63247" s="108"/>
      <c r="W63247" s="108"/>
      <c r="Y63247" s="108"/>
      <c r="AA63247" s="108"/>
      <c r="AC63247" s="108"/>
    </row>
    <row r="63248" spans="19:29" x14ac:dyDescent="0.25">
      <c r="S63248" s="109"/>
      <c r="U63248" s="109"/>
      <c r="W63248" s="109"/>
      <c r="Y63248" s="109"/>
      <c r="AA63248" s="109"/>
      <c r="AC63248" s="109"/>
    </row>
    <row r="63249" spans="19:29" x14ac:dyDescent="0.25">
      <c r="S63249" s="108"/>
      <c r="U63249" s="108"/>
      <c r="W63249" s="108"/>
      <c r="Y63249" s="108"/>
      <c r="AA63249" s="108"/>
      <c r="AC63249" s="108"/>
    </row>
    <row r="63250" spans="19:29" x14ac:dyDescent="0.25">
      <c r="S63250" s="108"/>
      <c r="U63250" s="108"/>
      <c r="W63250" s="108"/>
      <c r="Y63250" s="108"/>
      <c r="AA63250" s="108"/>
      <c r="AC63250" s="108"/>
    </row>
    <row r="63251" spans="19:29" x14ac:dyDescent="0.25">
      <c r="S63251" s="109"/>
      <c r="U63251" s="109"/>
      <c r="W63251" s="109"/>
      <c r="Y63251" s="109"/>
      <c r="AA63251" s="109"/>
      <c r="AC63251" s="109"/>
    </row>
    <row r="63252" spans="19:29" x14ac:dyDescent="0.25">
      <c r="S63252" s="108"/>
      <c r="U63252" s="108"/>
      <c r="W63252" s="108"/>
      <c r="Y63252" s="108"/>
      <c r="AA63252" s="108"/>
      <c r="AC63252" s="108"/>
    </row>
    <row r="63253" spans="19:29" x14ac:dyDescent="0.25">
      <c r="S63253" s="109"/>
      <c r="U63253" s="109"/>
      <c r="W63253" s="109"/>
      <c r="Y63253" s="109"/>
      <c r="AA63253" s="109"/>
      <c r="AC63253" s="109"/>
    </row>
    <row r="63254" spans="19:29" x14ac:dyDescent="0.25">
      <c r="S63254" s="108"/>
      <c r="U63254" s="108"/>
      <c r="W63254" s="108"/>
      <c r="Y63254" s="108"/>
      <c r="AA63254" s="108"/>
      <c r="AC63254" s="108"/>
    </row>
    <row r="63255" spans="19:29" x14ac:dyDescent="0.25">
      <c r="S63255" s="108"/>
      <c r="U63255" s="108"/>
      <c r="W63255" s="108"/>
      <c r="Y63255" s="108"/>
      <c r="AA63255" s="108"/>
      <c r="AC63255" s="108"/>
    </row>
    <row r="63256" spans="19:29" x14ac:dyDescent="0.25">
      <c r="S63256" s="108"/>
      <c r="U63256" s="108"/>
      <c r="W63256" s="108"/>
      <c r="Y63256" s="108"/>
      <c r="AA63256" s="108"/>
      <c r="AC63256" s="108"/>
    </row>
    <row r="63257" spans="19:29" x14ac:dyDescent="0.25">
      <c r="S63257" s="110"/>
      <c r="U63257" s="110"/>
      <c r="W63257" s="110"/>
      <c r="Y63257" s="110"/>
      <c r="AA63257" s="110"/>
      <c r="AC63257" s="110"/>
    </row>
    <row r="63258" spans="19:29" x14ac:dyDescent="0.25">
      <c r="S63258" s="110"/>
      <c r="U63258" s="110"/>
      <c r="W63258" s="110"/>
      <c r="Y63258" s="110"/>
      <c r="AA63258" s="110"/>
      <c r="AC63258" s="110"/>
    </row>
    <row r="63259" spans="19:29" x14ac:dyDescent="0.25">
      <c r="S63259" s="110"/>
      <c r="U63259" s="110"/>
      <c r="W63259" s="110"/>
      <c r="Y63259" s="110"/>
      <c r="AA63259" s="110"/>
      <c r="AC63259" s="110"/>
    </row>
    <row r="63260" spans="19:29" x14ac:dyDescent="0.25">
      <c r="S63260" s="110"/>
      <c r="U63260" s="110"/>
      <c r="W63260" s="110"/>
      <c r="Y63260" s="110"/>
      <c r="AA63260" s="110"/>
      <c r="AC63260" s="110"/>
    </row>
    <row r="63261" spans="19:29" x14ac:dyDescent="0.25">
      <c r="S63261" s="111"/>
      <c r="U63261" s="111"/>
      <c r="W63261" s="111"/>
      <c r="Y63261" s="111"/>
      <c r="AA63261" s="111"/>
      <c r="AC63261" s="111"/>
    </row>
    <row r="63262" spans="19:29" x14ac:dyDescent="0.25">
      <c r="S63262" s="107"/>
      <c r="U63262" s="107"/>
      <c r="W63262" s="107"/>
      <c r="Y63262" s="107"/>
      <c r="AA63262" s="107"/>
      <c r="AC63262" s="107"/>
    </row>
    <row r="63263" spans="19:29" x14ac:dyDescent="0.25">
      <c r="S63263" s="108"/>
      <c r="U63263" s="108"/>
      <c r="W63263" s="108"/>
      <c r="Y63263" s="108"/>
      <c r="AA63263" s="108"/>
      <c r="AC63263" s="108"/>
    </row>
    <row r="63264" spans="19:29" x14ac:dyDescent="0.25">
      <c r="S63264" s="108"/>
      <c r="U63264" s="108"/>
      <c r="W63264" s="108"/>
      <c r="Y63264" s="108"/>
      <c r="AA63264" s="108"/>
      <c r="AC63264" s="108"/>
    </row>
    <row r="63265" spans="19:29" x14ac:dyDescent="0.25">
      <c r="S63265" s="109"/>
      <c r="U63265" s="109"/>
      <c r="W63265" s="109"/>
      <c r="Y63265" s="109"/>
      <c r="AA63265" s="109"/>
      <c r="AC63265" s="109"/>
    </row>
    <row r="63266" spans="19:29" x14ac:dyDescent="0.25">
      <c r="S63266" s="108"/>
      <c r="U63266" s="108"/>
      <c r="W63266" s="108"/>
      <c r="Y63266" s="108"/>
      <c r="AA63266" s="108"/>
      <c r="AC63266" s="108"/>
    </row>
    <row r="63267" spans="19:29" x14ac:dyDescent="0.25">
      <c r="S63267" s="108"/>
      <c r="U63267" s="108"/>
      <c r="W63267" s="108"/>
      <c r="Y63267" s="108"/>
      <c r="AA63267" s="108"/>
      <c r="AC63267" s="108"/>
    </row>
    <row r="63268" spans="19:29" x14ac:dyDescent="0.25">
      <c r="S63268" s="109"/>
      <c r="U63268" s="109"/>
      <c r="W63268" s="109"/>
      <c r="Y63268" s="109"/>
      <c r="AA63268" s="109"/>
      <c r="AC63268" s="109"/>
    </row>
    <row r="63269" spans="19:29" x14ac:dyDescent="0.25">
      <c r="S63269" s="108"/>
      <c r="U63269" s="108"/>
      <c r="W63269" s="108"/>
      <c r="Y63269" s="108"/>
      <c r="AA63269" s="108"/>
      <c r="AC63269" s="108"/>
    </row>
    <row r="63270" spans="19:29" x14ac:dyDescent="0.25">
      <c r="S63270" s="109"/>
      <c r="U63270" s="109"/>
      <c r="W63270" s="109"/>
      <c r="Y63270" s="109"/>
      <c r="AA63270" s="109"/>
      <c r="AC63270" s="109"/>
    </row>
    <row r="63271" spans="19:29" x14ac:dyDescent="0.25">
      <c r="S63271" s="108"/>
      <c r="U63271" s="108"/>
      <c r="W63271" s="108"/>
      <c r="Y63271" s="108"/>
      <c r="AA63271" s="108"/>
      <c r="AC63271" s="108"/>
    </row>
    <row r="63272" spans="19:29" x14ac:dyDescent="0.25">
      <c r="S63272" s="108"/>
      <c r="U63272" s="108"/>
      <c r="W63272" s="108"/>
      <c r="Y63272" s="108"/>
      <c r="AA63272" s="108"/>
      <c r="AC63272" s="108"/>
    </row>
    <row r="63273" spans="19:29" x14ac:dyDescent="0.25">
      <c r="S63273" s="108"/>
      <c r="U63273" s="108"/>
      <c r="W63273" s="108"/>
      <c r="Y63273" s="108"/>
      <c r="AA63273" s="108"/>
      <c r="AC63273" s="108"/>
    </row>
    <row r="63274" spans="19:29" x14ac:dyDescent="0.25">
      <c r="S63274" s="110"/>
      <c r="U63274" s="110"/>
      <c r="W63274" s="110"/>
      <c r="Y63274" s="110"/>
      <c r="AA63274" s="110"/>
      <c r="AC63274" s="110"/>
    </row>
    <row r="63275" spans="19:29" x14ac:dyDescent="0.25">
      <c r="S63275" s="110"/>
      <c r="U63275" s="110"/>
      <c r="W63275" s="110"/>
      <c r="Y63275" s="110"/>
      <c r="AA63275" s="110"/>
      <c r="AC63275" s="110"/>
    </row>
    <row r="63276" spans="19:29" x14ac:dyDescent="0.25">
      <c r="S63276" s="110"/>
      <c r="U63276" s="110"/>
      <c r="W63276" s="110"/>
      <c r="Y63276" s="110"/>
      <c r="AA63276" s="110"/>
      <c r="AC63276" s="110"/>
    </row>
    <row r="63277" spans="19:29" x14ac:dyDescent="0.25">
      <c r="S63277" s="110"/>
      <c r="U63277" s="110"/>
      <c r="W63277" s="110"/>
      <c r="Y63277" s="110"/>
      <c r="AA63277" s="110"/>
      <c r="AC63277" s="110"/>
    </row>
    <row r="63278" spans="19:29" x14ac:dyDescent="0.25">
      <c r="S63278" s="111"/>
      <c r="U63278" s="111"/>
      <c r="W63278" s="111"/>
      <c r="Y63278" s="111"/>
      <c r="AA63278" s="111"/>
      <c r="AC63278" s="111"/>
    </row>
    <row r="63279" spans="19:29" x14ac:dyDescent="0.25">
      <c r="S63279" s="107"/>
      <c r="U63279" s="107"/>
      <c r="W63279" s="107"/>
      <c r="Y63279" s="107"/>
      <c r="AA63279" s="107"/>
      <c r="AC63279" s="107"/>
    </row>
    <row r="63280" spans="19:29" x14ac:dyDescent="0.25">
      <c r="S63280" s="108"/>
      <c r="U63280" s="108"/>
      <c r="W63280" s="108"/>
      <c r="Y63280" s="108"/>
      <c r="AA63280" s="108"/>
      <c r="AC63280" s="108"/>
    </row>
    <row r="63281" spans="19:29" x14ac:dyDescent="0.25">
      <c r="S63281" s="108"/>
      <c r="U63281" s="108"/>
      <c r="W63281" s="108"/>
      <c r="Y63281" s="108"/>
      <c r="AA63281" s="108"/>
      <c r="AC63281" s="108"/>
    </row>
    <row r="63282" spans="19:29" x14ac:dyDescent="0.25">
      <c r="S63282" s="109"/>
      <c r="U63282" s="109"/>
      <c r="W63282" s="109"/>
      <c r="Y63282" s="109"/>
      <c r="AA63282" s="109"/>
      <c r="AC63282" s="109"/>
    </row>
    <row r="63283" spans="19:29" x14ac:dyDescent="0.25">
      <c r="S63283" s="108"/>
      <c r="U63283" s="108"/>
      <c r="W63283" s="108"/>
      <c r="Y63283" s="108"/>
      <c r="AA63283" s="108"/>
      <c r="AC63283" s="108"/>
    </row>
    <row r="63284" spans="19:29" x14ac:dyDescent="0.25">
      <c r="S63284" s="108"/>
      <c r="U63284" s="108"/>
      <c r="W63284" s="108"/>
      <c r="Y63284" s="108"/>
      <c r="AA63284" s="108"/>
      <c r="AC63284" s="108"/>
    </row>
    <row r="63285" spans="19:29" x14ac:dyDescent="0.25">
      <c r="S63285" s="109"/>
      <c r="U63285" s="109"/>
      <c r="W63285" s="109"/>
      <c r="Y63285" s="109"/>
      <c r="AA63285" s="109"/>
      <c r="AC63285" s="109"/>
    </row>
    <row r="63286" spans="19:29" x14ac:dyDescent="0.25">
      <c r="S63286" s="108"/>
      <c r="U63286" s="108"/>
      <c r="W63286" s="108"/>
      <c r="Y63286" s="108"/>
      <c r="AA63286" s="108"/>
      <c r="AC63286" s="108"/>
    </row>
    <row r="63287" spans="19:29" x14ac:dyDescent="0.25">
      <c r="S63287" s="109"/>
      <c r="U63287" s="109"/>
      <c r="W63287" s="109"/>
      <c r="Y63287" s="109"/>
      <c r="AA63287" s="109"/>
      <c r="AC63287" s="109"/>
    </row>
    <row r="63288" spans="19:29" x14ac:dyDescent="0.25">
      <c r="S63288" s="108"/>
      <c r="U63288" s="108"/>
      <c r="W63288" s="108"/>
      <c r="Y63288" s="108"/>
      <c r="AA63288" s="108"/>
      <c r="AC63288" s="108"/>
    </row>
    <row r="63289" spans="19:29" x14ac:dyDescent="0.25">
      <c r="S63289" s="108"/>
      <c r="U63289" s="108"/>
      <c r="W63289" s="108"/>
      <c r="Y63289" s="108"/>
      <c r="AA63289" s="108"/>
      <c r="AC63289" s="108"/>
    </row>
    <row r="63290" spans="19:29" x14ac:dyDescent="0.25">
      <c r="S63290" s="108"/>
      <c r="U63290" s="108"/>
      <c r="W63290" s="108"/>
      <c r="Y63290" s="108"/>
      <c r="AA63290" s="108"/>
      <c r="AC63290" s="108"/>
    </row>
    <row r="63291" spans="19:29" x14ac:dyDescent="0.25">
      <c r="S63291" s="110"/>
      <c r="U63291" s="110"/>
      <c r="W63291" s="110"/>
      <c r="Y63291" s="110"/>
      <c r="AA63291" s="110"/>
      <c r="AC63291" s="110"/>
    </row>
    <row r="63292" spans="19:29" x14ac:dyDescent="0.25">
      <c r="S63292" s="110"/>
      <c r="U63292" s="110"/>
      <c r="W63292" s="110"/>
      <c r="Y63292" s="110"/>
      <c r="AA63292" s="110"/>
      <c r="AC63292" s="110"/>
    </row>
    <row r="63293" spans="19:29" x14ac:dyDescent="0.25">
      <c r="S63293" s="110"/>
      <c r="U63293" s="110"/>
      <c r="W63293" s="110"/>
      <c r="Y63293" s="110"/>
      <c r="AA63293" s="110"/>
      <c r="AC63293" s="110"/>
    </row>
    <row r="63294" spans="19:29" x14ac:dyDescent="0.25">
      <c r="S63294" s="110"/>
      <c r="U63294" s="110"/>
      <c r="W63294" s="110"/>
      <c r="Y63294" s="110"/>
      <c r="AA63294" s="110"/>
      <c r="AC63294" s="110"/>
    </row>
    <row r="63295" spans="19:29" x14ac:dyDescent="0.25">
      <c r="S63295" s="111"/>
      <c r="U63295" s="111"/>
      <c r="W63295" s="111"/>
      <c r="Y63295" s="111"/>
      <c r="AA63295" s="111"/>
      <c r="AC63295" s="111"/>
    </row>
    <row r="63296" spans="19:29" x14ac:dyDescent="0.25">
      <c r="S63296" s="107"/>
      <c r="U63296" s="107"/>
      <c r="W63296" s="107"/>
      <c r="Y63296" s="107"/>
      <c r="AA63296" s="107"/>
      <c r="AC63296" s="107"/>
    </row>
    <row r="63297" spans="19:29" x14ac:dyDescent="0.25">
      <c r="S63297" s="108"/>
      <c r="U63297" s="108"/>
      <c r="W63297" s="108"/>
      <c r="Y63297" s="108"/>
      <c r="AA63297" s="108"/>
      <c r="AC63297" s="108"/>
    </row>
    <row r="63298" spans="19:29" x14ac:dyDescent="0.25">
      <c r="S63298" s="108"/>
      <c r="U63298" s="108"/>
      <c r="W63298" s="108"/>
      <c r="Y63298" s="108"/>
      <c r="AA63298" s="108"/>
      <c r="AC63298" s="108"/>
    </row>
    <row r="63299" spans="19:29" x14ac:dyDescent="0.25">
      <c r="S63299" s="109"/>
      <c r="U63299" s="109"/>
      <c r="W63299" s="109"/>
      <c r="Y63299" s="109"/>
      <c r="AA63299" s="109"/>
      <c r="AC63299" s="109"/>
    </row>
    <row r="63300" spans="19:29" x14ac:dyDescent="0.25">
      <c r="S63300" s="108"/>
      <c r="U63300" s="108"/>
      <c r="W63300" s="108"/>
      <c r="Y63300" s="108"/>
      <c r="AA63300" s="108"/>
      <c r="AC63300" s="108"/>
    </row>
    <row r="63301" spans="19:29" x14ac:dyDescent="0.25">
      <c r="S63301" s="108"/>
      <c r="U63301" s="108"/>
      <c r="W63301" s="108"/>
      <c r="Y63301" s="108"/>
      <c r="AA63301" s="108"/>
      <c r="AC63301" s="108"/>
    </row>
    <row r="63302" spans="19:29" x14ac:dyDescent="0.25">
      <c r="S63302" s="109"/>
      <c r="U63302" s="109"/>
      <c r="W63302" s="109"/>
      <c r="Y63302" s="109"/>
      <c r="AA63302" s="109"/>
      <c r="AC63302" s="109"/>
    </row>
    <row r="63303" spans="19:29" x14ac:dyDescent="0.25">
      <c r="S63303" s="108"/>
      <c r="U63303" s="108"/>
      <c r="W63303" s="108"/>
      <c r="Y63303" s="108"/>
      <c r="AA63303" s="108"/>
      <c r="AC63303" s="108"/>
    </row>
    <row r="63304" spans="19:29" x14ac:dyDescent="0.25">
      <c r="S63304" s="109"/>
      <c r="U63304" s="109"/>
      <c r="W63304" s="109"/>
      <c r="Y63304" s="109"/>
      <c r="AA63304" s="109"/>
      <c r="AC63304" s="109"/>
    </row>
    <row r="63305" spans="19:29" x14ac:dyDescent="0.25">
      <c r="S63305" s="108"/>
      <c r="U63305" s="108"/>
      <c r="W63305" s="108"/>
      <c r="Y63305" s="108"/>
      <c r="AA63305" s="108"/>
      <c r="AC63305" s="108"/>
    </row>
    <row r="63306" spans="19:29" x14ac:dyDescent="0.25">
      <c r="S63306" s="108"/>
      <c r="U63306" s="108"/>
      <c r="W63306" s="108"/>
      <c r="Y63306" s="108"/>
      <c r="AA63306" s="108"/>
      <c r="AC63306" s="108"/>
    </row>
    <row r="63307" spans="19:29" x14ac:dyDescent="0.25">
      <c r="S63307" s="108"/>
      <c r="U63307" s="108"/>
      <c r="W63307" s="108"/>
      <c r="Y63307" s="108"/>
      <c r="AA63307" s="108"/>
      <c r="AC63307" s="108"/>
    </row>
    <row r="63308" spans="19:29" x14ac:dyDescent="0.25">
      <c r="S63308" s="110"/>
      <c r="U63308" s="110"/>
      <c r="W63308" s="110"/>
      <c r="Y63308" s="110"/>
      <c r="AA63308" s="110"/>
      <c r="AC63308" s="110"/>
    </row>
    <row r="63309" spans="19:29" x14ac:dyDescent="0.25">
      <c r="S63309" s="110"/>
      <c r="U63309" s="110"/>
      <c r="W63309" s="110"/>
      <c r="Y63309" s="110"/>
      <c r="AA63309" s="110"/>
      <c r="AC63309" s="110"/>
    </row>
    <row r="63310" spans="19:29" x14ac:dyDescent="0.25">
      <c r="S63310" s="110"/>
      <c r="U63310" s="110"/>
      <c r="W63310" s="110"/>
      <c r="Y63310" s="110"/>
      <c r="AA63310" s="110"/>
      <c r="AC63310" s="110"/>
    </row>
    <row r="63311" spans="19:29" x14ac:dyDescent="0.25">
      <c r="S63311" s="110"/>
      <c r="U63311" s="110"/>
      <c r="W63311" s="110"/>
      <c r="Y63311" s="110"/>
      <c r="AA63311" s="110"/>
      <c r="AC63311" s="110"/>
    </row>
    <row r="63312" spans="19:29" x14ac:dyDescent="0.25">
      <c r="S63312" s="111"/>
      <c r="U63312" s="111"/>
      <c r="W63312" s="111"/>
      <c r="Y63312" s="111"/>
      <c r="AA63312" s="111"/>
      <c r="AC63312" s="111"/>
    </row>
    <row r="63313" spans="19:29" x14ac:dyDescent="0.25">
      <c r="S63313" s="107"/>
      <c r="U63313" s="107"/>
      <c r="W63313" s="107"/>
      <c r="Y63313" s="107"/>
      <c r="AA63313" s="107"/>
      <c r="AC63313" s="107"/>
    </row>
    <row r="63314" spans="19:29" x14ac:dyDescent="0.25">
      <c r="S63314" s="108"/>
      <c r="U63314" s="108"/>
      <c r="W63314" s="108"/>
      <c r="Y63314" s="108"/>
      <c r="AA63314" s="108"/>
      <c r="AC63314" s="108"/>
    </row>
    <row r="63315" spans="19:29" x14ac:dyDescent="0.25">
      <c r="S63315" s="108"/>
      <c r="U63315" s="108"/>
      <c r="W63315" s="108"/>
      <c r="Y63315" s="108"/>
      <c r="AA63315" s="108"/>
      <c r="AC63315" s="108"/>
    </row>
    <row r="63316" spans="19:29" x14ac:dyDescent="0.25">
      <c r="S63316" s="109"/>
      <c r="U63316" s="109"/>
      <c r="W63316" s="109"/>
      <c r="Y63316" s="109"/>
      <c r="AA63316" s="109"/>
      <c r="AC63316" s="109"/>
    </row>
    <row r="63317" spans="19:29" x14ac:dyDescent="0.25">
      <c r="S63317" s="108"/>
      <c r="U63317" s="108"/>
      <c r="W63317" s="108"/>
      <c r="Y63317" s="108"/>
      <c r="AA63317" s="108"/>
      <c r="AC63317" s="108"/>
    </row>
    <row r="63318" spans="19:29" x14ac:dyDescent="0.25">
      <c r="S63318" s="108"/>
      <c r="U63318" s="108"/>
      <c r="W63318" s="108"/>
      <c r="Y63318" s="108"/>
      <c r="AA63318" s="108"/>
      <c r="AC63318" s="108"/>
    </row>
    <row r="63319" spans="19:29" x14ac:dyDescent="0.25">
      <c r="S63319" s="109"/>
      <c r="U63319" s="109"/>
      <c r="W63319" s="109"/>
      <c r="Y63319" s="109"/>
      <c r="AA63319" s="109"/>
      <c r="AC63319" s="109"/>
    </row>
    <row r="63320" spans="19:29" x14ac:dyDescent="0.25">
      <c r="S63320" s="108"/>
      <c r="U63320" s="108"/>
      <c r="W63320" s="108"/>
      <c r="Y63320" s="108"/>
      <c r="AA63320" s="108"/>
      <c r="AC63320" s="108"/>
    </row>
    <row r="63321" spans="19:29" x14ac:dyDescent="0.25">
      <c r="S63321" s="109"/>
      <c r="U63321" s="109"/>
      <c r="W63321" s="109"/>
      <c r="Y63321" s="109"/>
      <c r="AA63321" s="109"/>
      <c r="AC63321" s="109"/>
    </row>
    <row r="63322" spans="19:29" x14ac:dyDescent="0.25">
      <c r="S63322" s="108"/>
      <c r="U63322" s="108"/>
      <c r="W63322" s="108"/>
      <c r="Y63322" s="108"/>
      <c r="AA63322" s="108"/>
      <c r="AC63322" s="108"/>
    </row>
    <row r="63323" spans="19:29" x14ac:dyDescent="0.25">
      <c r="S63323" s="108"/>
      <c r="U63323" s="108"/>
      <c r="W63323" s="108"/>
      <c r="Y63323" s="108"/>
      <c r="AA63323" s="108"/>
      <c r="AC63323" s="108"/>
    </row>
    <row r="63324" spans="19:29" x14ac:dyDescent="0.25">
      <c r="S63324" s="108"/>
      <c r="U63324" s="108"/>
      <c r="W63324" s="108"/>
      <c r="Y63324" s="108"/>
      <c r="AA63324" s="108"/>
      <c r="AC63324" s="108"/>
    </row>
    <row r="63325" spans="19:29" x14ac:dyDescent="0.25">
      <c r="S63325" s="110"/>
      <c r="U63325" s="110"/>
      <c r="W63325" s="110"/>
      <c r="Y63325" s="110"/>
      <c r="AA63325" s="110"/>
      <c r="AC63325" s="110"/>
    </row>
    <row r="63326" spans="19:29" x14ac:dyDescent="0.25">
      <c r="S63326" s="110"/>
      <c r="U63326" s="110"/>
      <c r="W63326" s="110"/>
      <c r="Y63326" s="110"/>
      <c r="AA63326" s="110"/>
      <c r="AC63326" s="110"/>
    </row>
    <row r="63327" spans="19:29" x14ac:dyDescent="0.25">
      <c r="S63327" s="110"/>
      <c r="U63327" s="110"/>
      <c r="W63327" s="110"/>
      <c r="Y63327" s="110"/>
      <c r="AA63327" s="110"/>
      <c r="AC63327" s="110"/>
    </row>
    <row r="63328" spans="19:29" x14ac:dyDescent="0.25">
      <c r="S63328" s="110"/>
      <c r="U63328" s="110"/>
      <c r="W63328" s="110"/>
      <c r="Y63328" s="110"/>
      <c r="AA63328" s="110"/>
      <c r="AC63328" s="110"/>
    </row>
    <row r="63329" spans="19:29" x14ac:dyDescent="0.25">
      <c r="S63329" s="111"/>
      <c r="U63329" s="111"/>
      <c r="W63329" s="111"/>
      <c r="Y63329" s="111"/>
      <c r="AA63329" s="111"/>
      <c r="AC63329" s="111"/>
    </row>
    <row r="63330" spans="19:29" x14ac:dyDescent="0.25">
      <c r="S63330" s="107"/>
      <c r="U63330" s="107"/>
      <c r="W63330" s="107"/>
      <c r="Y63330" s="107"/>
      <c r="AA63330" s="107"/>
      <c r="AC63330" s="107"/>
    </row>
    <row r="63331" spans="19:29" x14ac:dyDescent="0.25">
      <c r="S63331" s="108"/>
      <c r="U63331" s="108"/>
      <c r="W63331" s="108"/>
      <c r="Y63331" s="108"/>
      <c r="AA63331" s="108"/>
      <c r="AC63331" s="108"/>
    </row>
    <row r="63332" spans="19:29" x14ac:dyDescent="0.25">
      <c r="S63332" s="108"/>
      <c r="U63332" s="108"/>
      <c r="W63332" s="108"/>
      <c r="Y63332" s="108"/>
      <c r="AA63332" s="108"/>
      <c r="AC63332" s="108"/>
    </row>
    <row r="63333" spans="19:29" x14ac:dyDescent="0.25">
      <c r="S63333" s="109"/>
      <c r="U63333" s="109"/>
      <c r="W63333" s="109"/>
      <c r="Y63333" s="109"/>
      <c r="AA63333" s="109"/>
      <c r="AC63333" s="109"/>
    </row>
    <row r="63334" spans="19:29" x14ac:dyDescent="0.25">
      <c r="S63334" s="108"/>
      <c r="U63334" s="108"/>
      <c r="W63334" s="108"/>
      <c r="Y63334" s="108"/>
      <c r="AA63334" s="108"/>
      <c r="AC63334" s="108"/>
    </row>
    <row r="63335" spans="19:29" x14ac:dyDescent="0.25">
      <c r="S63335" s="108"/>
      <c r="U63335" s="108"/>
      <c r="W63335" s="108"/>
      <c r="Y63335" s="108"/>
      <c r="AA63335" s="108"/>
      <c r="AC63335" s="108"/>
    </row>
    <row r="63336" spans="19:29" x14ac:dyDescent="0.25">
      <c r="S63336" s="109"/>
      <c r="U63336" s="109"/>
      <c r="W63336" s="109"/>
      <c r="Y63336" s="109"/>
      <c r="AA63336" s="109"/>
      <c r="AC63336" s="109"/>
    </row>
    <row r="63337" spans="19:29" x14ac:dyDescent="0.25">
      <c r="S63337" s="108"/>
      <c r="U63337" s="108"/>
      <c r="W63337" s="108"/>
      <c r="Y63337" s="108"/>
      <c r="AA63337" s="108"/>
      <c r="AC63337" s="108"/>
    </row>
    <row r="63338" spans="19:29" x14ac:dyDescent="0.25">
      <c r="S63338" s="109"/>
      <c r="U63338" s="109"/>
      <c r="W63338" s="109"/>
      <c r="Y63338" s="109"/>
      <c r="AA63338" s="109"/>
      <c r="AC63338" s="109"/>
    </row>
    <row r="63339" spans="19:29" x14ac:dyDescent="0.25">
      <c r="S63339" s="108"/>
      <c r="U63339" s="108"/>
      <c r="W63339" s="108"/>
      <c r="Y63339" s="108"/>
      <c r="AA63339" s="108"/>
      <c r="AC63339" s="108"/>
    </row>
    <row r="63340" spans="19:29" x14ac:dyDescent="0.25">
      <c r="S63340" s="108"/>
      <c r="U63340" s="108"/>
      <c r="W63340" s="108"/>
      <c r="Y63340" s="108"/>
      <c r="AA63340" s="108"/>
      <c r="AC63340" s="108"/>
    </row>
    <row r="63341" spans="19:29" x14ac:dyDescent="0.25">
      <c r="S63341" s="108"/>
      <c r="U63341" s="108"/>
      <c r="W63341" s="108"/>
      <c r="Y63341" s="108"/>
      <c r="AA63341" s="108"/>
      <c r="AC63341" s="108"/>
    </row>
    <row r="63342" spans="19:29" x14ac:dyDescent="0.25">
      <c r="S63342" s="110"/>
      <c r="U63342" s="110"/>
      <c r="W63342" s="110"/>
      <c r="Y63342" s="110"/>
      <c r="AA63342" s="110"/>
      <c r="AC63342" s="110"/>
    </row>
    <row r="63343" spans="19:29" x14ac:dyDescent="0.25">
      <c r="S63343" s="110"/>
      <c r="U63343" s="110"/>
      <c r="W63343" s="110"/>
      <c r="Y63343" s="110"/>
      <c r="AA63343" s="110"/>
      <c r="AC63343" s="110"/>
    </row>
    <row r="63344" spans="19:29" x14ac:dyDescent="0.25">
      <c r="S63344" s="110"/>
      <c r="U63344" s="110"/>
      <c r="W63344" s="110"/>
      <c r="Y63344" s="110"/>
      <c r="AA63344" s="110"/>
      <c r="AC63344" s="110"/>
    </row>
    <row r="63345" spans="19:29" x14ac:dyDescent="0.25">
      <c r="S63345" s="110"/>
      <c r="U63345" s="110"/>
      <c r="W63345" s="110"/>
      <c r="Y63345" s="110"/>
      <c r="AA63345" s="110"/>
      <c r="AC63345" s="110"/>
    </row>
    <row r="63346" spans="19:29" x14ac:dyDescent="0.25">
      <c r="S63346" s="111"/>
      <c r="U63346" s="111"/>
      <c r="W63346" s="111"/>
      <c r="Y63346" s="111"/>
      <c r="AA63346" s="111"/>
      <c r="AC63346" s="111"/>
    </row>
    <row r="63347" spans="19:29" x14ac:dyDescent="0.25">
      <c r="S63347" s="107"/>
      <c r="U63347" s="107"/>
      <c r="W63347" s="107"/>
      <c r="Y63347" s="107"/>
      <c r="AA63347" s="107"/>
      <c r="AC63347" s="107"/>
    </row>
    <row r="63348" spans="19:29" x14ac:dyDescent="0.25">
      <c r="S63348" s="108"/>
      <c r="U63348" s="108"/>
      <c r="W63348" s="108"/>
      <c r="Y63348" s="108"/>
      <c r="AA63348" s="108"/>
      <c r="AC63348" s="108"/>
    </row>
    <row r="63349" spans="19:29" x14ac:dyDescent="0.25">
      <c r="S63349" s="108"/>
      <c r="U63349" s="108"/>
      <c r="W63349" s="108"/>
      <c r="Y63349" s="108"/>
      <c r="AA63349" s="108"/>
      <c r="AC63349" s="108"/>
    </row>
    <row r="63350" spans="19:29" x14ac:dyDescent="0.25">
      <c r="S63350" s="109"/>
      <c r="U63350" s="109"/>
      <c r="W63350" s="109"/>
      <c r="Y63350" s="109"/>
      <c r="AA63350" s="109"/>
      <c r="AC63350" s="109"/>
    </row>
    <row r="63351" spans="19:29" x14ac:dyDescent="0.25">
      <c r="S63351" s="108"/>
      <c r="U63351" s="108"/>
      <c r="W63351" s="108"/>
      <c r="Y63351" s="108"/>
      <c r="AA63351" s="108"/>
      <c r="AC63351" s="108"/>
    </row>
    <row r="63352" spans="19:29" x14ac:dyDescent="0.25">
      <c r="S63352" s="108"/>
      <c r="U63352" s="108"/>
      <c r="W63352" s="108"/>
      <c r="Y63352" s="108"/>
      <c r="AA63352" s="108"/>
      <c r="AC63352" s="108"/>
    </row>
    <row r="63353" spans="19:29" x14ac:dyDescent="0.25">
      <c r="S63353" s="109"/>
      <c r="U63353" s="109"/>
      <c r="W63353" s="109"/>
      <c r="Y63353" s="109"/>
      <c r="AA63353" s="109"/>
      <c r="AC63353" s="109"/>
    </row>
    <row r="63354" spans="19:29" x14ac:dyDescent="0.25">
      <c r="S63354" s="108"/>
      <c r="U63354" s="108"/>
      <c r="W63354" s="108"/>
      <c r="Y63354" s="108"/>
      <c r="AA63354" s="108"/>
      <c r="AC63354" s="108"/>
    </row>
    <row r="63355" spans="19:29" x14ac:dyDescent="0.25">
      <c r="S63355" s="109"/>
      <c r="U63355" s="109"/>
      <c r="W63355" s="109"/>
      <c r="Y63355" s="109"/>
      <c r="AA63355" s="109"/>
      <c r="AC63355" s="109"/>
    </row>
    <row r="63356" spans="19:29" x14ac:dyDescent="0.25">
      <c r="S63356" s="108"/>
      <c r="U63356" s="108"/>
      <c r="W63356" s="108"/>
      <c r="Y63356" s="108"/>
      <c r="AA63356" s="108"/>
      <c r="AC63356" s="108"/>
    </row>
    <row r="63357" spans="19:29" x14ac:dyDescent="0.25">
      <c r="S63357" s="108"/>
      <c r="U63357" s="108"/>
      <c r="W63357" s="108"/>
      <c r="Y63357" s="108"/>
      <c r="AA63357" s="108"/>
      <c r="AC63357" s="108"/>
    </row>
    <row r="63358" spans="19:29" x14ac:dyDescent="0.25">
      <c r="S63358" s="108"/>
      <c r="U63358" s="108"/>
      <c r="W63358" s="108"/>
      <c r="Y63358" s="108"/>
      <c r="AA63358" s="108"/>
      <c r="AC63358" s="108"/>
    </row>
    <row r="63359" spans="19:29" x14ac:dyDescent="0.25">
      <c r="S63359" s="110"/>
      <c r="U63359" s="110"/>
      <c r="W63359" s="110"/>
      <c r="Y63359" s="110"/>
      <c r="AA63359" s="110"/>
      <c r="AC63359" s="110"/>
    </row>
    <row r="63360" spans="19:29" x14ac:dyDescent="0.25">
      <c r="S63360" s="110"/>
      <c r="U63360" s="110"/>
      <c r="W63360" s="110"/>
      <c r="Y63360" s="110"/>
      <c r="AA63360" s="110"/>
      <c r="AC63360" s="110"/>
    </row>
    <row r="63361" spans="19:29" x14ac:dyDescent="0.25">
      <c r="S63361" s="110"/>
      <c r="U63361" s="110"/>
      <c r="W63361" s="110"/>
      <c r="Y63361" s="110"/>
      <c r="AA63361" s="110"/>
      <c r="AC63361" s="110"/>
    </row>
    <row r="63362" spans="19:29" x14ac:dyDescent="0.25">
      <c r="S63362" s="110"/>
      <c r="U63362" s="110"/>
      <c r="W63362" s="110"/>
      <c r="Y63362" s="110"/>
      <c r="AA63362" s="110"/>
      <c r="AC63362" s="110"/>
    </row>
    <row r="63363" spans="19:29" x14ac:dyDescent="0.25">
      <c r="S63363" s="111"/>
      <c r="U63363" s="111"/>
      <c r="W63363" s="111"/>
      <c r="Y63363" s="111"/>
      <c r="AA63363" s="111"/>
      <c r="AC63363" s="111"/>
    </row>
    <row r="63364" spans="19:29" x14ac:dyDescent="0.25">
      <c r="S63364" s="107"/>
      <c r="U63364" s="107"/>
      <c r="W63364" s="107"/>
      <c r="Y63364" s="107"/>
      <c r="AA63364" s="107"/>
      <c r="AC63364" s="107"/>
    </row>
    <row r="63365" spans="19:29" x14ac:dyDescent="0.25">
      <c r="S63365" s="108"/>
      <c r="U63365" s="108"/>
      <c r="W63365" s="108"/>
      <c r="Y63365" s="108"/>
      <c r="AA63365" s="108"/>
      <c r="AC63365" s="108"/>
    </row>
    <row r="63366" spans="19:29" x14ac:dyDescent="0.25">
      <c r="S63366" s="108"/>
      <c r="U63366" s="108"/>
      <c r="W63366" s="108"/>
      <c r="Y63366" s="108"/>
      <c r="AA63366" s="108"/>
      <c r="AC63366" s="108"/>
    </row>
    <row r="63367" spans="19:29" x14ac:dyDescent="0.25">
      <c r="S63367" s="109"/>
      <c r="U63367" s="109"/>
      <c r="W63367" s="109"/>
      <c r="Y63367" s="109"/>
      <c r="AA63367" s="109"/>
      <c r="AC63367" s="109"/>
    </row>
    <row r="63368" spans="19:29" x14ac:dyDescent="0.25">
      <c r="S63368" s="108"/>
      <c r="U63368" s="108"/>
      <c r="W63368" s="108"/>
      <c r="Y63368" s="108"/>
      <c r="AA63368" s="108"/>
      <c r="AC63368" s="108"/>
    </row>
    <row r="63369" spans="19:29" x14ac:dyDescent="0.25">
      <c r="S63369" s="108"/>
      <c r="U63369" s="108"/>
      <c r="W63369" s="108"/>
      <c r="Y63369" s="108"/>
      <c r="AA63369" s="108"/>
      <c r="AC63369" s="108"/>
    </row>
    <row r="63370" spans="19:29" x14ac:dyDescent="0.25">
      <c r="S63370" s="109"/>
      <c r="U63370" s="109"/>
      <c r="W63370" s="109"/>
      <c r="Y63370" s="109"/>
      <c r="AA63370" s="109"/>
      <c r="AC63370" s="109"/>
    </row>
    <row r="63371" spans="19:29" x14ac:dyDescent="0.25">
      <c r="S63371" s="108"/>
      <c r="U63371" s="108"/>
      <c r="W63371" s="108"/>
      <c r="Y63371" s="108"/>
      <c r="AA63371" s="108"/>
      <c r="AC63371" s="108"/>
    </row>
    <row r="63372" spans="19:29" x14ac:dyDescent="0.25">
      <c r="S63372" s="109"/>
      <c r="U63372" s="109"/>
      <c r="W63372" s="109"/>
      <c r="Y63372" s="109"/>
      <c r="AA63372" s="109"/>
      <c r="AC63372" s="109"/>
    </row>
    <row r="63373" spans="19:29" x14ac:dyDescent="0.25">
      <c r="S63373" s="108"/>
      <c r="U63373" s="108"/>
      <c r="W63373" s="108"/>
      <c r="Y63373" s="108"/>
      <c r="AA63373" s="108"/>
      <c r="AC63373" s="108"/>
    </row>
    <row r="63374" spans="19:29" x14ac:dyDescent="0.25">
      <c r="S63374" s="108"/>
      <c r="U63374" s="108"/>
      <c r="W63374" s="108"/>
      <c r="Y63374" s="108"/>
      <c r="AA63374" s="108"/>
      <c r="AC63374" s="108"/>
    </row>
    <row r="63375" spans="19:29" x14ac:dyDescent="0.25">
      <c r="S63375" s="108"/>
      <c r="U63375" s="108"/>
      <c r="W63375" s="108"/>
      <c r="Y63375" s="108"/>
      <c r="AA63375" s="108"/>
      <c r="AC63375" s="108"/>
    </row>
    <row r="63376" spans="19:29" x14ac:dyDescent="0.25">
      <c r="S63376" s="110"/>
      <c r="U63376" s="110"/>
      <c r="W63376" s="110"/>
      <c r="Y63376" s="110"/>
      <c r="AA63376" s="110"/>
      <c r="AC63376" s="110"/>
    </row>
    <row r="63377" spans="19:29" x14ac:dyDescent="0.25">
      <c r="S63377" s="110"/>
      <c r="U63377" s="110"/>
      <c r="W63377" s="110"/>
      <c r="Y63377" s="110"/>
      <c r="AA63377" s="110"/>
      <c r="AC63377" s="110"/>
    </row>
    <row r="63378" spans="19:29" x14ac:dyDescent="0.25">
      <c r="S63378" s="110"/>
      <c r="U63378" s="110"/>
      <c r="W63378" s="110"/>
      <c r="Y63378" s="110"/>
      <c r="AA63378" s="110"/>
      <c r="AC63378" s="110"/>
    </row>
    <row r="63379" spans="19:29" x14ac:dyDescent="0.25">
      <c r="S63379" s="110"/>
      <c r="U63379" s="110"/>
      <c r="W63379" s="110"/>
      <c r="Y63379" s="110"/>
      <c r="AA63379" s="110"/>
      <c r="AC63379" s="110"/>
    </row>
    <row r="63380" spans="19:29" x14ac:dyDescent="0.25">
      <c r="S63380" s="111"/>
      <c r="U63380" s="111"/>
      <c r="W63380" s="111"/>
      <c r="Y63380" s="111"/>
      <c r="AA63380" s="111"/>
      <c r="AC63380" s="111"/>
    </row>
    <row r="63381" spans="19:29" x14ac:dyDescent="0.25">
      <c r="S63381" s="107"/>
      <c r="U63381" s="107"/>
      <c r="W63381" s="107"/>
      <c r="Y63381" s="107"/>
      <c r="AA63381" s="107"/>
      <c r="AC63381" s="107"/>
    </row>
    <row r="63382" spans="19:29" x14ac:dyDescent="0.25">
      <c r="S63382" s="108"/>
      <c r="U63382" s="108"/>
      <c r="W63382" s="108"/>
      <c r="Y63382" s="108"/>
      <c r="AA63382" s="108"/>
      <c r="AC63382" s="108"/>
    </row>
    <row r="63383" spans="19:29" x14ac:dyDescent="0.25">
      <c r="S63383" s="108"/>
      <c r="U63383" s="108"/>
      <c r="W63383" s="108"/>
      <c r="Y63383" s="108"/>
      <c r="AA63383" s="108"/>
      <c r="AC63383" s="108"/>
    </row>
    <row r="63384" spans="19:29" x14ac:dyDescent="0.25">
      <c r="S63384" s="109"/>
      <c r="U63384" s="109"/>
      <c r="W63384" s="109"/>
      <c r="Y63384" s="109"/>
      <c r="AA63384" s="109"/>
      <c r="AC63384" s="109"/>
    </row>
    <row r="63385" spans="19:29" x14ac:dyDescent="0.25">
      <c r="S63385" s="108"/>
      <c r="U63385" s="108"/>
      <c r="W63385" s="108"/>
      <c r="Y63385" s="108"/>
      <c r="AA63385" s="108"/>
      <c r="AC63385" s="108"/>
    </row>
    <row r="63386" spans="19:29" x14ac:dyDescent="0.25">
      <c r="S63386" s="108"/>
      <c r="U63386" s="108"/>
      <c r="W63386" s="108"/>
      <c r="Y63386" s="108"/>
      <c r="AA63386" s="108"/>
      <c r="AC63386" s="108"/>
    </row>
    <row r="63387" spans="19:29" x14ac:dyDescent="0.25">
      <c r="S63387" s="109"/>
      <c r="U63387" s="109"/>
      <c r="W63387" s="109"/>
      <c r="Y63387" s="109"/>
      <c r="AA63387" s="109"/>
      <c r="AC63387" s="109"/>
    </row>
    <row r="63388" spans="19:29" x14ac:dyDescent="0.25">
      <c r="S63388" s="108"/>
      <c r="U63388" s="108"/>
      <c r="W63388" s="108"/>
      <c r="Y63388" s="108"/>
      <c r="AA63388" s="108"/>
      <c r="AC63388" s="108"/>
    </row>
    <row r="63389" spans="19:29" x14ac:dyDescent="0.25">
      <c r="S63389" s="109"/>
      <c r="U63389" s="109"/>
      <c r="W63389" s="109"/>
      <c r="Y63389" s="109"/>
      <c r="AA63389" s="109"/>
      <c r="AC63389" s="109"/>
    </row>
    <row r="63390" spans="19:29" x14ac:dyDescent="0.25">
      <c r="S63390" s="108"/>
      <c r="U63390" s="108"/>
      <c r="W63390" s="108"/>
      <c r="Y63390" s="108"/>
      <c r="AA63390" s="108"/>
      <c r="AC63390" s="108"/>
    </row>
    <row r="63391" spans="19:29" x14ac:dyDescent="0.25">
      <c r="S63391" s="108"/>
      <c r="U63391" s="108"/>
      <c r="W63391" s="108"/>
      <c r="Y63391" s="108"/>
      <c r="AA63391" s="108"/>
      <c r="AC63391" s="108"/>
    </row>
    <row r="63392" spans="19:29" x14ac:dyDescent="0.25">
      <c r="S63392" s="108"/>
      <c r="U63392" s="108"/>
      <c r="W63392" s="108"/>
      <c r="Y63392" s="108"/>
      <c r="AA63392" s="108"/>
      <c r="AC63392" s="108"/>
    </row>
    <row r="63393" spans="19:29" x14ac:dyDescent="0.25">
      <c r="S63393" s="110"/>
      <c r="U63393" s="110"/>
      <c r="W63393" s="110"/>
      <c r="Y63393" s="110"/>
      <c r="AA63393" s="110"/>
      <c r="AC63393" s="110"/>
    </row>
    <row r="63394" spans="19:29" x14ac:dyDescent="0.25">
      <c r="S63394" s="110"/>
      <c r="U63394" s="110"/>
      <c r="W63394" s="110"/>
      <c r="Y63394" s="110"/>
      <c r="AA63394" s="110"/>
      <c r="AC63394" s="110"/>
    </row>
    <row r="63395" spans="19:29" x14ac:dyDescent="0.25">
      <c r="S63395" s="110"/>
      <c r="U63395" s="110"/>
      <c r="W63395" s="110"/>
      <c r="Y63395" s="110"/>
      <c r="AA63395" s="110"/>
      <c r="AC63395" s="110"/>
    </row>
    <row r="63396" spans="19:29" x14ac:dyDescent="0.25">
      <c r="S63396" s="110"/>
      <c r="U63396" s="110"/>
      <c r="W63396" s="110"/>
      <c r="Y63396" s="110"/>
      <c r="AA63396" s="110"/>
      <c r="AC63396" s="110"/>
    </row>
    <row r="63397" spans="19:29" x14ac:dyDescent="0.25">
      <c r="S63397" s="111"/>
      <c r="U63397" s="111"/>
      <c r="W63397" s="111"/>
      <c r="Y63397" s="111"/>
      <c r="AA63397" s="111"/>
      <c r="AC63397" s="111"/>
    </row>
    <row r="63398" spans="19:29" x14ac:dyDescent="0.25">
      <c r="S63398" s="107"/>
      <c r="U63398" s="107"/>
      <c r="W63398" s="107"/>
      <c r="Y63398" s="107"/>
      <c r="AA63398" s="107"/>
      <c r="AC63398" s="107"/>
    </row>
    <row r="63399" spans="19:29" x14ac:dyDescent="0.25">
      <c r="S63399" s="108"/>
      <c r="U63399" s="108"/>
      <c r="W63399" s="108"/>
      <c r="Y63399" s="108"/>
      <c r="AA63399" s="108"/>
      <c r="AC63399" s="108"/>
    </row>
    <row r="63400" spans="19:29" x14ac:dyDescent="0.25">
      <c r="S63400" s="108"/>
      <c r="U63400" s="108"/>
      <c r="W63400" s="108"/>
      <c r="Y63400" s="108"/>
      <c r="AA63400" s="108"/>
      <c r="AC63400" s="108"/>
    </row>
    <row r="63401" spans="19:29" x14ac:dyDescent="0.25">
      <c r="S63401" s="109"/>
      <c r="U63401" s="109"/>
      <c r="W63401" s="109"/>
      <c r="Y63401" s="109"/>
      <c r="AA63401" s="109"/>
      <c r="AC63401" s="109"/>
    </row>
    <row r="63402" spans="19:29" x14ac:dyDescent="0.25">
      <c r="S63402" s="108"/>
      <c r="U63402" s="108"/>
      <c r="W63402" s="108"/>
      <c r="Y63402" s="108"/>
      <c r="AA63402" s="108"/>
      <c r="AC63402" s="108"/>
    </row>
    <row r="63403" spans="19:29" x14ac:dyDescent="0.25">
      <c r="S63403" s="108"/>
      <c r="U63403" s="108"/>
      <c r="W63403" s="108"/>
      <c r="Y63403" s="108"/>
      <c r="AA63403" s="108"/>
      <c r="AC63403" s="108"/>
    </row>
    <row r="63404" spans="19:29" x14ac:dyDescent="0.25">
      <c r="S63404" s="109"/>
      <c r="U63404" s="109"/>
      <c r="W63404" s="109"/>
      <c r="Y63404" s="109"/>
      <c r="AA63404" s="109"/>
      <c r="AC63404" s="109"/>
    </row>
    <row r="63405" spans="19:29" x14ac:dyDescent="0.25">
      <c r="S63405" s="108"/>
      <c r="U63405" s="108"/>
      <c r="W63405" s="108"/>
      <c r="Y63405" s="108"/>
      <c r="AA63405" s="108"/>
      <c r="AC63405" s="108"/>
    </row>
    <row r="63406" spans="19:29" x14ac:dyDescent="0.25">
      <c r="S63406" s="109"/>
      <c r="U63406" s="109"/>
      <c r="W63406" s="109"/>
      <c r="Y63406" s="109"/>
      <c r="AA63406" s="109"/>
      <c r="AC63406" s="109"/>
    </row>
    <row r="63407" spans="19:29" x14ac:dyDescent="0.25">
      <c r="S63407" s="108"/>
      <c r="U63407" s="108"/>
      <c r="W63407" s="108"/>
      <c r="Y63407" s="108"/>
      <c r="AA63407" s="108"/>
      <c r="AC63407" s="108"/>
    </row>
    <row r="63408" spans="19:29" x14ac:dyDescent="0.25">
      <c r="S63408" s="108"/>
      <c r="U63408" s="108"/>
      <c r="W63408" s="108"/>
      <c r="Y63408" s="108"/>
      <c r="AA63408" s="108"/>
      <c r="AC63408" s="108"/>
    </row>
    <row r="63409" spans="19:29" x14ac:dyDescent="0.25">
      <c r="S63409" s="108"/>
      <c r="U63409" s="108"/>
      <c r="W63409" s="108"/>
      <c r="Y63409" s="108"/>
      <c r="AA63409" s="108"/>
      <c r="AC63409" s="108"/>
    </row>
    <row r="63410" spans="19:29" x14ac:dyDescent="0.25">
      <c r="S63410" s="110"/>
      <c r="U63410" s="110"/>
      <c r="W63410" s="110"/>
      <c r="Y63410" s="110"/>
      <c r="AA63410" s="110"/>
      <c r="AC63410" s="110"/>
    </row>
    <row r="63411" spans="19:29" x14ac:dyDescent="0.25">
      <c r="S63411" s="110"/>
      <c r="U63411" s="110"/>
      <c r="W63411" s="110"/>
      <c r="Y63411" s="110"/>
      <c r="AA63411" s="110"/>
      <c r="AC63411" s="110"/>
    </row>
    <row r="63412" spans="19:29" x14ac:dyDescent="0.25">
      <c r="S63412" s="110"/>
      <c r="U63412" s="110"/>
      <c r="W63412" s="110"/>
      <c r="Y63412" s="110"/>
      <c r="AA63412" s="110"/>
      <c r="AC63412" s="110"/>
    </row>
    <row r="63413" spans="19:29" x14ac:dyDescent="0.25">
      <c r="S63413" s="110"/>
      <c r="U63413" s="110"/>
      <c r="W63413" s="110"/>
      <c r="Y63413" s="110"/>
      <c r="AA63413" s="110"/>
      <c r="AC63413" s="110"/>
    </row>
    <row r="63414" spans="19:29" x14ac:dyDescent="0.25">
      <c r="S63414" s="111"/>
      <c r="U63414" s="111"/>
      <c r="W63414" s="111"/>
      <c r="Y63414" s="111"/>
      <c r="AA63414" s="111"/>
      <c r="AC63414" s="111"/>
    </row>
    <row r="63415" spans="19:29" x14ac:dyDescent="0.25">
      <c r="S63415" s="107"/>
      <c r="U63415" s="107"/>
      <c r="W63415" s="107"/>
      <c r="Y63415" s="107"/>
      <c r="AA63415" s="107"/>
      <c r="AC63415" s="107"/>
    </row>
    <row r="63416" spans="19:29" x14ac:dyDescent="0.25">
      <c r="S63416" s="108"/>
      <c r="U63416" s="108"/>
      <c r="W63416" s="108"/>
      <c r="Y63416" s="108"/>
      <c r="AA63416" s="108"/>
      <c r="AC63416" s="108"/>
    </row>
    <row r="63417" spans="19:29" x14ac:dyDescent="0.25">
      <c r="S63417" s="108"/>
      <c r="U63417" s="108"/>
      <c r="W63417" s="108"/>
      <c r="Y63417" s="108"/>
      <c r="AA63417" s="108"/>
      <c r="AC63417" s="108"/>
    </row>
    <row r="63418" spans="19:29" x14ac:dyDescent="0.25">
      <c r="S63418" s="109"/>
      <c r="U63418" s="109"/>
      <c r="W63418" s="109"/>
      <c r="Y63418" s="109"/>
      <c r="AA63418" s="109"/>
      <c r="AC63418" s="109"/>
    </row>
    <row r="63419" spans="19:29" x14ac:dyDescent="0.25">
      <c r="S63419" s="108"/>
      <c r="U63419" s="108"/>
      <c r="W63419" s="108"/>
      <c r="Y63419" s="108"/>
      <c r="AA63419" s="108"/>
      <c r="AC63419" s="108"/>
    </row>
    <row r="63420" spans="19:29" x14ac:dyDescent="0.25">
      <c r="S63420" s="108"/>
      <c r="U63420" s="108"/>
      <c r="W63420" s="108"/>
      <c r="Y63420" s="108"/>
      <c r="AA63420" s="108"/>
      <c r="AC63420" s="108"/>
    </row>
    <row r="63421" spans="19:29" x14ac:dyDescent="0.25">
      <c r="S63421" s="109"/>
      <c r="U63421" s="109"/>
      <c r="W63421" s="109"/>
      <c r="Y63421" s="109"/>
      <c r="AA63421" s="109"/>
      <c r="AC63421" s="109"/>
    </row>
    <row r="63422" spans="19:29" x14ac:dyDescent="0.25">
      <c r="S63422" s="108"/>
      <c r="U63422" s="108"/>
      <c r="W63422" s="108"/>
      <c r="Y63422" s="108"/>
      <c r="AA63422" s="108"/>
      <c r="AC63422" s="108"/>
    </row>
    <row r="63423" spans="19:29" x14ac:dyDescent="0.25">
      <c r="S63423" s="109"/>
      <c r="U63423" s="109"/>
      <c r="W63423" s="109"/>
      <c r="Y63423" s="109"/>
      <c r="AA63423" s="109"/>
      <c r="AC63423" s="109"/>
    </row>
    <row r="63424" spans="19:29" x14ac:dyDescent="0.25">
      <c r="S63424" s="108"/>
      <c r="U63424" s="108"/>
      <c r="W63424" s="108"/>
      <c r="Y63424" s="108"/>
      <c r="AA63424" s="108"/>
      <c r="AC63424" s="108"/>
    </row>
    <row r="63425" spans="19:29" x14ac:dyDescent="0.25">
      <c r="S63425" s="108"/>
      <c r="U63425" s="108"/>
      <c r="W63425" s="108"/>
      <c r="Y63425" s="108"/>
      <c r="AA63425" s="108"/>
      <c r="AC63425" s="108"/>
    </row>
    <row r="63426" spans="19:29" x14ac:dyDescent="0.25">
      <c r="S63426" s="108"/>
      <c r="U63426" s="108"/>
      <c r="W63426" s="108"/>
      <c r="Y63426" s="108"/>
      <c r="AA63426" s="108"/>
      <c r="AC63426" s="108"/>
    </row>
    <row r="63427" spans="19:29" x14ac:dyDescent="0.25">
      <c r="S63427" s="110"/>
      <c r="U63427" s="110"/>
      <c r="W63427" s="110"/>
      <c r="Y63427" s="110"/>
      <c r="AA63427" s="110"/>
      <c r="AC63427" s="110"/>
    </row>
    <row r="63428" spans="19:29" x14ac:dyDescent="0.25">
      <c r="S63428" s="110"/>
      <c r="U63428" s="110"/>
      <c r="W63428" s="110"/>
      <c r="Y63428" s="110"/>
      <c r="AA63428" s="110"/>
      <c r="AC63428" s="110"/>
    </row>
    <row r="63429" spans="19:29" x14ac:dyDescent="0.25">
      <c r="S63429" s="110"/>
      <c r="U63429" s="110"/>
      <c r="W63429" s="110"/>
      <c r="Y63429" s="110"/>
      <c r="AA63429" s="110"/>
      <c r="AC63429" s="110"/>
    </row>
    <row r="63430" spans="19:29" x14ac:dyDescent="0.25">
      <c r="S63430" s="110"/>
      <c r="U63430" s="110"/>
      <c r="W63430" s="110"/>
      <c r="Y63430" s="110"/>
      <c r="AA63430" s="110"/>
      <c r="AC63430" s="110"/>
    </row>
    <row r="63431" spans="19:29" x14ac:dyDescent="0.25">
      <c r="S63431" s="111"/>
      <c r="U63431" s="111"/>
      <c r="W63431" s="111"/>
      <c r="Y63431" s="111"/>
      <c r="AA63431" s="111"/>
      <c r="AC63431" s="111"/>
    </row>
    <row r="63432" spans="19:29" x14ac:dyDescent="0.25">
      <c r="S63432" s="107"/>
      <c r="U63432" s="107"/>
      <c r="W63432" s="107"/>
      <c r="Y63432" s="107"/>
      <c r="AA63432" s="107"/>
      <c r="AC63432" s="107"/>
    </row>
    <row r="63433" spans="19:29" x14ac:dyDescent="0.25">
      <c r="S63433" s="108"/>
      <c r="U63433" s="108"/>
      <c r="W63433" s="108"/>
      <c r="Y63433" s="108"/>
      <c r="AA63433" s="108"/>
      <c r="AC63433" s="108"/>
    </row>
    <row r="63434" spans="19:29" x14ac:dyDescent="0.25">
      <c r="S63434" s="108"/>
      <c r="U63434" s="108"/>
      <c r="W63434" s="108"/>
      <c r="Y63434" s="108"/>
      <c r="AA63434" s="108"/>
      <c r="AC63434" s="108"/>
    </row>
    <row r="63435" spans="19:29" x14ac:dyDescent="0.25">
      <c r="S63435" s="109"/>
      <c r="U63435" s="109"/>
      <c r="W63435" s="109"/>
      <c r="Y63435" s="109"/>
      <c r="AA63435" s="109"/>
      <c r="AC63435" s="109"/>
    </row>
    <row r="63436" spans="19:29" x14ac:dyDescent="0.25">
      <c r="S63436" s="108"/>
      <c r="U63436" s="108"/>
      <c r="W63436" s="108"/>
      <c r="Y63436" s="108"/>
      <c r="AA63436" s="108"/>
      <c r="AC63436" s="108"/>
    </row>
    <row r="63437" spans="19:29" x14ac:dyDescent="0.25">
      <c r="S63437" s="108"/>
      <c r="U63437" s="108"/>
      <c r="W63437" s="108"/>
      <c r="Y63437" s="108"/>
      <c r="AA63437" s="108"/>
      <c r="AC63437" s="108"/>
    </row>
    <row r="63438" spans="19:29" x14ac:dyDescent="0.25">
      <c r="S63438" s="109"/>
      <c r="U63438" s="109"/>
      <c r="W63438" s="109"/>
      <c r="Y63438" s="109"/>
      <c r="AA63438" s="109"/>
      <c r="AC63438" s="109"/>
    </row>
    <row r="63439" spans="19:29" x14ac:dyDescent="0.25">
      <c r="S63439" s="108"/>
      <c r="U63439" s="108"/>
      <c r="W63439" s="108"/>
      <c r="Y63439" s="108"/>
      <c r="AA63439" s="108"/>
      <c r="AC63439" s="108"/>
    </row>
    <row r="63440" spans="19:29" x14ac:dyDescent="0.25">
      <c r="S63440" s="109"/>
      <c r="U63440" s="109"/>
      <c r="W63440" s="109"/>
      <c r="Y63440" s="109"/>
      <c r="AA63440" s="109"/>
      <c r="AC63440" s="109"/>
    </row>
    <row r="63441" spans="19:29" x14ac:dyDescent="0.25">
      <c r="S63441" s="108"/>
      <c r="U63441" s="108"/>
      <c r="W63441" s="108"/>
      <c r="Y63441" s="108"/>
      <c r="AA63441" s="108"/>
      <c r="AC63441" s="108"/>
    </row>
    <row r="63442" spans="19:29" x14ac:dyDescent="0.25">
      <c r="S63442" s="108"/>
      <c r="U63442" s="108"/>
      <c r="W63442" s="108"/>
      <c r="Y63442" s="108"/>
      <c r="AA63442" s="108"/>
      <c r="AC63442" s="108"/>
    </row>
    <row r="63443" spans="19:29" x14ac:dyDescent="0.25">
      <c r="S63443" s="108"/>
      <c r="U63443" s="108"/>
      <c r="W63443" s="108"/>
      <c r="Y63443" s="108"/>
      <c r="AA63443" s="108"/>
      <c r="AC63443" s="108"/>
    </row>
    <row r="63444" spans="19:29" x14ac:dyDescent="0.25">
      <c r="S63444" s="110"/>
      <c r="U63444" s="110"/>
      <c r="W63444" s="110"/>
      <c r="Y63444" s="110"/>
      <c r="AA63444" s="110"/>
      <c r="AC63444" s="110"/>
    </row>
    <row r="63445" spans="19:29" x14ac:dyDescent="0.25">
      <c r="S63445" s="110"/>
      <c r="U63445" s="110"/>
      <c r="W63445" s="110"/>
      <c r="Y63445" s="110"/>
      <c r="AA63445" s="110"/>
      <c r="AC63445" s="110"/>
    </row>
    <row r="63446" spans="19:29" x14ac:dyDescent="0.25">
      <c r="S63446" s="110"/>
      <c r="U63446" s="110"/>
      <c r="W63446" s="110"/>
      <c r="Y63446" s="110"/>
      <c r="AA63446" s="110"/>
      <c r="AC63446" s="110"/>
    </row>
    <row r="63447" spans="19:29" x14ac:dyDescent="0.25">
      <c r="S63447" s="110"/>
      <c r="U63447" s="110"/>
      <c r="W63447" s="110"/>
      <c r="Y63447" s="110"/>
      <c r="AA63447" s="110"/>
      <c r="AC63447" s="110"/>
    </row>
    <row r="63448" spans="19:29" x14ac:dyDescent="0.25">
      <c r="S63448" s="111"/>
      <c r="U63448" s="111"/>
      <c r="W63448" s="111"/>
      <c r="Y63448" s="111"/>
      <c r="AA63448" s="111"/>
      <c r="AC63448" s="111"/>
    </row>
    <row r="63449" spans="19:29" x14ac:dyDescent="0.25">
      <c r="S63449" s="107"/>
      <c r="U63449" s="107"/>
      <c r="W63449" s="107"/>
      <c r="Y63449" s="107"/>
      <c r="AA63449" s="107"/>
      <c r="AC63449" s="107"/>
    </row>
    <row r="63450" spans="19:29" x14ac:dyDescent="0.25">
      <c r="S63450" s="108"/>
      <c r="U63450" s="108"/>
      <c r="W63450" s="108"/>
      <c r="Y63450" s="108"/>
      <c r="AA63450" s="108"/>
      <c r="AC63450" s="108"/>
    </row>
    <row r="63451" spans="19:29" x14ac:dyDescent="0.25">
      <c r="S63451" s="108"/>
      <c r="U63451" s="108"/>
      <c r="W63451" s="108"/>
      <c r="Y63451" s="108"/>
      <c r="AA63451" s="108"/>
      <c r="AC63451" s="108"/>
    </row>
    <row r="63452" spans="19:29" x14ac:dyDescent="0.25">
      <c r="S63452" s="109"/>
      <c r="U63452" s="109"/>
      <c r="W63452" s="109"/>
      <c r="Y63452" s="109"/>
      <c r="AA63452" s="109"/>
      <c r="AC63452" s="109"/>
    </row>
    <row r="63453" spans="19:29" x14ac:dyDescent="0.25">
      <c r="S63453" s="108"/>
      <c r="U63453" s="108"/>
      <c r="W63453" s="108"/>
      <c r="Y63453" s="108"/>
      <c r="AA63453" s="108"/>
      <c r="AC63453" s="108"/>
    </row>
    <row r="63454" spans="19:29" x14ac:dyDescent="0.25">
      <c r="S63454" s="108"/>
      <c r="U63454" s="108"/>
      <c r="W63454" s="108"/>
      <c r="Y63454" s="108"/>
      <c r="AA63454" s="108"/>
      <c r="AC63454" s="108"/>
    </row>
    <row r="63455" spans="19:29" x14ac:dyDescent="0.25">
      <c r="S63455" s="109"/>
      <c r="U63455" s="109"/>
      <c r="W63455" s="109"/>
      <c r="Y63455" s="109"/>
      <c r="AA63455" s="109"/>
      <c r="AC63455" s="109"/>
    </row>
    <row r="63456" spans="19:29" x14ac:dyDescent="0.25">
      <c r="S63456" s="108"/>
      <c r="U63456" s="108"/>
      <c r="W63456" s="108"/>
      <c r="Y63456" s="108"/>
      <c r="AA63456" s="108"/>
      <c r="AC63456" s="108"/>
    </row>
    <row r="63457" spans="19:29" x14ac:dyDescent="0.25">
      <c r="S63457" s="109"/>
      <c r="U63457" s="109"/>
      <c r="W63457" s="109"/>
      <c r="Y63457" s="109"/>
      <c r="AA63457" s="109"/>
      <c r="AC63457" s="109"/>
    </row>
    <row r="63458" spans="19:29" x14ac:dyDescent="0.25">
      <c r="S63458" s="108"/>
      <c r="U63458" s="108"/>
      <c r="W63458" s="108"/>
      <c r="Y63458" s="108"/>
      <c r="AA63458" s="108"/>
      <c r="AC63458" s="108"/>
    </row>
    <row r="63459" spans="19:29" x14ac:dyDescent="0.25">
      <c r="S63459" s="108"/>
      <c r="U63459" s="108"/>
      <c r="W63459" s="108"/>
      <c r="Y63459" s="108"/>
      <c r="AA63459" s="108"/>
      <c r="AC63459" s="108"/>
    </row>
    <row r="63460" spans="19:29" x14ac:dyDescent="0.25">
      <c r="S63460" s="108"/>
      <c r="U63460" s="108"/>
      <c r="W63460" s="108"/>
      <c r="Y63460" s="108"/>
      <c r="AA63460" s="108"/>
      <c r="AC63460" s="108"/>
    </row>
    <row r="63461" spans="19:29" x14ac:dyDescent="0.25">
      <c r="S63461" s="110"/>
      <c r="U63461" s="110"/>
      <c r="W63461" s="110"/>
      <c r="Y63461" s="110"/>
      <c r="AA63461" s="110"/>
      <c r="AC63461" s="110"/>
    </row>
    <row r="63462" spans="19:29" x14ac:dyDescent="0.25">
      <c r="S63462" s="110"/>
      <c r="U63462" s="110"/>
      <c r="W63462" s="110"/>
      <c r="Y63462" s="110"/>
      <c r="AA63462" s="110"/>
      <c r="AC63462" s="110"/>
    </row>
    <row r="63463" spans="19:29" x14ac:dyDescent="0.25">
      <c r="S63463" s="110"/>
      <c r="U63463" s="110"/>
      <c r="W63463" s="110"/>
      <c r="Y63463" s="110"/>
      <c r="AA63463" s="110"/>
      <c r="AC63463" s="110"/>
    </row>
    <row r="63464" spans="19:29" x14ac:dyDescent="0.25">
      <c r="S63464" s="110"/>
      <c r="U63464" s="110"/>
      <c r="W63464" s="110"/>
      <c r="Y63464" s="110"/>
      <c r="AA63464" s="110"/>
      <c r="AC63464" s="110"/>
    </row>
    <row r="63465" spans="19:29" x14ac:dyDescent="0.25">
      <c r="S63465" s="111"/>
      <c r="U63465" s="111"/>
      <c r="W63465" s="111"/>
      <c r="Y63465" s="111"/>
      <c r="AA63465" s="111"/>
      <c r="AC63465" s="111"/>
    </row>
    <row r="63466" spans="19:29" x14ac:dyDescent="0.25">
      <c r="S63466" s="107"/>
      <c r="U63466" s="107"/>
      <c r="W63466" s="107"/>
      <c r="Y63466" s="107"/>
      <c r="AA63466" s="107"/>
      <c r="AC63466" s="107"/>
    </row>
    <row r="63467" spans="19:29" x14ac:dyDescent="0.25">
      <c r="S63467" s="108"/>
      <c r="U63467" s="108"/>
      <c r="W63467" s="108"/>
      <c r="Y63467" s="108"/>
      <c r="AA63467" s="108"/>
      <c r="AC63467" s="108"/>
    </row>
    <row r="63468" spans="19:29" x14ac:dyDescent="0.25">
      <c r="S63468" s="108"/>
      <c r="U63468" s="108"/>
      <c r="W63468" s="108"/>
      <c r="Y63468" s="108"/>
      <c r="AA63468" s="108"/>
      <c r="AC63468" s="108"/>
    </row>
    <row r="63469" spans="19:29" x14ac:dyDescent="0.25">
      <c r="S63469" s="109"/>
      <c r="U63469" s="109"/>
      <c r="W63469" s="109"/>
      <c r="Y63469" s="109"/>
      <c r="AA63469" s="109"/>
      <c r="AC63469" s="109"/>
    </row>
    <row r="63470" spans="19:29" x14ac:dyDescent="0.25">
      <c r="S63470" s="108"/>
      <c r="U63470" s="108"/>
      <c r="W63470" s="108"/>
      <c r="Y63470" s="108"/>
      <c r="AA63470" s="108"/>
      <c r="AC63470" s="108"/>
    </row>
    <row r="63471" spans="19:29" x14ac:dyDescent="0.25">
      <c r="S63471" s="108"/>
      <c r="U63471" s="108"/>
      <c r="W63471" s="108"/>
      <c r="Y63471" s="108"/>
      <c r="AA63471" s="108"/>
      <c r="AC63471" s="108"/>
    </row>
    <row r="63472" spans="19:29" x14ac:dyDescent="0.25">
      <c r="S63472" s="109"/>
      <c r="U63472" s="109"/>
      <c r="W63472" s="109"/>
      <c r="Y63472" s="109"/>
      <c r="AA63472" s="109"/>
      <c r="AC63472" s="109"/>
    </row>
    <row r="63473" spans="19:29" x14ac:dyDescent="0.25">
      <c r="S63473" s="108"/>
      <c r="U63473" s="108"/>
      <c r="W63473" s="108"/>
      <c r="Y63473" s="108"/>
      <c r="AA63473" s="108"/>
      <c r="AC63473" s="108"/>
    </row>
    <row r="63474" spans="19:29" x14ac:dyDescent="0.25">
      <c r="S63474" s="109"/>
      <c r="U63474" s="109"/>
      <c r="W63474" s="109"/>
      <c r="Y63474" s="109"/>
      <c r="AA63474" s="109"/>
      <c r="AC63474" s="109"/>
    </row>
    <row r="63475" spans="19:29" x14ac:dyDescent="0.25">
      <c r="S63475" s="108"/>
      <c r="U63475" s="108"/>
      <c r="W63475" s="108"/>
      <c r="Y63475" s="108"/>
      <c r="AA63475" s="108"/>
      <c r="AC63475" s="108"/>
    </row>
    <row r="63476" spans="19:29" x14ac:dyDescent="0.25">
      <c r="S63476" s="108"/>
      <c r="U63476" s="108"/>
      <c r="W63476" s="108"/>
      <c r="Y63476" s="108"/>
      <c r="AA63476" s="108"/>
      <c r="AC63476" s="108"/>
    </row>
    <row r="63477" spans="19:29" x14ac:dyDescent="0.25">
      <c r="S63477" s="108"/>
      <c r="U63477" s="108"/>
      <c r="W63477" s="108"/>
      <c r="Y63477" s="108"/>
      <c r="AA63477" s="108"/>
      <c r="AC63477" s="108"/>
    </row>
    <row r="63478" spans="19:29" x14ac:dyDescent="0.25">
      <c r="S63478" s="110"/>
      <c r="U63478" s="110"/>
      <c r="W63478" s="110"/>
      <c r="Y63478" s="110"/>
      <c r="AA63478" s="110"/>
      <c r="AC63478" s="110"/>
    </row>
    <row r="63479" spans="19:29" x14ac:dyDescent="0.25">
      <c r="S63479" s="110"/>
      <c r="U63479" s="110"/>
      <c r="W63479" s="110"/>
      <c r="Y63479" s="110"/>
      <c r="AA63479" s="110"/>
      <c r="AC63479" s="110"/>
    </row>
    <row r="63480" spans="19:29" x14ac:dyDescent="0.25">
      <c r="S63480" s="110"/>
      <c r="U63480" s="110"/>
      <c r="W63480" s="110"/>
      <c r="Y63480" s="110"/>
      <c r="AA63480" s="110"/>
      <c r="AC63480" s="110"/>
    </row>
    <row r="63481" spans="19:29" x14ac:dyDescent="0.25">
      <c r="S63481" s="110"/>
      <c r="U63481" s="110"/>
      <c r="W63481" s="110"/>
      <c r="Y63481" s="110"/>
      <c r="AA63481" s="110"/>
      <c r="AC63481" s="110"/>
    </row>
    <row r="63482" spans="19:29" x14ac:dyDescent="0.25">
      <c r="S63482" s="111"/>
      <c r="U63482" s="111"/>
      <c r="W63482" s="111"/>
      <c r="Y63482" s="111"/>
      <c r="AA63482" s="111"/>
      <c r="AC63482" s="111"/>
    </row>
    <row r="63483" spans="19:29" x14ac:dyDescent="0.25">
      <c r="S63483" s="107"/>
      <c r="U63483" s="107"/>
      <c r="W63483" s="107"/>
      <c r="Y63483" s="107"/>
      <c r="AA63483" s="107"/>
      <c r="AC63483" s="107"/>
    </row>
    <row r="63484" spans="19:29" x14ac:dyDescent="0.25">
      <c r="S63484" s="108"/>
      <c r="U63484" s="108"/>
      <c r="W63484" s="108"/>
      <c r="Y63484" s="108"/>
      <c r="AA63484" s="108"/>
      <c r="AC63484" s="108"/>
    </row>
    <row r="63485" spans="19:29" x14ac:dyDescent="0.25">
      <c r="S63485" s="108"/>
      <c r="U63485" s="108"/>
      <c r="W63485" s="108"/>
      <c r="Y63485" s="108"/>
      <c r="AA63485" s="108"/>
      <c r="AC63485" s="108"/>
    </row>
    <row r="63486" spans="19:29" x14ac:dyDescent="0.25">
      <c r="S63486" s="109"/>
      <c r="U63486" s="109"/>
      <c r="W63486" s="109"/>
      <c r="Y63486" s="109"/>
      <c r="AA63486" s="109"/>
      <c r="AC63486" s="109"/>
    </row>
    <row r="63487" spans="19:29" x14ac:dyDescent="0.25">
      <c r="S63487" s="108"/>
      <c r="U63487" s="108"/>
      <c r="W63487" s="108"/>
      <c r="Y63487" s="108"/>
      <c r="AA63487" s="108"/>
      <c r="AC63487" s="108"/>
    </row>
    <row r="63488" spans="19:29" x14ac:dyDescent="0.25">
      <c r="S63488" s="108"/>
      <c r="U63488" s="108"/>
      <c r="W63488" s="108"/>
      <c r="Y63488" s="108"/>
      <c r="AA63488" s="108"/>
      <c r="AC63488" s="108"/>
    </row>
    <row r="63489" spans="19:29" x14ac:dyDescent="0.25">
      <c r="S63489" s="109"/>
      <c r="U63489" s="109"/>
      <c r="W63489" s="109"/>
      <c r="Y63489" s="109"/>
      <c r="AA63489" s="109"/>
      <c r="AC63489" s="109"/>
    </row>
    <row r="63490" spans="19:29" x14ac:dyDescent="0.25">
      <c r="S63490" s="108"/>
      <c r="U63490" s="108"/>
      <c r="W63490" s="108"/>
      <c r="Y63490" s="108"/>
      <c r="AA63490" s="108"/>
      <c r="AC63490" s="108"/>
    </row>
    <row r="63491" spans="19:29" x14ac:dyDescent="0.25">
      <c r="S63491" s="109"/>
      <c r="U63491" s="109"/>
      <c r="W63491" s="109"/>
      <c r="Y63491" s="109"/>
      <c r="AA63491" s="109"/>
      <c r="AC63491" s="109"/>
    </row>
    <row r="63492" spans="19:29" x14ac:dyDescent="0.25">
      <c r="S63492" s="108"/>
      <c r="U63492" s="108"/>
      <c r="W63492" s="108"/>
      <c r="Y63492" s="108"/>
      <c r="AA63492" s="108"/>
      <c r="AC63492" s="108"/>
    </row>
    <row r="63493" spans="19:29" x14ac:dyDescent="0.25">
      <c r="S63493" s="108"/>
      <c r="U63493" s="108"/>
      <c r="W63493" s="108"/>
      <c r="Y63493" s="108"/>
      <c r="AA63493" s="108"/>
      <c r="AC63493" s="108"/>
    </row>
    <row r="63494" spans="19:29" x14ac:dyDescent="0.25">
      <c r="S63494" s="108"/>
      <c r="U63494" s="108"/>
      <c r="W63494" s="108"/>
      <c r="Y63494" s="108"/>
      <c r="AA63494" s="108"/>
      <c r="AC63494" s="108"/>
    </row>
    <row r="63495" spans="19:29" x14ac:dyDescent="0.25">
      <c r="S63495" s="110"/>
      <c r="U63495" s="110"/>
      <c r="W63495" s="110"/>
      <c r="Y63495" s="110"/>
      <c r="AA63495" s="110"/>
      <c r="AC63495" s="110"/>
    </row>
    <row r="63496" spans="19:29" x14ac:dyDescent="0.25">
      <c r="S63496" s="110"/>
      <c r="U63496" s="110"/>
      <c r="W63496" s="110"/>
      <c r="Y63496" s="110"/>
      <c r="AA63496" s="110"/>
      <c r="AC63496" s="110"/>
    </row>
    <row r="63497" spans="19:29" x14ac:dyDescent="0.25">
      <c r="S63497" s="110"/>
      <c r="U63497" s="110"/>
      <c r="W63497" s="110"/>
      <c r="Y63497" s="110"/>
      <c r="AA63497" s="110"/>
      <c r="AC63497" s="110"/>
    </row>
    <row r="63498" spans="19:29" x14ac:dyDescent="0.25">
      <c r="S63498" s="110"/>
      <c r="U63498" s="110"/>
      <c r="W63498" s="110"/>
      <c r="Y63498" s="110"/>
      <c r="AA63498" s="110"/>
      <c r="AC63498" s="110"/>
    </row>
    <row r="63499" spans="19:29" x14ac:dyDescent="0.25">
      <c r="S63499" s="111"/>
      <c r="U63499" s="111"/>
      <c r="W63499" s="111"/>
      <c r="Y63499" s="111"/>
      <c r="AA63499" s="111"/>
      <c r="AC63499" s="111"/>
    </row>
    <row r="63500" spans="19:29" x14ac:dyDescent="0.25">
      <c r="S63500" s="107"/>
      <c r="U63500" s="107"/>
      <c r="W63500" s="107"/>
      <c r="Y63500" s="107"/>
      <c r="AA63500" s="107"/>
      <c r="AC63500" s="107"/>
    </row>
    <row r="63501" spans="19:29" x14ac:dyDescent="0.25">
      <c r="S63501" s="108"/>
      <c r="U63501" s="108"/>
      <c r="W63501" s="108"/>
      <c r="Y63501" s="108"/>
      <c r="AA63501" s="108"/>
      <c r="AC63501" s="108"/>
    </row>
    <row r="63502" spans="19:29" x14ac:dyDescent="0.25">
      <c r="S63502" s="108"/>
      <c r="U63502" s="108"/>
      <c r="W63502" s="108"/>
      <c r="Y63502" s="108"/>
      <c r="AA63502" s="108"/>
      <c r="AC63502" s="108"/>
    </row>
    <row r="63503" spans="19:29" x14ac:dyDescent="0.25">
      <c r="S63503" s="109"/>
      <c r="U63503" s="109"/>
      <c r="W63503" s="109"/>
      <c r="Y63503" s="109"/>
      <c r="AA63503" s="109"/>
      <c r="AC63503" s="109"/>
    </row>
    <row r="63504" spans="19:29" x14ac:dyDescent="0.25">
      <c r="S63504" s="108"/>
      <c r="U63504" s="108"/>
      <c r="W63504" s="108"/>
      <c r="Y63504" s="108"/>
      <c r="AA63504" s="108"/>
      <c r="AC63504" s="108"/>
    </row>
    <row r="63505" spans="19:29" x14ac:dyDescent="0.25">
      <c r="S63505" s="108"/>
      <c r="U63505" s="108"/>
      <c r="W63505" s="108"/>
      <c r="Y63505" s="108"/>
      <c r="AA63505" s="108"/>
      <c r="AC63505" s="108"/>
    </row>
    <row r="63506" spans="19:29" x14ac:dyDescent="0.25">
      <c r="S63506" s="109"/>
      <c r="U63506" s="109"/>
      <c r="W63506" s="109"/>
      <c r="Y63506" s="109"/>
      <c r="AA63506" s="109"/>
      <c r="AC63506" s="109"/>
    </row>
    <row r="63507" spans="19:29" x14ac:dyDescent="0.25">
      <c r="S63507" s="108"/>
      <c r="U63507" s="108"/>
      <c r="W63507" s="108"/>
      <c r="Y63507" s="108"/>
      <c r="AA63507" s="108"/>
      <c r="AC63507" s="108"/>
    </row>
    <row r="63508" spans="19:29" x14ac:dyDescent="0.25">
      <c r="S63508" s="109"/>
      <c r="U63508" s="109"/>
      <c r="W63508" s="109"/>
      <c r="Y63508" s="109"/>
      <c r="AA63508" s="109"/>
      <c r="AC63508" s="109"/>
    </row>
    <row r="63509" spans="19:29" x14ac:dyDescent="0.25">
      <c r="S63509" s="108"/>
      <c r="U63509" s="108"/>
      <c r="W63509" s="108"/>
      <c r="Y63509" s="108"/>
      <c r="AA63509" s="108"/>
      <c r="AC63509" s="108"/>
    </row>
    <row r="63510" spans="19:29" x14ac:dyDescent="0.25">
      <c r="S63510" s="108"/>
      <c r="U63510" s="108"/>
      <c r="W63510" s="108"/>
      <c r="Y63510" s="108"/>
      <c r="AA63510" s="108"/>
      <c r="AC63510" s="108"/>
    </row>
    <row r="63511" spans="19:29" x14ac:dyDescent="0.25">
      <c r="S63511" s="108"/>
      <c r="U63511" s="108"/>
      <c r="W63511" s="108"/>
      <c r="Y63511" s="108"/>
      <c r="AA63511" s="108"/>
      <c r="AC63511" s="108"/>
    </row>
    <row r="63512" spans="19:29" x14ac:dyDescent="0.25">
      <c r="S63512" s="110"/>
      <c r="U63512" s="110"/>
      <c r="W63512" s="110"/>
      <c r="Y63512" s="110"/>
      <c r="AA63512" s="110"/>
      <c r="AC63512" s="110"/>
    </row>
    <row r="63513" spans="19:29" x14ac:dyDescent="0.25">
      <c r="S63513" s="110"/>
      <c r="U63513" s="110"/>
      <c r="W63513" s="110"/>
      <c r="Y63513" s="110"/>
      <c r="AA63513" s="110"/>
      <c r="AC63513" s="110"/>
    </row>
    <row r="63514" spans="19:29" x14ac:dyDescent="0.25">
      <c r="S63514" s="110"/>
      <c r="U63514" s="110"/>
      <c r="W63514" s="110"/>
      <c r="Y63514" s="110"/>
      <c r="AA63514" s="110"/>
      <c r="AC63514" s="110"/>
    </row>
    <row r="63515" spans="19:29" x14ac:dyDescent="0.25">
      <c r="S63515" s="110"/>
      <c r="U63515" s="110"/>
      <c r="W63515" s="110"/>
      <c r="Y63515" s="110"/>
      <c r="AA63515" s="110"/>
      <c r="AC63515" s="110"/>
    </row>
    <row r="63516" spans="19:29" x14ac:dyDescent="0.25">
      <c r="S63516" s="111"/>
      <c r="U63516" s="111"/>
      <c r="W63516" s="111"/>
      <c r="Y63516" s="111"/>
      <c r="AA63516" s="111"/>
      <c r="AC63516" s="111"/>
    </row>
    <row r="63517" spans="19:29" x14ac:dyDescent="0.25">
      <c r="S63517" s="107"/>
      <c r="U63517" s="107"/>
      <c r="W63517" s="107"/>
      <c r="Y63517" s="107"/>
      <c r="AA63517" s="107"/>
      <c r="AC63517" s="107"/>
    </row>
    <row r="63518" spans="19:29" x14ac:dyDescent="0.25">
      <c r="S63518" s="108"/>
      <c r="U63518" s="108"/>
      <c r="W63518" s="108"/>
      <c r="Y63518" s="108"/>
      <c r="AA63518" s="108"/>
      <c r="AC63518" s="108"/>
    </row>
    <row r="63519" spans="19:29" x14ac:dyDescent="0.25">
      <c r="S63519" s="108"/>
      <c r="U63519" s="108"/>
      <c r="W63519" s="108"/>
      <c r="Y63519" s="108"/>
      <c r="AA63519" s="108"/>
      <c r="AC63519" s="108"/>
    </row>
    <row r="63520" spans="19:29" x14ac:dyDescent="0.25">
      <c r="S63520" s="109"/>
      <c r="U63520" s="109"/>
      <c r="W63520" s="109"/>
      <c r="Y63520" s="109"/>
      <c r="AA63520" s="109"/>
      <c r="AC63520" s="109"/>
    </row>
    <row r="63521" spans="19:29" x14ac:dyDescent="0.25">
      <c r="S63521" s="108"/>
      <c r="U63521" s="108"/>
      <c r="W63521" s="108"/>
      <c r="Y63521" s="108"/>
      <c r="AA63521" s="108"/>
      <c r="AC63521" s="108"/>
    </row>
    <row r="63522" spans="19:29" x14ac:dyDescent="0.25">
      <c r="S63522" s="108"/>
      <c r="U63522" s="108"/>
      <c r="W63522" s="108"/>
      <c r="Y63522" s="108"/>
      <c r="AA63522" s="108"/>
      <c r="AC63522" s="108"/>
    </row>
    <row r="63523" spans="19:29" x14ac:dyDescent="0.25">
      <c r="S63523" s="109"/>
      <c r="U63523" s="109"/>
      <c r="W63523" s="109"/>
      <c r="Y63523" s="109"/>
      <c r="AA63523" s="109"/>
      <c r="AC63523" s="109"/>
    </row>
    <row r="63524" spans="19:29" x14ac:dyDescent="0.25">
      <c r="S63524" s="108"/>
      <c r="U63524" s="108"/>
      <c r="W63524" s="108"/>
      <c r="Y63524" s="108"/>
      <c r="AA63524" s="108"/>
      <c r="AC63524" s="108"/>
    </row>
    <row r="63525" spans="19:29" x14ac:dyDescent="0.25">
      <c r="S63525" s="109"/>
      <c r="U63525" s="109"/>
      <c r="W63525" s="109"/>
      <c r="Y63525" s="109"/>
      <c r="AA63525" s="109"/>
      <c r="AC63525" s="109"/>
    </row>
    <row r="63526" spans="19:29" x14ac:dyDescent="0.25">
      <c r="S63526" s="108"/>
      <c r="U63526" s="108"/>
      <c r="W63526" s="108"/>
      <c r="Y63526" s="108"/>
      <c r="AA63526" s="108"/>
      <c r="AC63526" s="108"/>
    </row>
    <row r="63527" spans="19:29" x14ac:dyDescent="0.25">
      <c r="S63527" s="108"/>
      <c r="U63527" s="108"/>
      <c r="W63527" s="108"/>
      <c r="Y63527" s="108"/>
      <c r="AA63527" s="108"/>
      <c r="AC63527" s="108"/>
    </row>
    <row r="63528" spans="19:29" x14ac:dyDescent="0.25">
      <c r="S63528" s="108"/>
      <c r="U63528" s="108"/>
      <c r="W63528" s="108"/>
      <c r="Y63528" s="108"/>
      <c r="AA63528" s="108"/>
      <c r="AC63528" s="108"/>
    </row>
    <row r="63529" spans="19:29" x14ac:dyDescent="0.25">
      <c r="S63529" s="110"/>
      <c r="U63529" s="110"/>
      <c r="W63529" s="110"/>
      <c r="Y63529" s="110"/>
      <c r="AA63529" s="110"/>
      <c r="AC63529" s="110"/>
    </row>
    <row r="63530" spans="19:29" x14ac:dyDescent="0.25">
      <c r="S63530" s="110"/>
      <c r="U63530" s="110"/>
      <c r="W63530" s="110"/>
      <c r="Y63530" s="110"/>
      <c r="AA63530" s="110"/>
      <c r="AC63530" s="110"/>
    </row>
    <row r="63531" spans="19:29" x14ac:dyDescent="0.25">
      <c r="S63531" s="110"/>
      <c r="U63531" s="110"/>
      <c r="W63531" s="110"/>
      <c r="Y63531" s="110"/>
      <c r="AA63531" s="110"/>
      <c r="AC63531" s="110"/>
    </row>
    <row r="63532" spans="19:29" x14ac:dyDescent="0.25">
      <c r="S63532" s="110"/>
      <c r="U63532" s="110"/>
      <c r="W63532" s="110"/>
      <c r="Y63532" s="110"/>
      <c r="AA63532" s="110"/>
      <c r="AC63532" s="110"/>
    </row>
    <row r="63533" spans="19:29" x14ac:dyDescent="0.25">
      <c r="S63533" s="111"/>
      <c r="U63533" s="111"/>
      <c r="W63533" s="111"/>
      <c r="Y63533" s="111"/>
      <c r="AA63533" s="111"/>
      <c r="AC63533" s="111"/>
    </row>
    <row r="63534" spans="19:29" x14ac:dyDescent="0.25">
      <c r="S63534" s="107"/>
      <c r="U63534" s="107"/>
      <c r="W63534" s="107"/>
      <c r="Y63534" s="107"/>
      <c r="AA63534" s="107"/>
      <c r="AC63534" s="107"/>
    </row>
    <row r="63535" spans="19:29" x14ac:dyDescent="0.25">
      <c r="S63535" s="108"/>
      <c r="U63535" s="108"/>
      <c r="W63535" s="108"/>
      <c r="Y63535" s="108"/>
      <c r="AA63535" s="108"/>
      <c r="AC63535" s="108"/>
    </row>
    <row r="63536" spans="19:29" x14ac:dyDescent="0.25">
      <c r="S63536" s="108"/>
      <c r="U63536" s="108"/>
      <c r="W63536" s="108"/>
      <c r="Y63536" s="108"/>
      <c r="AA63536" s="108"/>
      <c r="AC63536" s="108"/>
    </row>
    <row r="63537" spans="19:29" x14ac:dyDescent="0.25">
      <c r="S63537" s="109"/>
      <c r="U63537" s="109"/>
      <c r="W63537" s="109"/>
      <c r="Y63537" s="109"/>
      <c r="AA63537" s="109"/>
      <c r="AC63537" s="109"/>
    </row>
    <row r="63538" spans="19:29" x14ac:dyDescent="0.25">
      <c r="S63538" s="108"/>
      <c r="U63538" s="108"/>
      <c r="W63538" s="108"/>
      <c r="Y63538" s="108"/>
      <c r="AA63538" s="108"/>
      <c r="AC63538" s="108"/>
    </row>
    <row r="63539" spans="19:29" x14ac:dyDescent="0.25">
      <c r="S63539" s="108"/>
      <c r="U63539" s="108"/>
      <c r="W63539" s="108"/>
      <c r="Y63539" s="108"/>
      <c r="AA63539" s="108"/>
      <c r="AC63539" s="108"/>
    </row>
    <row r="63540" spans="19:29" x14ac:dyDescent="0.25">
      <c r="S63540" s="109"/>
      <c r="U63540" s="109"/>
      <c r="W63540" s="109"/>
      <c r="Y63540" s="109"/>
      <c r="AA63540" s="109"/>
      <c r="AC63540" s="109"/>
    </row>
    <row r="63541" spans="19:29" x14ac:dyDescent="0.25">
      <c r="S63541" s="108"/>
      <c r="U63541" s="108"/>
      <c r="W63541" s="108"/>
      <c r="Y63541" s="108"/>
      <c r="AA63541" s="108"/>
      <c r="AC63541" s="108"/>
    </row>
    <row r="63542" spans="19:29" x14ac:dyDescent="0.25">
      <c r="S63542" s="109"/>
      <c r="U63542" s="109"/>
      <c r="W63542" s="109"/>
      <c r="Y63542" s="109"/>
      <c r="AA63542" s="109"/>
      <c r="AC63542" s="109"/>
    </row>
    <row r="63543" spans="19:29" x14ac:dyDescent="0.25">
      <c r="S63543" s="108"/>
      <c r="U63543" s="108"/>
      <c r="W63543" s="108"/>
      <c r="Y63543" s="108"/>
      <c r="AA63543" s="108"/>
      <c r="AC63543" s="108"/>
    </row>
    <row r="63544" spans="19:29" x14ac:dyDescent="0.25">
      <c r="S63544" s="108"/>
      <c r="U63544" s="108"/>
      <c r="W63544" s="108"/>
      <c r="Y63544" s="108"/>
      <c r="AA63544" s="108"/>
      <c r="AC63544" s="108"/>
    </row>
    <row r="63545" spans="19:29" x14ac:dyDescent="0.25">
      <c r="S63545" s="108"/>
      <c r="U63545" s="108"/>
      <c r="W63545" s="108"/>
      <c r="Y63545" s="108"/>
      <c r="AA63545" s="108"/>
      <c r="AC63545" s="108"/>
    </row>
    <row r="63546" spans="19:29" x14ac:dyDescent="0.25">
      <c r="S63546" s="110"/>
      <c r="U63546" s="110"/>
      <c r="W63546" s="110"/>
      <c r="Y63546" s="110"/>
      <c r="AA63546" s="110"/>
      <c r="AC63546" s="110"/>
    </row>
    <row r="63547" spans="19:29" x14ac:dyDescent="0.25">
      <c r="S63547" s="110"/>
      <c r="U63547" s="110"/>
      <c r="W63547" s="110"/>
      <c r="Y63547" s="110"/>
      <c r="AA63547" s="110"/>
      <c r="AC63547" s="110"/>
    </row>
    <row r="63548" spans="19:29" x14ac:dyDescent="0.25">
      <c r="S63548" s="110"/>
      <c r="U63548" s="110"/>
      <c r="W63548" s="110"/>
      <c r="Y63548" s="110"/>
      <c r="AA63548" s="110"/>
      <c r="AC63548" s="110"/>
    </row>
    <row r="63549" spans="19:29" x14ac:dyDescent="0.25">
      <c r="S63549" s="110"/>
      <c r="U63549" s="110"/>
      <c r="W63549" s="110"/>
      <c r="Y63549" s="110"/>
      <c r="AA63549" s="110"/>
      <c r="AC63549" s="110"/>
    </row>
    <row r="63550" spans="19:29" x14ac:dyDescent="0.25">
      <c r="S63550" s="111"/>
      <c r="U63550" s="111"/>
      <c r="W63550" s="111"/>
      <c r="Y63550" s="111"/>
      <c r="AA63550" s="111"/>
      <c r="AC63550" s="111"/>
    </row>
    <row r="63551" spans="19:29" x14ac:dyDescent="0.25">
      <c r="S63551" s="107"/>
      <c r="U63551" s="107"/>
      <c r="W63551" s="107"/>
      <c r="Y63551" s="107"/>
      <c r="AA63551" s="107"/>
      <c r="AC63551" s="107"/>
    </row>
    <row r="63552" spans="19:29" x14ac:dyDescent="0.25">
      <c r="S63552" s="108"/>
      <c r="U63552" s="108"/>
      <c r="W63552" s="108"/>
      <c r="Y63552" s="108"/>
      <c r="AA63552" s="108"/>
      <c r="AC63552" s="108"/>
    </row>
    <row r="63553" spans="19:29" x14ac:dyDescent="0.25">
      <c r="S63553" s="108"/>
      <c r="U63553" s="108"/>
      <c r="W63553" s="108"/>
      <c r="Y63553" s="108"/>
      <c r="AA63553" s="108"/>
      <c r="AC63553" s="108"/>
    </row>
    <row r="63554" spans="19:29" x14ac:dyDescent="0.25">
      <c r="S63554" s="109"/>
      <c r="U63554" s="109"/>
      <c r="W63554" s="109"/>
      <c r="Y63554" s="109"/>
      <c r="AA63554" s="109"/>
      <c r="AC63554" s="109"/>
    </row>
    <row r="63555" spans="19:29" x14ac:dyDescent="0.25">
      <c r="S63555" s="108"/>
      <c r="U63555" s="108"/>
      <c r="W63555" s="108"/>
      <c r="Y63555" s="108"/>
      <c r="AA63555" s="108"/>
      <c r="AC63555" s="108"/>
    </row>
    <row r="63556" spans="19:29" x14ac:dyDescent="0.25">
      <c r="S63556" s="108"/>
      <c r="U63556" s="108"/>
      <c r="W63556" s="108"/>
      <c r="Y63556" s="108"/>
      <c r="AA63556" s="108"/>
      <c r="AC63556" s="108"/>
    </row>
    <row r="63557" spans="19:29" x14ac:dyDescent="0.25">
      <c r="S63557" s="109"/>
      <c r="U63557" s="109"/>
      <c r="W63557" s="109"/>
      <c r="Y63557" s="109"/>
      <c r="AA63557" s="109"/>
      <c r="AC63557" s="109"/>
    </row>
    <row r="63558" spans="19:29" x14ac:dyDescent="0.25">
      <c r="S63558" s="108"/>
      <c r="U63558" s="108"/>
      <c r="W63558" s="108"/>
      <c r="Y63558" s="108"/>
      <c r="AA63558" s="108"/>
      <c r="AC63558" s="108"/>
    </row>
    <row r="63559" spans="19:29" x14ac:dyDescent="0.25">
      <c r="S63559" s="109"/>
      <c r="U63559" s="109"/>
      <c r="W63559" s="109"/>
      <c r="Y63559" s="109"/>
      <c r="AA63559" s="109"/>
      <c r="AC63559" s="109"/>
    </row>
    <row r="63560" spans="19:29" x14ac:dyDescent="0.25">
      <c r="S63560" s="108"/>
      <c r="U63560" s="108"/>
      <c r="W63560" s="108"/>
      <c r="Y63560" s="108"/>
      <c r="AA63560" s="108"/>
      <c r="AC63560" s="108"/>
    </row>
    <row r="63561" spans="19:29" x14ac:dyDescent="0.25">
      <c r="S63561" s="108"/>
      <c r="U63561" s="108"/>
      <c r="W63561" s="108"/>
      <c r="Y63561" s="108"/>
      <c r="AA63561" s="108"/>
      <c r="AC63561" s="108"/>
    </row>
    <row r="63562" spans="19:29" x14ac:dyDescent="0.25">
      <c r="S63562" s="108"/>
      <c r="U63562" s="108"/>
      <c r="W63562" s="108"/>
      <c r="Y63562" s="108"/>
      <c r="AA63562" s="108"/>
      <c r="AC63562" s="108"/>
    </row>
    <row r="63563" spans="19:29" x14ac:dyDescent="0.25">
      <c r="S63563" s="110"/>
      <c r="U63563" s="110"/>
      <c r="W63563" s="110"/>
      <c r="Y63563" s="110"/>
      <c r="AA63563" s="110"/>
      <c r="AC63563" s="110"/>
    </row>
    <row r="63564" spans="19:29" x14ac:dyDescent="0.25">
      <c r="S63564" s="110"/>
      <c r="U63564" s="110"/>
      <c r="W63564" s="110"/>
      <c r="Y63564" s="110"/>
      <c r="AA63564" s="110"/>
      <c r="AC63564" s="110"/>
    </row>
    <row r="63565" spans="19:29" x14ac:dyDescent="0.25">
      <c r="S63565" s="110"/>
      <c r="U63565" s="110"/>
      <c r="W63565" s="110"/>
      <c r="Y63565" s="110"/>
      <c r="AA63565" s="110"/>
      <c r="AC63565" s="110"/>
    </row>
    <row r="63566" spans="19:29" x14ac:dyDescent="0.25">
      <c r="S63566" s="110"/>
      <c r="U63566" s="110"/>
      <c r="W63566" s="110"/>
      <c r="Y63566" s="110"/>
      <c r="AA63566" s="110"/>
      <c r="AC63566" s="110"/>
    </row>
    <row r="63567" spans="19:29" x14ac:dyDescent="0.25">
      <c r="S63567" s="111"/>
      <c r="U63567" s="111"/>
      <c r="W63567" s="111"/>
      <c r="Y63567" s="111"/>
      <c r="AA63567" s="111"/>
      <c r="AC63567" s="111"/>
    </row>
    <row r="63568" spans="19:29" x14ac:dyDescent="0.25">
      <c r="S63568" s="107"/>
      <c r="U63568" s="107"/>
      <c r="W63568" s="107"/>
      <c r="Y63568" s="107"/>
      <c r="AA63568" s="107"/>
      <c r="AC63568" s="107"/>
    </row>
    <row r="63569" spans="19:29" x14ac:dyDescent="0.25">
      <c r="S63569" s="108"/>
      <c r="U63569" s="108"/>
      <c r="W63569" s="108"/>
      <c r="Y63569" s="108"/>
      <c r="AA63569" s="108"/>
      <c r="AC63569" s="108"/>
    </row>
    <row r="63570" spans="19:29" x14ac:dyDescent="0.25">
      <c r="S63570" s="108"/>
      <c r="U63570" s="108"/>
      <c r="W63570" s="108"/>
      <c r="Y63570" s="108"/>
      <c r="AA63570" s="108"/>
      <c r="AC63570" s="108"/>
    </row>
    <row r="63571" spans="19:29" x14ac:dyDescent="0.25">
      <c r="S63571" s="109"/>
      <c r="U63571" s="109"/>
      <c r="W63571" s="109"/>
      <c r="Y63571" s="109"/>
      <c r="AA63571" s="109"/>
      <c r="AC63571" s="109"/>
    </row>
    <row r="63572" spans="19:29" x14ac:dyDescent="0.25">
      <c r="S63572" s="108"/>
      <c r="U63572" s="108"/>
      <c r="W63572" s="108"/>
      <c r="Y63572" s="108"/>
      <c r="AA63572" s="108"/>
      <c r="AC63572" s="108"/>
    </row>
    <row r="63573" spans="19:29" x14ac:dyDescent="0.25">
      <c r="S63573" s="108"/>
      <c r="U63573" s="108"/>
      <c r="W63573" s="108"/>
      <c r="Y63573" s="108"/>
      <c r="AA63573" s="108"/>
      <c r="AC63573" s="108"/>
    </row>
    <row r="63574" spans="19:29" x14ac:dyDescent="0.25">
      <c r="S63574" s="109"/>
      <c r="U63574" s="109"/>
      <c r="W63574" s="109"/>
      <c r="Y63574" s="109"/>
      <c r="AA63574" s="109"/>
      <c r="AC63574" s="109"/>
    </row>
    <row r="63575" spans="19:29" x14ac:dyDescent="0.25">
      <c r="S63575" s="108"/>
      <c r="U63575" s="108"/>
      <c r="W63575" s="108"/>
      <c r="Y63575" s="108"/>
      <c r="AA63575" s="108"/>
      <c r="AC63575" s="108"/>
    </row>
    <row r="63576" spans="19:29" x14ac:dyDescent="0.25">
      <c r="S63576" s="109"/>
      <c r="U63576" s="109"/>
      <c r="W63576" s="109"/>
      <c r="Y63576" s="109"/>
      <c r="AA63576" s="109"/>
      <c r="AC63576" s="109"/>
    </row>
    <row r="63577" spans="19:29" x14ac:dyDescent="0.25">
      <c r="S63577" s="108"/>
      <c r="U63577" s="108"/>
      <c r="W63577" s="108"/>
      <c r="Y63577" s="108"/>
      <c r="AA63577" s="108"/>
      <c r="AC63577" s="108"/>
    </row>
    <row r="63578" spans="19:29" x14ac:dyDescent="0.25">
      <c r="S63578" s="108"/>
      <c r="U63578" s="108"/>
      <c r="W63578" s="108"/>
      <c r="Y63578" s="108"/>
      <c r="AA63578" s="108"/>
      <c r="AC63578" s="108"/>
    </row>
    <row r="63579" spans="19:29" x14ac:dyDescent="0.25">
      <c r="S63579" s="108"/>
      <c r="U63579" s="108"/>
      <c r="W63579" s="108"/>
      <c r="Y63579" s="108"/>
      <c r="AA63579" s="108"/>
      <c r="AC63579" s="108"/>
    </row>
    <row r="63580" spans="19:29" x14ac:dyDescent="0.25">
      <c r="S63580" s="110"/>
      <c r="U63580" s="110"/>
      <c r="W63580" s="110"/>
      <c r="Y63580" s="110"/>
      <c r="AA63580" s="110"/>
      <c r="AC63580" s="110"/>
    </row>
    <row r="63581" spans="19:29" x14ac:dyDescent="0.25">
      <c r="S63581" s="110"/>
      <c r="U63581" s="110"/>
      <c r="W63581" s="110"/>
      <c r="Y63581" s="110"/>
      <c r="AA63581" s="110"/>
      <c r="AC63581" s="110"/>
    </row>
    <row r="63582" spans="19:29" x14ac:dyDescent="0.25">
      <c r="S63582" s="110"/>
      <c r="U63582" s="110"/>
      <c r="W63582" s="110"/>
      <c r="Y63582" s="110"/>
      <c r="AA63582" s="110"/>
      <c r="AC63582" s="110"/>
    </row>
    <row r="63583" spans="19:29" x14ac:dyDescent="0.25">
      <c r="S63583" s="110"/>
      <c r="U63583" s="110"/>
      <c r="W63583" s="110"/>
      <c r="Y63583" s="110"/>
      <c r="AA63583" s="110"/>
      <c r="AC63583" s="110"/>
    </row>
    <row r="63584" spans="19:29" x14ac:dyDescent="0.25">
      <c r="S63584" s="111"/>
      <c r="U63584" s="111"/>
      <c r="W63584" s="111"/>
      <c r="Y63584" s="111"/>
      <c r="AA63584" s="111"/>
      <c r="AC63584" s="111"/>
    </row>
    <row r="63585" spans="19:29" x14ac:dyDescent="0.25">
      <c r="S63585" s="107"/>
      <c r="U63585" s="107"/>
      <c r="W63585" s="107"/>
      <c r="Y63585" s="107"/>
      <c r="AA63585" s="107"/>
      <c r="AC63585" s="107"/>
    </row>
    <row r="63586" spans="19:29" x14ac:dyDescent="0.25">
      <c r="S63586" s="108"/>
      <c r="U63586" s="108"/>
      <c r="W63586" s="108"/>
      <c r="Y63586" s="108"/>
      <c r="AA63586" s="108"/>
      <c r="AC63586" s="108"/>
    </row>
    <row r="63587" spans="19:29" x14ac:dyDescent="0.25">
      <c r="S63587" s="108"/>
      <c r="U63587" s="108"/>
      <c r="W63587" s="108"/>
      <c r="Y63587" s="108"/>
      <c r="AA63587" s="108"/>
      <c r="AC63587" s="108"/>
    </row>
    <row r="63588" spans="19:29" x14ac:dyDescent="0.25">
      <c r="S63588" s="109"/>
      <c r="U63588" s="109"/>
      <c r="W63588" s="109"/>
      <c r="Y63588" s="109"/>
      <c r="AA63588" s="109"/>
      <c r="AC63588" s="109"/>
    </row>
    <row r="63589" spans="19:29" x14ac:dyDescent="0.25">
      <c r="S63589" s="108"/>
      <c r="U63589" s="108"/>
      <c r="W63589" s="108"/>
      <c r="Y63589" s="108"/>
      <c r="AA63589" s="108"/>
      <c r="AC63589" s="108"/>
    </row>
    <row r="63590" spans="19:29" x14ac:dyDescent="0.25">
      <c r="S63590" s="108"/>
      <c r="U63590" s="108"/>
      <c r="W63590" s="108"/>
      <c r="Y63590" s="108"/>
      <c r="AA63590" s="108"/>
      <c r="AC63590" s="108"/>
    </row>
    <row r="63591" spans="19:29" x14ac:dyDescent="0.25">
      <c r="S63591" s="109"/>
      <c r="U63591" s="109"/>
      <c r="W63591" s="109"/>
      <c r="Y63591" s="109"/>
      <c r="AA63591" s="109"/>
      <c r="AC63591" s="109"/>
    </row>
    <row r="63592" spans="19:29" x14ac:dyDescent="0.25">
      <c r="S63592" s="108"/>
      <c r="U63592" s="108"/>
      <c r="W63592" s="108"/>
      <c r="Y63592" s="108"/>
      <c r="AA63592" s="108"/>
      <c r="AC63592" s="108"/>
    </row>
    <row r="63593" spans="19:29" x14ac:dyDescent="0.25">
      <c r="S63593" s="109"/>
      <c r="U63593" s="109"/>
      <c r="W63593" s="109"/>
      <c r="Y63593" s="109"/>
      <c r="AA63593" s="109"/>
      <c r="AC63593" s="109"/>
    </row>
    <row r="63594" spans="19:29" x14ac:dyDescent="0.25">
      <c r="S63594" s="108"/>
      <c r="U63594" s="108"/>
      <c r="W63594" s="108"/>
      <c r="Y63594" s="108"/>
      <c r="AA63594" s="108"/>
      <c r="AC63594" s="108"/>
    </row>
    <row r="63595" spans="19:29" x14ac:dyDescent="0.25">
      <c r="S63595" s="108"/>
      <c r="U63595" s="108"/>
      <c r="W63595" s="108"/>
      <c r="Y63595" s="108"/>
      <c r="AA63595" s="108"/>
      <c r="AC63595" s="108"/>
    </row>
    <row r="63596" spans="19:29" x14ac:dyDescent="0.25">
      <c r="S63596" s="108"/>
      <c r="U63596" s="108"/>
      <c r="W63596" s="108"/>
      <c r="Y63596" s="108"/>
      <c r="AA63596" s="108"/>
      <c r="AC63596" s="108"/>
    </row>
    <row r="63597" spans="19:29" x14ac:dyDescent="0.25">
      <c r="S63597" s="110"/>
      <c r="U63597" s="110"/>
      <c r="W63597" s="110"/>
      <c r="Y63597" s="110"/>
      <c r="AA63597" s="110"/>
      <c r="AC63597" s="110"/>
    </row>
    <row r="63598" spans="19:29" x14ac:dyDescent="0.25">
      <c r="S63598" s="110"/>
      <c r="U63598" s="110"/>
      <c r="W63598" s="110"/>
      <c r="Y63598" s="110"/>
      <c r="AA63598" s="110"/>
      <c r="AC63598" s="110"/>
    </row>
    <row r="63599" spans="19:29" x14ac:dyDescent="0.25">
      <c r="S63599" s="110"/>
      <c r="U63599" s="110"/>
      <c r="W63599" s="110"/>
      <c r="Y63599" s="110"/>
      <c r="AA63599" s="110"/>
      <c r="AC63599" s="110"/>
    </row>
    <row r="63600" spans="19:29" x14ac:dyDescent="0.25">
      <c r="S63600" s="110"/>
      <c r="U63600" s="110"/>
      <c r="W63600" s="110"/>
      <c r="Y63600" s="110"/>
      <c r="AA63600" s="110"/>
      <c r="AC63600" s="110"/>
    </row>
    <row r="63601" spans="19:29" x14ac:dyDescent="0.25">
      <c r="S63601" s="111"/>
      <c r="U63601" s="111"/>
      <c r="W63601" s="111"/>
      <c r="Y63601" s="111"/>
      <c r="AA63601" s="111"/>
      <c r="AC63601" s="111"/>
    </row>
    <row r="63602" spans="19:29" x14ac:dyDescent="0.25">
      <c r="S63602" s="107"/>
      <c r="U63602" s="107"/>
      <c r="W63602" s="107"/>
      <c r="Y63602" s="107"/>
      <c r="AA63602" s="107"/>
      <c r="AC63602" s="107"/>
    </row>
    <row r="63603" spans="19:29" x14ac:dyDescent="0.25">
      <c r="S63603" s="108"/>
      <c r="U63603" s="108"/>
      <c r="W63603" s="108"/>
      <c r="Y63603" s="108"/>
      <c r="AA63603" s="108"/>
      <c r="AC63603" s="108"/>
    </row>
    <row r="63604" spans="19:29" x14ac:dyDescent="0.25">
      <c r="S63604" s="108"/>
      <c r="U63604" s="108"/>
      <c r="W63604" s="108"/>
      <c r="Y63604" s="108"/>
      <c r="AA63604" s="108"/>
      <c r="AC63604" s="108"/>
    </row>
    <row r="63605" spans="19:29" x14ac:dyDescent="0.25">
      <c r="S63605" s="109"/>
      <c r="U63605" s="109"/>
      <c r="W63605" s="109"/>
      <c r="Y63605" s="109"/>
      <c r="AA63605" s="109"/>
      <c r="AC63605" s="109"/>
    </row>
    <row r="63606" spans="19:29" x14ac:dyDescent="0.25">
      <c r="S63606" s="108"/>
      <c r="U63606" s="108"/>
      <c r="W63606" s="108"/>
      <c r="Y63606" s="108"/>
      <c r="AA63606" s="108"/>
      <c r="AC63606" s="108"/>
    </row>
    <row r="63607" spans="19:29" x14ac:dyDescent="0.25">
      <c r="S63607" s="108"/>
      <c r="U63607" s="108"/>
      <c r="W63607" s="108"/>
      <c r="Y63607" s="108"/>
      <c r="AA63607" s="108"/>
      <c r="AC63607" s="108"/>
    </row>
    <row r="63608" spans="19:29" x14ac:dyDescent="0.25">
      <c r="S63608" s="109"/>
      <c r="U63608" s="109"/>
      <c r="W63608" s="109"/>
      <c r="Y63608" s="109"/>
      <c r="AA63608" s="109"/>
      <c r="AC63608" s="109"/>
    </row>
    <row r="63609" spans="19:29" x14ac:dyDescent="0.25">
      <c r="S63609" s="108"/>
      <c r="U63609" s="108"/>
      <c r="W63609" s="108"/>
      <c r="Y63609" s="108"/>
      <c r="AA63609" s="108"/>
      <c r="AC63609" s="108"/>
    </row>
    <row r="63610" spans="19:29" x14ac:dyDescent="0.25">
      <c r="S63610" s="109"/>
      <c r="U63610" s="109"/>
      <c r="W63610" s="109"/>
      <c r="Y63610" s="109"/>
      <c r="AA63610" s="109"/>
      <c r="AC63610" s="109"/>
    </row>
    <row r="63611" spans="19:29" x14ac:dyDescent="0.25">
      <c r="S63611" s="108"/>
      <c r="U63611" s="108"/>
      <c r="W63611" s="108"/>
      <c r="Y63611" s="108"/>
      <c r="AA63611" s="108"/>
      <c r="AC63611" s="108"/>
    </row>
    <row r="63612" spans="19:29" x14ac:dyDescent="0.25">
      <c r="S63612" s="108"/>
      <c r="U63612" s="108"/>
      <c r="W63612" s="108"/>
      <c r="Y63612" s="108"/>
      <c r="AA63612" s="108"/>
      <c r="AC63612" s="108"/>
    </row>
    <row r="63613" spans="19:29" x14ac:dyDescent="0.25">
      <c r="S63613" s="108"/>
      <c r="U63613" s="108"/>
      <c r="W63613" s="108"/>
      <c r="Y63613" s="108"/>
      <c r="AA63613" s="108"/>
      <c r="AC63613" s="108"/>
    </row>
    <row r="63614" spans="19:29" x14ac:dyDescent="0.25">
      <c r="S63614" s="110"/>
      <c r="U63614" s="110"/>
      <c r="W63614" s="110"/>
      <c r="Y63614" s="110"/>
      <c r="AA63614" s="110"/>
      <c r="AC63614" s="110"/>
    </row>
    <row r="63615" spans="19:29" x14ac:dyDescent="0.25">
      <c r="S63615" s="110"/>
      <c r="U63615" s="110"/>
      <c r="W63615" s="110"/>
      <c r="Y63615" s="110"/>
      <c r="AA63615" s="110"/>
      <c r="AC63615" s="110"/>
    </row>
    <row r="63616" spans="19:29" x14ac:dyDescent="0.25">
      <c r="S63616" s="110"/>
      <c r="U63616" s="110"/>
      <c r="W63616" s="110"/>
      <c r="Y63616" s="110"/>
      <c r="AA63616" s="110"/>
      <c r="AC63616" s="110"/>
    </row>
    <row r="63617" spans="19:29" x14ac:dyDescent="0.25">
      <c r="S63617" s="110"/>
      <c r="U63617" s="110"/>
      <c r="W63617" s="110"/>
      <c r="Y63617" s="110"/>
      <c r="AA63617" s="110"/>
      <c r="AC63617" s="110"/>
    </row>
    <row r="63618" spans="19:29" x14ac:dyDescent="0.25">
      <c r="S63618" s="111"/>
      <c r="U63618" s="111"/>
      <c r="W63618" s="111"/>
      <c r="Y63618" s="111"/>
      <c r="AA63618" s="111"/>
      <c r="AC63618" s="111"/>
    </row>
    <row r="63619" spans="19:29" x14ac:dyDescent="0.25">
      <c r="S63619" s="107"/>
      <c r="U63619" s="107"/>
      <c r="W63619" s="107"/>
      <c r="Y63619" s="107"/>
      <c r="AA63619" s="107"/>
      <c r="AC63619" s="107"/>
    </row>
    <row r="63620" spans="19:29" x14ac:dyDescent="0.25">
      <c r="S63620" s="108"/>
      <c r="U63620" s="108"/>
      <c r="W63620" s="108"/>
      <c r="Y63620" s="108"/>
      <c r="AA63620" s="108"/>
      <c r="AC63620" s="108"/>
    </row>
    <row r="63621" spans="19:29" x14ac:dyDescent="0.25">
      <c r="S63621" s="108"/>
      <c r="U63621" s="108"/>
      <c r="W63621" s="108"/>
      <c r="Y63621" s="108"/>
      <c r="AA63621" s="108"/>
      <c r="AC63621" s="108"/>
    </row>
    <row r="63622" spans="19:29" x14ac:dyDescent="0.25">
      <c r="S63622" s="109"/>
      <c r="U63622" s="109"/>
      <c r="W63622" s="109"/>
      <c r="Y63622" s="109"/>
      <c r="AA63622" s="109"/>
      <c r="AC63622" s="109"/>
    </row>
    <row r="63623" spans="19:29" x14ac:dyDescent="0.25">
      <c r="S63623" s="108"/>
      <c r="U63623" s="108"/>
      <c r="W63623" s="108"/>
      <c r="Y63623" s="108"/>
      <c r="AA63623" s="108"/>
      <c r="AC63623" s="108"/>
    </row>
    <row r="63624" spans="19:29" x14ac:dyDescent="0.25">
      <c r="S63624" s="108"/>
      <c r="U63624" s="108"/>
      <c r="W63624" s="108"/>
      <c r="Y63624" s="108"/>
      <c r="AA63624" s="108"/>
      <c r="AC63624" s="108"/>
    </row>
    <row r="63625" spans="19:29" x14ac:dyDescent="0.25">
      <c r="S63625" s="109"/>
      <c r="U63625" s="109"/>
      <c r="W63625" s="109"/>
      <c r="Y63625" s="109"/>
      <c r="AA63625" s="109"/>
      <c r="AC63625" s="109"/>
    </row>
    <row r="63626" spans="19:29" x14ac:dyDescent="0.25">
      <c r="S63626" s="108"/>
      <c r="U63626" s="108"/>
      <c r="W63626" s="108"/>
      <c r="Y63626" s="108"/>
      <c r="AA63626" s="108"/>
      <c r="AC63626" s="108"/>
    </row>
    <row r="63627" spans="19:29" x14ac:dyDescent="0.25">
      <c r="S63627" s="109"/>
      <c r="U63627" s="109"/>
      <c r="W63627" s="109"/>
      <c r="Y63627" s="109"/>
      <c r="AA63627" s="109"/>
      <c r="AC63627" s="109"/>
    </row>
    <row r="63628" spans="19:29" x14ac:dyDescent="0.25">
      <c r="S63628" s="108"/>
      <c r="U63628" s="108"/>
      <c r="W63628" s="108"/>
      <c r="Y63628" s="108"/>
      <c r="AA63628" s="108"/>
      <c r="AC63628" s="108"/>
    </row>
    <row r="63629" spans="19:29" x14ac:dyDescent="0.25">
      <c r="S63629" s="108"/>
      <c r="U63629" s="108"/>
      <c r="W63629" s="108"/>
      <c r="Y63629" s="108"/>
      <c r="AA63629" s="108"/>
      <c r="AC63629" s="108"/>
    </row>
    <row r="63630" spans="19:29" x14ac:dyDescent="0.25">
      <c r="S63630" s="108"/>
      <c r="U63630" s="108"/>
      <c r="W63630" s="108"/>
      <c r="Y63630" s="108"/>
      <c r="AA63630" s="108"/>
      <c r="AC63630" s="108"/>
    </row>
    <row r="63631" spans="19:29" x14ac:dyDescent="0.25">
      <c r="S63631" s="110"/>
      <c r="U63631" s="110"/>
      <c r="W63631" s="110"/>
      <c r="Y63631" s="110"/>
      <c r="AA63631" s="110"/>
      <c r="AC63631" s="110"/>
    </row>
    <row r="63632" spans="19:29" x14ac:dyDescent="0.25">
      <c r="S63632" s="110"/>
      <c r="U63632" s="110"/>
      <c r="W63632" s="110"/>
      <c r="Y63632" s="110"/>
      <c r="AA63632" s="110"/>
      <c r="AC63632" s="110"/>
    </row>
    <row r="63633" spans="19:29" x14ac:dyDescent="0.25">
      <c r="S63633" s="110"/>
      <c r="U63633" s="110"/>
      <c r="W63633" s="110"/>
      <c r="Y63633" s="110"/>
      <c r="AA63633" s="110"/>
      <c r="AC63633" s="110"/>
    </row>
    <row r="63634" spans="19:29" x14ac:dyDescent="0.25">
      <c r="S63634" s="110"/>
      <c r="U63634" s="110"/>
      <c r="W63634" s="110"/>
      <c r="Y63634" s="110"/>
      <c r="AA63634" s="110"/>
      <c r="AC63634" s="110"/>
    </row>
    <row r="63635" spans="19:29" x14ac:dyDescent="0.25">
      <c r="S63635" s="111"/>
      <c r="U63635" s="111"/>
      <c r="W63635" s="111"/>
      <c r="Y63635" s="111"/>
      <c r="AA63635" s="111"/>
      <c r="AC63635" s="111"/>
    </row>
    <row r="63636" spans="19:29" x14ac:dyDescent="0.25">
      <c r="S63636" s="107"/>
      <c r="U63636" s="107"/>
      <c r="W63636" s="107"/>
      <c r="Y63636" s="107"/>
      <c r="AA63636" s="107"/>
      <c r="AC63636" s="107"/>
    </row>
    <row r="63637" spans="19:29" x14ac:dyDescent="0.25">
      <c r="S63637" s="108"/>
      <c r="U63637" s="108"/>
      <c r="W63637" s="108"/>
      <c r="Y63637" s="108"/>
      <c r="AA63637" s="108"/>
      <c r="AC63637" s="108"/>
    </row>
    <row r="63638" spans="19:29" x14ac:dyDescent="0.25">
      <c r="S63638" s="108"/>
      <c r="U63638" s="108"/>
      <c r="W63638" s="108"/>
      <c r="Y63638" s="108"/>
      <c r="AA63638" s="108"/>
      <c r="AC63638" s="108"/>
    </row>
    <row r="63639" spans="19:29" x14ac:dyDescent="0.25">
      <c r="S63639" s="109"/>
      <c r="U63639" s="109"/>
      <c r="W63639" s="109"/>
      <c r="Y63639" s="109"/>
      <c r="AA63639" s="109"/>
      <c r="AC63639" s="109"/>
    </row>
    <row r="63640" spans="19:29" x14ac:dyDescent="0.25">
      <c r="S63640" s="108"/>
      <c r="U63640" s="108"/>
      <c r="W63640" s="108"/>
      <c r="Y63640" s="108"/>
      <c r="AA63640" s="108"/>
      <c r="AC63640" s="108"/>
    </row>
    <row r="63641" spans="19:29" x14ac:dyDescent="0.25">
      <c r="S63641" s="108"/>
      <c r="U63641" s="108"/>
      <c r="W63641" s="108"/>
      <c r="Y63641" s="108"/>
      <c r="AA63641" s="108"/>
      <c r="AC63641" s="108"/>
    </row>
    <row r="63642" spans="19:29" x14ac:dyDescent="0.25">
      <c r="S63642" s="109"/>
      <c r="U63642" s="109"/>
      <c r="W63642" s="109"/>
      <c r="Y63642" s="109"/>
      <c r="AA63642" s="109"/>
      <c r="AC63642" s="109"/>
    </row>
    <row r="63643" spans="19:29" x14ac:dyDescent="0.25">
      <c r="S63643" s="108"/>
      <c r="U63643" s="108"/>
      <c r="W63643" s="108"/>
      <c r="Y63643" s="108"/>
      <c r="AA63643" s="108"/>
      <c r="AC63643" s="108"/>
    </row>
    <row r="63644" spans="19:29" x14ac:dyDescent="0.25">
      <c r="S63644" s="109"/>
      <c r="U63644" s="109"/>
      <c r="W63644" s="109"/>
      <c r="Y63644" s="109"/>
      <c r="AA63644" s="109"/>
      <c r="AC63644" s="109"/>
    </row>
    <row r="63645" spans="19:29" x14ac:dyDescent="0.25">
      <c r="S63645" s="108"/>
      <c r="U63645" s="108"/>
      <c r="W63645" s="108"/>
      <c r="Y63645" s="108"/>
      <c r="AA63645" s="108"/>
      <c r="AC63645" s="108"/>
    </row>
    <row r="63646" spans="19:29" x14ac:dyDescent="0.25">
      <c r="S63646" s="108"/>
      <c r="U63646" s="108"/>
      <c r="W63646" s="108"/>
      <c r="Y63646" s="108"/>
      <c r="AA63646" s="108"/>
      <c r="AC63646" s="108"/>
    </row>
    <row r="63647" spans="19:29" x14ac:dyDescent="0.25">
      <c r="S63647" s="108"/>
      <c r="U63647" s="108"/>
      <c r="W63647" s="108"/>
      <c r="Y63647" s="108"/>
      <c r="AA63647" s="108"/>
      <c r="AC63647" s="108"/>
    </row>
    <row r="63648" spans="19:29" x14ac:dyDescent="0.25">
      <c r="S63648" s="110"/>
      <c r="U63648" s="110"/>
      <c r="W63648" s="110"/>
      <c r="Y63648" s="110"/>
      <c r="AA63648" s="110"/>
      <c r="AC63648" s="110"/>
    </row>
    <row r="63649" spans="19:29" x14ac:dyDescent="0.25">
      <c r="S63649" s="110"/>
      <c r="U63649" s="110"/>
      <c r="W63649" s="110"/>
      <c r="Y63649" s="110"/>
      <c r="AA63649" s="110"/>
      <c r="AC63649" s="110"/>
    </row>
    <row r="63650" spans="19:29" x14ac:dyDescent="0.25">
      <c r="S63650" s="110"/>
      <c r="U63650" s="110"/>
      <c r="W63650" s="110"/>
      <c r="Y63650" s="110"/>
      <c r="AA63650" s="110"/>
      <c r="AC63650" s="110"/>
    </row>
    <row r="63651" spans="19:29" x14ac:dyDescent="0.25">
      <c r="S63651" s="110"/>
      <c r="U63651" s="110"/>
      <c r="W63651" s="110"/>
      <c r="Y63651" s="110"/>
      <c r="AA63651" s="110"/>
      <c r="AC63651" s="110"/>
    </row>
    <row r="63652" spans="19:29" x14ac:dyDescent="0.25">
      <c r="S63652" s="111"/>
      <c r="U63652" s="111"/>
      <c r="W63652" s="111"/>
      <c r="Y63652" s="111"/>
      <c r="AA63652" s="111"/>
      <c r="AC63652" s="111"/>
    </row>
    <row r="63653" spans="19:29" x14ac:dyDescent="0.25">
      <c r="S63653" s="107"/>
      <c r="U63653" s="107"/>
      <c r="W63653" s="107"/>
      <c r="Y63653" s="107"/>
      <c r="AA63653" s="107"/>
      <c r="AC63653" s="107"/>
    </row>
    <row r="63654" spans="19:29" x14ac:dyDescent="0.25">
      <c r="S63654" s="108"/>
      <c r="U63654" s="108"/>
      <c r="W63654" s="108"/>
      <c r="Y63654" s="108"/>
      <c r="AA63654" s="108"/>
      <c r="AC63654" s="108"/>
    </row>
    <row r="63655" spans="19:29" x14ac:dyDescent="0.25">
      <c r="S63655" s="108"/>
      <c r="U63655" s="108"/>
      <c r="W63655" s="108"/>
      <c r="Y63655" s="108"/>
      <c r="AA63655" s="108"/>
      <c r="AC63655" s="108"/>
    </row>
    <row r="63656" spans="19:29" x14ac:dyDescent="0.25">
      <c r="S63656" s="109"/>
      <c r="U63656" s="109"/>
      <c r="W63656" s="109"/>
      <c r="Y63656" s="109"/>
      <c r="AA63656" s="109"/>
      <c r="AC63656" s="109"/>
    </row>
    <row r="63657" spans="19:29" x14ac:dyDescent="0.25">
      <c r="S63657" s="108"/>
      <c r="U63657" s="108"/>
      <c r="W63657" s="108"/>
      <c r="Y63657" s="108"/>
      <c r="AA63657" s="108"/>
      <c r="AC63657" s="108"/>
    </row>
    <row r="63658" spans="19:29" x14ac:dyDescent="0.25">
      <c r="S63658" s="108"/>
      <c r="U63658" s="108"/>
      <c r="W63658" s="108"/>
      <c r="Y63658" s="108"/>
      <c r="AA63658" s="108"/>
      <c r="AC63658" s="108"/>
    </row>
    <row r="63659" spans="19:29" x14ac:dyDescent="0.25">
      <c r="S63659" s="109"/>
      <c r="U63659" s="109"/>
      <c r="W63659" s="109"/>
      <c r="Y63659" s="109"/>
      <c r="AA63659" s="109"/>
      <c r="AC63659" s="109"/>
    </row>
    <row r="63660" spans="19:29" x14ac:dyDescent="0.25">
      <c r="S63660" s="108"/>
      <c r="U63660" s="108"/>
      <c r="W63660" s="108"/>
      <c r="Y63660" s="108"/>
      <c r="AA63660" s="108"/>
      <c r="AC63660" s="108"/>
    </row>
    <row r="63661" spans="19:29" x14ac:dyDescent="0.25">
      <c r="S63661" s="109"/>
      <c r="U63661" s="109"/>
      <c r="W63661" s="109"/>
      <c r="Y63661" s="109"/>
      <c r="AA63661" s="109"/>
      <c r="AC63661" s="109"/>
    </row>
    <row r="63662" spans="19:29" x14ac:dyDescent="0.25">
      <c r="S63662" s="108"/>
      <c r="U63662" s="108"/>
      <c r="W63662" s="108"/>
      <c r="Y63662" s="108"/>
      <c r="AA63662" s="108"/>
      <c r="AC63662" s="108"/>
    </row>
    <row r="63663" spans="19:29" x14ac:dyDescent="0.25">
      <c r="S63663" s="108"/>
      <c r="U63663" s="108"/>
      <c r="W63663" s="108"/>
      <c r="Y63663" s="108"/>
      <c r="AA63663" s="108"/>
      <c r="AC63663" s="108"/>
    </row>
    <row r="63664" spans="19:29" x14ac:dyDescent="0.25">
      <c r="S63664" s="108"/>
      <c r="U63664" s="108"/>
      <c r="W63664" s="108"/>
      <c r="Y63664" s="108"/>
      <c r="AA63664" s="108"/>
      <c r="AC63664" s="108"/>
    </row>
    <row r="63665" spans="19:29" x14ac:dyDescent="0.25">
      <c r="S63665" s="110"/>
      <c r="U63665" s="110"/>
      <c r="W63665" s="110"/>
      <c r="Y63665" s="110"/>
      <c r="AA63665" s="110"/>
      <c r="AC63665" s="110"/>
    </row>
    <row r="63666" spans="19:29" x14ac:dyDescent="0.25">
      <c r="S63666" s="110"/>
      <c r="U63666" s="110"/>
      <c r="W63666" s="110"/>
      <c r="Y63666" s="110"/>
      <c r="AA63666" s="110"/>
      <c r="AC63666" s="110"/>
    </row>
    <row r="63667" spans="19:29" x14ac:dyDescent="0.25">
      <c r="S63667" s="110"/>
      <c r="U63667" s="110"/>
      <c r="W63667" s="110"/>
      <c r="Y63667" s="110"/>
      <c r="AA63667" s="110"/>
      <c r="AC63667" s="110"/>
    </row>
    <row r="63668" spans="19:29" x14ac:dyDescent="0.25">
      <c r="S63668" s="110"/>
      <c r="U63668" s="110"/>
      <c r="W63668" s="110"/>
      <c r="Y63668" s="110"/>
      <c r="AA63668" s="110"/>
      <c r="AC63668" s="110"/>
    </row>
    <row r="63669" spans="19:29" x14ac:dyDescent="0.25">
      <c r="S63669" s="111"/>
      <c r="U63669" s="111"/>
      <c r="W63669" s="111"/>
      <c r="Y63669" s="111"/>
      <c r="AA63669" s="111"/>
      <c r="AC63669" s="111"/>
    </row>
    <row r="63670" spans="19:29" x14ac:dyDescent="0.25">
      <c r="S63670" s="107"/>
      <c r="U63670" s="107"/>
      <c r="W63670" s="107"/>
      <c r="Y63670" s="107"/>
      <c r="AA63670" s="107"/>
      <c r="AC63670" s="107"/>
    </row>
    <row r="63671" spans="19:29" x14ac:dyDescent="0.25">
      <c r="S63671" s="108"/>
      <c r="U63671" s="108"/>
      <c r="W63671" s="108"/>
      <c r="Y63671" s="108"/>
      <c r="AA63671" s="108"/>
      <c r="AC63671" s="108"/>
    </row>
    <row r="63672" spans="19:29" x14ac:dyDescent="0.25">
      <c r="S63672" s="108"/>
      <c r="U63672" s="108"/>
      <c r="W63672" s="108"/>
      <c r="Y63672" s="108"/>
      <c r="AA63672" s="108"/>
      <c r="AC63672" s="108"/>
    </row>
    <row r="63673" spans="19:29" x14ac:dyDescent="0.25">
      <c r="S63673" s="109"/>
      <c r="U63673" s="109"/>
      <c r="W63673" s="109"/>
      <c r="Y63673" s="109"/>
      <c r="AA63673" s="109"/>
      <c r="AC63673" s="109"/>
    </row>
    <row r="63674" spans="19:29" x14ac:dyDescent="0.25">
      <c r="S63674" s="108"/>
      <c r="U63674" s="108"/>
      <c r="W63674" s="108"/>
      <c r="Y63674" s="108"/>
      <c r="AA63674" s="108"/>
      <c r="AC63674" s="108"/>
    </row>
    <row r="63675" spans="19:29" x14ac:dyDescent="0.25">
      <c r="S63675" s="108"/>
      <c r="U63675" s="108"/>
      <c r="W63675" s="108"/>
      <c r="Y63675" s="108"/>
      <c r="AA63675" s="108"/>
      <c r="AC63675" s="108"/>
    </row>
    <row r="63676" spans="19:29" x14ac:dyDescent="0.25">
      <c r="S63676" s="109"/>
      <c r="U63676" s="109"/>
      <c r="W63676" s="109"/>
      <c r="Y63676" s="109"/>
      <c r="AA63676" s="109"/>
      <c r="AC63676" s="109"/>
    </row>
    <row r="63677" spans="19:29" x14ac:dyDescent="0.25">
      <c r="S63677" s="108"/>
      <c r="U63677" s="108"/>
      <c r="W63677" s="108"/>
      <c r="Y63677" s="108"/>
      <c r="AA63677" s="108"/>
      <c r="AC63677" s="108"/>
    </row>
    <row r="63678" spans="19:29" x14ac:dyDescent="0.25">
      <c r="S63678" s="109"/>
      <c r="U63678" s="109"/>
      <c r="W63678" s="109"/>
      <c r="Y63678" s="109"/>
      <c r="AA63678" s="109"/>
      <c r="AC63678" s="109"/>
    </row>
    <row r="63679" spans="19:29" x14ac:dyDescent="0.25">
      <c r="S63679" s="108"/>
      <c r="U63679" s="108"/>
      <c r="W63679" s="108"/>
      <c r="Y63679" s="108"/>
      <c r="AA63679" s="108"/>
      <c r="AC63679" s="108"/>
    </row>
    <row r="63680" spans="19:29" x14ac:dyDescent="0.25">
      <c r="S63680" s="108"/>
      <c r="U63680" s="108"/>
      <c r="W63680" s="108"/>
      <c r="Y63680" s="108"/>
      <c r="AA63680" s="108"/>
      <c r="AC63680" s="108"/>
    </row>
    <row r="63681" spans="19:29" x14ac:dyDescent="0.25">
      <c r="S63681" s="108"/>
      <c r="U63681" s="108"/>
      <c r="W63681" s="108"/>
      <c r="Y63681" s="108"/>
      <c r="AA63681" s="108"/>
      <c r="AC63681" s="108"/>
    </row>
    <row r="63682" spans="19:29" x14ac:dyDescent="0.25">
      <c r="S63682" s="110"/>
      <c r="U63682" s="110"/>
      <c r="W63682" s="110"/>
      <c r="Y63682" s="110"/>
      <c r="AA63682" s="110"/>
      <c r="AC63682" s="110"/>
    </row>
    <row r="63683" spans="19:29" x14ac:dyDescent="0.25">
      <c r="S63683" s="110"/>
      <c r="U63683" s="110"/>
      <c r="W63683" s="110"/>
      <c r="Y63683" s="110"/>
      <c r="AA63683" s="110"/>
      <c r="AC63683" s="110"/>
    </row>
    <row r="63684" spans="19:29" x14ac:dyDescent="0.25">
      <c r="S63684" s="110"/>
      <c r="U63684" s="110"/>
      <c r="W63684" s="110"/>
      <c r="Y63684" s="110"/>
      <c r="AA63684" s="110"/>
      <c r="AC63684" s="110"/>
    </row>
    <row r="63685" spans="19:29" x14ac:dyDescent="0.25">
      <c r="S63685" s="110"/>
      <c r="U63685" s="110"/>
      <c r="W63685" s="110"/>
      <c r="Y63685" s="110"/>
      <c r="AA63685" s="110"/>
      <c r="AC63685" s="110"/>
    </row>
    <row r="63686" spans="19:29" x14ac:dyDescent="0.25">
      <c r="S63686" s="111"/>
      <c r="U63686" s="111"/>
      <c r="W63686" s="111"/>
      <c r="Y63686" s="111"/>
      <c r="AA63686" s="111"/>
      <c r="AC63686" s="111"/>
    </row>
    <row r="63687" spans="19:29" x14ac:dyDescent="0.25">
      <c r="S63687" s="107"/>
      <c r="U63687" s="107"/>
      <c r="W63687" s="107"/>
      <c r="Y63687" s="107"/>
      <c r="AA63687" s="107"/>
      <c r="AC63687" s="107"/>
    </row>
    <row r="63688" spans="19:29" x14ac:dyDescent="0.25">
      <c r="S63688" s="108"/>
      <c r="U63688" s="108"/>
      <c r="W63688" s="108"/>
      <c r="Y63688" s="108"/>
      <c r="AA63688" s="108"/>
      <c r="AC63688" s="108"/>
    </row>
    <row r="63689" spans="19:29" x14ac:dyDescent="0.25">
      <c r="S63689" s="108"/>
      <c r="U63689" s="108"/>
      <c r="W63689" s="108"/>
      <c r="Y63689" s="108"/>
      <c r="AA63689" s="108"/>
      <c r="AC63689" s="108"/>
    </row>
    <row r="63690" spans="19:29" x14ac:dyDescent="0.25">
      <c r="S63690" s="109"/>
      <c r="U63690" s="109"/>
      <c r="W63690" s="109"/>
      <c r="Y63690" s="109"/>
      <c r="AA63690" s="109"/>
      <c r="AC63690" s="109"/>
    </row>
    <row r="63691" spans="19:29" x14ac:dyDescent="0.25">
      <c r="S63691" s="108"/>
      <c r="U63691" s="108"/>
      <c r="W63691" s="108"/>
      <c r="Y63691" s="108"/>
      <c r="AA63691" s="108"/>
      <c r="AC63691" s="108"/>
    </row>
    <row r="63692" spans="19:29" x14ac:dyDescent="0.25">
      <c r="S63692" s="108"/>
      <c r="U63692" s="108"/>
      <c r="W63692" s="108"/>
      <c r="Y63692" s="108"/>
      <c r="AA63692" s="108"/>
      <c r="AC63692" s="108"/>
    </row>
    <row r="63693" spans="19:29" x14ac:dyDescent="0.25">
      <c r="S63693" s="109"/>
      <c r="U63693" s="109"/>
      <c r="W63693" s="109"/>
      <c r="Y63693" s="109"/>
      <c r="AA63693" s="109"/>
      <c r="AC63693" s="109"/>
    </row>
    <row r="63694" spans="19:29" x14ac:dyDescent="0.25">
      <c r="S63694" s="108"/>
      <c r="U63694" s="108"/>
      <c r="W63694" s="108"/>
      <c r="Y63694" s="108"/>
      <c r="AA63694" s="108"/>
      <c r="AC63694" s="108"/>
    </row>
    <row r="63695" spans="19:29" x14ac:dyDescent="0.25">
      <c r="S63695" s="109"/>
      <c r="U63695" s="109"/>
      <c r="W63695" s="109"/>
      <c r="Y63695" s="109"/>
      <c r="AA63695" s="109"/>
      <c r="AC63695" s="109"/>
    </row>
    <row r="63696" spans="19:29" x14ac:dyDescent="0.25">
      <c r="S63696" s="108"/>
      <c r="U63696" s="108"/>
      <c r="W63696" s="108"/>
      <c r="Y63696" s="108"/>
      <c r="AA63696" s="108"/>
      <c r="AC63696" s="108"/>
    </row>
    <row r="63697" spans="19:29" x14ac:dyDescent="0.25">
      <c r="S63697" s="108"/>
      <c r="U63697" s="108"/>
      <c r="W63697" s="108"/>
      <c r="Y63697" s="108"/>
      <c r="AA63697" s="108"/>
      <c r="AC63697" s="108"/>
    </row>
    <row r="63698" spans="19:29" x14ac:dyDescent="0.25">
      <c r="S63698" s="108"/>
      <c r="U63698" s="108"/>
      <c r="W63698" s="108"/>
      <c r="Y63698" s="108"/>
      <c r="AA63698" s="108"/>
      <c r="AC63698" s="108"/>
    </row>
    <row r="63699" spans="19:29" x14ac:dyDescent="0.25">
      <c r="S63699" s="110"/>
      <c r="U63699" s="110"/>
      <c r="W63699" s="110"/>
      <c r="Y63699" s="110"/>
      <c r="AA63699" s="110"/>
      <c r="AC63699" s="110"/>
    </row>
    <row r="63700" spans="19:29" x14ac:dyDescent="0.25">
      <c r="S63700" s="110"/>
      <c r="U63700" s="110"/>
      <c r="W63700" s="110"/>
      <c r="Y63700" s="110"/>
      <c r="AA63700" s="110"/>
      <c r="AC63700" s="110"/>
    </row>
    <row r="63701" spans="19:29" x14ac:dyDescent="0.25">
      <c r="S63701" s="110"/>
      <c r="U63701" s="110"/>
      <c r="W63701" s="110"/>
      <c r="Y63701" s="110"/>
      <c r="AA63701" s="110"/>
      <c r="AC63701" s="110"/>
    </row>
    <row r="63702" spans="19:29" x14ac:dyDescent="0.25">
      <c r="S63702" s="110"/>
      <c r="U63702" s="110"/>
      <c r="W63702" s="110"/>
      <c r="Y63702" s="110"/>
      <c r="AA63702" s="110"/>
      <c r="AC63702" s="110"/>
    </row>
    <row r="63703" spans="19:29" x14ac:dyDescent="0.25">
      <c r="S63703" s="111"/>
      <c r="U63703" s="111"/>
      <c r="W63703" s="111"/>
      <c r="Y63703" s="111"/>
      <c r="AA63703" s="111"/>
      <c r="AC63703" s="111"/>
    </row>
    <row r="63704" spans="19:29" x14ac:dyDescent="0.25">
      <c r="S63704" s="107"/>
      <c r="U63704" s="107"/>
      <c r="W63704" s="107"/>
      <c r="Y63704" s="107"/>
      <c r="AA63704" s="107"/>
      <c r="AC63704" s="107"/>
    </row>
    <row r="63705" spans="19:29" x14ac:dyDescent="0.25">
      <c r="S63705" s="108"/>
      <c r="U63705" s="108"/>
      <c r="W63705" s="108"/>
      <c r="Y63705" s="108"/>
      <c r="AA63705" s="108"/>
      <c r="AC63705" s="108"/>
    </row>
    <row r="63706" spans="19:29" x14ac:dyDescent="0.25">
      <c r="S63706" s="108"/>
      <c r="U63706" s="108"/>
      <c r="W63706" s="108"/>
      <c r="Y63706" s="108"/>
      <c r="AA63706" s="108"/>
      <c r="AC63706" s="108"/>
    </row>
    <row r="63707" spans="19:29" x14ac:dyDescent="0.25">
      <c r="S63707" s="109"/>
      <c r="U63707" s="109"/>
      <c r="W63707" s="109"/>
      <c r="Y63707" s="109"/>
      <c r="AA63707" s="109"/>
      <c r="AC63707" s="109"/>
    </row>
    <row r="63708" spans="19:29" x14ac:dyDescent="0.25">
      <c r="S63708" s="108"/>
      <c r="U63708" s="108"/>
      <c r="W63708" s="108"/>
      <c r="Y63708" s="108"/>
      <c r="AA63708" s="108"/>
      <c r="AC63708" s="108"/>
    </row>
    <row r="63709" spans="19:29" x14ac:dyDescent="0.25">
      <c r="S63709" s="108"/>
      <c r="U63709" s="108"/>
      <c r="W63709" s="108"/>
      <c r="Y63709" s="108"/>
      <c r="AA63709" s="108"/>
      <c r="AC63709" s="108"/>
    </row>
    <row r="63710" spans="19:29" x14ac:dyDescent="0.25">
      <c r="S63710" s="109"/>
      <c r="U63710" s="109"/>
      <c r="W63710" s="109"/>
      <c r="Y63710" s="109"/>
      <c r="AA63710" s="109"/>
      <c r="AC63710" s="109"/>
    </row>
    <row r="63711" spans="19:29" x14ac:dyDescent="0.25">
      <c r="S63711" s="108"/>
      <c r="U63711" s="108"/>
      <c r="W63711" s="108"/>
      <c r="Y63711" s="108"/>
      <c r="AA63711" s="108"/>
      <c r="AC63711" s="108"/>
    </row>
    <row r="63712" spans="19:29" x14ac:dyDescent="0.25">
      <c r="S63712" s="109"/>
      <c r="U63712" s="109"/>
      <c r="W63712" s="109"/>
      <c r="Y63712" s="109"/>
      <c r="AA63712" s="109"/>
      <c r="AC63712" s="109"/>
    </row>
    <row r="63713" spans="19:29" x14ac:dyDescent="0.25">
      <c r="S63713" s="108"/>
      <c r="U63713" s="108"/>
      <c r="W63713" s="108"/>
      <c r="Y63713" s="108"/>
      <c r="AA63713" s="108"/>
      <c r="AC63713" s="108"/>
    </row>
    <row r="63714" spans="19:29" x14ac:dyDescent="0.25">
      <c r="S63714" s="108"/>
      <c r="U63714" s="108"/>
      <c r="W63714" s="108"/>
      <c r="Y63714" s="108"/>
      <c r="AA63714" s="108"/>
      <c r="AC63714" s="108"/>
    </row>
    <row r="63715" spans="19:29" x14ac:dyDescent="0.25">
      <c r="S63715" s="108"/>
      <c r="U63715" s="108"/>
      <c r="W63715" s="108"/>
      <c r="Y63715" s="108"/>
      <c r="AA63715" s="108"/>
      <c r="AC63715" s="108"/>
    </row>
    <row r="63716" spans="19:29" x14ac:dyDescent="0.25">
      <c r="S63716" s="110"/>
      <c r="U63716" s="110"/>
      <c r="W63716" s="110"/>
      <c r="Y63716" s="110"/>
      <c r="AA63716" s="110"/>
      <c r="AC63716" s="110"/>
    </row>
    <row r="63717" spans="19:29" x14ac:dyDescent="0.25">
      <c r="S63717" s="110"/>
      <c r="U63717" s="110"/>
      <c r="W63717" s="110"/>
      <c r="Y63717" s="110"/>
      <c r="AA63717" s="110"/>
      <c r="AC63717" s="110"/>
    </row>
    <row r="63718" spans="19:29" x14ac:dyDescent="0.25">
      <c r="S63718" s="110"/>
      <c r="U63718" s="110"/>
      <c r="W63718" s="110"/>
      <c r="Y63718" s="110"/>
      <c r="AA63718" s="110"/>
      <c r="AC63718" s="110"/>
    </row>
    <row r="63719" spans="19:29" x14ac:dyDescent="0.25">
      <c r="S63719" s="110"/>
      <c r="U63719" s="110"/>
      <c r="W63719" s="110"/>
      <c r="Y63719" s="110"/>
      <c r="AA63719" s="110"/>
      <c r="AC63719" s="110"/>
    </row>
    <row r="63720" spans="19:29" x14ac:dyDescent="0.25">
      <c r="S63720" s="111"/>
      <c r="U63720" s="111"/>
      <c r="W63720" s="111"/>
      <c r="Y63720" s="111"/>
      <c r="AA63720" s="111"/>
      <c r="AC63720" s="111"/>
    </row>
    <row r="63721" spans="19:29" x14ac:dyDescent="0.25">
      <c r="S63721" s="107"/>
      <c r="U63721" s="107"/>
      <c r="W63721" s="107"/>
      <c r="Y63721" s="107"/>
      <c r="AA63721" s="107"/>
      <c r="AC63721" s="107"/>
    </row>
    <row r="63722" spans="19:29" x14ac:dyDescent="0.25">
      <c r="S63722" s="108"/>
      <c r="U63722" s="108"/>
      <c r="W63722" s="108"/>
      <c r="Y63722" s="108"/>
      <c r="AA63722" s="108"/>
      <c r="AC63722" s="108"/>
    </row>
    <row r="63723" spans="19:29" x14ac:dyDescent="0.25">
      <c r="S63723" s="108"/>
      <c r="U63723" s="108"/>
      <c r="W63723" s="108"/>
      <c r="Y63723" s="108"/>
      <c r="AA63723" s="108"/>
      <c r="AC63723" s="108"/>
    </row>
    <row r="63724" spans="19:29" x14ac:dyDescent="0.25">
      <c r="S63724" s="109"/>
      <c r="U63724" s="109"/>
      <c r="W63724" s="109"/>
      <c r="Y63724" s="109"/>
      <c r="AA63724" s="109"/>
      <c r="AC63724" s="109"/>
    </row>
    <row r="63725" spans="19:29" x14ac:dyDescent="0.25">
      <c r="S63725" s="108"/>
      <c r="U63725" s="108"/>
      <c r="W63725" s="108"/>
      <c r="Y63725" s="108"/>
      <c r="AA63725" s="108"/>
      <c r="AC63725" s="108"/>
    </row>
    <row r="63726" spans="19:29" x14ac:dyDescent="0.25">
      <c r="S63726" s="108"/>
      <c r="U63726" s="108"/>
      <c r="W63726" s="108"/>
      <c r="Y63726" s="108"/>
      <c r="AA63726" s="108"/>
      <c r="AC63726" s="108"/>
    </row>
    <row r="63727" spans="19:29" x14ac:dyDescent="0.25">
      <c r="S63727" s="109"/>
      <c r="U63727" s="109"/>
      <c r="W63727" s="109"/>
      <c r="Y63727" s="109"/>
      <c r="AA63727" s="109"/>
      <c r="AC63727" s="109"/>
    </row>
    <row r="63728" spans="19:29" x14ac:dyDescent="0.25">
      <c r="S63728" s="108"/>
      <c r="U63728" s="108"/>
      <c r="W63728" s="108"/>
      <c r="Y63728" s="108"/>
      <c r="AA63728" s="108"/>
      <c r="AC63728" s="108"/>
    </row>
    <row r="63729" spans="19:29" x14ac:dyDescent="0.25">
      <c r="S63729" s="109"/>
      <c r="U63729" s="109"/>
      <c r="W63729" s="109"/>
      <c r="Y63729" s="109"/>
      <c r="AA63729" s="109"/>
      <c r="AC63729" s="109"/>
    </row>
    <row r="63730" spans="19:29" x14ac:dyDescent="0.25">
      <c r="S63730" s="108"/>
      <c r="U63730" s="108"/>
      <c r="W63730" s="108"/>
      <c r="Y63730" s="108"/>
      <c r="AA63730" s="108"/>
      <c r="AC63730" s="108"/>
    </row>
    <row r="63731" spans="19:29" x14ac:dyDescent="0.25">
      <c r="S63731" s="108"/>
      <c r="U63731" s="108"/>
      <c r="W63731" s="108"/>
      <c r="Y63731" s="108"/>
      <c r="AA63731" s="108"/>
      <c r="AC63731" s="108"/>
    </row>
    <row r="63732" spans="19:29" x14ac:dyDescent="0.25">
      <c r="S63732" s="108"/>
      <c r="U63732" s="108"/>
      <c r="W63732" s="108"/>
      <c r="Y63732" s="108"/>
      <c r="AA63732" s="108"/>
      <c r="AC63732" s="108"/>
    </row>
    <row r="63733" spans="19:29" x14ac:dyDescent="0.25">
      <c r="S63733" s="110"/>
      <c r="U63733" s="110"/>
      <c r="W63733" s="110"/>
      <c r="Y63733" s="110"/>
      <c r="AA63733" s="110"/>
      <c r="AC63733" s="110"/>
    </row>
    <row r="63734" spans="19:29" x14ac:dyDescent="0.25">
      <c r="S63734" s="110"/>
      <c r="U63734" s="110"/>
      <c r="W63734" s="110"/>
      <c r="Y63734" s="110"/>
      <c r="AA63734" s="110"/>
      <c r="AC63734" s="110"/>
    </row>
    <row r="63735" spans="19:29" x14ac:dyDescent="0.25">
      <c r="S63735" s="110"/>
      <c r="U63735" s="110"/>
      <c r="W63735" s="110"/>
      <c r="Y63735" s="110"/>
      <c r="AA63735" s="110"/>
      <c r="AC63735" s="110"/>
    </row>
    <row r="63736" spans="19:29" x14ac:dyDescent="0.25">
      <c r="S63736" s="110"/>
      <c r="U63736" s="110"/>
      <c r="W63736" s="110"/>
      <c r="Y63736" s="110"/>
      <c r="AA63736" s="110"/>
      <c r="AC63736" s="110"/>
    </row>
    <row r="63737" spans="19:29" x14ac:dyDescent="0.25">
      <c r="S63737" s="111"/>
      <c r="U63737" s="111"/>
      <c r="W63737" s="111"/>
      <c r="Y63737" s="111"/>
      <c r="AA63737" s="111"/>
      <c r="AC63737" s="111"/>
    </row>
    <row r="63738" spans="19:29" x14ac:dyDescent="0.25">
      <c r="S63738" s="107"/>
      <c r="U63738" s="107"/>
      <c r="W63738" s="107"/>
      <c r="Y63738" s="107"/>
      <c r="AA63738" s="107"/>
      <c r="AC63738" s="107"/>
    </row>
    <row r="63739" spans="19:29" x14ac:dyDescent="0.25">
      <c r="S63739" s="108"/>
      <c r="U63739" s="108"/>
      <c r="W63739" s="108"/>
      <c r="Y63739" s="108"/>
      <c r="AA63739" s="108"/>
      <c r="AC63739" s="108"/>
    </row>
    <row r="63740" spans="19:29" x14ac:dyDescent="0.25">
      <c r="S63740" s="108"/>
      <c r="U63740" s="108"/>
      <c r="W63740" s="108"/>
      <c r="Y63740" s="108"/>
      <c r="AA63740" s="108"/>
      <c r="AC63740" s="108"/>
    </row>
    <row r="63741" spans="19:29" x14ac:dyDescent="0.25">
      <c r="S63741" s="109"/>
      <c r="U63741" s="109"/>
      <c r="W63741" s="109"/>
      <c r="Y63741" s="109"/>
      <c r="AA63741" s="109"/>
      <c r="AC63741" s="109"/>
    </row>
    <row r="63742" spans="19:29" x14ac:dyDescent="0.25">
      <c r="S63742" s="108"/>
      <c r="U63742" s="108"/>
      <c r="W63742" s="108"/>
      <c r="Y63742" s="108"/>
      <c r="AA63742" s="108"/>
      <c r="AC63742" s="108"/>
    </row>
    <row r="63743" spans="19:29" x14ac:dyDescent="0.25">
      <c r="S63743" s="108"/>
      <c r="U63743" s="108"/>
      <c r="W63743" s="108"/>
      <c r="Y63743" s="108"/>
      <c r="AA63743" s="108"/>
      <c r="AC63743" s="108"/>
    </row>
    <row r="63744" spans="19:29" x14ac:dyDescent="0.25">
      <c r="S63744" s="109"/>
      <c r="U63744" s="109"/>
      <c r="W63744" s="109"/>
      <c r="Y63744" s="109"/>
      <c r="AA63744" s="109"/>
      <c r="AC63744" s="109"/>
    </row>
    <row r="63745" spans="19:29" x14ac:dyDescent="0.25">
      <c r="S63745" s="108"/>
      <c r="U63745" s="108"/>
      <c r="W63745" s="108"/>
      <c r="Y63745" s="108"/>
      <c r="AA63745" s="108"/>
      <c r="AC63745" s="108"/>
    </row>
    <row r="63746" spans="19:29" x14ac:dyDescent="0.25">
      <c r="S63746" s="109"/>
      <c r="U63746" s="109"/>
      <c r="W63746" s="109"/>
      <c r="Y63746" s="109"/>
      <c r="AA63746" s="109"/>
      <c r="AC63746" s="109"/>
    </row>
    <row r="63747" spans="19:29" x14ac:dyDescent="0.25">
      <c r="S63747" s="108"/>
      <c r="U63747" s="108"/>
      <c r="W63747" s="108"/>
      <c r="Y63747" s="108"/>
      <c r="AA63747" s="108"/>
      <c r="AC63747" s="108"/>
    </row>
    <row r="63748" spans="19:29" x14ac:dyDescent="0.25">
      <c r="S63748" s="108"/>
      <c r="U63748" s="108"/>
      <c r="W63748" s="108"/>
      <c r="Y63748" s="108"/>
      <c r="AA63748" s="108"/>
      <c r="AC63748" s="108"/>
    </row>
    <row r="63749" spans="19:29" x14ac:dyDescent="0.25">
      <c r="S63749" s="108"/>
      <c r="U63749" s="108"/>
      <c r="W63749" s="108"/>
      <c r="Y63749" s="108"/>
      <c r="AA63749" s="108"/>
      <c r="AC63749" s="108"/>
    </row>
    <row r="63750" spans="19:29" x14ac:dyDescent="0.25">
      <c r="S63750" s="110"/>
      <c r="U63750" s="110"/>
      <c r="W63750" s="110"/>
      <c r="Y63750" s="110"/>
      <c r="AA63750" s="110"/>
      <c r="AC63750" s="110"/>
    </row>
    <row r="63751" spans="19:29" x14ac:dyDescent="0.25">
      <c r="S63751" s="110"/>
      <c r="U63751" s="110"/>
      <c r="W63751" s="110"/>
      <c r="Y63751" s="110"/>
      <c r="AA63751" s="110"/>
      <c r="AC63751" s="110"/>
    </row>
    <row r="63752" spans="19:29" x14ac:dyDescent="0.25">
      <c r="S63752" s="110"/>
      <c r="U63752" s="110"/>
      <c r="W63752" s="110"/>
      <c r="Y63752" s="110"/>
      <c r="AA63752" s="110"/>
      <c r="AC63752" s="110"/>
    </row>
    <row r="63753" spans="19:29" x14ac:dyDescent="0.25">
      <c r="S63753" s="110"/>
      <c r="U63753" s="110"/>
      <c r="W63753" s="110"/>
      <c r="Y63753" s="110"/>
      <c r="AA63753" s="110"/>
      <c r="AC63753" s="110"/>
    </row>
    <row r="63754" spans="19:29" x14ac:dyDescent="0.25">
      <c r="S63754" s="111"/>
      <c r="U63754" s="111"/>
      <c r="W63754" s="111"/>
      <c r="Y63754" s="111"/>
      <c r="AA63754" s="111"/>
      <c r="AC63754" s="111"/>
    </row>
    <row r="63755" spans="19:29" x14ac:dyDescent="0.25">
      <c r="S63755" s="107"/>
      <c r="U63755" s="107"/>
      <c r="W63755" s="107"/>
      <c r="Y63755" s="107"/>
      <c r="AA63755" s="107"/>
      <c r="AC63755" s="107"/>
    </row>
    <row r="63756" spans="19:29" x14ac:dyDescent="0.25">
      <c r="S63756" s="108"/>
      <c r="U63756" s="108"/>
      <c r="W63756" s="108"/>
      <c r="Y63756" s="108"/>
      <c r="AA63756" s="108"/>
      <c r="AC63756" s="108"/>
    </row>
    <row r="63757" spans="19:29" x14ac:dyDescent="0.25">
      <c r="S63757" s="108"/>
      <c r="U63757" s="108"/>
      <c r="W63757" s="108"/>
      <c r="Y63757" s="108"/>
      <c r="AA63757" s="108"/>
      <c r="AC63757" s="108"/>
    </row>
    <row r="63758" spans="19:29" x14ac:dyDescent="0.25">
      <c r="S63758" s="109"/>
      <c r="U63758" s="109"/>
      <c r="W63758" s="109"/>
      <c r="Y63758" s="109"/>
      <c r="AA63758" s="109"/>
      <c r="AC63758" s="109"/>
    </row>
    <row r="63759" spans="19:29" x14ac:dyDescent="0.25">
      <c r="S63759" s="108"/>
      <c r="U63759" s="108"/>
      <c r="W63759" s="108"/>
      <c r="Y63759" s="108"/>
      <c r="AA63759" s="108"/>
      <c r="AC63759" s="108"/>
    </row>
    <row r="63760" spans="19:29" x14ac:dyDescent="0.25">
      <c r="S63760" s="108"/>
      <c r="U63760" s="108"/>
      <c r="W63760" s="108"/>
      <c r="Y63760" s="108"/>
      <c r="AA63760" s="108"/>
      <c r="AC63760" s="108"/>
    </row>
    <row r="63761" spans="19:29" x14ac:dyDescent="0.25">
      <c r="S63761" s="109"/>
      <c r="U63761" s="109"/>
      <c r="W63761" s="109"/>
      <c r="Y63761" s="109"/>
      <c r="AA63761" s="109"/>
      <c r="AC63761" s="109"/>
    </row>
    <row r="63762" spans="19:29" x14ac:dyDescent="0.25">
      <c r="S63762" s="108"/>
      <c r="U63762" s="108"/>
      <c r="W63762" s="108"/>
      <c r="Y63762" s="108"/>
      <c r="AA63762" s="108"/>
      <c r="AC63762" s="108"/>
    </row>
    <row r="63763" spans="19:29" x14ac:dyDescent="0.25">
      <c r="S63763" s="109"/>
      <c r="U63763" s="109"/>
      <c r="W63763" s="109"/>
      <c r="Y63763" s="109"/>
      <c r="AA63763" s="109"/>
      <c r="AC63763" s="109"/>
    </row>
    <row r="63764" spans="19:29" x14ac:dyDescent="0.25">
      <c r="S63764" s="108"/>
      <c r="U63764" s="108"/>
      <c r="W63764" s="108"/>
      <c r="Y63764" s="108"/>
      <c r="AA63764" s="108"/>
      <c r="AC63764" s="108"/>
    </row>
    <row r="63765" spans="19:29" x14ac:dyDescent="0.25">
      <c r="S63765" s="108"/>
      <c r="U63765" s="108"/>
      <c r="W63765" s="108"/>
      <c r="Y63765" s="108"/>
      <c r="AA63765" s="108"/>
      <c r="AC63765" s="108"/>
    </row>
    <row r="63766" spans="19:29" x14ac:dyDescent="0.25">
      <c r="S63766" s="108"/>
      <c r="U63766" s="108"/>
      <c r="W63766" s="108"/>
      <c r="Y63766" s="108"/>
      <c r="AA63766" s="108"/>
      <c r="AC63766" s="108"/>
    </row>
    <row r="63767" spans="19:29" x14ac:dyDescent="0.25">
      <c r="S63767" s="110"/>
      <c r="U63767" s="110"/>
      <c r="W63767" s="110"/>
      <c r="Y63767" s="110"/>
      <c r="AA63767" s="110"/>
      <c r="AC63767" s="110"/>
    </row>
    <row r="63768" spans="19:29" x14ac:dyDescent="0.25">
      <c r="S63768" s="110"/>
      <c r="U63768" s="110"/>
      <c r="W63768" s="110"/>
      <c r="Y63768" s="110"/>
      <c r="AA63768" s="110"/>
      <c r="AC63768" s="110"/>
    </row>
    <row r="63769" spans="19:29" x14ac:dyDescent="0.25">
      <c r="S63769" s="110"/>
      <c r="U63769" s="110"/>
      <c r="W63769" s="110"/>
      <c r="Y63769" s="110"/>
      <c r="AA63769" s="110"/>
      <c r="AC63769" s="110"/>
    </row>
    <row r="63770" spans="19:29" x14ac:dyDescent="0.25">
      <c r="S63770" s="110"/>
      <c r="U63770" s="110"/>
      <c r="W63770" s="110"/>
      <c r="Y63770" s="110"/>
      <c r="AA63770" s="110"/>
      <c r="AC63770" s="110"/>
    </row>
    <row r="63771" spans="19:29" x14ac:dyDescent="0.25">
      <c r="S63771" s="111"/>
      <c r="U63771" s="111"/>
      <c r="W63771" s="111"/>
      <c r="Y63771" s="111"/>
      <c r="AA63771" s="111"/>
      <c r="AC63771" s="111"/>
    </row>
    <row r="63772" spans="19:29" x14ac:dyDescent="0.25">
      <c r="S63772" s="107"/>
      <c r="U63772" s="107"/>
      <c r="W63772" s="107"/>
      <c r="Y63772" s="107"/>
      <c r="AA63772" s="107"/>
      <c r="AC63772" s="107"/>
    </row>
    <row r="63773" spans="19:29" x14ac:dyDescent="0.25">
      <c r="S63773" s="108"/>
      <c r="U63773" s="108"/>
      <c r="W63773" s="108"/>
      <c r="Y63773" s="108"/>
      <c r="AA63773" s="108"/>
      <c r="AC63773" s="108"/>
    </row>
    <row r="63774" spans="19:29" x14ac:dyDescent="0.25">
      <c r="S63774" s="108"/>
      <c r="U63774" s="108"/>
      <c r="W63774" s="108"/>
      <c r="Y63774" s="108"/>
      <c r="AA63774" s="108"/>
      <c r="AC63774" s="108"/>
    </row>
    <row r="63775" spans="19:29" x14ac:dyDescent="0.25">
      <c r="S63775" s="109"/>
      <c r="U63775" s="109"/>
      <c r="W63775" s="109"/>
      <c r="Y63775" s="109"/>
      <c r="AA63775" s="109"/>
      <c r="AC63775" s="109"/>
    </row>
    <row r="63776" spans="19:29" x14ac:dyDescent="0.25">
      <c r="S63776" s="108"/>
      <c r="U63776" s="108"/>
      <c r="W63776" s="108"/>
      <c r="Y63776" s="108"/>
      <c r="AA63776" s="108"/>
      <c r="AC63776" s="108"/>
    </row>
    <row r="63777" spans="19:29" x14ac:dyDescent="0.25">
      <c r="S63777" s="108"/>
      <c r="U63777" s="108"/>
      <c r="W63777" s="108"/>
      <c r="Y63777" s="108"/>
      <c r="AA63777" s="108"/>
      <c r="AC63777" s="108"/>
    </row>
    <row r="63778" spans="19:29" x14ac:dyDescent="0.25">
      <c r="S63778" s="109"/>
      <c r="U63778" s="109"/>
      <c r="W63778" s="109"/>
      <c r="Y63778" s="109"/>
      <c r="AA63778" s="109"/>
      <c r="AC63778" s="109"/>
    </row>
    <row r="63779" spans="19:29" x14ac:dyDescent="0.25">
      <c r="S63779" s="108"/>
      <c r="U63779" s="108"/>
      <c r="W63779" s="108"/>
      <c r="Y63779" s="108"/>
      <c r="AA63779" s="108"/>
      <c r="AC63779" s="108"/>
    </row>
    <row r="63780" spans="19:29" x14ac:dyDescent="0.25">
      <c r="S63780" s="109"/>
      <c r="U63780" s="109"/>
      <c r="W63780" s="109"/>
      <c r="Y63780" s="109"/>
      <c r="AA63780" s="109"/>
      <c r="AC63780" s="109"/>
    </row>
    <row r="63781" spans="19:29" x14ac:dyDescent="0.25">
      <c r="S63781" s="108"/>
      <c r="U63781" s="108"/>
      <c r="W63781" s="108"/>
      <c r="Y63781" s="108"/>
      <c r="AA63781" s="108"/>
      <c r="AC63781" s="108"/>
    </row>
    <row r="63782" spans="19:29" x14ac:dyDescent="0.25">
      <c r="S63782" s="108"/>
      <c r="U63782" s="108"/>
      <c r="W63782" s="108"/>
      <c r="Y63782" s="108"/>
      <c r="AA63782" s="108"/>
      <c r="AC63782" s="108"/>
    </row>
    <row r="63783" spans="19:29" x14ac:dyDescent="0.25">
      <c r="S63783" s="108"/>
      <c r="U63783" s="108"/>
      <c r="W63783" s="108"/>
      <c r="Y63783" s="108"/>
      <c r="AA63783" s="108"/>
      <c r="AC63783" s="108"/>
    </row>
    <row r="63784" spans="19:29" x14ac:dyDescent="0.25">
      <c r="S63784" s="110"/>
      <c r="U63784" s="110"/>
      <c r="W63784" s="110"/>
      <c r="Y63784" s="110"/>
      <c r="AA63784" s="110"/>
      <c r="AC63784" s="110"/>
    </row>
    <row r="63785" spans="19:29" x14ac:dyDescent="0.25">
      <c r="S63785" s="110"/>
      <c r="U63785" s="110"/>
      <c r="W63785" s="110"/>
      <c r="Y63785" s="110"/>
      <c r="AA63785" s="110"/>
      <c r="AC63785" s="110"/>
    </row>
    <row r="63786" spans="19:29" x14ac:dyDescent="0.25">
      <c r="S63786" s="110"/>
      <c r="U63786" s="110"/>
      <c r="W63786" s="110"/>
      <c r="Y63786" s="110"/>
      <c r="AA63786" s="110"/>
      <c r="AC63786" s="110"/>
    </row>
    <row r="63787" spans="19:29" x14ac:dyDescent="0.25">
      <c r="S63787" s="110"/>
      <c r="U63787" s="110"/>
      <c r="W63787" s="110"/>
      <c r="Y63787" s="110"/>
      <c r="AA63787" s="110"/>
      <c r="AC63787" s="110"/>
    </row>
    <row r="63788" spans="19:29" x14ac:dyDescent="0.25">
      <c r="S63788" s="111"/>
      <c r="U63788" s="111"/>
      <c r="W63788" s="111"/>
      <c r="Y63788" s="111"/>
      <c r="AA63788" s="111"/>
      <c r="AC63788" s="111"/>
    </row>
    <row r="63789" spans="19:29" x14ac:dyDescent="0.25">
      <c r="S63789" s="107"/>
      <c r="U63789" s="107"/>
      <c r="W63789" s="107"/>
      <c r="Y63789" s="107"/>
      <c r="AA63789" s="107"/>
      <c r="AC63789" s="107"/>
    </row>
    <row r="63790" spans="19:29" x14ac:dyDescent="0.25">
      <c r="S63790" s="108"/>
      <c r="U63790" s="108"/>
      <c r="W63790" s="108"/>
      <c r="Y63790" s="108"/>
      <c r="AA63790" s="108"/>
      <c r="AC63790" s="108"/>
    </row>
    <row r="63791" spans="19:29" x14ac:dyDescent="0.25">
      <c r="S63791" s="108"/>
      <c r="U63791" s="108"/>
      <c r="W63791" s="108"/>
      <c r="Y63791" s="108"/>
      <c r="AA63791" s="108"/>
      <c r="AC63791" s="108"/>
    </row>
    <row r="63792" spans="19:29" x14ac:dyDescent="0.25">
      <c r="S63792" s="109"/>
      <c r="U63792" s="109"/>
      <c r="W63792" s="109"/>
      <c r="Y63792" s="109"/>
      <c r="AA63792" s="109"/>
      <c r="AC63792" s="109"/>
    </row>
    <row r="63793" spans="19:29" x14ac:dyDescent="0.25">
      <c r="S63793" s="108"/>
      <c r="U63793" s="108"/>
      <c r="W63793" s="108"/>
      <c r="Y63793" s="108"/>
      <c r="AA63793" s="108"/>
      <c r="AC63793" s="108"/>
    </row>
    <row r="63794" spans="19:29" x14ac:dyDescent="0.25">
      <c r="S63794" s="108"/>
      <c r="U63794" s="108"/>
      <c r="W63794" s="108"/>
      <c r="Y63794" s="108"/>
      <c r="AA63794" s="108"/>
      <c r="AC63794" s="108"/>
    </row>
    <row r="63795" spans="19:29" x14ac:dyDescent="0.25">
      <c r="S63795" s="109"/>
      <c r="U63795" s="109"/>
      <c r="W63795" s="109"/>
      <c r="Y63795" s="109"/>
      <c r="AA63795" s="109"/>
      <c r="AC63795" s="109"/>
    </row>
    <row r="63796" spans="19:29" x14ac:dyDescent="0.25">
      <c r="S63796" s="108"/>
      <c r="U63796" s="108"/>
      <c r="W63796" s="108"/>
      <c r="Y63796" s="108"/>
      <c r="AA63796" s="108"/>
      <c r="AC63796" s="108"/>
    </row>
    <row r="63797" spans="19:29" x14ac:dyDescent="0.25">
      <c r="S63797" s="109"/>
      <c r="U63797" s="109"/>
      <c r="W63797" s="109"/>
      <c r="Y63797" s="109"/>
      <c r="AA63797" s="109"/>
      <c r="AC63797" s="109"/>
    </row>
    <row r="63798" spans="19:29" x14ac:dyDescent="0.25">
      <c r="S63798" s="108"/>
      <c r="U63798" s="108"/>
      <c r="W63798" s="108"/>
      <c r="Y63798" s="108"/>
      <c r="AA63798" s="108"/>
      <c r="AC63798" s="108"/>
    </row>
    <row r="63799" spans="19:29" x14ac:dyDescent="0.25">
      <c r="S63799" s="108"/>
      <c r="U63799" s="108"/>
      <c r="W63799" s="108"/>
      <c r="Y63799" s="108"/>
      <c r="AA63799" s="108"/>
      <c r="AC63799" s="108"/>
    </row>
    <row r="63800" spans="19:29" x14ac:dyDescent="0.25">
      <c r="S63800" s="108"/>
      <c r="U63800" s="108"/>
      <c r="W63800" s="108"/>
      <c r="Y63800" s="108"/>
      <c r="AA63800" s="108"/>
      <c r="AC63800" s="108"/>
    </row>
    <row r="63801" spans="19:29" x14ac:dyDescent="0.25">
      <c r="S63801" s="110"/>
      <c r="U63801" s="110"/>
      <c r="W63801" s="110"/>
      <c r="Y63801" s="110"/>
      <c r="AA63801" s="110"/>
      <c r="AC63801" s="110"/>
    </row>
    <row r="63802" spans="19:29" x14ac:dyDescent="0.25">
      <c r="S63802" s="110"/>
      <c r="U63802" s="110"/>
      <c r="W63802" s="110"/>
      <c r="Y63802" s="110"/>
      <c r="AA63802" s="110"/>
      <c r="AC63802" s="110"/>
    </row>
    <row r="63803" spans="19:29" x14ac:dyDescent="0.25">
      <c r="S63803" s="110"/>
      <c r="U63803" s="110"/>
      <c r="W63803" s="110"/>
      <c r="Y63803" s="110"/>
      <c r="AA63803" s="110"/>
      <c r="AC63803" s="110"/>
    </row>
    <row r="63804" spans="19:29" x14ac:dyDescent="0.25">
      <c r="S63804" s="110"/>
      <c r="U63804" s="110"/>
      <c r="W63804" s="110"/>
      <c r="Y63804" s="110"/>
      <c r="AA63804" s="110"/>
      <c r="AC63804" s="110"/>
    </row>
    <row r="63805" spans="19:29" x14ac:dyDescent="0.25">
      <c r="S63805" s="111"/>
      <c r="U63805" s="111"/>
      <c r="W63805" s="111"/>
      <c r="Y63805" s="111"/>
      <c r="AA63805" s="111"/>
      <c r="AC63805" s="111"/>
    </row>
    <row r="63806" spans="19:29" x14ac:dyDescent="0.25">
      <c r="S63806" s="107"/>
      <c r="U63806" s="107"/>
      <c r="W63806" s="107"/>
      <c r="Y63806" s="107"/>
      <c r="AA63806" s="107"/>
      <c r="AC63806" s="107"/>
    </row>
    <row r="63807" spans="19:29" x14ac:dyDescent="0.25">
      <c r="S63807" s="108"/>
      <c r="U63807" s="108"/>
      <c r="W63807" s="108"/>
      <c r="Y63807" s="108"/>
      <c r="AA63807" s="108"/>
      <c r="AC63807" s="108"/>
    </row>
    <row r="63808" spans="19:29" x14ac:dyDescent="0.25">
      <c r="S63808" s="108"/>
      <c r="U63808" s="108"/>
      <c r="W63808" s="108"/>
      <c r="Y63808" s="108"/>
      <c r="AA63808" s="108"/>
      <c r="AC63808" s="108"/>
    </row>
    <row r="63809" spans="19:29" x14ac:dyDescent="0.25">
      <c r="S63809" s="109"/>
      <c r="U63809" s="109"/>
      <c r="W63809" s="109"/>
      <c r="Y63809" s="109"/>
      <c r="AA63809" s="109"/>
      <c r="AC63809" s="109"/>
    </row>
    <row r="63810" spans="19:29" x14ac:dyDescent="0.25">
      <c r="S63810" s="108"/>
      <c r="U63810" s="108"/>
      <c r="W63810" s="108"/>
      <c r="Y63810" s="108"/>
      <c r="AA63810" s="108"/>
      <c r="AC63810" s="108"/>
    </row>
    <row r="63811" spans="19:29" x14ac:dyDescent="0.25">
      <c r="S63811" s="108"/>
      <c r="U63811" s="108"/>
      <c r="W63811" s="108"/>
      <c r="Y63811" s="108"/>
      <c r="AA63811" s="108"/>
      <c r="AC63811" s="108"/>
    </row>
    <row r="63812" spans="19:29" x14ac:dyDescent="0.25">
      <c r="S63812" s="109"/>
      <c r="U63812" s="109"/>
      <c r="W63812" s="109"/>
      <c r="Y63812" s="109"/>
      <c r="AA63812" s="109"/>
      <c r="AC63812" s="109"/>
    </row>
    <row r="63813" spans="19:29" x14ac:dyDescent="0.25">
      <c r="S63813" s="108"/>
      <c r="U63813" s="108"/>
      <c r="W63813" s="108"/>
      <c r="Y63813" s="108"/>
      <c r="AA63813" s="108"/>
      <c r="AC63813" s="108"/>
    </row>
    <row r="63814" spans="19:29" x14ac:dyDescent="0.25">
      <c r="S63814" s="109"/>
      <c r="U63814" s="109"/>
      <c r="W63814" s="109"/>
      <c r="Y63814" s="109"/>
      <c r="AA63814" s="109"/>
      <c r="AC63814" s="109"/>
    </row>
    <row r="63815" spans="19:29" x14ac:dyDescent="0.25">
      <c r="S63815" s="108"/>
      <c r="U63815" s="108"/>
      <c r="W63815" s="108"/>
      <c r="Y63815" s="108"/>
      <c r="AA63815" s="108"/>
      <c r="AC63815" s="108"/>
    </row>
    <row r="63816" spans="19:29" x14ac:dyDescent="0.25">
      <c r="S63816" s="108"/>
      <c r="U63816" s="108"/>
      <c r="W63816" s="108"/>
      <c r="Y63816" s="108"/>
      <c r="AA63816" s="108"/>
      <c r="AC63816" s="108"/>
    </row>
    <row r="63817" spans="19:29" x14ac:dyDescent="0.25">
      <c r="S63817" s="108"/>
      <c r="U63817" s="108"/>
      <c r="W63817" s="108"/>
      <c r="Y63817" s="108"/>
      <c r="AA63817" s="108"/>
      <c r="AC63817" s="108"/>
    </row>
    <row r="63818" spans="19:29" x14ac:dyDescent="0.25">
      <c r="S63818" s="110"/>
      <c r="U63818" s="110"/>
      <c r="W63818" s="110"/>
      <c r="Y63818" s="110"/>
      <c r="AA63818" s="110"/>
      <c r="AC63818" s="110"/>
    </row>
    <row r="63819" spans="19:29" x14ac:dyDescent="0.25">
      <c r="S63819" s="110"/>
      <c r="U63819" s="110"/>
      <c r="W63819" s="110"/>
      <c r="Y63819" s="110"/>
      <c r="AA63819" s="110"/>
      <c r="AC63819" s="110"/>
    </row>
    <row r="63820" spans="19:29" x14ac:dyDescent="0.25">
      <c r="S63820" s="110"/>
      <c r="U63820" s="110"/>
      <c r="W63820" s="110"/>
      <c r="Y63820" s="110"/>
      <c r="AA63820" s="110"/>
      <c r="AC63820" s="110"/>
    </row>
    <row r="63821" spans="19:29" x14ac:dyDescent="0.25">
      <c r="S63821" s="110"/>
      <c r="U63821" s="110"/>
      <c r="W63821" s="110"/>
      <c r="Y63821" s="110"/>
      <c r="AA63821" s="110"/>
      <c r="AC63821" s="110"/>
    </row>
    <row r="63822" spans="19:29" x14ac:dyDescent="0.25">
      <c r="S63822" s="111"/>
      <c r="U63822" s="111"/>
      <c r="W63822" s="111"/>
      <c r="Y63822" s="111"/>
      <c r="AA63822" s="111"/>
      <c r="AC63822" s="111"/>
    </row>
    <row r="63823" spans="19:29" x14ac:dyDescent="0.25">
      <c r="S63823" s="107"/>
      <c r="U63823" s="107"/>
      <c r="W63823" s="107"/>
      <c r="Y63823" s="107"/>
      <c r="AA63823" s="107"/>
      <c r="AC63823" s="107"/>
    </row>
    <row r="63824" spans="19:29" x14ac:dyDescent="0.25">
      <c r="S63824" s="108"/>
      <c r="U63824" s="108"/>
      <c r="W63824" s="108"/>
      <c r="Y63824" s="108"/>
      <c r="AA63824" s="108"/>
      <c r="AC63824" s="108"/>
    </row>
    <row r="63825" spans="19:29" x14ac:dyDescent="0.25">
      <c r="S63825" s="108"/>
      <c r="U63825" s="108"/>
      <c r="W63825" s="108"/>
      <c r="Y63825" s="108"/>
      <c r="AA63825" s="108"/>
      <c r="AC63825" s="108"/>
    </row>
    <row r="63826" spans="19:29" x14ac:dyDescent="0.25">
      <c r="S63826" s="109"/>
      <c r="U63826" s="109"/>
      <c r="W63826" s="109"/>
      <c r="Y63826" s="109"/>
      <c r="AA63826" s="109"/>
      <c r="AC63826" s="109"/>
    </row>
    <row r="63827" spans="19:29" x14ac:dyDescent="0.25">
      <c r="S63827" s="108"/>
      <c r="U63827" s="108"/>
      <c r="W63827" s="108"/>
      <c r="Y63827" s="108"/>
      <c r="AA63827" s="108"/>
      <c r="AC63827" s="108"/>
    </row>
    <row r="63828" spans="19:29" x14ac:dyDescent="0.25">
      <c r="S63828" s="108"/>
      <c r="U63828" s="108"/>
      <c r="W63828" s="108"/>
      <c r="Y63828" s="108"/>
      <c r="AA63828" s="108"/>
      <c r="AC63828" s="108"/>
    </row>
    <row r="63829" spans="19:29" x14ac:dyDescent="0.25">
      <c r="S63829" s="109"/>
      <c r="U63829" s="109"/>
      <c r="W63829" s="109"/>
      <c r="Y63829" s="109"/>
      <c r="AA63829" s="109"/>
      <c r="AC63829" s="109"/>
    </row>
    <row r="63830" spans="19:29" x14ac:dyDescent="0.25">
      <c r="S63830" s="108"/>
      <c r="U63830" s="108"/>
      <c r="W63830" s="108"/>
      <c r="Y63830" s="108"/>
      <c r="AA63830" s="108"/>
      <c r="AC63830" s="108"/>
    </row>
    <row r="63831" spans="19:29" x14ac:dyDescent="0.25">
      <c r="S63831" s="109"/>
      <c r="U63831" s="109"/>
      <c r="W63831" s="109"/>
      <c r="Y63831" s="109"/>
      <c r="AA63831" s="109"/>
      <c r="AC63831" s="109"/>
    </row>
    <row r="63832" spans="19:29" x14ac:dyDescent="0.25">
      <c r="S63832" s="108"/>
      <c r="U63832" s="108"/>
      <c r="W63832" s="108"/>
      <c r="Y63832" s="108"/>
      <c r="AA63832" s="108"/>
      <c r="AC63832" s="108"/>
    </row>
    <row r="63833" spans="19:29" x14ac:dyDescent="0.25">
      <c r="S63833" s="108"/>
      <c r="U63833" s="108"/>
      <c r="W63833" s="108"/>
      <c r="Y63833" s="108"/>
      <c r="AA63833" s="108"/>
      <c r="AC63833" s="108"/>
    </row>
    <row r="63834" spans="19:29" x14ac:dyDescent="0.25">
      <c r="S63834" s="108"/>
      <c r="U63834" s="108"/>
      <c r="W63834" s="108"/>
      <c r="Y63834" s="108"/>
      <c r="AA63834" s="108"/>
      <c r="AC63834" s="108"/>
    </row>
    <row r="63835" spans="19:29" x14ac:dyDescent="0.25">
      <c r="S63835" s="110"/>
      <c r="U63835" s="110"/>
      <c r="W63835" s="110"/>
      <c r="Y63835" s="110"/>
      <c r="AA63835" s="110"/>
      <c r="AC63835" s="110"/>
    </row>
    <row r="63836" spans="19:29" x14ac:dyDescent="0.25">
      <c r="S63836" s="110"/>
      <c r="U63836" s="110"/>
      <c r="W63836" s="110"/>
      <c r="Y63836" s="110"/>
      <c r="AA63836" s="110"/>
      <c r="AC63836" s="110"/>
    </row>
    <row r="63837" spans="19:29" x14ac:dyDescent="0.25">
      <c r="S63837" s="110"/>
      <c r="U63837" s="110"/>
      <c r="W63837" s="110"/>
      <c r="Y63837" s="110"/>
      <c r="AA63837" s="110"/>
      <c r="AC63837" s="110"/>
    </row>
    <row r="63838" spans="19:29" x14ac:dyDescent="0.25">
      <c r="S63838" s="110"/>
      <c r="U63838" s="110"/>
      <c r="W63838" s="110"/>
      <c r="Y63838" s="110"/>
      <c r="AA63838" s="110"/>
      <c r="AC63838" s="110"/>
    </row>
    <row r="63839" spans="19:29" x14ac:dyDescent="0.25">
      <c r="S63839" s="111"/>
      <c r="U63839" s="111"/>
      <c r="W63839" s="111"/>
      <c r="Y63839" s="111"/>
      <c r="AA63839" s="111"/>
      <c r="AC63839" s="111"/>
    </row>
    <row r="63840" spans="19:29" x14ac:dyDescent="0.25">
      <c r="S63840" s="107"/>
      <c r="U63840" s="107"/>
      <c r="W63840" s="107"/>
      <c r="Y63840" s="107"/>
      <c r="AA63840" s="107"/>
      <c r="AC63840" s="107"/>
    </row>
    <row r="63841" spans="19:29" x14ac:dyDescent="0.25">
      <c r="S63841" s="108"/>
      <c r="U63841" s="108"/>
      <c r="W63841" s="108"/>
      <c r="Y63841" s="108"/>
      <c r="AA63841" s="108"/>
      <c r="AC63841" s="108"/>
    </row>
    <row r="63842" spans="19:29" x14ac:dyDescent="0.25">
      <c r="S63842" s="108"/>
      <c r="U63842" s="108"/>
      <c r="W63842" s="108"/>
      <c r="Y63842" s="108"/>
      <c r="AA63842" s="108"/>
      <c r="AC63842" s="108"/>
    </row>
    <row r="63843" spans="19:29" x14ac:dyDescent="0.25">
      <c r="S63843" s="109"/>
      <c r="U63843" s="109"/>
      <c r="W63843" s="109"/>
      <c r="Y63843" s="109"/>
      <c r="AA63843" s="109"/>
      <c r="AC63843" s="109"/>
    </row>
    <row r="63844" spans="19:29" x14ac:dyDescent="0.25">
      <c r="S63844" s="108"/>
      <c r="U63844" s="108"/>
      <c r="W63844" s="108"/>
      <c r="Y63844" s="108"/>
      <c r="AA63844" s="108"/>
      <c r="AC63844" s="108"/>
    </row>
    <row r="63845" spans="19:29" x14ac:dyDescent="0.25">
      <c r="S63845" s="108"/>
      <c r="U63845" s="108"/>
      <c r="W63845" s="108"/>
      <c r="Y63845" s="108"/>
      <c r="AA63845" s="108"/>
      <c r="AC63845" s="108"/>
    </row>
    <row r="63846" spans="19:29" x14ac:dyDescent="0.25">
      <c r="S63846" s="109"/>
      <c r="U63846" s="109"/>
      <c r="W63846" s="109"/>
      <c r="Y63846" s="109"/>
      <c r="AA63846" s="109"/>
      <c r="AC63846" s="109"/>
    </row>
    <row r="63847" spans="19:29" x14ac:dyDescent="0.25">
      <c r="S63847" s="108"/>
      <c r="U63847" s="108"/>
      <c r="W63847" s="108"/>
      <c r="Y63847" s="108"/>
      <c r="AA63847" s="108"/>
      <c r="AC63847" s="108"/>
    </row>
    <row r="63848" spans="19:29" x14ac:dyDescent="0.25">
      <c r="S63848" s="109"/>
      <c r="U63848" s="109"/>
      <c r="W63848" s="109"/>
      <c r="Y63848" s="109"/>
      <c r="AA63848" s="109"/>
      <c r="AC63848" s="109"/>
    </row>
    <row r="63849" spans="19:29" x14ac:dyDescent="0.25">
      <c r="S63849" s="108"/>
      <c r="U63849" s="108"/>
      <c r="W63849" s="108"/>
      <c r="Y63849" s="108"/>
      <c r="AA63849" s="108"/>
      <c r="AC63849" s="108"/>
    </row>
    <row r="63850" spans="19:29" x14ac:dyDescent="0.25">
      <c r="S63850" s="108"/>
      <c r="U63850" s="108"/>
      <c r="W63850" s="108"/>
      <c r="Y63850" s="108"/>
      <c r="AA63850" s="108"/>
      <c r="AC63850" s="108"/>
    </row>
    <row r="63851" spans="19:29" x14ac:dyDescent="0.25">
      <c r="S63851" s="108"/>
      <c r="U63851" s="108"/>
      <c r="W63851" s="108"/>
      <c r="Y63851" s="108"/>
      <c r="AA63851" s="108"/>
      <c r="AC63851" s="108"/>
    </row>
    <row r="63852" spans="19:29" x14ac:dyDescent="0.25">
      <c r="S63852" s="110"/>
      <c r="U63852" s="110"/>
      <c r="W63852" s="110"/>
      <c r="Y63852" s="110"/>
      <c r="AA63852" s="110"/>
      <c r="AC63852" s="110"/>
    </row>
    <row r="63853" spans="19:29" x14ac:dyDescent="0.25">
      <c r="S63853" s="110"/>
      <c r="U63853" s="110"/>
      <c r="W63853" s="110"/>
      <c r="Y63853" s="110"/>
      <c r="AA63853" s="110"/>
      <c r="AC63853" s="110"/>
    </row>
    <row r="63854" spans="19:29" x14ac:dyDescent="0.25">
      <c r="S63854" s="110"/>
      <c r="U63854" s="110"/>
      <c r="W63854" s="110"/>
      <c r="Y63854" s="110"/>
      <c r="AA63854" s="110"/>
      <c r="AC63854" s="110"/>
    </row>
    <row r="63855" spans="19:29" x14ac:dyDescent="0.25">
      <c r="S63855" s="110"/>
      <c r="U63855" s="110"/>
      <c r="W63855" s="110"/>
      <c r="Y63855" s="110"/>
      <c r="AA63855" s="110"/>
      <c r="AC63855" s="110"/>
    </row>
    <row r="63856" spans="19:29" x14ac:dyDescent="0.25">
      <c r="S63856" s="111"/>
      <c r="U63856" s="111"/>
      <c r="W63856" s="111"/>
      <c r="Y63856" s="111"/>
      <c r="AA63856" s="111"/>
      <c r="AC63856" s="111"/>
    </row>
    <row r="63857" spans="19:29" x14ac:dyDescent="0.25">
      <c r="S63857" s="107"/>
      <c r="U63857" s="107"/>
      <c r="W63857" s="107"/>
      <c r="Y63857" s="107"/>
      <c r="AA63857" s="107"/>
      <c r="AC63857" s="107"/>
    </row>
    <row r="63858" spans="19:29" x14ac:dyDescent="0.25">
      <c r="S63858" s="108"/>
      <c r="U63858" s="108"/>
      <c r="W63858" s="108"/>
      <c r="Y63858" s="108"/>
      <c r="AA63858" s="108"/>
      <c r="AC63858" s="108"/>
    </row>
    <row r="63859" spans="19:29" x14ac:dyDescent="0.25">
      <c r="S63859" s="108"/>
      <c r="U63859" s="108"/>
      <c r="W63859" s="108"/>
      <c r="Y63859" s="108"/>
      <c r="AA63859" s="108"/>
      <c r="AC63859" s="108"/>
    </row>
    <row r="63860" spans="19:29" x14ac:dyDescent="0.25">
      <c r="S63860" s="109"/>
      <c r="U63860" s="109"/>
      <c r="W63860" s="109"/>
      <c r="Y63860" s="109"/>
      <c r="AA63860" s="109"/>
      <c r="AC63860" s="109"/>
    </row>
    <row r="63861" spans="19:29" x14ac:dyDescent="0.25">
      <c r="S63861" s="108"/>
      <c r="U63861" s="108"/>
      <c r="W63861" s="108"/>
      <c r="Y63861" s="108"/>
      <c r="AA63861" s="108"/>
      <c r="AC63861" s="108"/>
    </row>
    <row r="63862" spans="19:29" x14ac:dyDescent="0.25">
      <c r="S63862" s="108"/>
      <c r="U63862" s="108"/>
      <c r="W63862" s="108"/>
      <c r="Y63862" s="108"/>
      <c r="AA63862" s="108"/>
      <c r="AC63862" s="108"/>
    </row>
    <row r="63863" spans="19:29" x14ac:dyDescent="0.25">
      <c r="S63863" s="109"/>
      <c r="U63863" s="109"/>
      <c r="W63863" s="109"/>
      <c r="Y63863" s="109"/>
      <c r="AA63863" s="109"/>
      <c r="AC63863" s="109"/>
    </row>
    <row r="63864" spans="19:29" x14ac:dyDescent="0.25">
      <c r="S63864" s="108"/>
      <c r="U63864" s="108"/>
      <c r="W63864" s="108"/>
      <c r="Y63864" s="108"/>
      <c r="AA63864" s="108"/>
      <c r="AC63864" s="108"/>
    </row>
    <row r="63865" spans="19:29" x14ac:dyDescent="0.25">
      <c r="S63865" s="109"/>
      <c r="U63865" s="109"/>
      <c r="W63865" s="109"/>
      <c r="Y63865" s="109"/>
      <c r="AA63865" s="109"/>
      <c r="AC63865" s="109"/>
    </row>
    <row r="63866" spans="19:29" x14ac:dyDescent="0.25">
      <c r="S63866" s="108"/>
      <c r="U63866" s="108"/>
      <c r="W63866" s="108"/>
      <c r="Y63866" s="108"/>
      <c r="AA63866" s="108"/>
      <c r="AC63866" s="108"/>
    </row>
    <row r="63867" spans="19:29" x14ac:dyDescent="0.25">
      <c r="S63867" s="108"/>
      <c r="U63867" s="108"/>
      <c r="W63867" s="108"/>
      <c r="Y63867" s="108"/>
      <c r="AA63867" s="108"/>
      <c r="AC63867" s="108"/>
    </row>
    <row r="63868" spans="19:29" x14ac:dyDescent="0.25">
      <c r="S63868" s="108"/>
      <c r="U63868" s="108"/>
      <c r="W63868" s="108"/>
      <c r="Y63868" s="108"/>
      <c r="AA63868" s="108"/>
      <c r="AC63868" s="108"/>
    </row>
    <row r="63869" spans="19:29" x14ac:dyDescent="0.25">
      <c r="S63869" s="110"/>
      <c r="U63869" s="110"/>
      <c r="W63869" s="110"/>
      <c r="Y63869" s="110"/>
      <c r="AA63869" s="110"/>
      <c r="AC63869" s="110"/>
    </row>
    <row r="63870" spans="19:29" x14ac:dyDescent="0.25">
      <c r="S63870" s="110"/>
      <c r="U63870" s="110"/>
      <c r="W63870" s="110"/>
      <c r="Y63870" s="110"/>
      <c r="AA63870" s="110"/>
      <c r="AC63870" s="110"/>
    </row>
    <row r="63871" spans="19:29" x14ac:dyDescent="0.25">
      <c r="S63871" s="110"/>
      <c r="U63871" s="110"/>
      <c r="W63871" s="110"/>
      <c r="Y63871" s="110"/>
      <c r="AA63871" s="110"/>
      <c r="AC63871" s="110"/>
    </row>
    <row r="63872" spans="19:29" x14ac:dyDescent="0.25">
      <c r="S63872" s="110"/>
      <c r="U63872" s="110"/>
      <c r="W63872" s="110"/>
      <c r="Y63872" s="110"/>
      <c r="AA63872" s="110"/>
      <c r="AC63872" s="110"/>
    </row>
    <row r="63873" spans="19:29" x14ac:dyDescent="0.25">
      <c r="S63873" s="111"/>
      <c r="U63873" s="111"/>
      <c r="W63873" s="111"/>
      <c r="Y63873" s="111"/>
      <c r="AA63873" s="111"/>
      <c r="AC63873" s="111"/>
    </row>
    <row r="63874" spans="19:29" x14ac:dyDescent="0.25">
      <c r="S63874" s="107"/>
      <c r="U63874" s="107"/>
      <c r="W63874" s="107"/>
      <c r="Y63874" s="107"/>
      <c r="AA63874" s="107"/>
      <c r="AC63874" s="107"/>
    </row>
    <row r="63875" spans="19:29" x14ac:dyDescent="0.25">
      <c r="S63875" s="108"/>
      <c r="U63875" s="108"/>
      <c r="W63875" s="108"/>
      <c r="Y63875" s="108"/>
      <c r="AA63875" s="108"/>
      <c r="AC63875" s="108"/>
    </row>
    <row r="63876" spans="19:29" x14ac:dyDescent="0.25">
      <c r="S63876" s="108"/>
      <c r="U63876" s="108"/>
      <c r="W63876" s="108"/>
      <c r="Y63876" s="108"/>
      <c r="AA63876" s="108"/>
      <c r="AC63876" s="108"/>
    </row>
    <row r="63877" spans="19:29" x14ac:dyDescent="0.25">
      <c r="S63877" s="109"/>
      <c r="U63877" s="109"/>
      <c r="W63877" s="109"/>
      <c r="Y63877" s="109"/>
      <c r="AA63877" s="109"/>
      <c r="AC63877" s="109"/>
    </row>
    <row r="63878" spans="19:29" x14ac:dyDescent="0.25">
      <c r="S63878" s="108"/>
      <c r="U63878" s="108"/>
      <c r="W63878" s="108"/>
      <c r="Y63878" s="108"/>
      <c r="AA63878" s="108"/>
      <c r="AC63878" s="108"/>
    </row>
    <row r="63879" spans="19:29" x14ac:dyDescent="0.25">
      <c r="S63879" s="108"/>
      <c r="U63879" s="108"/>
      <c r="W63879" s="108"/>
      <c r="Y63879" s="108"/>
      <c r="AA63879" s="108"/>
      <c r="AC63879" s="108"/>
    </row>
    <row r="63880" spans="19:29" x14ac:dyDescent="0.25">
      <c r="S63880" s="109"/>
      <c r="U63880" s="109"/>
      <c r="W63880" s="109"/>
      <c r="Y63880" s="109"/>
      <c r="AA63880" s="109"/>
      <c r="AC63880" s="109"/>
    </row>
    <row r="63881" spans="19:29" x14ac:dyDescent="0.25">
      <c r="S63881" s="108"/>
      <c r="U63881" s="108"/>
      <c r="W63881" s="108"/>
      <c r="Y63881" s="108"/>
      <c r="AA63881" s="108"/>
      <c r="AC63881" s="108"/>
    </row>
    <row r="63882" spans="19:29" x14ac:dyDescent="0.25">
      <c r="S63882" s="109"/>
      <c r="U63882" s="109"/>
      <c r="W63882" s="109"/>
      <c r="Y63882" s="109"/>
      <c r="AA63882" s="109"/>
      <c r="AC63882" s="109"/>
    </row>
    <row r="63883" spans="19:29" x14ac:dyDescent="0.25">
      <c r="S63883" s="108"/>
      <c r="U63883" s="108"/>
      <c r="W63883" s="108"/>
      <c r="Y63883" s="108"/>
      <c r="AA63883" s="108"/>
      <c r="AC63883" s="108"/>
    </row>
    <row r="63884" spans="19:29" x14ac:dyDescent="0.25">
      <c r="S63884" s="108"/>
      <c r="U63884" s="108"/>
      <c r="W63884" s="108"/>
      <c r="Y63884" s="108"/>
      <c r="AA63884" s="108"/>
      <c r="AC63884" s="108"/>
    </row>
    <row r="63885" spans="19:29" x14ac:dyDescent="0.25">
      <c r="S63885" s="108"/>
      <c r="U63885" s="108"/>
      <c r="W63885" s="108"/>
      <c r="Y63885" s="108"/>
      <c r="AA63885" s="108"/>
      <c r="AC63885" s="108"/>
    </row>
    <row r="63886" spans="19:29" x14ac:dyDescent="0.25">
      <c r="S63886" s="110"/>
      <c r="U63886" s="110"/>
      <c r="W63886" s="110"/>
      <c r="Y63886" s="110"/>
      <c r="AA63886" s="110"/>
      <c r="AC63886" s="110"/>
    </row>
    <row r="63887" spans="19:29" x14ac:dyDescent="0.25">
      <c r="S63887" s="110"/>
      <c r="U63887" s="110"/>
      <c r="W63887" s="110"/>
      <c r="Y63887" s="110"/>
      <c r="AA63887" s="110"/>
      <c r="AC63887" s="110"/>
    </row>
    <row r="63888" spans="19:29" x14ac:dyDescent="0.25">
      <c r="S63888" s="110"/>
      <c r="U63888" s="110"/>
      <c r="W63888" s="110"/>
      <c r="Y63888" s="110"/>
      <c r="AA63888" s="110"/>
      <c r="AC63888" s="110"/>
    </row>
    <row r="63889" spans="19:29" x14ac:dyDescent="0.25">
      <c r="S63889" s="110"/>
      <c r="U63889" s="110"/>
      <c r="W63889" s="110"/>
      <c r="Y63889" s="110"/>
      <c r="AA63889" s="110"/>
      <c r="AC63889" s="110"/>
    </row>
    <row r="63890" spans="19:29" x14ac:dyDescent="0.25">
      <c r="S63890" s="111"/>
      <c r="U63890" s="111"/>
      <c r="W63890" s="111"/>
      <c r="Y63890" s="111"/>
      <c r="AA63890" s="111"/>
      <c r="AC63890" s="111"/>
    </row>
    <row r="63891" spans="19:29" x14ac:dyDescent="0.25">
      <c r="S63891" s="107"/>
      <c r="U63891" s="107"/>
      <c r="W63891" s="107"/>
      <c r="Y63891" s="107"/>
      <c r="AA63891" s="107"/>
      <c r="AC63891" s="107"/>
    </row>
    <row r="63892" spans="19:29" x14ac:dyDescent="0.25">
      <c r="S63892" s="108"/>
      <c r="U63892" s="108"/>
      <c r="W63892" s="108"/>
      <c r="Y63892" s="108"/>
      <c r="AA63892" s="108"/>
      <c r="AC63892" s="108"/>
    </row>
    <row r="63893" spans="19:29" x14ac:dyDescent="0.25">
      <c r="S63893" s="108"/>
      <c r="U63893" s="108"/>
      <c r="W63893" s="108"/>
      <c r="Y63893" s="108"/>
      <c r="AA63893" s="108"/>
      <c r="AC63893" s="108"/>
    </row>
    <row r="63894" spans="19:29" x14ac:dyDescent="0.25">
      <c r="S63894" s="109"/>
      <c r="U63894" s="109"/>
      <c r="W63894" s="109"/>
      <c r="Y63894" s="109"/>
      <c r="AA63894" s="109"/>
      <c r="AC63894" s="109"/>
    </row>
    <row r="63895" spans="19:29" x14ac:dyDescent="0.25">
      <c r="S63895" s="108"/>
      <c r="U63895" s="108"/>
      <c r="W63895" s="108"/>
      <c r="Y63895" s="108"/>
      <c r="AA63895" s="108"/>
      <c r="AC63895" s="108"/>
    </row>
    <row r="63896" spans="19:29" x14ac:dyDescent="0.25">
      <c r="S63896" s="108"/>
      <c r="U63896" s="108"/>
      <c r="W63896" s="108"/>
      <c r="Y63896" s="108"/>
      <c r="AA63896" s="108"/>
      <c r="AC63896" s="108"/>
    </row>
    <row r="63897" spans="19:29" x14ac:dyDescent="0.25">
      <c r="S63897" s="109"/>
      <c r="U63897" s="109"/>
      <c r="W63897" s="109"/>
      <c r="Y63897" s="109"/>
      <c r="AA63897" s="109"/>
      <c r="AC63897" s="109"/>
    </row>
    <row r="63898" spans="19:29" x14ac:dyDescent="0.25">
      <c r="S63898" s="108"/>
      <c r="U63898" s="108"/>
      <c r="W63898" s="108"/>
      <c r="Y63898" s="108"/>
      <c r="AA63898" s="108"/>
      <c r="AC63898" s="108"/>
    </row>
    <row r="63899" spans="19:29" x14ac:dyDescent="0.25">
      <c r="S63899" s="109"/>
      <c r="U63899" s="109"/>
      <c r="W63899" s="109"/>
      <c r="Y63899" s="109"/>
      <c r="AA63899" s="109"/>
      <c r="AC63899" s="109"/>
    </row>
    <row r="63900" spans="19:29" x14ac:dyDescent="0.25">
      <c r="S63900" s="108"/>
      <c r="U63900" s="108"/>
      <c r="W63900" s="108"/>
      <c r="Y63900" s="108"/>
      <c r="AA63900" s="108"/>
      <c r="AC63900" s="108"/>
    </row>
    <row r="63901" spans="19:29" x14ac:dyDescent="0.25">
      <c r="S63901" s="108"/>
      <c r="U63901" s="108"/>
      <c r="W63901" s="108"/>
      <c r="Y63901" s="108"/>
      <c r="AA63901" s="108"/>
      <c r="AC63901" s="108"/>
    </row>
    <row r="63902" spans="19:29" x14ac:dyDescent="0.25">
      <c r="S63902" s="108"/>
      <c r="U63902" s="108"/>
      <c r="W63902" s="108"/>
      <c r="Y63902" s="108"/>
      <c r="AA63902" s="108"/>
      <c r="AC63902" s="108"/>
    </row>
    <row r="63903" spans="19:29" x14ac:dyDescent="0.25">
      <c r="S63903" s="110"/>
      <c r="U63903" s="110"/>
      <c r="W63903" s="110"/>
      <c r="Y63903" s="110"/>
      <c r="AA63903" s="110"/>
      <c r="AC63903" s="110"/>
    </row>
    <row r="63904" spans="19:29" x14ac:dyDescent="0.25">
      <c r="S63904" s="110"/>
      <c r="U63904" s="110"/>
      <c r="W63904" s="110"/>
      <c r="Y63904" s="110"/>
      <c r="AA63904" s="110"/>
      <c r="AC63904" s="110"/>
    </row>
    <row r="63905" spans="19:29" x14ac:dyDescent="0.25">
      <c r="S63905" s="110"/>
      <c r="U63905" s="110"/>
      <c r="W63905" s="110"/>
      <c r="Y63905" s="110"/>
      <c r="AA63905" s="110"/>
      <c r="AC63905" s="110"/>
    </row>
    <row r="63906" spans="19:29" x14ac:dyDescent="0.25">
      <c r="S63906" s="110"/>
      <c r="U63906" s="110"/>
      <c r="W63906" s="110"/>
      <c r="Y63906" s="110"/>
      <c r="AA63906" s="110"/>
      <c r="AC63906" s="110"/>
    </row>
    <row r="63907" spans="19:29" x14ac:dyDescent="0.25">
      <c r="S63907" s="111"/>
      <c r="U63907" s="111"/>
      <c r="W63907" s="111"/>
      <c r="Y63907" s="111"/>
      <c r="AA63907" s="111"/>
      <c r="AC63907" s="111"/>
    </row>
    <row r="63908" spans="19:29" x14ac:dyDescent="0.25">
      <c r="S63908" s="107"/>
      <c r="U63908" s="107"/>
      <c r="W63908" s="107"/>
      <c r="Y63908" s="107"/>
      <c r="AA63908" s="107"/>
      <c r="AC63908" s="107"/>
    </row>
    <row r="63909" spans="19:29" x14ac:dyDescent="0.25">
      <c r="S63909" s="108"/>
      <c r="U63909" s="108"/>
      <c r="W63909" s="108"/>
      <c r="Y63909" s="108"/>
      <c r="AA63909" s="108"/>
      <c r="AC63909" s="108"/>
    </row>
    <row r="63910" spans="19:29" x14ac:dyDescent="0.25">
      <c r="S63910" s="108"/>
      <c r="U63910" s="108"/>
      <c r="W63910" s="108"/>
      <c r="Y63910" s="108"/>
      <c r="AA63910" s="108"/>
      <c r="AC63910" s="108"/>
    </row>
    <row r="63911" spans="19:29" x14ac:dyDescent="0.25">
      <c r="S63911" s="109"/>
      <c r="U63911" s="109"/>
      <c r="W63911" s="109"/>
      <c r="Y63911" s="109"/>
      <c r="AA63911" s="109"/>
      <c r="AC63911" s="109"/>
    </row>
    <row r="63912" spans="19:29" x14ac:dyDescent="0.25">
      <c r="S63912" s="108"/>
      <c r="U63912" s="108"/>
      <c r="W63912" s="108"/>
      <c r="Y63912" s="108"/>
      <c r="AA63912" s="108"/>
      <c r="AC63912" s="108"/>
    </row>
    <row r="63913" spans="19:29" x14ac:dyDescent="0.25">
      <c r="S63913" s="108"/>
      <c r="U63913" s="108"/>
      <c r="W63913" s="108"/>
      <c r="Y63913" s="108"/>
      <c r="AA63913" s="108"/>
      <c r="AC63913" s="108"/>
    </row>
    <row r="63914" spans="19:29" x14ac:dyDescent="0.25">
      <c r="S63914" s="109"/>
      <c r="U63914" s="109"/>
      <c r="W63914" s="109"/>
      <c r="Y63914" s="109"/>
      <c r="AA63914" s="109"/>
      <c r="AC63914" s="109"/>
    </row>
    <row r="63915" spans="19:29" x14ac:dyDescent="0.25">
      <c r="S63915" s="108"/>
      <c r="U63915" s="108"/>
      <c r="W63915" s="108"/>
      <c r="Y63915" s="108"/>
      <c r="AA63915" s="108"/>
      <c r="AC63915" s="108"/>
    </row>
    <row r="63916" spans="19:29" x14ac:dyDescent="0.25">
      <c r="S63916" s="109"/>
      <c r="U63916" s="109"/>
      <c r="W63916" s="109"/>
      <c r="Y63916" s="109"/>
      <c r="AA63916" s="109"/>
      <c r="AC63916" s="109"/>
    </row>
    <row r="63917" spans="19:29" x14ac:dyDescent="0.25">
      <c r="S63917" s="108"/>
      <c r="U63917" s="108"/>
      <c r="W63917" s="108"/>
      <c r="Y63917" s="108"/>
      <c r="AA63917" s="108"/>
      <c r="AC63917" s="108"/>
    </row>
    <row r="63918" spans="19:29" x14ac:dyDescent="0.25">
      <c r="S63918" s="108"/>
      <c r="U63918" s="108"/>
      <c r="W63918" s="108"/>
      <c r="Y63918" s="108"/>
      <c r="AA63918" s="108"/>
      <c r="AC63918" s="108"/>
    </row>
    <row r="63919" spans="19:29" x14ac:dyDescent="0.25">
      <c r="S63919" s="108"/>
      <c r="U63919" s="108"/>
      <c r="W63919" s="108"/>
      <c r="Y63919" s="108"/>
      <c r="AA63919" s="108"/>
      <c r="AC63919" s="108"/>
    </row>
    <row r="63920" spans="19:29" x14ac:dyDescent="0.25">
      <c r="S63920" s="110"/>
      <c r="U63920" s="110"/>
      <c r="W63920" s="110"/>
      <c r="Y63920" s="110"/>
      <c r="AA63920" s="110"/>
      <c r="AC63920" s="110"/>
    </row>
    <row r="63921" spans="19:29" x14ac:dyDescent="0.25">
      <c r="S63921" s="110"/>
      <c r="U63921" s="110"/>
      <c r="W63921" s="110"/>
      <c r="Y63921" s="110"/>
      <c r="AA63921" s="110"/>
      <c r="AC63921" s="110"/>
    </row>
    <row r="63922" spans="19:29" x14ac:dyDescent="0.25">
      <c r="S63922" s="110"/>
      <c r="U63922" s="110"/>
      <c r="W63922" s="110"/>
      <c r="Y63922" s="110"/>
      <c r="AA63922" s="110"/>
      <c r="AC63922" s="110"/>
    </row>
    <row r="63923" spans="19:29" x14ac:dyDescent="0.25">
      <c r="S63923" s="110"/>
      <c r="U63923" s="110"/>
      <c r="W63923" s="110"/>
      <c r="Y63923" s="110"/>
      <c r="AA63923" s="110"/>
      <c r="AC63923" s="110"/>
    </row>
    <row r="63924" spans="19:29" x14ac:dyDescent="0.25">
      <c r="S63924" s="111"/>
      <c r="U63924" s="111"/>
      <c r="W63924" s="111"/>
      <c r="Y63924" s="111"/>
      <c r="AA63924" s="111"/>
      <c r="AC63924" s="111"/>
    </row>
    <row r="63925" spans="19:29" x14ac:dyDescent="0.25">
      <c r="S63925" s="107"/>
      <c r="U63925" s="107"/>
      <c r="W63925" s="107"/>
      <c r="Y63925" s="107"/>
      <c r="AA63925" s="107"/>
      <c r="AC63925" s="107"/>
    </row>
    <row r="63926" spans="19:29" x14ac:dyDescent="0.25">
      <c r="S63926" s="108"/>
      <c r="U63926" s="108"/>
      <c r="W63926" s="108"/>
      <c r="Y63926" s="108"/>
      <c r="AA63926" s="108"/>
      <c r="AC63926" s="108"/>
    </row>
    <row r="63927" spans="19:29" x14ac:dyDescent="0.25">
      <c r="S63927" s="108"/>
      <c r="U63927" s="108"/>
      <c r="W63927" s="108"/>
      <c r="Y63927" s="108"/>
      <c r="AA63927" s="108"/>
      <c r="AC63927" s="108"/>
    </row>
    <row r="63928" spans="19:29" x14ac:dyDescent="0.25">
      <c r="S63928" s="109"/>
      <c r="U63928" s="109"/>
      <c r="W63928" s="109"/>
      <c r="Y63928" s="109"/>
      <c r="AA63928" s="109"/>
      <c r="AC63928" s="109"/>
    </row>
    <row r="63929" spans="19:29" x14ac:dyDescent="0.25">
      <c r="S63929" s="108"/>
      <c r="U63929" s="108"/>
      <c r="W63929" s="108"/>
      <c r="Y63929" s="108"/>
      <c r="AA63929" s="108"/>
      <c r="AC63929" s="108"/>
    </row>
    <row r="63930" spans="19:29" x14ac:dyDescent="0.25">
      <c r="S63930" s="108"/>
      <c r="U63930" s="108"/>
      <c r="W63930" s="108"/>
      <c r="Y63930" s="108"/>
      <c r="AA63930" s="108"/>
      <c r="AC63930" s="108"/>
    </row>
    <row r="63931" spans="19:29" x14ac:dyDescent="0.25">
      <c r="S63931" s="109"/>
      <c r="U63931" s="109"/>
      <c r="W63931" s="109"/>
      <c r="Y63931" s="109"/>
      <c r="AA63931" s="109"/>
      <c r="AC63931" s="109"/>
    </row>
    <row r="63932" spans="19:29" x14ac:dyDescent="0.25">
      <c r="S63932" s="108"/>
      <c r="U63932" s="108"/>
      <c r="W63932" s="108"/>
      <c r="Y63932" s="108"/>
      <c r="AA63932" s="108"/>
      <c r="AC63932" s="108"/>
    </row>
    <row r="63933" spans="19:29" x14ac:dyDescent="0.25">
      <c r="S63933" s="109"/>
      <c r="U63933" s="109"/>
      <c r="W63933" s="109"/>
      <c r="Y63933" s="109"/>
      <c r="AA63933" s="109"/>
      <c r="AC63933" s="109"/>
    </row>
    <row r="63934" spans="19:29" x14ac:dyDescent="0.25">
      <c r="S63934" s="108"/>
      <c r="U63934" s="108"/>
      <c r="W63934" s="108"/>
      <c r="Y63934" s="108"/>
      <c r="AA63934" s="108"/>
      <c r="AC63934" s="108"/>
    </row>
    <row r="63935" spans="19:29" x14ac:dyDescent="0.25">
      <c r="S63935" s="108"/>
      <c r="U63935" s="108"/>
      <c r="W63935" s="108"/>
      <c r="Y63935" s="108"/>
      <c r="AA63935" s="108"/>
      <c r="AC63935" s="108"/>
    </row>
    <row r="63936" spans="19:29" x14ac:dyDescent="0.25">
      <c r="S63936" s="108"/>
      <c r="U63936" s="108"/>
      <c r="W63936" s="108"/>
      <c r="Y63936" s="108"/>
      <c r="AA63936" s="108"/>
      <c r="AC63936" s="108"/>
    </row>
    <row r="63937" spans="19:29" x14ac:dyDescent="0.25">
      <c r="S63937" s="110"/>
      <c r="U63937" s="110"/>
      <c r="W63937" s="110"/>
      <c r="Y63937" s="110"/>
      <c r="AA63937" s="110"/>
      <c r="AC63937" s="110"/>
    </row>
    <row r="63938" spans="19:29" x14ac:dyDescent="0.25">
      <c r="S63938" s="110"/>
      <c r="U63938" s="110"/>
      <c r="W63938" s="110"/>
      <c r="Y63938" s="110"/>
      <c r="AA63938" s="110"/>
      <c r="AC63938" s="110"/>
    </row>
    <row r="63939" spans="19:29" x14ac:dyDescent="0.25">
      <c r="S63939" s="110"/>
      <c r="U63939" s="110"/>
      <c r="W63939" s="110"/>
      <c r="Y63939" s="110"/>
      <c r="AA63939" s="110"/>
      <c r="AC63939" s="110"/>
    </row>
    <row r="63940" spans="19:29" x14ac:dyDescent="0.25">
      <c r="S63940" s="110"/>
      <c r="U63940" s="110"/>
      <c r="W63940" s="110"/>
      <c r="Y63940" s="110"/>
      <c r="AA63940" s="110"/>
      <c r="AC63940" s="110"/>
    </row>
    <row r="63941" spans="19:29" x14ac:dyDescent="0.25">
      <c r="S63941" s="111"/>
      <c r="U63941" s="111"/>
      <c r="W63941" s="111"/>
      <c r="Y63941" s="111"/>
      <c r="AA63941" s="111"/>
      <c r="AC63941" s="111"/>
    </row>
    <row r="63942" spans="19:29" x14ac:dyDescent="0.25">
      <c r="S63942" s="107"/>
      <c r="U63942" s="107"/>
      <c r="W63942" s="107"/>
      <c r="Y63942" s="107"/>
      <c r="AA63942" s="107"/>
      <c r="AC63942" s="107"/>
    </row>
    <row r="63943" spans="19:29" x14ac:dyDescent="0.25">
      <c r="S63943" s="108"/>
      <c r="U63943" s="108"/>
      <c r="W63943" s="108"/>
      <c r="Y63943" s="108"/>
      <c r="AA63943" s="108"/>
      <c r="AC63943" s="108"/>
    </row>
    <row r="63944" spans="19:29" x14ac:dyDescent="0.25">
      <c r="S63944" s="108"/>
      <c r="U63944" s="108"/>
      <c r="W63944" s="108"/>
      <c r="Y63944" s="108"/>
      <c r="AA63944" s="108"/>
      <c r="AC63944" s="108"/>
    </row>
    <row r="63945" spans="19:29" x14ac:dyDescent="0.25">
      <c r="S63945" s="109"/>
      <c r="U63945" s="109"/>
      <c r="W63945" s="109"/>
      <c r="Y63945" s="109"/>
      <c r="AA63945" s="109"/>
      <c r="AC63945" s="109"/>
    </row>
    <row r="63946" spans="19:29" x14ac:dyDescent="0.25">
      <c r="S63946" s="108"/>
      <c r="U63946" s="108"/>
      <c r="W63946" s="108"/>
      <c r="Y63946" s="108"/>
      <c r="AA63946" s="108"/>
      <c r="AC63946" s="108"/>
    </row>
    <row r="63947" spans="19:29" x14ac:dyDescent="0.25">
      <c r="S63947" s="108"/>
      <c r="U63947" s="108"/>
      <c r="W63947" s="108"/>
      <c r="Y63947" s="108"/>
      <c r="AA63947" s="108"/>
      <c r="AC63947" s="108"/>
    </row>
    <row r="63948" spans="19:29" x14ac:dyDescent="0.25">
      <c r="S63948" s="109"/>
      <c r="U63948" s="109"/>
      <c r="W63948" s="109"/>
      <c r="Y63948" s="109"/>
      <c r="AA63948" s="109"/>
      <c r="AC63948" s="109"/>
    </row>
    <row r="63949" spans="19:29" x14ac:dyDescent="0.25">
      <c r="S63949" s="108"/>
      <c r="U63949" s="108"/>
      <c r="W63949" s="108"/>
      <c r="Y63949" s="108"/>
      <c r="AA63949" s="108"/>
      <c r="AC63949" s="108"/>
    </row>
    <row r="63950" spans="19:29" x14ac:dyDescent="0.25">
      <c r="S63950" s="109"/>
      <c r="U63950" s="109"/>
      <c r="W63950" s="109"/>
      <c r="Y63950" s="109"/>
      <c r="AA63950" s="109"/>
      <c r="AC63950" s="109"/>
    </row>
    <row r="63951" spans="19:29" x14ac:dyDescent="0.25">
      <c r="S63951" s="108"/>
      <c r="U63951" s="108"/>
      <c r="W63951" s="108"/>
      <c r="Y63951" s="108"/>
      <c r="AA63951" s="108"/>
      <c r="AC63951" s="108"/>
    </row>
    <row r="63952" spans="19:29" x14ac:dyDescent="0.25">
      <c r="S63952" s="108"/>
      <c r="U63952" s="108"/>
      <c r="W63952" s="108"/>
      <c r="Y63952" s="108"/>
      <c r="AA63952" s="108"/>
      <c r="AC63952" s="108"/>
    </row>
    <row r="63953" spans="19:29" x14ac:dyDescent="0.25">
      <c r="S63953" s="108"/>
      <c r="U63953" s="108"/>
      <c r="W63953" s="108"/>
      <c r="Y63953" s="108"/>
      <c r="AA63953" s="108"/>
      <c r="AC63953" s="108"/>
    </row>
    <row r="63954" spans="19:29" x14ac:dyDescent="0.25">
      <c r="S63954" s="110"/>
      <c r="U63954" s="110"/>
      <c r="W63954" s="110"/>
      <c r="Y63954" s="110"/>
      <c r="AA63954" s="110"/>
      <c r="AC63954" s="110"/>
    </row>
    <row r="63955" spans="19:29" x14ac:dyDescent="0.25">
      <c r="S63955" s="110"/>
      <c r="U63955" s="110"/>
      <c r="W63955" s="110"/>
      <c r="Y63955" s="110"/>
      <c r="AA63955" s="110"/>
      <c r="AC63955" s="110"/>
    </row>
    <row r="63956" spans="19:29" x14ac:dyDescent="0.25">
      <c r="S63956" s="110"/>
      <c r="U63956" s="110"/>
      <c r="W63956" s="110"/>
      <c r="Y63956" s="110"/>
      <c r="AA63956" s="110"/>
      <c r="AC63956" s="110"/>
    </row>
    <row r="63957" spans="19:29" x14ac:dyDescent="0.25">
      <c r="S63957" s="110"/>
      <c r="U63957" s="110"/>
      <c r="W63957" s="110"/>
      <c r="Y63957" s="110"/>
      <c r="AA63957" s="110"/>
      <c r="AC63957" s="110"/>
    </row>
    <row r="63958" spans="19:29" x14ac:dyDescent="0.25">
      <c r="S63958" s="111"/>
      <c r="U63958" s="111"/>
      <c r="W63958" s="111"/>
      <c r="Y63958" s="111"/>
      <c r="AA63958" s="111"/>
      <c r="AC63958" s="111"/>
    </row>
    <row r="63959" spans="19:29" x14ac:dyDescent="0.25">
      <c r="S63959" s="107"/>
      <c r="U63959" s="107"/>
      <c r="W63959" s="107"/>
      <c r="Y63959" s="107"/>
      <c r="AA63959" s="107"/>
      <c r="AC63959" s="107"/>
    </row>
    <row r="63960" spans="19:29" x14ac:dyDescent="0.25">
      <c r="S63960" s="108"/>
      <c r="U63960" s="108"/>
      <c r="W63960" s="108"/>
      <c r="Y63960" s="108"/>
      <c r="AA63960" s="108"/>
      <c r="AC63960" s="108"/>
    </row>
    <row r="63961" spans="19:29" x14ac:dyDescent="0.25">
      <c r="S63961" s="108"/>
      <c r="U63961" s="108"/>
      <c r="W63961" s="108"/>
      <c r="Y63961" s="108"/>
      <c r="AA63961" s="108"/>
      <c r="AC63961" s="108"/>
    </row>
    <row r="63962" spans="19:29" x14ac:dyDescent="0.25">
      <c r="S63962" s="109"/>
      <c r="U63962" s="109"/>
      <c r="W63962" s="109"/>
      <c r="Y63962" s="109"/>
      <c r="AA63962" s="109"/>
      <c r="AC63962" s="109"/>
    </row>
    <row r="63963" spans="19:29" x14ac:dyDescent="0.25">
      <c r="S63963" s="108"/>
      <c r="U63963" s="108"/>
      <c r="W63963" s="108"/>
      <c r="Y63963" s="108"/>
      <c r="AA63963" s="108"/>
      <c r="AC63963" s="108"/>
    </row>
    <row r="63964" spans="19:29" x14ac:dyDescent="0.25">
      <c r="S63964" s="108"/>
      <c r="U63964" s="108"/>
      <c r="W63964" s="108"/>
      <c r="Y63964" s="108"/>
      <c r="AA63964" s="108"/>
      <c r="AC63964" s="108"/>
    </row>
    <row r="63965" spans="19:29" x14ac:dyDescent="0.25">
      <c r="S63965" s="109"/>
      <c r="U63965" s="109"/>
      <c r="W63965" s="109"/>
      <c r="Y63965" s="109"/>
      <c r="AA63965" s="109"/>
      <c r="AC63965" s="109"/>
    </row>
    <row r="63966" spans="19:29" x14ac:dyDescent="0.25">
      <c r="S63966" s="108"/>
      <c r="U63966" s="108"/>
      <c r="W63966" s="108"/>
      <c r="Y63966" s="108"/>
      <c r="AA63966" s="108"/>
      <c r="AC63966" s="108"/>
    </row>
    <row r="63967" spans="19:29" x14ac:dyDescent="0.25">
      <c r="S63967" s="109"/>
      <c r="U63967" s="109"/>
      <c r="W63967" s="109"/>
      <c r="Y63967" s="109"/>
      <c r="AA63967" s="109"/>
      <c r="AC63967" s="109"/>
    </row>
    <row r="63968" spans="19:29" x14ac:dyDescent="0.25">
      <c r="S63968" s="108"/>
      <c r="U63968" s="108"/>
      <c r="W63968" s="108"/>
      <c r="Y63968" s="108"/>
      <c r="AA63968" s="108"/>
      <c r="AC63968" s="108"/>
    </row>
    <row r="63969" spans="19:29" x14ac:dyDescent="0.25">
      <c r="S63969" s="108"/>
      <c r="U63969" s="108"/>
      <c r="W63969" s="108"/>
      <c r="Y63969" s="108"/>
      <c r="AA63969" s="108"/>
      <c r="AC63969" s="108"/>
    </row>
    <row r="63970" spans="19:29" x14ac:dyDescent="0.25">
      <c r="S63970" s="108"/>
      <c r="U63970" s="108"/>
      <c r="W63970" s="108"/>
      <c r="Y63970" s="108"/>
      <c r="AA63970" s="108"/>
      <c r="AC63970" s="108"/>
    </row>
    <row r="63971" spans="19:29" x14ac:dyDescent="0.25">
      <c r="S63971" s="110"/>
      <c r="U63971" s="110"/>
      <c r="W63971" s="110"/>
      <c r="Y63971" s="110"/>
      <c r="AA63971" s="110"/>
      <c r="AC63971" s="110"/>
    </row>
    <row r="63972" spans="19:29" x14ac:dyDescent="0.25">
      <c r="S63972" s="110"/>
      <c r="U63972" s="110"/>
      <c r="W63972" s="110"/>
      <c r="Y63972" s="110"/>
      <c r="AA63972" s="110"/>
      <c r="AC63972" s="110"/>
    </row>
    <row r="63973" spans="19:29" x14ac:dyDescent="0.25">
      <c r="S63973" s="110"/>
      <c r="U63973" s="110"/>
      <c r="W63973" s="110"/>
      <c r="Y63973" s="110"/>
      <c r="AA63973" s="110"/>
      <c r="AC63973" s="110"/>
    </row>
    <row r="63974" spans="19:29" x14ac:dyDescent="0.25">
      <c r="S63974" s="110"/>
      <c r="U63974" s="110"/>
      <c r="W63974" s="110"/>
      <c r="Y63974" s="110"/>
      <c r="AA63974" s="110"/>
      <c r="AC63974" s="110"/>
    </row>
    <row r="63975" spans="19:29" x14ac:dyDescent="0.25">
      <c r="S63975" s="111"/>
      <c r="U63975" s="111"/>
      <c r="W63975" s="111"/>
      <c r="Y63975" s="111"/>
      <c r="AA63975" s="111"/>
      <c r="AC63975" s="111"/>
    </row>
    <row r="63976" spans="19:29" x14ac:dyDescent="0.25">
      <c r="S63976" s="107"/>
      <c r="U63976" s="107"/>
      <c r="W63976" s="107"/>
      <c r="Y63976" s="107"/>
      <c r="AA63976" s="107"/>
      <c r="AC63976" s="107"/>
    </row>
    <row r="63977" spans="19:29" x14ac:dyDescent="0.25">
      <c r="S63977" s="108"/>
      <c r="U63977" s="108"/>
      <c r="W63977" s="108"/>
      <c r="Y63977" s="108"/>
      <c r="AA63977" s="108"/>
      <c r="AC63977" s="108"/>
    </row>
    <row r="63978" spans="19:29" x14ac:dyDescent="0.25">
      <c r="S63978" s="108"/>
      <c r="U63978" s="108"/>
      <c r="W63978" s="108"/>
      <c r="Y63978" s="108"/>
      <c r="AA63978" s="108"/>
      <c r="AC63978" s="108"/>
    </row>
    <row r="63979" spans="19:29" x14ac:dyDescent="0.25">
      <c r="S63979" s="109"/>
      <c r="U63979" s="109"/>
      <c r="W63979" s="109"/>
      <c r="Y63979" s="109"/>
      <c r="AA63979" s="109"/>
      <c r="AC63979" s="109"/>
    </row>
    <row r="63980" spans="19:29" x14ac:dyDescent="0.25">
      <c r="S63980" s="108"/>
      <c r="U63980" s="108"/>
      <c r="W63980" s="108"/>
      <c r="Y63980" s="108"/>
      <c r="AA63980" s="108"/>
      <c r="AC63980" s="108"/>
    </row>
    <row r="63981" spans="19:29" x14ac:dyDescent="0.25">
      <c r="S63981" s="108"/>
      <c r="U63981" s="108"/>
      <c r="W63981" s="108"/>
      <c r="Y63981" s="108"/>
      <c r="AA63981" s="108"/>
      <c r="AC63981" s="108"/>
    </row>
    <row r="63982" spans="19:29" x14ac:dyDescent="0.25">
      <c r="S63982" s="109"/>
      <c r="U63982" s="109"/>
      <c r="W63982" s="109"/>
      <c r="Y63982" s="109"/>
      <c r="AA63982" s="109"/>
      <c r="AC63982" s="109"/>
    </row>
    <row r="63983" spans="19:29" x14ac:dyDescent="0.25">
      <c r="S63983" s="108"/>
      <c r="U63983" s="108"/>
      <c r="W63983" s="108"/>
      <c r="Y63983" s="108"/>
      <c r="AA63983" s="108"/>
      <c r="AC63983" s="108"/>
    </row>
    <row r="63984" spans="19:29" x14ac:dyDescent="0.25">
      <c r="S63984" s="109"/>
      <c r="U63984" s="109"/>
      <c r="W63984" s="109"/>
      <c r="Y63984" s="109"/>
      <c r="AA63984" s="109"/>
      <c r="AC63984" s="109"/>
    </row>
    <row r="63985" spans="19:29" x14ac:dyDescent="0.25">
      <c r="S63985" s="108"/>
      <c r="U63985" s="108"/>
      <c r="W63985" s="108"/>
      <c r="Y63985" s="108"/>
      <c r="AA63985" s="108"/>
      <c r="AC63985" s="108"/>
    </row>
    <row r="63986" spans="19:29" x14ac:dyDescent="0.25">
      <c r="S63986" s="108"/>
      <c r="U63986" s="108"/>
      <c r="W63986" s="108"/>
      <c r="Y63986" s="108"/>
      <c r="AA63986" s="108"/>
      <c r="AC63986" s="108"/>
    </row>
    <row r="63987" spans="19:29" x14ac:dyDescent="0.25">
      <c r="S63987" s="108"/>
      <c r="U63987" s="108"/>
      <c r="W63987" s="108"/>
      <c r="Y63987" s="108"/>
      <c r="AA63987" s="108"/>
      <c r="AC63987" s="108"/>
    </row>
    <row r="63988" spans="19:29" x14ac:dyDescent="0.25">
      <c r="S63988" s="110"/>
      <c r="U63988" s="110"/>
      <c r="W63988" s="110"/>
      <c r="Y63988" s="110"/>
      <c r="AA63988" s="110"/>
      <c r="AC63988" s="110"/>
    </row>
    <row r="63989" spans="19:29" x14ac:dyDescent="0.25">
      <c r="S63989" s="110"/>
      <c r="U63989" s="110"/>
      <c r="W63989" s="110"/>
      <c r="Y63989" s="110"/>
      <c r="AA63989" s="110"/>
      <c r="AC63989" s="110"/>
    </row>
    <row r="63990" spans="19:29" x14ac:dyDescent="0.25">
      <c r="S63990" s="110"/>
      <c r="U63990" s="110"/>
      <c r="W63990" s="110"/>
      <c r="Y63990" s="110"/>
      <c r="AA63990" s="110"/>
      <c r="AC63990" s="110"/>
    </row>
    <row r="63991" spans="19:29" x14ac:dyDescent="0.25">
      <c r="S63991" s="110"/>
      <c r="U63991" s="110"/>
      <c r="W63991" s="110"/>
      <c r="Y63991" s="110"/>
      <c r="AA63991" s="110"/>
      <c r="AC63991" s="110"/>
    </row>
    <row r="63992" spans="19:29" x14ac:dyDescent="0.25">
      <c r="S63992" s="111"/>
      <c r="U63992" s="111"/>
      <c r="W63992" s="111"/>
      <c r="Y63992" s="111"/>
      <c r="AA63992" s="111"/>
      <c r="AC63992" s="111"/>
    </row>
    <row r="63993" spans="19:29" x14ac:dyDescent="0.25">
      <c r="S63993" s="107"/>
      <c r="U63993" s="107"/>
      <c r="W63993" s="107"/>
      <c r="Y63993" s="107"/>
      <c r="AA63993" s="107"/>
      <c r="AC63993" s="107"/>
    </row>
    <row r="63994" spans="19:29" x14ac:dyDescent="0.25">
      <c r="S63994" s="108"/>
      <c r="U63994" s="108"/>
      <c r="W63994" s="108"/>
      <c r="Y63994" s="108"/>
      <c r="AA63994" s="108"/>
      <c r="AC63994" s="108"/>
    </row>
    <row r="63995" spans="19:29" x14ac:dyDescent="0.25">
      <c r="S63995" s="108"/>
      <c r="U63995" s="108"/>
      <c r="W63995" s="108"/>
      <c r="Y63995" s="108"/>
      <c r="AA63995" s="108"/>
      <c r="AC63995" s="108"/>
    </row>
    <row r="63996" spans="19:29" x14ac:dyDescent="0.25">
      <c r="S63996" s="109"/>
      <c r="U63996" s="109"/>
      <c r="W63996" s="109"/>
      <c r="Y63996" s="109"/>
      <c r="AA63996" s="109"/>
      <c r="AC63996" s="109"/>
    </row>
    <row r="63997" spans="19:29" x14ac:dyDescent="0.25">
      <c r="S63997" s="108"/>
      <c r="U63997" s="108"/>
      <c r="W63997" s="108"/>
      <c r="Y63997" s="108"/>
      <c r="AA63997" s="108"/>
      <c r="AC63997" s="108"/>
    </row>
    <row r="63998" spans="19:29" x14ac:dyDescent="0.25">
      <c r="S63998" s="108"/>
      <c r="U63998" s="108"/>
      <c r="W63998" s="108"/>
      <c r="Y63998" s="108"/>
      <c r="AA63998" s="108"/>
      <c r="AC63998" s="108"/>
    </row>
    <row r="63999" spans="19:29" x14ac:dyDescent="0.25">
      <c r="S63999" s="109"/>
      <c r="U63999" s="109"/>
      <c r="W63999" s="109"/>
      <c r="Y63999" s="109"/>
      <c r="AA63999" s="109"/>
      <c r="AC63999" s="109"/>
    </row>
    <row r="64000" spans="19:29" x14ac:dyDescent="0.25">
      <c r="S64000" s="108"/>
      <c r="U64000" s="108"/>
      <c r="W64000" s="108"/>
      <c r="Y64000" s="108"/>
      <c r="AA64000" s="108"/>
      <c r="AC64000" s="108"/>
    </row>
    <row r="64001" spans="19:29" x14ac:dyDescent="0.25">
      <c r="S64001" s="109"/>
      <c r="U64001" s="109"/>
      <c r="W64001" s="109"/>
      <c r="Y64001" s="109"/>
      <c r="AA64001" s="109"/>
      <c r="AC64001" s="109"/>
    </row>
    <row r="64002" spans="19:29" x14ac:dyDescent="0.25">
      <c r="S64002" s="108"/>
      <c r="U64002" s="108"/>
      <c r="W64002" s="108"/>
      <c r="Y64002" s="108"/>
      <c r="AA64002" s="108"/>
      <c r="AC64002" s="108"/>
    </row>
    <row r="64003" spans="19:29" x14ac:dyDescent="0.25">
      <c r="S64003" s="108"/>
      <c r="U64003" s="108"/>
      <c r="W64003" s="108"/>
      <c r="Y64003" s="108"/>
      <c r="AA64003" s="108"/>
      <c r="AC64003" s="108"/>
    </row>
    <row r="64004" spans="19:29" x14ac:dyDescent="0.25">
      <c r="S64004" s="108"/>
      <c r="U64004" s="108"/>
      <c r="W64004" s="108"/>
      <c r="Y64004" s="108"/>
      <c r="AA64004" s="108"/>
      <c r="AC64004" s="108"/>
    </row>
    <row r="64005" spans="19:29" x14ac:dyDescent="0.25">
      <c r="S64005" s="110"/>
      <c r="U64005" s="110"/>
      <c r="W64005" s="110"/>
      <c r="Y64005" s="110"/>
      <c r="AA64005" s="110"/>
      <c r="AC64005" s="110"/>
    </row>
    <row r="64006" spans="19:29" x14ac:dyDescent="0.25">
      <c r="S64006" s="110"/>
      <c r="U64006" s="110"/>
      <c r="W64006" s="110"/>
      <c r="Y64006" s="110"/>
      <c r="AA64006" s="110"/>
      <c r="AC64006" s="110"/>
    </row>
    <row r="64007" spans="19:29" x14ac:dyDescent="0.25">
      <c r="S64007" s="110"/>
      <c r="U64007" s="110"/>
      <c r="W64007" s="110"/>
      <c r="Y64007" s="110"/>
      <c r="AA64007" s="110"/>
      <c r="AC64007" s="110"/>
    </row>
    <row r="64008" spans="19:29" x14ac:dyDescent="0.25">
      <c r="S64008" s="110"/>
      <c r="U64008" s="110"/>
      <c r="W64008" s="110"/>
      <c r="Y64008" s="110"/>
      <c r="AA64008" s="110"/>
      <c r="AC64008" s="110"/>
    </row>
    <row r="64009" spans="19:29" x14ac:dyDescent="0.25">
      <c r="S64009" s="111"/>
      <c r="U64009" s="111"/>
      <c r="W64009" s="111"/>
      <c r="Y64009" s="111"/>
      <c r="AA64009" s="111"/>
      <c r="AC64009" s="111"/>
    </row>
    <row r="64010" spans="19:29" x14ac:dyDescent="0.25">
      <c r="S64010" s="107"/>
      <c r="U64010" s="107"/>
      <c r="W64010" s="107"/>
      <c r="Y64010" s="107"/>
      <c r="AA64010" s="107"/>
      <c r="AC64010" s="107"/>
    </row>
    <row r="64011" spans="19:29" x14ac:dyDescent="0.25">
      <c r="S64011" s="108"/>
      <c r="U64011" s="108"/>
      <c r="W64011" s="108"/>
      <c r="Y64011" s="108"/>
      <c r="AA64011" s="108"/>
      <c r="AC64011" s="108"/>
    </row>
    <row r="64012" spans="19:29" x14ac:dyDescent="0.25">
      <c r="S64012" s="108"/>
      <c r="U64012" s="108"/>
      <c r="W64012" s="108"/>
      <c r="Y64012" s="108"/>
      <c r="AA64012" s="108"/>
      <c r="AC64012" s="108"/>
    </row>
    <row r="64013" spans="19:29" x14ac:dyDescent="0.25">
      <c r="S64013" s="109"/>
      <c r="U64013" s="109"/>
      <c r="W64013" s="109"/>
      <c r="Y64013" s="109"/>
      <c r="AA64013" s="109"/>
      <c r="AC64013" s="109"/>
    </row>
    <row r="64014" spans="19:29" x14ac:dyDescent="0.25">
      <c r="S64014" s="108"/>
      <c r="U64014" s="108"/>
      <c r="W64014" s="108"/>
      <c r="Y64014" s="108"/>
      <c r="AA64014" s="108"/>
      <c r="AC64014" s="108"/>
    </row>
    <row r="64015" spans="19:29" x14ac:dyDescent="0.25">
      <c r="S64015" s="108"/>
      <c r="U64015" s="108"/>
      <c r="W64015" s="108"/>
      <c r="Y64015" s="108"/>
      <c r="AA64015" s="108"/>
      <c r="AC64015" s="108"/>
    </row>
    <row r="64016" spans="19:29" x14ac:dyDescent="0.25">
      <c r="S64016" s="109"/>
      <c r="U64016" s="109"/>
      <c r="W64016" s="109"/>
      <c r="Y64016" s="109"/>
      <c r="AA64016" s="109"/>
      <c r="AC64016" s="109"/>
    </row>
    <row r="64017" spans="19:29" x14ac:dyDescent="0.25">
      <c r="S64017" s="108"/>
      <c r="U64017" s="108"/>
      <c r="W64017" s="108"/>
      <c r="Y64017" s="108"/>
      <c r="AA64017" s="108"/>
      <c r="AC64017" s="108"/>
    </row>
    <row r="64018" spans="19:29" x14ac:dyDescent="0.25">
      <c r="S64018" s="109"/>
      <c r="U64018" s="109"/>
      <c r="W64018" s="109"/>
      <c r="Y64018" s="109"/>
      <c r="AA64018" s="109"/>
      <c r="AC64018" s="109"/>
    </row>
    <row r="64019" spans="19:29" x14ac:dyDescent="0.25">
      <c r="S64019" s="108"/>
      <c r="U64019" s="108"/>
      <c r="W64019" s="108"/>
      <c r="Y64019" s="108"/>
      <c r="AA64019" s="108"/>
      <c r="AC64019" s="108"/>
    </row>
    <row r="64020" spans="19:29" x14ac:dyDescent="0.25">
      <c r="S64020" s="108"/>
      <c r="U64020" s="108"/>
      <c r="W64020" s="108"/>
      <c r="Y64020" s="108"/>
      <c r="AA64020" s="108"/>
      <c r="AC64020" s="108"/>
    </row>
    <row r="64021" spans="19:29" x14ac:dyDescent="0.25">
      <c r="S64021" s="108"/>
      <c r="U64021" s="108"/>
      <c r="W64021" s="108"/>
      <c r="Y64021" s="108"/>
      <c r="AA64021" s="108"/>
      <c r="AC64021" s="108"/>
    </row>
    <row r="64022" spans="19:29" x14ac:dyDescent="0.25">
      <c r="S64022" s="110"/>
      <c r="U64022" s="110"/>
      <c r="W64022" s="110"/>
      <c r="Y64022" s="110"/>
      <c r="AA64022" s="110"/>
      <c r="AC64022" s="110"/>
    </row>
    <row r="64023" spans="19:29" x14ac:dyDescent="0.25">
      <c r="S64023" s="110"/>
      <c r="U64023" s="110"/>
      <c r="W64023" s="110"/>
      <c r="Y64023" s="110"/>
      <c r="AA64023" s="110"/>
      <c r="AC64023" s="110"/>
    </row>
    <row r="64024" spans="19:29" x14ac:dyDescent="0.25">
      <c r="S64024" s="110"/>
      <c r="U64024" s="110"/>
      <c r="W64024" s="110"/>
      <c r="Y64024" s="110"/>
      <c r="AA64024" s="110"/>
      <c r="AC64024" s="110"/>
    </row>
    <row r="64025" spans="19:29" x14ac:dyDescent="0.25">
      <c r="S64025" s="110"/>
      <c r="U64025" s="110"/>
      <c r="W64025" s="110"/>
      <c r="Y64025" s="110"/>
      <c r="AA64025" s="110"/>
      <c r="AC64025" s="110"/>
    </row>
    <row r="64026" spans="19:29" x14ac:dyDescent="0.25">
      <c r="S64026" s="111"/>
      <c r="U64026" s="111"/>
      <c r="W64026" s="111"/>
      <c r="Y64026" s="111"/>
      <c r="AA64026" s="111"/>
      <c r="AC64026" s="111"/>
    </row>
    <row r="64027" spans="19:29" x14ac:dyDescent="0.25">
      <c r="S64027" s="107"/>
      <c r="U64027" s="107"/>
      <c r="W64027" s="107"/>
      <c r="Y64027" s="107"/>
      <c r="AA64027" s="107"/>
      <c r="AC64027" s="107"/>
    </row>
    <row r="64028" spans="19:29" x14ac:dyDescent="0.25">
      <c r="S64028" s="108"/>
      <c r="U64028" s="108"/>
      <c r="W64028" s="108"/>
      <c r="Y64028" s="108"/>
      <c r="AA64028" s="108"/>
      <c r="AC64028" s="108"/>
    </row>
    <row r="64029" spans="19:29" x14ac:dyDescent="0.25">
      <c r="S64029" s="108"/>
      <c r="U64029" s="108"/>
      <c r="W64029" s="108"/>
      <c r="Y64029" s="108"/>
      <c r="AA64029" s="108"/>
      <c r="AC64029" s="108"/>
    </row>
    <row r="64030" spans="19:29" x14ac:dyDescent="0.25">
      <c r="S64030" s="109"/>
      <c r="U64030" s="109"/>
      <c r="W64030" s="109"/>
      <c r="Y64030" s="109"/>
      <c r="AA64030" s="109"/>
      <c r="AC64030" s="109"/>
    </row>
    <row r="64031" spans="19:29" x14ac:dyDescent="0.25">
      <c r="S64031" s="108"/>
      <c r="U64031" s="108"/>
      <c r="W64031" s="108"/>
      <c r="Y64031" s="108"/>
      <c r="AA64031" s="108"/>
      <c r="AC64031" s="108"/>
    </row>
    <row r="64032" spans="19:29" x14ac:dyDescent="0.25">
      <c r="S64032" s="108"/>
      <c r="U64032" s="108"/>
      <c r="W64032" s="108"/>
      <c r="Y64032" s="108"/>
      <c r="AA64032" s="108"/>
      <c r="AC64032" s="108"/>
    </row>
    <row r="64033" spans="19:29" x14ac:dyDescent="0.25">
      <c r="S64033" s="109"/>
      <c r="U64033" s="109"/>
      <c r="W64033" s="109"/>
      <c r="Y64033" s="109"/>
      <c r="AA64033" s="109"/>
      <c r="AC64033" s="109"/>
    </row>
    <row r="64034" spans="19:29" x14ac:dyDescent="0.25">
      <c r="S64034" s="108"/>
      <c r="U64034" s="108"/>
      <c r="W64034" s="108"/>
      <c r="Y64034" s="108"/>
      <c r="AA64034" s="108"/>
      <c r="AC64034" s="108"/>
    </row>
    <row r="64035" spans="19:29" x14ac:dyDescent="0.25">
      <c r="S64035" s="109"/>
      <c r="U64035" s="109"/>
      <c r="W64035" s="109"/>
      <c r="Y64035" s="109"/>
      <c r="AA64035" s="109"/>
      <c r="AC64035" s="109"/>
    </row>
    <row r="64036" spans="19:29" x14ac:dyDescent="0.25">
      <c r="S64036" s="108"/>
      <c r="U64036" s="108"/>
      <c r="W64036" s="108"/>
      <c r="Y64036" s="108"/>
      <c r="AA64036" s="108"/>
      <c r="AC64036" s="108"/>
    </row>
    <row r="64037" spans="19:29" x14ac:dyDescent="0.25">
      <c r="S64037" s="108"/>
      <c r="U64037" s="108"/>
      <c r="W64037" s="108"/>
      <c r="Y64037" s="108"/>
      <c r="AA64037" s="108"/>
      <c r="AC64037" s="108"/>
    </row>
    <row r="64038" spans="19:29" x14ac:dyDescent="0.25">
      <c r="S64038" s="108"/>
      <c r="U64038" s="108"/>
      <c r="W64038" s="108"/>
      <c r="Y64038" s="108"/>
      <c r="AA64038" s="108"/>
      <c r="AC64038" s="108"/>
    </row>
    <row r="64039" spans="19:29" x14ac:dyDescent="0.25">
      <c r="S64039" s="110"/>
      <c r="U64039" s="110"/>
      <c r="W64039" s="110"/>
      <c r="Y64039" s="110"/>
      <c r="AA64039" s="110"/>
      <c r="AC64039" s="110"/>
    </row>
    <row r="64040" spans="19:29" x14ac:dyDescent="0.25">
      <c r="S64040" s="110"/>
      <c r="U64040" s="110"/>
      <c r="W64040" s="110"/>
      <c r="Y64040" s="110"/>
      <c r="AA64040" s="110"/>
      <c r="AC64040" s="110"/>
    </row>
    <row r="64041" spans="19:29" x14ac:dyDescent="0.25">
      <c r="S64041" s="110"/>
      <c r="U64041" s="110"/>
      <c r="W64041" s="110"/>
      <c r="Y64041" s="110"/>
      <c r="AA64041" s="110"/>
      <c r="AC64041" s="110"/>
    </row>
    <row r="64042" spans="19:29" x14ac:dyDescent="0.25">
      <c r="S64042" s="110"/>
      <c r="U64042" s="110"/>
      <c r="W64042" s="110"/>
      <c r="Y64042" s="110"/>
      <c r="AA64042" s="110"/>
      <c r="AC64042" s="110"/>
    </row>
    <row r="64043" spans="19:29" x14ac:dyDescent="0.25">
      <c r="S64043" s="111"/>
      <c r="U64043" s="111"/>
      <c r="W64043" s="111"/>
      <c r="Y64043" s="111"/>
      <c r="AA64043" s="111"/>
      <c r="AC64043" s="111"/>
    </row>
    <row r="64044" spans="19:29" x14ac:dyDescent="0.25">
      <c r="S64044" s="107"/>
      <c r="U64044" s="107"/>
      <c r="W64044" s="107"/>
      <c r="Y64044" s="107"/>
      <c r="AA64044" s="107"/>
      <c r="AC64044" s="107"/>
    </row>
    <row r="64045" spans="19:29" x14ac:dyDescent="0.25">
      <c r="S64045" s="108"/>
      <c r="U64045" s="108"/>
      <c r="W64045" s="108"/>
      <c r="Y64045" s="108"/>
      <c r="AA64045" s="108"/>
      <c r="AC64045" s="108"/>
    </row>
    <row r="64046" spans="19:29" x14ac:dyDescent="0.25">
      <c r="S64046" s="108"/>
      <c r="U64046" s="108"/>
      <c r="W64046" s="108"/>
      <c r="Y64046" s="108"/>
      <c r="AA64046" s="108"/>
      <c r="AC64046" s="108"/>
    </row>
    <row r="64047" spans="19:29" x14ac:dyDescent="0.25">
      <c r="S64047" s="109"/>
      <c r="U64047" s="109"/>
      <c r="W64047" s="109"/>
      <c r="Y64047" s="109"/>
      <c r="AA64047" s="109"/>
      <c r="AC64047" s="109"/>
    </row>
    <row r="64048" spans="19:29" x14ac:dyDescent="0.25">
      <c r="S64048" s="108"/>
      <c r="U64048" s="108"/>
      <c r="W64048" s="108"/>
      <c r="Y64048" s="108"/>
      <c r="AA64048" s="108"/>
      <c r="AC64048" s="108"/>
    </row>
    <row r="64049" spans="19:29" x14ac:dyDescent="0.25">
      <c r="S64049" s="108"/>
      <c r="U64049" s="108"/>
      <c r="W64049" s="108"/>
      <c r="Y64049" s="108"/>
      <c r="AA64049" s="108"/>
      <c r="AC64049" s="108"/>
    </row>
    <row r="64050" spans="19:29" x14ac:dyDescent="0.25">
      <c r="S64050" s="109"/>
      <c r="U64050" s="109"/>
      <c r="W64050" s="109"/>
      <c r="Y64050" s="109"/>
      <c r="AA64050" s="109"/>
      <c r="AC64050" s="109"/>
    </row>
    <row r="64051" spans="19:29" x14ac:dyDescent="0.25">
      <c r="S64051" s="108"/>
      <c r="U64051" s="108"/>
      <c r="W64051" s="108"/>
      <c r="Y64051" s="108"/>
      <c r="AA64051" s="108"/>
      <c r="AC64051" s="108"/>
    </row>
    <row r="64052" spans="19:29" x14ac:dyDescent="0.25">
      <c r="S64052" s="109"/>
      <c r="U64052" s="109"/>
      <c r="W64052" s="109"/>
      <c r="Y64052" s="109"/>
      <c r="AA64052" s="109"/>
      <c r="AC64052" s="109"/>
    </row>
    <row r="64053" spans="19:29" x14ac:dyDescent="0.25">
      <c r="S64053" s="108"/>
      <c r="U64053" s="108"/>
      <c r="W64053" s="108"/>
      <c r="Y64053" s="108"/>
      <c r="AA64053" s="108"/>
      <c r="AC64053" s="108"/>
    </row>
    <row r="64054" spans="19:29" x14ac:dyDescent="0.25">
      <c r="S64054" s="108"/>
      <c r="U64054" s="108"/>
      <c r="W64054" s="108"/>
      <c r="Y64054" s="108"/>
      <c r="AA64054" s="108"/>
      <c r="AC64054" s="108"/>
    </row>
    <row r="64055" spans="19:29" x14ac:dyDescent="0.25">
      <c r="S64055" s="108"/>
      <c r="U64055" s="108"/>
      <c r="W64055" s="108"/>
      <c r="Y64055" s="108"/>
      <c r="AA64055" s="108"/>
      <c r="AC64055" s="108"/>
    </row>
    <row r="64056" spans="19:29" x14ac:dyDescent="0.25">
      <c r="S64056" s="110"/>
      <c r="U64056" s="110"/>
      <c r="W64056" s="110"/>
      <c r="Y64056" s="110"/>
      <c r="AA64056" s="110"/>
      <c r="AC64056" s="110"/>
    </row>
    <row r="64057" spans="19:29" x14ac:dyDescent="0.25">
      <c r="S64057" s="110"/>
      <c r="U64057" s="110"/>
      <c r="W64057" s="110"/>
      <c r="Y64057" s="110"/>
      <c r="AA64057" s="110"/>
      <c r="AC64057" s="110"/>
    </row>
    <row r="64058" spans="19:29" x14ac:dyDescent="0.25">
      <c r="S64058" s="110"/>
      <c r="U64058" s="110"/>
      <c r="W64058" s="110"/>
      <c r="Y64058" s="110"/>
      <c r="AA64058" s="110"/>
      <c r="AC64058" s="110"/>
    </row>
    <row r="64059" spans="19:29" x14ac:dyDescent="0.25">
      <c r="S64059" s="110"/>
      <c r="U64059" s="110"/>
      <c r="W64059" s="110"/>
      <c r="Y64059" s="110"/>
      <c r="AA64059" s="110"/>
      <c r="AC64059" s="110"/>
    </row>
    <row r="64060" spans="19:29" x14ac:dyDescent="0.25">
      <c r="S64060" s="111"/>
      <c r="U64060" s="111"/>
      <c r="W64060" s="111"/>
      <c r="Y64060" s="111"/>
      <c r="AA64060" s="111"/>
      <c r="AC64060" s="111"/>
    </row>
    <row r="64061" spans="19:29" x14ac:dyDescent="0.25">
      <c r="S64061" s="107"/>
      <c r="U64061" s="107"/>
      <c r="W64061" s="107"/>
      <c r="Y64061" s="107"/>
      <c r="AA64061" s="107"/>
      <c r="AC64061" s="107"/>
    </row>
    <row r="64062" spans="19:29" x14ac:dyDescent="0.25">
      <c r="S64062" s="108"/>
      <c r="U64062" s="108"/>
      <c r="W64062" s="108"/>
      <c r="Y64062" s="108"/>
      <c r="AA64062" s="108"/>
      <c r="AC64062" s="108"/>
    </row>
    <row r="64063" spans="19:29" x14ac:dyDescent="0.25">
      <c r="S64063" s="108"/>
      <c r="U64063" s="108"/>
      <c r="W64063" s="108"/>
      <c r="Y64063" s="108"/>
      <c r="AA64063" s="108"/>
      <c r="AC64063" s="108"/>
    </row>
    <row r="64064" spans="19:29" x14ac:dyDescent="0.25">
      <c r="S64064" s="109"/>
      <c r="U64064" s="109"/>
      <c r="W64064" s="109"/>
      <c r="Y64064" s="109"/>
      <c r="AA64064" s="109"/>
      <c r="AC64064" s="109"/>
    </row>
    <row r="64065" spans="19:29" x14ac:dyDescent="0.25">
      <c r="S64065" s="108"/>
      <c r="U64065" s="108"/>
      <c r="W64065" s="108"/>
      <c r="Y64065" s="108"/>
      <c r="AA64065" s="108"/>
      <c r="AC64065" s="108"/>
    </row>
    <row r="64066" spans="19:29" x14ac:dyDescent="0.25">
      <c r="S64066" s="108"/>
      <c r="U64066" s="108"/>
      <c r="W64066" s="108"/>
      <c r="Y64066" s="108"/>
      <c r="AA64066" s="108"/>
      <c r="AC64066" s="108"/>
    </row>
    <row r="64067" spans="19:29" x14ac:dyDescent="0.25">
      <c r="S64067" s="109"/>
      <c r="U64067" s="109"/>
      <c r="W64067" s="109"/>
      <c r="Y64067" s="109"/>
      <c r="AA64067" s="109"/>
      <c r="AC64067" s="109"/>
    </row>
    <row r="64068" spans="19:29" x14ac:dyDescent="0.25">
      <c r="S64068" s="108"/>
      <c r="U64068" s="108"/>
      <c r="W64068" s="108"/>
      <c r="Y64068" s="108"/>
      <c r="AA64068" s="108"/>
      <c r="AC64068" s="108"/>
    </row>
    <row r="64069" spans="19:29" x14ac:dyDescent="0.25">
      <c r="S64069" s="109"/>
      <c r="U64069" s="109"/>
      <c r="W64069" s="109"/>
      <c r="Y64069" s="109"/>
      <c r="AA64069" s="109"/>
      <c r="AC64069" s="109"/>
    </row>
    <row r="64070" spans="19:29" x14ac:dyDescent="0.25">
      <c r="S64070" s="108"/>
      <c r="U64070" s="108"/>
      <c r="W64070" s="108"/>
      <c r="Y64070" s="108"/>
      <c r="AA64070" s="108"/>
      <c r="AC64070" s="108"/>
    </row>
    <row r="64071" spans="19:29" x14ac:dyDescent="0.25">
      <c r="S64071" s="108"/>
      <c r="U64071" s="108"/>
      <c r="W64071" s="108"/>
      <c r="Y64071" s="108"/>
      <c r="AA64071" s="108"/>
      <c r="AC64071" s="108"/>
    </row>
    <row r="64072" spans="19:29" x14ac:dyDescent="0.25">
      <c r="S64072" s="108"/>
      <c r="U64072" s="108"/>
      <c r="W64072" s="108"/>
      <c r="Y64072" s="108"/>
      <c r="AA64072" s="108"/>
      <c r="AC64072" s="108"/>
    </row>
    <row r="64073" spans="19:29" x14ac:dyDescent="0.25">
      <c r="S64073" s="110"/>
      <c r="U64073" s="110"/>
      <c r="W64073" s="110"/>
      <c r="Y64073" s="110"/>
      <c r="AA64073" s="110"/>
      <c r="AC64073" s="110"/>
    </row>
    <row r="64074" spans="19:29" x14ac:dyDescent="0.25">
      <c r="S64074" s="110"/>
      <c r="U64074" s="110"/>
      <c r="W64074" s="110"/>
      <c r="Y64074" s="110"/>
      <c r="AA64074" s="110"/>
      <c r="AC64074" s="110"/>
    </row>
    <row r="64075" spans="19:29" x14ac:dyDescent="0.25">
      <c r="S64075" s="110"/>
      <c r="U64075" s="110"/>
      <c r="W64075" s="110"/>
      <c r="Y64075" s="110"/>
      <c r="AA64075" s="110"/>
      <c r="AC64075" s="110"/>
    </row>
    <row r="64076" spans="19:29" x14ac:dyDescent="0.25">
      <c r="S64076" s="110"/>
      <c r="U64076" s="110"/>
      <c r="W64076" s="110"/>
      <c r="Y64076" s="110"/>
      <c r="AA64076" s="110"/>
      <c r="AC64076" s="110"/>
    </row>
    <row r="64077" spans="19:29" x14ac:dyDescent="0.25">
      <c r="S64077" s="111"/>
      <c r="U64077" s="111"/>
      <c r="W64077" s="111"/>
      <c r="Y64077" s="111"/>
      <c r="AA64077" s="111"/>
      <c r="AC64077" s="111"/>
    </row>
    <row r="64078" spans="19:29" x14ac:dyDescent="0.25">
      <c r="S64078" s="107"/>
      <c r="U64078" s="107"/>
      <c r="W64078" s="107"/>
      <c r="Y64078" s="107"/>
      <c r="AA64078" s="107"/>
      <c r="AC64078" s="107"/>
    </row>
    <row r="64079" spans="19:29" x14ac:dyDescent="0.25">
      <c r="S64079" s="108"/>
      <c r="U64079" s="108"/>
      <c r="W64079" s="108"/>
      <c r="Y64079" s="108"/>
      <c r="AA64079" s="108"/>
      <c r="AC64079" s="108"/>
    </row>
    <row r="64080" spans="19:29" x14ac:dyDescent="0.25">
      <c r="S64080" s="108"/>
      <c r="U64080" s="108"/>
      <c r="W64080" s="108"/>
      <c r="Y64080" s="108"/>
      <c r="AA64080" s="108"/>
      <c r="AC64080" s="108"/>
    </row>
    <row r="64081" spans="19:29" x14ac:dyDescent="0.25">
      <c r="S64081" s="109"/>
      <c r="U64081" s="109"/>
      <c r="W64081" s="109"/>
      <c r="Y64081" s="109"/>
      <c r="AA64081" s="109"/>
      <c r="AC64081" s="109"/>
    </row>
    <row r="64082" spans="19:29" x14ac:dyDescent="0.25">
      <c r="S64082" s="108"/>
      <c r="U64082" s="108"/>
      <c r="W64082" s="108"/>
      <c r="Y64082" s="108"/>
      <c r="AA64082" s="108"/>
      <c r="AC64082" s="108"/>
    </row>
    <row r="64083" spans="19:29" x14ac:dyDescent="0.25">
      <c r="S64083" s="108"/>
      <c r="U64083" s="108"/>
      <c r="W64083" s="108"/>
      <c r="Y64083" s="108"/>
      <c r="AA64083" s="108"/>
      <c r="AC64083" s="108"/>
    </row>
    <row r="64084" spans="19:29" x14ac:dyDescent="0.25">
      <c r="S64084" s="109"/>
      <c r="U64084" s="109"/>
      <c r="W64084" s="109"/>
      <c r="Y64084" s="109"/>
      <c r="AA64084" s="109"/>
      <c r="AC64084" s="109"/>
    </row>
    <row r="64085" spans="19:29" x14ac:dyDescent="0.25">
      <c r="S64085" s="108"/>
      <c r="U64085" s="108"/>
      <c r="W64085" s="108"/>
      <c r="Y64085" s="108"/>
      <c r="AA64085" s="108"/>
      <c r="AC64085" s="108"/>
    </row>
    <row r="64086" spans="19:29" x14ac:dyDescent="0.25">
      <c r="S64086" s="109"/>
      <c r="U64086" s="109"/>
      <c r="W64086" s="109"/>
      <c r="Y64086" s="109"/>
      <c r="AA64086" s="109"/>
      <c r="AC64086" s="109"/>
    </row>
    <row r="64087" spans="19:29" x14ac:dyDescent="0.25">
      <c r="S64087" s="108"/>
      <c r="U64087" s="108"/>
      <c r="W64087" s="108"/>
      <c r="Y64087" s="108"/>
      <c r="AA64087" s="108"/>
      <c r="AC64087" s="108"/>
    </row>
    <row r="64088" spans="19:29" x14ac:dyDescent="0.25">
      <c r="S64088" s="108"/>
      <c r="U64088" s="108"/>
      <c r="W64088" s="108"/>
      <c r="Y64088" s="108"/>
      <c r="AA64088" s="108"/>
      <c r="AC64088" s="108"/>
    </row>
    <row r="64089" spans="19:29" x14ac:dyDescent="0.25">
      <c r="S64089" s="108"/>
      <c r="U64089" s="108"/>
      <c r="W64089" s="108"/>
      <c r="Y64089" s="108"/>
      <c r="AA64089" s="108"/>
      <c r="AC64089" s="108"/>
    </row>
    <row r="64090" spans="19:29" x14ac:dyDescent="0.25">
      <c r="S64090" s="110"/>
      <c r="U64090" s="110"/>
      <c r="W64090" s="110"/>
      <c r="Y64090" s="110"/>
      <c r="AA64090" s="110"/>
      <c r="AC64090" s="110"/>
    </row>
    <row r="64091" spans="19:29" x14ac:dyDescent="0.25">
      <c r="S64091" s="110"/>
      <c r="U64091" s="110"/>
      <c r="W64091" s="110"/>
      <c r="Y64091" s="110"/>
      <c r="AA64091" s="110"/>
      <c r="AC64091" s="110"/>
    </row>
    <row r="64092" spans="19:29" x14ac:dyDescent="0.25">
      <c r="S64092" s="110"/>
      <c r="U64092" s="110"/>
      <c r="W64092" s="110"/>
      <c r="Y64092" s="110"/>
      <c r="AA64092" s="110"/>
      <c r="AC64092" s="110"/>
    </row>
    <row r="64093" spans="19:29" x14ac:dyDescent="0.25">
      <c r="S64093" s="110"/>
      <c r="U64093" s="110"/>
      <c r="W64093" s="110"/>
      <c r="Y64093" s="110"/>
      <c r="AA64093" s="110"/>
      <c r="AC64093" s="110"/>
    </row>
    <row r="64094" spans="19:29" x14ac:dyDescent="0.25">
      <c r="S64094" s="111"/>
      <c r="U64094" s="111"/>
      <c r="W64094" s="111"/>
      <c r="Y64094" s="111"/>
      <c r="AA64094" s="111"/>
      <c r="AC64094" s="111"/>
    </row>
    <row r="64095" spans="19:29" x14ac:dyDescent="0.25">
      <c r="S64095" s="107"/>
      <c r="U64095" s="107"/>
      <c r="W64095" s="107"/>
      <c r="Y64095" s="107"/>
      <c r="AA64095" s="107"/>
      <c r="AC64095" s="107"/>
    </row>
    <row r="64096" spans="19:29" x14ac:dyDescent="0.25">
      <c r="S64096" s="108"/>
      <c r="U64096" s="108"/>
      <c r="W64096" s="108"/>
      <c r="Y64096" s="108"/>
      <c r="AA64096" s="108"/>
      <c r="AC64096" s="108"/>
    </row>
    <row r="64097" spans="19:29" x14ac:dyDescent="0.25">
      <c r="S64097" s="108"/>
      <c r="U64097" s="108"/>
      <c r="W64097" s="108"/>
      <c r="Y64097" s="108"/>
      <c r="AA64097" s="108"/>
      <c r="AC64097" s="108"/>
    </row>
    <row r="64098" spans="19:29" x14ac:dyDescent="0.25">
      <c r="S64098" s="109"/>
      <c r="U64098" s="109"/>
      <c r="W64098" s="109"/>
      <c r="Y64098" s="109"/>
      <c r="AA64098" s="109"/>
      <c r="AC64098" s="109"/>
    </row>
    <row r="64099" spans="19:29" x14ac:dyDescent="0.25">
      <c r="S64099" s="108"/>
      <c r="U64099" s="108"/>
      <c r="W64099" s="108"/>
      <c r="Y64099" s="108"/>
      <c r="AA64099" s="108"/>
      <c r="AC64099" s="108"/>
    </row>
    <row r="64100" spans="19:29" x14ac:dyDescent="0.25">
      <c r="S64100" s="108"/>
      <c r="U64100" s="108"/>
      <c r="W64100" s="108"/>
      <c r="Y64100" s="108"/>
      <c r="AA64100" s="108"/>
      <c r="AC64100" s="108"/>
    </row>
    <row r="64101" spans="19:29" x14ac:dyDescent="0.25">
      <c r="S64101" s="109"/>
      <c r="U64101" s="109"/>
      <c r="W64101" s="109"/>
      <c r="Y64101" s="109"/>
      <c r="AA64101" s="109"/>
      <c r="AC64101" s="109"/>
    </row>
    <row r="64102" spans="19:29" x14ac:dyDescent="0.25">
      <c r="S64102" s="108"/>
      <c r="U64102" s="108"/>
      <c r="W64102" s="108"/>
      <c r="Y64102" s="108"/>
      <c r="AA64102" s="108"/>
      <c r="AC64102" s="108"/>
    </row>
    <row r="64103" spans="19:29" x14ac:dyDescent="0.25">
      <c r="S64103" s="109"/>
      <c r="U64103" s="109"/>
      <c r="W64103" s="109"/>
      <c r="Y64103" s="109"/>
      <c r="AA64103" s="109"/>
      <c r="AC64103" s="109"/>
    </row>
    <row r="64104" spans="19:29" x14ac:dyDescent="0.25">
      <c r="S64104" s="108"/>
      <c r="U64104" s="108"/>
      <c r="W64104" s="108"/>
      <c r="Y64104" s="108"/>
      <c r="AA64104" s="108"/>
      <c r="AC64104" s="108"/>
    </row>
    <row r="64105" spans="19:29" x14ac:dyDescent="0.25">
      <c r="S64105" s="108"/>
      <c r="U64105" s="108"/>
      <c r="W64105" s="108"/>
      <c r="Y64105" s="108"/>
      <c r="AA64105" s="108"/>
      <c r="AC64105" s="108"/>
    </row>
    <row r="64106" spans="19:29" x14ac:dyDescent="0.25">
      <c r="S64106" s="108"/>
      <c r="U64106" s="108"/>
      <c r="W64106" s="108"/>
      <c r="Y64106" s="108"/>
      <c r="AA64106" s="108"/>
      <c r="AC64106" s="108"/>
    </row>
    <row r="64107" spans="19:29" x14ac:dyDescent="0.25">
      <c r="S64107" s="110"/>
      <c r="U64107" s="110"/>
      <c r="W64107" s="110"/>
      <c r="Y64107" s="110"/>
      <c r="AA64107" s="110"/>
      <c r="AC64107" s="110"/>
    </row>
    <row r="64108" spans="19:29" x14ac:dyDescent="0.25">
      <c r="S64108" s="110"/>
      <c r="U64108" s="110"/>
      <c r="W64108" s="110"/>
      <c r="Y64108" s="110"/>
      <c r="AA64108" s="110"/>
      <c r="AC64108" s="110"/>
    </row>
    <row r="64109" spans="19:29" x14ac:dyDescent="0.25">
      <c r="S64109" s="110"/>
      <c r="U64109" s="110"/>
      <c r="W64109" s="110"/>
      <c r="Y64109" s="110"/>
      <c r="AA64109" s="110"/>
      <c r="AC64109" s="110"/>
    </row>
    <row r="64110" spans="19:29" x14ac:dyDescent="0.25">
      <c r="S64110" s="110"/>
      <c r="U64110" s="110"/>
      <c r="W64110" s="110"/>
      <c r="Y64110" s="110"/>
      <c r="AA64110" s="110"/>
      <c r="AC64110" s="110"/>
    </row>
    <row r="64111" spans="19:29" x14ac:dyDescent="0.25">
      <c r="S64111" s="111"/>
      <c r="U64111" s="111"/>
      <c r="W64111" s="111"/>
      <c r="Y64111" s="111"/>
      <c r="AA64111" s="111"/>
      <c r="AC64111" s="111"/>
    </row>
    <row r="64112" spans="19:29" x14ac:dyDescent="0.25">
      <c r="S64112" s="107"/>
      <c r="U64112" s="107"/>
      <c r="W64112" s="107"/>
      <c r="Y64112" s="107"/>
      <c r="AA64112" s="107"/>
      <c r="AC64112" s="107"/>
    </row>
    <row r="64113" spans="19:29" x14ac:dyDescent="0.25">
      <c r="S64113" s="108"/>
      <c r="U64113" s="108"/>
      <c r="W64113" s="108"/>
      <c r="Y64113" s="108"/>
      <c r="AA64113" s="108"/>
      <c r="AC64113" s="108"/>
    </row>
    <row r="64114" spans="19:29" x14ac:dyDescent="0.25">
      <c r="S64114" s="108"/>
      <c r="U64114" s="108"/>
      <c r="W64114" s="108"/>
      <c r="Y64114" s="108"/>
      <c r="AA64114" s="108"/>
      <c r="AC64114" s="108"/>
    </row>
    <row r="64115" spans="19:29" x14ac:dyDescent="0.25">
      <c r="S64115" s="109"/>
      <c r="U64115" s="109"/>
      <c r="W64115" s="109"/>
      <c r="Y64115" s="109"/>
      <c r="AA64115" s="109"/>
      <c r="AC64115" s="109"/>
    </row>
    <row r="64116" spans="19:29" x14ac:dyDescent="0.25">
      <c r="S64116" s="108"/>
      <c r="U64116" s="108"/>
      <c r="W64116" s="108"/>
      <c r="Y64116" s="108"/>
      <c r="AA64116" s="108"/>
      <c r="AC64116" s="108"/>
    </row>
    <row r="64117" spans="19:29" x14ac:dyDescent="0.25">
      <c r="S64117" s="108"/>
      <c r="U64117" s="108"/>
      <c r="W64117" s="108"/>
      <c r="Y64117" s="108"/>
      <c r="AA64117" s="108"/>
      <c r="AC64117" s="108"/>
    </row>
    <row r="64118" spans="19:29" x14ac:dyDescent="0.25">
      <c r="S64118" s="109"/>
      <c r="U64118" s="109"/>
      <c r="W64118" s="109"/>
      <c r="Y64118" s="109"/>
      <c r="AA64118" s="109"/>
      <c r="AC64118" s="109"/>
    </row>
    <row r="64119" spans="19:29" x14ac:dyDescent="0.25">
      <c r="S64119" s="108"/>
      <c r="U64119" s="108"/>
      <c r="W64119" s="108"/>
      <c r="Y64119" s="108"/>
      <c r="AA64119" s="108"/>
      <c r="AC64119" s="108"/>
    </row>
    <row r="64120" spans="19:29" x14ac:dyDescent="0.25">
      <c r="S64120" s="109"/>
      <c r="U64120" s="109"/>
      <c r="W64120" s="109"/>
      <c r="Y64120" s="109"/>
      <c r="AA64120" s="109"/>
      <c r="AC64120" s="109"/>
    </row>
    <row r="64121" spans="19:29" x14ac:dyDescent="0.25">
      <c r="S64121" s="108"/>
      <c r="U64121" s="108"/>
      <c r="W64121" s="108"/>
      <c r="Y64121" s="108"/>
      <c r="AA64121" s="108"/>
      <c r="AC64121" s="108"/>
    </row>
    <row r="64122" spans="19:29" x14ac:dyDescent="0.25">
      <c r="S64122" s="108"/>
      <c r="U64122" s="108"/>
      <c r="W64122" s="108"/>
      <c r="Y64122" s="108"/>
      <c r="AA64122" s="108"/>
      <c r="AC64122" s="108"/>
    </row>
    <row r="64123" spans="19:29" x14ac:dyDescent="0.25">
      <c r="S64123" s="108"/>
      <c r="U64123" s="108"/>
      <c r="W64123" s="108"/>
      <c r="Y64123" s="108"/>
      <c r="AA64123" s="108"/>
      <c r="AC64123" s="108"/>
    </row>
    <row r="64124" spans="19:29" x14ac:dyDescent="0.25">
      <c r="S64124" s="110"/>
      <c r="U64124" s="110"/>
      <c r="W64124" s="110"/>
      <c r="Y64124" s="110"/>
      <c r="AA64124" s="110"/>
      <c r="AC64124" s="110"/>
    </row>
    <row r="64125" spans="19:29" x14ac:dyDescent="0.25">
      <c r="S64125" s="110"/>
      <c r="U64125" s="110"/>
      <c r="W64125" s="110"/>
      <c r="Y64125" s="110"/>
      <c r="AA64125" s="110"/>
      <c r="AC64125" s="110"/>
    </row>
    <row r="64126" spans="19:29" x14ac:dyDescent="0.25">
      <c r="S64126" s="110"/>
      <c r="U64126" s="110"/>
      <c r="W64126" s="110"/>
      <c r="Y64126" s="110"/>
      <c r="AA64126" s="110"/>
      <c r="AC64126" s="110"/>
    </row>
    <row r="64127" spans="19:29" x14ac:dyDescent="0.25">
      <c r="S64127" s="110"/>
      <c r="U64127" s="110"/>
      <c r="W64127" s="110"/>
      <c r="Y64127" s="110"/>
      <c r="AA64127" s="110"/>
      <c r="AC64127" s="110"/>
    </row>
    <row r="64128" spans="19:29" x14ac:dyDescent="0.25">
      <c r="S64128" s="111"/>
      <c r="U64128" s="111"/>
      <c r="W64128" s="111"/>
      <c r="Y64128" s="111"/>
      <c r="AA64128" s="111"/>
      <c r="AC64128" s="111"/>
    </row>
    <row r="64129" spans="19:29" x14ac:dyDescent="0.25">
      <c r="S64129" s="107"/>
      <c r="U64129" s="107"/>
      <c r="W64129" s="107"/>
      <c r="Y64129" s="107"/>
      <c r="AA64129" s="107"/>
      <c r="AC64129" s="107"/>
    </row>
    <row r="64130" spans="19:29" x14ac:dyDescent="0.25">
      <c r="S64130" s="108"/>
      <c r="U64130" s="108"/>
      <c r="W64130" s="108"/>
      <c r="Y64130" s="108"/>
      <c r="AA64130" s="108"/>
      <c r="AC64130" s="108"/>
    </row>
    <row r="64131" spans="19:29" x14ac:dyDescent="0.25">
      <c r="S64131" s="108"/>
      <c r="U64131" s="108"/>
      <c r="W64131" s="108"/>
      <c r="Y64131" s="108"/>
      <c r="AA64131" s="108"/>
      <c r="AC64131" s="108"/>
    </row>
    <row r="64132" spans="19:29" x14ac:dyDescent="0.25">
      <c r="S64132" s="109"/>
      <c r="U64132" s="109"/>
      <c r="W64132" s="109"/>
      <c r="Y64132" s="109"/>
      <c r="AA64132" s="109"/>
      <c r="AC64132" s="109"/>
    </row>
    <row r="64133" spans="19:29" x14ac:dyDescent="0.25">
      <c r="S64133" s="108"/>
      <c r="U64133" s="108"/>
      <c r="W64133" s="108"/>
      <c r="Y64133" s="108"/>
      <c r="AA64133" s="108"/>
      <c r="AC64133" s="108"/>
    </row>
    <row r="64134" spans="19:29" x14ac:dyDescent="0.25">
      <c r="S64134" s="108"/>
      <c r="U64134" s="108"/>
      <c r="W64134" s="108"/>
      <c r="Y64134" s="108"/>
      <c r="AA64134" s="108"/>
      <c r="AC64134" s="108"/>
    </row>
    <row r="64135" spans="19:29" x14ac:dyDescent="0.25">
      <c r="S64135" s="109"/>
      <c r="U64135" s="109"/>
      <c r="W64135" s="109"/>
      <c r="Y64135" s="109"/>
      <c r="AA64135" s="109"/>
      <c r="AC64135" s="109"/>
    </row>
    <row r="64136" spans="19:29" x14ac:dyDescent="0.25">
      <c r="S64136" s="108"/>
      <c r="U64136" s="108"/>
      <c r="W64136" s="108"/>
      <c r="Y64136" s="108"/>
      <c r="AA64136" s="108"/>
      <c r="AC64136" s="108"/>
    </row>
    <row r="64137" spans="19:29" x14ac:dyDescent="0.25">
      <c r="S64137" s="109"/>
      <c r="U64137" s="109"/>
      <c r="W64137" s="109"/>
      <c r="Y64137" s="109"/>
      <c r="AA64137" s="109"/>
      <c r="AC64137" s="109"/>
    </row>
    <row r="64138" spans="19:29" x14ac:dyDescent="0.25">
      <c r="S64138" s="108"/>
      <c r="U64138" s="108"/>
      <c r="W64138" s="108"/>
      <c r="Y64138" s="108"/>
      <c r="AA64138" s="108"/>
      <c r="AC64138" s="108"/>
    </row>
    <row r="64139" spans="19:29" x14ac:dyDescent="0.25">
      <c r="S64139" s="108"/>
      <c r="U64139" s="108"/>
      <c r="W64139" s="108"/>
      <c r="Y64139" s="108"/>
      <c r="AA64139" s="108"/>
      <c r="AC64139" s="108"/>
    </row>
    <row r="64140" spans="19:29" x14ac:dyDescent="0.25">
      <c r="S64140" s="108"/>
      <c r="U64140" s="108"/>
      <c r="W64140" s="108"/>
      <c r="Y64140" s="108"/>
      <c r="AA64140" s="108"/>
      <c r="AC64140" s="108"/>
    </row>
    <row r="64141" spans="19:29" x14ac:dyDescent="0.25">
      <c r="S64141" s="110"/>
      <c r="U64141" s="110"/>
      <c r="W64141" s="110"/>
      <c r="Y64141" s="110"/>
      <c r="AA64141" s="110"/>
      <c r="AC64141" s="110"/>
    </row>
    <row r="64142" spans="19:29" x14ac:dyDescent="0.25">
      <c r="S64142" s="110"/>
      <c r="U64142" s="110"/>
      <c r="W64142" s="110"/>
      <c r="Y64142" s="110"/>
      <c r="AA64142" s="110"/>
      <c r="AC64142" s="110"/>
    </row>
    <row r="64143" spans="19:29" x14ac:dyDescent="0.25">
      <c r="S64143" s="110"/>
      <c r="U64143" s="110"/>
      <c r="W64143" s="110"/>
      <c r="Y64143" s="110"/>
      <c r="AA64143" s="110"/>
      <c r="AC64143" s="110"/>
    </row>
    <row r="64144" spans="19:29" x14ac:dyDescent="0.25">
      <c r="S64144" s="110"/>
      <c r="U64144" s="110"/>
      <c r="W64144" s="110"/>
      <c r="Y64144" s="110"/>
      <c r="AA64144" s="110"/>
      <c r="AC64144" s="110"/>
    </row>
    <row r="64145" spans="19:29" x14ac:dyDescent="0.25">
      <c r="S64145" s="111"/>
      <c r="U64145" s="111"/>
      <c r="W64145" s="111"/>
      <c r="Y64145" s="111"/>
      <c r="AA64145" s="111"/>
      <c r="AC64145" s="111"/>
    </row>
    <row r="64146" spans="19:29" x14ac:dyDescent="0.25">
      <c r="S64146" s="107"/>
      <c r="U64146" s="107"/>
      <c r="W64146" s="107"/>
      <c r="Y64146" s="107"/>
      <c r="AA64146" s="107"/>
      <c r="AC64146" s="107"/>
    </row>
    <row r="64147" spans="19:29" x14ac:dyDescent="0.25">
      <c r="S64147" s="108"/>
      <c r="U64147" s="108"/>
      <c r="W64147" s="108"/>
      <c r="Y64147" s="108"/>
      <c r="AA64147" s="108"/>
      <c r="AC64147" s="108"/>
    </row>
    <row r="64148" spans="19:29" x14ac:dyDescent="0.25">
      <c r="S64148" s="108"/>
      <c r="U64148" s="108"/>
      <c r="W64148" s="108"/>
      <c r="Y64148" s="108"/>
      <c r="AA64148" s="108"/>
      <c r="AC64148" s="108"/>
    </row>
    <row r="64149" spans="19:29" x14ac:dyDescent="0.25">
      <c r="S64149" s="109"/>
      <c r="U64149" s="109"/>
      <c r="W64149" s="109"/>
      <c r="Y64149" s="109"/>
      <c r="AA64149" s="109"/>
      <c r="AC64149" s="109"/>
    </row>
    <row r="64150" spans="19:29" x14ac:dyDescent="0.25">
      <c r="S64150" s="108"/>
      <c r="U64150" s="108"/>
      <c r="W64150" s="108"/>
      <c r="Y64150" s="108"/>
      <c r="AA64150" s="108"/>
      <c r="AC64150" s="108"/>
    </row>
    <row r="64151" spans="19:29" x14ac:dyDescent="0.25">
      <c r="S64151" s="108"/>
      <c r="U64151" s="108"/>
      <c r="W64151" s="108"/>
      <c r="Y64151" s="108"/>
      <c r="AA64151" s="108"/>
      <c r="AC64151" s="108"/>
    </row>
    <row r="64152" spans="19:29" x14ac:dyDescent="0.25">
      <c r="S64152" s="109"/>
      <c r="U64152" s="109"/>
      <c r="W64152" s="109"/>
      <c r="Y64152" s="109"/>
      <c r="AA64152" s="109"/>
      <c r="AC64152" s="109"/>
    </row>
    <row r="64153" spans="19:29" x14ac:dyDescent="0.25">
      <c r="S64153" s="108"/>
      <c r="U64153" s="108"/>
      <c r="W64153" s="108"/>
      <c r="Y64153" s="108"/>
      <c r="AA64153" s="108"/>
      <c r="AC64153" s="108"/>
    </row>
    <row r="64154" spans="19:29" x14ac:dyDescent="0.25">
      <c r="S64154" s="109"/>
      <c r="U64154" s="109"/>
      <c r="W64154" s="109"/>
      <c r="Y64154" s="109"/>
      <c r="AA64154" s="109"/>
      <c r="AC64154" s="109"/>
    </row>
    <row r="64155" spans="19:29" x14ac:dyDescent="0.25">
      <c r="S64155" s="108"/>
      <c r="U64155" s="108"/>
      <c r="W64155" s="108"/>
      <c r="Y64155" s="108"/>
      <c r="AA64155" s="108"/>
      <c r="AC64155" s="108"/>
    </row>
    <row r="64156" spans="19:29" x14ac:dyDescent="0.25">
      <c r="S64156" s="108"/>
      <c r="U64156" s="108"/>
      <c r="W64156" s="108"/>
      <c r="Y64156" s="108"/>
      <c r="AA64156" s="108"/>
      <c r="AC64156" s="108"/>
    </row>
    <row r="64157" spans="19:29" x14ac:dyDescent="0.25">
      <c r="S64157" s="108"/>
      <c r="U64157" s="108"/>
      <c r="W64157" s="108"/>
      <c r="Y64157" s="108"/>
      <c r="AA64157" s="108"/>
      <c r="AC64157" s="108"/>
    </row>
    <row r="64158" spans="19:29" x14ac:dyDescent="0.25">
      <c r="S64158" s="110"/>
      <c r="U64158" s="110"/>
      <c r="W64158" s="110"/>
      <c r="Y64158" s="110"/>
      <c r="AA64158" s="110"/>
      <c r="AC64158" s="110"/>
    </row>
    <row r="64159" spans="19:29" x14ac:dyDescent="0.25">
      <c r="S64159" s="110"/>
      <c r="U64159" s="110"/>
      <c r="W64159" s="110"/>
      <c r="Y64159" s="110"/>
      <c r="AA64159" s="110"/>
      <c r="AC64159" s="110"/>
    </row>
    <row r="64160" spans="19:29" x14ac:dyDescent="0.25">
      <c r="S64160" s="110"/>
      <c r="U64160" s="110"/>
      <c r="W64160" s="110"/>
      <c r="Y64160" s="110"/>
      <c r="AA64160" s="110"/>
      <c r="AC64160" s="110"/>
    </row>
    <row r="64161" spans="19:29" x14ac:dyDescent="0.25">
      <c r="S64161" s="110"/>
      <c r="U64161" s="110"/>
      <c r="W64161" s="110"/>
      <c r="Y64161" s="110"/>
      <c r="AA64161" s="110"/>
      <c r="AC64161" s="110"/>
    </row>
    <row r="64162" spans="19:29" x14ac:dyDescent="0.25">
      <c r="S64162" s="111"/>
      <c r="U64162" s="111"/>
      <c r="W64162" s="111"/>
      <c r="Y64162" s="111"/>
      <c r="AA64162" s="111"/>
      <c r="AC64162" s="111"/>
    </row>
    <row r="64163" spans="19:29" x14ac:dyDescent="0.25">
      <c r="S64163" s="107"/>
      <c r="U64163" s="107"/>
      <c r="W64163" s="107"/>
      <c r="Y64163" s="107"/>
      <c r="AA64163" s="107"/>
      <c r="AC64163" s="107"/>
    </row>
    <row r="64164" spans="19:29" x14ac:dyDescent="0.25">
      <c r="S64164" s="108"/>
      <c r="U64164" s="108"/>
      <c r="W64164" s="108"/>
      <c r="Y64164" s="108"/>
      <c r="AA64164" s="108"/>
      <c r="AC64164" s="108"/>
    </row>
    <row r="64165" spans="19:29" x14ac:dyDescent="0.25">
      <c r="S64165" s="108"/>
      <c r="U64165" s="108"/>
      <c r="W64165" s="108"/>
      <c r="Y64165" s="108"/>
      <c r="AA64165" s="108"/>
      <c r="AC64165" s="108"/>
    </row>
    <row r="64166" spans="19:29" x14ac:dyDescent="0.25">
      <c r="S64166" s="109"/>
      <c r="U64166" s="109"/>
      <c r="W64166" s="109"/>
      <c r="Y64166" s="109"/>
      <c r="AA64166" s="109"/>
      <c r="AC64166" s="109"/>
    </row>
    <row r="64167" spans="19:29" x14ac:dyDescent="0.25">
      <c r="S64167" s="108"/>
      <c r="U64167" s="108"/>
      <c r="W64167" s="108"/>
      <c r="Y64167" s="108"/>
      <c r="AA64167" s="108"/>
      <c r="AC64167" s="108"/>
    </row>
    <row r="64168" spans="19:29" x14ac:dyDescent="0.25">
      <c r="S64168" s="108"/>
      <c r="U64168" s="108"/>
      <c r="W64168" s="108"/>
      <c r="Y64168" s="108"/>
      <c r="AA64168" s="108"/>
      <c r="AC64168" s="108"/>
    </row>
    <row r="64169" spans="19:29" x14ac:dyDescent="0.25">
      <c r="S64169" s="109"/>
      <c r="U64169" s="109"/>
      <c r="W64169" s="109"/>
      <c r="Y64169" s="109"/>
      <c r="AA64169" s="109"/>
      <c r="AC64169" s="109"/>
    </row>
    <row r="64170" spans="19:29" x14ac:dyDescent="0.25">
      <c r="S64170" s="108"/>
      <c r="U64170" s="108"/>
      <c r="W64170" s="108"/>
      <c r="Y64170" s="108"/>
      <c r="AA64170" s="108"/>
      <c r="AC64170" s="108"/>
    </row>
    <row r="64171" spans="19:29" x14ac:dyDescent="0.25">
      <c r="S64171" s="109"/>
      <c r="U64171" s="109"/>
      <c r="W64171" s="109"/>
      <c r="Y64171" s="109"/>
      <c r="AA64171" s="109"/>
      <c r="AC64171" s="109"/>
    </row>
    <row r="64172" spans="19:29" x14ac:dyDescent="0.25">
      <c r="S64172" s="108"/>
      <c r="U64172" s="108"/>
      <c r="W64172" s="108"/>
      <c r="Y64172" s="108"/>
      <c r="AA64172" s="108"/>
      <c r="AC64172" s="108"/>
    </row>
    <row r="64173" spans="19:29" x14ac:dyDescent="0.25">
      <c r="S64173" s="108"/>
      <c r="U64173" s="108"/>
      <c r="W64173" s="108"/>
      <c r="Y64173" s="108"/>
      <c r="AA64173" s="108"/>
      <c r="AC64173" s="108"/>
    </row>
    <row r="64174" spans="19:29" x14ac:dyDescent="0.25">
      <c r="S64174" s="108"/>
      <c r="U64174" s="108"/>
      <c r="W64174" s="108"/>
      <c r="Y64174" s="108"/>
      <c r="AA64174" s="108"/>
      <c r="AC64174" s="108"/>
    </row>
    <row r="64175" spans="19:29" x14ac:dyDescent="0.25">
      <c r="S64175" s="110"/>
      <c r="U64175" s="110"/>
      <c r="W64175" s="110"/>
      <c r="Y64175" s="110"/>
      <c r="AA64175" s="110"/>
      <c r="AC64175" s="110"/>
    </row>
    <row r="64176" spans="19:29" x14ac:dyDescent="0.25">
      <c r="S64176" s="110"/>
      <c r="U64176" s="110"/>
      <c r="W64176" s="110"/>
      <c r="Y64176" s="110"/>
      <c r="AA64176" s="110"/>
      <c r="AC64176" s="110"/>
    </row>
    <row r="64177" spans="19:29" x14ac:dyDescent="0.25">
      <c r="S64177" s="110"/>
      <c r="U64177" s="110"/>
      <c r="W64177" s="110"/>
      <c r="Y64177" s="110"/>
      <c r="AA64177" s="110"/>
      <c r="AC64177" s="110"/>
    </row>
    <row r="64178" spans="19:29" x14ac:dyDescent="0.25">
      <c r="S64178" s="110"/>
      <c r="U64178" s="110"/>
      <c r="W64178" s="110"/>
      <c r="Y64178" s="110"/>
      <c r="AA64178" s="110"/>
      <c r="AC64178" s="110"/>
    </row>
    <row r="64179" spans="19:29" x14ac:dyDescent="0.25">
      <c r="S64179" s="111"/>
      <c r="U64179" s="111"/>
      <c r="W64179" s="111"/>
      <c r="Y64179" s="111"/>
      <c r="AA64179" s="111"/>
      <c r="AC64179" s="111"/>
    </row>
    <row r="64180" spans="19:29" x14ac:dyDescent="0.25">
      <c r="S64180" s="107"/>
      <c r="U64180" s="107"/>
      <c r="W64180" s="107"/>
      <c r="Y64180" s="107"/>
      <c r="AA64180" s="107"/>
      <c r="AC64180" s="107"/>
    </row>
    <row r="64181" spans="19:29" x14ac:dyDescent="0.25">
      <c r="S64181" s="108"/>
      <c r="U64181" s="108"/>
      <c r="W64181" s="108"/>
      <c r="Y64181" s="108"/>
      <c r="AA64181" s="108"/>
      <c r="AC64181" s="108"/>
    </row>
    <row r="64182" spans="19:29" x14ac:dyDescent="0.25">
      <c r="S64182" s="108"/>
      <c r="U64182" s="108"/>
      <c r="W64182" s="108"/>
      <c r="Y64182" s="108"/>
      <c r="AA64182" s="108"/>
      <c r="AC64182" s="108"/>
    </row>
    <row r="64183" spans="19:29" x14ac:dyDescent="0.25">
      <c r="S64183" s="109"/>
      <c r="U64183" s="109"/>
      <c r="W64183" s="109"/>
      <c r="Y64183" s="109"/>
      <c r="AA64183" s="109"/>
      <c r="AC64183" s="109"/>
    </row>
    <row r="64184" spans="19:29" x14ac:dyDescent="0.25">
      <c r="S64184" s="108"/>
      <c r="U64184" s="108"/>
      <c r="W64184" s="108"/>
      <c r="Y64184" s="108"/>
      <c r="AA64184" s="108"/>
      <c r="AC64184" s="108"/>
    </row>
    <row r="64185" spans="19:29" x14ac:dyDescent="0.25">
      <c r="S64185" s="108"/>
      <c r="U64185" s="108"/>
      <c r="W64185" s="108"/>
      <c r="Y64185" s="108"/>
      <c r="AA64185" s="108"/>
      <c r="AC64185" s="108"/>
    </row>
    <row r="64186" spans="19:29" x14ac:dyDescent="0.25">
      <c r="S64186" s="109"/>
      <c r="U64186" s="109"/>
      <c r="W64186" s="109"/>
      <c r="Y64186" s="109"/>
      <c r="AA64186" s="109"/>
      <c r="AC64186" s="109"/>
    </row>
    <row r="64187" spans="19:29" x14ac:dyDescent="0.25">
      <c r="S64187" s="108"/>
      <c r="U64187" s="108"/>
      <c r="W64187" s="108"/>
      <c r="Y64187" s="108"/>
      <c r="AA64187" s="108"/>
      <c r="AC64187" s="108"/>
    </row>
    <row r="64188" spans="19:29" x14ac:dyDescent="0.25">
      <c r="S64188" s="109"/>
      <c r="U64188" s="109"/>
      <c r="W64188" s="109"/>
      <c r="Y64188" s="109"/>
      <c r="AA64188" s="109"/>
      <c r="AC64188" s="109"/>
    </row>
    <row r="64189" spans="19:29" x14ac:dyDescent="0.25">
      <c r="S64189" s="108"/>
      <c r="U64189" s="108"/>
      <c r="W64189" s="108"/>
      <c r="Y64189" s="108"/>
      <c r="AA64189" s="108"/>
      <c r="AC64189" s="108"/>
    </row>
    <row r="64190" spans="19:29" x14ac:dyDescent="0.25">
      <c r="S64190" s="108"/>
      <c r="U64190" s="108"/>
      <c r="W64190" s="108"/>
      <c r="Y64190" s="108"/>
      <c r="AA64190" s="108"/>
      <c r="AC64190" s="108"/>
    </row>
    <row r="64191" spans="19:29" x14ac:dyDescent="0.25">
      <c r="S64191" s="108"/>
      <c r="U64191" s="108"/>
      <c r="W64191" s="108"/>
      <c r="Y64191" s="108"/>
      <c r="AA64191" s="108"/>
      <c r="AC64191" s="108"/>
    </row>
    <row r="64192" spans="19:29" x14ac:dyDescent="0.25">
      <c r="S64192" s="110"/>
      <c r="U64192" s="110"/>
      <c r="W64192" s="110"/>
      <c r="Y64192" s="110"/>
      <c r="AA64192" s="110"/>
      <c r="AC64192" s="110"/>
    </row>
    <row r="64193" spans="19:29" x14ac:dyDescent="0.25">
      <c r="S64193" s="110"/>
      <c r="U64193" s="110"/>
      <c r="W64193" s="110"/>
      <c r="Y64193" s="110"/>
      <c r="AA64193" s="110"/>
      <c r="AC64193" s="110"/>
    </row>
    <row r="64194" spans="19:29" x14ac:dyDescent="0.25">
      <c r="S64194" s="110"/>
      <c r="U64194" s="110"/>
      <c r="W64194" s="110"/>
      <c r="Y64194" s="110"/>
      <c r="AA64194" s="110"/>
      <c r="AC64194" s="110"/>
    </row>
    <row r="64195" spans="19:29" x14ac:dyDescent="0.25">
      <c r="S64195" s="110"/>
      <c r="U64195" s="110"/>
      <c r="W64195" s="110"/>
      <c r="Y64195" s="110"/>
      <c r="AA64195" s="110"/>
      <c r="AC64195" s="110"/>
    </row>
    <row r="64196" spans="19:29" x14ac:dyDescent="0.25">
      <c r="S64196" s="111"/>
      <c r="U64196" s="111"/>
      <c r="W64196" s="111"/>
      <c r="Y64196" s="111"/>
      <c r="AA64196" s="111"/>
      <c r="AC64196" s="111"/>
    </row>
    <row r="64197" spans="19:29" x14ac:dyDescent="0.25">
      <c r="S64197" s="107"/>
      <c r="U64197" s="107"/>
      <c r="W64197" s="107"/>
      <c r="Y64197" s="107"/>
      <c r="AA64197" s="107"/>
      <c r="AC64197" s="107"/>
    </row>
    <row r="64198" spans="19:29" x14ac:dyDescent="0.25">
      <c r="S64198" s="108"/>
      <c r="U64198" s="108"/>
      <c r="W64198" s="108"/>
      <c r="Y64198" s="108"/>
      <c r="AA64198" s="108"/>
      <c r="AC64198" s="108"/>
    </row>
    <row r="64199" spans="19:29" x14ac:dyDescent="0.25">
      <c r="S64199" s="108"/>
      <c r="U64199" s="108"/>
      <c r="W64199" s="108"/>
      <c r="Y64199" s="108"/>
      <c r="AA64199" s="108"/>
      <c r="AC64199" s="108"/>
    </row>
    <row r="64200" spans="19:29" x14ac:dyDescent="0.25">
      <c r="S64200" s="109"/>
      <c r="U64200" s="109"/>
      <c r="W64200" s="109"/>
      <c r="Y64200" s="109"/>
      <c r="AA64200" s="109"/>
      <c r="AC64200" s="109"/>
    </row>
    <row r="64201" spans="19:29" x14ac:dyDescent="0.25">
      <c r="S64201" s="108"/>
      <c r="U64201" s="108"/>
      <c r="W64201" s="108"/>
      <c r="Y64201" s="108"/>
      <c r="AA64201" s="108"/>
      <c r="AC64201" s="108"/>
    </row>
    <row r="64202" spans="19:29" x14ac:dyDescent="0.25">
      <c r="S64202" s="108"/>
      <c r="U64202" s="108"/>
      <c r="W64202" s="108"/>
      <c r="Y64202" s="108"/>
      <c r="AA64202" s="108"/>
      <c r="AC64202" s="108"/>
    </row>
    <row r="64203" spans="19:29" x14ac:dyDescent="0.25">
      <c r="S64203" s="109"/>
      <c r="U64203" s="109"/>
      <c r="W64203" s="109"/>
      <c r="Y64203" s="109"/>
      <c r="AA64203" s="109"/>
      <c r="AC64203" s="109"/>
    </row>
    <row r="64204" spans="19:29" x14ac:dyDescent="0.25">
      <c r="S64204" s="108"/>
      <c r="U64204" s="108"/>
      <c r="W64204" s="108"/>
      <c r="Y64204" s="108"/>
      <c r="AA64204" s="108"/>
      <c r="AC64204" s="108"/>
    </row>
    <row r="64205" spans="19:29" x14ac:dyDescent="0.25">
      <c r="S64205" s="109"/>
      <c r="U64205" s="109"/>
      <c r="W64205" s="109"/>
      <c r="Y64205" s="109"/>
      <c r="AA64205" s="109"/>
      <c r="AC64205" s="109"/>
    </row>
    <row r="64206" spans="19:29" x14ac:dyDescent="0.25">
      <c r="S64206" s="108"/>
      <c r="U64206" s="108"/>
      <c r="W64206" s="108"/>
      <c r="Y64206" s="108"/>
      <c r="AA64206" s="108"/>
      <c r="AC64206" s="108"/>
    </row>
    <row r="64207" spans="19:29" x14ac:dyDescent="0.25">
      <c r="S64207" s="108"/>
      <c r="U64207" s="108"/>
      <c r="W64207" s="108"/>
      <c r="Y64207" s="108"/>
      <c r="AA64207" s="108"/>
      <c r="AC64207" s="108"/>
    </row>
    <row r="64208" spans="19:29" x14ac:dyDescent="0.25">
      <c r="S64208" s="108"/>
      <c r="U64208" s="108"/>
      <c r="W64208" s="108"/>
      <c r="Y64208" s="108"/>
      <c r="AA64208" s="108"/>
      <c r="AC64208" s="108"/>
    </row>
    <row r="64209" spans="19:29" x14ac:dyDescent="0.25">
      <c r="S64209" s="110"/>
      <c r="U64209" s="110"/>
      <c r="W64209" s="110"/>
      <c r="Y64209" s="110"/>
      <c r="AA64209" s="110"/>
      <c r="AC64209" s="110"/>
    </row>
    <row r="64210" spans="19:29" x14ac:dyDescent="0.25">
      <c r="S64210" s="110"/>
      <c r="U64210" s="110"/>
      <c r="W64210" s="110"/>
      <c r="Y64210" s="110"/>
      <c r="AA64210" s="110"/>
      <c r="AC64210" s="110"/>
    </row>
    <row r="64211" spans="19:29" x14ac:dyDescent="0.25">
      <c r="S64211" s="110"/>
      <c r="U64211" s="110"/>
      <c r="W64211" s="110"/>
      <c r="Y64211" s="110"/>
      <c r="AA64211" s="110"/>
      <c r="AC64211" s="110"/>
    </row>
    <row r="64212" spans="19:29" x14ac:dyDescent="0.25">
      <c r="S64212" s="110"/>
      <c r="U64212" s="110"/>
      <c r="W64212" s="110"/>
      <c r="Y64212" s="110"/>
      <c r="AA64212" s="110"/>
      <c r="AC64212" s="110"/>
    </row>
    <row r="64213" spans="19:29" x14ac:dyDescent="0.25">
      <c r="S64213" s="111"/>
      <c r="U64213" s="111"/>
      <c r="W64213" s="111"/>
      <c r="Y64213" s="111"/>
      <c r="AA64213" s="111"/>
      <c r="AC64213" s="111"/>
    </row>
    <row r="64214" spans="19:29" x14ac:dyDescent="0.25">
      <c r="S64214" s="107"/>
      <c r="U64214" s="107"/>
      <c r="W64214" s="107"/>
      <c r="Y64214" s="107"/>
      <c r="AA64214" s="107"/>
      <c r="AC64214" s="107"/>
    </row>
    <row r="64215" spans="19:29" x14ac:dyDescent="0.25">
      <c r="S64215" s="108"/>
      <c r="U64215" s="108"/>
      <c r="W64215" s="108"/>
      <c r="Y64215" s="108"/>
      <c r="AA64215" s="108"/>
      <c r="AC64215" s="108"/>
    </row>
    <row r="64216" spans="19:29" x14ac:dyDescent="0.25">
      <c r="S64216" s="108"/>
      <c r="U64216" s="108"/>
      <c r="W64216" s="108"/>
      <c r="Y64216" s="108"/>
      <c r="AA64216" s="108"/>
      <c r="AC64216" s="108"/>
    </row>
    <row r="64217" spans="19:29" x14ac:dyDescent="0.25">
      <c r="S64217" s="109"/>
      <c r="U64217" s="109"/>
      <c r="W64217" s="109"/>
      <c r="Y64217" s="109"/>
      <c r="AA64217" s="109"/>
      <c r="AC64217" s="109"/>
    </row>
    <row r="64218" spans="19:29" x14ac:dyDescent="0.25">
      <c r="S64218" s="108"/>
      <c r="U64218" s="108"/>
      <c r="W64218" s="108"/>
      <c r="Y64218" s="108"/>
      <c r="AA64218" s="108"/>
      <c r="AC64218" s="108"/>
    </row>
    <row r="64219" spans="19:29" x14ac:dyDescent="0.25">
      <c r="S64219" s="108"/>
      <c r="U64219" s="108"/>
      <c r="W64219" s="108"/>
      <c r="Y64219" s="108"/>
      <c r="AA64219" s="108"/>
      <c r="AC64219" s="108"/>
    </row>
    <row r="64220" spans="19:29" x14ac:dyDescent="0.25">
      <c r="S64220" s="109"/>
      <c r="U64220" s="109"/>
      <c r="W64220" s="109"/>
      <c r="Y64220" s="109"/>
      <c r="AA64220" s="109"/>
      <c r="AC64220" s="109"/>
    </row>
    <row r="64221" spans="19:29" x14ac:dyDescent="0.25">
      <c r="S64221" s="108"/>
      <c r="U64221" s="108"/>
      <c r="W64221" s="108"/>
      <c r="Y64221" s="108"/>
      <c r="AA64221" s="108"/>
      <c r="AC64221" s="108"/>
    </row>
    <row r="64222" spans="19:29" x14ac:dyDescent="0.25">
      <c r="S64222" s="109"/>
      <c r="U64222" s="109"/>
      <c r="W64222" s="109"/>
      <c r="Y64222" s="109"/>
      <c r="AA64222" s="109"/>
      <c r="AC64222" s="109"/>
    </row>
    <row r="64223" spans="19:29" x14ac:dyDescent="0.25">
      <c r="S64223" s="108"/>
      <c r="U64223" s="108"/>
      <c r="W64223" s="108"/>
      <c r="Y64223" s="108"/>
      <c r="AA64223" s="108"/>
      <c r="AC64223" s="108"/>
    </row>
    <row r="64224" spans="19:29" x14ac:dyDescent="0.25">
      <c r="S64224" s="108"/>
      <c r="U64224" s="108"/>
      <c r="W64224" s="108"/>
      <c r="Y64224" s="108"/>
      <c r="AA64224" s="108"/>
      <c r="AC64224" s="108"/>
    </row>
    <row r="64225" spans="19:29" x14ac:dyDescent="0.25">
      <c r="S64225" s="108"/>
      <c r="U64225" s="108"/>
      <c r="W64225" s="108"/>
      <c r="Y64225" s="108"/>
      <c r="AA64225" s="108"/>
      <c r="AC64225" s="108"/>
    </row>
    <row r="64226" spans="19:29" x14ac:dyDescent="0.25">
      <c r="S64226" s="110"/>
      <c r="U64226" s="110"/>
      <c r="W64226" s="110"/>
      <c r="Y64226" s="110"/>
      <c r="AA64226" s="110"/>
      <c r="AC64226" s="110"/>
    </row>
    <row r="64227" spans="19:29" x14ac:dyDescent="0.25">
      <c r="S64227" s="110"/>
      <c r="U64227" s="110"/>
      <c r="W64227" s="110"/>
      <c r="Y64227" s="110"/>
      <c r="AA64227" s="110"/>
      <c r="AC64227" s="110"/>
    </row>
    <row r="64228" spans="19:29" x14ac:dyDescent="0.25">
      <c r="S64228" s="110"/>
      <c r="U64228" s="110"/>
      <c r="W64228" s="110"/>
      <c r="Y64228" s="110"/>
      <c r="AA64228" s="110"/>
      <c r="AC64228" s="110"/>
    </row>
    <row r="64229" spans="19:29" x14ac:dyDescent="0.25">
      <c r="S64229" s="110"/>
      <c r="U64229" s="110"/>
      <c r="W64229" s="110"/>
      <c r="Y64229" s="110"/>
      <c r="AA64229" s="110"/>
      <c r="AC64229" s="110"/>
    </row>
    <row r="64230" spans="19:29" x14ac:dyDescent="0.25">
      <c r="S64230" s="111"/>
      <c r="U64230" s="111"/>
      <c r="W64230" s="111"/>
      <c r="Y64230" s="111"/>
      <c r="AA64230" s="111"/>
      <c r="AC64230" s="111"/>
    </row>
    <row r="64231" spans="19:29" x14ac:dyDescent="0.25">
      <c r="S64231" s="107"/>
      <c r="U64231" s="107"/>
      <c r="W64231" s="107"/>
      <c r="Y64231" s="107"/>
      <c r="AA64231" s="107"/>
      <c r="AC64231" s="107"/>
    </row>
    <row r="64232" spans="19:29" x14ac:dyDescent="0.25">
      <c r="S64232" s="108"/>
      <c r="U64232" s="108"/>
      <c r="W64232" s="108"/>
      <c r="Y64232" s="108"/>
      <c r="AA64232" s="108"/>
      <c r="AC64232" s="108"/>
    </row>
    <row r="64233" spans="19:29" x14ac:dyDescent="0.25">
      <c r="S64233" s="108"/>
      <c r="U64233" s="108"/>
      <c r="W64233" s="108"/>
      <c r="Y64233" s="108"/>
      <c r="AA64233" s="108"/>
      <c r="AC64233" s="108"/>
    </row>
    <row r="64234" spans="19:29" x14ac:dyDescent="0.25">
      <c r="S64234" s="109"/>
      <c r="U64234" s="109"/>
      <c r="W64234" s="109"/>
      <c r="Y64234" s="109"/>
      <c r="AA64234" s="109"/>
      <c r="AC64234" s="109"/>
    </row>
    <row r="64235" spans="19:29" x14ac:dyDescent="0.25">
      <c r="S64235" s="108"/>
      <c r="U64235" s="108"/>
      <c r="W64235" s="108"/>
      <c r="Y64235" s="108"/>
      <c r="AA64235" s="108"/>
      <c r="AC64235" s="108"/>
    </row>
    <row r="64236" spans="19:29" x14ac:dyDescent="0.25">
      <c r="S64236" s="108"/>
      <c r="U64236" s="108"/>
      <c r="W64236" s="108"/>
      <c r="Y64236" s="108"/>
      <c r="AA64236" s="108"/>
      <c r="AC64236" s="108"/>
    </row>
    <row r="64237" spans="19:29" x14ac:dyDescent="0.25">
      <c r="S64237" s="109"/>
      <c r="U64237" s="109"/>
      <c r="W64237" s="109"/>
      <c r="Y64237" s="109"/>
      <c r="AA64237" s="109"/>
      <c r="AC64237" s="109"/>
    </row>
    <row r="64238" spans="19:29" x14ac:dyDescent="0.25">
      <c r="S64238" s="108"/>
      <c r="U64238" s="108"/>
      <c r="W64238" s="108"/>
      <c r="Y64238" s="108"/>
      <c r="AA64238" s="108"/>
      <c r="AC64238" s="108"/>
    </row>
    <row r="64239" spans="19:29" x14ac:dyDescent="0.25">
      <c r="S64239" s="109"/>
      <c r="U64239" s="109"/>
      <c r="W64239" s="109"/>
      <c r="Y64239" s="109"/>
      <c r="AA64239" s="109"/>
      <c r="AC64239" s="109"/>
    </row>
    <row r="64240" spans="19:29" x14ac:dyDescent="0.25">
      <c r="S64240" s="108"/>
      <c r="U64240" s="108"/>
      <c r="W64240" s="108"/>
      <c r="Y64240" s="108"/>
      <c r="AA64240" s="108"/>
      <c r="AC64240" s="108"/>
    </row>
    <row r="64241" spans="19:29" x14ac:dyDescent="0.25">
      <c r="S64241" s="108"/>
      <c r="U64241" s="108"/>
      <c r="W64241" s="108"/>
      <c r="Y64241" s="108"/>
      <c r="AA64241" s="108"/>
      <c r="AC64241" s="108"/>
    </row>
    <row r="64242" spans="19:29" x14ac:dyDescent="0.25">
      <c r="S64242" s="108"/>
      <c r="U64242" s="108"/>
      <c r="W64242" s="108"/>
      <c r="Y64242" s="108"/>
      <c r="AA64242" s="108"/>
      <c r="AC64242" s="108"/>
    </row>
    <row r="64243" spans="19:29" x14ac:dyDescent="0.25">
      <c r="S64243" s="110"/>
      <c r="U64243" s="110"/>
      <c r="W64243" s="110"/>
      <c r="Y64243" s="110"/>
      <c r="AA64243" s="110"/>
      <c r="AC64243" s="110"/>
    </row>
    <row r="64244" spans="19:29" x14ac:dyDescent="0.25">
      <c r="S64244" s="110"/>
      <c r="U64244" s="110"/>
      <c r="W64244" s="110"/>
      <c r="Y64244" s="110"/>
      <c r="AA64244" s="110"/>
      <c r="AC64244" s="110"/>
    </row>
    <row r="64245" spans="19:29" x14ac:dyDescent="0.25">
      <c r="S64245" s="110"/>
      <c r="U64245" s="110"/>
      <c r="W64245" s="110"/>
      <c r="Y64245" s="110"/>
      <c r="AA64245" s="110"/>
      <c r="AC64245" s="110"/>
    </row>
    <row r="64246" spans="19:29" x14ac:dyDescent="0.25">
      <c r="S64246" s="110"/>
      <c r="U64246" s="110"/>
      <c r="W64246" s="110"/>
      <c r="Y64246" s="110"/>
      <c r="AA64246" s="110"/>
      <c r="AC64246" s="110"/>
    </row>
    <row r="64247" spans="19:29" x14ac:dyDescent="0.25">
      <c r="S64247" s="111"/>
      <c r="U64247" s="111"/>
      <c r="W64247" s="111"/>
      <c r="Y64247" s="111"/>
      <c r="AA64247" s="111"/>
      <c r="AC64247" s="111"/>
    </row>
    <row r="64248" spans="19:29" x14ac:dyDescent="0.25">
      <c r="S64248" s="107"/>
      <c r="U64248" s="107"/>
      <c r="W64248" s="107"/>
      <c r="Y64248" s="107"/>
      <c r="AA64248" s="107"/>
      <c r="AC64248" s="107"/>
    </row>
    <row r="64249" spans="19:29" x14ac:dyDescent="0.25">
      <c r="S64249" s="108"/>
      <c r="U64249" s="108"/>
      <c r="W64249" s="108"/>
      <c r="Y64249" s="108"/>
      <c r="AA64249" s="108"/>
      <c r="AC64249" s="108"/>
    </row>
    <row r="64250" spans="19:29" x14ac:dyDescent="0.25">
      <c r="S64250" s="108"/>
      <c r="U64250" s="108"/>
      <c r="W64250" s="108"/>
      <c r="Y64250" s="108"/>
      <c r="AA64250" s="108"/>
      <c r="AC64250" s="108"/>
    </row>
    <row r="64251" spans="19:29" x14ac:dyDescent="0.25">
      <c r="S64251" s="109"/>
      <c r="U64251" s="109"/>
      <c r="W64251" s="109"/>
      <c r="Y64251" s="109"/>
      <c r="AA64251" s="109"/>
      <c r="AC64251" s="109"/>
    </row>
    <row r="64252" spans="19:29" x14ac:dyDescent="0.25">
      <c r="S64252" s="108"/>
      <c r="U64252" s="108"/>
      <c r="W64252" s="108"/>
      <c r="Y64252" s="108"/>
      <c r="AA64252" s="108"/>
      <c r="AC64252" s="108"/>
    </row>
    <row r="64253" spans="19:29" x14ac:dyDescent="0.25">
      <c r="S64253" s="108"/>
      <c r="U64253" s="108"/>
      <c r="W64253" s="108"/>
      <c r="Y64253" s="108"/>
      <c r="AA64253" s="108"/>
      <c r="AC64253" s="108"/>
    </row>
    <row r="64254" spans="19:29" x14ac:dyDescent="0.25">
      <c r="S64254" s="109"/>
      <c r="U64254" s="109"/>
      <c r="W64254" s="109"/>
      <c r="Y64254" s="109"/>
      <c r="AA64254" s="109"/>
      <c r="AC64254" s="109"/>
    </row>
    <row r="64255" spans="19:29" x14ac:dyDescent="0.25">
      <c r="S64255" s="108"/>
      <c r="U64255" s="108"/>
      <c r="W64255" s="108"/>
      <c r="Y64255" s="108"/>
      <c r="AA64255" s="108"/>
      <c r="AC64255" s="108"/>
    </row>
    <row r="64256" spans="19:29" x14ac:dyDescent="0.25">
      <c r="S64256" s="109"/>
      <c r="U64256" s="109"/>
      <c r="W64256" s="109"/>
      <c r="Y64256" s="109"/>
      <c r="AA64256" s="109"/>
      <c r="AC64256" s="109"/>
    </row>
    <row r="64257" spans="19:29" x14ac:dyDescent="0.25">
      <c r="S64257" s="108"/>
      <c r="U64257" s="108"/>
      <c r="W64257" s="108"/>
      <c r="Y64257" s="108"/>
      <c r="AA64257" s="108"/>
      <c r="AC64257" s="108"/>
    </row>
    <row r="64258" spans="19:29" x14ac:dyDescent="0.25">
      <c r="S64258" s="108"/>
      <c r="U64258" s="108"/>
      <c r="W64258" s="108"/>
      <c r="Y64258" s="108"/>
      <c r="AA64258" s="108"/>
      <c r="AC64258" s="108"/>
    </row>
    <row r="64259" spans="19:29" x14ac:dyDescent="0.25">
      <c r="S64259" s="108"/>
      <c r="U64259" s="108"/>
      <c r="W64259" s="108"/>
      <c r="Y64259" s="108"/>
      <c r="AA64259" s="108"/>
      <c r="AC64259" s="108"/>
    </row>
    <row r="64260" spans="19:29" x14ac:dyDescent="0.25">
      <c r="S64260" s="110"/>
      <c r="U64260" s="110"/>
      <c r="W64260" s="110"/>
      <c r="Y64260" s="110"/>
      <c r="AA64260" s="110"/>
      <c r="AC64260" s="110"/>
    </row>
    <row r="64261" spans="19:29" x14ac:dyDescent="0.25">
      <c r="S64261" s="110"/>
      <c r="U64261" s="110"/>
      <c r="W64261" s="110"/>
      <c r="Y64261" s="110"/>
      <c r="AA64261" s="110"/>
      <c r="AC64261" s="110"/>
    </row>
    <row r="64262" spans="19:29" x14ac:dyDescent="0.25">
      <c r="S64262" s="110"/>
      <c r="U64262" s="110"/>
      <c r="W64262" s="110"/>
      <c r="Y64262" s="110"/>
      <c r="AA64262" s="110"/>
      <c r="AC64262" s="110"/>
    </row>
    <row r="64263" spans="19:29" x14ac:dyDescent="0.25">
      <c r="S64263" s="110"/>
      <c r="U64263" s="110"/>
      <c r="W64263" s="110"/>
      <c r="Y64263" s="110"/>
      <c r="AA64263" s="110"/>
      <c r="AC64263" s="110"/>
    </row>
    <row r="64264" spans="19:29" x14ac:dyDescent="0.25">
      <c r="S64264" s="111"/>
      <c r="U64264" s="111"/>
      <c r="W64264" s="111"/>
      <c r="Y64264" s="111"/>
      <c r="AA64264" s="111"/>
      <c r="AC64264" s="111"/>
    </row>
    <row r="64265" spans="19:29" x14ac:dyDescent="0.25">
      <c r="S64265" s="107"/>
      <c r="U64265" s="107"/>
      <c r="W64265" s="107"/>
      <c r="Y64265" s="107"/>
      <c r="AA64265" s="107"/>
      <c r="AC64265" s="107"/>
    </row>
    <row r="64266" spans="19:29" x14ac:dyDescent="0.25">
      <c r="S64266" s="108"/>
      <c r="U64266" s="108"/>
      <c r="W64266" s="108"/>
      <c r="Y64266" s="108"/>
      <c r="AA64266" s="108"/>
      <c r="AC64266" s="108"/>
    </row>
    <row r="64267" spans="19:29" x14ac:dyDescent="0.25">
      <c r="S64267" s="108"/>
      <c r="U64267" s="108"/>
      <c r="W64267" s="108"/>
      <c r="Y64267" s="108"/>
      <c r="AA64267" s="108"/>
      <c r="AC64267" s="108"/>
    </row>
    <row r="64268" spans="19:29" x14ac:dyDescent="0.25">
      <c r="S64268" s="109"/>
      <c r="U64268" s="109"/>
      <c r="W64268" s="109"/>
      <c r="Y64268" s="109"/>
      <c r="AA64268" s="109"/>
      <c r="AC64268" s="109"/>
    </row>
    <row r="64269" spans="19:29" x14ac:dyDescent="0.25">
      <c r="S64269" s="108"/>
      <c r="U64269" s="108"/>
      <c r="W64269" s="108"/>
      <c r="Y64269" s="108"/>
      <c r="AA64269" s="108"/>
      <c r="AC64269" s="108"/>
    </row>
    <row r="64270" spans="19:29" x14ac:dyDescent="0.25">
      <c r="S64270" s="108"/>
      <c r="U64270" s="108"/>
      <c r="W64270" s="108"/>
      <c r="Y64270" s="108"/>
      <c r="AA64270" s="108"/>
      <c r="AC64270" s="108"/>
    </row>
    <row r="64271" spans="19:29" x14ac:dyDescent="0.25">
      <c r="S64271" s="109"/>
      <c r="U64271" s="109"/>
      <c r="W64271" s="109"/>
      <c r="Y64271" s="109"/>
      <c r="AA64271" s="109"/>
      <c r="AC64271" s="109"/>
    </row>
    <row r="64272" spans="19:29" x14ac:dyDescent="0.25">
      <c r="S64272" s="108"/>
      <c r="U64272" s="108"/>
      <c r="W64272" s="108"/>
      <c r="Y64272" s="108"/>
      <c r="AA64272" s="108"/>
      <c r="AC64272" s="108"/>
    </row>
    <row r="64273" spans="19:29" x14ac:dyDescent="0.25">
      <c r="S64273" s="109"/>
      <c r="U64273" s="109"/>
      <c r="W64273" s="109"/>
      <c r="Y64273" s="109"/>
      <c r="AA64273" s="109"/>
      <c r="AC64273" s="109"/>
    </row>
    <row r="64274" spans="19:29" x14ac:dyDescent="0.25">
      <c r="S64274" s="108"/>
      <c r="U64274" s="108"/>
      <c r="W64274" s="108"/>
      <c r="Y64274" s="108"/>
      <c r="AA64274" s="108"/>
      <c r="AC64274" s="108"/>
    </row>
    <row r="64275" spans="19:29" x14ac:dyDescent="0.25">
      <c r="S64275" s="108"/>
      <c r="U64275" s="108"/>
      <c r="W64275" s="108"/>
      <c r="Y64275" s="108"/>
      <c r="AA64275" s="108"/>
      <c r="AC64275" s="108"/>
    </row>
    <row r="64276" spans="19:29" x14ac:dyDescent="0.25">
      <c r="S64276" s="108"/>
      <c r="U64276" s="108"/>
      <c r="W64276" s="108"/>
      <c r="Y64276" s="108"/>
      <c r="AA64276" s="108"/>
      <c r="AC64276" s="108"/>
    </row>
    <row r="64277" spans="19:29" x14ac:dyDescent="0.25">
      <c r="S64277" s="110"/>
      <c r="U64277" s="110"/>
      <c r="W64277" s="110"/>
      <c r="Y64277" s="110"/>
      <c r="AA64277" s="110"/>
      <c r="AC64277" s="110"/>
    </row>
    <row r="64278" spans="19:29" x14ac:dyDescent="0.25">
      <c r="S64278" s="110"/>
      <c r="U64278" s="110"/>
      <c r="W64278" s="110"/>
      <c r="Y64278" s="110"/>
      <c r="AA64278" s="110"/>
      <c r="AC64278" s="110"/>
    </row>
    <row r="64279" spans="19:29" x14ac:dyDescent="0.25">
      <c r="S64279" s="110"/>
      <c r="U64279" s="110"/>
      <c r="W64279" s="110"/>
      <c r="Y64279" s="110"/>
      <c r="AA64279" s="110"/>
      <c r="AC64279" s="110"/>
    </row>
    <row r="64280" spans="19:29" x14ac:dyDescent="0.25">
      <c r="S64280" s="110"/>
      <c r="U64280" s="110"/>
      <c r="W64280" s="110"/>
      <c r="Y64280" s="110"/>
      <c r="AA64280" s="110"/>
      <c r="AC64280" s="110"/>
    </row>
    <row r="64281" spans="19:29" x14ac:dyDescent="0.25">
      <c r="S64281" s="111"/>
      <c r="U64281" s="111"/>
      <c r="W64281" s="111"/>
      <c r="Y64281" s="111"/>
      <c r="AA64281" s="111"/>
      <c r="AC64281" s="111"/>
    </row>
    <row r="64282" spans="19:29" x14ac:dyDescent="0.25">
      <c r="S64282" s="107"/>
      <c r="U64282" s="107"/>
      <c r="W64282" s="107"/>
      <c r="Y64282" s="107"/>
      <c r="AA64282" s="107"/>
      <c r="AC64282" s="107"/>
    </row>
    <row r="64283" spans="19:29" x14ac:dyDescent="0.25">
      <c r="S64283" s="108"/>
      <c r="U64283" s="108"/>
      <c r="W64283" s="108"/>
      <c r="Y64283" s="108"/>
      <c r="AA64283" s="108"/>
      <c r="AC64283" s="108"/>
    </row>
    <row r="64284" spans="19:29" x14ac:dyDescent="0.25">
      <c r="S64284" s="108"/>
      <c r="U64284" s="108"/>
      <c r="W64284" s="108"/>
      <c r="Y64284" s="108"/>
      <c r="AA64284" s="108"/>
      <c r="AC64284" s="108"/>
    </row>
    <row r="64285" spans="19:29" x14ac:dyDescent="0.25">
      <c r="S64285" s="109"/>
      <c r="U64285" s="109"/>
      <c r="W64285" s="109"/>
      <c r="Y64285" s="109"/>
      <c r="AA64285" s="109"/>
      <c r="AC64285" s="109"/>
    </row>
    <row r="64286" spans="19:29" x14ac:dyDescent="0.25">
      <c r="S64286" s="108"/>
      <c r="U64286" s="108"/>
      <c r="W64286" s="108"/>
      <c r="Y64286" s="108"/>
      <c r="AA64286" s="108"/>
      <c r="AC64286" s="108"/>
    </row>
    <row r="64287" spans="19:29" x14ac:dyDescent="0.25">
      <c r="S64287" s="108"/>
      <c r="U64287" s="108"/>
      <c r="W64287" s="108"/>
      <c r="Y64287" s="108"/>
      <c r="AA64287" s="108"/>
      <c r="AC64287" s="108"/>
    </row>
    <row r="64288" spans="19:29" x14ac:dyDescent="0.25">
      <c r="S64288" s="109"/>
      <c r="U64288" s="109"/>
      <c r="W64288" s="109"/>
      <c r="Y64288" s="109"/>
      <c r="AA64288" s="109"/>
      <c r="AC64288" s="109"/>
    </row>
    <row r="64289" spans="19:29" x14ac:dyDescent="0.25">
      <c r="S64289" s="108"/>
      <c r="U64289" s="108"/>
      <c r="W64289" s="108"/>
      <c r="Y64289" s="108"/>
      <c r="AA64289" s="108"/>
      <c r="AC64289" s="108"/>
    </row>
    <row r="64290" spans="19:29" x14ac:dyDescent="0.25">
      <c r="S64290" s="109"/>
      <c r="U64290" s="109"/>
      <c r="W64290" s="109"/>
      <c r="Y64290" s="109"/>
      <c r="AA64290" s="109"/>
      <c r="AC64290" s="109"/>
    </row>
    <row r="64291" spans="19:29" x14ac:dyDescent="0.25">
      <c r="S64291" s="108"/>
      <c r="U64291" s="108"/>
      <c r="W64291" s="108"/>
      <c r="Y64291" s="108"/>
      <c r="AA64291" s="108"/>
      <c r="AC64291" s="108"/>
    </row>
    <row r="64292" spans="19:29" x14ac:dyDescent="0.25">
      <c r="S64292" s="108"/>
      <c r="U64292" s="108"/>
      <c r="W64292" s="108"/>
      <c r="Y64292" s="108"/>
      <c r="AA64292" s="108"/>
      <c r="AC64292" s="108"/>
    </row>
    <row r="64293" spans="19:29" x14ac:dyDescent="0.25">
      <c r="S64293" s="108"/>
      <c r="U64293" s="108"/>
      <c r="W64293" s="108"/>
      <c r="Y64293" s="108"/>
      <c r="AA64293" s="108"/>
      <c r="AC64293" s="108"/>
    </row>
    <row r="64294" spans="19:29" x14ac:dyDescent="0.25">
      <c r="S64294" s="110"/>
      <c r="U64294" s="110"/>
      <c r="W64294" s="110"/>
      <c r="Y64294" s="110"/>
      <c r="AA64294" s="110"/>
      <c r="AC64294" s="110"/>
    </row>
    <row r="64295" spans="19:29" x14ac:dyDescent="0.25">
      <c r="S64295" s="110"/>
      <c r="U64295" s="110"/>
      <c r="W64295" s="110"/>
      <c r="Y64295" s="110"/>
      <c r="AA64295" s="110"/>
      <c r="AC64295" s="110"/>
    </row>
    <row r="64296" spans="19:29" x14ac:dyDescent="0.25">
      <c r="S64296" s="110"/>
      <c r="U64296" s="110"/>
      <c r="W64296" s="110"/>
      <c r="Y64296" s="110"/>
      <c r="AA64296" s="110"/>
      <c r="AC64296" s="110"/>
    </row>
    <row r="64297" spans="19:29" x14ac:dyDescent="0.25">
      <c r="S64297" s="110"/>
      <c r="U64297" s="110"/>
      <c r="W64297" s="110"/>
      <c r="Y64297" s="110"/>
      <c r="AA64297" s="110"/>
      <c r="AC64297" s="110"/>
    </row>
    <row r="64298" spans="19:29" x14ac:dyDescent="0.25">
      <c r="S64298" s="111"/>
      <c r="U64298" s="111"/>
      <c r="W64298" s="111"/>
      <c r="Y64298" s="111"/>
      <c r="AA64298" s="111"/>
      <c r="AC64298" s="111"/>
    </row>
    <row r="64299" spans="19:29" x14ac:dyDescent="0.25">
      <c r="S64299" s="107"/>
      <c r="U64299" s="107"/>
      <c r="W64299" s="107"/>
      <c r="Y64299" s="107"/>
      <c r="AA64299" s="107"/>
      <c r="AC64299" s="107"/>
    </row>
    <row r="64300" spans="19:29" x14ac:dyDescent="0.25">
      <c r="S64300" s="108"/>
      <c r="U64300" s="108"/>
      <c r="W64300" s="108"/>
      <c r="Y64300" s="108"/>
      <c r="AA64300" s="108"/>
      <c r="AC64300" s="108"/>
    </row>
    <row r="64301" spans="19:29" x14ac:dyDescent="0.25">
      <c r="S64301" s="108"/>
      <c r="U64301" s="108"/>
      <c r="W64301" s="108"/>
      <c r="Y64301" s="108"/>
      <c r="AA64301" s="108"/>
      <c r="AC64301" s="108"/>
    </row>
    <row r="64302" spans="19:29" x14ac:dyDescent="0.25">
      <c r="S64302" s="109"/>
      <c r="U64302" s="109"/>
      <c r="W64302" s="109"/>
      <c r="Y64302" s="109"/>
      <c r="AA64302" s="109"/>
      <c r="AC64302" s="109"/>
    </row>
    <row r="64303" spans="19:29" x14ac:dyDescent="0.25">
      <c r="S64303" s="108"/>
      <c r="U64303" s="108"/>
      <c r="W64303" s="108"/>
      <c r="Y64303" s="108"/>
      <c r="AA64303" s="108"/>
      <c r="AC64303" s="108"/>
    </row>
    <row r="64304" spans="19:29" x14ac:dyDescent="0.25">
      <c r="S64304" s="108"/>
      <c r="U64304" s="108"/>
      <c r="W64304" s="108"/>
      <c r="Y64304" s="108"/>
      <c r="AA64304" s="108"/>
      <c r="AC64304" s="108"/>
    </row>
    <row r="64305" spans="19:29" x14ac:dyDescent="0.25">
      <c r="S64305" s="109"/>
      <c r="U64305" s="109"/>
      <c r="W64305" s="109"/>
      <c r="Y64305" s="109"/>
      <c r="AA64305" s="109"/>
      <c r="AC64305" s="109"/>
    </row>
    <row r="64306" spans="19:29" x14ac:dyDescent="0.25">
      <c r="S64306" s="108"/>
      <c r="U64306" s="108"/>
      <c r="W64306" s="108"/>
      <c r="Y64306" s="108"/>
      <c r="AA64306" s="108"/>
      <c r="AC64306" s="108"/>
    </row>
    <row r="64307" spans="19:29" x14ac:dyDescent="0.25">
      <c r="S64307" s="109"/>
      <c r="U64307" s="109"/>
      <c r="W64307" s="109"/>
      <c r="Y64307" s="109"/>
      <c r="AA64307" s="109"/>
      <c r="AC64307" s="109"/>
    </row>
    <row r="64308" spans="19:29" x14ac:dyDescent="0.25">
      <c r="S64308" s="108"/>
      <c r="U64308" s="108"/>
      <c r="W64308" s="108"/>
      <c r="Y64308" s="108"/>
      <c r="AA64308" s="108"/>
      <c r="AC64308" s="108"/>
    </row>
    <row r="64309" spans="19:29" x14ac:dyDescent="0.25">
      <c r="S64309" s="108"/>
      <c r="U64309" s="108"/>
      <c r="W64309" s="108"/>
      <c r="Y64309" s="108"/>
      <c r="AA64309" s="108"/>
      <c r="AC64309" s="108"/>
    </row>
    <row r="64310" spans="19:29" x14ac:dyDescent="0.25">
      <c r="S64310" s="108"/>
      <c r="U64310" s="108"/>
      <c r="W64310" s="108"/>
      <c r="Y64310" s="108"/>
      <c r="AA64310" s="108"/>
      <c r="AC64310" s="108"/>
    </row>
    <row r="64311" spans="19:29" x14ac:dyDescent="0.25">
      <c r="S64311" s="110"/>
      <c r="U64311" s="110"/>
      <c r="W64311" s="110"/>
      <c r="Y64311" s="110"/>
      <c r="AA64311" s="110"/>
      <c r="AC64311" s="110"/>
    </row>
    <row r="64312" spans="19:29" x14ac:dyDescent="0.25">
      <c r="S64312" s="110"/>
      <c r="U64312" s="110"/>
      <c r="W64312" s="110"/>
      <c r="Y64312" s="110"/>
      <c r="AA64312" s="110"/>
      <c r="AC64312" s="110"/>
    </row>
    <row r="64313" spans="19:29" x14ac:dyDescent="0.25">
      <c r="S64313" s="110"/>
      <c r="U64313" s="110"/>
      <c r="W64313" s="110"/>
      <c r="Y64313" s="110"/>
      <c r="AA64313" s="110"/>
      <c r="AC64313" s="110"/>
    </row>
    <row r="64314" spans="19:29" x14ac:dyDescent="0.25">
      <c r="S64314" s="110"/>
      <c r="U64314" s="110"/>
      <c r="W64314" s="110"/>
      <c r="Y64314" s="110"/>
      <c r="AA64314" s="110"/>
      <c r="AC64314" s="110"/>
    </row>
    <row r="64315" spans="19:29" x14ac:dyDescent="0.25">
      <c r="S64315" s="111"/>
      <c r="U64315" s="111"/>
      <c r="W64315" s="111"/>
      <c r="Y64315" s="111"/>
      <c r="AA64315" s="111"/>
      <c r="AC64315" s="111"/>
    </row>
    <row r="64316" spans="19:29" x14ac:dyDescent="0.25">
      <c r="S64316" s="107"/>
      <c r="U64316" s="107"/>
      <c r="W64316" s="107"/>
      <c r="Y64316" s="107"/>
      <c r="AA64316" s="107"/>
      <c r="AC64316" s="107"/>
    </row>
    <row r="64317" spans="19:29" x14ac:dyDescent="0.25">
      <c r="S64317" s="108"/>
      <c r="U64317" s="108"/>
      <c r="W64317" s="108"/>
      <c r="Y64317" s="108"/>
      <c r="AA64317" s="108"/>
      <c r="AC64317" s="108"/>
    </row>
    <row r="64318" spans="19:29" x14ac:dyDescent="0.25">
      <c r="S64318" s="108"/>
      <c r="U64318" s="108"/>
      <c r="W64318" s="108"/>
      <c r="Y64318" s="108"/>
      <c r="AA64318" s="108"/>
      <c r="AC64318" s="108"/>
    </row>
    <row r="64319" spans="19:29" x14ac:dyDescent="0.25">
      <c r="S64319" s="109"/>
      <c r="U64319" s="109"/>
      <c r="W64319" s="109"/>
      <c r="Y64319" s="109"/>
      <c r="AA64319" s="109"/>
      <c r="AC64319" s="109"/>
    </row>
    <row r="64320" spans="19:29" x14ac:dyDescent="0.25">
      <c r="S64320" s="108"/>
      <c r="U64320" s="108"/>
      <c r="W64320" s="108"/>
      <c r="Y64320" s="108"/>
      <c r="AA64320" s="108"/>
      <c r="AC64320" s="108"/>
    </row>
    <row r="64321" spans="19:29" x14ac:dyDescent="0.25">
      <c r="S64321" s="108"/>
      <c r="U64321" s="108"/>
      <c r="W64321" s="108"/>
      <c r="Y64321" s="108"/>
      <c r="AA64321" s="108"/>
      <c r="AC64321" s="108"/>
    </row>
    <row r="64322" spans="19:29" x14ac:dyDescent="0.25">
      <c r="S64322" s="109"/>
      <c r="U64322" s="109"/>
      <c r="W64322" s="109"/>
      <c r="Y64322" s="109"/>
      <c r="AA64322" s="109"/>
      <c r="AC64322" s="109"/>
    </row>
    <row r="64323" spans="19:29" x14ac:dyDescent="0.25">
      <c r="S64323" s="108"/>
      <c r="U64323" s="108"/>
      <c r="W64323" s="108"/>
      <c r="Y64323" s="108"/>
      <c r="AA64323" s="108"/>
      <c r="AC64323" s="108"/>
    </row>
    <row r="64324" spans="19:29" x14ac:dyDescent="0.25">
      <c r="S64324" s="109"/>
      <c r="U64324" s="109"/>
      <c r="W64324" s="109"/>
      <c r="Y64324" s="109"/>
      <c r="AA64324" s="109"/>
      <c r="AC64324" s="109"/>
    </row>
    <row r="64325" spans="19:29" x14ac:dyDescent="0.25">
      <c r="S64325" s="108"/>
      <c r="U64325" s="108"/>
      <c r="W64325" s="108"/>
      <c r="Y64325" s="108"/>
      <c r="AA64325" s="108"/>
      <c r="AC64325" s="108"/>
    </row>
    <row r="64326" spans="19:29" x14ac:dyDescent="0.25">
      <c r="S64326" s="108"/>
      <c r="U64326" s="108"/>
      <c r="W64326" s="108"/>
      <c r="Y64326" s="108"/>
      <c r="AA64326" s="108"/>
      <c r="AC64326" s="108"/>
    </row>
    <row r="64327" spans="19:29" x14ac:dyDescent="0.25">
      <c r="S64327" s="108"/>
      <c r="U64327" s="108"/>
      <c r="W64327" s="108"/>
      <c r="Y64327" s="108"/>
      <c r="AA64327" s="108"/>
      <c r="AC64327" s="108"/>
    </row>
    <row r="64328" spans="19:29" x14ac:dyDescent="0.25">
      <c r="S64328" s="110"/>
      <c r="U64328" s="110"/>
      <c r="W64328" s="110"/>
      <c r="Y64328" s="110"/>
      <c r="AA64328" s="110"/>
      <c r="AC64328" s="110"/>
    </row>
    <row r="64329" spans="19:29" x14ac:dyDescent="0.25">
      <c r="S64329" s="110"/>
      <c r="U64329" s="110"/>
      <c r="W64329" s="110"/>
      <c r="Y64329" s="110"/>
      <c r="AA64329" s="110"/>
      <c r="AC64329" s="110"/>
    </row>
    <row r="64330" spans="19:29" x14ac:dyDescent="0.25">
      <c r="S64330" s="110"/>
      <c r="U64330" s="110"/>
      <c r="W64330" s="110"/>
      <c r="Y64330" s="110"/>
      <c r="AA64330" s="110"/>
      <c r="AC64330" s="110"/>
    </row>
    <row r="64331" spans="19:29" x14ac:dyDescent="0.25">
      <c r="S64331" s="110"/>
      <c r="U64331" s="110"/>
      <c r="W64331" s="110"/>
      <c r="Y64331" s="110"/>
      <c r="AA64331" s="110"/>
      <c r="AC64331" s="110"/>
    </row>
    <row r="64332" spans="19:29" x14ac:dyDescent="0.25">
      <c r="S64332" s="111"/>
      <c r="U64332" s="111"/>
      <c r="W64332" s="111"/>
      <c r="Y64332" s="111"/>
      <c r="AA64332" s="111"/>
      <c r="AC64332" s="111"/>
    </row>
    <row r="64333" spans="19:29" x14ac:dyDescent="0.25">
      <c r="S64333" s="107"/>
      <c r="U64333" s="107"/>
      <c r="W64333" s="107"/>
      <c r="Y64333" s="107"/>
      <c r="AA64333" s="107"/>
      <c r="AC64333" s="107"/>
    </row>
    <row r="64334" spans="19:29" x14ac:dyDescent="0.25">
      <c r="S64334" s="108"/>
      <c r="U64334" s="108"/>
      <c r="W64334" s="108"/>
      <c r="Y64334" s="108"/>
      <c r="AA64334" s="108"/>
      <c r="AC64334" s="108"/>
    </row>
    <row r="64335" spans="19:29" x14ac:dyDescent="0.25">
      <c r="S64335" s="108"/>
      <c r="U64335" s="108"/>
      <c r="W64335" s="108"/>
      <c r="Y64335" s="108"/>
      <c r="AA64335" s="108"/>
      <c r="AC64335" s="108"/>
    </row>
    <row r="64336" spans="19:29" x14ac:dyDescent="0.25">
      <c r="S64336" s="109"/>
      <c r="U64336" s="109"/>
      <c r="W64336" s="109"/>
      <c r="Y64336" s="109"/>
      <c r="AA64336" s="109"/>
      <c r="AC64336" s="109"/>
    </row>
    <row r="64337" spans="19:29" x14ac:dyDescent="0.25">
      <c r="S64337" s="108"/>
      <c r="U64337" s="108"/>
      <c r="W64337" s="108"/>
      <c r="Y64337" s="108"/>
      <c r="AA64337" s="108"/>
      <c r="AC64337" s="108"/>
    </row>
    <row r="64338" spans="19:29" x14ac:dyDescent="0.25">
      <c r="S64338" s="108"/>
      <c r="U64338" s="108"/>
      <c r="W64338" s="108"/>
      <c r="Y64338" s="108"/>
      <c r="AA64338" s="108"/>
      <c r="AC64338" s="108"/>
    </row>
    <row r="64339" spans="19:29" x14ac:dyDescent="0.25">
      <c r="S64339" s="109"/>
      <c r="U64339" s="109"/>
      <c r="W64339" s="109"/>
      <c r="Y64339" s="109"/>
      <c r="AA64339" s="109"/>
      <c r="AC64339" s="109"/>
    </row>
    <row r="64340" spans="19:29" x14ac:dyDescent="0.25">
      <c r="S64340" s="108"/>
      <c r="U64340" s="108"/>
      <c r="W64340" s="108"/>
      <c r="Y64340" s="108"/>
      <c r="AA64340" s="108"/>
      <c r="AC64340" s="108"/>
    </row>
    <row r="64341" spans="19:29" x14ac:dyDescent="0.25">
      <c r="S64341" s="109"/>
      <c r="U64341" s="109"/>
      <c r="W64341" s="109"/>
      <c r="Y64341" s="109"/>
      <c r="AA64341" s="109"/>
      <c r="AC64341" s="109"/>
    </row>
    <row r="64342" spans="19:29" x14ac:dyDescent="0.25">
      <c r="S64342" s="108"/>
      <c r="U64342" s="108"/>
      <c r="W64342" s="108"/>
      <c r="Y64342" s="108"/>
      <c r="AA64342" s="108"/>
      <c r="AC64342" s="108"/>
    </row>
    <row r="64343" spans="19:29" x14ac:dyDescent="0.25">
      <c r="S64343" s="108"/>
      <c r="U64343" s="108"/>
      <c r="W64343" s="108"/>
      <c r="Y64343" s="108"/>
      <c r="AA64343" s="108"/>
      <c r="AC64343" s="108"/>
    </row>
    <row r="64344" spans="19:29" x14ac:dyDescent="0.25">
      <c r="S64344" s="108"/>
      <c r="U64344" s="108"/>
      <c r="W64344" s="108"/>
      <c r="Y64344" s="108"/>
      <c r="AA64344" s="108"/>
      <c r="AC64344" s="108"/>
    </row>
    <row r="64345" spans="19:29" x14ac:dyDescent="0.25">
      <c r="S64345" s="110"/>
      <c r="U64345" s="110"/>
      <c r="W64345" s="110"/>
      <c r="Y64345" s="110"/>
      <c r="AA64345" s="110"/>
      <c r="AC64345" s="110"/>
    </row>
    <row r="64346" spans="19:29" x14ac:dyDescent="0.25">
      <c r="S64346" s="110"/>
      <c r="U64346" s="110"/>
      <c r="W64346" s="110"/>
      <c r="Y64346" s="110"/>
      <c r="AA64346" s="110"/>
      <c r="AC64346" s="110"/>
    </row>
    <row r="64347" spans="19:29" x14ac:dyDescent="0.25">
      <c r="S64347" s="110"/>
      <c r="U64347" s="110"/>
      <c r="W64347" s="110"/>
      <c r="Y64347" s="110"/>
      <c r="AA64347" s="110"/>
      <c r="AC64347" s="110"/>
    </row>
    <row r="64348" spans="19:29" x14ac:dyDescent="0.25">
      <c r="S64348" s="110"/>
      <c r="U64348" s="110"/>
      <c r="W64348" s="110"/>
      <c r="Y64348" s="110"/>
      <c r="AA64348" s="110"/>
      <c r="AC64348" s="110"/>
    </row>
    <row r="64349" spans="19:29" x14ac:dyDescent="0.25">
      <c r="S64349" s="111"/>
      <c r="U64349" s="111"/>
      <c r="W64349" s="111"/>
      <c r="Y64349" s="111"/>
      <c r="AA64349" s="111"/>
      <c r="AC64349" s="111"/>
    </row>
    <row r="64350" spans="19:29" x14ac:dyDescent="0.25">
      <c r="S64350" s="107"/>
      <c r="U64350" s="107"/>
      <c r="W64350" s="107"/>
      <c r="Y64350" s="107"/>
      <c r="AA64350" s="107"/>
      <c r="AC64350" s="107"/>
    </row>
    <row r="64351" spans="19:29" x14ac:dyDescent="0.25">
      <c r="S64351" s="108"/>
      <c r="U64351" s="108"/>
      <c r="W64351" s="108"/>
      <c r="Y64351" s="108"/>
      <c r="AA64351" s="108"/>
      <c r="AC64351" s="108"/>
    </row>
    <row r="64352" spans="19:29" x14ac:dyDescent="0.25">
      <c r="S64352" s="108"/>
      <c r="U64352" s="108"/>
      <c r="W64352" s="108"/>
      <c r="Y64352" s="108"/>
      <c r="AA64352" s="108"/>
      <c r="AC64352" s="108"/>
    </row>
    <row r="64353" spans="19:29" x14ac:dyDescent="0.25">
      <c r="S64353" s="109"/>
      <c r="U64353" s="109"/>
      <c r="W64353" s="109"/>
      <c r="Y64353" s="109"/>
      <c r="AA64353" s="109"/>
      <c r="AC64353" s="109"/>
    </row>
    <row r="64354" spans="19:29" x14ac:dyDescent="0.25">
      <c r="S64354" s="108"/>
      <c r="U64354" s="108"/>
      <c r="W64354" s="108"/>
      <c r="Y64354" s="108"/>
      <c r="AA64354" s="108"/>
      <c r="AC64354" s="108"/>
    </row>
    <row r="64355" spans="19:29" x14ac:dyDescent="0.25">
      <c r="S64355" s="108"/>
      <c r="U64355" s="108"/>
      <c r="W64355" s="108"/>
      <c r="Y64355" s="108"/>
      <c r="AA64355" s="108"/>
      <c r="AC64355" s="108"/>
    </row>
    <row r="64356" spans="19:29" x14ac:dyDescent="0.25">
      <c r="S64356" s="109"/>
      <c r="U64356" s="109"/>
      <c r="W64356" s="109"/>
      <c r="Y64356" s="109"/>
      <c r="AA64356" s="109"/>
      <c r="AC64356" s="109"/>
    </row>
    <row r="64357" spans="19:29" x14ac:dyDescent="0.25">
      <c r="S64357" s="108"/>
      <c r="U64357" s="108"/>
      <c r="W64357" s="108"/>
      <c r="Y64357" s="108"/>
      <c r="AA64357" s="108"/>
      <c r="AC64357" s="108"/>
    </row>
    <row r="64358" spans="19:29" x14ac:dyDescent="0.25">
      <c r="S64358" s="109"/>
      <c r="U64358" s="109"/>
      <c r="W64358" s="109"/>
      <c r="Y64358" s="109"/>
      <c r="AA64358" s="109"/>
      <c r="AC64358" s="109"/>
    </row>
    <row r="64359" spans="19:29" x14ac:dyDescent="0.25">
      <c r="S64359" s="108"/>
      <c r="U64359" s="108"/>
      <c r="W64359" s="108"/>
      <c r="Y64359" s="108"/>
      <c r="AA64359" s="108"/>
      <c r="AC64359" s="108"/>
    </row>
    <row r="64360" spans="19:29" x14ac:dyDescent="0.25">
      <c r="S64360" s="108"/>
      <c r="U64360" s="108"/>
      <c r="W64360" s="108"/>
      <c r="Y64360" s="108"/>
      <c r="AA64360" s="108"/>
      <c r="AC64360" s="108"/>
    </row>
    <row r="64361" spans="19:29" x14ac:dyDescent="0.25">
      <c r="S64361" s="108"/>
      <c r="U64361" s="108"/>
      <c r="W64361" s="108"/>
      <c r="Y64361" s="108"/>
      <c r="AA64361" s="108"/>
      <c r="AC64361" s="108"/>
    </row>
    <row r="64362" spans="19:29" x14ac:dyDescent="0.25">
      <c r="S64362" s="110"/>
      <c r="U64362" s="110"/>
      <c r="W64362" s="110"/>
      <c r="Y64362" s="110"/>
      <c r="AA64362" s="110"/>
      <c r="AC64362" s="110"/>
    </row>
    <row r="64363" spans="19:29" x14ac:dyDescent="0.25">
      <c r="S64363" s="110"/>
      <c r="U64363" s="110"/>
      <c r="W64363" s="110"/>
      <c r="Y64363" s="110"/>
      <c r="AA64363" s="110"/>
      <c r="AC64363" s="110"/>
    </row>
    <row r="64364" spans="19:29" x14ac:dyDescent="0.25">
      <c r="S64364" s="110"/>
      <c r="U64364" s="110"/>
      <c r="W64364" s="110"/>
      <c r="Y64364" s="110"/>
      <c r="AA64364" s="110"/>
      <c r="AC64364" s="110"/>
    </row>
    <row r="64365" spans="19:29" x14ac:dyDescent="0.25">
      <c r="S64365" s="110"/>
      <c r="U64365" s="110"/>
      <c r="W64365" s="110"/>
      <c r="Y64365" s="110"/>
      <c r="AA64365" s="110"/>
      <c r="AC64365" s="110"/>
    </row>
    <row r="64366" spans="19:29" x14ac:dyDescent="0.25">
      <c r="S64366" s="111"/>
      <c r="U64366" s="111"/>
      <c r="W64366" s="111"/>
      <c r="Y64366" s="111"/>
      <c r="AA64366" s="111"/>
      <c r="AC64366" s="111"/>
    </row>
    <row r="64367" spans="19:29" x14ac:dyDescent="0.25">
      <c r="S64367" s="107"/>
      <c r="U64367" s="107"/>
      <c r="W64367" s="107"/>
      <c r="Y64367" s="107"/>
      <c r="AA64367" s="107"/>
      <c r="AC64367" s="107"/>
    </row>
    <row r="64368" spans="19:29" x14ac:dyDescent="0.25">
      <c r="S64368" s="108"/>
      <c r="U64368" s="108"/>
      <c r="W64368" s="108"/>
      <c r="Y64368" s="108"/>
      <c r="AA64368" s="108"/>
      <c r="AC64368" s="108"/>
    </row>
    <row r="64369" spans="19:29" x14ac:dyDescent="0.25">
      <c r="S64369" s="108"/>
      <c r="U64369" s="108"/>
      <c r="W64369" s="108"/>
      <c r="Y64369" s="108"/>
      <c r="AA64369" s="108"/>
      <c r="AC64369" s="108"/>
    </row>
    <row r="64370" spans="19:29" x14ac:dyDescent="0.25">
      <c r="S64370" s="109"/>
      <c r="U64370" s="109"/>
      <c r="W64370" s="109"/>
      <c r="Y64370" s="109"/>
      <c r="AA64370" s="109"/>
      <c r="AC64370" s="109"/>
    </row>
    <row r="64371" spans="19:29" x14ac:dyDescent="0.25">
      <c r="S64371" s="108"/>
      <c r="U64371" s="108"/>
      <c r="W64371" s="108"/>
      <c r="Y64371" s="108"/>
      <c r="AA64371" s="108"/>
      <c r="AC64371" s="108"/>
    </row>
    <row r="64372" spans="19:29" x14ac:dyDescent="0.25">
      <c r="S64372" s="108"/>
      <c r="U64372" s="108"/>
      <c r="W64372" s="108"/>
      <c r="Y64372" s="108"/>
      <c r="AA64372" s="108"/>
      <c r="AC64372" s="108"/>
    </row>
    <row r="64373" spans="19:29" x14ac:dyDescent="0.25">
      <c r="S64373" s="109"/>
      <c r="U64373" s="109"/>
      <c r="W64373" s="109"/>
      <c r="Y64373" s="109"/>
      <c r="AA64373" s="109"/>
      <c r="AC64373" s="109"/>
    </row>
    <row r="64374" spans="19:29" x14ac:dyDescent="0.25">
      <c r="S64374" s="108"/>
      <c r="U64374" s="108"/>
      <c r="W64374" s="108"/>
      <c r="Y64374" s="108"/>
      <c r="AA64374" s="108"/>
      <c r="AC64374" s="108"/>
    </row>
    <row r="64375" spans="19:29" x14ac:dyDescent="0.25">
      <c r="S64375" s="109"/>
      <c r="U64375" s="109"/>
      <c r="W64375" s="109"/>
      <c r="Y64375" s="109"/>
      <c r="AA64375" s="109"/>
      <c r="AC64375" s="109"/>
    </row>
    <row r="64376" spans="19:29" x14ac:dyDescent="0.25">
      <c r="S64376" s="108"/>
      <c r="U64376" s="108"/>
      <c r="W64376" s="108"/>
      <c r="Y64376" s="108"/>
      <c r="AA64376" s="108"/>
      <c r="AC64376" s="108"/>
    </row>
    <row r="64377" spans="19:29" x14ac:dyDescent="0.25">
      <c r="S64377" s="108"/>
      <c r="U64377" s="108"/>
      <c r="W64377" s="108"/>
      <c r="Y64377" s="108"/>
      <c r="AA64377" s="108"/>
      <c r="AC64377" s="108"/>
    </row>
    <row r="64378" spans="19:29" x14ac:dyDescent="0.25">
      <c r="S64378" s="108"/>
      <c r="U64378" s="108"/>
      <c r="W64378" s="108"/>
      <c r="Y64378" s="108"/>
      <c r="AA64378" s="108"/>
      <c r="AC64378" s="108"/>
    </row>
    <row r="64379" spans="19:29" x14ac:dyDescent="0.25">
      <c r="S64379" s="110"/>
      <c r="U64379" s="110"/>
      <c r="W64379" s="110"/>
      <c r="Y64379" s="110"/>
      <c r="AA64379" s="110"/>
      <c r="AC64379" s="110"/>
    </row>
    <row r="64380" spans="19:29" x14ac:dyDescent="0.25">
      <c r="S64380" s="110"/>
      <c r="U64380" s="110"/>
      <c r="W64380" s="110"/>
      <c r="Y64380" s="110"/>
      <c r="AA64380" s="110"/>
      <c r="AC64380" s="110"/>
    </row>
    <row r="64381" spans="19:29" x14ac:dyDescent="0.25">
      <c r="S64381" s="110"/>
      <c r="U64381" s="110"/>
      <c r="W64381" s="110"/>
      <c r="Y64381" s="110"/>
      <c r="AA64381" s="110"/>
      <c r="AC64381" s="110"/>
    </row>
    <row r="64382" spans="19:29" x14ac:dyDescent="0.25">
      <c r="S64382" s="110"/>
      <c r="U64382" s="110"/>
      <c r="W64382" s="110"/>
      <c r="Y64382" s="110"/>
      <c r="AA64382" s="110"/>
      <c r="AC64382" s="110"/>
    </row>
    <row r="64383" spans="19:29" x14ac:dyDescent="0.25">
      <c r="S64383" s="111"/>
      <c r="U64383" s="111"/>
      <c r="W64383" s="111"/>
      <c r="Y64383" s="111"/>
      <c r="AA64383" s="111"/>
      <c r="AC64383" s="111"/>
    </row>
    <row r="64384" spans="19:29" x14ac:dyDescent="0.25">
      <c r="S64384" s="107"/>
      <c r="U64384" s="107"/>
      <c r="W64384" s="107"/>
      <c r="Y64384" s="107"/>
      <c r="AA64384" s="107"/>
      <c r="AC64384" s="107"/>
    </row>
    <row r="64385" spans="19:29" x14ac:dyDescent="0.25">
      <c r="S64385" s="108"/>
      <c r="U64385" s="108"/>
      <c r="W64385" s="108"/>
      <c r="Y64385" s="108"/>
      <c r="AA64385" s="108"/>
      <c r="AC64385" s="108"/>
    </row>
    <row r="64386" spans="19:29" x14ac:dyDescent="0.25">
      <c r="S64386" s="108"/>
      <c r="U64386" s="108"/>
      <c r="W64386" s="108"/>
      <c r="Y64386" s="108"/>
      <c r="AA64386" s="108"/>
      <c r="AC64386" s="108"/>
    </row>
    <row r="64387" spans="19:29" x14ac:dyDescent="0.25">
      <c r="S64387" s="109"/>
      <c r="U64387" s="109"/>
      <c r="W64387" s="109"/>
      <c r="Y64387" s="109"/>
      <c r="AA64387" s="109"/>
      <c r="AC64387" s="109"/>
    </row>
    <row r="64388" spans="19:29" x14ac:dyDescent="0.25">
      <c r="S64388" s="108"/>
      <c r="U64388" s="108"/>
      <c r="W64388" s="108"/>
      <c r="Y64388" s="108"/>
      <c r="AA64388" s="108"/>
      <c r="AC64388" s="108"/>
    </row>
    <row r="64389" spans="19:29" x14ac:dyDescent="0.25">
      <c r="S64389" s="108"/>
      <c r="U64389" s="108"/>
      <c r="W64389" s="108"/>
      <c r="Y64389" s="108"/>
      <c r="AA64389" s="108"/>
      <c r="AC64389" s="108"/>
    </row>
    <row r="64390" spans="19:29" x14ac:dyDescent="0.25">
      <c r="S64390" s="109"/>
      <c r="U64390" s="109"/>
      <c r="W64390" s="109"/>
      <c r="Y64390" s="109"/>
      <c r="AA64390" s="109"/>
      <c r="AC64390" s="109"/>
    </row>
    <row r="64391" spans="19:29" x14ac:dyDescent="0.25">
      <c r="S64391" s="108"/>
      <c r="U64391" s="108"/>
      <c r="W64391" s="108"/>
      <c r="Y64391" s="108"/>
      <c r="AA64391" s="108"/>
      <c r="AC64391" s="108"/>
    </row>
    <row r="64392" spans="19:29" x14ac:dyDescent="0.25">
      <c r="S64392" s="109"/>
      <c r="U64392" s="109"/>
      <c r="W64392" s="109"/>
      <c r="Y64392" s="109"/>
      <c r="AA64392" s="109"/>
      <c r="AC64392" s="109"/>
    </row>
    <row r="64393" spans="19:29" x14ac:dyDescent="0.25">
      <c r="S64393" s="108"/>
      <c r="U64393" s="108"/>
      <c r="W64393" s="108"/>
      <c r="Y64393" s="108"/>
      <c r="AA64393" s="108"/>
      <c r="AC64393" s="108"/>
    </row>
    <row r="64394" spans="19:29" x14ac:dyDescent="0.25">
      <c r="S64394" s="108"/>
      <c r="U64394" s="108"/>
      <c r="W64394" s="108"/>
      <c r="Y64394" s="108"/>
      <c r="AA64394" s="108"/>
      <c r="AC64394" s="108"/>
    </row>
    <row r="64395" spans="19:29" x14ac:dyDescent="0.25">
      <c r="S64395" s="108"/>
      <c r="U64395" s="108"/>
      <c r="W64395" s="108"/>
      <c r="Y64395" s="108"/>
      <c r="AA64395" s="108"/>
      <c r="AC64395" s="108"/>
    </row>
    <row r="64396" spans="19:29" x14ac:dyDescent="0.25">
      <c r="S64396" s="110"/>
      <c r="U64396" s="110"/>
      <c r="W64396" s="110"/>
      <c r="Y64396" s="110"/>
      <c r="AA64396" s="110"/>
      <c r="AC64396" s="110"/>
    </row>
    <row r="64397" spans="19:29" x14ac:dyDescent="0.25">
      <c r="S64397" s="110"/>
      <c r="U64397" s="110"/>
      <c r="W64397" s="110"/>
      <c r="Y64397" s="110"/>
      <c r="AA64397" s="110"/>
      <c r="AC64397" s="110"/>
    </row>
    <row r="64398" spans="19:29" x14ac:dyDescent="0.25">
      <c r="S64398" s="110"/>
      <c r="U64398" s="110"/>
      <c r="W64398" s="110"/>
      <c r="Y64398" s="110"/>
      <c r="AA64398" s="110"/>
      <c r="AC64398" s="110"/>
    </row>
    <row r="64399" spans="19:29" x14ac:dyDescent="0.25">
      <c r="S64399" s="110"/>
      <c r="U64399" s="110"/>
      <c r="W64399" s="110"/>
      <c r="Y64399" s="110"/>
      <c r="AA64399" s="110"/>
      <c r="AC64399" s="110"/>
    </row>
    <row r="64400" spans="19:29" x14ac:dyDescent="0.25">
      <c r="S64400" s="111"/>
      <c r="U64400" s="111"/>
      <c r="W64400" s="111"/>
      <c r="Y64400" s="111"/>
      <c r="AA64400" s="111"/>
      <c r="AC64400" s="111"/>
    </row>
    <row r="64401" spans="19:29" x14ac:dyDescent="0.25">
      <c r="S64401" s="107"/>
      <c r="U64401" s="107"/>
      <c r="W64401" s="107"/>
      <c r="Y64401" s="107"/>
      <c r="AA64401" s="107"/>
      <c r="AC64401" s="107"/>
    </row>
    <row r="64402" spans="19:29" x14ac:dyDescent="0.25">
      <c r="S64402" s="108"/>
      <c r="U64402" s="108"/>
      <c r="W64402" s="108"/>
      <c r="Y64402" s="108"/>
      <c r="AA64402" s="108"/>
      <c r="AC64402" s="108"/>
    </row>
    <row r="64403" spans="19:29" x14ac:dyDescent="0.25">
      <c r="S64403" s="108"/>
      <c r="U64403" s="108"/>
      <c r="W64403" s="108"/>
      <c r="Y64403" s="108"/>
      <c r="AA64403" s="108"/>
      <c r="AC64403" s="108"/>
    </row>
    <row r="64404" spans="19:29" x14ac:dyDescent="0.25">
      <c r="S64404" s="109"/>
      <c r="U64404" s="109"/>
      <c r="W64404" s="109"/>
      <c r="Y64404" s="109"/>
      <c r="AA64404" s="109"/>
      <c r="AC64404" s="109"/>
    </row>
    <row r="64405" spans="19:29" x14ac:dyDescent="0.25">
      <c r="S64405" s="108"/>
      <c r="U64405" s="108"/>
      <c r="W64405" s="108"/>
      <c r="Y64405" s="108"/>
      <c r="AA64405" s="108"/>
      <c r="AC64405" s="108"/>
    </row>
    <row r="64406" spans="19:29" x14ac:dyDescent="0.25">
      <c r="S64406" s="108"/>
      <c r="U64406" s="108"/>
      <c r="W64406" s="108"/>
      <c r="Y64406" s="108"/>
      <c r="AA64406" s="108"/>
      <c r="AC64406" s="108"/>
    </row>
    <row r="64407" spans="19:29" x14ac:dyDescent="0.25">
      <c r="S64407" s="109"/>
      <c r="U64407" s="109"/>
      <c r="W64407" s="109"/>
      <c r="Y64407" s="109"/>
      <c r="AA64407" s="109"/>
      <c r="AC64407" s="109"/>
    </row>
    <row r="64408" spans="19:29" x14ac:dyDescent="0.25">
      <c r="S64408" s="108"/>
      <c r="U64408" s="108"/>
      <c r="W64408" s="108"/>
      <c r="Y64408" s="108"/>
      <c r="AA64408" s="108"/>
      <c r="AC64408" s="108"/>
    </row>
    <row r="64409" spans="19:29" x14ac:dyDescent="0.25">
      <c r="S64409" s="109"/>
      <c r="U64409" s="109"/>
      <c r="W64409" s="109"/>
      <c r="Y64409" s="109"/>
      <c r="AA64409" s="109"/>
      <c r="AC64409" s="109"/>
    </row>
    <row r="64410" spans="19:29" x14ac:dyDescent="0.25">
      <c r="S64410" s="108"/>
      <c r="U64410" s="108"/>
      <c r="W64410" s="108"/>
      <c r="Y64410" s="108"/>
      <c r="AA64410" s="108"/>
      <c r="AC64410" s="108"/>
    </row>
    <row r="64411" spans="19:29" x14ac:dyDescent="0.25">
      <c r="S64411" s="108"/>
      <c r="U64411" s="108"/>
      <c r="W64411" s="108"/>
      <c r="Y64411" s="108"/>
      <c r="AA64411" s="108"/>
      <c r="AC64411" s="108"/>
    </row>
    <row r="64412" spans="19:29" x14ac:dyDescent="0.25">
      <c r="S64412" s="108"/>
      <c r="U64412" s="108"/>
      <c r="W64412" s="108"/>
      <c r="Y64412" s="108"/>
      <c r="AA64412" s="108"/>
      <c r="AC64412" s="108"/>
    </row>
    <row r="64413" spans="19:29" x14ac:dyDescent="0.25">
      <c r="S64413" s="110"/>
      <c r="U64413" s="110"/>
      <c r="W64413" s="110"/>
      <c r="Y64413" s="110"/>
      <c r="AA64413" s="110"/>
      <c r="AC64413" s="110"/>
    </row>
    <row r="64414" spans="19:29" x14ac:dyDescent="0.25">
      <c r="S64414" s="110"/>
      <c r="U64414" s="110"/>
      <c r="W64414" s="110"/>
      <c r="Y64414" s="110"/>
      <c r="AA64414" s="110"/>
      <c r="AC64414" s="110"/>
    </row>
    <row r="64415" spans="19:29" x14ac:dyDescent="0.25">
      <c r="S64415" s="110"/>
      <c r="U64415" s="110"/>
      <c r="W64415" s="110"/>
      <c r="Y64415" s="110"/>
      <c r="AA64415" s="110"/>
      <c r="AC64415" s="110"/>
    </row>
    <row r="64416" spans="19:29" x14ac:dyDescent="0.25">
      <c r="S64416" s="110"/>
      <c r="U64416" s="110"/>
      <c r="W64416" s="110"/>
      <c r="Y64416" s="110"/>
      <c r="AA64416" s="110"/>
      <c r="AC64416" s="110"/>
    </row>
    <row r="64417" spans="19:29" x14ac:dyDescent="0.25">
      <c r="S64417" s="111"/>
      <c r="U64417" s="111"/>
      <c r="W64417" s="111"/>
      <c r="Y64417" s="111"/>
      <c r="AA64417" s="111"/>
      <c r="AC64417" s="111"/>
    </row>
    <row r="64418" spans="19:29" x14ac:dyDescent="0.25">
      <c r="S64418" s="107"/>
      <c r="U64418" s="107"/>
      <c r="W64418" s="107"/>
      <c r="Y64418" s="107"/>
      <c r="AA64418" s="107"/>
      <c r="AC64418" s="107"/>
    </row>
    <row r="64419" spans="19:29" x14ac:dyDescent="0.25">
      <c r="S64419" s="108"/>
      <c r="U64419" s="108"/>
      <c r="W64419" s="108"/>
      <c r="Y64419" s="108"/>
      <c r="AA64419" s="108"/>
      <c r="AC64419" s="108"/>
    </row>
    <row r="64420" spans="19:29" x14ac:dyDescent="0.25">
      <c r="S64420" s="108"/>
      <c r="U64420" s="108"/>
      <c r="W64420" s="108"/>
      <c r="Y64420" s="108"/>
      <c r="AA64420" s="108"/>
      <c r="AC64420" s="108"/>
    </row>
    <row r="64421" spans="19:29" x14ac:dyDescent="0.25">
      <c r="S64421" s="109"/>
      <c r="U64421" s="109"/>
      <c r="W64421" s="109"/>
      <c r="Y64421" s="109"/>
      <c r="AA64421" s="109"/>
      <c r="AC64421" s="109"/>
    </row>
    <row r="64422" spans="19:29" x14ac:dyDescent="0.25">
      <c r="S64422" s="108"/>
      <c r="U64422" s="108"/>
      <c r="W64422" s="108"/>
      <c r="Y64422" s="108"/>
      <c r="AA64422" s="108"/>
      <c r="AC64422" s="108"/>
    </row>
    <row r="64423" spans="19:29" x14ac:dyDescent="0.25">
      <c r="S64423" s="108"/>
      <c r="U64423" s="108"/>
      <c r="W64423" s="108"/>
      <c r="Y64423" s="108"/>
      <c r="AA64423" s="108"/>
      <c r="AC64423" s="108"/>
    </row>
    <row r="64424" spans="19:29" x14ac:dyDescent="0.25">
      <c r="S64424" s="109"/>
      <c r="U64424" s="109"/>
      <c r="W64424" s="109"/>
      <c r="Y64424" s="109"/>
      <c r="AA64424" s="109"/>
      <c r="AC64424" s="109"/>
    </row>
    <row r="64425" spans="19:29" x14ac:dyDescent="0.25">
      <c r="S64425" s="108"/>
      <c r="U64425" s="108"/>
      <c r="W64425" s="108"/>
      <c r="Y64425" s="108"/>
      <c r="AA64425" s="108"/>
      <c r="AC64425" s="108"/>
    </row>
    <row r="64426" spans="19:29" x14ac:dyDescent="0.25">
      <c r="S64426" s="109"/>
      <c r="U64426" s="109"/>
      <c r="W64426" s="109"/>
      <c r="Y64426" s="109"/>
      <c r="AA64426" s="109"/>
      <c r="AC64426" s="109"/>
    </row>
    <row r="64427" spans="19:29" x14ac:dyDescent="0.25">
      <c r="S64427" s="108"/>
      <c r="U64427" s="108"/>
      <c r="W64427" s="108"/>
      <c r="Y64427" s="108"/>
      <c r="AA64427" s="108"/>
      <c r="AC64427" s="108"/>
    </row>
    <row r="64428" spans="19:29" x14ac:dyDescent="0.25">
      <c r="S64428" s="108"/>
      <c r="U64428" s="108"/>
      <c r="W64428" s="108"/>
      <c r="Y64428" s="108"/>
      <c r="AA64428" s="108"/>
      <c r="AC64428" s="108"/>
    </row>
    <row r="64429" spans="19:29" x14ac:dyDescent="0.25">
      <c r="S64429" s="108"/>
      <c r="U64429" s="108"/>
      <c r="W64429" s="108"/>
      <c r="Y64429" s="108"/>
      <c r="AA64429" s="108"/>
      <c r="AC64429" s="108"/>
    </row>
    <row r="64430" spans="19:29" x14ac:dyDescent="0.25">
      <c r="S64430" s="110"/>
      <c r="U64430" s="110"/>
      <c r="W64430" s="110"/>
      <c r="Y64430" s="110"/>
      <c r="AA64430" s="110"/>
      <c r="AC64430" s="110"/>
    </row>
    <row r="64431" spans="19:29" x14ac:dyDescent="0.25">
      <c r="S64431" s="110"/>
      <c r="U64431" s="110"/>
      <c r="W64431" s="110"/>
      <c r="Y64431" s="110"/>
      <c r="AA64431" s="110"/>
      <c r="AC64431" s="110"/>
    </row>
    <row r="64432" spans="19:29" x14ac:dyDescent="0.25">
      <c r="S64432" s="110"/>
      <c r="U64432" s="110"/>
      <c r="W64432" s="110"/>
      <c r="Y64432" s="110"/>
      <c r="AA64432" s="110"/>
      <c r="AC64432" s="110"/>
    </row>
    <row r="64433" spans="19:29" x14ac:dyDescent="0.25">
      <c r="S64433" s="110"/>
      <c r="U64433" s="110"/>
      <c r="W64433" s="110"/>
      <c r="Y64433" s="110"/>
      <c r="AA64433" s="110"/>
      <c r="AC64433" s="110"/>
    </row>
    <row r="64434" spans="19:29" x14ac:dyDescent="0.25">
      <c r="S64434" s="111"/>
      <c r="U64434" s="111"/>
      <c r="W64434" s="111"/>
      <c r="Y64434" s="111"/>
      <c r="AA64434" s="111"/>
      <c r="AC64434" s="111"/>
    </row>
    <row r="64435" spans="19:29" x14ac:dyDescent="0.25">
      <c r="S64435" s="107"/>
      <c r="U64435" s="107"/>
      <c r="W64435" s="107"/>
      <c r="Y64435" s="107"/>
      <c r="AA64435" s="107"/>
      <c r="AC64435" s="107"/>
    </row>
    <row r="64436" spans="19:29" x14ac:dyDescent="0.25">
      <c r="S64436" s="108"/>
      <c r="U64436" s="108"/>
      <c r="W64436" s="108"/>
      <c r="Y64436" s="108"/>
      <c r="AA64436" s="108"/>
      <c r="AC64436" s="108"/>
    </row>
    <row r="64437" spans="19:29" x14ac:dyDescent="0.25">
      <c r="S64437" s="108"/>
      <c r="U64437" s="108"/>
      <c r="W64437" s="108"/>
      <c r="Y64437" s="108"/>
      <c r="AA64437" s="108"/>
      <c r="AC64437" s="108"/>
    </row>
    <row r="64438" spans="19:29" x14ac:dyDescent="0.25">
      <c r="S64438" s="109"/>
      <c r="U64438" s="109"/>
      <c r="W64438" s="109"/>
      <c r="Y64438" s="109"/>
      <c r="AA64438" s="109"/>
      <c r="AC64438" s="109"/>
    </row>
    <row r="64439" spans="19:29" x14ac:dyDescent="0.25">
      <c r="S64439" s="108"/>
      <c r="U64439" s="108"/>
      <c r="W64439" s="108"/>
      <c r="Y64439" s="108"/>
      <c r="AA64439" s="108"/>
      <c r="AC64439" s="108"/>
    </row>
    <row r="64440" spans="19:29" x14ac:dyDescent="0.25">
      <c r="S64440" s="108"/>
      <c r="U64440" s="108"/>
      <c r="W64440" s="108"/>
      <c r="Y64440" s="108"/>
      <c r="AA64440" s="108"/>
      <c r="AC64440" s="108"/>
    </row>
    <row r="64441" spans="19:29" x14ac:dyDescent="0.25">
      <c r="S64441" s="109"/>
      <c r="U64441" s="109"/>
      <c r="W64441" s="109"/>
      <c r="Y64441" s="109"/>
      <c r="AA64441" s="109"/>
      <c r="AC64441" s="109"/>
    </row>
    <row r="64442" spans="19:29" x14ac:dyDescent="0.25">
      <c r="S64442" s="108"/>
      <c r="U64442" s="108"/>
      <c r="W64442" s="108"/>
      <c r="Y64442" s="108"/>
      <c r="AA64442" s="108"/>
      <c r="AC64442" s="108"/>
    </row>
    <row r="64443" spans="19:29" x14ac:dyDescent="0.25">
      <c r="S64443" s="109"/>
      <c r="U64443" s="109"/>
      <c r="W64443" s="109"/>
      <c r="Y64443" s="109"/>
      <c r="AA64443" s="109"/>
      <c r="AC64443" s="109"/>
    </row>
    <row r="64444" spans="19:29" x14ac:dyDescent="0.25">
      <c r="S64444" s="108"/>
      <c r="U64444" s="108"/>
      <c r="W64444" s="108"/>
      <c r="Y64444" s="108"/>
      <c r="AA64444" s="108"/>
      <c r="AC64444" s="108"/>
    </row>
    <row r="64445" spans="19:29" x14ac:dyDescent="0.25">
      <c r="S64445" s="108"/>
      <c r="U64445" s="108"/>
      <c r="W64445" s="108"/>
      <c r="Y64445" s="108"/>
      <c r="AA64445" s="108"/>
      <c r="AC64445" s="108"/>
    </row>
    <row r="64446" spans="19:29" x14ac:dyDescent="0.25">
      <c r="S64446" s="108"/>
      <c r="U64446" s="108"/>
      <c r="W64446" s="108"/>
      <c r="Y64446" s="108"/>
      <c r="AA64446" s="108"/>
      <c r="AC64446" s="108"/>
    </row>
    <row r="64447" spans="19:29" x14ac:dyDescent="0.25">
      <c r="S64447" s="110"/>
      <c r="U64447" s="110"/>
      <c r="W64447" s="110"/>
      <c r="Y64447" s="110"/>
      <c r="AA64447" s="110"/>
      <c r="AC64447" s="110"/>
    </row>
    <row r="64448" spans="19:29" x14ac:dyDescent="0.25">
      <c r="S64448" s="110"/>
      <c r="U64448" s="110"/>
      <c r="W64448" s="110"/>
      <c r="Y64448" s="110"/>
      <c r="AA64448" s="110"/>
      <c r="AC64448" s="110"/>
    </row>
    <row r="64449" spans="19:29" x14ac:dyDescent="0.25">
      <c r="S64449" s="110"/>
      <c r="U64449" s="110"/>
      <c r="W64449" s="110"/>
      <c r="Y64449" s="110"/>
      <c r="AA64449" s="110"/>
      <c r="AC64449" s="110"/>
    </row>
    <row r="64450" spans="19:29" x14ac:dyDescent="0.25">
      <c r="S64450" s="110"/>
      <c r="U64450" s="110"/>
      <c r="W64450" s="110"/>
      <c r="Y64450" s="110"/>
      <c r="AA64450" s="110"/>
      <c r="AC64450" s="110"/>
    </row>
    <row r="64451" spans="19:29" x14ac:dyDescent="0.25">
      <c r="S64451" s="111"/>
      <c r="U64451" s="111"/>
      <c r="W64451" s="111"/>
      <c r="Y64451" s="111"/>
      <c r="AA64451" s="111"/>
      <c r="AC64451" s="111"/>
    </row>
    <row r="64452" spans="19:29" x14ac:dyDescent="0.25">
      <c r="S64452" s="107"/>
      <c r="U64452" s="107"/>
      <c r="W64452" s="107"/>
      <c r="Y64452" s="107"/>
      <c r="AA64452" s="107"/>
      <c r="AC64452" s="107"/>
    </row>
    <row r="64453" spans="19:29" x14ac:dyDescent="0.25">
      <c r="S64453" s="108"/>
      <c r="U64453" s="108"/>
      <c r="W64453" s="108"/>
      <c r="Y64453" s="108"/>
      <c r="AA64453" s="108"/>
      <c r="AC64453" s="108"/>
    </row>
    <row r="64454" spans="19:29" x14ac:dyDescent="0.25">
      <c r="S64454" s="108"/>
      <c r="U64454" s="108"/>
      <c r="W64454" s="108"/>
      <c r="Y64454" s="108"/>
      <c r="AA64454" s="108"/>
      <c r="AC64454" s="108"/>
    </row>
    <row r="64455" spans="19:29" x14ac:dyDescent="0.25">
      <c r="S64455" s="109"/>
      <c r="U64455" s="109"/>
      <c r="W64455" s="109"/>
      <c r="Y64455" s="109"/>
      <c r="AA64455" s="109"/>
      <c r="AC64455" s="109"/>
    </row>
    <row r="64456" spans="19:29" x14ac:dyDescent="0.25">
      <c r="S64456" s="108"/>
      <c r="U64456" s="108"/>
      <c r="W64456" s="108"/>
      <c r="Y64456" s="108"/>
      <c r="AA64456" s="108"/>
      <c r="AC64456" s="108"/>
    </row>
    <row r="64457" spans="19:29" x14ac:dyDescent="0.25">
      <c r="S64457" s="108"/>
      <c r="U64457" s="108"/>
      <c r="W64457" s="108"/>
      <c r="Y64457" s="108"/>
      <c r="AA64457" s="108"/>
      <c r="AC64457" s="108"/>
    </row>
    <row r="64458" spans="19:29" x14ac:dyDescent="0.25">
      <c r="S64458" s="109"/>
      <c r="U64458" s="109"/>
      <c r="W64458" s="109"/>
      <c r="Y64458" s="109"/>
      <c r="AA64458" s="109"/>
      <c r="AC64458" s="109"/>
    </row>
    <row r="64459" spans="19:29" x14ac:dyDescent="0.25">
      <c r="S64459" s="108"/>
      <c r="U64459" s="108"/>
      <c r="W64459" s="108"/>
      <c r="Y64459" s="108"/>
      <c r="AA64459" s="108"/>
      <c r="AC64459" s="108"/>
    </row>
    <row r="64460" spans="19:29" x14ac:dyDescent="0.25">
      <c r="S64460" s="109"/>
      <c r="U64460" s="109"/>
      <c r="W64460" s="109"/>
      <c r="Y64460" s="109"/>
      <c r="AA64460" s="109"/>
      <c r="AC64460" s="109"/>
    </row>
    <row r="64461" spans="19:29" x14ac:dyDescent="0.25">
      <c r="S64461" s="108"/>
      <c r="U64461" s="108"/>
      <c r="W64461" s="108"/>
      <c r="Y64461" s="108"/>
      <c r="AA64461" s="108"/>
      <c r="AC64461" s="108"/>
    </row>
    <row r="64462" spans="19:29" x14ac:dyDescent="0.25">
      <c r="S64462" s="108"/>
      <c r="U64462" s="108"/>
      <c r="W64462" s="108"/>
      <c r="Y64462" s="108"/>
      <c r="AA64462" s="108"/>
      <c r="AC64462" s="108"/>
    </row>
    <row r="64463" spans="19:29" x14ac:dyDescent="0.25">
      <c r="S64463" s="108"/>
      <c r="U64463" s="108"/>
      <c r="W64463" s="108"/>
      <c r="Y64463" s="108"/>
      <c r="AA64463" s="108"/>
      <c r="AC64463" s="108"/>
    </row>
    <row r="64464" spans="19:29" x14ac:dyDescent="0.25">
      <c r="S64464" s="110"/>
      <c r="U64464" s="110"/>
      <c r="W64464" s="110"/>
      <c r="Y64464" s="110"/>
      <c r="AA64464" s="110"/>
      <c r="AC64464" s="110"/>
    </row>
    <row r="64465" spans="19:29" x14ac:dyDescent="0.25">
      <c r="S64465" s="110"/>
      <c r="U64465" s="110"/>
      <c r="W64465" s="110"/>
      <c r="Y64465" s="110"/>
      <c r="AA64465" s="110"/>
      <c r="AC64465" s="110"/>
    </row>
    <row r="64466" spans="19:29" x14ac:dyDescent="0.25">
      <c r="S64466" s="110"/>
      <c r="U64466" s="110"/>
      <c r="W64466" s="110"/>
      <c r="Y64466" s="110"/>
      <c r="AA64466" s="110"/>
      <c r="AC64466" s="110"/>
    </row>
    <row r="64467" spans="19:29" x14ac:dyDescent="0.25">
      <c r="S64467" s="110"/>
      <c r="U64467" s="110"/>
      <c r="W64467" s="110"/>
      <c r="Y64467" s="110"/>
      <c r="AA64467" s="110"/>
      <c r="AC64467" s="110"/>
    </row>
    <row r="64468" spans="19:29" x14ac:dyDescent="0.25">
      <c r="S64468" s="111"/>
      <c r="U64468" s="111"/>
      <c r="W64468" s="111"/>
      <c r="Y64468" s="111"/>
      <c r="AA64468" s="111"/>
      <c r="AC64468" s="111"/>
    </row>
    <row r="64469" spans="19:29" x14ac:dyDescent="0.25">
      <c r="S64469" s="107"/>
      <c r="U64469" s="107"/>
      <c r="W64469" s="107"/>
      <c r="Y64469" s="107"/>
      <c r="AA64469" s="107"/>
      <c r="AC64469" s="107"/>
    </row>
    <row r="64470" spans="19:29" x14ac:dyDescent="0.25">
      <c r="S64470" s="108"/>
      <c r="U64470" s="108"/>
      <c r="W64470" s="108"/>
      <c r="Y64470" s="108"/>
      <c r="AA64470" s="108"/>
      <c r="AC64470" s="108"/>
    </row>
    <row r="64471" spans="19:29" x14ac:dyDescent="0.25">
      <c r="S64471" s="108"/>
      <c r="U64471" s="108"/>
      <c r="W64471" s="108"/>
      <c r="Y64471" s="108"/>
      <c r="AA64471" s="108"/>
      <c r="AC64471" s="108"/>
    </row>
    <row r="64472" spans="19:29" x14ac:dyDescent="0.25">
      <c r="S64472" s="109"/>
      <c r="U64472" s="109"/>
      <c r="W64472" s="109"/>
      <c r="Y64472" s="109"/>
      <c r="AA64472" s="109"/>
      <c r="AC64472" s="109"/>
    </row>
    <row r="64473" spans="19:29" x14ac:dyDescent="0.25">
      <c r="S64473" s="108"/>
      <c r="U64473" s="108"/>
      <c r="W64473" s="108"/>
      <c r="Y64473" s="108"/>
      <c r="AA64473" s="108"/>
      <c r="AC64473" s="108"/>
    </row>
    <row r="64474" spans="19:29" x14ac:dyDescent="0.25">
      <c r="S64474" s="108"/>
      <c r="U64474" s="108"/>
      <c r="W64474" s="108"/>
      <c r="Y64474" s="108"/>
      <c r="AA64474" s="108"/>
      <c r="AC64474" s="108"/>
    </row>
    <row r="64475" spans="19:29" x14ac:dyDescent="0.25">
      <c r="S64475" s="109"/>
      <c r="U64475" s="109"/>
      <c r="W64475" s="109"/>
      <c r="Y64475" s="109"/>
      <c r="AA64475" s="109"/>
      <c r="AC64475" s="109"/>
    </row>
    <row r="64476" spans="19:29" x14ac:dyDescent="0.25">
      <c r="S64476" s="108"/>
      <c r="U64476" s="108"/>
      <c r="W64476" s="108"/>
      <c r="Y64476" s="108"/>
      <c r="AA64476" s="108"/>
      <c r="AC64476" s="108"/>
    </row>
    <row r="64477" spans="19:29" x14ac:dyDescent="0.25">
      <c r="S64477" s="109"/>
      <c r="U64477" s="109"/>
      <c r="W64477" s="109"/>
      <c r="Y64477" s="109"/>
      <c r="AA64477" s="109"/>
      <c r="AC64477" s="109"/>
    </row>
    <row r="64478" spans="19:29" x14ac:dyDescent="0.25">
      <c r="S64478" s="108"/>
      <c r="U64478" s="108"/>
      <c r="W64478" s="108"/>
      <c r="Y64478" s="108"/>
      <c r="AA64478" s="108"/>
      <c r="AC64478" s="108"/>
    </row>
    <row r="64479" spans="19:29" x14ac:dyDescent="0.25">
      <c r="S64479" s="108"/>
      <c r="U64479" s="108"/>
      <c r="W64479" s="108"/>
      <c r="Y64479" s="108"/>
      <c r="AA64479" s="108"/>
      <c r="AC64479" s="108"/>
    </row>
    <row r="64480" spans="19:29" x14ac:dyDescent="0.25">
      <c r="S64480" s="108"/>
      <c r="U64480" s="108"/>
      <c r="W64480" s="108"/>
      <c r="Y64480" s="108"/>
      <c r="AA64480" s="108"/>
      <c r="AC64480" s="108"/>
    </row>
    <row r="64481" spans="19:29" x14ac:dyDescent="0.25">
      <c r="S64481" s="110"/>
      <c r="U64481" s="110"/>
      <c r="W64481" s="110"/>
      <c r="Y64481" s="110"/>
      <c r="AA64481" s="110"/>
      <c r="AC64481" s="110"/>
    </row>
    <row r="64482" spans="19:29" x14ac:dyDescent="0.25">
      <c r="S64482" s="110"/>
      <c r="U64482" s="110"/>
      <c r="W64482" s="110"/>
      <c r="Y64482" s="110"/>
      <c r="AA64482" s="110"/>
      <c r="AC64482" s="110"/>
    </row>
    <row r="64483" spans="19:29" x14ac:dyDescent="0.25">
      <c r="S64483" s="110"/>
      <c r="U64483" s="110"/>
      <c r="W64483" s="110"/>
      <c r="Y64483" s="110"/>
      <c r="AA64483" s="110"/>
      <c r="AC64483" s="110"/>
    </row>
    <row r="64484" spans="19:29" x14ac:dyDescent="0.25">
      <c r="S64484" s="110"/>
      <c r="U64484" s="110"/>
      <c r="W64484" s="110"/>
      <c r="Y64484" s="110"/>
      <c r="AA64484" s="110"/>
      <c r="AC64484" s="110"/>
    </row>
    <row r="64485" spans="19:29" x14ac:dyDescent="0.25">
      <c r="S64485" s="111"/>
      <c r="U64485" s="111"/>
      <c r="W64485" s="111"/>
      <c r="Y64485" s="111"/>
      <c r="AA64485" s="111"/>
      <c r="AC64485" s="111"/>
    </row>
    <row r="64486" spans="19:29" x14ac:dyDescent="0.25">
      <c r="S64486" s="107"/>
      <c r="U64486" s="107"/>
      <c r="W64486" s="107"/>
      <c r="Y64486" s="107"/>
      <c r="AA64486" s="107"/>
      <c r="AC64486" s="107"/>
    </row>
    <row r="64487" spans="19:29" x14ac:dyDescent="0.25">
      <c r="S64487" s="108"/>
      <c r="U64487" s="108"/>
      <c r="W64487" s="108"/>
      <c r="Y64487" s="108"/>
      <c r="AA64487" s="108"/>
      <c r="AC64487" s="108"/>
    </row>
    <row r="64488" spans="19:29" x14ac:dyDescent="0.25">
      <c r="S64488" s="108"/>
      <c r="U64488" s="108"/>
      <c r="W64488" s="108"/>
      <c r="Y64488" s="108"/>
      <c r="AA64488" s="108"/>
      <c r="AC64488" s="108"/>
    </row>
    <row r="64489" spans="19:29" x14ac:dyDescent="0.25">
      <c r="S64489" s="109"/>
      <c r="U64489" s="109"/>
      <c r="W64489" s="109"/>
      <c r="Y64489" s="109"/>
      <c r="AA64489" s="109"/>
      <c r="AC64489" s="109"/>
    </row>
    <row r="64490" spans="19:29" x14ac:dyDescent="0.25">
      <c r="S64490" s="108"/>
      <c r="U64490" s="108"/>
      <c r="W64490" s="108"/>
      <c r="Y64490" s="108"/>
      <c r="AA64490" s="108"/>
      <c r="AC64490" s="108"/>
    </row>
    <row r="64491" spans="19:29" x14ac:dyDescent="0.25">
      <c r="S64491" s="108"/>
      <c r="U64491" s="108"/>
      <c r="W64491" s="108"/>
      <c r="Y64491" s="108"/>
      <c r="AA64491" s="108"/>
      <c r="AC64491" s="108"/>
    </row>
    <row r="64492" spans="19:29" x14ac:dyDescent="0.25">
      <c r="S64492" s="109"/>
      <c r="U64492" s="109"/>
      <c r="W64492" s="109"/>
      <c r="Y64492" s="109"/>
      <c r="AA64492" s="109"/>
      <c r="AC64492" s="109"/>
    </row>
    <row r="64493" spans="19:29" x14ac:dyDescent="0.25">
      <c r="S64493" s="108"/>
      <c r="U64493" s="108"/>
      <c r="W64493" s="108"/>
      <c r="Y64493" s="108"/>
      <c r="AA64493" s="108"/>
      <c r="AC64493" s="108"/>
    </row>
    <row r="64494" spans="19:29" x14ac:dyDescent="0.25">
      <c r="S64494" s="109"/>
      <c r="U64494" s="109"/>
      <c r="W64494" s="109"/>
      <c r="Y64494" s="109"/>
      <c r="AA64494" s="109"/>
      <c r="AC64494" s="109"/>
    </row>
    <row r="64495" spans="19:29" x14ac:dyDescent="0.25">
      <c r="S64495" s="108"/>
      <c r="U64495" s="108"/>
      <c r="W64495" s="108"/>
      <c r="Y64495" s="108"/>
      <c r="AA64495" s="108"/>
      <c r="AC64495" s="108"/>
    </row>
    <row r="64496" spans="19:29" x14ac:dyDescent="0.25">
      <c r="S64496" s="108"/>
      <c r="U64496" s="108"/>
      <c r="W64496" s="108"/>
      <c r="Y64496" s="108"/>
      <c r="AA64496" s="108"/>
      <c r="AC64496" s="108"/>
    </row>
    <row r="64497" spans="19:29" x14ac:dyDescent="0.25">
      <c r="S64497" s="108"/>
      <c r="U64497" s="108"/>
      <c r="W64497" s="108"/>
      <c r="Y64497" s="108"/>
      <c r="AA64497" s="108"/>
      <c r="AC64497" s="108"/>
    </row>
    <row r="64498" spans="19:29" x14ac:dyDescent="0.25">
      <c r="S64498" s="110"/>
      <c r="U64498" s="110"/>
      <c r="W64498" s="110"/>
      <c r="Y64498" s="110"/>
      <c r="AA64498" s="110"/>
      <c r="AC64498" s="110"/>
    </row>
    <row r="64499" spans="19:29" x14ac:dyDescent="0.25">
      <c r="S64499" s="110"/>
      <c r="U64499" s="110"/>
      <c r="W64499" s="110"/>
      <c r="Y64499" s="110"/>
      <c r="AA64499" s="110"/>
      <c r="AC64499" s="110"/>
    </row>
    <row r="64500" spans="19:29" x14ac:dyDescent="0.25">
      <c r="S64500" s="110"/>
      <c r="U64500" s="110"/>
      <c r="W64500" s="110"/>
      <c r="Y64500" s="110"/>
      <c r="AA64500" s="110"/>
      <c r="AC64500" s="110"/>
    </row>
    <row r="64501" spans="19:29" x14ac:dyDescent="0.25">
      <c r="S64501" s="110"/>
      <c r="U64501" s="110"/>
      <c r="W64501" s="110"/>
      <c r="Y64501" s="110"/>
      <c r="AA64501" s="110"/>
      <c r="AC64501" s="110"/>
    </row>
    <row r="64502" spans="19:29" x14ac:dyDescent="0.25">
      <c r="S64502" s="111"/>
      <c r="U64502" s="111"/>
      <c r="W64502" s="111"/>
      <c r="Y64502" s="111"/>
      <c r="AA64502" s="111"/>
      <c r="AC64502" s="111"/>
    </row>
    <row r="64503" spans="19:29" x14ac:dyDescent="0.25">
      <c r="S64503" s="107"/>
      <c r="U64503" s="107"/>
      <c r="W64503" s="107"/>
      <c r="Y64503" s="107"/>
      <c r="AA64503" s="107"/>
      <c r="AC64503" s="107"/>
    </row>
    <row r="64504" spans="19:29" x14ac:dyDescent="0.25">
      <c r="S64504" s="108"/>
      <c r="U64504" s="108"/>
      <c r="W64504" s="108"/>
      <c r="Y64504" s="108"/>
      <c r="AA64504" s="108"/>
      <c r="AC64504" s="108"/>
    </row>
    <row r="64505" spans="19:29" x14ac:dyDescent="0.25">
      <c r="S64505" s="108"/>
      <c r="U64505" s="108"/>
      <c r="W64505" s="108"/>
      <c r="Y64505" s="108"/>
      <c r="AA64505" s="108"/>
      <c r="AC64505" s="108"/>
    </row>
    <row r="64506" spans="19:29" x14ac:dyDescent="0.25">
      <c r="S64506" s="109"/>
      <c r="U64506" s="109"/>
      <c r="W64506" s="109"/>
      <c r="Y64506" s="109"/>
      <c r="AA64506" s="109"/>
      <c r="AC64506" s="109"/>
    </row>
    <row r="64507" spans="19:29" x14ac:dyDescent="0.25">
      <c r="S64507" s="108"/>
      <c r="U64507" s="108"/>
      <c r="W64507" s="108"/>
      <c r="Y64507" s="108"/>
      <c r="AA64507" s="108"/>
      <c r="AC64507" s="108"/>
    </row>
    <row r="64508" spans="19:29" x14ac:dyDescent="0.25">
      <c r="S64508" s="108"/>
      <c r="U64508" s="108"/>
      <c r="W64508" s="108"/>
      <c r="Y64508" s="108"/>
      <c r="AA64508" s="108"/>
      <c r="AC64508" s="108"/>
    </row>
    <row r="64509" spans="19:29" x14ac:dyDescent="0.25">
      <c r="S64509" s="109"/>
      <c r="U64509" s="109"/>
      <c r="W64509" s="109"/>
      <c r="Y64509" s="109"/>
      <c r="AA64509" s="109"/>
      <c r="AC64509" s="109"/>
    </row>
    <row r="64510" spans="19:29" x14ac:dyDescent="0.25">
      <c r="S64510" s="108"/>
      <c r="U64510" s="108"/>
      <c r="W64510" s="108"/>
      <c r="Y64510" s="108"/>
      <c r="AA64510" s="108"/>
      <c r="AC64510" s="108"/>
    </row>
    <row r="64511" spans="19:29" x14ac:dyDescent="0.25">
      <c r="S64511" s="109"/>
      <c r="U64511" s="109"/>
      <c r="W64511" s="109"/>
      <c r="Y64511" s="109"/>
      <c r="AA64511" s="109"/>
      <c r="AC64511" s="109"/>
    </row>
    <row r="64512" spans="19:29" x14ac:dyDescent="0.25">
      <c r="S64512" s="108"/>
      <c r="U64512" s="108"/>
      <c r="W64512" s="108"/>
      <c r="Y64512" s="108"/>
      <c r="AA64512" s="108"/>
      <c r="AC64512" s="108"/>
    </row>
    <row r="64513" spans="19:29" x14ac:dyDescent="0.25">
      <c r="S64513" s="108"/>
      <c r="U64513" s="108"/>
      <c r="W64513" s="108"/>
      <c r="Y64513" s="108"/>
      <c r="AA64513" s="108"/>
      <c r="AC64513" s="108"/>
    </row>
    <row r="64514" spans="19:29" x14ac:dyDescent="0.25">
      <c r="S64514" s="108"/>
      <c r="U64514" s="108"/>
      <c r="W64514" s="108"/>
      <c r="Y64514" s="108"/>
      <c r="AA64514" s="108"/>
      <c r="AC64514" s="108"/>
    </row>
    <row r="64515" spans="19:29" x14ac:dyDescent="0.25">
      <c r="S64515" s="110"/>
      <c r="U64515" s="110"/>
      <c r="W64515" s="110"/>
      <c r="Y64515" s="110"/>
      <c r="AA64515" s="110"/>
      <c r="AC64515" s="110"/>
    </row>
    <row r="64516" spans="19:29" x14ac:dyDescent="0.25">
      <c r="S64516" s="110"/>
      <c r="U64516" s="110"/>
      <c r="W64516" s="110"/>
      <c r="Y64516" s="110"/>
      <c r="AA64516" s="110"/>
      <c r="AC64516" s="110"/>
    </row>
    <row r="64517" spans="19:29" x14ac:dyDescent="0.25">
      <c r="S64517" s="110"/>
      <c r="U64517" s="110"/>
      <c r="W64517" s="110"/>
      <c r="Y64517" s="110"/>
      <c r="AA64517" s="110"/>
      <c r="AC64517" s="110"/>
    </row>
    <row r="64518" spans="19:29" x14ac:dyDescent="0.25">
      <c r="S64518" s="110"/>
      <c r="U64518" s="110"/>
      <c r="W64518" s="110"/>
      <c r="Y64518" s="110"/>
      <c r="AA64518" s="110"/>
      <c r="AC64518" s="110"/>
    </row>
    <row r="64519" spans="19:29" x14ac:dyDescent="0.25">
      <c r="S64519" s="111"/>
      <c r="U64519" s="111"/>
      <c r="W64519" s="111"/>
      <c r="Y64519" s="111"/>
      <c r="AA64519" s="111"/>
      <c r="AC64519" s="111"/>
    </row>
    <row r="64520" spans="19:29" x14ac:dyDescent="0.25">
      <c r="S64520" s="107"/>
      <c r="U64520" s="107"/>
      <c r="W64520" s="107"/>
      <c r="Y64520" s="107"/>
      <c r="AA64520" s="107"/>
      <c r="AC64520" s="107"/>
    </row>
    <row r="64521" spans="19:29" x14ac:dyDescent="0.25">
      <c r="S64521" s="108"/>
      <c r="U64521" s="108"/>
      <c r="W64521" s="108"/>
      <c r="Y64521" s="108"/>
      <c r="AA64521" s="108"/>
      <c r="AC64521" s="108"/>
    </row>
    <row r="64522" spans="19:29" x14ac:dyDescent="0.25">
      <c r="S64522" s="108"/>
      <c r="U64522" s="108"/>
      <c r="W64522" s="108"/>
      <c r="Y64522" s="108"/>
      <c r="AA64522" s="108"/>
      <c r="AC64522" s="108"/>
    </row>
    <row r="64523" spans="19:29" x14ac:dyDescent="0.25">
      <c r="S64523" s="109"/>
      <c r="U64523" s="109"/>
      <c r="W64523" s="109"/>
      <c r="Y64523" s="109"/>
      <c r="AA64523" s="109"/>
      <c r="AC64523" s="109"/>
    </row>
    <row r="64524" spans="19:29" x14ac:dyDescent="0.25">
      <c r="S64524" s="108"/>
      <c r="U64524" s="108"/>
      <c r="W64524" s="108"/>
      <c r="Y64524" s="108"/>
      <c r="AA64524" s="108"/>
      <c r="AC64524" s="108"/>
    </row>
    <row r="64525" spans="19:29" x14ac:dyDescent="0.25">
      <c r="S64525" s="108"/>
      <c r="U64525" s="108"/>
      <c r="W64525" s="108"/>
      <c r="Y64525" s="108"/>
      <c r="AA64525" s="108"/>
      <c r="AC64525" s="108"/>
    </row>
    <row r="64526" spans="19:29" x14ac:dyDescent="0.25">
      <c r="S64526" s="109"/>
      <c r="U64526" s="109"/>
      <c r="W64526" s="109"/>
      <c r="Y64526" s="109"/>
      <c r="AA64526" s="109"/>
      <c r="AC64526" s="109"/>
    </row>
    <row r="64527" spans="19:29" x14ac:dyDescent="0.25">
      <c r="S64527" s="108"/>
      <c r="U64527" s="108"/>
      <c r="W64527" s="108"/>
      <c r="Y64527" s="108"/>
      <c r="AA64527" s="108"/>
      <c r="AC64527" s="108"/>
    </row>
    <row r="64528" spans="19:29" x14ac:dyDescent="0.25">
      <c r="S64528" s="109"/>
      <c r="U64528" s="109"/>
      <c r="W64528" s="109"/>
      <c r="Y64528" s="109"/>
      <c r="AA64528" s="109"/>
      <c r="AC64528" s="109"/>
    </row>
    <row r="64529" spans="19:29" x14ac:dyDescent="0.25">
      <c r="S64529" s="108"/>
      <c r="U64529" s="108"/>
      <c r="W64529" s="108"/>
      <c r="Y64529" s="108"/>
      <c r="AA64529" s="108"/>
      <c r="AC64529" s="108"/>
    </row>
    <row r="64530" spans="19:29" x14ac:dyDescent="0.25">
      <c r="S64530" s="108"/>
      <c r="U64530" s="108"/>
      <c r="W64530" s="108"/>
      <c r="Y64530" s="108"/>
      <c r="AA64530" s="108"/>
      <c r="AC64530" s="108"/>
    </row>
    <row r="64531" spans="19:29" x14ac:dyDescent="0.25">
      <c r="S64531" s="108"/>
      <c r="U64531" s="108"/>
      <c r="W64531" s="108"/>
      <c r="Y64531" s="108"/>
      <c r="AA64531" s="108"/>
      <c r="AC64531" s="108"/>
    </row>
    <row r="64532" spans="19:29" x14ac:dyDescent="0.25">
      <c r="S64532" s="110"/>
      <c r="U64532" s="110"/>
      <c r="W64532" s="110"/>
      <c r="Y64532" s="110"/>
      <c r="AA64532" s="110"/>
      <c r="AC64532" s="110"/>
    </row>
    <row r="64533" spans="19:29" x14ac:dyDescent="0.25">
      <c r="S64533" s="110"/>
      <c r="U64533" s="110"/>
      <c r="W64533" s="110"/>
      <c r="Y64533" s="110"/>
      <c r="AA64533" s="110"/>
      <c r="AC64533" s="110"/>
    </row>
    <row r="64534" spans="19:29" x14ac:dyDescent="0.25">
      <c r="S64534" s="110"/>
      <c r="U64534" s="110"/>
      <c r="W64534" s="110"/>
      <c r="Y64534" s="110"/>
      <c r="AA64534" s="110"/>
      <c r="AC64534" s="110"/>
    </row>
    <row r="64535" spans="19:29" x14ac:dyDescent="0.25">
      <c r="S64535" s="110"/>
      <c r="U64535" s="110"/>
      <c r="W64535" s="110"/>
      <c r="Y64535" s="110"/>
      <c r="AA64535" s="110"/>
      <c r="AC64535" s="110"/>
    </row>
    <row r="64536" spans="19:29" x14ac:dyDescent="0.25">
      <c r="S64536" s="111"/>
      <c r="U64536" s="111"/>
      <c r="W64536" s="111"/>
      <c r="Y64536" s="111"/>
      <c r="AA64536" s="111"/>
      <c r="AC64536" s="111"/>
    </row>
    <row r="64537" spans="19:29" x14ac:dyDescent="0.25">
      <c r="S64537" s="107"/>
      <c r="U64537" s="107"/>
      <c r="W64537" s="107"/>
      <c r="Y64537" s="107"/>
      <c r="AA64537" s="107"/>
      <c r="AC64537" s="107"/>
    </row>
    <row r="64538" spans="19:29" x14ac:dyDescent="0.25">
      <c r="S64538" s="108"/>
      <c r="U64538" s="108"/>
      <c r="W64538" s="108"/>
      <c r="Y64538" s="108"/>
      <c r="AA64538" s="108"/>
      <c r="AC64538" s="108"/>
    </row>
    <row r="64539" spans="19:29" x14ac:dyDescent="0.25">
      <c r="S64539" s="108"/>
      <c r="U64539" s="108"/>
      <c r="W64539" s="108"/>
      <c r="Y64539" s="108"/>
      <c r="AA64539" s="108"/>
      <c r="AC64539" s="108"/>
    </row>
    <row r="64540" spans="19:29" x14ac:dyDescent="0.25">
      <c r="S64540" s="109"/>
      <c r="U64540" s="109"/>
      <c r="W64540" s="109"/>
      <c r="Y64540" s="109"/>
      <c r="AA64540" s="109"/>
      <c r="AC64540" s="109"/>
    </row>
    <row r="64541" spans="19:29" x14ac:dyDescent="0.25">
      <c r="S64541" s="108"/>
      <c r="U64541" s="108"/>
      <c r="W64541" s="108"/>
      <c r="Y64541" s="108"/>
      <c r="AA64541" s="108"/>
      <c r="AC64541" s="108"/>
    </row>
    <row r="64542" spans="19:29" x14ac:dyDescent="0.25">
      <c r="S64542" s="108"/>
      <c r="U64542" s="108"/>
      <c r="W64542" s="108"/>
      <c r="Y64542" s="108"/>
      <c r="AA64542" s="108"/>
      <c r="AC64542" s="108"/>
    </row>
    <row r="64543" spans="19:29" x14ac:dyDescent="0.25">
      <c r="S64543" s="109"/>
      <c r="U64543" s="109"/>
      <c r="W64543" s="109"/>
      <c r="Y64543" s="109"/>
      <c r="AA64543" s="109"/>
      <c r="AC64543" s="109"/>
    </row>
    <row r="64544" spans="19:29" x14ac:dyDescent="0.25">
      <c r="S64544" s="108"/>
      <c r="U64544" s="108"/>
      <c r="W64544" s="108"/>
      <c r="Y64544" s="108"/>
      <c r="AA64544" s="108"/>
      <c r="AC64544" s="108"/>
    </row>
    <row r="64545" spans="19:29" x14ac:dyDescent="0.25">
      <c r="S64545" s="109"/>
      <c r="U64545" s="109"/>
      <c r="W64545" s="109"/>
      <c r="Y64545" s="109"/>
      <c r="AA64545" s="109"/>
      <c r="AC64545" s="109"/>
    </row>
    <row r="64546" spans="19:29" x14ac:dyDescent="0.25">
      <c r="S64546" s="108"/>
      <c r="U64546" s="108"/>
      <c r="W64546" s="108"/>
      <c r="Y64546" s="108"/>
      <c r="AA64546" s="108"/>
      <c r="AC64546" s="108"/>
    </row>
    <row r="64547" spans="19:29" x14ac:dyDescent="0.25">
      <c r="S64547" s="108"/>
      <c r="U64547" s="108"/>
      <c r="W64547" s="108"/>
      <c r="Y64547" s="108"/>
      <c r="AA64547" s="108"/>
      <c r="AC64547" s="108"/>
    </row>
    <row r="64548" spans="19:29" x14ac:dyDescent="0.25">
      <c r="S64548" s="108"/>
      <c r="U64548" s="108"/>
      <c r="W64548" s="108"/>
      <c r="Y64548" s="108"/>
      <c r="AA64548" s="108"/>
      <c r="AC64548" s="108"/>
    </row>
    <row r="64549" spans="19:29" x14ac:dyDescent="0.25">
      <c r="S64549" s="110"/>
      <c r="U64549" s="110"/>
      <c r="W64549" s="110"/>
      <c r="Y64549" s="110"/>
      <c r="AA64549" s="110"/>
      <c r="AC64549" s="110"/>
    </row>
    <row r="64550" spans="19:29" x14ac:dyDescent="0.25">
      <c r="S64550" s="110"/>
      <c r="U64550" s="110"/>
      <c r="W64550" s="110"/>
      <c r="Y64550" s="110"/>
      <c r="AA64550" s="110"/>
      <c r="AC64550" s="110"/>
    </row>
    <row r="64551" spans="19:29" x14ac:dyDescent="0.25">
      <c r="S64551" s="110"/>
      <c r="U64551" s="110"/>
      <c r="W64551" s="110"/>
      <c r="Y64551" s="110"/>
      <c r="AA64551" s="110"/>
      <c r="AC64551" s="110"/>
    </row>
    <row r="64552" spans="19:29" x14ac:dyDescent="0.25">
      <c r="S64552" s="110"/>
      <c r="U64552" s="110"/>
      <c r="W64552" s="110"/>
      <c r="Y64552" s="110"/>
      <c r="AA64552" s="110"/>
      <c r="AC64552" s="110"/>
    </row>
    <row r="64553" spans="19:29" x14ac:dyDescent="0.25">
      <c r="S64553" s="111"/>
      <c r="U64553" s="111"/>
      <c r="W64553" s="111"/>
      <c r="Y64553" s="111"/>
      <c r="AA64553" s="111"/>
      <c r="AC64553" s="111"/>
    </row>
    <row r="64554" spans="19:29" x14ac:dyDescent="0.25">
      <c r="S64554" s="107"/>
      <c r="U64554" s="107"/>
      <c r="W64554" s="107"/>
      <c r="Y64554" s="107"/>
      <c r="AA64554" s="107"/>
      <c r="AC64554" s="107"/>
    </row>
    <row r="64555" spans="19:29" x14ac:dyDescent="0.25">
      <c r="S64555" s="108"/>
      <c r="U64555" s="108"/>
      <c r="W64555" s="108"/>
      <c r="Y64555" s="108"/>
      <c r="AA64555" s="108"/>
      <c r="AC64555" s="108"/>
    </row>
    <row r="64556" spans="19:29" x14ac:dyDescent="0.25">
      <c r="S64556" s="108"/>
      <c r="U64556" s="108"/>
      <c r="W64556" s="108"/>
      <c r="Y64556" s="108"/>
      <c r="AA64556" s="108"/>
      <c r="AC64556" s="108"/>
    </row>
    <row r="64557" spans="19:29" x14ac:dyDescent="0.25">
      <c r="S64557" s="109"/>
      <c r="U64557" s="109"/>
      <c r="W64557" s="109"/>
      <c r="Y64557" s="109"/>
      <c r="AA64557" s="109"/>
      <c r="AC64557" s="109"/>
    </row>
    <row r="64558" spans="19:29" x14ac:dyDescent="0.25">
      <c r="S64558" s="108"/>
      <c r="U64558" s="108"/>
      <c r="W64558" s="108"/>
      <c r="Y64558" s="108"/>
      <c r="AA64558" s="108"/>
      <c r="AC64558" s="108"/>
    </row>
    <row r="64559" spans="19:29" x14ac:dyDescent="0.25">
      <c r="S64559" s="108"/>
      <c r="U64559" s="108"/>
      <c r="W64559" s="108"/>
      <c r="Y64559" s="108"/>
      <c r="AA64559" s="108"/>
      <c r="AC64559" s="108"/>
    </row>
    <row r="64560" spans="19:29" x14ac:dyDescent="0.25">
      <c r="S64560" s="109"/>
      <c r="U64560" s="109"/>
      <c r="W64560" s="109"/>
      <c r="Y64560" s="109"/>
      <c r="AA64560" s="109"/>
      <c r="AC64560" s="109"/>
    </row>
    <row r="64561" spans="19:29" x14ac:dyDescent="0.25">
      <c r="S64561" s="108"/>
      <c r="U64561" s="108"/>
      <c r="W64561" s="108"/>
      <c r="Y64561" s="108"/>
      <c r="AA64561" s="108"/>
      <c r="AC64561" s="108"/>
    </row>
    <row r="64562" spans="19:29" x14ac:dyDescent="0.25">
      <c r="S64562" s="109"/>
      <c r="U64562" s="109"/>
      <c r="W64562" s="109"/>
      <c r="Y64562" s="109"/>
      <c r="AA64562" s="109"/>
      <c r="AC64562" s="109"/>
    </row>
    <row r="64563" spans="19:29" x14ac:dyDescent="0.25">
      <c r="S64563" s="108"/>
      <c r="U64563" s="108"/>
      <c r="W64563" s="108"/>
      <c r="Y64563" s="108"/>
      <c r="AA64563" s="108"/>
      <c r="AC64563" s="108"/>
    </row>
    <row r="64564" spans="19:29" x14ac:dyDescent="0.25">
      <c r="S64564" s="108"/>
      <c r="U64564" s="108"/>
      <c r="W64564" s="108"/>
      <c r="Y64564" s="108"/>
      <c r="AA64564" s="108"/>
      <c r="AC64564" s="108"/>
    </row>
    <row r="64565" spans="19:29" x14ac:dyDescent="0.25">
      <c r="S64565" s="108"/>
      <c r="U64565" s="108"/>
      <c r="W64565" s="108"/>
      <c r="Y64565" s="108"/>
      <c r="AA64565" s="108"/>
      <c r="AC64565" s="108"/>
    </row>
    <row r="64566" spans="19:29" x14ac:dyDescent="0.25">
      <c r="S64566" s="110"/>
      <c r="U64566" s="110"/>
      <c r="W64566" s="110"/>
      <c r="Y64566" s="110"/>
      <c r="AA64566" s="110"/>
      <c r="AC64566" s="110"/>
    </row>
    <row r="64567" spans="19:29" x14ac:dyDescent="0.25">
      <c r="S64567" s="110"/>
      <c r="U64567" s="110"/>
      <c r="W64567" s="110"/>
      <c r="Y64567" s="110"/>
      <c r="AA64567" s="110"/>
      <c r="AC64567" s="110"/>
    </row>
    <row r="64568" spans="19:29" x14ac:dyDescent="0.25">
      <c r="S64568" s="110"/>
      <c r="U64568" s="110"/>
      <c r="W64568" s="110"/>
      <c r="Y64568" s="110"/>
      <c r="AA64568" s="110"/>
      <c r="AC64568" s="110"/>
    </row>
    <row r="64569" spans="19:29" x14ac:dyDescent="0.25">
      <c r="S64569" s="110"/>
      <c r="U64569" s="110"/>
      <c r="W64569" s="110"/>
      <c r="Y64569" s="110"/>
      <c r="AA64569" s="110"/>
      <c r="AC64569" s="110"/>
    </row>
    <row r="64570" spans="19:29" x14ac:dyDescent="0.25">
      <c r="S64570" s="111"/>
      <c r="U64570" s="111"/>
      <c r="W64570" s="111"/>
      <c r="Y64570" s="111"/>
      <c r="AA64570" s="111"/>
      <c r="AC64570" s="111"/>
    </row>
    <row r="64571" spans="19:29" x14ac:dyDescent="0.25">
      <c r="S64571" s="107"/>
      <c r="U64571" s="107"/>
      <c r="W64571" s="107"/>
      <c r="Y64571" s="107"/>
      <c r="AA64571" s="107"/>
      <c r="AC64571" s="107"/>
    </row>
    <row r="64572" spans="19:29" x14ac:dyDescent="0.25">
      <c r="S64572" s="108"/>
      <c r="U64572" s="108"/>
      <c r="W64572" s="108"/>
      <c r="Y64572" s="108"/>
      <c r="AA64572" s="108"/>
      <c r="AC64572" s="108"/>
    </row>
    <row r="64573" spans="19:29" x14ac:dyDescent="0.25">
      <c r="S64573" s="108"/>
      <c r="U64573" s="108"/>
      <c r="W64573" s="108"/>
      <c r="Y64573" s="108"/>
      <c r="AA64573" s="108"/>
      <c r="AC64573" s="108"/>
    </row>
    <row r="64574" spans="19:29" x14ac:dyDescent="0.25">
      <c r="S64574" s="109"/>
      <c r="U64574" s="109"/>
      <c r="W64574" s="109"/>
      <c r="Y64574" s="109"/>
      <c r="AA64574" s="109"/>
      <c r="AC64574" s="109"/>
    </row>
    <row r="64575" spans="19:29" x14ac:dyDescent="0.25">
      <c r="S64575" s="108"/>
      <c r="U64575" s="108"/>
      <c r="W64575" s="108"/>
      <c r="Y64575" s="108"/>
      <c r="AA64575" s="108"/>
      <c r="AC64575" s="108"/>
    </row>
    <row r="64576" spans="19:29" x14ac:dyDescent="0.25">
      <c r="S64576" s="108"/>
      <c r="U64576" s="108"/>
      <c r="W64576" s="108"/>
      <c r="Y64576" s="108"/>
      <c r="AA64576" s="108"/>
      <c r="AC64576" s="108"/>
    </row>
    <row r="64577" spans="19:29" x14ac:dyDescent="0.25">
      <c r="S64577" s="109"/>
      <c r="U64577" s="109"/>
      <c r="W64577" s="109"/>
      <c r="Y64577" s="109"/>
      <c r="AA64577" s="109"/>
      <c r="AC64577" s="109"/>
    </row>
    <row r="64578" spans="19:29" x14ac:dyDescent="0.25">
      <c r="S64578" s="108"/>
      <c r="U64578" s="108"/>
      <c r="W64578" s="108"/>
      <c r="Y64578" s="108"/>
      <c r="AA64578" s="108"/>
      <c r="AC64578" s="108"/>
    </row>
    <row r="64579" spans="19:29" x14ac:dyDescent="0.25">
      <c r="S64579" s="109"/>
      <c r="U64579" s="109"/>
      <c r="W64579" s="109"/>
      <c r="Y64579" s="109"/>
      <c r="AA64579" s="109"/>
      <c r="AC64579" s="109"/>
    </row>
    <row r="64580" spans="19:29" x14ac:dyDescent="0.25">
      <c r="S64580" s="108"/>
      <c r="U64580" s="108"/>
      <c r="W64580" s="108"/>
      <c r="Y64580" s="108"/>
      <c r="AA64580" s="108"/>
      <c r="AC64580" s="108"/>
    </row>
    <row r="64581" spans="19:29" x14ac:dyDescent="0.25">
      <c r="S64581" s="108"/>
      <c r="U64581" s="108"/>
      <c r="W64581" s="108"/>
      <c r="Y64581" s="108"/>
      <c r="AA64581" s="108"/>
      <c r="AC64581" s="108"/>
    </row>
    <row r="64582" spans="19:29" x14ac:dyDescent="0.25">
      <c r="S64582" s="108"/>
      <c r="U64582" s="108"/>
      <c r="W64582" s="108"/>
      <c r="Y64582" s="108"/>
      <c r="AA64582" s="108"/>
      <c r="AC64582" s="108"/>
    </row>
    <row r="64583" spans="19:29" x14ac:dyDescent="0.25">
      <c r="S64583" s="110"/>
      <c r="U64583" s="110"/>
      <c r="W64583" s="110"/>
      <c r="Y64583" s="110"/>
      <c r="AA64583" s="110"/>
      <c r="AC64583" s="110"/>
    </row>
    <row r="64584" spans="19:29" x14ac:dyDescent="0.25">
      <c r="S64584" s="110"/>
      <c r="U64584" s="110"/>
      <c r="W64584" s="110"/>
      <c r="Y64584" s="110"/>
      <c r="AA64584" s="110"/>
      <c r="AC64584" s="110"/>
    </row>
    <row r="64585" spans="19:29" x14ac:dyDescent="0.25">
      <c r="S64585" s="110"/>
      <c r="U64585" s="110"/>
      <c r="W64585" s="110"/>
      <c r="Y64585" s="110"/>
      <c r="AA64585" s="110"/>
      <c r="AC64585" s="110"/>
    </row>
    <row r="64586" spans="19:29" x14ac:dyDescent="0.25">
      <c r="S64586" s="110"/>
      <c r="U64586" s="110"/>
      <c r="W64586" s="110"/>
      <c r="Y64586" s="110"/>
      <c r="AA64586" s="110"/>
      <c r="AC64586" s="110"/>
    </row>
    <row r="64587" spans="19:29" x14ac:dyDescent="0.25">
      <c r="S64587" s="111"/>
      <c r="U64587" s="111"/>
      <c r="W64587" s="111"/>
      <c r="Y64587" s="111"/>
      <c r="AA64587" s="111"/>
      <c r="AC64587" s="111"/>
    </row>
    <row r="64588" spans="19:29" x14ac:dyDescent="0.25">
      <c r="S64588" s="107"/>
      <c r="U64588" s="107"/>
      <c r="W64588" s="107"/>
      <c r="Y64588" s="107"/>
      <c r="AA64588" s="107"/>
      <c r="AC64588" s="107"/>
    </row>
    <row r="64589" spans="19:29" x14ac:dyDescent="0.25">
      <c r="S64589" s="108"/>
      <c r="U64589" s="108"/>
      <c r="W64589" s="108"/>
      <c r="Y64589" s="108"/>
      <c r="AA64589" s="108"/>
      <c r="AC64589" s="108"/>
    </row>
    <row r="64590" spans="19:29" x14ac:dyDescent="0.25">
      <c r="S64590" s="108"/>
      <c r="U64590" s="108"/>
      <c r="W64590" s="108"/>
      <c r="Y64590" s="108"/>
      <c r="AA64590" s="108"/>
      <c r="AC64590" s="108"/>
    </row>
    <row r="64591" spans="19:29" x14ac:dyDescent="0.25">
      <c r="S64591" s="109"/>
      <c r="U64591" s="109"/>
      <c r="W64591" s="109"/>
      <c r="Y64591" s="109"/>
      <c r="AA64591" s="109"/>
      <c r="AC64591" s="109"/>
    </row>
    <row r="64592" spans="19:29" x14ac:dyDescent="0.25">
      <c r="S64592" s="108"/>
      <c r="U64592" s="108"/>
      <c r="W64592" s="108"/>
      <c r="Y64592" s="108"/>
      <c r="AA64592" s="108"/>
      <c r="AC64592" s="108"/>
    </row>
    <row r="64593" spans="19:29" x14ac:dyDescent="0.25">
      <c r="S64593" s="108"/>
      <c r="U64593" s="108"/>
      <c r="W64593" s="108"/>
      <c r="Y64593" s="108"/>
      <c r="AA64593" s="108"/>
      <c r="AC64593" s="108"/>
    </row>
    <row r="64594" spans="19:29" x14ac:dyDescent="0.25">
      <c r="S64594" s="109"/>
      <c r="U64594" s="109"/>
      <c r="W64594" s="109"/>
      <c r="Y64594" s="109"/>
      <c r="AA64594" s="109"/>
      <c r="AC64594" s="109"/>
    </row>
    <row r="64595" spans="19:29" x14ac:dyDescent="0.25">
      <c r="S64595" s="108"/>
      <c r="U64595" s="108"/>
      <c r="W64595" s="108"/>
      <c r="Y64595" s="108"/>
      <c r="AA64595" s="108"/>
      <c r="AC64595" s="108"/>
    </row>
    <row r="64596" spans="19:29" x14ac:dyDescent="0.25">
      <c r="S64596" s="109"/>
      <c r="U64596" s="109"/>
      <c r="W64596" s="109"/>
      <c r="Y64596" s="109"/>
      <c r="AA64596" s="109"/>
      <c r="AC64596" s="109"/>
    </row>
    <row r="64597" spans="19:29" x14ac:dyDescent="0.25">
      <c r="S64597" s="108"/>
      <c r="U64597" s="108"/>
      <c r="W64597" s="108"/>
      <c r="Y64597" s="108"/>
      <c r="AA64597" s="108"/>
      <c r="AC64597" s="108"/>
    </row>
    <row r="64598" spans="19:29" x14ac:dyDescent="0.25">
      <c r="S64598" s="108"/>
      <c r="U64598" s="108"/>
      <c r="W64598" s="108"/>
      <c r="Y64598" s="108"/>
      <c r="AA64598" s="108"/>
      <c r="AC64598" s="108"/>
    </row>
    <row r="64599" spans="19:29" x14ac:dyDescent="0.25">
      <c r="S64599" s="108"/>
      <c r="U64599" s="108"/>
      <c r="W64599" s="108"/>
      <c r="Y64599" s="108"/>
      <c r="AA64599" s="108"/>
      <c r="AC64599" s="108"/>
    </row>
    <row r="64600" spans="19:29" x14ac:dyDescent="0.25">
      <c r="S64600" s="110"/>
      <c r="U64600" s="110"/>
      <c r="W64600" s="110"/>
      <c r="Y64600" s="110"/>
      <c r="AA64600" s="110"/>
      <c r="AC64600" s="110"/>
    </row>
    <row r="64601" spans="19:29" x14ac:dyDescent="0.25">
      <c r="S64601" s="110"/>
      <c r="U64601" s="110"/>
      <c r="W64601" s="110"/>
      <c r="Y64601" s="110"/>
      <c r="AA64601" s="110"/>
      <c r="AC64601" s="110"/>
    </row>
    <row r="64602" spans="19:29" x14ac:dyDescent="0.25">
      <c r="S64602" s="110"/>
      <c r="U64602" s="110"/>
      <c r="W64602" s="110"/>
      <c r="Y64602" s="110"/>
      <c r="AA64602" s="110"/>
      <c r="AC64602" s="110"/>
    </row>
    <row r="64603" spans="19:29" x14ac:dyDescent="0.25">
      <c r="S64603" s="110"/>
      <c r="U64603" s="110"/>
      <c r="W64603" s="110"/>
      <c r="Y64603" s="110"/>
      <c r="AA64603" s="110"/>
      <c r="AC64603" s="110"/>
    </row>
    <row r="64604" spans="19:29" x14ac:dyDescent="0.25">
      <c r="S64604" s="111"/>
      <c r="U64604" s="111"/>
      <c r="W64604" s="111"/>
      <c r="Y64604" s="111"/>
      <c r="AA64604" s="111"/>
      <c r="AC64604" s="111"/>
    </row>
    <row r="64605" spans="19:29" x14ac:dyDescent="0.25">
      <c r="S64605" s="107"/>
      <c r="U64605" s="107"/>
      <c r="W64605" s="107"/>
      <c r="Y64605" s="107"/>
      <c r="AA64605" s="107"/>
      <c r="AC64605" s="107"/>
    </row>
    <row r="64606" spans="19:29" x14ac:dyDescent="0.25">
      <c r="S64606" s="108"/>
      <c r="U64606" s="108"/>
      <c r="W64606" s="108"/>
      <c r="Y64606" s="108"/>
      <c r="AA64606" s="108"/>
      <c r="AC64606" s="108"/>
    </row>
    <row r="64607" spans="19:29" x14ac:dyDescent="0.25">
      <c r="S64607" s="108"/>
      <c r="U64607" s="108"/>
      <c r="W64607" s="108"/>
      <c r="Y64607" s="108"/>
      <c r="AA64607" s="108"/>
      <c r="AC64607" s="108"/>
    </row>
    <row r="64608" spans="19:29" x14ac:dyDescent="0.25">
      <c r="S64608" s="109"/>
      <c r="U64608" s="109"/>
      <c r="W64608" s="109"/>
      <c r="Y64608" s="109"/>
      <c r="AA64608" s="109"/>
      <c r="AC64608" s="109"/>
    </row>
    <row r="64609" spans="19:29" x14ac:dyDescent="0.25">
      <c r="S64609" s="108"/>
      <c r="U64609" s="108"/>
      <c r="W64609" s="108"/>
      <c r="Y64609" s="108"/>
      <c r="AA64609" s="108"/>
      <c r="AC64609" s="108"/>
    </row>
    <row r="64610" spans="19:29" x14ac:dyDescent="0.25">
      <c r="S64610" s="108"/>
      <c r="U64610" s="108"/>
      <c r="W64610" s="108"/>
      <c r="Y64610" s="108"/>
      <c r="AA64610" s="108"/>
      <c r="AC64610" s="108"/>
    </row>
    <row r="64611" spans="19:29" x14ac:dyDescent="0.25">
      <c r="S64611" s="109"/>
      <c r="U64611" s="109"/>
      <c r="W64611" s="109"/>
      <c r="Y64611" s="109"/>
      <c r="AA64611" s="109"/>
      <c r="AC64611" s="109"/>
    </row>
    <row r="64612" spans="19:29" x14ac:dyDescent="0.25">
      <c r="S64612" s="108"/>
      <c r="U64612" s="108"/>
      <c r="W64612" s="108"/>
      <c r="Y64612" s="108"/>
      <c r="AA64612" s="108"/>
      <c r="AC64612" s="108"/>
    </row>
    <row r="64613" spans="19:29" x14ac:dyDescent="0.25">
      <c r="S64613" s="109"/>
      <c r="U64613" s="109"/>
      <c r="W64613" s="109"/>
      <c r="Y64613" s="109"/>
      <c r="AA64613" s="109"/>
      <c r="AC64613" s="109"/>
    </row>
    <row r="64614" spans="19:29" x14ac:dyDescent="0.25">
      <c r="S64614" s="108"/>
      <c r="U64614" s="108"/>
      <c r="W64614" s="108"/>
      <c r="Y64614" s="108"/>
      <c r="AA64614" s="108"/>
      <c r="AC64614" s="108"/>
    </row>
    <row r="64615" spans="19:29" x14ac:dyDescent="0.25">
      <c r="S64615" s="108"/>
      <c r="U64615" s="108"/>
      <c r="W64615" s="108"/>
      <c r="Y64615" s="108"/>
      <c r="AA64615" s="108"/>
      <c r="AC64615" s="108"/>
    </row>
    <row r="64616" spans="19:29" x14ac:dyDescent="0.25">
      <c r="S64616" s="108"/>
      <c r="U64616" s="108"/>
      <c r="W64616" s="108"/>
      <c r="Y64616" s="108"/>
      <c r="AA64616" s="108"/>
      <c r="AC64616" s="108"/>
    </row>
    <row r="64617" spans="19:29" x14ac:dyDescent="0.25">
      <c r="S64617" s="110"/>
      <c r="U64617" s="110"/>
      <c r="W64617" s="110"/>
      <c r="Y64617" s="110"/>
      <c r="AA64617" s="110"/>
      <c r="AC64617" s="110"/>
    </row>
    <row r="64618" spans="19:29" x14ac:dyDescent="0.25">
      <c r="S64618" s="110"/>
      <c r="U64618" s="110"/>
      <c r="W64618" s="110"/>
      <c r="Y64618" s="110"/>
      <c r="AA64618" s="110"/>
      <c r="AC64618" s="110"/>
    </row>
    <row r="64619" spans="19:29" x14ac:dyDescent="0.25">
      <c r="S64619" s="110"/>
      <c r="U64619" s="110"/>
      <c r="W64619" s="110"/>
      <c r="Y64619" s="110"/>
      <c r="AA64619" s="110"/>
      <c r="AC64619" s="110"/>
    </row>
    <row r="64620" spans="19:29" x14ac:dyDescent="0.25">
      <c r="S64620" s="110"/>
      <c r="U64620" s="110"/>
      <c r="W64620" s="110"/>
      <c r="Y64620" s="110"/>
      <c r="AA64620" s="110"/>
      <c r="AC64620" s="110"/>
    </row>
    <row r="64621" spans="19:29" x14ac:dyDescent="0.25">
      <c r="S64621" s="111"/>
      <c r="U64621" s="111"/>
      <c r="W64621" s="111"/>
      <c r="Y64621" s="111"/>
      <c r="AA64621" s="111"/>
      <c r="AC64621" s="111"/>
    </row>
    <row r="64622" spans="19:29" x14ac:dyDescent="0.25">
      <c r="S64622" s="107"/>
      <c r="U64622" s="107"/>
      <c r="W64622" s="107"/>
      <c r="Y64622" s="107"/>
      <c r="AA64622" s="107"/>
      <c r="AC64622" s="107"/>
    </row>
    <row r="64623" spans="19:29" x14ac:dyDescent="0.25">
      <c r="S64623" s="108"/>
      <c r="U64623" s="108"/>
      <c r="W64623" s="108"/>
      <c r="Y64623" s="108"/>
      <c r="AA64623" s="108"/>
      <c r="AC64623" s="108"/>
    </row>
    <row r="64624" spans="19:29" x14ac:dyDescent="0.25">
      <c r="S64624" s="108"/>
      <c r="U64624" s="108"/>
      <c r="W64624" s="108"/>
      <c r="Y64624" s="108"/>
      <c r="AA64624" s="108"/>
      <c r="AC64624" s="108"/>
    </row>
    <row r="64625" spans="19:29" x14ac:dyDescent="0.25">
      <c r="S64625" s="109"/>
      <c r="U64625" s="109"/>
      <c r="W64625" s="109"/>
      <c r="Y64625" s="109"/>
      <c r="AA64625" s="109"/>
      <c r="AC64625" s="109"/>
    </row>
    <row r="64626" spans="19:29" x14ac:dyDescent="0.25">
      <c r="S64626" s="108"/>
      <c r="U64626" s="108"/>
      <c r="W64626" s="108"/>
      <c r="Y64626" s="108"/>
      <c r="AA64626" s="108"/>
      <c r="AC64626" s="108"/>
    </row>
    <row r="64627" spans="19:29" x14ac:dyDescent="0.25">
      <c r="S64627" s="108"/>
      <c r="U64627" s="108"/>
      <c r="W64627" s="108"/>
      <c r="Y64627" s="108"/>
      <c r="AA64627" s="108"/>
      <c r="AC64627" s="108"/>
    </row>
    <row r="64628" spans="19:29" x14ac:dyDescent="0.25">
      <c r="S64628" s="109"/>
      <c r="U64628" s="109"/>
      <c r="W64628" s="109"/>
      <c r="Y64628" s="109"/>
      <c r="AA64628" s="109"/>
      <c r="AC64628" s="109"/>
    </row>
    <row r="64629" spans="19:29" x14ac:dyDescent="0.25">
      <c r="S64629" s="108"/>
      <c r="U64629" s="108"/>
      <c r="W64629" s="108"/>
      <c r="Y64629" s="108"/>
      <c r="AA64629" s="108"/>
      <c r="AC64629" s="108"/>
    </row>
    <row r="64630" spans="19:29" x14ac:dyDescent="0.25">
      <c r="S64630" s="109"/>
      <c r="U64630" s="109"/>
      <c r="W64630" s="109"/>
      <c r="Y64630" s="109"/>
      <c r="AA64630" s="109"/>
      <c r="AC64630" s="109"/>
    </row>
    <row r="64631" spans="19:29" x14ac:dyDescent="0.25">
      <c r="S64631" s="108"/>
      <c r="U64631" s="108"/>
      <c r="W64631" s="108"/>
      <c r="Y64631" s="108"/>
      <c r="AA64631" s="108"/>
      <c r="AC64631" s="108"/>
    </row>
    <row r="64632" spans="19:29" x14ac:dyDescent="0.25">
      <c r="S64632" s="108"/>
      <c r="U64632" s="108"/>
      <c r="W64632" s="108"/>
      <c r="Y64632" s="108"/>
      <c r="AA64632" s="108"/>
      <c r="AC64632" s="108"/>
    </row>
    <row r="64633" spans="19:29" x14ac:dyDescent="0.25">
      <c r="S64633" s="108"/>
      <c r="U64633" s="108"/>
      <c r="W64633" s="108"/>
      <c r="Y64633" s="108"/>
      <c r="AA64633" s="108"/>
      <c r="AC64633" s="108"/>
    </row>
    <row r="64634" spans="19:29" x14ac:dyDescent="0.25">
      <c r="S64634" s="110"/>
      <c r="U64634" s="110"/>
      <c r="W64634" s="110"/>
      <c r="Y64634" s="110"/>
      <c r="AA64634" s="110"/>
      <c r="AC64634" s="110"/>
    </row>
    <row r="64635" spans="19:29" x14ac:dyDescent="0.25">
      <c r="S64635" s="110"/>
      <c r="U64635" s="110"/>
      <c r="W64635" s="110"/>
      <c r="Y64635" s="110"/>
      <c r="AA64635" s="110"/>
      <c r="AC64635" s="110"/>
    </row>
    <row r="64636" spans="19:29" x14ac:dyDescent="0.25">
      <c r="S64636" s="110"/>
      <c r="U64636" s="110"/>
      <c r="W64636" s="110"/>
      <c r="Y64636" s="110"/>
      <c r="AA64636" s="110"/>
      <c r="AC64636" s="110"/>
    </row>
    <row r="64637" spans="19:29" x14ac:dyDescent="0.25">
      <c r="S64637" s="110"/>
      <c r="U64637" s="110"/>
      <c r="W64637" s="110"/>
      <c r="Y64637" s="110"/>
      <c r="AA64637" s="110"/>
      <c r="AC64637" s="110"/>
    </row>
    <row r="64638" spans="19:29" x14ac:dyDescent="0.25">
      <c r="S64638" s="111"/>
      <c r="U64638" s="111"/>
      <c r="W64638" s="111"/>
      <c r="Y64638" s="111"/>
      <c r="AA64638" s="111"/>
      <c r="AC64638" s="111"/>
    </row>
    <row r="64639" spans="19:29" x14ac:dyDescent="0.25">
      <c r="S64639" s="107"/>
      <c r="U64639" s="107"/>
      <c r="W64639" s="107"/>
      <c r="Y64639" s="107"/>
      <c r="AA64639" s="107"/>
      <c r="AC64639" s="107"/>
    </row>
    <row r="64640" spans="19:29" x14ac:dyDescent="0.25">
      <c r="S64640" s="108"/>
      <c r="U64640" s="108"/>
      <c r="W64640" s="108"/>
      <c r="Y64640" s="108"/>
      <c r="AA64640" s="108"/>
      <c r="AC64640" s="108"/>
    </row>
    <row r="64641" spans="19:29" x14ac:dyDescent="0.25">
      <c r="S64641" s="108"/>
      <c r="U64641" s="108"/>
      <c r="W64641" s="108"/>
      <c r="Y64641" s="108"/>
      <c r="AA64641" s="108"/>
      <c r="AC64641" s="108"/>
    </row>
    <row r="64642" spans="19:29" x14ac:dyDescent="0.25">
      <c r="S64642" s="109"/>
      <c r="U64642" s="109"/>
      <c r="W64642" s="109"/>
      <c r="Y64642" s="109"/>
      <c r="AA64642" s="109"/>
      <c r="AC64642" s="109"/>
    </row>
    <row r="64643" spans="19:29" x14ac:dyDescent="0.25">
      <c r="S64643" s="108"/>
      <c r="U64643" s="108"/>
      <c r="W64643" s="108"/>
      <c r="Y64643" s="108"/>
      <c r="AA64643" s="108"/>
      <c r="AC64643" s="108"/>
    </row>
    <row r="64644" spans="19:29" x14ac:dyDescent="0.25">
      <c r="S64644" s="108"/>
      <c r="U64644" s="108"/>
      <c r="W64644" s="108"/>
      <c r="Y64644" s="108"/>
      <c r="AA64644" s="108"/>
      <c r="AC64644" s="108"/>
    </row>
    <row r="64645" spans="19:29" x14ac:dyDescent="0.25">
      <c r="S64645" s="109"/>
      <c r="U64645" s="109"/>
      <c r="W64645" s="109"/>
      <c r="Y64645" s="109"/>
      <c r="AA64645" s="109"/>
      <c r="AC64645" s="109"/>
    </row>
    <row r="64646" spans="19:29" x14ac:dyDescent="0.25">
      <c r="S64646" s="108"/>
      <c r="U64646" s="108"/>
      <c r="W64646" s="108"/>
      <c r="Y64646" s="108"/>
      <c r="AA64646" s="108"/>
      <c r="AC64646" s="108"/>
    </row>
    <row r="64647" spans="19:29" x14ac:dyDescent="0.25">
      <c r="S64647" s="109"/>
      <c r="U64647" s="109"/>
      <c r="W64647" s="109"/>
      <c r="Y64647" s="109"/>
      <c r="AA64647" s="109"/>
      <c r="AC64647" s="109"/>
    </row>
    <row r="64648" spans="19:29" x14ac:dyDescent="0.25">
      <c r="S64648" s="108"/>
      <c r="U64648" s="108"/>
      <c r="W64648" s="108"/>
      <c r="Y64648" s="108"/>
      <c r="AA64648" s="108"/>
      <c r="AC64648" s="108"/>
    </row>
    <row r="64649" spans="19:29" x14ac:dyDescent="0.25">
      <c r="S64649" s="108"/>
      <c r="U64649" s="108"/>
      <c r="W64649" s="108"/>
      <c r="Y64649" s="108"/>
      <c r="AA64649" s="108"/>
      <c r="AC64649" s="108"/>
    </row>
    <row r="64650" spans="19:29" x14ac:dyDescent="0.25">
      <c r="S64650" s="108"/>
      <c r="U64650" s="108"/>
      <c r="W64650" s="108"/>
      <c r="Y64650" s="108"/>
      <c r="AA64650" s="108"/>
      <c r="AC64650" s="108"/>
    </row>
    <row r="64651" spans="19:29" x14ac:dyDescent="0.25">
      <c r="S64651" s="110"/>
      <c r="U64651" s="110"/>
      <c r="W64651" s="110"/>
      <c r="Y64651" s="110"/>
      <c r="AA64651" s="110"/>
      <c r="AC64651" s="110"/>
    </row>
    <row r="64652" spans="19:29" x14ac:dyDescent="0.25">
      <c r="S64652" s="110"/>
      <c r="U64652" s="110"/>
      <c r="W64652" s="110"/>
      <c r="Y64652" s="110"/>
      <c r="AA64652" s="110"/>
      <c r="AC64652" s="110"/>
    </row>
    <row r="64653" spans="19:29" x14ac:dyDescent="0.25">
      <c r="S64653" s="110"/>
      <c r="U64653" s="110"/>
      <c r="W64653" s="110"/>
      <c r="Y64653" s="110"/>
      <c r="AA64653" s="110"/>
      <c r="AC64653" s="110"/>
    </row>
    <row r="64654" spans="19:29" x14ac:dyDescent="0.25">
      <c r="S64654" s="110"/>
      <c r="U64654" s="110"/>
      <c r="W64654" s="110"/>
      <c r="Y64654" s="110"/>
      <c r="AA64654" s="110"/>
      <c r="AC64654" s="110"/>
    </row>
    <row r="64655" spans="19:29" x14ac:dyDescent="0.25">
      <c r="S64655" s="111"/>
      <c r="U64655" s="111"/>
      <c r="W64655" s="111"/>
      <c r="Y64655" s="111"/>
      <c r="AA64655" s="111"/>
      <c r="AC64655" s="111"/>
    </row>
    <row r="64656" spans="19:29" x14ac:dyDescent="0.25">
      <c r="S64656" s="107"/>
      <c r="U64656" s="107"/>
      <c r="W64656" s="107"/>
      <c r="Y64656" s="107"/>
      <c r="AA64656" s="107"/>
      <c r="AC64656" s="107"/>
    </row>
    <row r="64657" spans="19:29" x14ac:dyDescent="0.25">
      <c r="S64657" s="108"/>
      <c r="U64657" s="108"/>
      <c r="W64657" s="108"/>
      <c r="Y64657" s="108"/>
      <c r="AA64657" s="108"/>
      <c r="AC64657" s="108"/>
    </row>
    <row r="64658" spans="19:29" x14ac:dyDescent="0.25">
      <c r="S64658" s="108"/>
      <c r="U64658" s="108"/>
      <c r="W64658" s="108"/>
      <c r="Y64658" s="108"/>
      <c r="AA64658" s="108"/>
      <c r="AC64658" s="108"/>
    </row>
    <row r="64659" spans="19:29" x14ac:dyDescent="0.25">
      <c r="S64659" s="109"/>
      <c r="U64659" s="109"/>
      <c r="W64659" s="109"/>
      <c r="Y64659" s="109"/>
      <c r="AA64659" s="109"/>
      <c r="AC64659" s="109"/>
    </row>
    <row r="64660" spans="19:29" x14ac:dyDescent="0.25">
      <c r="S64660" s="108"/>
      <c r="U64660" s="108"/>
      <c r="W64660" s="108"/>
      <c r="Y64660" s="108"/>
      <c r="AA64660" s="108"/>
      <c r="AC64660" s="108"/>
    </row>
    <row r="64661" spans="19:29" x14ac:dyDescent="0.25">
      <c r="S64661" s="108"/>
      <c r="U64661" s="108"/>
      <c r="W64661" s="108"/>
      <c r="Y64661" s="108"/>
      <c r="AA64661" s="108"/>
      <c r="AC64661" s="108"/>
    </row>
    <row r="64662" spans="19:29" x14ac:dyDescent="0.25">
      <c r="S64662" s="109"/>
      <c r="U64662" s="109"/>
      <c r="W64662" s="109"/>
      <c r="Y64662" s="109"/>
      <c r="AA64662" s="109"/>
      <c r="AC64662" s="109"/>
    </row>
    <row r="64663" spans="19:29" x14ac:dyDescent="0.25">
      <c r="S64663" s="108"/>
      <c r="U64663" s="108"/>
      <c r="W64663" s="108"/>
      <c r="Y64663" s="108"/>
      <c r="AA64663" s="108"/>
      <c r="AC64663" s="108"/>
    </row>
    <row r="64664" spans="19:29" x14ac:dyDescent="0.25">
      <c r="S64664" s="109"/>
      <c r="U64664" s="109"/>
      <c r="W64664" s="109"/>
      <c r="Y64664" s="109"/>
      <c r="AA64664" s="109"/>
      <c r="AC64664" s="109"/>
    </row>
    <row r="64665" spans="19:29" x14ac:dyDescent="0.25">
      <c r="S64665" s="108"/>
      <c r="U64665" s="108"/>
      <c r="W64665" s="108"/>
      <c r="Y64665" s="108"/>
      <c r="AA64665" s="108"/>
      <c r="AC64665" s="108"/>
    </row>
    <row r="64666" spans="19:29" x14ac:dyDescent="0.25">
      <c r="S64666" s="108"/>
      <c r="U64666" s="108"/>
      <c r="W64666" s="108"/>
      <c r="Y64666" s="108"/>
      <c r="AA64666" s="108"/>
      <c r="AC64666" s="108"/>
    </row>
    <row r="64667" spans="19:29" x14ac:dyDescent="0.25">
      <c r="S64667" s="108"/>
      <c r="U64667" s="108"/>
      <c r="W64667" s="108"/>
      <c r="Y64667" s="108"/>
      <c r="AA64667" s="108"/>
      <c r="AC64667" s="108"/>
    </row>
    <row r="64668" spans="19:29" x14ac:dyDescent="0.25">
      <c r="S64668" s="110"/>
      <c r="U64668" s="110"/>
      <c r="W64668" s="110"/>
      <c r="Y64668" s="110"/>
      <c r="AA64668" s="110"/>
      <c r="AC64668" s="110"/>
    </row>
    <row r="64669" spans="19:29" x14ac:dyDescent="0.25">
      <c r="S64669" s="110"/>
      <c r="U64669" s="110"/>
      <c r="W64669" s="110"/>
      <c r="Y64669" s="110"/>
      <c r="AA64669" s="110"/>
      <c r="AC64669" s="110"/>
    </row>
    <row r="64670" spans="19:29" x14ac:dyDescent="0.25">
      <c r="S64670" s="110"/>
      <c r="U64670" s="110"/>
      <c r="W64670" s="110"/>
      <c r="Y64670" s="110"/>
      <c r="AA64670" s="110"/>
      <c r="AC64670" s="110"/>
    </row>
    <row r="64671" spans="19:29" x14ac:dyDescent="0.25">
      <c r="S64671" s="110"/>
      <c r="U64671" s="110"/>
      <c r="W64671" s="110"/>
      <c r="Y64671" s="110"/>
      <c r="AA64671" s="110"/>
      <c r="AC64671" s="110"/>
    </row>
    <row r="64672" spans="19:29" x14ac:dyDescent="0.25">
      <c r="S64672" s="111"/>
      <c r="U64672" s="111"/>
      <c r="W64672" s="111"/>
      <c r="Y64672" s="111"/>
      <c r="AA64672" s="111"/>
      <c r="AC64672" s="111"/>
    </row>
    <row r="64673" spans="19:29" x14ac:dyDescent="0.25">
      <c r="S64673" s="107"/>
      <c r="U64673" s="107"/>
      <c r="W64673" s="107"/>
      <c r="Y64673" s="107"/>
      <c r="AA64673" s="107"/>
      <c r="AC64673" s="107"/>
    </row>
    <row r="64674" spans="19:29" x14ac:dyDescent="0.25">
      <c r="S64674" s="108"/>
      <c r="U64674" s="108"/>
      <c r="W64674" s="108"/>
      <c r="Y64674" s="108"/>
      <c r="AA64674" s="108"/>
      <c r="AC64674" s="108"/>
    </row>
    <row r="64675" spans="19:29" x14ac:dyDescent="0.25">
      <c r="S64675" s="108"/>
      <c r="U64675" s="108"/>
      <c r="W64675" s="108"/>
      <c r="Y64675" s="108"/>
      <c r="AA64675" s="108"/>
      <c r="AC64675" s="108"/>
    </row>
    <row r="64676" spans="19:29" x14ac:dyDescent="0.25">
      <c r="S64676" s="109"/>
      <c r="U64676" s="109"/>
      <c r="W64676" s="109"/>
      <c r="Y64676" s="109"/>
      <c r="AA64676" s="109"/>
      <c r="AC64676" s="109"/>
    </row>
    <row r="64677" spans="19:29" x14ac:dyDescent="0.25">
      <c r="S64677" s="108"/>
      <c r="U64677" s="108"/>
      <c r="W64677" s="108"/>
      <c r="Y64677" s="108"/>
      <c r="AA64677" s="108"/>
      <c r="AC64677" s="108"/>
    </row>
    <row r="64678" spans="19:29" x14ac:dyDescent="0.25">
      <c r="S64678" s="108"/>
      <c r="U64678" s="108"/>
      <c r="W64678" s="108"/>
      <c r="Y64678" s="108"/>
      <c r="AA64678" s="108"/>
      <c r="AC64678" s="108"/>
    </row>
    <row r="64679" spans="19:29" x14ac:dyDescent="0.25">
      <c r="S64679" s="109"/>
      <c r="U64679" s="109"/>
      <c r="W64679" s="109"/>
      <c r="Y64679" s="109"/>
      <c r="AA64679" s="109"/>
      <c r="AC64679" s="109"/>
    </row>
    <row r="64680" spans="19:29" x14ac:dyDescent="0.25">
      <c r="S64680" s="108"/>
      <c r="U64680" s="108"/>
      <c r="W64680" s="108"/>
      <c r="Y64680" s="108"/>
      <c r="AA64680" s="108"/>
      <c r="AC64680" s="108"/>
    </row>
    <row r="64681" spans="19:29" x14ac:dyDescent="0.25">
      <c r="S64681" s="109"/>
      <c r="U64681" s="109"/>
      <c r="W64681" s="109"/>
      <c r="Y64681" s="109"/>
      <c r="AA64681" s="109"/>
      <c r="AC64681" s="109"/>
    </row>
    <row r="64682" spans="19:29" x14ac:dyDescent="0.25">
      <c r="S64682" s="108"/>
      <c r="U64682" s="108"/>
      <c r="W64682" s="108"/>
      <c r="Y64682" s="108"/>
      <c r="AA64682" s="108"/>
      <c r="AC64682" s="108"/>
    </row>
    <row r="64683" spans="19:29" x14ac:dyDescent="0.25">
      <c r="S64683" s="108"/>
      <c r="U64683" s="108"/>
      <c r="W64683" s="108"/>
      <c r="Y64683" s="108"/>
      <c r="AA64683" s="108"/>
      <c r="AC64683" s="108"/>
    </row>
    <row r="64684" spans="19:29" x14ac:dyDescent="0.25">
      <c r="S64684" s="108"/>
      <c r="U64684" s="108"/>
      <c r="W64684" s="108"/>
      <c r="Y64684" s="108"/>
      <c r="AA64684" s="108"/>
      <c r="AC64684" s="108"/>
    </row>
    <row r="64685" spans="19:29" x14ac:dyDescent="0.25">
      <c r="S64685" s="110"/>
      <c r="U64685" s="110"/>
      <c r="W64685" s="110"/>
      <c r="Y64685" s="110"/>
      <c r="AA64685" s="110"/>
      <c r="AC64685" s="110"/>
    </row>
    <row r="64686" spans="19:29" x14ac:dyDescent="0.25">
      <c r="S64686" s="110"/>
      <c r="U64686" s="110"/>
      <c r="W64686" s="110"/>
      <c r="Y64686" s="110"/>
      <c r="AA64686" s="110"/>
      <c r="AC64686" s="110"/>
    </row>
    <row r="64687" spans="19:29" x14ac:dyDescent="0.25">
      <c r="S64687" s="110"/>
      <c r="U64687" s="110"/>
      <c r="W64687" s="110"/>
      <c r="Y64687" s="110"/>
      <c r="AA64687" s="110"/>
      <c r="AC64687" s="110"/>
    </row>
    <row r="64688" spans="19:29" x14ac:dyDescent="0.25">
      <c r="S64688" s="110"/>
      <c r="U64688" s="110"/>
      <c r="W64688" s="110"/>
      <c r="Y64688" s="110"/>
      <c r="AA64688" s="110"/>
      <c r="AC64688" s="110"/>
    </row>
    <row r="64689" spans="19:29" x14ac:dyDescent="0.25">
      <c r="S64689" s="111"/>
      <c r="U64689" s="111"/>
      <c r="W64689" s="111"/>
      <c r="Y64689" s="111"/>
      <c r="AA64689" s="111"/>
      <c r="AC64689" s="111"/>
    </row>
    <row r="64690" spans="19:29" x14ac:dyDescent="0.25">
      <c r="S64690" s="107"/>
      <c r="U64690" s="107"/>
      <c r="W64690" s="107"/>
      <c r="Y64690" s="107"/>
      <c r="AA64690" s="107"/>
      <c r="AC64690" s="107"/>
    </row>
    <row r="64691" spans="19:29" x14ac:dyDescent="0.25">
      <c r="S64691" s="108"/>
      <c r="U64691" s="108"/>
      <c r="W64691" s="108"/>
      <c r="Y64691" s="108"/>
      <c r="AA64691" s="108"/>
      <c r="AC64691" s="108"/>
    </row>
    <row r="64692" spans="19:29" x14ac:dyDescent="0.25">
      <c r="S64692" s="108"/>
      <c r="U64692" s="108"/>
      <c r="W64692" s="108"/>
      <c r="Y64692" s="108"/>
      <c r="AA64692" s="108"/>
      <c r="AC64692" s="108"/>
    </row>
    <row r="64693" spans="19:29" x14ac:dyDescent="0.25">
      <c r="S64693" s="109"/>
      <c r="U64693" s="109"/>
      <c r="W64693" s="109"/>
      <c r="Y64693" s="109"/>
      <c r="AA64693" s="109"/>
      <c r="AC64693" s="109"/>
    </row>
    <row r="64694" spans="19:29" x14ac:dyDescent="0.25">
      <c r="S64694" s="108"/>
      <c r="U64694" s="108"/>
      <c r="W64694" s="108"/>
      <c r="Y64694" s="108"/>
      <c r="AA64694" s="108"/>
      <c r="AC64694" s="108"/>
    </row>
    <row r="64695" spans="19:29" x14ac:dyDescent="0.25">
      <c r="S64695" s="108"/>
      <c r="U64695" s="108"/>
      <c r="W64695" s="108"/>
      <c r="Y64695" s="108"/>
      <c r="AA64695" s="108"/>
      <c r="AC64695" s="108"/>
    </row>
    <row r="64696" spans="19:29" x14ac:dyDescent="0.25">
      <c r="S64696" s="109"/>
      <c r="U64696" s="109"/>
      <c r="W64696" s="109"/>
      <c r="Y64696" s="109"/>
      <c r="AA64696" s="109"/>
      <c r="AC64696" s="109"/>
    </row>
    <row r="64697" spans="19:29" x14ac:dyDescent="0.25">
      <c r="S64697" s="108"/>
      <c r="U64697" s="108"/>
      <c r="W64697" s="108"/>
      <c r="Y64697" s="108"/>
      <c r="AA64697" s="108"/>
      <c r="AC64697" s="108"/>
    </row>
    <row r="64698" spans="19:29" x14ac:dyDescent="0.25">
      <c r="S64698" s="109"/>
      <c r="U64698" s="109"/>
      <c r="W64698" s="109"/>
      <c r="Y64698" s="109"/>
      <c r="AA64698" s="109"/>
      <c r="AC64698" s="109"/>
    </row>
    <row r="64699" spans="19:29" x14ac:dyDescent="0.25">
      <c r="S64699" s="108"/>
      <c r="U64699" s="108"/>
      <c r="W64699" s="108"/>
      <c r="Y64699" s="108"/>
      <c r="AA64699" s="108"/>
      <c r="AC64699" s="108"/>
    </row>
    <row r="64700" spans="19:29" x14ac:dyDescent="0.25">
      <c r="S64700" s="108"/>
      <c r="U64700" s="108"/>
      <c r="W64700" s="108"/>
      <c r="Y64700" s="108"/>
      <c r="AA64700" s="108"/>
      <c r="AC64700" s="108"/>
    </row>
    <row r="64701" spans="19:29" x14ac:dyDescent="0.25">
      <c r="S64701" s="108"/>
      <c r="U64701" s="108"/>
      <c r="W64701" s="108"/>
      <c r="Y64701" s="108"/>
      <c r="AA64701" s="108"/>
      <c r="AC64701" s="108"/>
    </row>
    <row r="64702" spans="19:29" x14ac:dyDescent="0.25">
      <c r="S64702" s="110"/>
      <c r="U64702" s="110"/>
      <c r="W64702" s="110"/>
      <c r="Y64702" s="110"/>
      <c r="AA64702" s="110"/>
      <c r="AC64702" s="110"/>
    </row>
    <row r="64703" spans="19:29" x14ac:dyDescent="0.25">
      <c r="S64703" s="110"/>
      <c r="U64703" s="110"/>
      <c r="W64703" s="110"/>
      <c r="Y64703" s="110"/>
      <c r="AA64703" s="110"/>
      <c r="AC64703" s="110"/>
    </row>
    <row r="64704" spans="19:29" x14ac:dyDescent="0.25">
      <c r="S64704" s="110"/>
      <c r="U64704" s="110"/>
      <c r="W64704" s="110"/>
      <c r="Y64704" s="110"/>
      <c r="AA64704" s="110"/>
      <c r="AC64704" s="110"/>
    </row>
    <row r="64705" spans="19:29" x14ac:dyDescent="0.25">
      <c r="S64705" s="110"/>
      <c r="U64705" s="110"/>
      <c r="W64705" s="110"/>
      <c r="Y64705" s="110"/>
      <c r="AA64705" s="110"/>
      <c r="AC64705" s="110"/>
    </row>
    <row r="64706" spans="19:29" x14ac:dyDescent="0.25">
      <c r="S64706" s="111"/>
      <c r="U64706" s="111"/>
      <c r="W64706" s="111"/>
      <c r="Y64706" s="111"/>
      <c r="AA64706" s="111"/>
      <c r="AC64706" s="111"/>
    </row>
    <row r="64707" spans="19:29" x14ac:dyDescent="0.25">
      <c r="S64707" s="107"/>
      <c r="U64707" s="107"/>
      <c r="W64707" s="107"/>
      <c r="Y64707" s="107"/>
      <c r="AA64707" s="107"/>
      <c r="AC64707" s="107"/>
    </row>
    <row r="64708" spans="19:29" x14ac:dyDescent="0.25">
      <c r="S64708" s="108"/>
      <c r="U64708" s="108"/>
      <c r="W64708" s="108"/>
      <c r="Y64708" s="108"/>
      <c r="AA64708" s="108"/>
      <c r="AC64708" s="108"/>
    </row>
    <row r="64709" spans="19:29" x14ac:dyDescent="0.25">
      <c r="S64709" s="108"/>
      <c r="U64709" s="108"/>
      <c r="W64709" s="108"/>
      <c r="Y64709" s="108"/>
      <c r="AA64709" s="108"/>
      <c r="AC64709" s="108"/>
    </row>
    <row r="64710" spans="19:29" x14ac:dyDescent="0.25">
      <c r="S64710" s="109"/>
      <c r="U64710" s="109"/>
      <c r="W64710" s="109"/>
      <c r="Y64710" s="109"/>
      <c r="AA64710" s="109"/>
      <c r="AC64710" s="109"/>
    </row>
    <row r="64711" spans="19:29" x14ac:dyDescent="0.25">
      <c r="S64711" s="108"/>
      <c r="U64711" s="108"/>
      <c r="W64711" s="108"/>
      <c r="Y64711" s="108"/>
      <c r="AA64711" s="108"/>
      <c r="AC64711" s="108"/>
    </row>
    <row r="64712" spans="19:29" x14ac:dyDescent="0.25">
      <c r="S64712" s="108"/>
      <c r="U64712" s="108"/>
      <c r="W64712" s="108"/>
      <c r="Y64712" s="108"/>
      <c r="AA64712" s="108"/>
      <c r="AC64712" s="108"/>
    </row>
    <row r="64713" spans="19:29" x14ac:dyDescent="0.25">
      <c r="S64713" s="109"/>
      <c r="U64713" s="109"/>
      <c r="W64713" s="109"/>
      <c r="Y64713" s="109"/>
      <c r="AA64713" s="109"/>
      <c r="AC64713" s="109"/>
    </row>
    <row r="64714" spans="19:29" x14ac:dyDescent="0.25">
      <c r="S64714" s="108"/>
      <c r="U64714" s="108"/>
      <c r="W64714" s="108"/>
      <c r="Y64714" s="108"/>
      <c r="AA64714" s="108"/>
      <c r="AC64714" s="108"/>
    </row>
    <row r="64715" spans="19:29" x14ac:dyDescent="0.25">
      <c r="S64715" s="109"/>
      <c r="U64715" s="109"/>
      <c r="W64715" s="109"/>
      <c r="Y64715" s="109"/>
      <c r="AA64715" s="109"/>
      <c r="AC64715" s="109"/>
    </row>
    <row r="64716" spans="19:29" x14ac:dyDescent="0.25">
      <c r="S64716" s="108"/>
      <c r="U64716" s="108"/>
      <c r="W64716" s="108"/>
      <c r="Y64716" s="108"/>
      <c r="AA64716" s="108"/>
      <c r="AC64716" s="108"/>
    </row>
    <row r="64717" spans="19:29" x14ac:dyDescent="0.25">
      <c r="S64717" s="108"/>
      <c r="U64717" s="108"/>
      <c r="W64717" s="108"/>
      <c r="Y64717" s="108"/>
      <c r="AA64717" s="108"/>
      <c r="AC64717" s="108"/>
    </row>
    <row r="64718" spans="19:29" x14ac:dyDescent="0.25">
      <c r="S64718" s="108"/>
      <c r="U64718" s="108"/>
      <c r="W64718" s="108"/>
      <c r="Y64718" s="108"/>
      <c r="AA64718" s="108"/>
      <c r="AC64718" s="108"/>
    </row>
    <row r="64719" spans="19:29" x14ac:dyDescent="0.25">
      <c r="S64719" s="110"/>
      <c r="U64719" s="110"/>
      <c r="W64719" s="110"/>
      <c r="Y64719" s="110"/>
      <c r="AA64719" s="110"/>
      <c r="AC64719" s="110"/>
    </row>
    <row r="64720" spans="19:29" x14ac:dyDescent="0.25">
      <c r="S64720" s="110"/>
      <c r="U64720" s="110"/>
      <c r="W64720" s="110"/>
      <c r="Y64720" s="110"/>
      <c r="AA64720" s="110"/>
      <c r="AC64720" s="110"/>
    </row>
    <row r="64721" spans="19:29" x14ac:dyDescent="0.25">
      <c r="S64721" s="110"/>
      <c r="U64721" s="110"/>
      <c r="W64721" s="110"/>
      <c r="Y64721" s="110"/>
      <c r="AA64721" s="110"/>
      <c r="AC64721" s="110"/>
    </row>
    <row r="64722" spans="19:29" x14ac:dyDescent="0.25">
      <c r="S64722" s="110"/>
      <c r="U64722" s="110"/>
      <c r="W64722" s="110"/>
      <c r="Y64722" s="110"/>
      <c r="AA64722" s="110"/>
      <c r="AC64722" s="110"/>
    </row>
    <row r="64723" spans="19:29" x14ac:dyDescent="0.25">
      <c r="S64723" s="111"/>
      <c r="U64723" s="111"/>
      <c r="W64723" s="111"/>
      <c r="Y64723" s="111"/>
      <c r="AA64723" s="111"/>
      <c r="AC64723" s="111"/>
    </row>
    <row r="64724" spans="19:29" x14ac:dyDescent="0.25">
      <c r="S64724" s="107"/>
      <c r="U64724" s="107"/>
      <c r="W64724" s="107"/>
      <c r="Y64724" s="107"/>
      <c r="AA64724" s="107"/>
      <c r="AC64724" s="107"/>
    </row>
    <row r="64725" spans="19:29" x14ac:dyDescent="0.25">
      <c r="S64725" s="108"/>
      <c r="U64725" s="108"/>
      <c r="W64725" s="108"/>
      <c r="Y64725" s="108"/>
      <c r="AA64725" s="108"/>
      <c r="AC64725" s="108"/>
    </row>
    <row r="64726" spans="19:29" x14ac:dyDescent="0.25">
      <c r="S64726" s="108"/>
      <c r="U64726" s="108"/>
      <c r="W64726" s="108"/>
      <c r="Y64726" s="108"/>
      <c r="AA64726" s="108"/>
      <c r="AC64726" s="108"/>
    </row>
    <row r="64727" spans="19:29" x14ac:dyDescent="0.25">
      <c r="S64727" s="109"/>
      <c r="U64727" s="109"/>
      <c r="W64727" s="109"/>
      <c r="Y64727" s="109"/>
      <c r="AA64727" s="109"/>
      <c r="AC64727" s="109"/>
    </row>
    <row r="64728" spans="19:29" x14ac:dyDescent="0.25">
      <c r="S64728" s="108"/>
      <c r="U64728" s="108"/>
      <c r="W64728" s="108"/>
      <c r="Y64728" s="108"/>
      <c r="AA64728" s="108"/>
      <c r="AC64728" s="108"/>
    </row>
    <row r="64729" spans="19:29" x14ac:dyDescent="0.25">
      <c r="S64729" s="108"/>
      <c r="U64729" s="108"/>
      <c r="W64729" s="108"/>
      <c r="Y64729" s="108"/>
      <c r="AA64729" s="108"/>
      <c r="AC64729" s="108"/>
    </row>
    <row r="64730" spans="19:29" x14ac:dyDescent="0.25">
      <c r="S64730" s="109"/>
      <c r="U64730" s="109"/>
      <c r="W64730" s="109"/>
      <c r="Y64730" s="109"/>
      <c r="AA64730" s="109"/>
      <c r="AC64730" s="109"/>
    </row>
    <row r="64731" spans="19:29" x14ac:dyDescent="0.25">
      <c r="S64731" s="108"/>
      <c r="U64731" s="108"/>
      <c r="W64731" s="108"/>
      <c r="Y64731" s="108"/>
      <c r="AA64731" s="108"/>
      <c r="AC64731" s="108"/>
    </row>
    <row r="64732" spans="19:29" x14ac:dyDescent="0.25">
      <c r="S64732" s="109"/>
      <c r="U64732" s="109"/>
      <c r="W64732" s="109"/>
      <c r="Y64732" s="109"/>
      <c r="AA64732" s="109"/>
      <c r="AC64732" s="109"/>
    </row>
    <row r="64733" spans="19:29" x14ac:dyDescent="0.25">
      <c r="S64733" s="108"/>
      <c r="U64733" s="108"/>
      <c r="W64733" s="108"/>
      <c r="Y64733" s="108"/>
      <c r="AA64733" s="108"/>
      <c r="AC64733" s="108"/>
    </row>
    <row r="64734" spans="19:29" x14ac:dyDescent="0.25">
      <c r="S64734" s="108"/>
      <c r="U64734" s="108"/>
      <c r="W64734" s="108"/>
      <c r="Y64734" s="108"/>
      <c r="AA64734" s="108"/>
      <c r="AC64734" s="108"/>
    </row>
    <row r="64735" spans="19:29" x14ac:dyDescent="0.25">
      <c r="S64735" s="108"/>
      <c r="U64735" s="108"/>
      <c r="W64735" s="108"/>
      <c r="Y64735" s="108"/>
      <c r="AA64735" s="108"/>
      <c r="AC64735" s="108"/>
    </row>
    <row r="64736" spans="19:29" x14ac:dyDescent="0.25">
      <c r="S64736" s="110"/>
      <c r="U64736" s="110"/>
      <c r="W64736" s="110"/>
      <c r="Y64736" s="110"/>
      <c r="AA64736" s="110"/>
      <c r="AC64736" s="110"/>
    </row>
    <row r="64737" spans="19:29" x14ac:dyDescent="0.25">
      <c r="S64737" s="110"/>
      <c r="U64737" s="110"/>
      <c r="W64737" s="110"/>
      <c r="Y64737" s="110"/>
      <c r="AA64737" s="110"/>
      <c r="AC64737" s="110"/>
    </row>
    <row r="64738" spans="19:29" x14ac:dyDescent="0.25">
      <c r="S64738" s="110"/>
      <c r="U64738" s="110"/>
      <c r="W64738" s="110"/>
      <c r="Y64738" s="110"/>
      <c r="AA64738" s="110"/>
      <c r="AC64738" s="110"/>
    </row>
    <row r="64739" spans="19:29" x14ac:dyDescent="0.25">
      <c r="S64739" s="110"/>
      <c r="U64739" s="110"/>
      <c r="W64739" s="110"/>
      <c r="Y64739" s="110"/>
      <c r="AA64739" s="110"/>
      <c r="AC64739" s="110"/>
    </row>
    <row r="64740" spans="19:29" x14ac:dyDescent="0.25">
      <c r="S64740" s="111"/>
      <c r="U64740" s="111"/>
      <c r="W64740" s="111"/>
      <c r="Y64740" s="111"/>
      <c r="AA64740" s="111"/>
      <c r="AC64740" s="111"/>
    </row>
    <row r="64741" spans="19:29" x14ac:dyDescent="0.25">
      <c r="S64741" s="107"/>
      <c r="U64741" s="107"/>
      <c r="W64741" s="107"/>
      <c r="Y64741" s="107"/>
      <c r="AA64741" s="107"/>
      <c r="AC64741" s="107"/>
    </row>
    <row r="64742" spans="19:29" x14ac:dyDescent="0.25">
      <c r="S64742" s="108"/>
      <c r="U64742" s="108"/>
      <c r="W64742" s="108"/>
      <c r="Y64742" s="108"/>
      <c r="AA64742" s="108"/>
      <c r="AC64742" s="108"/>
    </row>
    <row r="64743" spans="19:29" x14ac:dyDescent="0.25">
      <c r="S64743" s="108"/>
      <c r="U64743" s="108"/>
      <c r="W64743" s="108"/>
      <c r="Y64743" s="108"/>
      <c r="AA64743" s="108"/>
      <c r="AC64743" s="108"/>
    </row>
    <row r="64744" spans="19:29" x14ac:dyDescent="0.25">
      <c r="S64744" s="109"/>
      <c r="U64744" s="109"/>
      <c r="W64744" s="109"/>
      <c r="Y64744" s="109"/>
      <c r="AA64744" s="109"/>
      <c r="AC64744" s="109"/>
    </row>
    <row r="64745" spans="19:29" x14ac:dyDescent="0.25">
      <c r="S64745" s="108"/>
      <c r="U64745" s="108"/>
      <c r="W64745" s="108"/>
      <c r="Y64745" s="108"/>
      <c r="AA64745" s="108"/>
      <c r="AC64745" s="108"/>
    </row>
    <row r="64746" spans="19:29" x14ac:dyDescent="0.25">
      <c r="S64746" s="108"/>
      <c r="U64746" s="108"/>
      <c r="W64746" s="108"/>
      <c r="Y64746" s="108"/>
      <c r="AA64746" s="108"/>
      <c r="AC64746" s="108"/>
    </row>
    <row r="64747" spans="19:29" x14ac:dyDescent="0.25">
      <c r="S64747" s="109"/>
      <c r="U64747" s="109"/>
      <c r="W64747" s="109"/>
      <c r="Y64747" s="109"/>
      <c r="AA64747" s="109"/>
      <c r="AC64747" s="109"/>
    </row>
    <row r="64748" spans="19:29" x14ac:dyDescent="0.25">
      <c r="S64748" s="108"/>
      <c r="U64748" s="108"/>
      <c r="W64748" s="108"/>
      <c r="Y64748" s="108"/>
      <c r="AA64748" s="108"/>
      <c r="AC64748" s="108"/>
    </row>
    <row r="64749" spans="19:29" x14ac:dyDescent="0.25">
      <c r="S64749" s="109"/>
      <c r="U64749" s="109"/>
      <c r="W64749" s="109"/>
      <c r="Y64749" s="109"/>
      <c r="AA64749" s="109"/>
      <c r="AC64749" s="109"/>
    </row>
    <row r="64750" spans="19:29" x14ac:dyDescent="0.25">
      <c r="S64750" s="108"/>
      <c r="U64750" s="108"/>
      <c r="W64750" s="108"/>
      <c r="Y64750" s="108"/>
      <c r="AA64750" s="108"/>
      <c r="AC64750" s="108"/>
    </row>
    <row r="64751" spans="19:29" x14ac:dyDescent="0.25">
      <c r="S64751" s="108"/>
      <c r="U64751" s="108"/>
      <c r="W64751" s="108"/>
      <c r="Y64751" s="108"/>
      <c r="AA64751" s="108"/>
      <c r="AC64751" s="108"/>
    </row>
    <row r="64752" spans="19:29" x14ac:dyDescent="0.25">
      <c r="S64752" s="108"/>
      <c r="U64752" s="108"/>
      <c r="W64752" s="108"/>
      <c r="Y64752" s="108"/>
      <c r="AA64752" s="108"/>
      <c r="AC64752" s="108"/>
    </row>
    <row r="64753" spans="19:29" x14ac:dyDescent="0.25">
      <c r="S64753" s="110"/>
      <c r="U64753" s="110"/>
      <c r="W64753" s="110"/>
      <c r="Y64753" s="110"/>
      <c r="AA64753" s="110"/>
      <c r="AC64753" s="110"/>
    </row>
    <row r="64754" spans="19:29" x14ac:dyDescent="0.25">
      <c r="S64754" s="110"/>
      <c r="U64754" s="110"/>
      <c r="W64754" s="110"/>
      <c r="Y64754" s="110"/>
      <c r="AA64754" s="110"/>
      <c r="AC64754" s="110"/>
    </row>
    <row r="64755" spans="19:29" x14ac:dyDescent="0.25">
      <c r="S64755" s="110"/>
      <c r="U64755" s="110"/>
      <c r="W64755" s="110"/>
      <c r="Y64755" s="110"/>
      <c r="AA64755" s="110"/>
      <c r="AC64755" s="110"/>
    </row>
    <row r="64756" spans="19:29" x14ac:dyDescent="0.25">
      <c r="S64756" s="110"/>
      <c r="U64756" s="110"/>
      <c r="W64756" s="110"/>
      <c r="Y64756" s="110"/>
      <c r="AA64756" s="110"/>
      <c r="AC64756" s="110"/>
    </row>
    <row r="64757" spans="19:29" x14ac:dyDescent="0.25">
      <c r="S64757" s="111"/>
      <c r="U64757" s="111"/>
      <c r="W64757" s="111"/>
      <c r="Y64757" s="111"/>
      <c r="AA64757" s="111"/>
      <c r="AC64757" s="111"/>
    </row>
    <row r="64758" spans="19:29" x14ac:dyDescent="0.25">
      <c r="S64758" s="107"/>
      <c r="U64758" s="107"/>
      <c r="W64758" s="107"/>
      <c r="Y64758" s="107"/>
      <c r="AA64758" s="107"/>
      <c r="AC64758" s="107"/>
    </row>
    <row r="64759" spans="19:29" x14ac:dyDescent="0.25">
      <c r="S64759" s="108"/>
      <c r="U64759" s="108"/>
      <c r="W64759" s="108"/>
      <c r="Y64759" s="108"/>
      <c r="AA64759" s="108"/>
      <c r="AC64759" s="108"/>
    </row>
    <row r="64760" spans="19:29" x14ac:dyDescent="0.25">
      <c r="S64760" s="108"/>
      <c r="U64760" s="108"/>
      <c r="W64760" s="108"/>
      <c r="Y64760" s="108"/>
      <c r="AA64760" s="108"/>
      <c r="AC64760" s="108"/>
    </row>
    <row r="64761" spans="19:29" x14ac:dyDescent="0.25">
      <c r="S64761" s="109"/>
      <c r="U64761" s="109"/>
      <c r="W64761" s="109"/>
      <c r="Y64761" s="109"/>
      <c r="AA64761" s="109"/>
      <c r="AC64761" s="109"/>
    </row>
    <row r="64762" spans="19:29" x14ac:dyDescent="0.25">
      <c r="S64762" s="108"/>
      <c r="U64762" s="108"/>
      <c r="W64762" s="108"/>
      <c r="Y64762" s="108"/>
      <c r="AA64762" s="108"/>
      <c r="AC64762" s="108"/>
    </row>
    <row r="64763" spans="19:29" x14ac:dyDescent="0.25">
      <c r="S64763" s="108"/>
      <c r="U64763" s="108"/>
      <c r="W64763" s="108"/>
      <c r="Y64763" s="108"/>
      <c r="AA64763" s="108"/>
      <c r="AC64763" s="108"/>
    </row>
    <row r="64764" spans="19:29" x14ac:dyDescent="0.25">
      <c r="S64764" s="109"/>
      <c r="U64764" s="109"/>
      <c r="W64764" s="109"/>
      <c r="Y64764" s="109"/>
      <c r="AA64764" s="109"/>
      <c r="AC64764" s="109"/>
    </row>
    <row r="64765" spans="19:29" x14ac:dyDescent="0.25">
      <c r="S64765" s="108"/>
      <c r="U64765" s="108"/>
      <c r="W64765" s="108"/>
      <c r="Y64765" s="108"/>
      <c r="AA64765" s="108"/>
      <c r="AC64765" s="108"/>
    </row>
    <row r="64766" spans="19:29" x14ac:dyDescent="0.25">
      <c r="S64766" s="109"/>
      <c r="U64766" s="109"/>
      <c r="W64766" s="109"/>
      <c r="Y64766" s="109"/>
      <c r="AA64766" s="109"/>
      <c r="AC64766" s="109"/>
    </row>
    <row r="64767" spans="19:29" x14ac:dyDescent="0.25">
      <c r="S64767" s="108"/>
      <c r="U64767" s="108"/>
      <c r="W64767" s="108"/>
      <c r="Y64767" s="108"/>
      <c r="AA64767" s="108"/>
      <c r="AC64767" s="108"/>
    </row>
    <row r="64768" spans="19:29" x14ac:dyDescent="0.25">
      <c r="S64768" s="108"/>
      <c r="U64768" s="108"/>
      <c r="W64768" s="108"/>
      <c r="Y64768" s="108"/>
      <c r="AA64768" s="108"/>
      <c r="AC64768" s="108"/>
    </row>
    <row r="64769" spans="19:29" x14ac:dyDescent="0.25">
      <c r="S64769" s="108"/>
      <c r="U64769" s="108"/>
      <c r="W64769" s="108"/>
      <c r="Y64769" s="108"/>
      <c r="AA64769" s="108"/>
      <c r="AC64769" s="108"/>
    </row>
    <row r="64770" spans="19:29" x14ac:dyDescent="0.25">
      <c r="S64770" s="110"/>
      <c r="U64770" s="110"/>
      <c r="W64770" s="110"/>
      <c r="Y64770" s="110"/>
      <c r="AA64770" s="110"/>
      <c r="AC64770" s="110"/>
    </row>
    <row r="64771" spans="19:29" x14ac:dyDescent="0.25">
      <c r="S64771" s="110"/>
      <c r="U64771" s="110"/>
      <c r="W64771" s="110"/>
      <c r="Y64771" s="110"/>
      <c r="AA64771" s="110"/>
      <c r="AC64771" s="110"/>
    </row>
    <row r="64772" spans="19:29" x14ac:dyDescent="0.25">
      <c r="S64772" s="110"/>
      <c r="U64772" s="110"/>
      <c r="W64772" s="110"/>
      <c r="Y64772" s="110"/>
      <c r="AA64772" s="110"/>
      <c r="AC64772" s="110"/>
    </row>
    <row r="64773" spans="19:29" x14ac:dyDescent="0.25">
      <c r="S64773" s="110"/>
      <c r="U64773" s="110"/>
      <c r="W64773" s="110"/>
      <c r="Y64773" s="110"/>
      <c r="AA64773" s="110"/>
      <c r="AC64773" s="110"/>
    </row>
    <row r="64774" spans="19:29" x14ac:dyDescent="0.25">
      <c r="S64774" s="111"/>
      <c r="U64774" s="111"/>
      <c r="W64774" s="111"/>
      <c r="Y64774" s="111"/>
      <c r="AA64774" s="111"/>
      <c r="AC64774" s="111"/>
    </row>
    <row r="64775" spans="19:29" x14ac:dyDescent="0.25">
      <c r="S64775" s="107"/>
      <c r="U64775" s="107"/>
      <c r="W64775" s="107"/>
      <c r="Y64775" s="107"/>
      <c r="AA64775" s="107"/>
      <c r="AC64775" s="107"/>
    </row>
    <row r="64776" spans="19:29" x14ac:dyDescent="0.25">
      <c r="S64776" s="108"/>
      <c r="U64776" s="108"/>
      <c r="W64776" s="108"/>
      <c r="Y64776" s="108"/>
      <c r="AA64776" s="108"/>
      <c r="AC64776" s="108"/>
    </row>
    <row r="64777" spans="19:29" x14ac:dyDescent="0.25">
      <c r="S64777" s="108"/>
      <c r="U64777" s="108"/>
      <c r="W64777" s="108"/>
      <c r="Y64777" s="108"/>
      <c r="AA64777" s="108"/>
      <c r="AC64777" s="108"/>
    </row>
    <row r="64778" spans="19:29" x14ac:dyDescent="0.25">
      <c r="S64778" s="109"/>
      <c r="U64778" s="109"/>
      <c r="W64778" s="109"/>
      <c r="Y64778" s="109"/>
      <c r="AA64778" s="109"/>
      <c r="AC64778" s="109"/>
    </row>
    <row r="64779" spans="19:29" x14ac:dyDescent="0.25">
      <c r="S64779" s="108"/>
      <c r="U64779" s="108"/>
      <c r="W64779" s="108"/>
      <c r="Y64779" s="108"/>
      <c r="AA64779" s="108"/>
      <c r="AC64779" s="108"/>
    </row>
    <row r="64780" spans="19:29" x14ac:dyDescent="0.25">
      <c r="S64780" s="108"/>
      <c r="U64780" s="108"/>
      <c r="W64780" s="108"/>
      <c r="Y64780" s="108"/>
      <c r="AA64780" s="108"/>
      <c r="AC64780" s="108"/>
    </row>
    <row r="64781" spans="19:29" x14ac:dyDescent="0.25">
      <c r="S64781" s="109"/>
      <c r="U64781" s="109"/>
      <c r="W64781" s="109"/>
      <c r="Y64781" s="109"/>
      <c r="AA64781" s="109"/>
      <c r="AC64781" s="109"/>
    </row>
    <row r="64782" spans="19:29" x14ac:dyDescent="0.25">
      <c r="S64782" s="108"/>
      <c r="U64782" s="108"/>
      <c r="W64782" s="108"/>
      <c r="Y64782" s="108"/>
      <c r="AA64782" s="108"/>
      <c r="AC64782" s="108"/>
    </row>
    <row r="64783" spans="19:29" x14ac:dyDescent="0.25">
      <c r="S64783" s="109"/>
      <c r="U64783" s="109"/>
      <c r="W64783" s="109"/>
      <c r="Y64783" s="109"/>
      <c r="AA64783" s="109"/>
      <c r="AC64783" s="109"/>
    </row>
    <row r="64784" spans="19:29" x14ac:dyDescent="0.25">
      <c r="S64784" s="108"/>
      <c r="U64784" s="108"/>
      <c r="W64784" s="108"/>
      <c r="Y64784" s="108"/>
      <c r="AA64784" s="108"/>
      <c r="AC64784" s="108"/>
    </row>
    <row r="64785" spans="19:29" x14ac:dyDescent="0.25">
      <c r="S64785" s="108"/>
      <c r="U64785" s="108"/>
      <c r="W64785" s="108"/>
      <c r="Y64785" s="108"/>
      <c r="AA64785" s="108"/>
      <c r="AC64785" s="108"/>
    </row>
    <row r="64786" spans="19:29" x14ac:dyDescent="0.25">
      <c r="S64786" s="108"/>
      <c r="U64786" s="108"/>
      <c r="W64786" s="108"/>
      <c r="Y64786" s="108"/>
      <c r="AA64786" s="108"/>
      <c r="AC64786" s="108"/>
    </row>
    <row r="64787" spans="19:29" x14ac:dyDescent="0.25">
      <c r="S64787" s="110"/>
      <c r="U64787" s="110"/>
      <c r="W64787" s="110"/>
      <c r="Y64787" s="110"/>
      <c r="AA64787" s="110"/>
      <c r="AC64787" s="110"/>
    </row>
    <row r="64788" spans="19:29" x14ac:dyDescent="0.25">
      <c r="S64788" s="110"/>
      <c r="U64788" s="110"/>
      <c r="W64788" s="110"/>
      <c r="Y64788" s="110"/>
      <c r="AA64788" s="110"/>
      <c r="AC64788" s="110"/>
    </row>
    <row r="64789" spans="19:29" x14ac:dyDescent="0.25">
      <c r="S64789" s="110"/>
      <c r="U64789" s="110"/>
      <c r="W64789" s="110"/>
      <c r="Y64789" s="110"/>
      <c r="AA64789" s="110"/>
      <c r="AC64789" s="110"/>
    </row>
    <row r="64790" spans="19:29" x14ac:dyDescent="0.25">
      <c r="S64790" s="110"/>
      <c r="U64790" s="110"/>
      <c r="W64790" s="110"/>
      <c r="Y64790" s="110"/>
      <c r="AA64790" s="110"/>
      <c r="AC64790" s="110"/>
    </row>
    <row r="64791" spans="19:29" x14ac:dyDescent="0.25">
      <c r="S64791" s="111"/>
      <c r="U64791" s="111"/>
      <c r="W64791" s="111"/>
      <c r="Y64791" s="111"/>
      <c r="AA64791" s="111"/>
      <c r="AC64791" s="111"/>
    </row>
    <row r="64792" spans="19:29" x14ac:dyDescent="0.25">
      <c r="S64792" s="107"/>
      <c r="U64792" s="107"/>
      <c r="W64792" s="107"/>
      <c r="Y64792" s="107"/>
      <c r="AA64792" s="107"/>
      <c r="AC64792" s="107"/>
    </row>
    <row r="64793" spans="19:29" x14ac:dyDescent="0.25">
      <c r="S64793" s="108"/>
      <c r="U64793" s="108"/>
      <c r="W64793" s="108"/>
      <c r="Y64793" s="108"/>
      <c r="AA64793" s="108"/>
      <c r="AC64793" s="108"/>
    </row>
    <row r="64794" spans="19:29" x14ac:dyDescent="0.25">
      <c r="S64794" s="108"/>
      <c r="U64794" s="108"/>
      <c r="W64794" s="108"/>
      <c r="Y64794" s="108"/>
      <c r="AA64794" s="108"/>
      <c r="AC64794" s="108"/>
    </row>
    <row r="64795" spans="19:29" x14ac:dyDescent="0.25">
      <c r="S64795" s="109"/>
      <c r="U64795" s="109"/>
      <c r="W64795" s="109"/>
      <c r="Y64795" s="109"/>
      <c r="AA64795" s="109"/>
      <c r="AC64795" s="109"/>
    </row>
    <row r="64796" spans="19:29" x14ac:dyDescent="0.25">
      <c r="S64796" s="108"/>
      <c r="U64796" s="108"/>
      <c r="W64796" s="108"/>
      <c r="Y64796" s="108"/>
      <c r="AA64796" s="108"/>
      <c r="AC64796" s="108"/>
    </row>
    <row r="64797" spans="19:29" x14ac:dyDescent="0.25">
      <c r="S64797" s="108"/>
      <c r="U64797" s="108"/>
      <c r="W64797" s="108"/>
      <c r="Y64797" s="108"/>
      <c r="AA64797" s="108"/>
      <c r="AC64797" s="108"/>
    </row>
    <row r="64798" spans="19:29" x14ac:dyDescent="0.25">
      <c r="S64798" s="109"/>
      <c r="U64798" s="109"/>
      <c r="W64798" s="109"/>
      <c r="Y64798" s="109"/>
      <c r="AA64798" s="109"/>
      <c r="AC64798" s="109"/>
    </row>
    <row r="64799" spans="19:29" x14ac:dyDescent="0.25">
      <c r="S64799" s="108"/>
      <c r="U64799" s="108"/>
      <c r="W64799" s="108"/>
      <c r="Y64799" s="108"/>
      <c r="AA64799" s="108"/>
      <c r="AC64799" s="108"/>
    </row>
    <row r="64800" spans="19:29" x14ac:dyDescent="0.25">
      <c r="S64800" s="109"/>
      <c r="U64800" s="109"/>
      <c r="W64800" s="109"/>
      <c r="Y64800" s="109"/>
      <c r="AA64800" s="109"/>
      <c r="AC64800" s="109"/>
    </row>
    <row r="64801" spans="19:29" x14ac:dyDescent="0.25">
      <c r="S64801" s="108"/>
      <c r="U64801" s="108"/>
      <c r="W64801" s="108"/>
      <c r="Y64801" s="108"/>
      <c r="AA64801" s="108"/>
      <c r="AC64801" s="108"/>
    </row>
    <row r="64802" spans="19:29" x14ac:dyDescent="0.25">
      <c r="S64802" s="108"/>
      <c r="U64802" s="108"/>
      <c r="W64802" s="108"/>
      <c r="Y64802" s="108"/>
      <c r="AA64802" s="108"/>
      <c r="AC64802" s="108"/>
    </row>
    <row r="64803" spans="19:29" x14ac:dyDescent="0.25">
      <c r="S64803" s="108"/>
      <c r="U64803" s="108"/>
      <c r="W64803" s="108"/>
      <c r="Y64803" s="108"/>
      <c r="AA64803" s="108"/>
      <c r="AC64803" s="108"/>
    </row>
    <row r="64804" spans="19:29" x14ac:dyDescent="0.25">
      <c r="S64804" s="110"/>
      <c r="U64804" s="110"/>
      <c r="W64804" s="110"/>
      <c r="Y64804" s="110"/>
      <c r="AA64804" s="110"/>
      <c r="AC64804" s="110"/>
    </row>
    <row r="64805" spans="19:29" x14ac:dyDescent="0.25">
      <c r="S64805" s="110"/>
      <c r="U64805" s="110"/>
      <c r="W64805" s="110"/>
      <c r="Y64805" s="110"/>
      <c r="AA64805" s="110"/>
      <c r="AC64805" s="110"/>
    </row>
    <row r="64806" spans="19:29" x14ac:dyDescent="0.25">
      <c r="S64806" s="110"/>
      <c r="U64806" s="110"/>
      <c r="W64806" s="110"/>
      <c r="Y64806" s="110"/>
      <c r="AA64806" s="110"/>
      <c r="AC64806" s="110"/>
    </row>
    <row r="64807" spans="19:29" x14ac:dyDescent="0.25">
      <c r="S64807" s="110"/>
      <c r="U64807" s="110"/>
      <c r="W64807" s="110"/>
      <c r="Y64807" s="110"/>
      <c r="AA64807" s="110"/>
      <c r="AC64807" s="110"/>
    </row>
    <row r="64808" spans="19:29" x14ac:dyDescent="0.25">
      <c r="S64808" s="111"/>
      <c r="U64808" s="111"/>
      <c r="W64808" s="111"/>
      <c r="Y64808" s="111"/>
      <c r="AA64808" s="111"/>
      <c r="AC64808" s="111"/>
    </row>
    <row r="64809" spans="19:29" x14ac:dyDescent="0.25">
      <c r="S64809" s="107"/>
      <c r="U64809" s="107"/>
      <c r="W64809" s="107"/>
      <c r="Y64809" s="107"/>
      <c r="AA64809" s="107"/>
      <c r="AC64809" s="107"/>
    </row>
    <row r="64810" spans="19:29" x14ac:dyDescent="0.25">
      <c r="S64810" s="108"/>
      <c r="U64810" s="108"/>
      <c r="W64810" s="108"/>
      <c r="Y64810" s="108"/>
      <c r="AA64810" s="108"/>
      <c r="AC64810" s="108"/>
    </row>
    <row r="64811" spans="19:29" x14ac:dyDescent="0.25">
      <c r="S64811" s="108"/>
      <c r="U64811" s="108"/>
      <c r="W64811" s="108"/>
      <c r="Y64811" s="108"/>
      <c r="AA64811" s="108"/>
      <c r="AC64811" s="108"/>
    </row>
    <row r="64812" spans="19:29" x14ac:dyDescent="0.25">
      <c r="S64812" s="109"/>
      <c r="U64812" s="109"/>
      <c r="W64812" s="109"/>
      <c r="Y64812" s="109"/>
      <c r="AA64812" s="109"/>
      <c r="AC64812" s="109"/>
    </row>
    <row r="64813" spans="19:29" x14ac:dyDescent="0.25">
      <c r="S64813" s="108"/>
      <c r="U64813" s="108"/>
      <c r="W64813" s="108"/>
      <c r="Y64813" s="108"/>
      <c r="AA64813" s="108"/>
      <c r="AC64813" s="108"/>
    </row>
    <row r="64814" spans="19:29" x14ac:dyDescent="0.25">
      <c r="S64814" s="108"/>
      <c r="U64814" s="108"/>
      <c r="W64814" s="108"/>
      <c r="Y64814" s="108"/>
      <c r="AA64814" s="108"/>
      <c r="AC64814" s="108"/>
    </row>
    <row r="64815" spans="19:29" x14ac:dyDescent="0.25">
      <c r="S64815" s="109"/>
      <c r="U64815" s="109"/>
      <c r="W64815" s="109"/>
      <c r="Y64815" s="109"/>
      <c r="AA64815" s="109"/>
      <c r="AC64815" s="109"/>
    </row>
    <row r="64816" spans="19:29" x14ac:dyDescent="0.25">
      <c r="S64816" s="108"/>
      <c r="U64816" s="108"/>
      <c r="W64816" s="108"/>
      <c r="Y64816" s="108"/>
      <c r="AA64816" s="108"/>
      <c r="AC64816" s="108"/>
    </row>
    <row r="64817" spans="19:29" x14ac:dyDescent="0.25">
      <c r="S64817" s="109"/>
      <c r="U64817" s="109"/>
      <c r="W64817" s="109"/>
      <c r="Y64817" s="109"/>
      <c r="AA64817" s="109"/>
      <c r="AC64817" s="109"/>
    </row>
    <row r="64818" spans="19:29" x14ac:dyDescent="0.25">
      <c r="S64818" s="108"/>
      <c r="U64818" s="108"/>
      <c r="W64818" s="108"/>
      <c r="Y64818" s="108"/>
      <c r="AA64818" s="108"/>
      <c r="AC64818" s="108"/>
    </row>
    <row r="64819" spans="19:29" x14ac:dyDescent="0.25">
      <c r="S64819" s="108"/>
      <c r="U64819" s="108"/>
      <c r="W64819" s="108"/>
      <c r="Y64819" s="108"/>
      <c r="AA64819" s="108"/>
      <c r="AC64819" s="108"/>
    </row>
    <row r="64820" spans="19:29" x14ac:dyDescent="0.25">
      <c r="S64820" s="108"/>
      <c r="U64820" s="108"/>
      <c r="W64820" s="108"/>
      <c r="Y64820" s="108"/>
      <c r="AA64820" s="108"/>
      <c r="AC64820" s="108"/>
    </row>
    <row r="64821" spans="19:29" x14ac:dyDescent="0.25">
      <c r="S64821" s="110"/>
      <c r="U64821" s="110"/>
      <c r="W64821" s="110"/>
      <c r="Y64821" s="110"/>
      <c r="AA64821" s="110"/>
      <c r="AC64821" s="110"/>
    </row>
    <row r="64822" spans="19:29" x14ac:dyDescent="0.25">
      <c r="S64822" s="110"/>
      <c r="U64822" s="110"/>
      <c r="W64822" s="110"/>
      <c r="Y64822" s="110"/>
      <c r="AA64822" s="110"/>
      <c r="AC64822" s="110"/>
    </row>
    <row r="64823" spans="19:29" x14ac:dyDescent="0.25">
      <c r="S64823" s="110"/>
      <c r="U64823" s="110"/>
      <c r="W64823" s="110"/>
      <c r="Y64823" s="110"/>
      <c r="AA64823" s="110"/>
      <c r="AC64823" s="110"/>
    </row>
    <row r="64824" spans="19:29" x14ac:dyDescent="0.25">
      <c r="S64824" s="110"/>
      <c r="U64824" s="110"/>
      <c r="W64824" s="110"/>
      <c r="Y64824" s="110"/>
      <c r="AA64824" s="110"/>
      <c r="AC64824" s="110"/>
    </row>
    <row r="64825" spans="19:29" x14ac:dyDescent="0.25">
      <c r="S64825" s="111"/>
      <c r="U64825" s="111"/>
      <c r="W64825" s="111"/>
      <c r="Y64825" s="111"/>
      <c r="AA64825" s="111"/>
      <c r="AC64825" s="111"/>
    </row>
    <row r="64826" spans="19:29" x14ac:dyDescent="0.25">
      <c r="S64826" s="107"/>
      <c r="U64826" s="107"/>
      <c r="W64826" s="107"/>
      <c r="Y64826" s="107"/>
      <c r="AA64826" s="107"/>
      <c r="AC64826" s="107"/>
    </row>
    <row r="64827" spans="19:29" x14ac:dyDescent="0.25">
      <c r="S64827" s="108"/>
      <c r="U64827" s="108"/>
      <c r="W64827" s="108"/>
      <c r="Y64827" s="108"/>
      <c r="AA64827" s="108"/>
      <c r="AC64827" s="108"/>
    </row>
    <row r="64828" spans="19:29" x14ac:dyDescent="0.25">
      <c r="S64828" s="108"/>
      <c r="U64828" s="108"/>
      <c r="W64828" s="108"/>
      <c r="Y64828" s="108"/>
      <c r="AA64828" s="108"/>
      <c r="AC64828" s="108"/>
    </row>
    <row r="64829" spans="19:29" x14ac:dyDescent="0.25">
      <c r="S64829" s="109"/>
      <c r="U64829" s="109"/>
      <c r="W64829" s="109"/>
      <c r="Y64829" s="109"/>
      <c r="AA64829" s="109"/>
      <c r="AC64829" s="109"/>
    </row>
    <row r="64830" spans="19:29" x14ac:dyDescent="0.25">
      <c r="S64830" s="108"/>
      <c r="U64830" s="108"/>
      <c r="W64830" s="108"/>
      <c r="Y64830" s="108"/>
      <c r="AA64830" s="108"/>
      <c r="AC64830" s="108"/>
    </row>
    <row r="64831" spans="19:29" x14ac:dyDescent="0.25">
      <c r="S64831" s="108"/>
      <c r="U64831" s="108"/>
      <c r="W64831" s="108"/>
      <c r="Y64831" s="108"/>
      <c r="AA64831" s="108"/>
      <c r="AC64831" s="108"/>
    </row>
    <row r="64832" spans="19:29" x14ac:dyDescent="0.25">
      <c r="S64832" s="109"/>
      <c r="U64832" s="109"/>
      <c r="W64832" s="109"/>
      <c r="Y64832" s="109"/>
      <c r="AA64832" s="109"/>
      <c r="AC64832" s="109"/>
    </row>
    <row r="64833" spans="19:29" x14ac:dyDescent="0.25">
      <c r="S64833" s="108"/>
      <c r="U64833" s="108"/>
      <c r="W64833" s="108"/>
      <c r="Y64833" s="108"/>
      <c r="AA64833" s="108"/>
      <c r="AC64833" s="108"/>
    </row>
    <row r="64834" spans="19:29" x14ac:dyDescent="0.25">
      <c r="S64834" s="109"/>
      <c r="U64834" s="109"/>
      <c r="W64834" s="109"/>
      <c r="Y64834" s="109"/>
      <c r="AA64834" s="109"/>
      <c r="AC64834" s="109"/>
    </row>
    <row r="64835" spans="19:29" x14ac:dyDescent="0.25">
      <c r="S64835" s="108"/>
      <c r="U64835" s="108"/>
      <c r="W64835" s="108"/>
      <c r="Y64835" s="108"/>
      <c r="AA64835" s="108"/>
      <c r="AC64835" s="108"/>
    </row>
    <row r="64836" spans="19:29" x14ac:dyDescent="0.25">
      <c r="S64836" s="108"/>
      <c r="U64836" s="108"/>
      <c r="W64836" s="108"/>
      <c r="Y64836" s="108"/>
      <c r="AA64836" s="108"/>
      <c r="AC64836" s="108"/>
    </row>
    <row r="64837" spans="19:29" x14ac:dyDescent="0.25">
      <c r="S64837" s="108"/>
      <c r="U64837" s="108"/>
      <c r="W64837" s="108"/>
      <c r="Y64837" s="108"/>
      <c r="AA64837" s="108"/>
      <c r="AC64837" s="108"/>
    </row>
    <row r="64838" spans="19:29" x14ac:dyDescent="0.25">
      <c r="S64838" s="110"/>
      <c r="U64838" s="110"/>
      <c r="W64838" s="110"/>
      <c r="Y64838" s="110"/>
      <c r="AA64838" s="110"/>
      <c r="AC64838" s="110"/>
    </row>
    <row r="64839" spans="19:29" x14ac:dyDescent="0.25">
      <c r="S64839" s="110"/>
      <c r="U64839" s="110"/>
      <c r="W64839" s="110"/>
      <c r="Y64839" s="110"/>
      <c r="AA64839" s="110"/>
      <c r="AC64839" s="110"/>
    </row>
    <row r="64840" spans="19:29" x14ac:dyDescent="0.25">
      <c r="S64840" s="110"/>
      <c r="U64840" s="110"/>
      <c r="W64840" s="110"/>
      <c r="Y64840" s="110"/>
      <c r="AA64840" s="110"/>
      <c r="AC64840" s="110"/>
    </row>
    <row r="64841" spans="19:29" x14ac:dyDescent="0.25">
      <c r="S64841" s="110"/>
      <c r="U64841" s="110"/>
      <c r="W64841" s="110"/>
      <c r="Y64841" s="110"/>
      <c r="AA64841" s="110"/>
      <c r="AC64841" s="110"/>
    </row>
    <row r="64842" spans="19:29" x14ac:dyDescent="0.25">
      <c r="S64842" s="111"/>
      <c r="U64842" s="111"/>
      <c r="W64842" s="111"/>
      <c r="Y64842" s="111"/>
      <c r="AA64842" s="111"/>
      <c r="AC64842" s="111"/>
    </row>
    <row r="64843" spans="19:29" x14ac:dyDescent="0.25">
      <c r="S64843" s="107"/>
      <c r="U64843" s="107"/>
      <c r="W64843" s="107"/>
      <c r="Y64843" s="107"/>
      <c r="AA64843" s="107"/>
      <c r="AC64843" s="107"/>
    </row>
    <row r="64844" spans="19:29" x14ac:dyDescent="0.25">
      <c r="S64844" s="108"/>
      <c r="U64844" s="108"/>
      <c r="W64844" s="108"/>
      <c r="Y64844" s="108"/>
      <c r="AA64844" s="108"/>
      <c r="AC64844" s="108"/>
    </row>
    <row r="64845" spans="19:29" x14ac:dyDescent="0.25">
      <c r="S64845" s="108"/>
      <c r="U64845" s="108"/>
      <c r="W64845" s="108"/>
      <c r="Y64845" s="108"/>
      <c r="AA64845" s="108"/>
      <c r="AC64845" s="108"/>
    </row>
    <row r="64846" spans="19:29" x14ac:dyDescent="0.25">
      <c r="S64846" s="109"/>
      <c r="U64846" s="109"/>
      <c r="W64846" s="109"/>
      <c r="Y64846" s="109"/>
      <c r="AA64846" s="109"/>
      <c r="AC64846" s="109"/>
    </row>
    <row r="64847" spans="19:29" x14ac:dyDescent="0.25">
      <c r="S64847" s="108"/>
      <c r="U64847" s="108"/>
      <c r="W64847" s="108"/>
      <c r="Y64847" s="108"/>
      <c r="AA64847" s="108"/>
      <c r="AC64847" s="108"/>
    </row>
    <row r="64848" spans="19:29" x14ac:dyDescent="0.25">
      <c r="S64848" s="108"/>
      <c r="U64848" s="108"/>
      <c r="W64848" s="108"/>
      <c r="Y64848" s="108"/>
      <c r="AA64848" s="108"/>
      <c r="AC64848" s="108"/>
    </row>
    <row r="64849" spans="19:29" x14ac:dyDescent="0.25">
      <c r="S64849" s="109"/>
      <c r="U64849" s="109"/>
      <c r="W64849" s="109"/>
      <c r="Y64849" s="109"/>
      <c r="AA64849" s="109"/>
      <c r="AC64849" s="109"/>
    </row>
    <row r="64850" spans="19:29" x14ac:dyDescent="0.25">
      <c r="S64850" s="108"/>
      <c r="U64850" s="108"/>
      <c r="W64850" s="108"/>
      <c r="Y64850" s="108"/>
      <c r="AA64850" s="108"/>
      <c r="AC64850" s="108"/>
    </row>
    <row r="64851" spans="19:29" x14ac:dyDescent="0.25">
      <c r="S64851" s="109"/>
      <c r="U64851" s="109"/>
      <c r="W64851" s="109"/>
      <c r="Y64851" s="109"/>
      <c r="AA64851" s="109"/>
      <c r="AC64851" s="109"/>
    </row>
    <row r="64852" spans="19:29" x14ac:dyDescent="0.25">
      <c r="S64852" s="108"/>
      <c r="U64852" s="108"/>
      <c r="W64852" s="108"/>
      <c r="Y64852" s="108"/>
      <c r="AA64852" s="108"/>
      <c r="AC64852" s="108"/>
    </row>
    <row r="64853" spans="19:29" x14ac:dyDescent="0.25">
      <c r="S64853" s="108"/>
      <c r="U64853" s="108"/>
      <c r="W64853" s="108"/>
      <c r="Y64853" s="108"/>
      <c r="AA64853" s="108"/>
      <c r="AC64853" s="108"/>
    </row>
    <row r="64854" spans="19:29" x14ac:dyDescent="0.25">
      <c r="S64854" s="108"/>
      <c r="U64854" s="108"/>
      <c r="W64854" s="108"/>
      <c r="Y64854" s="108"/>
      <c r="AA64854" s="108"/>
      <c r="AC64854" s="108"/>
    </row>
    <row r="64855" spans="19:29" x14ac:dyDescent="0.25">
      <c r="S64855" s="110"/>
      <c r="U64855" s="110"/>
      <c r="W64855" s="110"/>
      <c r="Y64855" s="110"/>
      <c r="AA64855" s="110"/>
      <c r="AC64855" s="110"/>
    </row>
    <row r="64856" spans="19:29" x14ac:dyDescent="0.25">
      <c r="S64856" s="110"/>
      <c r="U64856" s="110"/>
      <c r="W64856" s="110"/>
      <c r="Y64856" s="110"/>
      <c r="AA64856" s="110"/>
      <c r="AC64856" s="110"/>
    </row>
    <row r="64857" spans="19:29" x14ac:dyDescent="0.25">
      <c r="S64857" s="110"/>
      <c r="U64857" s="110"/>
      <c r="W64857" s="110"/>
      <c r="Y64857" s="110"/>
      <c r="AA64857" s="110"/>
      <c r="AC64857" s="110"/>
    </row>
    <row r="64858" spans="19:29" x14ac:dyDescent="0.25">
      <c r="S64858" s="110"/>
      <c r="U64858" s="110"/>
      <c r="W64858" s="110"/>
      <c r="Y64858" s="110"/>
      <c r="AA64858" s="110"/>
      <c r="AC64858" s="110"/>
    </row>
    <row r="64859" spans="19:29" x14ac:dyDescent="0.25">
      <c r="S64859" s="111"/>
      <c r="U64859" s="111"/>
      <c r="W64859" s="111"/>
      <c r="Y64859" s="111"/>
      <c r="AA64859" s="111"/>
      <c r="AC64859" s="111"/>
    </row>
    <row r="64860" spans="19:29" x14ac:dyDescent="0.25">
      <c r="S64860" s="107"/>
      <c r="U64860" s="107"/>
      <c r="W64860" s="107"/>
      <c r="Y64860" s="107"/>
      <c r="AA64860" s="107"/>
      <c r="AC64860" s="107"/>
    </row>
    <row r="64861" spans="19:29" x14ac:dyDescent="0.25">
      <c r="S64861" s="108"/>
      <c r="U64861" s="108"/>
      <c r="W64861" s="108"/>
      <c r="Y64861" s="108"/>
      <c r="AA64861" s="108"/>
      <c r="AC64861" s="108"/>
    </row>
    <row r="64862" spans="19:29" x14ac:dyDescent="0.25">
      <c r="S64862" s="108"/>
      <c r="U64862" s="108"/>
      <c r="W64862" s="108"/>
      <c r="Y64862" s="108"/>
      <c r="AA64862" s="108"/>
      <c r="AC64862" s="108"/>
    </row>
    <row r="64863" spans="19:29" x14ac:dyDescent="0.25">
      <c r="S64863" s="109"/>
      <c r="U64863" s="109"/>
      <c r="W64863" s="109"/>
      <c r="Y64863" s="109"/>
      <c r="AA64863" s="109"/>
      <c r="AC64863" s="109"/>
    </row>
    <row r="64864" spans="19:29" x14ac:dyDescent="0.25">
      <c r="S64864" s="108"/>
      <c r="U64864" s="108"/>
      <c r="W64864" s="108"/>
      <c r="Y64864" s="108"/>
      <c r="AA64864" s="108"/>
      <c r="AC64864" s="108"/>
    </row>
    <row r="64865" spans="19:29" x14ac:dyDescent="0.25">
      <c r="S64865" s="108"/>
      <c r="U64865" s="108"/>
      <c r="W64865" s="108"/>
      <c r="Y64865" s="108"/>
      <c r="AA64865" s="108"/>
      <c r="AC64865" s="108"/>
    </row>
    <row r="64866" spans="19:29" x14ac:dyDescent="0.25">
      <c r="S64866" s="109"/>
      <c r="U64866" s="109"/>
      <c r="W64866" s="109"/>
      <c r="Y64866" s="109"/>
      <c r="AA64866" s="109"/>
      <c r="AC64866" s="109"/>
    </row>
    <row r="64867" spans="19:29" x14ac:dyDescent="0.25">
      <c r="S64867" s="108"/>
      <c r="U64867" s="108"/>
      <c r="W64867" s="108"/>
      <c r="Y64867" s="108"/>
      <c r="AA64867" s="108"/>
      <c r="AC64867" s="108"/>
    </row>
    <row r="64868" spans="19:29" x14ac:dyDescent="0.25">
      <c r="S64868" s="109"/>
      <c r="U64868" s="109"/>
      <c r="W64868" s="109"/>
      <c r="Y64868" s="109"/>
      <c r="AA64868" s="109"/>
      <c r="AC64868" s="109"/>
    </row>
    <row r="64869" spans="19:29" x14ac:dyDescent="0.25">
      <c r="S64869" s="108"/>
      <c r="U64869" s="108"/>
      <c r="W64869" s="108"/>
      <c r="Y64869" s="108"/>
      <c r="AA64869" s="108"/>
      <c r="AC64869" s="108"/>
    </row>
    <row r="64870" spans="19:29" x14ac:dyDescent="0.25">
      <c r="S64870" s="108"/>
      <c r="U64870" s="108"/>
      <c r="W64870" s="108"/>
      <c r="Y64870" s="108"/>
      <c r="AA64870" s="108"/>
      <c r="AC64870" s="108"/>
    </row>
    <row r="64871" spans="19:29" x14ac:dyDescent="0.25">
      <c r="S64871" s="108"/>
      <c r="U64871" s="108"/>
      <c r="W64871" s="108"/>
      <c r="Y64871" s="108"/>
      <c r="AA64871" s="108"/>
      <c r="AC64871" s="108"/>
    </row>
    <row r="64872" spans="19:29" x14ac:dyDescent="0.25">
      <c r="S64872" s="110"/>
      <c r="U64872" s="110"/>
      <c r="W64872" s="110"/>
      <c r="Y64872" s="110"/>
      <c r="AA64872" s="110"/>
      <c r="AC64872" s="110"/>
    </row>
    <row r="64873" spans="19:29" x14ac:dyDescent="0.25">
      <c r="S64873" s="110"/>
      <c r="U64873" s="110"/>
      <c r="W64873" s="110"/>
      <c r="Y64873" s="110"/>
      <c r="AA64873" s="110"/>
      <c r="AC64873" s="110"/>
    </row>
    <row r="64874" spans="19:29" x14ac:dyDescent="0.25">
      <c r="S64874" s="110"/>
      <c r="U64874" s="110"/>
      <c r="W64874" s="110"/>
      <c r="Y64874" s="110"/>
      <c r="AA64874" s="110"/>
      <c r="AC64874" s="110"/>
    </row>
    <row r="64875" spans="19:29" x14ac:dyDescent="0.25">
      <c r="S64875" s="110"/>
      <c r="U64875" s="110"/>
      <c r="W64875" s="110"/>
      <c r="Y64875" s="110"/>
      <c r="AA64875" s="110"/>
      <c r="AC64875" s="110"/>
    </row>
    <row r="64876" spans="19:29" x14ac:dyDescent="0.25">
      <c r="S64876" s="111"/>
      <c r="U64876" s="111"/>
      <c r="W64876" s="111"/>
      <c r="Y64876" s="111"/>
      <c r="AA64876" s="111"/>
      <c r="AC64876" s="111"/>
    </row>
    <row r="64877" spans="19:29" x14ac:dyDescent="0.25">
      <c r="S64877" s="107"/>
      <c r="U64877" s="107"/>
      <c r="W64877" s="107"/>
      <c r="Y64877" s="107"/>
      <c r="AA64877" s="107"/>
      <c r="AC64877" s="107"/>
    </row>
    <row r="64878" spans="19:29" x14ac:dyDescent="0.25">
      <c r="S64878" s="108"/>
      <c r="U64878" s="108"/>
      <c r="W64878" s="108"/>
      <c r="Y64878" s="108"/>
      <c r="AA64878" s="108"/>
      <c r="AC64878" s="108"/>
    </row>
    <row r="64879" spans="19:29" x14ac:dyDescent="0.25">
      <c r="S64879" s="108"/>
      <c r="U64879" s="108"/>
      <c r="W64879" s="108"/>
      <c r="Y64879" s="108"/>
      <c r="AA64879" s="108"/>
      <c r="AC64879" s="108"/>
    </row>
    <row r="64880" spans="19:29" x14ac:dyDescent="0.25">
      <c r="S64880" s="109"/>
      <c r="U64880" s="109"/>
      <c r="W64880" s="109"/>
      <c r="Y64880" s="109"/>
      <c r="AA64880" s="109"/>
      <c r="AC64880" s="109"/>
    </row>
    <row r="64881" spans="19:29" x14ac:dyDescent="0.25">
      <c r="S64881" s="108"/>
      <c r="U64881" s="108"/>
      <c r="W64881" s="108"/>
      <c r="Y64881" s="108"/>
      <c r="AA64881" s="108"/>
      <c r="AC64881" s="108"/>
    </row>
    <row r="64882" spans="19:29" x14ac:dyDescent="0.25">
      <c r="S64882" s="108"/>
      <c r="U64882" s="108"/>
      <c r="W64882" s="108"/>
      <c r="Y64882" s="108"/>
      <c r="AA64882" s="108"/>
      <c r="AC64882" s="108"/>
    </row>
    <row r="64883" spans="19:29" x14ac:dyDescent="0.25">
      <c r="S64883" s="109"/>
      <c r="U64883" s="109"/>
      <c r="W64883" s="109"/>
      <c r="Y64883" s="109"/>
      <c r="AA64883" s="109"/>
      <c r="AC64883" s="109"/>
    </row>
    <row r="64884" spans="19:29" x14ac:dyDescent="0.25">
      <c r="S64884" s="108"/>
      <c r="U64884" s="108"/>
      <c r="W64884" s="108"/>
      <c r="Y64884" s="108"/>
      <c r="AA64884" s="108"/>
      <c r="AC64884" s="108"/>
    </row>
    <row r="64885" spans="19:29" x14ac:dyDescent="0.25">
      <c r="S64885" s="109"/>
      <c r="U64885" s="109"/>
      <c r="W64885" s="109"/>
      <c r="Y64885" s="109"/>
      <c r="AA64885" s="109"/>
      <c r="AC64885" s="109"/>
    </row>
    <row r="64886" spans="19:29" x14ac:dyDescent="0.25">
      <c r="S64886" s="108"/>
      <c r="U64886" s="108"/>
      <c r="W64886" s="108"/>
      <c r="Y64886" s="108"/>
      <c r="AA64886" s="108"/>
      <c r="AC64886" s="108"/>
    </row>
    <row r="64887" spans="19:29" x14ac:dyDescent="0.25">
      <c r="S64887" s="108"/>
      <c r="U64887" s="108"/>
      <c r="W64887" s="108"/>
      <c r="Y64887" s="108"/>
      <c r="AA64887" s="108"/>
      <c r="AC64887" s="108"/>
    </row>
    <row r="64888" spans="19:29" x14ac:dyDescent="0.25">
      <c r="S64888" s="108"/>
      <c r="U64888" s="108"/>
      <c r="W64888" s="108"/>
      <c r="Y64888" s="108"/>
      <c r="AA64888" s="108"/>
      <c r="AC64888" s="108"/>
    </row>
    <row r="64889" spans="19:29" x14ac:dyDescent="0.25">
      <c r="S64889" s="110"/>
      <c r="U64889" s="110"/>
      <c r="W64889" s="110"/>
      <c r="Y64889" s="110"/>
      <c r="AA64889" s="110"/>
      <c r="AC64889" s="110"/>
    </row>
    <row r="64890" spans="19:29" x14ac:dyDescent="0.25">
      <c r="S64890" s="110"/>
      <c r="U64890" s="110"/>
      <c r="W64890" s="110"/>
      <c r="Y64890" s="110"/>
      <c r="AA64890" s="110"/>
      <c r="AC64890" s="110"/>
    </row>
    <row r="64891" spans="19:29" x14ac:dyDescent="0.25">
      <c r="S64891" s="110"/>
      <c r="U64891" s="110"/>
      <c r="W64891" s="110"/>
      <c r="Y64891" s="110"/>
      <c r="AA64891" s="110"/>
      <c r="AC64891" s="110"/>
    </row>
    <row r="64892" spans="19:29" x14ac:dyDescent="0.25">
      <c r="S64892" s="110"/>
      <c r="U64892" s="110"/>
      <c r="W64892" s="110"/>
      <c r="Y64892" s="110"/>
      <c r="AA64892" s="110"/>
      <c r="AC64892" s="110"/>
    </row>
    <row r="64893" spans="19:29" x14ac:dyDescent="0.25">
      <c r="S64893" s="111"/>
      <c r="U64893" s="111"/>
      <c r="W64893" s="111"/>
      <c r="Y64893" s="111"/>
      <c r="AA64893" s="111"/>
      <c r="AC64893" s="111"/>
    </row>
    <row r="64894" spans="19:29" x14ac:dyDescent="0.25">
      <c r="S64894" s="107"/>
      <c r="U64894" s="107"/>
      <c r="W64894" s="107"/>
      <c r="Y64894" s="107"/>
      <c r="AA64894" s="107"/>
      <c r="AC64894" s="107"/>
    </row>
    <row r="64895" spans="19:29" x14ac:dyDescent="0.25">
      <c r="S64895" s="108"/>
      <c r="U64895" s="108"/>
      <c r="W64895" s="108"/>
      <c r="Y64895" s="108"/>
      <c r="AA64895" s="108"/>
      <c r="AC64895" s="108"/>
    </row>
    <row r="64896" spans="19:29" x14ac:dyDescent="0.25">
      <c r="S64896" s="108"/>
      <c r="U64896" s="108"/>
      <c r="W64896" s="108"/>
      <c r="Y64896" s="108"/>
      <c r="AA64896" s="108"/>
      <c r="AC64896" s="108"/>
    </row>
    <row r="64897" spans="19:29" x14ac:dyDescent="0.25">
      <c r="S64897" s="109"/>
      <c r="U64897" s="109"/>
      <c r="W64897" s="109"/>
      <c r="Y64897" s="109"/>
      <c r="AA64897" s="109"/>
      <c r="AC64897" s="109"/>
    </row>
    <row r="64898" spans="19:29" x14ac:dyDescent="0.25">
      <c r="S64898" s="108"/>
      <c r="U64898" s="108"/>
      <c r="W64898" s="108"/>
      <c r="Y64898" s="108"/>
      <c r="AA64898" s="108"/>
      <c r="AC64898" s="108"/>
    </row>
    <row r="64899" spans="19:29" x14ac:dyDescent="0.25">
      <c r="S64899" s="108"/>
      <c r="U64899" s="108"/>
      <c r="W64899" s="108"/>
      <c r="Y64899" s="108"/>
      <c r="AA64899" s="108"/>
      <c r="AC64899" s="108"/>
    </row>
    <row r="64900" spans="19:29" x14ac:dyDescent="0.25">
      <c r="S64900" s="109"/>
      <c r="U64900" s="109"/>
      <c r="W64900" s="109"/>
      <c r="Y64900" s="109"/>
      <c r="AA64900" s="109"/>
      <c r="AC64900" s="109"/>
    </row>
    <row r="64901" spans="19:29" x14ac:dyDescent="0.25">
      <c r="S64901" s="108"/>
      <c r="U64901" s="108"/>
      <c r="W64901" s="108"/>
      <c r="Y64901" s="108"/>
      <c r="AA64901" s="108"/>
      <c r="AC64901" s="108"/>
    </row>
    <row r="64902" spans="19:29" x14ac:dyDescent="0.25">
      <c r="S64902" s="109"/>
      <c r="U64902" s="109"/>
      <c r="W64902" s="109"/>
      <c r="Y64902" s="109"/>
      <c r="AA64902" s="109"/>
      <c r="AC64902" s="109"/>
    </row>
    <row r="64903" spans="19:29" x14ac:dyDescent="0.25">
      <c r="S64903" s="108"/>
      <c r="U64903" s="108"/>
      <c r="W64903" s="108"/>
      <c r="Y64903" s="108"/>
      <c r="AA64903" s="108"/>
      <c r="AC64903" s="108"/>
    </row>
    <row r="64904" spans="19:29" x14ac:dyDescent="0.25">
      <c r="S64904" s="108"/>
      <c r="U64904" s="108"/>
      <c r="W64904" s="108"/>
      <c r="Y64904" s="108"/>
      <c r="AA64904" s="108"/>
      <c r="AC64904" s="108"/>
    </row>
    <row r="64905" spans="19:29" x14ac:dyDescent="0.25">
      <c r="S64905" s="108"/>
      <c r="U64905" s="108"/>
      <c r="W64905" s="108"/>
      <c r="Y64905" s="108"/>
      <c r="AA64905" s="108"/>
      <c r="AC64905" s="108"/>
    </row>
    <row r="64906" spans="19:29" x14ac:dyDescent="0.25">
      <c r="S64906" s="110"/>
      <c r="U64906" s="110"/>
      <c r="W64906" s="110"/>
      <c r="Y64906" s="110"/>
      <c r="AA64906" s="110"/>
      <c r="AC64906" s="110"/>
    </row>
    <row r="64907" spans="19:29" x14ac:dyDescent="0.25">
      <c r="S64907" s="110"/>
      <c r="U64907" s="110"/>
      <c r="W64907" s="110"/>
      <c r="Y64907" s="110"/>
      <c r="AA64907" s="110"/>
      <c r="AC64907" s="110"/>
    </row>
    <row r="64908" spans="19:29" x14ac:dyDescent="0.25">
      <c r="S64908" s="110"/>
      <c r="U64908" s="110"/>
      <c r="W64908" s="110"/>
      <c r="Y64908" s="110"/>
      <c r="AA64908" s="110"/>
      <c r="AC64908" s="110"/>
    </row>
    <row r="64909" spans="19:29" x14ac:dyDescent="0.25">
      <c r="S64909" s="110"/>
      <c r="U64909" s="110"/>
      <c r="W64909" s="110"/>
      <c r="Y64909" s="110"/>
      <c r="AA64909" s="110"/>
      <c r="AC64909" s="110"/>
    </row>
    <row r="64910" spans="19:29" x14ac:dyDescent="0.25">
      <c r="S64910" s="111"/>
      <c r="U64910" s="111"/>
      <c r="W64910" s="111"/>
      <c r="Y64910" s="111"/>
      <c r="AA64910" s="111"/>
      <c r="AC64910" s="111"/>
    </row>
    <row r="64911" spans="19:29" x14ac:dyDescent="0.25">
      <c r="S64911" s="107"/>
      <c r="U64911" s="107"/>
      <c r="W64911" s="107"/>
      <c r="Y64911" s="107"/>
      <c r="AA64911" s="107"/>
      <c r="AC64911" s="107"/>
    </row>
    <row r="64912" spans="19:29" x14ac:dyDescent="0.25">
      <c r="S64912" s="108"/>
      <c r="U64912" s="108"/>
      <c r="W64912" s="108"/>
      <c r="Y64912" s="108"/>
      <c r="AA64912" s="108"/>
      <c r="AC64912" s="108"/>
    </row>
    <row r="64913" spans="19:29" x14ac:dyDescent="0.25">
      <c r="S64913" s="108"/>
      <c r="U64913" s="108"/>
      <c r="W64913" s="108"/>
      <c r="Y64913" s="108"/>
      <c r="AA64913" s="108"/>
      <c r="AC64913" s="108"/>
    </row>
    <row r="64914" spans="19:29" x14ac:dyDescent="0.25">
      <c r="S64914" s="109"/>
      <c r="U64914" s="109"/>
      <c r="W64914" s="109"/>
      <c r="Y64914" s="109"/>
      <c r="AA64914" s="109"/>
      <c r="AC64914" s="109"/>
    </row>
    <row r="64915" spans="19:29" x14ac:dyDescent="0.25">
      <c r="S64915" s="108"/>
      <c r="U64915" s="108"/>
      <c r="W64915" s="108"/>
      <c r="Y64915" s="108"/>
      <c r="AA64915" s="108"/>
      <c r="AC64915" s="108"/>
    </row>
    <row r="64916" spans="19:29" x14ac:dyDescent="0.25">
      <c r="S64916" s="108"/>
      <c r="U64916" s="108"/>
      <c r="W64916" s="108"/>
      <c r="Y64916" s="108"/>
      <c r="AA64916" s="108"/>
      <c r="AC64916" s="108"/>
    </row>
    <row r="64917" spans="19:29" x14ac:dyDescent="0.25">
      <c r="S64917" s="109"/>
      <c r="U64917" s="109"/>
      <c r="W64917" s="109"/>
      <c r="Y64917" s="109"/>
      <c r="AA64917" s="109"/>
      <c r="AC64917" s="109"/>
    </row>
    <row r="64918" spans="19:29" x14ac:dyDescent="0.25">
      <c r="S64918" s="108"/>
      <c r="U64918" s="108"/>
      <c r="W64918" s="108"/>
      <c r="Y64918" s="108"/>
      <c r="AA64918" s="108"/>
      <c r="AC64918" s="108"/>
    </row>
    <row r="64919" spans="19:29" x14ac:dyDescent="0.25">
      <c r="S64919" s="109"/>
      <c r="U64919" s="109"/>
      <c r="W64919" s="109"/>
      <c r="Y64919" s="109"/>
      <c r="AA64919" s="109"/>
      <c r="AC64919" s="109"/>
    </row>
    <row r="64920" spans="19:29" x14ac:dyDescent="0.25">
      <c r="S64920" s="108"/>
      <c r="U64920" s="108"/>
      <c r="W64920" s="108"/>
      <c r="Y64920" s="108"/>
      <c r="AA64920" s="108"/>
      <c r="AC64920" s="108"/>
    </row>
    <row r="64921" spans="19:29" x14ac:dyDescent="0.25">
      <c r="S64921" s="108"/>
      <c r="U64921" s="108"/>
      <c r="W64921" s="108"/>
      <c r="Y64921" s="108"/>
      <c r="AA64921" s="108"/>
      <c r="AC64921" s="108"/>
    </row>
    <row r="64922" spans="19:29" x14ac:dyDescent="0.25">
      <c r="S64922" s="108"/>
      <c r="U64922" s="108"/>
      <c r="W64922" s="108"/>
      <c r="Y64922" s="108"/>
      <c r="AA64922" s="108"/>
      <c r="AC64922" s="108"/>
    </row>
    <row r="64923" spans="19:29" x14ac:dyDescent="0.25">
      <c r="S64923" s="110"/>
      <c r="U64923" s="110"/>
      <c r="W64923" s="110"/>
      <c r="Y64923" s="110"/>
      <c r="AA64923" s="110"/>
      <c r="AC64923" s="110"/>
    </row>
    <row r="64924" spans="19:29" x14ac:dyDescent="0.25">
      <c r="S64924" s="110"/>
      <c r="U64924" s="110"/>
      <c r="W64924" s="110"/>
      <c r="Y64924" s="110"/>
      <c r="AA64924" s="110"/>
      <c r="AC64924" s="110"/>
    </row>
    <row r="64925" spans="19:29" x14ac:dyDescent="0.25">
      <c r="S64925" s="110"/>
      <c r="U64925" s="110"/>
      <c r="W64925" s="110"/>
      <c r="Y64925" s="110"/>
      <c r="AA64925" s="110"/>
      <c r="AC64925" s="110"/>
    </row>
    <row r="64926" spans="19:29" x14ac:dyDescent="0.25">
      <c r="S64926" s="110"/>
      <c r="U64926" s="110"/>
      <c r="W64926" s="110"/>
      <c r="Y64926" s="110"/>
      <c r="AA64926" s="110"/>
      <c r="AC64926" s="110"/>
    </row>
    <row r="64927" spans="19:29" x14ac:dyDescent="0.25">
      <c r="S64927" s="111"/>
      <c r="U64927" s="111"/>
      <c r="W64927" s="111"/>
      <c r="Y64927" s="111"/>
      <c r="AA64927" s="111"/>
      <c r="AC64927" s="111"/>
    </row>
    <row r="64928" spans="19:29" x14ac:dyDescent="0.25">
      <c r="S64928" s="107"/>
      <c r="U64928" s="107"/>
      <c r="W64928" s="107"/>
      <c r="Y64928" s="107"/>
      <c r="AA64928" s="107"/>
      <c r="AC64928" s="107"/>
    </row>
    <row r="64929" spans="19:29" x14ac:dyDescent="0.25">
      <c r="S64929" s="108"/>
      <c r="U64929" s="108"/>
      <c r="W64929" s="108"/>
      <c r="Y64929" s="108"/>
      <c r="AA64929" s="108"/>
      <c r="AC64929" s="108"/>
    </row>
    <row r="64930" spans="19:29" x14ac:dyDescent="0.25">
      <c r="S64930" s="108"/>
      <c r="U64930" s="108"/>
      <c r="W64930" s="108"/>
      <c r="Y64930" s="108"/>
      <c r="AA64930" s="108"/>
      <c r="AC64930" s="108"/>
    </row>
    <row r="64931" spans="19:29" x14ac:dyDescent="0.25">
      <c r="S64931" s="109"/>
      <c r="U64931" s="109"/>
      <c r="W64931" s="109"/>
      <c r="Y64931" s="109"/>
      <c r="AA64931" s="109"/>
      <c r="AC64931" s="109"/>
    </row>
    <row r="64932" spans="19:29" x14ac:dyDescent="0.25">
      <c r="S64932" s="108"/>
      <c r="U64932" s="108"/>
      <c r="W64932" s="108"/>
      <c r="Y64932" s="108"/>
      <c r="AA64932" s="108"/>
      <c r="AC64932" s="108"/>
    </row>
    <row r="64933" spans="19:29" x14ac:dyDescent="0.25">
      <c r="S64933" s="108"/>
      <c r="U64933" s="108"/>
      <c r="W64933" s="108"/>
      <c r="Y64933" s="108"/>
      <c r="AA64933" s="108"/>
      <c r="AC64933" s="108"/>
    </row>
    <row r="64934" spans="19:29" x14ac:dyDescent="0.25">
      <c r="S64934" s="109"/>
      <c r="U64934" s="109"/>
      <c r="W64934" s="109"/>
      <c r="Y64934" s="109"/>
      <c r="AA64934" s="109"/>
      <c r="AC64934" s="109"/>
    </row>
    <row r="64935" spans="19:29" x14ac:dyDescent="0.25">
      <c r="S64935" s="108"/>
      <c r="U64935" s="108"/>
      <c r="W64935" s="108"/>
      <c r="Y64935" s="108"/>
      <c r="AA64935" s="108"/>
      <c r="AC64935" s="108"/>
    </row>
    <row r="64936" spans="19:29" x14ac:dyDescent="0.25">
      <c r="S64936" s="109"/>
      <c r="U64936" s="109"/>
      <c r="W64936" s="109"/>
      <c r="Y64936" s="109"/>
      <c r="AA64936" s="109"/>
      <c r="AC64936" s="109"/>
    </row>
    <row r="64937" spans="19:29" x14ac:dyDescent="0.25">
      <c r="S64937" s="108"/>
      <c r="U64937" s="108"/>
      <c r="W64937" s="108"/>
      <c r="Y64937" s="108"/>
      <c r="AA64937" s="108"/>
      <c r="AC64937" s="108"/>
    </row>
    <row r="64938" spans="19:29" x14ac:dyDescent="0.25">
      <c r="S64938" s="108"/>
      <c r="U64938" s="108"/>
      <c r="W64938" s="108"/>
      <c r="Y64938" s="108"/>
      <c r="AA64938" s="108"/>
      <c r="AC64938" s="108"/>
    </row>
    <row r="64939" spans="19:29" x14ac:dyDescent="0.25">
      <c r="S64939" s="108"/>
      <c r="U64939" s="108"/>
      <c r="W64939" s="108"/>
      <c r="Y64939" s="108"/>
      <c r="AA64939" s="108"/>
      <c r="AC64939" s="108"/>
    </row>
    <row r="64940" spans="19:29" x14ac:dyDescent="0.25">
      <c r="S64940" s="110"/>
      <c r="U64940" s="110"/>
      <c r="W64940" s="110"/>
      <c r="Y64940" s="110"/>
      <c r="AA64940" s="110"/>
      <c r="AC64940" s="110"/>
    </row>
    <row r="64941" spans="19:29" x14ac:dyDescent="0.25">
      <c r="S64941" s="110"/>
      <c r="U64941" s="110"/>
      <c r="W64941" s="110"/>
      <c r="Y64941" s="110"/>
      <c r="AA64941" s="110"/>
      <c r="AC64941" s="110"/>
    </row>
    <row r="64942" spans="19:29" x14ac:dyDescent="0.25">
      <c r="S64942" s="110"/>
      <c r="U64942" s="110"/>
      <c r="W64942" s="110"/>
      <c r="Y64942" s="110"/>
      <c r="AA64942" s="110"/>
      <c r="AC64942" s="110"/>
    </row>
    <row r="64943" spans="19:29" x14ac:dyDescent="0.25">
      <c r="S64943" s="110"/>
      <c r="U64943" s="110"/>
      <c r="W64943" s="110"/>
      <c r="Y64943" s="110"/>
      <c r="AA64943" s="110"/>
      <c r="AC64943" s="110"/>
    </row>
    <row r="64944" spans="19:29" x14ac:dyDescent="0.25">
      <c r="S64944" s="111"/>
      <c r="U64944" s="111"/>
      <c r="W64944" s="111"/>
      <c r="Y64944" s="111"/>
      <c r="AA64944" s="111"/>
      <c r="AC64944" s="111"/>
    </row>
    <row r="64945" spans="19:29" x14ac:dyDescent="0.25">
      <c r="S64945" s="107"/>
      <c r="U64945" s="107"/>
      <c r="W64945" s="107"/>
      <c r="Y64945" s="107"/>
      <c r="AA64945" s="107"/>
      <c r="AC64945" s="107"/>
    </row>
    <row r="64946" spans="19:29" x14ac:dyDescent="0.25">
      <c r="S64946" s="108"/>
      <c r="U64946" s="108"/>
      <c r="W64946" s="108"/>
      <c r="Y64946" s="108"/>
      <c r="AA64946" s="108"/>
      <c r="AC64946" s="108"/>
    </row>
    <row r="64947" spans="19:29" x14ac:dyDescent="0.25">
      <c r="S64947" s="108"/>
      <c r="U64947" s="108"/>
      <c r="W64947" s="108"/>
      <c r="Y64947" s="108"/>
      <c r="AA64947" s="108"/>
      <c r="AC64947" s="108"/>
    </row>
    <row r="64948" spans="19:29" x14ac:dyDescent="0.25">
      <c r="S64948" s="109"/>
      <c r="U64948" s="109"/>
      <c r="W64948" s="109"/>
      <c r="Y64948" s="109"/>
      <c r="AA64948" s="109"/>
      <c r="AC64948" s="109"/>
    </row>
    <row r="64949" spans="19:29" x14ac:dyDescent="0.25">
      <c r="S64949" s="108"/>
      <c r="U64949" s="108"/>
      <c r="W64949" s="108"/>
      <c r="Y64949" s="108"/>
      <c r="AA64949" s="108"/>
      <c r="AC64949" s="108"/>
    </row>
    <row r="64950" spans="19:29" x14ac:dyDescent="0.25">
      <c r="S64950" s="108"/>
      <c r="U64950" s="108"/>
      <c r="W64950" s="108"/>
      <c r="Y64950" s="108"/>
      <c r="AA64950" s="108"/>
      <c r="AC64950" s="108"/>
    </row>
    <row r="64951" spans="19:29" x14ac:dyDescent="0.25">
      <c r="S64951" s="109"/>
      <c r="U64951" s="109"/>
      <c r="W64951" s="109"/>
      <c r="Y64951" s="109"/>
      <c r="AA64951" s="109"/>
      <c r="AC64951" s="109"/>
    </row>
    <row r="64952" spans="19:29" x14ac:dyDescent="0.25">
      <c r="S64952" s="108"/>
      <c r="U64952" s="108"/>
      <c r="W64952" s="108"/>
      <c r="Y64952" s="108"/>
      <c r="AA64952" s="108"/>
      <c r="AC64952" s="108"/>
    </row>
    <row r="64953" spans="19:29" x14ac:dyDescent="0.25">
      <c r="S64953" s="109"/>
      <c r="U64953" s="109"/>
      <c r="W64953" s="109"/>
      <c r="Y64953" s="109"/>
      <c r="AA64953" s="109"/>
      <c r="AC64953" s="109"/>
    </row>
    <row r="64954" spans="19:29" x14ac:dyDescent="0.25">
      <c r="S64954" s="108"/>
      <c r="U64954" s="108"/>
      <c r="W64954" s="108"/>
      <c r="Y64954" s="108"/>
      <c r="AA64954" s="108"/>
      <c r="AC64954" s="108"/>
    </row>
    <row r="64955" spans="19:29" x14ac:dyDescent="0.25">
      <c r="S64955" s="108"/>
      <c r="U64955" s="108"/>
      <c r="W64955" s="108"/>
      <c r="Y64955" s="108"/>
      <c r="AA64955" s="108"/>
      <c r="AC64955" s="108"/>
    </row>
    <row r="64956" spans="19:29" x14ac:dyDescent="0.25">
      <c r="S64956" s="108"/>
      <c r="U64956" s="108"/>
      <c r="W64956" s="108"/>
      <c r="Y64956" s="108"/>
      <c r="AA64956" s="108"/>
      <c r="AC64956" s="108"/>
    </row>
    <row r="64957" spans="19:29" x14ac:dyDescent="0.25">
      <c r="S64957" s="110"/>
      <c r="U64957" s="110"/>
      <c r="W64957" s="110"/>
      <c r="Y64957" s="110"/>
      <c r="AA64957" s="110"/>
      <c r="AC64957" s="110"/>
    </row>
    <row r="64958" spans="19:29" x14ac:dyDescent="0.25">
      <c r="S64958" s="110"/>
      <c r="U64958" s="110"/>
      <c r="W64958" s="110"/>
      <c r="Y64958" s="110"/>
      <c r="AA64958" s="110"/>
      <c r="AC64958" s="110"/>
    </row>
    <row r="64959" spans="19:29" x14ac:dyDescent="0.25">
      <c r="S64959" s="110"/>
      <c r="U64959" s="110"/>
      <c r="W64959" s="110"/>
      <c r="Y64959" s="110"/>
      <c r="AA64959" s="110"/>
      <c r="AC64959" s="110"/>
    </row>
    <row r="64960" spans="19:29" x14ac:dyDescent="0.25">
      <c r="S64960" s="110"/>
      <c r="U64960" s="110"/>
      <c r="W64960" s="110"/>
      <c r="Y64960" s="110"/>
      <c r="AA64960" s="110"/>
      <c r="AC64960" s="110"/>
    </row>
    <row r="64961" spans="19:29" x14ac:dyDescent="0.25">
      <c r="S64961" s="111"/>
      <c r="U64961" s="111"/>
      <c r="W64961" s="111"/>
      <c r="Y64961" s="111"/>
      <c r="AA64961" s="111"/>
      <c r="AC64961" s="111"/>
    </row>
    <row r="64962" spans="19:29" x14ac:dyDescent="0.25">
      <c r="S64962" s="107"/>
      <c r="U64962" s="107"/>
      <c r="W64962" s="107"/>
      <c r="Y64962" s="107"/>
      <c r="AA64962" s="107"/>
      <c r="AC64962" s="107"/>
    </row>
    <row r="64963" spans="19:29" x14ac:dyDescent="0.25">
      <c r="S64963" s="108"/>
      <c r="U64963" s="108"/>
      <c r="W64963" s="108"/>
      <c r="Y64963" s="108"/>
      <c r="AA64963" s="108"/>
      <c r="AC64963" s="108"/>
    </row>
    <row r="64964" spans="19:29" x14ac:dyDescent="0.25">
      <c r="S64964" s="108"/>
      <c r="U64964" s="108"/>
      <c r="W64964" s="108"/>
      <c r="Y64964" s="108"/>
      <c r="AA64964" s="108"/>
      <c r="AC64964" s="108"/>
    </row>
    <row r="64965" spans="19:29" x14ac:dyDescent="0.25">
      <c r="S64965" s="109"/>
      <c r="U64965" s="109"/>
      <c r="W64965" s="109"/>
      <c r="Y64965" s="109"/>
      <c r="AA64965" s="109"/>
      <c r="AC64965" s="109"/>
    </row>
    <row r="64966" spans="19:29" x14ac:dyDescent="0.25">
      <c r="S64966" s="108"/>
      <c r="U64966" s="108"/>
      <c r="W64966" s="108"/>
      <c r="Y64966" s="108"/>
      <c r="AA64966" s="108"/>
      <c r="AC64966" s="108"/>
    </row>
    <row r="64967" spans="19:29" x14ac:dyDescent="0.25">
      <c r="S64967" s="108"/>
      <c r="U64967" s="108"/>
      <c r="W64967" s="108"/>
      <c r="Y64967" s="108"/>
      <c r="AA64967" s="108"/>
      <c r="AC64967" s="108"/>
    </row>
    <row r="64968" spans="19:29" x14ac:dyDescent="0.25">
      <c r="S64968" s="109"/>
      <c r="U64968" s="109"/>
      <c r="W64968" s="109"/>
      <c r="Y64968" s="109"/>
      <c r="AA64968" s="109"/>
      <c r="AC64968" s="109"/>
    </row>
    <row r="64969" spans="19:29" x14ac:dyDescent="0.25">
      <c r="S64969" s="108"/>
      <c r="U64969" s="108"/>
      <c r="W64969" s="108"/>
      <c r="Y64969" s="108"/>
      <c r="AA64969" s="108"/>
      <c r="AC64969" s="108"/>
    </row>
    <row r="64970" spans="19:29" x14ac:dyDescent="0.25">
      <c r="S64970" s="109"/>
      <c r="U64970" s="109"/>
      <c r="W64970" s="109"/>
      <c r="Y64970" s="109"/>
      <c r="AA64970" s="109"/>
      <c r="AC64970" s="109"/>
    </row>
    <row r="64971" spans="19:29" x14ac:dyDescent="0.25">
      <c r="S64971" s="108"/>
      <c r="U64971" s="108"/>
      <c r="W64971" s="108"/>
      <c r="Y64971" s="108"/>
      <c r="AA64971" s="108"/>
      <c r="AC64971" s="108"/>
    </row>
    <row r="64972" spans="19:29" x14ac:dyDescent="0.25">
      <c r="S64972" s="108"/>
      <c r="U64972" s="108"/>
      <c r="W64972" s="108"/>
      <c r="Y64972" s="108"/>
      <c r="AA64972" s="108"/>
      <c r="AC64972" s="108"/>
    </row>
    <row r="64973" spans="19:29" x14ac:dyDescent="0.25">
      <c r="S64973" s="108"/>
      <c r="U64973" s="108"/>
      <c r="W64973" s="108"/>
      <c r="Y64973" s="108"/>
      <c r="AA64973" s="108"/>
      <c r="AC64973" s="108"/>
    </row>
    <row r="64974" spans="19:29" x14ac:dyDescent="0.25">
      <c r="S64974" s="110"/>
      <c r="U64974" s="110"/>
      <c r="W64974" s="110"/>
      <c r="Y64974" s="110"/>
      <c r="AA64974" s="110"/>
      <c r="AC64974" s="110"/>
    </row>
    <row r="64975" spans="19:29" x14ac:dyDescent="0.25">
      <c r="S64975" s="110"/>
      <c r="U64975" s="110"/>
      <c r="W64975" s="110"/>
      <c r="Y64975" s="110"/>
      <c r="AA64975" s="110"/>
      <c r="AC64975" s="110"/>
    </row>
    <row r="64976" spans="19:29" x14ac:dyDescent="0.25">
      <c r="S64976" s="110"/>
      <c r="U64976" s="110"/>
      <c r="W64976" s="110"/>
      <c r="Y64976" s="110"/>
      <c r="AA64976" s="110"/>
      <c r="AC64976" s="110"/>
    </row>
    <row r="64977" spans="19:29" x14ac:dyDescent="0.25">
      <c r="S64977" s="110"/>
      <c r="U64977" s="110"/>
      <c r="W64977" s="110"/>
      <c r="Y64977" s="110"/>
      <c r="AA64977" s="110"/>
      <c r="AC64977" s="110"/>
    </row>
    <row r="64978" spans="19:29" x14ac:dyDescent="0.25">
      <c r="S64978" s="111"/>
      <c r="U64978" s="111"/>
      <c r="W64978" s="111"/>
      <c r="Y64978" s="111"/>
      <c r="AA64978" s="111"/>
      <c r="AC64978" s="111"/>
    </row>
    <row r="64979" spans="19:29" x14ac:dyDescent="0.25">
      <c r="S64979" s="107"/>
      <c r="U64979" s="107"/>
      <c r="W64979" s="107"/>
      <c r="Y64979" s="107"/>
      <c r="AA64979" s="107"/>
      <c r="AC64979" s="107"/>
    </row>
    <row r="64980" spans="19:29" x14ac:dyDescent="0.25">
      <c r="S64980" s="108"/>
      <c r="U64980" s="108"/>
      <c r="W64980" s="108"/>
      <c r="Y64980" s="108"/>
      <c r="AA64980" s="108"/>
      <c r="AC64980" s="108"/>
    </row>
    <row r="64981" spans="19:29" x14ac:dyDescent="0.25">
      <c r="S64981" s="108"/>
      <c r="U64981" s="108"/>
      <c r="W64981" s="108"/>
      <c r="Y64981" s="108"/>
      <c r="AA64981" s="108"/>
      <c r="AC64981" s="108"/>
    </row>
    <row r="64982" spans="19:29" x14ac:dyDescent="0.25">
      <c r="S64982" s="109"/>
      <c r="U64982" s="109"/>
      <c r="W64982" s="109"/>
      <c r="Y64982" s="109"/>
      <c r="AA64982" s="109"/>
      <c r="AC64982" s="109"/>
    </row>
    <row r="64983" spans="19:29" x14ac:dyDescent="0.25">
      <c r="S64983" s="108"/>
      <c r="U64983" s="108"/>
      <c r="W64983" s="108"/>
      <c r="Y64983" s="108"/>
      <c r="AA64983" s="108"/>
      <c r="AC64983" s="108"/>
    </row>
    <row r="64984" spans="19:29" x14ac:dyDescent="0.25">
      <c r="S64984" s="108"/>
      <c r="U64984" s="108"/>
      <c r="W64984" s="108"/>
      <c r="Y64984" s="108"/>
      <c r="AA64984" s="108"/>
      <c r="AC64984" s="108"/>
    </row>
    <row r="64985" spans="19:29" x14ac:dyDescent="0.25">
      <c r="S64985" s="109"/>
      <c r="U64985" s="109"/>
      <c r="W64985" s="109"/>
      <c r="Y64985" s="109"/>
      <c r="AA64985" s="109"/>
      <c r="AC64985" s="109"/>
    </row>
    <row r="64986" spans="19:29" x14ac:dyDescent="0.25">
      <c r="S64986" s="108"/>
      <c r="U64986" s="108"/>
      <c r="W64986" s="108"/>
      <c r="Y64986" s="108"/>
      <c r="AA64986" s="108"/>
      <c r="AC64986" s="108"/>
    </row>
    <row r="64987" spans="19:29" x14ac:dyDescent="0.25">
      <c r="S64987" s="109"/>
      <c r="U64987" s="109"/>
      <c r="W64987" s="109"/>
      <c r="Y64987" s="109"/>
      <c r="AA64987" s="109"/>
      <c r="AC64987" s="109"/>
    </row>
    <row r="64988" spans="19:29" x14ac:dyDescent="0.25">
      <c r="S64988" s="108"/>
      <c r="U64988" s="108"/>
      <c r="W64988" s="108"/>
      <c r="Y64988" s="108"/>
      <c r="AA64988" s="108"/>
      <c r="AC64988" s="108"/>
    </row>
    <row r="64989" spans="19:29" x14ac:dyDescent="0.25">
      <c r="S64989" s="108"/>
      <c r="U64989" s="108"/>
      <c r="W64989" s="108"/>
      <c r="Y64989" s="108"/>
      <c r="AA64989" s="108"/>
      <c r="AC64989" s="108"/>
    </row>
    <row r="64990" spans="19:29" x14ac:dyDescent="0.25">
      <c r="S64990" s="108"/>
      <c r="U64990" s="108"/>
      <c r="W64990" s="108"/>
      <c r="Y64990" s="108"/>
      <c r="AA64990" s="108"/>
      <c r="AC64990" s="108"/>
    </row>
    <row r="64991" spans="19:29" x14ac:dyDescent="0.25">
      <c r="S64991" s="110"/>
      <c r="U64991" s="110"/>
      <c r="W64991" s="110"/>
      <c r="Y64991" s="110"/>
      <c r="AA64991" s="110"/>
      <c r="AC64991" s="110"/>
    </row>
    <row r="64992" spans="19:29" x14ac:dyDescent="0.25">
      <c r="S64992" s="110"/>
      <c r="U64992" s="110"/>
      <c r="W64992" s="110"/>
      <c r="Y64992" s="110"/>
      <c r="AA64992" s="110"/>
      <c r="AC64992" s="110"/>
    </row>
    <row r="64993" spans="19:29" x14ac:dyDescent="0.25">
      <c r="S64993" s="110"/>
      <c r="U64993" s="110"/>
      <c r="W64993" s="110"/>
      <c r="Y64993" s="110"/>
      <c r="AA64993" s="110"/>
      <c r="AC64993" s="110"/>
    </row>
    <row r="64994" spans="19:29" x14ac:dyDescent="0.25">
      <c r="S64994" s="110"/>
      <c r="U64994" s="110"/>
      <c r="W64994" s="110"/>
      <c r="Y64994" s="110"/>
      <c r="AA64994" s="110"/>
      <c r="AC64994" s="110"/>
    </row>
    <row r="64995" spans="19:29" x14ac:dyDescent="0.25">
      <c r="S64995" s="111"/>
      <c r="U64995" s="111"/>
      <c r="W64995" s="111"/>
      <c r="Y64995" s="111"/>
      <c r="AA64995" s="111"/>
      <c r="AC64995" s="111"/>
    </row>
    <row r="64996" spans="19:29" x14ac:dyDescent="0.25">
      <c r="S64996" s="107"/>
      <c r="U64996" s="107"/>
      <c r="W64996" s="107"/>
      <c r="Y64996" s="107"/>
      <c r="AA64996" s="107"/>
      <c r="AC64996" s="107"/>
    </row>
    <row r="64997" spans="19:29" x14ac:dyDescent="0.25">
      <c r="S64997" s="108"/>
      <c r="U64997" s="108"/>
      <c r="W64997" s="108"/>
      <c r="Y64997" s="108"/>
      <c r="AA64997" s="108"/>
      <c r="AC64997" s="108"/>
    </row>
    <row r="64998" spans="19:29" x14ac:dyDescent="0.25">
      <c r="S64998" s="108"/>
      <c r="U64998" s="108"/>
      <c r="W64998" s="108"/>
      <c r="Y64998" s="108"/>
      <c r="AA64998" s="108"/>
      <c r="AC64998" s="108"/>
    </row>
    <row r="64999" spans="19:29" x14ac:dyDescent="0.25">
      <c r="S64999" s="109"/>
      <c r="U64999" s="109"/>
      <c r="W64999" s="109"/>
      <c r="Y64999" s="109"/>
      <c r="AA64999" s="109"/>
      <c r="AC64999" s="109"/>
    </row>
    <row r="65000" spans="19:29" x14ac:dyDescent="0.25">
      <c r="S65000" s="108"/>
      <c r="U65000" s="108"/>
      <c r="W65000" s="108"/>
      <c r="Y65000" s="108"/>
      <c r="AA65000" s="108"/>
      <c r="AC65000" s="108"/>
    </row>
    <row r="65001" spans="19:29" x14ac:dyDescent="0.25">
      <c r="S65001" s="108"/>
      <c r="U65001" s="108"/>
      <c r="W65001" s="108"/>
      <c r="Y65001" s="108"/>
      <c r="AA65001" s="108"/>
      <c r="AC65001" s="108"/>
    </row>
    <row r="65002" spans="19:29" x14ac:dyDescent="0.25">
      <c r="S65002" s="109"/>
      <c r="U65002" s="109"/>
      <c r="W65002" s="109"/>
      <c r="Y65002" s="109"/>
      <c r="AA65002" s="109"/>
      <c r="AC65002" s="109"/>
    </row>
    <row r="65003" spans="19:29" x14ac:dyDescent="0.25">
      <c r="S65003" s="108"/>
      <c r="U65003" s="108"/>
      <c r="W65003" s="108"/>
      <c r="Y65003" s="108"/>
      <c r="AA65003" s="108"/>
      <c r="AC65003" s="108"/>
    </row>
    <row r="65004" spans="19:29" x14ac:dyDescent="0.25">
      <c r="S65004" s="109"/>
      <c r="U65004" s="109"/>
      <c r="W65004" s="109"/>
      <c r="Y65004" s="109"/>
      <c r="AA65004" s="109"/>
      <c r="AC65004" s="109"/>
    </row>
    <row r="65005" spans="19:29" x14ac:dyDescent="0.25">
      <c r="S65005" s="108"/>
      <c r="U65005" s="108"/>
      <c r="W65005" s="108"/>
      <c r="Y65005" s="108"/>
      <c r="AA65005" s="108"/>
      <c r="AC65005" s="108"/>
    </row>
    <row r="65006" spans="19:29" x14ac:dyDescent="0.25">
      <c r="S65006" s="108"/>
      <c r="U65006" s="108"/>
      <c r="W65006" s="108"/>
      <c r="Y65006" s="108"/>
      <c r="AA65006" s="108"/>
      <c r="AC65006" s="108"/>
    </row>
    <row r="65007" spans="19:29" x14ac:dyDescent="0.25">
      <c r="S65007" s="108"/>
      <c r="U65007" s="108"/>
      <c r="W65007" s="108"/>
      <c r="Y65007" s="108"/>
      <c r="AA65007" s="108"/>
      <c r="AC65007" s="108"/>
    </row>
    <row r="65008" spans="19:29" x14ac:dyDescent="0.25">
      <c r="S65008" s="110"/>
      <c r="U65008" s="110"/>
      <c r="W65008" s="110"/>
      <c r="Y65008" s="110"/>
      <c r="AA65008" s="110"/>
      <c r="AC65008" s="110"/>
    </row>
    <row r="65009" spans="19:29" x14ac:dyDescent="0.25">
      <c r="S65009" s="110"/>
      <c r="U65009" s="110"/>
      <c r="W65009" s="110"/>
      <c r="Y65009" s="110"/>
      <c r="AA65009" s="110"/>
      <c r="AC65009" s="110"/>
    </row>
    <row r="65010" spans="19:29" x14ac:dyDescent="0.25">
      <c r="S65010" s="110"/>
      <c r="U65010" s="110"/>
      <c r="W65010" s="110"/>
      <c r="Y65010" s="110"/>
      <c r="AA65010" s="110"/>
      <c r="AC65010" s="110"/>
    </row>
    <row r="65011" spans="19:29" x14ac:dyDescent="0.25">
      <c r="S65011" s="110"/>
      <c r="U65011" s="110"/>
      <c r="W65011" s="110"/>
      <c r="Y65011" s="110"/>
      <c r="AA65011" s="110"/>
      <c r="AC65011" s="110"/>
    </row>
    <row r="65012" spans="19:29" x14ac:dyDescent="0.25">
      <c r="S65012" s="111"/>
      <c r="U65012" s="111"/>
      <c r="W65012" s="111"/>
      <c r="Y65012" s="111"/>
      <c r="AA65012" s="111"/>
      <c r="AC65012" s="111"/>
    </row>
    <row r="65013" spans="19:29" x14ac:dyDescent="0.25">
      <c r="S65013" s="107"/>
      <c r="U65013" s="107"/>
      <c r="W65013" s="107"/>
      <c r="Y65013" s="107"/>
      <c r="AA65013" s="107"/>
      <c r="AC65013" s="107"/>
    </row>
    <row r="65014" spans="19:29" x14ac:dyDescent="0.25">
      <c r="S65014" s="108"/>
      <c r="U65014" s="108"/>
      <c r="W65014" s="108"/>
      <c r="Y65014" s="108"/>
      <c r="AA65014" s="108"/>
      <c r="AC65014" s="108"/>
    </row>
    <row r="65015" spans="19:29" x14ac:dyDescent="0.25">
      <c r="S65015" s="108"/>
      <c r="U65015" s="108"/>
      <c r="W65015" s="108"/>
      <c r="Y65015" s="108"/>
      <c r="AA65015" s="108"/>
      <c r="AC65015" s="108"/>
    </row>
    <row r="65016" spans="19:29" x14ac:dyDescent="0.25">
      <c r="S65016" s="109"/>
      <c r="U65016" s="109"/>
      <c r="W65016" s="109"/>
      <c r="Y65016" s="109"/>
      <c r="AA65016" s="109"/>
      <c r="AC65016" s="109"/>
    </row>
    <row r="65017" spans="19:29" x14ac:dyDescent="0.25">
      <c r="S65017" s="108"/>
      <c r="U65017" s="108"/>
      <c r="W65017" s="108"/>
      <c r="Y65017" s="108"/>
      <c r="AA65017" s="108"/>
      <c r="AC65017" s="108"/>
    </row>
    <row r="65018" spans="19:29" x14ac:dyDescent="0.25">
      <c r="S65018" s="108"/>
      <c r="U65018" s="108"/>
      <c r="W65018" s="108"/>
      <c r="Y65018" s="108"/>
      <c r="AA65018" s="108"/>
      <c r="AC65018" s="108"/>
    </row>
    <row r="65019" spans="19:29" x14ac:dyDescent="0.25">
      <c r="S65019" s="109"/>
      <c r="U65019" s="109"/>
      <c r="W65019" s="109"/>
      <c r="Y65019" s="109"/>
      <c r="AA65019" s="109"/>
      <c r="AC65019" s="109"/>
    </row>
    <row r="65020" spans="19:29" x14ac:dyDescent="0.25">
      <c r="S65020" s="108"/>
      <c r="U65020" s="108"/>
      <c r="W65020" s="108"/>
      <c r="Y65020" s="108"/>
      <c r="AA65020" s="108"/>
      <c r="AC65020" s="108"/>
    </row>
    <row r="65021" spans="19:29" x14ac:dyDescent="0.25">
      <c r="S65021" s="109"/>
      <c r="U65021" s="109"/>
      <c r="W65021" s="109"/>
      <c r="Y65021" s="109"/>
      <c r="AA65021" s="109"/>
      <c r="AC65021" s="109"/>
    </row>
    <row r="65022" spans="19:29" x14ac:dyDescent="0.25">
      <c r="S65022" s="108"/>
      <c r="U65022" s="108"/>
      <c r="W65022" s="108"/>
      <c r="Y65022" s="108"/>
      <c r="AA65022" s="108"/>
      <c r="AC65022" s="108"/>
    </row>
    <row r="65023" spans="19:29" x14ac:dyDescent="0.25">
      <c r="S65023" s="108"/>
      <c r="U65023" s="108"/>
      <c r="W65023" s="108"/>
      <c r="Y65023" s="108"/>
      <c r="AA65023" s="108"/>
      <c r="AC65023" s="108"/>
    </row>
    <row r="65024" spans="19:29" x14ac:dyDescent="0.25">
      <c r="S65024" s="108"/>
      <c r="U65024" s="108"/>
      <c r="W65024" s="108"/>
      <c r="Y65024" s="108"/>
      <c r="AA65024" s="108"/>
      <c r="AC65024" s="108"/>
    </row>
    <row r="65025" spans="19:29" x14ac:dyDescent="0.25">
      <c r="S65025" s="110"/>
      <c r="U65025" s="110"/>
      <c r="W65025" s="110"/>
      <c r="Y65025" s="110"/>
      <c r="AA65025" s="110"/>
      <c r="AC65025" s="110"/>
    </row>
    <row r="65026" spans="19:29" x14ac:dyDescent="0.25">
      <c r="S65026" s="110"/>
      <c r="U65026" s="110"/>
      <c r="W65026" s="110"/>
      <c r="Y65026" s="110"/>
      <c r="AA65026" s="110"/>
      <c r="AC65026" s="110"/>
    </row>
    <row r="65027" spans="19:29" x14ac:dyDescent="0.25">
      <c r="S65027" s="110"/>
      <c r="U65027" s="110"/>
      <c r="W65027" s="110"/>
      <c r="Y65027" s="110"/>
      <c r="AA65027" s="110"/>
      <c r="AC65027" s="110"/>
    </row>
    <row r="65028" spans="19:29" x14ac:dyDescent="0.25">
      <c r="S65028" s="110"/>
      <c r="U65028" s="110"/>
      <c r="W65028" s="110"/>
      <c r="Y65028" s="110"/>
      <c r="AA65028" s="110"/>
      <c r="AC65028" s="110"/>
    </row>
    <row r="65029" spans="19:29" x14ac:dyDescent="0.25">
      <c r="S65029" s="111"/>
      <c r="U65029" s="111"/>
      <c r="W65029" s="111"/>
      <c r="Y65029" s="111"/>
      <c r="AA65029" s="111"/>
      <c r="AC65029" s="111"/>
    </row>
    <row r="65030" spans="19:29" x14ac:dyDescent="0.25">
      <c r="S65030" s="107"/>
      <c r="U65030" s="107"/>
      <c r="W65030" s="107"/>
      <c r="Y65030" s="107"/>
      <c r="AA65030" s="107"/>
      <c r="AC65030" s="107"/>
    </row>
    <row r="65031" spans="19:29" x14ac:dyDescent="0.25">
      <c r="S65031" s="108"/>
      <c r="U65031" s="108"/>
      <c r="W65031" s="108"/>
      <c r="Y65031" s="108"/>
      <c r="AA65031" s="108"/>
      <c r="AC65031" s="108"/>
    </row>
    <row r="65032" spans="19:29" x14ac:dyDescent="0.25">
      <c r="S65032" s="108"/>
      <c r="U65032" s="108"/>
      <c r="W65032" s="108"/>
      <c r="Y65032" s="108"/>
      <c r="AA65032" s="108"/>
      <c r="AC65032" s="108"/>
    </row>
    <row r="65033" spans="19:29" x14ac:dyDescent="0.25">
      <c r="S65033" s="109"/>
      <c r="U65033" s="109"/>
      <c r="W65033" s="109"/>
      <c r="Y65033" s="109"/>
      <c r="AA65033" s="109"/>
      <c r="AC65033" s="109"/>
    </row>
    <row r="65034" spans="19:29" x14ac:dyDescent="0.25">
      <c r="S65034" s="108"/>
      <c r="U65034" s="108"/>
      <c r="W65034" s="108"/>
      <c r="Y65034" s="108"/>
      <c r="AA65034" s="108"/>
      <c r="AC65034" s="108"/>
    </row>
    <row r="65035" spans="19:29" x14ac:dyDescent="0.25">
      <c r="S65035" s="108"/>
      <c r="U65035" s="108"/>
      <c r="W65035" s="108"/>
      <c r="Y65035" s="108"/>
      <c r="AA65035" s="108"/>
      <c r="AC65035" s="108"/>
    </row>
    <row r="65036" spans="19:29" x14ac:dyDescent="0.25">
      <c r="S65036" s="109"/>
      <c r="U65036" s="109"/>
      <c r="W65036" s="109"/>
      <c r="Y65036" s="109"/>
      <c r="AA65036" s="109"/>
      <c r="AC65036" s="109"/>
    </row>
    <row r="65037" spans="19:29" x14ac:dyDescent="0.25">
      <c r="S65037" s="108"/>
      <c r="U65037" s="108"/>
      <c r="W65037" s="108"/>
      <c r="Y65037" s="108"/>
      <c r="AA65037" s="108"/>
      <c r="AC65037" s="108"/>
    </row>
    <row r="65038" spans="19:29" x14ac:dyDescent="0.25">
      <c r="S65038" s="109"/>
      <c r="U65038" s="109"/>
      <c r="W65038" s="109"/>
      <c r="Y65038" s="109"/>
      <c r="AA65038" s="109"/>
      <c r="AC65038" s="109"/>
    </row>
    <row r="65039" spans="19:29" x14ac:dyDescent="0.25">
      <c r="S65039" s="108"/>
      <c r="U65039" s="108"/>
      <c r="W65039" s="108"/>
      <c r="Y65039" s="108"/>
      <c r="AA65039" s="108"/>
      <c r="AC65039" s="108"/>
    </row>
    <row r="65040" spans="19:29" x14ac:dyDescent="0.25">
      <c r="S65040" s="108"/>
      <c r="U65040" s="108"/>
      <c r="W65040" s="108"/>
      <c r="Y65040" s="108"/>
      <c r="AA65040" s="108"/>
      <c r="AC65040" s="108"/>
    </row>
    <row r="65041" spans="19:29" x14ac:dyDescent="0.25">
      <c r="S65041" s="108"/>
      <c r="U65041" s="108"/>
      <c r="W65041" s="108"/>
      <c r="Y65041" s="108"/>
      <c r="AA65041" s="108"/>
      <c r="AC65041" s="108"/>
    </row>
    <row r="65042" spans="19:29" x14ac:dyDescent="0.25">
      <c r="S65042" s="110"/>
      <c r="U65042" s="110"/>
      <c r="W65042" s="110"/>
      <c r="Y65042" s="110"/>
      <c r="AA65042" s="110"/>
      <c r="AC65042" s="110"/>
    </row>
    <row r="65043" spans="19:29" x14ac:dyDescent="0.25">
      <c r="S65043" s="110"/>
      <c r="U65043" s="110"/>
      <c r="W65043" s="110"/>
      <c r="Y65043" s="110"/>
      <c r="AA65043" s="110"/>
      <c r="AC65043" s="110"/>
    </row>
    <row r="65044" spans="19:29" x14ac:dyDescent="0.25">
      <c r="S65044" s="110"/>
      <c r="U65044" s="110"/>
      <c r="W65044" s="110"/>
      <c r="Y65044" s="110"/>
      <c r="AA65044" s="110"/>
      <c r="AC65044" s="110"/>
    </row>
    <row r="65045" spans="19:29" x14ac:dyDescent="0.25">
      <c r="S65045" s="110"/>
      <c r="U65045" s="110"/>
      <c r="W65045" s="110"/>
      <c r="Y65045" s="110"/>
      <c r="AA65045" s="110"/>
      <c r="AC65045" s="110"/>
    </row>
    <row r="65046" spans="19:29" x14ac:dyDescent="0.25">
      <c r="S65046" s="111"/>
      <c r="U65046" s="111"/>
      <c r="W65046" s="111"/>
      <c r="Y65046" s="111"/>
      <c r="AA65046" s="111"/>
      <c r="AC65046" s="111"/>
    </row>
    <row r="65047" spans="19:29" x14ac:dyDescent="0.25">
      <c r="S65047" s="107"/>
      <c r="U65047" s="107"/>
      <c r="W65047" s="107"/>
      <c r="Y65047" s="107"/>
      <c r="AA65047" s="107"/>
      <c r="AC65047" s="107"/>
    </row>
    <row r="65048" spans="19:29" x14ac:dyDescent="0.25">
      <c r="S65048" s="108"/>
      <c r="U65048" s="108"/>
      <c r="W65048" s="108"/>
      <c r="Y65048" s="108"/>
      <c r="AA65048" s="108"/>
      <c r="AC65048" s="108"/>
    </row>
    <row r="65049" spans="19:29" x14ac:dyDescent="0.25">
      <c r="S65049" s="108"/>
      <c r="U65049" s="108"/>
      <c r="W65049" s="108"/>
      <c r="Y65049" s="108"/>
      <c r="AA65049" s="108"/>
      <c r="AC65049" s="108"/>
    </row>
    <row r="65050" spans="19:29" x14ac:dyDescent="0.25">
      <c r="S65050" s="109"/>
      <c r="U65050" s="109"/>
      <c r="W65050" s="109"/>
      <c r="Y65050" s="109"/>
      <c r="AA65050" s="109"/>
      <c r="AC65050" s="109"/>
    </row>
    <row r="65051" spans="19:29" x14ac:dyDescent="0.25">
      <c r="S65051" s="108"/>
      <c r="U65051" s="108"/>
      <c r="W65051" s="108"/>
      <c r="Y65051" s="108"/>
      <c r="AA65051" s="108"/>
      <c r="AC65051" s="108"/>
    </row>
    <row r="65052" spans="19:29" x14ac:dyDescent="0.25">
      <c r="S65052" s="108"/>
      <c r="U65052" s="108"/>
      <c r="W65052" s="108"/>
      <c r="Y65052" s="108"/>
      <c r="AA65052" s="108"/>
      <c r="AC65052" s="108"/>
    </row>
    <row r="65053" spans="19:29" x14ac:dyDescent="0.25">
      <c r="S65053" s="109"/>
      <c r="U65053" s="109"/>
      <c r="W65053" s="109"/>
      <c r="Y65053" s="109"/>
      <c r="AA65053" s="109"/>
      <c r="AC65053" s="109"/>
    </row>
    <row r="65054" spans="19:29" x14ac:dyDescent="0.25">
      <c r="S65054" s="108"/>
      <c r="U65054" s="108"/>
      <c r="W65054" s="108"/>
      <c r="Y65054" s="108"/>
      <c r="AA65054" s="108"/>
      <c r="AC65054" s="108"/>
    </row>
    <row r="65055" spans="19:29" x14ac:dyDescent="0.25">
      <c r="S65055" s="109"/>
      <c r="U65055" s="109"/>
      <c r="W65055" s="109"/>
      <c r="Y65055" s="109"/>
      <c r="AA65055" s="109"/>
      <c r="AC65055" s="109"/>
    </row>
    <row r="65056" spans="19:29" x14ac:dyDescent="0.25">
      <c r="S65056" s="108"/>
      <c r="U65056" s="108"/>
      <c r="W65056" s="108"/>
      <c r="Y65056" s="108"/>
      <c r="AA65056" s="108"/>
      <c r="AC65056" s="108"/>
    </row>
    <row r="65057" spans="19:29" x14ac:dyDescent="0.25">
      <c r="S65057" s="108"/>
      <c r="U65057" s="108"/>
      <c r="W65057" s="108"/>
      <c r="Y65057" s="108"/>
      <c r="AA65057" s="108"/>
      <c r="AC65057" s="108"/>
    </row>
    <row r="65058" spans="19:29" x14ac:dyDescent="0.25">
      <c r="S65058" s="108"/>
      <c r="U65058" s="108"/>
      <c r="W65058" s="108"/>
      <c r="Y65058" s="108"/>
      <c r="AA65058" s="108"/>
      <c r="AC65058" s="108"/>
    </row>
    <row r="65059" spans="19:29" x14ac:dyDescent="0.25">
      <c r="S65059" s="110"/>
      <c r="U65059" s="110"/>
      <c r="W65059" s="110"/>
      <c r="Y65059" s="110"/>
      <c r="AA65059" s="110"/>
      <c r="AC65059" s="110"/>
    </row>
    <row r="65060" spans="19:29" x14ac:dyDescent="0.25">
      <c r="S65060" s="110"/>
      <c r="U65060" s="110"/>
      <c r="W65060" s="110"/>
      <c r="Y65060" s="110"/>
      <c r="AA65060" s="110"/>
      <c r="AC65060" s="110"/>
    </row>
    <row r="65061" spans="19:29" x14ac:dyDescent="0.25">
      <c r="S65061" s="110"/>
      <c r="U65061" s="110"/>
      <c r="W65061" s="110"/>
      <c r="Y65061" s="110"/>
      <c r="AA65061" s="110"/>
      <c r="AC65061" s="110"/>
    </row>
    <row r="65062" spans="19:29" x14ac:dyDescent="0.25">
      <c r="S65062" s="110"/>
      <c r="U65062" s="110"/>
      <c r="W65062" s="110"/>
      <c r="Y65062" s="110"/>
      <c r="AA65062" s="110"/>
      <c r="AC65062" s="110"/>
    </row>
    <row r="65063" spans="19:29" x14ac:dyDescent="0.25">
      <c r="S65063" s="111"/>
      <c r="U65063" s="111"/>
      <c r="W65063" s="111"/>
      <c r="Y65063" s="111"/>
      <c r="AA65063" s="111"/>
      <c r="AC65063" s="111"/>
    </row>
    <row r="65064" spans="19:29" x14ac:dyDescent="0.25">
      <c r="S65064" s="107"/>
      <c r="U65064" s="107"/>
      <c r="W65064" s="107"/>
      <c r="Y65064" s="107"/>
      <c r="AA65064" s="107"/>
      <c r="AC65064" s="107"/>
    </row>
    <row r="65065" spans="19:29" x14ac:dyDescent="0.25">
      <c r="S65065" s="108"/>
      <c r="U65065" s="108"/>
      <c r="W65065" s="108"/>
      <c r="Y65065" s="108"/>
      <c r="AA65065" s="108"/>
      <c r="AC65065" s="108"/>
    </row>
    <row r="65066" spans="19:29" x14ac:dyDescent="0.25">
      <c r="S65066" s="108"/>
      <c r="U65066" s="108"/>
      <c r="W65066" s="108"/>
      <c r="Y65066" s="108"/>
      <c r="AA65066" s="108"/>
      <c r="AC65066" s="108"/>
    </row>
    <row r="65067" spans="19:29" x14ac:dyDescent="0.25">
      <c r="S65067" s="109"/>
      <c r="U65067" s="109"/>
      <c r="W65067" s="109"/>
      <c r="Y65067" s="109"/>
      <c r="AA65067" s="109"/>
      <c r="AC65067" s="109"/>
    </row>
    <row r="65068" spans="19:29" x14ac:dyDescent="0.25">
      <c r="S65068" s="108"/>
      <c r="U65068" s="108"/>
      <c r="W65068" s="108"/>
      <c r="Y65068" s="108"/>
      <c r="AA65068" s="108"/>
      <c r="AC65068" s="108"/>
    </row>
    <row r="65069" spans="19:29" x14ac:dyDescent="0.25">
      <c r="S65069" s="108"/>
      <c r="U65069" s="108"/>
      <c r="W65069" s="108"/>
      <c r="Y65069" s="108"/>
      <c r="AA65069" s="108"/>
      <c r="AC65069" s="108"/>
    </row>
    <row r="65070" spans="19:29" x14ac:dyDescent="0.25">
      <c r="S65070" s="109"/>
      <c r="U65070" s="109"/>
      <c r="W65070" s="109"/>
      <c r="Y65070" s="109"/>
      <c r="AA65070" s="109"/>
      <c r="AC65070" s="109"/>
    </row>
    <row r="65071" spans="19:29" x14ac:dyDescent="0.25">
      <c r="S65071" s="108"/>
      <c r="U65071" s="108"/>
      <c r="W65071" s="108"/>
      <c r="Y65071" s="108"/>
      <c r="AA65071" s="108"/>
      <c r="AC65071" s="108"/>
    </row>
    <row r="65072" spans="19:29" x14ac:dyDescent="0.25">
      <c r="S65072" s="109"/>
      <c r="U65072" s="109"/>
      <c r="W65072" s="109"/>
      <c r="Y65072" s="109"/>
      <c r="AA65072" s="109"/>
      <c r="AC65072" s="109"/>
    </row>
    <row r="65073" spans="19:29" x14ac:dyDescent="0.25">
      <c r="S65073" s="108"/>
      <c r="U65073" s="108"/>
      <c r="W65073" s="108"/>
      <c r="Y65073" s="108"/>
      <c r="AA65073" s="108"/>
      <c r="AC65073" s="108"/>
    </row>
    <row r="65074" spans="19:29" x14ac:dyDescent="0.25">
      <c r="S65074" s="108"/>
      <c r="U65074" s="108"/>
      <c r="W65074" s="108"/>
      <c r="Y65074" s="108"/>
      <c r="AA65074" s="108"/>
      <c r="AC65074" s="108"/>
    </row>
    <row r="65075" spans="19:29" x14ac:dyDescent="0.25">
      <c r="S65075" s="108"/>
      <c r="U65075" s="108"/>
      <c r="W65075" s="108"/>
      <c r="Y65075" s="108"/>
      <c r="AA65075" s="108"/>
      <c r="AC65075" s="108"/>
    </row>
    <row r="65076" spans="19:29" x14ac:dyDescent="0.25">
      <c r="S65076" s="110"/>
      <c r="U65076" s="110"/>
      <c r="W65076" s="110"/>
      <c r="Y65076" s="110"/>
      <c r="AA65076" s="110"/>
      <c r="AC65076" s="110"/>
    </row>
    <row r="65077" spans="19:29" x14ac:dyDescent="0.25">
      <c r="S65077" s="110"/>
      <c r="U65077" s="110"/>
      <c r="W65077" s="110"/>
      <c r="Y65077" s="110"/>
      <c r="AA65077" s="110"/>
      <c r="AC65077" s="110"/>
    </row>
    <row r="65078" spans="19:29" x14ac:dyDescent="0.25">
      <c r="S65078" s="110"/>
      <c r="U65078" s="110"/>
      <c r="W65078" s="110"/>
      <c r="Y65078" s="110"/>
      <c r="AA65078" s="110"/>
      <c r="AC65078" s="110"/>
    </row>
    <row r="65079" spans="19:29" x14ac:dyDescent="0.25">
      <c r="S65079" s="110"/>
      <c r="U65079" s="110"/>
      <c r="W65079" s="110"/>
      <c r="Y65079" s="110"/>
      <c r="AA65079" s="110"/>
      <c r="AC65079" s="110"/>
    </row>
    <row r="65080" spans="19:29" x14ac:dyDescent="0.25">
      <c r="S65080" s="111"/>
      <c r="U65080" s="111"/>
      <c r="W65080" s="111"/>
      <c r="Y65080" s="111"/>
      <c r="AA65080" s="111"/>
      <c r="AC65080" s="111"/>
    </row>
    <row r="65081" spans="19:29" x14ac:dyDescent="0.25">
      <c r="S65081" s="107"/>
      <c r="U65081" s="107"/>
      <c r="W65081" s="107"/>
      <c r="Y65081" s="107"/>
      <c r="AA65081" s="107"/>
      <c r="AC65081" s="107"/>
    </row>
    <row r="65082" spans="19:29" x14ac:dyDescent="0.25">
      <c r="S65082" s="108"/>
      <c r="U65082" s="108"/>
      <c r="W65082" s="108"/>
      <c r="Y65082" s="108"/>
      <c r="AA65082" s="108"/>
      <c r="AC65082" s="108"/>
    </row>
    <row r="65083" spans="19:29" x14ac:dyDescent="0.25">
      <c r="S65083" s="108"/>
      <c r="U65083" s="108"/>
      <c r="W65083" s="108"/>
      <c r="Y65083" s="108"/>
      <c r="AA65083" s="108"/>
      <c r="AC65083" s="108"/>
    </row>
    <row r="65084" spans="19:29" x14ac:dyDescent="0.25">
      <c r="S65084" s="109"/>
      <c r="U65084" s="109"/>
      <c r="W65084" s="109"/>
      <c r="Y65084" s="109"/>
      <c r="AA65084" s="109"/>
      <c r="AC65084" s="109"/>
    </row>
    <row r="65085" spans="19:29" x14ac:dyDescent="0.25">
      <c r="S65085" s="108"/>
      <c r="U65085" s="108"/>
      <c r="W65085" s="108"/>
      <c r="Y65085" s="108"/>
      <c r="AA65085" s="108"/>
      <c r="AC65085" s="108"/>
    </row>
    <row r="65086" spans="19:29" x14ac:dyDescent="0.25">
      <c r="S65086" s="108"/>
      <c r="U65086" s="108"/>
      <c r="W65086" s="108"/>
      <c r="Y65086" s="108"/>
      <c r="AA65086" s="108"/>
      <c r="AC65086" s="108"/>
    </row>
    <row r="65087" spans="19:29" x14ac:dyDescent="0.25">
      <c r="S65087" s="109"/>
      <c r="U65087" s="109"/>
      <c r="W65087" s="109"/>
      <c r="Y65087" s="109"/>
      <c r="AA65087" s="109"/>
      <c r="AC65087" s="109"/>
    </row>
    <row r="65088" spans="19:29" x14ac:dyDescent="0.25">
      <c r="S65088" s="108"/>
      <c r="U65088" s="108"/>
      <c r="W65088" s="108"/>
      <c r="Y65088" s="108"/>
      <c r="AA65088" s="108"/>
      <c r="AC65088" s="108"/>
    </row>
    <row r="65089" spans="19:29" x14ac:dyDescent="0.25">
      <c r="S65089" s="109"/>
      <c r="U65089" s="109"/>
      <c r="W65089" s="109"/>
      <c r="Y65089" s="109"/>
      <c r="AA65089" s="109"/>
      <c r="AC65089" s="109"/>
    </row>
    <row r="65090" spans="19:29" x14ac:dyDescent="0.25">
      <c r="S65090" s="108"/>
      <c r="U65090" s="108"/>
      <c r="W65090" s="108"/>
      <c r="Y65090" s="108"/>
      <c r="AA65090" s="108"/>
      <c r="AC65090" s="108"/>
    </row>
    <row r="65091" spans="19:29" x14ac:dyDescent="0.25">
      <c r="S65091" s="108"/>
      <c r="U65091" s="108"/>
      <c r="W65091" s="108"/>
      <c r="Y65091" s="108"/>
      <c r="AA65091" s="108"/>
      <c r="AC65091" s="108"/>
    </row>
    <row r="65092" spans="19:29" x14ac:dyDescent="0.25">
      <c r="S65092" s="108"/>
      <c r="U65092" s="108"/>
      <c r="W65092" s="108"/>
      <c r="Y65092" s="108"/>
      <c r="AA65092" s="108"/>
      <c r="AC65092" s="108"/>
    </row>
    <row r="65093" spans="19:29" x14ac:dyDescent="0.25">
      <c r="S65093" s="110"/>
      <c r="U65093" s="110"/>
      <c r="W65093" s="110"/>
      <c r="Y65093" s="110"/>
      <c r="AA65093" s="110"/>
      <c r="AC65093" s="110"/>
    </row>
    <row r="65094" spans="19:29" x14ac:dyDescent="0.25">
      <c r="S65094" s="110"/>
      <c r="U65094" s="110"/>
      <c r="W65094" s="110"/>
      <c r="Y65094" s="110"/>
      <c r="AA65094" s="110"/>
      <c r="AC65094" s="110"/>
    </row>
    <row r="65095" spans="19:29" x14ac:dyDescent="0.25">
      <c r="S65095" s="110"/>
      <c r="U65095" s="110"/>
      <c r="W65095" s="110"/>
      <c r="Y65095" s="110"/>
      <c r="AA65095" s="110"/>
      <c r="AC65095" s="110"/>
    </row>
    <row r="65096" spans="19:29" x14ac:dyDescent="0.25">
      <c r="S65096" s="110"/>
      <c r="U65096" s="110"/>
      <c r="W65096" s="110"/>
      <c r="Y65096" s="110"/>
      <c r="AA65096" s="110"/>
      <c r="AC65096" s="110"/>
    </row>
    <row r="65097" spans="19:29" x14ac:dyDescent="0.25">
      <c r="S65097" s="111"/>
      <c r="U65097" s="111"/>
      <c r="W65097" s="111"/>
      <c r="Y65097" s="111"/>
      <c r="AA65097" s="111"/>
      <c r="AC65097" s="111"/>
    </row>
    <row r="65098" spans="19:29" x14ac:dyDescent="0.25">
      <c r="S65098" s="107"/>
      <c r="U65098" s="107"/>
      <c r="W65098" s="107"/>
      <c r="Y65098" s="107"/>
      <c r="AA65098" s="107"/>
      <c r="AC65098" s="107"/>
    </row>
    <row r="65099" spans="19:29" x14ac:dyDescent="0.25">
      <c r="S65099" s="108"/>
      <c r="U65099" s="108"/>
      <c r="W65099" s="108"/>
      <c r="Y65099" s="108"/>
      <c r="AA65099" s="108"/>
      <c r="AC65099" s="108"/>
    </row>
    <row r="65100" spans="19:29" x14ac:dyDescent="0.25">
      <c r="S65100" s="108"/>
      <c r="U65100" s="108"/>
      <c r="W65100" s="108"/>
      <c r="Y65100" s="108"/>
      <c r="AA65100" s="108"/>
      <c r="AC65100" s="108"/>
    </row>
    <row r="65101" spans="19:29" x14ac:dyDescent="0.25">
      <c r="S65101" s="109"/>
      <c r="U65101" s="109"/>
      <c r="W65101" s="109"/>
      <c r="Y65101" s="109"/>
      <c r="AA65101" s="109"/>
      <c r="AC65101" s="109"/>
    </row>
    <row r="65102" spans="19:29" x14ac:dyDescent="0.25">
      <c r="S65102" s="108"/>
      <c r="U65102" s="108"/>
      <c r="W65102" s="108"/>
      <c r="Y65102" s="108"/>
      <c r="AA65102" s="108"/>
      <c r="AC65102" s="108"/>
    </row>
    <row r="65103" spans="19:29" x14ac:dyDescent="0.25">
      <c r="S65103" s="108"/>
      <c r="U65103" s="108"/>
      <c r="W65103" s="108"/>
      <c r="Y65103" s="108"/>
      <c r="AA65103" s="108"/>
      <c r="AC65103" s="108"/>
    </row>
    <row r="65104" spans="19:29" x14ac:dyDescent="0.25">
      <c r="S65104" s="109"/>
      <c r="U65104" s="109"/>
      <c r="W65104" s="109"/>
      <c r="Y65104" s="109"/>
      <c r="AA65104" s="109"/>
      <c r="AC65104" s="109"/>
    </row>
    <row r="65105" spans="19:29" x14ac:dyDescent="0.25">
      <c r="S65105" s="108"/>
      <c r="U65105" s="108"/>
      <c r="W65105" s="108"/>
      <c r="Y65105" s="108"/>
      <c r="AA65105" s="108"/>
      <c r="AC65105" s="108"/>
    </row>
    <row r="65106" spans="19:29" x14ac:dyDescent="0.25">
      <c r="S65106" s="109"/>
      <c r="U65106" s="109"/>
      <c r="W65106" s="109"/>
      <c r="Y65106" s="109"/>
      <c r="AA65106" s="109"/>
      <c r="AC65106" s="109"/>
    </row>
    <row r="65107" spans="19:29" x14ac:dyDescent="0.25">
      <c r="S65107" s="108"/>
      <c r="U65107" s="108"/>
      <c r="W65107" s="108"/>
      <c r="Y65107" s="108"/>
      <c r="AA65107" s="108"/>
      <c r="AC65107" s="108"/>
    </row>
    <row r="65108" spans="19:29" x14ac:dyDescent="0.25">
      <c r="S65108" s="108"/>
      <c r="U65108" s="108"/>
      <c r="W65108" s="108"/>
      <c r="Y65108" s="108"/>
      <c r="AA65108" s="108"/>
      <c r="AC65108" s="108"/>
    </row>
    <row r="65109" spans="19:29" x14ac:dyDescent="0.25">
      <c r="S65109" s="108"/>
      <c r="U65109" s="108"/>
      <c r="W65109" s="108"/>
      <c r="Y65109" s="108"/>
      <c r="AA65109" s="108"/>
      <c r="AC65109" s="108"/>
    </row>
    <row r="65110" spans="19:29" x14ac:dyDescent="0.25">
      <c r="S65110" s="110"/>
      <c r="U65110" s="110"/>
      <c r="W65110" s="110"/>
      <c r="Y65110" s="110"/>
      <c r="AA65110" s="110"/>
      <c r="AC65110" s="110"/>
    </row>
    <row r="65111" spans="19:29" x14ac:dyDescent="0.25">
      <c r="S65111" s="110"/>
      <c r="U65111" s="110"/>
      <c r="W65111" s="110"/>
      <c r="Y65111" s="110"/>
      <c r="AA65111" s="110"/>
      <c r="AC65111" s="110"/>
    </row>
    <row r="65112" spans="19:29" x14ac:dyDescent="0.25">
      <c r="S65112" s="110"/>
      <c r="U65112" s="110"/>
      <c r="W65112" s="110"/>
      <c r="Y65112" s="110"/>
      <c r="AA65112" s="110"/>
      <c r="AC65112" s="110"/>
    </row>
    <row r="65113" spans="19:29" x14ac:dyDescent="0.25">
      <c r="S65113" s="110"/>
      <c r="U65113" s="110"/>
      <c r="W65113" s="110"/>
      <c r="Y65113" s="110"/>
      <c r="AA65113" s="110"/>
      <c r="AC65113" s="110"/>
    </row>
    <row r="65114" spans="19:29" x14ac:dyDescent="0.25">
      <c r="S65114" s="111"/>
      <c r="U65114" s="111"/>
      <c r="W65114" s="111"/>
      <c r="Y65114" s="111"/>
      <c r="AA65114" s="111"/>
      <c r="AC65114" s="111"/>
    </row>
    <row r="65115" spans="19:29" x14ac:dyDescent="0.25">
      <c r="S65115" s="107"/>
      <c r="U65115" s="107"/>
      <c r="W65115" s="107"/>
      <c r="Y65115" s="107"/>
      <c r="AA65115" s="107"/>
      <c r="AC65115" s="107"/>
    </row>
    <row r="65116" spans="19:29" x14ac:dyDescent="0.25">
      <c r="S65116" s="108"/>
      <c r="U65116" s="108"/>
      <c r="W65116" s="108"/>
      <c r="Y65116" s="108"/>
      <c r="AA65116" s="108"/>
      <c r="AC65116" s="108"/>
    </row>
    <row r="65117" spans="19:29" x14ac:dyDescent="0.25">
      <c r="S65117" s="108"/>
      <c r="U65117" s="108"/>
      <c r="W65117" s="108"/>
      <c r="Y65117" s="108"/>
      <c r="AA65117" s="108"/>
      <c r="AC65117" s="108"/>
    </row>
    <row r="65118" spans="19:29" x14ac:dyDescent="0.25">
      <c r="S65118" s="109"/>
      <c r="U65118" s="109"/>
      <c r="W65118" s="109"/>
      <c r="Y65118" s="109"/>
      <c r="AA65118" s="109"/>
      <c r="AC65118" s="109"/>
    </row>
    <row r="65119" spans="19:29" x14ac:dyDescent="0.25">
      <c r="S65119" s="108"/>
      <c r="U65119" s="108"/>
      <c r="W65119" s="108"/>
      <c r="Y65119" s="108"/>
      <c r="AA65119" s="108"/>
      <c r="AC65119" s="108"/>
    </row>
    <row r="65120" spans="19:29" x14ac:dyDescent="0.25">
      <c r="S65120" s="108"/>
      <c r="U65120" s="108"/>
      <c r="W65120" s="108"/>
      <c r="Y65120" s="108"/>
      <c r="AA65120" s="108"/>
      <c r="AC65120" s="108"/>
    </row>
    <row r="65121" spans="19:29" x14ac:dyDescent="0.25">
      <c r="S65121" s="109"/>
      <c r="U65121" s="109"/>
      <c r="W65121" s="109"/>
      <c r="Y65121" s="109"/>
      <c r="AA65121" s="109"/>
      <c r="AC65121" s="109"/>
    </row>
    <row r="65122" spans="19:29" x14ac:dyDescent="0.25">
      <c r="S65122" s="108"/>
      <c r="U65122" s="108"/>
      <c r="W65122" s="108"/>
      <c r="Y65122" s="108"/>
      <c r="AA65122" s="108"/>
      <c r="AC65122" s="108"/>
    </row>
    <row r="65123" spans="19:29" x14ac:dyDescent="0.25">
      <c r="S65123" s="109"/>
      <c r="U65123" s="109"/>
      <c r="W65123" s="109"/>
      <c r="Y65123" s="109"/>
      <c r="AA65123" s="109"/>
      <c r="AC65123" s="109"/>
    </row>
    <row r="65124" spans="19:29" x14ac:dyDescent="0.25">
      <c r="S65124" s="108"/>
      <c r="U65124" s="108"/>
      <c r="W65124" s="108"/>
      <c r="Y65124" s="108"/>
      <c r="AA65124" s="108"/>
      <c r="AC65124" s="108"/>
    </row>
    <row r="65125" spans="19:29" x14ac:dyDescent="0.25">
      <c r="S65125" s="108"/>
      <c r="U65125" s="108"/>
      <c r="W65125" s="108"/>
      <c r="Y65125" s="108"/>
      <c r="AA65125" s="108"/>
      <c r="AC65125" s="108"/>
    </row>
    <row r="65126" spans="19:29" x14ac:dyDescent="0.25">
      <c r="S65126" s="108"/>
      <c r="U65126" s="108"/>
      <c r="W65126" s="108"/>
      <c r="Y65126" s="108"/>
      <c r="AA65126" s="108"/>
      <c r="AC65126" s="108"/>
    </row>
    <row r="65127" spans="19:29" x14ac:dyDescent="0.25">
      <c r="S65127" s="110"/>
      <c r="U65127" s="110"/>
      <c r="W65127" s="110"/>
      <c r="Y65127" s="110"/>
      <c r="AA65127" s="110"/>
      <c r="AC65127" s="110"/>
    </row>
    <row r="65128" spans="19:29" x14ac:dyDescent="0.25">
      <c r="S65128" s="110"/>
      <c r="U65128" s="110"/>
      <c r="W65128" s="110"/>
      <c r="Y65128" s="110"/>
      <c r="AA65128" s="110"/>
      <c r="AC65128" s="110"/>
    </row>
    <row r="65129" spans="19:29" x14ac:dyDescent="0.25">
      <c r="S65129" s="110"/>
      <c r="U65129" s="110"/>
      <c r="W65129" s="110"/>
      <c r="Y65129" s="110"/>
      <c r="AA65129" s="110"/>
      <c r="AC65129" s="110"/>
    </row>
    <row r="65130" spans="19:29" x14ac:dyDescent="0.25">
      <c r="S65130" s="110"/>
      <c r="U65130" s="110"/>
      <c r="W65130" s="110"/>
      <c r="Y65130" s="110"/>
      <c r="AA65130" s="110"/>
      <c r="AC65130" s="110"/>
    </row>
    <row r="65131" spans="19:29" x14ac:dyDescent="0.25">
      <c r="S65131" s="111"/>
      <c r="U65131" s="111"/>
      <c r="W65131" s="111"/>
      <c r="Y65131" s="111"/>
      <c r="AA65131" s="111"/>
      <c r="AC65131" s="111"/>
    </row>
    <row r="65132" spans="19:29" x14ac:dyDescent="0.25">
      <c r="S65132" s="107"/>
      <c r="U65132" s="107"/>
      <c r="W65132" s="107"/>
      <c r="Y65132" s="107"/>
      <c r="AA65132" s="107"/>
      <c r="AC65132" s="107"/>
    </row>
    <row r="65133" spans="19:29" x14ac:dyDescent="0.25">
      <c r="S65133" s="108"/>
      <c r="U65133" s="108"/>
      <c r="W65133" s="108"/>
      <c r="Y65133" s="108"/>
      <c r="AA65133" s="108"/>
      <c r="AC65133" s="108"/>
    </row>
    <row r="65134" spans="19:29" x14ac:dyDescent="0.25">
      <c r="S65134" s="108"/>
      <c r="U65134" s="108"/>
      <c r="W65134" s="108"/>
      <c r="Y65134" s="108"/>
      <c r="AA65134" s="108"/>
      <c r="AC65134" s="108"/>
    </row>
    <row r="65135" spans="19:29" x14ac:dyDescent="0.25">
      <c r="S65135" s="109"/>
      <c r="U65135" s="109"/>
      <c r="W65135" s="109"/>
      <c r="Y65135" s="109"/>
      <c r="AA65135" s="109"/>
      <c r="AC65135" s="109"/>
    </row>
    <row r="65136" spans="19:29" x14ac:dyDescent="0.25">
      <c r="S65136" s="108"/>
      <c r="U65136" s="108"/>
      <c r="W65136" s="108"/>
      <c r="Y65136" s="108"/>
      <c r="AA65136" s="108"/>
      <c r="AC65136" s="108"/>
    </row>
    <row r="65137" spans="19:29" x14ac:dyDescent="0.25">
      <c r="S65137" s="108"/>
      <c r="U65137" s="108"/>
      <c r="W65137" s="108"/>
      <c r="Y65137" s="108"/>
      <c r="AA65137" s="108"/>
      <c r="AC65137" s="108"/>
    </row>
    <row r="65138" spans="19:29" x14ac:dyDescent="0.25">
      <c r="S65138" s="109"/>
      <c r="U65138" s="109"/>
      <c r="W65138" s="109"/>
      <c r="Y65138" s="109"/>
      <c r="AA65138" s="109"/>
      <c r="AC65138" s="109"/>
    </row>
    <row r="65139" spans="19:29" x14ac:dyDescent="0.25">
      <c r="S65139" s="108"/>
      <c r="U65139" s="108"/>
      <c r="W65139" s="108"/>
      <c r="Y65139" s="108"/>
      <c r="AA65139" s="108"/>
      <c r="AC65139" s="108"/>
    </row>
    <row r="65140" spans="19:29" x14ac:dyDescent="0.25">
      <c r="S65140" s="109"/>
      <c r="U65140" s="109"/>
      <c r="W65140" s="109"/>
      <c r="Y65140" s="109"/>
      <c r="AA65140" s="109"/>
      <c r="AC65140" s="109"/>
    </row>
    <row r="65141" spans="19:29" x14ac:dyDescent="0.25">
      <c r="S65141" s="108"/>
      <c r="U65141" s="108"/>
      <c r="W65141" s="108"/>
      <c r="Y65141" s="108"/>
      <c r="AA65141" s="108"/>
      <c r="AC65141" s="108"/>
    </row>
    <row r="65142" spans="19:29" x14ac:dyDescent="0.25">
      <c r="S65142" s="108"/>
      <c r="U65142" s="108"/>
      <c r="W65142" s="108"/>
      <c r="Y65142" s="108"/>
      <c r="AA65142" s="108"/>
      <c r="AC65142" s="108"/>
    </row>
    <row r="65143" spans="19:29" x14ac:dyDescent="0.25">
      <c r="S65143" s="108"/>
      <c r="U65143" s="108"/>
      <c r="W65143" s="108"/>
      <c r="Y65143" s="108"/>
      <c r="AA65143" s="108"/>
      <c r="AC65143" s="108"/>
    </row>
    <row r="65144" spans="19:29" x14ac:dyDescent="0.25">
      <c r="S65144" s="110"/>
      <c r="U65144" s="110"/>
      <c r="W65144" s="110"/>
      <c r="Y65144" s="110"/>
      <c r="AA65144" s="110"/>
      <c r="AC65144" s="110"/>
    </row>
    <row r="65145" spans="19:29" x14ac:dyDescent="0.25">
      <c r="S65145" s="110"/>
      <c r="U65145" s="110"/>
      <c r="W65145" s="110"/>
      <c r="Y65145" s="110"/>
      <c r="AA65145" s="110"/>
      <c r="AC65145" s="110"/>
    </row>
    <row r="65146" spans="19:29" x14ac:dyDescent="0.25">
      <c r="S65146" s="110"/>
      <c r="U65146" s="110"/>
      <c r="W65146" s="110"/>
      <c r="Y65146" s="110"/>
      <c r="AA65146" s="110"/>
      <c r="AC65146" s="110"/>
    </row>
    <row r="65147" spans="19:29" x14ac:dyDescent="0.25">
      <c r="S65147" s="110"/>
      <c r="U65147" s="110"/>
      <c r="W65147" s="110"/>
      <c r="Y65147" s="110"/>
      <c r="AA65147" s="110"/>
      <c r="AC65147" s="110"/>
    </row>
    <row r="65148" spans="19:29" x14ac:dyDescent="0.25">
      <c r="S65148" s="111"/>
      <c r="U65148" s="111"/>
      <c r="W65148" s="111"/>
      <c r="Y65148" s="111"/>
      <c r="AA65148" s="111"/>
      <c r="AC65148" s="111"/>
    </row>
    <row r="65149" spans="19:29" x14ac:dyDescent="0.25">
      <c r="S65149" s="107"/>
      <c r="U65149" s="107"/>
      <c r="W65149" s="107"/>
      <c r="Y65149" s="107"/>
      <c r="AA65149" s="107"/>
      <c r="AC65149" s="107"/>
    </row>
    <row r="65150" spans="19:29" x14ac:dyDescent="0.25">
      <c r="S65150" s="108"/>
      <c r="U65150" s="108"/>
      <c r="W65150" s="108"/>
      <c r="Y65150" s="108"/>
      <c r="AA65150" s="108"/>
      <c r="AC65150" s="108"/>
    </row>
    <row r="65151" spans="19:29" x14ac:dyDescent="0.25">
      <c r="S65151" s="108"/>
      <c r="U65151" s="108"/>
      <c r="W65151" s="108"/>
      <c r="Y65151" s="108"/>
      <c r="AA65151" s="108"/>
      <c r="AC65151" s="108"/>
    </row>
    <row r="65152" spans="19:29" x14ac:dyDescent="0.25">
      <c r="S65152" s="109"/>
      <c r="U65152" s="109"/>
      <c r="W65152" s="109"/>
      <c r="Y65152" s="109"/>
      <c r="AA65152" s="109"/>
      <c r="AC65152" s="109"/>
    </row>
    <row r="65153" spans="19:29" x14ac:dyDescent="0.25">
      <c r="S65153" s="108"/>
      <c r="U65153" s="108"/>
      <c r="W65153" s="108"/>
      <c r="Y65153" s="108"/>
      <c r="AA65153" s="108"/>
      <c r="AC65153" s="108"/>
    </row>
    <row r="65154" spans="19:29" x14ac:dyDescent="0.25">
      <c r="S65154" s="108"/>
      <c r="U65154" s="108"/>
      <c r="W65154" s="108"/>
      <c r="Y65154" s="108"/>
      <c r="AA65154" s="108"/>
      <c r="AC65154" s="108"/>
    </row>
    <row r="65155" spans="19:29" x14ac:dyDescent="0.25">
      <c r="S65155" s="109"/>
      <c r="U65155" s="109"/>
      <c r="W65155" s="109"/>
      <c r="Y65155" s="109"/>
      <c r="AA65155" s="109"/>
      <c r="AC65155" s="109"/>
    </row>
    <row r="65156" spans="19:29" x14ac:dyDescent="0.25">
      <c r="S65156" s="108"/>
      <c r="U65156" s="108"/>
      <c r="W65156" s="108"/>
      <c r="Y65156" s="108"/>
      <c r="AA65156" s="108"/>
      <c r="AC65156" s="108"/>
    </row>
    <row r="65157" spans="19:29" x14ac:dyDescent="0.25">
      <c r="S65157" s="109"/>
      <c r="U65157" s="109"/>
      <c r="W65157" s="109"/>
      <c r="Y65157" s="109"/>
      <c r="AA65157" s="109"/>
      <c r="AC65157" s="109"/>
    </row>
    <row r="65158" spans="19:29" x14ac:dyDescent="0.25">
      <c r="S65158" s="108"/>
      <c r="U65158" s="108"/>
      <c r="W65158" s="108"/>
      <c r="Y65158" s="108"/>
      <c r="AA65158" s="108"/>
      <c r="AC65158" s="108"/>
    </row>
    <row r="65159" spans="19:29" x14ac:dyDescent="0.25">
      <c r="S65159" s="108"/>
      <c r="U65159" s="108"/>
      <c r="W65159" s="108"/>
      <c r="Y65159" s="108"/>
      <c r="AA65159" s="108"/>
      <c r="AC65159" s="108"/>
    </row>
    <row r="65160" spans="19:29" x14ac:dyDescent="0.25">
      <c r="S65160" s="108"/>
      <c r="U65160" s="108"/>
      <c r="W65160" s="108"/>
      <c r="Y65160" s="108"/>
      <c r="AA65160" s="108"/>
      <c r="AC65160" s="108"/>
    </row>
    <row r="65161" spans="19:29" x14ac:dyDescent="0.25">
      <c r="S65161" s="110"/>
      <c r="U65161" s="110"/>
      <c r="W65161" s="110"/>
      <c r="Y65161" s="110"/>
      <c r="AA65161" s="110"/>
      <c r="AC65161" s="110"/>
    </row>
    <row r="65162" spans="19:29" x14ac:dyDescent="0.25">
      <c r="S65162" s="110"/>
      <c r="U65162" s="110"/>
      <c r="W65162" s="110"/>
      <c r="Y65162" s="110"/>
      <c r="AA65162" s="110"/>
      <c r="AC65162" s="110"/>
    </row>
    <row r="65163" spans="19:29" x14ac:dyDescent="0.25">
      <c r="S65163" s="110"/>
      <c r="U65163" s="110"/>
      <c r="W65163" s="110"/>
      <c r="Y65163" s="110"/>
      <c r="AA65163" s="110"/>
      <c r="AC65163" s="110"/>
    </row>
    <row r="65164" spans="19:29" x14ac:dyDescent="0.25">
      <c r="S65164" s="110"/>
      <c r="U65164" s="110"/>
      <c r="W65164" s="110"/>
      <c r="Y65164" s="110"/>
      <c r="AA65164" s="110"/>
      <c r="AC65164" s="110"/>
    </row>
    <row r="65165" spans="19:29" x14ac:dyDescent="0.25">
      <c r="S65165" s="111"/>
      <c r="U65165" s="111"/>
      <c r="W65165" s="111"/>
      <c r="Y65165" s="111"/>
      <c r="AA65165" s="111"/>
      <c r="AC65165" s="111"/>
    </row>
    <row r="65166" spans="19:29" x14ac:dyDescent="0.25">
      <c r="S65166" s="107"/>
      <c r="U65166" s="107"/>
      <c r="W65166" s="107"/>
      <c r="Y65166" s="107"/>
      <c r="AA65166" s="107"/>
      <c r="AC65166" s="107"/>
    </row>
    <row r="65167" spans="19:29" x14ac:dyDescent="0.25">
      <c r="S65167" s="108"/>
      <c r="U65167" s="108"/>
      <c r="W65167" s="108"/>
      <c r="Y65167" s="108"/>
      <c r="AA65167" s="108"/>
      <c r="AC65167" s="108"/>
    </row>
    <row r="65168" spans="19:29" x14ac:dyDescent="0.25">
      <c r="S65168" s="108"/>
      <c r="U65168" s="108"/>
      <c r="W65168" s="108"/>
      <c r="Y65168" s="108"/>
      <c r="AA65168" s="108"/>
      <c r="AC65168" s="108"/>
    </row>
    <row r="65169" spans="19:29" x14ac:dyDescent="0.25">
      <c r="S65169" s="109"/>
      <c r="U65169" s="109"/>
      <c r="W65169" s="109"/>
      <c r="Y65169" s="109"/>
      <c r="AA65169" s="109"/>
      <c r="AC65169" s="109"/>
    </row>
    <row r="65170" spans="19:29" x14ac:dyDescent="0.25">
      <c r="S65170" s="108"/>
      <c r="U65170" s="108"/>
      <c r="W65170" s="108"/>
      <c r="Y65170" s="108"/>
      <c r="AA65170" s="108"/>
      <c r="AC65170" s="108"/>
    </row>
    <row r="65171" spans="19:29" x14ac:dyDescent="0.25">
      <c r="S65171" s="108"/>
      <c r="U65171" s="108"/>
      <c r="W65171" s="108"/>
      <c r="Y65171" s="108"/>
      <c r="AA65171" s="108"/>
      <c r="AC65171" s="108"/>
    </row>
    <row r="65172" spans="19:29" x14ac:dyDescent="0.25">
      <c r="S65172" s="109"/>
      <c r="U65172" s="109"/>
      <c r="W65172" s="109"/>
      <c r="Y65172" s="109"/>
      <c r="AA65172" s="109"/>
      <c r="AC65172" s="109"/>
    </row>
    <row r="65173" spans="19:29" x14ac:dyDescent="0.25">
      <c r="S65173" s="108"/>
      <c r="U65173" s="108"/>
      <c r="W65173" s="108"/>
      <c r="Y65173" s="108"/>
      <c r="AA65173" s="108"/>
      <c r="AC65173" s="108"/>
    </row>
    <row r="65174" spans="19:29" x14ac:dyDescent="0.25">
      <c r="S65174" s="109"/>
      <c r="U65174" s="109"/>
      <c r="W65174" s="109"/>
      <c r="Y65174" s="109"/>
      <c r="AA65174" s="109"/>
      <c r="AC65174" s="109"/>
    </row>
    <row r="65175" spans="19:29" x14ac:dyDescent="0.25">
      <c r="S65175" s="108"/>
      <c r="U65175" s="108"/>
      <c r="W65175" s="108"/>
      <c r="Y65175" s="108"/>
      <c r="AA65175" s="108"/>
      <c r="AC65175" s="108"/>
    </row>
    <row r="65176" spans="19:29" x14ac:dyDescent="0.25">
      <c r="S65176" s="108"/>
      <c r="U65176" s="108"/>
      <c r="W65176" s="108"/>
      <c r="Y65176" s="108"/>
      <c r="AA65176" s="108"/>
      <c r="AC65176" s="108"/>
    </row>
    <row r="65177" spans="19:29" x14ac:dyDescent="0.25">
      <c r="S65177" s="108"/>
      <c r="U65177" s="108"/>
      <c r="W65177" s="108"/>
      <c r="Y65177" s="108"/>
      <c r="AA65177" s="108"/>
      <c r="AC65177" s="108"/>
    </row>
    <row r="65178" spans="19:29" x14ac:dyDescent="0.25">
      <c r="S65178" s="110"/>
      <c r="U65178" s="110"/>
      <c r="W65178" s="110"/>
      <c r="Y65178" s="110"/>
      <c r="AA65178" s="110"/>
      <c r="AC65178" s="110"/>
    </row>
    <row r="65179" spans="19:29" x14ac:dyDescent="0.25">
      <c r="S65179" s="110"/>
      <c r="U65179" s="110"/>
      <c r="W65179" s="110"/>
      <c r="Y65179" s="110"/>
      <c r="AA65179" s="110"/>
      <c r="AC65179" s="110"/>
    </row>
    <row r="65180" spans="19:29" x14ac:dyDescent="0.25">
      <c r="S65180" s="110"/>
      <c r="U65180" s="110"/>
      <c r="W65180" s="110"/>
      <c r="Y65180" s="110"/>
      <c r="AA65180" s="110"/>
      <c r="AC65180" s="110"/>
    </row>
    <row r="65181" spans="19:29" x14ac:dyDescent="0.25">
      <c r="S65181" s="110"/>
      <c r="U65181" s="110"/>
      <c r="W65181" s="110"/>
      <c r="Y65181" s="110"/>
      <c r="AA65181" s="110"/>
      <c r="AC65181" s="110"/>
    </row>
    <row r="65182" spans="19:29" x14ac:dyDescent="0.25">
      <c r="S65182" s="111"/>
      <c r="U65182" s="111"/>
      <c r="W65182" s="111"/>
      <c r="Y65182" s="111"/>
      <c r="AA65182" s="111"/>
      <c r="AC65182" s="111"/>
    </row>
    <row r="65183" spans="19:29" x14ac:dyDescent="0.25">
      <c r="S65183" s="107"/>
      <c r="U65183" s="107"/>
      <c r="W65183" s="107"/>
      <c r="Y65183" s="107"/>
      <c r="AA65183" s="107"/>
      <c r="AC65183" s="107"/>
    </row>
    <row r="65184" spans="19:29" x14ac:dyDescent="0.25">
      <c r="S65184" s="108"/>
      <c r="U65184" s="108"/>
      <c r="W65184" s="108"/>
      <c r="Y65184" s="108"/>
      <c r="AA65184" s="108"/>
      <c r="AC65184" s="108"/>
    </row>
    <row r="65185" spans="19:29" x14ac:dyDescent="0.25">
      <c r="S65185" s="108"/>
      <c r="U65185" s="108"/>
      <c r="W65185" s="108"/>
      <c r="Y65185" s="108"/>
      <c r="AA65185" s="108"/>
      <c r="AC65185" s="108"/>
    </row>
    <row r="65186" spans="19:29" x14ac:dyDescent="0.25">
      <c r="S65186" s="109"/>
      <c r="U65186" s="109"/>
      <c r="W65186" s="109"/>
      <c r="Y65186" s="109"/>
      <c r="AA65186" s="109"/>
      <c r="AC65186" s="109"/>
    </row>
    <row r="65187" spans="19:29" x14ac:dyDescent="0.25">
      <c r="S65187" s="108"/>
      <c r="U65187" s="108"/>
      <c r="W65187" s="108"/>
      <c r="Y65187" s="108"/>
      <c r="AA65187" s="108"/>
      <c r="AC65187" s="108"/>
    </row>
    <row r="65188" spans="19:29" x14ac:dyDescent="0.25">
      <c r="S65188" s="108"/>
      <c r="U65188" s="108"/>
      <c r="W65188" s="108"/>
      <c r="Y65188" s="108"/>
      <c r="AA65188" s="108"/>
      <c r="AC65188" s="108"/>
    </row>
    <row r="65189" spans="19:29" x14ac:dyDescent="0.25">
      <c r="S65189" s="109"/>
      <c r="U65189" s="109"/>
      <c r="W65189" s="109"/>
      <c r="Y65189" s="109"/>
      <c r="AA65189" s="109"/>
      <c r="AC65189" s="109"/>
    </row>
    <row r="65190" spans="19:29" x14ac:dyDescent="0.25">
      <c r="S65190" s="108"/>
      <c r="U65190" s="108"/>
      <c r="W65190" s="108"/>
      <c r="Y65190" s="108"/>
      <c r="AA65190" s="108"/>
      <c r="AC65190" s="108"/>
    </row>
    <row r="65191" spans="19:29" x14ac:dyDescent="0.25">
      <c r="S65191" s="109"/>
      <c r="U65191" s="109"/>
      <c r="W65191" s="109"/>
      <c r="Y65191" s="109"/>
      <c r="AA65191" s="109"/>
      <c r="AC65191" s="109"/>
    </row>
    <row r="65192" spans="19:29" x14ac:dyDescent="0.25">
      <c r="S65192" s="108"/>
      <c r="U65192" s="108"/>
      <c r="W65192" s="108"/>
      <c r="Y65192" s="108"/>
      <c r="AA65192" s="108"/>
      <c r="AC65192" s="108"/>
    </row>
    <row r="65193" spans="19:29" x14ac:dyDescent="0.25">
      <c r="S65193" s="108"/>
      <c r="U65193" s="108"/>
      <c r="W65193" s="108"/>
      <c r="Y65193" s="108"/>
      <c r="AA65193" s="108"/>
      <c r="AC65193" s="108"/>
    </row>
    <row r="65194" spans="19:29" x14ac:dyDescent="0.25">
      <c r="S65194" s="108"/>
      <c r="U65194" s="108"/>
      <c r="W65194" s="108"/>
      <c r="Y65194" s="108"/>
      <c r="AA65194" s="108"/>
      <c r="AC65194" s="108"/>
    </row>
    <row r="65195" spans="19:29" x14ac:dyDescent="0.25">
      <c r="S65195" s="110"/>
      <c r="U65195" s="110"/>
      <c r="W65195" s="110"/>
      <c r="Y65195" s="110"/>
      <c r="AA65195" s="110"/>
      <c r="AC65195" s="110"/>
    </row>
    <row r="65196" spans="19:29" x14ac:dyDescent="0.25">
      <c r="S65196" s="110"/>
      <c r="U65196" s="110"/>
      <c r="W65196" s="110"/>
      <c r="Y65196" s="110"/>
      <c r="AA65196" s="110"/>
      <c r="AC65196" s="110"/>
    </row>
    <row r="65197" spans="19:29" x14ac:dyDescent="0.25">
      <c r="S65197" s="110"/>
      <c r="U65197" s="110"/>
      <c r="W65197" s="110"/>
      <c r="Y65197" s="110"/>
      <c r="AA65197" s="110"/>
      <c r="AC65197" s="110"/>
    </row>
    <row r="65198" spans="19:29" x14ac:dyDescent="0.25">
      <c r="S65198" s="110"/>
      <c r="U65198" s="110"/>
      <c r="W65198" s="110"/>
      <c r="Y65198" s="110"/>
      <c r="AA65198" s="110"/>
      <c r="AC65198" s="110"/>
    </row>
    <row r="65199" spans="19:29" x14ac:dyDescent="0.25">
      <c r="S65199" s="111"/>
      <c r="U65199" s="111"/>
      <c r="W65199" s="111"/>
      <c r="Y65199" s="111"/>
      <c r="AA65199" s="111"/>
      <c r="AC65199" s="111"/>
    </row>
    <row r="65200" spans="19:29" x14ac:dyDescent="0.25">
      <c r="S65200" s="107"/>
      <c r="U65200" s="107"/>
      <c r="W65200" s="107"/>
      <c r="Y65200" s="107"/>
      <c r="AA65200" s="107"/>
      <c r="AC65200" s="107"/>
    </row>
    <row r="65201" spans="19:29" x14ac:dyDescent="0.25">
      <c r="S65201" s="108"/>
      <c r="U65201" s="108"/>
      <c r="W65201" s="108"/>
      <c r="Y65201" s="108"/>
      <c r="AA65201" s="108"/>
      <c r="AC65201" s="108"/>
    </row>
    <row r="65202" spans="19:29" x14ac:dyDescent="0.25">
      <c r="S65202" s="108"/>
      <c r="U65202" s="108"/>
      <c r="W65202" s="108"/>
      <c r="Y65202" s="108"/>
      <c r="AA65202" s="108"/>
      <c r="AC65202" s="108"/>
    </row>
    <row r="65203" spans="19:29" x14ac:dyDescent="0.25">
      <c r="S65203" s="109"/>
      <c r="U65203" s="109"/>
      <c r="W65203" s="109"/>
      <c r="Y65203" s="109"/>
      <c r="AA65203" s="109"/>
      <c r="AC65203" s="109"/>
    </row>
    <row r="65204" spans="19:29" x14ac:dyDescent="0.25">
      <c r="S65204" s="108"/>
      <c r="U65204" s="108"/>
      <c r="W65204" s="108"/>
      <c r="Y65204" s="108"/>
      <c r="AA65204" s="108"/>
      <c r="AC65204" s="108"/>
    </row>
    <row r="65205" spans="19:29" x14ac:dyDescent="0.25">
      <c r="S65205" s="108"/>
      <c r="U65205" s="108"/>
      <c r="W65205" s="108"/>
      <c r="Y65205" s="108"/>
      <c r="AA65205" s="108"/>
      <c r="AC65205" s="108"/>
    </row>
    <row r="65206" spans="19:29" x14ac:dyDescent="0.25">
      <c r="S65206" s="109"/>
      <c r="U65206" s="109"/>
      <c r="W65206" s="109"/>
      <c r="Y65206" s="109"/>
      <c r="AA65206" s="109"/>
      <c r="AC65206" s="109"/>
    </row>
    <row r="65207" spans="19:29" x14ac:dyDescent="0.25">
      <c r="S65207" s="108"/>
      <c r="U65207" s="108"/>
      <c r="W65207" s="108"/>
      <c r="Y65207" s="108"/>
      <c r="AA65207" s="108"/>
      <c r="AC65207" s="108"/>
    </row>
    <row r="65208" spans="19:29" x14ac:dyDescent="0.25">
      <c r="S65208" s="109"/>
      <c r="U65208" s="109"/>
      <c r="W65208" s="109"/>
      <c r="Y65208" s="109"/>
      <c r="AA65208" s="109"/>
      <c r="AC65208" s="109"/>
    </row>
    <row r="65209" spans="19:29" x14ac:dyDescent="0.25">
      <c r="S65209" s="108"/>
      <c r="U65209" s="108"/>
      <c r="W65209" s="108"/>
      <c r="Y65209" s="108"/>
      <c r="AA65209" s="108"/>
      <c r="AC65209" s="108"/>
    </row>
    <row r="65210" spans="19:29" x14ac:dyDescent="0.25">
      <c r="S65210" s="108"/>
      <c r="U65210" s="108"/>
      <c r="W65210" s="108"/>
      <c r="Y65210" s="108"/>
      <c r="AA65210" s="108"/>
      <c r="AC65210" s="108"/>
    </row>
    <row r="65211" spans="19:29" x14ac:dyDescent="0.25">
      <c r="S65211" s="108"/>
      <c r="U65211" s="108"/>
      <c r="W65211" s="108"/>
      <c r="Y65211" s="108"/>
      <c r="AA65211" s="108"/>
      <c r="AC65211" s="108"/>
    </row>
    <row r="65212" spans="19:29" x14ac:dyDescent="0.25">
      <c r="S65212" s="110"/>
      <c r="U65212" s="110"/>
      <c r="W65212" s="110"/>
      <c r="Y65212" s="110"/>
      <c r="AA65212" s="110"/>
      <c r="AC65212" s="110"/>
    </row>
    <row r="65213" spans="19:29" x14ac:dyDescent="0.25">
      <c r="S65213" s="110"/>
      <c r="U65213" s="110"/>
      <c r="W65213" s="110"/>
      <c r="Y65213" s="110"/>
      <c r="AA65213" s="110"/>
      <c r="AC65213" s="110"/>
    </row>
    <row r="65214" spans="19:29" x14ac:dyDescent="0.25">
      <c r="S65214" s="110"/>
      <c r="U65214" s="110"/>
      <c r="W65214" s="110"/>
      <c r="Y65214" s="110"/>
      <c r="AA65214" s="110"/>
      <c r="AC65214" s="110"/>
    </row>
    <row r="65215" spans="19:29" x14ac:dyDescent="0.25">
      <c r="S65215" s="110"/>
      <c r="U65215" s="110"/>
      <c r="W65215" s="110"/>
      <c r="Y65215" s="110"/>
      <c r="AA65215" s="110"/>
      <c r="AC65215" s="110"/>
    </row>
    <row r="65216" spans="19:29" x14ac:dyDescent="0.25">
      <c r="S65216" s="111"/>
      <c r="U65216" s="111"/>
      <c r="W65216" s="111"/>
      <c r="Y65216" s="111"/>
      <c r="AA65216" s="111"/>
      <c r="AC65216" s="111"/>
    </row>
    <row r="65217" spans="19:29" x14ac:dyDescent="0.25">
      <c r="S65217" s="107"/>
      <c r="U65217" s="107"/>
      <c r="W65217" s="107"/>
      <c r="Y65217" s="107"/>
      <c r="AA65217" s="107"/>
      <c r="AC65217" s="107"/>
    </row>
    <row r="65218" spans="19:29" x14ac:dyDescent="0.25">
      <c r="S65218" s="108"/>
      <c r="U65218" s="108"/>
      <c r="W65218" s="108"/>
      <c r="Y65218" s="108"/>
      <c r="AA65218" s="108"/>
      <c r="AC65218" s="108"/>
    </row>
    <row r="65219" spans="19:29" x14ac:dyDescent="0.25">
      <c r="S65219" s="108"/>
      <c r="U65219" s="108"/>
      <c r="W65219" s="108"/>
      <c r="Y65219" s="108"/>
      <c r="AA65219" s="108"/>
      <c r="AC65219" s="108"/>
    </row>
    <row r="65220" spans="19:29" x14ac:dyDescent="0.25">
      <c r="S65220" s="109"/>
      <c r="U65220" s="109"/>
      <c r="W65220" s="109"/>
      <c r="Y65220" s="109"/>
      <c r="AA65220" s="109"/>
      <c r="AC65220" s="109"/>
    </row>
    <row r="65221" spans="19:29" x14ac:dyDescent="0.25">
      <c r="S65221" s="108"/>
      <c r="U65221" s="108"/>
      <c r="W65221" s="108"/>
      <c r="Y65221" s="108"/>
      <c r="AA65221" s="108"/>
      <c r="AC65221" s="108"/>
    </row>
    <row r="65222" spans="19:29" x14ac:dyDescent="0.25">
      <c r="S65222" s="108"/>
      <c r="U65222" s="108"/>
      <c r="W65222" s="108"/>
      <c r="Y65222" s="108"/>
      <c r="AA65222" s="108"/>
      <c r="AC65222" s="108"/>
    </row>
    <row r="65223" spans="19:29" x14ac:dyDescent="0.25">
      <c r="S65223" s="109"/>
      <c r="U65223" s="109"/>
      <c r="W65223" s="109"/>
      <c r="Y65223" s="109"/>
      <c r="AA65223" s="109"/>
      <c r="AC65223" s="109"/>
    </row>
    <row r="65224" spans="19:29" x14ac:dyDescent="0.25">
      <c r="S65224" s="108"/>
      <c r="U65224" s="108"/>
      <c r="W65224" s="108"/>
      <c r="Y65224" s="108"/>
      <c r="AA65224" s="108"/>
      <c r="AC65224" s="108"/>
    </row>
    <row r="65225" spans="19:29" x14ac:dyDescent="0.25">
      <c r="S65225" s="109"/>
      <c r="U65225" s="109"/>
      <c r="W65225" s="109"/>
      <c r="Y65225" s="109"/>
      <c r="AA65225" s="109"/>
      <c r="AC65225" s="109"/>
    </row>
    <row r="65226" spans="19:29" x14ac:dyDescent="0.25">
      <c r="S65226" s="108"/>
      <c r="U65226" s="108"/>
      <c r="W65226" s="108"/>
      <c r="Y65226" s="108"/>
      <c r="AA65226" s="108"/>
      <c r="AC65226" s="108"/>
    </row>
    <row r="65227" spans="19:29" x14ac:dyDescent="0.25">
      <c r="S65227" s="108"/>
      <c r="U65227" s="108"/>
      <c r="W65227" s="108"/>
      <c r="Y65227" s="108"/>
      <c r="AA65227" s="108"/>
      <c r="AC65227" s="108"/>
    </row>
    <row r="65228" spans="19:29" x14ac:dyDescent="0.25">
      <c r="S65228" s="108"/>
      <c r="U65228" s="108"/>
      <c r="W65228" s="108"/>
      <c r="Y65228" s="108"/>
      <c r="AA65228" s="108"/>
      <c r="AC65228" s="108"/>
    </row>
    <row r="65229" spans="19:29" x14ac:dyDescent="0.25">
      <c r="S65229" s="110"/>
      <c r="U65229" s="110"/>
      <c r="W65229" s="110"/>
      <c r="Y65229" s="110"/>
      <c r="AA65229" s="110"/>
      <c r="AC65229" s="110"/>
    </row>
    <row r="65230" spans="19:29" x14ac:dyDescent="0.25">
      <c r="S65230" s="110"/>
      <c r="U65230" s="110"/>
      <c r="W65230" s="110"/>
      <c r="Y65230" s="110"/>
      <c r="AA65230" s="110"/>
      <c r="AC65230" s="110"/>
    </row>
    <row r="65231" spans="19:29" x14ac:dyDescent="0.25">
      <c r="S65231" s="110"/>
      <c r="U65231" s="110"/>
      <c r="W65231" s="110"/>
      <c r="Y65231" s="110"/>
      <c r="AA65231" s="110"/>
      <c r="AC65231" s="110"/>
    </row>
    <row r="65232" spans="19:29" x14ac:dyDescent="0.25">
      <c r="S65232" s="110"/>
      <c r="U65232" s="110"/>
      <c r="W65232" s="110"/>
      <c r="Y65232" s="110"/>
      <c r="AA65232" s="110"/>
      <c r="AC65232" s="110"/>
    </row>
    <row r="65233" spans="19:29" x14ac:dyDescent="0.25">
      <c r="S65233" s="111"/>
      <c r="U65233" s="111"/>
      <c r="W65233" s="111"/>
      <c r="Y65233" s="111"/>
      <c r="AA65233" s="111"/>
      <c r="AC65233" s="111"/>
    </row>
    <row r="65234" spans="19:29" x14ac:dyDescent="0.25">
      <c r="S65234" s="107"/>
      <c r="U65234" s="107"/>
      <c r="W65234" s="107"/>
      <c r="Y65234" s="107"/>
      <c r="AA65234" s="107"/>
      <c r="AC65234" s="107"/>
    </row>
    <row r="65235" spans="19:29" x14ac:dyDescent="0.25">
      <c r="S65235" s="108"/>
      <c r="U65235" s="108"/>
      <c r="W65235" s="108"/>
      <c r="Y65235" s="108"/>
      <c r="AA65235" s="108"/>
      <c r="AC65235" s="108"/>
    </row>
    <row r="65236" spans="19:29" x14ac:dyDescent="0.25">
      <c r="S65236" s="108"/>
      <c r="U65236" s="108"/>
      <c r="W65236" s="108"/>
      <c r="Y65236" s="108"/>
      <c r="AA65236" s="108"/>
      <c r="AC65236" s="108"/>
    </row>
    <row r="65237" spans="19:29" x14ac:dyDescent="0.25">
      <c r="S65237" s="109"/>
      <c r="U65237" s="109"/>
      <c r="W65237" s="109"/>
      <c r="Y65237" s="109"/>
      <c r="AA65237" s="109"/>
      <c r="AC65237" s="109"/>
    </row>
    <row r="65238" spans="19:29" x14ac:dyDescent="0.25">
      <c r="S65238" s="108"/>
      <c r="U65238" s="108"/>
      <c r="W65238" s="108"/>
      <c r="Y65238" s="108"/>
      <c r="AA65238" s="108"/>
      <c r="AC65238" s="108"/>
    </row>
    <row r="65239" spans="19:29" x14ac:dyDescent="0.25">
      <c r="S65239" s="108"/>
      <c r="U65239" s="108"/>
      <c r="W65239" s="108"/>
      <c r="Y65239" s="108"/>
      <c r="AA65239" s="108"/>
      <c r="AC65239" s="108"/>
    </row>
    <row r="65240" spans="19:29" x14ac:dyDescent="0.25">
      <c r="S65240" s="109"/>
      <c r="U65240" s="109"/>
      <c r="W65240" s="109"/>
      <c r="Y65240" s="109"/>
      <c r="AA65240" s="109"/>
      <c r="AC65240" s="109"/>
    </row>
    <row r="65241" spans="19:29" x14ac:dyDescent="0.25">
      <c r="S65241" s="108"/>
      <c r="U65241" s="108"/>
      <c r="W65241" s="108"/>
      <c r="Y65241" s="108"/>
      <c r="AA65241" s="108"/>
      <c r="AC65241" s="108"/>
    </row>
    <row r="65242" spans="19:29" x14ac:dyDescent="0.25">
      <c r="S65242" s="109"/>
      <c r="U65242" s="109"/>
      <c r="W65242" s="109"/>
      <c r="Y65242" s="109"/>
      <c r="AA65242" s="109"/>
      <c r="AC65242" s="109"/>
    </row>
    <row r="65243" spans="19:29" x14ac:dyDescent="0.25">
      <c r="S65243" s="108"/>
      <c r="U65243" s="108"/>
      <c r="W65243" s="108"/>
      <c r="Y65243" s="108"/>
      <c r="AA65243" s="108"/>
      <c r="AC65243" s="108"/>
    </row>
    <row r="65244" spans="19:29" x14ac:dyDescent="0.25">
      <c r="S65244" s="108"/>
      <c r="U65244" s="108"/>
      <c r="W65244" s="108"/>
      <c r="Y65244" s="108"/>
      <c r="AA65244" s="108"/>
      <c r="AC65244" s="108"/>
    </row>
    <row r="65245" spans="19:29" x14ac:dyDescent="0.25">
      <c r="S65245" s="108"/>
      <c r="U65245" s="108"/>
      <c r="W65245" s="108"/>
      <c r="Y65245" s="108"/>
      <c r="AA65245" s="108"/>
      <c r="AC65245" s="108"/>
    </row>
    <row r="65246" spans="19:29" x14ac:dyDescent="0.25">
      <c r="S65246" s="110"/>
      <c r="U65246" s="110"/>
      <c r="W65246" s="110"/>
      <c r="Y65246" s="110"/>
      <c r="AA65246" s="110"/>
      <c r="AC65246" s="110"/>
    </row>
    <row r="65247" spans="19:29" x14ac:dyDescent="0.25">
      <c r="S65247" s="110"/>
      <c r="U65247" s="110"/>
      <c r="W65247" s="110"/>
      <c r="Y65247" s="110"/>
      <c r="AA65247" s="110"/>
      <c r="AC65247" s="110"/>
    </row>
    <row r="65248" spans="19:29" x14ac:dyDescent="0.25">
      <c r="S65248" s="110"/>
      <c r="U65248" s="110"/>
      <c r="W65248" s="110"/>
      <c r="Y65248" s="110"/>
      <c r="AA65248" s="110"/>
      <c r="AC65248" s="110"/>
    </row>
    <row r="65249" spans="19:29" x14ac:dyDescent="0.25">
      <c r="S65249" s="110"/>
      <c r="U65249" s="110"/>
      <c r="W65249" s="110"/>
      <c r="Y65249" s="110"/>
      <c r="AA65249" s="110"/>
      <c r="AC65249" s="110"/>
    </row>
    <row r="65250" spans="19:29" x14ac:dyDescent="0.25">
      <c r="S65250" s="111"/>
      <c r="U65250" s="111"/>
      <c r="W65250" s="111"/>
      <c r="Y65250" s="111"/>
      <c r="AA65250" s="111"/>
      <c r="AC65250" s="111"/>
    </row>
    <row r="65251" spans="19:29" x14ac:dyDescent="0.25">
      <c r="S65251" s="107"/>
      <c r="U65251" s="107"/>
      <c r="W65251" s="107"/>
      <c r="Y65251" s="107"/>
      <c r="AA65251" s="107"/>
      <c r="AC65251" s="107"/>
    </row>
    <row r="65252" spans="19:29" x14ac:dyDescent="0.25">
      <c r="S65252" s="108"/>
      <c r="U65252" s="108"/>
      <c r="W65252" s="108"/>
      <c r="Y65252" s="108"/>
      <c r="AA65252" s="108"/>
      <c r="AC65252" s="108"/>
    </row>
    <row r="65253" spans="19:29" x14ac:dyDescent="0.25">
      <c r="S65253" s="108"/>
      <c r="U65253" s="108"/>
      <c r="W65253" s="108"/>
      <c r="Y65253" s="108"/>
      <c r="AA65253" s="108"/>
      <c r="AC65253" s="108"/>
    </row>
    <row r="65254" spans="19:29" x14ac:dyDescent="0.25">
      <c r="S65254" s="109"/>
      <c r="U65254" s="109"/>
      <c r="W65254" s="109"/>
      <c r="Y65254" s="109"/>
      <c r="AA65254" s="109"/>
      <c r="AC65254" s="109"/>
    </row>
    <row r="65255" spans="19:29" x14ac:dyDescent="0.25">
      <c r="S65255" s="108"/>
      <c r="U65255" s="108"/>
      <c r="W65255" s="108"/>
      <c r="Y65255" s="108"/>
      <c r="AA65255" s="108"/>
      <c r="AC65255" s="108"/>
    </row>
    <row r="65256" spans="19:29" x14ac:dyDescent="0.25">
      <c r="S65256" s="108"/>
      <c r="U65256" s="108"/>
      <c r="W65256" s="108"/>
      <c r="Y65256" s="108"/>
      <c r="AA65256" s="108"/>
      <c r="AC65256" s="108"/>
    </row>
    <row r="65257" spans="19:29" x14ac:dyDescent="0.25">
      <c r="S65257" s="109"/>
      <c r="U65257" s="109"/>
      <c r="W65257" s="109"/>
      <c r="Y65257" s="109"/>
      <c r="AA65257" s="109"/>
      <c r="AC65257" s="109"/>
    </row>
    <row r="65258" spans="19:29" x14ac:dyDescent="0.25">
      <c r="S65258" s="108"/>
      <c r="U65258" s="108"/>
      <c r="W65258" s="108"/>
      <c r="Y65258" s="108"/>
      <c r="AA65258" s="108"/>
      <c r="AC65258" s="108"/>
    </row>
    <row r="65259" spans="19:29" x14ac:dyDescent="0.25">
      <c r="S65259" s="109"/>
      <c r="U65259" s="109"/>
      <c r="W65259" s="109"/>
      <c r="Y65259" s="109"/>
      <c r="AA65259" s="109"/>
      <c r="AC65259" s="109"/>
    </row>
    <row r="65260" spans="19:29" x14ac:dyDescent="0.25">
      <c r="S65260" s="108"/>
      <c r="U65260" s="108"/>
      <c r="W65260" s="108"/>
      <c r="Y65260" s="108"/>
      <c r="AA65260" s="108"/>
      <c r="AC65260" s="108"/>
    </row>
    <row r="65261" spans="19:29" x14ac:dyDescent="0.25">
      <c r="S65261" s="108"/>
      <c r="U65261" s="108"/>
      <c r="W65261" s="108"/>
      <c r="Y65261" s="108"/>
      <c r="AA65261" s="108"/>
      <c r="AC65261" s="108"/>
    </row>
    <row r="65262" spans="19:29" x14ac:dyDescent="0.25">
      <c r="S65262" s="108"/>
      <c r="U65262" s="108"/>
      <c r="W65262" s="108"/>
      <c r="Y65262" s="108"/>
      <c r="AA65262" s="108"/>
      <c r="AC65262" s="108"/>
    </row>
    <row r="65263" spans="19:29" x14ac:dyDescent="0.25">
      <c r="S65263" s="110"/>
      <c r="U65263" s="110"/>
      <c r="W65263" s="110"/>
      <c r="Y65263" s="110"/>
      <c r="AA65263" s="110"/>
      <c r="AC65263" s="110"/>
    </row>
    <row r="65264" spans="19:29" x14ac:dyDescent="0.25">
      <c r="S65264" s="110"/>
      <c r="U65264" s="110"/>
      <c r="W65264" s="110"/>
      <c r="Y65264" s="110"/>
      <c r="AA65264" s="110"/>
      <c r="AC65264" s="110"/>
    </row>
    <row r="65265" spans="19:29" x14ac:dyDescent="0.25">
      <c r="S65265" s="110"/>
      <c r="U65265" s="110"/>
      <c r="W65265" s="110"/>
      <c r="Y65265" s="110"/>
      <c r="AA65265" s="110"/>
      <c r="AC65265" s="110"/>
    </row>
    <row r="65266" spans="19:29" x14ac:dyDescent="0.25">
      <c r="S65266" s="110"/>
      <c r="U65266" s="110"/>
      <c r="W65266" s="110"/>
      <c r="Y65266" s="110"/>
      <c r="AA65266" s="110"/>
      <c r="AC65266" s="110"/>
    </row>
    <row r="65267" spans="19:29" x14ac:dyDescent="0.25">
      <c r="S65267" s="111"/>
      <c r="U65267" s="111"/>
      <c r="W65267" s="111"/>
      <c r="Y65267" s="111"/>
      <c r="AA65267" s="111"/>
      <c r="AC65267" s="111"/>
    </row>
    <row r="65268" spans="19:29" x14ac:dyDescent="0.25">
      <c r="S65268" s="107"/>
      <c r="U65268" s="107"/>
      <c r="W65268" s="107"/>
      <c r="Y65268" s="107"/>
      <c r="AA65268" s="107"/>
      <c r="AC65268" s="107"/>
    </row>
    <row r="65269" spans="19:29" x14ac:dyDescent="0.25">
      <c r="S65269" s="108"/>
      <c r="U65269" s="108"/>
      <c r="W65269" s="108"/>
      <c r="Y65269" s="108"/>
      <c r="AA65269" s="108"/>
      <c r="AC65269" s="108"/>
    </row>
    <row r="65270" spans="19:29" x14ac:dyDescent="0.25">
      <c r="S65270" s="108"/>
      <c r="U65270" s="108"/>
      <c r="W65270" s="108"/>
      <c r="Y65270" s="108"/>
      <c r="AA65270" s="108"/>
      <c r="AC65270" s="108"/>
    </row>
    <row r="65271" spans="19:29" x14ac:dyDescent="0.25">
      <c r="S65271" s="109"/>
      <c r="U65271" s="109"/>
      <c r="W65271" s="109"/>
      <c r="Y65271" s="109"/>
      <c r="AA65271" s="109"/>
      <c r="AC65271" s="109"/>
    </row>
    <row r="65272" spans="19:29" x14ac:dyDescent="0.25">
      <c r="S65272" s="108"/>
      <c r="U65272" s="108"/>
      <c r="W65272" s="108"/>
      <c r="Y65272" s="108"/>
      <c r="AA65272" s="108"/>
      <c r="AC65272" s="108"/>
    </row>
    <row r="65273" spans="19:29" x14ac:dyDescent="0.25">
      <c r="S65273" s="108"/>
      <c r="U65273" s="108"/>
      <c r="W65273" s="108"/>
      <c r="Y65273" s="108"/>
      <c r="AA65273" s="108"/>
      <c r="AC65273" s="108"/>
    </row>
    <row r="65274" spans="19:29" x14ac:dyDescent="0.25">
      <c r="S65274" s="109"/>
      <c r="U65274" s="109"/>
      <c r="W65274" s="109"/>
      <c r="Y65274" s="109"/>
      <c r="AA65274" s="109"/>
      <c r="AC65274" s="109"/>
    </row>
    <row r="65275" spans="19:29" x14ac:dyDescent="0.25">
      <c r="S65275" s="108"/>
      <c r="U65275" s="108"/>
      <c r="W65275" s="108"/>
      <c r="Y65275" s="108"/>
      <c r="AA65275" s="108"/>
      <c r="AC65275" s="108"/>
    </row>
    <row r="65276" spans="19:29" x14ac:dyDescent="0.25">
      <c r="S65276" s="109"/>
      <c r="U65276" s="109"/>
      <c r="W65276" s="109"/>
      <c r="Y65276" s="109"/>
      <c r="AA65276" s="109"/>
      <c r="AC65276" s="109"/>
    </row>
    <row r="65277" spans="19:29" x14ac:dyDescent="0.25">
      <c r="S65277" s="108"/>
      <c r="U65277" s="108"/>
      <c r="W65277" s="108"/>
      <c r="Y65277" s="108"/>
      <c r="AA65277" s="108"/>
      <c r="AC65277" s="108"/>
    </row>
    <row r="65278" spans="19:29" x14ac:dyDescent="0.25">
      <c r="S65278" s="108"/>
      <c r="U65278" s="108"/>
      <c r="W65278" s="108"/>
      <c r="Y65278" s="108"/>
      <c r="AA65278" s="108"/>
      <c r="AC65278" s="108"/>
    </row>
    <row r="65279" spans="19:29" x14ac:dyDescent="0.25">
      <c r="S65279" s="108"/>
      <c r="U65279" s="108"/>
      <c r="W65279" s="108"/>
      <c r="Y65279" s="108"/>
      <c r="AA65279" s="108"/>
      <c r="AC65279" s="108"/>
    </row>
    <row r="65280" spans="19:29" x14ac:dyDescent="0.25">
      <c r="S65280" s="110"/>
      <c r="U65280" s="110"/>
      <c r="W65280" s="110"/>
      <c r="Y65280" s="110"/>
      <c r="AA65280" s="110"/>
      <c r="AC65280" s="110"/>
    </row>
    <row r="65281" spans="19:29" x14ac:dyDescent="0.25">
      <c r="S65281" s="110"/>
      <c r="U65281" s="110"/>
      <c r="W65281" s="110"/>
      <c r="Y65281" s="110"/>
      <c r="AA65281" s="110"/>
      <c r="AC65281" s="110"/>
    </row>
    <row r="65282" spans="19:29" x14ac:dyDescent="0.25">
      <c r="S65282" s="110"/>
      <c r="U65282" s="110"/>
      <c r="W65282" s="110"/>
      <c r="Y65282" s="110"/>
      <c r="AA65282" s="110"/>
      <c r="AC65282" s="110"/>
    </row>
    <row r="65283" spans="19:29" x14ac:dyDescent="0.25">
      <c r="S65283" s="110"/>
      <c r="U65283" s="110"/>
      <c r="W65283" s="110"/>
      <c r="Y65283" s="110"/>
      <c r="AA65283" s="110"/>
      <c r="AC65283" s="110"/>
    </row>
    <row r="65284" spans="19:29" x14ac:dyDescent="0.25">
      <c r="S65284" s="111"/>
      <c r="U65284" s="111"/>
      <c r="W65284" s="111"/>
      <c r="Y65284" s="111"/>
      <c r="AA65284" s="111"/>
      <c r="AC65284" s="111"/>
    </row>
    <row r="65285" spans="19:29" x14ac:dyDescent="0.25">
      <c r="S65285" s="107"/>
      <c r="U65285" s="107"/>
      <c r="W65285" s="107"/>
      <c r="Y65285" s="107"/>
      <c r="AA65285" s="107"/>
      <c r="AC65285" s="107"/>
    </row>
    <row r="65286" spans="19:29" x14ac:dyDescent="0.25">
      <c r="S65286" s="108"/>
      <c r="U65286" s="108"/>
      <c r="W65286" s="108"/>
      <c r="Y65286" s="108"/>
      <c r="AA65286" s="108"/>
      <c r="AC65286" s="108"/>
    </row>
    <row r="65287" spans="19:29" x14ac:dyDescent="0.25">
      <c r="S65287" s="108"/>
      <c r="U65287" s="108"/>
      <c r="W65287" s="108"/>
      <c r="Y65287" s="108"/>
      <c r="AA65287" s="108"/>
      <c r="AC65287" s="108"/>
    </row>
    <row r="65288" spans="19:29" x14ac:dyDescent="0.25">
      <c r="S65288" s="109"/>
      <c r="U65288" s="109"/>
      <c r="W65288" s="109"/>
      <c r="Y65288" s="109"/>
      <c r="AA65288" s="109"/>
      <c r="AC65288" s="109"/>
    </row>
    <row r="65289" spans="19:29" x14ac:dyDescent="0.25">
      <c r="S65289" s="108"/>
      <c r="U65289" s="108"/>
      <c r="W65289" s="108"/>
      <c r="Y65289" s="108"/>
      <c r="AA65289" s="108"/>
      <c r="AC65289" s="108"/>
    </row>
    <row r="65290" spans="19:29" x14ac:dyDescent="0.25">
      <c r="S65290" s="108"/>
      <c r="U65290" s="108"/>
      <c r="W65290" s="108"/>
      <c r="Y65290" s="108"/>
      <c r="AA65290" s="108"/>
      <c r="AC65290" s="108"/>
    </row>
    <row r="65291" spans="19:29" x14ac:dyDescent="0.25">
      <c r="S65291" s="109"/>
      <c r="U65291" s="109"/>
      <c r="W65291" s="109"/>
      <c r="Y65291" s="109"/>
      <c r="AA65291" s="109"/>
      <c r="AC65291" s="109"/>
    </row>
    <row r="65292" spans="19:29" x14ac:dyDescent="0.25">
      <c r="S65292" s="108"/>
      <c r="U65292" s="108"/>
      <c r="W65292" s="108"/>
      <c r="Y65292" s="108"/>
      <c r="AA65292" s="108"/>
      <c r="AC65292" s="108"/>
    </row>
    <row r="65293" spans="19:29" x14ac:dyDescent="0.25">
      <c r="S65293" s="109"/>
      <c r="U65293" s="109"/>
      <c r="W65293" s="109"/>
      <c r="Y65293" s="109"/>
      <c r="AA65293" s="109"/>
      <c r="AC65293" s="109"/>
    </row>
    <row r="65294" spans="19:29" x14ac:dyDescent="0.25">
      <c r="S65294" s="108"/>
      <c r="U65294" s="108"/>
      <c r="W65294" s="108"/>
      <c r="Y65294" s="108"/>
      <c r="AA65294" s="108"/>
      <c r="AC65294" s="108"/>
    </row>
    <row r="65295" spans="19:29" x14ac:dyDescent="0.25">
      <c r="S65295" s="108"/>
      <c r="U65295" s="108"/>
      <c r="W65295" s="108"/>
      <c r="Y65295" s="108"/>
      <c r="AA65295" s="108"/>
      <c r="AC65295" s="108"/>
    </row>
    <row r="65296" spans="19:29" x14ac:dyDescent="0.25">
      <c r="S65296" s="108"/>
      <c r="U65296" s="108"/>
      <c r="W65296" s="108"/>
      <c r="Y65296" s="108"/>
      <c r="AA65296" s="108"/>
      <c r="AC65296" s="108"/>
    </row>
    <row r="65297" spans="19:29" x14ac:dyDescent="0.25">
      <c r="S65297" s="110"/>
      <c r="U65297" s="110"/>
      <c r="W65297" s="110"/>
      <c r="Y65297" s="110"/>
      <c r="AA65297" s="110"/>
      <c r="AC65297" s="110"/>
    </row>
    <row r="65298" spans="19:29" x14ac:dyDescent="0.25">
      <c r="S65298" s="110"/>
      <c r="U65298" s="110"/>
      <c r="W65298" s="110"/>
      <c r="Y65298" s="110"/>
      <c r="AA65298" s="110"/>
      <c r="AC65298" s="110"/>
    </row>
    <row r="65299" spans="19:29" x14ac:dyDescent="0.25">
      <c r="S65299" s="110"/>
      <c r="U65299" s="110"/>
      <c r="W65299" s="110"/>
      <c r="Y65299" s="110"/>
      <c r="AA65299" s="110"/>
      <c r="AC65299" s="110"/>
    </row>
    <row r="65300" spans="19:29" x14ac:dyDescent="0.25">
      <c r="S65300" s="110"/>
      <c r="U65300" s="110"/>
      <c r="W65300" s="110"/>
      <c r="Y65300" s="110"/>
      <c r="AA65300" s="110"/>
      <c r="AC65300" s="110"/>
    </row>
    <row r="65301" spans="19:29" x14ac:dyDescent="0.25">
      <c r="S65301" s="111"/>
      <c r="U65301" s="111"/>
      <c r="W65301" s="111"/>
      <c r="Y65301" s="111"/>
      <c r="AA65301" s="111"/>
      <c r="AC65301" s="111"/>
    </row>
    <row r="65302" spans="19:29" x14ac:dyDescent="0.25">
      <c r="S65302" s="107"/>
      <c r="U65302" s="107"/>
      <c r="W65302" s="107"/>
      <c r="Y65302" s="107"/>
      <c r="AA65302" s="107"/>
      <c r="AC65302" s="107"/>
    </row>
    <row r="65303" spans="19:29" x14ac:dyDescent="0.25">
      <c r="S65303" s="108"/>
      <c r="U65303" s="108"/>
      <c r="W65303" s="108"/>
      <c r="Y65303" s="108"/>
      <c r="AA65303" s="108"/>
      <c r="AC65303" s="108"/>
    </row>
    <row r="65304" spans="19:29" x14ac:dyDescent="0.25">
      <c r="S65304" s="108"/>
      <c r="U65304" s="108"/>
      <c r="W65304" s="108"/>
      <c r="Y65304" s="108"/>
      <c r="AA65304" s="108"/>
      <c r="AC65304" s="108"/>
    </row>
    <row r="65305" spans="19:29" x14ac:dyDescent="0.25">
      <c r="S65305" s="109"/>
      <c r="U65305" s="109"/>
      <c r="W65305" s="109"/>
      <c r="Y65305" s="109"/>
      <c r="AA65305" s="109"/>
      <c r="AC65305" s="109"/>
    </row>
    <row r="65306" spans="19:29" x14ac:dyDescent="0.25">
      <c r="S65306" s="108"/>
      <c r="U65306" s="108"/>
      <c r="W65306" s="108"/>
      <c r="Y65306" s="108"/>
      <c r="AA65306" s="108"/>
      <c r="AC65306" s="108"/>
    </row>
    <row r="65307" spans="19:29" x14ac:dyDescent="0.25">
      <c r="S65307" s="108"/>
      <c r="U65307" s="108"/>
      <c r="W65307" s="108"/>
      <c r="Y65307" s="108"/>
      <c r="AA65307" s="108"/>
      <c r="AC65307" s="108"/>
    </row>
    <row r="65308" spans="19:29" x14ac:dyDescent="0.25">
      <c r="S65308" s="109"/>
      <c r="U65308" s="109"/>
      <c r="W65308" s="109"/>
      <c r="Y65308" s="109"/>
      <c r="AA65308" s="109"/>
      <c r="AC65308" s="109"/>
    </row>
    <row r="65309" spans="19:29" x14ac:dyDescent="0.25">
      <c r="S65309" s="108"/>
      <c r="U65309" s="108"/>
      <c r="W65309" s="108"/>
      <c r="Y65309" s="108"/>
      <c r="AA65309" s="108"/>
      <c r="AC65309" s="108"/>
    </row>
    <row r="65310" spans="19:29" x14ac:dyDescent="0.25">
      <c r="S65310" s="109"/>
      <c r="U65310" s="109"/>
      <c r="W65310" s="109"/>
      <c r="Y65310" s="109"/>
      <c r="AA65310" s="109"/>
      <c r="AC65310" s="109"/>
    </row>
    <row r="65311" spans="19:29" x14ac:dyDescent="0.25">
      <c r="S65311" s="108"/>
      <c r="U65311" s="108"/>
      <c r="W65311" s="108"/>
      <c r="Y65311" s="108"/>
      <c r="AA65311" s="108"/>
      <c r="AC65311" s="108"/>
    </row>
    <row r="65312" spans="19:29" x14ac:dyDescent="0.25">
      <c r="S65312" s="108"/>
      <c r="U65312" s="108"/>
      <c r="W65312" s="108"/>
      <c r="Y65312" s="108"/>
      <c r="AA65312" s="108"/>
      <c r="AC65312" s="108"/>
    </row>
    <row r="65313" spans="19:29" x14ac:dyDescent="0.25">
      <c r="S65313" s="108"/>
      <c r="U65313" s="108"/>
      <c r="W65313" s="108"/>
      <c r="Y65313" s="108"/>
      <c r="AA65313" s="108"/>
      <c r="AC65313" s="108"/>
    </row>
    <row r="65314" spans="19:29" x14ac:dyDescent="0.25">
      <c r="S65314" s="110"/>
      <c r="U65314" s="110"/>
      <c r="W65314" s="110"/>
      <c r="Y65314" s="110"/>
      <c r="AA65314" s="110"/>
      <c r="AC65314" s="110"/>
    </row>
    <row r="65315" spans="19:29" x14ac:dyDescent="0.25">
      <c r="S65315" s="110"/>
      <c r="U65315" s="110"/>
      <c r="W65315" s="110"/>
      <c r="Y65315" s="110"/>
      <c r="AA65315" s="110"/>
      <c r="AC65315" s="110"/>
    </row>
    <row r="65316" spans="19:29" x14ac:dyDescent="0.25">
      <c r="S65316" s="110"/>
      <c r="U65316" s="110"/>
      <c r="W65316" s="110"/>
      <c r="Y65316" s="110"/>
      <c r="AA65316" s="110"/>
      <c r="AC65316" s="110"/>
    </row>
    <row r="65317" spans="19:29" x14ac:dyDescent="0.25">
      <c r="S65317" s="110"/>
      <c r="U65317" s="110"/>
      <c r="W65317" s="110"/>
      <c r="Y65317" s="110"/>
      <c r="AA65317" s="110"/>
      <c r="AC65317" s="110"/>
    </row>
    <row r="65318" spans="19:29" x14ac:dyDescent="0.25">
      <c r="S65318" s="111"/>
      <c r="U65318" s="111"/>
      <c r="W65318" s="111"/>
      <c r="Y65318" s="111"/>
      <c r="AA65318" s="111"/>
      <c r="AC65318" s="111"/>
    </row>
    <row r="65319" spans="19:29" x14ac:dyDescent="0.25">
      <c r="S65319" s="107"/>
      <c r="U65319" s="107"/>
      <c r="W65319" s="107"/>
      <c r="Y65319" s="107"/>
      <c r="AA65319" s="107"/>
      <c r="AC65319" s="107"/>
    </row>
    <row r="65320" spans="19:29" x14ac:dyDescent="0.25">
      <c r="S65320" s="108"/>
      <c r="U65320" s="108"/>
      <c r="W65320" s="108"/>
      <c r="Y65320" s="108"/>
      <c r="AA65320" s="108"/>
      <c r="AC65320" s="108"/>
    </row>
    <row r="65321" spans="19:29" x14ac:dyDescent="0.25">
      <c r="S65321" s="108"/>
      <c r="U65321" s="108"/>
      <c r="W65321" s="108"/>
      <c r="Y65321" s="108"/>
      <c r="AA65321" s="108"/>
      <c r="AC65321" s="108"/>
    </row>
    <row r="65322" spans="19:29" x14ac:dyDescent="0.25">
      <c r="S65322" s="109"/>
      <c r="U65322" s="109"/>
      <c r="W65322" s="109"/>
      <c r="Y65322" s="109"/>
      <c r="AA65322" s="109"/>
      <c r="AC65322" s="109"/>
    </row>
    <row r="65323" spans="19:29" x14ac:dyDescent="0.25">
      <c r="S65323" s="108"/>
      <c r="U65323" s="108"/>
      <c r="W65323" s="108"/>
      <c r="Y65323" s="108"/>
      <c r="AA65323" s="108"/>
      <c r="AC65323" s="108"/>
    </row>
    <row r="65324" spans="19:29" x14ac:dyDescent="0.25">
      <c r="S65324" s="108"/>
      <c r="U65324" s="108"/>
      <c r="W65324" s="108"/>
      <c r="Y65324" s="108"/>
      <c r="AA65324" s="108"/>
      <c r="AC65324" s="108"/>
    </row>
    <row r="65325" spans="19:29" x14ac:dyDescent="0.25">
      <c r="S65325" s="109"/>
      <c r="U65325" s="109"/>
      <c r="W65325" s="109"/>
      <c r="Y65325" s="109"/>
      <c r="AA65325" s="109"/>
      <c r="AC65325" s="109"/>
    </row>
    <row r="65326" spans="19:29" x14ac:dyDescent="0.25">
      <c r="S65326" s="108"/>
      <c r="U65326" s="108"/>
      <c r="W65326" s="108"/>
      <c r="Y65326" s="108"/>
      <c r="AA65326" s="108"/>
      <c r="AC65326" s="108"/>
    </row>
    <row r="65327" spans="19:29" x14ac:dyDescent="0.25">
      <c r="S65327" s="109"/>
      <c r="U65327" s="109"/>
      <c r="W65327" s="109"/>
      <c r="Y65327" s="109"/>
      <c r="AA65327" s="109"/>
      <c r="AC65327" s="109"/>
    </row>
    <row r="65328" spans="19:29" x14ac:dyDescent="0.25">
      <c r="S65328" s="108"/>
      <c r="U65328" s="108"/>
      <c r="W65328" s="108"/>
      <c r="Y65328" s="108"/>
      <c r="AA65328" s="108"/>
      <c r="AC65328" s="108"/>
    </row>
    <row r="65329" spans="19:29" x14ac:dyDescent="0.25">
      <c r="S65329" s="108"/>
      <c r="U65329" s="108"/>
      <c r="W65329" s="108"/>
      <c r="Y65329" s="108"/>
      <c r="AA65329" s="108"/>
      <c r="AC65329" s="108"/>
    </row>
    <row r="65330" spans="19:29" x14ac:dyDescent="0.25">
      <c r="S65330" s="108"/>
      <c r="U65330" s="108"/>
      <c r="W65330" s="108"/>
      <c r="Y65330" s="108"/>
      <c r="AA65330" s="108"/>
      <c r="AC65330" s="108"/>
    </row>
    <row r="65331" spans="19:29" x14ac:dyDescent="0.25">
      <c r="S65331" s="110"/>
      <c r="U65331" s="110"/>
      <c r="W65331" s="110"/>
      <c r="Y65331" s="110"/>
      <c r="AA65331" s="110"/>
      <c r="AC65331" s="110"/>
    </row>
    <row r="65332" spans="19:29" x14ac:dyDescent="0.25">
      <c r="S65332" s="110"/>
      <c r="U65332" s="110"/>
      <c r="W65332" s="110"/>
      <c r="Y65332" s="110"/>
      <c r="AA65332" s="110"/>
      <c r="AC65332" s="110"/>
    </row>
    <row r="65333" spans="19:29" x14ac:dyDescent="0.25">
      <c r="S65333" s="110"/>
      <c r="U65333" s="110"/>
      <c r="W65333" s="110"/>
      <c r="Y65333" s="110"/>
      <c r="AA65333" s="110"/>
      <c r="AC65333" s="110"/>
    </row>
    <row r="65334" spans="19:29" x14ac:dyDescent="0.25">
      <c r="S65334" s="110"/>
      <c r="U65334" s="110"/>
      <c r="W65334" s="110"/>
      <c r="Y65334" s="110"/>
      <c r="AA65334" s="110"/>
      <c r="AC65334" s="110"/>
    </row>
    <row r="65335" spans="19:29" x14ac:dyDescent="0.25">
      <c r="S65335" s="111"/>
      <c r="U65335" s="111"/>
      <c r="W65335" s="111"/>
      <c r="Y65335" s="111"/>
      <c r="AA65335" s="111"/>
      <c r="AC65335" s="111"/>
    </row>
    <row r="65336" spans="19:29" x14ac:dyDescent="0.25">
      <c r="S65336" s="107"/>
      <c r="U65336" s="107"/>
      <c r="W65336" s="107"/>
      <c r="Y65336" s="107"/>
      <c r="AA65336" s="107"/>
      <c r="AC65336" s="107"/>
    </row>
    <row r="65337" spans="19:29" x14ac:dyDescent="0.25">
      <c r="S65337" s="108"/>
      <c r="U65337" s="108"/>
      <c r="W65337" s="108"/>
      <c r="Y65337" s="108"/>
      <c r="AA65337" s="108"/>
      <c r="AC65337" s="108"/>
    </row>
    <row r="65338" spans="19:29" x14ac:dyDescent="0.25">
      <c r="S65338" s="108"/>
      <c r="U65338" s="108"/>
      <c r="W65338" s="108"/>
      <c r="Y65338" s="108"/>
      <c r="AA65338" s="108"/>
      <c r="AC65338" s="108"/>
    </row>
    <row r="65339" spans="19:29" x14ac:dyDescent="0.25">
      <c r="S65339" s="109"/>
      <c r="U65339" s="109"/>
      <c r="W65339" s="109"/>
      <c r="Y65339" s="109"/>
      <c r="AA65339" s="109"/>
      <c r="AC65339" s="109"/>
    </row>
    <row r="65340" spans="19:29" x14ac:dyDescent="0.25">
      <c r="S65340" s="108"/>
      <c r="U65340" s="108"/>
      <c r="W65340" s="108"/>
      <c r="Y65340" s="108"/>
      <c r="AA65340" s="108"/>
      <c r="AC65340" s="108"/>
    </row>
    <row r="65341" spans="19:29" x14ac:dyDescent="0.25">
      <c r="S65341" s="108"/>
      <c r="U65341" s="108"/>
      <c r="W65341" s="108"/>
      <c r="Y65341" s="108"/>
      <c r="AA65341" s="108"/>
      <c r="AC65341" s="108"/>
    </row>
    <row r="65342" spans="19:29" x14ac:dyDescent="0.25">
      <c r="S65342" s="109"/>
      <c r="U65342" s="109"/>
      <c r="W65342" s="109"/>
      <c r="Y65342" s="109"/>
      <c r="AA65342" s="109"/>
      <c r="AC65342" s="109"/>
    </row>
    <row r="65343" spans="19:29" x14ac:dyDescent="0.25">
      <c r="S65343" s="108"/>
      <c r="U65343" s="108"/>
      <c r="W65343" s="108"/>
      <c r="Y65343" s="108"/>
      <c r="AA65343" s="108"/>
      <c r="AC65343" s="108"/>
    </row>
    <row r="65344" spans="19:29" x14ac:dyDescent="0.25">
      <c r="S65344" s="109"/>
      <c r="U65344" s="109"/>
      <c r="W65344" s="109"/>
      <c r="Y65344" s="109"/>
      <c r="AA65344" s="109"/>
      <c r="AC65344" s="109"/>
    </row>
    <row r="65345" spans="19:29" x14ac:dyDescent="0.25">
      <c r="S65345" s="108"/>
      <c r="U65345" s="108"/>
      <c r="W65345" s="108"/>
      <c r="Y65345" s="108"/>
      <c r="AA65345" s="108"/>
      <c r="AC65345" s="108"/>
    </row>
    <row r="65346" spans="19:29" x14ac:dyDescent="0.25">
      <c r="S65346" s="108"/>
      <c r="U65346" s="108"/>
      <c r="W65346" s="108"/>
      <c r="Y65346" s="108"/>
      <c r="AA65346" s="108"/>
      <c r="AC65346" s="108"/>
    </row>
    <row r="65347" spans="19:29" x14ac:dyDescent="0.25">
      <c r="S65347" s="108"/>
      <c r="U65347" s="108"/>
      <c r="W65347" s="108"/>
      <c r="Y65347" s="108"/>
      <c r="AA65347" s="108"/>
      <c r="AC65347" s="108"/>
    </row>
    <row r="65348" spans="19:29" x14ac:dyDescent="0.25">
      <c r="S65348" s="110"/>
      <c r="U65348" s="110"/>
      <c r="W65348" s="110"/>
      <c r="Y65348" s="110"/>
      <c r="AA65348" s="110"/>
      <c r="AC65348" s="110"/>
    </row>
    <row r="65349" spans="19:29" x14ac:dyDescent="0.25">
      <c r="S65349" s="110"/>
      <c r="U65349" s="110"/>
      <c r="W65349" s="110"/>
      <c r="Y65349" s="110"/>
      <c r="AA65349" s="110"/>
      <c r="AC65349" s="110"/>
    </row>
    <row r="65350" spans="19:29" x14ac:dyDescent="0.25">
      <c r="S65350" s="110"/>
      <c r="U65350" s="110"/>
      <c r="W65350" s="110"/>
      <c r="Y65350" s="110"/>
      <c r="AA65350" s="110"/>
      <c r="AC65350" s="110"/>
    </row>
    <row r="65351" spans="19:29" x14ac:dyDescent="0.25">
      <c r="S65351" s="110"/>
      <c r="U65351" s="110"/>
      <c r="W65351" s="110"/>
      <c r="Y65351" s="110"/>
      <c r="AA65351" s="110"/>
      <c r="AC65351" s="110"/>
    </row>
    <row r="65352" spans="19:29" x14ac:dyDescent="0.25">
      <c r="S65352" s="111"/>
      <c r="U65352" s="111"/>
      <c r="W65352" s="111"/>
      <c r="Y65352" s="111"/>
      <c r="AA65352" s="111"/>
      <c r="AC65352" s="111"/>
    </row>
    <row r="65353" spans="19:29" x14ac:dyDescent="0.25">
      <c r="S65353" s="107"/>
      <c r="U65353" s="107"/>
      <c r="W65353" s="107"/>
      <c r="Y65353" s="107"/>
      <c r="AA65353" s="107"/>
      <c r="AC65353" s="107"/>
    </row>
    <row r="65354" spans="19:29" x14ac:dyDescent="0.25">
      <c r="S65354" s="108"/>
      <c r="U65354" s="108"/>
      <c r="W65354" s="108"/>
      <c r="Y65354" s="108"/>
      <c r="AA65354" s="108"/>
      <c r="AC65354" s="108"/>
    </row>
    <row r="65355" spans="19:29" x14ac:dyDescent="0.25">
      <c r="S65355" s="108"/>
      <c r="U65355" s="108"/>
      <c r="W65355" s="108"/>
      <c r="Y65355" s="108"/>
      <c r="AA65355" s="108"/>
      <c r="AC65355" s="108"/>
    </row>
    <row r="65356" spans="19:29" x14ac:dyDescent="0.25">
      <c r="S65356" s="109"/>
      <c r="U65356" s="109"/>
      <c r="W65356" s="109"/>
      <c r="Y65356" s="109"/>
      <c r="AA65356" s="109"/>
      <c r="AC65356" s="109"/>
    </row>
    <row r="65357" spans="19:29" x14ac:dyDescent="0.25">
      <c r="S65357" s="108"/>
      <c r="U65357" s="108"/>
      <c r="W65357" s="108"/>
      <c r="Y65357" s="108"/>
      <c r="AA65357" s="108"/>
      <c r="AC65357" s="108"/>
    </row>
    <row r="65358" spans="19:29" x14ac:dyDescent="0.25">
      <c r="S65358" s="108"/>
      <c r="U65358" s="108"/>
      <c r="W65358" s="108"/>
      <c r="Y65358" s="108"/>
      <c r="AA65358" s="108"/>
      <c r="AC65358" s="108"/>
    </row>
    <row r="65359" spans="19:29" x14ac:dyDescent="0.25">
      <c r="S65359" s="109"/>
      <c r="U65359" s="109"/>
      <c r="W65359" s="109"/>
      <c r="Y65359" s="109"/>
      <c r="AA65359" s="109"/>
      <c r="AC65359" s="109"/>
    </row>
    <row r="65360" spans="19:29" x14ac:dyDescent="0.25">
      <c r="S65360" s="108"/>
      <c r="U65360" s="108"/>
      <c r="W65360" s="108"/>
      <c r="Y65360" s="108"/>
      <c r="AA65360" s="108"/>
      <c r="AC65360" s="108"/>
    </row>
    <row r="65361" spans="19:29" x14ac:dyDescent="0.25">
      <c r="S65361" s="109"/>
      <c r="U65361" s="109"/>
      <c r="W65361" s="109"/>
      <c r="Y65361" s="109"/>
      <c r="AA65361" s="109"/>
      <c r="AC65361" s="109"/>
    </row>
    <row r="65362" spans="19:29" x14ac:dyDescent="0.25">
      <c r="S65362" s="108"/>
      <c r="U65362" s="108"/>
      <c r="W65362" s="108"/>
      <c r="Y65362" s="108"/>
      <c r="AA65362" s="108"/>
      <c r="AC65362" s="108"/>
    </row>
    <row r="65363" spans="19:29" x14ac:dyDescent="0.25">
      <c r="S65363" s="108"/>
      <c r="U65363" s="108"/>
      <c r="W65363" s="108"/>
      <c r="Y65363" s="108"/>
      <c r="AA65363" s="108"/>
      <c r="AC65363" s="108"/>
    </row>
    <row r="65364" spans="19:29" x14ac:dyDescent="0.25">
      <c r="S65364" s="108"/>
      <c r="U65364" s="108"/>
      <c r="W65364" s="108"/>
      <c r="Y65364" s="108"/>
      <c r="AA65364" s="108"/>
      <c r="AC65364" s="108"/>
    </row>
    <row r="65365" spans="19:29" x14ac:dyDescent="0.25">
      <c r="S65365" s="110"/>
      <c r="U65365" s="110"/>
      <c r="W65365" s="110"/>
      <c r="Y65365" s="110"/>
      <c r="AA65365" s="110"/>
      <c r="AC65365" s="110"/>
    </row>
    <row r="65366" spans="19:29" x14ac:dyDescent="0.25">
      <c r="S65366" s="110"/>
      <c r="U65366" s="110"/>
      <c r="W65366" s="110"/>
      <c r="Y65366" s="110"/>
      <c r="AA65366" s="110"/>
      <c r="AC65366" s="110"/>
    </row>
    <row r="65367" spans="19:29" x14ac:dyDescent="0.25">
      <c r="S65367" s="110"/>
      <c r="U65367" s="110"/>
      <c r="W65367" s="110"/>
      <c r="Y65367" s="110"/>
      <c r="AA65367" s="110"/>
      <c r="AC65367" s="110"/>
    </row>
    <row r="65368" spans="19:29" x14ac:dyDescent="0.25">
      <c r="S65368" s="110"/>
      <c r="U65368" s="110"/>
      <c r="W65368" s="110"/>
      <c r="Y65368" s="110"/>
      <c r="AA65368" s="110"/>
      <c r="AC65368" s="110"/>
    </row>
    <row r="65369" spans="19:29" x14ac:dyDescent="0.25">
      <c r="S65369" s="111"/>
      <c r="U65369" s="111"/>
      <c r="W65369" s="111"/>
      <c r="Y65369" s="111"/>
      <c r="AA65369" s="111"/>
      <c r="AC65369" s="111"/>
    </row>
    <row r="65370" spans="19:29" x14ac:dyDescent="0.25">
      <c r="S65370" s="107"/>
      <c r="U65370" s="107"/>
      <c r="W65370" s="107"/>
      <c r="Y65370" s="107"/>
      <c r="AA65370" s="107"/>
      <c r="AC65370" s="107"/>
    </row>
    <row r="65371" spans="19:29" x14ac:dyDescent="0.25">
      <c r="S65371" s="108"/>
      <c r="U65371" s="108"/>
      <c r="W65371" s="108"/>
      <c r="Y65371" s="108"/>
      <c r="AA65371" s="108"/>
      <c r="AC65371" s="108"/>
    </row>
    <row r="65372" spans="19:29" x14ac:dyDescent="0.25">
      <c r="S65372" s="108"/>
      <c r="U65372" s="108"/>
      <c r="W65372" s="108"/>
      <c r="Y65372" s="108"/>
      <c r="AA65372" s="108"/>
      <c r="AC65372" s="108"/>
    </row>
    <row r="65373" spans="19:29" x14ac:dyDescent="0.25">
      <c r="S65373" s="109"/>
      <c r="U65373" s="109"/>
      <c r="W65373" s="109"/>
      <c r="Y65373" s="109"/>
      <c r="AA65373" s="109"/>
      <c r="AC65373" s="109"/>
    </row>
    <row r="65374" spans="19:29" x14ac:dyDescent="0.25">
      <c r="S65374" s="108"/>
      <c r="U65374" s="108"/>
      <c r="W65374" s="108"/>
      <c r="Y65374" s="108"/>
      <c r="AA65374" s="108"/>
      <c r="AC65374" s="108"/>
    </row>
    <row r="65375" spans="19:29" x14ac:dyDescent="0.25">
      <c r="S65375" s="108"/>
      <c r="U65375" s="108"/>
      <c r="W65375" s="108"/>
      <c r="Y65375" s="108"/>
      <c r="AA65375" s="108"/>
      <c r="AC65375" s="108"/>
    </row>
    <row r="65376" spans="19:29" x14ac:dyDescent="0.25">
      <c r="S65376" s="109"/>
      <c r="U65376" s="109"/>
      <c r="W65376" s="109"/>
      <c r="Y65376" s="109"/>
      <c r="AA65376" s="109"/>
      <c r="AC65376" s="109"/>
    </row>
    <row r="65377" spans="19:29" x14ac:dyDescent="0.25">
      <c r="S65377" s="108"/>
      <c r="U65377" s="108"/>
      <c r="W65377" s="108"/>
      <c r="Y65377" s="108"/>
      <c r="AA65377" s="108"/>
      <c r="AC65377" s="108"/>
    </row>
    <row r="65378" spans="19:29" x14ac:dyDescent="0.25">
      <c r="S65378" s="109"/>
      <c r="U65378" s="109"/>
      <c r="W65378" s="109"/>
      <c r="Y65378" s="109"/>
      <c r="AA65378" s="109"/>
      <c r="AC65378" s="109"/>
    </row>
    <row r="65379" spans="19:29" x14ac:dyDescent="0.25">
      <c r="S65379" s="108"/>
      <c r="U65379" s="108"/>
      <c r="W65379" s="108"/>
      <c r="Y65379" s="108"/>
      <c r="AA65379" s="108"/>
      <c r="AC65379" s="108"/>
    </row>
    <row r="65380" spans="19:29" x14ac:dyDescent="0.25">
      <c r="S65380" s="108"/>
      <c r="U65380" s="108"/>
      <c r="W65380" s="108"/>
      <c r="Y65380" s="108"/>
      <c r="AA65380" s="108"/>
      <c r="AC65380" s="108"/>
    </row>
    <row r="65381" spans="19:29" x14ac:dyDescent="0.25">
      <c r="S65381" s="108"/>
      <c r="U65381" s="108"/>
      <c r="W65381" s="108"/>
      <c r="Y65381" s="108"/>
      <c r="AA65381" s="108"/>
      <c r="AC65381" s="108"/>
    </row>
    <row r="65382" spans="19:29" x14ac:dyDescent="0.25">
      <c r="S65382" s="110"/>
      <c r="U65382" s="110"/>
      <c r="W65382" s="110"/>
      <c r="Y65382" s="110"/>
      <c r="AA65382" s="110"/>
      <c r="AC65382" s="110"/>
    </row>
    <row r="65383" spans="19:29" x14ac:dyDescent="0.25">
      <c r="S65383" s="110"/>
      <c r="U65383" s="110"/>
      <c r="W65383" s="110"/>
      <c r="Y65383" s="110"/>
      <c r="AA65383" s="110"/>
      <c r="AC65383" s="110"/>
    </row>
    <row r="65384" spans="19:29" x14ac:dyDescent="0.25">
      <c r="S65384" s="110"/>
      <c r="U65384" s="110"/>
      <c r="W65384" s="110"/>
      <c r="Y65384" s="110"/>
      <c r="AA65384" s="110"/>
      <c r="AC65384" s="110"/>
    </row>
    <row r="65385" spans="19:29" x14ac:dyDescent="0.25">
      <c r="S65385" s="110"/>
      <c r="U65385" s="110"/>
      <c r="W65385" s="110"/>
      <c r="Y65385" s="110"/>
      <c r="AA65385" s="110"/>
      <c r="AC65385" s="110"/>
    </row>
    <row r="65386" spans="19:29" x14ac:dyDescent="0.25">
      <c r="S65386" s="111"/>
      <c r="U65386" s="111"/>
      <c r="W65386" s="111"/>
      <c r="Y65386" s="111"/>
      <c r="AA65386" s="111"/>
      <c r="AC65386" s="111"/>
    </row>
    <row r="65387" spans="19:29" x14ac:dyDescent="0.25">
      <c r="S65387" s="107"/>
      <c r="U65387" s="107"/>
      <c r="W65387" s="107"/>
      <c r="Y65387" s="107"/>
      <c r="AA65387" s="107"/>
      <c r="AC65387" s="107"/>
    </row>
    <row r="65388" spans="19:29" x14ac:dyDescent="0.25">
      <c r="S65388" s="108"/>
      <c r="U65388" s="108"/>
      <c r="W65388" s="108"/>
      <c r="Y65388" s="108"/>
      <c r="AA65388" s="108"/>
      <c r="AC65388" s="108"/>
    </row>
    <row r="65389" spans="19:29" x14ac:dyDescent="0.25">
      <c r="S65389" s="108"/>
      <c r="U65389" s="108"/>
      <c r="W65389" s="108"/>
      <c r="Y65389" s="108"/>
      <c r="AA65389" s="108"/>
      <c r="AC65389" s="108"/>
    </row>
    <row r="65390" spans="19:29" x14ac:dyDescent="0.25">
      <c r="S65390" s="109"/>
      <c r="U65390" s="109"/>
      <c r="W65390" s="109"/>
      <c r="Y65390" s="109"/>
      <c r="AA65390" s="109"/>
      <c r="AC65390" s="109"/>
    </row>
    <row r="65391" spans="19:29" x14ac:dyDescent="0.25">
      <c r="S65391" s="108"/>
      <c r="U65391" s="108"/>
      <c r="W65391" s="108"/>
      <c r="Y65391" s="108"/>
      <c r="AA65391" s="108"/>
      <c r="AC65391" s="108"/>
    </row>
    <row r="65392" spans="19:29" x14ac:dyDescent="0.25">
      <c r="S65392" s="108"/>
      <c r="U65392" s="108"/>
      <c r="W65392" s="108"/>
      <c r="Y65392" s="108"/>
      <c r="AA65392" s="108"/>
      <c r="AC65392" s="108"/>
    </row>
    <row r="65393" spans="19:29" x14ac:dyDescent="0.25">
      <c r="S65393" s="109"/>
      <c r="U65393" s="109"/>
      <c r="W65393" s="109"/>
      <c r="Y65393" s="109"/>
      <c r="AA65393" s="109"/>
      <c r="AC65393" s="109"/>
    </row>
    <row r="65394" spans="19:29" x14ac:dyDescent="0.25">
      <c r="S65394" s="108"/>
      <c r="U65394" s="108"/>
      <c r="W65394" s="108"/>
      <c r="Y65394" s="108"/>
      <c r="AA65394" s="108"/>
      <c r="AC65394" s="108"/>
    </row>
    <row r="65395" spans="19:29" x14ac:dyDescent="0.25">
      <c r="S65395" s="109"/>
      <c r="U65395" s="109"/>
      <c r="W65395" s="109"/>
      <c r="Y65395" s="109"/>
      <c r="AA65395" s="109"/>
      <c r="AC65395" s="109"/>
    </row>
    <row r="65396" spans="19:29" x14ac:dyDescent="0.25">
      <c r="S65396" s="108"/>
      <c r="U65396" s="108"/>
      <c r="W65396" s="108"/>
      <c r="Y65396" s="108"/>
      <c r="AA65396" s="108"/>
      <c r="AC65396" s="108"/>
    </row>
    <row r="65397" spans="19:29" x14ac:dyDescent="0.25">
      <c r="S65397" s="108"/>
      <c r="U65397" s="108"/>
      <c r="W65397" s="108"/>
      <c r="Y65397" s="108"/>
      <c r="AA65397" s="108"/>
      <c r="AC65397" s="108"/>
    </row>
    <row r="65398" spans="19:29" x14ac:dyDescent="0.25">
      <c r="S65398" s="108"/>
      <c r="U65398" s="108"/>
      <c r="W65398" s="108"/>
      <c r="Y65398" s="108"/>
      <c r="AA65398" s="108"/>
      <c r="AC65398" s="108"/>
    </row>
    <row r="65399" spans="19:29" x14ac:dyDescent="0.25">
      <c r="S65399" s="110"/>
      <c r="U65399" s="110"/>
      <c r="W65399" s="110"/>
      <c r="Y65399" s="110"/>
      <c r="AA65399" s="110"/>
      <c r="AC65399" s="110"/>
    </row>
    <row r="65400" spans="19:29" x14ac:dyDescent="0.25">
      <c r="S65400" s="110"/>
      <c r="U65400" s="110"/>
      <c r="W65400" s="110"/>
      <c r="Y65400" s="110"/>
      <c r="AA65400" s="110"/>
      <c r="AC65400" s="110"/>
    </row>
    <row r="65401" spans="19:29" x14ac:dyDescent="0.25">
      <c r="S65401" s="110"/>
      <c r="U65401" s="110"/>
      <c r="W65401" s="110"/>
      <c r="Y65401" s="110"/>
      <c r="AA65401" s="110"/>
      <c r="AC65401" s="110"/>
    </row>
    <row r="65402" spans="19:29" x14ac:dyDescent="0.25">
      <c r="S65402" s="110"/>
      <c r="U65402" s="110"/>
      <c r="W65402" s="110"/>
      <c r="Y65402" s="110"/>
      <c r="AA65402" s="110"/>
      <c r="AC65402" s="110"/>
    </row>
    <row r="65403" spans="19:29" x14ac:dyDescent="0.25">
      <c r="S65403" s="111"/>
      <c r="U65403" s="111"/>
      <c r="W65403" s="111"/>
      <c r="Y65403" s="111"/>
      <c r="AA65403" s="111"/>
      <c r="AC65403" s="111"/>
    </row>
    <row r="65404" spans="19:29" x14ac:dyDescent="0.25">
      <c r="S65404" s="107"/>
      <c r="U65404" s="107"/>
      <c r="W65404" s="107"/>
      <c r="Y65404" s="107"/>
      <c r="AA65404" s="107"/>
      <c r="AC65404" s="107"/>
    </row>
    <row r="65405" spans="19:29" x14ac:dyDescent="0.25">
      <c r="S65405" s="108"/>
      <c r="U65405" s="108"/>
      <c r="W65405" s="108"/>
      <c r="Y65405" s="108"/>
      <c r="AA65405" s="108"/>
      <c r="AC65405" s="108"/>
    </row>
    <row r="65406" spans="19:29" x14ac:dyDescent="0.25">
      <c r="S65406" s="108"/>
      <c r="U65406" s="108"/>
      <c r="W65406" s="108"/>
      <c r="Y65406" s="108"/>
      <c r="AA65406" s="108"/>
      <c r="AC65406" s="108"/>
    </row>
    <row r="65407" spans="19:29" x14ac:dyDescent="0.25">
      <c r="S65407" s="109"/>
      <c r="U65407" s="109"/>
      <c r="W65407" s="109"/>
      <c r="Y65407" s="109"/>
      <c r="AA65407" s="109"/>
      <c r="AC65407" s="109"/>
    </row>
    <row r="65408" spans="19:29" x14ac:dyDescent="0.25">
      <c r="S65408" s="108"/>
      <c r="U65408" s="108"/>
      <c r="W65408" s="108"/>
      <c r="Y65408" s="108"/>
      <c r="AA65408" s="108"/>
      <c r="AC65408" s="108"/>
    </row>
    <row r="65409" spans="19:29" x14ac:dyDescent="0.25">
      <c r="S65409" s="108"/>
      <c r="U65409" s="108"/>
      <c r="W65409" s="108"/>
      <c r="Y65409" s="108"/>
      <c r="AA65409" s="108"/>
      <c r="AC65409" s="108"/>
    </row>
    <row r="65410" spans="19:29" x14ac:dyDescent="0.25">
      <c r="S65410" s="109"/>
      <c r="U65410" s="109"/>
      <c r="W65410" s="109"/>
      <c r="Y65410" s="109"/>
      <c r="AA65410" s="109"/>
      <c r="AC65410" s="109"/>
    </row>
    <row r="65411" spans="19:29" x14ac:dyDescent="0.25">
      <c r="S65411" s="108"/>
      <c r="U65411" s="108"/>
      <c r="W65411" s="108"/>
      <c r="Y65411" s="108"/>
      <c r="AA65411" s="108"/>
      <c r="AC65411" s="108"/>
    </row>
    <row r="65412" spans="19:29" x14ac:dyDescent="0.25">
      <c r="S65412" s="109"/>
      <c r="U65412" s="109"/>
      <c r="W65412" s="109"/>
      <c r="Y65412" s="109"/>
      <c r="AA65412" s="109"/>
      <c r="AC65412" s="109"/>
    </row>
    <row r="65413" spans="19:29" x14ac:dyDescent="0.25">
      <c r="S65413" s="108"/>
      <c r="U65413" s="108"/>
      <c r="W65413" s="108"/>
      <c r="Y65413" s="108"/>
      <c r="AA65413" s="108"/>
      <c r="AC65413" s="108"/>
    </row>
    <row r="65414" spans="19:29" x14ac:dyDescent="0.25">
      <c r="S65414" s="108"/>
      <c r="U65414" s="108"/>
      <c r="W65414" s="108"/>
      <c r="Y65414" s="108"/>
      <c r="AA65414" s="108"/>
      <c r="AC65414" s="108"/>
    </row>
    <row r="65415" spans="19:29" x14ac:dyDescent="0.25">
      <c r="S65415" s="108"/>
      <c r="U65415" s="108"/>
      <c r="W65415" s="108"/>
      <c r="Y65415" s="108"/>
      <c r="AA65415" s="108"/>
      <c r="AC65415" s="108"/>
    </row>
    <row r="65416" spans="19:29" x14ac:dyDescent="0.25">
      <c r="S65416" s="110"/>
      <c r="U65416" s="110"/>
      <c r="W65416" s="110"/>
      <c r="Y65416" s="110"/>
      <c r="AA65416" s="110"/>
      <c r="AC65416" s="110"/>
    </row>
    <row r="65417" spans="19:29" x14ac:dyDescent="0.25">
      <c r="S65417" s="110"/>
      <c r="U65417" s="110"/>
      <c r="W65417" s="110"/>
      <c r="Y65417" s="110"/>
      <c r="AA65417" s="110"/>
      <c r="AC65417" s="110"/>
    </row>
    <row r="65418" spans="19:29" x14ac:dyDescent="0.25">
      <c r="S65418" s="110"/>
      <c r="U65418" s="110"/>
      <c r="W65418" s="110"/>
      <c r="Y65418" s="110"/>
      <c r="AA65418" s="110"/>
      <c r="AC65418" s="110"/>
    </row>
    <row r="65419" spans="19:29" x14ac:dyDescent="0.25">
      <c r="S65419" s="110"/>
      <c r="U65419" s="110"/>
      <c r="W65419" s="110"/>
      <c r="Y65419" s="110"/>
      <c r="AA65419" s="110"/>
      <c r="AC65419" s="110"/>
    </row>
    <row r="65420" spans="19:29" x14ac:dyDescent="0.25">
      <c r="S65420" s="111"/>
      <c r="U65420" s="111"/>
      <c r="W65420" s="111"/>
      <c r="Y65420" s="111"/>
      <c r="AA65420" s="111"/>
      <c r="AC65420" s="111"/>
    </row>
    <row r="65421" spans="19:29" x14ac:dyDescent="0.25">
      <c r="S65421" s="107"/>
      <c r="U65421" s="107"/>
      <c r="W65421" s="107"/>
      <c r="Y65421" s="107"/>
      <c r="AA65421" s="107"/>
      <c r="AC65421" s="107"/>
    </row>
    <row r="65422" spans="19:29" x14ac:dyDescent="0.25">
      <c r="S65422" s="108"/>
      <c r="U65422" s="108"/>
      <c r="W65422" s="108"/>
      <c r="Y65422" s="108"/>
      <c r="AA65422" s="108"/>
      <c r="AC65422" s="108"/>
    </row>
    <row r="65423" spans="19:29" x14ac:dyDescent="0.25">
      <c r="S65423" s="108"/>
      <c r="U65423" s="108"/>
      <c r="W65423" s="108"/>
      <c r="Y65423" s="108"/>
      <c r="AA65423" s="108"/>
      <c r="AC65423" s="108"/>
    </row>
    <row r="65424" spans="19:29" x14ac:dyDescent="0.25">
      <c r="S65424" s="109"/>
      <c r="U65424" s="109"/>
      <c r="W65424" s="109"/>
      <c r="Y65424" s="109"/>
      <c r="AA65424" s="109"/>
      <c r="AC65424" s="109"/>
    </row>
    <row r="65425" spans="19:29" x14ac:dyDescent="0.25">
      <c r="S65425" s="108"/>
      <c r="U65425" s="108"/>
      <c r="W65425" s="108"/>
      <c r="Y65425" s="108"/>
      <c r="AA65425" s="108"/>
      <c r="AC65425" s="108"/>
    </row>
    <row r="65426" spans="19:29" x14ac:dyDescent="0.25">
      <c r="S65426" s="108"/>
      <c r="U65426" s="108"/>
      <c r="W65426" s="108"/>
      <c r="Y65426" s="108"/>
      <c r="AA65426" s="108"/>
      <c r="AC65426" s="108"/>
    </row>
    <row r="65427" spans="19:29" x14ac:dyDescent="0.25">
      <c r="S65427" s="109"/>
      <c r="U65427" s="109"/>
      <c r="W65427" s="109"/>
      <c r="Y65427" s="109"/>
      <c r="AA65427" s="109"/>
      <c r="AC65427" s="109"/>
    </row>
    <row r="65428" spans="19:29" x14ac:dyDescent="0.25">
      <c r="S65428" s="108"/>
      <c r="U65428" s="108"/>
      <c r="W65428" s="108"/>
      <c r="Y65428" s="108"/>
      <c r="AA65428" s="108"/>
      <c r="AC65428" s="108"/>
    </row>
    <row r="65429" spans="19:29" x14ac:dyDescent="0.25">
      <c r="S65429" s="109"/>
      <c r="U65429" s="109"/>
      <c r="W65429" s="109"/>
      <c r="Y65429" s="109"/>
      <c r="AA65429" s="109"/>
      <c r="AC65429" s="109"/>
    </row>
    <row r="65430" spans="19:29" x14ac:dyDescent="0.25">
      <c r="S65430" s="108"/>
      <c r="U65430" s="108"/>
      <c r="W65430" s="108"/>
      <c r="Y65430" s="108"/>
      <c r="AA65430" s="108"/>
      <c r="AC65430" s="108"/>
    </row>
    <row r="65431" spans="19:29" x14ac:dyDescent="0.25">
      <c r="S65431" s="108"/>
      <c r="U65431" s="108"/>
      <c r="W65431" s="108"/>
      <c r="Y65431" s="108"/>
      <c r="AA65431" s="108"/>
      <c r="AC65431" s="108"/>
    </row>
    <row r="65432" spans="19:29" x14ac:dyDescent="0.25">
      <c r="S65432" s="108"/>
      <c r="U65432" s="108"/>
      <c r="W65432" s="108"/>
      <c r="Y65432" s="108"/>
      <c r="AA65432" s="108"/>
      <c r="AC65432" s="108"/>
    </row>
    <row r="65433" spans="19:29" x14ac:dyDescent="0.25">
      <c r="S65433" s="110"/>
      <c r="U65433" s="110"/>
      <c r="W65433" s="110"/>
      <c r="Y65433" s="110"/>
      <c r="AA65433" s="110"/>
      <c r="AC65433" s="110"/>
    </row>
    <row r="65434" spans="19:29" x14ac:dyDescent="0.25">
      <c r="S65434" s="110"/>
      <c r="U65434" s="110"/>
      <c r="W65434" s="110"/>
      <c r="Y65434" s="110"/>
      <c r="AA65434" s="110"/>
      <c r="AC65434" s="110"/>
    </row>
    <row r="65435" spans="19:29" x14ac:dyDescent="0.25">
      <c r="S65435" s="110"/>
      <c r="U65435" s="110"/>
      <c r="W65435" s="110"/>
      <c r="Y65435" s="110"/>
      <c r="AA65435" s="110"/>
      <c r="AC65435" s="110"/>
    </row>
    <row r="65436" spans="19:29" x14ac:dyDescent="0.25">
      <c r="S65436" s="110"/>
      <c r="U65436" s="110"/>
      <c r="W65436" s="110"/>
      <c r="Y65436" s="110"/>
      <c r="AA65436" s="110"/>
      <c r="AC65436" s="110"/>
    </row>
    <row r="65437" spans="19:29" x14ac:dyDescent="0.25">
      <c r="S65437" s="111"/>
      <c r="U65437" s="111"/>
      <c r="W65437" s="111"/>
      <c r="Y65437" s="111"/>
      <c r="AA65437" s="111"/>
      <c r="AC65437" s="111"/>
    </row>
    <row r="65438" spans="19:29" x14ac:dyDescent="0.25">
      <c r="S65438" s="107"/>
      <c r="U65438" s="107"/>
      <c r="W65438" s="107"/>
      <c r="Y65438" s="107"/>
      <c r="AA65438" s="107"/>
      <c r="AC65438" s="107"/>
    </row>
    <row r="65439" spans="19:29" x14ac:dyDescent="0.25">
      <c r="S65439" s="108"/>
      <c r="U65439" s="108"/>
      <c r="W65439" s="108"/>
      <c r="Y65439" s="108"/>
      <c r="AA65439" s="108"/>
      <c r="AC65439" s="108"/>
    </row>
    <row r="65440" spans="19:29" x14ac:dyDescent="0.25">
      <c r="S65440" s="108"/>
      <c r="U65440" s="108"/>
      <c r="W65440" s="108"/>
      <c r="Y65440" s="108"/>
      <c r="AA65440" s="108"/>
      <c r="AC65440" s="108"/>
    </row>
    <row r="65441" spans="19:29" x14ac:dyDescent="0.25">
      <c r="S65441" s="109"/>
      <c r="U65441" s="109"/>
      <c r="W65441" s="109"/>
      <c r="Y65441" s="109"/>
      <c r="AA65441" s="109"/>
      <c r="AC65441" s="109"/>
    </row>
    <row r="65442" spans="19:29" x14ac:dyDescent="0.25">
      <c r="S65442" s="108"/>
      <c r="U65442" s="108"/>
      <c r="W65442" s="108"/>
      <c r="Y65442" s="108"/>
      <c r="AA65442" s="108"/>
      <c r="AC65442" s="108"/>
    </row>
    <row r="65443" spans="19:29" x14ac:dyDescent="0.25">
      <c r="S65443" s="108"/>
      <c r="U65443" s="108"/>
      <c r="W65443" s="108"/>
      <c r="Y65443" s="108"/>
      <c r="AA65443" s="108"/>
      <c r="AC65443" s="108"/>
    </row>
    <row r="65444" spans="19:29" x14ac:dyDescent="0.25">
      <c r="S65444" s="109"/>
      <c r="U65444" s="109"/>
      <c r="W65444" s="109"/>
      <c r="Y65444" s="109"/>
      <c r="AA65444" s="109"/>
      <c r="AC65444" s="109"/>
    </row>
    <row r="65445" spans="19:29" x14ac:dyDescent="0.25">
      <c r="S65445" s="108"/>
      <c r="U65445" s="108"/>
      <c r="W65445" s="108"/>
      <c r="Y65445" s="108"/>
      <c r="AA65445" s="108"/>
      <c r="AC65445" s="108"/>
    </row>
    <row r="65446" spans="19:29" x14ac:dyDescent="0.25">
      <c r="S65446" s="109"/>
      <c r="U65446" s="109"/>
      <c r="W65446" s="109"/>
      <c r="Y65446" s="109"/>
      <c r="AA65446" s="109"/>
      <c r="AC65446" s="109"/>
    </row>
    <row r="65447" spans="19:29" x14ac:dyDescent="0.25">
      <c r="S65447" s="108"/>
      <c r="U65447" s="108"/>
      <c r="W65447" s="108"/>
      <c r="Y65447" s="108"/>
      <c r="AA65447" s="108"/>
      <c r="AC65447" s="108"/>
    </row>
    <row r="65448" spans="19:29" x14ac:dyDescent="0.25">
      <c r="S65448" s="108"/>
      <c r="U65448" s="108"/>
      <c r="W65448" s="108"/>
      <c r="Y65448" s="108"/>
      <c r="AA65448" s="108"/>
      <c r="AC65448" s="108"/>
    </row>
    <row r="65449" spans="19:29" x14ac:dyDescent="0.25">
      <c r="S65449" s="108"/>
      <c r="U65449" s="108"/>
      <c r="W65449" s="108"/>
      <c r="Y65449" s="108"/>
      <c r="AA65449" s="108"/>
      <c r="AC65449" s="108"/>
    </row>
    <row r="65450" spans="19:29" x14ac:dyDescent="0.25">
      <c r="S65450" s="110"/>
      <c r="U65450" s="110"/>
      <c r="W65450" s="110"/>
      <c r="Y65450" s="110"/>
      <c r="AA65450" s="110"/>
      <c r="AC65450" s="110"/>
    </row>
    <row r="65451" spans="19:29" x14ac:dyDescent="0.25">
      <c r="S65451" s="110"/>
      <c r="U65451" s="110"/>
      <c r="W65451" s="110"/>
      <c r="Y65451" s="110"/>
      <c r="AA65451" s="110"/>
      <c r="AC65451" s="110"/>
    </row>
    <row r="65452" spans="19:29" x14ac:dyDescent="0.25">
      <c r="S65452" s="110"/>
      <c r="U65452" s="110"/>
      <c r="W65452" s="110"/>
      <c r="Y65452" s="110"/>
      <c r="AA65452" s="110"/>
      <c r="AC65452" s="110"/>
    </row>
    <row r="65453" spans="19:29" x14ac:dyDescent="0.25">
      <c r="S65453" s="110"/>
      <c r="U65453" s="110"/>
      <c r="W65453" s="110"/>
      <c r="Y65453" s="110"/>
      <c r="AA65453" s="110"/>
      <c r="AC65453" s="110"/>
    </row>
    <row r="65454" spans="19:29" x14ac:dyDescent="0.25">
      <c r="S65454" s="111"/>
      <c r="U65454" s="111"/>
      <c r="W65454" s="111"/>
      <c r="Y65454" s="111"/>
      <c r="AA65454" s="111"/>
      <c r="AC65454" s="111"/>
    </row>
    <row r="65455" spans="19:29" x14ac:dyDescent="0.25">
      <c r="S65455" s="107"/>
      <c r="U65455" s="107"/>
      <c r="W65455" s="107"/>
      <c r="Y65455" s="107"/>
      <c r="AA65455" s="107"/>
      <c r="AC65455" s="107"/>
    </row>
    <row r="65456" spans="19:29" x14ac:dyDescent="0.25">
      <c r="S65456" s="108"/>
      <c r="U65456" s="108"/>
      <c r="W65456" s="108"/>
      <c r="Y65456" s="108"/>
      <c r="AA65456" s="108"/>
      <c r="AC65456" s="108"/>
    </row>
    <row r="65457" spans="19:29" x14ac:dyDescent="0.25">
      <c r="S65457" s="108"/>
      <c r="U65457" s="108"/>
      <c r="W65457" s="108"/>
      <c r="Y65457" s="108"/>
      <c r="AA65457" s="108"/>
      <c r="AC65457" s="108"/>
    </row>
    <row r="65458" spans="19:29" x14ac:dyDescent="0.25">
      <c r="S65458" s="109"/>
      <c r="U65458" s="109"/>
      <c r="W65458" s="109"/>
      <c r="Y65458" s="109"/>
      <c r="AA65458" s="109"/>
      <c r="AC65458" s="109"/>
    </row>
    <row r="65459" spans="19:29" x14ac:dyDescent="0.25">
      <c r="S65459" s="108"/>
      <c r="U65459" s="108"/>
      <c r="W65459" s="108"/>
      <c r="Y65459" s="108"/>
      <c r="AA65459" s="108"/>
      <c r="AC65459" s="108"/>
    </row>
    <row r="65460" spans="19:29" x14ac:dyDescent="0.25">
      <c r="S65460" s="108"/>
      <c r="U65460" s="108"/>
      <c r="W65460" s="108"/>
      <c r="Y65460" s="108"/>
      <c r="AA65460" s="108"/>
      <c r="AC65460" s="108"/>
    </row>
    <row r="65461" spans="19:29" x14ac:dyDescent="0.25">
      <c r="S65461" s="109"/>
      <c r="U65461" s="109"/>
      <c r="W65461" s="109"/>
      <c r="Y65461" s="109"/>
      <c r="AA65461" s="109"/>
      <c r="AC65461" s="109"/>
    </row>
    <row r="65462" spans="19:29" x14ac:dyDescent="0.25">
      <c r="S65462" s="108"/>
      <c r="U65462" s="108"/>
      <c r="W65462" s="108"/>
      <c r="Y65462" s="108"/>
      <c r="AA65462" s="108"/>
      <c r="AC65462" s="108"/>
    </row>
    <row r="65463" spans="19:29" x14ac:dyDescent="0.25">
      <c r="S65463" s="109"/>
      <c r="U65463" s="109"/>
      <c r="W65463" s="109"/>
      <c r="Y65463" s="109"/>
      <c r="AA65463" s="109"/>
      <c r="AC65463" s="109"/>
    </row>
    <row r="65464" spans="19:29" x14ac:dyDescent="0.25">
      <c r="S65464" s="108"/>
      <c r="U65464" s="108"/>
      <c r="W65464" s="108"/>
      <c r="Y65464" s="108"/>
      <c r="AA65464" s="108"/>
      <c r="AC65464" s="108"/>
    </row>
    <row r="65465" spans="19:29" x14ac:dyDescent="0.25">
      <c r="S65465" s="108"/>
      <c r="U65465" s="108"/>
      <c r="W65465" s="108"/>
      <c r="Y65465" s="108"/>
      <c r="AA65465" s="108"/>
      <c r="AC65465" s="108"/>
    </row>
    <row r="65466" spans="19:29" x14ac:dyDescent="0.25">
      <c r="S65466" s="108"/>
      <c r="U65466" s="108"/>
      <c r="W65466" s="108"/>
      <c r="Y65466" s="108"/>
      <c r="AA65466" s="108"/>
      <c r="AC65466" s="108"/>
    </row>
    <row r="65467" spans="19:29" x14ac:dyDescent="0.25">
      <c r="S65467" s="110"/>
      <c r="U65467" s="110"/>
      <c r="W65467" s="110"/>
      <c r="Y65467" s="110"/>
      <c r="AA65467" s="110"/>
      <c r="AC65467" s="110"/>
    </row>
    <row r="65468" spans="19:29" x14ac:dyDescent="0.25">
      <c r="S65468" s="110"/>
      <c r="U65468" s="110"/>
      <c r="W65468" s="110"/>
      <c r="Y65468" s="110"/>
      <c r="AA65468" s="110"/>
      <c r="AC65468" s="110"/>
    </row>
    <row r="65469" spans="19:29" x14ac:dyDescent="0.25">
      <c r="S65469" s="110"/>
      <c r="U65469" s="110"/>
      <c r="W65469" s="110"/>
      <c r="Y65469" s="110"/>
      <c r="AA65469" s="110"/>
      <c r="AC65469" s="110"/>
    </row>
    <row r="65470" spans="19:29" x14ac:dyDescent="0.25">
      <c r="S65470" s="110"/>
      <c r="U65470" s="110"/>
      <c r="W65470" s="110"/>
      <c r="Y65470" s="110"/>
      <c r="AA65470" s="110"/>
      <c r="AC65470" s="110"/>
    </row>
    <row r="65471" spans="19:29" x14ac:dyDescent="0.25">
      <c r="S65471" s="111"/>
      <c r="U65471" s="111"/>
      <c r="W65471" s="111"/>
      <c r="Y65471" s="111"/>
      <c r="AA65471" s="111"/>
      <c r="AC65471" s="111"/>
    </row>
    <row r="65472" spans="19:29" x14ac:dyDescent="0.25">
      <c r="S65472" s="107"/>
      <c r="U65472" s="107"/>
      <c r="W65472" s="107"/>
      <c r="Y65472" s="107"/>
      <c r="AA65472" s="107"/>
      <c r="AC65472" s="107"/>
    </row>
    <row r="65473" spans="19:29" x14ac:dyDescent="0.25">
      <c r="S65473" s="108"/>
      <c r="U65473" s="108"/>
      <c r="W65473" s="108"/>
      <c r="Y65473" s="108"/>
      <c r="AA65473" s="108"/>
      <c r="AC65473" s="108"/>
    </row>
    <row r="65474" spans="19:29" x14ac:dyDescent="0.25">
      <c r="S65474" s="108"/>
      <c r="U65474" s="108"/>
      <c r="W65474" s="108"/>
      <c r="Y65474" s="108"/>
      <c r="AA65474" s="108"/>
      <c r="AC65474" s="108"/>
    </row>
    <row r="65475" spans="19:29" x14ac:dyDescent="0.25">
      <c r="S65475" s="109"/>
      <c r="U65475" s="109"/>
      <c r="W65475" s="109"/>
      <c r="Y65475" s="109"/>
      <c r="AA65475" s="109"/>
      <c r="AC65475" s="109"/>
    </row>
    <row r="65476" spans="19:29" x14ac:dyDescent="0.25">
      <c r="S65476" s="108"/>
      <c r="U65476" s="108"/>
      <c r="W65476" s="108"/>
      <c r="Y65476" s="108"/>
      <c r="AA65476" s="108"/>
      <c r="AC65476" s="108"/>
    </row>
    <row r="65477" spans="19:29" x14ac:dyDescent="0.25">
      <c r="S65477" s="108"/>
      <c r="U65477" s="108"/>
      <c r="W65477" s="108"/>
      <c r="Y65477" s="108"/>
      <c r="AA65477" s="108"/>
      <c r="AC65477" s="108"/>
    </row>
    <row r="65478" spans="19:29" x14ac:dyDescent="0.25">
      <c r="S65478" s="109"/>
      <c r="U65478" s="109"/>
      <c r="W65478" s="109"/>
      <c r="Y65478" s="109"/>
      <c r="AA65478" s="109"/>
      <c r="AC65478" s="109"/>
    </row>
    <row r="65479" spans="19:29" x14ac:dyDescent="0.25">
      <c r="S65479" s="108"/>
      <c r="U65479" s="108"/>
      <c r="W65479" s="108"/>
      <c r="Y65479" s="108"/>
      <c r="AA65479" s="108"/>
      <c r="AC65479" s="108"/>
    </row>
    <row r="65480" spans="19:29" x14ac:dyDescent="0.25">
      <c r="S65480" s="109"/>
      <c r="U65480" s="109"/>
      <c r="W65480" s="109"/>
      <c r="Y65480" s="109"/>
      <c r="AA65480" s="109"/>
      <c r="AC65480" s="109"/>
    </row>
    <row r="65481" spans="19:29" x14ac:dyDescent="0.25">
      <c r="S65481" s="108"/>
      <c r="U65481" s="108"/>
      <c r="W65481" s="108"/>
      <c r="Y65481" s="108"/>
      <c r="AA65481" s="108"/>
      <c r="AC65481" s="108"/>
    </row>
    <row r="65482" spans="19:29" x14ac:dyDescent="0.25">
      <c r="S65482" s="108"/>
      <c r="U65482" s="108"/>
      <c r="W65482" s="108"/>
      <c r="Y65482" s="108"/>
      <c r="AA65482" s="108"/>
      <c r="AC65482" s="108"/>
    </row>
    <row r="65483" spans="19:29" x14ac:dyDescent="0.25">
      <c r="S65483" s="108"/>
      <c r="U65483" s="108"/>
      <c r="W65483" s="108"/>
      <c r="Y65483" s="108"/>
      <c r="AA65483" s="108"/>
      <c r="AC65483" s="108"/>
    </row>
    <row r="65484" spans="19:29" x14ac:dyDescent="0.25">
      <c r="S65484" s="110"/>
      <c r="U65484" s="110"/>
      <c r="W65484" s="110"/>
      <c r="Y65484" s="110"/>
      <c r="AA65484" s="110"/>
      <c r="AC65484" s="110"/>
    </row>
    <row r="65485" spans="19:29" x14ac:dyDescent="0.25">
      <c r="S65485" s="110"/>
      <c r="U65485" s="110"/>
      <c r="W65485" s="110"/>
      <c r="Y65485" s="110"/>
      <c r="AA65485" s="110"/>
      <c r="AC65485" s="110"/>
    </row>
    <row r="65486" spans="19:29" x14ac:dyDescent="0.25">
      <c r="S65486" s="110"/>
      <c r="U65486" s="110"/>
      <c r="W65486" s="110"/>
      <c r="Y65486" s="110"/>
      <c r="AA65486" s="110"/>
      <c r="AC65486" s="110"/>
    </row>
    <row r="65487" spans="19:29" x14ac:dyDescent="0.25">
      <c r="S65487" s="110"/>
      <c r="U65487" s="110"/>
      <c r="W65487" s="110"/>
      <c r="Y65487" s="110"/>
      <c r="AA65487" s="110"/>
      <c r="AC65487" s="110"/>
    </row>
    <row r="65488" spans="19:29" x14ac:dyDescent="0.25">
      <c r="S65488" s="111"/>
      <c r="U65488" s="111"/>
      <c r="W65488" s="111"/>
      <c r="Y65488" s="111"/>
      <c r="AA65488" s="111"/>
      <c r="AC65488" s="111"/>
    </row>
    <row r="65489" spans="19:29" x14ac:dyDescent="0.25">
      <c r="S65489" s="107"/>
      <c r="U65489" s="107"/>
      <c r="W65489" s="107"/>
      <c r="Y65489" s="107"/>
      <c r="AA65489" s="107"/>
      <c r="AC65489" s="107"/>
    </row>
    <row r="65490" spans="19:29" x14ac:dyDescent="0.25">
      <c r="S65490" s="108"/>
      <c r="U65490" s="108"/>
      <c r="W65490" s="108"/>
      <c r="Y65490" s="108"/>
      <c r="AA65490" s="108"/>
      <c r="AC65490" s="108"/>
    </row>
    <row r="65491" spans="19:29" x14ac:dyDescent="0.25">
      <c r="S65491" s="108"/>
      <c r="U65491" s="108"/>
      <c r="W65491" s="108"/>
      <c r="Y65491" s="108"/>
      <c r="AA65491" s="108"/>
      <c r="AC65491" s="108"/>
    </row>
    <row r="65492" spans="19:29" x14ac:dyDescent="0.25">
      <c r="S65492" s="109"/>
      <c r="U65492" s="109"/>
      <c r="W65492" s="109"/>
      <c r="Y65492" s="109"/>
      <c r="AA65492" s="109"/>
      <c r="AC65492" s="109"/>
    </row>
    <row r="65493" spans="19:29" x14ac:dyDescent="0.25">
      <c r="S65493" s="108"/>
      <c r="U65493" s="108"/>
      <c r="W65493" s="108"/>
      <c r="Y65493" s="108"/>
      <c r="AA65493" s="108"/>
      <c r="AC65493" s="108"/>
    </row>
    <row r="65494" spans="19:29" x14ac:dyDescent="0.25">
      <c r="S65494" s="108"/>
      <c r="U65494" s="108"/>
      <c r="W65494" s="108"/>
      <c r="Y65494" s="108"/>
      <c r="AA65494" s="108"/>
      <c r="AC65494" s="108"/>
    </row>
    <row r="65495" spans="19:29" x14ac:dyDescent="0.25">
      <c r="S65495" s="109"/>
      <c r="U65495" s="109"/>
      <c r="W65495" s="109"/>
      <c r="Y65495" s="109"/>
      <c r="AA65495" s="109"/>
      <c r="AC65495" s="109"/>
    </row>
    <row r="65496" spans="19:29" x14ac:dyDescent="0.25">
      <c r="S65496" s="108"/>
      <c r="U65496" s="108"/>
      <c r="W65496" s="108"/>
      <c r="Y65496" s="108"/>
      <c r="AA65496" s="108"/>
      <c r="AC65496" s="108"/>
    </row>
    <row r="65497" spans="19:29" x14ac:dyDescent="0.25">
      <c r="S65497" s="109"/>
      <c r="U65497" s="109"/>
      <c r="W65497" s="109"/>
      <c r="Y65497" s="109"/>
      <c r="AA65497" s="109"/>
      <c r="AC65497" s="109"/>
    </row>
    <row r="65498" spans="19:29" x14ac:dyDescent="0.25">
      <c r="S65498" s="108"/>
      <c r="U65498" s="108"/>
      <c r="W65498" s="108"/>
      <c r="Y65498" s="108"/>
      <c r="AA65498" s="108"/>
      <c r="AC65498" s="108"/>
    </row>
    <row r="65499" spans="19:29" x14ac:dyDescent="0.25">
      <c r="S65499" s="108"/>
      <c r="U65499" s="108"/>
      <c r="W65499" s="108"/>
      <c r="Y65499" s="108"/>
      <c r="AA65499" s="108"/>
      <c r="AC65499" s="108"/>
    </row>
    <row r="65500" spans="19:29" x14ac:dyDescent="0.25">
      <c r="S65500" s="108"/>
      <c r="U65500" s="108"/>
      <c r="W65500" s="108"/>
      <c r="Y65500" s="108"/>
      <c r="AA65500" s="108"/>
      <c r="AC65500" s="108"/>
    </row>
    <row r="65501" spans="19:29" x14ac:dyDescent="0.25">
      <c r="S65501" s="110"/>
      <c r="U65501" s="110"/>
      <c r="W65501" s="110"/>
      <c r="Y65501" s="110"/>
      <c r="AA65501" s="110"/>
      <c r="AC65501" s="110"/>
    </row>
    <row r="65502" spans="19:29" x14ac:dyDescent="0.25">
      <c r="S65502" s="110"/>
      <c r="U65502" s="110"/>
      <c r="W65502" s="110"/>
      <c r="Y65502" s="110"/>
      <c r="AA65502" s="110"/>
      <c r="AC65502" s="110"/>
    </row>
    <row r="65503" spans="19:29" x14ac:dyDescent="0.25">
      <c r="S65503" s="110"/>
      <c r="U65503" s="110"/>
      <c r="W65503" s="110"/>
      <c r="Y65503" s="110"/>
      <c r="AA65503" s="110"/>
      <c r="AC65503" s="110"/>
    </row>
    <row r="65504" spans="19:29" x14ac:dyDescent="0.25">
      <c r="S65504" s="110"/>
      <c r="U65504" s="110"/>
      <c r="W65504" s="110"/>
      <c r="Y65504" s="110"/>
      <c r="AA65504" s="110"/>
      <c r="AC65504" s="110"/>
    </row>
    <row r="65505" spans="19:29" x14ac:dyDescent="0.25">
      <c r="S65505" s="111"/>
      <c r="U65505" s="111"/>
      <c r="W65505" s="111"/>
      <c r="Y65505" s="111"/>
      <c r="AA65505" s="111"/>
      <c r="AC65505" s="111"/>
    </row>
    <row r="65506" spans="19:29" x14ac:dyDescent="0.25">
      <c r="S65506" s="107"/>
      <c r="U65506" s="107"/>
      <c r="W65506" s="107"/>
      <c r="Y65506" s="107"/>
      <c r="AA65506" s="107"/>
      <c r="AC65506" s="107"/>
    </row>
    <row r="65507" spans="19:29" x14ac:dyDescent="0.25">
      <c r="S65507" s="108"/>
      <c r="U65507" s="108"/>
      <c r="W65507" s="108"/>
      <c r="Y65507" s="108"/>
      <c r="AA65507" s="108"/>
      <c r="AC65507" s="108"/>
    </row>
    <row r="65508" spans="19:29" x14ac:dyDescent="0.25">
      <c r="S65508" s="108"/>
      <c r="U65508" s="108"/>
      <c r="W65508" s="108"/>
      <c r="Y65508" s="108"/>
      <c r="AA65508" s="108"/>
      <c r="AC65508" s="108"/>
    </row>
    <row r="65509" spans="19:29" x14ac:dyDescent="0.25">
      <c r="S65509" s="109"/>
      <c r="U65509" s="109"/>
      <c r="W65509" s="109"/>
      <c r="Y65509" s="109"/>
      <c r="AA65509" s="109"/>
      <c r="AC65509" s="109"/>
    </row>
    <row r="65510" spans="19:29" x14ac:dyDescent="0.25">
      <c r="S65510" s="108"/>
      <c r="U65510" s="108"/>
      <c r="W65510" s="108"/>
      <c r="Y65510" s="108"/>
      <c r="AA65510" s="108"/>
      <c r="AC65510" s="108"/>
    </row>
    <row r="65511" spans="19:29" x14ac:dyDescent="0.25">
      <c r="S65511" s="108"/>
      <c r="U65511" s="108"/>
      <c r="W65511" s="108"/>
      <c r="Y65511" s="108"/>
      <c r="AA65511" s="108"/>
      <c r="AC65511" s="108"/>
    </row>
    <row r="65512" spans="19:29" x14ac:dyDescent="0.25">
      <c r="S65512" s="109"/>
      <c r="U65512" s="109"/>
      <c r="W65512" s="109"/>
      <c r="Y65512" s="109"/>
      <c r="AA65512" s="109"/>
      <c r="AC65512" s="109"/>
    </row>
    <row r="65513" spans="19:29" x14ac:dyDescent="0.25">
      <c r="S65513" s="108"/>
      <c r="U65513" s="108"/>
      <c r="W65513" s="108"/>
      <c r="Y65513" s="108"/>
      <c r="AA65513" s="108"/>
      <c r="AC65513" s="108"/>
    </row>
    <row r="65514" spans="19:29" x14ac:dyDescent="0.25">
      <c r="S65514" s="109"/>
      <c r="U65514" s="109"/>
      <c r="W65514" s="109"/>
      <c r="Y65514" s="109"/>
      <c r="AA65514" s="109"/>
      <c r="AC65514" s="109"/>
    </row>
    <row r="65515" spans="19:29" x14ac:dyDescent="0.25">
      <c r="S65515" s="108"/>
      <c r="U65515" s="108"/>
      <c r="W65515" s="108"/>
      <c r="Y65515" s="108"/>
      <c r="AA65515" s="108"/>
      <c r="AC65515" s="108"/>
    </row>
    <row r="65516" spans="19:29" x14ac:dyDescent="0.25">
      <c r="S65516" s="108"/>
      <c r="U65516" s="108"/>
      <c r="W65516" s="108"/>
      <c r="Y65516" s="108"/>
      <c r="AA65516" s="108"/>
      <c r="AC65516" s="108"/>
    </row>
    <row r="65517" spans="19:29" x14ac:dyDescent="0.25">
      <c r="S65517" s="108"/>
      <c r="U65517" s="108"/>
      <c r="W65517" s="108"/>
      <c r="Y65517" s="108"/>
      <c r="AA65517" s="108"/>
      <c r="AC65517" s="108"/>
    </row>
    <row r="65518" spans="19:29" x14ac:dyDescent="0.25">
      <c r="S65518" s="110"/>
      <c r="U65518" s="110"/>
      <c r="W65518" s="110"/>
      <c r="Y65518" s="110"/>
      <c r="AA65518" s="110"/>
      <c r="AC65518" s="110"/>
    </row>
    <row r="65519" spans="19:29" x14ac:dyDescent="0.25">
      <c r="S65519" s="110"/>
      <c r="U65519" s="110"/>
      <c r="W65519" s="110"/>
      <c r="Y65519" s="110"/>
      <c r="AA65519" s="110"/>
      <c r="AC65519" s="110"/>
    </row>
    <row r="65520" spans="19:29" x14ac:dyDescent="0.25">
      <c r="S65520" s="110"/>
      <c r="U65520" s="110"/>
      <c r="W65520" s="110"/>
      <c r="Y65520" s="110"/>
      <c r="AA65520" s="110"/>
      <c r="AC65520" s="110"/>
    </row>
    <row r="65521" spans="19:29" x14ac:dyDescent="0.25">
      <c r="S65521" s="110"/>
      <c r="U65521" s="110"/>
      <c r="W65521" s="110"/>
      <c r="Y65521" s="110"/>
      <c r="AA65521" s="110"/>
      <c r="AC65521" s="110"/>
    </row>
    <row r="65522" spans="19:29" x14ac:dyDescent="0.25">
      <c r="S65522" s="111"/>
      <c r="U65522" s="111"/>
      <c r="W65522" s="111"/>
      <c r="Y65522" s="111"/>
      <c r="AA65522" s="111"/>
      <c r="AC65522" s="111"/>
    </row>
    <row r="65523" spans="19:29" x14ac:dyDescent="0.25">
      <c r="S65523" s="107"/>
      <c r="U65523" s="107"/>
      <c r="W65523" s="107"/>
      <c r="Y65523" s="107"/>
      <c r="AA65523" s="107"/>
      <c r="AC65523" s="107"/>
    </row>
    <row r="65524" spans="19:29" x14ac:dyDescent="0.25">
      <c r="S65524" s="108"/>
      <c r="U65524" s="108"/>
      <c r="W65524" s="108"/>
      <c r="Y65524" s="108"/>
      <c r="AA65524" s="108"/>
      <c r="AC65524" s="108"/>
    </row>
    <row r="65525" spans="19:29" x14ac:dyDescent="0.25">
      <c r="S65525" s="108"/>
      <c r="U65525" s="108"/>
      <c r="W65525" s="108"/>
      <c r="Y65525" s="108"/>
      <c r="AA65525" s="108"/>
      <c r="AC65525" s="108"/>
    </row>
    <row r="65526" spans="19:29" x14ac:dyDescent="0.25">
      <c r="S65526" s="109"/>
      <c r="U65526" s="109"/>
      <c r="W65526" s="109"/>
      <c r="Y65526" s="109"/>
      <c r="AA65526" s="109"/>
      <c r="AC65526" s="109"/>
    </row>
    <row r="65527" spans="19:29" x14ac:dyDescent="0.25">
      <c r="S65527" s="108"/>
      <c r="U65527" s="108"/>
      <c r="W65527" s="108"/>
      <c r="Y65527" s="108"/>
      <c r="AA65527" s="108"/>
      <c r="AC65527" s="108"/>
    </row>
    <row r="65528" spans="19:29" x14ac:dyDescent="0.25">
      <c r="S65528" s="108"/>
      <c r="U65528" s="108"/>
      <c r="W65528" s="108"/>
      <c r="Y65528" s="108"/>
      <c r="AA65528" s="108"/>
      <c r="AC65528" s="108"/>
    </row>
    <row r="65529" spans="19:29" x14ac:dyDescent="0.25">
      <c r="S65529" s="109"/>
      <c r="U65529" s="109"/>
      <c r="W65529" s="109"/>
      <c r="Y65529" s="109"/>
      <c r="AA65529" s="109"/>
      <c r="AC65529" s="109"/>
    </row>
    <row r="65530" spans="19:29" x14ac:dyDescent="0.25">
      <c r="S65530" s="108"/>
      <c r="U65530" s="108"/>
      <c r="W65530" s="108"/>
      <c r="Y65530" s="108"/>
      <c r="AA65530" s="108"/>
      <c r="AC65530" s="108"/>
    </row>
    <row r="65531" spans="19:29" x14ac:dyDescent="0.25">
      <c r="S65531" s="109"/>
      <c r="U65531" s="109"/>
      <c r="W65531" s="109"/>
      <c r="Y65531" s="109"/>
      <c r="AA65531" s="109"/>
      <c r="AC65531" s="109"/>
    </row>
    <row r="65532" spans="19:29" x14ac:dyDescent="0.25">
      <c r="S65532" s="108"/>
      <c r="U65532" s="108"/>
      <c r="W65532" s="108"/>
      <c r="Y65532" s="108"/>
      <c r="AA65532" s="108"/>
      <c r="AC65532" s="108"/>
    </row>
    <row r="65533" spans="19:29" x14ac:dyDescent="0.25">
      <c r="S65533" s="108"/>
      <c r="U65533" s="108"/>
      <c r="W65533" s="108"/>
      <c r="Y65533" s="108"/>
      <c r="AA65533" s="108"/>
      <c r="AC65533" s="108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E2EA4-BF9C-49F9-AC58-37867AEC6A63}">
  <sheetPr codeName="Planilha8">
    <tabColor rgb="FF00D0D0"/>
  </sheetPr>
  <dimension ref="A1:AV62"/>
  <sheetViews>
    <sheetView workbookViewId="0">
      <pane xSplit="2" topLeftCell="C1" activePane="topRight" state="frozen"/>
      <selection pane="topRight" activeCell="B34" sqref="B34"/>
    </sheetView>
  </sheetViews>
  <sheetFormatPr defaultRowHeight="15" x14ac:dyDescent="0.25"/>
  <cols>
    <col min="1" max="1" width="28.5703125" style="10" customWidth="1"/>
    <col min="2" max="2" width="24.42578125" style="10" customWidth="1"/>
    <col min="3" max="3" width="0.85546875" style="10" customWidth="1"/>
    <col min="4" max="4" width="10.140625" style="10" bestFit="1" customWidth="1"/>
    <col min="5" max="5" width="0.85546875" style="10" customWidth="1"/>
    <col min="6" max="9" width="10.140625" style="10" bestFit="1" customWidth="1"/>
    <col min="10" max="10" width="11.7109375" style="10" bestFit="1" customWidth="1"/>
    <col min="11" max="11" width="0.85546875" style="10" customWidth="1"/>
    <col min="12" max="15" width="10.140625" style="10" bestFit="1" customWidth="1"/>
    <col min="16" max="16" width="11.7109375" style="10" bestFit="1" customWidth="1"/>
    <col min="17" max="17" width="0.85546875" style="10" customWidth="1"/>
    <col min="18" max="21" width="10.140625" style="10" bestFit="1" customWidth="1"/>
    <col min="22" max="22" width="11.7109375" style="10" bestFit="1" customWidth="1"/>
    <col min="23" max="23" width="0.85546875" style="10" customWidth="1"/>
    <col min="24" max="24" width="11.7109375" style="10" bestFit="1" customWidth="1"/>
    <col min="25" max="25" width="0.85546875" style="10" customWidth="1"/>
    <col min="26" max="26" width="11.7109375" style="10" bestFit="1" customWidth="1"/>
    <col min="27" max="27" width="0.85546875" style="10" customWidth="1"/>
    <col min="28" max="28" width="11.7109375" style="10" bestFit="1" customWidth="1"/>
    <col min="29" max="29" width="0.85546875" style="10" customWidth="1"/>
    <col min="30" max="30" width="11.7109375" style="10" bestFit="1" customWidth="1"/>
    <col min="31" max="31" width="0.85546875" style="10" customWidth="1"/>
    <col min="32" max="32" width="11.7109375" style="10" bestFit="1" customWidth="1"/>
    <col min="33" max="33" width="0.85546875" style="10" customWidth="1"/>
    <col min="34" max="34" width="11.7109375" style="10" bestFit="1" customWidth="1"/>
    <col min="35" max="35" width="0.85546875" style="10" customWidth="1"/>
    <col min="36" max="36" width="11.7109375" style="10" bestFit="1" customWidth="1"/>
    <col min="37" max="37" width="0.85546875" style="10" customWidth="1"/>
    <col min="38" max="38" width="11.7109375" style="10" bestFit="1" customWidth="1"/>
    <col min="39" max="16384" width="9.140625" style="10"/>
  </cols>
  <sheetData>
    <row r="1" spans="1:48" ht="38.25" customHeight="1" x14ac:dyDescent="0.25">
      <c r="A1" s="11"/>
      <c r="B1" s="11"/>
    </row>
    <row r="2" spans="1:48" ht="38.25" customHeight="1" x14ac:dyDescent="0.25">
      <c r="A2" s="11"/>
      <c r="B2" s="11"/>
    </row>
    <row r="3" spans="1:48" ht="28.5" customHeight="1" x14ac:dyDescent="0.25"/>
    <row r="4" spans="1:48" s="3" customFormat="1" x14ac:dyDescent="0.25">
      <c r="A4" s="14" t="s">
        <v>218</v>
      </c>
      <c r="B4" s="14" t="s">
        <v>226</v>
      </c>
      <c r="C4" s="10"/>
      <c r="D4" s="35" t="s">
        <v>433</v>
      </c>
      <c r="E4" s="10"/>
      <c r="F4" s="35" t="s">
        <v>430</v>
      </c>
      <c r="G4" s="35" t="s">
        <v>212</v>
      </c>
      <c r="H4" s="35" t="s">
        <v>207</v>
      </c>
      <c r="I4" s="35" t="s">
        <v>107</v>
      </c>
      <c r="J4" s="140">
        <v>2025</v>
      </c>
      <c r="K4" s="10"/>
      <c r="L4" s="35" t="s">
        <v>106</v>
      </c>
      <c r="M4" s="35" t="s">
        <v>105</v>
      </c>
      <c r="N4" s="35" t="s">
        <v>104</v>
      </c>
      <c r="O4" s="35" t="s">
        <v>103</v>
      </c>
      <c r="P4" s="15">
        <v>2024</v>
      </c>
      <c r="Q4" s="10"/>
      <c r="R4" s="35" t="s">
        <v>102</v>
      </c>
      <c r="S4" s="35" t="s">
        <v>101</v>
      </c>
      <c r="T4" s="35" t="s">
        <v>100</v>
      </c>
      <c r="U4" s="35" t="s">
        <v>99</v>
      </c>
      <c r="V4" s="15">
        <v>2023</v>
      </c>
      <c r="W4" s="10"/>
      <c r="X4" s="15">
        <v>2022</v>
      </c>
      <c r="Y4" s="10"/>
      <c r="Z4" s="15">
        <v>2021</v>
      </c>
      <c r="AA4" s="10"/>
      <c r="AB4" s="15">
        <v>2020</v>
      </c>
      <c r="AC4" s="10"/>
      <c r="AD4" s="15">
        <v>2019</v>
      </c>
      <c r="AE4" s="10"/>
      <c r="AF4" s="15">
        <v>2018</v>
      </c>
      <c r="AG4" s="10"/>
      <c r="AH4" s="15">
        <v>2017</v>
      </c>
      <c r="AI4" s="10"/>
      <c r="AJ4" s="15">
        <v>2016</v>
      </c>
      <c r="AK4" s="10"/>
      <c r="AL4" s="15">
        <v>2015</v>
      </c>
      <c r="AM4" s="10"/>
      <c r="AN4" s="10"/>
      <c r="AO4" s="10"/>
      <c r="AP4" s="10"/>
      <c r="AQ4" s="10"/>
      <c r="AR4" s="10"/>
      <c r="AS4" s="10"/>
      <c r="AT4" s="10"/>
      <c r="AU4" s="10"/>
      <c r="AV4" s="10"/>
    </row>
    <row r="5" spans="1:48" s="3" customFormat="1" x14ac:dyDescent="0.25">
      <c r="A5" s="135" t="s">
        <v>224</v>
      </c>
      <c r="B5" s="135" t="s">
        <v>224</v>
      </c>
      <c r="C5" s="10"/>
      <c r="D5" s="128">
        <f>SUM(D7:D12)</f>
        <v>2</v>
      </c>
      <c r="E5" s="10"/>
      <c r="F5" s="128">
        <f>SUM(F7:F12)</f>
        <v>4</v>
      </c>
      <c r="G5" s="128">
        <f t="shared" ref="G5:I5" si="0">SUM(G7:G12)</f>
        <v>3</v>
      </c>
      <c r="H5" s="128">
        <f t="shared" si="0"/>
        <v>1</v>
      </c>
      <c r="I5" s="128">
        <f t="shared" si="0"/>
        <v>3</v>
      </c>
      <c r="J5" s="133">
        <f>SUM(F5:I5)</f>
        <v>11</v>
      </c>
      <c r="K5" s="10"/>
      <c r="L5" s="135">
        <f t="shared" ref="L5:O5" si="1">SUM(L8:L12)</f>
        <v>3</v>
      </c>
      <c r="M5" s="135">
        <f t="shared" si="1"/>
        <v>0</v>
      </c>
      <c r="N5" s="135">
        <f t="shared" si="1"/>
        <v>4</v>
      </c>
      <c r="O5" s="135">
        <f t="shared" si="1"/>
        <v>1</v>
      </c>
      <c r="P5" s="133">
        <f>SUM(L5:O5)</f>
        <v>8</v>
      </c>
      <c r="Q5" s="10"/>
      <c r="R5" s="135">
        <f t="shared" ref="R5:U5" si="2">SUM(R8:R12)</f>
        <v>7</v>
      </c>
      <c r="S5" s="135">
        <f t="shared" si="2"/>
        <v>2</v>
      </c>
      <c r="T5" s="135">
        <f t="shared" si="2"/>
        <v>0</v>
      </c>
      <c r="U5" s="135">
        <f t="shared" si="2"/>
        <v>1</v>
      </c>
      <c r="V5" s="133">
        <f>SUM(V7:V12)</f>
        <v>10</v>
      </c>
      <c r="W5" s="10"/>
      <c r="X5" s="133">
        <f>SUM(X7:X12)</f>
        <v>13</v>
      </c>
      <c r="Y5" s="10"/>
      <c r="Z5" s="133">
        <f>SUM(Z7:Z12)</f>
        <v>11</v>
      </c>
      <c r="AA5" s="10"/>
      <c r="AB5" s="133">
        <f>SUM(AB7:AB12)</f>
        <v>7</v>
      </c>
      <c r="AC5" s="10"/>
      <c r="AD5" s="133">
        <f>SUM(AD7:AD12)</f>
        <v>8</v>
      </c>
      <c r="AE5" s="10"/>
      <c r="AF5" s="133">
        <f>SUM(AF7:AF12)</f>
        <v>6</v>
      </c>
      <c r="AG5" s="10"/>
      <c r="AH5" s="133">
        <f>SUM(AH7:AH12)</f>
        <v>6</v>
      </c>
      <c r="AI5" s="10"/>
      <c r="AJ5" s="133">
        <f>SUM(AJ7:AJ12)</f>
        <v>3</v>
      </c>
      <c r="AK5" s="10"/>
      <c r="AL5" s="133">
        <f>SUM(AL7:AL12)</f>
        <v>4</v>
      </c>
      <c r="AM5" s="10"/>
      <c r="AN5" s="10"/>
      <c r="AO5" s="10"/>
      <c r="AP5" s="10"/>
      <c r="AQ5" s="10"/>
      <c r="AR5" s="10"/>
      <c r="AS5" s="10"/>
      <c r="AT5" s="10"/>
      <c r="AU5" s="10"/>
      <c r="AV5" s="10"/>
    </row>
    <row r="6" spans="1:48" s="4" customFormat="1" x14ac:dyDescent="0.25">
      <c r="A6" s="16" t="s">
        <v>217</v>
      </c>
      <c r="B6" s="16" t="s">
        <v>227</v>
      </c>
      <c r="C6" s="10"/>
      <c r="D6" s="17"/>
      <c r="E6" s="10"/>
      <c r="F6" s="17"/>
      <c r="G6" s="17"/>
      <c r="H6" s="17"/>
      <c r="I6" s="17"/>
      <c r="J6" s="17"/>
      <c r="K6" s="10"/>
      <c r="L6" s="17"/>
      <c r="M6" s="17"/>
      <c r="N6" s="17"/>
      <c r="O6" s="17"/>
      <c r="P6" s="17"/>
      <c r="Q6" s="10"/>
      <c r="R6" s="17"/>
      <c r="S6" s="17"/>
      <c r="T6" s="17"/>
      <c r="U6" s="17"/>
      <c r="V6" s="17"/>
      <c r="W6" s="10"/>
      <c r="X6" s="17"/>
      <c r="Y6" s="10"/>
      <c r="Z6" s="17"/>
      <c r="AA6" s="10"/>
      <c r="AB6" s="17"/>
      <c r="AC6" s="10"/>
      <c r="AD6" s="17"/>
      <c r="AE6" s="10"/>
      <c r="AF6" s="17"/>
      <c r="AG6" s="10"/>
      <c r="AH6" s="17"/>
      <c r="AI6" s="10"/>
      <c r="AJ6" s="17"/>
      <c r="AK6" s="10"/>
      <c r="AL6" s="17"/>
      <c r="AM6" s="10"/>
      <c r="AN6" s="10"/>
      <c r="AO6" s="10"/>
      <c r="AP6" s="10"/>
      <c r="AQ6" s="10"/>
      <c r="AR6" s="10"/>
      <c r="AS6" s="10"/>
      <c r="AT6" s="10"/>
      <c r="AU6" s="13"/>
      <c r="AV6" s="13"/>
    </row>
    <row r="7" spans="1:48" s="3" customFormat="1" x14ac:dyDescent="0.25">
      <c r="A7" s="18" t="s">
        <v>240</v>
      </c>
      <c r="B7" s="18" t="s">
        <v>241</v>
      </c>
      <c r="C7" s="13"/>
      <c r="D7" s="19" t="s">
        <v>3</v>
      </c>
      <c r="E7" s="13"/>
      <c r="F7" s="19">
        <v>1</v>
      </c>
      <c r="G7" s="19" t="s">
        <v>3</v>
      </c>
      <c r="H7" s="19" t="s">
        <v>3</v>
      </c>
      <c r="I7" s="19" t="s">
        <v>3</v>
      </c>
      <c r="J7" s="37">
        <f>SUM(F7:I7)</f>
        <v>1</v>
      </c>
      <c r="K7" s="13"/>
      <c r="L7" s="19" t="s">
        <v>3</v>
      </c>
      <c r="M7" s="19" t="s">
        <v>3</v>
      </c>
      <c r="N7" s="19" t="s">
        <v>3</v>
      </c>
      <c r="O7" s="19" t="s">
        <v>3</v>
      </c>
      <c r="P7" s="37" t="s">
        <v>3</v>
      </c>
      <c r="Q7" s="13"/>
      <c r="R7" s="19" t="s">
        <v>3</v>
      </c>
      <c r="S7" s="19" t="s">
        <v>3</v>
      </c>
      <c r="T7" s="19" t="s">
        <v>3</v>
      </c>
      <c r="U7" s="19" t="s">
        <v>3</v>
      </c>
      <c r="V7" s="37" t="s">
        <v>3</v>
      </c>
      <c r="W7" s="13"/>
      <c r="X7" s="37">
        <v>2</v>
      </c>
      <c r="Y7" s="13"/>
      <c r="Z7" s="37">
        <v>1</v>
      </c>
      <c r="AA7" s="13"/>
      <c r="AB7" s="37" t="s">
        <v>3</v>
      </c>
      <c r="AC7" s="13"/>
      <c r="AD7" s="37" t="s">
        <v>3</v>
      </c>
      <c r="AE7" s="13"/>
      <c r="AF7" s="37" t="s">
        <v>3</v>
      </c>
      <c r="AG7" s="13"/>
      <c r="AH7" s="37" t="s">
        <v>3</v>
      </c>
      <c r="AI7" s="13"/>
      <c r="AJ7" s="37" t="s">
        <v>3</v>
      </c>
      <c r="AK7" s="13"/>
      <c r="AL7" s="37" t="s">
        <v>3</v>
      </c>
      <c r="AM7" s="13"/>
      <c r="AN7" s="13"/>
      <c r="AO7" s="13"/>
      <c r="AP7" s="13"/>
      <c r="AQ7" s="13"/>
      <c r="AR7" s="13"/>
      <c r="AS7" s="13"/>
      <c r="AT7" s="13"/>
      <c r="AU7" s="10"/>
      <c r="AV7" s="10"/>
    </row>
    <row r="8" spans="1:48" s="3" customFormat="1" x14ac:dyDescent="0.25">
      <c r="A8" s="18" t="s">
        <v>214</v>
      </c>
      <c r="B8" s="18" t="s">
        <v>228</v>
      </c>
      <c r="C8" s="13"/>
      <c r="D8" s="19" t="s">
        <v>3</v>
      </c>
      <c r="E8" s="13"/>
      <c r="F8" s="19" t="s">
        <v>3</v>
      </c>
      <c r="G8" s="19">
        <v>1</v>
      </c>
      <c r="H8" s="19" t="s">
        <v>3</v>
      </c>
      <c r="I8" s="19">
        <v>1</v>
      </c>
      <c r="J8" s="37">
        <f t="shared" ref="J8:J12" si="3">SUM(F8:I8)</f>
        <v>2</v>
      </c>
      <c r="K8" s="13"/>
      <c r="L8" s="19" t="s">
        <v>3</v>
      </c>
      <c r="M8" s="19" t="s">
        <v>3</v>
      </c>
      <c r="N8" s="19">
        <v>3</v>
      </c>
      <c r="O8" s="19" t="s">
        <v>3</v>
      </c>
      <c r="P8" s="37">
        <f t="shared" ref="P8:P17" si="4">SUM(L8:O8)</f>
        <v>3</v>
      </c>
      <c r="Q8" s="13"/>
      <c r="R8" s="19">
        <v>3</v>
      </c>
      <c r="S8" s="19">
        <v>2</v>
      </c>
      <c r="T8" s="19" t="s">
        <v>3</v>
      </c>
      <c r="U8" s="19" t="s">
        <v>3</v>
      </c>
      <c r="V8" s="37">
        <f t="shared" ref="V8:V11" si="5">SUM(R8:U8)</f>
        <v>5</v>
      </c>
      <c r="W8" s="13"/>
      <c r="X8" s="37">
        <v>2</v>
      </c>
      <c r="Y8" s="13"/>
      <c r="Z8" s="37">
        <v>1</v>
      </c>
      <c r="AA8" s="13"/>
      <c r="AB8" s="37">
        <v>4</v>
      </c>
      <c r="AC8" s="13"/>
      <c r="AD8" s="37">
        <v>5</v>
      </c>
      <c r="AE8" s="13"/>
      <c r="AF8" s="37">
        <v>2</v>
      </c>
      <c r="AG8" s="13"/>
      <c r="AH8" s="37">
        <v>2</v>
      </c>
      <c r="AI8" s="13"/>
      <c r="AJ8" s="37" t="s">
        <v>3</v>
      </c>
      <c r="AK8" s="13"/>
      <c r="AL8" s="37">
        <v>1</v>
      </c>
      <c r="AM8" s="13"/>
      <c r="AN8" s="13"/>
      <c r="AO8" s="13"/>
      <c r="AP8" s="13"/>
      <c r="AQ8" s="13"/>
      <c r="AR8" s="13"/>
      <c r="AS8" s="13"/>
      <c r="AT8" s="13"/>
      <c r="AU8" s="10"/>
      <c r="AV8" s="10"/>
    </row>
    <row r="9" spans="1:48" s="3" customFormat="1" x14ac:dyDescent="0.25">
      <c r="A9" s="18" t="s">
        <v>242</v>
      </c>
      <c r="B9" s="18" t="s">
        <v>243</v>
      </c>
      <c r="C9" s="13"/>
      <c r="D9" s="19" t="s">
        <v>3</v>
      </c>
      <c r="E9" s="13"/>
      <c r="F9" s="19" t="s">
        <v>3</v>
      </c>
      <c r="G9" s="19" t="s">
        <v>3</v>
      </c>
      <c r="H9" s="19"/>
      <c r="I9" s="19"/>
      <c r="J9" s="37" t="s">
        <v>3</v>
      </c>
      <c r="K9" s="13"/>
      <c r="L9" s="19" t="s">
        <v>3</v>
      </c>
      <c r="M9" s="19" t="s">
        <v>3</v>
      </c>
      <c r="N9" s="19" t="s">
        <v>3</v>
      </c>
      <c r="O9" s="19" t="s">
        <v>3</v>
      </c>
      <c r="P9" s="37" t="s">
        <v>3</v>
      </c>
      <c r="Q9" s="13"/>
      <c r="R9" s="19" t="s">
        <v>3</v>
      </c>
      <c r="S9" s="19" t="s">
        <v>3</v>
      </c>
      <c r="T9" s="19" t="s">
        <v>3</v>
      </c>
      <c r="U9" s="19" t="s">
        <v>3</v>
      </c>
      <c r="V9" s="37" t="s">
        <v>3</v>
      </c>
      <c r="W9" s="13"/>
      <c r="X9" s="37" t="s">
        <v>3</v>
      </c>
      <c r="Y9" s="13"/>
      <c r="Z9" s="37" t="s">
        <v>3</v>
      </c>
      <c r="AA9" s="13"/>
      <c r="AB9" s="37" t="s">
        <v>3</v>
      </c>
      <c r="AC9" s="13"/>
      <c r="AD9" s="37" t="s">
        <v>3</v>
      </c>
      <c r="AE9" s="13"/>
      <c r="AF9" s="37" t="s">
        <v>3</v>
      </c>
      <c r="AG9" s="13"/>
      <c r="AH9" s="37" t="s">
        <v>3</v>
      </c>
      <c r="AI9" s="13"/>
      <c r="AJ9" s="37" t="s">
        <v>3</v>
      </c>
      <c r="AK9" s="13"/>
      <c r="AL9" s="37" t="s">
        <v>3</v>
      </c>
      <c r="AM9" s="13"/>
      <c r="AN9" s="13"/>
      <c r="AO9" s="13"/>
      <c r="AP9" s="13"/>
      <c r="AQ9" s="13"/>
      <c r="AR9" s="13"/>
      <c r="AS9" s="13"/>
      <c r="AT9" s="13"/>
      <c r="AU9" s="10"/>
      <c r="AV9" s="10"/>
    </row>
    <row r="10" spans="1:48" s="3" customFormat="1" x14ac:dyDescent="0.25">
      <c r="A10" s="18" t="s">
        <v>213</v>
      </c>
      <c r="B10" s="18" t="s">
        <v>229</v>
      </c>
      <c r="C10" s="10"/>
      <c r="D10" s="19" t="s">
        <v>3</v>
      </c>
      <c r="E10" s="10"/>
      <c r="F10" s="19">
        <v>2</v>
      </c>
      <c r="G10" s="19" t="s">
        <v>3</v>
      </c>
      <c r="H10" s="19">
        <v>1</v>
      </c>
      <c r="I10" s="19">
        <v>1</v>
      </c>
      <c r="J10" s="37">
        <f t="shared" si="3"/>
        <v>4</v>
      </c>
      <c r="K10" s="10"/>
      <c r="L10" s="19">
        <v>1</v>
      </c>
      <c r="M10" s="19" t="s">
        <v>3</v>
      </c>
      <c r="N10" s="19">
        <v>1</v>
      </c>
      <c r="O10" s="19" t="s">
        <v>3</v>
      </c>
      <c r="P10" s="37">
        <f t="shared" si="4"/>
        <v>2</v>
      </c>
      <c r="Q10" s="10"/>
      <c r="R10" s="19" t="s">
        <v>3</v>
      </c>
      <c r="S10" s="19" t="s">
        <v>3</v>
      </c>
      <c r="T10" s="19" t="s">
        <v>3</v>
      </c>
      <c r="U10" s="19">
        <v>1</v>
      </c>
      <c r="V10" s="37">
        <f t="shared" si="5"/>
        <v>1</v>
      </c>
      <c r="W10" s="10"/>
      <c r="X10" s="37">
        <v>2</v>
      </c>
      <c r="Y10" s="10"/>
      <c r="Z10" s="37">
        <v>4</v>
      </c>
      <c r="AA10" s="10"/>
      <c r="AB10" s="37" t="s">
        <v>3</v>
      </c>
      <c r="AC10" s="10"/>
      <c r="AD10" s="37">
        <v>2</v>
      </c>
      <c r="AE10" s="10"/>
      <c r="AF10" s="37">
        <v>1</v>
      </c>
      <c r="AG10" s="10"/>
      <c r="AH10" s="37">
        <v>1</v>
      </c>
      <c r="AI10" s="10"/>
      <c r="AJ10" s="37">
        <v>1</v>
      </c>
      <c r="AK10" s="10"/>
      <c r="AL10" s="37">
        <v>1</v>
      </c>
      <c r="AM10" s="10"/>
      <c r="AN10" s="10"/>
      <c r="AO10" s="10"/>
      <c r="AP10" s="10"/>
      <c r="AQ10" s="10"/>
      <c r="AR10" s="10"/>
      <c r="AS10" s="10"/>
      <c r="AT10" s="10"/>
      <c r="AU10" s="10"/>
      <c r="AV10" s="10"/>
    </row>
    <row r="11" spans="1:48" s="3" customFormat="1" x14ac:dyDescent="0.25">
      <c r="A11" s="18" t="s">
        <v>215</v>
      </c>
      <c r="B11" s="18" t="s">
        <v>244</v>
      </c>
      <c r="C11" s="10"/>
      <c r="D11" s="19">
        <v>2</v>
      </c>
      <c r="E11" s="10"/>
      <c r="F11" s="19">
        <v>1</v>
      </c>
      <c r="G11" s="19">
        <v>2</v>
      </c>
      <c r="H11" s="19" t="s">
        <v>3</v>
      </c>
      <c r="I11" s="19" t="s">
        <v>3</v>
      </c>
      <c r="J11" s="37">
        <f t="shared" si="3"/>
        <v>3</v>
      </c>
      <c r="K11" s="10"/>
      <c r="L11" s="19">
        <v>2</v>
      </c>
      <c r="M11" s="19" t="s">
        <v>3</v>
      </c>
      <c r="N11" s="19" t="s">
        <v>3</v>
      </c>
      <c r="O11" s="19">
        <v>1</v>
      </c>
      <c r="P11" s="37">
        <f t="shared" si="4"/>
        <v>3</v>
      </c>
      <c r="Q11" s="10"/>
      <c r="R11" s="19">
        <v>4</v>
      </c>
      <c r="S11" s="19" t="s">
        <v>3</v>
      </c>
      <c r="T11" s="19" t="s">
        <v>3</v>
      </c>
      <c r="U11" s="19" t="s">
        <v>3</v>
      </c>
      <c r="V11" s="37">
        <f t="shared" si="5"/>
        <v>4</v>
      </c>
      <c r="W11" s="10"/>
      <c r="X11" s="37">
        <v>7</v>
      </c>
      <c r="Y11" s="10"/>
      <c r="Z11" s="37">
        <v>2</v>
      </c>
      <c r="AA11" s="10"/>
      <c r="AB11" s="37">
        <v>3</v>
      </c>
      <c r="AC11" s="10"/>
      <c r="AD11" s="37">
        <v>1</v>
      </c>
      <c r="AE11" s="10"/>
      <c r="AF11" s="37">
        <v>3</v>
      </c>
      <c r="AG11" s="10"/>
      <c r="AH11" s="37">
        <v>3</v>
      </c>
      <c r="AI11" s="10"/>
      <c r="AJ11" s="37">
        <v>2</v>
      </c>
      <c r="AK11" s="10"/>
      <c r="AL11" s="37">
        <v>2</v>
      </c>
      <c r="AM11" s="10"/>
      <c r="AN11" s="10"/>
      <c r="AO11" s="10"/>
      <c r="AP11" s="10"/>
      <c r="AQ11" s="10"/>
      <c r="AR11" s="10"/>
      <c r="AS11" s="10"/>
      <c r="AT11" s="10"/>
      <c r="AU11" s="10"/>
      <c r="AV11" s="10"/>
    </row>
    <row r="12" spans="1:48" s="3" customFormat="1" x14ac:dyDescent="0.25">
      <c r="A12" s="18" t="s">
        <v>216</v>
      </c>
      <c r="B12" s="18" t="s">
        <v>230</v>
      </c>
      <c r="C12" s="10"/>
      <c r="D12" s="19" t="s">
        <v>3</v>
      </c>
      <c r="E12" s="10"/>
      <c r="F12" s="19" t="s">
        <v>3</v>
      </c>
      <c r="G12" s="19" t="s">
        <v>3</v>
      </c>
      <c r="H12" s="19" t="s">
        <v>3</v>
      </c>
      <c r="I12" s="19">
        <v>1</v>
      </c>
      <c r="J12" s="37">
        <f t="shared" si="3"/>
        <v>1</v>
      </c>
      <c r="K12" s="10"/>
      <c r="L12" s="19" t="s">
        <v>3</v>
      </c>
      <c r="M12" s="19" t="s">
        <v>3</v>
      </c>
      <c r="N12" s="19" t="s">
        <v>3</v>
      </c>
      <c r="O12" s="19" t="s">
        <v>3</v>
      </c>
      <c r="P12" s="37" t="s">
        <v>3</v>
      </c>
      <c r="Q12" s="10"/>
      <c r="R12" s="19" t="s">
        <v>3</v>
      </c>
      <c r="S12" s="19" t="s">
        <v>3</v>
      </c>
      <c r="T12" s="19" t="s">
        <v>3</v>
      </c>
      <c r="U12" s="19" t="s">
        <v>3</v>
      </c>
      <c r="V12" s="37" t="s">
        <v>3</v>
      </c>
      <c r="W12" s="10"/>
      <c r="X12" s="37" t="s">
        <v>3</v>
      </c>
      <c r="Y12" s="10"/>
      <c r="Z12" s="37">
        <v>3</v>
      </c>
      <c r="AA12" s="10"/>
      <c r="AB12" s="37" t="s">
        <v>3</v>
      </c>
      <c r="AC12" s="10"/>
      <c r="AD12" s="37" t="s">
        <v>3</v>
      </c>
      <c r="AE12" s="10"/>
      <c r="AF12" s="37" t="s">
        <v>3</v>
      </c>
      <c r="AG12" s="10"/>
      <c r="AH12" s="37" t="s">
        <v>3</v>
      </c>
      <c r="AI12" s="10"/>
      <c r="AJ12" s="37" t="s">
        <v>3</v>
      </c>
      <c r="AK12" s="10"/>
      <c r="AL12" s="37" t="s">
        <v>3</v>
      </c>
      <c r="AM12" s="10"/>
      <c r="AN12" s="10"/>
      <c r="AO12" s="10"/>
      <c r="AP12" s="10"/>
      <c r="AQ12" s="10"/>
      <c r="AR12" s="10"/>
      <c r="AS12" s="10"/>
      <c r="AT12" s="10"/>
      <c r="AU12" s="10"/>
      <c r="AV12" s="10"/>
    </row>
    <row r="13" spans="1:48" s="4" customFormat="1" x14ac:dyDescent="0.25">
      <c r="A13" s="16" t="s">
        <v>219</v>
      </c>
      <c r="B13" s="16" t="s">
        <v>233</v>
      </c>
      <c r="C13" s="10"/>
      <c r="D13" s="17"/>
      <c r="E13" s="10"/>
      <c r="F13" s="17"/>
      <c r="G13" s="17"/>
      <c r="H13" s="17"/>
      <c r="I13" s="17"/>
      <c r="J13" s="17"/>
      <c r="K13" s="10"/>
      <c r="L13" s="17"/>
      <c r="M13" s="17"/>
      <c r="N13" s="17"/>
      <c r="O13" s="17"/>
      <c r="P13" s="17"/>
      <c r="Q13" s="10"/>
      <c r="R13" s="17"/>
      <c r="S13" s="17"/>
      <c r="T13" s="17"/>
      <c r="U13" s="17"/>
      <c r="V13" s="17"/>
      <c r="W13" s="10"/>
      <c r="X13" s="17"/>
      <c r="Y13" s="10"/>
      <c r="Z13" s="17"/>
      <c r="AA13" s="10"/>
      <c r="AB13" s="17"/>
      <c r="AC13" s="10"/>
      <c r="AD13" s="17"/>
      <c r="AE13" s="10"/>
      <c r="AF13" s="17"/>
      <c r="AG13" s="10"/>
      <c r="AH13" s="17"/>
      <c r="AI13" s="10"/>
      <c r="AJ13" s="17"/>
      <c r="AK13" s="10"/>
      <c r="AL13" s="17"/>
      <c r="AM13" s="10"/>
      <c r="AN13" s="10"/>
      <c r="AO13" s="10"/>
      <c r="AP13" s="10"/>
      <c r="AQ13" s="10"/>
      <c r="AR13" s="10"/>
      <c r="AS13" s="10"/>
      <c r="AT13" s="10"/>
      <c r="AU13" s="13"/>
      <c r="AV13" s="13"/>
    </row>
    <row r="14" spans="1:48" s="3" customFormat="1" x14ac:dyDescent="0.25">
      <c r="A14" s="18" t="s">
        <v>220</v>
      </c>
      <c r="B14" s="18" t="s">
        <v>220</v>
      </c>
      <c r="C14" s="13"/>
      <c r="D14" s="19">
        <v>1</v>
      </c>
      <c r="E14" s="13"/>
      <c r="F14" s="19">
        <v>3</v>
      </c>
      <c r="G14" s="19">
        <v>2</v>
      </c>
      <c r="H14" s="19">
        <v>1</v>
      </c>
      <c r="I14" s="19">
        <v>1</v>
      </c>
      <c r="J14" s="37">
        <f>SUM(F14:I14)</f>
        <v>7</v>
      </c>
      <c r="K14" s="13"/>
      <c r="L14" s="19">
        <v>1</v>
      </c>
      <c r="M14" s="19" t="s">
        <v>3</v>
      </c>
      <c r="N14" s="19">
        <v>3</v>
      </c>
      <c r="O14" s="19" t="s">
        <v>3</v>
      </c>
      <c r="P14" s="37">
        <f t="shared" si="4"/>
        <v>4</v>
      </c>
      <c r="Q14" s="13"/>
      <c r="R14" s="19">
        <v>3</v>
      </c>
      <c r="S14" s="19">
        <v>1</v>
      </c>
      <c r="T14" s="19" t="s">
        <v>3</v>
      </c>
      <c r="U14" s="19">
        <v>1</v>
      </c>
      <c r="V14" s="37">
        <f>SUM(R14:U14)</f>
        <v>5</v>
      </c>
      <c r="W14" s="13"/>
      <c r="X14" s="37">
        <v>6</v>
      </c>
      <c r="Y14" s="13"/>
      <c r="Z14" s="37">
        <v>9</v>
      </c>
      <c r="AA14" s="13"/>
      <c r="AB14" s="37">
        <v>4</v>
      </c>
      <c r="AC14" s="13"/>
      <c r="AD14" s="37">
        <v>5</v>
      </c>
      <c r="AE14" s="13"/>
      <c r="AF14" s="37">
        <v>1</v>
      </c>
      <c r="AG14" s="13"/>
      <c r="AH14" s="37">
        <v>3</v>
      </c>
      <c r="AI14" s="13"/>
      <c r="AJ14" s="37">
        <v>3</v>
      </c>
      <c r="AK14" s="13"/>
      <c r="AL14" s="37">
        <v>1</v>
      </c>
      <c r="AM14" s="13"/>
      <c r="AN14" s="13"/>
      <c r="AO14" s="13"/>
      <c r="AP14" s="13"/>
      <c r="AQ14" s="13"/>
      <c r="AR14" s="13"/>
      <c r="AS14" s="13"/>
      <c r="AT14" s="13"/>
      <c r="AU14" s="10"/>
      <c r="AV14" s="10"/>
    </row>
    <row r="15" spans="1:48" s="3" customFormat="1" x14ac:dyDescent="0.25">
      <c r="A15" s="18" t="s">
        <v>221</v>
      </c>
      <c r="B15" s="18" t="s">
        <v>221</v>
      </c>
      <c r="C15" s="13"/>
      <c r="D15" s="19">
        <v>1</v>
      </c>
      <c r="E15" s="13"/>
      <c r="F15" s="19">
        <v>1</v>
      </c>
      <c r="G15" s="19">
        <v>1</v>
      </c>
      <c r="H15" s="19" t="s">
        <v>3</v>
      </c>
      <c r="I15" s="19">
        <v>1</v>
      </c>
      <c r="J15" s="37">
        <f t="shared" ref="J15:J16" si="6">SUM(F15:I15)</f>
        <v>3</v>
      </c>
      <c r="K15" s="13"/>
      <c r="L15" s="19">
        <v>2</v>
      </c>
      <c r="M15" s="19" t="s">
        <v>3</v>
      </c>
      <c r="N15" s="19">
        <v>1</v>
      </c>
      <c r="O15" s="19" t="s">
        <v>3</v>
      </c>
      <c r="P15" s="37">
        <f t="shared" si="4"/>
        <v>3</v>
      </c>
      <c r="Q15" s="13"/>
      <c r="R15" s="19">
        <v>1</v>
      </c>
      <c r="S15" s="19">
        <v>1</v>
      </c>
      <c r="T15" s="19" t="s">
        <v>3</v>
      </c>
      <c r="U15" s="19" t="s">
        <v>3</v>
      </c>
      <c r="V15" s="37">
        <f t="shared" ref="V15:V17" si="7">SUM(R15:U15)</f>
        <v>2</v>
      </c>
      <c r="W15" s="13"/>
      <c r="X15" s="37">
        <v>2</v>
      </c>
      <c r="Y15" s="13"/>
      <c r="Z15" s="37">
        <v>2</v>
      </c>
      <c r="AA15" s="13"/>
      <c r="AB15" s="37">
        <v>1</v>
      </c>
      <c r="AC15" s="13"/>
      <c r="AD15" s="37">
        <v>1</v>
      </c>
      <c r="AE15" s="13"/>
      <c r="AF15" s="37">
        <v>1</v>
      </c>
      <c r="AG15" s="13"/>
      <c r="AH15" s="37" t="s">
        <v>3</v>
      </c>
      <c r="AI15" s="13"/>
      <c r="AJ15" s="37" t="s">
        <v>3</v>
      </c>
      <c r="AK15" s="13"/>
      <c r="AL15" s="37" t="s">
        <v>3</v>
      </c>
      <c r="AM15" s="13"/>
      <c r="AN15" s="13"/>
      <c r="AO15" s="13"/>
      <c r="AP15" s="13"/>
      <c r="AQ15" s="13"/>
      <c r="AR15" s="13"/>
      <c r="AS15" s="13"/>
      <c r="AT15" s="13"/>
      <c r="AU15" s="10"/>
      <c r="AV15" s="10"/>
    </row>
    <row r="16" spans="1:48" s="3" customFormat="1" x14ac:dyDescent="0.25">
      <c r="A16" s="18" t="s">
        <v>288</v>
      </c>
      <c r="B16" s="18" t="s">
        <v>231</v>
      </c>
      <c r="C16" s="10"/>
      <c r="D16" s="19" t="s">
        <v>3</v>
      </c>
      <c r="E16" s="10"/>
      <c r="F16" s="19" t="s">
        <v>3</v>
      </c>
      <c r="G16" s="19" t="s">
        <v>3</v>
      </c>
      <c r="H16" s="19" t="s">
        <v>3</v>
      </c>
      <c r="I16" s="19">
        <v>1</v>
      </c>
      <c r="J16" s="37">
        <f t="shared" si="6"/>
        <v>1</v>
      </c>
      <c r="K16" s="10"/>
      <c r="L16" s="19" t="s">
        <v>3</v>
      </c>
      <c r="M16" s="19" t="s">
        <v>3</v>
      </c>
      <c r="N16" s="19" t="s">
        <v>3</v>
      </c>
      <c r="O16" s="19" t="s">
        <v>3</v>
      </c>
      <c r="P16" s="37" t="s">
        <v>3</v>
      </c>
      <c r="Q16" s="10"/>
      <c r="R16" s="19">
        <v>2</v>
      </c>
      <c r="S16" s="19" t="s">
        <v>3</v>
      </c>
      <c r="T16" s="19" t="s">
        <v>3</v>
      </c>
      <c r="U16" s="19" t="s">
        <v>3</v>
      </c>
      <c r="V16" s="37">
        <f t="shared" si="7"/>
        <v>2</v>
      </c>
      <c r="W16" s="10"/>
      <c r="X16" s="37">
        <v>4</v>
      </c>
      <c r="Y16" s="10"/>
      <c r="Z16" s="37" t="s">
        <v>3</v>
      </c>
      <c r="AA16" s="10"/>
      <c r="AB16" s="37">
        <v>1</v>
      </c>
      <c r="AC16" s="10"/>
      <c r="AD16" s="37">
        <v>1</v>
      </c>
      <c r="AE16" s="10"/>
      <c r="AF16" s="37">
        <v>4</v>
      </c>
      <c r="AG16" s="10"/>
      <c r="AH16" s="37">
        <v>2</v>
      </c>
      <c r="AI16" s="10"/>
      <c r="AJ16" s="37" t="s">
        <v>3</v>
      </c>
      <c r="AK16" s="10"/>
      <c r="AL16" s="37">
        <v>3</v>
      </c>
      <c r="AM16" s="10"/>
      <c r="AN16" s="10"/>
      <c r="AO16" s="10"/>
      <c r="AP16" s="10"/>
      <c r="AQ16" s="10"/>
      <c r="AR16" s="10"/>
      <c r="AS16" s="10"/>
      <c r="AT16" s="10"/>
      <c r="AU16" s="10"/>
      <c r="AV16" s="10"/>
    </row>
    <row r="17" spans="1:48" s="3" customFormat="1" x14ac:dyDescent="0.25">
      <c r="A17" s="18" t="s">
        <v>222</v>
      </c>
      <c r="B17" s="18" t="s">
        <v>232</v>
      </c>
      <c r="C17" s="10"/>
      <c r="D17" s="19" t="s">
        <v>3</v>
      </c>
      <c r="E17" s="10"/>
      <c r="F17" s="19" t="s">
        <v>3</v>
      </c>
      <c r="G17" s="19" t="s">
        <v>3</v>
      </c>
      <c r="H17" s="19" t="s">
        <v>3</v>
      </c>
      <c r="I17" s="19" t="s">
        <v>3</v>
      </c>
      <c r="J17" s="37" t="s">
        <v>3</v>
      </c>
      <c r="K17" s="10"/>
      <c r="L17" s="19" t="s">
        <v>3</v>
      </c>
      <c r="M17" s="19" t="s">
        <v>3</v>
      </c>
      <c r="N17" s="19" t="s">
        <v>3</v>
      </c>
      <c r="O17" s="19">
        <v>1</v>
      </c>
      <c r="P17" s="37">
        <f t="shared" si="4"/>
        <v>1</v>
      </c>
      <c r="Q17" s="10"/>
      <c r="R17" s="19">
        <v>1</v>
      </c>
      <c r="S17" s="19" t="s">
        <v>3</v>
      </c>
      <c r="T17" s="19" t="s">
        <v>3</v>
      </c>
      <c r="U17" s="19" t="s">
        <v>3</v>
      </c>
      <c r="V17" s="37">
        <f t="shared" si="7"/>
        <v>1</v>
      </c>
      <c r="W17" s="10"/>
      <c r="X17" s="37">
        <v>1</v>
      </c>
      <c r="Y17" s="10"/>
      <c r="Z17" s="37" t="s">
        <v>3</v>
      </c>
      <c r="AA17" s="10"/>
      <c r="AB17" s="37">
        <v>1</v>
      </c>
      <c r="AC17" s="10"/>
      <c r="AD17" s="37">
        <v>1</v>
      </c>
      <c r="AE17" s="10"/>
      <c r="AF17" s="37" t="s">
        <v>3</v>
      </c>
      <c r="AG17" s="10"/>
      <c r="AH17" s="37">
        <v>1</v>
      </c>
      <c r="AI17" s="10"/>
      <c r="AJ17" s="37" t="s">
        <v>3</v>
      </c>
      <c r="AK17" s="10"/>
      <c r="AL17" s="37" t="s">
        <v>3</v>
      </c>
      <c r="AM17" s="10"/>
      <c r="AN17" s="10"/>
      <c r="AO17" s="10"/>
      <c r="AP17" s="10"/>
      <c r="AQ17" s="10"/>
      <c r="AR17" s="10"/>
      <c r="AS17" s="10"/>
      <c r="AT17" s="10"/>
      <c r="AU17" s="10"/>
      <c r="AV17" s="10"/>
    </row>
    <row r="19" spans="1:48" s="3" customFormat="1" x14ac:dyDescent="0.25">
      <c r="A19" s="14" t="s">
        <v>223</v>
      </c>
      <c r="B19" s="14" t="s">
        <v>437</v>
      </c>
      <c r="C19" s="10"/>
      <c r="D19" s="35" t="s">
        <v>433</v>
      </c>
      <c r="E19" s="10"/>
      <c r="F19" s="35" t="s">
        <v>430</v>
      </c>
      <c r="G19" s="35" t="s">
        <v>212</v>
      </c>
      <c r="H19" s="35" t="s">
        <v>207</v>
      </c>
      <c r="I19" s="35" t="s">
        <v>107</v>
      </c>
      <c r="J19" s="140">
        <v>2025</v>
      </c>
      <c r="K19" s="10"/>
      <c r="L19" s="35" t="s">
        <v>106</v>
      </c>
      <c r="M19" s="35" t="s">
        <v>105</v>
      </c>
      <c r="N19" s="35" t="s">
        <v>104</v>
      </c>
      <c r="O19" s="35" t="s">
        <v>103</v>
      </c>
      <c r="P19" s="15">
        <v>2024</v>
      </c>
      <c r="Q19" s="10"/>
      <c r="R19" s="35" t="s">
        <v>102</v>
      </c>
      <c r="S19" s="35" t="s">
        <v>101</v>
      </c>
      <c r="T19" s="35" t="s">
        <v>100</v>
      </c>
      <c r="U19" s="35" t="s">
        <v>99</v>
      </c>
      <c r="V19" s="15">
        <v>2023</v>
      </c>
      <c r="W19" s="10"/>
      <c r="X19" s="15">
        <v>2022</v>
      </c>
      <c r="Y19" s="10"/>
      <c r="Z19" s="15">
        <v>2021</v>
      </c>
      <c r="AA19" s="10"/>
      <c r="AB19" s="15">
        <v>2020</v>
      </c>
      <c r="AC19" s="10"/>
      <c r="AD19" s="15">
        <v>2019</v>
      </c>
      <c r="AE19" s="10"/>
      <c r="AF19" s="15">
        <v>2018</v>
      </c>
      <c r="AG19" s="10"/>
      <c r="AH19" s="15">
        <v>2017</v>
      </c>
      <c r="AI19" s="10"/>
      <c r="AJ19" s="15">
        <v>2016</v>
      </c>
      <c r="AK19" s="10"/>
      <c r="AL19" s="15">
        <v>2015</v>
      </c>
      <c r="AM19" s="10"/>
      <c r="AN19" s="10"/>
      <c r="AO19" s="10"/>
      <c r="AP19" s="10"/>
      <c r="AQ19" s="10"/>
      <c r="AR19" s="10"/>
      <c r="AS19" s="10"/>
      <c r="AT19" s="10"/>
      <c r="AU19" s="10"/>
      <c r="AV19" s="10"/>
    </row>
    <row r="20" spans="1:48" s="78" customFormat="1" x14ac:dyDescent="0.25">
      <c r="A20" s="137" t="s">
        <v>224</v>
      </c>
      <c r="B20" s="137" t="s">
        <v>224</v>
      </c>
      <c r="C20" s="21"/>
      <c r="D20" s="132">
        <f>SUM(D22:D27)</f>
        <v>514</v>
      </c>
      <c r="E20" s="21"/>
      <c r="F20" s="132">
        <f>SUM(F22:F27)</f>
        <v>978</v>
      </c>
      <c r="G20" s="136">
        <f>SUM(G23:G27)</f>
        <v>793</v>
      </c>
      <c r="H20" s="136">
        <f>SUM(H23:H27)</f>
        <v>265</v>
      </c>
      <c r="I20" s="136">
        <f>SUM(I23:I27)</f>
        <v>903</v>
      </c>
      <c r="J20" s="134">
        <f>SUM(F20:I20)</f>
        <v>2939</v>
      </c>
      <c r="K20" s="21"/>
      <c r="L20" s="136">
        <f t="shared" ref="L20:O20" si="8">SUM(L23:L27)</f>
        <v>564</v>
      </c>
      <c r="M20" s="136">
        <f t="shared" si="8"/>
        <v>0</v>
      </c>
      <c r="N20" s="136">
        <f t="shared" si="8"/>
        <v>471</v>
      </c>
      <c r="O20" s="136">
        <f t="shared" si="8"/>
        <v>614</v>
      </c>
      <c r="P20" s="134">
        <f>SUM(L20:O20)</f>
        <v>1649</v>
      </c>
      <c r="Q20" s="21"/>
      <c r="R20" s="136">
        <f t="shared" ref="R20:U20" si="9">SUM(R23:R27)</f>
        <v>909</v>
      </c>
      <c r="S20" s="136">
        <f t="shared" si="9"/>
        <v>490</v>
      </c>
      <c r="T20" s="136">
        <f t="shared" si="9"/>
        <v>0</v>
      </c>
      <c r="U20" s="136">
        <f t="shared" si="9"/>
        <v>171</v>
      </c>
      <c r="V20" s="134">
        <f>SUM(V22:V27)</f>
        <v>1570</v>
      </c>
      <c r="W20" s="21"/>
      <c r="X20" s="134">
        <f>SUM(X22:X27)</f>
        <v>1443</v>
      </c>
      <c r="Y20" s="21"/>
      <c r="Z20" s="134">
        <f>SUM(Z22:Z27)</f>
        <v>2261</v>
      </c>
      <c r="AA20" s="21"/>
      <c r="AB20" s="134">
        <f>SUM(AB22:AB27)</f>
        <v>818</v>
      </c>
      <c r="AC20" s="21"/>
      <c r="AD20" s="134">
        <f>SUM(AD22:AD27)</f>
        <v>1386</v>
      </c>
      <c r="AE20" s="21"/>
      <c r="AF20" s="134">
        <f>SUM(AF22:AF27)</f>
        <v>889</v>
      </c>
      <c r="AG20" s="21"/>
      <c r="AH20" s="134">
        <f>SUM(AH22:AH27)</f>
        <v>1181</v>
      </c>
      <c r="AI20" s="21"/>
      <c r="AJ20" s="134">
        <f>SUM(AJ22:AJ27)</f>
        <v>558</v>
      </c>
      <c r="AK20" s="21"/>
      <c r="AL20" s="134">
        <f>SUM(AL22:AL27)</f>
        <v>550</v>
      </c>
      <c r="AM20" s="21"/>
      <c r="AN20" s="21"/>
      <c r="AO20" s="21"/>
      <c r="AP20" s="21"/>
      <c r="AQ20" s="21"/>
      <c r="AR20" s="21"/>
      <c r="AS20" s="21"/>
      <c r="AT20" s="21"/>
      <c r="AU20" s="21"/>
      <c r="AV20" s="21"/>
    </row>
    <row r="21" spans="1:48" s="4" customFormat="1" x14ac:dyDescent="0.25">
      <c r="A21" s="16" t="s">
        <v>217</v>
      </c>
      <c r="B21" s="16" t="s">
        <v>227</v>
      </c>
      <c r="C21" s="10"/>
      <c r="D21" s="17"/>
      <c r="E21" s="10"/>
      <c r="F21" s="17"/>
      <c r="G21" s="17"/>
      <c r="H21" s="17"/>
      <c r="I21" s="17"/>
      <c r="J21" s="17"/>
      <c r="K21" s="10"/>
      <c r="L21" s="17"/>
      <c r="M21" s="17"/>
      <c r="N21" s="17"/>
      <c r="O21" s="17"/>
      <c r="P21" s="17"/>
      <c r="Q21" s="10"/>
      <c r="R21" s="17"/>
      <c r="S21" s="17"/>
      <c r="T21" s="17"/>
      <c r="U21" s="17"/>
      <c r="V21" s="17"/>
      <c r="W21" s="10"/>
      <c r="X21" s="17"/>
      <c r="Y21" s="10"/>
      <c r="Z21" s="17"/>
      <c r="AA21" s="10"/>
      <c r="AB21" s="17"/>
      <c r="AC21" s="10"/>
      <c r="AD21" s="17"/>
      <c r="AE21" s="10"/>
      <c r="AF21" s="17"/>
      <c r="AG21" s="10"/>
      <c r="AH21" s="17"/>
      <c r="AI21" s="10"/>
      <c r="AJ21" s="17"/>
      <c r="AK21" s="10"/>
      <c r="AL21" s="17"/>
      <c r="AM21" s="10"/>
      <c r="AN21" s="10"/>
      <c r="AO21" s="10"/>
      <c r="AP21" s="10"/>
      <c r="AQ21" s="10"/>
      <c r="AR21" s="10"/>
      <c r="AS21" s="10"/>
      <c r="AT21" s="10"/>
      <c r="AU21" s="13"/>
      <c r="AV21" s="13"/>
    </row>
    <row r="22" spans="1:48" s="3" customFormat="1" x14ac:dyDescent="0.25">
      <c r="A22" s="18" t="s">
        <v>240</v>
      </c>
      <c r="B22" s="18" t="s">
        <v>241</v>
      </c>
      <c r="C22" s="13"/>
      <c r="D22" s="19" t="s">
        <v>3</v>
      </c>
      <c r="E22" s="13"/>
      <c r="F22" s="19">
        <f>[8]Lançamentos!$E$15</f>
        <v>40</v>
      </c>
      <c r="G22" s="19" t="s">
        <v>3</v>
      </c>
      <c r="H22" s="19" t="s">
        <v>3</v>
      </c>
      <c r="I22" s="19" t="s">
        <v>3</v>
      </c>
      <c r="J22" s="37">
        <f>SUM(F22:I22)</f>
        <v>40</v>
      </c>
      <c r="K22" s="13"/>
      <c r="L22" s="19" t="s">
        <v>3</v>
      </c>
      <c r="M22" s="19" t="s">
        <v>3</v>
      </c>
      <c r="N22" s="19" t="s">
        <v>3</v>
      </c>
      <c r="O22" s="19" t="s">
        <v>3</v>
      </c>
      <c r="P22" s="37" t="s">
        <v>3</v>
      </c>
      <c r="Q22" s="13"/>
      <c r="R22" s="19" t="s">
        <v>3</v>
      </c>
      <c r="S22" s="19" t="s">
        <v>3</v>
      </c>
      <c r="T22" s="19" t="s">
        <v>3</v>
      </c>
      <c r="U22" s="19" t="s">
        <v>3</v>
      </c>
      <c r="V22" s="37" t="s">
        <v>3</v>
      </c>
      <c r="W22" s="13"/>
      <c r="X22" s="37">
        <v>38</v>
      </c>
      <c r="Y22" s="13"/>
      <c r="Z22" s="37">
        <v>12</v>
      </c>
      <c r="AA22" s="13"/>
      <c r="AB22" s="37" t="s">
        <v>3</v>
      </c>
      <c r="AC22" s="13"/>
      <c r="AD22" s="37" t="s">
        <v>3</v>
      </c>
      <c r="AE22" s="13"/>
      <c r="AF22" s="37" t="s">
        <v>3</v>
      </c>
      <c r="AG22" s="13"/>
      <c r="AH22" s="37" t="s">
        <v>3</v>
      </c>
      <c r="AI22" s="13"/>
      <c r="AJ22" s="37" t="s">
        <v>3</v>
      </c>
      <c r="AK22" s="13"/>
      <c r="AL22" s="37" t="s">
        <v>3</v>
      </c>
      <c r="AM22" s="13"/>
      <c r="AN22" s="13"/>
      <c r="AO22" s="13"/>
      <c r="AP22" s="13"/>
      <c r="AQ22" s="13"/>
      <c r="AR22" s="13"/>
      <c r="AS22" s="13"/>
      <c r="AT22" s="13"/>
      <c r="AU22" s="10"/>
      <c r="AV22" s="10"/>
    </row>
    <row r="23" spans="1:48" s="3" customFormat="1" x14ac:dyDescent="0.25">
      <c r="A23" s="18" t="s">
        <v>214</v>
      </c>
      <c r="B23" s="18" t="s">
        <v>228</v>
      </c>
      <c r="C23" s="13"/>
      <c r="D23" s="19" t="s">
        <v>3</v>
      </c>
      <c r="E23" s="13"/>
      <c r="F23" s="19" t="s">
        <v>3</v>
      </c>
      <c r="G23" s="19">
        <v>168</v>
      </c>
      <c r="H23" s="19" t="s">
        <v>3</v>
      </c>
      <c r="I23" s="19">
        <v>164</v>
      </c>
      <c r="J23" s="37">
        <f t="shared" ref="J23:J31" si="10">SUM(F23:I23)</f>
        <v>332</v>
      </c>
      <c r="K23" s="13"/>
      <c r="L23" s="19" t="s">
        <v>3</v>
      </c>
      <c r="M23" s="19" t="s">
        <v>3</v>
      </c>
      <c r="N23" s="19">
        <f>100+100+36</f>
        <v>236</v>
      </c>
      <c r="O23" s="19" t="s">
        <v>3</v>
      </c>
      <c r="P23" s="37">
        <f t="shared" ref="P23:P32" si="11">SUM(L23:O23)</f>
        <v>236</v>
      </c>
      <c r="Q23" s="13"/>
      <c r="R23" s="19">
        <f>321+45+100</f>
        <v>466</v>
      </c>
      <c r="S23" s="19">
        <v>490</v>
      </c>
      <c r="T23" s="19" t="s">
        <v>3</v>
      </c>
      <c r="U23" s="19">
        <v>171</v>
      </c>
      <c r="V23" s="37">
        <f t="shared" ref="V23:V26" si="12">SUM(R23:U23)</f>
        <v>1127</v>
      </c>
      <c r="W23" s="13"/>
      <c r="X23" s="37">
        <v>313</v>
      </c>
      <c r="Y23" s="13"/>
      <c r="Z23" s="37">
        <v>240</v>
      </c>
      <c r="AA23" s="13"/>
      <c r="AB23" s="37">
        <v>350</v>
      </c>
      <c r="AC23" s="13"/>
      <c r="AD23" s="37">
        <f>19+126+216+170+63</f>
        <v>594</v>
      </c>
      <c r="AE23" s="13"/>
      <c r="AF23" s="37">
        <f>50+54</f>
        <v>104</v>
      </c>
      <c r="AG23" s="13"/>
      <c r="AH23" s="37">
        <v>278</v>
      </c>
      <c r="AI23" s="13"/>
      <c r="AJ23" s="37" t="s">
        <v>3</v>
      </c>
      <c r="AK23" s="13"/>
      <c r="AL23" s="37">
        <v>50</v>
      </c>
      <c r="AM23" s="13"/>
      <c r="AN23" s="13"/>
      <c r="AO23" s="13"/>
      <c r="AP23" s="13"/>
      <c r="AQ23" s="13"/>
      <c r="AR23" s="13"/>
      <c r="AS23" s="13"/>
      <c r="AT23" s="13"/>
      <c r="AU23" s="10"/>
      <c r="AV23" s="10"/>
    </row>
    <row r="24" spans="1:48" s="3" customFormat="1" x14ac:dyDescent="0.25">
      <c r="A24" s="18" t="s">
        <v>242</v>
      </c>
      <c r="B24" s="18" t="s">
        <v>243</v>
      </c>
      <c r="C24" s="13"/>
      <c r="D24" s="19" t="s">
        <v>3</v>
      </c>
      <c r="E24" s="13"/>
      <c r="F24" s="19" t="s">
        <v>3</v>
      </c>
      <c r="G24" s="19" t="s">
        <v>3</v>
      </c>
      <c r="H24" s="19" t="s">
        <v>3</v>
      </c>
      <c r="I24" s="19" t="s">
        <v>3</v>
      </c>
      <c r="J24" s="37" t="s">
        <v>3</v>
      </c>
      <c r="K24" s="13"/>
      <c r="L24" s="19" t="s">
        <v>3</v>
      </c>
      <c r="M24" s="19" t="s">
        <v>3</v>
      </c>
      <c r="N24" s="19" t="s">
        <v>3</v>
      </c>
      <c r="O24" s="19" t="s">
        <v>3</v>
      </c>
      <c r="P24" s="37" t="s">
        <v>3</v>
      </c>
      <c r="Q24" s="13"/>
      <c r="R24" s="19" t="s">
        <v>3</v>
      </c>
      <c r="S24" s="19" t="s">
        <v>3</v>
      </c>
      <c r="T24" s="19" t="s">
        <v>3</v>
      </c>
      <c r="U24" s="19" t="s">
        <v>3</v>
      </c>
      <c r="V24" s="37" t="s">
        <v>3</v>
      </c>
      <c r="W24" s="13"/>
      <c r="X24" s="37" t="s">
        <v>3</v>
      </c>
      <c r="Y24" s="13"/>
      <c r="Z24" s="37" t="s">
        <v>3</v>
      </c>
      <c r="AA24" s="13"/>
      <c r="AB24" s="37" t="s">
        <v>3</v>
      </c>
      <c r="AC24" s="13"/>
      <c r="AD24" s="37" t="s">
        <v>3</v>
      </c>
      <c r="AE24" s="13"/>
      <c r="AF24" s="37" t="s">
        <v>3</v>
      </c>
      <c r="AG24" s="13"/>
      <c r="AH24" s="37" t="s">
        <v>3</v>
      </c>
      <c r="AI24" s="13"/>
      <c r="AJ24" s="37" t="s">
        <v>3</v>
      </c>
      <c r="AK24" s="13"/>
      <c r="AL24" s="37" t="s">
        <v>3</v>
      </c>
      <c r="AM24" s="13"/>
      <c r="AN24" s="13"/>
      <c r="AO24" s="13"/>
      <c r="AP24" s="13"/>
      <c r="AQ24" s="13"/>
      <c r="AR24" s="13"/>
      <c r="AS24" s="13"/>
      <c r="AT24" s="13"/>
      <c r="AU24" s="10"/>
      <c r="AV24" s="10"/>
    </row>
    <row r="25" spans="1:48" s="3" customFormat="1" x14ac:dyDescent="0.25">
      <c r="A25" s="18" t="s">
        <v>213</v>
      </c>
      <c r="B25" s="18" t="s">
        <v>229</v>
      </c>
      <c r="C25" s="10"/>
      <c r="D25" s="19" t="s">
        <v>3</v>
      </c>
      <c r="E25" s="10"/>
      <c r="F25" s="19">
        <f>[8]Lançamentos!$E$16+[8]Lançamentos!$E$18</f>
        <v>581</v>
      </c>
      <c r="G25" s="19" t="s">
        <v>3</v>
      </c>
      <c r="H25" s="19">
        <v>265</v>
      </c>
      <c r="I25" s="19">
        <v>114</v>
      </c>
      <c r="J25" s="37">
        <f t="shared" si="10"/>
        <v>960</v>
      </c>
      <c r="K25" s="10"/>
      <c r="L25" s="19">
        <v>235</v>
      </c>
      <c r="M25" s="19" t="s">
        <v>3</v>
      </c>
      <c r="N25" s="19">
        <v>235</v>
      </c>
      <c r="O25" s="19" t="s">
        <v>3</v>
      </c>
      <c r="P25" s="37">
        <f t="shared" si="11"/>
        <v>470</v>
      </c>
      <c r="Q25" s="10"/>
      <c r="R25" s="19" t="s">
        <v>3</v>
      </c>
      <c r="S25" s="19" t="s">
        <v>3</v>
      </c>
      <c r="T25" s="19" t="s">
        <v>3</v>
      </c>
      <c r="U25" s="19" t="s">
        <v>3</v>
      </c>
      <c r="V25" s="37" t="s">
        <v>3</v>
      </c>
      <c r="W25" s="10"/>
      <c r="X25" s="37">
        <v>269</v>
      </c>
      <c r="Y25" s="10"/>
      <c r="Z25" s="37">
        <f>134+167+108+171</f>
        <v>580</v>
      </c>
      <c r="AA25" s="10"/>
      <c r="AB25" s="37" t="s">
        <v>3</v>
      </c>
      <c r="AC25" s="10"/>
      <c r="AD25" s="37">
        <f>324+216</f>
        <v>540</v>
      </c>
      <c r="AE25" s="10"/>
      <c r="AF25" s="37">
        <v>170</v>
      </c>
      <c r="AG25" s="10"/>
      <c r="AH25" s="37">
        <v>182</v>
      </c>
      <c r="AI25" s="10"/>
      <c r="AJ25" s="37">
        <v>200</v>
      </c>
      <c r="AK25" s="10"/>
      <c r="AL25" s="37">
        <v>150</v>
      </c>
      <c r="AM25" s="10"/>
      <c r="AN25" s="10"/>
      <c r="AO25" s="10"/>
      <c r="AP25" s="10"/>
      <c r="AQ25" s="10"/>
      <c r="AR25" s="10"/>
      <c r="AS25" s="10"/>
      <c r="AT25" s="10"/>
      <c r="AU25" s="10"/>
      <c r="AV25" s="10"/>
    </row>
    <row r="26" spans="1:48" s="3" customFormat="1" x14ac:dyDescent="0.25">
      <c r="A26" s="18" t="s">
        <v>215</v>
      </c>
      <c r="B26" s="18" t="s">
        <v>244</v>
      </c>
      <c r="C26" s="10"/>
      <c r="D26" s="19">
        <f>[9]Lançamentos!$E$7</f>
        <v>514</v>
      </c>
      <c r="E26" s="10"/>
      <c r="F26" s="19">
        <f>[8]Lançamentos!$E$17</f>
        <v>357</v>
      </c>
      <c r="G26" s="19">
        <f>164+461</f>
        <v>625</v>
      </c>
      <c r="H26" s="19" t="s">
        <v>3</v>
      </c>
      <c r="I26" s="19" t="s">
        <v>3</v>
      </c>
      <c r="J26" s="37">
        <f t="shared" si="10"/>
        <v>982</v>
      </c>
      <c r="K26" s="10"/>
      <c r="L26" s="19">
        <f>164+165</f>
        <v>329</v>
      </c>
      <c r="M26" s="19" t="s">
        <v>3</v>
      </c>
      <c r="N26" s="19" t="s">
        <v>3</v>
      </c>
      <c r="O26" s="19">
        <v>614</v>
      </c>
      <c r="P26" s="37">
        <f t="shared" si="11"/>
        <v>943</v>
      </c>
      <c r="Q26" s="10"/>
      <c r="R26" s="19">
        <f>84+108+96+155</f>
        <v>443</v>
      </c>
      <c r="S26" s="19" t="s">
        <v>3</v>
      </c>
      <c r="T26" s="19" t="s">
        <v>3</v>
      </c>
      <c r="U26" s="19" t="s">
        <v>3</v>
      </c>
      <c r="V26" s="37">
        <f t="shared" si="12"/>
        <v>443</v>
      </c>
      <c r="W26" s="10"/>
      <c r="X26" s="37">
        <v>823</v>
      </c>
      <c r="Y26" s="10"/>
      <c r="Z26" s="37">
        <f>306+376</f>
        <v>682</v>
      </c>
      <c r="AA26" s="10"/>
      <c r="AB26" s="37">
        <v>468</v>
      </c>
      <c r="AC26" s="10"/>
      <c r="AD26" s="37">
        <v>252</v>
      </c>
      <c r="AE26" s="10"/>
      <c r="AF26" s="37">
        <f>155+268+192</f>
        <v>615</v>
      </c>
      <c r="AG26" s="10"/>
      <c r="AH26" s="37">
        <v>721</v>
      </c>
      <c r="AI26" s="10"/>
      <c r="AJ26" s="37">
        <v>358</v>
      </c>
      <c r="AK26" s="10"/>
      <c r="AL26" s="37">
        <f>176+174</f>
        <v>350</v>
      </c>
      <c r="AM26" s="10"/>
      <c r="AN26" s="10"/>
      <c r="AO26" s="10"/>
      <c r="AP26" s="10"/>
      <c r="AQ26" s="10"/>
      <c r="AR26" s="10"/>
      <c r="AS26" s="10"/>
      <c r="AT26" s="10"/>
      <c r="AU26" s="10"/>
      <c r="AV26" s="10"/>
    </row>
    <row r="27" spans="1:48" s="3" customFormat="1" x14ac:dyDescent="0.25">
      <c r="A27" s="18" t="s">
        <v>216</v>
      </c>
      <c r="B27" s="18" t="s">
        <v>230</v>
      </c>
      <c r="C27" s="10"/>
      <c r="D27" s="19" t="s">
        <v>3</v>
      </c>
      <c r="E27" s="10"/>
      <c r="F27" s="19" t="s">
        <v>3</v>
      </c>
      <c r="G27" s="19" t="s">
        <v>3</v>
      </c>
      <c r="H27" s="19" t="s">
        <v>3</v>
      </c>
      <c r="I27" s="19">
        <v>625</v>
      </c>
      <c r="J27" s="37">
        <f t="shared" si="10"/>
        <v>625</v>
      </c>
      <c r="K27" s="10"/>
      <c r="L27" s="19" t="s">
        <v>3</v>
      </c>
      <c r="M27" s="19" t="s">
        <v>3</v>
      </c>
      <c r="N27" s="19" t="s">
        <v>3</v>
      </c>
      <c r="O27" s="19" t="s">
        <v>3</v>
      </c>
      <c r="P27" s="37" t="s">
        <v>3</v>
      </c>
      <c r="Q27" s="10"/>
      <c r="R27" s="19" t="s">
        <v>3</v>
      </c>
      <c r="S27" s="19" t="s">
        <v>3</v>
      </c>
      <c r="T27" s="19" t="s">
        <v>3</v>
      </c>
      <c r="U27" s="19" t="s">
        <v>3</v>
      </c>
      <c r="V27" s="37" t="s">
        <v>3</v>
      </c>
      <c r="W27" s="10"/>
      <c r="X27" s="37" t="s">
        <v>3</v>
      </c>
      <c r="Y27" s="10"/>
      <c r="Z27" s="37">
        <f>224+176+347</f>
        <v>747</v>
      </c>
      <c r="AA27" s="10"/>
      <c r="AB27" s="37" t="s">
        <v>3</v>
      </c>
      <c r="AC27" s="10"/>
      <c r="AD27" s="37" t="s">
        <v>3</v>
      </c>
      <c r="AE27" s="10"/>
      <c r="AF27" s="37" t="s">
        <v>3</v>
      </c>
      <c r="AG27" s="10"/>
      <c r="AH27" s="37" t="s">
        <v>3</v>
      </c>
      <c r="AI27" s="10"/>
      <c r="AJ27" s="37" t="s">
        <v>3</v>
      </c>
      <c r="AK27" s="10"/>
      <c r="AL27" s="37" t="s">
        <v>3</v>
      </c>
      <c r="AM27" s="10"/>
      <c r="AN27" s="10"/>
      <c r="AO27" s="10"/>
      <c r="AP27" s="10"/>
      <c r="AQ27" s="10"/>
      <c r="AR27" s="10"/>
      <c r="AS27" s="10"/>
      <c r="AT27" s="10"/>
      <c r="AU27" s="10"/>
      <c r="AV27" s="10"/>
    </row>
    <row r="28" spans="1:48" s="4" customFormat="1" x14ac:dyDescent="0.25">
      <c r="A28" s="16" t="s">
        <v>219</v>
      </c>
      <c r="B28" s="16" t="s">
        <v>233</v>
      </c>
      <c r="C28" s="10"/>
      <c r="D28" s="17"/>
      <c r="E28" s="10"/>
      <c r="F28" s="17"/>
      <c r="G28" s="17"/>
      <c r="H28" s="17"/>
      <c r="I28" s="17"/>
      <c r="J28" s="17"/>
      <c r="K28" s="10"/>
      <c r="L28" s="17"/>
      <c r="M28" s="17"/>
      <c r="N28" s="17"/>
      <c r="O28" s="17"/>
      <c r="P28" s="17"/>
      <c r="Q28" s="10"/>
      <c r="R28" s="17"/>
      <c r="S28" s="17"/>
      <c r="T28" s="17"/>
      <c r="U28" s="17"/>
      <c r="V28" s="17"/>
      <c r="W28" s="10"/>
      <c r="X28" s="17"/>
      <c r="Y28" s="10"/>
      <c r="Z28" s="17"/>
      <c r="AA28" s="10"/>
      <c r="AB28" s="17"/>
      <c r="AC28" s="10"/>
      <c r="AD28" s="17"/>
      <c r="AE28" s="10"/>
      <c r="AF28" s="17"/>
      <c r="AG28" s="10"/>
      <c r="AH28" s="17"/>
      <c r="AI28" s="10"/>
      <c r="AJ28" s="17"/>
      <c r="AK28" s="10"/>
      <c r="AL28" s="17"/>
      <c r="AM28" s="10"/>
      <c r="AN28" s="13"/>
      <c r="AO28" s="10"/>
      <c r="AP28" s="10"/>
      <c r="AQ28" s="10"/>
      <c r="AR28" s="10"/>
      <c r="AS28" s="10"/>
      <c r="AT28" s="10"/>
      <c r="AU28" s="13"/>
      <c r="AV28" s="13"/>
    </row>
    <row r="29" spans="1:48" s="3" customFormat="1" x14ac:dyDescent="0.25">
      <c r="A29" s="18" t="s">
        <v>220</v>
      </c>
      <c r="B29" s="18" t="s">
        <v>220</v>
      </c>
      <c r="C29" s="13"/>
      <c r="D29" s="19">
        <f>[9]Lançamentos!$E$4</f>
        <v>380</v>
      </c>
      <c r="E29" s="13"/>
      <c r="F29" s="19">
        <f>[8]Lançamentos!$E$15+[8]Lançamentos!$E$16+[8]Lançamentos!$E$18</f>
        <v>621</v>
      </c>
      <c r="G29" s="19">
        <f>168+461</f>
        <v>629</v>
      </c>
      <c r="H29" s="19">
        <v>265</v>
      </c>
      <c r="I29" s="19">
        <v>625</v>
      </c>
      <c r="J29" s="37">
        <f t="shared" si="10"/>
        <v>2140</v>
      </c>
      <c r="K29" s="13"/>
      <c r="L29" s="19">
        <v>235</v>
      </c>
      <c r="M29" s="19" t="s">
        <v>3</v>
      </c>
      <c r="N29" s="19">
        <f>100+36+235</f>
        <v>371</v>
      </c>
      <c r="O29" s="19" t="s">
        <v>3</v>
      </c>
      <c r="P29" s="37">
        <f t="shared" si="11"/>
        <v>606</v>
      </c>
      <c r="Q29" s="13"/>
      <c r="R29" s="19">
        <f>84+321+45</f>
        <v>450</v>
      </c>
      <c r="S29" s="19">
        <v>390</v>
      </c>
      <c r="T29" s="19" t="s">
        <v>3</v>
      </c>
      <c r="U29" s="19">
        <v>171</v>
      </c>
      <c r="V29" s="37">
        <f>SUM(R29:U29)</f>
        <v>1011</v>
      </c>
      <c r="W29" s="13"/>
      <c r="X29" s="37">
        <v>460</v>
      </c>
      <c r="Y29" s="13"/>
      <c r="Z29" s="37">
        <v>2019</v>
      </c>
      <c r="AA29" s="13"/>
      <c r="AB29" s="37">
        <v>592</v>
      </c>
      <c r="AC29" s="13"/>
      <c r="AD29" s="37">
        <f>19+216+216+252+170</f>
        <v>873</v>
      </c>
      <c r="AE29" s="13"/>
      <c r="AF29" s="37">
        <v>170</v>
      </c>
      <c r="AG29" s="13"/>
      <c r="AH29" s="37">
        <v>582</v>
      </c>
      <c r="AI29" s="13"/>
      <c r="AJ29" s="37">
        <v>558</v>
      </c>
      <c r="AK29" s="13"/>
      <c r="AL29" s="37">
        <v>176</v>
      </c>
      <c r="AN29" s="13"/>
      <c r="AO29" s="13"/>
      <c r="AP29" s="13"/>
      <c r="AQ29" s="13"/>
      <c r="AR29" s="13"/>
      <c r="AS29" s="13"/>
      <c r="AT29" s="13"/>
      <c r="AU29" s="10"/>
      <c r="AV29" s="10"/>
    </row>
    <row r="30" spans="1:48" s="3" customFormat="1" x14ac:dyDescent="0.25">
      <c r="A30" s="18" t="s">
        <v>221</v>
      </c>
      <c r="B30" s="18" t="s">
        <v>221</v>
      </c>
      <c r="C30" s="13"/>
      <c r="D30" s="19">
        <f>[9]Lançamentos!$E$5</f>
        <v>134</v>
      </c>
      <c r="E30" s="13"/>
      <c r="F30" s="19">
        <f>[8]Lançamentos!$E$17</f>
        <v>357</v>
      </c>
      <c r="G30" s="19">
        <v>164</v>
      </c>
      <c r="H30" s="19" t="s">
        <v>3</v>
      </c>
      <c r="I30" s="19">
        <v>164</v>
      </c>
      <c r="J30" s="37">
        <f t="shared" si="10"/>
        <v>685</v>
      </c>
      <c r="K30" s="13"/>
      <c r="L30" s="19">
        <v>329</v>
      </c>
      <c r="M30" s="19" t="s">
        <v>3</v>
      </c>
      <c r="N30" s="19">
        <v>100</v>
      </c>
      <c r="O30" s="19" t="s">
        <v>3</v>
      </c>
      <c r="P30" s="37">
        <f t="shared" si="11"/>
        <v>429</v>
      </c>
      <c r="Q30" s="13"/>
      <c r="R30" s="19">
        <v>100</v>
      </c>
      <c r="S30" s="19">
        <v>100</v>
      </c>
      <c r="T30" s="19" t="s">
        <v>3</v>
      </c>
      <c r="U30" s="19" t="s">
        <v>3</v>
      </c>
      <c r="V30" s="37">
        <f t="shared" ref="V30:V32" si="13">SUM(R30:U30)</f>
        <v>200</v>
      </c>
      <c r="W30" s="13"/>
      <c r="X30" s="37">
        <v>310</v>
      </c>
      <c r="Y30" s="13"/>
      <c r="Z30" s="37">
        <v>242</v>
      </c>
      <c r="AA30" s="13"/>
      <c r="AB30" s="37">
        <v>70</v>
      </c>
      <c r="AC30" s="13"/>
      <c r="AD30" s="37">
        <v>324</v>
      </c>
      <c r="AE30" s="13"/>
      <c r="AF30" s="37">
        <v>268</v>
      </c>
      <c r="AG30" s="13"/>
      <c r="AH30" s="37" t="s">
        <v>3</v>
      </c>
      <c r="AI30" s="13"/>
      <c r="AJ30" s="37" t="s">
        <v>3</v>
      </c>
      <c r="AK30" s="13"/>
      <c r="AL30" s="37" t="s">
        <v>3</v>
      </c>
      <c r="AM30" s="13"/>
      <c r="AN30" s="13"/>
      <c r="AO30" s="13"/>
      <c r="AP30" s="13"/>
      <c r="AQ30" s="13"/>
      <c r="AR30" s="13"/>
      <c r="AS30" s="13"/>
      <c r="AT30" s="13"/>
      <c r="AU30" s="10"/>
      <c r="AV30" s="10"/>
    </row>
    <row r="31" spans="1:48" s="3" customFormat="1" x14ac:dyDescent="0.25">
      <c r="A31" s="18" t="s">
        <v>288</v>
      </c>
      <c r="B31" s="18" t="s">
        <v>231</v>
      </c>
      <c r="C31" s="10"/>
      <c r="D31" s="19" t="s">
        <v>3</v>
      </c>
      <c r="E31" s="10"/>
      <c r="F31" s="19" t="s">
        <v>3</v>
      </c>
      <c r="G31" s="19" t="s">
        <v>3</v>
      </c>
      <c r="H31" s="19" t="s">
        <v>3</v>
      </c>
      <c r="I31" s="19">
        <v>114</v>
      </c>
      <c r="J31" s="37">
        <f t="shared" si="10"/>
        <v>114</v>
      </c>
      <c r="K31" s="10"/>
      <c r="L31" s="19" t="s">
        <v>3</v>
      </c>
      <c r="M31" s="19" t="s">
        <v>3</v>
      </c>
      <c r="N31" s="19" t="s">
        <v>3</v>
      </c>
      <c r="O31" s="19" t="s">
        <v>3</v>
      </c>
      <c r="P31" s="37" t="s">
        <v>3</v>
      </c>
      <c r="Q31" s="10"/>
      <c r="R31" s="19">
        <f>96+108</f>
        <v>204</v>
      </c>
      <c r="S31" s="19" t="s">
        <v>3</v>
      </c>
      <c r="T31" s="19" t="s">
        <v>3</v>
      </c>
      <c r="U31" s="19" t="s">
        <v>3</v>
      </c>
      <c r="V31" s="37">
        <f t="shared" si="13"/>
        <v>204</v>
      </c>
      <c r="W31" s="10"/>
      <c r="X31" s="37">
        <v>527</v>
      </c>
      <c r="Y31" s="10"/>
      <c r="Z31" s="37" t="s">
        <v>3</v>
      </c>
      <c r="AA31" s="10"/>
      <c r="AB31" s="37">
        <v>90</v>
      </c>
      <c r="AC31" s="10"/>
      <c r="AD31" s="37">
        <v>63</v>
      </c>
      <c r="AE31" s="10"/>
      <c r="AF31" s="37">
        <f>50+192+54+155</f>
        <v>451</v>
      </c>
      <c r="AG31" s="10"/>
      <c r="AH31" s="37">
        <v>369</v>
      </c>
      <c r="AI31" s="10"/>
      <c r="AJ31" s="37" t="s">
        <v>3</v>
      </c>
      <c r="AK31" s="10"/>
      <c r="AL31" s="37">
        <v>374</v>
      </c>
      <c r="AM31" s="10"/>
      <c r="AN31" s="10"/>
      <c r="AO31" s="10"/>
      <c r="AP31" s="10"/>
      <c r="AQ31" s="10"/>
      <c r="AR31" s="10"/>
      <c r="AS31" s="10"/>
      <c r="AT31" s="10"/>
      <c r="AU31" s="10"/>
      <c r="AV31" s="10"/>
    </row>
    <row r="32" spans="1:48" s="3" customFormat="1" ht="16.5" customHeight="1" x14ac:dyDescent="0.25">
      <c r="A32" s="18" t="s">
        <v>222</v>
      </c>
      <c r="B32" s="18" t="s">
        <v>232</v>
      </c>
      <c r="C32" s="10"/>
      <c r="D32" s="19" t="s">
        <v>3</v>
      </c>
      <c r="E32" s="10"/>
      <c r="F32" s="19" t="s">
        <v>3</v>
      </c>
      <c r="G32" s="19" t="s">
        <v>3</v>
      </c>
      <c r="H32" s="19" t="s">
        <v>3</v>
      </c>
      <c r="I32" s="19" t="s">
        <v>3</v>
      </c>
      <c r="J32" s="37" t="s">
        <v>3</v>
      </c>
      <c r="K32" s="10"/>
      <c r="L32" s="19" t="s">
        <v>3</v>
      </c>
      <c r="M32" s="19" t="s">
        <v>3</v>
      </c>
      <c r="N32" s="19" t="s">
        <v>3</v>
      </c>
      <c r="O32" s="19">
        <v>614</v>
      </c>
      <c r="P32" s="37">
        <f t="shared" si="11"/>
        <v>614</v>
      </c>
      <c r="Q32" s="10"/>
      <c r="R32" s="19">
        <v>155</v>
      </c>
      <c r="S32" s="19" t="s">
        <v>3</v>
      </c>
      <c r="T32" s="19" t="s">
        <v>3</v>
      </c>
      <c r="U32" s="19" t="s">
        <v>3</v>
      </c>
      <c r="V32" s="37">
        <f t="shared" si="13"/>
        <v>155</v>
      </c>
      <c r="W32" s="10"/>
      <c r="X32" s="37">
        <v>146</v>
      </c>
      <c r="Y32" s="10"/>
      <c r="Z32" s="37" t="s">
        <v>3</v>
      </c>
      <c r="AA32" s="10"/>
      <c r="AB32" s="37">
        <v>66</v>
      </c>
      <c r="AC32" s="10"/>
      <c r="AD32" s="37">
        <v>126</v>
      </c>
      <c r="AE32" s="10"/>
      <c r="AF32" s="37" t="s">
        <v>3</v>
      </c>
      <c r="AG32" s="10"/>
      <c r="AH32" s="37">
        <v>230</v>
      </c>
      <c r="AI32" s="10"/>
      <c r="AJ32" s="37" t="s">
        <v>3</v>
      </c>
      <c r="AK32" s="10"/>
      <c r="AL32" s="37" t="s">
        <v>3</v>
      </c>
      <c r="AM32" s="10"/>
      <c r="AN32" s="10"/>
      <c r="AO32" s="10"/>
      <c r="AP32" s="10"/>
      <c r="AQ32" s="10"/>
      <c r="AR32" s="10"/>
      <c r="AS32" s="10"/>
      <c r="AT32" s="10"/>
      <c r="AU32" s="10"/>
      <c r="AV32" s="10"/>
    </row>
    <row r="34" spans="1:48" s="3" customFormat="1" x14ac:dyDescent="0.25">
      <c r="A34" s="14" t="s">
        <v>225</v>
      </c>
      <c r="B34" s="14" t="s">
        <v>434</v>
      </c>
      <c r="C34" s="10"/>
      <c r="D34" s="35" t="s">
        <v>433</v>
      </c>
      <c r="E34" s="10"/>
      <c r="F34" s="35" t="s">
        <v>430</v>
      </c>
      <c r="G34" s="35" t="s">
        <v>212</v>
      </c>
      <c r="H34" s="35" t="s">
        <v>207</v>
      </c>
      <c r="I34" s="35" t="s">
        <v>107</v>
      </c>
      <c r="J34" s="140">
        <v>2025</v>
      </c>
      <c r="K34" s="10"/>
      <c r="L34" s="35" t="s">
        <v>106</v>
      </c>
      <c r="M34" s="35" t="s">
        <v>105</v>
      </c>
      <c r="N34" s="35" t="s">
        <v>104</v>
      </c>
      <c r="O34" s="35" t="s">
        <v>103</v>
      </c>
      <c r="P34" s="15">
        <v>2024</v>
      </c>
      <c r="Q34" s="10"/>
      <c r="R34" s="35" t="s">
        <v>102</v>
      </c>
      <c r="S34" s="35" t="s">
        <v>101</v>
      </c>
      <c r="T34" s="35" t="s">
        <v>100</v>
      </c>
      <c r="U34" s="35" t="s">
        <v>99</v>
      </c>
      <c r="V34" s="15">
        <v>2023</v>
      </c>
      <c r="W34" s="10"/>
      <c r="X34" s="15">
        <v>2022</v>
      </c>
      <c r="Y34" s="10"/>
      <c r="Z34" s="15">
        <v>2021</v>
      </c>
      <c r="AA34" s="10"/>
      <c r="AB34" s="15">
        <v>2020</v>
      </c>
      <c r="AC34" s="10"/>
      <c r="AD34" s="15">
        <v>2019</v>
      </c>
      <c r="AE34" s="10"/>
      <c r="AF34" s="15">
        <v>2018</v>
      </c>
      <c r="AG34" s="10"/>
      <c r="AH34" s="15">
        <v>2017</v>
      </c>
      <c r="AI34" s="10"/>
      <c r="AJ34" s="15">
        <v>2016</v>
      </c>
      <c r="AK34" s="10"/>
      <c r="AL34" s="15">
        <v>2015</v>
      </c>
      <c r="AM34" s="10"/>
      <c r="AN34" s="10"/>
      <c r="AO34" s="10"/>
      <c r="AP34" s="10"/>
      <c r="AQ34" s="10"/>
      <c r="AR34" s="10"/>
      <c r="AS34" s="10"/>
      <c r="AT34" s="10"/>
      <c r="AU34" s="10"/>
      <c r="AV34" s="10"/>
    </row>
    <row r="35" spans="1:48" s="3" customFormat="1" x14ac:dyDescent="0.25">
      <c r="A35" s="135" t="s">
        <v>224</v>
      </c>
      <c r="B35" s="135" t="s">
        <v>224</v>
      </c>
      <c r="C35" s="10"/>
      <c r="D35" s="128">
        <f>SUM(D37:D42)</f>
        <v>469721.77500000002</v>
      </c>
      <c r="E35" s="10"/>
      <c r="F35" s="128">
        <f>SUM(F37:F42)</f>
        <v>959231</v>
      </c>
      <c r="G35" s="128">
        <f>SUM(G38:G42)</f>
        <v>587041.7427350377</v>
      </c>
      <c r="H35" s="128">
        <f>SUM(H38:H42)</f>
        <v>212125</v>
      </c>
      <c r="I35" s="128">
        <f>SUM(I38:I42)</f>
        <v>491349</v>
      </c>
      <c r="J35" s="133">
        <f>SUM(F35:I35)</f>
        <v>2249746.7427350376</v>
      </c>
      <c r="K35" s="10"/>
      <c r="L35" s="128">
        <f t="shared" ref="L35:O35" si="14">SUM(L38:L42)</f>
        <v>396980</v>
      </c>
      <c r="M35" s="128">
        <f t="shared" si="14"/>
        <v>0</v>
      </c>
      <c r="N35" s="128">
        <f t="shared" si="14"/>
        <v>267451</v>
      </c>
      <c r="O35" s="128">
        <f t="shared" si="14"/>
        <v>349409</v>
      </c>
      <c r="P35" s="133">
        <f>SUM(L35:O35)</f>
        <v>1013840</v>
      </c>
      <c r="Q35" s="10"/>
      <c r="R35" s="128">
        <f t="shared" ref="R35:U35" si="15">SUM(R38:R42)</f>
        <v>544685</v>
      </c>
      <c r="S35" s="128">
        <f t="shared" si="15"/>
        <v>357901</v>
      </c>
      <c r="T35" s="128">
        <f t="shared" si="15"/>
        <v>0</v>
      </c>
      <c r="U35" s="128">
        <f t="shared" si="15"/>
        <v>212431</v>
      </c>
      <c r="V35" s="133">
        <f>SUM(V37:V42)</f>
        <v>1115017</v>
      </c>
      <c r="W35" s="10"/>
      <c r="X35" s="133">
        <f>SUM(X37:X42)</f>
        <v>1677780</v>
      </c>
      <c r="Y35" s="10"/>
      <c r="Z35" s="133">
        <f>SUM(Z37:Z42)</f>
        <v>1513562.8</v>
      </c>
      <c r="AA35" s="10"/>
      <c r="AB35" s="133">
        <f>SUM(AB37:AB42)</f>
        <v>649168</v>
      </c>
      <c r="AC35" s="10"/>
      <c r="AD35" s="133">
        <f>SUM(AD37:AD42)</f>
        <v>1412655</v>
      </c>
      <c r="AE35" s="10"/>
      <c r="AF35" s="133">
        <f>SUM(AF37:AF42)</f>
        <v>568589</v>
      </c>
      <c r="AG35" s="10"/>
      <c r="AH35" s="133">
        <f>SUM(AH37:AH42)</f>
        <v>795187.74300000002</v>
      </c>
      <c r="AI35" s="10"/>
      <c r="AJ35" s="133">
        <f>SUM(AJ37:AJ42)</f>
        <v>281137</v>
      </c>
      <c r="AK35" s="10"/>
      <c r="AL35" s="133">
        <f>SUM(AL37:AL42)</f>
        <v>348429</v>
      </c>
      <c r="AM35" s="10"/>
      <c r="AN35" s="10"/>
      <c r="AO35" s="10"/>
      <c r="AP35" s="10"/>
      <c r="AQ35" s="10"/>
      <c r="AR35" s="10"/>
      <c r="AS35" s="10"/>
      <c r="AT35" s="10"/>
      <c r="AU35" s="10"/>
      <c r="AV35" s="10"/>
    </row>
    <row r="36" spans="1:48" s="4" customFormat="1" x14ac:dyDescent="0.25">
      <c r="A36" s="16" t="s">
        <v>217</v>
      </c>
      <c r="B36" s="16" t="s">
        <v>227</v>
      </c>
      <c r="C36" s="10"/>
      <c r="D36" s="17"/>
      <c r="E36" s="10"/>
      <c r="F36" s="17"/>
      <c r="G36" s="17"/>
      <c r="H36" s="17"/>
      <c r="I36" s="17"/>
      <c r="J36" s="17"/>
      <c r="K36" s="10"/>
      <c r="L36" s="17"/>
      <c r="M36" s="17"/>
      <c r="N36" s="17"/>
      <c r="O36" s="17"/>
      <c r="P36" s="17"/>
      <c r="Q36" s="10"/>
      <c r="R36" s="17"/>
      <c r="S36" s="17"/>
      <c r="T36" s="17"/>
      <c r="U36" s="17"/>
      <c r="V36" s="17"/>
      <c r="W36" s="10"/>
      <c r="X36" s="17"/>
      <c r="Y36" s="10"/>
      <c r="Z36" s="17"/>
      <c r="AA36" s="10"/>
      <c r="AB36" s="17"/>
      <c r="AC36" s="10"/>
      <c r="AD36" s="17"/>
      <c r="AE36" s="10"/>
      <c r="AF36" s="17"/>
      <c r="AG36" s="10"/>
      <c r="AH36" s="17"/>
      <c r="AI36" s="10"/>
      <c r="AJ36" s="17"/>
      <c r="AK36" s="10"/>
      <c r="AL36" s="17"/>
      <c r="AM36" s="10"/>
      <c r="AN36" s="10"/>
      <c r="AO36" s="10"/>
      <c r="AP36" s="10"/>
      <c r="AQ36" s="10"/>
      <c r="AR36" s="10"/>
      <c r="AS36" s="10"/>
      <c r="AT36" s="10"/>
      <c r="AU36" s="13"/>
      <c r="AV36" s="13"/>
    </row>
    <row r="37" spans="1:48" s="3" customFormat="1" x14ac:dyDescent="0.25">
      <c r="A37" s="18" t="s">
        <v>240</v>
      </c>
      <c r="B37" s="18" t="s">
        <v>241</v>
      </c>
      <c r="C37" s="13"/>
      <c r="D37" s="19" t="s">
        <v>3</v>
      </c>
      <c r="E37" s="13"/>
      <c r="F37" s="19">
        <f>[8]Lançamentos!$F$15</f>
        <v>168900</v>
      </c>
      <c r="G37" s="19" t="s">
        <v>3</v>
      </c>
      <c r="H37" s="19" t="s">
        <v>3</v>
      </c>
      <c r="I37" s="19" t="s">
        <v>3</v>
      </c>
      <c r="J37" s="37" t="s">
        <v>3</v>
      </c>
      <c r="K37" s="13"/>
      <c r="L37" s="19" t="s">
        <v>3</v>
      </c>
      <c r="M37" s="19" t="s">
        <v>3</v>
      </c>
      <c r="N37" s="19" t="s">
        <v>3</v>
      </c>
      <c r="O37" s="19" t="s">
        <v>3</v>
      </c>
      <c r="P37" s="37" t="s">
        <v>3</v>
      </c>
      <c r="Q37" s="13"/>
      <c r="R37" s="19" t="s">
        <v>3</v>
      </c>
      <c r="S37" s="19" t="s">
        <v>3</v>
      </c>
      <c r="T37" s="19" t="s">
        <v>3</v>
      </c>
      <c r="U37" s="19" t="s">
        <v>3</v>
      </c>
      <c r="V37" s="37" t="s">
        <v>3</v>
      </c>
      <c r="W37" s="13"/>
      <c r="X37" s="37">
        <v>563241</v>
      </c>
      <c r="Y37" s="13"/>
      <c r="Z37" s="37">
        <v>65235</v>
      </c>
      <c r="AA37" s="13"/>
      <c r="AB37" s="37" t="s">
        <v>3</v>
      </c>
      <c r="AC37" s="13"/>
      <c r="AD37" s="37" t="s">
        <v>3</v>
      </c>
      <c r="AE37" s="13"/>
      <c r="AF37" s="37" t="s">
        <v>3</v>
      </c>
      <c r="AG37" s="13"/>
      <c r="AH37" s="37" t="s">
        <v>3</v>
      </c>
      <c r="AI37" s="13"/>
      <c r="AJ37" s="37" t="s">
        <v>3</v>
      </c>
      <c r="AK37" s="13"/>
      <c r="AL37" s="37" t="s">
        <v>3</v>
      </c>
      <c r="AM37" s="13"/>
      <c r="AN37" s="13"/>
      <c r="AO37" s="13"/>
      <c r="AP37" s="13"/>
      <c r="AQ37" s="13"/>
      <c r="AR37" s="13"/>
      <c r="AS37" s="13"/>
      <c r="AT37" s="13"/>
      <c r="AU37" s="10"/>
      <c r="AV37" s="10"/>
    </row>
    <row r="38" spans="1:48" s="3" customFormat="1" x14ac:dyDescent="0.25">
      <c r="A38" s="18" t="s">
        <v>214</v>
      </c>
      <c r="B38" s="18" t="s">
        <v>228</v>
      </c>
      <c r="C38" s="13"/>
      <c r="D38" s="146" t="s">
        <v>3</v>
      </c>
      <c r="E38" s="13"/>
      <c r="F38" s="19" t="s">
        <v>3</v>
      </c>
      <c r="G38" s="19">
        <v>126387</v>
      </c>
      <c r="H38" s="19" t="s">
        <v>3</v>
      </c>
      <c r="I38" s="19">
        <v>152744</v>
      </c>
      <c r="J38" s="37">
        <f>SUM(G38:I38)</f>
        <v>279131</v>
      </c>
      <c r="K38" s="13"/>
      <c r="L38" s="19" t="s">
        <v>3</v>
      </c>
      <c r="M38" s="19" t="s">
        <v>3</v>
      </c>
      <c r="N38" s="19">
        <f>84636+22835+30866</f>
        <v>138337</v>
      </c>
      <c r="O38" s="19" t="s">
        <v>3</v>
      </c>
      <c r="P38" s="37">
        <f t="shared" ref="P38:P47" si="16">SUM(L38:O38)</f>
        <v>138337</v>
      </c>
      <c r="Q38" s="13"/>
      <c r="R38" s="19">
        <f>111568+95350+82342</f>
        <v>289260</v>
      </c>
      <c r="S38" s="19">
        <f>277554+80347</f>
        <v>357901</v>
      </c>
      <c r="T38" s="19" t="s">
        <v>3</v>
      </c>
      <c r="U38" s="19" t="s">
        <v>3</v>
      </c>
      <c r="V38" s="37">
        <f t="shared" ref="V38:V41" si="17">SUM(R38:U38)</f>
        <v>647161</v>
      </c>
      <c r="W38" s="13"/>
      <c r="X38" s="37">
        <v>420812</v>
      </c>
      <c r="Y38" s="13"/>
      <c r="Z38" s="37">
        <v>376192.8</v>
      </c>
      <c r="AA38" s="13"/>
      <c r="AB38" s="37">
        <v>352712</v>
      </c>
      <c r="AC38" s="13"/>
      <c r="AD38" s="37">
        <f>125458+131985+460270+107482+86081</f>
        <v>911276</v>
      </c>
      <c r="AE38" s="13"/>
      <c r="AF38" s="37">
        <f>145182+59857</f>
        <v>205039</v>
      </c>
      <c r="AG38" s="13"/>
      <c r="AH38" s="37">
        <v>344996</v>
      </c>
      <c r="AI38" s="13"/>
      <c r="AJ38" s="37" t="s">
        <v>3</v>
      </c>
      <c r="AK38" s="13"/>
      <c r="AL38" s="37">
        <v>69651</v>
      </c>
      <c r="AM38" s="13"/>
      <c r="AN38" s="13"/>
      <c r="AO38" s="13"/>
      <c r="AP38" s="13"/>
      <c r="AQ38" s="13"/>
      <c r="AR38" s="13"/>
      <c r="AS38" s="13"/>
      <c r="AT38" s="13"/>
      <c r="AU38" s="10"/>
      <c r="AV38" s="10"/>
    </row>
    <row r="39" spans="1:48" s="3" customFormat="1" x14ac:dyDescent="0.25">
      <c r="A39" s="18" t="s">
        <v>242</v>
      </c>
      <c r="B39" s="18" t="s">
        <v>243</v>
      </c>
      <c r="C39" s="13"/>
      <c r="D39" s="19" t="s">
        <v>3</v>
      </c>
      <c r="E39" s="13"/>
      <c r="F39" s="19" t="s">
        <v>3</v>
      </c>
      <c r="G39" s="19" t="s">
        <v>3</v>
      </c>
      <c r="H39" s="19" t="s">
        <v>3</v>
      </c>
      <c r="I39" s="19" t="s">
        <v>3</v>
      </c>
      <c r="J39" s="37" t="s">
        <v>3</v>
      </c>
      <c r="K39" s="13"/>
      <c r="L39" s="19" t="s">
        <v>3</v>
      </c>
      <c r="M39" s="19" t="s">
        <v>3</v>
      </c>
      <c r="N39" s="19" t="s">
        <v>3</v>
      </c>
      <c r="O39" s="19" t="s">
        <v>3</v>
      </c>
      <c r="P39" s="37" t="s">
        <v>3</v>
      </c>
      <c r="Q39" s="13"/>
      <c r="R39" s="19" t="s">
        <v>3</v>
      </c>
      <c r="S39" s="19" t="s">
        <v>3</v>
      </c>
      <c r="T39" s="19" t="s">
        <v>3</v>
      </c>
      <c r="U39" s="19" t="s">
        <v>3</v>
      </c>
      <c r="V39" s="37" t="s">
        <v>3</v>
      </c>
      <c r="W39" s="13"/>
      <c r="X39" s="37" t="s">
        <v>3</v>
      </c>
      <c r="Y39" s="13"/>
      <c r="Z39" s="37" t="s">
        <v>3</v>
      </c>
      <c r="AA39" s="13"/>
      <c r="AB39" s="37" t="s">
        <v>3</v>
      </c>
      <c r="AC39" s="13"/>
      <c r="AD39" s="37" t="s">
        <v>3</v>
      </c>
      <c r="AE39" s="13"/>
      <c r="AF39" s="37" t="s">
        <v>3</v>
      </c>
      <c r="AG39" s="13"/>
      <c r="AH39" s="37" t="s">
        <v>3</v>
      </c>
      <c r="AI39" s="13"/>
      <c r="AJ39" s="37" t="s">
        <v>3</v>
      </c>
      <c r="AK39" s="13"/>
      <c r="AL39" s="37" t="s">
        <v>3</v>
      </c>
      <c r="AM39" s="13"/>
      <c r="AN39" s="13"/>
      <c r="AO39" s="13"/>
      <c r="AP39" s="13"/>
      <c r="AQ39" s="13"/>
      <c r="AR39" s="13"/>
      <c r="AS39" s="13"/>
      <c r="AT39" s="13"/>
      <c r="AU39" s="10"/>
      <c r="AV39" s="10"/>
    </row>
    <row r="40" spans="1:48" s="3" customFormat="1" x14ac:dyDescent="0.25">
      <c r="A40" s="18" t="s">
        <v>213</v>
      </c>
      <c r="B40" s="18" t="s">
        <v>229</v>
      </c>
      <c r="C40" s="10"/>
      <c r="D40" s="19" t="s">
        <v>3</v>
      </c>
      <c r="E40" s="10"/>
      <c r="F40" s="19">
        <f>[8]Lançamentos!$F$16+[8]Lançamentos!$F$18</f>
        <v>549131</v>
      </c>
      <c r="G40" s="19" t="s">
        <v>3</v>
      </c>
      <c r="H40" s="19">
        <v>212125</v>
      </c>
      <c r="I40" s="19">
        <v>134816</v>
      </c>
      <c r="J40" s="37">
        <f>SUM(G40:I40)</f>
        <v>346941</v>
      </c>
      <c r="K40" s="10"/>
      <c r="L40" s="19">
        <v>129114</v>
      </c>
      <c r="M40" s="19" t="s">
        <v>3</v>
      </c>
      <c r="N40" s="19">
        <v>129114</v>
      </c>
      <c r="O40" s="19" t="s">
        <v>3</v>
      </c>
      <c r="P40" s="37">
        <f t="shared" si="16"/>
        <v>258228</v>
      </c>
      <c r="Q40" s="10"/>
      <c r="R40" s="19" t="s">
        <v>3</v>
      </c>
      <c r="S40" s="19" t="s">
        <v>3</v>
      </c>
      <c r="T40" s="19" t="s">
        <v>3</v>
      </c>
      <c r="U40" s="19">
        <v>212431</v>
      </c>
      <c r="V40" s="37">
        <f t="shared" si="17"/>
        <v>212431</v>
      </c>
      <c r="W40" s="10"/>
      <c r="X40" s="37">
        <v>245660</v>
      </c>
      <c r="Y40" s="10"/>
      <c r="Z40" s="37">
        <v>498409</v>
      </c>
      <c r="AA40" s="10"/>
      <c r="AB40" s="37" t="s">
        <v>3</v>
      </c>
      <c r="AC40" s="10"/>
      <c r="AD40" s="37">
        <f>155427+229989</f>
        <v>385416</v>
      </c>
      <c r="AE40" s="10"/>
      <c r="AF40" s="37">
        <v>85348</v>
      </c>
      <c r="AG40" s="10"/>
      <c r="AH40" s="37">
        <v>143562.74299999999</v>
      </c>
      <c r="AI40" s="10"/>
      <c r="AJ40" s="37">
        <v>121088</v>
      </c>
      <c r="AK40" s="10"/>
      <c r="AL40" s="37">
        <v>107930</v>
      </c>
      <c r="AM40" s="10"/>
      <c r="AN40" s="10"/>
      <c r="AO40" s="10"/>
      <c r="AP40" s="10"/>
      <c r="AQ40" s="10"/>
      <c r="AR40" s="10"/>
      <c r="AS40" s="10"/>
      <c r="AT40" s="10"/>
      <c r="AU40" s="10"/>
      <c r="AV40" s="10"/>
    </row>
    <row r="41" spans="1:48" s="3" customFormat="1" x14ac:dyDescent="0.25">
      <c r="A41" s="18" t="s">
        <v>215</v>
      </c>
      <c r="B41" s="18" t="s">
        <v>244</v>
      </c>
      <c r="C41" s="10"/>
      <c r="D41" s="19">
        <f>[9]Lançamentos!$F$7</f>
        <v>469721.77500000002</v>
      </c>
      <c r="E41" s="10"/>
      <c r="F41" s="19">
        <f>[8]Lançamentos!$F$17</f>
        <v>241200</v>
      </c>
      <c r="G41" s="19">
        <f>[10]Lançamentos!$F$11+[10]Lançamentos!$F$13</f>
        <v>460654.7427350377</v>
      </c>
      <c r="H41" s="19" t="s">
        <v>3</v>
      </c>
      <c r="I41" s="19" t="s">
        <v>3</v>
      </c>
      <c r="J41" s="37">
        <f>SUM(G41:I41)</f>
        <v>460654.7427350377</v>
      </c>
      <c r="K41" s="10"/>
      <c r="L41" s="19">
        <f>126199+141667</f>
        <v>267866</v>
      </c>
      <c r="M41" s="19" t="s">
        <v>3</v>
      </c>
      <c r="N41" s="19" t="s">
        <v>3</v>
      </c>
      <c r="O41" s="19">
        <v>349409</v>
      </c>
      <c r="P41" s="37">
        <f t="shared" si="16"/>
        <v>617275</v>
      </c>
      <c r="Q41" s="10"/>
      <c r="R41" s="19">
        <f>63242+59753+49803+82627</f>
        <v>255425</v>
      </c>
      <c r="S41" s="19" t="s">
        <v>3</v>
      </c>
      <c r="T41" s="19" t="s">
        <v>3</v>
      </c>
      <c r="U41" s="19" t="s">
        <v>3</v>
      </c>
      <c r="V41" s="37">
        <f t="shared" si="17"/>
        <v>255425</v>
      </c>
      <c r="W41" s="10"/>
      <c r="X41" s="37">
        <v>448067</v>
      </c>
      <c r="Y41" s="10"/>
      <c r="Z41" s="37">
        <v>345718</v>
      </c>
      <c r="AA41" s="10"/>
      <c r="AB41" s="37">
        <v>296456</v>
      </c>
      <c r="AC41" s="10"/>
      <c r="AD41" s="37">
        <v>115963</v>
      </c>
      <c r="AE41" s="10"/>
      <c r="AF41" s="37">
        <f>120732+61359+96111</f>
        <v>278202</v>
      </c>
      <c r="AG41" s="10"/>
      <c r="AH41" s="37">
        <v>306629</v>
      </c>
      <c r="AI41" s="10"/>
      <c r="AJ41" s="37">
        <v>160049</v>
      </c>
      <c r="AK41" s="10"/>
      <c r="AL41" s="37">
        <v>170848</v>
      </c>
      <c r="AM41" s="10"/>
      <c r="AN41" s="10"/>
      <c r="AO41" s="10"/>
      <c r="AP41" s="10"/>
      <c r="AQ41" s="10"/>
      <c r="AR41" s="10"/>
      <c r="AS41" s="10"/>
      <c r="AT41" s="10"/>
      <c r="AU41" s="10"/>
      <c r="AV41" s="10"/>
    </row>
    <row r="42" spans="1:48" s="3" customFormat="1" x14ac:dyDescent="0.25">
      <c r="A42" s="18" t="s">
        <v>216</v>
      </c>
      <c r="B42" s="18" t="s">
        <v>230</v>
      </c>
      <c r="C42" s="10"/>
      <c r="D42" s="19" t="s">
        <v>3</v>
      </c>
      <c r="E42" s="10"/>
      <c r="F42" s="19" t="s">
        <v>3</v>
      </c>
      <c r="G42" s="19" t="s">
        <v>3</v>
      </c>
      <c r="H42" s="19" t="s">
        <v>3</v>
      </c>
      <c r="I42" s="19">
        <v>203789</v>
      </c>
      <c r="J42" s="37">
        <f>SUM(G42:I42)</f>
        <v>203789</v>
      </c>
      <c r="K42" s="10"/>
      <c r="L42" s="19" t="s">
        <v>3</v>
      </c>
      <c r="M42" s="19" t="s">
        <v>3</v>
      </c>
      <c r="N42" s="19" t="s">
        <v>3</v>
      </c>
      <c r="O42" s="19" t="s">
        <v>3</v>
      </c>
      <c r="P42" s="37" t="s">
        <v>3</v>
      </c>
      <c r="Q42" s="10"/>
      <c r="R42" s="19" t="s">
        <v>3</v>
      </c>
      <c r="S42" s="19" t="s">
        <v>3</v>
      </c>
      <c r="T42" s="19" t="s">
        <v>3</v>
      </c>
      <c r="U42" s="19" t="s">
        <v>3</v>
      </c>
      <c r="V42" s="37" t="s">
        <v>3</v>
      </c>
      <c r="W42" s="10"/>
      <c r="X42" s="37" t="s">
        <v>3</v>
      </c>
      <c r="Y42" s="10"/>
      <c r="Z42" s="37">
        <v>228008</v>
      </c>
      <c r="AA42" s="10"/>
      <c r="AB42" s="37" t="s">
        <v>3</v>
      </c>
      <c r="AC42" s="10"/>
      <c r="AD42" s="37" t="s">
        <v>3</v>
      </c>
      <c r="AE42" s="10"/>
      <c r="AF42" s="37" t="s">
        <v>3</v>
      </c>
      <c r="AG42" s="10"/>
      <c r="AH42" s="37" t="s">
        <v>3</v>
      </c>
      <c r="AI42" s="10"/>
      <c r="AJ42" s="37" t="s">
        <v>3</v>
      </c>
      <c r="AK42" s="10"/>
      <c r="AL42" s="37" t="s">
        <v>3</v>
      </c>
      <c r="AM42" s="10"/>
      <c r="AN42" s="10"/>
      <c r="AO42" s="10"/>
      <c r="AP42" s="10"/>
      <c r="AQ42" s="10"/>
      <c r="AR42" s="10"/>
      <c r="AS42" s="10"/>
      <c r="AT42" s="10"/>
      <c r="AU42" s="10"/>
      <c r="AV42" s="10"/>
    </row>
    <row r="43" spans="1:48" s="4" customFormat="1" x14ac:dyDescent="0.25">
      <c r="A43" s="16" t="s">
        <v>219</v>
      </c>
      <c r="B43" s="16" t="s">
        <v>233</v>
      </c>
      <c r="C43" s="10"/>
      <c r="D43" s="17"/>
      <c r="E43" s="10"/>
      <c r="F43" s="17"/>
      <c r="G43" s="17"/>
      <c r="H43" s="17"/>
      <c r="I43" s="17"/>
      <c r="J43" s="17"/>
      <c r="K43" s="10"/>
      <c r="L43" s="17"/>
      <c r="M43" s="17"/>
      <c r="N43" s="17"/>
      <c r="O43" s="17"/>
      <c r="P43" s="17"/>
      <c r="Q43" s="10"/>
      <c r="R43" s="17"/>
      <c r="S43" s="17"/>
      <c r="T43" s="17"/>
      <c r="U43" s="17"/>
      <c r="V43" s="17"/>
      <c r="W43" s="10"/>
      <c r="X43" s="17"/>
      <c r="Y43" s="10"/>
      <c r="Z43" s="17"/>
      <c r="AA43" s="10"/>
      <c r="AB43" s="17"/>
      <c r="AC43" s="10"/>
      <c r="AD43" s="17"/>
      <c r="AE43" s="10"/>
      <c r="AF43" s="17"/>
      <c r="AG43" s="10"/>
      <c r="AH43" s="17"/>
      <c r="AI43" s="10"/>
      <c r="AJ43" s="17"/>
      <c r="AK43" s="10"/>
      <c r="AL43" s="17"/>
      <c r="AM43" s="10"/>
      <c r="AN43" s="10"/>
      <c r="AO43" s="10"/>
      <c r="AP43" s="10"/>
      <c r="AQ43" s="10"/>
      <c r="AR43" s="10"/>
      <c r="AS43" s="10"/>
      <c r="AT43" s="10"/>
      <c r="AU43" s="13"/>
      <c r="AV43" s="13"/>
    </row>
    <row r="44" spans="1:48" s="3" customFormat="1" x14ac:dyDescent="0.25">
      <c r="A44" s="18" t="s">
        <v>220</v>
      </c>
      <c r="B44" s="18" t="s">
        <v>220</v>
      </c>
      <c r="C44" s="13"/>
      <c r="D44" s="19">
        <f>[9]Lançamentos!$F$4</f>
        <v>386808.77500000002</v>
      </c>
      <c r="E44" s="13"/>
      <c r="F44" s="19">
        <f>[8]Lançamentos!$F$15+[8]Lançamentos!$F$16+[8]Lançamentos!$F$18</f>
        <v>718031</v>
      </c>
      <c r="G44" s="19">
        <f>[10]Lançamentos!$F$12+[10]Lançamentos!$F$13</f>
        <v>370425.59999999998</v>
      </c>
      <c r="H44" s="19">
        <v>212125</v>
      </c>
      <c r="I44" s="19">
        <v>203789</v>
      </c>
      <c r="J44" s="37">
        <f>SUM(G44:I44)</f>
        <v>786339.6</v>
      </c>
      <c r="K44" s="13"/>
      <c r="L44" s="19">
        <v>129114</v>
      </c>
      <c r="M44" s="19" t="s">
        <v>3</v>
      </c>
      <c r="N44" s="19">
        <f>22835+30866+129114</f>
        <v>182815</v>
      </c>
      <c r="O44" s="19" t="s">
        <v>3</v>
      </c>
      <c r="P44" s="37">
        <f t="shared" si="16"/>
        <v>311929</v>
      </c>
      <c r="Q44" s="13"/>
      <c r="R44" s="19">
        <f>63242+111568+95350</f>
        <v>270160</v>
      </c>
      <c r="S44" s="19">
        <v>277554</v>
      </c>
      <c r="T44" s="19" t="s">
        <v>3</v>
      </c>
      <c r="U44" s="19">
        <v>212431</v>
      </c>
      <c r="V44" s="37">
        <f>SUM(R44:U44)</f>
        <v>760145</v>
      </c>
      <c r="W44" s="13"/>
      <c r="X44" s="37">
        <v>1130986</v>
      </c>
      <c r="Y44" s="13"/>
      <c r="Z44" s="37">
        <v>1337055</v>
      </c>
      <c r="AA44" s="13"/>
      <c r="AB44" s="37">
        <v>426188</v>
      </c>
      <c r="AC44" s="13"/>
      <c r="AD44" s="37">
        <f>125458+155427+460270+107482+115963</f>
        <v>964600</v>
      </c>
      <c r="AE44" s="13"/>
      <c r="AF44" s="37">
        <v>85348</v>
      </c>
      <c r="AG44" s="13"/>
      <c r="AH44" s="37">
        <v>465950</v>
      </c>
      <c r="AI44" s="13"/>
      <c r="AJ44" s="37">
        <v>381137</v>
      </c>
      <c r="AK44" s="13"/>
      <c r="AL44" s="37">
        <v>57191</v>
      </c>
      <c r="AM44" s="13"/>
      <c r="AN44" s="13"/>
      <c r="AO44" s="13"/>
      <c r="AP44" s="13"/>
      <c r="AQ44" s="13"/>
      <c r="AR44" s="13"/>
      <c r="AS44" s="13"/>
      <c r="AT44" s="13"/>
      <c r="AU44" s="10"/>
      <c r="AV44" s="10"/>
    </row>
    <row r="45" spans="1:48" s="3" customFormat="1" x14ac:dyDescent="0.25">
      <c r="A45" s="18" t="s">
        <v>221</v>
      </c>
      <c r="B45" s="18" t="s">
        <v>221</v>
      </c>
      <c r="C45" s="13"/>
      <c r="D45" s="19">
        <f>[9]Lançamentos!$F$5</f>
        <v>82913</v>
      </c>
      <c r="E45" s="13"/>
      <c r="F45" s="19">
        <f>[8]Lançamentos!$F$17</f>
        <v>241200</v>
      </c>
      <c r="G45" s="19">
        <f>[10]Lançamentos!$F$11</f>
        <v>216616.02273503772</v>
      </c>
      <c r="H45" s="19" t="s">
        <v>3</v>
      </c>
      <c r="I45" s="19">
        <v>152744</v>
      </c>
      <c r="J45" s="37">
        <f>SUM(G45:I45)</f>
        <v>369360.02273503772</v>
      </c>
      <c r="K45" s="13"/>
      <c r="L45" s="19">
        <f>126199+141667</f>
        <v>267866</v>
      </c>
      <c r="M45" s="19" t="s">
        <v>3</v>
      </c>
      <c r="N45" s="19">
        <v>84636</v>
      </c>
      <c r="O45" s="19" t="s">
        <v>3</v>
      </c>
      <c r="P45" s="37">
        <f t="shared" si="16"/>
        <v>352502</v>
      </c>
      <c r="Q45" s="13"/>
      <c r="R45" s="19">
        <v>82342</v>
      </c>
      <c r="S45" s="19">
        <v>80347</v>
      </c>
      <c r="T45" s="19" t="s">
        <v>3</v>
      </c>
      <c r="U45" s="19" t="s">
        <v>3</v>
      </c>
      <c r="V45" s="37">
        <f t="shared" ref="V45:V47" si="18">SUM(R45:U45)</f>
        <v>162689</v>
      </c>
      <c r="W45" s="13"/>
      <c r="X45" s="37">
        <v>216632</v>
      </c>
      <c r="Y45" s="13"/>
      <c r="Z45" s="37">
        <v>176508</v>
      </c>
      <c r="AA45" s="13"/>
      <c r="AB45" s="37">
        <v>91120</v>
      </c>
      <c r="AC45" s="13"/>
      <c r="AD45" s="37">
        <v>229989</v>
      </c>
      <c r="AE45" s="13"/>
      <c r="AF45" s="37">
        <v>96111</v>
      </c>
      <c r="AG45" s="13"/>
      <c r="AH45" s="37" t="s">
        <v>3</v>
      </c>
      <c r="AI45" s="13"/>
      <c r="AJ45" s="37" t="s">
        <v>3</v>
      </c>
      <c r="AK45" s="13"/>
      <c r="AL45" s="37" t="s">
        <v>3</v>
      </c>
      <c r="AM45" s="13"/>
      <c r="AN45" s="13"/>
      <c r="AO45" s="13"/>
      <c r="AP45" s="13"/>
      <c r="AQ45" s="13"/>
      <c r="AR45" s="13"/>
      <c r="AS45" s="13"/>
      <c r="AT45" s="13"/>
      <c r="AU45" s="10"/>
      <c r="AV45" s="10"/>
    </row>
    <row r="46" spans="1:48" s="3" customFormat="1" x14ac:dyDescent="0.25">
      <c r="A46" s="18" t="s">
        <v>288</v>
      </c>
      <c r="B46" s="18" t="s">
        <v>231</v>
      </c>
      <c r="C46" s="10"/>
      <c r="D46" s="19" t="s">
        <v>3</v>
      </c>
      <c r="E46" s="10"/>
      <c r="F46" s="19" t="s">
        <v>3</v>
      </c>
      <c r="G46" s="19" t="s">
        <v>3</v>
      </c>
      <c r="H46" s="19" t="s">
        <v>3</v>
      </c>
      <c r="I46" s="19">
        <v>134816</v>
      </c>
      <c r="J46" s="37">
        <f>SUM(G46:I46)</f>
        <v>134816</v>
      </c>
      <c r="K46" s="10"/>
      <c r="L46" s="19" t="s">
        <v>3</v>
      </c>
      <c r="M46" s="19" t="s">
        <v>3</v>
      </c>
      <c r="N46" s="19" t="s">
        <v>3</v>
      </c>
      <c r="O46" s="19" t="s">
        <v>3</v>
      </c>
      <c r="P46" s="37" t="s">
        <v>3</v>
      </c>
      <c r="Q46" s="10"/>
      <c r="R46" s="19">
        <f>59753+49803</f>
        <v>109556</v>
      </c>
      <c r="S46" s="19" t="s">
        <v>3</v>
      </c>
      <c r="T46" s="19" t="s">
        <v>3</v>
      </c>
      <c r="U46" s="19" t="s">
        <v>3</v>
      </c>
      <c r="V46" s="37">
        <f t="shared" si="18"/>
        <v>109556</v>
      </c>
      <c r="W46" s="10"/>
      <c r="X46" s="37">
        <v>266912</v>
      </c>
      <c r="Y46" s="10"/>
      <c r="Z46" s="37" t="s">
        <v>3</v>
      </c>
      <c r="AA46" s="10"/>
      <c r="AB46" s="37">
        <v>47694</v>
      </c>
      <c r="AC46" s="10"/>
      <c r="AD46" s="37">
        <v>86081</v>
      </c>
      <c r="AE46" s="10"/>
      <c r="AF46" s="37">
        <f>145182+120732+59857+61359</f>
        <v>387130</v>
      </c>
      <c r="AG46" s="10"/>
      <c r="AH46" s="37">
        <v>197673</v>
      </c>
      <c r="AI46" s="10"/>
      <c r="AJ46" s="37" t="s">
        <v>3</v>
      </c>
      <c r="AK46" s="10"/>
      <c r="AL46" s="37">
        <v>291238</v>
      </c>
      <c r="AM46" s="10"/>
      <c r="AN46" s="10"/>
      <c r="AO46" s="10"/>
      <c r="AP46" s="10"/>
      <c r="AQ46" s="10"/>
      <c r="AR46" s="10"/>
      <c r="AS46" s="10"/>
      <c r="AT46" s="10"/>
      <c r="AU46" s="10"/>
      <c r="AV46" s="10"/>
    </row>
    <row r="47" spans="1:48" s="3" customFormat="1" x14ac:dyDescent="0.25">
      <c r="A47" s="18" t="s">
        <v>222</v>
      </c>
      <c r="B47" s="18" t="s">
        <v>232</v>
      </c>
      <c r="C47" s="10"/>
      <c r="D47" s="19" t="s">
        <v>3</v>
      </c>
      <c r="E47" s="10"/>
      <c r="F47" s="19" t="s">
        <v>3</v>
      </c>
      <c r="G47" s="19" t="s">
        <v>3</v>
      </c>
      <c r="H47" s="19" t="s">
        <v>3</v>
      </c>
      <c r="I47" s="19" t="s">
        <v>3</v>
      </c>
      <c r="J47" s="37" t="s">
        <v>3</v>
      </c>
      <c r="K47" s="10"/>
      <c r="L47" s="19" t="s">
        <v>3</v>
      </c>
      <c r="M47" s="19" t="s">
        <v>3</v>
      </c>
      <c r="N47" s="19" t="s">
        <v>3</v>
      </c>
      <c r="O47" s="19">
        <v>349409</v>
      </c>
      <c r="P47" s="37">
        <f t="shared" si="16"/>
        <v>349409</v>
      </c>
      <c r="Q47" s="10"/>
      <c r="R47" s="19">
        <v>82627</v>
      </c>
      <c r="S47" s="19" t="s">
        <v>3</v>
      </c>
      <c r="T47" s="19" t="s">
        <v>3</v>
      </c>
      <c r="U47" s="19" t="s">
        <v>3</v>
      </c>
      <c r="V47" s="37">
        <f t="shared" si="18"/>
        <v>82627</v>
      </c>
      <c r="W47" s="10"/>
      <c r="X47" s="37">
        <v>63249</v>
      </c>
      <c r="Y47" s="10"/>
      <c r="Z47" s="37" t="s">
        <v>3</v>
      </c>
      <c r="AA47" s="10"/>
      <c r="AB47" s="37">
        <v>84166</v>
      </c>
      <c r="AC47" s="10"/>
      <c r="AD47" s="37">
        <v>131985</v>
      </c>
      <c r="AE47" s="10"/>
      <c r="AF47" s="37" t="s">
        <v>3</v>
      </c>
      <c r="AG47" s="10"/>
      <c r="AH47" s="37">
        <v>131565</v>
      </c>
      <c r="AI47" s="10"/>
      <c r="AJ47" s="37" t="s">
        <v>3</v>
      </c>
      <c r="AK47" s="10"/>
      <c r="AL47" s="37" t="s">
        <v>3</v>
      </c>
      <c r="AM47" s="10"/>
      <c r="AN47" s="10"/>
      <c r="AO47" s="10"/>
      <c r="AP47" s="10"/>
      <c r="AQ47" s="10"/>
      <c r="AR47" s="10"/>
      <c r="AS47" s="10"/>
      <c r="AT47" s="10"/>
      <c r="AU47" s="10"/>
      <c r="AV47" s="10"/>
    </row>
    <row r="49" spans="1:48" s="3" customFormat="1" x14ac:dyDescent="0.25">
      <c r="A49" s="14" t="s">
        <v>283</v>
      </c>
      <c r="B49" s="14" t="s">
        <v>435</v>
      </c>
      <c r="C49" s="10"/>
      <c r="D49" s="35" t="s">
        <v>433</v>
      </c>
      <c r="E49" s="10"/>
      <c r="F49" s="35" t="s">
        <v>430</v>
      </c>
      <c r="G49" s="35" t="s">
        <v>212</v>
      </c>
      <c r="H49" s="35" t="s">
        <v>207</v>
      </c>
      <c r="I49" s="35" t="s">
        <v>107</v>
      </c>
      <c r="J49" s="140">
        <v>2025</v>
      </c>
      <c r="K49" s="10"/>
      <c r="L49" s="35" t="s">
        <v>106</v>
      </c>
      <c r="M49" s="35" t="s">
        <v>105</v>
      </c>
      <c r="N49" s="35" t="s">
        <v>104</v>
      </c>
      <c r="O49" s="35" t="s">
        <v>103</v>
      </c>
      <c r="P49" s="15">
        <v>2024</v>
      </c>
      <c r="Q49" s="10"/>
      <c r="R49" s="35" t="s">
        <v>102</v>
      </c>
      <c r="S49" s="35" t="s">
        <v>101</v>
      </c>
      <c r="T49" s="35" t="s">
        <v>100</v>
      </c>
      <c r="U49" s="35" t="s">
        <v>99</v>
      </c>
      <c r="V49" s="15">
        <v>2023</v>
      </c>
      <c r="W49" s="10"/>
      <c r="X49" s="15">
        <v>2022</v>
      </c>
      <c r="Y49" s="10"/>
      <c r="Z49" s="15">
        <v>2021</v>
      </c>
      <c r="AA49" s="10"/>
      <c r="AB49" s="15">
        <v>2020</v>
      </c>
      <c r="AC49" s="10"/>
      <c r="AD49" s="15">
        <v>2019</v>
      </c>
      <c r="AE49" s="10"/>
      <c r="AF49" s="15">
        <v>2018</v>
      </c>
      <c r="AG49" s="10"/>
      <c r="AH49" s="15">
        <v>2017</v>
      </c>
      <c r="AI49" s="10"/>
      <c r="AJ49" s="15">
        <v>2016</v>
      </c>
      <c r="AK49" s="10"/>
      <c r="AL49" s="15">
        <v>2015</v>
      </c>
      <c r="AM49" s="10"/>
      <c r="AN49" s="10"/>
      <c r="AO49" s="10"/>
      <c r="AP49" s="10"/>
      <c r="AQ49" s="10"/>
      <c r="AR49" s="10"/>
      <c r="AS49" s="10"/>
      <c r="AT49" s="10"/>
      <c r="AU49" s="10"/>
      <c r="AV49" s="10"/>
    </row>
    <row r="50" spans="1:48" s="3" customFormat="1" x14ac:dyDescent="0.25">
      <c r="A50" s="135" t="s">
        <v>224</v>
      </c>
      <c r="B50" s="135" t="s">
        <v>224</v>
      </c>
      <c r="C50" s="10"/>
      <c r="D50" s="128">
        <f>SUM(D52:D57)</f>
        <v>153582.9631925</v>
      </c>
      <c r="E50" s="10"/>
      <c r="F50" s="128">
        <f>SUM(F52:F57)</f>
        <v>458663.64</v>
      </c>
      <c r="G50" s="128">
        <f>SUM(G53:G57)</f>
        <v>543718.41818803013</v>
      </c>
      <c r="H50" s="128">
        <f>SUM(H53:H57)</f>
        <v>212125</v>
      </c>
      <c r="I50" s="128">
        <f>SUM(I53:I57)</f>
        <v>146352</v>
      </c>
      <c r="J50" s="133">
        <f>SUM(F50:I50)</f>
        <v>1360859.05818803</v>
      </c>
      <c r="K50" s="10"/>
      <c r="L50" s="128">
        <f t="shared" ref="L50:O50" si="19">SUM(L53:L57)</f>
        <v>317584</v>
      </c>
      <c r="M50" s="128">
        <f t="shared" si="19"/>
        <v>0</v>
      </c>
      <c r="N50" s="128">
        <f t="shared" si="19"/>
        <v>165382</v>
      </c>
      <c r="O50" s="128">
        <f t="shared" si="19"/>
        <v>69882</v>
      </c>
      <c r="P50" s="133">
        <f>SUM(L50:O50)</f>
        <v>552848</v>
      </c>
      <c r="Q50" s="10"/>
      <c r="R50" s="128">
        <f t="shared" ref="R50:U50" si="20">SUM(R53:R57)</f>
        <v>375789</v>
      </c>
      <c r="S50" s="128">
        <f t="shared" si="20"/>
        <v>256410</v>
      </c>
      <c r="T50" s="128">
        <f t="shared" si="20"/>
        <v>0</v>
      </c>
      <c r="U50" s="128">
        <f t="shared" si="20"/>
        <v>81085</v>
      </c>
      <c r="V50" s="133">
        <f>SUM(V52:V57)</f>
        <v>713284</v>
      </c>
      <c r="W50" s="10"/>
      <c r="X50" s="133">
        <f>SUM(X52:X57)</f>
        <v>964051</v>
      </c>
      <c r="Y50" s="10"/>
      <c r="Z50" s="133">
        <f>SUM(Z52:Z57)</f>
        <v>868321.17999999993</v>
      </c>
      <c r="AA50" s="10"/>
      <c r="AB50" s="133">
        <f>SUM(AB52:AB57)</f>
        <v>396263</v>
      </c>
      <c r="AC50" s="10"/>
      <c r="AD50" s="133">
        <f>SUM(AD52:AD57)</f>
        <v>873957</v>
      </c>
      <c r="AE50" s="10"/>
      <c r="AF50" s="133">
        <f>SUM(AF52:AF57)</f>
        <v>403429</v>
      </c>
      <c r="AG50" s="10"/>
      <c r="AH50" s="133">
        <f>SUM(AH52:AH57)</f>
        <v>425008</v>
      </c>
      <c r="AI50" s="10"/>
      <c r="AJ50" s="133">
        <f>SUM(AJ52:AJ57)</f>
        <v>204439</v>
      </c>
      <c r="AK50" s="10"/>
      <c r="AL50" s="133">
        <f>SUM(AL52:AL57)</f>
        <v>233108</v>
      </c>
      <c r="AM50" s="10"/>
      <c r="AN50" s="10"/>
      <c r="AO50" s="10"/>
      <c r="AP50" s="10"/>
      <c r="AQ50" s="10"/>
      <c r="AR50" s="10"/>
      <c r="AS50" s="10"/>
      <c r="AT50" s="10"/>
      <c r="AU50" s="10"/>
      <c r="AV50" s="10"/>
    </row>
    <row r="51" spans="1:48" s="4" customFormat="1" x14ac:dyDescent="0.25">
      <c r="A51" s="16" t="s">
        <v>217</v>
      </c>
      <c r="B51" s="16" t="s">
        <v>227</v>
      </c>
      <c r="C51" s="10"/>
      <c r="D51" s="17"/>
      <c r="E51" s="10"/>
      <c r="F51" s="17"/>
      <c r="G51" s="17"/>
      <c r="H51" s="17"/>
      <c r="I51" s="17"/>
      <c r="J51" s="17"/>
      <c r="K51" s="10"/>
      <c r="L51" s="17"/>
      <c r="M51" s="17"/>
      <c r="N51" s="17"/>
      <c r="O51" s="17"/>
      <c r="P51" s="17"/>
      <c r="Q51" s="10"/>
      <c r="R51" s="17"/>
      <c r="S51" s="17"/>
      <c r="T51" s="17"/>
      <c r="U51" s="17"/>
      <c r="V51" s="17"/>
      <c r="W51" s="10"/>
      <c r="X51" s="17"/>
      <c r="Y51" s="10"/>
      <c r="Z51" s="17"/>
      <c r="AA51" s="10"/>
      <c r="AB51" s="17"/>
      <c r="AC51" s="10"/>
      <c r="AD51" s="17"/>
      <c r="AE51" s="10"/>
      <c r="AF51" s="17"/>
      <c r="AG51" s="10"/>
      <c r="AH51" s="17"/>
      <c r="AI51" s="10"/>
      <c r="AJ51" s="17"/>
      <c r="AK51" s="10"/>
      <c r="AL51" s="17"/>
      <c r="AM51" s="10"/>
      <c r="AN51" s="10"/>
      <c r="AO51" s="10"/>
      <c r="AP51" s="10"/>
      <c r="AQ51" s="10"/>
      <c r="AR51" s="10"/>
      <c r="AS51" s="10"/>
      <c r="AT51" s="10"/>
      <c r="AU51" s="13"/>
      <c r="AV51" s="13"/>
    </row>
    <row r="52" spans="1:48" s="3" customFormat="1" x14ac:dyDescent="0.25">
      <c r="A52" s="18" t="s">
        <v>240</v>
      </c>
      <c r="B52" s="18" t="s">
        <v>241</v>
      </c>
      <c r="C52" s="10"/>
      <c r="D52" s="19" t="s">
        <v>3</v>
      </c>
      <c r="E52" s="10"/>
      <c r="F52" s="19">
        <f>[8]Lançamentos!$H$15</f>
        <v>168900</v>
      </c>
      <c r="G52" s="19" t="s">
        <v>3</v>
      </c>
      <c r="H52" s="19" t="s">
        <v>3</v>
      </c>
      <c r="I52" s="19" t="s">
        <v>3</v>
      </c>
      <c r="J52" s="37" t="s">
        <v>3</v>
      </c>
      <c r="K52" s="10"/>
      <c r="L52" s="19" t="s">
        <v>3</v>
      </c>
      <c r="M52" s="19" t="s">
        <v>3</v>
      </c>
      <c r="N52" s="19" t="s">
        <v>3</v>
      </c>
      <c r="O52" s="19" t="s">
        <v>3</v>
      </c>
      <c r="P52" s="37" t="s">
        <v>3</v>
      </c>
      <c r="Q52" s="10"/>
      <c r="R52" s="19" t="s">
        <v>3</v>
      </c>
      <c r="S52" s="19" t="s">
        <v>3</v>
      </c>
      <c r="T52" s="19" t="s">
        <v>3</v>
      </c>
      <c r="U52" s="19" t="s">
        <v>3</v>
      </c>
      <c r="V52" s="37" t="s">
        <v>3</v>
      </c>
      <c r="W52" s="10"/>
      <c r="X52" s="37">
        <v>293754</v>
      </c>
      <c r="Y52" s="10"/>
      <c r="Z52" s="37">
        <v>45664.5</v>
      </c>
      <c r="AA52" s="10"/>
      <c r="AB52" s="37" t="s">
        <v>3</v>
      </c>
      <c r="AC52" s="10"/>
      <c r="AD52" s="37" t="s">
        <v>3</v>
      </c>
      <c r="AE52" s="10"/>
      <c r="AF52" s="37" t="s">
        <v>3</v>
      </c>
      <c r="AG52" s="10"/>
      <c r="AH52" s="37" t="s">
        <v>3</v>
      </c>
      <c r="AI52" s="10"/>
      <c r="AJ52" s="37" t="s">
        <v>3</v>
      </c>
      <c r="AK52" s="10"/>
      <c r="AL52" s="37" t="s">
        <v>3</v>
      </c>
      <c r="AM52" s="10"/>
      <c r="AN52" s="10"/>
      <c r="AO52" s="10"/>
      <c r="AP52" s="10"/>
      <c r="AQ52" s="10"/>
      <c r="AR52" s="10"/>
      <c r="AS52" s="10"/>
      <c r="AT52" s="10"/>
      <c r="AU52" s="10"/>
      <c r="AV52" s="10"/>
    </row>
    <row r="53" spans="1:48" s="3" customFormat="1" x14ac:dyDescent="0.25">
      <c r="A53" s="18" t="s">
        <v>214</v>
      </c>
      <c r="B53" s="18" t="s">
        <v>228</v>
      </c>
      <c r="C53" s="13"/>
      <c r="D53" s="19" t="s">
        <v>3</v>
      </c>
      <c r="E53" s="13"/>
      <c r="F53" s="19" t="s">
        <v>3</v>
      </c>
      <c r="G53" s="19">
        <f>[10]Lançamentos!$H$12</f>
        <v>126386.88</v>
      </c>
      <c r="H53" s="19" t="s">
        <v>3</v>
      </c>
      <c r="I53" s="19">
        <v>38186</v>
      </c>
      <c r="J53" s="37">
        <f>SUM(G53:I53)</f>
        <v>164572.88</v>
      </c>
      <c r="K53" s="13"/>
      <c r="L53" s="19" t="s">
        <v>3</v>
      </c>
      <c r="M53" s="19" t="s">
        <v>3</v>
      </c>
      <c r="N53" s="19">
        <f>20736+22835+18520</f>
        <v>62091</v>
      </c>
      <c r="O53" s="19" t="s">
        <v>3</v>
      </c>
      <c r="P53" s="37">
        <f t="shared" ref="P53:P62" si="21">SUM(L53:O53)</f>
        <v>62091</v>
      </c>
      <c r="Q53" s="13"/>
      <c r="R53" s="19">
        <f>111568+95350+20997</f>
        <v>227915</v>
      </c>
      <c r="S53" s="19">
        <f>235921+20489</f>
        <v>256410</v>
      </c>
      <c r="T53" s="19" t="s">
        <v>3</v>
      </c>
      <c r="U53" s="19" t="s">
        <v>3</v>
      </c>
      <c r="V53" s="37">
        <f t="shared" ref="V53:V56" si="22">SUM(R53:U53)</f>
        <v>484325</v>
      </c>
      <c r="W53" s="13"/>
      <c r="X53" s="37">
        <v>200438</v>
      </c>
      <c r="Y53" s="13"/>
      <c r="Z53" s="37">
        <v>225715.68</v>
      </c>
      <c r="AA53" s="13"/>
      <c r="AB53" s="37">
        <v>266226</v>
      </c>
      <c r="AC53" s="13"/>
      <c r="AD53" s="37">
        <f>62729+105488+264655+64489+25824</f>
        <v>523185</v>
      </c>
      <c r="AE53" s="13"/>
      <c r="AF53" s="37">
        <f>65332+29928</f>
        <v>95260</v>
      </c>
      <c r="AG53" s="13"/>
      <c r="AH53" s="37">
        <v>141213</v>
      </c>
      <c r="AI53" s="13"/>
      <c r="AJ53" s="37" t="s">
        <v>3</v>
      </c>
      <c r="AK53" s="13"/>
      <c r="AL53" s="37">
        <v>48756</v>
      </c>
      <c r="AM53" s="13"/>
      <c r="AN53" s="13"/>
      <c r="AO53" s="13"/>
      <c r="AP53" s="13"/>
      <c r="AQ53" s="13"/>
      <c r="AR53" s="13"/>
      <c r="AS53" s="13"/>
      <c r="AT53" s="13"/>
      <c r="AU53" s="10"/>
      <c r="AV53" s="10"/>
    </row>
    <row r="54" spans="1:48" s="3" customFormat="1" x14ac:dyDescent="0.25">
      <c r="A54" s="18" t="s">
        <v>242</v>
      </c>
      <c r="B54" s="18" t="s">
        <v>243</v>
      </c>
      <c r="C54" s="13"/>
      <c r="D54" s="19" t="s">
        <v>3</v>
      </c>
      <c r="E54" s="13"/>
      <c r="F54" s="19" t="s">
        <v>3</v>
      </c>
      <c r="G54" s="19" t="s">
        <v>3</v>
      </c>
      <c r="H54" s="19" t="s">
        <v>3</v>
      </c>
      <c r="I54" s="19" t="s">
        <v>3</v>
      </c>
      <c r="J54" s="37" t="s">
        <v>3</v>
      </c>
      <c r="K54" s="13"/>
      <c r="L54" s="19" t="s">
        <v>3</v>
      </c>
      <c r="M54" s="19" t="s">
        <v>3</v>
      </c>
      <c r="N54" s="19" t="s">
        <v>3</v>
      </c>
      <c r="O54" s="19" t="s">
        <v>3</v>
      </c>
      <c r="P54" s="37" t="s">
        <v>3</v>
      </c>
      <c r="Q54" s="13"/>
      <c r="R54" s="19" t="s">
        <v>3</v>
      </c>
      <c r="S54" s="19" t="s">
        <v>3</v>
      </c>
      <c r="T54" s="19" t="s">
        <v>3</v>
      </c>
      <c r="U54" s="19" t="s">
        <v>3</v>
      </c>
      <c r="V54" s="37" t="s">
        <v>3</v>
      </c>
      <c r="W54" s="13"/>
      <c r="X54" s="37" t="s">
        <v>3</v>
      </c>
      <c r="Y54" s="13"/>
      <c r="Z54" s="37" t="s">
        <v>3</v>
      </c>
      <c r="AA54" s="13"/>
      <c r="AB54" s="37" t="s">
        <v>3</v>
      </c>
      <c r="AC54" s="13"/>
      <c r="AD54" s="37" t="s">
        <v>3</v>
      </c>
      <c r="AE54" s="13"/>
      <c r="AF54" s="37" t="s">
        <v>3</v>
      </c>
      <c r="AG54" s="13"/>
      <c r="AH54" s="37" t="s">
        <v>3</v>
      </c>
      <c r="AI54" s="13"/>
      <c r="AJ54" s="37" t="s">
        <v>3</v>
      </c>
      <c r="AK54" s="13"/>
      <c r="AL54" s="37" t="s">
        <v>3</v>
      </c>
      <c r="AM54" s="13"/>
      <c r="AN54" s="13"/>
      <c r="AO54" s="13"/>
      <c r="AP54" s="13"/>
      <c r="AQ54" s="13"/>
      <c r="AR54" s="13"/>
      <c r="AS54" s="13"/>
      <c r="AT54" s="13"/>
      <c r="AU54" s="10"/>
      <c r="AV54" s="10"/>
    </row>
    <row r="55" spans="1:48" s="3" customFormat="1" x14ac:dyDescent="0.25">
      <c r="A55" s="18" t="s">
        <v>213</v>
      </c>
      <c r="B55" s="18" t="s">
        <v>229</v>
      </c>
      <c r="C55" s="10"/>
      <c r="D55" s="19" t="s">
        <v>3</v>
      </c>
      <c r="E55" s="10"/>
      <c r="F55" s="19">
        <f>[8]Lançamentos!$H$16+[8]Lançamentos!$H$18</f>
        <v>145043.64000000001</v>
      </c>
      <c r="G55" s="19" t="s">
        <v>3</v>
      </c>
      <c r="H55" s="19">
        <v>212125</v>
      </c>
      <c r="I55" s="19">
        <v>67408</v>
      </c>
      <c r="J55" s="37">
        <f>SUM(G55:I55)</f>
        <v>279533</v>
      </c>
      <c r="K55" s="10"/>
      <c r="L55" s="19">
        <v>103291</v>
      </c>
      <c r="M55" s="19" t="s">
        <v>3</v>
      </c>
      <c r="N55" s="19">
        <v>103291</v>
      </c>
      <c r="O55" s="19" t="s">
        <v>3</v>
      </c>
      <c r="P55" s="37">
        <f t="shared" si="21"/>
        <v>206582</v>
      </c>
      <c r="Q55" s="10"/>
      <c r="R55" s="19" t="s">
        <v>3</v>
      </c>
      <c r="S55" s="19" t="s">
        <v>3</v>
      </c>
      <c r="T55" s="19" t="s">
        <v>3</v>
      </c>
      <c r="U55" s="19">
        <v>81085</v>
      </c>
      <c r="V55" s="37">
        <f t="shared" si="22"/>
        <v>81085</v>
      </c>
      <c r="W55" s="10"/>
      <c r="X55" s="37">
        <v>198884</v>
      </c>
      <c r="Y55" s="10"/>
      <c r="Z55" s="37">
        <v>270483</v>
      </c>
      <c r="AA55" s="10"/>
      <c r="AB55" s="37" t="s">
        <v>3</v>
      </c>
      <c r="AC55" s="10"/>
      <c r="AD55" s="37">
        <f>108799+183991</f>
        <v>292790</v>
      </c>
      <c r="AE55" s="10"/>
      <c r="AF55" s="37">
        <v>76813</v>
      </c>
      <c r="AG55" s="10"/>
      <c r="AH55" s="37">
        <v>100494</v>
      </c>
      <c r="AI55" s="10"/>
      <c r="AJ55" s="37">
        <v>60556</v>
      </c>
      <c r="AK55" s="10"/>
      <c r="AL55" s="37">
        <v>64758</v>
      </c>
      <c r="AM55" s="10"/>
      <c r="AN55" s="10"/>
      <c r="AO55" s="10"/>
      <c r="AP55" s="10"/>
      <c r="AQ55" s="10"/>
      <c r="AR55" s="10"/>
      <c r="AS55" s="10"/>
      <c r="AT55" s="10"/>
      <c r="AU55" s="10"/>
      <c r="AV55" s="10"/>
    </row>
    <row r="56" spans="1:48" s="3" customFormat="1" x14ac:dyDescent="0.25">
      <c r="A56" s="18" t="s">
        <v>215</v>
      </c>
      <c r="B56" s="18" t="s">
        <v>244</v>
      </c>
      <c r="C56" s="10"/>
      <c r="D56" s="19">
        <f>[9]Lançamentos!$H$7</f>
        <v>153582.9631925</v>
      </c>
      <c r="E56" s="10"/>
      <c r="F56" s="19">
        <f>[8]Lançamentos!$H$17</f>
        <v>144720</v>
      </c>
      <c r="G56" s="19">
        <f>[10]Lançamentos!$H$13+[10]Lançamentos!$H$11</f>
        <v>417331.53818803019</v>
      </c>
      <c r="H56" s="19" t="s">
        <v>3</v>
      </c>
      <c r="I56" s="19" t="s">
        <v>3</v>
      </c>
      <c r="J56" s="37">
        <f>SUM(G56:I56)</f>
        <v>417331.53818803019</v>
      </c>
      <c r="K56" s="10"/>
      <c r="L56" s="19">
        <f>100959+113334</f>
        <v>214293</v>
      </c>
      <c r="M56" s="19" t="s">
        <v>3</v>
      </c>
      <c r="N56" s="19" t="s">
        <v>3</v>
      </c>
      <c r="O56" s="19">
        <v>69882</v>
      </c>
      <c r="P56" s="37">
        <f t="shared" si="21"/>
        <v>284175</v>
      </c>
      <c r="Q56" s="10"/>
      <c r="R56" s="19">
        <f>25297+29876+34862+57839</f>
        <v>147874</v>
      </c>
      <c r="S56" s="19" t="s">
        <v>3</v>
      </c>
      <c r="T56" s="19" t="s">
        <v>3</v>
      </c>
      <c r="U56" s="19" t="s">
        <v>3</v>
      </c>
      <c r="V56" s="37">
        <f t="shared" si="22"/>
        <v>147874</v>
      </c>
      <c r="W56" s="10"/>
      <c r="X56" s="37">
        <v>270975</v>
      </c>
      <c r="Y56" s="10"/>
      <c r="Z56" s="37">
        <v>161450</v>
      </c>
      <c r="AA56" s="10"/>
      <c r="AB56" s="37">
        <v>130037</v>
      </c>
      <c r="AC56" s="10"/>
      <c r="AD56" s="37">
        <v>57982</v>
      </c>
      <c r="AE56" s="10"/>
      <c r="AF56" s="37">
        <f>96586+61359+73411</f>
        <v>231356</v>
      </c>
      <c r="AG56" s="10"/>
      <c r="AH56" s="37">
        <v>183301</v>
      </c>
      <c r="AI56" s="10"/>
      <c r="AJ56" s="37">
        <v>143883</v>
      </c>
      <c r="AK56" s="10"/>
      <c r="AL56" s="37">
        <v>119594</v>
      </c>
      <c r="AM56" s="10"/>
      <c r="AN56" s="10"/>
      <c r="AO56" s="10"/>
      <c r="AP56" s="10"/>
      <c r="AQ56" s="10"/>
      <c r="AR56" s="10"/>
      <c r="AS56" s="10"/>
      <c r="AT56" s="10"/>
      <c r="AU56" s="10"/>
      <c r="AV56" s="10"/>
    </row>
    <row r="57" spans="1:48" s="3" customFormat="1" x14ac:dyDescent="0.25">
      <c r="A57" s="18" t="s">
        <v>216</v>
      </c>
      <c r="B57" s="18" t="s">
        <v>230</v>
      </c>
      <c r="C57" s="10"/>
      <c r="D57" s="19" t="s">
        <v>3</v>
      </c>
      <c r="E57" s="10"/>
      <c r="F57" s="19" t="s">
        <v>3</v>
      </c>
      <c r="G57" s="19" t="s">
        <v>3</v>
      </c>
      <c r="H57" s="19" t="s">
        <v>3</v>
      </c>
      <c r="I57" s="19">
        <v>40758</v>
      </c>
      <c r="J57" s="37">
        <f>SUM(G57:I57)</f>
        <v>40758</v>
      </c>
      <c r="K57" s="10"/>
      <c r="L57" s="19" t="s">
        <v>3</v>
      </c>
      <c r="M57" s="19" t="s">
        <v>3</v>
      </c>
      <c r="N57" s="19" t="s">
        <v>3</v>
      </c>
      <c r="O57" s="19" t="s">
        <v>3</v>
      </c>
      <c r="P57" s="37" t="s">
        <v>3</v>
      </c>
      <c r="Q57" s="10"/>
      <c r="R57" s="19" t="s">
        <v>3</v>
      </c>
      <c r="S57" s="19" t="s">
        <v>3</v>
      </c>
      <c r="T57" s="19" t="s">
        <v>3</v>
      </c>
      <c r="U57" s="19" t="s">
        <v>3</v>
      </c>
      <c r="V57" s="37" t="s">
        <v>3</v>
      </c>
      <c r="W57" s="10"/>
      <c r="X57" s="37" t="s">
        <v>3</v>
      </c>
      <c r="Y57" s="10"/>
      <c r="Z57" s="37">
        <v>165008</v>
      </c>
      <c r="AA57" s="10"/>
      <c r="AB57" s="37" t="s">
        <v>3</v>
      </c>
      <c r="AC57" s="10"/>
      <c r="AD57" s="37" t="s">
        <v>3</v>
      </c>
      <c r="AE57" s="10"/>
      <c r="AF57" s="37" t="s">
        <v>3</v>
      </c>
      <c r="AG57" s="10"/>
      <c r="AH57" s="37" t="s">
        <v>3</v>
      </c>
      <c r="AI57" s="10"/>
      <c r="AJ57" s="37" t="s">
        <v>3</v>
      </c>
      <c r="AK57" s="10"/>
      <c r="AL57" s="37" t="s">
        <v>3</v>
      </c>
      <c r="AM57" s="10"/>
      <c r="AN57" s="10"/>
      <c r="AO57" s="10"/>
      <c r="AP57" s="10"/>
      <c r="AQ57" s="10"/>
      <c r="AR57" s="10"/>
      <c r="AS57" s="10"/>
      <c r="AT57" s="10"/>
      <c r="AU57" s="10"/>
      <c r="AV57" s="10"/>
    </row>
    <row r="58" spans="1:48" s="4" customFormat="1" x14ac:dyDescent="0.25">
      <c r="A58" s="16" t="s">
        <v>219</v>
      </c>
      <c r="B58" s="16" t="s">
        <v>233</v>
      </c>
      <c r="C58" s="10"/>
      <c r="D58" s="17"/>
      <c r="E58" s="10"/>
      <c r="F58" s="17"/>
      <c r="G58" s="17"/>
      <c r="H58" s="17"/>
      <c r="I58" s="17"/>
      <c r="J58" s="17"/>
      <c r="K58" s="10"/>
      <c r="L58" s="17"/>
      <c r="M58" s="17"/>
      <c r="N58" s="17"/>
      <c r="O58" s="17"/>
      <c r="P58" s="17"/>
      <c r="Q58" s="10"/>
      <c r="R58" s="17"/>
      <c r="S58" s="17"/>
      <c r="T58" s="17"/>
      <c r="U58" s="17"/>
      <c r="V58" s="17"/>
      <c r="W58" s="10"/>
      <c r="X58" s="17"/>
      <c r="Y58" s="10"/>
      <c r="Z58" s="17"/>
      <c r="AA58" s="10"/>
      <c r="AB58" s="17"/>
      <c r="AC58" s="10"/>
      <c r="AD58" s="17"/>
      <c r="AE58" s="10"/>
      <c r="AF58" s="17"/>
      <c r="AG58" s="10"/>
      <c r="AH58" s="17"/>
      <c r="AI58" s="10"/>
      <c r="AJ58" s="17"/>
      <c r="AK58" s="10"/>
      <c r="AL58" s="17"/>
      <c r="AM58" s="10"/>
      <c r="AN58" s="10"/>
      <c r="AO58" s="10"/>
      <c r="AP58" s="10"/>
      <c r="AQ58" s="10"/>
      <c r="AR58" s="10"/>
      <c r="AS58" s="10"/>
      <c r="AT58" s="10"/>
      <c r="AU58" s="13"/>
      <c r="AV58" s="13"/>
    </row>
    <row r="59" spans="1:48" s="3" customFormat="1" x14ac:dyDescent="0.25">
      <c r="A59" s="18" t="s">
        <v>220</v>
      </c>
      <c r="B59" s="18" t="s">
        <v>220</v>
      </c>
      <c r="C59" s="13"/>
      <c r="D59" s="19">
        <f>[9]Lançamentos!$H$4</f>
        <v>70669.963192499999</v>
      </c>
      <c r="E59" s="13"/>
      <c r="F59" s="19">
        <f>[8]Lançamentos!$H$15+[8]Lançamentos!$H$16+[8]Lançamentos!$H$18</f>
        <v>313943.64</v>
      </c>
      <c r="G59" s="19">
        <f>126387+244039</f>
        <v>370426</v>
      </c>
      <c r="H59" s="19">
        <v>212125</v>
      </c>
      <c r="I59" s="19">
        <v>40758</v>
      </c>
      <c r="J59" s="37">
        <f>SUM(G59:I59)</f>
        <v>623309</v>
      </c>
      <c r="K59" s="13"/>
      <c r="L59" s="19">
        <v>103291</v>
      </c>
      <c r="M59" s="19" t="s">
        <v>3</v>
      </c>
      <c r="N59" s="19">
        <f>22835+18520+103291</f>
        <v>144646</v>
      </c>
      <c r="O59" s="19" t="s">
        <v>3</v>
      </c>
      <c r="P59" s="37">
        <f t="shared" si="21"/>
        <v>247937</v>
      </c>
      <c r="Q59" s="13"/>
      <c r="R59" s="19">
        <f>25297+111568+95350</f>
        <v>232215</v>
      </c>
      <c r="S59" s="19">
        <v>235921</v>
      </c>
      <c r="T59" s="19" t="s">
        <v>3</v>
      </c>
      <c r="U59" s="19">
        <v>81085</v>
      </c>
      <c r="V59" s="37">
        <f>SUM(R59:U59)</f>
        <v>549221</v>
      </c>
      <c r="W59" s="13"/>
      <c r="X59" s="37">
        <v>678693</v>
      </c>
      <c r="Y59" s="13"/>
      <c r="Z59" s="37">
        <v>758783</v>
      </c>
      <c r="AA59" s="13"/>
      <c r="AB59" s="37">
        <v>242272</v>
      </c>
      <c r="AC59" s="13"/>
      <c r="AD59" s="37">
        <f>62729+108799+264655+57982+64489</f>
        <v>558654</v>
      </c>
      <c r="AE59" s="13"/>
      <c r="AF59" s="37">
        <v>76813</v>
      </c>
      <c r="AG59" s="13"/>
      <c r="AH59" s="37">
        <v>223587</v>
      </c>
      <c r="AI59" s="13"/>
      <c r="AJ59" s="37">
        <v>204439</v>
      </c>
      <c r="AK59" s="13"/>
      <c r="AL59" s="37">
        <v>40034</v>
      </c>
      <c r="AM59" s="13"/>
      <c r="AN59" s="13"/>
      <c r="AO59" s="13"/>
      <c r="AP59" s="13"/>
      <c r="AQ59" s="13"/>
      <c r="AR59" s="13"/>
      <c r="AS59" s="13"/>
      <c r="AT59" s="13"/>
      <c r="AU59" s="10"/>
      <c r="AV59" s="10"/>
    </row>
    <row r="60" spans="1:48" s="3" customFormat="1" x14ac:dyDescent="0.25">
      <c r="A60" s="18" t="s">
        <v>221</v>
      </c>
      <c r="B60" s="18" t="s">
        <v>221</v>
      </c>
      <c r="C60" s="13"/>
      <c r="D60" s="19">
        <f>[9]Lançamentos!$H$5</f>
        <v>82913</v>
      </c>
      <c r="E60" s="13"/>
      <c r="F60" s="19">
        <f>[8]Lançamentos!$H$17</f>
        <v>144720</v>
      </c>
      <c r="G60" s="19">
        <v>100959</v>
      </c>
      <c r="H60" s="19" t="s">
        <v>3</v>
      </c>
      <c r="I60" s="19">
        <v>38186</v>
      </c>
      <c r="J60" s="37">
        <f>SUM(G60:I60)</f>
        <v>139145</v>
      </c>
      <c r="K60" s="13"/>
      <c r="L60" s="19">
        <f>100959+113334</f>
        <v>214293</v>
      </c>
      <c r="M60" s="19" t="s">
        <v>3</v>
      </c>
      <c r="N60" s="19">
        <v>20736</v>
      </c>
      <c r="O60" s="19" t="s">
        <v>3</v>
      </c>
      <c r="P60" s="37">
        <f t="shared" si="21"/>
        <v>235029</v>
      </c>
      <c r="Q60" s="13"/>
      <c r="R60" s="19">
        <v>20997</v>
      </c>
      <c r="S60" s="19">
        <v>20489</v>
      </c>
      <c r="T60" s="19" t="s">
        <v>3</v>
      </c>
      <c r="U60" s="19" t="s">
        <v>3</v>
      </c>
      <c r="V60" s="37">
        <f t="shared" ref="V60:V62" si="23">SUM(R60:U60)</f>
        <v>41486</v>
      </c>
      <c r="W60" s="13"/>
      <c r="X60" s="37">
        <v>68735</v>
      </c>
      <c r="Y60" s="13"/>
      <c r="Z60" s="37">
        <v>109539</v>
      </c>
      <c r="AA60" s="13"/>
      <c r="AB60" s="37">
        <v>36448</v>
      </c>
      <c r="AC60" s="13"/>
      <c r="AD60" s="37">
        <f>183991</f>
        <v>183991</v>
      </c>
      <c r="AE60" s="13"/>
      <c r="AF60" s="37">
        <v>73411</v>
      </c>
      <c r="AG60" s="13"/>
      <c r="AH60" s="37" t="s">
        <v>3</v>
      </c>
      <c r="AI60" s="13"/>
      <c r="AJ60" s="37" t="s">
        <v>3</v>
      </c>
      <c r="AK60" s="13"/>
      <c r="AL60" s="37" t="s">
        <v>3</v>
      </c>
      <c r="AM60" s="13"/>
      <c r="AN60" s="13"/>
      <c r="AO60" s="13"/>
      <c r="AP60" s="13"/>
      <c r="AQ60" s="13"/>
      <c r="AR60" s="13"/>
      <c r="AS60" s="13"/>
      <c r="AT60" s="13"/>
      <c r="AU60" s="10"/>
      <c r="AV60" s="10"/>
    </row>
    <row r="61" spans="1:48" s="3" customFormat="1" x14ac:dyDescent="0.25">
      <c r="A61" s="18" t="s">
        <v>288</v>
      </c>
      <c r="B61" s="18" t="s">
        <v>231</v>
      </c>
      <c r="C61" s="10"/>
      <c r="D61" s="19" t="s">
        <v>3</v>
      </c>
      <c r="E61" s="10"/>
      <c r="F61" s="19" t="s">
        <v>3</v>
      </c>
      <c r="G61" s="19" t="s">
        <v>3</v>
      </c>
      <c r="H61" s="19" t="s">
        <v>3</v>
      </c>
      <c r="I61" s="19">
        <v>67408</v>
      </c>
      <c r="J61" s="37">
        <f>SUM(G61:I61)</f>
        <v>67408</v>
      </c>
      <c r="K61" s="10"/>
      <c r="L61" s="19" t="s">
        <v>3</v>
      </c>
      <c r="M61" s="19" t="s">
        <v>3</v>
      </c>
      <c r="N61" s="19" t="s">
        <v>3</v>
      </c>
      <c r="O61" s="19" t="s">
        <v>3</v>
      </c>
      <c r="P61" s="37" t="s">
        <v>3</v>
      </c>
      <c r="Q61" s="10"/>
      <c r="R61" s="19">
        <f>29876+34862</f>
        <v>64738</v>
      </c>
      <c r="S61" s="19" t="s">
        <v>3</v>
      </c>
      <c r="T61" s="19" t="s">
        <v>3</v>
      </c>
      <c r="U61" s="19" t="s">
        <v>3</v>
      </c>
      <c r="V61" s="37">
        <f t="shared" si="23"/>
        <v>64738</v>
      </c>
      <c r="W61" s="10"/>
      <c r="X61" s="37">
        <v>172350</v>
      </c>
      <c r="Y61" s="10"/>
      <c r="Z61" s="37" t="s">
        <v>3</v>
      </c>
      <c r="AA61" s="10"/>
      <c r="AB61" s="37">
        <v>33385.799999999996</v>
      </c>
      <c r="AC61" s="10"/>
      <c r="AD61" s="37">
        <v>25824</v>
      </c>
      <c r="AE61" s="10"/>
      <c r="AF61" s="37">
        <f>65332+96586+29928+61359</f>
        <v>253205</v>
      </c>
      <c r="AG61" s="10"/>
      <c r="AH61" s="37">
        <v>109326</v>
      </c>
      <c r="AI61" s="10"/>
      <c r="AJ61" s="37" t="s">
        <v>3</v>
      </c>
      <c r="AK61" s="10"/>
      <c r="AL61" s="37">
        <v>193074</v>
      </c>
      <c r="AM61" s="10"/>
      <c r="AN61" s="10"/>
      <c r="AO61" s="10"/>
      <c r="AP61" s="10"/>
      <c r="AQ61" s="10"/>
      <c r="AR61" s="10"/>
      <c r="AS61" s="10"/>
      <c r="AT61" s="10"/>
      <c r="AU61" s="10"/>
      <c r="AV61" s="10"/>
    </row>
    <row r="62" spans="1:48" s="3" customFormat="1" x14ac:dyDescent="0.25">
      <c r="A62" s="18" t="s">
        <v>222</v>
      </c>
      <c r="B62" s="18" t="s">
        <v>232</v>
      </c>
      <c r="C62" s="10"/>
      <c r="D62" s="19" t="s">
        <v>3</v>
      </c>
      <c r="E62" s="10"/>
      <c r="F62" s="19" t="s">
        <v>3</v>
      </c>
      <c r="G62" s="19" t="s">
        <v>3</v>
      </c>
      <c r="H62" s="19" t="s">
        <v>3</v>
      </c>
      <c r="I62" s="19" t="s">
        <v>3</v>
      </c>
      <c r="J62" s="37" t="s">
        <v>3</v>
      </c>
      <c r="K62" s="10"/>
      <c r="L62" s="19" t="s">
        <v>3</v>
      </c>
      <c r="M62" s="19" t="s">
        <v>3</v>
      </c>
      <c r="N62" s="19" t="s">
        <v>3</v>
      </c>
      <c r="O62" s="19">
        <v>69882</v>
      </c>
      <c r="P62" s="37">
        <f t="shared" si="21"/>
        <v>69882</v>
      </c>
      <c r="Q62" s="10"/>
      <c r="R62" s="19">
        <v>57839</v>
      </c>
      <c r="S62" s="19" t="s">
        <v>3</v>
      </c>
      <c r="T62" s="19" t="s">
        <v>3</v>
      </c>
      <c r="U62" s="19" t="s">
        <v>3</v>
      </c>
      <c r="V62" s="37">
        <f t="shared" si="23"/>
        <v>57839</v>
      </c>
      <c r="W62" s="10"/>
      <c r="X62" s="37">
        <v>44274</v>
      </c>
      <c r="Y62" s="10"/>
      <c r="Z62" s="37" t="s">
        <v>3</v>
      </c>
      <c r="AA62" s="10"/>
      <c r="AB62" s="37">
        <v>84157.583400000003</v>
      </c>
      <c r="AC62" s="10"/>
      <c r="AD62" s="37">
        <v>105488</v>
      </c>
      <c r="AE62" s="10"/>
      <c r="AF62" s="37" t="s">
        <v>3</v>
      </c>
      <c r="AG62" s="10"/>
      <c r="AH62" s="37">
        <v>92095</v>
      </c>
      <c r="AI62" s="10"/>
      <c r="AJ62" s="37" t="s">
        <v>3</v>
      </c>
      <c r="AK62" s="10"/>
      <c r="AL62" s="37" t="s">
        <v>3</v>
      </c>
      <c r="AM62" s="10"/>
      <c r="AN62" s="10"/>
      <c r="AO62" s="10"/>
      <c r="AP62" s="10"/>
      <c r="AQ62" s="10"/>
      <c r="AR62" s="10"/>
      <c r="AS62" s="10"/>
      <c r="AT62" s="10"/>
      <c r="AU62" s="10"/>
      <c r="AV62" s="10"/>
    </row>
  </sheetData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0D336-E152-494A-A24C-1E957237D1E7}">
  <sheetPr codeName="Planilha10">
    <tabColor rgb="FF00D0D0"/>
  </sheetPr>
  <dimension ref="A1:AV69"/>
  <sheetViews>
    <sheetView workbookViewId="0">
      <pane xSplit="2" topLeftCell="C1" activePane="topRight" state="frozen"/>
      <selection pane="topRight" activeCell="D2" sqref="D2"/>
    </sheetView>
  </sheetViews>
  <sheetFormatPr defaultRowHeight="15" x14ac:dyDescent="0.25"/>
  <cols>
    <col min="1" max="1" width="37.140625" style="10" bestFit="1" customWidth="1"/>
    <col min="2" max="2" width="24.42578125" style="10" customWidth="1"/>
    <col min="3" max="3" width="0.85546875" style="10" customWidth="1"/>
    <col min="4" max="4" width="12.140625" style="10" customWidth="1"/>
    <col min="5" max="5" width="0.85546875" style="10" customWidth="1"/>
    <col min="6" max="9" width="12.140625" style="10" customWidth="1"/>
    <col min="10" max="10" width="13.28515625" style="10" customWidth="1"/>
    <col min="11" max="11" width="0.85546875" style="10" customWidth="1"/>
    <col min="12" max="15" width="12.140625" style="10" customWidth="1"/>
    <col min="16" max="16" width="13.28515625" style="10" customWidth="1"/>
    <col min="17" max="17" width="0.85546875" style="10" customWidth="1"/>
    <col min="18" max="21" width="12.140625" style="10" customWidth="1"/>
    <col min="22" max="22" width="13.28515625" style="10" customWidth="1"/>
    <col min="23" max="23" width="0.85546875" style="10" customWidth="1"/>
    <col min="24" max="24" width="13.28515625" style="10" customWidth="1"/>
    <col min="25" max="25" width="0.85546875" style="10" customWidth="1"/>
    <col min="26" max="26" width="13.28515625" style="10" customWidth="1"/>
    <col min="27" max="27" width="0.85546875" style="10" customWidth="1"/>
    <col min="28" max="28" width="13.28515625" style="10" customWidth="1"/>
    <col min="29" max="29" width="0.85546875" style="10" customWidth="1"/>
    <col min="30" max="30" width="13.28515625" style="10" customWidth="1"/>
    <col min="31" max="31" width="0.85546875" style="10" customWidth="1"/>
    <col min="32" max="32" width="13.28515625" style="10" customWidth="1"/>
    <col min="33" max="33" width="0.85546875" style="10" customWidth="1"/>
    <col min="34" max="34" width="13.28515625" style="10" customWidth="1"/>
    <col min="35" max="35" width="0.85546875" style="10" customWidth="1"/>
    <col min="36" max="36" width="13.28515625" style="10" customWidth="1"/>
    <col min="37" max="37" width="0.85546875" style="10" customWidth="1"/>
    <col min="38" max="38" width="13.28515625" style="10" customWidth="1"/>
    <col min="39" max="16384" width="9.140625" style="10"/>
  </cols>
  <sheetData>
    <row r="1" spans="1:48" ht="38.25" customHeight="1" x14ac:dyDescent="0.25">
      <c r="A1" s="11"/>
      <c r="B1" s="11"/>
    </row>
    <row r="2" spans="1:48" ht="38.25" customHeight="1" x14ac:dyDescent="0.25">
      <c r="A2" s="11"/>
      <c r="B2" s="11"/>
    </row>
    <row r="3" spans="1:48" ht="28.5" customHeight="1" x14ac:dyDescent="0.25"/>
    <row r="4" spans="1:48" ht="15" customHeight="1" x14ac:dyDescent="0.25"/>
    <row r="5" spans="1:48" s="3" customFormat="1" x14ac:dyDescent="0.25">
      <c r="A5" s="14" t="s">
        <v>225</v>
      </c>
      <c r="B5" s="14" t="s">
        <v>434</v>
      </c>
      <c r="C5" s="10"/>
      <c r="D5" s="35" t="s">
        <v>433</v>
      </c>
      <c r="E5" s="10"/>
      <c r="F5" s="35" t="s">
        <v>430</v>
      </c>
      <c r="G5" s="35" t="s">
        <v>212</v>
      </c>
      <c r="H5" s="35" t="s">
        <v>207</v>
      </c>
      <c r="I5" s="35" t="s">
        <v>107</v>
      </c>
      <c r="J5" s="15">
        <v>2025</v>
      </c>
      <c r="K5" s="10"/>
      <c r="L5" s="35" t="s">
        <v>106</v>
      </c>
      <c r="M5" s="35" t="s">
        <v>105</v>
      </c>
      <c r="N5" s="35" t="s">
        <v>104</v>
      </c>
      <c r="O5" s="35" t="s">
        <v>103</v>
      </c>
      <c r="P5" s="15" t="s">
        <v>278</v>
      </c>
      <c r="Q5" s="10"/>
      <c r="R5" s="35" t="s">
        <v>102</v>
      </c>
      <c r="S5" s="35" t="s">
        <v>101</v>
      </c>
      <c r="T5" s="35" t="s">
        <v>100</v>
      </c>
      <c r="U5" s="35" t="s">
        <v>99</v>
      </c>
      <c r="V5" s="15">
        <v>2023</v>
      </c>
      <c r="W5" s="10"/>
      <c r="X5" s="15">
        <v>2022</v>
      </c>
      <c r="Y5" s="10"/>
      <c r="Z5" s="15">
        <v>2021</v>
      </c>
      <c r="AA5" s="10"/>
      <c r="AB5" s="15">
        <v>2020</v>
      </c>
      <c r="AC5" s="10"/>
      <c r="AD5" s="15">
        <v>2019</v>
      </c>
      <c r="AE5" s="10"/>
      <c r="AF5" s="15">
        <v>2018</v>
      </c>
      <c r="AG5" s="10"/>
      <c r="AH5" s="15">
        <v>2017</v>
      </c>
      <c r="AI5" s="10"/>
      <c r="AJ5" s="15">
        <v>2016</v>
      </c>
      <c r="AK5" s="10"/>
      <c r="AL5" s="15">
        <v>2015</v>
      </c>
      <c r="AM5" s="10"/>
      <c r="AN5" s="10"/>
      <c r="AO5" s="10"/>
      <c r="AP5" s="10"/>
      <c r="AQ5" s="10"/>
      <c r="AR5" s="10"/>
      <c r="AS5" s="10"/>
      <c r="AT5" s="10"/>
      <c r="AU5" s="10"/>
      <c r="AV5" s="10"/>
    </row>
    <row r="6" spans="1:48" s="3" customFormat="1" x14ac:dyDescent="0.25">
      <c r="A6" s="20" t="s">
        <v>224</v>
      </c>
      <c r="B6" s="20" t="s">
        <v>224</v>
      </c>
      <c r="C6" s="10"/>
      <c r="D6" s="128">
        <v>420007</v>
      </c>
      <c r="E6" s="10"/>
      <c r="F6" s="128">
        <f>SUM(F8:F16)</f>
        <v>661845.39747000008</v>
      </c>
      <c r="G6" s="128">
        <f>SUM(G8:G16)</f>
        <v>478813.65635</v>
      </c>
      <c r="H6" s="128">
        <f t="shared" ref="H6:I6" si="0">SUM(H8:H16)</f>
        <v>467039.90312000003</v>
      </c>
      <c r="I6" s="128">
        <f t="shared" si="0"/>
        <v>618580.34768000012</v>
      </c>
      <c r="J6" s="133">
        <f>SUM(F6:I6)</f>
        <v>2226279.3046200001</v>
      </c>
      <c r="K6" s="10"/>
      <c r="L6" s="128">
        <f>SUM(L8:L16)</f>
        <v>571602.38173999998</v>
      </c>
      <c r="M6" s="128">
        <f t="shared" ref="M6:O6" si="1">SUM(M8:M16)</f>
        <v>494034.01795000001</v>
      </c>
      <c r="N6" s="128">
        <f t="shared" si="1"/>
        <v>531959.12583000003</v>
      </c>
      <c r="O6" s="128">
        <f t="shared" si="1"/>
        <v>443346.60093000007</v>
      </c>
      <c r="P6" s="133">
        <f>SUM(L6:O6)</f>
        <v>2040942.1264499999</v>
      </c>
      <c r="Q6" s="21"/>
      <c r="R6" s="128">
        <f>SUM(R8:R16)</f>
        <v>426006</v>
      </c>
      <c r="S6" s="128">
        <f t="shared" ref="S6:U6" si="2">SUM(S8:S16)</f>
        <v>394748.12888009998</v>
      </c>
      <c r="T6" s="128">
        <f t="shared" si="2"/>
        <v>366956.19983440003</v>
      </c>
      <c r="U6" s="128">
        <f t="shared" si="2"/>
        <v>353693.76184790005</v>
      </c>
      <c r="V6" s="133">
        <f>SUM(R6:U6)</f>
        <v>1541404.0905623999</v>
      </c>
      <c r="W6" s="21"/>
      <c r="X6" s="133">
        <f>SUM(X8:X16)</f>
        <v>1437367.1264385001</v>
      </c>
      <c r="Y6" s="21"/>
      <c r="Z6" s="133">
        <f>SUM(Z8:Z16)</f>
        <v>1466925.3257761211</v>
      </c>
      <c r="AA6" s="21"/>
      <c r="AB6" s="133">
        <f>SUM(AB8:AB16)</f>
        <v>1445662.56308</v>
      </c>
      <c r="AC6" s="21"/>
      <c r="AD6" s="133">
        <f>SUM(AD9:AD16)</f>
        <v>1730942</v>
      </c>
      <c r="AE6" s="21"/>
      <c r="AF6" s="133">
        <f>SUM(AF8:AF16)</f>
        <v>1238577.0314199999</v>
      </c>
      <c r="AG6" s="21"/>
      <c r="AH6" s="133">
        <f>SUM(AH8:AH16)</f>
        <v>1148334</v>
      </c>
      <c r="AI6" s="21"/>
      <c r="AJ6" s="133">
        <f>SUM(AJ8:AJ16)</f>
        <v>890100</v>
      </c>
      <c r="AK6" s="21"/>
      <c r="AL6" s="133">
        <f>SUM(AL8:AL16)</f>
        <v>964725.70362999989</v>
      </c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s="4" customFormat="1" x14ac:dyDescent="0.25">
      <c r="A7" s="16" t="s">
        <v>217</v>
      </c>
      <c r="B7" s="16" t="s">
        <v>227</v>
      </c>
      <c r="C7" s="10"/>
      <c r="D7" s="17"/>
      <c r="E7" s="10"/>
      <c r="F7" s="17"/>
      <c r="G7" s="17"/>
      <c r="H7" s="17"/>
      <c r="I7" s="17"/>
      <c r="J7" s="17"/>
      <c r="K7" s="10"/>
      <c r="L7" s="17"/>
      <c r="M7" s="17"/>
      <c r="N7" s="17"/>
      <c r="O7" s="17"/>
      <c r="P7" s="17"/>
      <c r="Q7" s="10"/>
      <c r="R7" s="17"/>
      <c r="S7" s="17"/>
      <c r="T7" s="17"/>
      <c r="U7" s="17"/>
      <c r="V7" s="17"/>
      <c r="W7" s="10"/>
      <c r="X7" s="17"/>
      <c r="Y7" s="10"/>
      <c r="Z7" s="17"/>
      <c r="AA7" s="10"/>
      <c r="AB7" s="17"/>
      <c r="AC7" s="10"/>
      <c r="AD7" s="17"/>
      <c r="AE7" s="10"/>
      <c r="AF7" s="17"/>
      <c r="AG7" s="10"/>
      <c r="AH7" s="17"/>
      <c r="AI7" s="10"/>
      <c r="AJ7" s="17"/>
      <c r="AK7" s="10"/>
      <c r="AL7" s="17"/>
      <c r="AM7" s="10"/>
      <c r="AN7" s="10"/>
      <c r="AO7" s="10"/>
      <c r="AP7" s="10"/>
      <c r="AQ7" s="10"/>
      <c r="AR7" s="10"/>
      <c r="AS7" s="10"/>
      <c r="AT7" s="10"/>
      <c r="AU7" s="13"/>
      <c r="AV7" s="13"/>
    </row>
    <row r="8" spans="1:48" s="3" customFormat="1" x14ac:dyDescent="0.25">
      <c r="A8" s="18" t="s">
        <v>240</v>
      </c>
      <c r="B8" s="18" t="s">
        <v>241</v>
      </c>
      <c r="C8" s="13"/>
      <c r="D8" s="19">
        <f>'[1]Segmento 1T26'!$C5/1000</f>
        <v>32128.165000000001</v>
      </c>
      <c r="E8" s="13"/>
      <c r="F8" s="19">
        <f>'[2]Segmento 4T25'!$C6/1000</f>
        <v>65538.381659999999</v>
      </c>
      <c r="G8" s="19">
        <v>61283.186900000001</v>
      </c>
      <c r="H8" s="19">
        <v>80220.162200000006</v>
      </c>
      <c r="I8" s="19">
        <v>36838.474450000002</v>
      </c>
      <c r="J8" s="37">
        <f t="shared" ref="J8:J25" si="3">SUM(F8:I8)</f>
        <v>243880.20521000001</v>
      </c>
      <c r="K8" s="13"/>
      <c r="L8" s="19">
        <v>67985.628500000006</v>
      </c>
      <c r="M8" s="19">
        <v>38971.730000000003</v>
      </c>
      <c r="N8" s="19">
        <v>28479.5465</v>
      </c>
      <c r="O8" s="19">
        <v>51822.253810000002</v>
      </c>
      <c r="P8" s="37">
        <f>SUM(L8:O8)</f>
        <v>187259.15880999999</v>
      </c>
      <c r="Q8" s="13"/>
      <c r="R8" s="19">
        <v>78487</v>
      </c>
      <c r="S8" s="19">
        <v>32286.567810000004</v>
      </c>
      <c r="T8" s="19">
        <v>63756.152770000001</v>
      </c>
      <c r="U8" s="19">
        <v>44247.776980000002</v>
      </c>
      <c r="V8" s="37">
        <f>SUM(R8:U8)</f>
        <v>218777.49756000002</v>
      </c>
      <c r="W8" s="13"/>
      <c r="X8" s="37">
        <v>276572.15710000001</v>
      </c>
      <c r="Y8" s="13"/>
      <c r="Z8" s="37">
        <v>74835.233139999997</v>
      </c>
      <c r="AA8" s="13"/>
      <c r="AB8" s="37">
        <v>128826.07418000001</v>
      </c>
      <c r="AC8" s="13"/>
      <c r="AD8" s="37" t="s">
        <v>3</v>
      </c>
      <c r="AE8" s="13"/>
      <c r="AF8" s="37" t="s">
        <v>3</v>
      </c>
      <c r="AG8" s="13"/>
      <c r="AH8" s="37" t="s">
        <v>3</v>
      </c>
      <c r="AI8" s="13"/>
      <c r="AJ8" s="37" t="s">
        <v>3</v>
      </c>
      <c r="AK8" s="13"/>
      <c r="AL8" s="37" t="s">
        <v>3</v>
      </c>
      <c r="AM8" s="13"/>
      <c r="AN8" s="13"/>
      <c r="AO8" s="13"/>
      <c r="AP8" s="13"/>
      <c r="AQ8" s="13"/>
      <c r="AR8" s="13"/>
      <c r="AS8" s="13"/>
      <c r="AT8" s="13"/>
      <c r="AU8" s="10"/>
      <c r="AV8" s="10"/>
    </row>
    <row r="9" spans="1:48" s="3" customFormat="1" x14ac:dyDescent="0.25">
      <c r="A9" s="18" t="s">
        <v>214</v>
      </c>
      <c r="B9" s="18" t="s">
        <v>228</v>
      </c>
      <c r="C9" s="13"/>
      <c r="D9" s="19">
        <f>'[1]Segmento 1T26'!$C6/1000</f>
        <v>62922.407930000001</v>
      </c>
      <c r="E9" s="13"/>
      <c r="F9" s="19">
        <f>'[2]Segmento 4T25'!$C7/1000</f>
        <v>48256.370230000008</v>
      </c>
      <c r="G9" s="19">
        <v>58309.924660000004</v>
      </c>
      <c r="H9" s="19">
        <v>46213.302989999996</v>
      </c>
      <c r="I9" s="19">
        <v>41019.142700000004</v>
      </c>
      <c r="J9" s="37">
        <f t="shared" si="3"/>
        <v>193798.74058000001</v>
      </c>
      <c r="K9" s="13"/>
      <c r="L9" s="19">
        <v>55258.906230000008</v>
      </c>
      <c r="M9" s="19">
        <v>40753.550589999999</v>
      </c>
      <c r="N9" s="19">
        <v>74574.796250000014</v>
      </c>
      <c r="O9" s="19">
        <v>50216.830860000002</v>
      </c>
      <c r="P9" s="37">
        <f t="shared" ref="P9:P15" si="4">SUM(L9:O9)</f>
        <v>220804.08393000002</v>
      </c>
      <c r="Q9" s="13"/>
      <c r="R9" s="19">
        <v>63154</v>
      </c>
      <c r="S9" s="19">
        <v>103948.30545</v>
      </c>
      <c r="T9" s="19">
        <v>32550.31452</v>
      </c>
      <c r="U9" s="19">
        <v>66465.192339999994</v>
      </c>
      <c r="V9" s="37">
        <f t="shared" ref="V9:V15" si="5">SUM(R9:U9)</f>
        <v>266117.81231000001</v>
      </c>
      <c r="W9" s="13"/>
      <c r="X9" s="37">
        <v>204035.86900000001</v>
      </c>
      <c r="Y9" s="13"/>
      <c r="Z9" s="37">
        <v>297073.85371000005</v>
      </c>
      <c r="AA9" s="13"/>
      <c r="AB9" s="37">
        <v>441401.33486999996</v>
      </c>
      <c r="AC9" s="13"/>
      <c r="AD9" s="37">
        <v>475731</v>
      </c>
      <c r="AE9" s="13"/>
      <c r="AF9" s="37">
        <v>322603.44181999995</v>
      </c>
      <c r="AG9" s="13"/>
      <c r="AH9" s="37">
        <v>214977</v>
      </c>
      <c r="AI9" s="13"/>
      <c r="AJ9" s="37">
        <v>91900</v>
      </c>
      <c r="AK9" s="13"/>
      <c r="AL9" s="37">
        <v>86466.034580000007</v>
      </c>
      <c r="AM9" s="13"/>
      <c r="AN9" s="13"/>
      <c r="AO9" s="13"/>
      <c r="AP9" s="13"/>
      <c r="AQ9" s="13"/>
      <c r="AR9" s="13"/>
      <c r="AS9" s="13"/>
      <c r="AT9" s="13"/>
      <c r="AU9" s="10"/>
      <c r="AV9" s="10"/>
    </row>
    <row r="10" spans="1:48" s="3" customFormat="1" x14ac:dyDescent="0.25">
      <c r="A10" s="18" t="s">
        <v>284</v>
      </c>
      <c r="B10" s="18" t="s">
        <v>284</v>
      </c>
      <c r="C10" s="13"/>
      <c r="D10" s="19" t="s">
        <v>3</v>
      </c>
      <c r="E10" s="13"/>
      <c r="F10" s="19" t="s">
        <v>3</v>
      </c>
      <c r="G10" s="19" t="s">
        <v>3</v>
      </c>
      <c r="H10" s="19" t="s">
        <v>3</v>
      </c>
      <c r="I10" s="19" t="s">
        <v>3</v>
      </c>
      <c r="J10" s="37" t="s">
        <v>3</v>
      </c>
      <c r="K10" s="13"/>
      <c r="L10" s="19" t="s">
        <v>3</v>
      </c>
      <c r="M10" s="19" t="s">
        <v>3</v>
      </c>
      <c r="N10" s="19" t="s">
        <v>3</v>
      </c>
      <c r="O10" s="19" t="s">
        <v>3</v>
      </c>
      <c r="P10" s="37" t="s">
        <v>3</v>
      </c>
      <c r="Q10" s="13"/>
      <c r="R10" s="19" t="s">
        <v>3</v>
      </c>
      <c r="S10" s="19" t="s">
        <v>3</v>
      </c>
      <c r="T10" s="19" t="s">
        <v>3</v>
      </c>
      <c r="U10" s="19" t="s">
        <v>3</v>
      </c>
      <c r="V10" s="37" t="s">
        <v>3</v>
      </c>
      <c r="W10" s="13"/>
      <c r="X10" s="37" t="s">
        <v>3</v>
      </c>
      <c r="Y10" s="13"/>
      <c r="Z10" s="37" t="s">
        <v>3</v>
      </c>
      <c r="AA10" s="13"/>
      <c r="AB10" s="37" t="s">
        <v>3</v>
      </c>
      <c r="AC10" s="13"/>
      <c r="AD10" s="37" t="s">
        <v>3</v>
      </c>
      <c r="AE10" s="13"/>
      <c r="AF10" s="37">
        <v>8986.4210000000003</v>
      </c>
      <c r="AG10" s="13"/>
      <c r="AH10" s="37">
        <v>4989</v>
      </c>
      <c r="AI10" s="13"/>
      <c r="AJ10" s="37">
        <v>523</v>
      </c>
      <c r="AK10" s="13"/>
      <c r="AL10" s="37">
        <v>2846.3492700000002</v>
      </c>
      <c r="AM10" s="13"/>
      <c r="AN10" s="13"/>
      <c r="AO10" s="13"/>
      <c r="AP10" s="13"/>
      <c r="AQ10" s="13"/>
      <c r="AR10" s="13"/>
      <c r="AS10" s="13"/>
      <c r="AT10" s="13"/>
      <c r="AU10" s="10"/>
      <c r="AV10" s="10"/>
    </row>
    <row r="11" spans="1:48" s="3" customFormat="1" x14ac:dyDescent="0.25">
      <c r="A11" s="18" t="s">
        <v>242</v>
      </c>
      <c r="B11" s="18" t="s">
        <v>243</v>
      </c>
      <c r="C11" s="13"/>
      <c r="D11" s="19">
        <f>'[1]Segmento 1T26'!$C7/1000</f>
        <v>1109.3061</v>
      </c>
      <c r="E11" s="13"/>
      <c r="F11" s="19">
        <f>'[2]Segmento 4T25'!$C8/1000</f>
        <v>4369.6480999999994</v>
      </c>
      <c r="G11" s="19">
        <v>5442.3159799999994</v>
      </c>
      <c r="H11" s="19">
        <v>7774.7219000000005</v>
      </c>
      <c r="I11" s="19">
        <v>6537.937280000001</v>
      </c>
      <c r="J11" s="37">
        <f t="shared" si="3"/>
        <v>24124.62326</v>
      </c>
      <c r="K11" s="13"/>
      <c r="L11" s="19">
        <v>8024.219149999999</v>
      </c>
      <c r="M11" s="19">
        <v>13685.74142</v>
      </c>
      <c r="N11" s="19">
        <v>9341.6267199999984</v>
      </c>
      <c r="O11" s="19">
        <v>15021.712169999999</v>
      </c>
      <c r="P11" s="37">
        <f t="shared" si="4"/>
        <v>46073.299459999995</v>
      </c>
      <c r="Q11" s="13"/>
      <c r="R11" s="19">
        <v>26497</v>
      </c>
      <c r="S11" s="19">
        <v>27521.614550000002</v>
      </c>
      <c r="T11" s="19">
        <v>38778.883090000003</v>
      </c>
      <c r="U11" s="19">
        <v>30936.706970000003</v>
      </c>
      <c r="V11" s="37">
        <f t="shared" si="5"/>
        <v>123734.20461</v>
      </c>
      <c r="W11" s="13"/>
      <c r="X11" s="37">
        <v>123274.00788999999</v>
      </c>
      <c r="Y11" s="13"/>
      <c r="Z11" s="37">
        <v>111558.05035999998</v>
      </c>
      <c r="AA11" s="13"/>
      <c r="AB11" s="37">
        <v>196373.55408999999</v>
      </c>
      <c r="AC11" s="13"/>
      <c r="AD11" s="37">
        <v>337813</v>
      </c>
      <c r="AE11" s="13"/>
      <c r="AF11" s="37">
        <v>178962.94514999999</v>
      </c>
      <c r="AG11" s="13"/>
      <c r="AH11" s="37">
        <v>221753</v>
      </c>
      <c r="AI11" s="13"/>
      <c r="AJ11" s="37">
        <v>103548</v>
      </c>
      <c r="AK11" s="13"/>
      <c r="AL11" s="37">
        <v>118758.12197000001</v>
      </c>
      <c r="AM11" s="13"/>
      <c r="AN11" s="13"/>
      <c r="AO11" s="13"/>
      <c r="AP11" s="13"/>
      <c r="AQ11" s="13"/>
      <c r="AR11" s="13"/>
      <c r="AS11" s="13"/>
      <c r="AT11" s="13"/>
      <c r="AU11" s="10"/>
      <c r="AV11" s="10"/>
    </row>
    <row r="12" spans="1:48" s="3" customFormat="1" x14ac:dyDescent="0.25">
      <c r="A12" s="18" t="s">
        <v>213</v>
      </c>
      <c r="B12" s="18" t="s">
        <v>229</v>
      </c>
      <c r="C12" s="10"/>
      <c r="D12" s="19">
        <f>'[1]Segmento 1T26'!$C8/1000</f>
        <v>125100.64742000002</v>
      </c>
      <c r="E12" s="10"/>
      <c r="F12" s="19">
        <f>'[2]Segmento 4T25'!$C9/1000</f>
        <v>124481.78968000002</v>
      </c>
      <c r="G12" s="19">
        <v>230732.22633</v>
      </c>
      <c r="H12" s="19">
        <v>229081.42365000001</v>
      </c>
      <c r="I12" s="19">
        <v>234369.63986000002</v>
      </c>
      <c r="J12" s="37">
        <f t="shared" si="3"/>
        <v>818665.07952000003</v>
      </c>
      <c r="K12" s="10"/>
      <c r="L12" s="19">
        <v>332972.45011000003</v>
      </c>
      <c r="M12" s="19">
        <v>274839.71087999997</v>
      </c>
      <c r="N12" s="19">
        <v>306018.10225</v>
      </c>
      <c r="O12" s="19">
        <v>191599.46442000003</v>
      </c>
      <c r="P12" s="37">
        <f t="shared" si="4"/>
        <v>1105429.7276600001</v>
      </c>
      <c r="Q12" s="10"/>
      <c r="R12" s="19">
        <v>189888</v>
      </c>
      <c r="S12" s="19">
        <v>162208.79529000001</v>
      </c>
      <c r="T12" s="19">
        <v>167309.81526000003</v>
      </c>
      <c r="U12" s="19">
        <v>149486.77317</v>
      </c>
      <c r="V12" s="37">
        <f t="shared" si="5"/>
        <v>668893.38372000004</v>
      </c>
      <c r="W12" s="10"/>
      <c r="X12" s="37">
        <v>587690.57313000003</v>
      </c>
      <c r="Y12" s="10"/>
      <c r="Z12" s="37">
        <v>827779.29998000001</v>
      </c>
      <c r="AA12" s="10"/>
      <c r="AB12" s="37">
        <v>479602.17985000013</v>
      </c>
      <c r="AC12" s="10"/>
      <c r="AD12" s="37">
        <v>392957</v>
      </c>
      <c r="AE12" s="10"/>
      <c r="AF12" s="37">
        <v>320617.28016000008</v>
      </c>
      <c r="AG12" s="10"/>
      <c r="AH12" s="37">
        <v>278749</v>
      </c>
      <c r="AI12" s="10"/>
      <c r="AJ12" s="37">
        <v>199685</v>
      </c>
      <c r="AK12" s="10"/>
      <c r="AL12" s="37">
        <v>293530.11145999993</v>
      </c>
      <c r="AM12" s="10"/>
      <c r="AN12" s="10"/>
      <c r="AO12" s="10"/>
      <c r="AP12" s="10"/>
      <c r="AQ12" s="10"/>
      <c r="AR12" s="10"/>
      <c r="AS12" s="10"/>
      <c r="AT12" s="10"/>
      <c r="AU12" s="10"/>
      <c r="AV12" s="10"/>
    </row>
    <row r="13" spans="1:48" s="3" customFormat="1" x14ac:dyDescent="0.25">
      <c r="A13" s="18" t="s">
        <v>215</v>
      </c>
      <c r="B13" s="18" t="s">
        <v>244</v>
      </c>
      <c r="C13" s="10"/>
      <c r="D13" s="19">
        <f>'[1]Segmento 1T26'!$C9/1000</f>
        <v>191154.25889999999</v>
      </c>
      <c r="E13" s="10"/>
      <c r="F13" s="19">
        <f>'[2]Segmento 4T25'!$C10/1000</f>
        <v>408823.97791000007</v>
      </c>
      <c r="G13" s="19">
        <v>106751.55497999997</v>
      </c>
      <c r="H13" s="19">
        <v>74945.96385</v>
      </c>
      <c r="I13" s="19">
        <v>90106.788920000006</v>
      </c>
      <c r="J13" s="37">
        <f t="shared" si="3"/>
        <v>680628.28566000005</v>
      </c>
      <c r="K13" s="10"/>
      <c r="L13" s="19">
        <v>81756.490789999996</v>
      </c>
      <c r="M13" s="19">
        <v>98670.779309999984</v>
      </c>
      <c r="N13" s="19">
        <v>94432.964680000019</v>
      </c>
      <c r="O13" s="19">
        <v>118578.04084</v>
      </c>
      <c r="P13" s="37">
        <f t="shared" si="4"/>
        <v>393438.27561999997</v>
      </c>
      <c r="Q13" s="10"/>
      <c r="R13" s="19">
        <v>60928</v>
      </c>
      <c r="S13" s="19">
        <v>62261.411280099994</v>
      </c>
      <c r="T13" s="19">
        <v>55912.1696944</v>
      </c>
      <c r="U13" s="19">
        <v>53586.819387899995</v>
      </c>
      <c r="V13" s="37">
        <f t="shared" si="5"/>
        <v>232688.40036239999</v>
      </c>
      <c r="W13" s="10"/>
      <c r="X13" s="37">
        <v>223018.57328850002</v>
      </c>
      <c r="Y13" s="10"/>
      <c r="Z13" s="37">
        <v>86691.185386121011</v>
      </c>
      <c r="AA13" s="10"/>
      <c r="AB13" s="37">
        <v>199459.42009</v>
      </c>
      <c r="AC13" s="10"/>
      <c r="AD13" s="37">
        <v>522924</v>
      </c>
      <c r="AE13" s="10"/>
      <c r="AF13" s="37">
        <v>406447.44328999997</v>
      </c>
      <c r="AG13" s="10"/>
      <c r="AH13" s="37">
        <v>425909</v>
      </c>
      <c r="AI13" s="10"/>
      <c r="AJ13" s="37">
        <v>491717</v>
      </c>
      <c r="AK13" s="10"/>
      <c r="AL13" s="37">
        <v>458781.60779999994</v>
      </c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3" customFormat="1" x14ac:dyDescent="0.25">
      <c r="A14" s="18" t="s">
        <v>285</v>
      </c>
      <c r="B14" s="18" t="s">
        <v>414</v>
      </c>
      <c r="C14" s="10"/>
      <c r="D14" s="19" t="s">
        <v>3</v>
      </c>
      <c r="E14" s="10"/>
      <c r="F14" s="19" t="s">
        <v>3</v>
      </c>
      <c r="G14" s="19" t="s">
        <v>3</v>
      </c>
      <c r="H14" s="19" t="s">
        <v>3</v>
      </c>
      <c r="I14" s="19" t="s">
        <v>3</v>
      </c>
      <c r="J14" s="37" t="s">
        <v>3</v>
      </c>
      <c r="K14" s="10"/>
      <c r="L14" s="19" t="s">
        <v>3</v>
      </c>
      <c r="M14" s="19" t="s">
        <v>3</v>
      </c>
      <c r="N14" s="19" t="s">
        <v>3</v>
      </c>
      <c r="O14" s="19" t="s">
        <v>3</v>
      </c>
      <c r="P14" s="37" t="s">
        <v>3</v>
      </c>
      <c r="Q14" s="10"/>
      <c r="R14" s="19" t="s">
        <v>3</v>
      </c>
      <c r="S14" s="19" t="s">
        <v>3</v>
      </c>
      <c r="T14" s="19" t="s">
        <v>3</v>
      </c>
      <c r="U14" s="19" t="s">
        <v>3</v>
      </c>
      <c r="V14" s="37" t="s">
        <v>3</v>
      </c>
      <c r="W14" s="10"/>
      <c r="X14" s="37" t="s">
        <v>3</v>
      </c>
      <c r="Y14" s="10"/>
      <c r="Z14" s="37" t="s">
        <v>3</v>
      </c>
      <c r="AA14" s="10"/>
      <c r="AB14" s="37" t="s">
        <v>3</v>
      </c>
      <c r="AC14" s="10"/>
      <c r="AD14" s="37">
        <v>1517</v>
      </c>
      <c r="AE14" s="10"/>
      <c r="AF14" s="37">
        <v>513</v>
      </c>
      <c r="AG14" s="10"/>
      <c r="AH14" s="37">
        <v>1957</v>
      </c>
      <c r="AI14" s="10"/>
      <c r="AJ14" s="37">
        <v>872</v>
      </c>
      <c r="AK14" s="10"/>
      <c r="AL14" s="37">
        <v>3227.886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0"/>
    </row>
    <row r="15" spans="1:48" s="3" customFormat="1" x14ac:dyDescent="0.25">
      <c r="A15" s="18" t="s">
        <v>216</v>
      </c>
      <c r="B15" s="18" t="s">
        <v>230</v>
      </c>
      <c r="C15" s="10"/>
      <c r="D15" s="19">
        <f>'[1]Segmento 1T26'!$C10/1000</f>
        <v>7593.2628900000009</v>
      </c>
      <c r="E15" s="10"/>
      <c r="F15" s="19">
        <f>'[2]Segmento 4T25'!$C11/1000</f>
        <v>10375.229889999999</v>
      </c>
      <c r="G15" s="19">
        <v>16294.4475</v>
      </c>
      <c r="H15" s="19">
        <v>28804.328530000003</v>
      </c>
      <c r="I15" s="19">
        <v>209708.36447000015</v>
      </c>
      <c r="J15" s="37">
        <f>SUM(F15:I15)</f>
        <v>265182.37039000017</v>
      </c>
      <c r="K15" s="10"/>
      <c r="L15" s="19">
        <v>25604.686959999999</v>
      </c>
      <c r="M15" s="19">
        <v>27112.50575</v>
      </c>
      <c r="N15" s="19">
        <v>19112.08943</v>
      </c>
      <c r="O15" s="19">
        <v>16108.298829999998</v>
      </c>
      <c r="P15" s="37">
        <f t="shared" si="4"/>
        <v>87937.580969999995</v>
      </c>
      <c r="Q15" s="10"/>
      <c r="R15" s="19">
        <v>7052</v>
      </c>
      <c r="S15" s="19">
        <v>6521.4345000000003</v>
      </c>
      <c r="T15" s="19">
        <v>8648.8644999999997</v>
      </c>
      <c r="U15" s="19">
        <v>8970.4930000000004</v>
      </c>
      <c r="V15" s="37">
        <f t="shared" si="5"/>
        <v>31192.792000000001</v>
      </c>
      <c r="W15" s="10"/>
      <c r="X15" s="37">
        <v>22775.946029999999</v>
      </c>
      <c r="Y15" s="10"/>
      <c r="Z15" s="37">
        <v>68987.703200000018</v>
      </c>
      <c r="AA15" s="10"/>
      <c r="AB15" s="37" t="s">
        <v>3</v>
      </c>
      <c r="AC15" s="10"/>
      <c r="AD15" s="37" t="s">
        <v>3</v>
      </c>
      <c r="AE15" s="10"/>
      <c r="AF15" s="37" t="s">
        <v>3</v>
      </c>
      <c r="AG15" s="10"/>
      <c r="AH15" s="37" t="s">
        <v>3</v>
      </c>
      <c r="AI15" s="10"/>
      <c r="AJ15" s="37" t="s">
        <v>3</v>
      </c>
      <c r="AK15" s="10"/>
      <c r="AL15" s="37" t="s">
        <v>3</v>
      </c>
      <c r="AM15" s="10"/>
      <c r="AN15" s="10"/>
      <c r="AO15" s="10"/>
      <c r="AP15" s="10"/>
      <c r="AQ15" s="10"/>
      <c r="AR15" s="10"/>
      <c r="AS15" s="10"/>
      <c r="AT15" s="10"/>
      <c r="AU15" s="10"/>
      <c r="AV15" s="10"/>
    </row>
    <row r="16" spans="1:48" s="3" customFormat="1" x14ac:dyDescent="0.25">
      <c r="A16" s="18" t="s">
        <v>286</v>
      </c>
      <c r="B16" s="18" t="s">
        <v>415</v>
      </c>
      <c r="C16" s="10"/>
      <c r="D16" s="19" t="s">
        <v>3</v>
      </c>
      <c r="E16" s="10"/>
      <c r="F16" s="19" t="s">
        <v>3</v>
      </c>
      <c r="G16" s="19" t="s">
        <v>3</v>
      </c>
      <c r="H16" s="19" t="s">
        <v>3</v>
      </c>
      <c r="I16" s="19" t="s">
        <v>3</v>
      </c>
      <c r="J16" s="37" t="s">
        <v>3</v>
      </c>
      <c r="K16" s="10"/>
      <c r="L16" s="19" t="s">
        <v>3</v>
      </c>
      <c r="M16" s="19" t="s">
        <v>3</v>
      </c>
      <c r="N16" s="19" t="s">
        <v>3</v>
      </c>
      <c r="O16" s="19" t="s">
        <v>3</v>
      </c>
      <c r="P16" s="37"/>
      <c r="Q16" s="10"/>
      <c r="R16" s="19" t="s">
        <v>3</v>
      </c>
      <c r="S16" s="19" t="s">
        <v>3</v>
      </c>
      <c r="T16" s="19" t="s">
        <v>3</v>
      </c>
      <c r="U16" s="19" t="s">
        <v>3</v>
      </c>
      <c r="V16" s="37" t="s">
        <v>3</v>
      </c>
      <c r="W16" s="10"/>
      <c r="X16" s="37" t="s">
        <v>3</v>
      </c>
      <c r="Y16" s="10"/>
      <c r="Z16" s="37" t="s">
        <v>3</v>
      </c>
      <c r="AA16" s="10"/>
      <c r="AB16" s="37" t="s">
        <v>3</v>
      </c>
      <c r="AC16" s="10"/>
      <c r="AD16" s="37" t="s">
        <v>3</v>
      </c>
      <c r="AE16" s="10"/>
      <c r="AF16" s="37">
        <v>446.5</v>
      </c>
      <c r="AG16" s="10"/>
      <c r="AH16" s="37" t="s">
        <v>3</v>
      </c>
      <c r="AI16" s="10"/>
      <c r="AJ16" s="37">
        <v>1855</v>
      </c>
      <c r="AK16" s="10"/>
      <c r="AL16" s="37">
        <v>1115.5925500000001</v>
      </c>
      <c r="AM16" s="10"/>
      <c r="AN16" s="10"/>
      <c r="AO16" s="10"/>
      <c r="AP16" s="10"/>
      <c r="AQ16" s="10"/>
      <c r="AR16" s="10"/>
      <c r="AS16" s="10"/>
      <c r="AT16" s="10"/>
      <c r="AU16" s="10"/>
      <c r="AV16" s="10"/>
    </row>
    <row r="17" spans="1:48" s="4" customFormat="1" x14ac:dyDescent="0.25">
      <c r="A17" s="16" t="s">
        <v>219</v>
      </c>
      <c r="B17" s="16" t="s">
        <v>233</v>
      </c>
      <c r="C17" s="10"/>
      <c r="D17" s="17"/>
      <c r="E17" s="10"/>
      <c r="F17" s="17"/>
      <c r="G17" s="17"/>
      <c r="H17" s="17"/>
      <c r="I17" s="17"/>
      <c r="J17" s="17"/>
      <c r="K17" s="10"/>
      <c r="L17" s="17"/>
      <c r="M17" s="17"/>
      <c r="N17" s="17"/>
      <c r="O17" s="17"/>
      <c r="P17" s="17"/>
      <c r="Q17" s="10"/>
      <c r="R17" s="17"/>
      <c r="S17" s="17"/>
      <c r="T17" s="17"/>
      <c r="U17" s="17"/>
      <c r="V17" s="17"/>
      <c r="W17" s="10"/>
      <c r="X17" s="17"/>
      <c r="Y17" s="10"/>
      <c r="Z17" s="17"/>
      <c r="AA17" s="10"/>
      <c r="AB17" s="17"/>
      <c r="AC17" s="10"/>
      <c r="AD17" s="17"/>
      <c r="AE17" s="10"/>
      <c r="AF17" s="17"/>
      <c r="AG17" s="10"/>
      <c r="AH17" s="17"/>
      <c r="AI17" s="10"/>
      <c r="AJ17" s="17"/>
      <c r="AK17" s="10"/>
      <c r="AL17" s="17"/>
      <c r="AM17" s="10"/>
      <c r="AN17" s="10"/>
      <c r="AO17" s="10"/>
      <c r="AP17" s="10"/>
      <c r="AQ17" s="10"/>
      <c r="AR17" s="10"/>
      <c r="AS17" s="10"/>
      <c r="AT17" s="10"/>
      <c r="AU17" s="13"/>
      <c r="AV17" s="13"/>
    </row>
    <row r="18" spans="1:48" s="3" customFormat="1" x14ac:dyDescent="0.25">
      <c r="A18" s="18" t="s">
        <v>267</v>
      </c>
      <c r="B18" s="18" t="s">
        <v>272</v>
      </c>
      <c r="C18" s="13"/>
      <c r="D18" s="19">
        <f>'[1]Região 1T26'!$C$10/1000</f>
        <v>409904.50824</v>
      </c>
      <c r="E18" s="13"/>
      <c r="F18" s="19">
        <f>'[2]Região 4T25'!$C$10/1000</f>
        <v>635849.33956999995</v>
      </c>
      <c r="G18" s="19">
        <v>469326.72143000003</v>
      </c>
      <c r="H18" s="19">
        <f>462314279.12/1000</f>
        <v>462314.27912000002</v>
      </c>
      <c r="I18" s="19">
        <v>606975.16068000009</v>
      </c>
      <c r="J18" s="37">
        <f t="shared" si="3"/>
        <v>2174465.5008</v>
      </c>
      <c r="K18" s="13"/>
      <c r="L18" s="19">
        <v>561761.31369999994</v>
      </c>
      <c r="M18" s="19">
        <v>471838.14172999997</v>
      </c>
      <c r="N18" s="19">
        <v>483129.96162999992</v>
      </c>
      <c r="O18" s="19">
        <v>411460.12142999994</v>
      </c>
      <c r="P18" s="37">
        <f>SUM(L18:O18)</f>
        <v>1928189.5384899997</v>
      </c>
      <c r="Q18" s="13"/>
      <c r="R18" s="19">
        <v>400165</v>
      </c>
      <c r="S18" s="19">
        <v>376210.84051010007</v>
      </c>
      <c r="T18" s="19">
        <v>350041.88396439998</v>
      </c>
      <c r="U18" s="19">
        <v>334065.30323789996</v>
      </c>
      <c r="V18" s="37">
        <f>SUM(R18:U18)</f>
        <v>1460483.0277124001</v>
      </c>
      <c r="W18" s="13"/>
      <c r="X18" s="37">
        <v>1350469.2302484999</v>
      </c>
      <c r="Y18" s="13"/>
      <c r="Z18" s="37">
        <v>235116.79192709996</v>
      </c>
      <c r="AA18" s="13"/>
      <c r="AB18" s="37">
        <v>1259855.0773400001</v>
      </c>
      <c r="AC18" s="13"/>
      <c r="AD18" s="37">
        <v>1508784</v>
      </c>
      <c r="AE18" s="13"/>
      <c r="AF18" s="37">
        <v>1063021.5761200003</v>
      </c>
      <c r="AG18" s="13"/>
      <c r="AH18" s="37">
        <v>952206.55007</v>
      </c>
      <c r="AI18" s="13"/>
      <c r="AJ18" s="37">
        <v>747224</v>
      </c>
      <c r="AK18" s="13"/>
      <c r="AL18" s="37">
        <v>809760.57681</v>
      </c>
      <c r="AM18" s="13"/>
      <c r="AN18" s="13"/>
      <c r="AO18" s="13"/>
      <c r="AP18" s="13"/>
      <c r="AQ18" s="13"/>
      <c r="AR18" s="13"/>
      <c r="AS18" s="13"/>
      <c r="AT18" s="13"/>
      <c r="AU18" s="10"/>
      <c r="AV18" s="10"/>
    </row>
    <row r="19" spans="1:48" s="3" customFormat="1" x14ac:dyDescent="0.25">
      <c r="A19" s="18" t="s">
        <v>268</v>
      </c>
      <c r="B19" s="18" t="s">
        <v>273</v>
      </c>
      <c r="C19" s="13"/>
      <c r="D19" s="19">
        <f>'[1]Região 1T26'!$C$13/1000</f>
        <v>9324.5400000000009</v>
      </c>
      <c r="E19" s="13"/>
      <c r="F19" s="19">
        <f>'[2]Região 4T25'!$C$13/1000</f>
        <v>25583.257900000004</v>
      </c>
      <c r="G19" s="19">
        <v>7638.9349199999997</v>
      </c>
      <c r="H19" s="19">
        <f>4725624/1000</f>
        <v>4725.6239999999998</v>
      </c>
      <c r="I19" s="19">
        <v>11605.187</v>
      </c>
      <c r="J19" s="37">
        <f t="shared" si="3"/>
        <v>49553.003820000005</v>
      </c>
      <c r="K19" s="13"/>
      <c r="L19" s="19">
        <v>9316.0680400000001</v>
      </c>
      <c r="M19" s="19">
        <v>20375.876219999998</v>
      </c>
      <c r="N19" s="19">
        <v>48829.164200000007</v>
      </c>
      <c r="O19" s="19">
        <v>30299.979500000001</v>
      </c>
      <c r="P19" s="37">
        <f t="shared" ref="P19:P21" si="6">SUM(L19:O19)</f>
        <v>108821.08796</v>
      </c>
      <c r="Q19" s="13"/>
      <c r="R19" s="19">
        <v>25842</v>
      </c>
      <c r="S19" s="19">
        <v>15257.288369999998</v>
      </c>
      <c r="T19" s="19">
        <v>15215.31587</v>
      </c>
      <c r="U19" s="19">
        <v>18989.458610000001</v>
      </c>
      <c r="V19" s="37">
        <f t="shared" ref="V19:V21" si="7">SUM(R19:U19)</f>
        <v>75304.062849999988</v>
      </c>
      <c r="W19" s="13"/>
      <c r="X19" s="37">
        <v>69406.538629999995</v>
      </c>
      <c r="Y19" s="13"/>
      <c r="Z19" s="37">
        <v>17657.702499999999</v>
      </c>
      <c r="AA19" s="13"/>
      <c r="AB19" s="37">
        <v>118691.09385</v>
      </c>
      <c r="AC19" s="13"/>
      <c r="AD19" s="37">
        <v>63410</v>
      </c>
      <c r="AE19" s="13"/>
      <c r="AF19" s="37">
        <v>25900.206440000002</v>
      </c>
      <c r="AG19" s="13"/>
      <c r="AH19" s="37">
        <v>49892.25486999999</v>
      </c>
      <c r="AI19" s="13"/>
      <c r="AJ19" s="37">
        <v>16921</v>
      </c>
      <c r="AK19" s="13"/>
      <c r="AL19" s="37">
        <v>51414.290150000001</v>
      </c>
      <c r="AM19" s="13"/>
      <c r="AN19" s="13"/>
      <c r="AO19" s="13"/>
      <c r="AP19" s="13"/>
      <c r="AQ19" s="13"/>
      <c r="AR19" s="13"/>
      <c r="AS19" s="13"/>
      <c r="AT19" s="13"/>
      <c r="AU19" s="10"/>
      <c r="AV19" s="10"/>
    </row>
    <row r="20" spans="1:48" s="3" customFormat="1" x14ac:dyDescent="0.25">
      <c r="A20" s="18" t="s">
        <v>269</v>
      </c>
      <c r="B20" s="18" t="s">
        <v>274</v>
      </c>
      <c r="C20" s="10"/>
      <c r="D20" s="19" t="s">
        <v>3</v>
      </c>
      <c r="E20" s="10"/>
      <c r="F20" s="19">
        <f>'[2]Região 4T25'!$C$16/1000</f>
        <v>412.8</v>
      </c>
      <c r="G20" s="19">
        <v>1050</v>
      </c>
      <c r="H20" s="19" t="s">
        <v>3</v>
      </c>
      <c r="I20" s="19" t="s">
        <v>3</v>
      </c>
      <c r="J20" s="37">
        <f t="shared" si="3"/>
        <v>1462.8</v>
      </c>
      <c r="K20" s="10"/>
      <c r="L20" s="19">
        <v>525</v>
      </c>
      <c r="M20" s="19" t="s">
        <v>3</v>
      </c>
      <c r="N20" s="19" t="s">
        <v>3</v>
      </c>
      <c r="O20" s="19">
        <v>721.5</v>
      </c>
      <c r="P20" s="37">
        <f t="shared" si="6"/>
        <v>1246.5</v>
      </c>
      <c r="Q20" s="10"/>
      <c r="R20" s="19" t="s">
        <v>3</v>
      </c>
      <c r="S20" s="19" t="s">
        <v>3</v>
      </c>
      <c r="T20" s="19">
        <v>435</v>
      </c>
      <c r="U20" s="19">
        <v>639</v>
      </c>
      <c r="V20" s="37">
        <f t="shared" si="7"/>
        <v>1074</v>
      </c>
      <c r="W20" s="10"/>
      <c r="X20" s="37">
        <v>6153.9125000000004</v>
      </c>
      <c r="Y20" s="10"/>
      <c r="Z20" s="37">
        <v>2604.5360000000001</v>
      </c>
      <c r="AA20" s="10"/>
      <c r="AB20" s="37">
        <v>38588.74785</v>
      </c>
      <c r="AC20" s="10"/>
      <c r="AD20" s="37">
        <v>75268</v>
      </c>
      <c r="AE20" s="10"/>
      <c r="AF20" s="37">
        <v>88327.713529999994</v>
      </c>
      <c r="AG20" s="10"/>
      <c r="AH20" s="37">
        <v>75767.664110000012</v>
      </c>
      <c r="AI20" s="10"/>
      <c r="AJ20" s="37">
        <v>85099</v>
      </c>
      <c r="AK20" s="10"/>
      <c r="AL20" s="37">
        <v>40149.277149999994</v>
      </c>
      <c r="AM20" s="10"/>
      <c r="AN20" s="10"/>
      <c r="AO20" s="10"/>
      <c r="AP20" s="10"/>
      <c r="AQ20" s="10"/>
      <c r="AR20" s="10"/>
      <c r="AS20" s="10"/>
      <c r="AT20" s="10"/>
      <c r="AU20" s="10"/>
      <c r="AV20" s="10"/>
    </row>
    <row r="21" spans="1:48" s="3" customFormat="1" x14ac:dyDescent="0.25">
      <c r="A21" s="18" t="s">
        <v>270</v>
      </c>
      <c r="B21" s="18" t="s">
        <v>277</v>
      </c>
      <c r="C21" s="10"/>
      <c r="D21" s="19">
        <f>'[1]Região 1T26'!$C$19/1000</f>
        <v>779</v>
      </c>
      <c r="E21" s="10"/>
      <c r="F21" s="19" t="s">
        <v>3</v>
      </c>
      <c r="G21" s="19">
        <v>798</v>
      </c>
      <c r="H21" s="19" t="s">
        <v>3</v>
      </c>
      <c r="I21" s="19" t="s">
        <v>3</v>
      </c>
      <c r="J21" s="37">
        <f t="shared" si="3"/>
        <v>798</v>
      </c>
      <c r="K21" s="10"/>
      <c r="L21" s="19" t="s">
        <v>3</v>
      </c>
      <c r="M21" s="19">
        <v>1820</v>
      </c>
      <c r="N21" s="19" t="s">
        <v>3</v>
      </c>
      <c r="O21" s="19">
        <v>865</v>
      </c>
      <c r="P21" s="37">
        <f t="shared" si="6"/>
        <v>2685</v>
      </c>
      <c r="Q21" s="10"/>
      <c r="R21" s="19" t="s">
        <v>3</v>
      </c>
      <c r="S21" s="19">
        <v>3280</v>
      </c>
      <c r="T21" s="19">
        <v>1264</v>
      </c>
      <c r="U21" s="19" t="s">
        <v>3</v>
      </c>
      <c r="V21" s="37">
        <f t="shared" si="7"/>
        <v>4544</v>
      </c>
      <c r="W21" s="10"/>
      <c r="X21" s="37">
        <v>11337.44506</v>
      </c>
      <c r="Y21" s="10"/>
      <c r="Z21" s="37">
        <v>2880</v>
      </c>
      <c r="AA21" s="10"/>
      <c r="AB21" s="37">
        <v>28527.644039999999</v>
      </c>
      <c r="AC21" s="10"/>
      <c r="AD21" s="37">
        <v>83480</v>
      </c>
      <c r="AE21" s="10"/>
      <c r="AF21" s="37">
        <v>61327.535329999999</v>
      </c>
      <c r="AG21" s="10"/>
      <c r="AH21" s="37">
        <v>70467.86623</v>
      </c>
      <c r="AI21" s="10"/>
      <c r="AJ21" s="37">
        <v>40856</v>
      </c>
      <c r="AK21" s="10"/>
      <c r="AL21" s="37">
        <v>63401.559519999995</v>
      </c>
      <c r="AM21" s="10"/>
      <c r="AN21" s="10"/>
      <c r="AO21" s="10"/>
      <c r="AP21" s="10"/>
      <c r="AQ21" s="10"/>
      <c r="AR21" s="10"/>
      <c r="AS21" s="10"/>
      <c r="AT21" s="10"/>
      <c r="AU21" s="10"/>
      <c r="AV21" s="10"/>
    </row>
    <row r="22" spans="1:48" s="4" customFormat="1" x14ac:dyDescent="0.25">
      <c r="A22" s="16" t="s">
        <v>262</v>
      </c>
      <c r="B22" s="16"/>
      <c r="C22" s="10"/>
      <c r="D22" s="17"/>
      <c r="E22" s="10"/>
      <c r="F22" s="17"/>
      <c r="G22" s="17"/>
      <c r="H22" s="17"/>
      <c r="I22" s="17"/>
      <c r="J22" s="17"/>
      <c r="K22" s="10"/>
      <c r="L22" s="17"/>
      <c r="M22" s="17"/>
      <c r="N22" s="17"/>
      <c r="O22" s="17"/>
      <c r="P22" s="17"/>
      <c r="Q22" s="10"/>
      <c r="R22" s="17"/>
      <c r="S22" s="17"/>
      <c r="T22" s="17"/>
      <c r="U22" s="17"/>
      <c r="V22" s="17"/>
      <c r="W22" s="10"/>
      <c r="X22" s="17"/>
      <c r="Y22" s="10"/>
      <c r="Z22" s="17"/>
      <c r="AA22" s="10"/>
      <c r="AB22" s="17"/>
      <c r="AC22" s="10"/>
      <c r="AD22" s="17"/>
      <c r="AE22" s="10"/>
      <c r="AF22" s="17"/>
      <c r="AG22" s="10"/>
      <c r="AH22" s="17"/>
      <c r="AI22" s="10"/>
      <c r="AJ22" s="17"/>
      <c r="AK22" s="10"/>
      <c r="AL22" s="17"/>
      <c r="AM22" s="10"/>
      <c r="AN22" s="10"/>
      <c r="AO22" s="10"/>
      <c r="AP22" s="10"/>
      <c r="AQ22" s="10"/>
      <c r="AR22" s="10"/>
      <c r="AS22" s="10"/>
      <c r="AT22" s="10"/>
      <c r="AU22" s="13"/>
      <c r="AV22" s="13"/>
    </row>
    <row r="23" spans="1:48" s="3" customFormat="1" x14ac:dyDescent="0.25">
      <c r="A23" s="18" t="s">
        <v>263</v>
      </c>
      <c r="B23" s="18" t="s">
        <v>275</v>
      </c>
      <c r="C23" s="13"/>
      <c r="D23" s="19">
        <f>'[1]Status 1T26'!$C$6/1000</f>
        <v>101882.51427</v>
      </c>
      <c r="E23" s="13"/>
      <c r="F23" s="19">
        <f>'[2]Status 4T25'!$C$6/1000</f>
        <v>150483.13489000002</v>
      </c>
      <c r="G23" s="19">
        <v>169632.93544</v>
      </c>
      <c r="H23" s="19">
        <v>115340.39641</v>
      </c>
      <c r="I23" s="19">
        <v>161369.63500000001</v>
      </c>
      <c r="J23" s="37">
        <f t="shared" si="3"/>
        <v>596826.10174000007</v>
      </c>
      <c r="K23" s="13"/>
      <c r="L23" s="19">
        <v>142560.63809999998</v>
      </c>
      <c r="M23" s="19">
        <v>173340.96258000002</v>
      </c>
      <c r="N23" s="19">
        <v>182399.74037000001</v>
      </c>
      <c r="O23" s="19">
        <v>136409.75420999998</v>
      </c>
      <c r="P23" s="37">
        <f>SUM(L23:O23)</f>
        <v>634711.09526000009</v>
      </c>
      <c r="Q23" s="13"/>
      <c r="R23" s="19">
        <v>89669</v>
      </c>
      <c r="S23" s="19">
        <v>83436.350009999995</v>
      </c>
      <c r="T23" s="19">
        <v>100857.77162999999</v>
      </c>
      <c r="U23" s="19">
        <v>88650.279900000009</v>
      </c>
      <c r="V23" s="37">
        <f>SUM(R23:U23)</f>
        <v>362613.40153999999</v>
      </c>
      <c r="W23" s="13"/>
      <c r="X23" s="37">
        <v>319430.06169999996</v>
      </c>
      <c r="Y23" s="13"/>
      <c r="Z23" s="37">
        <f>659331303.52/1000</f>
        <v>659331.30351999996</v>
      </c>
      <c r="AA23" s="13"/>
      <c r="AB23" s="37">
        <v>849544.37810775626</v>
      </c>
      <c r="AC23" s="13"/>
      <c r="AD23" s="37">
        <v>924459</v>
      </c>
      <c r="AE23" s="13"/>
      <c r="AF23" s="37">
        <v>799290.45770999999</v>
      </c>
      <c r="AG23" s="13"/>
      <c r="AH23" s="37">
        <v>683282.97888000007</v>
      </c>
      <c r="AI23" s="13"/>
      <c r="AJ23" s="37">
        <v>574975.95540999994</v>
      </c>
      <c r="AK23" s="13"/>
      <c r="AL23" s="37" t="s">
        <v>289</v>
      </c>
      <c r="AM23" s="13"/>
      <c r="AN23" s="13"/>
      <c r="AO23" s="13"/>
      <c r="AP23" s="13"/>
      <c r="AQ23" s="13"/>
      <c r="AR23" s="13"/>
      <c r="AS23" s="13"/>
      <c r="AT23" s="13"/>
      <c r="AU23" s="10"/>
      <c r="AV23" s="10"/>
    </row>
    <row r="24" spans="1:48" s="3" customFormat="1" x14ac:dyDescent="0.25">
      <c r="A24" s="18" t="s">
        <v>264</v>
      </c>
      <c r="B24" s="18" t="s">
        <v>276</v>
      </c>
      <c r="C24" s="13"/>
      <c r="D24" s="19">
        <f>'[1]Status 1T26'!$C$7/1000</f>
        <v>231265.44743999999</v>
      </c>
      <c r="E24" s="13"/>
      <c r="F24" s="19">
        <f>'[2]Status 4T25'!$C$7/1000</f>
        <v>190503.81164000003</v>
      </c>
      <c r="G24" s="19">
        <v>191024.15209000002</v>
      </c>
      <c r="H24" s="19">
        <v>317959.63310000004</v>
      </c>
      <c r="I24" s="19">
        <v>221139.77929000006</v>
      </c>
      <c r="J24" s="37">
        <f t="shared" si="3"/>
        <v>920627.37612000026</v>
      </c>
      <c r="K24" s="13"/>
      <c r="L24" s="19">
        <v>265637.30468999996</v>
      </c>
      <c r="M24" s="19">
        <v>320693.05537000002</v>
      </c>
      <c r="N24" s="19">
        <v>279034.70576054795</v>
      </c>
      <c r="O24" s="19">
        <v>238661.33489000006</v>
      </c>
      <c r="P24" s="37">
        <f t="shared" ref="P24:P25" si="8">SUM(L24:O24)</f>
        <v>1104026.400710548</v>
      </c>
      <c r="Q24" s="13"/>
      <c r="R24" s="19">
        <v>265202</v>
      </c>
      <c r="S24" s="19">
        <v>215545.50106010001</v>
      </c>
      <c r="T24" s="19">
        <v>266098.4282044</v>
      </c>
      <c r="U24" s="19">
        <v>235386.83956789997</v>
      </c>
      <c r="V24" s="37">
        <f t="shared" ref="V24:V25" si="9">SUM(R24:U24)</f>
        <v>982232.76883239998</v>
      </c>
      <c r="W24" s="13"/>
      <c r="X24" s="37">
        <v>440604.57601849997</v>
      </c>
      <c r="Y24" s="13"/>
      <c r="Z24" s="37">
        <f>270528900.709021/1000</f>
        <v>270528.90070902096</v>
      </c>
      <c r="AA24" s="13"/>
      <c r="AB24" s="37">
        <v>319101.20611224399</v>
      </c>
      <c r="AC24" s="13"/>
      <c r="AD24" s="37">
        <v>621226</v>
      </c>
      <c r="AE24" s="13"/>
      <c r="AF24" s="37">
        <v>220557.62906000001</v>
      </c>
      <c r="AG24" s="13"/>
      <c r="AH24" s="37">
        <v>142804.41824999999</v>
      </c>
      <c r="AI24" s="13"/>
      <c r="AJ24" s="37">
        <v>229157.99319000001</v>
      </c>
      <c r="AK24" s="13"/>
      <c r="AL24" s="37" t="s">
        <v>289</v>
      </c>
      <c r="AM24" s="13"/>
      <c r="AN24" s="13"/>
      <c r="AO24" s="13"/>
      <c r="AP24" s="13"/>
      <c r="AQ24" s="13"/>
      <c r="AR24" s="13"/>
      <c r="AS24" s="13"/>
      <c r="AT24" s="13"/>
      <c r="AU24" s="10"/>
      <c r="AV24" s="10"/>
    </row>
    <row r="25" spans="1:48" s="3" customFormat="1" x14ac:dyDescent="0.25">
      <c r="A25" s="18" t="s">
        <v>265</v>
      </c>
      <c r="B25" s="18" t="s">
        <v>247</v>
      </c>
      <c r="C25" s="10"/>
      <c r="D25" s="19">
        <f>'[1]Status 1T26'!$C$8/1000</f>
        <v>86860.08653</v>
      </c>
      <c r="E25" s="10"/>
      <c r="F25" s="19">
        <f>'[2]Status 4T25'!$C$8/1000</f>
        <v>320858.45094000007</v>
      </c>
      <c r="G25" s="19">
        <v>118156.56881999999</v>
      </c>
      <c r="H25" s="19">
        <v>33739.873610000002</v>
      </c>
      <c r="I25" s="19">
        <v>236070.93339000014</v>
      </c>
      <c r="J25" s="37">
        <f t="shared" si="3"/>
        <v>708825.8267600002</v>
      </c>
      <c r="K25" s="10"/>
      <c r="L25" s="19">
        <v>163404.43895000001</v>
      </c>
      <c r="M25" s="19" t="s">
        <v>3</v>
      </c>
      <c r="N25" s="19">
        <v>70524.679699452056</v>
      </c>
      <c r="O25" s="19">
        <v>68275.511830000003</v>
      </c>
      <c r="P25" s="37">
        <f t="shared" si="8"/>
        <v>302204.63047945208</v>
      </c>
      <c r="Q25" s="10"/>
      <c r="R25" s="19">
        <v>71136</v>
      </c>
      <c r="S25" s="19">
        <v>95766.27781</v>
      </c>
      <c r="T25" s="19" t="s">
        <v>3</v>
      </c>
      <c r="U25" s="19">
        <v>29656.642379999998</v>
      </c>
      <c r="V25" s="37">
        <f t="shared" si="9"/>
        <v>196558.92019</v>
      </c>
      <c r="W25" s="10"/>
      <c r="X25" s="37">
        <v>677332.48872000002</v>
      </c>
      <c r="Y25" s="10"/>
      <c r="Z25" s="37">
        <f>537065121.5471/1000</f>
        <v>537065.1215470999</v>
      </c>
      <c r="AA25" s="10"/>
      <c r="AB25" s="37">
        <v>277016.97886000003</v>
      </c>
      <c r="AC25" s="10"/>
      <c r="AD25" s="37">
        <v>185257</v>
      </c>
      <c r="AE25" s="10"/>
      <c r="AF25" s="37">
        <v>218728.94465000002</v>
      </c>
      <c r="AG25" s="10"/>
      <c r="AH25" s="37">
        <v>322246.93814999994</v>
      </c>
      <c r="AI25" s="10"/>
      <c r="AJ25" s="37">
        <v>85966.522979999994</v>
      </c>
      <c r="AK25" s="10"/>
      <c r="AL25" s="37" t="s">
        <v>289</v>
      </c>
      <c r="AM25" s="10"/>
      <c r="AN25" s="10"/>
      <c r="AO25" s="10"/>
      <c r="AP25" s="10"/>
      <c r="AQ25" s="10"/>
      <c r="AR25" s="10"/>
      <c r="AS25" s="10"/>
      <c r="AT25" s="10"/>
      <c r="AU25" s="10"/>
      <c r="AV25" s="10"/>
    </row>
    <row r="27" spans="1:48" s="3" customFormat="1" x14ac:dyDescent="0.25">
      <c r="A27" s="14" t="s">
        <v>283</v>
      </c>
      <c r="B27" s="14" t="s">
        <v>435</v>
      </c>
      <c r="C27" s="10"/>
      <c r="D27" s="35" t="s">
        <v>433</v>
      </c>
      <c r="E27" s="10"/>
      <c r="F27" s="35" t="s">
        <v>430</v>
      </c>
      <c r="G27" s="35" t="s">
        <v>212</v>
      </c>
      <c r="H27" s="35" t="s">
        <v>207</v>
      </c>
      <c r="I27" s="35" t="s">
        <v>107</v>
      </c>
      <c r="J27" s="15">
        <v>2025</v>
      </c>
      <c r="K27" s="10"/>
      <c r="L27" s="35" t="s">
        <v>106</v>
      </c>
      <c r="M27" s="35" t="s">
        <v>105</v>
      </c>
      <c r="N27" s="35" t="s">
        <v>104</v>
      </c>
      <c r="O27" s="35" t="s">
        <v>103</v>
      </c>
      <c r="P27" s="15" t="s">
        <v>278</v>
      </c>
      <c r="Q27" s="10"/>
      <c r="R27" s="35" t="s">
        <v>102</v>
      </c>
      <c r="S27" s="35" t="s">
        <v>101</v>
      </c>
      <c r="T27" s="35" t="s">
        <v>100</v>
      </c>
      <c r="U27" s="35" t="s">
        <v>99</v>
      </c>
      <c r="V27" s="15">
        <v>2023</v>
      </c>
      <c r="W27" s="10"/>
      <c r="X27" s="15">
        <v>2022</v>
      </c>
      <c r="Y27" s="10"/>
      <c r="Z27" s="15">
        <v>2021</v>
      </c>
      <c r="AA27" s="10"/>
      <c r="AB27" s="15">
        <v>2020</v>
      </c>
      <c r="AC27" s="10"/>
      <c r="AD27" s="15">
        <v>2019</v>
      </c>
      <c r="AE27" s="10"/>
      <c r="AF27" s="15">
        <v>2018</v>
      </c>
      <c r="AG27" s="10"/>
      <c r="AH27" s="15">
        <v>2017</v>
      </c>
      <c r="AI27" s="10"/>
      <c r="AJ27" s="15">
        <v>2016</v>
      </c>
      <c r="AK27" s="10"/>
      <c r="AL27" s="15">
        <v>2015</v>
      </c>
      <c r="AM27" s="10"/>
      <c r="AN27" s="10"/>
      <c r="AO27" s="10"/>
      <c r="AP27" s="10"/>
      <c r="AQ27" s="10"/>
      <c r="AR27" s="10"/>
      <c r="AS27" s="10"/>
      <c r="AT27" s="10"/>
      <c r="AU27" s="10"/>
      <c r="AV27" s="10"/>
    </row>
    <row r="28" spans="1:48" s="3" customFormat="1" x14ac:dyDescent="0.25">
      <c r="A28" s="20" t="s">
        <v>224</v>
      </c>
      <c r="B28" s="20" t="s">
        <v>224</v>
      </c>
      <c r="C28" s="10"/>
      <c r="D28" s="128">
        <v>226080</v>
      </c>
      <c r="E28" s="10"/>
      <c r="F28" s="128">
        <f>SUM(F30:F38)</f>
        <v>363942.33923480299</v>
      </c>
      <c r="G28" s="128">
        <f>SUM(G30:G38)</f>
        <v>315083.99408344994</v>
      </c>
      <c r="H28" s="128">
        <f t="shared" ref="H28:J28" si="10">SUM(H30:H38)</f>
        <v>277878.72630000999</v>
      </c>
      <c r="I28" s="128">
        <f t="shared" si="10"/>
        <v>273203.58173068002</v>
      </c>
      <c r="J28" s="133">
        <f t="shared" si="10"/>
        <v>1230103.006581373</v>
      </c>
      <c r="K28" s="10"/>
      <c r="L28" s="128">
        <f t="shared" ref="L28:N28" si="11">SUM(L30:L38)</f>
        <v>369176.47022855002</v>
      </c>
      <c r="M28" s="128">
        <f t="shared" si="11"/>
        <v>276445.68818941998</v>
      </c>
      <c r="N28" s="128">
        <f t="shared" si="11"/>
        <v>284545.6521335665</v>
      </c>
      <c r="O28" s="128">
        <f>SUM(O30:O38)</f>
        <v>229460.86915115293</v>
      </c>
      <c r="P28" s="36">
        <f>SUM(L28:O28)</f>
        <v>1159628.6797026894</v>
      </c>
      <c r="Q28" s="21"/>
      <c r="R28" s="128">
        <f t="shared" ref="R28:T28" si="12">SUM(R30:R38)</f>
        <v>257730</v>
      </c>
      <c r="S28" s="128">
        <f t="shared" si="12"/>
        <v>247224.3002096577</v>
      </c>
      <c r="T28" s="128">
        <f t="shared" si="12"/>
        <v>221728.55556285079</v>
      </c>
      <c r="U28" s="128">
        <f>SUM(U30:U38)</f>
        <v>222790.55829489589</v>
      </c>
      <c r="V28" s="36">
        <f>SUM(R28:U28)</f>
        <v>949473.41406740446</v>
      </c>
      <c r="W28" s="21"/>
      <c r="X28" s="36">
        <f>SUM(X30:X38)</f>
        <v>872130.708017317</v>
      </c>
      <c r="Y28" s="21"/>
      <c r="Z28" s="36">
        <f>SUM(Z30:Z38)</f>
        <v>976759.33252456458</v>
      </c>
      <c r="AA28" s="21"/>
      <c r="AB28" s="36">
        <f>SUM(AB30:AB38)</f>
        <v>955394.60769312945</v>
      </c>
      <c r="AC28" s="21"/>
      <c r="AD28" s="36">
        <f>SUM(AD31:AD38)</f>
        <v>1241311</v>
      </c>
      <c r="AE28" s="21"/>
      <c r="AF28" s="133">
        <f>SUM(AF30:AF38)</f>
        <v>905030.18059599376</v>
      </c>
      <c r="AG28" s="21"/>
      <c r="AH28" s="133">
        <f>SUM(AH30:AH38)</f>
        <v>820365</v>
      </c>
      <c r="AI28" s="21"/>
      <c r="AJ28" s="133">
        <f>SUM(AJ30:AJ38)</f>
        <v>890100.4715799999</v>
      </c>
      <c r="AK28" s="21"/>
      <c r="AL28" s="133">
        <f>SUM(AL30:AL38)</f>
        <v>727861.80197028094</v>
      </c>
      <c r="AM28" s="10"/>
      <c r="AN28" s="10"/>
      <c r="AO28" s="10"/>
      <c r="AP28" s="10"/>
      <c r="AQ28" s="10"/>
      <c r="AR28" s="10"/>
      <c r="AS28" s="10"/>
      <c r="AT28" s="10"/>
      <c r="AU28" s="10"/>
      <c r="AV28" s="10"/>
    </row>
    <row r="29" spans="1:48" s="4" customFormat="1" x14ac:dyDescent="0.25">
      <c r="A29" s="16" t="s">
        <v>217</v>
      </c>
      <c r="B29" s="16" t="s">
        <v>227</v>
      </c>
      <c r="C29" s="10"/>
      <c r="D29" s="17"/>
      <c r="E29" s="10"/>
      <c r="F29" s="17"/>
      <c r="G29" s="17"/>
      <c r="H29" s="17"/>
      <c r="I29" s="17"/>
      <c r="J29" s="17"/>
      <c r="K29" s="10"/>
      <c r="L29" s="17"/>
      <c r="M29" s="17"/>
      <c r="N29" s="17"/>
      <c r="O29" s="17"/>
      <c r="P29" s="17"/>
      <c r="Q29" s="10"/>
      <c r="R29" s="17"/>
      <c r="S29" s="17"/>
      <c r="T29" s="17"/>
      <c r="U29" s="17"/>
      <c r="V29" s="17"/>
      <c r="W29" s="10"/>
      <c r="X29" s="17"/>
      <c r="Y29" s="10"/>
      <c r="Z29" s="17"/>
      <c r="AA29" s="10"/>
      <c r="AB29" s="17"/>
      <c r="AC29" s="10"/>
      <c r="AD29" s="17"/>
      <c r="AE29" s="10"/>
      <c r="AF29" s="17"/>
      <c r="AG29" s="10"/>
      <c r="AH29" s="17"/>
      <c r="AI29" s="10"/>
      <c r="AJ29" s="17"/>
      <c r="AK29" s="10"/>
      <c r="AL29" s="17"/>
      <c r="AM29" s="10"/>
      <c r="AN29" s="10"/>
      <c r="AO29" s="10"/>
      <c r="AP29" s="10"/>
      <c r="AQ29" s="10"/>
      <c r="AR29" s="10"/>
      <c r="AS29" s="10"/>
      <c r="AT29" s="10"/>
      <c r="AU29" s="13"/>
      <c r="AV29" s="13"/>
    </row>
    <row r="30" spans="1:48" s="3" customFormat="1" x14ac:dyDescent="0.25">
      <c r="A30" s="18" t="s">
        <v>240</v>
      </c>
      <c r="B30" s="18" t="s">
        <v>241</v>
      </c>
      <c r="C30" s="13"/>
      <c r="D30" s="19">
        <f>'[1]Segmento 1T26'!$D5/1000</f>
        <v>19684.165499999999</v>
      </c>
      <c r="E30" s="13"/>
      <c r="F30" s="19">
        <f>'[2]Segmento 4T25'!$D6/1000</f>
        <v>35936.108954999996</v>
      </c>
      <c r="G30" s="19">
        <v>38062.343329999996</v>
      </c>
      <c r="H30" s="19">
        <v>43816.045265000001</v>
      </c>
      <c r="I30" s="19">
        <v>20991.172812500001</v>
      </c>
      <c r="J30" s="37">
        <f>'[2]Segmento 2025'!$H$16</f>
        <v>138805.67036249998</v>
      </c>
      <c r="K30" s="13"/>
      <c r="L30" s="19">
        <v>37261.736387500001</v>
      </c>
      <c r="M30" s="19">
        <v>21213.544750000001</v>
      </c>
      <c r="N30" s="19">
        <v>15065.7392375</v>
      </c>
      <c r="O30" s="19">
        <v>27697.949404999999</v>
      </c>
      <c r="P30" s="37">
        <f>SUM(L30:O30)</f>
        <v>101238.96978000001</v>
      </c>
      <c r="Q30" s="13"/>
      <c r="R30" s="19">
        <v>45985</v>
      </c>
      <c r="S30" s="19">
        <v>18564.776490749999</v>
      </c>
      <c r="T30" s="19">
        <v>36659.787842749996</v>
      </c>
      <c r="U30" s="19">
        <v>23710.734263499999</v>
      </c>
      <c r="V30" s="37">
        <f>SUM(R30:U30)</f>
        <v>124920.29859699999</v>
      </c>
      <c r="W30" s="13"/>
      <c r="X30" s="37">
        <v>148525.64492675001</v>
      </c>
      <c r="Y30" s="13"/>
      <c r="Z30" s="37">
        <v>37497.252838</v>
      </c>
      <c r="AA30" s="13"/>
      <c r="AB30" s="37">
        <v>63910.193594750002</v>
      </c>
      <c r="AC30" s="13"/>
      <c r="AD30" s="37" t="s">
        <v>3</v>
      </c>
      <c r="AE30" s="13"/>
      <c r="AF30" s="37"/>
      <c r="AG30" s="13"/>
      <c r="AH30" s="37" t="s">
        <v>3</v>
      </c>
      <c r="AI30" s="13"/>
      <c r="AJ30" s="37" t="s">
        <v>3</v>
      </c>
      <c r="AK30" s="13"/>
      <c r="AL30" s="37" t="s">
        <v>3</v>
      </c>
      <c r="AM30" s="13"/>
      <c r="AN30" s="13"/>
      <c r="AO30" s="13"/>
      <c r="AP30" s="13"/>
      <c r="AQ30" s="13"/>
      <c r="AR30" s="13"/>
      <c r="AS30" s="13"/>
      <c r="AT30" s="13"/>
      <c r="AU30" s="10"/>
      <c r="AV30" s="10"/>
    </row>
    <row r="31" spans="1:48" s="3" customFormat="1" x14ac:dyDescent="0.25">
      <c r="A31" s="18" t="s">
        <v>214</v>
      </c>
      <c r="B31" s="18" t="s">
        <v>228</v>
      </c>
      <c r="C31" s="13"/>
      <c r="D31" s="19">
        <f>'[1]Segmento 1T26'!$D6/1000</f>
        <v>44263.021464499994</v>
      </c>
      <c r="E31" s="13"/>
      <c r="F31" s="19">
        <f>'[2]Segmento 4T25'!$D7/1000</f>
        <v>39430.533102500005</v>
      </c>
      <c r="G31" s="19">
        <v>48939.607265999999</v>
      </c>
      <c r="H31" s="19">
        <v>31735.443156000005</v>
      </c>
      <c r="I31" s="19">
        <v>32424.661543500002</v>
      </c>
      <c r="J31" s="37">
        <f>'[2]Segmento 2025'!$H$17</f>
        <v>152530.24506799999</v>
      </c>
      <c r="K31" s="13"/>
      <c r="L31" s="19">
        <v>41664.409516499996</v>
      </c>
      <c r="M31" s="19">
        <v>33686.282023499996</v>
      </c>
      <c r="N31" s="19">
        <v>63438.394242499999</v>
      </c>
      <c r="O31" s="19">
        <v>40487.984859999997</v>
      </c>
      <c r="P31" s="37">
        <f t="shared" ref="P31:P37" si="13">SUM(L31:O31)</f>
        <v>179277.07064249998</v>
      </c>
      <c r="Q31" s="13"/>
      <c r="R31" s="19">
        <v>51219</v>
      </c>
      <c r="S31" s="19">
        <v>82882.038132499991</v>
      </c>
      <c r="T31" s="19">
        <v>21587.188375048998</v>
      </c>
      <c r="U31" s="19">
        <v>41636.832077616076</v>
      </c>
      <c r="V31" s="37">
        <f t="shared" ref="V31:V37" si="14">SUM(R31:U31)</f>
        <v>197325.05858516507</v>
      </c>
      <c r="W31" s="13"/>
      <c r="X31" s="37">
        <v>136491.84300162722</v>
      </c>
      <c r="Y31" s="13"/>
      <c r="Z31" s="37">
        <v>193797.00735215703</v>
      </c>
      <c r="AA31" s="13"/>
      <c r="AB31" s="37">
        <v>273899.69870628515</v>
      </c>
      <c r="AC31" s="13"/>
      <c r="AD31" s="37">
        <v>255280</v>
      </c>
      <c r="AE31" s="13"/>
      <c r="AF31" s="37">
        <v>177544.81679918861</v>
      </c>
      <c r="AG31" s="13"/>
      <c r="AH31" s="37">
        <v>125842</v>
      </c>
      <c r="AI31" s="13"/>
      <c r="AJ31" s="37">
        <v>91900.094529999988</v>
      </c>
      <c r="AK31" s="13"/>
      <c r="AL31" s="37">
        <v>58005.493479000004</v>
      </c>
      <c r="AM31" s="13"/>
      <c r="AN31" s="13"/>
      <c r="AO31" s="13"/>
      <c r="AP31" s="13"/>
      <c r="AQ31" s="13"/>
      <c r="AR31" s="13"/>
      <c r="AS31" s="13"/>
      <c r="AT31" s="13"/>
      <c r="AU31" s="10"/>
      <c r="AV31" s="10"/>
    </row>
    <row r="32" spans="1:48" s="3" customFormat="1" x14ac:dyDescent="0.25">
      <c r="A32" s="18" t="s">
        <v>284</v>
      </c>
      <c r="B32" s="18" t="s">
        <v>284</v>
      </c>
      <c r="C32" s="13"/>
      <c r="D32" s="19" t="s">
        <v>3</v>
      </c>
      <c r="E32" s="13"/>
      <c r="F32" s="19" t="s">
        <v>3</v>
      </c>
      <c r="G32" s="19" t="s">
        <v>3</v>
      </c>
      <c r="H32" s="19" t="s">
        <v>3</v>
      </c>
      <c r="I32" s="19" t="s">
        <v>3</v>
      </c>
      <c r="J32" s="37" t="s">
        <v>3</v>
      </c>
      <c r="K32" s="13"/>
      <c r="L32" s="19"/>
      <c r="M32" s="19"/>
      <c r="N32" s="19"/>
      <c r="O32" s="19"/>
      <c r="P32" s="37"/>
      <c r="Q32" s="13"/>
      <c r="R32" s="19"/>
      <c r="S32" s="19" t="s">
        <v>3</v>
      </c>
      <c r="T32" s="19" t="s">
        <v>3</v>
      </c>
      <c r="U32" s="19" t="s">
        <v>3</v>
      </c>
      <c r="V32" s="37" t="s">
        <v>3</v>
      </c>
      <c r="W32" s="13"/>
      <c r="X32" s="37" t="s">
        <v>3</v>
      </c>
      <c r="Y32" s="13"/>
      <c r="Z32" s="37" t="s">
        <v>3</v>
      </c>
      <c r="AA32" s="13"/>
      <c r="AB32" s="37" t="s">
        <v>3</v>
      </c>
      <c r="AC32" s="13"/>
      <c r="AD32" s="37" t="s">
        <v>3</v>
      </c>
      <c r="AE32" s="13"/>
      <c r="AF32" s="37">
        <v>8911.5547999999999</v>
      </c>
      <c r="AG32" s="13"/>
      <c r="AH32" s="37">
        <v>3787</v>
      </c>
      <c r="AI32" s="13"/>
      <c r="AJ32" s="37">
        <v>523.29600000000005</v>
      </c>
      <c r="AK32" s="13"/>
      <c r="AL32" s="37">
        <v>2277.079416</v>
      </c>
      <c r="AM32" s="13"/>
      <c r="AN32" s="13"/>
      <c r="AO32" s="13"/>
      <c r="AP32" s="13"/>
      <c r="AQ32" s="13"/>
      <c r="AR32" s="13"/>
      <c r="AS32" s="13"/>
      <c r="AT32" s="13"/>
      <c r="AU32" s="10"/>
      <c r="AV32" s="10"/>
    </row>
    <row r="33" spans="1:48" s="3" customFormat="1" x14ac:dyDescent="0.25">
      <c r="A33" s="18" t="s">
        <v>242</v>
      </c>
      <c r="B33" s="18" t="s">
        <v>243</v>
      </c>
      <c r="C33" s="13"/>
      <c r="D33" s="19">
        <f>'[1]Segmento 1T26'!$D7/1000</f>
        <v>950.14479000000006</v>
      </c>
      <c r="E33" s="13"/>
      <c r="F33" s="19">
        <f>'[2]Segmento 4T25'!$D8/1000</f>
        <v>4369.4948478400001</v>
      </c>
      <c r="G33" s="19">
        <v>4585.4004952499999</v>
      </c>
      <c r="H33" s="19">
        <v>7318.8673086099998</v>
      </c>
      <c r="I33" s="19">
        <v>6437.375860000001</v>
      </c>
      <c r="J33" s="37">
        <f>'[2]Segmento 2025'!$H$18</f>
        <v>22711.138511699999</v>
      </c>
      <c r="K33" s="13"/>
      <c r="L33" s="19">
        <v>7990.3972749999994</v>
      </c>
      <c r="M33" s="19">
        <v>13349.967898000001</v>
      </c>
      <c r="N33" s="19">
        <v>8610.9005913250003</v>
      </c>
      <c r="O33" s="19">
        <v>11106.972066244998</v>
      </c>
      <c r="P33" s="37">
        <f t="shared" si="13"/>
        <v>41058.237830569997</v>
      </c>
      <c r="Q33" s="13"/>
      <c r="R33" s="19">
        <v>22307</v>
      </c>
      <c r="S33" s="19">
        <v>22946.5236</v>
      </c>
      <c r="T33" s="19">
        <v>32070.661129899996</v>
      </c>
      <c r="U33" s="19">
        <v>25790.134084698002</v>
      </c>
      <c r="V33" s="37">
        <f t="shared" si="14"/>
        <v>103114.31881459799</v>
      </c>
      <c r="W33" s="13"/>
      <c r="X33" s="37">
        <v>102216.6443023</v>
      </c>
      <c r="Y33" s="13"/>
      <c r="Z33" s="37">
        <v>92880.321409915035</v>
      </c>
      <c r="AA33" s="13"/>
      <c r="AB33" s="37">
        <v>160223.39386085098</v>
      </c>
      <c r="AC33" s="13"/>
      <c r="AD33" s="37">
        <v>293363</v>
      </c>
      <c r="AE33" s="13"/>
      <c r="AF33" s="37">
        <v>144104.11772064705</v>
      </c>
      <c r="AG33" s="13"/>
      <c r="AH33" s="37">
        <v>168632</v>
      </c>
      <c r="AI33" s="13"/>
      <c r="AJ33" s="37">
        <v>103547.71960000001</v>
      </c>
      <c r="AK33" s="13"/>
      <c r="AL33" s="37">
        <v>87673.421425377004</v>
      </c>
      <c r="AM33" s="13"/>
      <c r="AN33" s="13"/>
      <c r="AO33" s="13"/>
      <c r="AP33" s="13"/>
      <c r="AQ33" s="13"/>
      <c r="AR33" s="13"/>
      <c r="AS33" s="13"/>
      <c r="AT33" s="13"/>
      <c r="AU33" s="10"/>
      <c r="AV33" s="10"/>
    </row>
    <row r="34" spans="1:48" s="3" customFormat="1" x14ac:dyDescent="0.25">
      <c r="A34" s="18" t="s">
        <v>213</v>
      </c>
      <c r="B34" s="18" t="s">
        <v>229</v>
      </c>
      <c r="C34" s="10"/>
      <c r="D34" s="19">
        <f>'[1]Segmento 1T26'!$D8/1000</f>
        <v>74014.483931800001</v>
      </c>
      <c r="E34" s="10"/>
      <c r="F34" s="19">
        <f>'[2]Segmento 4T25'!$D9/1000</f>
        <v>66291.203367800001</v>
      </c>
      <c r="G34" s="19">
        <v>145982.79285439997</v>
      </c>
      <c r="H34" s="19">
        <v>149152.46873600001</v>
      </c>
      <c r="I34" s="19">
        <v>113878.97125895999</v>
      </c>
      <c r="J34" s="37">
        <f>'[2]Segmento 2025'!$H$19</f>
        <v>475325.04000810994</v>
      </c>
      <c r="K34" s="10"/>
      <c r="L34" s="19">
        <v>219948.74010024001</v>
      </c>
      <c r="M34" s="19">
        <v>145398.69325591999</v>
      </c>
      <c r="N34" s="19">
        <v>148429.6221910615</v>
      </c>
      <c r="O34" s="19">
        <v>101314.16541207797</v>
      </c>
      <c r="P34" s="37">
        <f t="shared" si="13"/>
        <v>615091.22095929948</v>
      </c>
      <c r="Q34" s="10"/>
      <c r="R34" s="19">
        <v>99682</v>
      </c>
      <c r="S34" s="19">
        <v>86179.261598448516</v>
      </c>
      <c r="T34" s="19">
        <v>95273.144363147003</v>
      </c>
      <c r="U34" s="19">
        <v>92591.130886065002</v>
      </c>
      <c r="V34" s="37">
        <f t="shared" si="14"/>
        <v>373725.53684766049</v>
      </c>
      <c r="W34" s="10"/>
      <c r="X34" s="37">
        <v>336070.69562900998</v>
      </c>
      <c r="Y34" s="10"/>
      <c r="Z34" s="37">
        <v>573947.93190052756</v>
      </c>
      <c r="AA34" s="10"/>
      <c r="AB34" s="37">
        <v>326442.61655311222</v>
      </c>
      <c r="AC34" s="10"/>
      <c r="AD34" s="37">
        <v>255889</v>
      </c>
      <c r="AE34" s="10"/>
      <c r="AF34" s="37">
        <v>230500.64037513695</v>
      </c>
      <c r="AG34" s="10"/>
      <c r="AH34" s="37">
        <v>197586</v>
      </c>
      <c r="AI34" s="10"/>
      <c r="AJ34" s="37">
        <v>199685.33628000002</v>
      </c>
      <c r="AK34" s="10"/>
      <c r="AL34" s="37">
        <v>228122.48621768496</v>
      </c>
      <c r="AM34" s="10"/>
      <c r="AN34" s="10"/>
      <c r="AO34" s="10"/>
      <c r="AP34" s="10"/>
      <c r="AQ34" s="10"/>
      <c r="AR34" s="10"/>
      <c r="AS34" s="10"/>
      <c r="AT34" s="10"/>
      <c r="AU34" s="10"/>
      <c r="AV34" s="10"/>
    </row>
    <row r="35" spans="1:48" s="3" customFormat="1" x14ac:dyDescent="0.25">
      <c r="A35" s="18" t="s">
        <v>215</v>
      </c>
      <c r="B35" s="18" t="s">
        <v>244</v>
      </c>
      <c r="C35" s="10"/>
      <c r="D35" s="19">
        <f>'[1]Segmento 1T26'!$D9/1000</f>
        <v>83977.38153173434</v>
      </c>
      <c r="E35" s="10"/>
      <c r="F35" s="19">
        <f>'[2]Segmento 4T25'!$D10/1000</f>
        <v>211058.32690366302</v>
      </c>
      <c r="G35" s="19">
        <v>67525.178369799978</v>
      </c>
      <c r="H35" s="19">
        <v>31577.796590400001</v>
      </c>
      <c r="I35" s="19">
        <v>44224.75292572</v>
      </c>
      <c r="J35" s="37">
        <f>'[2]Segmento 2025'!$H$20</f>
        <v>354360.81623106304</v>
      </c>
      <c r="K35" s="10"/>
      <c r="L35" s="19">
        <v>41099.857389310004</v>
      </c>
      <c r="M35" s="19">
        <v>42905.546812000001</v>
      </c>
      <c r="N35" s="19">
        <v>32828.277406180001</v>
      </c>
      <c r="O35" s="19">
        <v>37106.737892830002</v>
      </c>
      <c r="P35" s="37">
        <f t="shared" si="13"/>
        <v>153940.41950032001</v>
      </c>
      <c r="Q35" s="10"/>
      <c r="R35" s="19">
        <v>33963</v>
      </c>
      <c r="S35" s="19">
        <v>32411.841787959194</v>
      </c>
      <c r="T35" s="19">
        <v>30127.275202004799</v>
      </c>
      <c r="U35" s="19">
        <v>32023.788683016799</v>
      </c>
      <c r="V35" s="37">
        <f t="shared" si="14"/>
        <v>128525.90567298078</v>
      </c>
      <c r="W35" s="10"/>
      <c r="X35" s="37">
        <v>131799.30795262981</v>
      </c>
      <c r="Y35" s="10"/>
      <c r="Z35" s="37">
        <v>32692.137403964869</v>
      </c>
      <c r="AA35" s="10"/>
      <c r="AB35" s="37">
        <v>130918.70497813099</v>
      </c>
      <c r="AC35" s="10"/>
      <c r="AD35" s="37">
        <v>435424</v>
      </c>
      <c r="AE35" s="10"/>
      <c r="AF35" s="37">
        <v>343376.05090102117</v>
      </c>
      <c r="AG35" s="10"/>
      <c r="AH35" s="37">
        <v>322573</v>
      </c>
      <c r="AI35" s="10"/>
      <c r="AJ35" s="37">
        <v>491716.57621999993</v>
      </c>
      <c r="AK35" s="10"/>
      <c r="AL35" s="37">
        <v>348354.73422081902</v>
      </c>
      <c r="AM35" s="10"/>
      <c r="AN35" s="10"/>
      <c r="AO35" s="10"/>
      <c r="AP35" s="10"/>
      <c r="AQ35" s="10"/>
      <c r="AR35" s="10"/>
      <c r="AS35" s="10"/>
      <c r="AT35" s="10"/>
      <c r="AU35" s="10"/>
      <c r="AV35" s="10"/>
    </row>
    <row r="36" spans="1:48" s="3" customFormat="1" x14ac:dyDescent="0.25">
      <c r="A36" s="18" t="s">
        <v>285</v>
      </c>
      <c r="B36" s="18" t="s">
        <v>414</v>
      </c>
      <c r="C36" s="10"/>
      <c r="D36" s="19" t="s">
        <v>3</v>
      </c>
      <c r="E36" s="10"/>
      <c r="F36" s="19" t="s">
        <v>3</v>
      </c>
      <c r="G36" s="19" t="s">
        <v>3</v>
      </c>
      <c r="H36" s="19" t="s">
        <v>3</v>
      </c>
      <c r="I36" s="19" t="s">
        <v>3</v>
      </c>
      <c r="J36" s="37" t="s">
        <v>3</v>
      </c>
      <c r="K36" s="10"/>
      <c r="L36" s="19"/>
      <c r="M36" s="19"/>
      <c r="N36" s="19"/>
      <c r="O36" s="19"/>
      <c r="P36" s="37"/>
      <c r="Q36" s="10"/>
      <c r="R36" s="19"/>
      <c r="S36" s="19" t="s">
        <v>3</v>
      </c>
      <c r="T36" s="19" t="s">
        <v>3</v>
      </c>
      <c r="U36" s="19" t="s">
        <v>3</v>
      </c>
      <c r="V36" s="37" t="s">
        <v>3</v>
      </c>
      <c r="W36" s="10"/>
      <c r="X36" s="37" t="s">
        <v>3</v>
      </c>
      <c r="Y36" s="10"/>
      <c r="Z36" s="37" t="s">
        <v>3</v>
      </c>
      <c r="AA36" s="10"/>
      <c r="AB36" s="37" t="s">
        <v>3</v>
      </c>
      <c r="AC36" s="10"/>
      <c r="AD36" s="37">
        <v>1355</v>
      </c>
      <c r="AE36" s="10"/>
      <c r="AF36" s="37">
        <v>513</v>
      </c>
      <c r="AG36" s="10"/>
      <c r="AH36" s="37">
        <v>1945</v>
      </c>
      <c r="AI36" s="10"/>
      <c r="AJ36" s="37">
        <v>872</v>
      </c>
      <c r="AK36" s="10"/>
      <c r="AL36" s="37">
        <v>3227.5872113999999</v>
      </c>
      <c r="AM36" s="10"/>
      <c r="AN36" s="10"/>
      <c r="AO36" s="10"/>
      <c r="AP36" s="10"/>
      <c r="AQ36" s="10"/>
      <c r="AR36" s="10"/>
      <c r="AS36" s="10"/>
      <c r="AT36" s="10"/>
      <c r="AU36" s="10"/>
      <c r="AV36" s="10"/>
    </row>
    <row r="37" spans="1:48" s="3" customFormat="1" x14ac:dyDescent="0.25">
      <c r="A37" s="18" t="s">
        <v>216</v>
      </c>
      <c r="B37" s="18" t="s">
        <v>230</v>
      </c>
      <c r="C37" s="10"/>
      <c r="D37" s="19">
        <f>'[1]Segmento 1T26'!$D10/1000</f>
        <v>3192.3957880000003</v>
      </c>
      <c r="E37" s="10"/>
      <c r="F37" s="19">
        <f>'[2]Segmento 4T25'!$D11/1000</f>
        <v>6856.6720580000001</v>
      </c>
      <c r="G37" s="19">
        <v>9988.671768000002</v>
      </c>
      <c r="H37" s="19">
        <v>14278.105243999998</v>
      </c>
      <c r="I37" s="19">
        <v>55246.647330000029</v>
      </c>
      <c r="J37" s="37">
        <f>'[2]Segmento 2025'!$H$21</f>
        <v>86370.096400000039</v>
      </c>
      <c r="K37" s="10"/>
      <c r="L37" s="19">
        <v>21211.329560000002</v>
      </c>
      <c r="M37" s="19">
        <v>19891.653449999998</v>
      </c>
      <c r="N37" s="19">
        <v>16172.718465</v>
      </c>
      <c r="O37" s="19">
        <v>11747.059514999999</v>
      </c>
      <c r="P37" s="37">
        <f t="shared" si="13"/>
        <v>69022.760989999995</v>
      </c>
      <c r="Q37" s="10"/>
      <c r="R37" s="19">
        <v>4574</v>
      </c>
      <c r="S37" s="19">
        <v>4239.8585999999996</v>
      </c>
      <c r="T37" s="19">
        <v>6010.4986500000005</v>
      </c>
      <c r="U37" s="19">
        <v>7037.9383000000007</v>
      </c>
      <c r="V37" s="37">
        <f t="shared" si="14"/>
        <v>21862.295550000003</v>
      </c>
      <c r="W37" s="10"/>
      <c r="X37" s="37">
        <v>17026.572204999997</v>
      </c>
      <c r="Y37" s="10"/>
      <c r="Z37" s="37">
        <v>45944.68162000001</v>
      </c>
      <c r="AA37" s="10"/>
      <c r="AB37" s="37" t="s">
        <v>3</v>
      </c>
      <c r="AC37" s="10"/>
      <c r="AD37" s="37" t="s">
        <v>3</v>
      </c>
      <c r="AE37" s="10"/>
      <c r="AF37" s="37" t="s">
        <v>3</v>
      </c>
      <c r="AG37" s="10"/>
      <c r="AH37" s="37" t="s">
        <v>3</v>
      </c>
      <c r="AI37" s="10"/>
      <c r="AJ37" s="37" t="s">
        <v>3</v>
      </c>
      <c r="AK37" s="10"/>
      <c r="AL37" s="37" t="s">
        <v>3</v>
      </c>
      <c r="AM37" s="10"/>
      <c r="AN37" s="10"/>
      <c r="AO37" s="10"/>
      <c r="AP37" s="10"/>
      <c r="AQ37" s="10"/>
      <c r="AR37" s="10"/>
      <c r="AS37" s="10"/>
      <c r="AT37" s="10"/>
      <c r="AU37" s="10"/>
      <c r="AV37" s="10"/>
    </row>
    <row r="38" spans="1:48" s="3" customFormat="1" x14ac:dyDescent="0.25">
      <c r="A38" s="18" t="s">
        <v>286</v>
      </c>
      <c r="B38" s="18" t="s">
        <v>415</v>
      </c>
      <c r="C38" s="10"/>
      <c r="D38" s="19" t="s">
        <v>3</v>
      </c>
      <c r="E38" s="10"/>
      <c r="F38" s="19" t="s">
        <v>3</v>
      </c>
      <c r="G38" s="19" t="s">
        <v>3</v>
      </c>
      <c r="H38" s="19" t="s">
        <v>3</v>
      </c>
      <c r="I38" s="19" t="s">
        <v>3</v>
      </c>
      <c r="J38" s="37" t="s">
        <v>3</v>
      </c>
      <c r="K38" s="10"/>
      <c r="L38" s="19"/>
      <c r="M38" s="19"/>
      <c r="N38" s="19"/>
      <c r="O38" s="19"/>
      <c r="P38" s="37"/>
      <c r="Q38" s="10"/>
      <c r="R38" s="19"/>
      <c r="S38" s="19" t="s">
        <v>3</v>
      </c>
      <c r="T38" s="19" t="s">
        <v>3</v>
      </c>
      <c r="U38" s="19" t="s">
        <v>3</v>
      </c>
      <c r="V38" s="37" t="s">
        <v>3</v>
      </c>
      <c r="W38" s="10"/>
      <c r="X38" s="37" t="s">
        <v>3</v>
      </c>
      <c r="Y38" s="10"/>
      <c r="Z38" s="37" t="s">
        <v>3</v>
      </c>
      <c r="AA38" s="10"/>
      <c r="AB38" s="37" t="s">
        <v>3</v>
      </c>
      <c r="AC38" s="10"/>
      <c r="AD38" s="37" t="s">
        <v>3</v>
      </c>
      <c r="AE38" s="10"/>
      <c r="AF38" s="37">
        <v>80</v>
      </c>
      <c r="AG38" s="10"/>
      <c r="AH38" s="37" t="s">
        <v>3</v>
      </c>
      <c r="AI38" s="10"/>
      <c r="AJ38" s="37">
        <v>1855.44895</v>
      </c>
      <c r="AK38" s="10"/>
      <c r="AL38" s="37">
        <v>201</v>
      </c>
      <c r="AM38" s="10"/>
      <c r="AN38" s="10"/>
      <c r="AO38" s="10"/>
      <c r="AP38" s="10"/>
      <c r="AQ38" s="10"/>
      <c r="AR38" s="10"/>
      <c r="AS38" s="10"/>
      <c r="AT38" s="10"/>
      <c r="AU38" s="10"/>
      <c r="AV38" s="10"/>
    </row>
    <row r="39" spans="1:48" s="4" customFormat="1" x14ac:dyDescent="0.25">
      <c r="A39" s="16" t="s">
        <v>219</v>
      </c>
      <c r="B39" s="16" t="s">
        <v>233</v>
      </c>
      <c r="C39" s="10"/>
      <c r="D39" s="17"/>
      <c r="E39" s="10"/>
      <c r="F39" s="17"/>
      <c r="G39" s="17"/>
      <c r="H39" s="17"/>
      <c r="I39" s="17"/>
      <c r="J39" s="17"/>
      <c r="K39" s="10"/>
      <c r="L39" s="17"/>
      <c r="M39" s="17"/>
      <c r="N39" s="17"/>
      <c r="O39" s="17"/>
      <c r="P39" s="17"/>
      <c r="Q39" s="10"/>
      <c r="R39" s="17"/>
      <c r="S39" s="17"/>
      <c r="T39" s="17"/>
      <c r="U39" s="17"/>
      <c r="V39" s="17"/>
      <c r="W39" s="10"/>
      <c r="X39" s="17"/>
      <c r="Y39" s="10"/>
      <c r="Z39" s="17"/>
      <c r="AA39" s="10"/>
      <c r="AB39" s="17"/>
      <c r="AC39" s="10"/>
      <c r="AD39" s="17"/>
      <c r="AE39" s="10"/>
      <c r="AF39" s="17"/>
      <c r="AG39" s="10"/>
      <c r="AH39" s="17"/>
      <c r="AI39" s="10"/>
      <c r="AJ39" s="17"/>
      <c r="AK39" s="10"/>
      <c r="AL39" s="17"/>
      <c r="AM39" s="10"/>
      <c r="AN39" s="10"/>
      <c r="AO39" s="10"/>
      <c r="AP39" s="10"/>
      <c r="AQ39" s="10"/>
      <c r="AR39" s="10"/>
      <c r="AS39" s="10"/>
      <c r="AT39" s="10"/>
      <c r="AU39" s="13"/>
      <c r="AV39" s="13"/>
    </row>
    <row r="40" spans="1:48" s="3" customFormat="1" x14ac:dyDescent="0.25">
      <c r="A40" s="18" t="s">
        <v>267</v>
      </c>
      <c r="B40" s="18" t="s">
        <v>272</v>
      </c>
      <c r="C40" s="13"/>
      <c r="D40" s="19">
        <f>'[1]Região 1T26'!$E$10/1000</f>
        <v>218025.61698148699</v>
      </c>
      <c r="E40" s="13"/>
      <c r="F40" s="19">
        <f>'[2]Região 4T25'!$E$10/1000</f>
        <v>344259.25870480301</v>
      </c>
      <c r="G40" s="19">
        <v>308418.53966344998</v>
      </c>
      <c r="H40" s="19">
        <f>274570789.50001/1000</f>
        <v>274570.78950001003</v>
      </c>
      <c r="I40" s="19">
        <v>264066.95083068003</v>
      </c>
      <c r="J40" s="37">
        <f>'[2]Região 2025'!$D$33</f>
        <v>1191309.587868263</v>
      </c>
      <c r="K40" s="13"/>
      <c r="L40" s="19">
        <v>361340.47260054998</v>
      </c>
      <c r="M40" s="19">
        <v>260133.88721341998</v>
      </c>
      <c r="N40" s="19">
        <v>246618.08477356649</v>
      </c>
      <c r="O40" s="19">
        <v>204288.14839115296</v>
      </c>
      <c r="P40" s="37">
        <f>SUM(L40:O40)</f>
        <v>1072380.5929786894</v>
      </c>
      <c r="Q40" s="13"/>
      <c r="R40" s="19">
        <v>238839</v>
      </c>
      <c r="S40" s="19">
        <v>233436.98404965768</v>
      </c>
      <c r="T40" s="19">
        <v>208973.16175385081</v>
      </c>
      <c r="U40" s="19">
        <v>207035.68426789585</v>
      </c>
      <c r="V40" s="37">
        <f>SUM(R40:U40)</f>
        <v>888284.83007140446</v>
      </c>
      <c r="W40" s="13"/>
      <c r="X40" s="37">
        <v>802626.8698803169</v>
      </c>
      <c r="Y40" s="13"/>
      <c r="Z40" s="37">
        <v>146478.94515943903</v>
      </c>
      <c r="AA40" s="13"/>
      <c r="AB40" s="37">
        <v>811500.35737303935</v>
      </c>
      <c r="AC40" s="13"/>
      <c r="AD40" s="37">
        <v>1073219</v>
      </c>
      <c r="AE40" s="13"/>
      <c r="AF40" s="37">
        <v>772605.82361180172</v>
      </c>
      <c r="AG40" s="13"/>
      <c r="AH40" s="37">
        <v>673128.94712215173</v>
      </c>
      <c r="AI40" s="13"/>
      <c r="AJ40" s="37">
        <v>573005</v>
      </c>
      <c r="AK40" s="13"/>
      <c r="AL40" s="37">
        <v>610940.35031081014</v>
      </c>
      <c r="AM40" s="13"/>
      <c r="AN40" s="13"/>
      <c r="AO40" s="13"/>
      <c r="AP40" s="13"/>
      <c r="AQ40" s="13"/>
      <c r="AR40" s="13"/>
      <c r="AS40" s="13"/>
      <c r="AT40" s="13"/>
      <c r="AU40" s="10"/>
      <c r="AV40" s="10"/>
    </row>
    <row r="41" spans="1:48" s="3" customFormat="1" ht="14.25" customHeight="1" x14ac:dyDescent="0.25">
      <c r="A41" s="18" t="s">
        <v>268</v>
      </c>
      <c r="B41" s="18" t="s">
        <v>273</v>
      </c>
      <c r="C41" s="13"/>
      <c r="D41" s="19">
        <f>'[1]Região 1T26'!$E$13/1000</f>
        <v>7354.8779999999997</v>
      </c>
      <c r="E41" s="13"/>
      <c r="F41" s="19">
        <f>'[2]Região 4T25'!$E$13/1000</f>
        <v>19270.28053</v>
      </c>
      <c r="G41" s="19">
        <v>5422.2539999999999</v>
      </c>
      <c r="H41" s="19">
        <f>3307936.8/1000</f>
        <v>3307.9367999999999</v>
      </c>
      <c r="I41" s="19">
        <v>9136.6309000000001</v>
      </c>
      <c r="J41" s="37">
        <f>'[2]Região 2025'!$D$36</f>
        <v>37137.102650000001</v>
      </c>
      <c r="K41" s="13"/>
      <c r="L41" s="19">
        <v>7389.7476280000001</v>
      </c>
      <c r="M41" s="19">
        <v>15053.800976</v>
      </c>
      <c r="N41" s="19">
        <v>37927.567360000001</v>
      </c>
      <c r="O41" s="19">
        <v>24018.720759999997</v>
      </c>
      <c r="P41" s="37">
        <f t="shared" ref="P41:P43" si="15">SUM(L41:O41)</f>
        <v>84389.836723999993</v>
      </c>
      <c r="Q41" s="13"/>
      <c r="R41" s="19">
        <v>18891</v>
      </c>
      <c r="S41" s="19">
        <v>11707.31616</v>
      </c>
      <c r="T41" s="19">
        <v>11740.793809000001</v>
      </c>
      <c r="U41" s="19">
        <v>15179.774026999999</v>
      </c>
      <c r="V41" s="37">
        <f t="shared" ref="V41:V43" si="16">SUM(R41:U41)</f>
        <v>57518.883996000004</v>
      </c>
      <c r="W41" s="13"/>
      <c r="X41" s="37">
        <v>57851.009958000002</v>
      </c>
      <c r="Y41" s="13"/>
      <c r="Z41" s="37">
        <v>13969.161</v>
      </c>
      <c r="AA41" s="13"/>
      <c r="AB41" s="37">
        <v>94762.445674090006</v>
      </c>
      <c r="AC41" s="13"/>
      <c r="AD41" s="37">
        <v>57531</v>
      </c>
      <c r="AE41" s="13"/>
      <c r="AF41" s="37">
        <v>22834.182044385998</v>
      </c>
      <c r="AG41" s="13"/>
      <c r="AH41" s="37">
        <v>39562.52201683999</v>
      </c>
      <c r="AI41" s="13"/>
      <c r="AJ41" s="37">
        <v>15292</v>
      </c>
      <c r="AK41" s="13"/>
      <c r="AL41" s="37">
        <v>46851.862356058999</v>
      </c>
      <c r="AM41" s="13"/>
      <c r="AN41" s="13"/>
      <c r="AO41" s="13"/>
      <c r="AP41" s="13"/>
      <c r="AQ41" s="13"/>
      <c r="AR41" s="13"/>
      <c r="AS41" s="13"/>
      <c r="AT41" s="13"/>
      <c r="AU41" s="10"/>
      <c r="AV41" s="10"/>
    </row>
    <row r="42" spans="1:48" s="3" customFormat="1" ht="14.25" customHeight="1" x14ac:dyDescent="0.25">
      <c r="A42" s="18" t="s">
        <v>269</v>
      </c>
      <c r="B42" s="18" t="s">
        <v>274</v>
      </c>
      <c r="C42" s="10"/>
      <c r="D42" s="19" t="s">
        <v>3</v>
      </c>
      <c r="E42" s="10"/>
      <c r="F42" s="19">
        <f>'[2]Região 4T25'!$E$16/1000</f>
        <v>412.8</v>
      </c>
      <c r="G42" s="19">
        <v>525</v>
      </c>
      <c r="H42" s="19" t="s">
        <v>3</v>
      </c>
      <c r="I42" s="19" t="s">
        <v>3</v>
      </c>
      <c r="J42" s="37">
        <f>'[2]Região 2025'!$D$39</f>
        <v>937.8</v>
      </c>
      <c r="K42" s="10"/>
      <c r="L42" s="19">
        <v>446.25</v>
      </c>
      <c r="M42" s="19" t="s">
        <v>3</v>
      </c>
      <c r="N42" s="19" t="s">
        <v>3</v>
      </c>
      <c r="O42" s="19">
        <v>721.5</v>
      </c>
      <c r="P42" s="37">
        <f t="shared" si="15"/>
        <v>1167.75</v>
      </c>
      <c r="Q42" s="10"/>
      <c r="R42" s="19" t="s">
        <v>3</v>
      </c>
      <c r="S42" s="19" t="s">
        <v>3</v>
      </c>
      <c r="T42" s="19">
        <v>261</v>
      </c>
      <c r="U42" s="19">
        <v>575.1</v>
      </c>
      <c r="V42" s="37">
        <f t="shared" si="16"/>
        <v>836.1</v>
      </c>
      <c r="W42" s="10"/>
      <c r="X42" s="37">
        <v>5073.1276250000001</v>
      </c>
      <c r="Y42" s="10"/>
      <c r="Z42" s="37">
        <v>2237.4216000000001</v>
      </c>
      <c r="AA42" s="10"/>
      <c r="AB42" s="37">
        <v>32020.202010000001</v>
      </c>
      <c r="AC42" s="10"/>
      <c r="AD42" s="37">
        <v>64180</v>
      </c>
      <c r="AE42" s="10"/>
      <c r="AF42" s="37">
        <v>69130.35089480599</v>
      </c>
      <c r="AG42" s="10"/>
      <c r="AH42" s="37">
        <v>58257.659578112005</v>
      </c>
      <c r="AI42" s="10"/>
      <c r="AJ42" s="37">
        <v>69381</v>
      </c>
      <c r="AK42" s="10"/>
      <c r="AL42" s="37">
        <v>31358.513398411997</v>
      </c>
      <c r="AM42" s="10"/>
      <c r="AN42" s="10"/>
      <c r="AO42" s="10"/>
      <c r="AP42" s="10"/>
      <c r="AQ42" s="10"/>
      <c r="AR42" s="10"/>
      <c r="AS42" s="10"/>
      <c r="AT42" s="10"/>
      <c r="AU42" s="10"/>
      <c r="AV42" s="10"/>
    </row>
    <row r="43" spans="1:48" s="3" customFormat="1" x14ac:dyDescent="0.25">
      <c r="A43" s="18" t="s">
        <v>270</v>
      </c>
      <c r="B43" s="18" t="s">
        <v>277</v>
      </c>
      <c r="C43" s="10"/>
      <c r="D43" s="19">
        <f>'[1]Região 1T26'!$E$19/1000</f>
        <v>701.09802454734483</v>
      </c>
      <c r="E43" s="10"/>
      <c r="F43" s="19" t="s">
        <v>3</v>
      </c>
      <c r="G43" s="19">
        <v>718.2</v>
      </c>
      <c r="H43" s="19" t="s">
        <v>3</v>
      </c>
      <c r="I43" s="19" t="s">
        <v>3</v>
      </c>
      <c r="J43" s="37">
        <f>'[2]Região 2025'!$D$42</f>
        <v>718.2</v>
      </c>
      <c r="K43" s="10"/>
      <c r="L43" s="19" t="s">
        <v>3</v>
      </c>
      <c r="M43" s="19">
        <v>1258</v>
      </c>
      <c r="N43" s="19" t="s">
        <v>3</v>
      </c>
      <c r="O43" s="19">
        <v>432.5</v>
      </c>
      <c r="P43" s="37">
        <f t="shared" si="15"/>
        <v>1690.5</v>
      </c>
      <c r="Q43" s="10"/>
      <c r="R43" s="19" t="s">
        <v>3</v>
      </c>
      <c r="S43" s="19">
        <v>2080</v>
      </c>
      <c r="T43" s="19">
        <v>753.6</v>
      </c>
      <c r="U43" s="19" t="s">
        <v>3</v>
      </c>
      <c r="V43" s="37">
        <f t="shared" si="16"/>
        <v>2833.6</v>
      </c>
      <c r="W43" s="10"/>
      <c r="X43" s="37">
        <v>6579.700554</v>
      </c>
      <c r="Y43" s="10"/>
      <c r="Z43" s="37">
        <v>1440</v>
      </c>
      <c r="AA43" s="10"/>
      <c r="AB43" s="37">
        <v>17111.602636</v>
      </c>
      <c r="AC43" s="10"/>
      <c r="AD43" s="37">
        <v>46381</v>
      </c>
      <c r="AE43" s="10"/>
      <c r="AF43" s="37">
        <v>40460.194044999997</v>
      </c>
      <c r="AG43" s="10"/>
      <c r="AH43" s="37">
        <v>49415.333897929006</v>
      </c>
      <c r="AI43" s="10"/>
      <c r="AJ43" s="37">
        <v>29875</v>
      </c>
      <c r="AK43" s="10"/>
      <c r="AL43" s="37">
        <v>38710.882564000007</v>
      </c>
      <c r="AM43" s="10"/>
      <c r="AN43" s="10"/>
      <c r="AO43" s="10"/>
      <c r="AP43" s="10"/>
      <c r="AQ43" s="10"/>
      <c r="AR43" s="10"/>
      <c r="AS43" s="10"/>
      <c r="AT43" s="10"/>
      <c r="AU43" s="10"/>
      <c r="AV43" s="10"/>
    </row>
    <row r="44" spans="1:48" s="4" customFormat="1" x14ac:dyDescent="0.25">
      <c r="A44" s="16" t="s">
        <v>262</v>
      </c>
      <c r="B44" s="16"/>
      <c r="C44" s="10"/>
      <c r="D44" s="17"/>
      <c r="E44" s="10"/>
      <c r="F44" s="17"/>
      <c r="G44" s="17"/>
      <c r="H44" s="17"/>
      <c r="I44" s="17"/>
      <c r="J44" s="17"/>
      <c r="K44" s="10"/>
      <c r="L44" s="17"/>
      <c r="M44" s="17"/>
      <c r="N44" s="17"/>
      <c r="O44" s="17"/>
      <c r="P44" s="17"/>
      <c r="Q44" s="10"/>
      <c r="R44" s="17"/>
      <c r="S44" s="17"/>
      <c r="T44" s="17"/>
      <c r="U44" s="17"/>
      <c r="V44" s="17"/>
      <c r="W44" s="10"/>
      <c r="X44" s="17"/>
      <c r="Y44" s="10"/>
      <c r="Z44" s="17"/>
      <c r="AA44" s="10"/>
      <c r="AB44" s="17"/>
      <c r="AC44" s="10"/>
      <c r="AD44" s="17"/>
      <c r="AE44" s="10"/>
      <c r="AF44" s="17"/>
      <c r="AG44" s="10"/>
      <c r="AH44" s="17"/>
      <c r="AI44" s="10"/>
      <c r="AJ44" s="17"/>
      <c r="AK44" s="10"/>
      <c r="AL44" s="17"/>
      <c r="AM44" s="10"/>
      <c r="AN44" s="10"/>
      <c r="AO44" s="10"/>
      <c r="AP44" s="10"/>
      <c r="AQ44" s="10"/>
      <c r="AR44" s="10"/>
      <c r="AS44" s="10"/>
      <c r="AT44" s="10"/>
      <c r="AU44" s="13"/>
      <c r="AV44" s="13"/>
    </row>
    <row r="45" spans="1:48" s="3" customFormat="1" x14ac:dyDescent="0.25">
      <c r="A45" s="18" t="s">
        <v>263</v>
      </c>
      <c r="B45" s="18" t="s">
        <v>275</v>
      </c>
      <c r="C45" s="13"/>
      <c r="D45" s="19">
        <f>'[1]Status 1T26'!$E$6/1000</f>
        <v>53990.221122347342</v>
      </c>
      <c r="E45" s="13"/>
      <c r="F45" s="19">
        <f>'[2]Status 4T25'!$E$6/1000</f>
        <v>78639.155723639997</v>
      </c>
      <c r="G45" s="19">
        <v>89839.065411050004</v>
      </c>
      <c r="H45" s="19">
        <v>62912.835087010004</v>
      </c>
      <c r="I45" s="19">
        <v>92692.82157633001</v>
      </c>
      <c r="J45" s="37">
        <f>'[2]Status 2025'!$D$21</f>
        <v>324059.05622169998</v>
      </c>
      <c r="K45" s="13"/>
      <c r="L45" s="19">
        <v>80478.02644781</v>
      </c>
      <c r="M45" s="19">
        <v>103911.950784</v>
      </c>
      <c r="N45" s="19">
        <v>113857.72711301647</v>
      </c>
      <c r="O45" s="19">
        <v>88944.142709764987</v>
      </c>
      <c r="P45" s="37">
        <f>SUM(L45:O45)</f>
        <v>387191.84705459146</v>
      </c>
      <c r="Q45" s="13"/>
      <c r="R45" s="19">
        <v>66052</v>
      </c>
      <c r="S45" s="19">
        <v>63509.126333747001</v>
      </c>
      <c r="T45" s="19">
        <v>78955.412612318993</v>
      </c>
      <c r="U45" s="19">
        <v>66143.318631084083</v>
      </c>
      <c r="V45" s="37">
        <f>SUM(R45:U45)</f>
        <v>274659.85757715011</v>
      </c>
      <c r="W45" s="13"/>
      <c r="X45" s="37">
        <v>236287.89133497322</v>
      </c>
      <c r="Y45" s="13"/>
      <c r="Z45" s="37">
        <f>462549591.377015/1000</f>
        <v>462549.59137701499</v>
      </c>
      <c r="AA45" s="13"/>
      <c r="AB45" s="37">
        <v>586570.10058038705</v>
      </c>
      <c r="AC45" s="13"/>
      <c r="AD45" s="37">
        <v>739710</v>
      </c>
      <c r="AE45" s="13"/>
      <c r="AF45" s="37">
        <v>633215.86771581997</v>
      </c>
      <c r="AG45" s="13"/>
      <c r="AH45" s="37">
        <v>541999.23814483488</v>
      </c>
      <c r="AI45" s="13"/>
      <c r="AJ45" s="37">
        <v>451202.89219872386</v>
      </c>
      <c r="AK45" s="13"/>
      <c r="AL45" s="37" t="s">
        <v>289</v>
      </c>
      <c r="AM45" s="13"/>
      <c r="AN45" s="13"/>
      <c r="AO45" s="13"/>
      <c r="AP45" s="13"/>
      <c r="AQ45" s="13"/>
      <c r="AR45" s="13"/>
      <c r="AS45" s="13"/>
      <c r="AT45" s="13"/>
      <c r="AU45" s="10"/>
      <c r="AV45" s="10"/>
    </row>
    <row r="46" spans="1:48" s="3" customFormat="1" x14ac:dyDescent="0.25">
      <c r="A46" s="18" t="s">
        <v>264</v>
      </c>
      <c r="B46" s="18" t="s">
        <v>276</v>
      </c>
      <c r="C46" s="13"/>
      <c r="D46" s="19">
        <f>'[1]Status 1T26'!$E$7/1000</f>
        <v>132279.24953667697</v>
      </c>
      <c r="E46" s="13"/>
      <c r="F46" s="19">
        <f>'[2]Status 4T25'!$E$7/1000</f>
        <v>125290.6502363</v>
      </c>
      <c r="G46" s="19">
        <v>117020.14392839999</v>
      </c>
      <c r="H46" s="19">
        <v>181226.01760299999</v>
      </c>
      <c r="I46" s="19">
        <v>126473.82650645002</v>
      </c>
      <c r="J46" s="37">
        <f>'[2]Status 2025'!$D$22</f>
        <v>549867.81176770001</v>
      </c>
      <c r="K46" s="13"/>
      <c r="L46" s="19">
        <v>157974.89262073999</v>
      </c>
      <c r="M46" s="19">
        <v>172533.73740542002</v>
      </c>
      <c r="N46" s="19">
        <v>128250.54000703976</v>
      </c>
      <c r="O46" s="19">
        <v>126861.62407538798</v>
      </c>
      <c r="P46" s="37">
        <f t="shared" ref="P46:P47" si="17">SUM(L46:O46)</f>
        <v>585620.79410858778</v>
      </c>
      <c r="Q46" s="13"/>
      <c r="R46" s="19">
        <v>143005</v>
      </c>
      <c r="S46" s="19">
        <v>115404.4660354107</v>
      </c>
      <c r="T46" s="19">
        <v>142773.14295053182</v>
      </c>
      <c r="U46" s="19">
        <v>141818.91847381176</v>
      </c>
      <c r="V46" s="37">
        <f t="shared" ref="V46:V47" si="18">SUM(R46:U46)</f>
        <v>543001.52745975438</v>
      </c>
      <c r="W46" s="13"/>
      <c r="X46" s="37">
        <v>267098.83685895131</v>
      </c>
      <c r="Y46" s="13"/>
      <c r="Z46" s="37">
        <f>194241020.630819/1000</f>
        <v>194241.020630819</v>
      </c>
      <c r="AA46" s="13"/>
      <c r="AB46" s="37">
        <v>209900.73450779245</v>
      </c>
      <c r="AC46" s="13"/>
      <c r="AD46" s="37">
        <v>411923</v>
      </c>
      <c r="AE46" s="13"/>
      <c r="AF46" s="37">
        <v>129571.95258975271</v>
      </c>
      <c r="AG46" s="13"/>
      <c r="AH46" s="37">
        <v>92262.074045133471</v>
      </c>
      <c r="AI46" s="13"/>
      <c r="AJ46" s="37">
        <v>171581.08817396293</v>
      </c>
      <c r="AK46" s="13"/>
      <c r="AL46" s="37" t="s">
        <v>289</v>
      </c>
      <c r="AM46" s="13"/>
      <c r="AN46" s="13"/>
      <c r="AO46" s="13"/>
      <c r="AP46" s="13"/>
      <c r="AQ46" s="13"/>
      <c r="AR46" s="13"/>
      <c r="AS46" s="13"/>
      <c r="AT46" s="13"/>
      <c r="AU46" s="10"/>
      <c r="AV46" s="10"/>
    </row>
    <row r="47" spans="1:48" s="3" customFormat="1" x14ac:dyDescent="0.25">
      <c r="A47" s="18" t="s">
        <v>265</v>
      </c>
      <c r="B47" s="18" t="s">
        <v>247</v>
      </c>
      <c r="C47" s="10"/>
      <c r="D47" s="19">
        <f>'[1]Status 1T26'!$E$8/1000</f>
        <v>39812.122347010001</v>
      </c>
      <c r="E47" s="10"/>
      <c r="F47" s="19">
        <f>'[2]Status 4T25'!$E$8/1000</f>
        <v>160012.53327486303</v>
      </c>
      <c r="G47" s="19">
        <v>108224.784744</v>
      </c>
      <c r="H47" s="19">
        <v>33739.873610000002</v>
      </c>
      <c r="I47" s="19">
        <v>54036.933647900027</v>
      </c>
      <c r="J47" s="37">
        <f>'[2]Status 2025'!$D$23</f>
        <v>356176.19162886305</v>
      </c>
      <c r="K47" s="10"/>
      <c r="L47" s="19">
        <v>130723.55116000003</v>
      </c>
      <c r="M47" s="19" t="s">
        <v>3</v>
      </c>
      <c r="N47" s="19">
        <v>42437.385013510277</v>
      </c>
      <c r="O47" s="19">
        <v>13655.102366000001</v>
      </c>
      <c r="P47" s="37">
        <f t="shared" si="17"/>
        <v>186816.03853951031</v>
      </c>
      <c r="Q47" s="10"/>
      <c r="R47" s="19">
        <v>48672</v>
      </c>
      <c r="S47" s="19">
        <v>68310.707840499992</v>
      </c>
      <c r="T47" s="19" t="s">
        <v>3</v>
      </c>
      <c r="U47" s="19">
        <v>14828.321189999999</v>
      </c>
      <c r="V47" s="37">
        <f t="shared" si="18"/>
        <v>131811.02903049998</v>
      </c>
      <c r="W47" s="10"/>
      <c r="X47" s="37">
        <v>368743.97982339247</v>
      </c>
      <c r="Y47" s="10"/>
      <c r="Z47" s="37">
        <f>319968720.516731/1000</f>
        <v>319968.72051673103</v>
      </c>
      <c r="AA47" s="10"/>
      <c r="AB47" s="37">
        <v>158923.77260494995</v>
      </c>
      <c r="AC47" s="10"/>
      <c r="AD47" s="37">
        <v>89678</v>
      </c>
      <c r="AE47" s="10"/>
      <c r="AF47" s="37">
        <v>142242.73029042102</v>
      </c>
      <c r="AG47" s="10"/>
      <c r="AH47" s="37">
        <v>186103.150425064</v>
      </c>
      <c r="AI47" s="10"/>
      <c r="AJ47" s="37">
        <v>64769.378646487006</v>
      </c>
      <c r="AK47" s="10"/>
      <c r="AL47" s="37" t="s">
        <v>289</v>
      </c>
      <c r="AM47" s="10"/>
      <c r="AN47" s="10"/>
      <c r="AO47" s="10"/>
      <c r="AP47" s="10"/>
      <c r="AQ47" s="10"/>
      <c r="AR47" s="10"/>
      <c r="AS47" s="10"/>
      <c r="AT47" s="10"/>
      <c r="AU47" s="10"/>
      <c r="AV47" s="10"/>
    </row>
    <row r="49" spans="1:48" s="3" customFormat="1" x14ac:dyDescent="0.25">
      <c r="A49" s="14" t="s">
        <v>238</v>
      </c>
      <c r="B49" s="14" t="s">
        <v>436</v>
      </c>
      <c r="C49" s="10"/>
      <c r="D49" s="35" t="s">
        <v>433</v>
      </c>
      <c r="E49" s="10"/>
      <c r="F49" s="35" t="s">
        <v>430</v>
      </c>
      <c r="G49" s="35" t="s">
        <v>212</v>
      </c>
      <c r="H49" s="35" t="s">
        <v>207</v>
      </c>
      <c r="I49" s="35" t="s">
        <v>107</v>
      </c>
      <c r="J49" s="15">
        <v>2025</v>
      </c>
      <c r="K49" s="10"/>
      <c r="L49" s="35" t="s">
        <v>106</v>
      </c>
      <c r="M49" s="35" t="s">
        <v>105</v>
      </c>
      <c r="N49" s="35" t="s">
        <v>104</v>
      </c>
      <c r="O49" s="35" t="s">
        <v>103</v>
      </c>
      <c r="P49" s="15" t="s">
        <v>278</v>
      </c>
      <c r="Q49" s="10"/>
      <c r="R49" s="35" t="s">
        <v>102</v>
      </c>
      <c r="S49" s="35" t="s">
        <v>101</v>
      </c>
      <c r="T49" s="35" t="s">
        <v>100</v>
      </c>
      <c r="U49" s="35" t="s">
        <v>99</v>
      </c>
      <c r="V49" s="15">
        <v>2023</v>
      </c>
      <c r="W49" s="10"/>
      <c r="X49" s="15">
        <v>2022</v>
      </c>
      <c r="Y49" s="10"/>
      <c r="Z49" s="15">
        <v>2021</v>
      </c>
      <c r="AA49" s="10"/>
      <c r="AB49" s="15">
        <v>2020</v>
      </c>
      <c r="AC49" s="10"/>
      <c r="AD49" s="15">
        <v>2019</v>
      </c>
      <c r="AE49" s="10"/>
      <c r="AF49" s="15">
        <v>2018</v>
      </c>
      <c r="AG49" s="10"/>
      <c r="AH49" s="15">
        <v>2017</v>
      </c>
      <c r="AI49" s="10"/>
      <c r="AJ49" s="15">
        <v>2016</v>
      </c>
      <c r="AK49" s="10"/>
      <c r="AL49" s="15">
        <v>2015</v>
      </c>
      <c r="AM49" s="10"/>
      <c r="AN49" s="10"/>
      <c r="AO49" s="10"/>
      <c r="AP49" s="10"/>
      <c r="AQ49" s="10"/>
      <c r="AR49" s="10"/>
      <c r="AS49" s="10"/>
      <c r="AT49" s="10"/>
      <c r="AU49" s="10"/>
      <c r="AV49" s="10"/>
    </row>
    <row r="50" spans="1:48" s="3" customFormat="1" x14ac:dyDescent="0.25">
      <c r="A50" s="20" t="s">
        <v>224</v>
      </c>
      <c r="B50" s="20" t="s">
        <v>224</v>
      </c>
      <c r="C50" s="10"/>
      <c r="D50" s="128">
        <f>SUM(D52:D60)</f>
        <v>501</v>
      </c>
      <c r="E50" s="10"/>
      <c r="F50" s="128">
        <f>SUM(F52:F60)</f>
        <v>922</v>
      </c>
      <c r="G50" s="128">
        <f>SUM(G52:G60)</f>
        <v>675</v>
      </c>
      <c r="H50" s="128">
        <f t="shared" ref="H50:I50" si="19">SUM(H52:H60)</f>
        <v>630</v>
      </c>
      <c r="I50" s="128">
        <f t="shared" si="19"/>
        <v>1206</v>
      </c>
      <c r="J50" s="36">
        <f>SUM(F50:I50)</f>
        <v>3433</v>
      </c>
      <c r="K50" s="10"/>
      <c r="L50" s="128">
        <f t="shared" ref="L50:N50" si="20">SUM(L52:L60)</f>
        <v>786</v>
      </c>
      <c r="M50" s="128">
        <f t="shared" si="20"/>
        <v>746</v>
      </c>
      <c r="N50" s="128">
        <f t="shared" si="20"/>
        <v>788</v>
      </c>
      <c r="O50" s="128">
        <f>SUM(O52:O60)</f>
        <v>649</v>
      </c>
      <c r="P50" s="36">
        <f>SUM(L50:O50)</f>
        <v>2969</v>
      </c>
      <c r="Q50" s="21"/>
      <c r="R50" s="128">
        <f t="shared" ref="R50:T50" si="21">SUM(R52:R60)</f>
        <v>565</v>
      </c>
      <c r="S50" s="128">
        <f t="shared" si="21"/>
        <v>561</v>
      </c>
      <c r="T50" s="128">
        <f t="shared" si="21"/>
        <v>518</v>
      </c>
      <c r="U50" s="128">
        <f>SUM(U52:U60)</f>
        <v>488</v>
      </c>
      <c r="V50" s="36">
        <f>SUM(R50:U50)</f>
        <v>2132</v>
      </c>
      <c r="W50" s="21"/>
      <c r="X50" s="36">
        <f>SUM(X52:X60)</f>
        <v>1950</v>
      </c>
      <c r="Y50" s="21"/>
      <c r="Z50" s="36">
        <f>SUM(Z52:Z60)</f>
        <v>2215</v>
      </c>
      <c r="AA50" s="21"/>
      <c r="AB50" s="36">
        <f>SUM(AB52:AB60)</f>
        <v>2346</v>
      </c>
      <c r="AC50" s="21"/>
      <c r="AD50" s="36">
        <f>SUM(AD53:AD60)</f>
        <v>2849</v>
      </c>
      <c r="AE50" s="21"/>
      <c r="AF50" s="133">
        <f>SUM(AF52:AF60)</f>
        <v>2325</v>
      </c>
      <c r="AG50" s="21"/>
      <c r="AH50" s="133">
        <f>SUM(AH52:AH60)</f>
        <v>2308</v>
      </c>
      <c r="AI50" s="21"/>
      <c r="AJ50" s="133">
        <f>SUM(AJ52:AJ60)</f>
        <v>1888</v>
      </c>
      <c r="AK50" s="21"/>
      <c r="AL50" s="133">
        <f>SUM(AL52:AL60)</f>
        <v>1976</v>
      </c>
      <c r="AM50" s="10"/>
      <c r="AN50" s="10"/>
      <c r="AO50" s="10"/>
      <c r="AP50" s="10"/>
      <c r="AQ50" s="10"/>
      <c r="AR50" s="10"/>
      <c r="AS50" s="10"/>
      <c r="AT50" s="10"/>
      <c r="AU50" s="10"/>
      <c r="AV50" s="10"/>
    </row>
    <row r="51" spans="1:48" s="4" customFormat="1" x14ac:dyDescent="0.25">
      <c r="A51" s="16" t="s">
        <v>217</v>
      </c>
      <c r="B51" s="16" t="s">
        <v>227</v>
      </c>
      <c r="C51" s="10"/>
      <c r="D51" s="17"/>
      <c r="E51" s="10"/>
      <c r="F51" s="17"/>
      <c r="G51" s="17"/>
      <c r="H51" s="17"/>
      <c r="I51" s="17"/>
      <c r="J51" s="17"/>
      <c r="K51" s="10"/>
      <c r="L51" s="17"/>
      <c r="M51" s="17"/>
      <c r="N51" s="17"/>
      <c r="O51" s="17"/>
      <c r="P51" s="17"/>
      <c r="Q51" s="10"/>
      <c r="R51" s="17"/>
      <c r="S51" s="17"/>
      <c r="T51" s="17"/>
      <c r="U51" s="17"/>
      <c r="V51" s="17"/>
      <c r="W51" s="10"/>
      <c r="X51" s="17"/>
      <c r="Y51" s="10"/>
      <c r="Z51" s="17"/>
      <c r="AA51" s="10"/>
      <c r="AB51" s="17"/>
      <c r="AC51" s="10"/>
      <c r="AD51" s="17"/>
      <c r="AE51" s="10"/>
      <c r="AF51" s="17"/>
      <c r="AG51" s="10"/>
      <c r="AH51" s="17"/>
      <c r="AI51" s="10"/>
      <c r="AJ51" s="17"/>
      <c r="AK51" s="10"/>
      <c r="AL51" s="17"/>
      <c r="AM51" s="10"/>
      <c r="AN51" s="10"/>
      <c r="AO51" s="10"/>
      <c r="AP51" s="10"/>
      <c r="AQ51" s="10"/>
      <c r="AR51" s="10"/>
      <c r="AS51" s="10"/>
      <c r="AT51" s="10"/>
      <c r="AU51" s="13"/>
      <c r="AV51" s="13"/>
    </row>
    <row r="52" spans="1:48" s="3" customFormat="1" x14ac:dyDescent="0.25">
      <c r="A52" s="18" t="s">
        <v>240</v>
      </c>
      <c r="B52" s="18" t="s">
        <v>241</v>
      </c>
      <c r="C52" s="13"/>
      <c r="D52" s="19">
        <v>10</v>
      </c>
      <c r="E52" s="13"/>
      <c r="F52" s="19">
        <f>'[2]Segmento 4T25'!$E6</f>
        <v>17</v>
      </c>
      <c r="G52" s="19">
        <v>21</v>
      </c>
      <c r="H52" s="19">
        <v>12</v>
      </c>
      <c r="I52" s="19">
        <v>15</v>
      </c>
      <c r="J52" s="37">
        <f t="shared" ref="J52:J69" si="22">SUM(F52:I52)</f>
        <v>65</v>
      </c>
      <c r="K52" s="13"/>
      <c r="L52" s="19">
        <v>16</v>
      </c>
      <c r="M52" s="19">
        <v>11</v>
      </c>
      <c r="N52" s="19">
        <v>6</v>
      </c>
      <c r="O52" s="19">
        <v>11</v>
      </c>
      <c r="P52" s="37">
        <f>SUM(L52:O52)</f>
        <v>44</v>
      </c>
      <c r="Q52" s="13"/>
      <c r="R52" s="19">
        <v>20</v>
      </c>
      <c r="S52" s="19">
        <v>13</v>
      </c>
      <c r="T52" s="19">
        <v>28</v>
      </c>
      <c r="U52" s="19">
        <v>14</v>
      </c>
      <c r="V52" s="37">
        <f>SUM(R52:U52)</f>
        <v>75</v>
      </c>
      <c r="W52" s="13"/>
      <c r="X52" s="37">
        <v>36</v>
      </c>
      <c r="Y52" s="13"/>
      <c r="Z52" s="37">
        <v>28</v>
      </c>
      <c r="AA52" s="13"/>
      <c r="AB52" s="37">
        <v>57</v>
      </c>
      <c r="AC52" s="13"/>
      <c r="AD52" s="37" t="s">
        <v>3</v>
      </c>
      <c r="AE52" s="13"/>
      <c r="AF52" s="37" t="s">
        <v>3</v>
      </c>
      <c r="AG52" s="13"/>
      <c r="AH52" s="37" t="s">
        <v>3</v>
      </c>
      <c r="AI52" s="13"/>
      <c r="AJ52" s="37" t="s">
        <v>3</v>
      </c>
      <c r="AK52" s="13"/>
      <c r="AL52" s="37" t="s">
        <v>3</v>
      </c>
      <c r="AM52" s="13"/>
      <c r="AN52" s="13"/>
      <c r="AO52" s="13"/>
      <c r="AP52" s="13"/>
      <c r="AQ52" s="13"/>
      <c r="AR52" s="13"/>
      <c r="AS52" s="13"/>
      <c r="AT52" s="13"/>
      <c r="AU52" s="10"/>
      <c r="AV52" s="10"/>
    </row>
    <row r="53" spans="1:48" s="3" customFormat="1" x14ac:dyDescent="0.25">
      <c r="A53" s="18" t="s">
        <v>214</v>
      </c>
      <c r="B53" s="18" t="s">
        <v>228</v>
      </c>
      <c r="C53" s="13"/>
      <c r="D53" s="19">
        <v>53</v>
      </c>
      <c r="E53" s="13"/>
      <c r="F53" s="19">
        <f>'[2]Segmento 4T25'!$E7</f>
        <v>55</v>
      </c>
      <c r="G53" s="19">
        <v>92</v>
      </c>
      <c r="H53" s="19">
        <v>69</v>
      </c>
      <c r="I53" s="19">
        <v>49</v>
      </c>
      <c r="J53" s="37">
        <f t="shared" si="22"/>
        <v>265</v>
      </c>
      <c r="K53" s="13"/>
      <c r="L53" s="19">
        <v>56</v>
      </c>
      <c r="M53" s="19">
        <v>66</v>
      </c>
      <c r="N53" s="19">
        <v>112</v>
      </c>
      <c r="O53" s="19">
        <v>78</v>
      </c>
      <c r="P53" s="37">
        <f t="shared" ref="P53:P59" si="23">SUM(L53:O53)</f>
        <v>312</v>
      </c>
      <c r="Q53" s="13"/>
      <c r="R53" s="19">
        <v>105</v>
      </c>
      <c r="S53" s="19">
        <v>143</v>
      </c>
      <c r="T53" s="19">
        <v>24</v>
      </c>
      <c r="U53" s="19">
        <v>39</v>
      </c>
      <c r="V53" s="37">
        <f t="shared" ref="V53:V59" si="24">SUM(R53:U53)</f>
        <v>311</v>
      </c>
      <c r="W53" s="13"/>
      <c r="X53" s="37">
        <v>163</v>
      </c>
      <c r="Y53" s="13"/>
      <c r="Z53" s="37">
        <v>300</v>
      </c>
      <c r="AA53" s="13"/>
      <c r="AB53" s="37">
        <v>430</v>
      </c>
      <c r="AC53" s="13"/>
      <c r="AD53" s="37">
        <v>328</v>
      </c>
      <c r="AE53" s="13"/>
      <c r="AF53" s="37">
        <v>250</v>
      </c>
      <c r="AG53" s="13"/>
      <c r="AH53" s="37">
        <v>155</v>
      </c>
      <c r="AI53" s="13"/>
      <c r="AJ53" s="37">
        <v>70</v>
      </c>
      <c r="AK53" s="13"/>
      <c r="AL53" s="37">
        <v>66</v>
      </c>
      <c r="AM53" s="13"/>
      <c r="AN53" s="13"/>
      <c r="AO53" s="13"/>
      <c r="AP53" s="13"/>
      <c r="AQ53" s="13"/>
      <c r="AR53" s="13"/>
      <c r="AS53" s="13"/>
      <c r="AT53" s="13"/>
      <c r="AU53" s="10"/>
      <c r="AV53" s="10"/>
    </row>
    <row r="54" spans="1:48" s="3" customFormat="1" x14ac:dyDescent="0.25">
      <c r="A54" s="18" t="s">
        <v>284</v>
      </c>
      <c r="B54" s="18" t="s">
        <v>284</v>
      </c>
      <c r="C54" s="13"/>
      <c r="D54" s="19" t="s">
        <v>3</v>
      </c>
      <c r="E54" s="13"/>
      <c r="F54" s="19" t="s">
        <v>3</v>
      </c>
      <c r="G54" s="19"/>
      <c r="H54" s="19"/>
      <c r="I54" s="19"/>
      <c r="J54" s="37" t="s">
        <v>3</v>
      </c>
      <c r="K54" s="13"/>
      <c r="L54" s="19"/>
      <c r="M54" s="19"/>
      <c r="N54" s="19"/>
      <c r="O54" s="19"/>
      <c r="P54" s="37"/>
      <c r="Q54" s="13"/>
      <c r="R54" s="19"/>
      <c r="S54" s="19"/>
      <c r="T54" s="19"/>
      <c r="U54" s="19"/>
      <c r="V54" s="37"/>
      <c r="W54" s="13"/>
      <c r="X54" s="37" t="s">
        <v>3</v>
      </c>
      <c r="Y54" s="13"/>
      <c r="Z54" s="37" t="s">
        <v>3</v>
      </c>
      <c r="AA54" s="13"/>
      <c r="AB54" s="37" t="s">
        <v>3</v>
      </c>
      <c r="AC54" s="13"/>
      <c r="AD54" s="37" t="s">
        <v>3</v>
      </c>
      <c r="AE54" s="13"/>
      <c r="AF54" s="37">
        <v>34</v>
      </c>
      <c r="AG54" s="13"/>
      <c r="AH54" s="37">
        <v>13</v>
      </c>
      <c r="AI54" s="13"/>
      <c r="AJ54" s="37">
        <v>2</v>
      </c>
      <c r="AK54" s="13"/>
      <c r="AL54" s="37">
        <v>9</v>
      </c>
      <c r="AM54" s="13"/>
      <c r="AN54" s="13"/>
      <c r="AO54" s="13"/>
      <c r="AP54" s="13"/>
      <c r="AQ54" s="13"/>
      <c r="AR54" s="13"/>
      <c r="AS54" s="13"/>
      <c r="AT54" s="13"/>
      <c r="AU54" s="10"/>
      <c r="AV54" s="10"/>
    </row>
    <row r="55" spans="1:48" s="3" customFormat="1" x14ac:dyDescent="0.25">
      <c r="A55" s="18" t="s">
        <v>242</v>
      </c>
      <c r="B55" s="18" t="s">
        <v>243</v>
      </c>
      <c r="C55" s="13"/>
      <c r="D55" s="19">
        <v>3</v>
      </c>
      <c r="E55" s="13"/>
      <c r="F55" s="19">
        <f>'[2]Segmento 4T25'!$E8</f>
        <v>13</v>
      </c>
      <c r="G55" s="19">
        <v>22</v>
      </c>
      <c r="H55" s="19">
        <v>37</v>
      </c>
      <c r="I55" s="19">
        <v>37</v>
      </c>
      <c r="J55" s="37">
        <f t="shared" si="22"/>
        <v>109</v>
      </c>
      <c r="K55" s="13"/>
      <c r="L55" s="19">
        <v>46</v>
      </c>
      <c r="M55" s="19">
        <v>77</v>
      </c>
      <c r="N55" s="19">
        <v>48</v>
      </c>
      <c r="O55" s="19">
        <v>43</v>
      </c>
      <c r="P55" s="37">
        <f t="shared" si="23"/>
        <v>214</v>
      </c>
      <c r="Q55" s="13"/>
      <c r="R55" s="19">
        <v>54</v>
      </c>
      <c r="S55" s="19">
        <v>60</v>
      </c>
      <c r="T55" s="19">
        <v>85</v>
      </c>
      <c r="U55" s="19">
        <v>74</v>
      </c>
      <c r="V55" s="37">
        <f t="shared" si="24"/>
        <v>273</v>
      </c>
      <c r="W55" s="13"/>
      <c r="X55" s="37">
        <v>340</v>
      </c>
      <c r="Y55" s="13"/>
      <c r="Z55" s="37">
        <v>275</v>
      </c>
      <c r="AA55" s="13"/>
      <c r="AB55" s="37">
        <v>470</v>
      </c>
      <c r="AC55" s="13"/>
      <c r="AD55" s="37">
        <v>781</v>
      </c>
      <c r="AE55" s="13"/>
      <c r="AF55" s="37">
        <v>523</v>
      </c>
      <c r="AG55" s="13"/>
      <c r="AH55" s="37">
        <v>602</v>
      </c>
      <c r="AI55" s="13"/>
      <c r="AJ55" s="37">
        <v>357</v>
      </c>
      <c r="AK55" s="13"/>
      <c r="AL55" s="37">
        <v>372</v>
      </c>
      <c r="AM55" s="13"/>
      <c r="AN55" s="13"/>
      <c r="AO55" s="13"/>
      <c r="AP55" s="13"/>
      <c r="AQ55" s="13"/>
      <c r="AR55" s="13"/>
      <c r="AS55" s="13"/>
      <c r="AT55" s="13"/>
      <c r="AU55" s="10"/>
      <c r="AV55" s="10"/>
    </row>
    <row r="56" spans="1:48" s="3" customFormat="1" x14ac:dyDescent="0.25">
      <c r="A56" s="18" t="s">
        <v>213</v>
      </c>
      <c r="B56" s="18" t="s">
        <v>229</v>
      </c>
      <c r="C56" s="10"/>
      <c r="D56" s="19">
        <v>131</v>
      </c>
      <c r="E56" s="10"/>
      <c r="F56" s="19">
        <f>'[2]Segmento 4T25'!$E9</f>
        <v>129</v>
      </c>
      <c r="G56" s="19">
        <v>253</v>
      </c>
      <c r="H56" s="19">
        <v>282</v>
      </c>
      <c r="I56" s="19">
        <v>251</v>
      </c>
      <c r="J56" s="37">
        <f t="shared" si="22"/>
        <v>915</v>
      </c>
      <c r="K56" s="10"/>
      <c r="L56" s="19">
        <v>398</v>
      </c>
      <c r="M56" s="19">
        <v>310</v>
      </c>
      <c r="N56" s="19">
        <v>373</v>
      </c>
      <c r="O56" s="19">
        <v>236</v>
      </c>
      <c r="P56" s="37">
        <f t="shared" si="23"/>
        <v>1317</v>
      </c>
      <c r="Q56" s="10"/>
      <c r="R56" s="19">
        <v>235</v>
      </c>
      <c r="S56" s="19">
        <v>200</v>
      </c>
      <c r="T56" s="19">
        <v>234</v>
      </c>
      <c r="U56" s="19">
        <v>215</v>
      </c>
      <c r="V56" s="37">
        <f t="shared" si="24"/>
        <v>884</v>
      </c>
      <c r="W56" s="10"/>
      <c r="X56" s="37">
        <v>834</v>
      </c>
      <c r="Y56" s="10"/>
      <c r="Z56" s="37">
        <v>1176</v>
      </c>
      <c r="AA56" s="10"/>
      <c r="AB56" s="37">
        <v>945</v>
      </c>
      <c r="AC56" s="10"/>
      <c r="AD56" s="37">
        <v>605</v>
      </c>
      <c r="AE56" s="10"/>
      <c r="AF56" s="37">
        <v>560</v>
      </c>
      <c r="AG56" s="10"/>
      <c r="AH56" s="37">
        <v>455</v>
      </c>
      <c r="AI56" s="10"/>
      <c r="AJ56" s="37">
        <v>272</v>
      </c>
      <c r="AK56" s="10"/>
      <c r="AL56" s="37">
        <v>389</v>
      </c>
      <c r="AM56" s="10"/>
      <c r="AN56" s="10"/>
      <c r="AO56" s="10"/>
      <c r="AP56" s="10"/>
      <c r="AQ56" s="10"/>
      <c r="AR56" s="10"/>
      <c r="AS56" s="10"/>
      <c r="AT56" s="10"/>
      <c r="AU56" s="10"/>
      <c r="AV56" s="10"/>
    </row>
    <row r="57" spans="1:48" s="3" customFormat="1" x14ac:dyDescent="0.25">
      <c r="A57" s="18" t="s">
        <v>215</v>
      </c>
      <c r="B57" s="18" t="s">
        <v>244</v>
      </c>
      <c r="C57" s="10"/>
      <c r="D57" s="19">
        <v>285</v>
      </c>
      <c r="E57" s="10"/>
      <c r="F57" s="19">
        <f>'[2]Segmento 4T25'!$E10</f>
        <v>682</v>
      </c>
      <c r="G57" s="19">
        <v>242</v>
      </c>
      <c r="H57" s="19">
        <v>151</v>
      </c>
      <c r="I57" s="19">
        <v>185</v>
      </c>
      <c r="J57" s="37">
        <f t="shared" si="22"/>
        <v>1260</v>
      </c>
      <c r="K57" s="10"/>
      <c r="L57" s="19">
        <v>170</v>
      </c>
      <c r="M57" s="19">
        <v>195</v>
      </c>
      <c r="N57" s="19">
        <v>188</v>
      </c>
      <c r="O57" s="19">
        <v>231</v>
      </c>
      <c r="P57" s="37">
        <f t="shared" si="23"/>
        <v>784</v>
      </c>
      <c r="Q57" s="10"/>
      <c r="R57" s="19">
        <v>129</v>
      </c>
      <c r="S57" s="19">
        <v>123</v>
      </c>
      <c r="T57" s="19">
        <v>117</v>
      </c>
      <c r="U57" s="19">
        <v>115</v>
      </c>
      <c r="V57" s="37">
        <f t="shared" si="24"/>
        <v>484</v>
      </c>
      <c r="W57" s="10"/>
      <c r="X57" s="37">
        <v>498</v>
      </c>
      <c r="Y57" s="10"/>
      <c r="Z57" s="37">
        <v>180</v>
      </c>
      <c r="AA57" s="10"/>
      <c r="AB57" s="37">
        <v>444</v>
      </c>
      <c r="AC57" s="10"/>
      <c r="AD57" s="37">
        <v>1131</v>
      </c>
      <c r="AE57" s="10"/>
      <c r="AF57" s="37">
        <v>954</v>
      </c>
      <c r="AG57" s="10"/>
      <c r="AH57" s="37">
        <v>1076</v>
      </c>
      <c r="AI57" s="10"/>
      <c r="AJ57" s="37">
        <v>1171</v>
      </c>
      <c r="AK57" s="10"/>
      <c r="AL57" s="37">
        <v>1121</v>
      </c>
      <c r="AM57" s="10"/>
      <c r="AN57" s="10"/>
      <c r="AO57" s="10"/>
      <c r="AP57" s="10"/>
      <c r="AQ57" s="10"/>
      <c r="AR57" s="10"/>
      <c r="AS57" s="10"/>
      <c r="AT57" s="10"/>
      <c r="AU57" s="10"/>
      <c r="AV57" s="10"/>
    </row>
    <row r="58" spans="1:48" s="3" customFormat="1" x14ac:dyDescent="0.25">
      <c r="A58" s="18" t="s">
        <v>285</v>
      </c>
      <c r="B58" s="18" t="s">
        <v>414</v>
      </c>
      <c r="C58" s="10"/>
      <c r="D58" s="19" t="s">
        <v>3</v>
      </c>
      <c r="E58" s="10"/>
      <c r="F58" s="19" t="s">
        <v>3</v>
      </c>
      <c r="G58" s="19"/>
      <c r="H58" s="19"/>
      <c r="I58" s="19"/>
      <c r="J58" s="37" t="s">
        <v>3</v>
      </c>
      <c r="K58" s="10"/>
      <c r="L58" s="19"/>
      <c r="M58" s="19"/>
      <c r="N58" s="19"/>
      <c r="O58" s="19"/>
      <c r="P58" s="37"/>
      <c r="Q58" s="10"/>
      <c r="R58" s="19"/>
      <c r="S58" s="19"/>
      <c r="T58" s="19"/>
      <c r="U58" s="19"/>
      <c r="V58" s="37"/>
      <c r="W58" s="10"/>
      <c r="X58" s="37" t="s">
        <v>3</v>
      </c>
      <c r="Y58" s="10"/>
      <c r="Z58" s="37" t="s">
        <v>3</v>
      </c>
      <c r="AA58" s="10"/>
      <c r="AB58" s="37" t="s">
        <v>3</v>
      </c>
      <c r="AC58" s="10"/>
      <c r="AD58" s="37">
        <v>4</v>
      </c>
      <c r="AE58" s="10"/>
      <c r="AF58" s="37">
        <v>2</v>
      </c>
      <c r="AG58" s="10"/>
      <c r="AH58" s="37">
        <v>7</v>
      </c>
      <c r="AI58" s="10"/>
      <c r="AJ58" s="37">
        <v>4</v>
      </c>
      <c r="AK58" s="10"/>
      <c r="AL58" s="37">
        <v>14</v>
      </c>
      <c r="AM58" s="10"/>
      <c r="AN58" s="10"/>
      <c r="AO58" s="10"/>
      <c r="AP58" s="10"/>
      <c r="AQ58" s="10"/>
      <c r="AR58" s="10"/>
      <c r="AS58" s="10"/>
      <c r="AT58" s="10"/>
      <c r="AU58" s="10"/>
      <c r="AV58" s="10"/>
    </row>
    <row r="59" spans="1:48" s="3" customFormat="1" x14ac:dyDescent="0.25">
      <c r="A59" s="18" t="s">
        <v>216</v>
      </c>
      <c r="B59" s="18" t="s">
        <v>230</v>
      </c>
      <c r="C59" s="10"/>
      <c r="D59" s="19">
        <v>19</v>
      </c>
      <c r="E59" s="10"/>
      <c r="F59" s="19">
        <f>'[2]Segmento 4T25'!$E11</f>
        <v>26</v>
      </c>
      <c r="G59" s="19">
        <v>45</v>
      </c>
      <c r="H59" s="19">
        <v>79</v>
      </c>
      <c r="I59" s="19">
        <v>669</v>
      </c>
      <c r="J59" s="37">
        <f>SUM(F59:I59)</f>
        <v>819</v>
      </c>
      <c r="K59" s="10"/>
      <c r="L59" s="19">
        <v>100</v>
      </c>
      <c r="M59" s="19">
        <v>87</v>
      </c>
      <c r="N59" s="19">
        <v>61</v>
      </c>
      <c r="O59" s="19">
        <v>50</v>
      </c>
      <c r="P59" s="37">
        <f t="shared" si="23"/>
        <v>298</v>
      </c>
      <c r="Q59" s="10"/>
      <c r="R59" s="19">
        <v>22</v>
      </c>
      <c r="S59" s="19">
        <v>22</v>
      </c>
      <c r="T59" s="19">
        <v>30</v>
      </c>
      <c r="U59" s="19">
        <v>31</v>
      </c>
      <c r="V59" s="37">
        <f t="shared" si="24"/>
        <v>105</v>
      </c>
      <c r="W59" s="10"/>
      <c r="X59" s="37">
        <v>79</v>
      </c>
      <c r="Y59" s="10"/>
      <c r="Z59" s="37">
        <v>256</v>
      </c>
      <c r="AA59" s="10"/>
      <c r="AB59" s="37" t="s">
        <v>3</v>
      </c>
      <c r="AC59" s="10"/>
      <c r="AD59" s="37" t="s">
        <v>3</v>
      </c>
      <c r="AE59" s="10"/>
      <c r="AF59" s="37" t="s">
        <v>3</v>
      </c>
      <c r="AG59" s="10"/>
      <c r="AH59" s="37" t="s">
        <v>3</v>
      </c>
      <c r="AI59" s="10"/>
      <c r="AJ59" s="37" t="s">
        <v>3</v>
      </c>
      <c r="AK59" s="10"/>
      <c r="AL59" s="37" t="s">
        <v>3</v>
      </c>
      <c r="AM59" s="10"/>
      <c r="AN59" s="10"/>
      <c r="AO59" s="10"/>
      <c r="AP59" s="10"/>
      <c r="AQ59" s="10"/>
      <c r="AR59" s="10"/>
      <c r="AS59" s="10"/>
      <c r="AT59" s="10"/>
      <c r="AU59" s="10"/>
      <c r="AV59" s="10"/>
    </row>
    <row r="60" spans="1:48" s="3" customFormat="1" x14ac:dyDescent="0.25">
      <c r="A60" s="18" t="s">
        <v>286</v>
      </c>
      <c r="B60" s="18" t="s">
        <v>415</v>
      </c>
      <c r="C60" s="10"/>
      <c r="D60" s="19" t="s">
        <v>3</v>
      </c>
      <c r="E60" s="10"/>
      <c r="F60" s="19" t="s">
        <v>3</v>
      </c>
      <c r="G60" s="19"/>
      <c r="H60" s="19"/>
      <c r="I60" s="19"/>
      <c r="J60" s="37" t="s">
        <v>3</v>
      </c>
      <c r="K60" s="10"/>
      <c r="L60" s="19"/>
      <c r="M60" s="19"/>
      <c r="N60" s="19"/>
      <c r="O60" s="19"/>
      <c r="P60" s="37"/>
      <c r="Q60" s="10"/>
      <c r="R60" s="19"/>
      <c r="S60" s="19"/>
      <c r="T60" s="19"/>
      <c r="U60" s="19"/>
      <c r="V60" s="37"/>
      <c r="W60" s="10"/>
      <c r="X60" s="37" t="s">
        <v>3</v>
      </c>
      <c r="Y60" s="10"/>
      <c r="Z60" s="37" t="s">
        <v>3</v>
      </c>
      <c r="AA60" s="10"/>
      <c r="AB60" s="37" t="s">
        <v>3</v>
      </c>
      <c r="AC60" s="10"/>
      <c r="AD60" s="37" t="s">
        <v>3</v>
      </c>
      <c r="AE60" s="10"/>
      <c r="AF60" s="37">
        <v>2</v>
      </c>
      <c r="AG60" s="10"/>
      <c r="AH60" s="37" t="s">
        <v>3</v>
      </c>
      <c r="AI60" s="10"/>
      <c r="AJ60" s="37">
        <v>12</v>
      </c>
      <c r="AK60" s="10"/>
      <c r="AL60" s="37">
        <v>5</v>
      </c>
      <c r="AM60" s="10"/>
      <c r="AN60" s="10"/>
      <c r="AO60" s="10"/>
      <c r="AP60" s="10"/>
      <c r="AQ60" s="10"/>
      <c r="AR60" s="10"/>
      <c r="AS60" s="10"/>
      <c r="AT60" s="10"/>
      <c r="AU60" s="10"/>
      <c r="AV60" s="10"/>
    </row>
    <row r="61" spans="1:48" s="4" customFormat="1" x14ac:dyDescent="0.25">
      <c r="A61" s="16" t="s">
        <v>219</v>
      </c>
      <c r="B61" s="16" t="s">
        <v>233</v>
      </c>
      <c r="C61" s="10"/>
      <c r="D61" s="17"/>
      <c r="E61" s="10"/>
      <c r="F61" s="17"/>
      <c r="G61" s="17"/>
      <c r="H61" s="17"/>
      <c r="I61" s="17"/>
      <c r="J61" s="17"/>
      <c r="K61" s="10"/>
      <c r="L61" s="17"/>
      <c r="M61" s="17"/>
      <c r="N61" s="17"/>
      <c r="O61" s="17"/>
      <c r="P61" s="17"/>
      <c r="Q61" s="10"/>
      <c r="R61" s="17"/>
      <c r="S61" s="17"/>
      <c r="T61" s="17"/>
      <c r="U61" s="17"/>
      <c r="V61" s="17"/>
      <c r="W61" s="10"/>
      <c r="X61" s="17"/>
      <c r="Y61" s="10"/>
      <c r="Z61" s="17"/>
      <c r="AA61" s="10"/>
      <c r="AB61" s="17"/>
      <c r="AC61" s="10"/>
      <c r="AD61" s="17"/>
      <c r="AE61" s="10"/>
      <c r="AF61" s="17"/>
      <c r="AG61" s="10"/>
      <c r="AH61" s="17"/>
      <c r="AI61" s="10"/>
      <c r="AJ61" s="17"/>
      <c r="AK61" s="10"/>
      <c r="AL61" s="17"/>
      <c r="AM61" s="10"/>
      <c r="AN61" s="10"/>
      <c r="AO61" s="10"/>
      <c r="AP61" s="10"/>
      <c r="AQ61" s="10"/>
      <c r="AR61" s="10"/>
      <c r="AS61" s="10"/>
      <c r="AT61" s="10"/>
      <c r="AU61" s="13"/>
      <c r="AV61" s="13"/>
    </row>
    <row r="62" spans="1:48" s="3" customFormat="1" x14ac:dyDescent="0.25">
      <c r="A62" s="18" t="s">
        <v>267</v>
      </c>
      <c r="B62" s="18" t="s">
        <v>272</v>
      </c>
      <c r="C62" s="13"/>
      <c r="D62" s="19">
        <f>'[1]Região 1T26'!$F$10</f>
        <v>482</v>
      </c>
      <c r="E62" s="13"/>
      <c r="F62" s="19">
        <f>'[2]Região 4T25'!$F$10</f>
        <v>856</v>
      </c>
      <c r="G62" s="19">
        <v>659</v>
      </c>
      <c r="H62" s="19">
        <v>618</v>
      </c>
      <c r="I62" s="19">
        <v>1182</v>
      </c>
      <c r="J62" s="37">
        <f t="shared" si="22"/>
        <v>3315</v>
      </c>
      <c r="K62" s="13"/>
      <c r="L62" s="19">
        <v>768</v>
      </c>
      <c r="M62" s="19">
        <v>703</v>
      </c>
      <c r="N62" s="19">
        <v>731</v>
      </c>
      <c r="O62" s="19">
        <v>586</v>
      </c>
      <c r="P62" s="37">
        <f>SUM(L62:O62)</f>
        <v>2788</v>
      </c>
      <c r="Q62" s="13"/>
      <c r="R62" s="19">
        <v>504</v>
      </c>
      <c r="S62" s="19">
        <v>522</v>
      </c>
      <c r="T62" s="19">
        <v>478</v>
      </c>
      <c r="U62" s="19">
        <v>449</v>
      </c>
      <c r="V62" s="37">
        <f>SUM(R62:U62)</f>
        <v>1953</v>
      </c>
      <c r="W62" s="13"/>
      <c r="X62" s="37">
        <v>1812</v>
      </c>
      <c r="Y62" s="13"/>
      <c r="Z62" s="37">
        <v>371</v>
      </c>
      <c r="AA62" s="13"/>
      <c r="AB62" s="37">
        <v>2042</v>
      </c>
      <c r="AC62" s="13"/>
      <c r="AD62" s="37">
        <v>2480</v>
      </c>
      <c r="AE62" s="13"/>
      <c r="AF62" s="37">
        <v>1952</v>
      </c>
      <c r="AG62" s="13"/>
      <c r="AH62" s="37">
        <v>1840</v>
      </c>
      <c r="AI62" s="13"/>
      <c r="AJ62" s="37">
        <v>1542</v>
      </c>
      <c r="AK62" s="13"/>
      <c r="AL62" s="37">
        <v>1656</v>
      </c>
      <c r="AM62" s="13"/>
      <c r="AN62" s="13"/>
      <c r="AO62" s="13"/>
      <c r="AP62" s="13"/>
      <c r="AQ62" s="13"/>
      <c r="AR62" s="13"/>
      <c r="AS62" s="13"/>
      <c r="AT62" s="13"/>
      <c r="AU62" s="10"/>
      <c r="AV62" s="10"/>
    </row>
    <row r="63" spans="1:48" s="3" customFormat="1" x14ac:dyDescent="0.25">
      <c r="A63" s="18" t="s">
        <v>268</v>
      </c>
      <c r="B63" s="18" t="s">
        <v>273</v>
      </c>
      <c r="C63" s="13"/>
      <c r="D63" s="19">
        <f>'[1]Região 1T26'!$F$13</f>
        <v>18</v>
      </c>
      <c r="E63" s="13"/>
      <c r="F63" s="19">
        <f>'[2]Região 4T25'!$F$13</f>
        <v>65</v>
      </c>
      <c r="G63" s="19">
        <v>12</v>
      </c>
      <c r="H63" s="19">
        <v>12</v>
      </c>
      <c r="I63" s="19">
        <v>24</v>
      </c>
      <c r="J63" s="37">
        <f t="shared" si="22"/>
        <v>113</v>
      </c>
      <c r="K63" s="13"/>
      <c r="L63" s="19">
        <v>17</v>
      </c>
      <c r="M63" s="19">
        <v>39</v>
      </c>
      <c r="N63" s="19">
        <v>57</v>
      </c>
      <c r="O63" s="19">
        <v>60</v>
      </c>
      <c r="P63" s="37">
        <f t="shared" ref="P63:P65" si="25">SUM(L63:O63)</f>
        <v>173</v>
      </c>
      <c r="Q63" s="13"/>
      <c r="R63" s="19">
        <v>61</v>
      </c>
      <c r="S63" s="19">
        <v>36</v>
      </c>
      <c r="T63" s="19">
        <v>37</v>
      </c>
      <c r="U63" s="19">
        <v>38</v>
      </c>
      <c r="V63" s="37">
        <f t="shared" ref="V63:V65" si="26">SUM(R63:U63)</f>
        <v>172</v>
      </c>
      <c r="W63" s="13"/>
      <c r="X63" s="37">
        <v>112</v>
      </c>
      <c r="Y63" s="13"/>
      <c r="Z63" s="37">
        <v>41</v>
      </c>
      <c r="AA63" s="13"/>
      <c r="AB63" s="37">
        <v>189</v>
      </c>
      <c r="AC63" s="13"/>
      <c r="AD63" s="37">
        <v>86</v>
      </c>
      <c r="AE63" s="13"/>
      <c r="AF63" s="37">
        <v>56</v>
      </c>
      <c r="AG63" s="13"/>
      <c r="AH63" s="37">
        <v>123</v>
      </c>
      <c r="AI63" s="13"/>
      <c r="AJ63" s="37">
        <v>43</v>
      </c>
      <c r="AK63" s="13"/>
      <c r="AL63" s="37">
        <v>115</v>
      </c>
      <c r="AM63" s="13"/>
      <c r="AN63" s="13"/>
      <c r="AO63" s="13"/>
      <c r="AP63" s="13"/>
      <c r="AQ63" s="13"/>
      <c r="AR63" s="13"/>
      <c r="AS63" s="13"/>
      <c r="AT63" s="13"/>
      <c r="AU63" s="10"/>
      <c r="AV63" s="10"/>
    </row>
    <row r="64" spans="1:48" s="3" customFormat="1" x14ac:dyDescent="0.25">
      <c r="A64" s="18" t="s">
        <v>269</v>
      </c>
      <c r="B64" s="18" t="s">
        <v>274</v>
      </c>
      <c r="C64" s="10"/>
      <c r="D64" s="19" t="s">
        <v>3</v>
      </c>
      <c r="E64" s="10"/>
      <c r="F64" s="19">
        <f>'[2]Região 4T25'!$F$16</f>
        <v>1</v>
      </c>
      <c r="G64" s="19">
        <v>1</v>
      </c>
      <c r="H64" s="19" t="s">
        <v>3</v>
      </c>
      <c r="I64" s="19" t="s">
        <v>3</v>
      </c>
      <c r="J64" s="37">
        <f t="shared" si="22"/>
        <v>2</v>
      </c>
      <c r="K64" s="10"/>
      <c r="L64" s="19">
        <v>1</v>
      </c>
      <c r="M64" s="19" t="s">
        <v>3</v>
      </c>
      <c r="N64" s="19" t="s">
        <v>3</v>
      </c>
      <c r="O64" s="19">
        <v>2</v>
      </c>
      <c r="P64" s="37">
        <f t="shared" si="25"/>
        <v>3</v>
      </c>
      <c r="Q64" s="10"/>
      <c r="R64" s="19" t="s">
        <v>3</v>
      </c>
      <c r="S64" s="19" t="s">
        <v>3</v>
      </c>
      <c r="T64" s="19">
        <v>1</v>
      </c>
      <c r="U64" s="19">
        <v>1</v>
      </c>
      <c r="V64" s="37">
        <f t="shared" si="26"/>
        <v>2</v>
      </c>
      <c r="W64" s="10"/>
      <c r="X64" s="37">
        <v>12</v>
      </c>
      <c r="Y64" s="10"/>
      <c r="Z64" s="37">
        <v>5</v>
      </c>
      <c r="AA64" s="10"/>
      <c r="AB64" s="37">
        <v>78</v>
      </c>
      <c r="AC64" s="10"/>
      <c r="AD64" s="37">
        <v>172</v>
      </c>
      <c r="AE64" s="10"/>
      <c r="AF64" s="37">
        <v>219</v>
      </c>
      <c r="AG64" s="10"/>
      <c r="AH64" s="37">
        <v>229</v>
      </c>
      <c r="AI64" s="10"/>
      <c r="AJ64" s="37">
        <v>224</v>
      </c>
      <c r="AK64" s="10"/>
      <c r="AL64" s="37">
        <v>106</v>
      </c>
      <c r="AM64" s="10"/>
      <c r="AN64" s="10"/>
      <c r="AO64" s="10"/>
      <c r="AP64" s="10"/>
      <c r="AQ64" s="10"/>
      <c r="AR64" s="10"/>
      <c r="AS64" s="10"/>
      <c r="AT64" s="10"/>
      <c r="AU64" s="10"/>
      <c r="AV64" s="10"/>
    </row>
    <row r="65" spans="1:48" s="3" customFormat="1" x14ac:dyDescent="0.25">
      <c r="A65" s="18" t="s">
        <v>270</v>
      </c>
      <c r="B65" s="18" t="s">
        <v>277</v>
      </c>
      <c r="C65" s="10"/>
      <c r="D65" s="19">
        <f>'[1]Região 1T26'!$F$19</f>
        <v>1</v>
      </c>
      <c r="E65" s="10"/>
      <c r="F65" s="19" t="s">
        <v>3</v>
      </c>
      <c r="G65" s="19">
        <v>3</v>
      </c>
      <c r="H65" s="19" t="s">
        <v>3</v>
      </c>
      <c r="I65" s="19" t="s">
        <v>3</v>
      </c>
      <c r="J65" s="37">
        <f t="shared" si="22"/>
        <v>3</v>
      </c>
      <c r="K65" s="10"/>
      <c r="L65" s="19" t="s">
        <v>3</v>
      </c>
      <c r="M65" s="19">
        <v>4</v>
      </c>
      <c r="N65" s="19" t="s">
        <v>3</v>
      </c>
      <c r="O65" s="19">
        <v>1</v>
      </c>
      <c r="P65" s="37">
        <f t="shared" si="25"/>
        <v>5</v>
      </c>
      <c r="Q65" s="10"/>
      <c r="R65" s="19" t="s">
        <v>3</v>
      </c>
      <c r="S65" s="19">
        <v>3</v>
      </c>
      <c r="T65" s="19">
        <v>2</v>
      </c>
      <c r="U65" s="19" t="s">
        <v>3</v>
      </c>
      <c r="V65" s="37">
        <f t="shared" si="26"/>
        <v>5</v>
      </c>
      <c r="W65" s="10"/>
      <c r="X65" s="37">
        <v>14</v>
      </c>
      <c r="Y65" s="10"/>
      <c r="Z65" s="37">
        <v>3</v>
      </c>
      <c r="AA65" s="10"/>
      <c r="AB65" s="37">
        <v>37</v>
      </c>
      <c r="AC65" s="10"/>
      <c r="AD65" s="37">
        <v>111</v>
      </c>
      <c r="AE65" s="10"/>
      <c r="AF65" s="37">
        <v>98</v>
      </c>
      <c r="AG65" s="10"/>
      <c r="AH65" s="37">
        <v>116</v>
      </c>
      <c r="AI65" s="10"/>
      <c r="AJ65" s="37">
        <v>79</v>
      </c>
      <c r="AK65" s="10"/>
      <c r="AL65" s="37">
        <v>99</v>
      </c>
      <c r="AM65" s="10"/>
      <c r="AN65" s="10"/>
      <c r="AO65" s="10"/>
      <c r="AP65" s="10"/>
      <c r="AQ65" s="10"/>
      <c r="AR65" s="10"/>
      <c r="AS65" s="10"/>
      <c r="AT65" s="10"/>
      <c r="AU65" s="10"/>
      <c r="AV65" s="10"/>
    </row>
    <row r="66" spans="1:48" s="4" customFormat="1" x14ac:dyDescent="0.25">
      <c r="A66" s="16" t="s">
        <v>262</v>
      </c>
      <c r="B66" s="16"/>
      <c r="C66" s="10"/>
      <c r="D66" s="17"/>
      <c r="E66" s="10"/>
      <c r="F66" s="17"/>
      <c r="G66" s="17"/>
      <c r="H66" s="17"/>
      <c r="I66" s="17"/>
      <c r="J66" s="17"/>
      <c r="K66" s="10"/>
      <c r="L66" s="17"/>
      <c r="M66" s="17"/>
      <c r="N66" s="17"/>
      <c r="O66" s="17"/>
      <c r="P66" s="17"/>
      <c r="Q66" s="10"/>
      <c r="R66" s="17"/>
      <c r="S66" s="17"/>
      <c r="T66" s="17"/>
      <c r="U66" s="17"/>
      <c r="V66" s="17"/>
      <c r="W66" s="10"/>
      <c r="X66" s="17"/>
      <c r="Y66" s="10"/>
      <c r="Z66" s="17"/>
      <c r="AA66" s="10"/>
      <c r="AB66" s="17"/>
      <c r="AC66" s="10"/>
      <c r="AD66" s="17"/>
      <c r="AE66" s="10"/>
      <c r="AF66" s="17"/>
      <c r="AG66" s="10"/>
      <c r="AH66" s="17"/>
      <c r="AI66" s="10"/>
      <c r="AJ66" s="17"/>
      <c r="AK66" s="10"/>
      <c r="AL66" s="17"/>
      <c r="AM66" s="10"/>
      <c r="AN66" s="10"/>
      <c r="AO66" s="10"/>
      <c r="AP66" s="10"/>
      <c r="AQ66" s="10"/>
      <c r="AR66" s="10"/>
      <c r="AS66" s="10"/>
      <c r="AT66" s="10"/>
      <c r="AU66" s="13"/>
      <c r="AV66" s="13"/>
    </row>
    <row r="67" spans="1:48" s="3" customFormat="1" x14ac:dyDescent="0.25">
      <c r="A67" s="18" t="s">
        <v>263</v>
      </c>
      <c r="B67" s="18" t="s">
        <v>275</v>
      </c>
      <c r="C67" s="13"/>
      <c r="D67" s="19">
        <v>116</v>
      </c>
      <c r="E67" s="13"/>
      <c r="F67" s="19">
        <f>'[2]Status 4T25'!$G$6</f>
        <v>168</v>
      </c>
      <c r="G67" s="19">
        <v>167</v>
      </c>
      <c r="H67" s="19">
        <v>122</v>
      </c>
      <c r="I67" s="19">
        <v>206</v>
      </c>
      <c r="J67" s="37">
        <f t="shared" si="22"/>
        <v>663</v>
      </c>
      <c r="K67" s="13"/>
      <c r="L67" s="19">
        <v>213</v>
      </c>
      <c r="M67" s="19">
        <v>286</v>
      </c>
      <c r="N67" s="19">
        <v>247</v>
      </c>
      <c r="O67" s="19">
        <v>195</v>
      </c>
      <c r="P67" s="37">
        <f>SUM(L67:O67)</f>
        <v>941</v>
      </c>
      <c r="Q67" s="13"/>
      <c r="R67" s="19">
        <v>144</v>
      </c>
      <c r="S67" s="19">
        <v>150</v>
      </c>
      <c r="T67" s="19">
        <v>209</v>
      </c>
      <c r="U67" s="19">
        <v>185</v>
      </c>
      <c r="V67" s="37">
        <f>SUM(R67:U67)</f>
        <v>688</v>
      </c>
      <c r="W67" s="13"/>
      <c r="X67" s="37">
        <v>668</v>
      </c>
      <c r="Y67" s="13"/>
      <c r="Z67" s="37">
        <v>1059</v>
      </c>
      <c r="AA67" s="13"/>
      <c r="AB67" s="37">
        <v>1656</v>
      </c>
      <c r="AC67" s="13"/>
      <c r="AD67" s="37">
        <v>1823</v>
      </c>
      <c r="AE67" s="13"/>
      <c r="AF67" s="37">
        <v>1637</v>
      </c>
      <c r="AG67" s="13"/>
      <c r="AH67" s="37">
        <v>1551</v>
      </c>
      <c r="AI67" s="13"/>
      <c r="AJ67" s="37">
        <v>1242</v>
      </c>
      <c r="AK67" s="13"/>
      <c r="AL67" s="37" t="s">
        <v>289</v>
      </c>
      <c r="AM67" s="13"/>
      <c r="AN67" s="13"/>
      <c r="AO67" s="13"/>
      <c r="AP67" s="13"/>
      <c r="AQ67" s="13"/>
      <c r="AR67" s="13"/>
      <c r="AS67" s="13"/>
      <c r="AT67" s="13"/>
      <c r="AU67" s="10"/>
      <c r="AV67" s="10"/>
    </row>
    <row r="68" spans="1:48" s="3" customFormat="1" x14ac:dyDescent="0.25">
      <c r="A68" s="18" t="s">
        <v>264</v>
      </c>
      <c r="B68" s="18" t="s">
        <v>276</v>
      </c>
      <c r="C68" s="13"/>
      <c r="D68" s="19">
        <v>286</v>
      </c>
      <c r="E68" s="13"/>
      <c r="F68" s="19">
        <f>'[2]Status 4T25'!$G$7</f>
        <v>308</v>
      </c>
      <c r="G68" s="19">
        <v>306</v>
      </c>
      <c r="H68" s="19">
        <v>456</v>
      </c>
      <c r="I68" s="19">
        <v>358</v>
      </c>
      <c r="J68" s="37">
        <f t="shared" si="22"/>
        <v>1428</v>
      </c>
      <c r="K68" s="13"/>
      <c r="L68" s="19">
        <v>380</v>
      </c>
      <c r="M68" s="19">
        <v>460</v>
      </c>
      <c r="N68" s="19">
        <v>389</v>
      </c>
      <c r="O68" s="19">
        <v>321</v>
      </c>
      <c r="P68" s="37">
        <f t="shared" ref="P68:P69" si="27">SUM(L68:O68)</f>
        <v>1550</v>
      </c>
      <c r="Q68" s="13"/>
      <c r="R68" s="19">
        <v>263</v>
      </c>
      <c r="S68" s="19">
        <v>259</v>
      </c>
      <c r="T68" s="19">
        <v>309</v>
      </c>
      <c r="U68" s="19">
        <v>275</v>
      </c>
      <c r="V68" s="37">
        <f t="shared" ref="V68:V69" si="28">SUM(R68:U68)</f>
        <v>1106</v>
      </c>
      <c r="W68" s="13"/>
      <c r="X68" s="37">
        <v>554</v>
      </c>
      <c r="Y68" s="13"/>
      <c r="Z68" s="37">
        <v>217</v>
      </c>
      <c r="AA68" s="13"/>
      <c r="AB68" s="37">
        <v>334</v>
      </c>
      <c r="AC68" s="13"/>
      <c r="AD68" s="37">
        <v>723</v>
      </c>
      <c r="AE68" s="13"/>
      <c r="AF68" s="37">
        <v>392</v>
      </c>
      <c r="AG68" s="13"/>
      <c r="AH68" s="37">
        <v>295</v>
      </c>
      <c r="AI68" s="13"/>
      <c r="AJ68" s="37">
        <v>456</v>
      </c>
      <c r="AK68" s="13"/>
      <c r="AL68" s="37" t="s">
        <v>289</v>
      </c>
      <c r="AM68" s="13"/>
      <c r="AN68" s="13"/>
      <c r="AO68" s="13"/>
      <c r="AP68" s="13"/>
      <c r="AQ68" s="13"/>
      <c r="AR68" s="13"/>
      <c r="AS68" s="13"/>
      <c r="AT68" s="13"/>
      <c r="AU68" s="10"/>
      <c r="AV68" s="10"/>
    </row>
    <row r="69" spans="1:48" s="3" customFormat="1" x14ac:dyDescent="0.25">
      <c r="A69" s="18" t="s">
        <v>265</v>
      </c>
      <c r="B69" s="18" t="s">
        <v>247</v>
      </c>
      <c r="C69" s="10"/>
      <c r="D69" s="19">
        <v>99</v>
      </c>
      <c r="E69" s="10"/>
      <c r="F69" s="19">
        <f>'[2]Status 4T25'!$G$8</f>
        <v>446</v>
      </c>
      <c r="G69" s="19">
        <v>202</v>
      </c>
      <c r="H69" s="19">
        <v>52</v>
      </c>
      <c r="I69" s="19">
        <v>642</v>
      </c>
      <c r="J69" s="37">
        <f t="shared" si="22"/>
        <v>1342</v>
      </c>
      <c r="K69" s="10"/>
      <c r="L69" s="19">
        <v>193</v>
      </c>
      <c r="M69" s="19" t="s">
        <v>3</v>
      </c>
      <c r="N69" s="19">
        <v>152</v>
      </c>
      <c r="O69" s="19" t="s">
        <v>3</v>
      </c>
      <c r="P69" s="37">
        <f t="shared" si="27"/>
        <v>345</v>
      </c>
      <c r="Q69" s="10"/>
      <c r="R69" s="19">
        <v>158</v>
      </c>
      <c r="S69" s="19">
        <v>152</v>
      </c>
      <c r="T69" s="19" t="s">
        <v>3</v>
      </c>
      <c r="U69" s="19">
        <v>28</v>
      </c>
      <c r="V69" s="37">
        <f t="shared" si="28"/>
        <v>338</v>
      </c>
      <c r="W69" s="10"/>
      <c r="X69" s="37">
        <v>728</v>
      </c>
      <c r="Y69" s="10"/>
      <c r="Z69" s="37">
        <v>939</v>
      </c>
      <c r="AA69" s="10"/>
      <c r="AB69" s="37">
        <v>356</v>
      </c>
      <c r="AC69" s="10"/>
      <c r="AD69" s="37">
        <v>303</v>
      </c>
      <c r="AE69" s="10"/>
      <c r="AF69" s="37">
        <v>296</v>
      </c>
      <c r="AG69" s="10"/>
      <c r="AH69" s="37">
        <v>462</v>
      </c>
      <c r="AI69" s="10"/>
      <c r="AJ69" s="37">
        <v>190</v>
      </c>
      <c r="AK69" s="10"/>
      <c r="AL69" s="37" t="s">
        <v>289</v>
      </c>
      <c r="AM69" s="10"/>
      <c r="AN69" s="10"/>
      <c r="AO69" s="10"/>
      <c r="AP69" s="10"/>
      <c r="AQ69" s="10"/>
      <c r="AR69" s="10"/>
      <c r="AS69" s="10"/>
      <c r="AT69" s="10"/>
      <c r="AU69" s="10"/>
      <c r="AV69" s="10"/>
    </row>
  </sheetData>
  <phoneticPr fontId="7" type="noConversion"/>
  <pageMargins left="0.511811024" right="0.511811024" top="0.78740157499999996" bottom="0.78740157499999996" header="0.31496062000000002" footer="0.31496062000000002"/>
  <ignoredErrors>
    <ignoredError sqref="P48" formulaRange="1"/>
    <ignoredError sqref="P5 P27" numberStoredAsText="1"/>
    <ignoredError sqref="P49" numberStoredAsText="1" formulaRange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 Departamental" ma:contentTypeID="0x0101005046BC0B8D49424CB087DFFAA87A6B60008E3A052345C3234DB4D5DC3921C33E23" ma:contentTypeVersion="20" ma:contentTypeDescription="Conteúdo dos Documentos dos Departamentos." ma:contentTypeScope="" ma:versionID="9f448b6c797ac7be743a3a94903be5b8">
  <xsd:schema xmlns:xsd="http://www.w3.org/2001/XMLSchema" xmlns:xs="http://www.w3.org/2001/XMLSchema" xmlns:p="http://schemas.microsoft.com/office/2006/metadata/properties" xmlns:ns2="8d51ee9f-9de0-4299-a2ef-8a491f883816" targetNamespace="http://schemas.microsoft.com/office/2006/metadata/properties" ma:root="true" ma:fieldsID="0219b3ccf9a65316aeb0d64750e97917" ns2:_="">
    <xsd:import namespace="8d51ee9f-9de0-4299-a2ef-8a491f883816"/>
    <xsd:element name="properties">
      <xsd:complexType>
        <xsd:sequence>
          <xsd:element name="documentManagement">
            <xsd:complexType>
              <xsd:all>
                <xsd:element ref="ns2:TipoPublicacao" minOccurs="0"/>
                <xsd:element ref="ns2:TipoArquivo" minOccurs="0"/>
                <xsd:element ref="ns2:SubtipoArquivo" minOccurs="0"/>
                <xsd:element ref="ns2:Empreendimento" minOccurs="0"/>
                <xsd:element ref="ns2:NomeEmpresa" minOccurs="0"/>
                <xsd:element ref="ns2:PublicarEmEmpreendimento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51ee9f-9de0-4299-a2ef-8a491f883816" elementFormDefault="qualified">
    <xsd:import namespace="http://schemas.microsoft.com/office/2006/documentManagement/types"/>
    <xsd:import namespace="http://schemas.microsoft.com/office/infopath/2007/PartnerControls"/>
    <xsd:element name="TipoPublicacao" ma:index="2" nillable="true" ma:displayName="Tipo de Publicação" ma:description="Utilize esta coluna para selecionar um 'Tipo de Publicação' da lista de 'Tipos de Publicação'" ma:indexed="true" ma:list="{36ba535c-f3ce-401f-bb90-13cb31909e04}" ma:internalName="TipoPublicacao" ma:readOnly="false" ma:showField="Title" ma:web="8d51ee9f-9de0-4299-a2ef-8a491f883816">
      <xsd:simpleType>
        <xsd:restriction base="dms:Lookup"/>
      </xsd:simpleType>
    </xsd:element>
    <xsd:element name="TipoArquivo" ma:index="3" nillable="true" ma:displayName="Tipo do Arquivo" ma:description="Utilize esta coluna para selecionar um 'Tipo de Arquivo' da lista 'Tipos de Arquivos'." ma:indexed="true" ma:list="{a3007755-7529-4b58-88b9-bd1ae90b584a}" ma:internalName="TipoArquivo" ma:readOnly="false" ma:showField="Title" ma:web="8d51ee9f-9de0-4299-a2ef-8a491f883816">
      <xsd:simpleType>
        <xsd:restriction base="dms:Lookup"/>
      </xsd:simpleType>
    </xsd:element>
    <xsd:element name="SubtipoArquivo" ma:index="4" nillable="true" ma:displayName="Subtipo de Arquivo" ma:description="Utilize esta coluna para selecionar um 'Subtipo' da lista de 'Subtipos'" ma:indexed="true" ma:list="{e595a903-f0f3-4809-8f31-3aa35742263f}" ma:internalName="SubtipoArquivo" ma:showField="Title" ma:web="8d51ee9f-9de0-4299-a2ef-8a491f883816">
      <xsd:simpleType>
        <xsd:restriction base="dms:Lookup"/>
      </xsd:simpleType>
    </xsd:element>
    <xsd:element name="Empreendimento" ma:index="5" nillable="true" ma:displayName="Empreendimento" ma:description="Utilize esta coluna para selecionar um projeto de empreendimento." ma:indexed="true" ma:list="{8618b0a6-4fbb-46bb-b858-0af8fe3f7d71}" ma:internalName="Empreendimento" ma:showField="NomeEmpreendimento" ma:web="8d51ee9f-9de0-4299-a2ef-8a491f883816">
      <xsd:simpleType>
        <xsd:restriction base="dms:Lookup"/>
      </xsd:simpleType>
    </xsd:element>
    <xsd:element name="NomeEmpresa" ma:index="6" nillable="true" ma:displayName="Nome da Empresa" ma:default="Nenhuma" ma:description="Utilize esta coluna para definir o nome da empresa associada ao documento." ma:format="Dropdown" ma:indexed="true" ma:internalName="NomeEmpresa">
      <xsd:simpleType>
        <xsd:restriction base="dms:Choice">
          <xsd:enumeration value="Nenhuma"/>
          <xsd:enumeration value="Helbor Empreendimentos S.A. – Matriz"/>
          <xsd:enumeration value="Helbor Empreendimentos S.A. – Filial"/>
          <xsd:enumeration value="Alden Desenvolvimento Imobiliário Ltda."/>
          <xsd:enumeration value="HB Brokers – Gestão Imobiliária Ltda."/>
          <xsd:enumeration value="Helio Borenstein S/A Administração, Participações e Comércio."/>
          <xsd:enumeration value="HBR Realty Empreendimentos Imobiliários S.A."/>
          <xsd:enumeration value="HBR 24 Investimentos Imobiliários SPE Ltda."/>
        </xsd:restriction>
      </xsd:simpleType>
    </xsd:element>
    <xsd:element name="PublicarEmEmpreendimentos" ma:index="13" nillable="true" ma:displayName="Publicar em &quot;Empreendimentos&quot;?" ma:default="Não" ma:description="Utilize este campo para definir se o documento será renderizado no menu de Empreendimentos. (Caso o metadado &quot;Tipo de Publicação&quot; for diferente de &quot;Departamental&quot;, esta informação será ignorada." ma:format="Dropdown" ma:internalName="PublicarEmEmpreendimentos">
      <xsd:simpleType>
        <xsd:restriction base="dms:Choice">
          <xsd:enumeration value="Não"/>
          <xsd:enumeration value="Sim"/>
        </xsd:restriction>
      </xsd:simpleType>
    </xsd:element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Tipo de Conteúdo"/>
        <xsd:element ref="dc:title" minOccurs="0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poArquivo xmlns="8d51ee9f-9de0-4299-a2ef-8a491f883816" xsi:nil="true"/>
    <SubtipoArquivo xmlns="8d51ee9f-9de0-4299-a2ef-8a491f883816" xsi:nil="true"/>
    <NomeEmpresa xmlns="8d51ee9f-9de0-4299-a2ef-8a491f883816">Nenhuma</NomeEmpresa>
    <TipoPublicacao xmlns="8d51ee9f-9de0-4299-a2ef-8a491f883816" xsi:nil="true"/>
    <Empreendimento xmlns="8d51ee9f-9de0-4299-a2ef-8a491f883816" xsi:nil="true"/>
    <PublicarEmEmpreendimentos xmlns="8d51ee9f-9de0-4299-a2ef-8a491f883816">Não</PublicarEmEmpreendimentos>
  </documentManagement>
</p:properties>
</file>

<file path=customXml/itemProps1.xml><?xml version="1.0" encoding="utf-8"?>
<ds:datastoreItem xmlns:ds="http://schemas.openxmlformats.org/officeDocument/2006/customXml" ds:itemID="{C51F694A-3CCC-41B9-94D7-FB6C1A9F9E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BFD1AF-E4A1-48A3-BF01-4CDB1E25FD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51ee9f-9de0-4299-a2ef-8a491f8838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0B01D5-D278-478E-80F8-5BC516BC8213}">
  <ds:schemaRefs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8d51ee9f-9de0-4299-a2ef-8a491f88381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Índice</vt:lpstr>
      <vt:lpstr>Principais indicadores</vt:lpstr>
      <vt:lpstr>Balanço patrimonial</vt:lpstr>
      <vt:lpstr>Fluxo de Caixa</vt:lpstr>
      <vt:lpstr>DRE</vt:lpstr>
      <vt:lpstr>Resultados a apropriar</vt:lpstr>
      <vt:lpstr>Endividamento</vt:lpstr>
      <vt:lpstr>Lançamentos</vt:lpstr>
      <vt:lpstr>Vendas</vt:lpstr>
      <vt:lpstr>Entregas</vt:lpstr>
      <vt:lpstr>Estoque</vt:lpstr>
      <vt:lpstr>Landbank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Hélio Borenstein</dc:creator>
  <cp:lastModifiedBy>Izabel de Camargo Kizirian</cp:lastModifiedBy>
  <dcterms:created xsi:type="dcterms:W3CDTF">2000-01-01T12:00:00Z</dcterms:created>
  <dcterms:modified xsi:type="dcterms:W3CDTF">2026-05-14T18:03:40Z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0x0101005046BC0B8D49424CB087DFFAA87A6B60008E3A052345C3234DB4D5DC3921C33E23</vt:lpwstr>
  </property>
  <property fmtid="{D5CDD505-2E9C-101B-9397-08002B2CF9AE}" pid="3" name="EcoUpdateId">
    <vt:lpwstr>1417198875</vt:lpwstr>
  </property>
  <property fmtid="{D5CDD505-2E9C-101B-9397-08002B2CF9AE}" pid="4" name="EcoUpdateMessage">
    <vt:lpwstr>2024/11/27-18:21:15</vt:lpwstr>
  </property>
  <property fmtid="{D5CDD505-2E9C-101B-9397-08002B2CF9AE}" pid="5" name="EcoUpdateStatus">
    <vt:lpwstr>2024-11-26=BRA:St,ME,TP;USA:St,ME;ARG:St,ME,Fd,TP;MEX:St,ME,Fd,TP;CHL:St,ME,Fd;COL:St,ME;PER:St,ME;SAU:St|2024-11-27=BRA:Fd|2022-10-17=USA:TP|2021-11-17=CHL:TP|2014-02-26=VEN:St|2002-11-08=JPN:St|2024-11-22=GBR:St,ME;COL:Fd;PER:Fd|2016-08-18=NNN:St|2024-11-25=PER:TP|2007-01-31=ESP:St|2003-01-29=CHN:St|2003-01-28=TWN:St|2003-01-30=HKG:St;KOR:St|2023-01-19=OTH:St|2024-06-30=PAN:St|2024-06-24=SAU:ME</vt:lpwstr>
  </property>
</Properties>
</file>